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ThisWorkbook" autoCompressPictures="0"/>
  <mc:AlternateContent xmlns:mc="http://schemas.openxmlformats.org/markup-compatibility/2006">
    <mc:Choice Requires="x15">
      <x15ac:absPath xmlns:x15ac="http://schemas.microsoft.com/office/spreadsheetml/2010/11/ac" url="C:\Users\eloza\Box\ENGINEERING\WORK IN PROGRESS\EFRAIN\MPL's\"/>
    </mc:Choice>
  </mc:AlternateContent>
  <xr:revisionPtr revIDLastSave="0" documentId="13_ncr:1_{678AF8DD-1EA4-4FF9-9733-AE5974AF2ECD}" xr6:coauthVersionLast="47" xr6:coauthVersionMax="47" xr10:uidLastSave="{00000000-0000-0000-0000-000000000000}"/>
  <bookViews>
    <workbookView xWindow="-120" yWindow="-120" windowWidth="29040" windowHeight="16440" tabRatio="783" xr2:uid="{00000000-000D-0000-FFFF-FFFF00000000}"/>
  </bookViews>
  <sheets>
    <sheet name="VERSION CONTROL" sheetId="1" r:id="rId1"/>
    <sheet name="WHEELS" sheetId="9" r:id="rId2"/>
    <sheet name="PART NUMBER GUIDE" sheetId="16" r:id="rId3"/>
    <sheet name="ACCESSORIES" sheetId="15" r:id="rId4"/>
    <sheet name="WHEEL DIMENSION REFERENCE" sheetId="10" r:id="rId5"/>
    <sheet name="DISCONTINUED" sheetId="11" r:id="rId6"/>
    <sheet name="INSTRUCTIONS FOR USE" sheetId="12" r:id="rId7"/>
    <sheet name="ACCESSORIES INST." sheetId="14" r:id="rId8"/>
  </sheets>
  <externalReferences>
    <externalReference r:id="rId9"/>
    <externalReference r:id="rId10"/>
  </externalReferences>
  <definedNames>
    <definedName name="_xlnm._FilterDatabase" localSheetId="3" hidden="1">ACCESSORIES!$A$2:$Y$331</definedName>
    <definedName name="_xlnm._FilterDatabase" localSheetId="5" hidden="1">DISCONTINUED!$A$3:$CC$983</definedName>
    <definedName name="_xlnm._FilterDatabase" localSheetId="1" hidden="1">WHEELS!$A$2:$CC$1567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C1141" i="11" l="1"/>
  <c r="BZ1141" i="11"/>
  <c r="CC1140" i="11"/>
  <c r="BZ1140" i="11"/>
  <c r="A1141" i="11"/>
  <c r="A1140" i="11"/>
  <c r="A1139" i="11"/>
  <c r="A1138" i="11"/>
  <c r="CC1139" i="11"/>
  <c r="BZ1139" i="11"/>
  <c r="CC1138" i="11"/>
  <c r="BZ1138" i="11"/>
  <c r="CC1137" i="11"/>
  <c r="BZ1137"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K1523" i="9" l="1"/>
  <c r="AK1522" i="9"/>
  <c r="AK1511" i="9"/>
  <c r="AK1510" i="9"/>
  <c r="AK1367" i="9"/>
  <c r="AK1366" i="9"/>
  <c r="AK1355" i="9"/>
  <c r="AK1354" i="9"/>
  <c r="AK1555" i="9"/>
  <c r="AK1554" i="9"/>
  <c r="AK1545" i="9"/>
  <c r="AK1544" i="9"/>
  <c r="AK1541" i="9"/>
  <c r="AK1540" i="9"/>
  <c r="AK1537" i="9"/>
  <c r="AK1536" i="9"/>
  <c r="AK1527" i="9"/>
  <c r="AK1526" i="9"/>
  <c r="AK1515" i="9"/>
  <c r="AK1514" i="9"/>
  <c r="AK1509" i="9"/>
  <c r="AK1508" i="9"/>
  <c r="AK1493" i="9"/>
  <c r="AK1492" i="9"/>
  <c r="AK1489" i="9"/>
  <c r="AK1488" i="9"/>
  <c r="AK1485" i="9"/>
  <c r="AK1484" i="9"/>
  <c r="AK1475" i="9"/>
  <c r="AK1474" i="9"/>
  <c r="AK1465" i="9"/>
  <c r="AK1464" i="9"/>
  <c r="AK1461" i="9"/>
  <c r="AK1460" i="9"/>
  <c r="AK1457" i="9"/>
  <c r="AK1456" i="9"/>
  <c r="AK1447" i="9"/>
  <c r="AK1446" i="9"/>
  <c r="AK1437" i="9"/>
  <c r="AK1436" i="9"/>
  <c r="AK1433" i="9"/>
  <c r="AK1432" i="9"/>
  <c r="AK1417" i="9"/>
  <c r="AK1416" i="9"/>
  <c r="AK1413" i="9"/>
  <c r="AK1412" i="9"/>
  <c r="AK1409" i="9"/>
  <c r="AK1408" i="9"/>
  <c r="AK1399" i="9"/>
  <c r="AK1398" i="9"/>
  <c r="AK1389" i="9"/>
  <c r="AK1388" i="9"/>
  <c r="AK1385" i="9"/>
  <c r="AK1384" i="9"/>
  <c r="AK1381" i="9"/>
  <c r="AK1380" i="9"/>
  <c r="AK1371" i="9"/>
  <c r="AK1370" i="9"/>
  <c r="AK1359" i="9"/>
  <c r="AK1358" i="9"/>
  <c r="AK1353" i="9"/>
  <c r="AK1352" i="9"/>
  <c r="AK1337" i="9"/>
  <c r="AK1336" i="9"/>
  <c r="AK1333" i="9"/>
  <c r="AK1332" i="9"/>
  <c r="AK1329" i="9"/>
  <c r="AK1328" i="9"/>
  <c r="AK1322" i="9"/>
  <c r="AK1317" i="9"/>
  <c r="AK1315" i="9"/>
  <c r="AK1313" i="9"/>
  <c r="AK1308" i="9"/>
  <c r="AK1303" i="9"/>
  <c r="AK1301" i="9"/>
  <c r="AK1293" i="9"/>
  <c r="AK1291" i="9"/>
  <c r="AK1289" i="9"/>
  <c r="A302" i="15" l="1"/>
  <c r="Q47" i="16" l="1"/>
  <c r="CC1136" i="11"/>
  <c r="BZ1136" i="11"/>
  <c r="CC1135" i="11"/>
  <c r="BZ1135" i="11"/>
  <c r="A269" i="15"/>
  <c r="A281" i="15"/>
  <c r="A276" i="15"/>
  <c r="A272" i="15"/>
  <c r="A267" i="15"/>
  <c r="A264" i="15"/>
  <c r="A259" i="15"/>
  <c r="CB1261" i="9"/>
  <c r="BG1261" i="9"/>
  <c r="BB1261" i="9"/>
  <c r="AZ1261" i="9"/>
  <c r="AK1261" i="9"/>
  <c r="AH1261" i="9"/>
  <c r="AE1261" i="9"/>
  <c r="AF1261" i="9" s="1"/>
  <c r="AC1261" i="9"/>
  <c r="P1261" i="9"/>
  <c r="AA1261" i="9" s="1"/>
  <c r="L1261" i="9"/>
  <c r="A1261" i="9"/>
  <c r="CB1260" i="9"/>
  <c r="BG1260" i="9"/>
  <c r="BB1260" i="9"/>
  <c r="AZ1260" i="9"/>
  <c r="AK1260" i="9"/>
  <c r="AH1260" i="9"/>
  <c r="AE1260" i="9"/>
  <c r="AF1260" i="9" s="1"/>
  <c r="AC1260" i="9"/>
  <c r="P1260" i="9"/>
  <c r="BY1260" i="9" s="1"/>
  <c r="L1260" i="9"/>
  <c r="A1260" i="9"/>
  <c r="A6" i="11"/>
  <c r="A5" i="11"/>
  <c r="CC1134" i="11"/>
  <c r="BZ1134" i="11"/>
  <c r="CC1133" i="11"/>
  <c r="BZ1133" i="11"/>
  <c r="CC1132" i="11"/>
  <c r="BZ1132" i="11"/>
  <c r="CC1131" i="11"/>
  <c r="BZ1131" i="11"/>
  <c r="CC1130" i="11"/>
  <c r="BZ1130" i="11"/>
  <c r="BY1261" i="9" l="1"/>
  <c r="AA1260" i="9"/>
  <c r="CC1129" i="11"/>
  <c r="A237" i="15"/>
  <c r="Y237" i="15"/>
  <c r="CC1128" i="11"/>
  <c r="BZ1128" i="11"/>
  <c r="CC1127" i="11"/>
  <c r="BZ1127" i="11"/>
  <c r="CC1126" i="11"/>
  <c r="BZ1126" i="11"/>
  <c r="CC1125" i="11"/>
  <c r="BZ1125" i="11"/>
  <c r="CC1124" i="11"/>
  <c r="BZ1124" i="11"/>
  <c r="CC1123" i="11"/>
  <c r="BZ1123" i="11"/>
  <c r="CC1122" i="11"/>
  <c r="BZ1122" i="11"/>
  <c r="CC1121" i="11"/>
  <c r="BZ1121" i="11"/>
  <c r="CC1120" i="11"/>
  <c r="BZ1120" i="11"/>
  <c r="CC1119" i="11"/>
  <c r="BZ1119" i="11"/>
  <c r="CC1118" i="11"/>
  <c r="BZ1118" i="11"/>
  <c r="CC1117" i="11"/>
  <c r="BZ1117" i="11"/>
  <c r="CC1116" i="11"/>
  <c r="BZ1116" i="11"/>
  <c r="CC1115" i="11"/>
  <c r="BZ1115" i="11"/>
  <c r="Q87" i="16" l="1"/>
  <c r="Y58" i="15"/>
  <c r="Y57" i="15"/>
  <c r="Y56" i="15"/>
  <c r="Y55" i="15"/>
  <c r="BC850" i="9"/>
  <c r="BC843" i="9"/>
  <c r="BC824" i="9"/>
  <c r="BC820" i="9"/>
  <c r="BC816" i="9"/>
  <c r="BC812" i="9"/>
  <c r="BC804" i="9"/>
  <c r="BC790" i="9"/>
  <c r="BC781" i="9"/>
  <c r="BC766" i="9"/>
  <c r="BC735" i="9"/>
  <c r="BC731" i="9"/>
  <c r="BC730" i="9"/>
  <c r="A58" i="15"/>
  <c r="A57" i="15"/>
  <c r="A56" i="15"/>
  <c r="A55" i="15"/>
  <c r="BC704" i="9" l="1"/>
  <c r="BC703" i="9"/>
  <c r="BC702" i="9"/>
  <c r="BC701" i="9"/>
  <c r="BC700" i="9"/>
  <c r="BC699" i="9"/>
  <c r="BC698" i="9"/>
  <c r="BC697" i="9"/>
  <c r="BC696" i="9"/>
  <c r="BC695" i="9"/>
  <c r="BC694" i="9"/>
  <c r="BC693" i="9"/>
  <c r="BC692" i="9"/>
  <c r="BC691" i="9"/>
  <c r="BC690" i="9"/>
  <c r="BC689" i="9"/>
  <c r="BC688" i="9"/>
  <c r="BC687" i="9"/>
  <c r="BC686" i="9"/>
  <c r="BC685" i="9"/>
  <c r="BC684" i="9"/>
  <c r="BC683" i="9"/>
  <c r="BC682" i="9"/>
  <c r="BC681" i="9"/>
  <c r="BC680" i="9"/>
  <c r="BC679" i="9"/>
  <c r="BC678" i="9"/>
  <c r="BC677" i="9"/>
  <c r="BC676" i="9"/>
  <c r="BC675" i="9"/>
  <c r="BC674" i="9"/>
  <c r="BC673" i="9"/>
  <c r="BC672" i="9"/>
  <c r="BC671" i="9"/>
  <c r="BC670" i="9"/>
  <c r="BC669" i="9"/>
  <c r="BC668" i="9"/>
  <c r="BC667" i="9"/>
  <c r="BC666" i="9"/>
  <c r="BC665" i="9"/>
  <c r="BC664" i="9"/>
  <c r="BC663" i="9"/>
  <c r="BC662" i="9"/>
  <c r="BC661" i="9"/>
  <c r="BC660" i="9"/>
  <c r="BC659" i="9"/>
  <c r="BC658" i="9"/>
  <c r="BC657" i="9"/>
  <c r="L1550" i="9" l="1"/>
  <c r="L1538" i="9"/>
  <c r="L1526" i="9"/>
  <c r="L1514" i="9"/>
  <c r="L1502" i="9"/>
  <c r="L1490" i="9"/>
  <c r="L1478" i="9"/>
  <c r="L1466" i="9"/>
  <c r="L1454" i="9"/>
  <c r="L1442" i="9"/>
  <c r="L1432" i="9"/>
  <c r="L1430" i="9"/>
  <c r="L1418" i="9"/>
  <c r="L1406" i="9"/>
  <c r="L1394" i="9"/>
  <c r="L1382" i="9"/>
  <c r="L1370" i="9"/>
  <c r="L1369" i="9"/>
  <c r="L1358" i="9"/>
  <c r="L1357" i="9"/>
  <c r="L1351" i="9"/>
  <c r="L1346" i="9"/>
  <c r="L1345" i="9"/>
  <c r="L1341" i="9"/>
  <c r="L1339" i="9"/>
  <c r="L1334" i="9"/>
  <c r="L1333" i="9"/>
  <c r="L1329" i="9"/>
  <c r="L1327" i="9"/>
  <c r="L1322" i="9"/>
  <c r="L1321" i="9"/>
  <c r="L1317" i="9"/>
  <c r="L1315" i="9"/>
  <c r="L1310" i="9"/>
  <c r="L1309" i="9"/>
  <c r="L1305" i="9"/>
  <c r="L1303" i="9"/>
  <c r="L1298" i="9"/>
  <c r="L1297" i="9"/>
  <c r="L1293" i="9"/>
  <c r="L1291" i="9"/>
  <c r="L1288" i="9"/>
  <c r="CC1114" i="11"/>
  <c r="BZ1114" i="11"/>
  <c r="CC1113" i="11"/>
  <c r="BZ1113" i="11"/>
  <c r="CC1112" i="11"/>
  <c r="BZ1112" i="11"/>
  <c r="CC1111" i="11"/>
  <c r="BZ1111" i="11"/>
  <c r="CC1110" i="11"/>
  <c r="BZ1110" i="11"/>
  <c r="CC1109" i="11"/>
  <c r="BZ1109" i="11"/>
  <c r="CC1108" i="11"/>
  <c r="BZ1108" i="11"/>
  <c r="CC1107" i="11"/>
  <c r="BZ1107" i="11"/>
  <c r="CC1106" i="11"/>
  <c r="BZ1106" i="11"/>
  <c r="CC1105" i="11"/>
  <c r="BZ1105" i="11"/>
  <c r="CC1104" i="11"/>
  <c r="BZ1104" i="11"/>
  <c r="CC1103" i="11"/>
  <c r="BZ1103" i="11"/>
  <c r="CC1102" i="11"/>
  <c r="BZ1102" i="11"/>
  <c r="CC1101" i="11"/>
  <c r="BZ1101" i="11"/>
  <c r="L1562" i="9"/>
  <c r="L1561" i="9"/>
  <c r="L1560" i="9"/>
  <c r="L1559" i="9"/>
  <c r="L1558" i="9"/>
  <c r="L1557" i="9"/>
  <c r="L1556" i="9"/>
  <c r="L1555" i="9"/>
  <c r="L1554" i="9"/>
  <c r="L1553" i="9"/>
  <c r="L1552" i="9"/>
  <c r="L1551" i="9"/>
  <c r="L1549" i="9"/>
  <c r="L1548" i="9"/>
  <c r="L1547" i="9"/>
  <c r="L1546" i="9"/>
  <c r="L1545" i="9"/>
  <c r="L1544" i="9"/>
  <c r="L1543" i="9"/>
  <c r="L1542" i="9"/>
  <c r="L1541" i="9"/>
  <c r="L1540" i="9"/>
  <c r="L1539" i="9"/>
  <c r="L1537" i="9"/>
  <c r="L1536" i="9"/>
  <c r="L1535" i="9"/>
  <c r="L1534" i="9"/>
  <c r="L1533" i="9"/>
  <c r="L1532" i="9"/>
  <c r="L1531" i="9"/>
  <c r="L1530" i="9"/>
  <c r="L1529" i="9"/>
  <c r="L1528" i="9"/>
  <c r="L1527" i="9"/>
  <c r="L1525" i="9"/>
  <c r="L1524" i="9"/>
  <c r="L1523" i="9"/>
  <c r="L1522" i="9"/>
  <c r="L1521" i="9"/>
  <c r="L1520" i="9"/>
  <c r="L1519" i="9"/>
  <c r="L1518" i="9"/>
  <c r="L1517" i="9"/>
  <c r="L1516" i="9"/>
  <c r="L1515" i="9"/>
  <c r="L1513" i="9"/>
  <c r="L1512" i="9"/>
  <c r="L1511" i="9"/>
  <c r="L1510" i="9"/>
  <c r="L1509" i="9"/>
  <c r="L1508" i="9"/>
  <c r="L1507" i="9"/>
  <c r="L1506" i="9"/>
  <c r="L1505" i="9"/>
  <c r="L1504" i="9"/>
  <c r="L1503" i="9"/>
  <c r="L1501" i="9"/>
  <c r="L1500" i="9"/>
  <c r="L1499" i="9"/>
  <c r="L1498" i="9"/>
  <c r="L1497" i="9"/>
  <c r="L1496" i="9"/>
  <c r="L1495" i="9"/>
  <c r="L1494" i="9"/>
  <c r="L1493" i="9"/>
  <c r="L1492" i="9"/>
  <c r="L1491" i="9"/>
  <c r="L1489" i="9"/>
  <c r="L1488" i="9"/>
  <c r="L1487" i="9"/>
  <c r="L1486" i="9"/>
  <c r="L1485" i="9"/>
  <c r="L1484" i="9"/>
  <c r="L1483" i="9"/>
  <c r="L1482" i="9"/>
  <c r="L1481" i="9"/>
  <c r="L1480" i="9"/>
  <c r="L1479" i="9"/>
  <c r="L1477" i="9"/>
  <c r="L1476" i="9"/>
  <c r="L1475" i="9"/>
  <c r="L1474" i="9"/>
  <c r="L1473" i="9"/>
  <c r="L1472" i="9"/>
  <c r="L1471" i="9"/>
  <c r="L1470" i="9"/>
  <c r="L1469" i="9"/>
  <c r="L1468" i="9"/>
  <c r="L1467" i="9"/>
  <c r="L1465" i="9"/>
  <c r="L1464" i="9"/>
  <c r="L1463" i="9"/>
  <c r="L1462" i="9"/>
  <c r="L1461" i="9"/>
  <c r="L1460" i="9"/>
  <c r="L1459" i="9"/>
  <c r="L1458" i="9"/>
  <c r="L1457" i="9"/>
  <c r="L1456" i="9"/>
  <c r="L1455" i="9"/>
  <c r="L1453" i="9"/>
  <c r="L1452" i="9"/>
  <c r="L1451" i="9"/>
  <c r="L1450" i="9"/>
  <c r="L1449" i="9"/>
  <c r="L1448" i="9"/>
  <c r="L1447" i="9"/>
  <c r="L1446" i="9"/>
  <c r="L1445" i="9"/>
  <c r="L1444" i="9"/>
  <c r="L1443" i="9"/>
  <c r="L1441" i="9"/>
  <c r="L1440" i="9"/>
  <c r="L1439" i="9"/>
  <c r="L1438" i="9"/>
  <c r="L1437" i="9"/>
  <c r="L1436" i="9"/>
  <c r="L1435" i="9"/>
  <c r="L1434" i="9"/>
  <c r="L1433" i="9"/>
  <c r="L1431" i="9"/>
  <c r="L1429" i="9"/>
  <c r="L1428" i="9"/>
  <c r="L1427" i="9"/>
  <c r="L1426" i="9"/>
  <c r="L1425" i="9"/>
  <c r="L1424" i="9"/>
  <c r="L1423" i="9"/>
  <c r="L1422" i="9"/>
  <c r="L1421" i="9"/>
  <c r="L1420" i="9"/>
  <c r="L1419" i="9"/>
  <c r="L1417" i="9"/>
  <c r="L1416" i="9"/>
  <c r="L1415" i="9"/>
  <c r="L1414" i="9"/>
  <c r="L1413" i="9"/>
  <c r="L1412" i="9"/>
  <c r="L1411" i="9"/>
  <c r="L1410" i="9"/>
  <c r="L1409" i="9"/>
  <c r="L1408" i="9"/>
  <c r="L1407" i="9"/>
  <c r="L1405" i="9"/>
  <c r="L1404" i="9"/>
  <c r="L1403" i="9"/>
  <c r="L1402" i="9"/>
  <c r="L1401" i="9"/>
  <c r="L1400" i="9"/>
  <c r="L1399" i="9"/>
  <c r="L1398" i="9"/>
  <c r="L1397" i="9"/>
  <c r="L1396" i="9"/>
  <c r="L1395" i="9"/>
  <c r="L1393" i="9"/>
  <c r="L1392" i="9"/>
  <c r="L1391" i="9"/>
  <c r="L1390" i="9"/>
  <c r="L1389" i="9"/>
  <c r="L1388" i="9"/>
  <c r="L1387" i="9"/>
  <c r="L1386" i="9"/>
  <c r="L1385" i="9"/>
  <c r="L1384" i="9"/>
  <c r="L1383" i="9"/>
  <c r="L1381" i="9"/>
  <c r="L1380" i="9"/>
  <c r="L1379" i="9"/>
  <c r="L1378" i="9"/>
  <c r="L1377" i="9"/>
  <c r="L1376" i="9"/>
  <c r="L1375" i="9"/>
  <c r="L1374" i="9"/>
  <c r="L1373" i="9"/>
  <c r="L1372" i="9"/>
  <c r="L1371" i="9"/>
  <c r="L1368" i="9"/>
  <c r="L1367" i="9"/>
  <c r="L1366" i="9"/>
  <c r="L1365" i="9"/>
  <c r="L1364" i="9"/>
  <c r="L1363" i="9"/>
  <c r="L1362" i="9"/>
  <c r="L1361" i="9"/>
  <c r="L1360" i="9"/>
  <c r="L1359" i="9"/>
  <c r="L1356" i="9"/>
  <c r="L1355" i="9"/>
  <c r="L1354" i="9"/>
  <c r="L1353" i="9"/>
  <c r="L1352" i="9"/>
  <c r="L1350" i="9"/>
  <c r="L1349" i="9"/>
  <c r="L1348" i="9"/>
  <c r="L1347" i="9"/>
  <c r="L1344" i="9"/>
  <c r="L1343" i="9"/>
  <c r="L1342" i="9"/>
  <c r="L1340" i="9"/>
  <c r="L1338" i="9"/>
  <c r="L1337" i="9"/>
  <c r="L1336" i="9"/>
  <c r="L1335" i="9"/>
  <c r="L1332" i="9"/>
  <c r="L1331" i="9"/>
  <c r="L1330" i="9"/>
  <c r="L1328" i="9"/>
  <c r="L1326" i="9"/>
  <c r="L1325" i="9"/>
  <c r="L1324" i="9"/>
  <c r="L1323" i="9"/>
  <c r="L1320" i="9"/>
  <c r="L1319" i="9"/>
  <c r="L1318" i="9"/>
  <c r="L1316" i="9"/>
  <c r="L1314" i="9"/>
  <c r="L1313" i="9"/>
  <c r="L1312" i="9"/>
  <c r="L1311" i="9"/>
  <c r="L1308" i="9"/>
  <c r="L1307" i="9"/>
  <c r="L1306" i="9"/>
  <c r="L1304" i="9"/>
  <c r="L1302" i="9"/>
  <c r="L1301" i="9"/>
  <c r="L1300" i="9"/>
  <c r="L1299" i="9"/>
  <c r="L1296" i="9"/>
  <c r="L1295" i="9"/>
  <c r="L1294" i="9"/>
  <c r="L1292" i="9"/>
  <c r="L1290" i="9"/>
  <c r="L1289" i="9"/>
  <c r="AC1561" i="9"/>
  <c r="AC1560" i="9"/>
  <c r="AC1559" i="9"/>
  <c r="AC1558" i="9"/>
  <c r="AC1557" i="9"/>
  <c r="AC1556" i="9"/>
  <c r="AC1555" i="9"/>
  <c r="AC1554" i="9"/>
  <c r="AC1553" i="9"/>
  <c r="AC1552" i="9"/>
  <c r="AC1551" i="9"/>
  <c r="AC1550" i="9"/>
  <c r="AC1549" i="9"/>
  <c r="AC1548" i="9"/>
  <c r="AC1547" i="9"/>
  <c r="AC1546" i="9"/>
  <c r="AC1545" i="9"/>
  <c r="AC1544" i="9"/>
  <c r="AC1543" i="9"/>
  <c r="AC1542" i="9"/>
  <c r="AC1541" i="9"/>
  <c r="AC1540" i="9"/>
  <c r="AC1539" i="9"/>
  <c r="AC1538" i="9"/>
  <c r="AC1537" i="9"/>
  <c r="AC1536" i="9"/>
  <c r="AC1535" i="9"/>
  <c r="AC1534" i="9"/>
  <c r="AC1533" i="9"/>
  <c r="AC1532" i="9"/>
  <c r="AC1531" i="9"/>
  <c r="AC1530" i="9"/>
  <c r="AC1529" i="9"/>
  <c r="AC1528" i="9"/>
  <c r="AC1527" i="9"/>
  <c r="AC1526" i="9"/>
  <c r="AC1525" i="9"/>
  <c r="AC1524" i="9"/>
  <c r="AC1523" i="9"/>
  <c r="AC1522" i="9"/>
  <c r="AC1521" i="9"/>
  <c r="AC1520" i="9"/>
  <c r="AC1519" i="9"/>
  <c r="AC1518" i="9"/>
  <c r="AC1517" i="9"/>
  <c r="AC1516" i="9"/>
  <c r="AC1515" i="9"/>
  <c r="AC1514" i="9"/>
  <c r="AC1513" i="9"/>
  <c r="AC1512" i="9"/>
  <c r="AC1511" i="9"/>
  <c r="AC1510" i="9"/>
  <c r="AC1509" i="9"/>
  <c r="AC1508" i="9"/>
  <c r="AC1507" i="9"/>
  <c r="AC1506" i="9"/>
  <c r="AC1505" i="9"/>
  <c r="AC1504" i="9"/>
  <c r="AC1503" i="9"/>
  <c r="AC1502" i="9"/>
  <c r="AC1501" i="9"/>
  <c r="AC1500" i="9"/>
  <c r="AC1499" i="9"/>
  <c r="AC1498" i="9"/>
  <c r="AC1497" i="9"/>
  <c r="AC1496" i="9"/>
  <c r="AC1495" i="9"/>
  <c r="AC1494" i="9"/>
  <c r="AC1493" i="9"/>
  <c r="AC1492" i="9"/>
  <c r="AC1491" i="9"/>
  <c r="AC1490" i="9"/>
  <c r="AC1489" i="9"/>
  <c r="AC1488" i="9"/>
  <c r="AC1487" i="9"/>
  <c r="AC1486" i="9"/>
  <c r="AC1485" i="9"/>
  <c r="AC1484" i="9"/>
  <c r="AC1483" i="9"/>
  <c r="AC1482" i="9"/>
  <c r="AC1481" i="9"/>
  <c r="AC1480" i="9"/>
  <c r="AC1479" i="9"/>
  <c r="AC1478" i="9"/>
  <c r="AC1477" i="9"/>
  <c r="AC1476" i="9"/>
  <c r="AC1475" i="9"/>
  <c r="AC1474" i="9"/>
  <c r="AC1473" i="9"/>
  <c r="AC1472" i="9"/>
  <c r="AC1471" i="9"/>
  <c r="AC1470" i="9"/>
  <c r="AC1469" i="9"/>
  <c r="AC1468" i="9"/>
  <c r="AC1467" i="9"/>
  <c r="AC1466" i="9"/>
  <c r="AC1465" i="9"/>
  <c r="AC1464" i="9"/>
  <c r="AC1463" i="9"/>
  <c r="AC1462" i="9"/>
  <c r="AC1461" i="9"/>
  <c r="AC1460" i="9"/>
  <c r="AC1459" i="9"/>
  <c r="AC1458" i="9"/>
  <c r="AC1457" i="9"/>
  <c r="AC1456" i="9"/>
  <c r="AC1455" i="9"/>
  <c r="AC1454" i="9"/>
  <c r="AC1453" i="9"/>
  <c r="AC1452" i="9"/>
  <c r="AC1451" i="9"/>
  <c r="AC1450" i="9"/>
  <c r="AC1449" i="9"/>
  <c r="AC1448" i="9"/>
  <c r="AC1447" i="9"/>
  <c r="AC1446" i="9"/>
  <c r="AC1445" i="9"/>
  <c r="AC1444" i="9"/>
  <c r="AC1443" i="9"/>
  <c r="AC1442" i="9"/>
  <c r="AC1441" i="9"/>
  <c r="AC1440" i="9"/>
  <c r="AC1439" i="9"/>
  <c r="AC1438" i="9"/>
  <c r="AC1437" i="9"/>
  <c r="AC1436" i="9"/>
  <c r="AC1435" i="9"/>
  <c r="AC1434" i="9"/>
  <c r="AC1433" i="9"/>
  <c r="AC1432" i="9"/>
  <c r="AC1431" i="9"/>
  <c r="AC1430" i="9"/>
  <c r="AC1429" i="9"/>
  <c r="AC1428" i="9"/>
  <c r="AC1427" i="9"/>
  <c r="AC1426" i="9"/>
  <c r="AC1425" i="9"/>
  <c r="AC1424" i="9"/>
  <c r="AC1423" i="9"/>
  <c r="AC1422" i="9"/>
  <c r="AC1421" i="9"/>
  <c r="AC1420" i="9"/>
  <c r="AC1419" i="9"/>
  <c r="AC1418" i="9"/>
  <c r="AC1417" i="9"/>
  <c r="AC1416" i="9"/>
  <c r="AC1415" i="9"/>
  <c r="AC1414" i="9"/>
  <c r="AC1413" i="9"/>
  <c r="AC1412" i="9"/>
  <c r="AC1411" i="9"/>
  <c r="AC1410" i="9"/>
  <c r="AC1409" i="9"/>
  <c r="AC1408" i="9"/>
  <c r="AC1407" i="9"/>
  <c r="AC1406" i="9"/>
  <c r="AC1405" i="9"/>
  <c r="AC1404" i="9"/>
  <c r="AC1403" i="9"/>
  <c r="AC1402" i="9"/>
  <c r="AC1401" i="9"/>
  <c r="AC1400" i="9"/>
  <c r="AC1399" i="9"/>
  <c r="AC1398" i="9"/>
  <c r="AC1397" i="9"/>
  <c r="AC1396" i="9"/>
  <c r="AC1395" i="9"/>
  <c r="AC1394" i="9"/>
  <c r="AC1393" i="9"/>
  <c r="AC1392" i="9"/>
  <c r="AC1391" i="9"/>
  <c r="AC1390" i="9"/>
  <c r="AC1389" i="9"/>
  <c r="AC1388" i="9"/>
  <c r="AC1387" i="9"/>
  <c r="AC1386" i="9"/>
  <c r="AC1385" i="9"/>
  <c r="AC1384" i="9"/>
  <c r="AC1383" i="9"/>
  <c r="AC1382" i="9"/>
  <c r="AC1381" i="9"/>
  <c r="AC1380" i="9"/>
  <c r="AC1379" i="9"/>
  <c r="AC1378" i="9"/>
  <c r="AC1377" i="9"/>
  <c r="AC1376" i="9"/>
  <c r="AC1375" i="9"/>
  <c r="AC1374" i="9"/>
  <c r="AC1373" i="9"/>
  <c r="AC1372" i="9"/>
  <c r="AC1371" i="9"/>
  <c r="AC1370" i="9"/>
  <c r="AC1369" i="9"/>
  <c r="AC1368" i="9"/>
  <c r="AC1367" i="9"/>
  <c r="AC1366" i="9"/>
  <c r="AC1365" i="9"/>
  <c r="AC1364" i="9"/>
  <c r="AC1363" i="9"/>
  <c r="AC1362" i="9"/>
  <c r="AC1361" i="9"/>
  <c r="AC1360" i="9"/>
  <c r="AC1359" i="9"/>
  <c r="AC1358" i="9"/>
  <c r="AC1357" i="9"/>
  <c r="AC1356" i="9"/>
  <c r="AC1355" i="9"/>
  <c r="AC1354" i="9"/>
  <c r="AC1353" i="9"/>
  <c r="AC1352" i="9"/>
  <c r="AC1351" i="9"/>
  <c r="AC1350" i="9"/>
  <c r="AC1349" i="9"/>
  <c r="AC1348" i="9"/>
  <c r="AC1347" i="9"/>
  <c r="AC1346" i="9"/>
  <c r="AC1345" i="9"/>
  <c r="AC1344" i="9"/>
  <c r="AC1343" i="9"/>
  <c r="AC1342" i="9"/>
  <c r="AC1341" i="9"/>
  <c r="AC1340" i="9"/>
  <c r="AC1339" i="9"/>
  <c r="AC1338" i="9"/>
  <c r="AC1337" i="9"/>
  <c r="AC1336" i="9"/>
  <c r="AC1335" i="9"/>
  <c r="AC1334" i="9"/>
  <c r="AC1333" i="9"/>
  <c r="AC1332" i="9"/>
  <c r="AC1331" i="9"/>
  <c r="AC1330" i="9"/>
  <c r="AC1329" i="9"/>
  <c r="AC1328" i="9"/>
  <c r="AC1327" i="9"/>
  <c r="AC1326" i="9"/>
  <c r="AC1325" i="9"/>
  <c r="AC1324" i="9"/>
  <c r="AC1323" i="9"/>
  <c r="AC1322" i="9"/>
  <c r="AC1321" i="9"/>
  <c r="AC1320" i="9"/>
  <c r="AC1319" i="9"/>
  <c r="AC1318" i="9"/>
  <c r="AC1317" i="9"/>
  <c r="AC1316" i="9"/>
  <c r="AC1315" i="9"/>
  <c r="AC1314" i="9"/>
  <c r="AC1313" i="9"/>
  <c r="AC1312" i="9"/>
  <c r="AC1311" i="9"/>
  <c r="AC1310" i="9"/>
  <c r="AC1309" i="9"/>
  <c r="AC1308" i="9"/>
  <c r="AC1307" i="9"/>
  <c r="AC1306" i="9"/>
  <c r="AC1305" i="9"/>
  <c r="AC1304" i="9"/>
  <c r="AC1303" i="9"/>
  <c r="AC1302" i="9"/>
  <c r="AC1301" i="9"/>
  <c r="AC1300" i="9"/>
  <c r="AC1299" i="9"/>
  <c r="AC1298" i="9"/>
  <c r="AC1297" i="9"/>
  <c r="AC1296" i="9"/>
  <c r="AC1295" i="9"/>
  <c r="AC1294" i="9"/>
  <c r="AC1293" i="9"/>
  <c r="AC1292" i="9"/>
  <c r="AC1291" i="9"/>
  <c r="AC1290" i="9"/>
  <c r="AC1289" i="9"/>
  <c r="AC1288" i="9"/>
  <c r="Y247" i="15"/>
  <c r="Y246" i="15"/>
  <c r="Y245" i="15"/>
  <c r="Y244" i="15"/>
  <c r="A246" i="15"/>
  <c r="CC1100" i="11"/>
  <c r="BZ1100" i="11"/>
  <c r="CC1099" i="11"/>
  <c r="BZ1099" i="11"/>
  <c r="CC1098" i="11"/>
  <c r="BZ1098" i="11"/>
  <c r="CC1097" i="11"/>
  <c r="BZ1097" i="11"/>
  <c r="CC1096" i="11"/>
  <c r="BZ1096" i="11"/>
  <c r="CC1095" i="11"/>
  <c r="BZ1095" i="11"/>
  <c r="CC1094" i="11"/>
  <c r="BZ1094" i="11"/>
  <c r="CC1093" i="11"/>
  <c r="BZ1093" i="11"/>
  <c r="CC1092" i="11"/>
  <c r="BZ1092" i="11"/>
  <c r="CC1091" i="11"/>
  <c r="BZ1091" i="11"/>
  <c r="CC1090" i="11"/>
  <c r="BZ1090" i="11"/>
  <c r="CC1089" i="11"/>
  <c r="BZ1089" i="11"/>
  <c r="CC1088" i="11"/>
  <c r="BZ1088" i="11"/>
  <c r="CC1087" i="11"/>
  <c r="BZ1087" i="11"/>
  <c r="CC1086" i="11"/>
  <c r="BZ1086" i="11"/>
  <c r="CC1085" i="11"/>
  <c r="BZ1085" i="11"/>
  <c r="CB1523" i="9"/>
  <c r="CB1522" i="9"/>
  <c r="BG1523" i="9"/>
  <c r="BC1523" i="9"/>
  <c r="BB1523" i="9"/>
  <c r="AZ1523" i="9"/>
  <c r="BG1522" i="9"/>
  <c r="BC1522" i="9"/>
  <c r="BB1522" i="9"/>
  <c r="AZ1522" i="9"/>
  <c r="AH1523" i="9"/>
  <c r="AE1523" i="9"/>
  <c r="AH1522" i="9"/>
  <c r="AE1522" i="9"/>
  <c r="P1523" i="9"/>
  <c r="BY1523" i="9" s="1"/>
  <c r="P1522" i="9"/>
  <c r="BY1522" i="9" s="1"/>
  <c r="A1523" i="9"/>
  <c r="A1522" i="9"/>
  <c r="A1367" i="9"/>
  <c r="A1366" i="9"/>
  <c r="CB1367" i="9"/>
  <c r="CB1366" i="9"/>
  <c r="BG1367" i="9"/>
  <c r="BC1367" i="9"/>
  <c r="BB1367" i="9"/>
  <c r="AZ1367" i="9"/>
  <c r="BG1366" i="9"/>
  <c r="BC1366" i="9"/>
  <c r="BB1366" i="9"/>
  <c r="AZ1366" i="9"/>
  <c r="AH1367" i="9"/>
  <c r="AE1367" i="9"/>
  <c r="AF1367" i="9" s="1"/>
  <c r="AH1366" i="9"/>
  <c r="AE1366" i="9"/>
  <c r="AF1366" i="9" s="1"/>
  <c r="P1367" i="9"/>
  <c r="BY1367" i="9" s="1"/>
  <c r="P1366" i="9"/>
  <c r="A247" i="15"/>
  <c r="A245" i="15"/>
  <c r="AA1366" i="9" l="1"/>
  <c r="AA1367" i="9"/>
  <c r="BY1366" i="9"/>
  <c r="AA1522" i="9"/>
  <c r="AA1523" i="9"/>
  <c r="CC1084" i="11"/>
  <c r="BZ1084" i="11"/>
  <c r="CC1083" i="11"/>
  <c r="BZ1083" i="11"/>
  <c r="CC1082" i="11"/>
  <c r="BZ1082" i="11"/>
  <c r="CC1081" i="11"/>
  <c r="BZ1081" i="11"/>
  <c r="CC1080" i="11"/>
  <c r="BZ1080" i="11"/>
  <c r="CC1079" i="11"/>
  <c r="BZ1079" i="11"/>
  <c r="CC1078" i="11"/>
  <c r="BZ1078" i="11"/>
  <c r="CC1077" i="11"/>
  <c r="BZ1077" i="11"/>
  <c r="CC1076" i="11"/>
  <c r="BZ1076" i="11"/>
  <c r="Y161" i="15"/>
  <c r="A161" i="15"/>
  <c r="Y164" i="15"/>
  <c r="A164" i="15"/>
  <c r="Y172" i="15"/>
  <c r="A172" i="15"/>
  <c r="Y170" i="15"/>
  <c r="A170" i="15"/>
  <c r="BG1561" i="9" l="1"/>
  <c r="BG1560" i="9"/>
  <c r="BG1559" i="9"/>
  <c r="BG1558" i="9"/>
  <c r="BG1557" i="9"/>
  <c r="BG1556" i="9"/>
  <c r="BG1555" i="9"/>
  <c r="BG1554" i="9"/>
  <c r="BG1553" i="9"/>
  <c r="BG1552" i="9"/>
  <c r="BG1551" i="9"/>
  <c r="BG1550" i="9"/>
  <c r="BG1549" i="9"/>
  <c r="BG1548" i="9"/>
  <c r="BG1547" i="9"/>
  <c r="BG1546" i="9"/>
  <c r="BG1545" i="9"/>
  <c r="BG1544" i="9"/>
  <c r="BG1543" i="9"/>
  <c r="BG1542" i="9"/>
  <c r="BG1541" i="9"/>
  <c r="BG1540" i="9"/>
  <c r="BG1539" i="9"/>
  <c r="BG1538" i="9"/>
  <c r="BG1537" i="9"/>
  <c r="BG1536" i="9"/>
  <c r="BG1535" i="9"/>
  <c r="BG1534" i="9"/>
  <c r="BG1481" i="9"/>
  <c r="BG1480" i="9"/>
  <c r="BG1479" i="9"/>
  <c r="BG1478" i="9"/>
  <c r="BG1477" i="9"/>
  <c r="BG1476" i="9"/>
  <c r="BG1475" i="9"/>
  <c r="BG1474" i="9"/>
  <c r="BG1473" i="9"/>
  <c r="BG1472" i="9"/>
  <c r="BG1471" i="9"/>
  <c r="BG1470" i="9"/>
  <c r="BG1469" i="9"/>
  <c r="BG1468" i="9"/>
  <c r="BG1467" i="9"/>
  <c r="BG1466" i="9"/>
  <c r="BG1465" i="9"/>
  <c r="BG1464" i="9"/>
  <c r="BG1463" i="9"/>
  <c r="BG1462" i="9"/>
  <c r="BG1461" i="9"/>
  <c r="BG1460" i="9"/>
  <c r="BG1459" i="9"/>
  <c r="BG1458" i="9"/>
  <c r="BG1457" i="9"/>
  <c r="BG1456" i="9"/>
  <c r="BG1455" i="9"/>
  <c r="BG1454" i="9"/>
  <c r="BG1405" i="9"/>
  <c r="BG1404" i="9"/>
  <c r="BG1403" i="9"/>
  <c r="BG1402" i="9"/>
  <c r="BG1401" i="9"/>
  <c r="BG1400" i="9"/>
  <c r="BG1399" i="9"/>
  <c r="BG1398" i="9"/>
  <c r="BG1397" i="9"/>
  <c r="BG1396" i="9"/>
  <c r="BG1395" i="9"/>
  <c r="BG1394" i="9"/>
  <c r="BG1393" i="9"/>
  <c r="BG1392" i="9"/>
  <c r="BG1391" i="9"/>
  <c r="BG1390" i="9"/>
  <c r="BG1389" i="9"/>
  <c r="BG1388" i="9"/>
  <c r="BG1387" i="9"/>
  <c r="BG1386" i="9"/>
  <c r="BG1385" i="9"/>
  <c r="BG1384" i="9"/>
  <c r="BG1383" i="9"/>
  <c r="BG1382" i="9"/>
  <c r="BG1381" i="9"/>
  <c r="BG1380" i="9"/>
  <c r="BG1379" i="9"/>
  <c r="BG1378" i="9"/>
  <c r="BG1326" i="9"/>
  <c r="BG1325" i="9"/>
  <c r="BG1324" i="9"/>
  <c r="BG1323" i="9"/>
  <c r="BG1322" i="9"/>
  <c r="BG1321" i="9"/>
  <c r="BG1320" i="9"/>
  <c r="BG1319" i="9"/>
  <c r="BG1318" i="9"/>
  <c r="BG1317" i="9"/>
  <c r="BG1316" i="9"/>
  <c r="BG1315" i="9"/>
  <c r="BG1314" i="9"/>
  <c r="BG1313" i="9"/>
  <c r="BG1312" i="9"/>
  <c r="BG1533" i="9" l="1"/>
  <c r="BG1532" i="9"/>
  <c r="BG1531" i="9"/>
  <c r="BG1530" i="9"/>
  <c r="BG1529" i="9"/>
  <c r="BG1528" i="9"/>
  <c r="BG1527" i="9"/>
  <c r="BG1526" i="9"/>
  <c r="BG1525" i="9"/>
  <c r="BG1524" i="9"/>
  <c r="BG1453" i="9"/>
  <c r="BG1452" i="9"/>
  <c r="BG1451" i="9"/>
  <c r="BG1450" i="9"/>
  <c r="BG1449" i="9"/>
  <c r="BG1448" i="9"/>
  <c r="BG1447" i="9"/>
  <c r="BG1446" i="9"/>
  <c r="BG1445" i="9"/>
  <c r="BG1444" i="9"/>
  <c r="BG1377" i="9"/>
  <c r="BG1376" i="9"/>
  <c r="BG1375" i="9"/>
  <c r="BG1374" i="9"/>
  <c r="BG1373" i="9"/>
  <c r="BG1372" i="9"/>
  <c r="BG1371" i="9"/>
  <c r="BG1370" i="9"/>
  <c r="BG1369" i="9"/>
  <c r="BG1368" i="9"/>
  <c r="BG1311" i="9"/>
  <c r="BG1310" i="9"/>
  <c r="BG1309" i="9"/>
  <c r="BG1308" i="9"/>
  <c r="BG1307" i="9"/>
  <c r="BG1521" i="9"/>
  <c r="BG1520" i="9"/>
  <c r="BG1519" i="9"/>
  <c r="BG1518" i="9"/>
  <c r="BG1517" i="9"/>
  <c r="BG1516" i="9"/>
  <c r="BG1515" i="9"/>
  <c r="BG1514" i="9"/>
  <c r="BG1513" i="9"/>
  <c r="BG1512" i="9"/>
  <c r="BG1511" i="9"/>
  <c r="BG1510" i="9"/>
  <c r="BG1509" i="9"/>
  <c r="BG1508" i="9"/>
  <c r="BG1507" i="9"/>
  <c r="BG1506" i="9"/>
  <c r="BG1443" i="9"/>
  <c r="BG1442" i="9"/>
  <c r="BG1441" i="9"/>
  <c r="BG1440" i="9"/>
  <c r="BG1439" i="9"/>
  <c r="BG1438" i="9"/>
  <c r="BG1437" i="9"/>
  <c r="BG1436" i="9"/>
  <c r="BG1435" i="9"/>
  <c r="BG1434" i="9"/>
  <c r="BG1433" i="9"/>
  <c r="BG1432" i="9"/>
  <c r="BG1431" i="9"/>
  <c r="BG1430" i="9"/>
  <c r="BG1365" i="9"/>
  <c r="BG1364" i="9"/>
  <c r="BG1363" i="9"/>
  <c r="BG1362" i="9"/>
  <c r="BG1361" i="9"/>
  <c r="BG1360" i="9"/>
  <c r="BG1359" i="9"/>
  <c r="BG1358" i="9"/>
  <c r="BG1357" i="9"/>
  <c r="BG1356" i="9"/>
  <c r="BG1355" i="9"/>
  <c r="BG1354" i="9"/>
  <c r="BG1353" i="9"/>
  <c r="BG1352" i="9"/>
  <c r="BG1351" i="9"/>
  <c r="BG1350" i="9"/>
  <c r="BG1306" i="9"/>
  <c r="BG1305" i="9"/>
  <c r="BG1304" i="9"/>
  <c r="BG1303" i="9"/>
  <c r="BG1302" i="9"/>
  <c r="BG1301" i="9"/>
  <c r="BG1300" i="9"/>
  <c r="BG1505" i="9"/>
  <c r="BG1504" i="9"/>
  <c r="BG1503" i="9"/>
  <c r="BG1502" i="9"/>
  <c r="BG1501" i="9"/>
  <c r="BG1500" i="9"/>
  <c r="BG1499" i="9"/>
  <c r="BG1498" i="9"/>
  <c r="BG1497" i="9"/>
  <c r="BG1496" i="9"/>
  <c r="BG1495" i="9"/>
  <c r="BG1494" i="9"/>
  <c r="BG1493" i="9"/>
  <c r="BG1492" i="9"/>
  <c r="BG1491" i="9"/>
  <c r="BG1490" i="9"/>
  <c r="BG1489" i="9"/>
  <c r="BG1488" i="9"/>
  <c r="BG1487" i="9"/>
  <c r="BG1486" i="9"/>
  <c r="BG1485" i="9"/>
  <c r="BG1484" i="9"/>
  <c r="BG1483" i="9"/>
  <c r="BG1482" i="9"/>
  <c r="BG1429" i="9"/>
  <c r="BG1428" i="9"/>
  <c r="BG1427" i="9"/>
  <c r="BG1426" i="9"/>
  <c r="BG1425" i="9"/>
  <c r="BG1424" i="9"/>
  <c r="BG1423" i="9"/>
  <c r="BG1422" i="9"/>
  <c r="BG1421" i="9"/>
  <c r="BG1420" i="9"/>
  <c r="BG1419" i="9"/>
  <c r="BG1418" i="9"/>
  <c r="BG1417" i="9"/>
  <c r="BG1416" i="9"/>
  <c r="BG1415" i="9"/>
  <c r="BG1414" i="9"/>
  <c r="BG1413" i="9"/>
  <c r="BG1412" i="9"/>
  <c r="BG1411" i="9"/>
  <c r="BG1410" i="9"/>
  <c r="BG1409" i="9"/>
  <c r="BG1408" i="9"/>
  <c r="BG1407" i="9"/>
  <c r="BG1406" i="9"/>
  <c r="BG1349" i="9"/>
  <c r="BG1348" i="9"/>
  <c r="BG1347" i="9"/>
  <c r="BG1346" i="9"/>
  <c r="BG1345" i="9"/>
  <c r="BG1344" i="9"/>
  <c r="BG1343" i="9"/>
  <c r="BG1342" i="9"/>
  <c r="BG1341" i="9"/>
  <c r="BG1340" i="9"/>
  <c r="BG1339" i="9"/>
  <c r="BG1338" i="9"/>
  <c r="BG1337" i="9"/>
  <c r="BG1336" i="9"/>
  <c r="BG1335" i="9"/>
  <c r="BG1334" i="9"/>
  <c r="BG1333" i="9"/>
  <c r="BG1332" i="9"/>
  <c r="BG1331" i="9"/>
  <c r="BG1330" i="9"/>
  <c r="BG1329" i="9"/>
  <c r="BG1328" i="9"/>
  <c r="BG1327" i="9"/>
  <c r="BG1299" i="9"/>
  <c r="BG1298" i="9"/>
  <c r="BG1297" i="9"/>
  <c r="BG1296" i="9"/>
  <c r="BG1295" i="9"/>
  <c r="BG1294" i="9"/>
  <c r="BG1293" i="9"/>
  <c r="BG1292" i="9"/>
  <c r="BG1291" i="9"/>
  <c r="BG1290" i="9"/>
  <c r="BG1289" i="9"/>
  <c r="BG1288" i="9"/>
  <c r="BC1561" i="9" l="1"/>
  <c r="BC1560" i="9"/>
  <c r="BC1559" i="9"/>
  <c r="BC1558" i="9"/>
  <c r="BC1557" i="9"/>
  <c r="BC1556" i="9"/>
  <c r="BC1555" i="9"/>
  <c r="BC1554" i="9"/>
  <c r="BC1553" i="9"/>
  <c r="BC1552" i="9"/>
  <c r="BC1551" i="9"/>
  <c r="BC1550" i="9"/>
  <c r="BC1549" i="9"/>
  <c r="BC1548" i="9"/>
  <c r="BC1547" i="9"/>
  <c r="BC1546" i="9"/>
  <c r="BC1545" i="9"/>
  <c r="BC1544" i="9"/>
  <c r="BC1543" i="9"/>
  <c r="BC1542" i="9"/>
  <c r="BC1541" i="9"/>
  <c r="BC1540" i="9"/>
  <c r="BC1539" i="9"/>
  <c r="BC1538" i="9"/>
  <c r="BC1537" i="9"/>
  <c r="BC1536" i="9"/>
  <c r="BC1535" i="9"/>
  <c r="BC1534" i="9"/>
  <c r="BC1533" i="9"/>
  <c r="BC1532" i="9"/>
  <c r="BC1531" i="9"/>
  <c r="BC1530" i="9"/>
  <c r="BC1529" i="9"/>
  <c r="BC1528" i="9"/>
  <c r="BC1527" i="9"/>
  <c r="BC1526" i="9"/>
  <c r="BC1525" i="9"/>
  <c r="BC1524" i="9"/>
  <c r="BC1521" i="9"/>
  <c r="BC1520" i="9"/>
  <c r="BC1519" i="9"/>
  <c r="BC1518" i="9"/>
  <c r="BC1517" i="9"/>
  <c r="BC1516" i="9"/>
  <c r="BC1515" i="9"/>
  <c r="BC1514" i="9"/>
  <c r="BC1513" i="9"/>
  <c r="BC1512" i="9"/>
  <c r="BC1511" i="9"/>
  <c r="BC1510" i="9"/>
  <c r="BC1509" i="9"/>
  <c r="BC1508" i="9"/>
  <c r="BC1507" i="9"/>
  <c r="BC1506" i="9"/>
  <c r="BC1505" i="9"/>
  <c r="BC1504" i="9"/>
  <c r="BC1503" i="9"/>
  <c r="BC1502" i="9"/>
  <c r="BC1501" i="9"/>
  <c r="BC1500" i="9"/>
  <c r="BC1499" i="9"/>
  <c r="BC1498" i="9"/>
  <c r="BC1497" i="9"/>
  <c r="BC1496" i="9"/>
  <c r="BC1495" i="9"/>
  <c r="BC1494" i="9"/>
  <c r="BC1493" i="9"/>
  <c r="BC1492" i="9"/>
  <c r="BC1491" i="9"/>
  <c r="BC1490" i="9"/>
  <c r="BC1489" i="9"/>
  <c r="BC1488" i="9"/>
  <c r="BC1487" i="9"/>
  <c r="BC1486" i="9"/>
  <c r="BC1485" i="9"/>
  <c r="BC1484" i="9"/>
  <c r="BC1483" i="9"/>
  <c r="BC1482" i="9"/>
  <c r="BC1481" i="9"/>
  <c r="BC1480" i="9"/>
  <c r="BC1479" i="9"/>
  <c r="BC1478" i="9"/>
  <c r="BC1477" i="9"/>
  <c r="BC1476" i="9"/>
  <c r="BC1475" i="9"/>
  <c r="BC1474" i="9"/>
  <c r="BC1473" i="9"/>
  <c r="BC1472" i="9"/>
  <c r="BC1471" i="9"/>
  <c r="BC1470" i="9"/>
  <c r="BC1469" i="9"/>
  <c r="BC1468" i="9"/>
  <c r="BC1467" i="9"/>
  <c r="BC1466" i="9"/>
  <c r="BC1465" i="9"/>
  <c r="BC1464" i="9"/>
  <c r="BC1463" i="9"/>
  <c r="BC1462" i="9"/>
  <c r="BC1461" i="9"/>
  <c r="BC1460" i="9"/>
  <c r="BC1459" i="9"/>
  <c r="BC1458" i="9"/>
  <c r="BC1457" i="9"/>
  <c r="BC1456" i="9"/>
  <c r="BC1455" i="9"/>
  <c r="BC1454" i="9"/>
  <c r="BC1453" i="9"/>
  <c r="BC1452" i="9"/>
  <c r="BC1451" i="9"/>
  <c r="BC1450" i="9"/>
  <c r="BC1449" i="9"/>
  <c r="BC1448" i="9"/>
  <c r="BC1447" i="9"/>
  <c r="BC1446" i="9"/>
  <c r="BC1445" i="9"/>
  <c r="BC1444" i="9"/>
  <c r="BC1443" i="9"/>
  <c r="BC1442" i="9"/>
  <c r="BC1441" i="9"/>
  <c r="BC1440" i="9"/>
  <c r="BC1439" i="9"/>
  <c r="BC1438" i="9"/>
  <c r="BC1437" i="9"/>
  <c r="BC1436" i="9"/>
  <c r="BC1435" i="9"/>
  <c r="BC1434" i="9"/>
  <c r="BC1433" i="9"/>
  <c r="BC1432" i="9"/>
  <c r="BC1431" i="9"/>
  <c r="BC1430" i="9"/>
  <c r="BC1429" i="9"/>
  <c r="BC1428" i="9"/>
  <c r="BC1427" i="9"/>
  <c r="BC1426" i="9"/>
  <c r="BC1425" i="9"/>
  <c r="BC1424" i="9"/>
  <c r="BC1423" i="9"/>
  <c r="BC1422" i="9"/>
  <c r="BC1421" i="9"/>
  <c r="BC1420" i="9"/>
  <c r="BC1419" i="9"/>
  <c r="BC1418" i="9"/>
  <c r="BC1417" i="9"/>
  <c r="BC1416" i="9"/>
  <c r="BC1415" i="9"/>
  <c r="BC1414" i="9"/>
  <c r="BC1413" i="9"/>
  <c r="BC1412" i="9"/>
  <c r="BC1411" i="9"/>
  <c r="BC1410" i="9"/>
  <c r="BC1409" i="9"/>
  <c r="BC1408" i="9"/>
  <c r="BC1407" i="9"/>
  <c r="BC1406" i="9"/>
  <c r="BC1405" i="9"/>
  <c r="BC1404" i="9"/>
  <c r="BC1403" i="9"/>
  <c r="BC1402" i="9"/>
  <c r="BC1401" i="9"/>
  <c r="BC1400" i="9"/>
  <c r="BC1399" i="9"/>
  <c r="BC1398" i="9"/>
  <c r="BC1397" i="9"/>
  <c r="BC1396" i="9"/>
  <c r="BC1395" i="9"/>
  <c r="BC1394" i="9"/>
  <c r="BC1393" i="9"/>
  <c r="BC1392" i="9"/>
  <c r="BC1391" i="9"/>
  <c r="BC1390" i="9"/>
  <c r="BC1389" i="9"/>
  <c r="BC1388" i="9"/>
  <c r="BC1387" i="9"/>
  <c r="BC1386" i="9"/>
  <c r="BC1385" i="9"/>
  <c r="BC1384" i="9"/>
  <c r="BC1383" i="9"/>
  <c r="BC1382" i="9"/>
  <c r="BC1381" i="9"/>
  <c r="BC1380" i="9"/>
  <c r="BC1379" i="9"/>
  <c r="BC1378" i="9"/>
  <c r="BC1377" i="9"/>
  <c r="BC1376" i="9"/>
  <c r="BC1375" i="9"/>
  <c r="BC1374" i="9"/>
  <c r="BC1373" i="9"/>
  <c r="BC1372" i="9"/>
  <c r="BC1371" i="9"/>
  <c r="BC1370" i="9"/>
  <c r="BC1369" i="9"/>
  <c r="BC1368" i="9"/>
  <c r="BC1365" i="9"/>
  <c r="BC1364" i="9"/>
  <c r="BC1363" i="9"/>
  <c r="BC1362" i="9"/>
  <c r="BC1361" i="9"/>
  <c r="BC1360" i="9"/>
  <c r="BC1359" i="9"/>
  <c r="BC1358" i="9"/>
  <c r="BC1357" i="9"/>
  <c r="BC1356" i="9"/>
  <c r="BC1355" i="9"/>
  <c r="BC1354" i="9"/>
  <c r="BC1353" i="9"/>
  <c r="BC1352" i="9"/>
  <c r="BC1351" i="9"/>
  <c r="BC1350" i="9"/>
  <c r="BC1349" i="9"/>
  <c r="BC1348" i="9"/>
  <c r="BC1347" i="9"/>
  <c r="BC1346" i="9"/>
  <c r="BC1345" i="9"/>
  <c r="BC1344" i="9"/>
  <c r="BC1343" i="9"/>
  <c r="BC1342" i="9"/>
  <c r="BC1341" i="9"/>
  <c r="BC1340" i="9"/>
  <c r="BC1339" i="9"/>
  <c r="BC1338" i="9"/>
  <c r="BC1337" i="9"/>
  <c r="BC1336" i="9"/>
  <c r="BC1335" i="9"/>
  <c r="BC1334" i="9"/>
  <c r="BC1333" i="9"/>
  <c r="BC1332" i="9"/>
  <c r="BC1331" i="9"/>
  <c r="BC1330" i="9"/>
  <c r="BC1329" i="9"/>
  <c r="BC1328" i="9"/>
  <c r="BC1327" i="9"/>
  <c r="BC1326" i="9"/>
  <c r="BC1325" i="9"/>
  <c r="BC1324" i="9"/>
  <c r="BC1323" i="9"/>
  <c r="BC1322" i="9"/>
  <c r="BC1321" i="9"/>
  <c r="BC1320" i="9"/>
  <c r="BC1319" i="9"/>
  <c r="BC1318" i="9"/>
  <c r="BC1317" i="9"/>
  <c r="BC1316" i="9"/>
  <c r="BC1315" i="9"/>
  <c r="BC1314" i="9"/>
  <c r="BC1313" i="9"/>
  <c r="BC1312" i="9"/>
  <c r="BC1311" i="9"/>
  <c r="BC1310" i="9"/>
  <c r="BC1309" i="9"/>
  <c r="BC1308" i="9"/>
  <c r="BC1307" i="9"/>
  <c r="BC1306" i="9"/>
  <c r="BC1305" i="9"/>
  <c r="BC1304" i="9"/>
  <c r="BC1303" i="9"/>
  <c r="BC1302" i="9"/>
  <c r="BC1301" i="9"/>
  <c r="BC1300" i="9"/>
  <c r="BC1299" i="9"/>
  <c r="BC1298" i="9"/>
  <c r="BC1297" i="9"/>
  <c r="BC1296" i="9"/>
  <c r="BC1295" i="9"/>
  <c r="BC1294" i="9"/>
  <c r="BC1293" i="9"/>
  <c r="BC1292" i="9"/>
  <c r="BC1291" i="9"/>
  <c r="BC1290" i="9"/>
  <c r="BC1289" i="9"/>
  <c r="BC1288" i="9"/>
  <c r="CB1561" i="9" l="1"/>
  <c r="BB1561" i="9"/>
  <c r="AZ1561" i="9"/>
  <c r="AH1561" i="9"/>
  <c r="AE1561" i="9"/>
  <c r="AF1561" i="9" s="1"/>
  <c r="P1561" i="9"/>
  <c r="AA1561" i="9" s="1"/>
  <c r="A1561" i="9"/>
  <c r="CB1559" i="9"/>
  <c r="BB1559" i="9"/>
  <c r="AZ1559" i="9"/>
  <c r="AH1559" i="9"/>
  <c r="AE1559" i="9"/>
  <c r="AF1559" i="9" s="1"/>
  <c r="P1559" i="9"/>
  <c r="AA1559" i="9" s="1"/>
  <c r="A1559" i="9"/>
  <c r="CB1557" i="9"/>
  <c r="BB1557" i="9"/>
  <c r="AZ1557" i="9"/>
  <c r="AH1557" i="9"/>
  <c r="AE1557" i="9"/>
  <c r="AF1557" i="9" s="1"/>
  <c r="P1557" i="9"/>
  <c r="AA1557" i="9" s="1"/>
  <c r="A1557" i="9"/>
  <c r="CB1555" i="9"/>
  <c r="BB1555" i="9"/>
  <c r="AZ1555" i="9"/>
  <c r="AH1555" i="9"/>
  <c r="AE1555" i="9"/>
  <c r="P1555" i="9"/>
  <c r="AA1555" i="9" s="1"/>
  <c r="A1555" i="9"/>
  <c r="CB1553" i="9"/>
  <c r="BB1553" i="9"/>
  <c r="AZ1553" i="9"/>
  <c r="AH1553" i="9"/>
  <c r="AE1553" i="9"/>
  <c r="P1553" i="9"/>
  <c r="AA1553" i="9" s="1"/>
  <c r="A1553" i="9"/>
  <c r="CB1551" i="9"/>
  <c r="BB1551" i="9"/>
  <c r="AZ1551" i="9"/>
  <c r="AH1551" i="9"/>
  <c r="AE1551" i="9"/>
  <c r="AF1551" i="9" s="1"/>
  <c r="P1551" i="9"/>
  <c r="BY1551" i="9" s="1"/>
  <c r="A1551" i="9"/>
  <c r="CB1549" i="9"/>
  <c r="BB1549" i="9"/>
  <c r="AZ1549" i="9"/>
  <c r="AH1549" i="9"/>
  <c r="AE1549" i="9"/>
  <c r="AF1549" i="9" s="1"/>
  <c r="P1549" i="9"/>
  <c r="AA1549" i="9" s="1"/>
  <c r="A1549" i="9"/>
  <c r="CB1547" i="9"/>
  <c r="BB1547" i="9"/>
  <c r="AZ1547" i="9"/>
  <c r="AH1547" i="9"/>
  <c r="AE1547" i="9"/>
  <c r="AF1547" i="9" s="1"/>
  <c r="P1547" i="9"/>
  <c r="AA1547" i="9" s="1"/>
  <c r="A1547" i="9"/>
  <c r="CB1545" i="9"/>
  <c r="BB1545" i="9"/>
  <c r="AZ1545" i="9"/>
  <c r="AH1545" i="9"/>
  <c r="AE1545" i="9"/>
  <c r="P1545" i="9"/>
  <c r="AA1545" i="9" s="1"/>
  <c r="A1545" i="9"/>
  <c r="CB1543" i="9"/>
  <c r="BB1543" i="9"/>
  <c r="AZ1543" i="9"/>
  <c r="AH1543" i="9"/>
  <c r="AE1543" i="9"/>
  <c r="P1543" i="9"/>
  <c r="AA1543" i="9" s="1"/>
  <c r="A1543" i="9"/>
  <c r="CB1541" i="9"/>
  <c r="BB1541" i="9"/>
  <c r="AZ1541" i="9"/>
  <c r="AH1541" i="9"/>
  <c r="AE1541" i="9"/>
  <c r="P1541" i="9"/>
  <c r="AA1541" i="9" s="1"/>
  <c r="A1541" i="9"/>
  <c r="CB1539" i="9"/>
  <c r="BB1539" i="9"/>
  <c r="AZ1539" i="9"/>
  <c r="AH1539" i="9"/>
  <c r="AE1539" i="9"/>
  <c r="P1539" i="9"/>
  <c r="AA1539" i="9" s="1"/>
  <c r="A1539" i="9"/>
  <c r="CB1537" i="9"/>
  <c r="BB1537" i="9"/>
  <c r="AZ1537" i="9"/>
  <c r="AH1537" i="9"/>
  <c r="AE1537" i="9"/>
  <c r="P1537" i="9"/>
  <c r="AA1537" i="9" s="1"/>
  <c r="A1537" i="9"/>
  <c r="CB1535" i="9"/>
  <c r="BB1535" i="9"/>
  <c r="AZ1535" i="9"/>
  <c r="AH1535" i="9"/>
  <c r="AE1535" i="9"/>
  <c r="P1535" i="9"/>
  <c r="AA1535" i="9" s="1"/>
  <c r="A1535" i="9"/>
  <c r="CB1533" i="9"/>
  <c r="BB1533" i="9"/>
  <c r="AZ1533" i="9"/>
  <c r="AH1533" i="9"/>
  <c r="AE1533" i="9"/>
  <c r="AF1533" i="9" s="1"/>
  <c r="P1533" i="9"/>
  <c r="AA1533" i="9" s="1"/>
  <c r="A1533" i="9"/>
  <c r="CB1531" i="9"/>
  <c r="BB1531" i="9"/>
  <c r="AZ1531" i="9"/>
  <c r="AH1531" i="9"/>
  <c r="AE1531" i="9"/>
  <c r="AF1531" i="9" s="1"/>
  <c r="P1531" i="9"/>
  <c r="AA1531" i="9" s="1"/>
  <c r="A1531" i="9"/>
  <c r="CB1529" i="9"/>
  <c r="BB1529" i="9"/>
  <c r="AZ1529" i="9"/>
  <c r="AH1529" i="9"/>
  <c r="AE1529" i="9"/>
  <c r="AF1529" i="9" s="1"/>
  <c r="P1529" i="9"/>
  <c r="AA1529" i="9" s="1"/>
  <c r="A1529" i="9"/>
  <c r="CB1527" i="9"/>
  <c r="BB1527" i="9"/>
  <c r="AZ1527" i="9"/>
  <c r="AH1527" i="9"/>
  <c r="AE1527" i="9"/>
  <c r="P1527" i="9"/>
  <c r="AA1527" i="9" s="1"/>
  <c r="A1527" i="9"/>
  <c r="CB1525" i="9"/>
  <c r="BB1525" i="9"/>
  <c r="AZ1525" i="9"/>
  <c r="AH1525" i="9"/>
  <c r="AE1525" i="9"/>
  <c r="P1525" i="9"/>
  <c r="AA1525" i="9" s="1"/>
  <c r="A1525" i="9"/>
  <c r="CB1521" i="9"/>
  <c r="BB1521" i="9"/>
  <c r="AZ1521" i="9"/>
  <c r="AH1521" i="9"/>
  <c r="AE1521" i="9"/>
  <c r="AF1521" i="9" s="1"/>
  <c r="P1521" i="9"/>
  <c r="BY1521" i="9" s="1"/>
  <c r="A1521" i="9"/>
  <c r="CB1519" i="9"/>
  <c r="BB1519" i="9"/>
  <c r="AZ1519" i="9"/>
  <c r="AH1519" i="9"/>
  <c r="AE1519" i="9"/>
  <c r="AF1519" i="9" s="1"/>
  <c r="P1519" i="9"/>
  <c r="AA1519" i="9" s="1"/>
  <c r="A1519" i="9"/>
  <c r="CB1517" i="9"/>
  <c r="BB1517" i="9"/>
  <c r="AZ1517" i="9"/>
  <c r="AH1517" i="9"/>
  <c r="AE1517" i="9"/>
  <c r="AF1517" i="9" s="1"/>
  <c r="P1517" i="9"/>
  <c r="AA1517" i="9" s="1"/>
  <c r="A1517" i="9"/>
  <c r="CB1515" i="9"/>
  <c r="BB1515" i="9"/>
  <c r="AZ1515" i="9"/>
  <c r="AH1515" i="9"/>
  <c r="AE1515" i="9"/>
  <c r="P1515" i="9"/>
  <c r="AA1515" i="9" s="1"/>
  <c r="A1515" i="9"/>
  <c r="CB1513" i="9"/>
  <c r="BB1513" i="9"/>
  <c r="AZ1513" i="9"/>
  <c r="AH1513" i="9"/>
  <c r="AE1513" i="9"/>
  <c r="P1513" i="9"/>
  <c r="AA1513" i="9" s="1"/>
  <c r="A1513" i="9"/>
  <c r="CB1511" i="9"/>
  <c r="BB1511" i="9"/>
  <c r="AZ1511" i="9"/>
  <c r="AH1511" i="9"/>
  <c r="AE1511" i="9"/>
  <c r="P1511" i="9"/>
  <c r="AA1511" i="9" s="1"/>
  <c r="A1511" i="9"/>
  <c r="CB1509" i="9"/>
  <c r="BB1509" i="9"/>
  <c r="AZ1509" i="9"/>
  <c r="AH1509" i="9"/>
  <c r="AE1509" i="9"/>
  <c r="P1509" i="9"/>
  <c r="AA1509" i="9" s="1"/>
  <c r="A1509" i="9"/>
  <c r="CB1507" i="9"/>
  <c r="BB1507" i="9"/>
  <c r="AZ1507" i="9"/>
  <c r="AH1507" i="9"/>
  <c r="AE1507" i="9"/>
  <c r="P1507" i="9"/>
  <c r="BY1507" i="9" s="1"/>
  <c r="A1507" i="9"/>
  <c r="CB1505" i="9"/>
  <c r="BB1505" i="9"/>
  <c r="AZ1505" i="9"/>
  <c r="AH1505" i="9"/>
  <c r="AE1505" i="9"/>
  <c r="AF1505" i="9" s="1"/>
  <c r="P1505" i="9"/>
  <c r="BY1505" i="9" s="1"/>
  <c r="A1505" i="9"/>
  <c r="CB1503" i="9"/>
  <c r="BB1503" i="9"/>
  <c r="AZ1503" i="9"/>
  <c r="AH1503" i="9"/>
  <c r="AE1503" i="9"/>
  <c r="AF1503" i="9" s="1"/>
  <c r="P1503" i="9"/>
  <c r="AA1503" i="9" s="1"/>
  <c r="A1503" i="9"/>
  <c r="CB1501" i="9"/>
  <c r="BB1501" i="9"/>
  <c r="AZ1501" i="9"/>
  <c r="AH1501" i="9"/>
  <c r="AE1501" i="9"/>
  <c r="AF1501" i="9" s="1"/>
  <c r="P1501" i="9"/>
  <c r="BY1501" i="9" s="1"/>
  <c r="A1501" i="9"/>
  <c r="CB1499" i="9"/>
  <c r="BB1499" i="9"/>
  <c r="AZ1499" i="9"/>
  <c r="AH1499" i="9"/>
  <c r="AE1499" i="9"/>
  <c r="AF1499" i="9" s="1"/>
  <c r="P1499" i="9"/>
  <c r="AA1499" i="9" s="1"/>
  <c r="A1499" i="9"/>
  <c r="CB1497" i="9"/>
  <c r="BB1497" i="9"/>
  <c r="AZ1497" i="9"/>
  <c r="AH1497" i="9"/>
  <c r="AE1497" i="9"/>
  <c r="AF1497" i="9" s="1"/>
  <c r="P1497" i="9"/>
  <c r="AA1497" i="9" s="1"/>
  <c r="A1497" i="9"/>
  <c r="CB1495" i="9"/>
  <c r="BB1495" i="9"/>
  <c r="AZ1495" i="9"/>
  <c r="AH1495" i="9"/>
  <c r="AE1495" i="9"/>
  <c r="AF1495" i="9" s="1"/>
  <c r="P1495" i="9"/>
  <c r="AA1495" i="9" s="1"/>
  <c r="A1495" i="9"/>
  <c r="CB1493" i="9"/>
  <c r="BB1493" i="9"/>
  <c r="AZ1493" i="9"/>
  <c r="AH1493" i="9"/>
  <c r="AE1493" i="9"/>
  <c r="P1493" i="9"/>
  <c r="AA1493" i="9" s="1"/>
  <c r="A1493" i="9"/>
  <c r="CB1491" i="9"/>
  <c r="BB1491" i="9"/>
  <c r="AZ1491" i="9"/>
  <c r="AH1491" i="9"/>
  <c r="AE1491" i="9"/>
  <c r="P1491" i="9"/>
  <c r="AA1491" i="9" s="1"/>
  <c r="A1491" i="9"/>
  <c r="CB1489" i="9"/>
  <c r="BB1489" i="9"/>
  <c r="AZ1489" i="9"/>
  <c r="AH1489" i="9"/>
  <c r="AE1489" i="9"/>
  <c r="P1489" i="9"/>
  <c r="AA1489" i="9" s="1"/>
  <c r="A1489" i="9"/>
  <c r="CB1487" i="9"/>
  <c r="BB1487" i="9"/>
  <c r="AZ1487" i="9"/>
  <c r="AH1487" i="9"/>
  <c r="AE1487" i="9"/>
  <c r="P1487" i="9"/>
  <c r="BY1487" i="9" s="1"/>
  <c r="A1487" i="9"/>
  <c r="CB1485" i="9"/>
  <c r="BB1485" i="9"/>
  <c r="AZ1485" i="9"/>
  <c r="AH1485" i="9"/>
  <c r="AE1485" i="9"/>
  <c r="P1485" i="9"/>
  <c r="BY1485" i="9" s="1"/>
  <c r="A1485" i="9"/>
  <c r="CB1483" i="9"/>
  <c r="BB1483" i="9"/>
  <c r="AZ1483" i="9"/>
  <c r="AH1483" i="9"/>
  <c r="AE1483" i="9"/>
  <c r="P1483" i="9"/>
  <c r="BY1483" i="9" s="1"/>
  <c r="A1483" i="9"/>
  <c r="CB1481" i="9"/>
  <c r="BB1481" i="9"/>
  <c r="AZ1481" i="9"/>
  <c r="AH1481" i="9"/>
  <c r="AE1481" i="9"/>
  <c r="AF1481" i="9" s="1"/>
  <c r="P1481" i="9"/>
  <c r="AA1481" i="9" s="1"/>
  <c r="A1481" i="9"/>
  <c r="CB1479" i="9"/>
  <c r="BB1479" i="9"/>
  <c r="AZ1479" i="9"/>
  <c r="AH1479" i="9"/>
  <c r="AE1479" i="9"/>
  <c r="AF1479" i="9" s="1"/>
  <c r="P1479" i="9"/>
  <c r="AA1479" i="9" s="1"/>
  <c r="A1479" i="9"/>
  <c r="CB1477" i="9"/>
  <c r="BB1477" i="9"/>
  <c r="AZ1477" i="9"/>
  <c r="AH1477" i="9"/>
  <c r="AE1477" i="9"/>
  <c r="AF1477" i="9" s="1"/>
  <c r="P1477" i="9"/>
  <c r="AA1477" i="9" s="1"/>
  <c r="A1477" i="9"/>
  <c r="CB1475" i="9"/>
  <c r="BB1475" i="9"/>
  <c r="AZ1475" i="9"/>
  <c r="AH1475" i="9"/>
  <c r="AE1475" i="9"/>
  <c r="AF1475" i="9" s="1"/>
  <c r="P1475" i="9"/>
  <c r="BY1475" i="9" s="1"/>
  <c r="A1475" i="9"/>
  <c r="CB1473" i="9"/>
  <c r="BB1473" i="9"/>
  <c r="AZ1473" i="9"/>
  <c r="AH1473" i="9"/>
  <c r="AE1473" i="9"/>
  <c r="AF1473" i="9" s="1"/>
  <c r="P1473" i="9"/>
  <c r="BY1473" i="9" s="1"/>
  <c r="A1473" i="9"/>
  <c r="CB1471" i="9"/>
  <c r="BB1471" i="9"/>
  <c r="AZ1471" i="9"/>
  <c r="AH1471" i="9"/>
  <c r="AE1471" i="9"/>
  <c r="AF1471" i="9" s="1"/>
  <c r="P1471" i="9"/>
  <c r="AA1471" i="9" s="1"/>
  <c r="A1471" i="9"/>
  <c r="CB1469" i="9"/>
  <c r="BB1469" i="9"/>
  <c r="AZ1469" i="9"/>
  <c r="AH1469" i="9"/>
  <c r="AE1469" i="9"/>
  <c r="AF1469" i="9" s="1"/>
  <c r="P1469" i="9"/>
  <c r="BY1469" i="9" s="1"/>
  <c r="A1469" i="9"/>
  <c r="CB1467" i="9"/>
  <c r="BB1467" i="9"/>
  <c r="AZ1467" i="9"/>
  <c r="AH1467" i="9"/>
  <c r="AE1467" i="9"/>
  <c r="AF1467" i="9" s="1"/>
  <c r="P1467" i="9"/>
  <c r="AA1467" i="9" s="1"/>
  <c r="A1467" i="9"/>
  <c r="CB1465" i="9"/>
  <c r="BB1465" i="9"/>
  <c r="AZ1465" i="9"/>
  <c r="AH1465" i="9"/>
  <c r="AE1465" i="9"/>
  <c r="AF1465" i="9" s="1"/>
  <c r="P1465" i="9"/>
  <c r="BY1465" i="9" s="1"/>
  <c r="A1465" i="9"/>
  <c r="CB1463" i="9"/>
  <c r="BB1463" i="9"/>
  <c r="AZ1463" i="9"/>
  <c r="AH1463" i="9"/>
  <c r="AE1463" i="9"/>
  <c r="AF1463" i="9" s="1"/>
  <c r="P1463" i="9"/>
  <c r="AA1463" i="9" s="1"/>
  <c r="A1463" i="9"/>
  <c r="CB1461" i="9"/>
  <c r="BB1461" i="9"/>
  <c r="AZ1461" i="9"/>
  <c r="AH1461" i="9"/>
  <c r="AE1461" i="9"/>
  <c r="AF1461" i="9" s="1"/>
  <c r="P1461" i="9"/>
  <c r="AA1461" i="9" s="1"/>
  <c r="A1461" i="9"/>
  <c r="CB1459" i="9"/>
  <c r="BB1459" i="9"/>
  <c r="AZ1459" i="9"/>
  <c r="AH1459" i="9"/>
  <c r="AE1459" i="9"/>
  <c r="AF1459" i="9" s="1"/>
  <c r="P1459" i="9"/>
  <c r="BY1459" i="9" s="1"/>
  <c r="A1459" i="9"/>
  <c r="CB1457" i="9"/>
  <c r="BB1457" i="9"/>
  <c r="AZ1457" i="9"/>
  <c r="AH1457" i="9"/>
  <c r="AE1457" i="9"/>
  <c r="AF1457" i="9" s="1"/>
  <c r="P1457" i="9"/>
  <c r="AA1457" i="9" s="1"/>
  <c r="A1457" i="9"/>
  <c r="CB1455" i="9"/>
  <c r="BB1455" i="9"/>
  <c r="AZ1455" i="9"/>
  <c r="AH1455" i="9"/>
  <c r="AE1455" i="9"/>
  <c r="AF1455" i="9" s="1"/>
  <c r="P1455" i="9"/>
  <c r="AA1455" i="9" s="1"/>
  <c r="A1455" i="9"/>
  <c r="CB1453" i="9"/>
  <c r="BB1453" i="9"/>
  <c r="AZ1453" i="9"/>
  <c r="AH1453" i="9"/>
  <c r="AE1453" i="9"/>
  <c r="AF1453" i="9" s="1"/>
  <c r="P1453" i="9"/>
  <c r="AA1453" i="9" s="1"/>
  <c r="A1453" i="9"/>
  <c r="CB1451" i="9"/>
  <c r="BB1451" i="9"/>
  <c r="AZ1451" i="9"/>
  <c r="AH1451" i="9"/>
  <c r="AE1451" i="9"/>
  <c r="AF1451" i="9" s="1"/>
  <c r="P1451" i="9"/>
  <c r="AA1451" i="9" s="1"/>
  <c r="A1451" i="9"/>
  <c r="CB1449" i="9"/>
  <c r="BB1449" i="9"/>
  <c r="AZ1449" i="9"/>
  <c r="AH1449" i="9"/>
  <c r="AE1449" i="9"/>
  <c r="AF1449" i="9" s="1"/>
  <c r="P1449" i="9"/>
  <c r="BY1449" i="9" s="1"/>
  <c r="A1449" i="9"/>
  <c r="CB1447" i="9"/>
  <c r="BB1447" i="9"/>
  <c r="AZ1447" i="9"/>
  <c r="AH1447" i="9"/>
  <c r="AE1447" i="9"/>
  <c r="AF1447" i="9" s="1"/>
  <c r="P1447" i="9"/>
  <c r="AA1447" i="9" s="1"/>
  <c r="A1447" i="9"/>
  <c r="A1448" i="9"/>
  <c r="P1448" i="9"/>
  <c r="AA1448" i="9" s="1"/>
  <c r="AE1448" i="9"/>
  <c r="AF1448" i="9" s="1"/>
  <c r="AH1448" i="9"/>
  <c r="AZ1448" i="9"/>
  <c r="BB1448" i="9"/>
  <c r="CB1448" i="9"/>
  <c r="CB1445" i="9"/>
  <c r="BB1445" i="9"/>
  <c r="AZ1445" i="9"/>
  <c r="AH1445" i="9"/>
  <c r="AE1445" i="9"/>
  <c r="AF1445" i="9" s="1"/>
  <c r="P1445" i="9"/>
  <c r="AA1445" i="9" s="1"/>
  <c r="A1445" i="9"/>
  <c r="CB1443" i="9"/>
  <c r="BB1443" i="9"/>
  <c r="AZ1443" i="9"/>
  <c r="AH1443" i="9"/>
  <c r="AE1443" i="9"/>
  <c r="AF1443" i="9" s="1"/>
  <c r="P1443" i="9"/>
  <c r="AA1443" i="9" s="1"/>
  <c r="A1443" i="9"/>
  <c r="CB1441" i="9"/>
  <c r="BB1441" i="9"/>
  <c r="AZ1441" i="9"/>
  <c r="AH1441" i="9"/>
  <c r="AE1441" i="9"/>
  <c r="AF1441" i="9" s="1"/>
  <c r="P1441" i="9"/>
  <c r="BY1441" i="9" s="1"/>
  <c r="A1441" i="9"/>
  <c r="CB1439" i="9"/>
  <c r="BB1439" i="9"/>
  <c r="AZ1439" i="9"/>
  <c r="AH1439" i="9"/>
  <c r="AE1439" i="9"/>
  <c r="AF1439" i="9" s="1"/>
  <c r="P1439" i="9"/>
  <c r="BY1439" i="9" s="1"/>
  <c r="A1439" i="9"/>
  <c r="CB1437" i="9"/>
  <c r="BB1437" i="9"/>
  <c r="AZ1437" i="9"/>
  <c r="AH1437" i="9"/>
  <c r="AE1437" i="9"/>
  <c r="AF1437" i="9" s="1"/>
  <c r="P1437" i="9"/>
  <c r="AA1437" i="9" s="1"/>
  <c r="A1437" i="9"/>
  <c r="CB1435" i="9"/>
  <c r="BB1435" i="9"/>
  <c r="AZ1435" i="9"/>
  <c r="AH1435" i="9"/>
  <c r="AE1435" i="9"/>
  <c r="AF1435" i="9" s="1"/>
  <c r="P1435" i="9"/>
  <c r="AA1435" i="9" s="1"/>
  <c r="A1435" i="9"/>
  <c r="CB1433" i="9"/>
  <c r="BB1433" i="9"/>
  <c r="AZ1433" i="9"/>
  <c r="AH1433" i="9"/>
  <c r="AE1433" i="9"/>
  <c r="AF1433" i="9" s="1"/>
  <c r="P1433" i="9"/>
  <c r="AA1433" i="9" s="1"/>
  <c r="A1433" i="9"/>
  <c r="CB1431" i="9"/>
  <c r="BB1431" i="9"/>
  <c r="AZ1431" i="9"/>
  <c r="AH1431" i="9"/>
  <c r="AE1431" i="9"/>
  <c r="AF1431" i="9" s="1"/>
  <c r="P1431" i="9"/>
  <c r="AA1431" i="9" s="1"/>
  <c r="A1431" i="9"/>
  <c r="CB1429" i="9"/>
  <c r="BB1429" i="9"/>
  <c r="AZ1429" i="9"/>
  <c r="AH1429" i="9"/>
  <c r="AE1429" i="9"/>
  <c r="AF1429" i="9" s="1"/>
  <c r="P1429" i="9"/>
  <c r="AA1429" i="9" s="1"/>
  <c r="A1429" i="9"/>
  <c r="CB1427" i="9"/>
  <c r="BB1427" i="9"/>
  <c r="AZ1427" i="9"/>
  <c r="AH1427" i="9"/>
  <c r="AE1427" i="9"/>
  <c r="AF1427" i="9" s="1"/>
  <c r="P1427" i="9"/>
  <c r="AA1427" i="9" s="1"/>
  <c r="A1427" i="9"/>
  <c r="CB1425" i="9"/>
  <c r="BB1425" i="9"/>
  <c r="AZ1425" i="9"/>
  <c r="AH1425" i="9"/>
  <c r="AE1425" i="9"/>
  <c r="AF1425" i="9" s="1"/>
  <c r="P1425" i="9"/>
  <c r="AA1425" i="9" s="1"/>
  <c r="A1425" i="9"/>
  <c r="CB1423" i="9"/>
  <c r="BB1423" i="9"/>
  <c r="AZ1423" i="9"/>
  <c r="AH1423" i="9"/>
  <c r="AE1423" i="9"/>
  <c r="AF1423" i="9" s="1"/>
  <c r="P1423" i="9"/>
  <c r="AA1423" i="9" s="1"/>
  <c r="A1423" i="9"/>
  <c r="CB1421" i="9"/>
  <c r="BB1421" i="9"/>
  <c r="AZ1421" i="9"/>
  <c r="AH1421" i="9"/>
  <c r="AE1421" i="9"/>
  <c r="AF1421" i="9" s="1"/>
  <c r="P1421" i="9"/>
  <c r="AA1421" i="9" s="1"/>
  <c r="A1421" i="9"/>
  <c r="CB1419" i="9"/>
  <c r="BB1419" i="9"/>
  <c r="AZ1419" i="9"/>
  <c r="AH1419" i="9"/>
  <c r="AE1419" i="9"/>
  <c r="AF1419" i="9" s="1"/>
  <c r="P1419" i="9"/>
  <c r="AA1419" i="9" s="1"/>
  <c r="A1419" i="9"/>
  <c r="CB1417" i="9"/>
  <c r="BB1417" i="9"/>
  <c r="AZ1417" i="9"/>
  <c r="AH1417" i="9"/>
  <c r="AE1417" i="9"/>
  <c r="AF1417" i="9" s="1"/>
  <c r="P1417" i="9"/>
  <c r="AA1417" i="9" s="1"/>
  <c r="A1417" i="9"/>
  <c r="CB1415" i="9"/>
  <c r="BB1415" i="9"/>
  <c r="AZ1415" i="9"/>
  <c r="AH1415" i="9"/>
  <c r="AE1415" i="9"/>
  <c r="AF1415" i="9" s="1"/>
  <c r="P1415" i="9"/>
  <c r="AA1415" i="9" s="1"/>
  <c r="A1415" i="9"/>
  <c r="CB1413" i="9"/>
  <c r="BB1413" i="9"/>
  <c r="AZ1413" i="9"/>
  <c r="AH1413" i="9"/>
  <c r="AE1413" i="9"/>
  <c r="AF1413" i="9" s="1"/>
  <c r="P1413" i="9"/>
  <c r="AA1413" i="9" s="1"/>
  <c r="A1413" i="9"/>
  <c r="CB1411" i="9"/>
  <c r="BB1411" i="9"/>
  <c r="AZ1411" i="9"/>
  <c r="AH1411" i="9"/>
  <c r="AE1411" i="9"/>
  <c r="AF1411" i="9" s="1"/>
  <c r="P1411" i="9"/>
  <c r="AA1411" i="9" s="1"/>
  <c r="A1411" i="9"/>
  <c r="CB1409" i="9"/>
  <c r="BB1409" i="9"/>
  <c r="AZ1409" i="9"/>
  <c r="AH1409" i="9"/>
  <c r="AE1409" i="9"/>
  <c r="AF1409" i="9" s="1"/>
  <c r="P1409" i="9"/>
  <c r="AA1409" i="9" s="1"/>
  <c r="A1409" i="9"/>
  <c r="CB1407" i="9"/>
  <c r="BB1407" i="9"/>
  <c r="AZ1407" i="9"/>
  <c r="AH1407" i="9"/>
  <c r="AE1407" i="9"/>
  <c r="AF1407" i="9" s="1"/>
  <c r="P1407" i="9"/>
  <c r="AA1407" i="9" s="1"/>
  <c r="A1407" i="9"/>
  <c r="CB1405" i="9"/>
  <c r="BB1405" i="9"/>
  <c r="AZ1405" i="9"/>
  <c r="AH1405" i="9"/>
  <c r="AE1405" i="9"/>
  <c r="AF1405" i="9" s="1"/>
  <c r="P1405" i="9"/>
  <c r="AA1405" i="9" s="1"/>
  <c r="A1405" i="9"/>
  <c r="CB1403" i="9"/>
  <c r="BB1403" i="9"/>
  <c r="AZ1403" i="9"/>
  <c r="AH1403" i="9"/>
  <c r="AE1403" i="9"/>
  <c r="AF1403" i="9" s="1"/>
  <c r="P1403" i="9"/>
  <c r="AA1403" i="9" s="1"/>
  <c r="A1403" i="9"/>
  <c r="CB1401" i="9"/>
  <c r="BB1401" i="9"/>
  <c r="AZ1401" i="9"/>
  <c r="AH1401" i="9"/>
  <c r="AE1401" i="9"/>
  <c r="AF1401" i="9" s="1"/>
  <c r="P1401" i="9"/>
  <c r="AA1401" i="9" s="1"/>
  <c r="A1401" i="9"/>
  <c r="CB1399" i="9"/>
  <c r="BB1399" i="9"/>
  <c r="AZ1399" i="9"/>
  <c r="AH1399" i="9"/>
  <c r="AE1399" i="9"/>
  <c r="AF1399" i="9" s="1"/>
  <c r="P1399" i="9"/>
  <c r="AA1399" i="9" s="1"/>
  <c r="A1399" i="9"/>
  <c r="CB1397" i="9"/>
  <c r="BB1397" i="9"/>
  <c r="AZ1397" i="9"/>
  <c r="AH1397" i="9"/>
  <c r="AE1397" i="9"/>
  <c r="AF1397" i="9" s="1"/>
  <c r="P1397" i="9"/>
  <c r="AA1397" i="9" s="1"/>
  <c r="A1397" i="9"/>
  <c r="A1398" i="9"/>
  <c r="P1398" i="9"/>
  <c r="AA1398" i="9" s="1"/>
  <c r="AE1398" i="9"/>
  <c r="AF1398" i="9" s="1"/>
  <c r="AH1398" i="9"/>
  <c r="AZ1398" i="9"/>
  <c r="BB1398" i="9"/>
  <c r="CB1398" i="9"/>
  <c r="CB1395" i="9"/>
  <c r="BB1395" i="9"/>
  <c r="AZ1395" i="9"/>
  <c r="AH1395" i="9"/>
  <c r="AE1395" i="9"/>
  <c r="AF1395" i="9" s="1"/>
  <c r="P1395" i="9"/>
  <c r="AA1395" i="9" s="1"/>
  <c r="A1395" i="9"/>
  <c r="CB1393" i="9"/>
  <c r="BB1393" i="9"/>
  <c r="AZ1393" i="9"/>
  <c r="AH1393" i="9"/>
  <c r="AE1393" i="9"/>
  <c r="AF1393" i="9" s="1"/>
  <c r="P1393" i="9"/>
  <c r="AA1393" i="9" s="1"/>
  <c r="A1393" i="9"/>
  <c r="CB1391" i="9"/>
  <c r="BB1391" i="9"/>
  <c r="AZ1391" i="9"/>
  <c r="AH1391" i="9"/>
  <c r="AE1391" i="9"/>
  <c r="AF1391" i="9" s="1"/>
  <c r="P1391" i="9"/>
  <c r="AA1391" i="9" s="1"/>
  <c r="A1391" i="9"/>
  <c r="CB1389" i="9"/>
  <c r="BB1389" i="9"/>
  <c r="AZ1389" i="9"/>
  <c r="AH1389" i="9"/>
  <c r="AE1389" i="9"/>
  <c r="AF1389" i="9" s="1"/>
  <c r="P1389" i="9"/>
  <c r="AA1389" i="9" s="1"/>
  <c r="A1389" i="9"/>
  <c r="CB1387" i="9"/>
  <c r="BB1387" i="9"/>
  <c r="AZ1387" i="9"/>
  <c r="AH1387" i="9"/>
  <c r="AE1387" i="9"/>
  <c r="AF1387" i="9" s="1"/>
  <c r="P1387" i="9"/>
  <c r="AA1387" i="9" s="1"/>
  <c r="A1387" i="9"/>
  <c r="CB1385" i="9"/>
  <c r="BB1385" i="9"/>
  <c r="AZ1385" i="9"/>
  <c r="AH1385" i="9"/>
  <c r="AE1385" i="9"/>
  <c r="AF1385" i="9" s="1"/>
  <c r="P1385" i="9"/>
  <c r="AA1385" i="9" s="1"/>
  <c r="A1385" i="9"/>
  <c r="CB1383" i="9"/>
  <c r="BB1383" i="9"/>
  <c r="AZ1383" i="9"/>
  <c r="AH1383" i="9"/>
  <c r="AE1383" i="9"/>
  <c r="AF1383" i="9" s="1"/>
  <c r="P1383" i="9"/>
  <c r="BY1383" i="9" s="1"/>
  <c r="A1383" i="9"/>
  <c r="CB1381" i="9"/>
  <c r="BB1381" i="9"/>
  <c r="AZ1381" i="9"/>
  <c r="AH1381" i="9"/>
  <c r="AE1381" i="9"/>
  <c r="AF1381" i="9" s="1"/>
  <c r="P1381" i="9"/>
  <c r="BY1381" i="9" s="1"/>
  <c r="A1381" i="9"/>
  <c r="CB1379" i="9"/>
  <c r="BB1379" i="9"/>
  <c r="AZ1379" i="9"/>
  <c r="AH1379" i="9"/>
  <c r="AE1379" i="9"/>
  <c r="AF1379" i="9" s="1"/>
  <c r="P1379" i="9"/>
  <c r="AA1379" i="9" s="1"/>
  <c r="A1379" i="9"/>
  <c r="CB1377" i="9"/>
  <c r="BB1377" i="9"/>
  <c r="AZ1377" i="9"/>
  <c r="AH1377" i="9"/>
  <c r="AE1377" i="9"/>
  <c r="AF1377" i="9" s="1"/>
  <c r="P1377" i="9"/>
  <c r="AA1377" i="9" s="1"/>
  <c r="A1377" i="9"/>
  <c r="CB1375" i="9"/>
  <c r="BB1375" i="9"/>
  <c r="AZ1375" i="9"/>
  <c r="AH1375" i="9"/>
  <c r="AE1375" i="9"/>
  <c r="AF1375" i="9" s="1"/>
  <c r="P1375" i="9"/>
  <c r="AA1375" i="9" s="1"/>
  <c r="A1375" i="9"/>
  <c r="CB1373" i="9"/>
  <c r="BB1373" i="9"/>
  <c r="AZ1373" i="9"/>
  <c r="AH1373" i="9"/>
  <c r="AE1373" i="9"/>
  <c r="AF1373" i="9" s="1"/>
  <c r="P1373" i="9"/>
  <c r="AA1373" i="9" s="1"/>
  <c r="A1373" i="9"/>
  <c r="CB1371" i="9"/>
  <c r="BB1371" i="9"/>
  <c r="AZ1371" i="9"/>
  <c r="AH1371" i="9"/>
  <c r="AE1371" i="9"/>
  <c r="AF1371" i="9" s="1"/>
  <c r="P1371" i="9"/>
  <c r="BY1371" i="9" s="1"/>
  <c r="A1371" i="9"/>
  <c r="CB1369" i="9"/>
  <c r="BB1369" i="9"/>
  <c r="AZ1369" i="9"/>
  <c r="AH1369" i="9"/>
  <c r="AE1369" i="9"/>
  <c r="AF1369" i="9" s="1"/>
  <c r="P1369" i="9"/>
  <c r="AA1369" i="9" s="1"/>
  <c r="A1369" i="9"/>
  <c r="CB1365" i="9"/>
  <c r="BB1365" i="9"/>
  <c r="AZ1365" i="9"/>
  <c r="AH1365" i="9"/>
  <c r="AE1365" i="9"/>
  <c r="AF1365" i="9" s="1"/>
  <c r="P1365" i="9"/>
  <c r="AA1365" i="9" s="1"/>
  <c r="A1365" i="9"/>
  <c r="CB1363" i="9"/>
  <c r="BB1363" i="9"/>
  <c r="AZ1363" i="9"/>
  <c r="AH1363" i="9"/>
  <c r="AE1363" i="9"/>
  <c r="AF1363" i="9" s="1"/>
  <c r="P1363" i="9"/>
  <c r="AA1363" i="9" s="1"/>
  <c r="A1363" i="9"/>
  <c r="CB1361" i="9"/>
  <c r="BB1361" i="9"/>
  <c r="AZ1361" i="9"/>
  <c r="AH1361" i="9"/>
  <c r="AE1361" i="9"/>
  <c r="AF1361" i="9" s="1"/>
  <c r="P1361" i="9"/>
  <c r="AA1361" i="9" s="1"/>
  <c r="A1361" i="9"/>
  <c r="CB1359" i="9"/>
  <c r="BB1359" i="9"/>
  <c r="AZ1359" i="9"/>
  <c r="AH1359" i="9"/>
  <c r="AE1359" i="9"/>
  <c r="AF1359" i="9" s="1"/>
  <c r="P1359" i="9"/>
  <c r="AA1359" i="9" s="1"/>
  <c r="A1359" i="9"/>
  <c r="CB1357" i="9"/>
  <c r="BB1357" i="9"/>
  <c r="AZ1357" i="9"/>
  <c r="AH1357" i="9"/>
  <c r="AE1357" i="9"/>
  <c r="AF1357" i="9" s="1"/>
  <c r="P1357" i="9"/>
  <c r="AA1357" i="9" s="1"/>
  <c r="A1357" i="9"/>
  <c r="CB1355" i="9"/>
  <c r="BB1355" i="9"/>
  <c r="AZ1355" i="9"/>
  <c r="AH1355" i="9"/>
  <c r="AE1355" i="9"/>
  <c r="AF1355" i="9" s="1"/>
  <c r="P1355" i="9"/>
  <c r="AA1355" i="9" s="1"/>
  <c r="A1355" i="9"/>
  <c r="CB1353" i="9"/>
  <c r="BB1353" i="9"/>
  <c r="AZ1353" i="9"/>
  <c r="AH1353" i="9"/>
  <c r="AE1353" i="9"/>
  <c r="AF1353" i="9" s="1"/>
  <c r="P1353" i="9"/>
  <c r="AA1353" i="9" s="1"/>
  <c r="A1353" i="9"/>
  <c r="CB1351" i="9"/>
  <c r="BB1351" i="9"/>
  <c r="AZ1351" i="9"/>
  <c r="AH1351" i="9"/>
  <c r="AE1351" i="9"/>
  <c r="AF1351" i="9" s="1"/>
  <c r="P1351" i="9"/>
  <c r="BY1351" i="9" s="1"/>
  <c r="A1351" i="9"/>
  <c r="CB1349" i="9"/>
  <c r="BB1349" i="9"/>
  <c r="AZ1349" i="9"/>
  <c r="AH1349" i="9"/>
  <c r="AE1349" i="9"/>
  <c r="AF1349" i="9" s="1"/>
  <c r="P1349" i="9"/>
  <c r="AA1349" i="9" s="1"/>
  <c r="A1349" i="9"/>
  <c r="CB1347" i="9"/>
  <c r="BB1347" i="9"/>
  <c r="AZ1347" i="9"/>
  <c r="AH1347" i="9"/>
  <c r="AE1347" i="9"/>
  <c r="AF1347" i="9" s="1"/>
  <c r="P1347" i="9"/>
  <c r="AA1347" i="9" s="1"/>
  <c r="A1347" i="9"/>
  <c r="CB1345" i="9"/>
  <c r="BB1345" i="9"/>
  <c r="AZ1345" i="9"/>
  <c r="AH1345" i="9"/>
  <c r="AE1345" i="9"/>
  <c r="AF1345" i="9" s="1"/>
  <c r="P1345" i="9"/>
  <c r="AA1345" i="9" s="1"/>
  <c r="A1345" i="9"/>
  <c r="CB1343" i="9"/>
  <c r="BB1343" i="9"/>
  <c r="AZ1343" i="9"/>
  <c r="AH1343" i="9"/>
  <c r="AE1343" i="9"/>
  <c r="AF1343" i="9" s="1"/>
  <c r="P1343" i="9"/>
  <c r="AA1343" i="9" s="1"/>
  <c r="A1343" i="9"/>
  <c r="CB1341" i="9"/>
  <c r="BB1341" i="9"/>
  <c r="AZ1341" i="9"/>
  <c r="AH1341" i="9"/>
  <c r="AE1341" i="9"/>
  <c r="AF1341" i="9" s="1"/>
  <c r="P1341" i="9"/>
  <c r="AA1341" i="9" s="1"/>
  <c r="A1341" i="9"/>
  <c r="CB1339" i="9"/>
  <c r="BB1339" i="9"/>
  <c r="AZ1339" i="9"/>
  <c r="AH1339" i="9"/>
  <c r="AE1339" i="9"/>
  <c r="AF1339" i="9" s="1"/>
  <c r="P1339" i="9"/>
  <c r="AA1339" i="9" s="1"/>
  <c r="A1339" i="9"/>
  <c r="CB1337" i="9"/>
  <c r="BB1337" i="9"/>
  <c r="AZ1337" i="9"/>
  <c r="AH1337" i="9"/>
  <c r="AE1337" i="9"/>
  <c r="AF1337" i="9" s="1"/>
  <c r="P1337" i="9"/>
  <c r="BY1337" i="9" s="1"/>
  <c r="A1337" i="9"/>
  <c r="CB1335" i="9"/>
  <c r="BB1335" i="9"/>
  <c r="AZ1335" i="9"/>
  <c r="AH1335" i="9"/>
  <c r="AE1335" i="9"/>
  <c r="AF1335" i="9" s="1"/>
  <c r="P1335" i="9"/>
  <c r="AA1335" i="9" s="1"/>
  <c r="A1335" i="9"/>
  <c r="CB1333" i="9"/>
  <c r="BB1333" i="9"/>
  <c r="AZ1333" i="9"/>
  <c r="AH1333" i="9"/>
  <c r="AE1333" i="9"/>
  <c r="AF1333" i="9" s="1"/>
  <c r="P1333" i="9"/>
  <c r="AA1333" i="9" s="1"/>
  <c r="A1333" i="9"/>
  <c r="CB1331" i="9"/>
  <c r="BB1331" i="9"/>
  <c r="AZ1331" i="9"/>
  <c r="AH1331" i="9"/>
  <c r="AE1331" i="9"/>
  <c r="AF1331" i="9" s="1"/>
  <c r="P1331" i="9"/>
  <c r="AA1331" i="9" s="1"/>
  <c r="A1331" i="9"/>
  <c r="CB1329" i="9"/>
  <c r="BB1329" i="9"/>
  <c r="AZ1329" i="9"/>
  <c r="AH1329" i="9"/>
  <c r="AE1329" i="9"/>
  <c r="AF1329" i="9" s="1"/>
  <c r="P1329" i="9"/>
  <c r="AA1329" i="9" s="1"/>
  <c r="A1329" i="9"/>
  <c r="CB1327" i="9"/>
  <c r="BB1327" i="9"/>
  <c r="AZ1327" i="9"/>
  <c r="AH1327" i="9"/>
  <c r="AE1327" i="9"/>
  <c r="AF1327" i="9" s="1"/>
  <c r="P1327" i="9"/>
  <c r="AA1327" i="9" s="1"/>
  <c r="A1327" i="9"/>
  <c r="CB1560" i="9"/>
  <c r="BB1560" i="9"/>
  <c r="AZ1560" i="9"/>
  <c r="AH1560" i="9"/>
  <c r="AE1560" i="9"/>
  <c r="AF1560" i="9" s="1"/>
  <c r="CB1558" i="9"/>
  <c r="BB1558" i="9"/>
  <c r="AZ1558" i="9"/>
  <c r="AH1558" i="9"/>
  <c r="AE1558" i="9"/>
  <c r="AF1558" i="9" s="1"/>
  <c r="CB1556" i="9"/>
  <c r="BB1556" i="9"/>
  <c r="AZ1556" i="9"/>
  <c r="AH1556" i="9"/>
  <c r="AE1556" i="9"/>
  <c r="AF1556" i="9" s="1"/>
  <c r="CB1554" i="9"/>
  <c r="BB1554" i="9"/>
  <c r="AZ1554" i="9"/>
  <c r="AH1554" i="9"/>
  <c r="AE1554" i="9"/>
  <c r="CB1552" i="9"/>
  <c r="BB1552" i="9"/>
  <c r="AZ1552" i="9"/>
  <c r="AH1552" i="9"/>
  <c r="AE1552" i="9"/>
  <c r="CB1550" i="9"/>
  <c r="BB1550" i="9"/>
  <c r="AZ1550" i="9"/>
  <c r="AH1550" i="9"/>
  <c r="AE1550" i="9"/>
  <c r="AF1550" i="9" s="1"/>
  <c r="CB1548" i="9"/>
  <c r="BB1548" i="9"/>
  <c r="AZ1548" i="9"/>
  <c r="AH1548" i="9"/>
  <c r="AE1548" i="9"/>
  <c r="AF1548" i="9" s="1"/>
  <c r="CB1546" i="9"/>
  <c r="BB1546" i="9"/>
  <c r="AZ1546" i="9"/>
  <c r="AH1546" i="9"/>
  <c r="AE1546" i="9"/>
  <c r="AF1546" i="9" s="1"/>
  <c r="CB1544" i="9"/>
  <c r="BB1544" i="9"/>
  <c r="AZ1544" i="9"/>
  <c r="AH1544" i="9"/>
  <c r="AE1544" i="9"/>
  <c r="CB1542" i="9"/>
  <c r="BB1542" i="9"/>
  <c r="AZ1542" i="9"/>
  <c r="AH1542" i="9"/>
  <c r="AE1542" i="9"/>
  <c r="CB1540" i="9"/>
  <c r="BB1540" i="9"/>
  <c r="AZ1540" i="9"/>
  <c r="AH1540" i="9"/>
  <c r="AE1540" i="9"/>
  <c r="CB1538" i="9"/>
  <c r="BB1538" i="9"/>
  <c r="AZ1538" i="9"/>
  <c r="AH1538" i="9"/>
  <c r="AE1538" i="9"/>
  <c r="CB1536" i="9"/>
  <c r="BB1536" i="9"/>
  <c r="AZ1536" i="9"/>
  <c r="AH1536" i="9"/>
  <c r="AE1536" i="9"/>
  <c r="CB1534" i="9"/>
  <c r="BB1534" i="9"/>
  <c r="AZ1534" i="9"/>
  <c r="AH1534" i="9"/>
  <c r="AE1534" i="9"/>
  <c r="CB1532" i="9"/>
  <c r="BB1532" i="9"/>
  <c r="AZ1532" i="9"/>
  <c r="AH1532" i="9"/>
  <c r="AE1532" i="9"/>
  <c r="AF1532" i="9" s="1"/>
  <c r="CB1530" i="9"/>
  <c r="BB1530" i="9"/>
  <c r="AZ1530" i="9"/>
  <c r="AH1530" i="9"/>
  <c r="AE1530" i="9"/>
  <c r="AF1530" i="9" s="1"/>
  <c r="CB1528" i="9"/>
  <c r="BB1528" i="9"/>
  <c r="AZ1528" i="9"/>
  <c r="AH1528" i="9"/>
  <c r="AE1528" i="9"/>
  <c r="AF1528" i="9" s="1"/>
  <c r="CB1526" i="9"/>
  <c r="BB1526" i="9"/>
  <c r="AZ1526" i="9"/>
  <c r="AH1526" i="9"/>
  <c r="AE1526" i="9"/>
  <c r="CB1524" i="9"/>
  <c r="BB1524" i="9"/>
  <c r="AZ1524" i="9"/>
  <c r="AH1524" i="9"/>
  <c r="AE1524" i="9"/>
  <c r="CB1520" i="9"/>
  <c r="BB1520" i="9"/>
  <c r="AZ1520" i="9"/>
  <c r="AH1520" i="9"/>
  <c r="AE1520" i="9"/>
  <c r="AF1520" i="9" s="1"/>
  <c r="CB1518" i="9"/>
  <c r="BB1518" i="9"/>
  <c r="AZ1518" i="9"/>
  <c r="AH1518" i="9"/>
  <c r="AE1518" i="9"/>
  <c r="AF1518" i="9" s="1"/>
  <c r="CB1516" i="9"/>
  <c r="BB1516" i="9"/>
  <c r="AZ1516" i="9"/>
  <c r="AH1516" i="9"/>
  <c r="AE1516" i="9"/>
  <c r="AF1516" i="9" s="1"/>
  <c r="CB1514" i="9"/>
  <c r="BB1514" i="9"/>
  <c r="AZ1514" i="9"/>
  <c r="AH1514" i="9"/>
  <c r="AE1514" i="9"/>
  <c r="CB1512" i="9"/>
  <c r="BB1512" i="9"/>
  <c r="AZ1512" i="9"/>
  <c r="AH1512" i="9"/>
  <c r="AE1512" i="9"/>
  <c r="CB1510" i="9"/>
  <c r="BB1510" i="9"/>
  <c r="AZ1510" i="9"/>
  <c r="AH1510" i="9"/>
  <c r="AE1510" i="9"/>
  <c r="CB1508" i="9"/>
  <c r="BB1508" i="9"/>
  <c r="AZ1508" i="9"/>
  <c r="AH1508" i="9"/>
  <c r="AE1508" i="9"/>
  <c r="CB1506" i="9"/>
  <c r="BB1506" i="9"/>
  <c r="AZ1506" i="9"/>
  <c r="AH1506" i="9"/>
  <c r="AE1506" i="9"/>
  <c r="CB1504" i="9"/>
  <c r="BB1504" i="9"/>
  <c r="AZ1504" i="9"/>
  <c r="AH1504" i="9"/>
  <c r="AE1504" i="9"/>
  <c r="AF1504" i="9" s="1"/>
  <c r="CB1502" i="9"/>
  <c r="BB1502" i="9"/>
  <c r="AZ1502" i="9"/>
  <c r="AH1502" i="9"/>
  <c r="AE1502" i="9"/>
  <c r="AF1502" i="9" s="1"/>
  <c r="CB1500" i="9"/>
  <c r="BB1500" i="9"/>
  <c r="AZ1500" i="9"/>
  <c r="AH1500" i="9"/>
  <c r="AE1500" i="9"/>
  <c r="AF1500" i="9" s="1"/>
  <c r="CB1498" i="9"/>
  <c r="BB1498" i="9"/>
  <c r="AZ1498" i="9"/>
  <c r="AH1498" i="9"/>
  <c r="AE1498" i="9"/>
  <c r="AF1498" i="9" s="1"/>
  <c r="CB1496" i="9"/>
  <c r="BB1496" i="9"/>
  <c r="AZ1496" i="9"/>
  <c r="AH1496" i="9"/>
  <c r="AE1496" i="9"/>
  <c r="AF1496" i="9" s="1"/>
  <c r="CB1494" i="9"/>
  <c r="BB1494" i="9"/>
  <c r="AZ1494" i="9"/>
  <c r="AH1494" i="9"/>
  <c r="AE1494" i="9"/>
  <c r="AF1494" i="9" s="1"/>
  <c r="CB1492" i="9"/>
  <c r="BB1492" i="9"/>
  <c r="AZ1492" i="9"/>
  <c r="AH1492" i="9"/>
  <c r="AE1492" i="9"/>
  <c r="CB1490" i="9"/>
  <c r="BB1490" i="9"/>
  <c r="AZ1490" i="9"/>
  <c r="AH1490" i="9"/>
  <c r="AE1490" i="9"/>
  <c r="CB1488" i="9"/>
  <c r="BB1488" i="9"/>
  <c r="AZ1488" i="9"/>
  <c r="AH1488" i="9"/>
  <c r="AE1488" i="9"/>
  <c r="CB1486" i="9"/>
  <c r="BB1486" i="9"/>
  <c r="AZ1486" i="9"/>
  <c r="AH1486" i="9"/>
  <c r="AE1486" i="9"/>
  <c r="CB1484" i="9"/>
  <c r="BB1484" i="9"/>
  <c r="AZ1484" i="9"/>
  <c r="AH1484" i="9"/>
  <c r="AE1484" i="9"/>
  <c r="CB1482" i="9"/>
  <c r="BB1482" i="9"/>
  <c r="AZ1482" i="9"/>
  <c r="AH1482" i="9"/>
  <c r="AE1482" i="9"/>
  <c r="P1560" i="9"/>
  <c r="BY1560" i="9" s="1"/>
  <c r="P1558" i="9"/>
  <c r="BY1558" i="9" s="1"/>
  <c r="P1556" i="9"/>
  <c r="BY1556" i="9" s="1"/>
  <c r="P1554" i="9"/>
  <c r="AA1554" i="9" s="1"/>
  <c r="P1552" i="9"/>
  <c r="AA1552" i="9" s="1"/>
  <c r="P1550" i="9"/>
  <c r="AA1550" i="9" s="1"/>
  <c r="P1548" i="9"/>
  <c r="BY1548" i="9" s="1"/>
  <c r="P1546" i="9"/>
  <c r="BY1546" i="9" s="1"/>
  <c r="P1544" i="9"/>
  <c r="AA1544" i="9" s="1"/>
  <c r="P1542" i="9"/>
  <c r="BY1542" i="9" s="1"/>
  <c r="P1540" i="9"/>
  <c r="AA1540" i="9" s="1"/>
  <c r="P1538" i="9"/>
  <c r="AA1538" i="9" s="1"/>
  <c r="P1536" i="9"/>
  <c r="BY1536" i="9" s="1"/>
  <c r="P1534" i="9"/>
  <c r="BY1534" i="9" s="1"/>
  <c r="P1532" i="9"/>
  <c r="BY1532" i="9" s="1"/>
  <c r="P1530" i="9"/>
  <c r="AA1530" i="9" s="1"/>
  <c r="P1528" i="9"/>
  <c r="BY1528" i="9" s="1"/>
  <c r="P1526" i="9"/>
  <c r="P1524" i="9"/>
  <c r="BY1524" i="9" s="1"/>
  <c r="P1520" i="9"/>
  <c r="BY1520" i="9" s="1"/>
  <c r="P1518" i="9"/>
  <c r="BY1518" i="9" s="1"/>
  <c r="P1516" i="9"/>
  <c r="AA1516" i="9" s="1"/>
  <c r="P1514" i="9"/>
  <c r="AA1514" i="9" s="1"/>
  <c r="P1512" i="9"/>
  <c r="AA1512" i="9" s="1"/>
  <c r="P1510" i="9"/>
  <c r="AA1510" i="9" s="1"/>
  <c r="P1508" i="9"/>
  <c r="BY1508" i="9" s="1"/>
  <c r="P1506" i="9"/>
  <c r="BY1506" i="9" s="1"/>
  <c r="P1504" i="9"/>
  <c r="AA1504" i="9" s="1"/>
  <c r="P1502" i="9"/>
  <c r="AA1502" i="9" s="1"/>
  <c r="P1500" i="9"/>
  <c r="AA1500" i="9" s="1"/>
  <c r="P1498" i="9"/>
  <c r="P1496" i="9"/>
  <c r="BY1496" i="9" s="1"/>
  <c r="P1494" i="9"/>
  <c r="AA1494" i="9" s="1"/>
  <c r="P1492" i="9"/>
  <c r="BY1492" i="9" s="1"/>
  <c r="P1490" i="9"/>
  <c r="BY1490" i="9" s="1"/>
  <c r="P1488" i="9"/>
  <c r="P1486" i="9"/>
  <c r="AA1486" i="9" s="1"/>
  <c r="P1484" i="9"/>
  <c r="BY1484" i="9" s="1"/>
  <c r="P1482" i="9"/>
  <c r="BY1482" i="9" s="1"/>
  <c r="CB1480" i="9"/>
  <c r="BB1480" i="9"/>
  <c r="AZ1480" i="9"/>
  <c r="AH1480" i="9"/>
  <c r="AE1480" i="9"/>
  <c r="AF1480" i="9" s="1"/>
  <c r="CB1478" i="9"/>
  <c r="BB1478" i="9"/>
  <c r="AZ1478" i="9"/>
  <c r="AH1478" i="9"/>
  <c r="AE1478" i="9"/>
  <c r="AF1478" i="9" s="1"/>
  <c r="CB1476" i="9"/>
  <c r="BB1476" i="9"/>
  <c r="AZ1476" i="9"/>
  <c r="AH1476" i="9"/>
  <c r="AE1476" i="9"/>
  <c r="AF1476" i="9" s="1"/>
  <c r="CB1474" i="9"/>
  <c r="BB1474" i="9"/>
  <c r="AZ1474" i="9"/>
  <c r="AH1474" i="9"/>
  <c r="AE1474" i="9"/>
  <c r="AF1474" i="9" s="1"/>
  <c r="CB1472" i="9"/>
  <c r="BB1472" i="9"/>
  <c r="AZ1472" i="9"/>
  <c r="AH1472" i="9"/>
  <c r="AE1472" i="9"/>
  <c r="AF1472" i="9" s="1"/>
  <c r="CB1470" i="9"/>
  <c r="BB1470" i="9"/>
  <c r="AZ1470" i="9"/>
  <c r="AH1470" i="9"/>
  <c r="AE1470" i="9"/>
  <c r="AF1470" i="9" s="1"/>
  <c r="CB1468" i="9"/>
  <c r="BB1468" i="9"/>
  <c r="AZ1468" i="9"/>
  <c r="AH1468" i="9"/>
  <c r="AE1468" i="9"/>
  <c r="AF1468" i="9" s="1"/>
  <c r="CB1466" i="9"/>
  <c r="BB1466" i="9"/>
  <c r="AZ1466" i="9"/>
  <c r="AH1466" i="9"/>
  <c r="AE1466" i="9"/>
  <c r="AF1466" i="9" s="1"/>
  <c r="CB1464" i="9"/>
  <c r="BB1464" i="9"/>
  <c r="AZ1464" i="9"/>
  <c r="AH1464" i="9"/>
  <c r="AE1464" i="9"/>
  <c r="AF1464" i="9" s="1"/>
  <c r="CB1462" i="9"/>
  <c r="BB1462" i="9"/>
  <c r="AZ1462" i="9"/>
  <c r="AH1462" i="9"/>
  <c r="AE1462" i="9"/>
  <c r="AF1462" i="9" s="1"/>
  <c r="CB1460" i="9"/>
  <c r="BB1460" i="9"/>
  <c r="AZ1460" i="9"/>
  <c r="AH1460" i="9"/>
  <c r="AE1460" i="9"/>
  <c r="AF1460" i="9" s="1"/>
  <c r="CB1458" i="9"/>
  <c r="BB1458" i="9"/>
  <c r="AZ1458" i="9"/>
  <c r="AH1458" i="9"/>
  <c r="AE1458" i="9"/>
  <c r="AF1458" i="9" s="1"/>
  <c r="CB1456" i="9"/>
  <c r="BB1456" i="9"/>
  <c r="AZ1456" i="9"/>
  <c r="AH1456" i="9"/>
  <c r="AE1456" i="9"/>
  <c r="AF1456" i="9" s="1"/>
  <c r="CB1454" i="9"/>
  <c r="BB1454" i="9"/>
  <c r="AZ1454" i="9"/>
  <c r="AH1454" i="9"/>
  <c r="AE1454" i="9"/>
  <c r="AF1454" i="9" s="1"/>
  <c r="CB1452" i="9"/>
  <c r="BB1452" i="9"/>
  <c r="AZ1452" i="9"/>
  <c r="AH1452" i="9"/>
  <c r="AE1452" i="9"/>
  <c r="AF1452" i="9" s="1"/>
  <c r="CB1450" i="9"/>
  <c r="BB1450" i="9"/>
  <c r="AZ1450" i="9"/>
  <c r="AH1450" i="9"/>
  <c r="AE1450" i="9"/>
  <c r="AF1450" i="9" s="1"/>
  <c r="CB1446" i="9"/>
  <c r="BB1446" i="9"/>
  <c r="AZ1446" i="9"/>
  <c r="AH1446" i="9"/>
  <c r="AE1446" i="9"/>
  <c r="AF1446" i="9" s="1"/>
  <c r="CB1444" i="9"/>
  <c r="BB1444" i="9"/>
  <c r="AZ1444" i="9"/>
  <c r="AH1444" i="9"/>
  <c r="AE1444" i="9"/>
  <c r="AF1444" i="9" s="1"/>
  <c r="CB1442" i="9"/>
  <c r="BB1442" i="9"/>
  <c r="AZ1442" i="9"/>
  <c r="AH1442" i="9"/>
  <c r="AE1442" i="9"/>
  <c r="AF1442" i="9" s="1"/>
  <c r="CB1440" i="9"/>
  <c r="BB1440" i="9"/>
  <c r="AZ1440" i="9"/>
  <c r="AH1440" i="9"/>
  <c r="AE1440" i="9"/>
  <c r="AF1440" i="9" s="1"/>
  <c r="CB1438" i="9"/>
  <c r="BB1438" i="9"/>
  <c r="AZ1438" i="9"/>
  <c r="AH1438" i="9"/>
  <c r="AE1438" i="9"/>
  <c r="AF1438" i="9" s="1"/>
  <c r="CB1436" i="9"/>
  <c r="BB1436" i="9"/>
  <c r="AZ1436" i="9"/>
  <c r="AH1436" i="9"/>
  <c r="AE1436" i="9"/>
  <c r="AF1436" i="9" s="1"/>
  <c r="CB1434" i="9"/>
  <c r="BB1434" i="9"/>
  <c r="AZ1434" i="9"/>
  <c r="AH1434" i="9"/>
  <c r="AE1434" i="9"/>
  <c r="AF1434" i="9" s="1"/>
  <c r="CB1432" i="9"/>
  <c r="BB1432" i="9"/>
  <c r="AZ1432" i="9"/>
  <c r="AH1432" i="9"/>
  <c r="AE1432" i="9"/>
  <c r="AF1432" i="9" s="1"/>
  <c r="CB1430" i="9"/>
  <c r="BB1430" i="9"/>
  <c r="AZ1430" i="9"/>
  <c r="AH1430" i="9"/>
  <c r="AE1430" i="9"/>
  <c r="AF1430" i="9" s="1"/>
  <c r="CB1428" i="9"/>
  <c r="BB1428" i="9"/>
  <c r="AZ1428" i="9"/>
  <c r="AH1428" i="9"/>
  <c r="AE1428" i="9"/>
  <c r="AF1428" i="9" s="1"/>
  <c r="CB1426" i="9"/>
  <c r="BB1426" i="9"/>
  <c r="AZ1426" i="9"/>
  <c r="AH1426" i="9"/>
  <c r="AE1426" i="9"/>
  <c r="AF1426" i="9" s="1"/>
  <c r="CB1424" i="9"/>
  <c r="BB1424" i="9"/>
  <c r="AZ1424" i="9"/>
  <c r="AH1424" i="9"/>
  <c r="AE1424" i="9"/>
  <c r="AF1424" i="9" s="1"/>
  <c r="CB1422" i="9"/>
  <c r="BB1422" i="9"/>
  <c r="AZ1422" i="9"/>
  <c r="AH1422" i="9"/>
  <c r="AE1422" i="9"/>
  <c r="AF1422" i="9" s="1"/>
  <c r="CB1420" i="9"/>
  <c r="BB1420" i="9"/>
  <c r="AZ1420" i="9"/>
  <c r="AH1420" i="9"/>
  <c r="AE1420" i="9"/>
  <c r="AF1420" i="9" s="1"/>
  <c r="CB1418" i="9"/>
  <c r="BB1418" i="9"/>
  <c r="AZ1418" i="9"/>
  <c r="AH1418" i="9"/>
  <c r="AE1418" i="9"/>
  <c r="AF1418" i="9" s="1"/>
  <c r="CB1416" i="9"/>
  <c r="BB1416" i="9"/>
  <c r="AZ1416" i="9"/>
  <c r="AH1416" i="9"/>
  <c r="AE1416" i="9"/>
  <c r="AF1416" i="9" s="1"/>
  <c r="CB1414" i="9"/>
  <c r="BB1414" i="9"/>
  <c r="AZ1414" i="9"/>
  <c r="AH1414" i="9"/>
  <c r="AE1414" i="9"/>
  <c r="AF1414" i="9" s="1"/>
  <c r="CB1412" i="9"/>
  <c r="BB1412" i="9"/>
  <c r="AZ1412" i="9"/>
  <c r="AH1412" i="9"/>
  <c r="AE1412" i="9"/>
  <c r="AF1412" i="9" s="1"/>
  <c r="CB1410" i="9"/>
  <c r="BB1410" i="9"/>
  <c r="AZ1410" i="9"/>
  <c r="AH1410" i="9"/>
  <c r="AE1410" i="9"/>
  <c r="AF1410" i="9" s="1"/>
  <c r="CB1408" i="9"/>
  <c r="BB1408" i="9"/>
  <c r="AZ1408" i="9"/>
  <c r="AH1408" i="9"/>
  <c r="AE1408" i="9"/>
  <c r="AF1408" i="9" s="1"/>
  <c r="CB1406" i="9"/>
  <c r="BB1406" i="9"/>
  <c r="AZ1406" i="9"/>
  <c r="AH1406" i="9"/>
  <c r="AE1406" i="9"/>
  <c r="AF1406" i="9" s="1"/>
  <c r="P1480" i="9"/>
  <c r="AA1480" i="9" s="1"/>
  <c r="P1478" i="9"/>
  <c r="AA1478" i="9" s="1"/>
  <c r="P1476" i="9"/>
  <c r="BY1476" i="9" s="1"/>
  <c r="P1474" i="9"/>
  <c r="BY1474" i="9" s="1"/>
  <c r="P1472" i="9"/>
  <c r="AA1472" i="9" s="1"/>
  <c r="P1470" i="9"/>
  <c r="BY1470" i="9" s="1"/>
  <c r="P1468" i="9"/>
  <c r="BY1468" i="9" s="1"/>
  <c r="P1466" i="9"/>
  <c r="AA1466" i="9" s="1"/>
  <c r="P1464" i="9"/>
  <c r="BY1464" i="9" s="1"/>
  <c r="P1462" i="9"/>
  <c r="BY1462" i="9" s="1"/>
  <c r="P1460" i="9"/>
  <c r="P1458" i="9"/>
  <c r="BY1458" i="9" s="1"/>
  <c r="P1456" i="9"/>
  <c r="BY1456" i="9" s="1"/>
  <c r="P1454" i="9"/>
  <c r="AA1454" i="9" s="1"/>
  <c r="P1452" i="9"/>
  <c r="AA1452" i="9" s="1"/>
  <c r="P1450" i="9"/>
  <c r="BY1450" i="9" s="1"/>
  <c r="P1446" i="9"/>
  <c r="AA1446" i="9" s="1"/>
  <c r="P1444" i="9"/>
  <c r="P1442" i="9"/>
  <c r="AA1442" i="9" s="1"/>
  <c r="P1440" i="9"/>
  <c r="AA1440" i="9" s="1"/>
  <c r="P1438" i="9"/>
  <c r="AA1438" i="9" s="1"/>
  <c r="P1436" i="9"/>
  <c r="P1434" i="9"/>
  <c r="AA1434" i="9" s="1"/>
  <c r="P1432" i="9"/>
  <c r="BY1432" i="9" s="1"/>
  <c r="P1430" i="9"/>
  <c r="AA1430" i="9" s="1"/>
  <c r="P1428" i="9"/>
  <c r="AA1428" i="9" s="1"/>
  <c r="P1426" i="9"/>
  <c r="AA1426" i="9" s="1"/>
  <c r="P1424" i="9"/>
  <c r="P1422" i="9"/>
  <c r="AA1422" i="9" s="1"/>
  <c r="P1420" i="9"/>
  <c r="BY1420" i="9" s="1"/>
  <c r="P1418" i="9"/>
  <c r="AA1418" i="9" s="1"/>
  <c r="P1416" i="9"/>
  <c r="AA1416" i="9" s="1"/>
  <c r="P1414" i="9"/>
  <c r="AA1414" i="9" s="1"/>
  <c r="P1412" i="9"/>
  <c r="BY1412" i="9" s="1"/>
  <c r="P1410" i="9"/>
  <c r="AA1410" i="9" s="1"/>
  <c r="P1408" i="9"/>
  <c r="AA1408" i="9" s="1"/>
  <c r="P1406" i="9"/>
  <c r="AA1406" i="9" s="1"/>
  <c r="CB1404" i="9"/>
  <c r="BB1404" i="9"/>
  <c r="AZ1404" i="9"/>
  <c r="CB1402" i="9"/>
  <c r="BB1402" i="9"/>
  <c r="AZ1402" i="9"/>
  <c r="CB1400" i="9"/>
  <c r="BB1400" i="9"/>
  <c r="AZ1400" i="9"/>
  <c r="CB1396" i="9"/>
  <c r="BB1396" i="9"/>
  <c r="AZ1396" i="9"/>
  <c r="CB1394" i="9"/>
  <c r="BB1394" i="9"/>
  <c r="AZ1394" i="9"/>
  <c r="CB1392" i="9"/>
  <c r="BB1392" i="9"/>
  <c r="AZ1392" i="9"/>
  <c r="CB1390" i="9"/>
  <c r="BB1390" i="9"/>
  <c r="AZ1390" i="9"/>
  <c r="CB1388" i="9"/>
  <c r="BB1388" i="9"/>
  <c r="AZ1388" i="9"/>
  <c r="CB1386" i="9"/>
  <c r="BB1386" i="9"/>
  <c r="AZ1386" i="9"/>
  <c r="CB1384" i="9"/>
  <c r="BB1384" i="9"/>
  <c r="AZ1384" i="9"/>
  <c r="CB1382" i="9"/>
  <c r="BB1382" i="9"/>
  <c r="AZ1382" i="9"/>
  <c r="CB1380" i="9"/>
  <c r="BB1380" i="9"/>
  <c r="AZ1380" i="9"/>
  <c r="CB1378" i="9"/>
  <c r="BB1378" i="9"/>
  <c r="AZ1378" i="9"/>
  <c r="CB1376" i="9"/>
  <c r="BB1376" i="9"/>
  <c r="AZ1376" i="9"/>
  <c r="CB1374" i="9"/>
  <c r="BB1374" i="9"/>
  <c r="AZ1374" i="9"/>
  <c r="CB1372" i="9"/>
  <c r="BB1372" i="9"/>
  <c r="AZ1372" i="9"/>
  <c r="CB1370" i="9"/>
  <c r="BB1370" i="9"/>
  <c r="AZ1370" i="9"/>
  <c r="CB1368" i="9"/>
  <c r="BB1368" i="9"/>
  <c r="AZ1368" i="9"/>
  <c r="CB1364" i="9"/>
  <c r="BB1364" i="9"/>
  <c r="AZ1364" i="9"/>
  <c r="CB1362" i="9"/>
  <c r="BB1362" i="9"/>
  <c r="AZ1362" i="9"/>
  <c r="CB1360" i="9"/>
  <c r="BB1360" i="9"/>
  <c r="AZ1360" i="9"/>
  <c r="CB1358" i="9"/>
  <c r="BB1358" i="9"/>
  <c r="AZ1358" i="9"/>
  <c r="CB1356" i="9"/>
  <c r="BB1356" i="9"/>
  <c r="AZ1356" i="9"/>
  <c r="CB1354" i="9"/>
  <c r="BB1354" i="9"/>
  <c r="AZ1354" i="9"/>
  <c r="CB1352" i="9"/>
  <c r="BB1352" i="9"/>
  <c r="AZ1352" i="9"/>
  <c r="CB1350" i="9"/>
  <c r="BB1350" i="9"/>
  <c r="AZ1350" i="9"/>
  <c r="CB1348" i="9"/>
  <c r="BB1348" i="9"/>
  <c r="AZ1348" i="9"/>
  <c r="CB1346" i="9"/>
  <c r="BB1346" i="9"/>
  <c r="AZ1346" i="9"/>
  <c r="CB1344" i="9"/>
  <c r="BB1344" i="9"/>
  <c r="AZ1344" i="9"/>
  <c r="CB1342" i="9"/>
  <c r="BB1342" i="9"/>
  <c r="AZ1342" i="9"/>
  <c r="CB1340" i="9"/>
  <c r="BB1340" i="9"/>
  <c r="AZ1340" i="9"/>
  <c r="CB1338" i="9"/>
  <c r="BB1338" i="9"/>
  <c r="AZ1338" i="9"/>
  <c r="CB1336" i="9"/>
  <c r="BB1336" i="9"/>
  <c r="AZ1336" i="9"/>
  <c r="CB1334" i="9"/>
  <c r="BB1334" i="9"/>
  <c r="AZ1334" i="9"/>
  <c r="CB1332" i="9"/>
  <c r="BB1332" i="9"/>
  <c r="AZ1332" i="9"/>
  <c r="CB1330" i="9"/>
  <c r="BB1330" i="9"/>
  <c r="AZ1330" i="9"/>
  <c r="CB1328" i="9"/>
  <c r="BB1328" i="9"/>
  <c r="AZ1328" i="9"/>
  <c r="CB1326" i="9"/>
  <c r="BB1326" i="9"/>
  <c r="AZ1326" i="9"/>
  <c r="AH1404" i="9"/>
  <c r="AE1404" i="9"/>
  <c r="AF1404" i="9" s="1"/>
  <c r="AH1402" i="9"/>
  <c r="AE1402" i="9"/>
  <c r="AF1402" i="9" s="1"/>
  <c r="AH1400" i="9"/>
  <c r="AE1400" i="9"/>
  <c r="AF1400" i="9" s="1"/>
  <c r="AH1396" i="9"/>
  <c r="AE1396" i="9"/>
  <c r="AF1396" i="9" s="1"/>
  <c r="AH1394" i="9"/>
  <c r="AE1394" i="9"/>
  <c r="AF1394" i="9" s="1"/>
  <c r="AH1392" i="9"/>
  <c r="AE1392" i="9"/>
  <c r="AF1392" i="9" s="1"/>
  <c r="AH1390" i="9"/>
  <c r="AE1390" i="9"/>
  <c r="AF1390" i="9" s="1"/>
  <c r="AH1388" i="9"/>
  <c r="AE1388" i="9"/>
  <c r="AF1388" i="9" s="1"/>
  <c r="AH1386" i="9"/>
  <c r="AE1386" i="9"/>
  <c r="AF1386" i="9" s="1"/>
  <c r="AH1384" i="9"/>
  <c r="AE1384" i="9"/>
  <c r="AF1384" i="9" s="1"/>
  <c r="AH1382" i="9"/>
  <c r="AE1382" i="9"/>
  <c r="AF1382" i="9" s="1"/>
  <c r="AH1380" i="9"/>
  <c r="AE1380" i="9"/>
  <c r="AF1380" i="9" s="1"/>
  <c r="AH1378" i="9"/>
  <c r="AE1378" i="9"/>
  <c r="AF1378" i="9" s="1"/>
  <c r="AH1376" i="9"/>
  <c r="AE1376" i="9"/>
  <c r="AF1376" i="9" s="1"/>
  <c r="AH1374" i="9"/>
  <c r="AE1374" i="9"/>
  <c r="AF1374" i="9" s="1"/>
  <c r="AH1372" i="9"/>
  <c r="AE1372" i="9"/>
  <c r="AF1372" i="9" s="1"/>
  <c r="AH1370" i="9"/>
  <c r="AE1370" i="9"/>
  <c r="AF1370" i="9" s="1"/>
  <c r="AH1368" i="9"/>
  <c r="AE1368" i="9"/>
  <c r="AF1368" i="9" s="1"/>
  <c r="AH1364" i="9"/>
  <c r="AE1364" i="9"/>
  <c r="AF1364" i="9" s="1"/>
  <c r="AH1362" i="9"/>
  <c r="AE1362" i="9"/>
  <c r="AF1362" i="9" s="1"/>
  <c r="AH1360" i="9"/>
  <c r="AE1360" i="9"/>
  <c r="AF1360" i="9" s="1"/>
  <c r="AH1358" i="9"/>
  <c r="AE1358" i="9"/>
  <c r="AF1358" i="9" s="1"/>
  <c r="AH1356" i="9"/>
  <c r="AE1356" i="9"/>
  <c r="AF1356" i="9" s="1"/>
  <c r="AH1354" i="9"/>
  <c r="AE1354" i="9"/>
  <c r="AF1354" i="9" s="1"/>
  <c r="AH1352" i="9"/>
  <c r="AE1352" i="9"/>
  <c r="AF1352" i="9" s="1"/>
  <c r="AH1350" i="9"/>
  <c r="AE1350" i="9"/>
  <c r="AF1350" i="9" s="1"/>
  <c r="AH1348" i="9"/>
  <c r="AE1348" i="9"/>
  <c r="AF1348" i="9" s="1"/>
  <c r="AH1346" i="9"/>
  <c r="AE1346" i="9"/>
  <c r="AF1346" i="9" s="1"/>
  <c r="AH1344" i="9"/>
  <c r="AE1344" i="9"/>
  <c r="AF1344" i="9" s="1"/>
  <c r="AH1342" i="9"/>
  <c r="AE1342" i="9"/>
  <c r="AF1342" i="9" s="1"/>
  <c r="AH1340" i="9"/>
  <c r="AE1340" i="9"/>
  <c r="AF1340" i="9" s="1"/>
  <c r="AH1338" i="9"/>
  <c r="AE1338" i="9"/>
  <c r="AF1338" i="9" s="1"/>
  <c r="AH1336" i="9"/>
  <c r="AE1336" i="9"/>
  <c r="AF1336" i="9" s="1"/>
  <c r="AH1334" i="9"/>
  <c r="AE1334" i="9"/>
  <c r="AF1334" i="9" s="1"/>
  <c r="AH1332" i="9"/>
  <c r="AE1332" i="9"/>
  <c r="AF1332" i="9" s="1"/>
  <c r="AH1330" i="9"/>
  <c r="AE1330" i="9"/>
  <c r="AF1330" i="9" s="1"/>
  <c r="AH1328" i="9"/>
  <c r="AE1328" i="9"/>
  <c r="AF1328" i="9" s="1"/>
  <c r="AH1326" i="9"/>
  <c r="AE1326" i="9"/>
  <c r="AF1326" i="9" s="1"/>
  <c r="P1404" i="9"/>
  <c r="AA1404" i="9" s="1"/>
  <c r="P1402" i="9"/>
  <c r="BY1402" i="9" s="1"/>
  <c r="P1400" i="9"/>
  <c r="AA1400" i="9" s="1"/>
  <c r="P1396" i="9"/>
  <c r="BY1396" i="9" s="1"/>
  <c r="P1394" i="9"/>
  <c r="P1392" i="9"/>
  <c r="AA1392" i="9" s="1"/>
  <c r="P1390" i="9"/>
  <c r="P1388" i="9"/>
  <c r="AA1388" i="9" s="1"/>
  <c r="P1386" i="9"/>
  <c r="AA1386" i="9" s="1"/>
  <c r="P1384" i="9"/>
  <c r="BY1384" i="9" s="1"/>
  <c r="P1382" i="9"/>
  <c r="P1380" i="9"/>
  <c r="AA1380" i="9" s="1"/>
  <c r="P1378" i="9"/>
  <c r="BY1378" i="9" s="1"/>
  <c r="P1376" i="9"/>
  <c r="P1374" i="9"/>
  <c r="AA1374" i="9" s="1"/>
  <c r="P1372" i="9"/>
  <c r="BY1372" i="9" s="1"/>
  <c r="P1370" i="9"/>
  <c r="P1368" i="9"/>
  <c r="AA1368" i="9" s="1"/>
  <c r="P1364" i="9"/>
  <c r="BY1364" i="9" s="1"/>
  <c r="P1362" i="9"/>
  <c r="AA1362" i="9" s="1"/>
  <c r="P1360" i="9"/>
  <c r="P1358" i="9"/>
  <c r="BY1358" i="9" s="1"/>
  <c r="P1356" i="9"/>
  <c r="P1354" i="9"/>
  <c r="AA1354" i="9" s="1"/>
  <c r="P1352" i="9"/>
  <c r="BY1352" i="9" s="1"/>
  <c r="P1350" i="9"/>
  <c r="AA1350" i="9" s="1"/>
  <c r="P1348" i="9"/>
  <c r="AA1348" i="9" s="1"/>
  <c r="P1346" i="9"/>
  <c r="BY1346" i="9" s="1"/>
  <c r="P1344" i="9"/>
  <c r="P1342" i="9"/>
  <c r="AA1342" i="9" s="1"/>
  <c r="P1340" i="9"/>
  <c r="BY1340" i="9" s="1"/>
  <c r="P1338" i="9"/>
  <c r="P1336" i="9"/>
  <c r="AA1336" i="9" s="1"/>
  <c r="P1334" i="9"/>
  <c r="BY1334" i="9" s="1"/>
  <c r="P1332" i="9"/>
  <c r="P1330" i="9"/>
  <c r="AA1330" i="9" s="1"/>
  <c r="P1328" i="9"/>
  <c r="BY1328" i="9" s="1"/>
  <c r="P1326" i="9"/>
  <c r="AA1501" i="9" l="1"/>
  <c r="AA1485" i="9"/>
  <c r="AA1505" i="9"/>
  <c r="AA1507" i="9"/>
  <c r="AA1551" i="9"/>
  <c r="AA1483" i="9"/>
  <c r="AA1487" i="9"/>
  <c r="AA1521" i="9"/>
  <c r="BY1561" i="9"/>
  <c r="BY1559" i="9"/>
  <c r="BY1557" i="9"/>
  <c r="BY1555" i="9"/>
  <c r="BY1553" i="9"/>
  <c r="BY1549" i="9"/>
  <c r="BY1547" i="9"/>
  <c r="BY1545" i="9"/>
  <c r="BY1543" i="9"/>
  <c r="BY1541" i="9"/>
  <c r="BY1539" i="9"/>
  <c r="BY1537" i="9"/>
  <c r="BY1535" i="9"/>
  <c r="BY1533" i="9"/>
  <c r="BY1531" i="9"/>
  <c r="BY1529" i="9"/>
  <c r="BY1527" i="9"/>
  <c r="BY1525" i="9"/>
  <c r="BY1519" i="9"/>
  <c r="BY1517" i="9"/>
  <c r="BY1515" i="9"/>
  <c r="BY1513" i="9"/>
  <c r="BY1511" i="9"/>
  <c r="BY1509" i="9"/>
  <c r="BY1503" i="9"/>
  <c r="BY1499" i="9"/>
  <c r="BY1497" i="9"/>
  <c r="BY1495" i="9"/>
  <c r="BY1493" i="9"/>
  <c r="BY1491" i="9"/>
  <c r="BY1489" i="9"/>
  <c r="AA1465" i="9"/>
  <c r="AA1473" i="9"/>
  <c r="AA1439" i="9"/>
  <c r="AA1475" i="9"/>
  <c r="AA1449" i="9"/>
  <c r="BY1448" i="9"/>
  <c r="AA1441" i="9"/>
  <c r="AA1459" i="9"/>
  <c r="AA1469" i="9"/>
  <c r="BY1481" i="9"/>
  <c r="BY1479" i="9"/>
  <c r="BY1477" i="9"/>
  <c r="BY1471" i="9"/>
  <c r="BY1467" i="9"/>
  <c r="BY1463" i="9"/>
  <c r="BY1461" i="9"/>
  <c r="BY1457" i="9"/>
  <c r="BY1455" i="9"/>
  <c r="BY1453" i="9"/>
  <c r="BY1451" i="9"/>
  <c r="BY1447" i="9"/>
  <c r="BY1445" i="9"/>
  <c r="BY1443" i="9"/>
  <c r="BY1437" i="9"/>
  <c r="BY1435" i="9"/>
  <c r="BY1433" i="9"/>
  <c r="BY1431" i="9"/>
  <c r="BY1429" i="9"/>
  <c r="BY1427" i="9"/>
  <c r="BY1425" i="9"/>
  <c r="BY1423" i="9"/>
  <c r="BY1421" i="9"/>
  <c r="BY1419" i="9"/>
  <c r="BY1417" i="9"/>
  <c r="BY1415" i="9"/>
  <c r="BY1413" i="9"/>
  <c r="BY1411" i="9"/>
  <c r="BY1409" i="9"/>
  <c r="BY1407" i="9"/>
  <c r="AA1371" i="9"/>
  <c r="BY1398" i="9"/>
  <c r="AA1337" i="9"/>
  <c r="AA1351" i="9"/>
  <c r="AA1383" i="9"/>
  <c r="AA1381" i="9"/>
  <c r="BY1405" i="9"/>
  <c r="BY1403" i="9"/>
  <c r="BY1401" i="9"/>
  <c r="BY1399" i="9"/>
  <c r="BY1397" i="9"/>
  <c r="BY1395" i="9"/>
  <c r="BY1393" i="9"/>
  <c r="BY1391" i="9"/>
  <c r="BY1389" i="9"/>
  <c r="BY1387" i="9"/>
  <c r="BY1385" i="9"/>
  <c r="BY1379" i="9"/>
  <c r="BY1377" i="9"/>
  <c r="BY1375" i="9"/>
  <c r="BY1373" i="9"/>
  <c r="BY1369" i="9"/>
  <c r="BY1365" i="9"/>
  <c r="BY1363" i="9"/>
  <c r="BY1361" i="9"/>
  <c r="BY1359" i="9"/>
  <c r="BY1357" i="9"/>
  <c r="BY1355" i="9"/>
  <c r="BY1353" i="9"/>
  <c r="BY1349" i="9"/>
  <c r="BY1347" i="9"/>
  <c r="BY1345" i="9"/>
  <c r="BY1343" i="9"/>
  <c r="BY1341" i="9"/>
  <c r="BY1339" i="9"/>
  <c r="BY1335" i="9"/>
  <c r="BY1333" i="9"/>
  <c r="BY1331" i="9"/>
  <c r="BY1329" i="9"/>
  <c r="BY1327" i="9"/>
  <c r="AA1420" i="9"/>
  <c r="AA1456" i="9"/>
  <c r="AA1412" i="9"/>
  <c r="AA1482" i="9"/>
  <c r="AA1460" i="9"/>
  <c r="AA1560" i="9"/>
  <c r="BY1408" i="9"/>
  <c r="AA1490" i="9"/>
  <c r="AA1462" i="9"/>
  <c r="AA1358" i="9"/>
  <c r="AA1464" i="9"/>
  <c r="AA1498" i="9"/>
  <c r="AA1326" i="9"/>
  <c r="BY1330" i="9"/>
  <c r="BY1380" i="9"/>
  <c r="AA1384" i="9"/>
  <c r="AA1432" i="9"/>
  <c r="AA1468" i="9"/>
  <c r="BY1444" i="9"/>
  <c r="AA1492" i="9"/>
  <c r="AA1436" i="9"/>
  <c r="BY1480" i="9"/>
  <c r="AA1558" i="9"/>
  <c r="AA1450" i="9"/>
  <c r="AA1474" i="9"/>
  <c r="BY1438" i="9"/>
  <c r="AA1524" i="9"/>
  <c r="AA1508" i="9"/>
  <c r="AA1520" i="9"/>
  <c r="AA1396" i="9"/>
  <c r="AA1476" i="9"/>
  <c r="BY1354" i="9"/>
  <c r="AA1536" i="9"/>
  <c r="AA1534" i="9"/>
  <c r="AA1546" i="9"/>
  <c r="BY1486" i="9"/>
  <c r="AA1344" i="9"/>
  <c r="BY1414" i="9"/>
  <c r="AA1548" i="9"/>
  <c r="AA1542" i="9"/>
  <c r="BY1498" i="9"/>
  <c r="AA1346" i="9"/>
  <c r="BY1344" i="9"/>
  <c r="BY1510" i="9"/>
  <c r="BY1426" i="9"/>
  <c r="AA1484" i="9"/>
  <c r="AA1382" i="9"/>
  <c r="BY1370" i="9"/>
  <c r="AA1496" i="9"/>
  <c r="AA1332" i="9"/>
  <c r="AA1370" i="9"/>
  <c r="BY1406" i="9"/>
  <c r="BY1410" i="9"/>
  <c r="BY1416" i="9"/>
  <c r="BY1418" i="9"/>
  <c r="BY1422" i="9"/>
  <c r="BY1424" i="9"/>
  <c r="BY1428" i="9"/>
  <c r="BY1430" i="9"/>
  <c r="BY1434" i="9"/>
  <c r="BY1436" i="9"/>
  <c r="BY1440" i="9"/>
  <c r="BY1442" i="9"/>
  <c r="BY1446" i="9"/>
  <c r="BY1452" i="9"/>
  <c r="BY1454" i="9"/>
  <c r="BY1460" i="9"/>
  <c r="BY1466" i="9"/>
  <c r="BY1472" i="9"/>
  <c r="BY1478" i="9"/>
  <c r="BY1342" i="9"/>
  <c r="BY1368" i="9"/>
  <c r="AA1424" i="9"/>
  <c r="BY1332" i="9"/>
  <c r="BY1356" i="9"/>
  <c r="BY1382" i="9"/>
  <c r="AA1334" i="9"/>
  <c r="AA1372" i="9"/>
  <c r="BY1326" i="9"/>
  <c r="BY1350" i="9"/>
  <c r="BY1376" i="9"/>
  <c r="BY1394" i="9"/>
  <c r="AA1506" i="9"/>
  <c r="AA1556" i="9"/>
  <c r="AA1518" i="9"/>
  <c r="AA1526" i="9"/>
  <c r="AA1356" i="9"/>
  <c r="AA1394" i="9"/>
  <c r="BY1338" i="9"/>
  <c r="BY1362" i="9"/>
  <c r="AA1528" i="9"/>
  <c r="AA1488" i="9"/>
  <c r="AA1532" i="9"/>
  <c r="BY1488" i="9"/>
  <c r="BY1494" i="9"/>
  <c r="BY1500" i="9"/>
  <c r="BY1502" i="9"/>
  <c r="BY1504" i="9"/>
  <c r="BY1512" i="9"/>
  <c r="BY1514" i="9"/>
  <c r="BY1516" i="9"/>
  <c r="BY1526" i="9"/>
  <c r="BY1530" i="9"/>
  <c r="BY1538" i="9"/>
  <c r="BY1540" i="9"/>
  <c r="BY1544" i="9"/>
  <c r="BY1550" i="9"/>
  <c r="BY1552" i="9"/>
  <c r="BY1554" i="9"/>
  <c r="AA1458" i="9"/>
  <c r="AA1470" i="9"/>
  <c r="AA1444" i="9"/>
  <c r="BY1388" i="9"/>
  <c r="BY1400" i="9"/>
  <c r="BY1360" i="9"/>
  <c r="BY1386" i="9"/>
  <c r="BY1392" i="9"/>
  <c r="BY1404" i="9"/>
  <c r="BY1336" i="9"/>
  <c r="BY1348" i="9"/>
  <c r="BY1374" i="9"/>
  <c r="AA1376" i="9"/>
  <c r="AA1338" i="9"/>
  <c r="AA1328" i="9"/>
  <c r="AA1340" i="9"/>
  <c r="AA1352" i="9"/>
  <c r="AA1364" i="9"/>
  <c r="AA1378" i="9"/>
  <c r="AA1390" i="9"/>
  <c r="AA1402" i="9"/>
  <c r="BY1390" i="9"/>
  <c r="AA1360" i="9"/>
  <c r="CB1325" i="9"/>
  <c r="CB1324" i="9"/>
  <c r="CB1323" i="9"/>
  <c r="CB1322" i="9"/>
  <c r="CB1321" i="9"/>
  <c r="CB1320" i="9"/>
  <c r="CB1319" i="9"/>
  <c r="CB1318" i="9"/>
  <c r="CB1317" i="9"/>
  <c r="CB1316" i="9"/>
  <c r="CB1315" i="9"/>
  <c r="CB1314" i="9"/>
  <c r="CB1313" i="9"/>
  <c r="CB1312" i="9"/>
  <c r="CB1311" i="9"/>
  <c r="CB1310" i="9"/>
  <c r="CB1309" i="9"/>
  <c r="CB1308" i="9"/>
  <c r="CB1307" i="9"/>
  <c r="CB1306" i="9"/>
  <c r="CB1305" i="9"/>
  <c r="CB1304" i="9"/>
  <c r="CB1303" i="9"/>
  <c r="CB1302" i="9"/>
  <c r="CB1301" i="9"/>
  <c r="CB1300" i="9"/>
  <c r="CB1299" i="9"/>
  <c r="CB1298" i="9"/>
  <c r="CB1297" i="9"/>
  <c r="CB1296" i="9"/>
  <c r="CB1295" i="9"/>
  <c r="CB1294" i="9"/>
  <c r="CB1293" i="9"/>
  <c r="CB1292" i="9"/>
  <c r="CB1291" i="9"/>
  <c r="CB1290" i="9"/>
  <c r="CB1289" i="9"/>
  <c r="CB1288" i="9"/>
  <c r="BB1325" i="9"/>
  <c r="AZ1325" i="9"/>
  <c r="BB1324" i="9"/>
  <c r="AZ1324" i="9"/>
  <c r="BB1323" i="9"/>
  <c r="AZ1323" i="9"/>
  <c r="BB1322" i="9"/>
  <c r="AZ1322" i="9"/>
  <c r="BB1321" i="9"/>
  <c r="AZ1321" i="9"/>
  <c r="BB1320" i="9"/>
  <c r="AZ1320" i="9"/>
  <c r="BB1319" i="9"/>
  <c r="AZ1319" i="9"/>
  <c r="BB1318" i="9"/>
  <c r="AZ1318" i="9"/>
  <c r="BB1317" i="9"/>
  <c r="AZ1317" i="9"/>
  <c r="BB1316" i="9"/>
  <c r="AZ1316" i="9"/>
  <c r="BB1315" i="9"/>
  <c r="AZ1315" i="9"/>
  <c r="BB1314" i="9"/>
  <c r="AZ1314" i="9"/>
  <c r="BB1313" i="9"/>
  <c r="AZ1313" i="9"/>
  <c r="BB1312" i="9"/>
  <c r="AZ1312" i="9"/>
  <c r="BB1311" i="9"/>
  <c r="AZ1311" i="9"/>
  <c r="BB1310" i="9"/>
  <c r="AZ1310" i="9"/>
  <c r="BB1309" i="9"/>
  <c r="AZ1309" i="9"/>
  <c r="BB1308" i="9"/>
  <c r="AZ1308" i="9"/>
  <c r="BB1307" i="9"/>
  <c r="AZ1307" i="9"/>
  <c r="BB1306" i="9"/>
  <c r="AZ1306" i="9"/>
  <c r="BB1305" i="9"/>
  <c r="AZ1305" i="9"/>
  <c r="BB1304" i="9"/>
  <c r="AZ1304" i="9"/>
  <c r="BB1303" i="9"/>
  <c r="AZ1303" i="9"/>
  <c r="BB1302" i="9"/>
  <c r="AZ1302" i="9"/>
  <c r="BB1301" i="9"/>
  <c r="AZ1301" i="9"/>
  <c r="BB1300" i="9"/>
  <c r="AZ1300" i="9"/>
  <c r="BB1299" i="9"/>
  <c r="AZ1299" i="9"/>
  <c r="BB1298" i="9"/>
  <c r="AZ1298" i="9"/>
  <c r="BB1297" i="9"/>
  <c r="AZ1297" i="9"/>
  <c r="BB1296" i="9"/>
  <c r="AZ1296" i="9"/>
  <c r="BB1295" i="9"/>
  <c r="AZ1295" i="9"/>
  <c r="BB1294" i="9"/>
  <c r="AZ1294" i="9"/>
  <c r="BB1293" i="9"/>
  <c r="AZ1293" i="9"/>
  <c r="BB1292" i="9"/>
  <c r="AZ1292" i="9"/>
  <c r="BB1291" i="9"/>
  <c r="AZ1291" i="9"/>
  <c r="BB1290" i="9"/>
  <c r="AZ1290" i="9"/>
  <c r="BB1289" i="9"/>
  <c r="AZ1289" i="9"/>
  <c r="BB1288" i="9"/>
  <c r="AZ1288" i="9"/>
  <c r="P1325" i="9"/>
  <c r="BY1325" i="9" s="1"/>
  <c r="P1324" i="9"/>
  <c r="BY1324" i="9" s="1"/>
  <c r="P1323" i="9"/>
  <c r="BY1323" i="9" s="1"/>
  <c r="P1322" i="9"/>
  <c r="BY1322" i="9" s="1"/>
  <c r="P1321" i="9"/>
  <c r="BY1321" i="9" s="1"/>
  <c r="P1320" i="9"/>
  <c r="BY1320" i="9" s="1"/>
  <c r="P1319" i="9"/>
  <c r="BY1319" i="9" s="1"/>
  <c r="P1318" i="9"/>
  <c r="BY1318" i="9" s="1"/>
  <c r="P1317" i="9"/>
  <c r="BY1317" i="9" s="1"/>
  <c r="P1316" i="9"/>
  <c r="BY1316" i="9" s="1"/>
  <c r="P1315" i="9"/>
  <c r="BY1315" i="9" s="1"/>
  <c r="P1314" i="9"/>
  <c r="P1313" i="9"/>
  <c r="P1312" i="9"/>
  <c r="P1311" i="9"/>
  <c r="P1310" i="9"/>
  <c r="P1309" i="9"/>
  <c r="P1308" i="9"/>
  <c r="P1307" i="9"/>
  <c r="P1306" i="9"/>
  <c r="P1305" i="9"/>
  <c r="P1304" i="9"/>
  <c r="P1303" i="9"/>
  <c r="P1302" i="9"/>
  <c r="BY1302" i="9" s="1"/>
  <c r="P1301" i="9"/>
  <c r="BY1301" i="9" s="1"/>
  <c r="P1300" i="9"/>
  <c r="BY1300" i="9" s="1"/>
  <c r="P1299" i="9"/>
  <c r="BY1299" i="9" s="1"/>
  <c r="P1298" i="9"/>
  <c r="BY1298" i="9" s="1"/>
  <c r="P1297" i="9"/>
  <c r="BY1297" i="9" s="1"/>
  <c r="P1296" i="9"/>
  <c r="BY1296" i="9" s="1"/>
  <c r="P1295" i="9"/>
  <c r="BY1295" i="9" s="1"/>
  <c r="P1294" i="9"/>
  <c r="BY1294" i="9" s="1"/>
  <c r="P1293" i="9"/>
  <c r="BY1293" i="9" s="1"/>
  <c r="P1292" i="9"/>
  <c r="BY1292" i="9" s="1"/>
  <c r="P1291" i="9"/>
  <c r="BY1291" i="9" s="1"/>
  <c r="P1290" i="9"/>
  <c r="BY1290" i="9" s="1"/>
  <c r="P1289" i="9"/>
  <c r="BY1289" i="9" s="1"/>
  <c r="P1288" i="9"/>
  <c r="BY1288" i="9" s="1"/>
  <c r="AH1325" i="9"/>
  <c r="AH1324" i="9"/>
  <c r="AH1323" i="9"/>
  <c r="AH1322" i="9"/>
  <c r="AH1321" i="9"/>
  <c r="AH1320" i="9"/>
  <c r="AH1319" i="9"/>
  <c r="AH1318" i="9"/>
  <c r="AH1317" i="9"/>
  <c r="AH1316" i="9"/>
  <c r="AH1315" i="9"/>
  <c r="AH1314" i="9"/>
  <c r="AH1313" i="9"/>
  <c r="AH1312" i="9"/>
  <c r="AH1311" i="9"/>
  <c r="AH1310" i="9"/>
  <c r="AH1309" i="9"/>
  <c r="AH1308" i="9"/>
  <c r="AH1307" i="9"/>
  <c r="AH1306" i="9"/>
  <c r="AH1305" i="9"/>
  <c r="AH1304" i="9"/>
  <c r="AH1303" i="9"/>
  <c r="AH1302" i="9"/>
  <c r="AH1301" i="9"/>
  <c r="AH1300" i="9"/>
  <c r="AH1299" i="9"/>
  <c r="AH1298" i="9"/>
  <c r="AH1297" i="9"/>
  <c r="AH1296" i="9"/>
  <c r="AH1295" i="9"/>
  <c r="AH1294" i="9"/>
  <c r="AH1293" i="9"/>
  <c r="AH1292" i="9"/>
  <c r="AH1291" i="9"/>
  <c r="AH1290" i="9"/>
  <c r="AH1289" i="9"/>
  <c r="AH1288" i="9"/>
  <c r="AE1325" i="9"/>
  <c r="AE1324" i="9"/>
  <c r="AE1323" i="9"/>
  <c r="AE1322" i="9"/>
  <c r="AE1321" i="9"/>
  <c r="AE1320" i="9"/>
  <c r="AE1319" i="9"/>
  <c r="AE1318" i="9"/>
  <c r="AE1317" i="9"/>
  <c r="AE1316" i="9"/>
  <c r="AE1315" i="9"/>
  <c r="AE1314" i="9"/>
  <c r="AE1313" i="9"/>
  <c r="AE1312" i="9"/>
  <c r="AE1311" i="9"/>
  <c r="AE1310" i="9"/>
  <c r="AE1309" i="9"/>
  <c r="AE1308" i="9"/>
  <c r="AE1307" i="9"/>
  <c r="AE1306" i="9"/>
  <c r="AE1305" i="9"/>
  <c r="AE1304" i="9"/>
  <c r="AE1303" i="9"/>
  <c r="AE1302" i="9"/>
  <c r="AE1301" i="9"/>
  <c r="AE1300" i="9"/>
  <c r="AE1299" i="9"/>
  <c r="AE1298" i="9"/>
  <c r="AE1297" i="9"/>
  <c r="AE1296" i="9"/>
  <c r="AE1295" i="9"/>
  <c r="AE1294" i="9"/>
  <c r="AE1293" i="9"/>
  <c r="AE1292" i="9"/>
  <c r="AE1291" i="9"/>
  <c r="AE1290" i="9"/>
  <c r="AE1289" i="9"/>
  <c r="AE1288" i="9"/>
  <c r="AA1317" i="9" l="1"/>
  <c r="AA1325" i="9"/>
  <c r="AA1324" i="9"/>
  <c r="AA1313" i="9"/>
  <c r="AA1289" i="9"/>
  <c r="AA1293" i="9"/>
  <c r="AA1299" i="9"/>
  <c r="AA1300" i="9"/>
  <c r="AA1306" i="9"/>
  <c r="AA1312" i="9"/>
  <c r="AA1318" i="9"/>
  <c r="AA1305" i="9"/>
  <c r="AA1301" i="9"/>
  <c r="AA1288" i="9"/>
  <c r="AA1319" i="9"/>
  <c r="AA1311" i="9"/>
  <c r="AA1294" i="9"/>
  <c r="AA1307" i="9"/>
  <c r="AA1290" i="9"/>
  <c r="AA1308" i="9"/>
  <c r="AA1302" i="9"/>
  <c r="AA1320" i="9"/>
  <c r="AA1295" i="9"/>
  <c r="AA1296" i="9"/>
  <c r="AA1314" i="9"/>
  <c r="AA1291" i="9"/>
  <c r="AA1315" i="9"/>
  <c r="AA1297" i="9"/>
  <c r="AA1303" i="9"/>
  <c r="AA1309" i="9"/>
  <c r="AA1321" i="9"/>
  <c r="AA1292" i="9"/>
  <c r="AA1298" i="9"/>
  <c r="AA1304" i="9"/>
  <c r="AA1310" i="9"/>
  <c r="AA1316" i="9"/>
  <c r="AA1322" i="9"/>
  <c r="AA1323" i="9"/>
  <c r="BY1303" i="9"/>
  <c r="BY1306" i="9"/>
  <c r="BY1310" i="9"/>
  <c r="BY1313" i="9"/>
  <c r="BY1304" i="9"/>
  <c r="BY1311" i="9"/>
  <c r="BY1314" i="9"/>
  <c r="BY1305" i="9"/>
  <c r="BY1309" i="9"/>
  <c r="BY1312" i="9"/>
  <c r="BY1308" i="9"/>
  <c r="BY1307" i="9"/>
  <c r="A1446" i="9" l="1"/>
  <c r="A1444" i="9"/>
  <c r="A1442" i="9"/>
  <c r="A1440" i="9"/>
  <c r="A1438" i="9"/>
  <c r="A1436" i="9"/>
  <c r="A1434" i="9"/>
  <c r="A1432" i="9"/>
  <c r="A1430" i="9"/>
  <c r="A1428" i="9"/>
  <c r="A1426" i="9"/>
  <c r="A1424" i="9"/>
  <c r="A1422" i="9"/>
  <c r="A1420" i="9"/>
  <c r="A1418" i="9"/>
  <c r="A1416" i="9"/>
  <c r="A1414" i="9"/>
  <c r="A1412" i="9"/>
  <c r="A1410" i="9"/>
  <c r="A1408" i="9"/>
  <c r="A1406" i="9"/>
  <c r="A1404" i="9"/>
  <c r="A1402" i="9"/>
  <c r="A1400" i="9"/>
  <c r="A1396" i="9"/>
  <c r="A1394" i="9"/>
  <c r="A1392" i="9"/>
  <c r="A1390" i="9"/>
  <c r="A1388" i="9"/>
  <c r="A1386" i="9"/>
  <c r="A1384" i="9"/>
  <c r="A1382" i="9"/>
  <c r="A1380" i="9"/>
  <c r="A1378" i="9"/>
  <c r="A1376" i="9"/>
  <c r="A1374" i="9"/>
  <c r="A1372" i="9"/>
  <c r="A1370" i="9"/>
  <c r="A1368" i="9"/>
  <c r="A1364" i="9"/>
  <c r="A1362" i="9"/>
  <c r="A1360" i="9"/>
  <c r="A1358" i="9"/>
  <c r="A1356" i="9"/>
  <c r="A1354" i="9"/>
  <c r="A1352" i="9"/>
  <c r="A1350" i="9"/>
  <c r="A1348" i="9"/>
  <c r="A1346" i="9"/>
  <c r="A1344" i="9"/>
  <c r="A1342" i="9"/>
  <c r="A1340" i="9"/>
  <c r="A1338" i="9"/>
  <c r="A1336" i="9"/>
  <c r="A1334" i="9"/>
  <c r="A1332" i="9"/>
  <c r="A1330" i="9"/>
  <c r="A1328"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548" i="9"/>
  <c r="A1546" i="9"/>
  <c r="A1544" i="9"/>
  <c r="A1542" i="9"/>
  <c r="A1540" i="9"/>
  <c r="A1538" i="9"/>
  <c r="A1536" i="9"/>
  <c r="A1534" i="9"/>
  <c r="A1532" i="9"/>
  <c r="A1530" i="9"/>
  <c r="A1528" i="9"/>
  <c r="A1526" i="9"/>
  <c r="A1524" i="9"/>
  <c r="A1520" i="9"/>
  <c r="A1518" i="9"/>
  <c r="A1516" i="9"/>
  <c r="A1514" i="9"/>
  <c r="A1512" i="9"/>
  <c r="A1510" i="9"/>
  <c r="A1508" i="9"/>
  <c r="A1506" i="9"/>
  <c r="A1504" i="9"/>
  <c r="A1502" i="9"/>
  <c r="A1500" i="9"/>
  <c r="A1498" i="9"/>
  <c r="A1496" i="9"/>
  <c r="A1494" i="9"/>
  <c r="A1492" i="9"/>
  <c r="A1490" i="9"/>
  <c r="A1488" i="9"/>
  <c r="A1486" i="9"/>
  <c r="A1484" i="9"/>
  <c r="A1482" i="9"/>
  <c r="A1480" i="9"/>
  <c r="A1478" i="9"/>
  <c r="A1476" i="9"/>
  <c r="A1474" i="9"/>
  <c r="A1472" i="9"/>
  <c r="A1470" i="9"/>
  <c r="A1468" i="9"/>
  <c r="A1466" i="9"/>
  <c r="A1464" i="9"/>
  <c r="A1462" i="9"/>
  <c r="A1460" i="9"/>
  <c r="A1458" i="9"/>
  <c r="A1456" i="9"/>
  <c r="A1454" i="9"/>
  <c r="A1452" i="9"/>
  <c r="A1450" i="9"/>
  <c r="A1560" i="9"/>
  <c r="A1558" i="9"/>
  <c r="A1556" i="9"/>
  <c r="A1554" i="9"/>
  <c r="A1552" i="9"/>
  <c r="A1550" i="9"/>
  <c r="Y248" i="15"/>
  <c r="CC1075" i="11"/>
  <c r="BZ1075" i="11"/>
  <c r="CC1074" i="11"/>
  <c r="BZ1074" i="11"/>
  <c r="CC1073" i="11"/>
  <c r="BZ1073" i="11"/>
  <c r="CC1072" i="11"/>
  <c r="BZ1072" i="11"/>
  <c r="CC1071" i="11"/>
  <c r="BZ1071" i="11"/>
  <c r="L669" i="9"/>
  <c r="L668" i="9"/>
  <c r="L667" i="9"/>
  <c r="L666" i="9"/>
  <c r="L665" i="9"/>
  <c r="L664" i="9"/>
  <c r="L663" i="9"/>
  <c r="CB669" i="9"/>
  <c r="CB668" i="9"/>
  <c r="CB667" i="9"/>
  <c r="CB666" i="9"/>
  <c r="CB665" i="9"/>
  <c r="CB664" i="9"/>
  <c r="CB663" i="9"/>
  <c r="BB669" i="9"/>
  <c r="AZ669" i="9"/>
  <c r="BB668" i="9"/>
  <c r="AZ668" i="9"/>
  <c r="BB667" i="9"/>
  <c r="AZ667" i="9"/>
  <c r="BB666" i="9"/>
  <c r="AZ666" i="9"/>
  <c r="BB665" i="9"/>
  <c r="AZ665" i="9"/>
  <c r="BB664" i="9"/>
  <c r="AZ664" i="9"/>
  <c r="BB663" i="9"/>
  <c r="AZ663" i="9"/>
  <c r="AZ662" i="9"/>
  <c r="BB662" i="9"/>
  <c r="BG668" i="9" l="1"/>
  <c r="BG667" i="9"/>
  <c r="BG666" i="9"/>
  <c r="BG665" i="9"/>
  <c r="BG664" i="9"/>
  <c r="BG663" i="9"/>
  <c r="AJ668" i="9"/>
  <c r="AK668" i="9" s="1"/>
  <c r="AL668" i="9" s="1"/>
  <c r="AJ667" i="9"/>
  <c r="AK667" i="9" s="1"/>
  <c r="AL667" i="9" s="1"/>
  <c r="AJ666" i="9"/>
  <c r="AK666" i="9" s="1"/>
  <c r="AL666" i="9" s="1"/>
  <c r="AJ665" i="9"/>
  <c r="AK665" i="9" s="1"/>
  <c r="AL665" i="9" s="1"/>
  <c r="AJ664" i="9"/>
  <c r="AK664" i="9" s="1"/>
  <c r="AL664" i="9" s="1"/>
  <c r="AJ663" i="9"/>
  <c r="AK663" i="9" s="1"/>
  <c r="AL663" i="9" s="1"/>
  <c r="AC668" i="9"/>
  <c r="AC667" i="9"/>
  <c r="AC666" i="9"/>
  <c r="AC665" i="9"/>
  <c r="AC664" i="9"/>
  <c r="AC663" i="9"/>
  <c r="P668" i="9"/>
  <c r="BY668" i="9" s="1"/>
  <c r="P667" i="9"/>
  <c r="BY667" i="9" s="1"/>
  <c r="P666" i="9"/>
  <c r="BY666" i="9" s="1"/>
  <c r="P665" i="9"/>
  <c r="AA665" i="9" s="1"/>
  <c r="P664" i="9"/>
  <c r="P663" i="9"/>
  <c r="A668" i="9"/>
  <c r="A667" i="9"/>
  <c r="A666" i="9"/>
  <c r="A665" i="9"/>
  <c r="A664" i="9"/>
  <c r="A663" i="9"/>
  <c r="BY663" i="9" l="1"/>
  <c r="AA663" i="9"/>
  <c r="BY664" i="9"/>
  <c r="AA664" i="9"/>
  <c r="BY665" i="9"/>
  <c r="AA666" i="9"/>
  <c r="AA667" i="9"/>
  <c r="AA668" i="9"/>
  <c r="CC1070" i="11"/>
  <c r="BZ1070" i="11"/>
  <c r="CC1069" i="11"/>
  <c r="BZ1069" i="11"/>
  <c r="CC1068" i="11"/>
  <c r="BZ1068" i="11"/>
  <c r="CC1067" i="11"/>
  <c r="BZ1067" i="11"/>
  <c r="CC1066" i="11"/>
  <c r="BZ1066" i="11"/>
  <c r="CC1065" i="11"/>
  <c r="BZ1065" i="11"/>
  <c r="A248" i="15"/>
  <c r="CC1064" i="11"/>
  <c r="CC1063" i="11"/>
  <c r="CC1062" i="11"/>
  <c r="CC1061" i="11"/>
  <c r="CC1060" i="11"/>
  <c r="CC1059" i="11"/>
  <c r="CC1058" i="11"/>
  <c r="CC1057" i="11"/>
  <c r="CC1056" i="11"/>
  <c r="CC1055" i="11"/>
  <c r="BZ1064" i="11"/>
  <c r="BZ1063" i="11"/>
  <c r="BZ1062" i="11"/>
  <c r="BZ1061" i="11"/>
  <c r="BZ1060" i="11"/>
  <c r="BZ1059" i="11"/>
  <c r="BZ1058" i="11"/>
  <c r="BZ1057" i="11"/>
  <c r="BZ1056" i="11"/>
  <c r="BZ1055" i="11"/>
  <c r="CC1054" i="11" l="1"/>
  <c r="BZ1054" i="11"/>
  <c r="CC1053" i="11"/>
  <c r="BZ1053" i="11"/>
  <c r="CC1052" i="11"/>
  <c r="BZ1052" i="11"/>
  <c r="CC1051" i="11"/>
  <c r="BZ1051" i="11"/>
  <c r="CC1045" i="11" l="1"/>
  <c r="BZ1045" i="11"/>
  <c r="CC1049" i="11"/>
  <c r="BZ1049" i="11"/>
  <c r="CC1048" i="11"/>
  <c r="BZ1048" i="11"/>
  <c r="CC1047" i="11"/>
  <c r="BZ1047" i="11"/>
  <c r="CC1046" i="11"/>
  <c r="BZ1046" i="11"/>
  <c r="BZ1043" i="11"/>
  <c r="BZ1042" i="11"/>
  <c r="BZ1041" i="11"/>
  <c r="BZ1040" i="11"/>
  <c r="BZ1039" i="11"/>
  <c r="BZ1038" i="11"/>
  <c r="CC1044" i="11"/>
  <c r="CC1043" i="11"/>
  <c r="CC1042" i="11"/>
  <c r="CC1041" i="11"/>
  <c r="CC1040" i="11"/>
  <c r="CC1039" i="11"/>
  <c r="CC1038" i="11"/>
  <c r="Y142" i="15" l="1"/>
  <c r="A142" i="15"/>
  <c r="Y141" i="15"/>
  <c r="A141" i="15"/>
  <c r="CC1037" i="11"/>
  <c r="BZ1037" i="11"/>
  <c r="CC1036" i="11"/>
  <c r="BZ1036" i="11"/>
  <c r="CC1035" i="11"/>
  <c r="BZ1035" i="11"/>
  <c r="CC1034" i="11"/>
  <c r="BZ1034" i="11"/>
  <c r="CC1033" i="11"/>
  <c r="BZ1033" i="11"/>
  <c r="CC1032" i="11"/>
  <c r="BZ1032" i="11"/>
  <c r="CC1031" i="11"/>
  <c r="BZ1031" i="11"/>
  <c r="CC1030" i="11"/>
  <c r="BZ1030" i="11"/>
  <c r="CC1029" i="11"/>
  <c r="BZ1029" i="11"/>
  <c r="CC1028" i="11"/>
  <c r="BZ1028" i="11"/>
  <c r="CC1027" i="11"/>
  <c r="BZ1027" i="11"/>
  <c r="CC1026" i="11"/>
  <c r="BZ1026" i="11"/>
  <c r="CC1025" i="11"/>
  <c r="BZ1025" i="11"/>
  <c r="CC1024" i="11"/>
  <c r="BZ1024" i="11"/>
  <c r="CC1023" i="11"/>
  <c r="BZ1023" i="11"/>
  <c r="CC1022" i="11"/>
  <c r="BZ1022" i="11"/>
  <c r="CC1021" i="11"/>
  <c r="BZ1021" i="11"/>
  <c r="CC1020" i="11"/>
  <c r="BZ1020" i="11"/>
  <c r="CC1019" i="11"/>
  <c r="BZ1019" i="11"/>
  <c r="Q68" i="16"/>
  <c r="CC1018" i="11" l="1"/>
  <c r="BZ1018" i="11"/>
  <c r="CC1017" i="11"/>
  <c r="BZ1017" i="11"/>
  <c r="CC1016" i="11"/>
  <c r="BZ1016" i="11"/>
  <c r="CC1015" i="11"/>
  <c r="BZ1015" i="11"/>
  <c r="CC1014" i="11"/>
  <c r="BZ1014" i="11"/>
  <c r="CC1013" i="11"/>
  <c r="BZ1013" i="11"/>
  <c r="CC1012" i="11"/>
  <c r="BZ1012" i="11"/>
  <c r="CC1011" i="11"/>
  <c r="BZ1011" i="11"/>
  <c r="CC1010" i="11"/>
  <c r="BZ1010" i="11"/>
  <c r="CC1009" i="11"/>
  <c r="BZ1009" i="11"/>
  <c r="CC1008" i="11"/>
  <c r="BZ1008" i="11"/>
  <c r="CC1007" i="11"/>
  <c r="BZ1007" i="11"/>
  <c r="CC1006" i="11"/>
  <c r="BZ1006" i="11"/>
  <c r="CC1005" i="11"/>
  <c r="BZ1005" i="11"/>
  <c r="CC1004" i="11"/>
  <c r="BZ1004" i="11"/>
  <c r="CC1003" i="11"/>
  <c r="BZ1003" i="11"/>
  <c r="CC1002" i="11"/>
  <c r="BZ1002" i="11"/>
  <c r="CC1001" i="11"/>
  <c r="BZ1001" i="11"/>
  <c r="CC1000" i="11"/>
  <c r="BZ1000" i="11"/>
  <c r="CC999" i="11"/>
  <c r="BZ999" i="11"/>
  <c r="CC998" i="11"/>
  <c r="BZ998" i="11"/>
  <c r="CC997" i="11" l="1"/>
  <c r="BZ997" i="11"/>
  <c r="CC996" i="11"/>
  <c r="BZ996" i="11"/>
  <c r="Y120" i="15" l="1"/>
  <c r="A120" i="15"/>
  <c r="L850" i="9"/>
  <c r="L843" i="9"/>
  <c r="L824" i="9"/>
  <c r="L820" i="9"/>
  <c r="L816" i="9"/>
  <c r="L812" i="9"/>
  <c r="L804" i="9"/>
  <c r="L790" i="9"/>
  <c r="L781" i="9"/>
  <c r="L766" i="9"/>
  <c r="L735" i="9"/>
  <c r="L731" i="9"/>
  <c r="L730" i="9"/>
  <c r="CC995" i="11" l="1"/>
  <c r="BZ995" i="11"/>
  <c r="CC994" i="11"/>
  <c r="BZ994" i="11"/>
  <c r="CC993" i="11"/>
  <c r="BZ993" i="11"/>
  <c r="Y226" i="15" l="1"/>
  <c r="A226" i="15"/>
  <c r="CB704" i="9" l="1"/>
  <c r="BG704" i="9"/>
  <c r="BB704" i="9"/>
  <c r="AZ704" i="9"/>
  <c r="AJ704" i="9"/>
  <c r="AK704" i="9" s="1"/>
  <c r="AL704" i="9" s="1"/>
  <c r="AC704" i="9"/>
  <c r="P704" i="9"/>
  <c r="BY704" i="9" s="1"/>
  <c r="L704" i="9"/>
  <c r="A704" i="9"/>
  <c r="CB702" i="9"/>
  <c r="BG702" i="9"/>
  <c r="BB702" i="9"/>
  <c r="AZ702" i="9"/>
  <c r="AJ702" i="9"/>
  <c r="AK702" i="9" s="1"/>
  <c r="AL702" i="9" s="1"/>
  <c r="AC702" i="9"/>
  <c r="P702" i="9"/>
  <c r="BY702" i="9" s="1"/>
  <c r="L702" i="9"/>
  <c r="A702" i="9"/>
  <c r="CB700" i="9"/>
  <c r="BG700" i="9"/>
  <c r="BB700" i="9"/>
  <c r="AZ700" i="9"/>
  <c r="AJ700" i="9"/>
  <c r="AK700" i="9" s="1"/>
  <c r="AL700" i="9" s="1"/>
  <c r="AC700" i="9"/>
  <c r="P700" i="9"/>
  <c r="BY700" i="9" s="1"/>
  <c r="L700" i="9"/>
  <c r="A700" i="9"/>
  <c r="CB698" i="9"/>
  <c r="BG698" i="9"/>
  <c r="BB698" i="9"/>
  <c r="AZ698" i="9"/>
  <c r="AK698" i="9"/>
  <c r="AC698" i="9"/>
  <c r="P698" i="9"/>
  <c r="BY698" i="9" s="1"/>
  <c r="L698" i="9"/>
  <c r="A698" i="9"/>
  <c r="CB696" i="9"/>
  <c r="BG696" i="9"/>
  <c r="BB696" i="9"/>
  <c r="AZ696" i="9"/>
  <c r="AJ696" i="9"/>
  <c r="AK696" i="9" s="1"/>
  <c r="AL696" i="9" s="1"/>
  <c r="AC696" i="9"/>
  <c r="P696" i="9"/>
  <c r="BY696" i="9" s="1"/>
  <c r="L696" i="9"/>
  <c r="A696" i="9"/>
  <c r="CB694" i="9"/>
  <c r="BG694" i="9"/>
  <c r="BB694" i="9"/>
  <c r="AZ694" i="9"/>
  <c r="AJ694" i="9"/>
  <c r="AK694" i="9" s="1"/>
  <c r="AL694" i="9" s="1"/>
  <c r="AC694" i="9"/>
  <c r="P694" i="9"/>
  <c r="BY694" i="9" s="1"/>
  <c r="L694" i="9"/>
  <c r="A694" i="9"/>
  <c r="CB692" i="9"/>
  <c r="BG692" i="9"/>
  <c r="BB692" i="9"/>
  <c r="AZ692" i="9"/>
  <c r="AJ692" i="9"/>
  <c r="AK692" i="9" s="1"/>
  <c r="AL692" i="9" s="1"/>
  <c r="AC692" i="9"/>
  <c r="P692" i="9"/>
  <c r="BY692" i="9" s="1"/>
  <c r="L692" i="9"/>
  <c r="A692" i="9"/>
  <c r="CB690" i="9"/>
  <c r="BG690" i="9"/>
  <c r="BB690" i="9"/>
  <c r="AZ690" i="9"/>
  <c r="AJ690" i="9"/>
  <c r="AK690" i="9" s="1"/>
  <c r="AL690" i="9" s="1"/>
  <c r="AC690" i="9"/>
  <c r="P690" i="9"/>
  <c r="BY690" i="9" s="1"/>
  <c r="L690" i="9"/>
  <c r="A690" i="9"/>
  <c r="CB688" i="9"/>
  <c r="BG688" i="9"/>
  <c r="BB688" i="9"/>
  <c r="AZ688" i="9"/>
  <c r="AK688" i="9"/>
  <c r="AC688" i="9"/>
  <c r="P688" i="9"/>
  <c r="BY688" i="9" s="1"/>
  <c r="L688" i="9"/>
  <c r="A688" i="9"/>
  <c r="CB686" i="9"/>
  <c r="BG686" i="9"/>
  <c r="BB686" i="9"/>
  <c r="AZ686" i="9"/>
  <c r="AJ686" i="9"/>
  <c r="AK686" i="9" s="1"/>
  <c r="AL686" i="9" s="1"/>
  <c r="AC686" i="9"/>
  <c r="P686" i="9"/>
  <c r="BY686" i="9" s="1"/>
  <c r="L686" i="9"/>
  <c r="A686" i="9"/>
  <c r="CB684" i="9"/>
  <c r="BG684" i="9"/>
  <c r="BB684" i="9"/>
  <c r="AZ684" i="9"/>
  <c r="AJ684" i="9"/>
  <c r="AK684" i="9" s="1"/>
  <c r="AL684" i="9" s="1"/>
  <c r="AC684" i="9"/>
  <c r="P684" i="9"/>
  <c r="BY684" i="9" s="1"/>
  <c r="L684" i="9"/>
  <c r="A684" i="9"/>
  <c r="CB682" i="9"/>
  <c r="BG682" i="9"/>
  <c r="BB682" i="9"/>
  <c r="AZ682" i="9"/>
  <c r="AJ682" i="9"/>
  <c r="AK682" i="9" s="1"/>
  <c r="AL682" i="9" s="1"/>
  <c r="AC682" i="9"/>
  <c r="P682" i="9"/>
  <c r="BY682" i="9" s="1"/>
  <c r="L682" i="9"/>
  <c r="A682" i="9"/>
  <c r="CB680" i="9"/>
  <c r="BG680" i="9"/>
  <c r="BB680" i="9"/>
  <c r="AZ680" i="9"/>
  <c r="AJ680" i="9"/>
  <c r="AK680" i="9" s="1"/>
  <c r="AL680" i="9" s="1"/>
  <c r="AC680" i="9"/>
  <c r="P680" i="9"/>
  <c r="BY680" i="9" s="1"/>
  <c r="L680" i="9"/>
  <c r="A680" i="9"/>
  <c r="CB678" i="9"/>
  <c r="BG678" i="9"/>
  <c r="BB678" i="9"/>
  <c r="AZ678" i="9"/>
  <c r="AK678" i="9"/>
  <c r="AC678" i="9"/>
  <c r="P678" i="9"/>
  <c r="BY678" i="9" s="1"/>
  <c r="L678" i="9"/>
  <c r="A678" i="9"/>
  <c r="CB676" i="9"/>
  <c r="BG676" i="9"/>
  <c r="BB676" i="9"/>
  <c r="AZ676" i="9"/>
  <c r="AJ676" i="9"/>
  <c r="AK676" i="9" s="1"/>
  <c r="AL676" i="9" s="1"/>
  <c r="AC676" i="9"/>
  <c r="P676" i="9"/>
  <c r="BY676" i="9" s="1"/>
  <c r="L676" i="9"/>
  <c r="A676" i="9"/>
  <c r="CB674" i="9"/>
  <c r="BG674" i="9"/>
  <c r="BB674" i="9"/>
  <c r="AZ674" i="9"/>
  <c r="AK674" i="9"/>
  <c r="AC674" i="9"/>
  <c r="P674" i="9"/>
  <c r="L674" i="9"/>
  <c r="A674" i="9"/>
  <c r="CB672" i="9"/>
  <c r="BG672" i="9"/>
  <c r="BB672" i="9"/>
  <c r="AZ672" i="9"/>
  <c r="AJ672" i="9"/>
  <c r="AK672" i="9" s="1"/>
  <c r="AL672" i="9" s="1"/>
  <c r="AC672" i="9"/>
  <c r="P672" i="9"/>
  <c r="BY672" i="9" s="1"/>
  <c r="L672" i="9"/>
  <c r="A672" i="9"/>
  <c r="CB670" i="9"/>
  <c r="BG670" i="9"/>
  <c r="BB670" i="9"/>
  <c r="AZ670" i="9"/>
  <c r="AJ670" i="9"/>
  <c r="AK670" i="9" s="1"/>
  <c r="AL670" i="9" s="1"/>
  <c r="AC670" i="9"/>
  <c r="P670" i="9"/>
  <c r="BY670" i="9" s="1"/>
  <c r="L670" i="9"/>
  <c r="A670" i="9"/>
  <c r="CB662" i="9"/>
  <c r="BG662" i="9"/>
  <c r="AK662" i="9"/>
  <c r="AC662" i="9"/>
  <c r="P662" i="9"/>
  <c r="BY662" i="9" s="1"/>
  <c r="L662" i="9"/>
  <c r="A662" i="9"/>
  <c r="CB660" i="9"/>
  <c r="BG660" i="9"/>
  <c r="BB660" i="9"/>
  <c r="AZ660" i="9"/>
  <c r="AJ660" i="9"/>
  <c r="AK660" i="9" s="1"/>
  <c r="AL660" i="9" s="1"/>
  <c r="AC660" i="9"/>
  <c r="P660" i="9"/>
  <c r="BY660" i="9" s="1"/>
  <c r="L660" i="9"/>
  <c r="A660" i="9"/>
  <c r="CB658" i="9"/>
  <c r="BG658" i="9"/>
  <c r="BB658" i="9"/>
  <c r="AZ658" i="9"/>
  <c r="AJ658" i="9"/>
  <c r="AK658" i="9" s="1"/>
  <c r="AL658" i="9" s="1"/>
  <c r="AC658" i="9"/>
  <c r="P658" i="9"/>
  <c r="BY658" i="9" s="1"/>
  <c r="L658" i="9"/>
  <c r="A658" i="9"/>
  <c r="L703" i="9"/>
  <c r="L701" i="9"/>
  <c r="L699" i="9"/>
  <c r="L697" i="9"/>
  <c r="L695" i="9"/>
  <c r="L693" i="9"/>
  <c r="L691" i="9"/>
  <c r="L689" i="9"/>
  <c r="L687" i="9"/>
  <c r="L685" i="9"/>
  <c r="L683" i="9"/>
  <c r="L681" i="9"/>
  <c r="L679" i="9"/>
  <c r="L677" i="9"/>
  <c r="L675" i="9"/>
  <c r="L673" i="9"/>
  <c r="L671" i="9"/>
  <c r="L661" i="9"/>
  <c r="L659" i="9"/>
  <c r="L657" i="9"/>
  <c r="CB656" i="9"/>
  <c r="BG656" i="9"/>
  <c r="BB656" i="9"/>
  <c r="AZ656" i="9"/>
  <c r="AJ656" i="9"/>
  <c r="AK656" i="9" s="1"/>
  <c r="AC656" i="9"/>
  <c r="P656" i="9"/>
  <c r="BY656" i="9" s="1"/>
  <c r="L656" i="9"/>
  <c r="A656" i="9"/>
  <c r="CB654" i="9"/>
  <c r="BG654" i="9"/>
  <c r="BB654" i="9"/>
  <c r="AZ654" i="9"/>
  <c r="AJ654" i="9"/>
  <c r="AK654" i="9" s="1"/>
  <c r="AC654" i="9"/>
  <c r="P654" i="9"/>
  <c r="BY654" i="9" s="1"/>
  <c r="L654" i="9"/>
  <c r="A654" i="9"/>
  <c r="CB652" i="9"/>
  <c r="BG652" i="9"/>
  <c r="BB652" i="9"/>
  <c r="AZ652" i="9"/>
  <c r="AJ652" i="9"/>
  <c r="AK652" i="9" s="1"/>
  <c r="AC652" i="9"/>
  <c r="P652" i="9"/>
  <c r="BY652" i="9" s="1"/>
  <c r="L652" i="9"/>
  <c r="A652" i="9"/>
  <c r="CB650" i="9"/>
  <c r="BG650" i="9"/>
  <c r="BB650" i="9"/>
  <c r="AZ650" i="9"/>
  <c r="AK650" i="9"/>
  <c r="AC650" i="9"/>
  <c r="P650" i="9"/>
  <c r="BY650" i="9" s="1"/>
  <c r="L650" i="9"/>
  <c r="A650" i="9"/>
  <c r="CB648" i="9"/>
  <c r="BG648" i="9"/>
  <c r="BB648" i="9"/>
  <c r="AZ648" i="9"/>
  <c r="AJ648" i="9"/>
  <c r="AK648" i="9" s="1"/>
  <c r="AC648" i="9"/>
  <c r="P648" i="9"/>
  <c r="AA648" i="9" s="1"/>
  <c r="L648" i="9"/>
  <c r="A648" i="9"/>
  <c r="CB646" i="9"/>
  <c r="BG646" i="9"/>
  <c r="BB646" i="9"/>
  <c r="AZ646" i="9"/>
  <c r="AJ646" i="9"/>
  <c r="AK646" i="9" s="1"/>
  <c r="AC646" i="9"/>
  <c r="P646" i="9"/>
  <c r="BY646" i="9" s="1"/>
  <c r="L646" i="9"/>
  <c r="A646" i="9"/>
  <c r="CB644" i="9"/>
  <c r="BG644" i="9"/>
  <c r="BB644" i="9"/>
  <c r="AZ644" i="9"/>
  <c r="AJ644" i="9"/>
  <c r="AK644" i="9" s="1"/>
  <c r="AC644" i="9"/>
  <c r="P644" i="9"/>
  <c r="AA644" i="9" s="1"/>
  <c r="L644" i="9"/>
  <c r="A644" i="9"/>
  <c r="CB642" i="9"/>
  <c r="BG642" i="9"/>
  <c r="BB642" i="9"/>
  <c r="AZ642" i="9"/>
  <c r="AJ642" i="9"/>
  <c r="AK642" i="9" s="1"/>
  <c r="AC642" i="9"/>
  <c r="P642" i="9"/>
  <c r="BY642" i="9" s="1"/>
  <c r="L642" i="9"/>
  <c r="A642" i="9"/>
  <c r="CB640" i="9"/>
  <c r="BG640" i="9"/>
  <c r="BB640" i="9"/>
  <c r="AZ640" i="9"/>
  <c r="AJ640" i="9"/>
  <c r="AK640" i="9" s="1"/>
  <c r="AC640" i="9"/>
  <c r="P640" i="9"/>
  <c r="AA640" i="9" s="1"/>
  <c r="L640" i="9"/>
  <c r="A640" i="9"/>
  <c r="CB638" i="9"/>
  <c r="BG638" i="9"/>
  <c r="BB638" i="9"/>
  <c r="AZ638" i="9"/>
  <c r="AK638" i="9"/>
  <c r="AC638" i="9"/>
  <c r="P638" i="9"/>
  <c r="BY638" i="9" s="1"/>
  <c r="L638" i="9"/>
  <c r="A638" i="9"/>
  <c r="CB636" i="9"/>
  <c r="BG636" i="9"/>
  <c r="BB636" i="9"/>
  <c r="AZ636" i="9"/>
  <c r="AJ636" i="9"/>
  <c r="AK636" i="9" s="1"/>
  <c r="AC636" i="9"/>
  <c r="P636" i="9"/>
  <c r="AA636" i="9" s="1"/>
  <c r="L636" i="9"/>
  <c r="A636" i="9"/>
  <c r="CB634" i="9"/>
  <c r="BG634" i="9"/>
  <c r="BB634" i="9"/>
  <c r="AZ634" i="9"/>
  <c r="AJ634" i="9"/>
  <c r="AK634" i="9" s="1"/>
  <c r="AC634" i="9"/>
  <c r="P634" i="9"/>
  <c r="L634" i="9"/>
  <c r="A634" i="9"/>
  <c r="CB632" i="9"/>
  <c r="BG632" i="9"/>
  <c r="BB632" i="9"/>
  <c r="AZ632" i="9"/>
  <c r="AJ632" i="9"/>
  <c r="AK632" i="9" s="1"/>
  <c r="AC632" i="9"/>
  <c r="P632" i="9"/>
  <c r="L632" i="9"/>
  <c r="A632" i="9"/>
  <c r="CB630" i="9"/>
  <c r="BG630" i="9"/>
  <c r="BB630" i="9"/>
  <c r="AZ630" i="9"/>
  <c r="AJ630" i="9"/>
  <c r="AK630" i="9" s="1"/>
  <c r="AC630" i="9"/>
  <c r="P630" i="9"/>
  <c r="BY630" i="9" s="1"/>
  <c r="L630" i="9"/>
  <c r="A630" i="9"/>
  <c r="CB628" i="9"/>
  <c r="BG628" i="9"/>
  <c r="BB628" i="9"/>
  <c r="AZ628" i="9"/>
  <c r="AJ628" i="9"/>
  <c r="AK628" i="9" s="1"/>
  <c r="AC628" i="9"/>
  <c r="P628" i="9"/>
  <c r="L628" i="9"/>
  <c r="A628" i="9"/>
  <c r="CB626" i="9"/>
  <c r="BG626" i="9"/>
  <c r="BB626" i="9"/>
  <c r="AZ626" i="9"/>
  <c r="AK626" i="9"/>
  <c r="AC626" i="9"/>
  <c r="P626" i="9"/>
  <c r="BY626" i="9" s="1"/>
  <c r="L626" i="9"/>
  <c r="A626" i="9"/>
  <c r="CB624" i="9"/>
  <c r="BG624" i="9"/>
  <c r="BB624" i="9"/>
  <c r="AZ624" i="9"/>
  <c r="AJ624" i="9"/>
  <c r="AK624" i="9" s="1"/>
  <c r="AC624" i="9"/>
  <c r="P624" i="9"/>
  <c r="BY624" i="9" s="1"/>
  <c r="L624" i="9"/>
  <c r="A624" i="9"/>
  <c r="CB622" i="9"/>
  <c r="BG622" i="9"/>
  <c r="BB622" i="9"/>
  <c r="AZ622" i="9"/>
  <c r="AK622" i="9"/>
  <c r="AC622" i="9"/>
  <c r="P622" i="9"/>
  <c r="BY622" i="9" s="1"/>
  <c r="L622" i="9"/>
  <c r="A622" i="9"/>
  <c r="CB620" i="9"/>
  <c r="BG620" i="9"/>
  <c r="BB620" i="9"/>
  <c r="AZ620" i="9"/>
  <c r="AJ620" i="9"/>
  <c r="AK620" i="9" s="1"/>
  <c r="AC620" i="9"/>
  <c r="P620" i="9"/>
  <c r="L620" i="9"/>
  <c r="A620" i="9"/>
  <c r="CB618" i="9"/>
  <c r="BG618" i="9"/>
  <c r="BB618" i="9"/>
  <c r="AZ618" i="9"/>
  <c r="AJ618" i="9"/>
  <c r="AK618" i="9" s="1"/>
  <c r="AC618" i="9"/>
  <c r="P618" i="9"/>
  <c r="AA618" i="9" s="1"/>
  <c r="L618" i="9"/>
  <c r="A618" i="9"/>
  <c r="AA698" i="9" l="1"/>
  <c r="AA678" i="9"/>
  <c r="AA674" i="9"/>
  <c r="BY674" i="9"/>
  <c r="AA704" i="9"/>
  <c r="AA702" i="9"/>
  <c r="AA700" i="9"/>
  <c r="AA696" i="9"/>
  <c r="AA694" i="9"/>
  <c r="AA692" i="9"/>
  <c r="AA690" i="9"/>
  <c r="AA688" i="9"/>
  <c r="AA686" i="9"/>
  <c r="AA684" i="9"/>
  <c r="AA682" i="9"/>
  <c r="AA680" i="9"/>
  <c r="AA676" i="9"/>
  <c r="AA672" i="9"/>
  <c r="AA670" i="9"/>
  <c r="AA662" i="9"/>
  <c r="AA660" i="9"/>
  <c r="AA658" i="9"/>
  <c r="AA638" i="9"/>
  <c r="BY640" i="9"/>
  <c r="AA632" i="9"/>
  <c r="BY632" i="9"/>
  <c r="AA654" i="9"/>
  <c r="BY636" i="9"/>
  <c r="AA642" i="9"/>
  <c r="BY618" i="9"/>
  <c r="AA620" i="9"/>
  <c r="BY644" i="9"/>
  <c r="AA646" i="9"/>
  <c r="BY620" i="9"/>
  <c r="AA628" i="9"/>
  <c r="AA634" i="9"/>
  <c r="BY628" i="9"/>
  <c r="BY634" i="9"/>
  <c r="BY648" i="9"/>
  <c r="AA656" i="9"/>
  <c r="AA652" i="9"/>
  <c r="AA650" i="9"/>
  <c r="AA630" i="9"/>
  <c r="AA626" i="9"/>
  <c r="AA624" i="9"/>
  <c r="AA622" i="9"/>
  <c r="BG705" i="9"/>
  <c r="BG703" i="9"/>
  <c r="BG701" i="9"/>
  <c r="BG699" i="9"/>
  <c r="BG697" i="9"/>
  <c r="BG695" i="9"/>
  <c r="BG693" i="9"/>
  <c r="BG691" i="9"/>
  <c r="BG689" i="9"/>
  <c r="BG687" i="9"/>
  <c r="BG685" i="9"/>
  <c r="BG683" i="9"/>
  <c r="BG681" i="9"/>
  <c r="BG679" i="9"/>
  <c r="BG677" i="9"/>
  <c r="BG675" i="9"/>
  <c r="BG673" i="9"/>
  <c r="BG671" i="9"/>
  <c r="BG669" i="9"/>
  <c r="BG661" i="9"/>
  <c r="BG659" i="9"/>
  <c r="BG657" i="9"/>
  <c r="BB703" i="9"/>
  <c r="AZ703" i="9"/>
  <c r="BB701" i="9"/>
  <c r="AZ701" i="9"/>
  <c r="BB699" i="9"/>
  <c r="AZ699" i="9"/>
  <c r="BB697" i="9"/>
  <c r="AZ697" i="9"/>
  <c r="BB695" i="9"/>
  <c r="AZ695" i="9"/>
  <c r="BB693" i="9"/>
  <c r="AZ693" i="9"/>
  <c r="BB691" i="9"/>
  <c r="AZ691" i="9"/>
  <c r="BB689" i="9"/>
  <c r="AZ689" i="9"/>
  <c r="BB687" i="9"/>
  <c r="AZ687" i="9"/>
  <c r="BB685" i="9"/>
  <c r="AZ685" i="9"/>
  <c r="BB683" i="9"/>
  <c r="AZ683" i="9"/>
  <c r="BB681" i="9"/>
  <c r="AZ681" i="9"/>
  <c r="BB679" i="9"/>
  <c r="AZ679" i="9"/>
  <c r="BB677" i="9"/>
  <c r="AZ677" i="9"/>
  <c r="BB675" i="9"/>
  <c r="AZ675" i="9"/>
  <c r="BB673" i="9"/>
  <c r="AZ673" i="9"/>
  <c r="BB671" i="9"/>
  <c r="AZ671" i="9"/>
  <c r="BB661" i="9"/>
  <c r="AZ661" i="9"/>
  <c r="BB659" i="9"/>
  <c r="AZ659" i="9"/>
  <c r="BB657" i="9"/>
  <c r="AZ657" i="9"/>
  <c r="CB703" i="9"/>
  <c r="CB701" i="9"/>
  <c r="CB699" i="9"/>
  <c r="CB697" i="9"/>
  <c r="CB695" i="9"/>
  <c r="CB693" i="9"/>
  <c r="CB691" i="9"/>
  <c r="CB689" i="9"/>
  <c r="CB687" i="9"/>
  <c r="CB685" i="9"/>
  <c r="CB683" i="9"/>
  <c r="CB681" i="9"/>
  <c r="CB679" i="9"/>
  <c r="CB677" i="9"/>
  <c r="CB675" i="9"/>
  <c r="CB673" i="9"/>
  <c r="CB671" i="9"/>
  <c r="CB661" i="9"/>
  <c r="CB659" i="9"/>
  <c r="CB657" i="9"/>
  <c r="AJ683" i="9"/>
  <c r="AK683" i="9" s="1"/>
  <c r="AL683" i="9" s="1"/>
  <c r="AC683" i="9"/>
  <c r="P683" i="9"/>
  <c r="A683" i="9"/>
  <c r="AJ681" i="9"/>
  <c r="AK681" i="9" s="1"/>
  <c r="AL681" i="9" s="1"/>
  <c r="AC681" i="9"/>
  <c r="P681" i="9"/>
  <c r="AA681" i="9" s="1"/>
  <c r="A681" i="9"/>
  <c r="AJ679" i="9"/>
  <c r="AK679" i="9" s="1"/>
  <c r="AL679" i="9" s="1"/>
  <c r="AC679" i="9"/>
  <c r="P679" i="9"/>
  <c r="BY679" i="9" s="1"/>
  <c r="A679" i="9"/>
  <c r="AK697" i="9"/>
  <c r="AK687" i="9"/>
  <c r="AK677" i="9"/>
  <c r="AK673" i="9"/>
  <c r="AK661" i="9"/>
  <c r="AJ657" i="9"/>
  <c r="AK657" i="9" s="1"/>
  <c r="AL657" i="9" s="1"/>
  <c r="AJ659" i="9"/>
  <c r="AK659" i="9" s="1"/>
  <c r="AL659" i="9" s="1"/>
  <c r="AJ669" i="9"/>
  <c r="AK669" i="9" s="1"/>
  <c r="AL669" i="9" s="1"/>
  <c r="AJ671" i="9"/>
  <c r="AK671" i="9" s="1"/>
  <c r="AL671" i="9" s="1"/>
  <c r="AJ675" i="9"/>
  <c r="AK675" i="9" s="1"/>
  <c r="AL675" i="9" s="1"/>
  <c r="AJ685" i="9"/>
  <c r="AK685" i="9" s="1"/>
  <c r="AL685" i="9" s="1"/>
  <c r="AJ695" i="9"/>
  <c r="AK695" i="9" s="1"/>
  <c r="AL695" i="9" s="1"/>
  <c r="AJ693" i="9"/>
  <c r="AK693" i="9" s="1"/>
  <c r="AL693" i="9" s="1"/>
  <c r="AJ691" i="9"/>
  <c r="AK691" i="9" s="1"/>
  <c r="AL691" i="9" s="1"/>
  <c r="AJ689" i="9"/>
  <c r="AK689" i="9" s="1"/>
  <c r="AL689" i="9" s="1"/>
  <c r="AJ703" i="9"/>
  <c r="AK703" i="9" s="1"/>
  <c r="AL703" i="9" s="1"/>
  <c r="AJ701" i="9"/>
  <c r="AK701" i="9" s="1"/>
  <c r="AL701" i="9" s="1"/>
  <c r="AJ699" i="9"/>
  <c r="AK699" i="9" s="1"/>
  <c r="AL699" i="9" s="1"/>
  <c r="Y251" i="15"/>
  <c r="Y250" i="15"/>
  <c r="Y249" i="15"/>
  <c r="Y227" i="15"/>
  <c r="Y225" i="15"/>
  <c r="A225" i="15"/>
  <c r="AC703" i="9"/>
  <c r="AC701" i="9"/>
  <c r="AC699" i="9"/>
  <c r="AC697" i="9"/>
  <c r="AC695" i="9"/>
  <c r="AC693" i="9"/>
  <c r="AC691" i="9"/>
  <c r="AC689" i="9"/>
  <c r="AC687" i="9"/>
  <c r="AC685" i="9"/>
  <c r="AC677" i="9"/>
  <c r="AC675" i="9"/>
  <c r="AC673" i="9"/>
  <c r="AC671" i="9"/>
  <c r="AC669" i="9"/>
  <c r="AC661" i="9"/>
  <c r="AC659" i="9"/>
  <c r="AC657" i="9"/>
  <c r="P703" i="9"/>
  <c r="AA703" i="9" s="1"/>
  <c r="P701" i="9"/>
  <c r="AA701" i="9" s="1"/>
  <c r="P699" i="9"/>
  <c r="AA699" i="9" s="1"/>
  <c r="P697" i="9"/>
  <c r="AA697" i="9" s="1"/>
  <c r="P695" i="9"/>
  <c r="P693" i="9"/>
  <c r="P691" i="9"/>
  <c r="AA691" i="9" s="1"/>
  <c r="P689" i="9"/>
  <c r="AA689" i="9" s="1"/>
  <c r="P687" i="9"/>
  <c r="P685" i="9"/>
  <c r="AA685" i="9" s="1"/>
  <c r="P677" i="9"/>
  <c r="AA677" i="9" s="1"/>
  <c r="P675" i="9"/>
  <c r="AA675" i="9" s="1"/>
  <c r="P673" i="9"/>
  <c r="AA673" i="9" s="1"/>
  <c r="P671" i="9"/>
  <c r="P669" i="9"/>
  <c r="P661" i="9"/>
  <c r="AA661" i="9" s="1"/>
  <c r="P659" i="9"/>
  <c r="P657" i="9"/>
  <c r="A703" i="9"/>
  <c r="A701" i="9"/>
  <c r="A699" i="9"/>
  <c r="A697" i="9"/>
  <c r="A695" i="9"/>
  <c r="A693" i="9"/>
  <c r="A691" i="9"/>
  <c r="A689" i="9"/>
  <c r="A687" i="9"/>
  <c r="A685" i="9"/>
  <c r="A677" i="9"/>
  <c r="A675" i="9"/>
  <c r="A673" i="9"/>
  <c r="A671" i="9"/>
  <c r="A669" i="9"/>
  <c r="A661" i="9"/>
  <c r="A659" i="9"/>
  <c r="A657" i="9"/>
  <c r="AA669" i="9" l="1"/>
  <c r="BY669" i="9"/>
  <c r="AA679" i="9"/>
  <c r="BY661" i="9"/>
  <c r="BY673" i="9"/>
  <c r="BY685" i="9"/>
  <c r="BY691" i="9"/>
  <c r="BY697" i="9"/>
  <c r="BY703" i="9"/>
  <c r="BY657" i="9"/>
  <c r="BY675" i="9"/>
  <c r="BY681" i="9"/>
  <c r="BY687" i="9"/>
  <c r="BY693" i="9"/>
  <c r="BY699" i="9"/>
  <c r="BY659" i="9"/>
  <c r="BY671" i="9"/>
  <c r="BY677" i="9"/>
  <c r="BY683" i="9"/>
  <c r="BY689" i="9"/>
  <c r="BY695" i="9"/>
  <c r="BY701" i="9"/>
  <c r="AA671" i="9"/>
  <c r="AA683" i="9"/>
  <c r="AA657" i="9"/>
  <c r="AA693" i="9"/>
  <c r="AA695" i="9"/>
  <c r="AA659" i="9"/>
  <c r="AA687" i="9"/>
  <c r="CB850" i="9" l="1"/>
  <c r="BG850" i="9"/>
  <c r="BB850" i="9"/>
  <c r="AZ850" i="9"/>
  <c r="AK850" i="9"/>
  <c r="AH850" i="9"/>
  <c r="AC850" i="9"/>
  <c r="P850" i="9"/>
  <c r="AA850" i="9" s="1"/>
  <c r="A850" i="9"/>
  <c r="CB843" i="9"/>
  <c r="BG843" i="9"/>
  <c r="BB843" i="9"/>
  <c r="AZ843" i="9"/>
  <c r="AK843" i="9"/>
  <c r="AH843" i="9"/>
  <c r="AC843" i="9"/>
  <c r="P843" i="9"/>
  <c r="A843" i="9"/>
  <c r="CB824" i="9"/>
  <c r="BG824" i="9"/>
  <c r="BB824" i="9"/>
  <c r="AZ824" i="9"/>
  <c r="AK824" i="9"/>
  <c r="AH824" i="9"/>
  <c r="P824" i="9"/>
  <c r="AA824" i="9" s="1"/>
  <c r="AC824" i="9" s="1"/>
  <c r="A824" i="9"/>
  <c r="A825" i="9"/>
  <c r="L825" i="9"/>
  <c r="P825" i="9"/>
  <c r="AC825" i="9"/>
  <c r="AH825" i="9"/>
  <c r="AK825" i="9"/>
  <c r="AZ825" i="9"/>
  <c r="BB825" i="9"/>
  <c r="BG825" i="9"/>
  <c r="CB825" i="9"/>
  <c r="CB820" i="9"/>
  <c r="BG820" i="9"/>
  <c r="BB820" i="9"/>
  <c r="AZ820" i="9"/>
  <c r="AK820" i="9"/>
  <c r="AH820" i="9"/>
  <c r="P820" i="9"/>
  <c r="AA820" i="9" s="1"/>
  <c r="AC820" i="9" s="1"/>
  <c r="A820" i="9"/>
  <c r="A821" i="9"/>
  <c r="L821" i="9"/>
  <c r="P821" i="9"/>
  <c r="BY821" i="9" s="1"/>
  <c r="AC821" i="9"/>
  <c r="AH821" i="9"/>
  <c r="AK821" i="9"/>
  <c r="AZ821" i="9"/>
  <c r="BB821" i="9"/>
  <c r="BG821" i="9"/>
  <c r="CB821" i="9"/>
  <c r="CB816" i="9"/>
  <c r="BG816" i="9"/>
  <c r="BB816" i="9"/>
  <c r="AZ816" i="9"/>
  <c r="AK816" i="9"/>
  <c r="AH816" i="9"/>
  <c r="P816" i="9"/>
  <c r="BY816" i="9" s="1"/>
  <c r="A816" i="9"/>
  <c r="CB812" i="9"/>
  <c r="BG812" i="9"/>
  <c r="BB812" i="9"/>
  <c r="AZ812" i="9"/>
  <c r="AK812" i="9"/>
  <c r="AH812" i="9"/>
  <c r="P812" i="9"/>
  <c r="AA812" i="9" s="1"/>
  <c r="AC812" i="9" s="1"/>
  <c r="A812" i="9"/>
  <c r="CB804" i="9"/>
  <c r="BG804" i="9"/>
  <c r="BB804" i="9"/>
  <c r="AZ804" i="9"/>
  <c r="AK804" i="9"/>
  <c r="AH804" i="9"/>
  <c r="AC804" i="9"/>
  <c r="P804" i="9"/>
  <c r="A804" i="9"/>
  <c r="CB781" i="9"/>
  <c r="BG781" i="9"/>
  <c r="BB781" i="9"/>
  <c r="AZ781" i="9"/>
  <c r="AK781" i="9"/>
  <c r="AH781" i="9"/>
  <c r="AC781" i="9"/>
  <c r="P781" i="9"/>
  <c r="A781" i="9"/>
  <c r="AC790" i="9"/>
  <c r="CB790" i="9"/>
  <c r="BG790" i="9"/>
  <c r="BB790" i="9"/>
  <c r="AZ790" i="9"/>
  <c r="AK790" i="9"/>
  <c r="AH790" i="9"/>
  <c r="P790" i="9"/>
  <c r="BY790" i="9" s="1"/>
  <c r="A790" i="9"/>
  <c r="CB789" i="9"/>
  <c r="BG789" i="9"/>
  <c r="BB789" i="9"/>
  <c r="AZ789" i="9"/>
  <c r="AK789" i="9"/>
  <c r="AH789" i="9"/>
  <c r="AC789" i="9"/>
  <c r="P789" i="9"/>
  <c r="BY789" i="9" s="1"/>
  <c r="L789" i="9"/>
  <c r="A789" i="9"/>
  <c r="CB766" i="9"/>
  <c r="BG766" i="9"/>
  <c r="BB766" i="9"/>
  <c r="AZ766" i="9"/>
  <c r="AK766" i="9"/>
  <c r="AH766" i="9"/>
  <c r="P766" i="9"/>
  <c r="BY766" i="9" s="1"/>
  <c r="A766" i="9"/>
  <c r="CB731" i="9"/>
  <c r="BG731" i="9"/>
  <c r="BB731" i="9"/>
  <c r="AZ731" i="9"/>
  <c r="AK731" i="9"/>
  <c r="AH731" i="9"/>
  <c r="P731" i="9"/>
  <c r="BY731" i="9" s="1"/>
  <c r="A731" i="9"/>
  <c r="CB730" i="9"/>
  <c r="BG730" i="9"/>
  <c r="BB730" i="9"/>
  <c r="AZ730" i="9"/>
  <c r="AK730" i="9"/>
  <c r="AH730" i="9"/>
  <c r="P730" i="9"/>
  <c r="A730" i="9"/>
  <c r="CB735" i="9"/>
  <c r="BG735" i="9"/>
  <c r="BB735" i="9"/>
  <c r="AZ735" i="9"/>
  <c r="AK735" i="9"/>
  <c r="AH735" i="9"/>
  <c r="P735" i="9"/>
  <c r="BY735" i="9" s="1"/>
  <c r="A735" i="9"/>
  <c r="L1269" i="9"/>
  <c r="L1268" i="9"/>
  <c r="L1267" i="9"/>
  <c r="L1266" i="9"/>
  <c r="L1265" i="9"/>
  <c r="L1264" i="9"/>
  <c r="L1263" i="9"/>
  <c r="L1259" i="9"/>
  <c r="L1257" i="9"/>
  <c r="L1255" i="9"/>
  <c r="L1254" i="9"/>
  <c r="L1253" i="9"/>
  <c r="L1252" i="9"/>
  <c r="L1251" i="9"/>
  <c r="L1250" i="9"/>
  <c r="L1249" i="9"/>
  <c r="L1247" i="9"/>
  <c r="L1245" i="9"/>
  <c r="BY825" i="9" l="1"/>
  <c r="BY850" i="9"/>
  <c r="AA843" i="9"/>
  <c r="BY843" i="9"/>
  <c r="AA821" i="9"/>
  <c r="AA825" i="9"/>
  <c r="BY824" i="9"/>
  <c r="BY820" i="9"/>
  <c r="AA816" i="9"/>
  <c r="AC816" i="9" s="1"/>
  <c r="BY812" i="9"/>
  <c r="AA804" i="9"/>
  <c r="BY804" i="9"/>
  <c r="AA781" i="9"/>
  <c r="BY781" i="9"/>
  <c r="AA790" i="9"/>
  <c r="AA789" i="9"/>
  <c r="AA766" i="9"/>
  <c r="AC766" i="9" s="1"/>
  <c r="AA730" i="9"/>
  <c r="AC730" i="9" s="1"/>
  <c r="BY730" i="9"/>
  <c r="AA731" i="9"/>
  <c r="AC731" i="9" s="1"/>
  <c r="AA735" i="9"/>
  <c r="AC735" i="9" s="1"/>
  <c r="A250" i="15"/>
  <c r="CC992" i="11"/>
  <c r="BZ992" i="11"/>
  <c r="CC991" i="11"/>
  <c r="BZ991" i="11"/>
  <c r="CC990" i="11"/>
  <c r="BZ990" i="11"/>
  <c r="Y173" i="15"/>
  <c r="A173" i="15"/>
  <c r="BB1131" i="9" l="1"/>
  <c r="AZ1131" i="9"/>
  <c r="AK1131" i="9"/>
  <c r="AC1131" i="9"/>
  <c r="CB1250" i="9" l="1"/>
  <c r="CB1251" i="9"/>
  <c r="CB1252" i="9"/>
  <c r="CB1253" i="9"/>
  <c r="CB1254" i="9"/>
  <c r="CB1255" i="9"/>
  <c r="CB1256" i="9"/>
  <c r="CB1257" i="9"/>
  <c r="CB1258" i="9"/>
  <c r="CB1259" i="9"/>
  <c r="CB1262" i="9"/>
  <c r="CB1263" i="9"/>
  <c r="CB1264" i="9"/>
  <c r="CB1265" i="9"/>
  <c r="CB1266" i="9"/>
  <c r="CB1267" i="9"/>
  <c r="CB1268" i="9"/>
  <c r="CB1269" i="9"/>
  <c r="BG1264" i="9"/>
  <c r="BG1265" i="9"/>
  <c r="BG1266" i="9"/>
  <c r="BG1267" i="9"/>
  <c r="BG1268" i="9"/>
  <c r="BG1269" i="9"/>
  <c r="BG1250" i="9"/>
  <c r="BG1251" i="9"/>
  <c r="BG1252" i="9"/>
  <c r="BG1253" i="9"/>
  <c r="BG1254" i="9"/>
  <c r="BG1255" i="9"/>
  <c r="AZ1250" i="9"/>
  <c r="BB1250" i="9"/>
  <c r="AZ1251" i="9"/>
  <c r="BB1251" i="9"/>
  <c r="AZ1252" i="9"/>
  <c r="BB1252" i="9"/>
  <c r="AZ1253" i="9"/>
  <c r="BB1253" i="9"/>
  <c r="AZ1254" i="9"/>
  <c r="BB1254" i="9"/>
  <c r="AZ1255" i="9"/>
  <c r="BB1255" i="9"/>
  <c r="AZ1256" i="9"/>
  <c r="BB1256" i="9"/>
  <c r="AZ1257" i="9"/>
  <c r="BB1257" i="9"/>
  <c r="AZ1258" i="9"/>
  <c r="BB1258" i="9"/>
  <c r="AZ1259" i="9"/>
  <c r="BB1259" i="9"/>
  <c r="AZ1262" i="9"/>
  <c r="BB1262" i="9"/>
  <c r="AZ1263" i="9"/>
  <c r="BB1263" i="9"/>
  <c r="AZ1264" i="9"/>
  <c r="BB1264" i="9"/>
  <c r="AZ1265" i="9"/>
  <c r="BB1265" i="9"/>
  <c r="AZ1266" i="9"/>
  <c r="BB1266" i="9"/>
  <c r="AZ1267" i="9"/>
  <c r="BB1267" i="9"/>
  <c r="AZ1268" i="9"/>
  <c r="BB1268" i="9"/>
  <c r="AZ1269" i="9"/>
  <c r="BB1269" i="9"/>
  <c r="AK1250" i="9"/>
  <c r="AK1251" i="9"/>
  <c r="AK1252" i="9"/>
  <c r="AK1253" i="9"/>
  <c r="AK1254" i="9"/>
  <c r="AK1255" i="9"/>
  <c r="AK1264" i="9"/>
  <c r="AK1265" i="9"/>
  <c r="AK1266" i="9"/>
  <c r="AK1267" i="9"/>
  <c r="AK1268" i="9"/>
  <c r="AK1269" i="9"/>
  <c r="AH1250" i="9"/>
  <c r="AH1251" i="9"/>
  <c r="AH1252" i="9"/>
  <c r="AH1253" i="9"/>
  <c r="AH1254" i="9"/>
  <c r="AH1255" i="9"/>
  <c r="AH1256" i="9"/>
  <c r="AH1257" i="9"/>
  <c r="AH1258" i="9"/>
  <c r="AH1259" i="9"/>
  <c r="AH1262" i="9"/>
  <c r="AH1263" i="9"/>
  <c r="AH1264" i="9"/>
  <c r="AH1265" i="9"/>
  <c r="AH1266" i="9"/>
  <c r="AH1267" i="9"/>
  <c r="AH1268" i="9"/>
  <c r="AH1269" i="9"/>
  <c r="AE1250" i="9"/>
  <c r="AE1251" i="9"/>
  <c r="AE1252" i="9"/>
  <c r="AE1253" i="9"/>
  <c r="AE1254" i="9"/>
  <c r="AE1255" i="9"/>
  <c r="AE1256" i="9"/>
  <c r="AE1257" i="9"/>
  <c r="AE1258" i="9"/>
  <c r="AE1259" i="9"/>
  <c r="AE1262" i="9"/>
  <c r="AE1263" i="9"/>
  <c r="AE1264" i="9"/>
  <c r="AE1265" i="9"/>
  <c r="AE1266" i="9"/>
  <c r="AE1267" i="9"/>
  <c r="AE1268" i="9"/>
  <c r="AE1269" i="9"/>
  <c r="AC1250" i="9"/>
  <c r="AC1251" i="9"/>
  <c r="AC1252" i="9"/>
  <c r="AC1253" i="9"/>
  <c r="AC1254" i="9"/>
  <c r="AC1255" i="9"/>
  <c r="AC1256" i="9"/>
  <c r="AC1257" i="9"/>
  <c r="AC1258" i="9"/>
  <c r="AC1259" i="9"/>
  <c r="AC1262" i="9"/>
  <c r="AC1263" i="9"/>
  <c r="AC1264" i="9"/>
  <c r="AC1265" i="9"/>
  <c r="AC1266" i="9"/>
  <c r="AC1267" i="9"/>
  <c r="AC1268" i="9"/>
  <c r="AC1269" i="9"/>
  <c r="P1267" i="9"/>
  <c r="P1264" i="9"/>
  <c r="P1270" i="9"/>
  <c r="P1269" i="9"/>
  <c r="AA1269" i="9" s="1"/>
  <c r="P1268" i="9"/>
  <c r="P1266" i="9"/>
  <c r="P1265" i="9"/>
  <c r="P1263" i="9"/>
  <c r="AA1263" i="9" s="1"/>
  <c r="P1262" i="9"/>
  <c r="AA1262" i="9" s="1"/>
  <c r="P1259" i="9"/>
  <c r="AA1259" i="9" s="1"/>
  <c r="P1258" i="9"/>
  <c r="AA1258" i="9" s="1"/>
  <c r="P1257" i="9"/>
  <c r="AA1257" i="9" s="1"/>
  <c r="P1256" i="9"/>
  <c r="AA1256" i="9" s="1"/>
  <c r="P1255" i="9"/>
  <c r="AA1255" i="9" s="1"/>
  <c r="P1254" i="9"/>
  <c r="AA1254" i="9" s="1"/>
  <c r="P1253" i="9"/>
  <c r="P1252" i="9"/>
  <c r="P1251" i="9"/>
  <c r="P1250" i="9"/>
  <c r="A1255" i="9"/>
  <c r="A1254" i="9"/>
  <c r="A1253" i="9"/>
  <c r="A1252" i="9"/>
  <c r="A1251" i="9"/>
  <c r="A1250" i="9"/>
  <c r="A1269" i="9"/>
  <c r="A1268" i="9"/>
  <c r="A1267" i="9"/>
  <c r="A1266" i="9"/>
  <c r="A1265" i="9"/>
  <c r="A1264" i="9"/>
  <c r="AA1265" i="9" l="1"/>
  <c r="BY1258" i="9"/>
  <c r="BY1263" i="9"/>
  <c r="BY1269" i="9"/>
  <c r="BY1266" i="9"/>
  <c r="BY1255" i="9"/>
  <c r="BY1252" i="9"/>
  <c r="BY1268" i="9"/>
  <c r="BY1265" i="9"/>
  <c r="BY1262" i="9"/>
  <c r="BY1257" i="9"/>
  <c r="BY1254" i="9"/>
  <c r="BY1251" i="9"/>
  <c r="BY1267" i="9"/>
  <c r="BY1264" i="9"/>
  <c r="BY1259" i="9"/>
  <c r="BY1256" i="9"/>
  <c r="BY1253" i="9"/>
  <c r="BY1250" i="9"/>
  <c r="AA1251" i="9"/>
  <c r="AA1264" i="9"/>
  <c r="AA1250" i="9"/>
  <c r="AA1268" i="9"/>
  <c r="AA1267" i="9"/>
  <c r="AA1253" i="9"/>
  <c r="AA1266" i="9"/>
  <c r="AA1252" i="9"/>
  <c r="CC989" i="11" l="1"/>
  <c r="BZ989" i="11"/>
  <c r="CB1287" i="9" l="1"/>
  <c r="BG1287" i="9"/>
  <c r="BB1287" i="9"/>
  <c r="AZ1287" i="9"/>
  <c r="AK1287" i="9"/>
  <c r="AH1287" i="9"/>
  <c r="AE1287" i="9"/>
  <c r="AC1287" i="9"/>
  <c r="P1287" i="9"/>
  <c r="L1287" i="9"/>
  <c r="A1287" i="9"/>
  <c r="CB1285" i="9"/>
  <c r="BG1285" i="9"/>
  <c r="BB1285" i="9"/>
  <c r="AZ1285" i="9"/>
  <c r="AK1285" i="9"/>
  <c r="AH1285" i="9"/>
  <c r="AE1285" i="9"/>
  <c r="AC1285" i="9"/>
  <c r="P1285" i="9"/>
  <c r="L1285" i="9"/>
  <c r="A1285" i="9"/>
  <c r="CB1283" i="9"/>
  <c r="BG1283" i="9"/>
  <c r="BB1283" i="9"/>
  <c r="AZ1283" i="9"/>
  <c r="AK1283" i="9"/>
  <c r="AH1283" i="9"/>
  <c r="AE1283" i="9"/>
  <c r="AC1283" i="9"/>
  <c r="P1283" i="9"/>
  <c r="BY1283" i="9" s="1"/>
  <c r="L1283" i="9"/>
  <c r="A1283" i="9"/>
  <c r="CB1281" i="9"/>
  <c r="BG1281" i="9"/>
  <c r="BB1281" i="9"/>
  <c r="AZ1281" i="9"/>
  <c r="AK1281" i="9"/>
  <c r="AH1281" i="9"/>
  <c r="AE1281" i="9"/>
  <c r="AF1281" i="9" s="1"/>
  <c r="AC1281" i="9"/>
  <c r="P1281" i="9"/>
  <c r="L1281" i="9"/>
  <c r="A1281" i="9"/>
  <c r="CB1279" i="9"/>
  <c r="BG1279" i="9"/>
  <c r="BB1279" i="9"/>
  <c r="AZ1279" i="9"/>
  <c r="AK1279" i="9"/>
  <c r="AH1279" i="9"/>
  <c r="AE1279" i="9"/>
  <c r="AF1279" i="9" s="1"/>
  <c r="AC1279" i="9"/>
  <c r="P1279" i="9"/>
  <c r="BY1279" i="9" s="1"/>
  <c r="L1279" i="9"/>
  <c r="A1279" i="9"/>
  <c r="CB1277" i="9"/>
  <c r="BG1277" i="9"/>
  <c r="BB1277" i="9"/>
  <c r="AZ1277" i="9"/>
  <c r="AK1277" i="9"/>
  <c r="AH1277" i="9"/>
  <c r="AE1277" i="9"/>
  <c r="AF1277" i="9" s="1"/>
  <c r="AC1277" i="9"/>
  <c r="P1277" i="9"/>
  <c r="BY1277" i="9" s="1"/>
  <c r="L1277" i="9"/>
  <c r="A1277" i="9"/>
  <c r="CB1275" i="9"/>
  <c r="BG1275" i="9"/>
  <c r="BB1275" i="9"/>
  <c r="AZ1275" i="9"/>
  <c r="AK1275" i="9"/>
  <c r="AH1275" i="9"/>
  <c r="AE1275" i="9"/>
  <c r="AF1275" i="9" s="1"/>
  <c r="AC1275" i="9"/>
  <c r="P1275" i="9"/>
  <c r="BY1275" i="9" s="1"/>
  <c r="L1275" i="9"/>
  <c r="A1275" i="9"/>
  <c r="CB1273" i="9"/>
  <c r="BG1273" i="9"/>
  <c r="BB1273" i="9"/>
  <c r="AZ1273" i="9"/>
  <c r="AK1273" i="9"/>
  <c r="AH1273" i="9"/>
  <c r="AE1273" i="9"/>
  <c r="AF1273" i="9" s="1"/>
  <c r="AC1273" i="9"/>
  <c r="P1273" i="9"/>
  <c r="BY1273" i="9" s="1"/>
  <c r="L1273" i="9"/>
  <c r="A1273" i="9"/>
  <c r="CB1271" i="9"/>
  <c r="BG1271" i="9"/>
  <c r="BB1271" i="9"/>
  <c r="AZ1271" i="9"/>
  <c r="AK1271" i="9"/>
  <c r="AH1271" i="9"/>
  <c r="AE1271" i="9"/>
  <c r="AF1271" i="9" s="1"/>
  <c r="AC1271" i="9"/>
  <c r="P1271" i="9"/>
  <c r="BY1271" i="9" s="1"/>
  <c r="L1271" i="9"/>
  <c r="A1271" i="9"/>
  <c r="BG1263" i="9"/>
  <c r="AK1263" i="9"/>
  <c r="AF1263" i="9"/>
  <c r="A1263" i="9"/>
  <c r="BG1259" i="9"/>
  <c r="AK1259" i="9"/>
  <c r="AF1259" i="9"/>
  <c r="A1259" i="9"/>
  <c r="BG1257" i="9"/>
  <c r="AK1257" i="9"/>
  <c r="AF1257" i="9"/>
  <c r="A1257" i="9"/>
  <c r="CB1249" i="9"/>
  <c r="BG1249" i="9"/>
  <c r="BB1249" i="9"/>
  <c r="AZ1249" i="9"/>
  <c r="AK1249" i="9"/>
  <c r="AH1249" i="9"/>
  <c r="AE1249" i="9"/>
  <c r="AF1249" i="9" s="1"/>
  <c r="AC1249" i="9"/>
  <c r="P1249" i="9"/>
  <c r="BY1249" i="9" s="1"/>
  <c r="A1249" i="9"/>
  <c r="CB1247" i="9"/>
  <c r="BG1247" i="9"/>
  <c r="BB1247" i="9"/>
  <c r="AZ1247" i="9"/>
  <c r="AK1247" i="9"/>
  <c r="AH1247" i="9"/>
  <c r="AE1247" i="9"/>
  <c r="AF1247" i="9" s="1"/>
  <c r="AC1247" i="9"/>
  <c r="P1247" i="9"/>
  <c r="BY1247" i="9" s="1"/>
  <c r="A1247" i="9"/>
  <c r="CB1245" i="9"/>
  <c r="BG1245" i="9"/>
  <c r="BB1245" i="9"/>
  <c r="AZ1245" i="9"/>
  <c r="AK1245" i="9"/>
  <c r="AH1245" i="9"/>
  <c r="AE1245" i="9"/>
  <c r="AF1245" i="9" s="1"/>
  <c r="AC1245" i="9"/>
  <c r="P1245" i="9"/>
  <c r="BY1245" i="9" s="1"/>
  <c r="A1245" i="9"/>
  <c r="AA1287" i="9" l="1"/>
  <c r="AA1281" i="9"/>
  <c r="AA1283" i="9"/>
  <c r="AA1285" i="9"/>
  <c r="BY1281" i="9"/>
  <c r="BY1285" i="9"/>
  <c r="BY1287" i="9"/>
  <c r="AA1279" i="9"/>
  <c r="AA1277" i="9"/>
  <c r="AA1275" i="9"/>
  <c r="AA1273" i="9"/>
  <c r="AA1271" i="9"/>
  <c r="AA1247" i="9"/>
  <c r="AA1249" i="9"/>
  <c r="AA1245" i="9"/>
  <c r="Q67" i="16" l="1"/>
  <c r="CC988" i="11" l="1"/>
  <c r="BZ988" i="11"/>
  <c r="CC987" i="11"/>
  <c r="BZ987" i="11"/>
  <c r="CC986" i="11"/>
  <c r="BZ986" i="11"/>
  <c r="CC985" i="11"/>
  <c r="BZ985" i="11"/>
  <c r="CC984" i="11"/>
  <c r="BZ984" i="11"/>
  <c r="CC983" i="11"/>
  <c r="BZ983" i="11"/>
  <c r="L1566" i="9" l="1"/>
  <c r="L1565" i="9"/>
  <c r="L1564" i="9"/>
  <c r="L1563" i="9"/>
  <c r="L1286" i="9"/>
  <c r="L1284" i="9"/>
  <c r="L1282" i="9"/>
  <c r="L1280" i="9"/>
  <c r="L1278" i="9"/>
  <c r="L1276" i="9"/>
  <c r="L1274" i="9"/>
  <c r="L1272" i="9"/>
  <c r="L1270" i="9"/>
  <c r="L1262" i="9"/>
  <c r="L1258" i="9"/>
  <c r="L1256" i="9"/>
  <c r="L1248" i="9"/>
  <c r="L1246" i="9"/>
  <c r="L1244" i="9"/>
  <c r="L1243" i="9"/>
  <c r="L1242" i="9"/>
  <c r="L1241" i="9"/>
  <c r="L1240" i="9"/>
  <c r="P1286" i="9" l="1"/>
  <c r="P1284" i="9"/>
  <c r="P1282" i="9"/>
  <c r="P1280" i="9"/>
  <c r="P1278" i="9"/>
  <c r="P1276" i="9"/>
  <c r="P1274" i="9"/>
  <c r="P1272" i="9"/>
  <c r="P1248" i="9"/>
  <c r="P1246" i="9"/>
  <c r="P1244" i="9"/>
  <c r="P1241" i="9"/>
  <c r="P1242" i="9"/>
  <c r="P1243" i="9"/>
  <c r="CB1286" i="9" l="1"/>
  <c r="BY1286" i="9"/>
  <c r="CB1284" i="9"/>
  <c r="BY1284" i="9"/>
  <c r="CB1282" i="9"/>
  <c r="BY1282" i="9"/>
  <c r="CB1280" i="9"/>
  <c r="BY1280" i="9"/>
  <c r="CB1278" i="9"/>
  <c r="BY1278" i="9"/>
  <c r="CB1276" i="9"/>
  <c r="BY1276" i="9"/>
  <c r="CB1274" i="9"/>
  <c r="BY1274" i="9"/>
  <c r="CB1272" i="9"/>
  <c r="BY1272" i="9"/>
  <c r="CB1270" i="9"/>
  <c r="BY1270" i="9"/>
  <c r="CB1248" i="9"/>
  <c r="BY1248" i="9"/>
  <c r="CB1246" i="9"/>
  <c r="BY1246" i="9"/>
  <c r="CB1244" i="9"/>
  <c r="BY1244" i="9"/>
  <c r="BG1270" i="9"/>
  <c r="BG1262" i="9"/>
  <c r="BG1258" i="9"/>
  <c r="BG1256" i="9"/>
  <c r="BG1248" i="9"/>
  <c r="BG1246" i="9"/>
  <c r="BG1244" i="9"/>
  <c r="BG1276" i="9"/>
  <c r="BG1274" i="9"/>
  <c r="BG1272" i="9"/>
  <c r="BG1286" i="9"/>
  <c r="BG1284" i="9"/>
  <c r="BG1282" i="9"/>
  <c r="BG1280" i="9"/>
  <c r="BG1278" i="9"/>
  <c r="BB1286" i="9"/>
  <c r="AZ1286" i="9"/>
  <c r="BB1284" i="9"/>
  <c r="AZ1284" i="9"/>
  <c r="BB1282" i="9"/>
  <c r="AZ1282" i="9"/>
  <c r="BB1280" i="9"/>
  <c r="AZ1280" i="9"/>
  <c r="BB1278" i="9"/>
  <c r="AZ1278" i="9"/>
  <c r="BB1276" i="9"/>
  <c r="AZ1276" i="9"/>
  <c r="BB1274" i="9"/>
  <c r="AZ1274" i="9"/>
  <c r="BB1272" i="9"/>
  <c r="AZ1272" i="9"/>
  <c r="BB1270" i="9"/>
  <c r="AZ1270" i="9"/>
  <c r="BB1248" i="9"/>
  <c r="AZ1248" i="9"/>
  <c r="BB1246" i="9"/>
  <c r="AZ1246" i="9"/>
  <c r="BB1244" i="9"/>
  <c r="AZ1244" i="9"/>
  <c r="AC1562" i="9"/>
  <c r="AC1286" i="9"/>
  <c r="AC1284" i="9"/>
  <c r="AC1282" i="9"/>
  <c r="AC1280" i="9"/>
  <c r="AC1278" i="9"/>
  <c r="AC1276" i="9"/>
  <c r="AC1274" i="9"/>
  <c r="AC1272" i="9"/>
  <c r="AC1270" i="9"/>
  <c r="AC1248" i="9"/>
  <c r="AC1246" i="9"/>
  <c r="AC1244" i="9"/>
  <c r="AE1286" i="9"/>
  <c r="AE1284" i="9"/>
  <c r="AE1282" i="9"/>
  <c r="AE1280" i="9"/>
  <c r="AF1280" i="9" s="1"/>
  <c r="AE1278" i="9"/>
  <c r="AF1278" i="9" s="1"/>
  <c r="AE1276" i="9"/>
  <c r="AF1276" i="9" s="1"/>
  <c r="AE1274" i="9"/>
  <c r="AF1274" i="9" s="1"/>
  <c r="AE1272" i="9"/>
  <c r="AF1272" i="9" s="1"/>
  <c r="AE1270" i="9"/>
  <c r="AF1270" i="9" s="1"/>
  <c r="AF1262" i="9"/>
  <c r="AF1258" i="9"/>
  <c r="AF1256" i="9"/>
  <c r="AE1248" i="9"/>
  <c r="AF1248" i="9" s="1"/>
  <c r="AE1246" i="9"/>
  <c r="AF1246" i="9" s="1"/>
  <c r="AE1244" i="9"/>
  <c r="AF1244" i="9" s="1"/>
  <c r="AH1286" i="9"/>
  <c r="AH1284" i="9"/>
  <c r="AH1282" i="9"/>
  <c r="AH1280" i="9"/>
  <c r="AH1278" i="9"/>
  <c r="AH1276" i="9"/>
  <c r="AH1274" i="9"/>
  <c r="AH1272" i="9"/>
  <c r="AH1270" i="9"/>
  <c r="AH1248" i="9"/>
  <c r="AH1246" i="9"/>
  <c r="AH1244" i="9"/>
  <c r="AK1562" i="9"/>
  <c r="AK1286" i="9"/>
  <c r="AK1284" i="9"/>
  <c r="AK1282" i="9"/>
  <c r="AK1280" i="9"/>
  <c r="AK1278" i="9"/>
  <c r="AK1276" i="9"/>
  <c r="AK1272" i="9"/>
  <c r="AK1270" i="9"/>
  <c r="AK1258" i="9"/>
  <c r="AK1256" i="9"/>
  <c r="AK1246" i="9"/>
  <c r="AK1244" i="9"/>
  <c r="AK1274" i="9"/>
  <c r="AK1262" i="9"/>
  <c r="AK1248" i="9"/>
  <c r="AA1286" i="9"/>
  <c r="AA1284" i="9"/>
  <c r="AA1282" i="9"/>
  <c r="AA1280" i="9"/>
  <c r="AA1278" i="9"/>
  <c r="AA1276" i="9"/>
  <c r="AA1274" i="9"/>
  <c r="AA1272" i="9"/>
  <c r="AA1270" i="9"/>
  <c r="AA1248" i="9"/>
  <c r="AA1246" i="9"/>
  <c r="AA1244" i="9"/>
  <c r="A1286" i="9"/>
  <c r="A1284" i="9"/>
  <c r="A1282" i="9"/>
  <c r="A1280" i="9"/>
  <c r="A1278" i="9"/>
  <c r="A1276" i="9"/>
  <c r="A1274" i="9"/>
  <c r="A1272" i="9"/>
  <c r="A1270" i="9"/>
  <c r="A1262" i="9"/>
  <c r="A1258" i="9"/>
  <c r="A1256" i="9"/>
  <c r="A1248" i="9"/>
  <c r="A1246" i="9"/>
  <c r="A1244" i="9"/>
  <c r="CB1106" i="9"/>
  <c r="BG1106" i="9"/>
  <c r="BB1106" i="9"/>
  <c r="AZ1106" i="9"/>
  <c r="AK1106" i="9"/>
  <c r="AH1106" i="9"/>
  <c r="AC1106" i="9"/>
  <c r="P1106" i="9"/>
  <c r="BY1106" i="9" s="1"/>
  <c r="L1106" i="9"/>
  <c r="A1106" i="9"/>
  <c r="CB1108" i="9"/>
  <c r="BG1108" i="9"/>
  <c r="BB1108" i="9"/>
  <c r="AZ1108" i="9"/>
  <c r="AK1108" i="9"/>
  <c r="AH1108" i="9"/>
  <c r="AC1108" i="9"/>
  <c r="P1108" i="9"/>
  <c r="BY1108" i="9" s="1"/>
  <c r="L1108" i="9"/>
  <c r="A1108" i="9"/>
  <c r="AA1106" i="9" l="1"/>
  <c r="AA1108" i="9"/>
  <c r="CC982" i="11" l="1"/>
  <c r="BZ982" i="11"/>
  <c r="CC981" i="11" l="1"/>
  <c r="BZ981" i="11"/>
  <c r="L948" i="9" l="1"/>
  <c r="L939" i="9"/>
  <c r="L936" i="9"/>
  <c r="L924" i="9"/>
  <c r="L911" i="9"/>
  <c r="L910" i="9"/>
  <c r="L909" i="9"/>
  <c r="L870" i="9"/>
  <c r="L803" i="9"/>
  <c r="CB1031" i="9"/>
  <c r="CB1040" i="9"/>
  <c r="BG1040" i="9"/>
  <c r="BB1040" i="9"/>
  <c r="AZ1040" i="9"/>
  <c r="AK1040" i="9"/>
  <c r="AH1040" i="9"/>
  <c r="AC1040" i="9"/>
  <c r="P1040" i="9"/>
  <c r="BY1040" i="9" s="1"/>
  <c r="A1040" i="9"/>
  <c r="CB1038" i="9"/>
  <c r="BG1038" i="9"/>
  <c r="BB1038" i="9"/>
  <c r="AZ1038" i="9"/>
  <c r="AK1038" i="9"/>
  <c r="AH1038" i="9"/>
  <c r="AC1038" i="9"/>
  <c r="P1038" i="9"/>
  <c r="BY1038" i="9" s="1"/>
  <c r="A1038" i="9"/>
  <c r="CB1034" i="9"/>
  <c r="BG1034" i="9"/>
  <c r="BB1034" i="9"/>
  <c r="AZ1034" i="9"/>
  <c r="AK1034" i="9"/>
  <c r="AH1034" i="9"/>
  <c r="AC1034" i="9"/>
  <c r="P1034" i="9"/>
  <c r="AA1034" i="9" s="1"/>
  <c r="A1034" i="9"/>
  <c r="CB1023" i="9"/>
  <c r="BG1023" i="9"/>
  <c r="BB1023" i="9"/>
  <c r="AZ1023" i="9"/>
  <c r="AK1023" i="9"/>
  <c r="AH1023" i="9"/>
  <c r="AC1023" i="9"/>
  <c r="P1023" i="9"/>
  <c r="BY1023" i="9" s="1"/>
  <c r="A1023" i="9"/>
  <c r="BG1031" i="9"/>
  <c r="BB1031" i="9"/>
  <c r="AZ1031" i="9"/>
  <c r="AK1031" i="9"/>
  <c r="AH1031" i="9"/>
  <c r="AC1031" i="9"/>
  <c r="P1031" i="9"/>
  <c r="AA1031" i="9" s="1"/>
  <c r="A1031" i="9"/>
  <c r="BY1031" i="9" l="1"/>
  <c r="AA1040" i="9"/>
  <c r="AA1038" i="9"/>
  <c r="BY1034" i="9"/>
  <c r="AA1023" i="9"/>
  <c r="CC980" i="11"/>
  <c r="BZ980" i="11"/>
  <c r="CC979" i="11"/>
  <c r="BZ979" i="11"/>
  <c r="CC978" i="11"/>
  <c r="BZ978" i="11"/>
  <c r="CC977" i="11"/>
  <c r="BZ977" i="11"/>
  <c r="CC976" i="11"/>
  <c r="BZ976" i="11"/>
  <c r="CC975" i="11"/>
  <c r="BZ975" i="11"/>
  <c r="CC974" i="11"/>
  <c r="BZ974" i="11"/>
  <c r="CC973" i="11"/>
  <c r="BZ973" i="11"/>
  <c r="CC972" i="11"/>
  <c r="BZ972" i="11"/>
  <c r="CC971" i="11"/>
  <c r="BZ971" i="11"/>
  <c r="CC970" i="11"/>
  <c r="BZ970" i="11"/>
  <c r="CC969" i="11"/>
  <c r="BZ969" i="11"/>
  <c r="CC968" i="11"/>
  <c r="BZ968" i="11"/>
  <c r="CC967" i="11"/>
  <c r="BZ967" i="11"/>
  <c r="CC966" i="11"/>
  <c r="BZ966" i="11"/>
  <c r="CC965" i="11"/>
  <c r="BZ965" i="11"/>
  <c r="CC964" i="11"/>
  <c r="BZ964" i="11"/>
  <c r="CC963" i="11"/>
  <c r="BZ963" i="11"/>
  <c r="CC962" i="11"/>
  <c r="BZ962" i="11"/>
  <c r="CC961" i="11"/>
  <c r="BZ961" i="11"/>
  <c r="CC960" i="11"/>
  <c r="BZ960" i="11"/>
  <c r="CC959" i="11"/>
  <c r="BZ959" i="11"/>
  <c r="CC958" i="11"/>
  <c r="BZ958" i="11"/>
  <c r="CC957" i="11"/>
  <c r="BZ957" i="11"/>
  <c r="CC956" i="11"/>
  <c r="BZ956" i="11"/>
  <c r="CC955" i="11"/>
  <c r="BZ955" i="11"/>
  <c r="CC954" i="11"/>
  <c r="BZ954" i="11"/>
  <c r="CC953" i="11"/>
  <c r="BZ953" i="11"/>
  <c r="CC952" i="11"/>
  <c r="BZ952" i="11"/>
  <c r="CC951" i="11"/>
  <c r="BZ951" i="11"/>
  <c r="CC950" i="11"/>
  <c r="BZ950" i="11"/>
  <c r="CC949" i="11"/>
  <c r="BZ949" i="11"/>
  <c r="CC948" i="11"/>
  <c r="BZ948" i="11"/>
  <c r="CC947" i="11"/>
  <c r="BZ947" i="11"/>
  <c r="CC946" i="11"/>
  <c r="BZ946" i="11"/>
  <c r="CC945" i="11"/>
  <c r="BZ945" i="11"/>
  <c r="CC944" i="11"/>
  <c r="BZ944" i="11"/>
  <c r="CC943" i="11"/>
  <c r="BZ943" i="11"/>
  <c r="CC942" i="11"/>
  <c r="BZ942" i="11"/>
  <c r="CC941" i="11"/>
  <c r="BZ941" i="11"/>
  <c r="CC940" i="11"/>
  <c r="BZ940" i="11"/>
  <c r="CC939" i="11"/>
  <c r="BZ939" i="11"/>
  <c r="P655" i="9"/>
  <c r="P653" i="9"/>
  <c r="P651" i="9"/>
  <c r="P649" i="9"/>
  <c r="P647" i="9"/>
  <c r="P645" i="9"/>
  <c r="P643" i="9"/>
  <c r="P641" i="9"/>
  <c r="P639" i="9"/>
  <c r="P637" i="9"/>
  <c r="P635" i="9"/>
  <c r="P633" i="9"/>
  <c r="P631" i="9"/>
  <c r="P629" i="9"/>
  <c r="P627" i="9"/>
  <c r="P625" i="9"/>
  <c r="P623" i="9"/>
  <c r="P621" i="9"/>
  <c r="P619" i="9"/>
  <c r="P617" i="9"/>
  <c r="L655" i="9" l="1"/>
  <c r="L653" i="9"/>
  <c r="L651" i="9"/>
  <c r="L649" i="9"/>
  <c r="L647" i="9"/>
  <c r="L645" i="9"/>
  <c r="L643" i="9"/>
  <c r="L641" i="9"/>
  <c r="L639" i="9"/>
  <c r="L637" i="9"/>
  <c r="L635" i="9"/>
  <c r="L633" i="9"/>
  <c r="L631" i="9"/>
  <c r="L629" i="9"/>
  <c r="L627" i="9"/>
  <c r="L625" i="9"/>
  <c r="L623" i="9"/>
  <c r="L621" i="9"/>
  <c r="L619" i="9"/>
  <c r="L617" i="9"/>
  <c r="L616" i="9"/>
  <c r="CB645" i="9" l="1"/>
  <c r="BY645" i="9"/>
  <c r="BG645" i="9"/>
  <c r="BB645" i="9"/>
  <c r="AZ645" i="9"/>
  <c r="AJ645" i="9"/>
  <c r="AK645" i="9" s="1"/>
  <c r="AC645" i="9"/>
  <c r="AA645" i="9"/>
  <c r="A645" i="9"/>
  <c r="CB643" i="9"/>
  <c r="BY643" i="9"/>
  <c r="BG643" i="9"/>
  <c r="BB643" i="9"/>
  <c r="AZ643" i="9"/>
  <c r="AJ643" i="9"/>
  <c r="AK643" i="9" s="1"/>
  <c r="AC643" i="9"/>
  <c r="AA643" i="9"/>
  <c r="A643" i="9"/>
  <c r="CB641" i="9"/>
  <c r="BY641" i="9"/>
  <c r="BG641" i="9"/>
  <c r="BB641" i="9"/>
  <c r="AZ641" i="9"/>
  <c r="AJ641" i="9"/>
  <c r="AK641" i="9" s="1"/>
  <c r="AC641" i="9"/>
  <c r="AA641" i="9"/>
  <c r="A641" i="9"/>
  <c r="CB633" i="9"/>
  <c r="BY633" i="9"/>
  <c r="BG633" i="9"/>
  <c r="BB633" i="9"/>
  <c r="AZ633" i="9"/>
  <c r="AJ633" i="9"/>
  <c r="AK633" i="9" s="1"/>
  <c r="AC633" i="9"/>
  <c r="AA633" i="9"/>
  <c r="A633" i="9"/>
  <c r="CB631" i="9"/>
  <c r="BY631" i="9"/>
  <c r="BG631" i="9"/>
  <c r="BB631" i="9"/>
  <c r="AZ631" i="9"/>
  <c r="AJ631" i="9"/>
  <c r="AK631" i="9" s="1"/>
  <c r="AC631" i="9"/>
  <c r="AA631" i="9"/>
  <c r="A631" i="9"/>
  <c r="CB629" i="9"/>
  <c r="BY629" i="9"/>
  <c r="BG629" i="9"/>
  <c r="BB629" i="9"/>
  <c r="AZ629" i="9"/>
  <c r="AJ629" i="9"/>
  <c r="AK629" i="9" s="1"/>
  <c r="AC629" i="9"/>
  <c r="AA629" i="9"/>
  <c r="A629" i="9"/>
  <c r="CB655" i="9"/>
  <c r="BY655" i="9"/>
  <c r="CB653" i="9"/>
  <c r="BY653" i="9"/>
  <c r="CB651" i="9"/>
  <c r="BY651" i="9"/>
  <c r="CB649" i="9"/>
  <c r="BY649" i="9"/>
  <c r="CB647" i="9"/>
  <c r="BY647" i="9"/>
  <c r="CB639" i="9"/>
  <c r="BY639" i="9"/>
  <c r="CB637" i="9"/>
  <c r="BY637" i="9"/>
  <c r="CB635" i="9"/>
  <c r="BY635" i="9"/>
  <c r="CB627" i="9"/>
  <c r="BY627" i="9"/>
  <c r="CB625" i="9"/>
  <c r="BY625" i="9"/>
  <c r="CB623" i="9"/>
  <c r="BY623" i="9"/>
  <c r="CB621" i="9"/>
  <c r="BY621" i="9"/>
  <c r="CB619" i="9"/>
  <c r="BY619" i="9"/>
  <c r="CB617" i="9"/>
  <c r="BY617" i="9"/>
  <c r="BG649" i="9"/>
  <c r="BG647" i="9"/>
  <c r="BG639" i="9"/>
  <c r="BG637" i="9"/>
  <c r="BG635" i="9"/>
  <c r="BG655" i="9"/>
  <c r="BG653" i="9"/>
  <c r="BG651" i="9"/>
  <c r="BG627" i="9"/>
  <c r="BG625" i="9"/>
  <c r="BG623" i="9"/>
  <c r="BG621" i="9"/>
  <c r="BG619" i="9"/>
  <c r="BG617" i="9"/>
  <c r="BB655" i="9"/>
  <c r="AZ655" i="9"/>
  <c r="BB653" i="9"/>
  <c r="AZ653" i="9"/>
  <c r="BB651" i="9"/>
  <c r="AZ651" i="9"/>
  <c r="BB649" i="9"/>
  <c r="AZ649" i="9"/>
  <c r="BB647" i="9"/>
  <c r="AZ647" i="9"/>
  <c r="BB639" i="9"/>
  <c r="AZ639" i="9"/>
  <c r="BB637" i="9"/>
  <c r="AZ637" i="9"/>
  <c r="BB635" i="9"/>
  <c r="AZ635" i="9"/>
  <c r="BB627" i="9"/>
  <c r="AZ627" i="9"/>
  <c r="BB625" i="9"/>
  <c r="AZ625" i="9"/>
  <c r="BB623" i="9"/>
  <c r="AZ623" i="9"/>
  <c r="BB621" i="9"/>
  <c r="AZ621" i="9"/>
  <c r="BB619" i="9"/>
  <c r="AZ619" i="9"/>
  <c r="BB617" i="9"/>
  <c r="AZ617" i="9"/>
  <c r="AK649" i="9"/>
  <c r="AK637" i="9"/>
  <c r="AK625" i="9"/>
  <c r="AK621" i="9"/>
  <c r="AJ655" i="9"/>
  <c r="AK655" i="9" s="1"/>
  <c r="AJ653" i="9"/>
  <c r="AK653" i="9" s="1"/>
  <c r="AJ651" i="9"/>
  <c r="AK651" i="9" s="1"/>
  <c r="AJ647" i="9"/>
  <c r="AK647" i="9" s="1"/>
  <c r="AJ639" i="9"/>
  <c r="AK639" i="9" s="1"/>
  <c r="AJ635" i="9"/>
  <c r="AK635" i="9" s="1"/>
  <c r="AJ627" i="9"/>
  <c r="AK627" i="9" s="1"/>
  <c r="AJ623" i="9"/>
  <c r="AK623" i="9" s="1"/>
  <c r="AJ619" i="9"/>
  <c r="AK619" i="9" s="1"/>
  <c r="AJ617" i="9"/>
  <c r="AK617" i="9" s="1"/>
  <c r="AJ616" i="9"/>
  <c r="AK616" i="9" s="1"/>
  <c r="AJ615" i="9"/>
  <c r="AA655" i="9"/>
  <c r="AA653" i="9"/>
  <c r="AA651" i="9"/>
  <c r="AA649" i="9"/>
  <c r="AA647" i="9"/>
  <c r="AA639" i="9"/>
  <c r="AA637" i="9"/>
  <c r="AA635" i="9"/>
  <c r="AA627" i="9"/>
  <c r="AA625" i="9"/>
  <c r="AA623" i="9"/>
  <c r="AA621" i="9"/>
  <c r="AA619" i="9"/>
  <c r="AA617" i="9"/>
  <c r="AC655" i="9"/>
  <c r="AC653" i="9"/>
  <c r="AC651" i="9"/>
  <c r="AC649" i="9"/>
  <c r="AC647" i="9"/>
  <c r="AC639" i="9"/>
  <c r="AC637" i="9"/>
  <c r="AC635" i="9"/>
  <c r="AC627" i="9"/>
  <c r="AC625" i="9"/>
  <c r="AC623" i="9"/>
  <c r="AC621" i="9"/>
  <c r="AC619" i="9"/>
  <c r="AC617" i="9"/>
  <c r="AC616" i="9"/>
  <c r="A655" i="9"/>
  <c r="A653" i="9"/>
  <c r="A651" i="9"/>
  <c r="A649" i="9"/>
  <c r="A647" i="9"/>
  <c r="A639" i="9"/>
  <c r="A637" i="9"/>
  <c r="A635" i="9"/>
  <c r="A627" i="9"/>
  <c r="A625" i="9"/>
  <c r="A623" i="9"/>
  <c r="A621" i="9"/>
  <c r="A619" i="9"/>
  <c r="A617" i="9"/>
  <c r="AZ928" i="9" l="1"/>
  <c r="CB927" i="9"/>
  <c r="BB927" i="9" l="1"/>
  <c r="AZ927" i="9"/>
  <c r="BG927" i="9"/>
  <c r="AK927" i="9"/>
  <c r="AH927" i="9" l="1"/>
  <c r="AC927" i="9"/>
  <c r="P927" i="9"/>
  <c r="AA927" i="9" s="1"/>
  <c r="A927" i="9"/>
  <c r="BY927" i="9" l="1"/>
  <c r="CC938" i="11"/>
  <c r="BZ938" i="11"/>
  <c r="Q73" i="16"/>
  <c r="CC937" i="11"/>
  <c r="BZ937" i="11"/>
  <c r="CC936" i="11"/>
  <c r="BZ936" i="11"/>
  <c r="CC935" i="11"/>
  <c r="BZ935" i="11"/>
  <c r="CC934" i="11"/>
  <c r="BZ934" i="11"/>
  <c r="CC933" i="11"/>
  <c r="BZ933" i="11"/>
  <c r="Y224" i="15" l="1"/>
  <c r="Y223" i="15"/>
  <c r="Y222" i="15"/>
  <c r="Y221" i="15"/>
  <c r="Y220" i="15"/>
  <c r="Y219" i="15"/>
  <c r="Y218" i="15"/>
  <c r="Y217" i="15"/>
  <c r="Y216" i="15"/>
  <c r="Y215" i="15"/>
  <c r="Y214" i="15"/>
  <c r="Y213" i="15"/>
  <c r="Y212" i="15"/>
  <c r="Y211" i="15"/>
  <c r="Y210" i="15"/>
  <c r="Y209" i="15"/>
  <c r="Y208" i="15"/>
  <c r="Y207" i="15"/>
  <c r="L586" i="9"/>
  <c r="A224" i="15"/>
  <c r="A215" i="15"/>
  <c r="A208" i="15"/>
  <c r="BG616" i="9" l="1"/>
  <c r="BG614" i="9"/>
  <c r="BG612" i="9"/>
  <c r="BG610" i="9"/>
  <c r="BG609" i="9"/>
  <c r="BG608" i="9"/>
  <c r="BG606" i="9"/>
  <c r="BG604" i="9"/>
  <c r="BG602" i="9"/>
  <c r="BG600" i="9"/>
  <c r="BG598" i="9"/>
  <c r="BG596" i="9"/>
  <c r="BG594" i="9"/>
  <c r="BG592" i="9"/>
  <c r="BG590" i="9"/>
  <c r="BG588" i="9"/>
  <c r="BG586" i="9"/>
  <c r="CB616" i="9"/>
  <c r="CB615" i="9"/>
  <c r="CB614" i="9"/>
  <c r="CB613" i="9"/>
  <c r="CB612" i="9"/>
  <c r="CB611" i="9"/>
  <c r="CB610" i="9"/>
  <c r="CB609" i="9"/>
  <c r="CB608" i="9"/>
  <c r="CB607" i="9"/>
  <c r="CB606" i="9"/>
  <c r="CB605" i="9"/>
  <c r="CB604" i="9"/>
  <c r="CB603" i="9"/>
  <c r="CB602" i="9"/>
  <c r="CB601" i="9"/>
  <c r="CB600" i="9"/>
  <c r="CB599" i="9"/>
  <c r="CB598" i="9"/>
  <c r="CB597" i="9"/>
  <c r="CB596" i="9"/>
  <c r="CB595" i="9"/>
  <c r="CB594" i="9"/>
  <c r="CB593" i="9"/>
  <c r="CB592" i="9"/>
  <c r="CB591" i="9"/>
  <c r="CB590" i="9"/>
  <c r="CB589" i="9"/>
  <c r="CB588" i="9"/>
  <c r="CB587" i="9"/>
  <c r="CB586" i="9"/>
  <c r="L705" i="9"/>
  <c r="L614" i="9"/>
  <c r="L613" i="9"/>
  <c r="L612" i="9"/>
  <c r="L611" i="9"/>
  <c r="L610" i="9"/>
  <c r="L609" i="9"/>
  <c r="L608" i="9"/>
  <c r="L607" i="9"/>
  <c r="L606" i="9"/>
  <c r="L605" i="9"/>
  <c r="L604" i="9"/>
  <c r="L603" i="9"/>
  <c r="L602" i="9"/>
  <c r="L601" i="9"/>
  <c r="L600" i="9"/>
  <c r="L599" i="9"/>
  <c r="L598" i="9"/>
  <c r="L597" i="9"/>
  <c r="L596" i="9"/>
  <c r="L595" i="9"/>
  <c r="L594" i="9"/>
  <c r="L593" i="9"/>
  <c r="L592" i="9"/>
  <c r="L591" i="9"/>
  <c r="L590" i="9"/>
  <c r="L589" i="9"/>
  <c r="L588" i="9"/>
  <c r="L587" i="9"/>
  <c r="A586" i="9"/>
  <c r="A588" i="9"/>
  <c r="A590" i="9"/>
  <c r="A592" i="9"/>
  <c r="A594" i="9"/>
  <c r="A596" i="9"/>
  <c r="A598" i="9"/>
  <c r="A600" i="9"/>
  <c r="A602" i="9"/>
  <c r="A604" i="9"/>
  <c r="A606" i="9"/>
  <c r="A608" i="9"/>
  <c r="A610" i="9"/>
  <c r="A612" i="9"/>
  <c r="A614" i="9"/>
  <c r="A616" i="9"/>
  <c r="P586" i="9"/>
  <c r="AA586" i="9" s="1"/>
  <c r="P588" i="9"/>
  <c r="AA588" i="9" s="1"/>
  <c r="P590" i="9"/>
  <c r="AA590" i="9" s="1"/>
  <c r="P592" i="9"/>
  <c r="AA592" i="9" s="1"/>
  <c r="P594" i="9"/>
  <c r="AA594" i="9" s="1"/>
  <c r="P596" i="9"/>
  <c r="AA596" i="9" s="1"/>
  <c r="P598" i="9"/>
  <c r="AA598" i="9" s="1"/>
  <c r="P600" i="9"/>
  <c r="AA600" i="9" s="1"/>
  <c r="P602" i="9"/>
  <c r="BY602" i="9" s="1"/>
  <c r="P604" i="9"/>
  <c r="AA604" i="9" s="1"/>
  <c r="P606" i="9"/>
  <c r="AA606" i="9" s="1"/>
  <c r="P608" i="9"/>
  <c r="AA608" i="9" s="1"/>
  <c r="P610" i="9"/>
  <c r="BY610" i="9" s="1"/>
  <c r="P612" i="9"/>
  <c r="AA612" i="9" s="1"/>
  <c r="P614" i="9"/>
  <c r="AA614" i="9" s="1"/>
  <c r="P616" i="9"/>
  <c r="BY616" i="9" s="1"/>
  <c r="BB616" i="9"/>
  <c r="AZ616" i="9"/>
  <c r="BB614" i="9"/>
  <c r="AZ614" i="9"/>
  <c r="BB612" i="9"/>
  <c r="AZ612" i="9"/>
  <c r="BB610" i="9"/>
  <c r="AZ610" i="9"/>
  <c r="BB608" i="9"/>
  <c r="AZ608" i="9"/>
  <c r="AZ609" i="9"/>
  <c r="BB609" i="9"/>
  <c r="BB606" i="9"/>
  <c r="AZ606" i="9"/>
  <c r="BB604" i="9"/>
  <c r="AZ604" i="9"/>
  <c r="BB602" i="9"/>
  <c r="AZ602" i="9"/>
  <c r="BB600" i="9"/>
  <c r="AZ600" i="9"/>
  <c r="BB598" i="9"/>
  <c r="AZ598" i="9"/>
  <c r="BB596" i="9"/>
  <c r="AZ596" i="9"/>
  <c r="BB594" i="9"/>
  <c r="AZ594" i="9"/>
  <c r="BB592" i="9"/>
  <c r="AZ592" i="9"/>
  <c r="BB590" i="9"/>
  <c r="AZ590" i="9"/>
  <c r="BB588" i="9"/>
  <c r="AZ588" i="9"/>
  <c r="BB586" i="9"/>
  <c r="AZ586" i="9"/>
  <c r="AJ592" i="9"/>
  <c r="AK592" i="9" s="1"/>
  <c r="AJ591" i="9"/>
  <c r="AK591" i="9" s="1"/>
  <c r="AJ590" i="9"/>
  <c r="AK590" i="9" s="1"/>
  <c r="AJ589" i="9"/>
  <c r="AK589" i="9" s="1"/>
  <c r="AJ588" i="9"/>
  <c r="AK588" i="9" s="1"/>
  <c r="AJ587" i="9"/>
  <c r="AK587" i="9" s="1"/>
  <c r="AJ586" i="9"/>
  <c r="AK586" i="9" s="1"/>
  <c r="AJ585" i="9"/>
  <c r="AK585" i="9" s="1"/>
  <c r="AJ598" i="9"/>
  <c r="AK598" i="9" s="1"/>
  <c r="AJ597" i="9"/>
  <c r="AK597" i="9" s="1"/>
  <c r="AJ596" i="9"/>
  <c r="AK596" i="9" s="1"/>
  <c r="AJ608" i="9"/>
  <c r="AK608" i="9" s="1"/>
  <c r="AJ607" i="9"/>
  <c r="AK607" i="9" s="1"/>
  <c r="AJ606" i="9"/>
  <c r="AK606" i="9" s="1"/>
  <c r="AJ605" i="9"/>
  <c r="AK605" i="9" s="1"/>
  <c r="AJ604" i="9"/>
  <c r="AK604" i="9" s="1"/>
  <c r="AJ603" i="9"/>
  <c r="AK603" i="9" s="1"/>
  <c r="AJ602" i="9"/>
  <c r="AK602" i="9" s="1"/>
  <c r="AJ614" i="9"/>
  <c r="AK614" i="9" s="1"/>
  <c r="AJ613" i="9"/>
  <c r="AK613" i="9" s="1"/>
  <c r="AJ612" i="9"/>
  <c r="AK612" i="9" s="1"/>
  <c r="AJ611" i="9"/>
  <c r="AK611" i="9" s="1"/>
  <c r="AK610" i="9"/>
  <c r="AK600" i="9"/>
  <c r="AK594" i="9"/>
  <c r="AC615" i="9"/>
  <c r="AC614" i="9"/>
  <c r="AC613" i="9"/>
  <c r="AC612" i="9"/>
  <c r="AC611" i="9"/>
  <c r="AC610" i="9"/>
  <c r="AC609" i="9"/>
  <c r="AC608" i="9"/>
  <c r="AC607" i="9"/>
  <c r="AC606" i="9"/>
  <c r="AC605" i="9"/>
  <c r="AC604" i="9"/>
  <c r="AC603" i="9"/>
  <c r="AC602" i="9"/>
  <c r="AC601" i="9"/>
  <c r="AC600" i="9"/>
  <c r="AC599" i="9"/>
  <c r="AC598" i="9"/>
  <c r="AC597" i="9"/>
  <c r="AC596" i="9"/>
  <c r="AC595" i="9"/>
  <c r="AC594" i="9"/>
  <c r="AC593" i="9"/>
  <c r="AC592" i="9"/>
  <c r="AC591" i="9"/>
  <c r="AC590" i="9"/>
  <c r="AC589" i="9"/>
  <c r="AC588" i="9"/>
  <c r="AC587" i="9"/>
  <c r="AC586" i="9"/>
  <c r="CC932" i="11"/>
  <c r="BZ932" i="11"/>
  <c r="CC931" i="11"/>
  <c r="BZ931" i="11"/>
  <c r="CC930" i="11"/>
  <c r="BZ930" i="11"/>
  <c r="CC929" i="11"/>
  <c r="BZ929" i="11"/>
  <c r="CC928" i="11"/>
  <c r="BZ928" i="11"/>
  <c r="CC927" i="11"/>
  <c r="BZ927" i="11"/>
  <c r="CC926" i="11"/>
  <c r="BZ926" i="11"/>
  <c r="CC925" i="11"/>
  <c r="BZ925" i="11"/>
  <c r="CC924" i="11"/>
  <c r="BZ924" i="11"/>
  <c r="A244" i="15"/>
  <c r="AA616" i="9" l="1"/>
  <c r="AA610" i="9"/>
  <c r="AA602" i="9"/>
  <c r="BY594" i="9"/>
  <c r="BY606" i="9"/>
  <c r="BY590" i="9"/>
  <c r="BY600" i="9"/>
  <c r="BY588" i="9"/>
  <c r="BY592" i="9"/>
  <c r="BY598" i="9"/>
  <c r="BY604" i="9"/>
  <c r="BY608" i="9"/>
  <c r="BY614" i="9"/>
  <c r="BY586" i="9"/>
  <c r="BY596" i="9"/>
  <c r="BY612" i="9"/>
  <c r="CC923" i="11"/>
  <c r="BZ923" i="11"/>
  <c r="CC922" i="11"/>
  <c r="BZ922" i="11"/>
  <c r="CC921" i="11"/>
  <c r="BZ921" i="11"/>
  <c r="Y168" i="15" l="1"/>
  <c r="A168" i="15"/>
  <c r="P803" i="9"/>
  <c r="AA803" i="9" s="1"/>
  <c r="P802" i="9"/>
  <c r="A803" i="9"/>
  <c r="A802" i="9"/>
  <c r="CB803" i="9"/>
  <c r="CB802" i="9"/>
  <c r="BG803" i="9"/>
  <c r="BG802" i="9"/>
  <c r="BB803" i="9"/>
  <c r="AZ803" i="9"/>
  <c r="BB802" i="9"/>
  <c r="AZ802" i="9"/>
  <c r="AK803" i="9"/>
  <c r="AH803" i="9"/>
  <c r="AC803" i="9"/>
  <c r="AK802" i="9"/>
  <c r="AH802" i="9"/>
  <c r="AC802" i="9"/>
  <c r="P780" i="9"/>
  <c r="P779" i="9"/>
  <c r="AC779" i="9"/>
  <c r="AC780" i="9"/>
  <c r="CB780" i="9"/>
  <c r="BG780" i="9"/>
  <c r="BB780" i="9"/>
  <c r="AZ780" i="9"/>
  <c r="AK780" i="9"/>
  <c r="AH780" i="9"/>
  <c r="A780" i="9"/>
  <c r="CB779" i="9"/>
  <c r="BG779" i="9"/>
  <c r="BB779" i="9"/>
  <c r="AZ779" i="9"/>
  <c r="AK779" i="9"/>
  <c r="AH779" i="9"/>
  <c r="L779" i="9"/>
  <c r="A779" i="9"/>
  <c r="CB1241" i="9"/>
  <c r="A1241" i="9"/>
  <c r="BG1241" i="9"/>
  <c r="BB1241" i="9"/>
  <c r="AZ1241" i="9"/>
  <c r="AK1241" i="9"/>
  <c r="AH1241" i="9"/>
  <c r="AC1241" i="9"/>
  <c r="P729" i="9"/>
  <c r="A729" i="9"/>
  <c r="P728" i="9"/>
  <c r="BY728" i="9" s="1"/>
  <c r="A728" i="9"/>
  <c r="P727" i="9"/>
  <c r="A727" i="9"/>
  <c r="CB729" i="9"/>
  <c r="CB728" i="9"/>
  <c r="CB727" i="9"/>
  <c r="BG729" i="9"/>
  <c r="BG728" i="9"/>
  <c r="BG727" i="9"/>
  <c r="BB729" i="9"/>
  <c r="AZ729" i="9"/>
  <c r="BB728" i="9"/>
  <c r="AZ728" i="9"/>
  <c r="BB727" i="9"/>
  <c r="AZ727" i="9"/>
  <c r="AK729" i="9"/>
  <c r="AH729" i="9"/>
  <c r="AK728" i="9"/>
  <c r="AH728" i="9"/>
  <c r="AK727" i="9"/>
  <c r="AH727" i="9"/>
  <c r="AC729" i="9"/>
  <c r="AC728" i="9"/>
  <c r="AC727" i="9"/>
  <c r="P732" i="9"/>
  <c r="AA732" i="9" s="1"/>
  <c r="A285" i="9"/>
  <c r="P285" i="9"/>
  <c r="BY285" i="9" s="1"/>
  <c r="AC285" i="9"/>
  <c r="AH285" i="9"/>
  <c r="AK285" i="9"/>
  <c r="AZ285" i="9"/>
  <c r="BB285" i="9"/>
  <c r="CB285" i="9"/>
  <c r="P1103" i="9"/>
  <c r="P1099" i="9"/>
  <c r="P1093" i="9"/>
  <c r="P956" i="9"/>
  <c r="BY956" i="9" s="1"/>
  <c r="P952" i="9"/>
  <c r="P950" i="9"/>
  <c r="BY950" i="9" s="1"/>
  <c r="P949" i="9"/>
  <c r="BY949" i="9" s="1"/>
  <c r="P948" i="9"/>
  <c r="BY948" i="9" s="1"/>
  <c r="P943" i="9"/>
  <c r="BY943" i="9" s="1"/>
  <c r="P939" i="9"/>
  <c r="BY939" i="9" s="1"/>
  <c r="P938" i="9"/>
  <c r="AA938" i="9" s="1"/>
  <c r="P936" i="9"/>
  <c r="BY936" i="9" s="1"/>
  <c r="P924" i="9"/>
  <c r="AA924" i="9" s="1"/>
  <c r="P911" i="9"/>
  <c r="P910" i="9"/>
  <c r="AA910" i="9" s="1"/>
  <c r="P909" i="9"/>
  <c r="AA909" i="9" s="1"/>
  <c r="P870" i="9"/>
  <c r="P862" i="9"/>
  <c r="AA862" i="9" s="1"/>
  <c r="P861" i="9"/>
  <c r="AA861" i="9" s="1"/>
  <c r="P860" i="9"/>
  <c r="AA860" i="9" s="1"/>
  <c r="P859" i="9"/>
  <c r="BY859" i="9" s="1"/>
  <c r="P858" i="9"/>
  <c r="P857" i="9"/>
  <c r="P856" i="9"/>
  <c r="AA856" i="9" s="1"/>
  <c r="P855" i="9"/>
  <c r="BY855" i="9" s="1"/>
  <c r="P854" i="9"/>
  <c r="P853" i="9"/>
  <c r="BY853" i="9" s="1"/>
  <c r="P852" i="9"/>
  <c r="AA852" i="9" s="1"/>
  <c r="P851" i="9"/>
  <c r="P832" i="9"/>
  <c r="AA832" i="9" s="1"/>
  <c r="P829" i="9"/>
  <c r="BY829" i="9" s="1"/>
  <c r="P734" i="9"/>
  <c r="P733" i="9"/>
  <c r="P615" i="9"/>
  <c r="AA615" i="9" s="1"/>
  <c r="P613" i="9"/>
  <c r="P611" i="9"/>
  <c r="P609" i="9"/>
  <c r="P607" i="9"/>
  <c r="P605" i="9"/>
  <c r="P603" i="9"/>
  <c r="P601" i="9"/>
  <c r="P599" i="9"/>
  <c r="P597" i="9"/>
  <c r="P595" i="9"/>
  <c r="P593" i="9"/>
  <c r="P591" i="9"/>
  <c r="P589" i="9"/>
  <c r="P587" i="9"/>
  <c r="P585" i="9"/>
  <c r="AA585" i="9" s="1"/>
  <c r="P584" i="9"/>
  <c r="BY584" i="9" s="1"/>
  <c r="P583" i="9"/>
  <c r="BY583" i="9" s="1"/>
  <c r="P582" i="9"/>
  <c r="BY582" i="9" s="1"/>
  <c r="P581" i="9"/>
  <c r="P580" i="9"/>
  <c r="AA580" i="9" s="1"/>
  <c r="P579" i="9"/>
  <c r="BY579" i="9" s="1"/>
  <c r="P578" i="9"/>
  <c r="AA578" i="9" s="1"/>
  <c r="P577" i="9"/>
  <c r="AA577" i="9" s="1"/>
  <c r="P576" i="9"/>
  <c r="P575" i="9"/>
  <c r="BY575" i="9" s="1"/>
  <c r="P574" i="9"/>
  <c r="BY574" i="9" s="1"/>
  <c r="P573" i="9"/>
  <c r="P572" i="9"/>
  <c r="AA572" i="9" s="1"/>
  <c r="P571" i="9"/>
  <c r="BY571" i="9" s="1"/>
  <c r="P570" i="9"/>
  <c r="BY570" i="9" s="1"/>
  <c r="P569" i="9"/>
  <c r="AA569" i="9" s="1"/>
  <c r="P568" i="9"/>
  <c r="P567" i="9"/>
  <c r="P566" i="9"/>
  <c r="P565" i="9"/>
  <c r="BY565" i="9" s="1"/>
  <c r="P564" i="9"/>
  <c r="AA564" i="9" s="1"/>
  <c r="P563" i="9"/>
  <c r="P562" i="9"/>
  <c r="BY562" i="9" s="1"/>
  <c r="P561" i="9"/>
  <c r="P560" i="9"/>
  <c r="P559" i="9"/>
  <c r="AA559" i="9" s="1"/>
  <c r="P558" i="9"/>
  <c r="P557" i="9"/>
  <c r="P556" i="9"/>
  <c r="BY556" i="9" s="1"/>
  <c r="P555" i="9"/>
  <c r="AA555" i="9" s="1"/>
  <c r="P554" i="9"/>
  <c r="P553" i="9"/>
  <c r="BY553" i="9" s="1"/>
  <c r="P552" i="9"/>
  <c r="P551" i="9"/>
  <c r="P550" i="9"/>
  <c r="AA550" i="9" s="1"/>
  <c r="P549" i="9"/>
  <c r="P548" i="9"/>
  <c r="BY548" i="9" s="1"/>
  <c r="P547" i="9"/>
  <c r="AA547" i="9" s="1"/>
  <c r="P546" i="9"/>
  <c r="P545" i="9"/>
  <c r="P544" i="9"/>
  <c r="P543" i="9"/>
  <c r="AA543" i="9" s="1"/>
  <c r="P542" i="9"/>
  <c r="AA542" i="9" s="1"/>
  <c r="P541" i="9"/>
  <c r="AA541" i="9" s="1"/>
  <c r="P540" i="9"/>
  <c r="P539" i="9"/>
  <c r="P538" i="9"/>
  <c r="BY538" i="9" s="1"/>
  <c r="P537" i="9"/>
  <c r="BY537" i="9" s="1"/>
  <c r="P536" i="9"/>
  <c r="AA536" i="9" s="1"/>
  <c r="P535" i="9"/>
  <c r="AA535" i="9" s="1"/>
  <c r="P534" i="9"/>
  <c r="P533" i="9"/>
  <c r="P532" i="9"/>
  <c r="BY532" i="9" s="1"/>
  <c r="P531" i="9"/>
  <c r="P530" i="9"/>
  <c r="AA530" i="9" s="1"/>
  <c r="P529" i="9"/>
  <c r="P528" i="9"/>
  <c r="P527" i="9"/>
  <c r="P526" i="9"/>
  <c r="AA526" i="9" s="1"/>
  <c r="P525" i="9"/>
  <c r="BY525" i="9" s="1"/>
  <c r="P524" i="9"/>
  <c r="P523" i="9"/>
  <c r="BY523" i="9" s="1"/>
  <c r="P522" i="9"/>
  <c r="BY522" i="9" s="1"/>
  <c r="P521" i="9"/>
  <c r="P520" i="9"/>
  <c r="BY520" i="9" s="1"/>
  <c r="P519" i="9"/>
  <c r="P518" i="9"/>
  <c r="P517" i="9"/>
  <c r="P516" i="9"/>
  <c r="P515" i="9"/>
  <c r="P514" i="9"/>
  <c r="BY514" i="9" s="1"/>
  <c r="P513" i="9"/>
  <c r="P428" i="9"/>
  <c r="P427" i="9"/>
  <c r="P426" i="9"/>
  <c r="P425" i="9"/>
  <c r="P424" i="9"/>
  <c r="AA424" i="9" s="1"/>
  <c r="P423" i="9"/>
  <c r="P417" i="9"/>
  <c r="BY417" i="9" s="1"/>
  <c r="P416" i="9"/>
  <c r="BY416" i="9" s="1"/>
  <c r="P415" i="9"/>
  <c r="P414" i="9"/>
  <c r="P413" i="9"/>
  <c r="BY413" i="9" s="1"/>
  <c r="P412" i="9"/>
  <c r="P153" i="9"/>
  <c r="CC920" i="11"/>
  <c r="BZ920" i="11"/>
  <c r="L1124" i="9"/>
  <c r="L1114" i="9"/>
  <c r="L1113" i="9"/>
  <c r="L734" i="9"/>
  <c r="P3" i="9"/>
  <c r="BY3" i="9" s="1"/>
  <c r="P4" i="9"/>
  <c r="P5" i="9"/>
  <c r="P6" i="9"/>
  <c r="BY6" i="9" s="1"/>
  <c r="L3" i="9"/>
  <c r="L4" i="9"/>
  <c r="P7" i="9"/>
  <c r="L7" i="9"/>
  <c r="P8" i="9"/>
  <c r="P9" i="9"/>
  <c r="AA9" i="9" s="1"/>
  <c r="P10" i="9"/>
  <c r="L10" i="9"/>
  <c r="P11" i="9"/>
  <c r="P12" i="9"/>
  <c r="AA12" i="9" s="1"/>
  <c r="P13" i="9"/>
  <c r="P14" i="9"/>
  <c r="BY14" i="9" s="1"/>
  <c r="P15" i="9"/>
  <c r="BY15" i="9" s="1"/>
  <c r="P16" i="9"/>
  <c r="P17" i="9"/>
  <c r="P18" i="9"/>
  <c r="AA18" i="9" s="1"/>
  <c r="P19" i="9"/>
  <c r="AA19" i="9" s="1"/>
  <c r="P20" i="9"/>
  <c r="P21" i="9"/>
  <c r="P22" i="9"/>
  <c r="AA22" i="9" s="1"/>
  <c r="P23" i="9"/>
  <c r="P24" i="9"/>
  <c r="P25" i="9"/>
  <c r="P26" i="9"/>
  <c r="BY26" i="9" s="1"/>
  <c r="P27" i="9"/>
  <c r="BY27" i="9" s="1"/>
  <c r="P28" i="9"/>
  <c r="P29" i="9"/>
  <c r="AA29" i="9" s="1"/>
  <c r="P30" i="9"/>
  <c r="P31" i="9"/>
  <c r="P32" i="9"/>
  <c r="P33" i="9"/>
  <c r="L33" i="9"/>
  <c r="P34" i="9"/>
  <c r="P35" i="9"/>
  <c r="BY35" i="9" s="1"/>
  <c r="P36" i="9"/>
  <c r="P37" i="9"/>
  <c r="P38" i="9"/>
  <c r="AA38" i="9" s="1"/>
  <c r="P39" i="9"/>
  <c r="AA39" i="9" s="1"/>
  <c r="L39" i="9"/>
  <c r="P40" i="9"/>
  <c r="P41" i="9"/>
  <c r="P42" i="9"/>
  <c r="L42" i="9"/>
  <c r="P43" i="9"/>
  <c r="BY43" i="9" s="1"/>
  <c r="P44" i="9"/>
  <c r="P45" i="9"/>
  <c r="L45" i="9"/>
  <c r="P46" i="9"/>
  <c r="P47" i="9"/>
  <c r="P48" i="9"/>
  <c r="P49" i="9"/>
  <c r="P50" i="9"/>
  <c r="AA50" i="9" s="1"/>
  <c r="P51" i="9"/>
  <c r="L51" i="9"/>
  <c r="P52" i="9"/>
  <c r="P53" i="9"/>
  <c r="P54" i="9"/>
  <c r="L54" i="9"/>
  <c r="P55" i="9"/>
  <c r="P56" i="9"/>
  <c r="P57" i="9"/>
  <c r="L57" i="9"/>
  <c r="P58" i="9"/>
  <c r="P59" i="9"/>
  <c r="BY59" i="9" s="1"/>
  <c r="L59" i="9"/>
  <c r="P60" i="9"/>
  <c r="P61" i="9"/>
  <c r="P62" i="9"/>
  <c r="P63" i="9"/>
  <c r="P64" i="9"/>
  <c r="P65" i="9"/>
  <c r="P66" i="9"/>
  <c r="P67" i="9"/>
  <c r="BY67" i="9" s="1"/>
  <c r="P68" i="9"/>
  <c r="BY68" i="9" s="1"/>
  <c r="P69" i="9"/>
  <c r="P70" i="9"/>
  <c r="P71" i="9"/>
  <c r="L71" i="9"/>
  <c r="P72" i="9"/>
  <c r="P73" i="9"/>
  <c r="AA73" i="9" s="1"/>
  <c r="P74" i="9"/>
  <c r="L74" i="9"/>
  <c r="P75" i="9"/>
  <c r="P76" i="9"/>
  <c r="AA76" i="9" s="1"/>
  <c r="P77" i="9"/>
  <c r="L77" i="9"/>
  <c r="P78" i="9"/>
  <c r="P79" i="9"/>
  <c r="BY79" i="9" s="1"/>
  <c r="P80" i="9"/>
  <c r="P81" i="9"/>
  <c r="P82" i="9"/>
  <c r="BY82" i="9" s="1"/>
  <c r="P83" i="9"/>
  <c r="AA83" i="9" s="1"/>
  <c r="P84" i="9"/>
  <c r="P85" i="9"/>
  <c r="P86" i="9"/>
  <c r="AA86" i="9" s="1"/>
  <c r="P87" i="9"/>
  <c r="P88" i="9"/>
  <c r="AA88" i="9" s="1"/>
  <c r="P89" i="9"/>
  <c r="L89" i="9"/>
  <c r="P90" i="9"/>
  <c r="P91" i="9"/>
  <c r="P92" i="9"/>
  <c r="L92" i="9"/>
  <c r="P93" i="9"/>
  <c r="P94" i="9"/>
  <c r="P95" i="9"/>
  <c r="P96" i="9"/>
  <c r="P97" i="9"/>
  <c r="P98" i="9"/>
  <c r="P99" i="9"/>
  <c r="P100" i="9"/>
  <c r="BY100" i="9" s="1"/>
  <c r="P101" i="9"/>
  <c r="P102" i="9"/>
  <c r="P103" i="9"/>
  <c r="AA103" i="9" s="1"/>
  <c r="P104" i="9"/>
  <c r="L104" i="9"/>
  <c r="P105" i="9"/>
  <c r="P106" i="9"/>
  <c r="P107" i="9"/>
  <c r="AA107" i="9" s="1"/>
  <c r="P108" i="9"/>
  <c r="P109" i="9"/>
  <c r="AA109" i="9" s="1"/>
  <c r="P110" i="9"/>
  <c r="P111" i="9"/>
  <c r="P112" i="9"/>
  <c r="BY112" i="9" s="1"/>
  <c r="P113" i="9"/>
  <c r="AA113" i="9" s="1"/>
  <c r="L113" i="9"/>
  <c r="P114" i="9"/>
  <c r="P115" i="9"/>
  <c r="AA115" i="9" s="1"/>
  <c r="P116" i="9"/>
  <c r="P117" i="9"/>
  <c r="P118" i="9"/>
  <c r="AA118" i="9" s="1"/>
  <c r="P119" i="9"/>
  <c r="L119" i="9"/>
  <c r="P120" i="9"/>
  <c r="P121" i="9"/>
  <c r="BY121" i="9" s="1"/>
  <c r="P122" i="9"/>
  <c r="P123" i="9"/>
  <c r="AA123" i="9" s="1"/>
  <c r="P124" i="9"/>
  <c r="AA124" i="9" s="1"/>
  <c r="P125" i="9"/>
  <c r="L125" i="9"/>
  <c r="P126" i="9"/>
  <c r="BY126" i="9" s="1"/>
  <c r="P127" i="9"/>
  <c r="P128" i="9"/>
  <c r="P129" i="9"/>
  <c r="P130" i="9"/>
  <c r="P131" i="9"/>
  <c r="P132" i="9"/>
  <c r="P133" i="9"/>
  <c r="AA133" i="9" s="1"/>
  <c r="P134" i="9"/>
  <c r="P135" i="9"/>
  <c r="P136" i="9"/>
  <c r="P137" i="9"/>
  <c r="P138" i="9"/>
  <c r="BY138" i="9" s="1"/>
  <c r="P139" i="9"/>
  <c r="P140" i="9"/>
  <c r="P141" i="9"/>
  <c r="BY141" i="9" s="1"/>
  <c r="P142" i="9"/>
  <c r="L142" i="9"/>
  <c r="P143" i="9"/>
  <c r="P144" i="9"/>
  <c r="L144" i="9"/>
  <c r="P145" i="9"/>
  <c r="P146" i="9"/>
  <c r="P147" i="9"/>
  <c r="P148" i="9"/>
  <c r="P149" i="9"/>
  <c r="BY149" i="9" s="1"/>
  <c r="P150" i="9"/>
  <c r="L150" i="9"/>
  <c r="P151" i="9"/>
  <c r="P152" i="9"/>
  <c r="P154" i="9"/>
  <c r="BY154" i="9" s="1"/>
  <c r="L154" i="9"/>
  <c r="P155" i="9"/>
  <c r="P156" i="9"/>
  <c r="BY156" i="9" s="1"/>
  <c r="P157" i="9"/>
  <c r="BY157" i="9" s="1"/>
  <c r="P158" i="9"/>
  <c r="P159" i="9"/>
  <c r="AA159" i="9" s="1"/>
  <c r="L159" i="9"/>
  <c r="P160" i="9"/>
  <c r="L160" i="9"/>
  <c r="P161" i="9"/>
  <c r="P162" i="9"/>
  <c r="P163" i="9"/>
  <c r="AA163" i="9" s="1"/>
  <c r="L163" i="9"/>
  <c r="P164" i="9"/>
  <c r="P165" i="9"/>
  <c r="P166" i="9"/>
  <c r="BY166" i="9" s="1"/>
  <c r="L166" i="9"/>
  <c r="P167" i="9"/>
  <c r="P168" i="9"/>
  <c r="L168" i="9"/>
  <c r="P169" i="9"/>
  <c r="BY169" i="9" s="1"/>
  <c r="P170" i="9"/>
  <c r="BY170" i="9" s="1"/>
  <c r="P171" i="9"/>
  <c r="L171" i="9"/>
  <c r="P172" i="9"/>
  <c r="AA172" i="9" s="1"/>
  <c r="L172" i="9"/>
  <c r="P173" i="9"/>
  <c r="P174" i="9"/>
  <c r="P175" i="9"/>
  <c r="L175" i="9"/>
  <c r="P176" i="9"/>
  <c r="P177" i="9"/>
  <c r="AA177" i="9" s="1"/>
  <c r="P178" i="9"/>
  <c r="AA178" i="9" s="1"/>
  <c r="P179" i="9"/>
  <c r="P180" i="9"/>
  <c r="P181" i="9"/>
  <c r="AA181" i="9" s="1"/>
  <c r="L181" i="9"/>
  <c r="P182" i="9"/>
  <c r="L182" i="9"/>
  <c r="P183" i="9"/>
  <c r="P184" i="9"/>
  <c r="L184" i="9"/>
  <c r="P185" i="9"/>
  <c r="P186" i="9"/>
  <c r="L186" i="9"/>
  <c r="P187" i="9"/>
  <c r="BY187" i="9" s="1"/>
  <c r="L187" i="9"/>
  <c r="P188" i="9"/>
  <c r="L188" i="9"/>
  <c r="P189" i="9"/>
  <c r="L189" i="9"/>
  <c r="P190" i="9"/>
  <c r="AA190" i="9" s="1"/>
  <c r="P191" i="9"/>
  <c r="BY191" i="9" s="1"/>
  <c r="P192" i="9"/>
  <c r="L192" i="9"/>
  <c r="P193" i="9"/>
  <c r="L193" i="9"/>
  <c r="P194" i="9"/>
  <c r="AA194" i="9" s="1"/>
  <c r="P195" i="9"/>
  <c r="L195" i="9"/>
  <c r="P196" i="9"/>
  <c r="BY196" i="9" s="1"/>
  <c r="L196" i="9"/>
  <c r="P197" i="9"/>
  <c r="L197" i="9"/>
  <c r="P198" i="9"/>
  <c r="P199" i="9"/>
  <c r="P200" i="9"/>
  <c r="L200" i="9"/>
  <c r="P201" i="9"/>
  <c r="P202" i="9"/>
  <c r="P203" i="9"/>
  <c r="P204" i="9"/>
  <c r="AA204" i="9" s="1"/>
  <c r="P205" i="9"/>
  <c r="L205" i="9"/>
  <c r="P206" i="9"/>
  <c r="BY206" i="9" s="1"/>
  <c r="P207" i="9"/>
  <c r="L207" i="9"/>
  <c r="P208" i="9"/>
  <c r="AA208" i="9" s="1"/>
  <c r="L208" i="9"/>
  <c r="P209" i="9"/>
  <c r="L209" i="9"/>
  <c r="P210" i="9"/>
  <c r="P211" i="9"/>
  <c r="L211" i="9"/>
  <c r="P212" i="9"/>
  <c r="P213" i="9"/>
  <c r="L213" i="9"/>
  <c r="P214" i="9"/>
  <c r="AA214" i="9" s="1"/>
  <c r="L214" i="9"/>
  <c r="P215" i="9"/>
  <c r="BY215" i="9" s="1"/>
  <c r="P216" i="9"/>
  <c r="BY216" i="9" s="1"/>
  <c r="L216" i="9"/>
  <c r="P217" i="9"/>
  <c r="P218" i="9"/>
  <c r="P219" i="9"/>
  <c r="P220" i="9"/>
  <c r="L220" i="9"/>
  <c r="P221" i="9"/>
  <c r="P222" i="9"/>
  <c r="P223" i="9"/>
  <c r="BY223" i="9" s="1"/>
  <c r="L223" i="9"/>
  <c r="P224" i="9"/>
  <c r="P225" i="9"/>
  <c r="AA225" i="9" s="1"/>
  <c r="P226" i="9"/>
  <c r="L226" i="9"/>
  <c r="P227" i="9"/>
  <c r="P228" i="9"/>
  <c r="P229" i="9"/>
  <c r="BY229" i="9" s="1"/>
  <c r="L229" i="9"/>
  <c r="P230" i="9"/>
  <c r="P231" i="9"/>
  <c r="BY231" i="9" s="1"/>
  <c r="P232" i="9"/>
  <c r="BY232" i="9" s="1"/>
  <c r="L232" i="9"/>
  <c r="P233" i="9"/>
  <c r="AA233" i="9" s="1"/>
  <c r="P234" i="9"/>
  <c r="P235" i="9"/>
  <c r="P236" i="9"/>
  <c r="P237" i="9"/>
  <c r="P238" i="9"/>
  <c r="BY238" i="9" s="1"/>
  <c r="P239" i="9"/>
  <c r="BY239" i="9" s="1"/>
  <c r="P240" i="9"/>
  <c r="P241" i="9"/>
  <c r="P242" i="9"/>
  <c r="P243" i="9"/>
  <c r="P244" i="9"/>
  <c r="L244" i="9"/>
  <c r="P245" i="9"/>
  <c r="P246" i="9"/>
  <c r="P247" i="9"/>
  <c r="P248" i="9"/>
  <c r="P249" i="9"/>
  <c r="P250" i="9"/>
  <c r="AA250" i="9" s="1"/>
  <c r="P251" i="9"/>
  <c r="L251" i="9"/>
  <c r="P252" i="9"/>
  <c r="P253" i="9"/>
  <c r="P254" i="9"/>
  <c r="L254" i="9"/>
  <c r="P255" i="9"/>
  <c r="AA255" i="9" s="1"/>
  <c r="P256" i="9"/>
  <c r="P257" i="9"/>
  <c r="L257" i="9"/>
  <c r="P258" i="9"/>
  <c r="L258" i="9"/>
  <c r="P259" i="9"/>
  <c r="P260" i="9"/>
  <c r="P261" i="9"/>
  <c r="P262" i="9"/>
  <c r="AA262" i="9" s="1"/>
  <c r="L262" i="9"/>
  <c r="P263" i="9"/>
  <c r="BY263" i="9" s="1"/>
  <c r="P264" i="9"/>
  <c r="P265" i="9"/>
  <c r="P266" i="9"/>
  <c r="BY266" i="9" s="1"/>
  <c r="P267" i="9"/>
  <c r="P268" i="9"/>
  <c r="P269" i="9"/>
  <c r="BY269" i="9" s="1"/>
  <c r="P270" i="9"/>
  <c r="P271" i="9"/>
  <c r="P272" i="9"/>
  <c r="BY272" i="9" s="1"/>
  <c r="P273" i="9"/>
  <c r="P274" i="9"/>
  <c r="P275" i="9"/>
  <c r="P276" i="9"/>
  <c r="P277" i="9"/>
  <c r="P278" i="9"/>
  <c r="BY278" i="9" s="1"/>
  <c r="P279" i="9"/>
  <c r="P280" i="9"/>
  <c r="P281" i="9"/>
  <c r="P282" i="9"/>
  <c r="P283" i="9"/>
  <c r="P284" i="9"/>
  <c r="L284" i="9"/>
  <c r="P286" i="9"/>
  <c r="AA286" i="9" s="1"/>
  <c r="P287" i="9"/>
  <c r="P288" i="9"/>
  <c r="P289" i="9"/>
  <c r="P290" i="9"/>
  <c r="AA290" i="9" s="1"/>
  <c r="P291" i="9"/>
  <c r="P292" i="9"/>
  <c r="P293" i="9"/>
  <c r="P294" i="9"/>
  <c r="P295" i="9"/>
  <c r="P296" i="9"/>
  <c r="P297" i="9"/>
  <c r="P298" i="9"/>
  <c r="P299" i="9"/>
  <c r="BY299" i="9" s="1"/>
  <c r="P300" i="9"/>
  <c r="AA300" i="9" s="1"/>
  <c r="P301" i="9"/>
  <c r="P302" i="9"/>
  <c r="BY302" i="9" s="1"/>
  <c r="P303" i="9"/>
  <c r="P304" i="9"/>
  <c r="P305" i="9"/>
  <c r="BY305" i="9" s="1"/>
  <c r="P306" i="9"/>
  <c r="P307" i="9"/>
  <c r="P308" i="9"/>
  <c r="AA308" i="9" s="1"/>
  <c r="P309" i="9"/>
  <c r="P310" i="9"/>
  <c r="P311" i="9"/>
  <c r="P312" i="9"/>
  <c r="P313" i="9"/>
  <c r="AA313" i="9" s="1"/>
  <c r="P314" i="9"/>
  <c r="BY314" i="9" s="1"/>
  <c r="L314" i="9"/>
  <c r="P315" i="9"/>
  <c r="P316" i="9"/>
  <c r="P317" i="9"/>
  <c r="P318" i="9"/>
  <c r="P319" i="9"/>
  <c r="BY319" i="9" s="1"/>
  <c r="P320" i="9"/>
  <c r="P321" i="9"/>
  <c r="P322" i="9"/>
  <c r="P323" i="9"/>
  <c r="L323" i="9"/>
  <c r="P324" i="9"/>
  <c r="AA324" i="9" s="1"/>
  <c r="P325" i="9"/>
  <c r="BY325" i="9" s="1"/>
  <c r="P326" i="9"/>
  <c r="L326" i="9"/>
  <c r="P327" i="9"/>
  <c r="P328" i="9"/>
  <c r="P329" i="9"/>
  <c r="P330" i="9"/>
  <c r="AA330" i="9" s="1"/>
  <c r="P331" i="9"/>
  <c r="AA331" i="9" s="1"/>
  <c r="P332" i="9"/>
  <c r="AA332" i="9" s="1"/>
  <c r="P333" i="9"/>
  <c r="P334" i="9"/>
  <c r="P335" i="9"/>
  <c r="P336" i="9"/>
  <c r="AA336" i="9" s="1"/>
  <c r="P337" i="9"/>
  <c r="P338" i="9"/>
  <c r="P339" i="9"/>
  <c r="P340" i="9"/>
  <c r="BY340" i="9" s="1"/>
  <c r="P341" i="9"/>
  <c r="P342" i="9"/>
  <c r="P343" i="9"/>
  <c r="AA343" i="9" s="1"/>
  <c r="P344" i="9"/>
  <c r="P345" i="9"/>
  <c r="P346" i="9"/>
  <c r="P347" i="9"/>
  <c r="P348" i="9"/>
  <c r="P349" i="9"/>
  <c r="P350" i="9"/>
  <c r="L350" i="9"/>
  <c r="P351" i="9"/>
  <c r="P352" i="9"/>
  <c r="P353" i="9"/>
  <c r="L353" i="9"/>
  <c r="P354" i="9"/>
  <c r="P355" i="9"/>
  <c r="P356" i="9"/>
  <c r="BY356" i="9" s="1"/>
  <c r="P357" i="9"/>
  <c r="P358" i="9"/>
  <c r="P359" i="9"/>
  <c r="L359" i="9"/>
  <c r="P360" i="9"/>
  <c r="BY360" i="9" s="1"/>
  <c r="P361" i="9"/>
  <c r="P362" i="9"/>
  <c r="P363" i="9"/>
  <c r="P364" i="9"/>
  <c r="P365" i="9"/>
  <c r="P366" i="9"/>
  <c r="P367" i="9"/>
  <c r="P368" i="9"/>
  <c r="AA368" i="9" s="1"/>
  <c r="P369" i="9"/>
  <c r="AA369" i="9" s="1"/>
  <c r="P370" i="9"/>
  <c r="BY370" i="9" s="1"/>
  <c r="P371" i="9"/>
  <c r="P372" i="9"/>
  <c r="P373" i="9"/>
  <c r="P374" i="9"/>
  <c r="P375" i="9"/>
  <c r="AA375" i="9" s="1"/>
  <c r="P376" i="9"/>
  <c r="P377" i="9"/>
  <c r="BY377" i="9" s="1"/>
  <c r="P378" i="9"/>
  <c r="L378" i="9"/>
  <c r="P379" i="9"/>
  <c r="P380" i="9"/>
  <c r="P381" i="9"/>
  <c r="AA381" i="9" s="1"/>
  <c r="P382" i="9"/>
  <c r="BY382" i="9" s="1"/>
  <c r="P383" i="9"/>
  <c r="P384" i="9"/>
  <c r="BY384" i="9" s="1"/>
  <c r="P385" i="9"/>
  <c r="P386" i="9"/>
  <c r="P387" i="9"/>
  <c r="P388" i="9"/>
  <c r="P389" i="9"/>
  <c r="P390" i="9"/>
  <c r="P391" i="9"/>
  <c r="L391" i="9"/>
  <c r="P392" i="9"/>
  <c r="P393" i="9"/>
  <c r="AA393" i="9" s="1"/>
  <c r="P394" i="9"/>
  <c r="P395" i="9"/>
  <c r="P396" i="9"/>
  <c r="P397" i="9"/>
  <c r="P398" i="9"/>
  <c r="AA398" i="9" s="1"/>
  <c r="P399" i="9"/>
  <c r="P400" i="9"/>
  <c r="L400" i="9"/>
  <c r="P401" i="9"/>
  <c r="P402" i="9"/>
  <c r="AA402" i="9" s="1"/>
  <c r="P403" i="9"/>
  <c r="BY403" i="9" s="1"/>
  <c r="P404" i="9"/>
  <c r="BY404" i="9" s="1"/>
  <c r="P405" i="9"/>
  <c r="P406" i="9"/>
  <c r="P407" i="9"/>
  <c r="P408" i="9"/>
  <c r="P409" i="9"/>
  <c r="P410" i="9"/>
  <c r="P411" i="9"/>
  <c r="L417" i="9"/>
  <c r="P418" i="9"/>
  <c r="BY418" i="9" s="1"/>
  <c r="P419" i="9"/>
  <c r="P420" i="9"/>
  <c r="BY420" i="9" s="1"/>
  <c r="P421" i="9"/>
  <c r="P422" i="9"/>
  <c r="L425" i="9"/>
  <c r="L426" i="9"/>
  <c r="L427" i="9"/>
  <c r="L428" i="9"/>
  <c r="P429" i="9"/>
  <c r="P430" i="9"/>
  <c r="L430" i="9"/>
  <c r="P431" i="9"/>
  <c r="AA431" i="9" s="1"/>
  <c r="P432" i="9"/>
  <c r="P433" i="9"/>
  <c r="P434" i="9"/>
  <c r="P435" i="9"/>
  <c r="L435" i="9"/>
  <c r="P436" i="9"/>
  <c r="P437" i="9"/>
  <c r="P438" i="9"/>
  <c r="P439" i="9"/>
  <c r="AA439" i="9" s="1"/>
  <c r="P440" i="9"/>
  <c r="P441" i="9"/>
  <c r="P442" i="9"/>
  <c r="AA442" i="9" s="1"/>
  <c r="P443" i="9"/>
  <c r="AA443" i="9" s="1"/>
  <c r="P444" i="9"/>
  <c r="P445" i="9"/>
  <c r="P446" i="9"/>
  <c r="P447" i="9"/>
  <c r="L447" i="9"/>
  <c r="P448" i="9"/>
  <c r="P449" i="9"/>
  <c r="P450" i="9"/>
  <c r="L450" i="9"/>
  <c r="P451" i="9"/>
  <c r="P452" i="9"/>
  <c r="P453" i="9"/>
  <c r="P454" i="9"/>
  <c r="P455" i="9"/>
  <c r="P456" i="9"/>
  <c r="L456" i="9"/>
  <c r="P457" i="9"/>
  <c r="P458" i="9"/>
  <c r="AA458" i="9" s="1"/>
  <c r="P459" i="9"/>
  <c r="P460" i="9"/>
  <c r="P461" i="9"/>
  <c r="BY461" i="9" s="1"/>
  <c r="P462" i="9"/>
  <c r="P463" i="9"/>
  <c r="BY463" i="9" s="1"/>
  <c r="P464" i="9"/>
  <c r="L464" i="9"/>
  <c r="P465" i="9"/>
  <c r="P466" i="9"/>
  <c r="P467" i="9"/>
  <c r="BY467" i="9" s="1"/>
  <c r="P468" i="9"/>
  <c r="AA468" i="9" s="1"/>
  <c r="P469" i="9"/>
  <c r="P470" i="9"/>
  <c r="P471" i="9"/>
  <c r="P472" i="9"/>
  <c r="P473" i="9"/>
  <c r="BY473" i="9" s="1"/>
  <c r="P474" i="9"/>
  <c r="P475" i="9"/>
  <c r="P476" i="9"/>
  <c r="AA476" i="9" s="1"/>
  <c r="P477" i="9"/>
  <c r="P478" i="9"/>
  <c r="BY478" i="9" s="1"/>
  <c r="P479" i="9"/>
  <c r="AA479" i="9" s="1"/>
  <c r="P480" i="9"/>
  <c r="P481" i="9"/>
  <c r="P482" i="9"/>
  <c r="P483" i="9"/>
  <c r="P484" i="9"/>
  <c r="P485" i="9"/>
  <c r="P486" i="9"/>
  <c r="P487" i="9"/>
  <c r="P488" i="9"/>
  <c r="P489" i="9"/>
  <c r="P490" i="9"/>
  <c r="BY490" i="9" s="1"/>
  <c r="P491" i="9"/>
  <c r="P492" i="9"/>
  <c r="P493" i="9"/>
  <c r="P494" i="9"/>
  <c r="P495" i="9"/>
  <c r="P496" i="9"/>
  <c r="P497" i="9"/>
  <c r="P498" i="9"/>
  <c r="P499" i="9"/>
  <c r="L499" i="9"/>
  <c r="P500" i="9"/>
  <c r="P501" i="9"/>
  <c r="P502" i="9"/>
  <c r="BY502" i="9" s="1"/>
  <c r="P503" i="9"/>
  <c r="P504" i="9"/>
  <c r="P505" i="9"/>
  <c r="P506" i="9"/>
  <c r="P507" i="9"/>
  <c r="P508" i="9"/>
  <c r="P509" i="9"/>
  <c r="P510" i="9"/>
  <c r="P511" i="9"/>
  <c r="BY511" i="9" s="1"/>
  <c r="P512" i="9"/>
  <c r="L513" i="9"/>
  <c r="L514" i="9"/>
  <c r="L516" i="9"/>
  <c r="L520" i="9"/>
  <c r="L521" i="9"/>
  <c r="L526" i="9"/>
  <c r="L528" i="9"/>
  <c r="L531" i="9"/>
  <c r="L532" i="9"/>
  <c r="L533" i="9"/>
  <c r="L534" i="9"/>
  <c r="L538" i="9"/>
  <c r="L539" i="9"/>
  <c r="L540" i="9"/>
  <c r="L544" i="9"/>
  <c r="L545" i="9"/>
  <c r="L546" i="9"/>
  <c r="L550" i="9"/>
  <c r="L551" i="9"/>
  <c r="L552" i="9"/>
  <c r="L556" i="9"/>
  <c r="L558" i="9"/>
  <c r="L561" i="9"/>
  <c r="L564" i="9"/>
  <c r="L567" i="9"/>
  <c r="L568" i="9"/>
  <c r="L572" i="9"/>
  <c r="L573" i="9"/>
  <c r="L574" i="9"/>
  <c r="L577" i="9"/>
  <c r="L580" i="9"/>
  <c r="L583" i="9"/>
  <c r="L584" i="9"/>
  <c r="L615" i="9"/>
  <c r="P705" i="9"/>
  <c r="AA705" i="9" s="1"/>
  <c r="P706" i="9"/>
  <c r="P707" i="9"/>
  <c r="AA707" i="9" s="1"/>
  <c r="P708" i="9"/>
  <c r="L708" i="9"/>
  <c r="P709" i="9"/>
  <c r="P710" i="9"/>
  <c r="BY710" i="9" s="1"/>
  <c r="P711" i="9"/>
  <c r="P712" i="9"/>
  <c r="BY712" i="9" s="1"/>
  <c r="P713" i="9"/>
  <c r="AA713" i="9" s="1"/>
  <c r="P714" i="9"/>
  <c r="P715" i="9"/>
  <c r="AA715" i="9" s="1"/>
  <c r="P716" i="9"/>
  <c r="BY716" i="9" s="1"/>
  <c r="P717" i="9"/>
  <c r="BY717" i="9" s="1"/>
  <c r="P718" i="9"/>
  <c r="P719" i="9"/>
  <c r="BY719" i="9" s="1"/>
  <c r="P720" i="9"/>
  <c r="P721" i="9"/>
  <c r="P722" i="9"/>
  <c r="P723" i="9"/>
  <c r="BY723" i="9" s="1"/>
  <c r="P724" i="9"/>
  <c r="P725" i="9"/>
  <c r="AA725" i="9" s="1"/>
  <c r="P726" i="9"/>
  <c r="L736" i="9"/>
  <c r="P736" i="9"/>
  <c r="AA736" i="9" s="1"/>
  <c r="L737" i="9"/>
  <c r="P737" i="9"/>
  <c r="L738" i="9"/>
  <c r="P738" i="9"/>
  <c r="AA738" i="9" s="1"/>
  <c r="L739" i="9"/>
  <c r="P739" i="9"/>
  <c r="AA739" i="9" s="1"/>
  <c r="P740" i="9"/>
  <c r="P741" i="9"/>
  <c r="P742" i="9"/>
  <c r="BY742" i="9" s="1"/>
  <c r="P743" i="9"/>
  <c r="AA743" i="9" s="1"/>
  <c r="P744" i="9"/>
  <c r="P745" i="9"/>
  <c r="L745" i="9"/>
  <c r="P746" i="9"/>
  <c r="P747" i="9"/>
  <c r="AA747" i="9" s="1"/>
  <c r="P748" i="9"/>
  <c r="P749" i="9"/>
  <c r="AA749" i="9" s="1"/>
  <c r="P750" i="9"/>
  <c r="P751" i="9"/>
  <c r="BY751" i="9" s="1"/>
  <c r="P752" i="9"/>
  <c r="P753" i="9"/>
  <c r="P754" i="9"/>
  <c r="BY754" i="9" s="1"/>
  <c r="P755" i="9"/>
  <c r="P756" i="9"/>
  <c r="BY756" i="9" s="1"/>
  <c r="P757" i="9"/>
  <c r="P758" i="9"/>
  <c r="P759" i="9"/>
  <c r="BY759" i="9" s="1"/>
  <c r="L759" i="9"/>
  <c r="P760" i="9"/>
  <c r="P761" i="9"/>
  <c r="AA761" i="9" s="1"/>
  <c r="P762" i="9"/>
  <c r="BY762" i="9" s="1"/>
  <c r="P763" i="9"/>
  <c r="P764" i="9"/>
  <c r="AA764" i="9" s="1"/>
  <c r="P765" i="9"/>
  <c r="P767" i="9"/>
  <c r="P768" i="9"/>
  <c r="P769" i="9"/>
  <c r="P770" i="9"/>
  <c r="BY770" i="9" s="1"/>
  <c r="P771" i="9"/>
  <c r="P772" i="9"/>
  <c r="AA772" i="9" s="1"/>
  <c r="P773" i="9"/>
  <c r="AA773" i="9" s="1"/>
  <c r="P774" i="9"/>
  <c r="P775" i="9"/>
  <c r="P776" i="9"/>
  <c r="P777" i="9"/>
  <c r="P778" i="9"/>
  <c r="BY778" i="9" s="1"/>
  <c r="P782" i="9"/>
  <c r="L782" i="9"/>
  <c r="P783" i="9"/>
  <c r="P784" i="9"/>
  <c r="P785" i="9"/>
  <c r="AA785" i="9" s="1"/>
  <c r="L785" i="9"/>
  <c r="P786" i="9"/>
  <c r="P787" i="9"/>
  <c r="P788" i="9"/>
  <c r="P791" i="9"/>
  <c r="P792" i="9"/>
  <c r="P793" i="9"/>
  <c r="P794" i="9"/>
  <c r="P795" i="9"/>
  <c r="P796" i="9"/>
  <c r="AA796" i="9" s="1"/>
  <c r="P797" i="9"/>
  <c r="P798" i="9"/>
  <c r="P799" i="9"/>
  <c r="BY799" i="9" s="1"/>
  <c r="P800" i="9"/>
  <c r="P801" i="9"/>
  <c r="BY801" i="9" s="1"/>
  <c r="P805" i="9"/>
  <c r="BY805" i="9" s="1"/>
  <c r="P806" i="9"/>
  <c r="P807" i="9"/>
  <c r="BY807" i="9" s="1"/>
  <c r="P808" i="9"/>
  <c r="L809" i="9"/>
  <c r="P809" i="9"/>
  <c r="AA809" i="9" s="1"/>
  <c r="L810" i="9"/>
  <c r="P810" i="9"/>
  <c r="L811" i="9"/>
  <c r="P811" i="9"/>
  <c r="BY811" i="9" s="1"/>
  <c r="P813" i="9"/>
  <c r="P814" i="9"/>
  <c r="BY814" i="9" s="1"/>
  <c r="P815" i="9"/>
  <c r="BY815" i="9" s="1"/>
  <c r="P817" i="9"/>
  <c r="L817" i="9"/>
  <c r="P818" i="9"/>
  <c r="P819" i="9"/>
  <c r="AA819" i="9" s="1"/>
  <c r="P822" i="9"/>
  <c r="BY822" i="9" s="1"/>
  <c r="P823" i="9"/>
  <c r="P826" i="9"/>
  <c r="P827" i="9"/>
  <c r="P828" i="9"/>
  <c r="BY828" i="9" s="1"/>
  <c r="P830" i="9"/>
  <c r="L830" i="9"/>
  <c r="P831" i="9"/>
  <c r="L831" i="9"/>
  <c r="L832" i="9"/>
  <c r="P833" i="9"/>
  <c r="AA833" i="9" s="1"/>
  <c r="P834" i="9"/>
  <c r="P835" i="9"/>
  <c r="AA835" i="9" s="1"/>
  <c r="P836" i="9"/>
  <c r="L836" i="9"/>
  <c r="P837" i="9"/>
  <c r="P838" i="9"/>
  <c r="P839" i="9"/>
  <c r="BY839" i="9" s="1"/>
  <c r="L839" i="9"/>
  <c r="P840" i="9"/>
  <c r="P841" i="9"/>
  <c r="BY841" i="9" s="1"/>
  <c r="P842" i="9"/>
  <c r="P844" i="9"/>
  <c r="L844" i="9"/>
  <c r="P845" i="9"/>
  <c r="BY845" i="9" s="1"/>
  <c r="P846" i="9"/>
  <c r="AA846" i="9" s="1"/>
  <c r="P847" i="9"/>
  <c r="L847" i="9"/>
  <c r="P848" i="9"/>
  <c r="P849" i="9"/>
  <c r="L852" i="9"/>
  <c r="L856" i="9"/>
  <c r="L858" i="9"/>
  <c r="L861" i="9"/>
  <c r="L862" i="9"/>
  <c r="P863" i="9"/>
  <c r="L863" i="9"/>
  <c r="P864" i="9"/>
  <c r="P865" i="9"/>
  <c r="L865" i="9"/>
  <c r="P866" i="9"/>
  <c r="L866" i="9"/>
  <c r="P867" i="9"/>
  <c r="AA867" i="9" s="1"/>
  <c r="P868" i="9"/>
  <c r="AA868" i="9" s="1"/>
  <c r="P869" i="9"/>
  <c r="P871" i="9"/>
  <c r="L871" i="9"/>
  <c r="P872" i="9"/>
  <c r="L872" i="9"/>
  <c r="P873" i="9"/>
  <c r="P874" i="9"/>
  <c r="BY874" i="9" s="1"/>
  <c r="P875" i="9"/>
  <c r="P876" i="9"/>
  <c r="BY876" i="9" s="1"/>
  <c r="L876" i="9"/>
  <c r="P877" i="9"/>
  <c r="P878" i="9"/>
  <c r="AA878" i="9" s="1"/>
  <c r="L879" i="9"/>
  <c r="P879" i="9"/>
  <c r="AA879" i="9" s="1"/>
  <c r="P880" i="9"/>
  <c r="BY880" i="9" s="1"/>
  <c r="P881" i="9"/>
  <c r="L881" i="9"/>
  <c r="P882" i="9"/>
  <c r="L882" i="9"/>
  <c r="P883" i="9"/>
  <c r="BY883" i="9" s="1"/>
  <c r="P884" i="9"/>
  <c r="L884" i="9"/>
  <c r="P885" i="9"/>
  <c r="P886" i="9"/>
  <c r="P887" i="9"/>
  <c r="L887" i="9"/>
  <c r="P888" i="9"/>
  <c r="L888" i="9"/>
  <c r="P889" i="9"/>
  <c r="BY889" i="9" s="1"/>
  <c r="P890" i="9"/>
  <c r="L890" i="9"/>
  <c r="P891" i="9"/>
  <c r="P892" i="9"/>
  <c r="BY892" i="9" s="1"/>
  <c r="P893" i="9"/>
  <c r="L893" i="9"/>
  <c r="P894" i="9"/>
  <c r="P895" i="9"/>
  <c r="P896" i="9"/>
  <c r="L896" i="9"/>
  <c r="P897" i="9"/>
  <c r="L897" i="9"/>
  <c r="P898" i="9"/>
  <c r="AA898" i="9" s="1"/>
  <c r="P899" i="9"/>
  <c r="L899" i="9"/>
  <c r="P900" i="9"/>
  <c r="L900" i="9"/>
  <c r="P901" i="9"/>
  <c r="AA901" i="9" s="1"/>
  <c r="P902" i="9"/>
  <c r="L902" i="9"/>
  <c r="P903" i="9"/>
  <c r="P904" i="9"/>
  <c r="P905" i="9"/>
  <c r="L905" i="9"/>
  <c r="P906" i="9"/>
  <c r="L906" i="9"/>
  <c r="P907" i="9"/>
  <c r="BY907" i="9" s="1"/>
  <c r="P908" i="9"/>
  <c r="L908" i="9"/>
  <c r="P912" i="9"/>
  <c r="P913" i="9"/>
  <c r="P914" i="9"/>
  <c r="P915" i="9"/>
  <c r="P916" i="9"/>
  <c r="L916" i="9"/>
  <c r="P917" i="9"/>
  <c r="L918" i="9"/>
  <c r="P918" i="9"/>
  <c r="AA918" i="9" s="1"/>
  <c r="L919" i="9"/>
  <c r="P919" i="9"/>
  <c r="AA919" i="9" s="1"/>
  <c r="L920" i="9"/>
  <c r="P920" i="9"/>
  <c r="AA920" i="9" s="1"/>
  <c r="L921" i="9"/>
  <c r="P921" i="9"/>
  <c r="AA921" i="9" s="1"/>
  <c r="P922" i="9"/>
  <c r="L923" i="9"/>
  <c r="P923" i="9"/>
  <c r="AA923" i="9" s="1"/>
  <c r="P925" i="9"/>
  <c r="AA925" i="9" s="1"/>
  <c r="P926" i="9"/>
  <c r="L926" i="9"/>
  <c r="P928" i="9"/>
  <c r="P929" i="9"/>
  <c r="L929" i="9"/>
  <c r="P930" i="9"/>
  <c r="L930" i="9"/>
  <c r="P931" i="9"/>
  <c r="P932" i="9"/>
  <c r="P933" i="9"/>
  <c r="P934" i="9"/>
  <c r="P935" i="9"/>
  <c r="L935" i="9"/>
  <c r="P937" i="9"/>
  <c r="AA937" i="9" s="1"/>
  <c r="P940" i="9"/>
  <c r="L940" i="9"/>
  <c r="P941" i="9"/>
  <c r="AA941" i="9" s="1"/>
  <c r="P942" i="9"/>
  <c r="L942" i="9"/>
  <c r="L943" i="9"/>
  <c r="P944" i="9"/>
  <c r="P945" i="9"/>
  <c r="P946" i="9"/>
  <c r="P947" i="9"/>
  <c r="L949" i="9"/>
  <c r="L950" i="9"/>
  <c r="P951" i="9"/>
  <c r="L952" i="9"/>
  <c r="P953" i="9"/>
  <c r="P954" i="9"/>
  <c r="P955" i="9"/>
  <c r="AA955" i="9" s="1"/>
  <c r="L956" i="9"/>
  <c r="P957" i="9"/>
  <c r="L957" i="9"/>
  <c r="P958" i="9"/>
  <c r="P959" i="9"/>
  <c r="P960" i="9"/>
  <c r="BY960" i="9" s="1"/>
  <c r="P961" i="9"/>
  <c r="BY961" i="9" s="1"/>
  <c r="P962" i="9"/>
  <c r="BY962" i="9" s="1"/>
  <c r="P963" i="9"/>
  <c r="P964" i="9"/>
  <c r="P965" i="9"/>
  <c r="P966" i="9"/>
  <c r="P967" i="9"/>
  <c r="P968" i="9"/>
  <c r="L968" i="9"/>
  <c r="P969" i="9"/>
  <c r="BY969" i="9" s="1"/>
  <c r="L969" i="9"/>
  <c r="P970" i="9"/>
  <c r="P971" i="9"/>
  <c r="P972" i="9"/>
  <c r="P973" i="9"/>
  <c r="P974" i="9"/>
  <c r="L974" i="9"/>
  <c r="P975" i="9"/>
  <c r="P976" i="9"/>
  <c r="P977" i="9"/>
  <c r="L977" i="9"/>
  <c r="P978" i="9"/>
  <c r="P979" i="9"/>
  <c r="BY979" i="9" s="1"/>
  <c r="P980" i="9"/>
  <c r="P981" i="9"/>
  <c r="BY981" i="9" s="1"/>
  <c r="P982" i="9"/>
  <c r="AA982" i="9" s="1"/>
  <c r="P983" i="9"/>
  <c r="BY983" i="9" s="1"/>
  <c r="P984" i="9"/>
  <c r="P985" i="9"/>
  <c r="AA985" i="9" s="1"/>
  <c r="P986" i="9"/>
  <c r="BY986" i="9" s="1"/>
  <c r="L986" i="9"/>
  <c r="P987" i="9"/>
  <c r="P988" i="9"/>
  <c r="AA988" i="9" s="1"/>
  <c r="P989" i="9"/>
  <c r="P990" i="9"/>
  <c r="P991" i="9"/>
  <c r="AA991" i="9" s="1"/>
  <c r="P992" i="9"/>
  <c r="L992" i="9"/>
  <c r="P993" i="9"/>
  <c r="P994" i="9"/>
  <c r="L994" i="9"/>
  <c r="P995" i="9"/>
  <c r="L995" i="9"/>
  <c r="P996" i="9"/>
  <c r="P997" i="9"/>
  <c r="L997" i="9"/>
  <c r="P998" i="9"/>
  <c r="P999" i="9"/>
  <c r="P1000" i="9"/>
  <c r="BY1000" i="9" s="1"/>
  <c r="P1001" i="9"/>
  <c r="P1002" i="9"/>
  <c r="P1003" i="9"/>
  <c r="L1003" i="9"/>
  <c r="P1004" i="9"/>
  <c r="P1005" i="9"/>
  <c r="L1005" i="9"/>
  <c r="P1006" i="9"/>
  <c r="P1007" i="9"/>
  <c r="P1008" i="9"/>
  <c r="BY1008" i="9" s="1"/>
  <c r="P1009" i="9"/>
  <c r="AA1009" i="9" s="1"/>
  <c r="P1010" i="9"/>
  <c r="L1010" i="9"/>
  <c r="P1011" i="9"/>
  <c r="P1012" i="9"/>
  <c r="AA1012" i="9" s="1"/>
  <c r="P1013" i="9"/>
  <c r="L1013" i="9"/>
  <c r="P1014" i="9"/>
  <c r="P1015" i="9"/>
  <c r="BY1015" i="9" s="1"/>
  <c r="L1015" i="9"/>
  <c r="P1016" i="9"/>
  <c r="P1017" i="9"/>
  <c r="L1017" i="9"/>
  <c r="P1018" i="9"/>
  <c r="P1019" i="9"/>
  <c r="P1020" i="9"/>
  <c r="BY1020" i="9" s="1"/>
  <c r="P1021" i="9"/>
  <c r="L1021" i="9"/>
  <c r="P1022" i="9"/>
  <c r="P1024" i="9"/>
  <c r="P1025" i="9"/>
  <c r="BY1025" i="9" s="1"/>
  <c r="P1026" i="9"/>
  <c r="BY1026" i="9" s="1"/>
  <c r="P1027" i="9"/>
  <c r="AA1027" i="9" s="1"/>
  <c r="P1028" i="9"/>
  <c r="BY1028" i="9" s="1"/>
  <c r="L1028" i="9"/>
  <c r="P1029" i="9"/>
  <c r="AA1029" i="9" s="1"/>
  <c r="P1030" i="9"/>
  <c r="P1032" i="9"/>
  <c r="AA1032" i="9" s="1"/>
  <c r="P1033" i="9"/>
  <c r="BY1033" i="9" s="1"/>
  <c r="L1033" i="9"/>
  <c r="P1035" i="9"/>
  <c r="P1036" i="9"/>
  <c r="L1036" i="9"/>
  <c r="P1037" i="9"/>
  <c r="BY1037" i="9" s="1"/>
  <c r="P1039" i="9"/>
  <c r="L1039" i="9"/>
  <c r="P1041" i="9"/>
  <c r="P1042" i="9"/>
  <c r="P1043" i="9"/>
  <c r="AA1043" i="9" s="1"/>
  <c r="P1044" i="9"/>
  <c r="L1044" i="9"/>
  <c r="P1045" i="9"/>
  <c r="P1046" i="9"/>
  <c r="AA1046" i="9" s="1"/>
  <c r="P1047" i="9"/>
  <c r="P1048" i="9"/>
  <c r="P1049" i="9"/>
  <c r="AA1049" i="9" s="1"/>
  <c r="P1050" i="9"/>
  <c r="L1050" i="9"/>
  <c r="P1051" i="9"/>
  <c r="P1052" i="9"/>
  <c r="L1052" i="9"/>
  <c r="P1053" i="9"/>
  <c r="P1054" i="9"/>
  <c r="P1055" i="9"/>
  <c r="AA1055" i="9" s="1"/>
  <c r="P1056" i="9"/>
  <c r="AA1056" i="9" s="1"/>
  <c r="P1057" i="9"/>
  <c r="P1058" i="9"/>
  <c r="BY1058" i="9" s="1"/>
  <c r="P1059" i="9"/>
  <c r="AA1059" i="9" s="1"/>
  <c r="L1059" i="9"/>
  <c r="P1060" i="9"/>
  <c r="P1061" i="9"/>
  <c r="P1062" i="9"/>
  <c r="P1063" i="9"/>
  <c r="P1064" i="9"/>
  <c r="BY1064" i="9" s="1"/>
  <c r="L1064" i="9"/>
  <c r="P1065" i="9"/>
  <c r="P1066" i="9"/>
  <c r="AA1066" i="9" s="1"/>
  <c r="P1067" i="9"/>
  <c r="AA1067" i="9" s="1"/>
  <c r="L1067" i="9"/>
  <c r="P1068" i="9"/>
  <c r="P1069" i="9"/>
  <c r="P1070" i="9"/>
  <c r="BY1070" i="9" s="1"/>
  <c r="P1071" i="9"/>
  <c r="L1071" i="9"/>
  <c r="P1072" i="9"/>
  <c r="P1073" i="9"/>
  <c r="P1074" i="9"/>
  <c r="P1075" i="9"/>
  <c r="AA1075" i="9" s="1"/>
  <c r="P1076" i="9"/>
  <c r="L1076" i="9"/>
  <c r="P1077" i="9"/>
  <c r="P1078" i="9"/>
  <c r="P1079" i="9"/>
  <c r="BY1079" i="9" s="1"/>
  <c r="L1079" i="9"/>
  <c r="P1080" i="9"/>
  <c r="L1080" i="9"/>
  <c r="P1081" i="9"/>
  <c r="P1082" i="9"/>
  <c r="BY1082" i="9" s="1"/>
  <c r="P1083" i="9"/>
  <c r="P1084" i="9"/>
  <c r="P1085" i="9"/>
  <c r="P1086" i="9"/>
  <c r="P1087" i="9"/>
  <c r="P1088" i="9"/>
  <c r="P1089" i="9"/>
  <c r="P1090" i="9"/>
  <c r="AA1090" i="9" s="1"/>
  <c r="P1091" i="9"/>
  <c r="P1092" i="9"/>
  <c r="BY1092" i="9" s="1"/>
  <c r="P1094" i="9"/>
  <c r="P1095" i="9"/>
  <c r="P1096" i="9"/>
  <c r="P1097" i="9"/>
  <c r="P1098" i="9"/>
  <c r="BY1098" i="9" s="1"/>
  <c r="P1100" i="9"/>
  <c r="P1101" i="9"/>
  <c r="P1102" i="9"/>
  <c r="P1104" i="9"/>
  <c r="P1105" i="9"/>
  <c r="BY1105" i="9" s="1"/>
  <c r="P1107" i="9"/>
  <c r="P1109" i="9"/>
  <c r="P1110" i="9"/>
  <c r="P1111" i="9"/>
  <c r="P1112" i="9"/>
  <c r="P1113" i="9"/>
  <c r="P1114" i="9"/>
  <c r="AA1114" i="9" s="1"/>
  <c r="P1115" i="9"/>
  <c r="P1116" i="9"/>
  <c r="P1117" i="9"/>
  <c r="P1118" i="9"/>
  <c r="P1119" i="9"/>
  <c r="P1120" i="9"/>
  <c r="P1121" i="9"/>
  <c r="P1122" i="9"/>
  <c r="P1123" i="9"/>
  <c r="AA1123" i="9" s="1"/>
  <c r="P1124" i="9"/>
  <c r="P1125" i="9"/>
  <c r="BY1125" i="9" s="1"/>
  <c r="P1126" i="9"/>
  <c r="AA1126" i="9" s="1"/>
  <c r="P1127" i="9"/>
  <c r="AA1127" i="9" s="1"/>
  <c r="P1128" i="9"/>
  <c r="P1129" i="9"/>
  <c r="P1130" i="9"/>
  <c r="L1130" i="9"/>
  <c r="P1131" i="9"/>
  <c r="P1132" i="9"/>
  <c r="P1133" i="9"/>
  <c r="P1134" i="9"/>
  <c r="BY1134" i="9" s="1"/>
  <c r="P1135" i="9"/>
  <c r="P1136" i="9"/>
  <c r="P1137" i="9"/>
  <c r="L1137" i="9"/>
  <c r="P1138" i="9"/>
  <c r="L1138" i="9"/>
  <c r="P1139" i="9"/>
  <c r="AA1139" i="9" s="1"/>
  <c r="P1140" i="9"/>
  <c r="P1141" i="9"/>
  <c r="P1142" i="9"/>
  <c r="P1143" i="9"/>
  <c r="L1143" i="9"/>
  <c r="P1144" i="9"/>
  <c r="L1144" i="9"/>
  <c r="P1145" i="9"/>
  <c r="P1146" i="9"/>
  <c r="P1147" i="9"/>
  <c r="AA1147" i="9" s="1"/>
  <c r="P1148" i="9"/>
  <c r="P1149" i="9"/>
  <c r="AA1149" i="9" s="1"/>
  <c r="P1150" i="9"/>
  <c r="AA1150" i="9" s="1"/>
  <c r="P1151" i="9"/>
  <c r="BY1151" i="9" s="1"/>
  <c r="P1152" i="9"/>
  <c r="AA1152" i="9" s="1"/>
  <c r="P1153" i="9"/>
  <c r="BY1153" i="9" s="1"/>
  <c r="P1154" i="9"/>
  <c r="P1155" i="9"/>
  <c r="L1155" i="9"/>
  <c r="P1156" i="9"/>
  <c r="L1156" i="9"/>
  <c r="P1157" i="9"/>
  <c r="P1158" i="9"/>
  <c r="P1159" i="9"/>
  <c r="P1160" i="9"/>
  <c r="P1161" i="9"/>
  <c r="L1161" i="9"/>
  <c r="P1162" i="9"/>
  <c r="AA1162" i="9" s="1"/>
  <c r="P1163" i="9"/>
  <c r="P1164" i="9"/>
  <c r="AA1164" i="9" s="1"/>
  <c r="P1165" i="9"/>
  <c r="L1165" i="9"/>
  <c r="P1166" i="9"/>
  <c r="L1166" i="9"/>
  <c r="P1167" i="9"/>
  <c r="P1168" i="9"/>
  <c r="P1169" i="9"/>
  <c r="P1170" i="9"/>
  <c r="P1171" i="9"/>
  <c r="L1171" i="9"/>
  <c r="P1172" i="9"/>
  <c r="AA1172" i="9" s="1"/>
  <c r="P1173" i="9"/>
  <c r="P1174" i="9"/>
  <c r="P1175" i="9"/>
  <c r="P1176" i="9"/>
  <c r="AA1176" i="9" s="1"/>
  <c r="P1177" i="9"/>
  <c r="L1177" i="9"/>
  <c r="P1178" i="9"/>
  <c r="BY1178" i="9" s="1"/>
  <c r="P1179" i="9"/>
  <c r="P1180" i="9"/>
  <c r="P1181" i="9"/>
  <c r="P1182" i="9"/>
  <c r="P1183" i="9"/>
  <c r="L1183" i="9"/>
  <c r="P1184" i="9"/>
  <c r="AA1184" i="9" s="1"/>
  <c r="P1185" i="9"/>
  <c r="P1186" i="9"/>
  <c r="AA1186" i="9" s="1"/>
  <c r="P1187" i="9"/>
  <c r="L1187" i="9"/>
  <c r="P1188" i="9"/>
  <c r="AA1188" i="9" s="1"/>
  <c r="P1189" i="9"/>
  <c r="P1190" i="9"/>
  <c r="P1191" i="9"/>
  <c r="P1192" i="9"/>
  <c r="BY1192" i="9" s="1"/>
  <c r="P1193" i="9"/>
  <c r="L1193" i="9"/>
  <c r="P1194" i="9"/>
  <c r="P1195" i="9"/>
  <c r="P1196" i="9"/>
  <c r="P1197" i="9"/>
  <c r="P1198" i="9"/>
  <c r="P1199" i="9"/>
  <c r="P1200" i="9"/>
  <c r="L1200" i="9"/>
  <c r="P1201" i="9"/>
  <c r="P1202" i="9"/>
  <c r="L1202" i="9"/>
  <c r="P1203" i="9"/>
  <c r="P1204" i="9"/>
  <c r="P1205" i="9"/>
  <c r="P1206" i="9"/>
  <c r="P1207" i="9"/>
  <c r="BY1207" i="9" s="1"/>
  <c r="P1208" i="9"/>
  <c r="P1209" i="9"/>
  <c r="P1210" i="9"/>
  <c r="BY1210" i="9" s="1"/>
  <c r="P1211" i="9"/>
  <c r="BY1211" i="9" s="1"/>
  <c r="P1212" i="9"/>
  <c r="L1212" i="9"/>
  <c r="P1213" i="9"/>
  <c r="L1213" i="9"/>
  <c r="P1214" i="9"/>
  <c r="BY1214" i="9" s="1"/>
  <c r="P1215" i="9"/>
  <c r="P1216" i="9"/>
  <c r="BY1216" i="9" s="1"/>
  <c r="P1217" i="9"/>
  <c r="L1217" i="9"/>
  <c r="P1218" i="9"/>
  <c r="L1218" i="9"/>
  <c r="P1219" i="9"/>
  <c r="P1220" i="9"/>
  <c r="P1221" i="9"/>
  <c r="P1222" i="9"/>
  <c r="P1223" i="9"/>
  <c r="L1223" i="9"/>
  <c r="P1224" i="9"/>
  <c r="P1225" i="9"/>
  <c r="BY1225" i="9" s="1"/>
  <c r="P1226" i="9"/>
  <c r="P1227" i="9"/>
  <c r="P1228" i="9"/>
  <c r="P1229" i="9"/>
  <c r="L1229" i="9"/>
  <c r="P1230" i="9"/>
  <c r="P1231" i="9"/>
  <c r="P1232" i="9"/>
  <c r="P1233" i="9"/>
  <c r="AA1233" i="9" s="1"/>
  <c r="P1234" i="9"/>
  <c r="P1235" i="9"/>
  <c r="P1236" i="9"/>
  <c r="L1236" i="9"/>
  <c r="P1237" i="9"/>
  <c r="P1238" i="9"/>
  <c r="AA1238" i="9" s="1"/>
  <c r="P1239" i="9"/>
  <c r="P1240" i="9"/>
  <c r="P1562" i="9"/>
  <c r="P1564" i="9"/>
  <c r="P1565" i="9"/>
  <c r="P1566" i="9"/>
  <c r="P1567" i="9"/>
  <c r="BY1567" i="9" s="1"/>
  <c r="BG736" i="9"/>
  <c r="BG734" i="9"/>
  <c r="BG733" i="9"/>
  <c r="BG732" i="9"/>
  <c r="CB734" i="9"/>
  <c r="CB733" i="9"/>
  <c r="CB732" i="9"/>
  <c r="AZ736" i="9"/>
  <c r="AZ734" i="9"/>
  <c r="AZ733" i="9"/>
  <c r="AZ732" i="9"/>
  <c r="BB736" i="9"/>
  <c r="BB734" i="9"/>
  <c r="BB733" i="9"/>
  <c r="BB732" i="9"/>
  <c r="AK734" i="9"/>
  <c r="AH734" i="9"/>
  <c r="AK733" i="9"/>
  <c r="AH733" i="9"/>
  <c r="AK732" i="9"/>
  <c r="AH732" i="9"/>
  <c r="AC736" i="9"/>
  <c r="AC734" i="9"/>
  <c r="AC733" i="9"/>
  <c r="AC732" i="9"/>
  <c r="A734" i="9"/>
  <c r="A733" i="9"/>
  <c r="A732" i="9"/>
  <c r="CB1127" i="9"/>
  <c r="CB1126" i="9"/>
  <c r="CB1125" i="9"/>
  <c r="CB1124" i="9"/>
  <c r="CB1123" i="9"/>
  <c r="CB1122" i="9"/>
  <c r="CB1121" i="9"/>
  <c r="CB1120" i="9"/>
  <c r="CB1119" i="9"/>
  <c r="CB1118" i="9"/>
  <c r="CB1117" i="9"/>
  <c r="CB1116" i="9"/>
  <c r="CB1115" i="9"/>
  <c r="CB1114" i="9"/>
  <c r="CB1113" i="9"/>
  <c r="CB1112" i="9"/>
  <c r="CB1111" i="9"/>
  <c r="CB1110" i="9"/>
  <c r="CB1109" i="9"/>
  <c r="CB1107" i="9"/>
  <c r="CB1105" i="9"/>
  <c r="CB1104" i="9"/>
  <c r="CB1103" i="9"/>
  <c r="CB1102" i="9"/>
  <c r="CB1099" i="9"/>
  <c r="CB1093" i="9"/>
  <c r="A1093" i="9"/>
  <c r="A1099" i="9"/>
  <c r="A1103" i="9"/>
  <c r="AC1127" i="9"/>
  <c r="AH1127" i="9"/>
  <c r="AK1127" i="9"/>
  <c r="AZ1127" i="9"/>
  <c r="BB1127" i="9"/>
  <c r="BG1099" i="9"/>
  <c r="BB1099" i="9"/>
  <c r="AZ1099" i="9"/>
  <c r="AK1099" i="9"/>
  <c r="AH1099" i="9"/>
  <c r="AC1099" i="9"/>
  <c r="BG1103" i="9"/>
  <c r="BB1103" i="9"/>
  <c r="AZ1103" i="9"/>
  <c r="AK1103" i="9"/>
  <c r="AH1103" i="9"/>
  <c r="AC1103" i="9"/>
  <c r="BG1093" i="9"/>
  <c r="BB1093" i="9"/>
  <c r="AZ1093" i="9"/>
  <c r="AK1093" i="9"/>
  <c r="AH1093" i="9"/>
  <c r="AC1093" i="9"/>
  <c r="CB736" i="9"/>
  <c r="CB726" i="9"/>
  <c r="CC919" i="11"/>
  <c r="BZ919" i="11"/>
  <c r="CC918" i="11"/>
  <c r="BZ918" i="11"/>
  <c r="CC917" i="11"/>
  <c r="Y7" i="15"/>
  <c r="Y6" i="15"/>
  <c r="Y5" i="15"/>
  <c r="Y4" i="15"/>
  <c r="A4" i="15"/>
  <c r="A6" i="15"/>
  <c r="CC916" i="11"/>
  <c r="BZ916" i="11"/>
  <c r="BZ4" i="11"/>
  <c r="CC4" i="11"/>
  <c r="BZ5" i="11"/>
  <c r="CC5" i="11"/>
  <c r="BZ6" i="11"/>
  <c r="CC6" i="11"/>
  <c r="BZ7" i="11"/>
  <c r="CC7" i="11"/>
  <c r="BZ8" i="11"/>
  <c r="CC8" i="11"/>
  <c r="BZ9" i="11"/>
  <c r="CC9" i="11"/>
  <c r="BZ10" i="11"/>
  <c r="CC10" i="11"/>
  <c r="BZ11" i="11"/>
  <c r="CC11" i="11"/>
  <c r="BZ12" i="11"/>
  <c r="CC12" i="11"/>
  <c r="BZ13" i="11"/>
  <c r="CC13" i="11"/>
  <c r="BZ14" i="11"/>
  <c r="CC14" i="11"/>
  <c r="BZ15" i="11"/>
  <c r="CC15" i="11"/>
  <c r="BZ16" i="11"/>
  <c r="CC16" i="11"/>
  <c r="BZ17" i="11"/>
  <c r="CC17" i="11"/>
  <c r="BZ18" i="11"/>
  <c r="CC18" i="11"/>
  <c r="BZ19" i="11"/>
  <c r="CC19" i="11"/>
  <c r="BZ20" i="11"/>
  <c r="CC20" i="11"/>
  <c r="BZ21" i="11"/>
  <c r="CC21" i="11"/>
  <c r="BZ22" i="11"/>
  <c r="CC22" i="11"/>
  <c r="BZ23" i="11"/>
  <c r="CC23" i="11"/>
  <c r="BZ24" i="11"/>
  <c r="CC24" i="11"/>
  <c r="BZ25" i="11"/>
  <c r="CC25" i="11"/>
  <c r="BZ26" i="11"/>
  <c r="CC26" i="11"/>
  <c r="BZ27" i="11"/>
  <c r="CC27" i="11"/>
  <c r="BZ28" i="11"/>
  <c r="CC28" i="11"/>
  <c r="BZ29" i="11"/>
  <c r="CC29" i="11"/>
  <c r="BZ30" i="11"/>
  <c r="CC30" i="11"/>
  <c r="BZ31" i="11"/>
  <c r="CC31" i="11"/>
  <c r="BZ32" i="11"/>
  <c r="CC32" i="11"/>
  <c r="BZ33" i="11"/>
  <c r="CC33" i="11"/>
  <c r="BZ34" i="11"/>
  <c r="CC34" i="11"/>
  <c r="BZ35" i="11"/>
  <c r="CC35" i="11"/>
  <c r="BZ36" i="11"/>
  <c r="CC36" i="11"/>
  <c r="BZ37" i="11"/>
  <c r="CC37" i="11"/>
  <c r="BZ38" i="11"/>
  <c r="CC38" i="11"/>
  <c r="BZ39" i="11"/>
  <c r="CC39" i="11"/>
  <c r="BZ40" i="11"/>
  <c r="CC40" i="11"/>
  <c r="BZ41" i="11"/>
  <c r="CC41" i="11"/>
  <c r="BZ42" i="11"/>
  <c r="CC42" i="11"/>
  <c r="BZ43" i="11"/>
  <c r="CC43" i="11"/>
  <c r="BZ44" i="11"/>
  <c r="CC44" i="11"/>
  <c r="BZ45" i="11"/>
  <c r="CC45" i="11"/>
  <c r="BZ46" i="11"/>
  <c r="CC46" i="11"/>
  <c r="BZ47" i="11"/>
  <c r="CC47" i="11"/>
  <c r="BZ48" i="11"/>
  <c r="CC48" i="11"/>
  <c r="BZ49" i="11"/>
  <c r="CC49" i="11"/>
  <c r="BZ50" i="11"/>
  <c r="CC50" i="11"/>
  <c r="BZ51" i="11"/>
  <c r="CC51" i="11"/>
  <c r="BZ52" i="11"/>
  <c r="CC52" i="11"/>
  <c r="BZ53" i="11"/>
  <c r="CC53" i="11"/>
  <c r="BZ54" i="11"/>
  <c r="CC54" i="11"/>
  <c r="BZ55" i="11"/>
  <c r="CC55" i="11"/>
  <c r="BZ56" i="11"/>
  <c r="CC56" i="11"/>
  <c r="BZ57" i="11"/>
  <c r="CC57" i="11"/>
  <c r="BZ58" i="11"/>
  <c r="CC58" i="11"/>
  <c r="BZ59" i="11"/>
  <c r="CC59" i="11"/>
  <c r="BZ60" i="11"/>
  <c r="CC60" i="11"/>
  <c r="BZ61" i="11"/>
  <c r="CC61" i="11"/>
  <c r="BZ62" i="11"/>
  <c r="CC62" i="11"/>
  <c r="BZ63" i="11"/>
  <c r="CC63" i="11"/>
  <c r="BZ64" i="11"/>
  <c r="CC64" i="11"/>
  <c r="BZ65" i="11"/>
  <c r="CC65" i="11"/>
  <c r="BZ66" i="11"/>
  <c r="CC66" i="11"/>
  <c r="BZ67" i="11"/>
  <c r="CC67" i="11"/>
  <c r="BZ68" i="11"/>
  <c r="CC68" i="11"/>
  <c r="BZ69" i="11"/>
  <c r="CC69" i="11"/>
  <c r="BZ70" i="11"/>
  <c r="CC70" i="11"/>
  <c r="BZ71" i="11"/>
  <c r="CC71" i="11"/>
  <c r="BZ72" i="11"/>
  <c r="CC72" i="11"/>
  <c r="BZ73" i="11"/>
  <c r="CC73" i="11"/>
  <c r="BZ74" i="11"/>
  <c r="CC74" i="11"/>
  <c r="BZ75" i="11"/>
  <c r="CC75" i="11"/>
  <c r="BZ76" i="11"/>
  <c r="CC76" i="11"/>
  <c r="BZ77" i="11"/>
  <c r="CC77" i="11"/>
  <c r="BZ78" i="11"/>
  <c r="CC78" i="11"/>
  <c r="BZ79" i="11"/>
  <c r="CC79" i="11"/>
  <c r="BZ80" i="11"/>
  <c r="CC80" i="11"/>
  <c r="BZ81" i="11"/>
  <c r="CC81" i="11"/>
  <c r="BZ82" i="11"/>
  <c r="CC82" i="11"/>
  <c r="BZ83" i="11"/>
  <c r="CC83" i="11"/>
  <c r="BZ84" i="11"/>
  <c r="CC84" i="11"/>
  <c r="BZ85" i="11"/>
  <c r="CC85" i="11"/>
  <c r="BZ86" i="11"/>
  <c r="CC86" i="11"/>
  <c r="BZ87" i="11"/>
  <c r="CC87" i="11"/>
  <c r="BZ88" i="11"/>
  <c r="CC88" i="11"/>
  <c r="BZ89" i="11"/>
  <c r="CC89" i="11"/>
  <c r="BZ90" i="11"/>
  <c r="CC90" i="11"/>
  <c r="BZ91" i="11"/>
  <c r="CC91" i="11"/>
  <c r="BZ92" i="11"/>
  <c r="CC92" i="11"/>
  <c r="BZ93" i="11"/>
  <c r="CC93" i="11"/>
  <c r="BZ94" i="11"/>
  <c r="CC94" i="11"/>
  <c r="BZ95" i="11"/>
  <c r="CC95" i="11"/>
  <c r="BZ96" i="11"/>
  <c r="CC96" i="11"/>
  <c r="BZ97" i="11"/>
  <c r="CC97" i="11"/>
  <c r="BZ98" i="11"/>
  <c r="CC98" i="11"/>
  <c r="BZ99" i="11"/>
  <c r="CC99" i="11"/>
  <c r="BZ100" i="11"/>
  <c r="CC100" i="11"/>
  <c r="BZ101" i="11"/>
  <c r="CC101" i="11"/>
  <c r="BZ102" i="11"/>
  <c r="CC102" i="11"/>
  <c r="BZ103" i="11"/>
  <c r="CC103" i="11"/>
  <c r="BZ104" i="11"/>
  <c r="CC104" i="11"/>
  <c r="BZ105" i="11"/>
  <c r="CC105" i="11"/>
  <c r="BZ106" i="11"/>
  <c r="CC106" i="11"/>
  <c r="BZ107" i="11"/>
  <c r="CC107" i="11"/>
  <c r="BZ108" i="11"/>
  <c r="CC108" i="11"/>
  <c r="BZ109" i="11"/>
  <c r="CC109" i="11"/>
  <c r="BZ110" i="11"/>
  <c r="CC110" i="11"/>
  <c r="BZ111" i="11"/>
  <c r="CC111" i="11"/>
  <c r="BZ112" i="11"/>
  <c r="CC112" i="11"/>
  <c r="BZ113" i="11"/>
  <c r="CC113" i="11"/>
  <c r="BZ114" i="11"/>
  <c r="CC114" i="11"/>
  <c r="BZ115" i="11"/>
  <c r="CC115" i="11"/>
  <c r="BZ116" i="11"/>
  <c r="CC116" i="11"/>
  <c r="BZ117" i="11"/>
  <c r="CC117" i="11"/>
  <c r="BZ118" i="11"/>
  <c r="CC118" i="11"/>
  <c r="BZ119" i="11"/>
  <c r="CC119" i="11"/>
  <c r="BZ120" i="11"/>
  <c r="CC120" i="11"/>
  <c r="BZ121" i="11"/>
  <c r="CC121" i="11"/>
  <c r="BZ122" i="11"/>
  <c r="CC122" i="11"/>
  <c r="BZ123" i="11"/>
  <c r="CC123" i="11"/>
  <c r="BZ124" i="11"/>
  <c r="CC124" i="11"/>
  <c r="BZ125" i="11"/>
  <c r="CC125" i="11"/>
  <c r="BZ126" i="11"/>
  <c r="CC126" i="11"/>
  <c r="BZ127" i="11"/>
  <c r="CC127" i="11"/>
  <c r="BZ128" i="11"/>
  <c r="CC128" i="11"/>
  <c r="BZ129" i="11"/>
  <c r="CC129" i="11"/>
  <c r="BZ130" i="11"/>
  <c r="CC130" i="11"/>
  <c r="BZ131" i="11"/>
  <c r="CC131" i="11"/>
  <c r="BZ132" i="11"/>
  <c r="CC132" i="11"/>
  <c r="BZ133" i="11"/>
  <c r="CC133" i="11"/>
  <c r="BZ134" i="11"/>
  <c r="CC134" i="11"/>
  <c r="BZ135" i="11"/>
  <c r="CC135" i="11"/>
  <c r="BZ136" i="11"/>
  <c r="CC136" i="11"/>
  <c r="BZ137" i="11"/>
  <c r="CC137" i="11"/>
  <c r="BZ138" i="11"/>
  <c r="CC138" i="11"/>
  <c r="BZ139" i="11"/>
  <c r="CC139" i="11"/>
  <c r="BZ140" i="11"/>
  <c r="CC140" i="11"/>
  <c r="BZ141" i="11"/>
  <c r="CC141" i="11"/>
  <c r="BZ142" i="11"/>
  <c r="CC142" i="11"/>
  <c r="BZ143" i="11"/>
  <c r="CC143" i="11"/>
  <c r="BZ144" i="11"/>
  <c r="CC144" i="11"/>
  <c r="BZ145" i="11"/>
  <c r="CC145" i="11"/>
  <c r="BZ146" i="11"/>
  <c r="CC146" i="11"/>
  <c r="BZ147" i="11"/>
  <c r="CC147" i="11"/>
  <c r="BZ148" i="11"/>
  <c r="CC148" i="11"/>
  <c r="BZ149" i="11"/>
  <c r="CC149" i="11"/>
  <c r="BZ150" i="11"/>
  <c r="CC150" i="11"/>
  <c r="BZ151" i="11"/>
  <c r="CC151" i="11"/>
  <c r="BZ152" i="11"/>
  <c r="CC152" i="11"/>
  <c r="BZ153" i="11"/>
  <c r="CC153" i="11"/>
  <c r="BZ154" i="11"/>
  <c r="CC154" i="11"/>
  <c r="BZ155" i="11"/>
  <c r="CC155" i="11"/>
  <c r="BZ156" i="11"/>
  <c r="CC156" i="11"/>
  <c r="BZ157" i="11"/>
  <c r="CC157" i="11"/>
  <c r="BZ158" i="11"/>
  <c r="CC158" i="11"/>
  <c r="BZ159" i="11"/>
  <c r="CC159" i="11"/>
  <c r="BZ160" i="11"/>
  <c r="CC160" i="11"/>
  <c r="BZ161" i="11"/>
  <c r="CC161" i="11"/>
  <c r="BZ162" i="11"/>
  <c r="CC162" i="11"/>
  <c r="BZ163" i="11"/>
  <c r="CC163" i="11"/>
  <c r="BZ164" i="11"/>
  <c r="CC164" i="11"/>
  <c r="BZ165" i="11"/>
  <c r="CC165" i="11"/>
  <c r="BZ166" i="11"/>
  <c r="CC166" i="11"/>
  <c r="BZ167" i="11"/>
  <c r="CC167" i="11"/>
  <c r="BZ168" i="11"/>
  <c r="CC168" i="11"/>
  <c r="BZ169" i="11"/>
  <c r="CC169" i="11"/>
  <c r="BZ170" i="11"/>
  <c r="CC170" i="11"/>
  <c r="BZ171" i="11"/>
  <c r="CC171" i="11"/>
  <c r="BZ172" i="11"/>
  <c r="CC172" i="11"/>
  <c r="BZ173" i="11"/>
  <c r="CC173" i="11"/>
  <c r="BZ174" i="11"/>
  <c r="CC174" i="11"/>
  <c r="BZ175" i="11"/>
  <c r="CC175" i="11"/>
  <c r="BZ176" i="11"/>
  <c r="CC176" i="11"/>
  <c r="BZ177" i="11"/>
  <c r="CC177" i="11"/>
  <c r="BZ178" i="11"/>
  <c r="CC178" i="11"/>
  <c r="BZ179" i="11"/>
  <c r="CC179" i="11"/>
  <c r="BZ180" i="11"/>
  <c r="CC180" i="11"/>
  <c r="BZ181" i="11"/>
  <c r="CC181" i="11"/>
  <c r="BZ182" i="11"/>
  <c r="CC182" i="11"/>
  <c r="BZ183" i="11"/>
  <c r="CC183" i="11"/>
  <c r="BZ184" i="11"/>
  <c r="CC184" i="11"/>
  <c r="BZ185" i="11"/>
  <c r="CC185" i="11"/>
  <c r="BZ186" i="11"/>
  <c r="CC186" i="11"/>
  <c r="BZ187" i="11"/>
  <c r="CC187" i="11"/>
  <c r="BZ188" i="11"/>
  <c r="CC188" i="11"/>
  <c r="BZ189" i="11"/>
  <c r="CC189" i="11"/>
  <c r="BZ190" i="11"/>
  <c r="CC190" i="11"/>
  <c r="BZ191" i="11"/>
  <c r="CC191" i="11"/>
  <c r="BZ192" i="11"/>
  <c r="CC192" i="11"/>
  <c r="BZ193" i="11"/>
  <c r="CC193" i="11"/>
  <c r="BZ194" i="11"/>
  <c r="CC194" i="11"/>
  <c r="BZ195" i="11"/>
  <c r="CC195" i="11"/>
  <c r="BZ196" i="11"/>
  <c r="CC196" i="11"/>
  <c r="BZ197" i="11"/>
  <c r="CC197" i="11"/>
  <c r="BZ198" i="11"/>
  <c r="CC198" i="11"/>
  <c r="BZ199" i="11"/>
  <c r="CC199" i="11"/>
  <c r="BZ200" i="11"/>
  <c r="CC200" i="11"/>
  <c r="BZ201" i="11"/>
  <c r="CC201" i="11"/>
  <c r="BZ202" i="11"/>
  <c r="CC202" i="11"/>
  <c r="BZ203" i="11"/>
  <c r="CC203" i="11"/>
  <c r="BZ204" i="11"/>
  <c r="CC204" i="11"/>
  <c r="BZ205" i="11"/>
  <c r="CC205" i="11"/>
  <c r="BZ206" i="11"/>
  <c r="CC206" i="11"/>
  <c r="BZ207" i="11"/>
  <c r="CC207" i="11"/>
  <c r="BZ208" i="11"/>
  <c r="CC208" i="11"/>
  <c r="BZ209" i="11"/>
  <c r="CC209" i="11"/>
  <c r="BZ210" i="11"/>
  <c r="CC210" i="11"/>
  <c r="BZ211" i="11"/>
  <c r="CC211" i="11"/>
  <c r="BZ212" i="11"/>
  <c r="CC212" i="11"/>
  <c r="BZ213" i="11"/>
  <c r="CC213" i="11"/>
  <c r="BZ214" i="11"/>
  <c r="CC214" i="11"/>
  <c r="BZ215" i="11"/>
  <c r="CC215" i="11"/>
  <c r="BZ216" i="11"/>
  <c r="CC216" i="11"/>
  <c r="BZ217" i="11"/>
  <c r="CC217" i="11"/>
  <c r="BZ218" i="11"/>
  <c r="CC218" i="11"/>
  <c r="BZ219" i="11"/>
  <c r="CC219" i="11"/>
  <c r="BZ220" i="11"/>
  <c r="CC220" i="11"/>
  <c r="BZ221" i="11"/>
  <c r="CC221" i="11"/>
  <c r="BZ222" i="11"/>
  <c r="CC222" i="11"/>
  <c r="BZ223" i="11"/>
  <c r="CC223" i="11"/>
  <c r="BZ224" i="11"/>
  <c r="CC224" i="11"/>
  <c r="BZ225" i="11"/>
  <c r="CC225" i="11"/>
  <c r="BZ226" i="11"/>
  <c r="CC226" i="11"/>
  <c r="BZ227" i="11"/>
  <c r="CC227" i="11"/>
  <c r="BZ228" i="11"/>
  <c r="CC228" i="11"/>
  <c r="BZ229" i="11"/>
  <c r="CC229" i="11"/>
  <c r="BZ230" i="11"/>
  <c r="CC230" i="11"/>
  <c r="BZ231" i="11"/>
  <c r="CC231" i="11"/>
  <c r="BZ232" i="11"/>
  <c r="CC232" i="11"/>
  <c r="BZ233" i="11"/>
  <c r="CC233" i="11"/>
  <c r="CC234" i="11"/>
  <c r="CC235" i="11"/>
  <c r="CC236" i="11"/>
  <c r="CC237" i="11"/>
  <c r="CC238" i="11"/>
  <c r="CC239" i="11"/>
  <c r="BZ240" i="11"/>
  <c r="CC240" i="11"/>
  <c r="BZ241" i="11"/>
  <c r="CC241" i="11"/>
  <c r="BZ242" i="11"/>
  <c r="CC242" i="11"/>
  <c r="BZ243" i="11"/>
  <c r="CC243" i="11"/>
  <c r="BZ244" i="11"/>
  <c r="CC244" i="11"/>
  <c r="BZ245" i="11"/>
  <c r="CC245" i="11"/>
  <c r="BZ246" i="11"/>
  <c r="CC246" i="11"/>
  <c r="BZ247" i="11"/>
  <c r="CC247" i="11"/>
  <c r="BZ248" i="11"/>
  <c r="CC248" i="11"/>
  <c r="BZ249" i="11"/>
  <c r="CC249" i="11"/>
  <c r="BZ250" i="11"/>
  <c r="CC250" i="11"/>
  <c r="BZ251" i="11"/>
  <c r="CC251" i="11"/>
  <c r="BZ252" i="11"/>
  <c r="CC252" i="11"/>
  <c r="BZ253" i="11"/>
  <c r="CC253" i="11"/>
  <c r="BZ254" i="11"/>
  <c r="CC254" i="11"/>
  <c r="BZ255" i="11"/>
  <c r="CC255" i="11"/>
  <c r="BZ256" i="11"/>
  <c r="CC256" i="11"/>
  <c r="BZ257" i="11"/>
  <c r="CC257" i="11"/>
  <c r="BZ258" i="11"/>
  <c r="CC258" i="11"/>
  <c r="BZ259" i="11"/>
  <c r="CC259" i="11"/>
  <c r="BZ260" i="11"/>
  <c r="CC260" i="11"/>
  <c r="BZ261" i="11"/>
  <c r="CC261" i="11"/>
  <c r="BZ262" i="11"/>
  <c r="CC262" i="11"/>
  <c r="BZ263" i="11"/>
  <c r="CC263" i="11"/>
  <c r="BZ264" i="11"/>
  <c r="CC264" i="11"/>
  <c r="BZ265" i="11"/>
  <c r="CC265" i="11"/>
  <c r="BZ266" i="11"/>
  <c r="CC266" i="11"/>
  <c r="BZ267" i="11"/>
  <c r="CC267" i="11"/>
  <c r="BZ268" i="11"/>
  <c r="CC268" i="11"/>
  <c r="BZ269" i="11"/>
  <c r="CC269" i="11"/>
  <c r="BZ270" i="11"/>
  <c r="CC270" i="11"/>
  <c r="BZ271" i="11"/>
  <c r="CC271" i="11"/>
  <c r="BZ272" i="11"/>
  <c r="CC272" i="11"/>
  <c r="BZ273" i="11"/>
  <c r="CC273" i="11"/>
  <c r="BZ274" i="11"/>
  <c r="CC274" i="11"/>
  <c r="BZ275" i="11"/>
  <c r="CC275" i="11"/>
  <c r="BZ276" i="11"/>
  <c r="CC276" i="11"/>
  <c r="BZ277" i="11"/>
  <c r="CC277" i="11"/>
  <c r="BZ278" i="11"/>
  <c r="CC278" i="11"/>
  <c r="BZ279" i="11"/>
  <c r="CC279" i="11"/>
  <c r="BZ280" i="11"/>
  <c r="CC280" i="11"/>
  <c r="BZ281" i="11"/>
  <c r="CC281" i="11"/>
  <c r="BZ282" i="11"/>
  <c r="CC282" i="11"/>
  <c r="BZ283" i="11"/>
  <c r="CC283" i="11"/>
  <c r="BZ284" i="11"/>
  <c r="CC284" i="11"/>
  <c r="BZ285" i="11"/>
  <c r="CC285" i="11"/>
  <c r="BZ286" i="11"/>
  <c r="CC286" i="11"/>
  <c r="BZ287" i="11"/>
  <c r="CC287" i="11"/>
  <c r="BZ288" i="11"/>
  <c r="CC288" i="11"/>
  <c r="BZ289" i="11"/>
  <c r="CC289" i="11"/>
  <c r="BZ290" i="11"/>
  <c r="CC290" i="11"/>
  <c r="BZ291" i="11"/>
  <c r="CC291" i="11"/>
  <c r="BZ292" i="11"/>
  <c r="CC292" i="11"/>
  <c r="BZ293" i="11"/>
  <c r="CC293" i="11"/>
  <c r="BZ294" i="11"/>
  <c r="CC294" i="11"/>
  <c r="BZ295" i="11"/>
  <c r="CC295" i="11"/>
  <c r="BZ296" i="11"/>
  <c r="CC296" i="11"/>
  <c r="BZ297" i="11"/>
  <c r="CC297" i="11"/>
  <c r="BZ298" i="11"/>
  <c r="CC298" i="11"/>
  <c r="BZ299" i="11"/>
  <c r="CC299" i="11"/>
  <c r="BZ300" i="11"/>
  <c r="CC300" i="11"/>
  <c r="BZ301" i="11"/>
  <c r="CC301" i="11"/>
  <c r="BZ302" i="11"/>
  <c r="CC302" i="11"/>
  <c r="BZ303" i="11"/>
  <c r="CC303" i="11"/>
  <c r="BZ304" i="11"/>
  <c r="CC304" i="11"/>
  <c r="BZ305" i="11"/>
  <c r="CC305" i="11"/>
  <c r="BZ306" i="11"/>
  <c r="CC306" i="11"/>
  <c r="BZ307" i="11"/>
  <c r="CC307" i="11"/>
  <c r="BZ308" i="11"/>
  <c r="CC308" i="11"/>
  <c r="BZ309" i="11"/>
  <c r="CC309" i="11"/>
  <c r="BZ310" i="11"/>
  <c r="CC310" i="11"/>
  <c r="BZ311" i="11"/>
  <c r="CC311" i="11"/>
  <c r="BZ312" i="11"/>
  <c r="CC312" i="11"/>
  <c r="BZ313" i="11"/>
  <c r="CC313" i="11"/>
  <c r="BZ314" i="11"/>
  <c r="CC314" i="11"/>
  <c r="BZ315" i="11"/>
  <c r="CC315" i="11"/>
  <c r="BZ316" i="11"/>
  <c r="CC316" i="11"/>
  <c r="BZ317" i="11"/>
  <c r="CC317" i="11"/>
  <c r="BZ318" i="11"/>
  <c r="CC318" i="11"/>
  <c r="AB319" i="11"/>
  <c r="AD319" i="11"/>
  <c r="AI319" i="11"/>
  <c r="AL319" i="11"/>
  <c r="BA319" i="11"/>
  <c r="BC319" i="11"/>
  <c r="BH319" i="11"/>
  <c r="BZ319" i="11"/>
  <c r="CC319" i="11"/>
  <c r="AB320" i="11"/>
  <c r="AD320" i="11"/>
  <c r="AI320" i="11"/>
  <c r="AL320" i="11"/>
  <c r="BA320" i="11"/>
  <c r="BC320" i="11"/>
  <c r="BH320" i="11"/>
  <c r="BZ320" i="11"/>
  <c r="CC320" i="11"/>
  <c r="AB321" i="11"/>
  <c r="AD321" i="11"/>
  <c r="AI321" i="11"/>
  <c r="AL321" i="11"/>
  <c r="BA321" i="11"/>
  <c r="BC321" i="11"/>
  <c r="BH321" i="11"/>
  <c r="BZ321" i="11"/>
  <c r="CC321" i="11"/>
  <c r="AB322" i="11"/>
  <c r="AD322" i="11"/>
  <c r="AI322" i="11"/>
  <c r="AL322" i="11"/>
  <c r="BA322" i="11"/>
  <c r="BC322" i="11"/>
  <c r="BH322" i="11"/>
  <c r="BZ322" i="11"/>
  <c r="CC322" i="11"/>
  <c r="AB323" i="11"/>
  <c r="AD323" i="11"/>
  <c r="AI323" i="11"/>
  <c r="AL323" i="11"/>
  <c r="BA323" i="11"/>
  <c r="BC323" i="11"/>
  <c r="BH323" i="11"/>
  <c r="BZ323" i="11"/>
  <c r="CC323" i="11"/>
  <c r="AB324" i="11"/>
  <c r="AD324" i="11"/>
  <c r="AI324" i="11"/>
  <c r="AL324" i="11"/>
  <c r="BA324" i="11"/>
  <c r="BC324" i="11"/>
  <c r="BH324" i="11"/>
  <c r="BZ324" i="11"/>
  <c r="CC324" i="11"/>
  <c r="AB325" i="11"/>
  <c r="AD325" i="11"/>
  <c r="AI325" i="11"/>
  <c r="AL325" i="11"/>
  <c r="BA325" i="11"/>
  <c r="BC325" i="11"/>
  <c r="BH325" i="11"/>
  <c r="BZ325" i="11"/>
  <c r="CC325" i="11"/>
  <c r="AB326" i="11"/>
  <c r="AD326" i="11"/>
  <c r="AI326" i="11"/>
  <c r="AL326" i="11"/>
  <c r="BA326" i="11"/>
  <c r="BC326" i="11"/>
  <c r="BH326" i="11"/>
  <c r="BZ326" i="11"/>
  <c r="CC326" i="11"/>
  <c r="AB327" i="11"/>
  <c r="AD327" i="11"/>
  <c r="AI327" i="11"/>
  <c r="AL327" i="11"/>
  <c r="BA327" i="11"/>
  <c r="BC327" i="11"/>
  <c r="BH327" i="11"/>
  <c r="BZ327" i="11"/>
  <c r="CC327" i="11"/>
  <c r="AB328" i="11"/>
  <c r="AD328" i="11"/>
  <c r="AI328" i="11"/>
  <c r="AL328" i="11"/>
  <c r="BA328" i="11"/>
  <c r="BC328" i="11"/>
  <c r="BH328" i="11"/>
  <c r="BZ328" i="11"/>
  <c r="CC328" i="11"/>
  <c r="AB329" i="11"/>
  <c r="AD329" i="11"/>
  <c r="AI329" i="11"/>
  <c r="AL329" i="11"/>
  <c r="BA329" i="11"/>
  <c r="BC329" i="11"/>
  <c r="BH329" i="11"/>
  <c r="BZ329" i="11"/>
  <c r="CC329" i="11"/>
  <c r="AB330" i="11"/>
  <c r="AD330" i="11"/>
  <c r="AI330" i="11"/>
  <c r="AL330" i="11"/>
  <c r="BA330" i="11"/>
  <c r="BC330" i="11"/>
  <c r="BH330" i="11"/>
  <c r="BZ330" i="11"/>
  <c r="CC330" i="11"/>
  <c r="AB331" i="11"/>
  <c r="AD331" i="11"/>
  <c r="AI331" i="11"/>
  <c r="AL331" i="11"/>
  <c r="BA331" i="11"/>
  <c r="BC331" i="11"/>
  <c r="BH331" i="11"/>
  <c r="BZ331" i="11"/>
  <c r="CC331" i="11"/>
  <c r="AB332" i="11"/>
  <c r="AD332" i="11"/>
  <c r="AI332" i="11"/>
  <c r="AL332" i="11"/>
  <c r="BA332" i="11"/>
  <c r="BC332" i="11"/>
  <c r="BH332" i="11"/>
  <c r="BZ332" i="11"/>
  <c r="CC332" i="11"/>
  <c r="AB333" i="11"/>
  <c r="AD333" i="11"/>
  <c r="AI333" i="11"/>
  <c r="AL333" i="11"/>
  <c r="BA333" i="11"/>
  <c r="BC333" i="11"/>
  <c r="BH333" i="11"/>
  <c r="BZ333" i="11"/>
  <c r="CC333" i="11"/>
  <c r="AB334" i="11"/>
  <c r="AD334" i="11"/>
  <c r="AI334" i="11"/>
  <c r="AL334" i="11"/>
  <c r="BA334" i="11"/>
  <c r="BC334" i="11"/>
  <c r="BH334" i="11"/>
  <c r="BZ334" i="11"/>
  <c r="CC334" i="11"/>
  <c r="AB335" i="11"/>
  <c r="AD335" i="11"/>
  <c r="AI335" i="11"/>
  <c r="AL335" i="11"/>
  <c r="BA335" i="11"/>
  <c r="BC335" i="11"/>
  <c r="BH335" i="11"/>
  <c r="BZ335" i="11"/>
  <c r="CC335" i="11"/>
  <c r="AB336" i="11"/>
  <c r="AD336" i="11"/>
  <c r="AI336" i="11"/>
  <c r="AL336" i="11"/>
  <c r="BA336" i="11"/>
  <c r="BC336" i="11"/>
  <c r="BH336" i="11"/>
  <c r="BZ336" i="11"/>
  <c r="CC336" i="11"/>
  <c r="AB337" i="11"/>
  <c r="AD337" i="11"/>
  <c r="AI337" i="11"/>
  <c r="AL337" i="11"/>
  <c r="BA337" i="11"/>
  <c r="BC337" i="11"/>
  <c r="BH337" i="11"/>
  <c r="BZ337" i="11"/>
  <c r="CC337" i="11"/>
  <c r="AB338" i="11"/>
  <c r="AD338" i="11"/>
  <c r="AI338" i="11"/>
  <c r="AL338" i="11"/>
  <c r="BA338" i="11"/>
  <c r="BC338" i="11"/>
  <c r="BH338" i="11"/>
  <c r="BZ338" i="11"/>
  <c r="CC338" i="11"/>
  <c r="AB339" i="11"/>
  <c r="AD339" i="11"/>
  <c r="AI339" i="11"/>
  <c r="AL339" i="11"/>
  <c r="BA339" i="11"/>
  <c r="BC339" i="11"/>
  <c r="BH339" i="11"/>
  <c r="BZ339" i="11"/>
  <c r="CC339" i="11"/>
  <c r="AB340" i="11"/>
  <c r="AD340" i="11"/>
  <c r="AI340" i="11"/>
  <c r="AL340" i="11"/>
  <c r="BA340" i="11"/>
  <c r="BC340" i="11"/>
  <c r="BH340" i="11"/>
  <c r="BZ340" i="11"/>
  <c r="CC340" i="11"/>
  <c r="AB341" i="11"/>
  <c r="AD341" i="11"/>
  <c r="AI341" i="11"/>
  <c r="AL341" i="11"/>
  <c r="BA341" i="11"/>
  <c r="BC341" i="11"/>
  <c r="BH341" i="11"/>
  <c r="BZ341" i="11"/>
  <c r="CC341" i="11"/>
  <c r="AB342" i="11"/>
  <c r="AD342" i="11"/>
  <c r="AI342" i="11"/>
  <c r="AL342" i="11"/>
  <c r="BA342" i="11"/>
  <c r="BC342" i="11"/>
  <c r="BH342" i="11"/>
  <c r="BZ342" i="11"/>
  <c r="CC342" i="11"/>
  <c r="AB343" i="11"/>
  <c r="AD343" i="11"/>
  <c r="AI343" i="11"/>
  <c r="AL343" i="11"/>
  <c r="BA343" i="11"/>
  <c r="BC343" i="11"/>
  <c r="BH343" i="11"/>
  <c r="BZ343" i="11"/>
  <c r="CC343" i="11"/>
  <c r="AB344" i="11"/>
  <c r="AD344" i="11"/>
  <c r="AI344" i="11"/>
  <c r="AL344" i="11"/>
  <c r="BA344" i="11"/>
  <c r="BC344" i="11"/>
  <c r="BH344" i="11"/>
  <c r="BZ344" i="11"/>
  <c r="CC344" i="11"/>
  <c r="AB345" i="11"/>
  <c r="AD345" i="11"/>
  <c r="AI345" i="11"/>
  <c r="AL345" i="11"/>
  <c r="BA345" i="11"/>
  <c r="BC345" i="11"/>
  <c r="BH345" i="11"/>
  <c r="BZ345" i="11"/>
  <c r="CC345" i="11"/>
  <c r="AB346" i="11"/>
  <c r="AD346" i="11"/>
  <c r="AI346" i="11"/>
  <c r="AL346" i="11"/>
  <c r="BA346" i="11"/>
  <c r="BC346" i="11"/>
  <c r="BH346" i="11"/>
  <c r="BZ346" i="11"/>
  <c r="CC346" i="11"/>
  <c r="AB347" i="11"/>
  <c r="AD347" i="11"/>
  <c r="AI347" i="11"/>
  <c r="AL347" i="11"/>
  <c r="BA347" i="11"/>
  <c r="BC347" i="11"/>
  <c r="BH347" i="11"/>
  <c r="BZ347" i="11"/>
  <c r="CC347" i="11"/>
  <c r="AB348" i="11"/>
  <c r="AD348" i="11"/>
  <c r="AI348" i="11"/>
  <c r="AL348" i="11"/>
  <c r="BA348" i="11"/>
  <c r="BC348" i="11"/>
  <c r="BH348" i="11"/>
  <c r="BZ348" i="11"/>
  <c r="CC348" i="11"/>
  <c r="AB349" i="11"/>
  <c r="AD349" i="11"/>
  <c r="AI349" i="11"/>
  <c r="AL349" i="11"/>
  <c r="BA349" i="11"/>
  <c r="BC349" i="11"/>
  <c r="BH349" i="11"/>
  <c r="BZ349" i="11"/>
  <c r="CC349" i="11"/>
  <c r="AB350" i="11"/>
  <c r="AD350" i="11"/>
  <c r="AI350" i="11"/>
  <c r="AL350" i="11"/>
  <c r="BA350" i="11"/>
  <c r="BC350" i="11"/>
  <c r="BH350" i="11"/>
  <c r="BZ350" i="11"/>
  <c r="CC350" i="11"/>
  <c r="AB351" i="11"/>
  <c r="AD351" i="11"/>
  <c r="AI351" i="11"/>
  <c r="AL351" i="11"/>
  <c r="BA351" i="11"/>
  <c r="BC351" i="11"/>
  <c r="BH351" i="11"/>
  <c r="BZ351" i="11"/>
  <c r="CC351" i="11"/>
  <c r="AB352" i="11"/>
  <c r="AD352" i="11"/>
  <c r="AI352" i="11"/>
  <c r="AL352" i="11"/>
  <c r="BA352" i="11"/>
  <c r="BC352" i="11"/>
  <c r="BH352" i="11"/>
  <c r="BZ352" i="11"/>
  <c r="CC352" i="11"/>
  <c r="AB353" i="11"/>
  <c r="AD353" i="11"/>
  <c r="AI353" i="11"/>
  <c r="AL353" i="11"/>
  <c r="BA353" i="11"/>
  <c r="BC353" i="11"/>
  <c r="BH353" i="11"/>
  <c r="BZ353" i="11"/>
  <c r="CC353" i="11"/>
  <c r="AB354" i="11"/>
  <c r="AD354" i="11"/>
  <c r="AI354" i="11"/>
  <c r="AL354" i="11"/>
  <c r="BA354" i="11"/>
  <c r="BC354" i="11"/>
  <c r="BH354" i="11"/>
  <c r="BZ354" i="11"/>
  <c r="CC354" i="11"/>
  <c r="AB355" i="11"/>
  <c r="AD355" i="11"/>
  <c r="AI355" i="11"/>
  <c r="AL355" i="11"/>
  <c r="BA355" i="11"/>
  <c r="BC355" i="11"/>
  <c r="BH355" i="11"/>
  <c r="BZ355" i="11"/>
  <c r="CC355" i="11"/>
  <c r="AB356" i="11"/>
  <c r="AD356" i="11"/>
  <c r="AI356" i="11"/>
  <c r="AL356" i="11"/>
  <c r="BA356" i="11"/>
  <c r="BC356" i="11"/>
  <c r="BH356" i="11"/>
  <c r="BZ356" i="11"/>
  <c r="CC356" i="11"/>
  <c r="AB357" i="11"/>
  <c r="AD357" i="11"/>
  <c r="AI357" i="11"/>
  <c r="AL357" i="11"/>
  <c r="BA357" i="11"/>
  <c r="BC357" i="11"/>
  <c r="BH357" i="11"/>
  <c r="BZ357" i="11"/>
  <c r="CC357" i="11"/>
  <c r="AB358" i="11"/>
  <c r="AD358" i="11"/>
  <c r="AI358" i="11"/>
  <c r="AL358" i="11"/>
  <c r="BA358" i="11"/>
  <c r="BC358" i="11"/>
  <c r="BH358" i="11"/>
  <c r="BZ358" i="11"/>
  <c r="CC358" i="11"/>
  <c r="AB359" i="11"/>
  <c r="AD359" i="11"/>
  <c r="AI359" i="11"/>
  <c r="AL359" i="11"/>
  <c r="BA359" i="11"/>
  <c r="BC359" i="11"/>
  <c r="BH359" i="11"/>
  <c r="BZ359" i="11"/>
  <c r="CC359" i="11"/>
  <c r="AB360" i="11"/>
  <c r="AD360" i="11"/>
  <c r="AI360" i="11"/>
  <c r="AL360" i="11"/>
  <c r="BA360" i="11"/>
  <c r="BC360" i="11"/>
  <c r="BH360" i="11"/>
  <c r="BZ360" i="11"/>
  <c r="CC360" i="11"/>
  <c r="AB361" i="11"/>
  <c r="AD361" i="11"/>
  <c r="AI361" i="11"/>
  <c r="AL361" i="11"/>
  <c r="BA361" i="11"/>
  <c r="BC361" i="11"/>
  <c r="BH361" i="11"/>
  <c r="BZ361" i="11"/>
  <c r="CC361" i="11"/>
  <c r="AB362" i="11"/>
  <c r="AD362" i="11"/>
  <c r="AI362" i="11"/>
  <c r="AL362" i="11"/>
  <c r="BA362" i="11"/>
  <c r="BC362" i="11"/>
  <c r="BH362" i="11"/>
  <c r="BZ362" i="11"/>
  <c r="CC362" i="11"/>
  <c r="AB363" i="11"/>
  <c r="AD363" i="11"/>
  <c r="AI363" i="11"/>
  <c r="AL363" i="11"/>
  <c r="BA363" i="11"/>
  <c r="BC363" i="11"/>
  <c r="BH363" i="11"/>
  <c r="BZ363" i="11"/>
  <c r="CC363" i="11"/>
  <c r="AB364" i="11"/>
  <c r="AD364" i="11"/>
  <c r="AI364" i="11"/>
  <c r="AL364" i="11"/>
  <c r="BA364" i="11"/>
  <c r="BC364" i="11"/>
  <c r="BH364" i="11"/>
  <c r="BZ364" i="11"/>
  <c r="CC364" i="11"/>
  <c r="AB365" i="11"/>
  <c r="AD365" i="11"/>
  <c r="AI365" i="11"/>
  <c r="AL365" i="11"/>
  <c r="BA365" i="11"/>
  <c r="BC365" i="11"/>
  <c r="BH365" i="11"/>
  <c r="BZ365" i="11"/>
  <c r="CC365" i="11"/>
  <c r="AB366" i="11"/>
  <c r="AD366" i="11"/>
  <c r="AI366" i="11"/>
  <c r="AL366" i="11"/>
  <c r="BA366" i="11"/>
  <c r="BC366" i="11"/>
  <c r="BH366" i="11"/>
  <c r="BZ366" i="11"/>
  <c r="CC366" i="11"/>
  <c r="AB367" i="11"/>
  <c r="AD367" i="11"/>
  <c r="AI367" i="11"/>
  <c r="AL367" i="11"/>
  <c r="BA367" i="11"/>
  <c r="BC367" i="11"/>
  <c r="BH367" i="11"/>
  <c r="BZ367" i="11"/>
  <c r="CC367" i="11"/>
  <c r="AB368" i="11"/>
  <c r="AD368" i="11"/>
  <c r="AI368" i="11"/>
  <c r="AL368" i="11"/>
  <c r="BA368" i="11"/>
  <c r="BC368" i="11"/>
  <c r="BH368" i="11"/>
  <c r="BZ368" i="11"/>
  <c r="CC368" i="11"/>
  <c r="AB369" i="11"/>
  <c r="AD369" i="11"/>
  <c r="AI369" i="11"/>
  <c r="AL369" i="11"/>
  <c r="BA369" i="11"/>
  <c r="BC369" i="11"/>
  <c r="BH369" i="11"/>
  <c r="BZ369" i="11"/>
  <c r="CC369" i="11"/>
  <c r="AB370" i="11"/>
  <c r="AD370" i="11"/>
  <c r="AI370" i="11"/>
  <c r="AL370" i="11"/>
  <c r="BA370" i="11"/>
  <c r="BC370" i="11"/>
  <c r="BH370" i="11"/>
  <c r="BZ370" i="11"/>
  <c r="CC370" i="11"/>
  <c r="AB371" i="11"/>
  <c r="AD371" i="11"/>
  <c r="AI371" i="11"/>
  <c r="AL371" i="11"/>
  <c r="BA371" i="11"/>
  <c r="BC371" i="11"/>
  <c r="BH371" i="11"/>
  <c r="BZ371" i="11"/>
  <c r="CC371" i="11"/>
  <c r="AB372" i="11"/>
  <c r="AD372" i="11"/>
  <c r="AI372" i="11"/>
  <c r="AL372" i="11"/>
  <c r="BA372" i="11"/>
  <c r="BC372" i="11"/>
  <c r="BH372" i="11"/>
  <c r="BZ372" i="11"/>
  <c r="CC372" i="11"/>
  <c r="AB373" i="11"/>
  <c r="AD373" i="11"/>
  <c r="AI373" i="11"/>
  <c r="AL373" i="11"/>
  <c r="BA373" i="11"/>
  <c r="BC373" i="11"/>
  <c r="BH373" i="11"/>
  <c r="BZ373" i="11"/>
  <c r="CC373" i="11"/>
  <c r="AB374" i="11"/>
  <c r="AD374" i="11"/>
  <c r="AI374" i="11"/>
  <c r="AL374" i="11"/>
  <c r="BA374" i="11"/>
  <c r="BC374" i="11"/>
  <c r="BH374" i="11"/>
  <c r="BZ374" i="11"/>
  <c r="CC374" i="11"/>
  <c r="AB375" i="11"/>
  <c r="AD375" i="11"/>
  <c r="AI375" i="11"/>
  <c r="AL375" i="11"/>
  <c r="BA375" i="11"/>
  <c r="BC375" i="11"/>
  <c r="BH375" i="11"/>
  <c r="BZ375" i="11"/>
  <c r="CC375" i="11"/>
  <c r="AB376" i="11"/>
  <c r="AD376" i="11"/>
  <c r="AI376" i="11"/>
  <c r="AL376" i="11"/>
  <c r="BA376" i="11"/>
  <c r="BC376" i="11"/>
  <c r="BH376" i="11"/>
  <c r="BZ376" i="11"/>
  <c r="CC376" i="11"/>
  <c r="AB377" i="11"/>
  <c r="AD377" i="11"/>
  <c r="AI377" i="11"/>
  <c r="AL377" i="11"/>
  <c r="BA377" i="11"/>
  <c r="BC377" i="11"/>
  <c r="BH377" i="11"/>
  <c r="BZ377" i="11"/>
  <c r="CC377" i="11"/>
  <c r="AB378" i="11"/>
  <c r="AD378" i="11"/>
  <c r="AI378" i="11"/>
  <c r="AL378" i="11"/>
  <c r="BA378" i="11"/>
  <c r="BC378" i="11"/>
  <c r="BH378" i="11"/>
  <c r="BZ378" i="11"/>
  <c r="CC378" i="11"/>
  <c r="AB379" i="11"/>
  <c r="AD379" i="11"/>
  <c r="AI379" i="11"/>
  <c r="AL379" i="11"/>
  <c r="BA379" i="11"/>
  <c r="BC379" i="11"/>
  <c r="BH379" i="11"/>
  <c r="BZ379" i="11"/>
  <c r="CC379" i="11"/>
  <c r="AB380" i="11"/>
  <c r="AD380" i="11"/>
  <c r="AI380" i="11"/>
  <c r="AL380" i="11"/>
  <c r="BA380" i="11"/>
  <c r="BC380" i="11"/>
  <c r="BH380" i="11"/>
  <c r="BZ380" i="11"/>
  <c r="CC380" i="11"/>
  <c r="AB381" i="11"/>
  <c r="AD381" i="11"/>
  <c r="AI381" i="11"/>
  <c r="AL381" i="11"/>
  <c r="BA381" i="11"/>
  <c r="BC381" i="11"/>
  <c r="BH381" i="11"/>
  <c r="BZ381" i="11"/>
  <c r="CC381" i="11"/>
  <c r="AB382" i="11"/>
  <c r="AD382" i="11"/>
  <c r="AI382" i="11"/>
  <c r="AL382" i="11"/>
  <c r="BA382" i="11"/>
  <c r="BC382" i="11"/>
  <c r="BH382" i="11"/>
  <c r="BZ382" i="11"/>
  <c r="CC382" i="11"/>
  <c r="AB383" i="11"/>
  <c r="AD383" i="11"/>
  <c r="AI383" i="11"/>
  <c r="AL383" i="11"/>
  <c r="BA383" i="11"/>
  <c r="BC383" i="11"/>
  <c r="BH383" i="11"/>
  <c r="BZ383" i="11"/>
  <c r="CC383" i="11"/>
  <c r="AB384" i="11"/>
  <c r="AD384" i="11"/>
  <c r="AI384" i="11"/>
  <c r="AL384" i="11"/>
  <c r="BA384" i="11"/>
  <c r="BC384" i="11"/>
  <c r="BH384" i="11"/>
  <c r="BZ384" i="11"/>
  <c r="CC384" i="11"/>
  <c r="AB385" i="11"/>
  <c r="AD385" i="11"/>
  <c r="AI385" i="11"/>
  <c r="AL385" i="11"/>
  <c r="BA385" i="11"/>
  <c r="BC385" i="11"/>
  <c r="BH385" i="11"/>
  <c r="BZ385" i="11"/>
  <c r="CC385" i="11"/>
  <c r="AB386" i="11"/>
  <c r="AD386" i="11"/>
  <c r="AI386" i="11"/>
  <c r="AL386" i="11"/>
  <c r="BA386" i="11"/>
  <c r="BC386" i="11"/>
  <c r="BH386" i="11"/>
  <c r="BZ386" i="11"/>
  <c r="CC386" i="11"/>
  <c r="AB387" i="11"/>
  <c r="AD387" i="11"/>
  <c r="AI387" i="11"/>
  <c r="AL387" i="11"/>
  <c r="BA387" i="11"/>
  <c r="BC387" i="11"/>
  <c r="BH387" i="11"/>
  <c r="BZ387" i="11"/>
  <c r="CC387" i="11"/>
  <c r="AB388" i="11"/>
  <c r="AD388" i="11"/>
  <c r="AI388" i="11"/>
  <c r="AL388" i="11"/>
  <c r="BA388" i="11"/>
  <c r="BC388" i="11"/>
  <c r="BH388" i="11"/>
  <c r="BZ388" i="11"/>
  <c r="CC388" i="11"/>
  <c r="AB389" i="11"/>
  <c r="AD389" i="11"/>
  <c r="AI389" i="11"/>
  <c r="AL389" i="11"/>
  <c r="BA389" i="11"/>
  <c r="BC389" i="11"/>
  <c r="BH389" i="11"/>
  <c r="BZ389" i="11"/>
  <c r="CC389" i="11"/>
  <c r="AB390" i="11"/>
  <c r="AD390" i="11"/>
  <c r="AI390" i="11"/>
  <c r="AL390" i="11"/>
  <c r="BA390" i="11"/>
  <c r="BC390" i="11"/>
  <c r="BH390" i="11"/>
  <c r="BZ390" i="11"/>
  <c r="CC390" i="11"/>
  <c r="AB391" i="11"/>
  <c r="AD391" i="11"/>
  <c r="AI391" i="11"/>
  <c r="AL391" i="11"/>
  <c r="BA391" i="11"/>
  <c r="BC391" i="11"/>
  <c r="BH391" i="11"/>
  <c r="BZ391" i="11"/>
  <c r="CC391" i="11"/>
  <c r="AB392" i="11"/>
  <c r="AD392" i="11"/>
  <c r="AI392" i="11"/>
  <c r="AL392" i="11"/>
  <c r="BA392" i="11"/>
  <c r="BC392" i="11"/>
  <c r="BH392" i="11"/>
  <c r="BZ392" i="11"/>
  <c r="CC392" i="11"/>
  <c r="AB393" i="11"/>
  <c r="AD393" i="11"/>
  <c r="AI393" i="11"/>
  <c r="AL393" i="11"/>
  <c r="BA393" i="11"/>
  <c r="BC393" i="11"/>
  <c r="BH393" i="11"/>
  <c r="BZ393" i="11"/>
  <c r="CC393" i="11"/>
  <c r="AB394" i="11"/>
  <c r="AD394" i="11"/>
  <c r="AI394" i="11"/>
  <c r="AL394" i="11"/>
  <c r="BA394" i="11"/>
  <c r="BC394" i="11"/>
  <c r="BH394" i="11"/>
  <c r="BZ394" i="11"/>
  <c r="CC394" i="11"/>
  <c r="AB395" i="11"/>
  <c r="AD395" i="11"/>
  <c r="AI395" i="11"/>
  <c r="AL395" i="11"/>
  <c r="BA395" i="11"/>
  <c r="BC395" i="11"/>
  <c r="BH395" i="11"/>
  <c r="BZ395" i="11"/>
  <c r="CC395" i="11"/>
  <c r="AB396" i="11"/>
  <c r="AD396" i="11"/>
  <c r="AI396" i="11"/>
  <c r="AL396" i="11"/>
  <c r="BA396" i="11"/>
  <c r="BC396" i="11"/>
  <c r="BH396" i="11"/>
  <c r="BZ396" i="11"/>
  <c r="CC396" i="11"/>
  <c r="AB397" i="11"/>
  <c r="AD397" i="11"/>
  <c r="AI397" i="11"/>
  <c r="AL397" i="11"/>
  <c r="BA397" i="11"/>
  <c r="BC397" i="11"/>
  <c r="BH397" i="11"/>
  <c r="BZ397" i="11"/>
  <c r="CC397" i="11"/>
  <c r="AB398" i="11"/>
  <c r="AD398" i="11"/>
  <c r="AI398" i="11"/>
  <c r="AL398" i="11"/>
  <c r="BA398" i="11"/>
  <c r="BC398" i="11"/>
  <c r="BH398" i="11"/>
  <c r="BZ398" i="11"/>
  <c r="CC398" i="11"/>
  <c r="AB399" i="11"/>
  <c r="AD399" i="11"/>
  <c r="AI399" i="11"/>
  <c r="AL399" i="11"/>
  <c r="BA399" i="11"/>
  <c r="BC399" i="11"/>
  <c r="BH399" i="11"/>
  <c r="BZ399" i="11"/>
  <c r="CC399" i="11"/>
  <c r="AB400" i="11"/>
  <c r="AD400" i="11"/>
  <c r="AI400" i="11"/>
  <c r="AL400" i="11"/>
  <c r="BA400" i="11"/>
  <c r="BC400" i="11"/>
  <c r="BH400" i="11"/>
  <c r="BZ400" i="11"/>
  <c r="CC400" i="11"/>
  <c r="AB401" i="11"/>
  <c r="AD401" i="11"/>
  <c r="AI401" i="11"/>
  <c r="AL401" i="11"/>
  <c r="BA401" i="11"/>
  <c r="BC401" i="11"/>
  <c r="BH401" i="11"/>
  <c r="BZ401" i="11"/>
  <c r="CC401" i="11"/>
  <c r="AB402" i="11"/>
  <c r="AD402" i="11"/>
  <c r="AI402" i="11"/>
  <c r="AL402" i="11"/>
  <c r="BA402" i="11"/>
  <c r="BC402" i="11"/>
  <c r="BH402" i="11"/>
  <c r="BZ402" i="11"/>
  <c r="CC402" i="11"/>
  <c r="AB403" i="11"/>
  <c r="AD403" i="11"/>
  <c r="AI403" i="11"/>
  <c r="AL403" i="11"/>
  <c r="BA403" i="11"/>
  <c r="BC403" i="11"/>
  <c r="BH403" i="11"/>
  <c r="BZ403" i="11"/>
  <c r="CC403" i="11"/>
  <c r="AB404" i="11"/>
  <c r="AD404" i="11"/>
  <c r="AI404" i="11"/>
  <c r="AL404" i="11"/>
  <c r="BA404" i="11"/>
  <c r="BC404" i="11"/>
  <c r="BH404" i="11"/>
  <c r="BZ404" i="11"/>
  <c r="CC404" i="11"/>
  <c r="AB405" i="11"/>
  <c r="AD405" i="11"/>
  <c r="AI405" i="11"/>
  <c r="AL405" i="11"/>
  <c r="BA405" i="11"/>
  <c r="BC405" i="11"/>
  <c r="BH405" i="11"/>
  <c r="BZ405" i="11"/>
  <c r="CC405" i="11"/>
  <c r="AB406" i="11"/>
  <c r="AD406" i="11"/>
  <c r="AI406" i="11"/>
  <c r="AL406" i="11"/>
  <c r="BA406" i="11"/>
  <c r="BC406" i="11"/>
  <c r="BH406" i="11"/>
  <c r="BZ406" i="11"/>
  <c r="CC406" i="11"/>
  <c r="AB407" i="11"/>
  <c r="AD407" i="11"/>
  <c r="AI407" i="11"/>
  <c r="AL407" i="11"/>
  <c r="BA407" i="11"/>
  <c r="BC407" i="11"/>
  <c r="BH407" i="11"/>
  <c r="BZ407" i="11"/>
  <c r="CC407" i="11"/>
  <c r="AB408" i="11"/>
  <c r="AD408" i="11"/>
  <c r="AI408" i="11"/>
  <c r="AL408" i="11"/>
  <c r="BA408" i="11"/>
  <c r="BC408" i="11"/>
  <c r="BH408" i="11"/>
  <c r="BZ408" i="11"/>
  <c r="CC408" i="11"/>
  <c r="AB409" i="11"/>
  <c r="AD409" i="11"/>
  <c r="AI409" i="11"/>
  <c r="AL409" i="11"/>
  <c r="BA409" i="11"/>
  <c r="BC409" i="11"/>
  <c r="BH409" i="11"/>
  <c r="BZ409" i="11"/>
  <c r="CC409" i="11"/>
  <c r="AB410" i="11"/>
  <c r="AD410" i="11"/>
  <c r="AI410" i="11"/>
  <c r="AL410" i="11"/>
  <c r="BA410" i="11"/>
  <c r="BC410" i="11"/>
  <c r="BH410" i="11"/>
  <c r="BZ410" i="11"/>
  <c r="CC410" i="11"/>
  <c r="AB411" i="11"/>
  <c r="AD411" i="11"/>
  <c r="AI411" i="11"/>
  <c r="AL411" i="11"/>
  <c r="BA411" i="11"/>
  <c r="BC411" i="11"/>
  <c r="BH411" i="11"/>
  <c r="BZ411" i="11"/>
  <c r="CC411" i="11"/>
  <c r="AB412" i="11"/>
  <c r="AD412" i="11"/>
  <c r="AI412" i="11"/>
  <c r="AL412" i="11"/>
  <c r="BA412" i="11"/>
  <c r="BC412" i="11"/>
  <c r="BH412" i="11"/>
  <c r="BZ412" i="11"/>
  <c r="CC412" i="11"/>
  <c r="AB413" i="11"/>
  <c r="AD413" i="11"/>
  <c r="AI413" i="11"/>
  <c r="AL413" i="11"/>
  <c r="BA413" i="11"/>
  <c r="BC413" i="11"/>
  <c r="BH413" i="11"/>
  <c r="BZ413" i="11"/>
  <c r="CC413" i="11"/>
  <c r="AB414" i="11"/>
  <c r="AD414" i="11"/>
  <c r="AI414" i="11"/>
  <c r="AL414" i="11"/>
  <c r="BA414" i="11"/>
  <c r="BC414" i="11"/>
  <c r="BH414" i="11"/>
  <c r="BZ414" i="11"/>
  <c r="CC414" i="11"/>
  <c r="AB415" i="11"/>
  <c r="AD415" i="11"/>
  <c r="AI415" i="11"/>
  <c r="AL415" i="11"/>
  <c r="BA415" i="11"/>
  <c r="BC415" i="11"/>
  <c r="BH415" i="11"/>
  <c r="BZ415" i="11"/>
  <c r="CC415" i="11"/>
  <c r="AB416" i="11"/>
  <c r="AD416" i="11"/>
  <c r="AI416" i="11"/>
  <c r="AL416" i="11"/>
  <c r="BA416" i="11"/>
  <c r="BC416" i="11"/>
  <c r="BH416" i="11"/>
  <c r="BZ416" i="11"/>
  <c r="CC416" i="11"/>
  <c r="AB417" i="11"/>
  <c r="AD417" i="11"/>
  <c r="AI417" i="11"/>
  <c r="AL417" i="11"/>
  <c r="BA417" i="11"/>
  <c r="BC417" i="11"/>
  <c r="BH417" i="11"/>
  <c r="BZ417" i="11"/>
  <c r="CC417" i="11"/>
  <c r="AB418" i="11"/>
  <c r="AD418" i="11"/>
  <c r="AI418" i="11"/>
  <c r="AL418" i="11"/>
  <c r="BA418" i="11"/>
  <c r="BC418" i="11"/>
  <c r="BH418" i="11"/>
  <c r="BZ418" i="11"/>
  <c r="CC418" i="11"/>
  <c r="AB419" i="11"/>
  <c r="AD419" i="11"/>
  <c r="AI419" i="11"/>
  <c r="AL419" i="11"/>
  <c r="BA419" i="11"/>
  <c r="BC419" i="11"/>
  <c r="BH419" i="11"/>
  <c r="BZ419" i="11"/>
  <c r="CC419" i="11"/>
  <c r="AB420" i="11"/>
  <c r="AD420" i="11"/>
  <c r="AI420" i="11"/>
  <c r="AL420" i="11"/>
  <c r="BA420" i="11"/>
  <c r="BC420" i="11"/>
  <c r="BH420" i="11"/>
  <c r="BZ420" i="11"/>
  <c r="CC420" i="11"/>
  <c r="AB421" i="11"/>
  <c r="AD421" i="11"/>
  <c r="AI421" i="11"/>
  <c r="AL421" i="11"/>
  <c r="BA421" i="11"/>
  <c r="BC421" i="11"/>
  <c r="BH421" i="11"/>
  <c r="BZ421" i="11"/>
  <c r="CC421" i="11"/>
  <c r="AB422" i="11"/>
  <c r="AD422" i="11"/>
  <c r="AI422" i="11"/>
  <c r="AL422" i="11"/>
  <c r="BA422" i="11"/>
  <c r="BC422" i="11"/>
  <c r="BH422" i="11"/>
  <c r="BZ422" i="11"/>
  <c r="CC422" i="11"/>
  <c r="AB423" i="11"/>
  <c r="AD423" i="11"/>
  <c r="AI423" i="11"/>
  <c r="AL423" i="11"/>
  <c r="BA423" i="11"/>
  <c r="BC423" i="11"/>
  <c r="BH423" i="11"/>
  <c r="BZ423" i="11"/>
  <c r="CC423" i="11"/>
  <c r="AB424" i="11"/>
  <c r="AD424" i="11"/>
  <c r="AI424" i="11"/>
  <c r="AL424" i="11"/>
  <c r="BA424" i="11"/>
  <c r="BC424" i="11"/>
  <c r="BH424" i="11"/>
  <c r="BZ424" i="11"/>
  <c r="CC424" i="11"/>
  <c r="AB425" i="11"/>
  <c r="AD425" i="11"/>
  <c r="AI425" i="11"/>
  <c r="AL425" i="11"/>
  <c r="BA425" i="11"/>
  <c r="BC425" i="11"/>
  <c r="BH425" i="11"/>
  <c r="BZ425" i="11"/>
  <c r="CC425" i="11"/>
  <c r="AB426" i="11"/>
  <c r="AD426" i="11"/>
  <c r="AI426" i="11"/>
  <c r="AL426" i="11"/>
  <c r="BA426" i="11"/>
  <c r="BC426" i="11"/>
  <c r="BH426" i="11"/>
  <c r="BZ426" i="11"/>
  <c r="CC426" i="11"/>
  <c r="AB427" i="11"/>
  <c r="AD427" i="11"/>
  <c r="AI427" i="11"/>
  <c r="AL427" i="11"/>
  <c r="BA427" i="11"/>
  <c r="BC427" i="11"/>
  <c r="BH427" i="11"/>
  <c r="BZ427" i="11"/>
  <c r="CC427" i="11"/>
  <c r="AB428" i="11"/>
  <c r="AD428" i="11"/>
  <c r="AI428" i="11"/>
  <c r="AL428" i="11"/>
  <c r="BA428" i="11"/>
  <c r="BC428" i="11"/>
  <c r="BH428" i="11"/>
  <c r="BZ428" i="11"/>
  <c r="CC428" i="11"/>
  <c r="AB429" i="11"/>
  <c r="AD429" i="11"/>
  <c r="AI429" i="11"/>
  <c r="AL429" i="11"/>
  <c r="BA429" i="11"/>
  <c r="BC429" i="11"/>
  <c r="BH429" i="11"/>
  <c r="BZ429" i="11"/>
  <c r="CC429" i="11"/>
  <c r="AB430" i="11"/>
  <c r="AD430" i="11"/>
  <c r="AI430" i="11"/>
  <c r="AL430" i="11"/>
  <c r="BA430" i="11"/>
  <c r="BC430" i="11"/>
  <c r="BH430" i="11"/>
  <c r="BZ430" i="11"/>
  <c r="CC430" i="11"/>
  <c r="AB431" i="11"/>
  <c r="AD431" i="11"/>
  <c r="AI431" i="11"/>
  <c r="AL431" i="11"/>
  <c r="BA431" i="11"/>
  <c r="BC431" i="11"/>
  <c r="BH431" i="11"/>
  <c r="BZ431" i="11"/>
  <c r="CC431" i="11"/>
  <c r="AB432" i="11"/>
  <c r="AD432" i="11"/>
  <c r="AI432" i="11"/>
  <c r="AL432" i="11"/>
  <c r="BA432" i="11"/>
  <c r="BC432" i="11"/>
  <c r="BH432" i="11"/>
  <c r="BZ432" i="11"/>
  <c r="CC432" i="11"/>
  <c r="AB433" i="11"/>
  <c r="AD433" i="11"/>
  <c r="AI433" i="11"/>
  <c r="AL433" i="11"/>
  <c r="BA433" i="11"/>
  <c r="BC433" i="11"/>
  <c r="BH433" i="11"/>
  <c r="BZ433" i="11"/>
  <c r="CC433" i="11"/>
  <c r="AB434" i="11"/>
  <c r="AD434" i="11"/>
  <c r="AI434" i="11"/>
  <c r="AL434" i="11"/>
  <c r="BA434" i="11"/>
  <c r="BC434" i="11"/>
  <c r="BH434" i="11"/>
  <c r="BZ434" i="11"/>
  <c r="CC434" i="11"/>
  <c r="AB435" i="11"/>
  <c r="AD435" i="11"/>
  <c r="AI435" i="11"/>
  <c r="AL435" i="11"/>
  <c r="BA435" i="11"/>
  <c r="BC435" i="11"/>
  <c r="BH435" i="11"/>
  <c r="BZ435" i="11"/>
  <c r="CC435" i="11"/>
  <c r="AB436" i="11"/>
  <c r="AD436" i="11"/>
  <c r="AI436" i="11"/>
  <c r="AL436" i="11"/>
  <c r="BA436" i="11"/>
  <c r="BC436" i="11"/>
  <c r="BH436" i="11"/>
  <c r="BZ436" i="11"/>
  <c r="CC436" i="11"/>
  <c r="AB437" i="11"/>
  <c r="AD437" i="11"/>
  <c r="AI437" i="11"/>
  <c r="AL437" i="11"/>
  <c r="BA437" i="11"/>
  <c r="BC437" i="11"/>
  <c r="BH437" i="11"/>
  <c r="BZ437" i="11"/>
  <c r="CC437" i="11"/>
  <c r="AB438" i="11"/>
  <c r="AD438" i="11"/>
  <c r="AI438" i="11"/>
  <c r="AL438" i="11"/>
  <c r="BA438" i="11"/>
  <c r="BC438" i="11"/>
  <c r="BH438" i="11"/>
  <c r="BZ438" i="11"/>
  <c r="CC438" i="11"/>
  <c r="AB439" i="11"/>
  <c r="AD439" i="11"/>
  <c r="AI439" i="11"/>
  <c r="AL439" i="11"/>
  <c r="BA439" i="11"/>
  <c r="BC439" i="11"/>
  <c r="BH439" i="11"/>
  <c r="BZ439" i="11"/>
  <c r="CC439" i="11"/>
  <c r="AB440" i="11"/>
  <c r="AD440" i="11"/>
  <c r="AI440" i="11"/>
  <c r="AL440" i="11"/>
  <c r="BA440" i="11"/>
  <c r="BC440" i="11"/>
  <c r="BH440" i="11"/>
  <c r="BZ440" i="11"/>
  <c r="CC440" i="11"/>
  <c r="AB441" i="11"/>
  <c r="AD441" i="11"/>
  <c r="AI441" i="11"/>
  <c r="AL441" i="11"/>
  <c r="BA441" i="11"/>
  <c r="BC441" i="11"/>
  <c r="BH441" i="11"/>
  <c r="BZ441" i="11"/>
  <c r="CC441" i="11"/>
  <c r="AB442" i="11"/>
  <c r="AD442" i="11"/>
  <c r="AI442" i="11"/>
  <c r="AL442" i="11"/>
  <c r="BA442" i="11"/>
  <c r="BC442" i="11"/>
  <c r="BH442" i="11"/>
  <c r="BZ442" i="11"/>
  <c r="CC442" i="11"/>
  <c r="AB443" i="11"/>
  <c r="AD443" i="11"/>
  <c r="AI443" i="11"/>
  <c r="AL443" i="11"/>
  <c r="BA443" i="11"/>
  <c r="BC443" i="11"/>
  <c r="BH443" i="11"/>
  <c r="BZ443" i="11"/>
  <c r="CC443" i="11"/>
  <c r="AB444" i="11"/>
  <c r="AD444" i="11"/>
  <c r="AI444" i="11"/>
  <c r="AL444" i="11"/>
  <c r="BA444" i="11"/>
  <c r="BC444" i="11"/>
  <c r="BH444" i="11"/>
  <c r="BZ444" i="11"/>
  <c r="CC444" i="11"/>
  <c r="AB445" i="11"/>
  <c r="AD445" i="11"/>
  <c r="AI445" i="11"/>
  <c r="AL445" i="11"/>
  <c r="BA445" i="11"/>
  <c r="BC445" i="11"/>
  <c r="BH445" i="11"/>
  <c r="BZ445" i="11"/>
  <c r="CC445" i="11"/>
  <c r="AB446" i="11"/>
  <c r="AD446" i="11"/>
  <c r="AI446" i="11"/>
  <c r="AL446" i="11"/>
  <c r="BA446" i="11"/>
  <c r="BC446" i="11"/>
  <c r="BH446" i="11"/>
  <c r="BZ446" i="11"/>
  <c r="CC446" i="11"/>
  <c r="AB447" i="11"/>
  <c r="AD447" i="11"/>
  <c r="AI447" i="11"/>
  <c r="AL447" i="11"/>
  <c r="BA447" i="11"/>
  <c r="BC447" i="11"/>
  <c r="BH447" i="11"/>
  <c r="BZ447" i="11"/>
  <c r="CC447" i="11"/>
  <c r="AB448" i="11"/>
  <c r="AD448" i="11"/>
  <c r="AI448" i="11"/>
  <c r="AL448" i="11"/>
  <c r="BA448" i="11"/>
  <c r="BC448" i="11"/>
  <c r="BH448" i="11"/>
  <c r="BZ448" i="11"/>
  <c r="CC448" i="11"/>
  <c r="AB449" i="11"/>
  <c r="AD449" i="11"/>
  <c r="AI449" i="11"/>
  <c r="AL449" i="11"/>
  <c r="BA449" i="11"/>
  <c r="BC449" i="11"/>
  <c r="BH449" i="11"/>
  <c r="BZ449" i="11"/>
  <c r="CC449" i="11"/>
  <c r="AB450" i="11"/>
  <c r="AD450" i="11"/>
  <c r="AI450" i="11"/>
  <c r="AL450" i="11"/>
  <c r="BA450" i="11"/>
  <c r="BC450" i="11"/>
  <c r="BH450" i="11"/>
  <c r="BZ450" i="11"/>
  <c r="CC450" i="11"/>
  <c r="AB451" i="11"/>
  <c r="AD451" i="11"/>
  <c r="AI451" i="11"/>
  <c r="AL451" i="11"/>
  <c r="BA451" i="11"/>
  <c r="BC451" i="11"/>
  <c r="BH451" i="11"/>
  <c r="BZ451" i="11"/>
  <c r="CC451" i="11"/>
  <c r="AB452" i="11"/>
  <c r="AD452" i="11"/>
  <c r="AI452" i="11"/>
  <c r="AL452" i="11"/>
  <c r="BA452" i="11"/>
  <c r="BC452" i="11"/>
  <c r="BH452" i="11"/>
  <c r="BZ452" i="11"/>
  <c r="CC452" i="11"/>
  <c r="AB453" i="11"/>
  <c r="AD453" i="11"/>
  <c r="AI453" i="11"/>
  <c r="AL453" i="11"/>
  <c r="BA453" i="11"/>
  <c r="BC453" i="11"/>
  <c r="BH453" i="11"/>
  <c r="BZ453" i="11"/>
  <c r="CC453" i="11"/>
  <c r="AB454" i="11"/>
  <c r="AD454" i="11"/>
  <c r="AI454" i="11"/>
  <c r="AL454" i="11"/>
  <c r="BA454" i="11"/>
  <c r="BC454" i="11"/>
  <c r="BH454" i="11"/>
  <c r="BZ454" i="11"/>
  <c r="CC454" i="11"/>
  <c r="AB455" i="11"/>
  <c r="AD455" i="11"/>
  <c r="AI455" i="11"/>
  <c r="AL455" i="11"/>
  <c r="BA455" i="11"/>
  <c r="BC455" i="11"/>
  <c r="BH455" i="11"/>
  <c r="BZ455" i="11"/>
  <c r="CC455" i="11"/>
  <c r="AB456" i="11"/>
  <c r="AD456" i="11"/>
  <c r="AI456" i="11"/>
  <c r="AL456" i="11"/>
  <c r="BA456" i="11"/>
  <c r="BC456" i="11"/>
  <c r="BH456" i="11"/>
  <c r="BZ456" i="11"/>
  <c r="CC456" i="11"/>
  <c r="AB457" i="11"/>
  <c r="AD457" i="11"/>
  <c r="AI457" i="11"/>
  <c r="AL457" i="11"/>
  <c r="BA457" i="11"/>
  <c r="BC457" i="11"/>
  <c r="BH457" i="11"/>
  <c r="BZ457" i="11"/>
  <c r="CC457" i="11"/>
  <c r="AB458" i="11"/>
  <c r="AD458" i="11"/>
  <c r="AI458" i="11"/>
  <c r="AL458" i="11"/>
  <c r="BA458" i="11"/>
  <c r="BC458" i="11"/>
  <c r="BH458" i="11"/>
  <c r="BZ458" i="11"/>
  <c r="CC458" i="11"/>
  <c r="AB459" i="11"/>
  <c r="AD459" i="11"/>
  <c r="AI459" i="11"/>
  <c r="AL459" i="11"/>
  <c r="BA459" i="11"/>
  <c r="BC459" i="11"/>
  <c r="BH459" i="11"/>
  <c r="BZ459" i="11"/>
  <c r="CC459" i="11"/>
  <c r="AB460" i="11"/>
  <c r="AD460" i="11"/>
  <c r="AI460" i="11"/>
  <c r="AL460" i="11"/>
  <c r="BA460" i="11"/>
  <c r="BC460" i="11"/>
  <c r="BH460" i="11"/>
  <c r="BZ460" i="11"/>
  <c r="CC460" i="11"/>
  <c r="AB461" i="11"/>
  <c r="AD461" i="11"/>
  <c r="AI461" i="11"/>
  <c r="AL461" i="11"/>
  <c r="BA461" i="11"/>
  <c r="BC461" i="11"/>
  <c r="BH461" i="11"/>
  <c r="BZ461" i="11"/>
  <c r="CC461" i="11"/>
  <c r="AB462" i="11"/>
  <c r="AD462" i="11"/>
  <c r="AI462" i="11"/>
  <c r="AL462" i="11"/>
  <c r="BA462" i="11"/>
  <c r="BC462" i="11"/>
  <c r="BH462" i="11"/>
  <c r="BZ462" i="11"/>
  <c r="CC462" i="11"/>
  <c r="AB463" i="11"/>
  <c r="AD463" i="11"/>
  <c r="AI463" i="11"/>
  <c r="AL463" i="11"/>
  <c r="BA463" i="11"/>
  <c r="BC463" i="11"/>
  <c r="BH463" i="11"/>
  <c r="BZ463" i="11"/>
  <c r="CC463" i="11"/>
  <c r="AB464" i="11"/>
  <c r="AD464" i="11"/>
  <c r="AI464" i="11"/>
  <c r="AL464" i="11"/>
  <c r="BA464" i="11"/>
  <c r="BC464" i="11"/>
  <c r="BH464" i="11"/>
  <c r="BZ464" i="11"/>
  <c r="CC464" i="11"/>
  <c r="AB465" i="11"/>
  <c r="AD465" i="11"/>
  <c r="AI465" i="11"/>
  <c r="AL465" i="11"/>
  <c r="BA465" i="11"/>
  <c r="BC465" i="11"/>
  <c r="BH465" i="11"/>
  <c r="BZ465" i="11"/>
  <c r="CC465" i="11"/>
  <c r="AB466" i="11"/>
  <c r="AD466" i="11"/>
  <c r="AI466" i="11"/>
  <c r="AL466" i="11"/>
  <c r="BA466" i="11"/>
  <c r="BC466" i="11"/>
  <c r="BH466" i="11"/>
  <c r="BZ466" i="11"/>
  <c r="CC466" i="11"/>
  <c r="AB467" i="11"/>
  <c r="AD467" i="11"/>
  <c r="AI467" i="11"/>
  <c r="AL467" i="11"/>
  <c r="BA467" i="11"/>
  <c r="BC467" i="11"/>
  <c r="BH467" i="11"/>
  <c r="BZ467" i="11"/>
  <c r="CC467" i="11"/>
  <c r="AB468" i="11"/>
  <c r="AD468" i="11"/>
  <c r="AI468" i="11"/>
  <c r="AL468" i="11"/>
  <c r="BA468" i="11"/>
  <c r="BC468" i="11"/>
  <c r="BH468" i="11"/>
  <c r="CC468" i="11"/>
  <c r="AB469" i="11"/>
  <c r="AD469" i="11"/>
  <c r="AI469" i="11"/>
  <c r="AL469" i="11"/>
  <c r="BA469" i="11"/>
  <c r="BC469" i="11"/>
  <c r="BH469" i="11"/>
  <c r="CC469" i="11"/>
  <c r="AB470" i="11"/>
  <c r="AD470" i="11"/>
  <c r="AI470" i="11"/>
  <c r="AL470" i="11"/>
  <c r="BA470" i="11"/>
  <c r="BC470" i="11"/>
  <c r="BH470" i="11"/>
  <c r="CC470" i="11"/>
  <c r="AB471" i="11"/>
  <c r="AD471" i="11"/>
  <c r="AI471" i="11"/>
  <c r="AL471" i="11"/>
  <c r="BA471" i="11"/>
  <c r="BC471" i="11"/>
  <c r="BH471" i="11"/>
  <c r="CC471" i="11"/>
  <c r="AB472" i="11"/>
  <c r="AD472" i="11"/>
  <c r="AI472" i="11"/>
  <c r="AL472" i="11"/>
  <c r="BA472" i="11"/>
  <c r="BC472" i="11"/>
  <c r="BH472" i="11"/>
  <c r="CC472" i="11"/>
  <c r="AB473" i="11"/>
  <c r="AD473" i="11"/>
  <c r="AI473" i="11"/>
  <c r="AL473" i="11"/>
  <c r="BA473" i="11"/>
  <c r="BC473" i="11"/>
  <c r="BH473" i="11"/>
  <c r="CC473" i="11"/>
  <c r="AB474" i="11"/>
  <c r="AD474" i="11"/>
  <c r="AI474" i="11"/>
  <c r="AL474" i="11"/>
  <c r="BA474" i="11"/>
  <c r="BC474" i="11"/>
  <c r="BH474" i="11"/>
  <c r="CC474" i="11"/>
  <c r="AB475" i="11"/>
  <c r="AD475" i="11"/>
  <c r="AI475" i="11"/>
  <c r="AL475" i="11"/>
  <c r="BA475" i="11"/>
  <c r="BC475" i="11"/>
  <c r="BH475" i="11"/>
  <c r="CC475" i="11"/>
  <c r="AB476" i="11"/>
  <c r="AD476" i="11"/>
  <c r="AI476" i="11"/>
  <c r="AL476" i="11"/>
  <c r="BA476" i="11"/>
  <c r="BC476" i="11"/>
  <c r="BH476" i="11"/>
  <c r="CC476" i="11"/>
  <c r="AB477" i="11"/>
  <c r="AD477" i="11"/>
  <c r="AI477" i="11"/>
  <c r="AL477" i="11"/>
  <c r="BA477" i="11"/>
  <c r="BC477" i="11"/>
  <c r="BH477" i="11"/>
  <c r="CC477" i="11"/>
  <c r="BC914" i="11"/>
  <c r="BC913" i="11"/>
  <c r="BC912" i="11"/>
  <c r="BC911" i="11"/>
  <c r="BC910" i="11"/>
  <c r="BC909" i="11"/>
  <c r="BC908" i="11"/>
  <c r="BC907" i="11"/>
  <c r="BC906" i="11"/>
  <c r="BC905" i="11"/>
  <c r="BC904" i="11"/>
  <c r="BC903" i="11"/>
  <c r="BC902" i="11"/>
  <c r="BC901" i="11"/>
  <c r="BC900" i="11"/>
  <c r="BC899" i="11"/>
  <c r="BC898" i="11"/>
  <c r="BC897" i="11"/>
  <c r="BC896" i="11"/>
  <c r="BC895" i="11"/>
  <c r="BC894" i="11"/>
  <c r="BC893" i="11"/>
  <c r="BC892" i="11"/>
  <c r="BC891" i="11"/>
  <c r="BC890" i="11"/>
  <c r="BC889" i="11"/>
  <c r="BC888" i="11"/>
  <c r="BC887" i="11"/>
  <c r="BC886" i="11"/>
  <c r="BC885" i="11"/>
  <c r="BC884" i="11"/>
  <c r="BC883" i="11"/>
  <c r="BC882" i="11"/>
  <c r="BC881" i="11"/>
  <c r="BC880" i="11"/>
  <c r="BC879" i="11"/>
  <c r="BC878" i="11"/>
  <c r="BC877" i="11"/>
  <c r="BC876" i="11"/>
  <c r="BC875" i="11"/>
  <c r="BC874" i="11"/>
  <c r="BC873" i="11"/>
  <c r="BC872" i="11"/>
  <c r="BC871" i="11"/>
  <c r="BC870" i="11"/>
  <c r="BC869" i="11"/>
  <c r="BC868" i="11"/>
  <c r="BC867" i="11"/>
  <c r="BC866" i="11"/>
  <c r="BC865" i="11"/>
  <c r="BC864" i="11"/>
  <c r="BC863" i="11"/>
  <c r="BC862" i="11"/>
  <c r="BC861" i="11"/>
  <c r="BC860" i="11"/>
  <c r="BC859" i="11"/>
  <c r="BC858" i="11"/>
  <c r="BC857" i="11"/>
  <c r="BC856" i="11"/>
  <c r="BC855" i="11"/>
  <c r="BC854" i="11"/>
  <c r="BC853" i="11"/>
  <c r="BC852" i="11"/>
  <c r="BC851" i="11"/>
  <c r="BC850" i="11"/>
  <c r="BC849" i="11"/>
  <c r="BC848" i="11"/>
  <c r="BC847" i="11"/>
  <c r="BC846" i="11"/>
  <c r="BC845" i="11"/>
  <c r="BC844" i="11"/>
  <c r="BC843" i="11"/>
  <c r="BC842" i="11"/>
  <c r="BC841" i="11"/>
  <c r="BC840" i="11"/>
  <c r="BC839" i="11"/>
  <c r="BC838" i="11"/>
  <c r="BC837" i="11"/>
  <c r="BC836" i="11"/>
  <c r="BC835" i="11"/>
  <c r="BC834" i="11"/>
  <c r="BC833" i="11"/>
  <c r="BC832" i="11"/>
  <c r="BC831" i="11"/>
  <c r="BC830" i="11"/>
  <c r="BC829" i="11"/>
  <c r="BC828" i="11"/>
  <c r="BC827" i="11"/>
  <c r="BC826" i="11"/>
  <c r="BC825" i="11"/>
  <c r="BC824" i="11"/>
  <c r="BC823" i="11"/>
  <c r="BC822" i="11"/>
  <c r="BC821" i="11"/>
  <c r="BC820" i="11"/>
  <c r="BC819" i="11"/>
  <c r="BC818" i="11"/>
  <c r="BC817" i="11"/>
  <c r="BC816" i="11"/>
  <c r="BC815" i="11"/>
  <c r="BC814" i="11"/>
  <c r="BC813" i="11"/>
  <c r="BC812" i="11"/>
  <c r="BC811" i="11"/>
  <c r="BC810" i="11"/>
  <c r="BC809" i="11"/>
  <c r="BC808" i="11"/>
  <c r="BC807" i="11"/>
  <c r="BC806" i="11"/>
  <c r="BC805" i="11"/>
  <c r="BC804" i="11"/>
  <c r="BC803" i="11"/>
  <c r="BC802" i="11"/>
  <c r="BC801" i="11"/>
  <c r="BC800" i="11"/>
  <c r="BC799" i="11"/>
  <c r="BC798" i="11"/>
  <c r="BC797" i="11"/>
  <c r="BC796" i="11"/>
  <c r="BC795" i="11"/>
  <c r="BC794" i="11"/>
  <c r="BC793" i="11"/>
  <c r="BC792" i="11"/>
  <c r="BC791" i="11"/>
  <c r="BC790" i="11"/>
  <c r="BC789" i="11"/>
  <c r="BC788" i="11"/>
  <c r="BC787" i="11"/>
  <c r="BC786" i="11"/>
  <c r="BC785" i="11"/>
  <c r="BC784" i="11"/>
  <c r="BC783" i="11"/>
  <c r="BC782" i="11"/>
  <c r="BC781" i="11"/>
  <c r="BC780" i="11"/>
  <c r="BC779" i="11"/>
  <c r="BC778" i="11"/>
  <c r="BC777" i="11"/>
  <c r="BC776" i="11"/>
  <c r="BC775" i="11"/>
  <c r="BC774" i="11"/>
  <c r="BC773" i="11"/>
  <c r="BC772" i="11"/>
  <c r="BC771" i="11"/>
  <c r="BC770" i="11"/>
  <c r="BC769" i="11"/>
  <c r="BC768" i="11"/>
  <c r="BC767" i="11"/>
  <c r="BC766" i="11"/>
  <c r="BC765" i="11"/>
  <c r="BC764" i="11"/>
  <c r="BC763" i="11"/>
  <c r="BC762" i="11"/>
  <c r="BC761" i="11"/>
  <c r="BC760" i="11"/>
  <c r="BC759" i="11"/>
  <c r="BC758" i="11"/>
  <c r="BC757" i="11"/>
  <c r="BC756" i="11"/>
  <c r="BC755" i="11"/>
  <c r="BC754" i="11"/>
  <c r="BC753" i="11"/>
  <c r="BC752" i="11"/>
  <c r="BC751" i="11"/>
  <c r="BC750" i="11"/>
  <c r="BC749" i="11"/>
  <c r="BC748" i="11"/>
  <c r="BC747" i="11"/>
  <c r="BC746" i="11"/>
  <c r="BC745" i="11"/>
  <c r="BC744" i="11"/>
  <c r="BC743" i="11"/>
  <c r="BC742" i="11"/>
  <c r="BC741" i="11"/>
  <c r="BC740" i="11"/>
  <c r="BC739" i="11"/>
  <c r="BC738" i="11"/>
  <c r="BC737" i="11"/>
  <c r="BC736" i="11"/>
  <c r="BC735" i="11"/>
  <c r="BC734" i="11"/>
  <c r="BC733" i="11"/>
  <c r="BC732" i="11"/>
  <c r="BC731" i="11"/>
  <c r="BC730" i="11"/>
  <c r="BC729" i="11"/>
  <c r="BC728" i="11"/>
  <c r="BC727" i="11"/>
  <c r="BC726" i="11"/>
  <c r="BC725" i="11"/>
  <c r="BC724" i="11"/>
  <c r="BC723" i="11"/>
  <c r="BC722" i="11"/>
  <c r="BC721" i="11"/>
  <c r="BC720" i="11"/>
  <c r="BC719" i="11"/>
  <c r="BC718" i="11"/>
  <c r="BC717" i="11"/>
  <c r="BC716" i="11"/>
  <c r="BC715" i="11"/>
  <c r="BC714" i="11"/>
  <c r="BC713" i="11"/>
  <c r="BC712" i="11"/>
  <c r="BC711" i="11"/>
  <c r="BC710" i="11"/>
  <c r="BC709" i="11"/>
  <c r="BC708" i="11"/>
  <c r="BC707" i="11"/>
  <c r="BC706" i="11"/>
  <c r="BC705" i="11"/>
  <c r="BC704" i="11"/>
  <c r="BC703" i="11"/>
  <c r="BC702" i="11"/>
  <c r="BC701" i="11"/>
  <c r="BC700" i="11"/>
  <c r="BC699" i="11"/>
  <c r="BC698" i="11"/>
  <c r="BC697" i="11"/>
  <c r="BC696" i="11"/>
  <c r="BC695" i="11"/>
  <c r="BC694" i="11"/>
  <c r="BC693" i="11"/>
  <c r="BC692" i="11"/>
  <c r="BC691" i="11"/>
  <c r="BC690" i="11"/>
  <c r="BC689" i="11"/>
  <c r="BC688" i="11"/>
  <c r="BC687" i="11"/>
  <c r="BC686" i="11"/>
  <c r="BC685" i="11"/>
  <c r="BC684" i="11"/>
  <c r="BC683" i="11"/>
  <c r="BC682" i="11"/>
  <c r="BC681" i="11"/>
  <c r="BC680" i="11"/>
  <c r="BC679" i="11"/>
  <c r="BC678" i="11"/>
  <c r="BC677" i="11"/>
  <c r="BC676" i="11"/>
  <c r="BC675" i="11"/>
  <c r="BC674" i="11"/>
  <c r="BC673" i="11"/>
  <c r="BC672" i="11"/>
  <c r="BC671" i="11"/>
  <c r="BC670" i="11"/>
  <c r="BC669" i="11"/>
  <c r="BC668" i="11"/>
  <c r="BC667" i="11"/>
  <c r="BC666" i="11"/>
  <c r="BC665" i="11"/>
  <c r="BC664" i="11"/>
  <c r="BC663" i="11"/>
  <c r="BC662" i="11"/>
  <c r="BC661" i="11"/>
  <c r="BC660" i="11"/>
  <c r="BC659" i="11"/>
  <c r="BC658" i="11"/>
  <c r="BC657" i="11"/>
  <c r="BC656" i="11"/>
  <c r="BC655" i="11"/>
  <c r="BC654" i="11"/>
  <c r="BC653" i="11"/>
  <c r="BC652" i="11"/>
  <c r="BC651" i="11"/>
  <c r="BC650" i="11"/>
  <c r="BC649" i="11"/>
  <c r="BC648" i="11"/>
  <c r="BC647" i="11"/>
  <c r="BC646" i="11"/>
  <c r="BC645" i="11"/>
  <c r="BC644" i="11"/>
  <c r="BC643" i="11"/>
  <c r="BC642" i="11"/>
  <c r="BC641" i="11"/>
  <c r="BC640" i="11"/>
  <c r="BC639" i="11"/>
  <c r="BC638" i="11"/>
  <c r="BC637" i="11"/>
  <c r="BC636" i="11"/>
  <c r="BC635" i="11"/>
  <c r="BC634" i="11"/>
  <c r="BC633" i="11"/>
  <c r="BC632" i="11"/>
  <c r="BC631" i="11"/>
  <c r="BC630" i="11"/>
  <c r="BC629" i="11"/>
  <c r="BC628" i="11"/>
  <c r="BC627" i="11"/>
  <c r="BC626" i="11"/>
  <c r="BC625" i="11"/>
  <c r="BC624" i="11"/>
  <c r="BC623" i="11"/>
  <c r="BC622" i="11"/>
  <c r="BC621" i="11"/>
  <c r="BC620" i="11"/>
  <c r="BC619" i="11"/>
  <c r="BC618" i="11"/>
  <c r="BC617" i="11"/>
  <c r="BC616" i="11"/>
  <c r="BC615" i="11"/>
  <c r="BC614" i="11"/>
  <c r="BC613" i="11"/>
  <c r="BC612" i="11"/>
  <c r="BC611" i="11"/>
  <c r="BC610" i="11"/>
  <c r="BC609" i="11"/>
  <c r="BC608" i="11"/>
  <c r="BC607" i="11"/>
  <c r="BC606" i="11"/>
  <c r="BC605" i="11"/>
  <c r="BC604" i="11"/>
  <c r="BC603" i="11"/>
  <c r="BC602" i="11"/>
  <c r="BC601" i="11"/>
  <c r="BC600" i="11"/>
  <c r="BC599" i="11"/>
  <c r="BC598" i="11"/>
  <c r="BC597" i="11"/>
  <c r="BC596" i="11"/>
  <c r="BC595" i="11"/>
  <c r="BC594" i="11"/>
  <c r="BC593" i="11"/>
  <c r="BC592" i="11"/>
  <c r="BC591" i="11"/>
  <c r="BC590" i="11"/>
  <c r="BC589" i="11"/>
  <c r="BC588" i="11"/>
  <c r="BC587" i="11"/>
  <c r="BC586" i="11"/>
  <c r="BC585" i="11"/>
  <c r="BC584" i="11"/>
  <c r="BC583" i="11"/>
  <c r="BC582" i="11"/>
  <c r="BC581" i="11"/>
  <c r="BC580" i="11"/>
  <c r="BC579" i="11"/>
  <c r="BC578" i="11"/>
  <c r="BC577" i="11"/>
  <c r="BC576" i="11"/>
  <c r="BC575" i="11"/>
  <c r="BC574" i="11"/>
  <c r="BC573" i="11"/>
  <c r="BC572" i="11"/>
  <c r="BC571" i="11"/>
  <c r="BC570" i="11"/>
  <c r="BC569" i="11"/>
  <c r="BC568" i="11"/>
  <c r="BC567" i="11"/>
  <c r="BC566" i="11"/>
  <c r="BC565" i="11"/>
  <c r="BC564" i="11"/>
  <c r="BC563" i="11"/>
  <c r="BC562" i="11"/>
  <c r="BC561" i="11"/>
  <c r="BC560" i="11"/>
  <c r="BC559" i="11"/>
  <c r="BC558" i="11"/>
  <c r="BC557" i="11"/>
  <c r="BC556" i="11"/>
  <c r="BC555" i="11"/>
  <c r="BC554" i="11"/>
  <c r="BC553" i="11"/>
  <c r="BC552" i="11"/>
  <c r="BC551" i="11"/>
  <c r="BC550" i="11"/>
  <c r="BC549" i="11"/>
  <c r="BC548" i="11"/>
  <c r="BC547" i="11"/>
  <c r="BC546" i="11"/>
  <c r="BC545" i="11"/>
  <c r="BC544" i="11"/>
  <c r="BC543" i="11"/>
  <c r="BC542" i="11"/>
  <c r="BC541" i="11"/>
  <c r="BC540" i="11"/>
  <c r="BC539" i="11"/>
  <c r="BC538" i="11"/>
  <c r="BC537" i="11"/>
  <c r="BC536" i="11"/>
  <c r="BC535" i="11"/>
  <c r="BC534" i="11"/>
  <c r="BC533" i="11"/>
  <c r="BC532" i="11"/>
  <c r="BC531" i="11"/>
  <c r="BC530" i="11"/>
  <c r="BC529" i="11"/>
  <c r="BC528" i="11"/>
  <c r="BC527" i="11"/>
  <c r="BC526" i="11"/>
  <c r="BC525" i="11"/>
  <c r="BC524" i="11"/>
  <c r="BC523" i="11"/>
  <c r="BC522" i="11"/>
  <c r="BC521" i="11"/>
  <c r="BC520" i="11"/>
  <c r="BC519" i="11"/>
  <c r="BC518" i="11"/>
  <c r="BC517" i="11"/>
  <c r="BC516" i="11"/>
  <c r="BC515" i="11"/>
  <c r="BC514" i="11"/>
  <c r="BC513" i="11"/>
  <c r="BC512" i="11"/>
  <c r="BC511" i="11"/>
  <c r="BC510" i="11"/>
  <c r="BC509" i="11"/>
  <c r="BC508" i="11"/>
  <c r="BC507" i="11"/>
  <c r="BC506" i="11"/>
  <c r="BC505" i="11"/>
  <c r="BC504" i="11"/>
  <c r="BC503" i="11"/>
  <c r="BC502" i="11"/>
  <c r="BC501" i="11"/>
  <c r="BC500" i="11"/>
  <c r="BC499" i="11"/>
  <c r="BC498" i="11"/>
  <c r="BC497" i="11"/>
  <c r="BC496" i="11"/>
  <c r="BC495" i="11"/>
  <c r="BC494" i="11"/>
  <c r="BC493" i="11"/>
  <c r="BC492" i="11"/>
  <c r="BC491" i="11"/>
  <c r="BC490" i="11"/>
  <c r="BC489" i="11"/>
  <c r="BC488" i="11"/>
  <c r="BC487" i="11"/>
  <c r="BC486" i="11"/>
  <c r="BC485" i="11"/>
  <c r="BC484" i="11"/>
  <c r="BC483" i="11"/>
  <c r="BC482" i="11"/>
  <c r="BC481" i="11"/>
  <c r="BC480" i="11"/>
  <c r="BC479" i="11"/>
  <c r="BC478" i="11"/>
  <c r="BC915" i="11"/>
  <c r="BA914" i="11"/>
  <c r="BA913" i="11"/>
  <c r="BA912" i="11"/>
  <c r="BA911" i="11"/>
  <c r="BA910" i="11"/>
  <c r="BA909" i="11"/>
  <c r="BA908" i="11"/>
  <c r="BA907" i="11"/>
  <c r="BA906" i="11"/>
  <c r="BA905" i="11"/>
  <c r="BA904" i="11"/>
  <c r="BA903" i="11"/>
  <c r="BA902" i="11"/>
  <c r="BA901" i="11"/>
  <c r="BA900" i="11"/>
  <c r="BA899" i="11"/>
  <c r="BA898" i="11"/>
  <c r="BA897" i="11"/>
  <c r="BA896" i="11"/>
  <c r="BA895" i="11"/>
  <c r="BA894" i="11"/>
  <c r="BA893" i="11"/>
  <c r="BA892" i="11"/>
  <c r="BA891" i="11"/>
  <c r="BA890" i="11"/>
  <c r="BA889" i="11"/>
  <c r="BA888" i="11"/>
  <c r="BA887" i="11"/>
  <c r="BA886" i="11"/>
  <c r="BA885" i="11"/>
  <c r="BA884" i="11"/>
  <c r="BA883" i="11"/>
  <c r="BA882" i="11"/>
  <c r="BA881" i="11"/>
  <c r="BA880" i="11"/>
  <c r="BA879" i="11"/>
  <c r="BA878" i="11"/>
  <c r="BA877" i="11"/>
  <c r="BA876" i="11"/>
  <c r="BA875" i="11"/>
  <c r="BA874" i="11"/>
  <c r="BA873" i="11"/>
  <c r="BA872" i="11"/>
  <c r="BA871" i="11"/>
  <c r="BA870" i="11"/>
  <c r="BA869" i="11"/>
  <c r="BA868" i="11"/>
  <c r="BA867" i="11"/>
  <c r="BA866" i="11"/>
  <c r="BA865" i="11"/>
  <c r="BA864" i="11"/>
  <c r="BA863" i="11"/>
  <c r="BA862" i="11"/>
  <c r="BA861" i="11"/>
  <c r="BA860" i="11"/>
  <c r="BA859" i="11"/>
  <c r="BA858" i="11"/>
  <c r="BA857" i="11"/>
  <c r="BA856" i="11"/>
  <c r="BA855" i="11"/>
  <c r="BA854" i="11"/>
  <c r="BA853" i="11"/>
  <c r="BA852" i="11"/>
  <c r="BA851" i="11"/>
  <c r="BA850" i="11"/>
  <c r="BA849" i="11"/>
  <c r="BA848" i="11"/>
  <c r="BA847" i="11"/>
  <c r="BA846" i="11"/>
  <c r="BA845" i="11"/>
  <c r="BA844" i="11"/>
  <c r="BA843" i="11"/>
  <c r="BA842" i="11"/>
  <c r="BA841" i="11"/>
  <c r="BA840" i="11"/>
  <c r="BA839" i="11"/>
  <c r="BA838" i="11"/>
  <c r="BA837" i="11"/>
  <c r="BA836" i="11"/>
  <c r="BA835" i="11"/>
  <c r="BA834" i="11"/>
  <c r="BA833" i="11"/>
  <c r="BA832" i="11"/>
  <c r="BA831" i="11"/>
  <c r="BA830" i="11"/>
  <c r="BA829" i="11"/>
  <c r="BA828" i="11"/>
  <c r="BA827" i="11"/>
  <c r="BA826" i="11"/>
  <c r="BA825" i="11"/>
  <c r="BA824" i="11"/>
  <c r="BA823" i="11"/>
  <c r="BA822" i="11"/>
  <c r="BA821" i="11"/>
  <c r="BA820" i="11"/>
  <c r="BA819" i="11"/>
  <c r="BA818" i="11"/>
  <c r="BA817" i="11"/>
  <c r="BA816" i="11"/>
  <c r="BA815" i="11"/>
  <c r="BA814" i="11"/>
  <c r="BA813" i="11"/>
  <c r="BA812" i="11"/>
  <c r="BA811" i="11"/>
  <c r="BA810" i="11"/>
  <c r="BA809" i="11"/>
  <c r="BA808" i="11"/>
  <c r="BA807" i="11"/>
  <c r="BA806" i="11"/>
  <c r="BA805" i="11"/>
  <c r="BA804" i="11"/>
  <c r="BA803" i="11"/>
  <c r="BA802" i="11"/>
  <c r="BA801" i="11"/>
  <c r="BA800" i="11"/>
  <c r="BA799" i="11"/>
  <c r="BA798" i="11"/>
  <c r="BA797" i="11"/>
  <c r="BA796" i="11"/>
  <c r="BA795" i="11"/>
  <c r="BA794" i="11"/>
  <c r="BA793" i="11"/>
  <c r="BA792" i="11"/>
  <c r="BA791" i="11"/>
  <c r="BA790" i="11"/>
  <c r="BA789" i="11"/>
  <c r="BA788" i="11"/>
  <c r="BA787" i="11"/>
  <c r="BA786" i="11"/>
  <c r="BA785" i="11"/>
  <c r="BA784" i="11"/>
  <c r="BA783" i="11"/>
  <c r="BA782" i="11"/>
  <c r="BA781" i="11"/>
  <c r="BA780" i="11"/>
  <c r="BA779" i="11"/>
  <c r="BA778" i="11"/>
  <c r="BA777" i="11"/>
  <c r="BA776" i="11"/>
  <c r="BA775" i="11"/>
  <c r="BA774" i="11"/>
  <c r="BA773" i="11"/>
  <c r="BA772" i="11"/>
  <c r="BA771" i="11"/>
  <c r="BA770" i="11"/>
  <c r="BA769" i="11"/>
  <c r="BA768" i="11"/>
  <c r="BA767" i="11"/>
  <c r="BA766" i="11"/>
  <c r="BA765" i="11"/>
  <c r="BA764" i="11"/>
  <c r="BA763" i="11"/>
  <c r="BA762" i="11"/>
  <c r="BA761" i="11"/>
  <c r="BA760" i="11"/>
  <c r="BA759" i="11"/>
  <c r="BA758" i="11"/>
  <c r="BA757" i="11"/>
  <c r="BA756" i="11"/>
  <c r="BA755" i="11"/>
  <c r="BA754" i="11"/>
  <c r="BA753" i="11"/>
  <c r="BA752" i="11"/>
  <c r="BA751" i="11"/>
  <c r="BA750" i="11"/>
  <c r="BA749" i="11"/>
  <c r="BA748" i="11"/>
  <c r="BA747" i="11"/>
  <c r="BA746" i="11"/>
  <c r="BA745" i="11"/>
  <c r="BA744" i="11"/>
  <c r="BA743" i="11"/>
  <c r="BA742" i="11"/>
  <c r="BA741" i="11"/>
  <c r="BA740" i="11"/>
  <c r="BA739" i="11"/>
  <c r="BA738" i="11"/>
  <c r="BA737" i="11"/>
  <c r="BA736" i="11"/>
  <c r="BA735" i="11"/>
  <c r="BA734" i="11"/>
  <c r="BA733" i="11"/>
  <c r="BA732" i="11"/>
  <c r="BA731" i="11"/>
  <c r="BA730" i="11"/>
  <c r="BA729" i="11"/>
  <c r="BA728" i="11"/>
  <c r="BA727" i="11"/>
  <c r="BA726" i="11"/>
  <c r="BA725" i="11"/>
  <c r="BA724" i="11"/>
  <c r="BA723" i="11"/>
  <c r="BA722" i="11"/>
  <c r="BA721" i="11"/>
  <c r="BA720" i="11"/>
  <c r="BA719" i="11"/>
  <c r="BA718" i="11"/>
  <c r="BA717" i="11"/>
  <c r="BA716" i="11"/>
  <c r="BA715" i="11"/>
  <c r="BA714" i="11"/>
  <c r="BA713" i="11"/>
  <c r="BA712" i="11"/>
  <c r="BA711" i="11"/>
  <c r="BA710" i="11"/>
  <c r="BA709" i="11"/>
  <c r="BA708" i="11"/>
  <c r="BA707" i="11"/>
  <c r="BA706" i="11"/>
  <c r="BA705" i="11"/>
  <c r="BA704" i="11"/>
  <c r="BA703" i="11"/>
  <c r="BA702" i="11"/>
  <c r="BA701" i="11"/>
  <c r="BA700" i="11"/>
  <c r="BA699" i="11"/>
  <c r="BA698" i="11"/>
  <c r="BA697" i="11"/>
  <c r="BA696" i="11"/>
  <c r="BA695" i="11"/>
  <c r="BA694" i="11"/>
  <c r="BA693" i="11"/>
  <c r="BA692" i="11"/>
  <c r="BA691" i="11"/>
  <c r="BA690" i="11"/>
  <c r="BA689" i="11"/>
  <c r="BA688" i="11"/>
  <c r="BA687" i="11"/>
  <c r="BA686" i="11"/>
  <c r="BA685" i="11"/>
  <c r="BA684" i="11"/>
  <c r="BA683" i="11"/>
  <c r="BA682" i="11"/>
  <c r="BA681" i="11"/>
  <c r="BA680" i="11"/>
  <c r="BA679" i="11"/>
  <c r="BA678" i="11"/>
  <c r="BA677" i="11"/>
  <c r="BA676" i="11"/>
  <c r="BA675" i="11"/>
  <c r="BA674" i="11"/>
  <c r="BA673" i="11"/>
  <c r="BA672" i="11"/>
  <c r="BA671" i="11"/>
  <c r="BA670" i="11"/>
  <c r="BA669" i="11"/>
  <c r="BA668" i="11"/>
  <c r="BA667" i="11"/>
  <c r="BA666" i="11"/>
  <c r="BA665" i="11"/>
  <c r="BA664" i="11"/>
  <c r="BA663" i="11"/>
  <c r="BA662" i="11"/>
  <c r="BA661" i="11"/>
  <c r="BA660" i="11"/>
  <c r="BA659" i="11"/>
  <c r="BA658" i="11"/>
  <c r="BA657" i="11"/>
  <c r="BA656" i="11"/>
  <c r="BA655" i="11"/>
  <c r="BA654" i="11"/>
  <c r="BA653" i="11"/>
  <c r="BA652" i="11"/>
  <c r="BA651" i="11"/>
  <c r="BA650" i="11"/>
  <c r="BA649" i="11"/>
  <c r="BA648" i="11"/>
  <c r="BA647" i="11"/>
  <c r="BA646" i="11"/>
  <c r="BA645" i="11"/>
  <c r="BA644" i="11"/>
  <c r="BA643" i="11"/>
  <c r="BA642" i="11"/>
  <c r="BA641" i="11"/>
  <c r="BA640" i="11"/>
  <c r="BA639" i="11"/>
  <c r="BA638" i="11"/>
  <c r="BA637" i="11"/>
  <c r="BA636" i="11"/>
  <c r="BA635" i="11"/>
  <c r="BA634" i="11"/>
  <c r="BA633" i="11"/>
  <c r="BA632" i="11"/>
  <c r="BA631" i="11"/>
  <c r="BA630" i="11"/>
  <c r="BA629" i="11"/>
  <c r="BA628" i="11"/>
  <c r="BA627" i="11"/>
  <c r="BA626" i="11"/>
  <c r="BA625" i="11"/>
  <c r="BA624" i="11"/>
  <c r="BA623" i="11"/>
  <c r="BA622" i="11"/>
  <c r="BA621" i="11"/>
  <c r="BA620" i="11"/>
  <c r="BA619" i="11"/>
  <c r="BA618" i="11"/>
  <c r="BA617" i="11"/>
  <c r="BA616" i="11"/>
  <c r="BA615" i="11"/>
  <c r="BA614" i="11"/>
  <c r="BA613" i="11"/>
  <c r="BA612" i="11"/>
  <c r="BA611" i="11"/>
  <c r="BA610" i="11"/>
  <c r="BA609" i="11"/>
  <c r="BA608" i="11"/>
  <c r="BA607" i="11"/>
  <c r="BA606" i="11"/>
  <c r="BA605" i="11"/>
  <c r="BA604" i="11"/>
  <c r="BA603" i="11"/>
  <c r="BA602" i="11"/>
  <c r="BA601" i="11"/>
  <c r="BA600" i="11"/>
  <c r="BA599" i="11"/>
  <c r="BA598" i="11"/>
  <c r="BA597" i="11"/>
  <c r="BA596" i="11"/>
  <c r="BA595" i="11"/>
  <c r="BA594" i="11"/>
  <c r="BA593" i="11"/>
  <c r="BA592" i="11"/>
  <c r="BA591" i="11"/>
  <c r="BA590" i="11"/>
  <c r="BA589" i="11"/>
  <c r="BA588" i="11"/>
  <c r="BA587" i="11"/>
  <c r="BA586" i="11"/>
  <c r="BA585" i="11"/>
  <c r="BA584" i="11"/>
  <c r="BA583" i="11"/>
  <c r="BA582" i="11"/>
  <c r="BA581" i="11"/>
  <c r="BA580" i="11"/>
  <c r="BA579" i="11"/>
  <c r="BA578" i="11"/>
  <c r="BA577" i="11"/>
  <c r="BA576" i="11"/>
  <c r="BA575" i="11"/>
  <c r="BA574" i="11"/>
  <c r="BA573" i="11"/>
  <c r="BA572" i="11"/>
  <c r="BA571" i="11"/>
  <c r="BA570" i="11"/>
  <c r="BA569" i="11"/>
  <c r="BA568" i="11"/>
  <c r="BA567" i="11"/>
  <c r="BA566" i="11"/>
  <c r="BA565" i="11"/>
  <c r="BA564" i="11"/>
  <c r="BA563" i="11"/>
  <c r="BA562" i="11"/>
  <c r="BA561" i="11"/>
  <c r="BA560" i="11"/>
  <c r="BA559" i="11"/>
  <c r="BA558" i="11"/>
  <c r="BA557" i="11"/>
  <c r="BA556" i="11"/>
  <c r="BA555" i="11"/>
  <c r="BA554" i="11"/>
  <c r="BA553" i="11"/>
  <c r="BA552" i="11"/>
  <c r="BA551" i="11"/>
  <c r="BA550" i="11"/>
  <c r="BA549" i="11"/>
  <c r="BA548" i="11"/>
  <c r="BA547" i="11"/>
  <c r="BA546" i="11"/>
  <c r="BA545" i="11"/>
  <c r="BA544" i="11"/>
  <c r="BA543" i="11"/>
  <c r="BA542" i="11"/>
  <c r="BA541" i="11"/>
  <c r="BA540" i="11"/>
  <c r="BA539" i="11"/>
  <c r="BA538" i="11"/>
  <c r="BA537" i="11"/>
  <c r="BA536" i="11"/>
  <c r="BA535" i="11"/>
  <c r="BA534" i="11"/>
  <c r="BA533" i="11"/>
  <c r="BA532" i="11"/>
  <c r="BA531" i="11"/>
  <c r="BA530" i="11"/>
  <c r="BA529" i="11"/>
  <c r="BA528" i="11"/>
  <c r="BA527" i="11"/>
  <c r="BA526" i="11"/>
  <c r="BA525" i="11"/>
  <c r="BA524" i="11"/>
  <c r="BA523" i="11"/>
  <c r="BA522" i="11"/>
  <c r="BA521" i="11"/>
  <c r="BA520" i="11"/>
  <c r="BA519" i="11"/>
  <c r="BA518" i="11"/>
  <c r="BA517" i="11"/>
  <c r="BA516" i="11"/>
  <c r="BA515" i="11"/>
  <c r="BA514" i="11"/>
  <c r="BA513" i="11"/>
  <c r="BA512" i="11"/>
  <c r="BA511" i="11"/>
  <c r="BA510" i="11"/>
  <c r="BA509" i="11"/>
  <c r="BA508" i="11"/>
  <c r="BA507" i="11"/>
  <c r="BA506" i="11"/>
  <c r="BA505" i="11"/>
  <c r="BA504" i="11"/>
  <c r="BA503" i="11"/>
  <c r="BA502" i="11"/>
  <c r="BA501" i="11"/>
  <c r="BA500" i="11"/>
  <c r="BA499" i="11"/>
  <c r="BA498" i="11"/>
  <c r="BA497" i="11"/>
  <c r="BA496" i="11"/>
  <c r="BA495" i="11"/>
  <c r="BA494" i="11"/>
  <c r="BA493" i="11"/>
  <c r="BA492" i="11"/>
  <c r="BA491" i="11"/>
  <c r="BA490" i="11"/>
  <c r="BA489" i="11"/>
  <c r="BA488" i="11"/>
  <c r="BA487" i="11"/>
  <c r="BA486" i="11"/>
  <c r="BA485" i="11"/>
  <c r="BA484" i="11"/>
  <c r="BA483" i="11"/>
  <c r="BA482" i="11"/>
  <c r="BA481" i="11"/>
  <c r="BA480" i="11"/>
  <c r="BA479" i="11"/>
  <c r="BA478" i="11"/>
  <c r="BA915" i="11"/>
  <c r="AL914" i="11"/>
  <c r="AL913" i="11"/>
  <c r="AL912" i="11"/>
  <c r="AL911" i="11"/>
  <c r="AL910" i="11"/>
  <c r="AL909" i="11"/>
  <c r="AL908" i="11"/>
  <c r="AL907" i="11"/>
  <c r="AL906" i="11"/>
  <c r="AL905" i="11"/>
  <c r="AL904" i="11"/>
  <c r="AL903" i="11"/>
  <c r="AL902" i="11"/>
  <c r="AL901" i="11"/>
  <c r="AL900" i="11"/>
  <c r="AL899" i="11"/>
  <c r="AL898" i="11"/>
  <c r="AL897" i="11"/>
  <c r="AL896" i="11"/>
  <c r="AL895" i="11"/>
  <c r="AL894" i="11"/>
  <c r="AL893" i="11"/>
  <c r="AL892" i="11"/>
  <c r="AL891" i="11"/>
  <c r="AL890" i="11"/>
  <c r="AL889" i="11"/>
  <c r="AL888" i="11"/>
  <c r="AL887" i="11"/>
  <c r="AL886" i="11"/>
  <c r="AL885" i="11"/>
  <c r="AL884" i="11"/>
  <c r="AL883" i="11"/>
  <c r="AL882" i="11"/>
  <c r="AL881" i="11"/>
  <c r="AL880" i="11"/>
  <c r="AL879" i="11"/>
  <c r="AL878" i="11"/>
  <c r="AL877" i="11"/>
  <c r="AL876" i="11"/>
  <c r="AL875" i="11"/>
  <c r="AL874" i="11"/>
  <c r="AL873" i="11"/>
  <c r="AL872" i="11"/>
  <c r="AL871" i="11"/>
  <c r="AL870" i="11"/>
  <c r="AL869" i="11"/>
  <c r="AL868" i="11"/>
  <c r="AL867" i="11"/>
  <c r="AL866" i="11"/>
  <c r="AL865" i="11"/>
  <c r="AL864" i="11"/>
  <c r="AL863" i="11"/>
  <c r="AL862" i="11"/>
  <c r="AL861" i="11"/>
  <c r="AL860" i="11"/>
  <c r="AL859" i="11"/>
  <c r="AL858" i="11"/>
  <c r="AL857" i="11"/>
  <c r="AL856" i="11"/>
  <c r="AL855" i="11"/>
  <c r="AL854" i="11"/>
  <c r="AL853" i="11"/>
  <c r="AL852" i="11"/>
  <c r="AL851" i="11"/>
  <c r="AL850" i="11"/>
  <c r="AL849" i="11"/>
  <c r="AL848" i="11"/>
  <c r="AL847" i="11"/>
  <c r="AL846" i="11"/>
  <c r="AL845" i="11"/>
  <c r="AL844" i="11"/>
  <c r="AL843" i="11"/>
  <c r="AL842" i="11"/>
  <c r="AL841" i="11"/>
  <c r="AL840" i="11"/>
  <c r="AL839" i="11"/>
  <c r="AL838" i="11"/>
  <c r="AL837" i="11"/>
  <c r="AL836" i="11"/>
  <c r="AL835" i="11"/>
  <c r="AL834" i="11"/>
  <c r="AL833" i="11"/>
  <c r="AL832" i="11"/>
  <c r="AL831" i="11"/>
  <c r="AL830" i="11"/>
  <c r="AL829" i="11"/>
  <c r="AL828" i="11"/>
  <c r="AL827" i="11"/>
  <c r="AL826" i="11"/>
  <c r="AL825" i="11"/>
  <c r="AL824" i="11"/>
  <c r="AL823" i="11"/>
  <c r="AL822" i="11"/>
  <c r="AL821" i="11"/>
  <c r="AL820" i="11"/>
  <c r="AL819" i="11"/>
  <c r="AL818" i="11"/>
  <c r="AL817" i="11"/>
  <c r="AL816" i="11"/>
  <c r="AL815" i="11"/>
  <c r="AL814" i="11"/>
  <c r="AL813" i="11"/>
  <c r="AL812" i="11"/>
  <c r="AL811" i="11"/>
  <c r="AL810" i="11"/>
  <c r="AL809" i="11"/>
  <c r="AL808" i="11"/>
  <c r="AL807" i="11"/>
  <c r="AL806" i="11"/>
  <c r="AL805" i="11"/>
  <c r="AL804" i="11"/>
  <c r="AL803" i="11"/>
  <c r="AL802" i="11"/>
  <c r="AL801" i="11"/>
  <c r="AL800" i="11"/>
  <c r="AL799" i="11"/>
  <c r="AL798" i="11"/>
  <c r="AL797" i="11"/>
  <c r="AL796" i="11"/>
  <c r="AL795" i="11"/>
  <c r="AL794" i="11"/>
  <c r="AL793" i="11"/>
  <c r="AL792" i="11"/>
  <c r="AL791" i="11"/>
  <c r="AL790" i="11"/>
  <c r="AL789" i="11"/>
  <c r="AL788" i="11"/>
  <c r="AL787" i="11"/>
  <c r="AL786" i="11"/>
  <c r="AL785" i="11"/>
  <c r="AL784" i="11"/>
  <c r="AL783" i="11"/>
  <c r="AL782" i="11"/>
  <c r="AL781" i="11"/>
  <c r="AL780" i="11"/>
  <c r="AL779" i="11"/>
  <c r="AL778" i="11"/>
  <c r="AL777" i="11"/>
  <c r="AL776" i="11"/>
  <c r="AL775" i="11"/>
  <c r="AL774" i="11"/>
  <c r="AL773" i="11"/>
  <c r="AL772" i="11"/>
  <c r="AL771" i="11"/>
  <c r="AL770" i="11"/>
  <c r="AL769" i="11"/>
  <c r="AL768" i="11"/>
  <c r="AL767" i="11"/>
  <c r="AL766" i="11"/>
  <c r="AL765" i="11"/>
  <c r="AL764" i="11"/>
  <c r="AL763" i="11"/>
  <c r="AL762" i="11"/>
  <c r="AL761" i="11"/>
  <c r="AL760" i="11"/>
  <c r="AL759" i="11"/>
  <c r="AL758" i="11"/>
  <c r="AL757" i="11"/>
  <c r="AL756" i="11"/>
  <c r="AL755" i="11"/>
  <c r="AL754" i="11"/>
  <c r="AL753" i="11"/>
  <c r="AL752" i="11"/>
  <c r="AL751" i="11"/>
  <c r="AL750" i="11"/>
  <c r="AL749" i="11"/>
  <c r="AL748" i="11"/>
  <c r="AL747" i="11"/>
  <c r="AL746" i="11"/>
  <c r="AL745" i="11"/>
  <c r="AL744" i="11"/>
  <c r="AL743" i="11"/>
  <c r="AL742" i="11"/>
  <c r="AL741" i="11"/>
  <c r="AL740" i="11"/>
  <c r="AL739" i="11"/>
  <c r="AL738" i="11"/>
  <c r="AL737" i="11"/>
  <c r="AL736" i="11"/>
  <c r="AL735" i="11"/>
  <c r="AL734" i="11"/>
  <c r="AL733" i="11"/>
  <c r="AL732" i="11"/>
  <c r="AL731" i="11"/>
  <c r="AL730" i="11"/>
  <c r="AL729" i="11"/>
  <c r="AL728" i="11"/>
  <c r="AL727" i="11"/>
  <c r="AL726" i="11"/>
  <c r="AL725" i="11"/>
  <c r="AL724" i="11"/>
  <c r="AL723" i="11"/>
  <c r="AL722" i="11"/>
  <c r="AL721" i="11"/>
  <c r="AL720" i="11"/>
  <c r="AL719" i="11"/>
  <c r="AL718" i="11"/>
  <c r="AL717" i="11"/>
  <c r="AL716" i="11"/>
  <c r="AL715" i="11"/>
  <c r="AL714" i="11"/>
  <c r="AL713" i="11"/>
  <c r="AL712" i="11"/>
  <c r="AL711" i="11"/>
  <c r="AL710" i="11"/>
  <c r="AL709" i="11"/>
  <c r="AL708" i="11"/>
  <c r="AL707" i="11"/>
  <c r="AL706" i="11"/>
  <c r="AL705" i="11"/>
  <c r="AL704" i="11"/>
  <c r="AL703" i="11"/>
  <c r="AL702" i="11"/>
  <c r="AL701" i="11"/>
  <c r="AL700" i="11"/>
  <c r="AL699" i="11"/>
  <c r="AL698" i="11"/>
  <c r="AL697" i="11"/>
  <c r="AL696" i="11"/>
  <c r="AL695" i="11"/>
  <c r="AL694" i="11"/>
  <c r="AL693" i="11"/>
  <c r="AL692" i="11"/>
  <c r="AL691" i="11"/>
  <c r="AL690" i="11"/>
  <c r="AL689" i="11"/>
  <c r="AL688" i="11"/>
  <c r="AL687" i="11"/>
  <c r="AL686" i="11"/>
  <c r="AL685" i="11"/>
  <c r="AL684" i="11"/>
  <c r="AL683" i="11"/>
  <c r="AL682" i="11"/>
  <c r="AL681" i="11"/>
  <c r="AL680" i="11"/>
  <c r="AL679" i="11"/>
  <c r="AL678" i="11"/>
  <c r="AL677" i="11"/>
  <c r="AL676" i="11"/>
  <c r="AL675" i="11"/>
  <c r="AL674" i="11"/>
  <c r="AL673" i="11"/>
  <c r="AL672" i="11"/>
  <c r="AL671" i="11"/>
  <c r="AL670" i="11"/>
  <c r="AL669" i="11"/>
  <c r="AL668" i="11"/>
  <c r="AL667" i="11"/>
  <c r="AL666" i="11"/>
  <c r="AL665" i="11"/>
  <c r="AL664" i="11"/>
  <c r="AL663" i="11"/>
  <c r="AL662" i="11"/>
  <c r="AL661" i="11"/>
  <c r="AL660" i="11"/>
  <c r="AL659" i="11"/>
  <c r="AL658" i="11"/>
  <c r="AL657" i="11"/>
  <c r="AL656" i="11"/>
  <c r="AL655" i="11"/>
  <c r="AL654" i="11"/>
  <c r="AL653" i="11"/>
  <c r="AL652" i="11"/>
  <c r="AL651" i="11"/>
  <c r="AL650" i="11"/>
  <c r="AL649" i="11"/>
  <c r="AL648" i="11"/>
  <c r="AL647" i="11"/>
  <c r="AL646" i="11"/>
  <c r="AL645" i="11"/>
  <c r="AL644" i="11"/>
  <c r="AL643" i="11"/>
  <c r="AL642" i="11"/>
  <c r="AL641" i="11"/>
  <c r="AL640" i="11"/>
  <c r="AL639" i="11"/>
  <c r="AL638" i="11"/>
  <c r="AL637" i="11"/>
  <c r="AL636" i="11"/>
  <c r="AL635" i="11"/>
  <c r="AL634" i="11"/>
  <c r="AL633" i="11"/>
  <c r="AL632" i="11"/>
  <c r="AL631" i="11"/>
  <c r="AL630" i="11"/>
  <c r="AL629" i="11"/>
  <c r="AL628" i="11"/>
  <c r="AL627" i="11"/>
  <c r="AL626" i="11"/>
  <c r="AL625" i="11"/>
  <c r="AL624" i="11"/>
  <c r="AL623" i="11"/>
  <c r="AL622" i="11"/>
  <c r="AL621" i="11"/>
  <c r="AL620" i="11"/>
  <c r="AL619" i="11"/>
  <c r="AL618" i="11"/>
  <c r="AL617" i="11"/>
  <c r="AL616" i="11"/>
  <c r="AL615" i="11"/>
  <c r="AL614" i="11"/>
  <c r="AL613" i="11"/>
  <c r="AL612" i="11"/>
  <c r="AL611" i="11"/>
  <c r="AL610" i="11"/>
  <c r="AL609" i="11"/>
  <c r="AL608" i="11"/>
  <c r="AL607" i="11"/>
  <c r="AL606" i="11"/>
  <c r="AL605" i="11"/>
  <c r="AL604" i="11"/>
  <c r="AL603" i="11"/>
  <c r="AL602" i="11"/>
  <c r="AL601" i="11"/>
  <c r="AL600" i="11"/>
  <c r="AL599" i="11"/>
  <c r="AL598" i="11"/>
  <c r="AL597" i="11"/>
  <c r="AL596" i="11"/>
  <c r="AL595" i="11"/>
  <c r="AL594" i="11"/>
  <c r="AL593" i="11"/>
  <c r="AL592" i="11"/>
  <c r="AL591" i="11"/>
  <c r="AL590" i="11"/>
  <c r="AL589" i="11"/>
  <c r="AL588" i="11"/>
  <c r="AL587" i="11"/>
  <c r="AL586" i="11"/>
  <c r="AL585" i="11"/>
  <c r="AL584" i="11"/>
  <c r="AL583" i="11"/>
  <c r="AL582" i="11"/>
  <c r="AL581" i="11"/>
  <c r="AL580" i="11"/>
  <c r="AL579" i="11"/>
  <c r="AL578" i="11"/>
  <c r="AL577" i="11"/>
  <c r="AL576" i="11"/>
  <c r="AL575" i="11"/>
  <c r="AL574" i="11"/>
  <c r="AL573" i="11"/>
  <c r="AL572" i="11"/>
  <c r="AL571" i="11"/>
  <c r="AL570" i="11"/>
  <c r="AL569" i="11"/>
  <c r="AL568" i="11"/>
  <c r="AL567" i="11"/>
  <c r="AL566" i="11"/>
  <c r="AL565" i="11"/>
  <c r="AL564" i="11"/>
  <c r="AL563" i="11"/>
  <c r="AL562" i="11"/>
  <c r="AL561" i="11"/>
  <c r="AL560" i="11"/>
  <c r="AL559" i="11"/>
  <c r="AL558" i="11"/>
  <c r="AL557" i="11"/>
  <c r="AL556" i="11"/>
  <c r="AL555" i="11"/>
  <c r="AL554" i="11"/>
  <c r="AL553" i="11"/>
  <c r="AL552" i="11"/>
  <c r="AL551" i="11"/>
  <c r="AL550" i="11"/>
  <c r="AL549" i="11"/>
  <c r="AL548" i="11"/>
  <c r="AL547" i="11"/>
  <c r="AL546" i="11"/>
  <c r="AL545" i="11"/>
  <c r="AL544" i="11"/>
  <c r="AL543" i="11"/>
  <c r="AL542" i="11"/>
  <c r="AL541" i="11"/>
  <c r="AL540" i="11"/>
  <c r="AL539" i="11"/>
  <c r="AL538" i="11"/>
  <c r="AL537" i="11"/>
  <c r="AL536" i="11"/>
  <c r="AL535" i="11"/>
  <c r="AL534" i="11"/>
  <c r="AL533" i="11"/>
  <c r="AL532" i="11"/>
  <c r="AL531" i="11"/>
  <c r="AL530" i="11"/>
  <c r="AL529" i="11"/>
  <c r="AL528" i="11"/>
  <c r="AL527" i="11"/>
  <c r="AL526" i="11"/>
  <c r="AL525" i="11"/>
  <c r="AL524" i="11"/>
  <c r="AL523" i="11"/>
  <c r="AL522" i="11"/>
  <c r="AL521" i="11"/>
  <c r="AL520" i="11"/>
  <c r="AL519" i="11"/>
  <c r="AL518" i="11"/>
  <c r="AL517" i="11"/>
  <c r="AL516" i="11"/>
  <c r="AL515" i="11"/>
  <c r="AL514" i="11"/>
  <c r="AL513" i="11"/>
  <c r="AL512" i="11"/>
  <c r="AL511" i="11"/>
  <c r="AL510" i="11"/>
  <c r="AL509" i="11"/>
  <c r="AL508" i="11"/>
  <c r="AL507" i="11"/>
  <c r="AL506" i="11"/>
  <c r="AL505" i="11"/>
  <c r="AL504" i="11"/>
  <c r="AL503" i="11"/>
  <c r="AL502" i="11"/>
  <c r="AL501" i="11"/>
  <c r="AL500" i="11"/>
  <c r="AL499" i="11"/>
  <c r="AL498" i="11"/>
  <c r="AL497" i="11"/>
  <c r="AL496" i="11"/>
  <c r="AL495" i="11"/>
  <c r="AL494" i="11"/>
  <c r="AL493" i="11"/>
  <c r="AL492" i="11"/>
  <c r="AL491" i="11"/>
  <c r="AL490" i="11"/>
  <c r="AL489" i="11"/>
  <c r="AL488" i="11"/>
  <c r="AL487" i="11"/>
  <c r="AL486" i="11"/>
  <c r="AL485" i="11"/>
  <c r="AL484" i="11"/>
  <c r="AL483" i="11"/>
  <c r="AL482" i="11"/>
  <c r="AL481" i="11"/>
  <c r="AL480" i="11"/>
  <c r="AL479" i="11"/>
  <c r="AL478" i="11"/>
  <c r="AL915" i="11"/>
  <c r="AI914" i="11"/>
  <c r="AI913" i="11"/>
  <c r="AI912" i="11"/>
  <c r="AI911" i="11"/>
  <c r="AI910" i="11"/>
  <c r="AI909" i="11"/>
  <c r="AI908" i="11"/>
  <c r="AI907" i="11"/>
  <c r="AI906" i="11"/>
  <c r="AI905" i="11"/>
  <c r="AI904" i="11"/>
  <c r="AI903" i="11"/>
  <c r="AI902" i="11"/>
  <c r="AI901" i="11"/>
  <c r="AI900" i="11"/>
  <c r="AI899" i="11"/>
  <c r="AI898" i="11"/>
  <c r="AI897" i="11"/>
  <c r="AI896" i="11"/>
  <c r="AI895" i="11"/>
  <c r="AI894" i="11"/>
  <c r="AI893" i="11"/>
  <c r="AI892" i="11"/>
  <c r="AI891" i="11"/>
  <c r="AI890" i="11"/>
  <c r="AI889" i="11"/>
  <c r="AI888" i="11"/>
  <c r="AI887" i="11"/>
  <c r="AI886" i="11"/>
  <c r="AI885" i="11"/>
  <c r="AI884" i="11"/>
  <c r="AI883" i="11"/>
  <c r="AI882" i="11"/>
  <c r="AI881" i="11"/>
  <c r="AI880" i="11"/>
  <c r="AI879" i="11"/>
  <c r="AI878" i="11"/>
  <c r="AI877" i="11"/>
  <c r="AI876" i="11"/>
  <c r="AI875" i="11"/>
  <c r="AI874" i="11"/>
  <c r="AI873" i="11"/>
  <c r="AI872" i="11"/>
  <c r="AI871" i="11"/>
  <c r="AI870" i="11"/>
  <c r="AI869" i="11"/>
  <c r="AI868" i="11"/>
  <c r="AI867" i="11"/>
  <c r="AI866" i="11"/>
  <c r="AI865" i="11"/>
  <c r="AI864" i="11"/>
  <c r="AI863" i="11"/>
  <c r="AI862" i="11"/>
  <c r="AI861" i="11"/>
  <c r="AI860" i="11"/>
  <c r="AI859" i="11"/>
  <c r="AI858" i="11"/>
  <c r="AI857" i="11"/>
  <c r="AI856" i="11"/>
  <c r="AI855" i="11"/>
  <c r="AI854" i="11"/>
  <c r="AI853" i="11"/>
  <c r="AI852" i="11"/>
  <c r="AI851" i="11"/>
  <c r="AI850" i="11"/>
  <c r="AI849" i="11"/>
  <c r="AI848" i="11"/>
  <c r="AI847" i="11"/>
  <c r="AI846" i="11"/>
  <c r="AI845" i="11"/>
  <c r="AI844" i="11"/>
  <c r="AI843" i="11"/>
  <c r="AI842" i="11"/>
  <c r="AI841" i="11"/>
  <c r="AI840" i="11"/>
  <c r="AI839" i="11"/>
  <c r="AI838" i="11"/>
  <c r="AI837" i="11"/>
  <c r="AI836" i="11"/>
  <c r="AI835" i="11"/>
  <c r="AI834" i="11"/>
  <c r="AI833" i="11"/>
  <c r="AI832" i="11"/>
  <c r="AI831" i="11"/>
  <c r="AI830" i="11"/>
  <c r="AI829" i="11"/>
  <c r="AI828" i="11"/>
  <c r="AI827" i="11"/>
  <c r="AI826" i="11"/>
  <c r="AI825" i="11"/>
  <c r="AI824" i="11"/>
  <c r="AI823" i="11"/>
  <c r="AI822" i="11"/>
  <c r="AI821" i="11"/>
  <c r="AI820" i="11"/>
  <c r="AI819" i="11"/>
  <c r="AI818" i="11"/>
  <c r="AI817" i="11"/>
  <c r="AI816" i="11"/>
  <c r="AI815" i="11"/>
  <c r="AI814" i="11"/>
  <c r="AI813" i="11"/>
  <c r="AI812" i="11"/>
  <c r="AI811" i="11"/>
  <c r="AI810" i="11"/>
  <c r="AI809" i="11"/>
  <c r="AI808" i="11"/>
  <c r="AI807" i="11"/>
  <c r="AI806" i="11"/>
  <c r="AI805" i="11"/>
  <c r="AI804" i="11"/>
  <c r="AI803" i="11"/>
  <c r="AI802" i="11"/>
  <c r="AI801" i="11"/>
  <c r="AI800" i="11"/>
  <c r="AI799" i="11"/>
  <c r="AI798" i="11"/>
  <c r="AI797" i="11"/>
  <c r="AI796" i="11"/>
  <c r="AI795" i="11"/>
  <c r="AI794" i="11"/>
  <c r="AI793" i="11"/>
  <c r="AI792" i="11"/>
  <c r="AI791" i="11"/>
  <c r="AI790" i="11"/>
  <c r="AI789" i="11"/>
  <c r="AI788" i="11"/>
  <c r="AI787" i="11"/>
  <c r="AI786" i="11"/>
  <c r="AI785" i="11"/>
  <c r="AI784" i="11"/>
  <c r="AI783" i="11"/>
  <c r="AI782" i="11"/>
  <c r="AI781" i="11"/>
  <c r="AI780" i="11"/>
  <c r="AI779" i="11"/>
  <c r="AI778" i="11"/>
  <c r="AI777" i="11"/>
  <c r="AI776" i="11"/>
  <c r="AI775" i="11"/>
  <c r="AI774" i="11"/>
  <c r="AI773" i="11"/>
  <c r="AI772" i="11"/>
  <c r="AI771" i="11"/>
  <c r="AI770" i="11"/>
  <c r="AI769" i="11"/>
  <c r="AI768" i="11"/>
  <c r="AI767" i="11"/>
  <c r="AI766" i="11"/>
  <c r="AI765" i="11"/>
  <c r="AI764" i="11"/>
  <c r="AI763" i="11"/>
  <c r="AI762" i="11"/>
  <c r="AI761" i="11"/>
  <c r="AI760" i="11"/>
  <c r="AI759" i="11"/>
  <c r="AI758" i="11"/>
  <c r="AI757" i="11"/>
  <c r="AI756" i="11"/>
  <c r="AI755" i="11"/>
  <c r="AI754" i="11"/>
  <c r="AI753" i="11"/>
  <c r="AI752" i="11"/>
  <c r="AI751" i="11"/>
  <c r="AI750" i="11"/>
  <c r="AI749" i="11"/>
  <c r="AI748" i="11"/>
  <c r="AI747" i="11"/>
  <c r="AI746" i="11"/>
  <c r="AI745" i="11"/>
  <c r="AI744" i="11"/>
  <c r="AI743" i="11"/>
  <c r="AI742" i="11"/>
  <c r="AI741" i="11"/>
  <c r="AI740" i="11"/>
  <c r="AI739" i="11"/>
  <c r="AI738" i="11"/>
  <c r="AI737" i="11"/>
  <c r="AI736" i="11"/>
  <c r="AI735" i="11"/>
  <c r="AI734" i="11"/>
  <c r="AI733" i="11"/>
  <c r="AI732" i="11"/>
  <c r="AI731" i="11"/>
  <c r="AI730" i="11"/>
  <c r="AI729" i="11"/>
  <c r="AI728" i="11"/>
  <c r="AI727" i="11"/>
  <c r="AI726" i="11"/>
  <c r="AI725" i="11"/>
  <c r="AI724" i="11"/>
  <c r="AI723" i="11"/>
  <c r="AI722" i="11"/>
  <c r="AI721" i="11"/>
  <c r="AI720" i="11"/>
  <c r="AI719" i="11"/>
  <c r="AI718" i="11"/>
  <c r="AI717" i="11"/>
  <c r="AI716" i="11"/>
  <c r="AI715" i="11"/>
  <c r="AI714" i="11"/>
  <c r="AI713" i="11"/>
  <c r="AI712" i="11"/>
  <c r="AI711" i="11"/>
  <c r="AI710" i="11"/>
  <c r="AI709" i="11"/>
  <c r="AI708" i="11"/>
  <c r="AI707" i="11"/>
  <c r="AI706" i="11"/>
  <c r="AI705" i="11"/>
  <c r="AI704" i="11"/>
  <c r="AI703" i="11"/>
  <c r="AI702" i="11"/>
  <c r="AI701" i="11"/>
  <c r="AI700" i="11"/>
  <c r="AI699" i="11"/>
  <c r="AI698" i="11"/>
  <c r="AI697" i="11"/>
  <c r="AI696" i="11"/>
  <c r="AI695" i="11"/>
  <c r="AI694" i="11"/>
  <c r="AI693" i="11"/>
  <c r="AI692" i="11"/>
  <c r="AI691" i="11"/>
  <c r="AI690" i="11"/>
  <c r="AI689" i="11"/>
  <c r="AI688" i="11"/>
  <c r="AI687" i="11"/>
  <c r="AI686" i="11"/>
  <c r="AI685" i="11"/>
  <c r="AI684" i="11"/>
  <c r="AI683" i="11"/>
  <c r="AI682" i="11"/>
  <c r="AI681" i="11"/>
  <c r="AI680" i="11"/>
  <c r="AI679" i="11"/>
  <c r="AI678" i="11"/>
  <c r="AI677" i="11"/>
  <c r="AI676" i="11"/>
  <c r="AI675" i="11"/>
  <c r="AI674" i="11"/>
  <c r="AI673" i="11"/>
  <c r="AI672" i="11"/>
  <c r="AI671" i="11"/>
  <c r="AI670" i="11"/>
  <c r="AI669" i="11"/>
  <c r="AI668" i="11"/>
  <c r="AI667" i="11"/>
  <c r="AI666" i="11"/>
  <c r="AI665" i="11"/>
  <c r="AI664" i="11"/>
  <c r="AI663" i="11"/>
  <c r="AI662" i="11"/>
  <c r="AI661" i="11"/>
  <c r="AI660" i="11"/>
  <c r="AI659" i="11"/>
  <c r="AI658" i="11"/>
  <c r="AI657" i="11"/>
  <c r="AI656" i="11"/>
  <c r="AI655" i="11"/>
  <c r="AI654" i="11"/>
  <c r="AI653" i="11"/>
  <c r="AI652" i="11"/>
  <c r="AI651" i="11"/>
  <c r="AI650" i="11"/>
  <c r="AI649" i="11"/>
  <c r="AI648" i="11"/>
  <c r="AI647" i="11"/>
  <c r="AI646" i="11"/>
  <c r="AI645" i="11"/>
  <c r="AI644" i="11"/>
  <c r="AI643" i="11"/>
  <c r="AI642" i="11"/>
  <c r="AI641" i="11"/>
  <c r="AI640" i="11"/>
  <c r="AI639" i="11"/>
  <c r="AI638" i="11"/>
  <c r="AI637" i="11"/>
  <c r="AI636" i="11"/>
  <c r="AI635" i="11"/>
  <c r="AI634" i="11"/>
  <c r="AI633" i="11"/>
  <c r="AI632" i="11"/>
  <c r="AI631" i="11"/>
  <c r="AI630" i="11"/>
  <c r="AI629" i="11"/>
  <c r="AI628" i="11"/>
  <c r="AI627" i="11"/>
  <c r="AI626" i="11"/>
  <c r="AI625" i="11"/>
  <c r="AI624" i="11"/>
  <c r="AI623" i="11"/>
  <c r="AI622" i="11"/>
  <c r="AI621" i="11"/>
  <c r="AI620" i="11"/>
  <c r="AI619" i="11"/>
  <c r="AI618" i="11"/>
  <c r="AI617" i="11"/>
  <c r="AI616" i="11"/>
  <c r="AI615" i="11"/>
  <c r="AI614" i="11"/>
  <c r="AI613" i="11"/>
  <c r="AI612" i="11"/>
  <c r="AI611" i="11"/>
  <c r="AI610" i="11"/>
  <c r="AI609" i="11"/>
  <c r="AI608" i="11"/>
  <c r="AI607" i="11"/>
  <c r="AI606" i="11"/>
  <c r="AI605" i="11"/>
  <c r="AI604" i="11"/>
  <c r="AI603" i="11"/>
  <c r="AI602" i="11"/>
  <c r="AI601" i="11"/>
  <c r="AI600" i="11"/>
  <c r="AI599" i="11"/>
  <c r="AI598" i="11"/>
  <c r="AI597" i="11"/>
  <c r="AI596" i="11"/>
  <c r="AI595" i="11"/>
  <c r="AI594" i="11"/>
  <c r="AI593" i="11"/>
  <c r="AI592" i="11"/>
  <c r="AI591" i="11"/>
  <c r="AI590" i="11"/>
  <c r="AI589" i="11"/>
  <c r="AI588" i="11"/>
  <c r="AI587" i="11"/>
  <c r="AI586" i="11"/>
  <c r="AI585" i="11"/>
  <c r="AI584" i="11"/>
  <c r="AI583" i="11"/>
  <c r="AI582" i="11"/>
  <c r="AI581" i="11"/>
  <c r="AI580" i="11"/>
  <c r="AI579" i="11"/>
  <c r="AI578" i="11"/>
  <c r="AI577" i="11"/>
  <c r="AI576" i="11"/>
  <c r="AI575" i="11"/>
  <c r="AI574" i="11"/>
  <c r="AI573" i="11"/>
  <c r="AI572" i="11"/>
  <c r="AI571" i="11"/>
  <c r="AI570" i="11"/>
  <c r="AI569" i="11"/>
  <c r="AI568" i="11"/>
  <c r="AI567" i="11"/>
  <c r="AI566" i="11"/>
  <c r="AI565" i="11"/>
  <c r="AI564" i="11"/>
  <c r="AI563" i="11"/>
  <c r="AI562" i="11"/>
  <c r="AI561" i="11"/>
  <c r="AI560" i="11"/>
  <c r="AI559" i="11"/>
  <c r="AI558" i="11"/>
  <c r="AI557" i="11"/>
  <c r="AI556" i="11"/>
  <c r="AI555" i="11"/>
  <c r="AI554" i="11"/>
  <c r="AI553" i="11"/>
  <c r="AI552" i="11"/>
  <c r="AI551" i="11"/>
  <c r="AI550" i="11"/>
  <c r="AI549" i="11"/>
  <c r="AI548" i="11"/>
  <c r="AI547" i="11"/>
  <c r="AI546" i="11"/>
  <c r="AI545" i="11"/>
  <c r="AI544" i="11"/>
  <c r="AI543" i="11"/>
  <c r="AI542" i="11"/>
  <c r="AI541" i="11"/>
  <c r="AI540" i="11"/>
  <c r="AI539" i="11"/>
  <c r="AI538" i="11"/>
  <c r="AI537" i="11"/>
  <c r="AI536" i="11"/>
  <c r="AI535" i="11"/>
  <c r="AI534" i="11"/>
  <c r="AI533" i="11"/>
  <c r="AI532" i="11"/>
  <c r="AI531" i="11"/>
  <c r="AI530" i="11"/>
  <c r="AI529" i="11"/>
  <c r="AI528" i="11"/>
  <c r="AI527" i="11"/>
  <c r="AI526" i="11"/>
  <c r="AI525" i="11"/>
  <c r="AI524" i="11"/>
  <c r="AI523" i="11"/>
  <c r="AI522" i="11"/>
  <c r="AI521" i="11"/>
  <c r="AI520" i="11"/>
  <c r="AI519" i="11"/>
  <c r="AI518" i="11"/>
  <c r="AI517" i="11"/>
  <c r="AI516" i="11"/>
  <c r="AI515" i="11"/>
  <c r="AI514" i="11"/>
  <c r="AI513" i="11"/>
  <c r="AI512" i="11"/>
  <c r="AI511" i="11"/>
  <c r="AI510" i="11"/>
  <c r="AI509" i="11"/>
  <c r="AI508" i="11"/>
  <c r="AI507" i="11"/>
  <c r="AI506" i="11"/>
  <c r="AI505" i="11"/>
  <c r="AI504" i="11"/>
  <c r="AI503" i="11"/>
  <c r="AI502" i="11"/>
  <c r="AI501" i="11"/>
  <c r="AI500" i="11"/>
  <c r="AI499" i="11"/>
  <c r="AI498" i="11"/>
  <c r="AI497" i="11"/>
  <c r="AI496" i="11"/>
  <c r="AI495" i="11"/>
  <c r="AI494" i="11"/>
  <c r="AI493" i="11"/>
  <c r="AI492" i="11"/>
  <c r="AI491" i="11"/>
  <c r="AI490" i="11"/>
  <c r="AI489" i="11"/>
  <c r="AI488" i="11"/>
  <c r="AI487" i="11"/>
  <c r="AI486" i="11"/>
  <c r="AI485" i="11"/>
  <c r="AI484" i="11"/>
  <c r="AI483" i="11"/>
  <c r="AI482" i="11"/>
  <c r="AI481" i="11"/>
  <c r="AI480" i="11"/>
  <c r="AI479" i="11"/>
  <c r="AI478" i="11"/>
  <c r="AI915"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K1567" i="9"/>
  <c r="AK1566" i="9"/>
  <c r="AK1565" i="9"/>
  <c r="AK1564" i="9"/>
  <c r="AK1563" i="9"/>
  <c r="AK1243" i="9"/>
  <c r="AK1242" i="9"/>
  <c r="AK1240" i="9"/>
  <c r="AK1239" i="9"/>
  <c r="AK1238" i="9"/>
  <c r="AK1237" i="9"/>
  <c r="AK1236" i="9"/>
  <c r="AK1235" i="9"/>
  <c r="AK1234" i="9"/>
  <c r="AK1233" i="9"/>
  <c r="AK1232" i="9"/>
  <c r="AK1231" i="9"/>
  <c r="AK1230" i="9"/>
  <c r="AK1229" i="9"/>
  <c r="AK1228" i="9"/>
  <c r="AK1227" i="9"/>
  <c r="AK1226" i="9"/>
  <c r="AK1225" i="9"/>
  <c r="AK1224" i="9"/>
  <c r="AK1223" i="9"/>
  <c r="AK1222" i="9"/>
  <c r="AK1221" i="9"/>
  <c r="AK1220" i="9"/>
  <c r="AK1219" i="9"/>
  <c r="AK1218" i="9"/>
  <c r="AK1217" i="9"/>
  <c r="AK1216" i="9"/>
  <c r="AK1215" i="9"/>
  <c r="AK1214" i="9"/>
  <c r="AK1213" i="9"/>
  <c r="AK1212" i="9"/>
  <c r="AK1211" i="9"/>
  <c r="AK1210" i="9"/>
  <c r="AK1209" i="9"/>
  <c r="AK1208" i="9"/>
  <c r="AK1207" i="9"/>
  <c r="AK1206" i="9"/>
  <c r="AK1205" i="9"/>
  <c r="AK1204" i="9"/>
  <c r="AK1203" i="9"/>
  <c r="AK1202" i="9"/>
  <c r="AK1201" i="9"/>
  <c r="AK1200" i="9"/>
  <c r="AK1199" i="9"/>
  <c r="AK1198" i="9"/>
  <c r="AK1197" i="9"/>
  <c r="AK1196" i="9"/>
  <c r="AK1195" i="9"/>
  <c r="AK1194" i="9"/>
  <c r="AK1193" i="9"/>
  <c r="AK1192" i="9"/>
  <c r="AK1191" i="9"/>
  <c r="AK1190" i="9"/>
  <c r="AK1189" i="9"/>
  <c r="AK1188" i="9"/>
  <c r="AK1187" i="9"/>
  <c r="AK1186" i="9"/>
  <c r="AK1185" i="9"/>
  <c r="AK1184" i="9"/>
  <c r="AK1183" i="9"/>
  <c r="AK1182" i="9"/>
  <c r="AK1181" i="9"/>
  <c r="AK1180" i="9"/>
  <c r="AK1179" i="9"/>
  <c r="AK1178" i="9"/>
  <c r="AK1177" i="9"/>
  <c r="AK1176" i="9"/>
  <c r="AK1175" i="9"/>
  <c r="AK1174" i="9"/>
  <c r="AK1173" i="9"/>
  <c r="AK1172" i="9"/>
  <c r="AK1171" i="9"/>
  <c r="AK1170" i="9"/>
  <c r="AK1169" i="9"/>
  <c r="AK1168" i="9"/>
  <c r="AK1167" i="9"/>
  <c r="AK1166" i="9"/>
  <c r="AK1165" i="9"/>
  <c r="AK1164" i="9"/>
  <c r="AK1163" i="9"/>
  <c r="AK1162" i="9"/>
  <c r="AK1161" i="9"/>
  <c r="AK1160" i="9"/>
  <c r="AK1159" i="9"/>
  <c r="AK1158" i="9"/>
  <c r="AK1157" i="9"/>
  <c r="AK1156" i="9"/>
  <c r="AK1155" i="9"/>
  <c r="AK1154" i="9"/>
  <c r="AK1153" i="9"/>
  <c r="AK1152" i="9"/>
  <c r="AK1151" i="9"/>
  <c r="AK1150" i="9"/>
  <c r="AK1149" i="9"/>
  <c r="AK1148" i="9"/>
  <c r="AK1147" i="9"/>
  <c r="AK1146" i="9"/>
  <c r="AK1145" i="9"/>
  <c r="AK1144" i="9"/>
  <c r="AK1143" i="9"/>
  <c r="AK1142" i="9"/>
  <c r="AK1141" i="9"/>
  <c r="AK1140" i="9"/>
  <c r="AK1139" i="9"/>
  <c r="AK1138" i="9"/>
  <c r="AK1137" i="9"/>
  <c r="AK1136" i="9"/>
  <c r="AK1135" i="9"/>
  <c r="AK1134" i="9"/>
  <c r="AK1133" i="9"/>
  <c r="AK1132" i="9"/>
  <c r="AK1130" i="9"/>
  <c r="AK1129" i="9"/>
  <c r="AK1128" i="9"/>
  <c r="AK1126" i="9"/>
  <c r="AK1125" i="9"/>
  <c r="AK1124" i="9"/>
  <c r="AK1123" i="9"/>
  <c r="AK1122" i="9"/>
  <c r="AK1121" i="9"/>
  <c r="AK1120" i="9"/>
  <c r="AK1119" i="9"/>
  <c r="AK1118" i="9"/>
  <c r="AK1117" i="9"/>
  <c r="AK1116" i="9"/>
  <c r="AK1115" i="9"/>
  <c r="AK1114" i="9"/>
  <c r="AK1113" i="9"/>
  <c r="AK1112" i="9"/>
  <c r="AK1111" i="9"/>
  <c r="AK1110" i="9"/>
  <c r="AK1109" i="9"/>
  <c r="AK1107" i="9"/>
  <c r="AK1105" i="9"/>
  <c r="AK1104" i="9"/>
  <c r="AK1102" i="9"/>
  <c r="AK1101" i="9"/>
  <c r="AK1100" i="9"/>
  <c r="AK1098" i="9"/>
  <c r="AK1097" i="9"/>
  <c r="AK1096" i="9"/>
  <c r="AK1095" i="9"/>
  <c r="AK1094" i="9"/>
  <c r="AK1092" i="9"/>
  <c r="AK1091" i="9"/>
  <c r="AK1090" i="9"/>
  <c r="AK1089" i="9"/>
  <c r="AK1088" i="9"/>
  <c r="AK1087" i="9"/>
  <c r="AK1086" i="9"/>
  <c r="AK1085" i="9"/>
  <c r="AK1084" i="9"/>
  <c r="AK1083" i="9"/>
  <c r="AK1082" i="9"/>
  <c r="AK1081" i="9"/>
  <c r="AK1080" i="9"/>
  <c r="AK1079" i="9"/>
  <c r="AK1078" i="9"/>
  <c r="AK1077" i="9"/>
  <c r="AK1076" i="9"/>
  <c r="AK1075" i="9"/>
  <c r="AK1074" i="9"/>
  <c r="AK1073" i="9"/>
  <c r="AK1072" i="9"/>
  <c r="AK1071" i="9"/>
  <c r="AK1070" i="9"/>
  <c r="AK1069" i="9"/>
  <c r="AK1068" i="9"/>
  <c r="AK1067" i="9"/>
  <c r="AK1066" i="9"/>
  <c r="AK1065" i="9"/>
  <c r="AK1064" i="9"/>
  <c r="AK1063" i="9"/>
  <c r="AK1062" i="9"/>
  <c r="AK1061" i="9"/>
  <c r="AK1060" i="9"/>
  <c r="AK1059" i="9"/>
  <c r="AK1058" i="9"/>
  <c r="AK1057" i="9"/>
  <c r="AK1056" i="9"/>
  <c r="AK1055" i="9"/>
  <c r="AK1054" i="9"/>
  <c r="AK1053" i="9"/>
  <c r="AK1052" i="9"/>
  <c r="AK1051" i="9"/>
  <c r="AK1050" i="9"/>
  <c r="AK1049" i="9"/>
  <c r="AK1048" i="9"/>
  <c r="AK1047" i="9"/>
  <c r="AK1046" i="9"/>
  <c r="AK1045" i="9"/>
  <c r="AK1044" i="9"/>
  <c r="AK1043" i="9"/>
  <c r="AK1042" i="9"/>
  <c r="AK1041" i="9"/>
  <c r="AK1039" i="9"/>
  <c r="AK1037" i="9"/>
  <c r="AK1036" i="9"/>
  <c r="AK1035" i="9"/>
  <c r="AK1033" i="9"/>
  <c r="AK1032" i="9"/>
  <c r="AK1030" i="9"/>
  <c r="AK1029" i="9"/>
  <c r="AK1028" i="9"/>
  <c r="AK1027" i="9"/>
  <c r="AK1026" i="9"/>
  <c r="AK1025" i="9"/>
  <c r="AK1024" i="9"/>
  <c r="AK1022" i="9"/>
  <c r="AK1021" i="9"/>
  <c r="AK1020" i="9"/>
  <c r="AK1019" i="9"/>
  <c r="AK1018" i="9"/>
  <c r="AK1017" i="9"/>
  <c r="AK1016" i="9"/>
  <c r="AK1015" i="9"/>
  <c r="AK1014" i="9"/>
  <c r="AK1013" i="9"/>
  <c r="AK1012" i="9"/>
  <c r="AK1011" i="9"/>
  <c r="AK1010" i="9"/>
  <c r="AK1009" i="9"/>
  <c r="AK1008" i="9"/>
  <c r="AK1007" i="9"/>
  <c r="AK1006" i="9"/>
  <c r="AK1005"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49" i="9"/>
  <c r="AK848" i="9"/>
  <c r="AK847" i="9"/>
  <c r="AK846" i="9"/>
  <c r="AK845" i="9"/>
  <c r="AK844" i="9"/>
  <c r="AK842" i="9"/>
  <c r="AK841" i="9"/>
  <c r="AK840" i="9"/>
  <c r="AK839" i="9"/>
  <c r="AK838" i="9"/>
  <c r="AK837" i="9"/>
  <c r="AK836" i="9"/>
  <c r="AK835" i="9"/>
  <c r="AK834" i="9"/>
  <c r="AK833" i="9"/>
  <c r="AK832" i="9"/>
  <c r="AK831" i="9"/>
  <c r="AK830" i="9"/>
  <c r="AK829" i="9"/>
  <c r="AK828" i="9"/>
  <c r="AK827" i="9"/>
  <c r="AK826" i="9"/>
  <c r="AK823" i="9"/>
  <c r="AK822" i="9"/>
  <c r="AK819" i="9"/>
  <c r="AK818" i="9"/>
  <c r="AK817" i="9"/>
  <c r="AK815" i="9"/>
  <c r="AK814" i="9"/>
  <c r="AK813" i="9"/>
  <c r="AK811" i="9"/>
  <c r="AK810" i="9"/>
  <c r="AK809" i="9"/>
  <c r="AK808" i="9"/>
  <c r="AK807" i="9"/>
  <c r="AK806" i="9"/>
  <c r="AK805" i="9"/>
  <c r="AK801" i="9"/>
  <c r="AK800" i="9"/>
  <c r="AK799" i="9"/>
  <c r="AK798" i="9"/>
  <c r="AK797" i="9"/>
  <c r="AK796" i="9"/>
  <c r="AK795" i="9"/>
  <c r="AK794" i="9"/>
  <c r="AK793" i="9"/>
  <c r="AK792" i="9"/>
  <c r="AK791" i="9"/>
  <c r="AK788" i="9"/>
  <c r="AK787" i="9"/>
  <c r="AK786" i="9"/>
  <c r="AK785" i="9"/>
  <c r="AK784" i="9"/>
  <c r="AK783" i="9"/>
  <c r="AK782" i="9"/>
  <c r="AK778" i="9"/>
  <c r="AK777" i="9"/>
  <c r="AK776" i="9"/>
  <c r="AK775" i="9"/>
  <c r="AK774" i="9"/>
  <c r="AK773" i="9"/>
  <c r="AK772" i="9"/>
  <c r="AK771" i="9"/>
  <c r="AK770" i="9"/>
  <c r="AK769" i="9"/>
  <c r="AK768" i="9"/>
  <c r="AK767"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26" i="9"/>
  <c r="AK725" i="9"/>
  <c r="AK724" i="9"/>
  <c r="AK723" i="9"/>
  <c r="AK722" i="9"/>
  <c r="AK721" i="9"/>
  <c r="AK720" i="9"/>
  <c r="AK719" i="9"/>
  <c r="AK718" i="9"/>
  <c r="AK717" i="9"/>
  <c r="AK716" i="9"/>
  <c r="AK715" i="9"/>
  <c r="AK714" i="9"/>
  <c r="AK713" i="9"/>
  <c r="AK712" i="9"/>
  <c r="AK711" i="9"/>
  <c r="AK710" i="9"/>
  <c r="AK709" i="9"/>
  <c r="AK708" i="9"/>
  <c r="AK707" i="9"/>
  <c r="AK706" i="9"/>
  <c r="AJ705" i="9"/>
  <c r="AK705" i="9" s="1"/>
  <c r="AL705" i="9" s="1"/>
  <c r="AK615" i="9"/>
  <c r="AJ601" i="9"/>
  <c r="AK601" i="9" s="1"/>
  <c r="AK599" i="9"/>
  <c r="AJ595" i="9"/>
  <c r="AK595" i="9" s="1"/>
  <c r="AK593"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K13" i="9"/>
  <c r="AK12" i="9"/>
  <c r="AK11" i="9"/>
  <c r="AK10" i="9"/>
  <c r="AK9" i="9"/>
  <c r="AK8" i="9"/>
  <c r="AK7" i="9"/>
  <c r="AK6" i="9"/>
  <c r="AK5" i="9"/>
  <c r="AK4" i="9"/>
  <c r="AK3" i="9"/>
  <c r="AK609" i="9"/>
  <c r="A585" i="9"/>
  <c r="A587" i="9"/>
  <c r="A589" i="9"/>
  <c r="A591" i="9"/>
  <c r="A593" i="9"/>
  <c r="A595" i="9"/>
  <c r="A597" i="9"/>
  <c r="A599" i="9"/>
  <c r="A601" i="9"/>
  <c r="A603" i="9"/>
  <c r="A605" i="9"/>
  <c r="A607" i="9"/>
  <c r="A609" i="9"/>
  <c r="A611" i="9"/>
  <c r="A613" i="9"/>
  <c r="A615" i="9"/>
  <c r="AC585" i="9"/>
  <c r="AZ585" i="9"/>
  <c r="BB585" i="9"/>
  <c r="BG585" i="9"/>
  <c r="CB585" i="9"/>
  <c r="AZ587" i="9"/>
  <c r="BB587" i="9"/>
  <c r="BG587" i="9"/>
  <c r="AZ589" i="9"/>
  <c r="BB589" i="9"/>
  <c r="BG589" i="9"/>
  <c r="AZ591" i="9"/>
  <c r="BB591" i="9"/>
  <c r="BG591" i="9"/>
  <c r="AZ593" i="9"/>
  <c r="BB593" i="9"/>
  <c r="BG593" i="9"/>
  <c r="AZ595" i="9"/>
  <c r="BB595" i="9"/>
  <c r="BG595" i="9"/>
  <c r="AZ597" i="9"/>
  <c r="BB597" i="9"/>
  <c r="BG597" i="9"/>
  <c r="AZ599" i="9"/>
  <c r="BB599" i="9"/>
  <c r="BG599" i="9"/>
  <c r="AZ601" i="9"/>
  <c r="BB601" i="9"/>
  <c r="BG601" i="9"/>
  <c r="AZ603" i="9"/>
  <c r="BB603" i="9"/>
  <c r="BG603" i="9"/>
  <c r="AZ605" i="9"/>
  <c r="BB605" i="9"/>
  <c r="BG605" i="9"/>
  <c r="AZ607" i="9"/>
  <c r="BB607" i="9"/>
  <c r="BG607" i="9"/>
  <c r="AZ611" i="9"/>
  <c r="BB611" i="9"/>
  <c r="BG611" i="9"/>
  <c r="AZ613" i="9"/>
  <c r="BB613" i="9"/>
  <c r="BG613" i="9"/>
  <c r="AZ615" i="9"/>
  <c r="BB615" i="9"/>
  <c r="BG615" i="9"/>
  <c r="BB1567" i="9"/>
  <c r="BB1566" i="9"/>
  <c r="BB1565" i="9"/>
  <c r="BB1564" i="9"/>
  <c r="BB1563" i="9"/>
  <c r="BB1562" i="9"/>
  <c r="BB1243" i="9"/>
  <c r="BB1242"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4" i="9"/>
  <c r="BB1133" i="9"/>
  <c r="BB1132" i="9"/>
  <c r="BB1130" i="9"/>
  <c r="BB1129" i="9"/>
  <c r="BB1128" i="9"/>
  <c r="BB1126" i="9"/>
  <c r="BB1125" i="9"/>
  <c r="BB1124" i="9"/>
  <c r="BB1123" i="9"/>
  <c r="BB1122" i="9"/>
  <c r="BB1121" i="9"/>
  <c r="BB1120" i="9"/>
  <c r="BB1119" i="9"/>
  <c r="BB1118" i="9"/>
  <c r="BB1117" i="9"/>
  <c r="BB1116" i="9"/>
  <c r="BB1115" i="9"/>
  <c r="BB1114" i="9"/>
  <c r="BB1113" i="9"/>
  <c r="BB1112" i="9"/>
  <c r="BB1111" i="9"/>
  <c r="BB1110" i="9"/>
  <c r="BB1109" i="9"/>
  <c r="BB1107" i="9"/>
  <c r="BB1105" i="9"/>
  <c r="BB1104" i="9"/>
  <c r="BB1102" i="9"/>
  <c r="BB1101" i="9"/>
  <c r="BB1100" i="9"/>
  <c r="BB1098" i="9"/>
  <c r="BB1097" i="9"/>
  <c r="BB1096" i="9"/>
  <c r="BB1095" i="9"/>
  <c r="BB1094"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1" i="9"/>
  <c r="BB1039" i="9"/>
  <c r="BB1037" i="9"/>
  <c r="BB1036" i="9"/>
  <c r="BB1035" i="9"/>
  <c r="BB1033" i="9"/>
  <c r="BB1032" i="9"/>
  <c r="BB1030" i="9"/>
  <c r="BB1029" i="9"/>
  <c r="BB1028" i="9"/>
  <c r="BB1027" i="9"/>
  <c r="BB1026" i="9"/>
  <c r="BB1025" i="9"/>
  <c r="BB1024"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8" i="9"/>
  <c r="BB926" i="9"/>
  <c r="BB925" i="9"/>
  <c r="BB924" i="9"/>
  <c r="BB923" i="9"/>
  <c r="BB922" i="9"/>
  <c r="BB921" i="9"/>
  <c r="BB920" i="9"/>
  <c r="BB919" i="9"/>
  <c r="BB918" i="9"/>
  <c r="BB917" i="9"/>
  <c r="BB916" i="9"/>
  <c r="BB915" i="9"/>
  <c r="BB914" i="9"/>
  <c r="BB913" i="9"/>
  <c r="BB912" i="9"/>
  <c r="BB911" i="9"/>
  <c r="BB910" i="9"/>
  <c r="BB909" i="9"/>
  <c r="BB908" i="9"/>
  <c r="BB907" i="9"/>
  <c r="BB905" i="9"/>
  <c r="BB904" i="9"/>
  <c r="BB903"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1" i="9"/>
  <c r="BB849" i="9"/>
  <c r="BB848" i="9"/>
  <c r="BB847" i="9"/>
  <c r="BB846" i="9"/>
  <c r="BB845" i="9"/>
  <c r="BB844" i="9"/>
  <c r="BB842" i="9"/>
  <c r="BB841" i="9"/>
  <c r="BB840" i="9"/>
  <c r="BB839" i="9"/>
  <c r="BB838" i="9"/>
  <c r="BB837" i="9"/>
  <c r="BB836" i="9"/>
  <c r="BB835" i="9"/>
  <c r="BB834" i="9"/>
  <c r="BB833" i="9"/>
  <c r="BB832" i="9"/>
  <c r="BB831" i="9"/>
  <c r="BB830" i="9"/>
  <c r="BB829" i="9"/>
  <c r="BB828" i="9"/>
  <c r="BB827" i="9"/>
  <c r="BB826" i="9"/>
  <c r="BB823" i="9"/>
  <c r="BB822" i="9"/>
  <c r="BB819" i="9"/>
  <c r="BB818" i="9"/>
  <c r="BB817" i="9"/>
  <c r="BB815" i="9"/>
  <c r="BB814" i="9"/>
  <c r="BB813" i="9"/>
  <c r="BB811" i="9"/>
  <c r="BB810" i="9"/>
  <c r="BB809" i="9"/>
  <c r="BB808" i="9"/>
  <c r="BB807" i="9"/>
  <c r="BB806" i="9"/>
  <c r="BB805" i="9"/>
  <c r="BB801" i="9"/>
  <c r="BB800" i="9"/>
  <c r="BB799" i="9"/>
  <c r="BB798" i="9"/>
  <c r="BB797" i="9"/>
  <c r="BB796" i="9"/>
  <c r="BB795" i="9"/>
  <c r="BB794" i="9"/>
  <c r="BB793" i="9"/>
  <c r="BB792" i="9"/>
  <c r="BB791" i="9"/>
  <c r="BB788" i="9"/>
  <c r="BB787" i="9"/>
  <c r="BB786" i="9"/>
  <c r="BB785" i="9"/>
  <c r="BB784" i="9"/>
  <c r="BB783" i="9"/>
  <c r="BB782" i="9"/>
  <c r="BB778" i="9"/>
  <c r="BB777" i="9"/>
  <c r="BB776" i="9"/>
  <c r="BB775" i="9"/>
  <c r="BB774" i="9"/>
  <c r="BB773" i="9"/>
  <c r="BB772" i="9"/>
  <c r="BB771" i="9"/>
  <c r="BB770" i="9"/>
  <c r="BB769" i="9"/>
  <c r="BB768" i="9"/>
  <c r="BB767"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37" i="9"/>
  <c r="BB726" i="9"/>
  <c r="BB725" i="9"/>
  <c r="BB724" i="9"/>
  <c r="BB723" i="9"/>
  <c r="BB722" i="9"/>
  <c r="BB721" i="9"/>
  <c r="BB720" i="9"/>
  <c r="BB719" i="9"/>
  <c r="BB718" i="9"/>
  <c r="BB717" i="9"/>
  <c r="BB716" i="9"/>
  <c r="BB715" i="9"/>
  <c r="BB714" i="9"/>
  <c r="BB713" i="9"/>
  <c r="BB712" i="9"/>
  <c r="BB711" i="9"/>
  <c r="BB710" i="9"/>
  <c r="BB709" i="9"/>
  <c r="BB708" i="9"/>
  <c r="BB707" i="9"/>
  <c r="BB706" i="9"/>
  <c r="BB70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BB906" i="9"/>
  <c r="AZ1567" i="9"/>
  <c r="AZ1566" i="9"/>
  <c r="AZ1565" i="9"/>
  <c r="AZ1564" i="9"/>
  <c r="AZ1563" i="9"/>
  <c r="AZ1562" i="9"/>
  <c r="AZ1243" i="9"/>
  <c r="AZ1242" i="9"/>
  <c r="AZ1240" i="9"/>
  <c r="AZ1239" i="9"/>
  <c r="AZ1238" i="9"/>
  <c r="AZ1237" i="9"/>
  <c r="AZ1236" i="9"/>
  <c r="AZ1235" i="9"/>
  <c r="AZ1234" i="9"/>
  <c r="AZ1233" i="9"/>
  <c r="AZ1232" i="9"/>
  <c r="AZ1231" i="9"/>
  <c r="AZ1230" i="9"/>
  <c r="AZ1229" i="9"/>
  <c r="AZ1228" i="9"/>
  <c r="AZ1227" i="9"/>
  <c r="AZ1226" i="9"/>
  <c r="AZ1225" i="9"/>
  <c r="AZ1224" i="9"/>
  <c r="AZ1223" i="9"/>
  <c r="AZ1222" i="9"/>
  <c r="AZ1221" i="9"/>
  <c r="AZ1220" i="9"/>
  <c r="AZ1219" i="9"/>
  <c r="AZ1218" i="9"/>
  <c r="AZ1217" i="9"/>
  <c r="AZ1216" i="9"/>
  <c r="AZ1215" i="9"/>
  <c r="AZ1214" i="9"/>
  <c r="AZ1213" i="9"/>
  <c r="AZ1212" i="9"/>
  <c r="AZ1211" i="9"/>
  <c r="AZ1210" i="9"/>
  <c r="AZ1209" i="9"/>
  <c r="AZ1208" i="9"/>
  <c r="AZ1207" i="9"/>
  <c r="AZ1206" i="9"/>
  <c r="AZ1205" i="9"/>
  <c r="AZ1204" i="9"/>
  <c r="AZ1203" i="9"/>
  <c r="AZ1202" i="9"/>
  <c r="AZ1201" i="9"/>
  <c r="AZ1200" i="9"/>
  <c r="AZ1199" i="9"/>
  <c r="AZ1198" i="9"/>
  <c r="AZ1197" i="9"/>
  <c r="AZ1196" i="9"/>
  <c r="AZ1195" i="9"/>
  <c r="AZ1194" i="9"/>
  <c r="AZ1193" i="9"/>
  <c r="AZ1192" i="9"/>
  <c r="AZ1191" i="9"/>
  <c r="AZ1190" i="9"/>
  <c r="AZ1189" i="9"/>
  <c r="AZ1188" i="9"/>
  <c r="AZ1187" i="9"/>
  <c r="AZ1186" i="9"/>
  <c r="AZ1185" i="9"/>
  <c r="AZ1184" i="9"/>
  <c r="AZ1183" i="9"/>
  <c r="AZ1182" i="9"/>
  <c r="AZ1181" i="9"/>
  <c r="AZ1180" i="9"/>
  <c r="AZ1179" i="9"/>
  <c r="AZ1178" i="9"/>
  <c r="AZ1177" i="9"/>
  <c r="AZ1176" i="9"/>
  <c r="AZ1175" i="9"/>
  <c r="AZ1174" i="9"/>
  <c r="AZ1173" i="9"/>
  <c r="AZ1172" i="9"/>
  <c r="AZ1171" i="9"/>
  <c r="AZ1170" i="9"/>
  <c r="AZ1169" i="9"/>
  <c r="AZ1168" i="9"/>
  <c r="AZ1167" i="9"/>
  <c r="AZ1166" i="9"/>
  <c r="AZ1165" i="9"/>
  <c r="AZ1164" i="9"/>
  <c r="AZ1163" i="9"/>
  <c r="AZ1162" i="9"/>
  <c r="AZ1161" i="9"/>
  <c r="AZ1160" i="9"/>
  <c r="AZ1159" i="9"/>
  <c r="AZ1158" i="9"/>
  <c r="AZ1157" i="9"/>
  <c r="AZ1156" i="9"/>
  <c r="AZ1155" i="9"/>
  <c r="AZ1154" i="9"/>
  <c r="AZ1153" i="9"/>
  <c r="AZ1152" i="9"/>
  <c r="AZ1151" i="9"/>
  <c r="AZ1150" i="9"/>
  <c r="AZ1149" i="9"/>
  <c r="AZ1148" i="9"/>
  <c r="AZ1147" i="9"/>
  <c r="AZ1146" i="9"/>
  <c r="AZ1145" i="9"/>
  <c r="AZ1144" i="9"/>
  <c r="AZ1143" i="9"/>
  <c r="AZ1142" i="9"/>
  <c r="AZ1141" i="9"/>
  <c r="AZ1140" i="9"/>
  <c r="AZ1139" i="9"/>
  <c r="AZ1138" i="9"/>
  <c r="AZ1137" i="9"/>
  <c r="AZ1136" i="9"/>
  <c r="AZ1135" i="9"/>
  <c r="AZ1134" i="9"/>
  <c r="AZ1133" i="9"/>
  <c r="AZ1132" i="9"/>
  <c r="AZ1130" i="9"/>
  <c r="AZ1129" i="9"/>
  <c r="AZ1128" i="9"/>
  <c r="AZ1126" i="9"/>
  <c r="AZ1125" i="9"/>
  <c r="AZ1124" i="9"/>
  <c r="AZ1123" i="9"/>
  <c r="AZ1122" i="9"/>
  <c r="AZ1121" i="9"/>
  <c r="AZ1120" i="9"/>
  <c r="AZ1119" i="9"/>
  <c r="AZ1118" i="9"/>
  <c r="AZ1117" i="9"/>
  <c r="AZ1116" i="9"/>
  <c r="AZ1115" i="9"/>
  <c r="AZ1114" i="9"/>
  <c r="AZ1113" i="9"/>
  <c r="AZ1112" i="9"/>
  <c r="AZ1111" i="9"/>
  <c r="AZ1110" i="9"/>
  <c r="AZ1109" i="9"/>
  <c r="AZ1107" i="9"/>
  <c r="AZ1105" i="9"/>
  <c r="AZ1104" i="9"/>
  <c r="AZ1102" i="9"/>
  <c r="AZ1101" i="9"/>
  <c r="AZ1100" i="9"/>
  <c r="AZ1098" i="9"/>
  <c r="AZ1097" i="9"/>
  <c r="AZ1096" i="9"/>
  <c r="AZ1095" i="9"/>
  <c r="AZ1094" i="9"/>
  <c r="AZ1092" i="9"/>
  <c r="AZ1091" i="9"/>
  <c r="AZ1090" i="9"/>
  <c r="AZ1089" i="9"/>
  <c r="AZ1088" i="9"/>
  <c r="AZ1087" i="9"/>
  <c r="AZ1086" i="9"/>
  <c r="AZ1085" i="9"/>
  <c r="AZ1084" i="9"/>
  <c r="AZ1083" i="9"/>
  <c r="AZ1082" i="9"/>
  <c r="AZ1081" i="9"/>
  <c r="AZ1080" i="9"/>
  <c r="AZ1079" i="9"/>
  <c r="AZ1078" i="9"/>
  <c r="AZ1077" i="9"/>
  <c r="AZ1076" i="9"/>
  <c r="AZ1075" i="9"/>
  <c r="AZ1074" i="9"/>
  <c r="AZ1073" i="9"/>
  <c r="AZ1072" i="9"/>
  <c r="AZ1071" i="9"/>
  <c r="AZ1070" i="9"/>
  <c r="AZ1069" i="9"/>
  <c r="AZ1068" i="9"/>
  <c r="AZ1067" i="9"/>
  <c r="AZ1066" i="9"/>
  <c r="AZ1065" i="9"/>
  <c r="AZ1064" i="9"/>
  <c r="AZ1063" i="9"/>
  <c r="AZ1062" i="9"/>
  <c r="AZ1061" i="9"/>
  <c r="AZ1060" i="9"/>
  <c r="AZ1059" i="9"/>
  <c r="AZ1058" i="9"/>
  <c r="AZ1057" i="9"/>
  <c r="AZ1056" i="9"/>
  <c r="AZ1055" i="9"/>
  <c r="AZ1054" i="9"/>
  <c r="AZ1053" i="9"/>
  <c r="AZ1052" i="9"/>
  <c r="AZ1051" i="9"/>
  <c r="AZ1050" i="9"/>
  <c r="AZ1049" i="9"/>
  <c r="AZ1048" i="9"/>
  <c r="AZ1047" i="9"/>
  <c r="AZ1046" i="9"/>
  <c r="AZ1045" i="9"/>
  <c r="AZ1044" i="9"/>
  <c r="AZ1043" i="9"/>
  <c r="AZ1042" i="9"/>
  <c r="AZ1041" i="9"/>
  <c r="AZ1039" i="9"/>
  <c r="AZ1037" i="9"/>
  <c r="AZ1036" i="9"/>
  <c r="AZ1035" i="9"/>
  <c r="AZ1033" i="9"/>
  <c r="AZ1032" i="9"/>
  <c r="AZ1030" i="9"/>
  <c r="AZ1029" i="9"/>
  <c r="AZ1028" i="9"/>
  <c r="AZ1027" i="9"/>
  <c r="AZ1026" i="9"/>
  <c r="AZ1025" i="9"/>
  <c r="AZ1024" i="9"/>
  <c r="AZ1022" i="9"/>
  <c r="AZ1021" i="9"/>
  <c r="AZ1020" i="9"/>
  <c r="AZ1019" i="9"/>
  <c r="AZ1018" i="9"/>
  <c r="AZ1017" i="9"/>
  <c r="AZ1016" i="9"/>
  <c r="AZ1015" i="9"/>
  <c r="AZ1014" i="9"/>
  <c r="AZ1013" i="9"/>
  <c r="AZ1012" i="9"/>
  <c r="AZ1011" i="9"/>
  <c r="AZ1010" i="9"/>
  <c r="AZ1009" i="9"/>
  <c r="AZ1008" i="9"/>
  <c r="AZ1007" i="9"/>
  <c r="AZ1006" i="9"/>
  <c r="AZ1005" i="9"/>
  <c r="AZ1004" i="9"/>
  <c r="AZ1003" i="9"/>
  <c r="AZ1002" i="9"/>
  <c r="AZ1001" i="9"/>
  <c r="AZ1000" i="9"/>
  <c r="AZ999" i="9"/>
  <c r="AZ998" i="9"/>
  <c r="AZ997" i="9"/>
  <c r="AZ996" i="9"/>
  <c r="AZ995" i="9"/>
  <c r="AZ994" i="9"/>
  <c r="AZ993" i="9"/>
  <c r="AZ992" i="9"/>
  <c r="AZ991" i="9"/>
  <c r="AZ990" i="9"/>
  <c r="AZ989" i="9"/>
  <c r="AZ988" i="9"/>
  <c r="AZ987" i="9"/>
  <c r="AZ986" i="9"/>
  <c r="AZ985" i="9"/>
  <c r="AZ984" i="9"/>
  <c r="AZ983" i="9"/>
  <c r="AZ982" i="9"/>
  <c r="AZ981" i="9"/>
  <c r="AZ980" i="9"/>
  <c r="AZ979" i="9"/>
  <c r="AZ978" i="9"/>
  <c r="AZ977" i="9"/>
  <c r="AZ976" i="9"/>
  <c r="AZ975" i="9"/>
  <c r="AZ974" i="9"/>
  <c r="AZ973" i="9"/>
  <c r="AZ972" i="9"/>
  <c r="AZ971" i="9"/>
  <c r="AZ970" i="9"/>
  <c r="AZ969" i="9"/>
  <c r="AZ968" i="9"/>
  <c r="AZ967" i="9"/>
  <c r="AZ966" i="9"/>
  <c r="AZ965" i="9"/>
  <c r="AZ964" i="9"/>
  <c r="AZ963" i="9"/>
  <c r="AZ962" i="9"/>
  <c r="AZ961" i="9"/>
  <c r="AZ960" i="9"/>
  <c r="AZ959" i="9"/>
  <c r="AZ958" i="9"/>
  <c r="AZ957" i="9"/>
  <c r="AZ956" i="9"/>
  <c r="AZ955" i="9"/>
  <c r="AZ954" i="9"/>
  <c r="AZ953" i="9"/>
  <c r="AZ952" i="9"/>
  <c r="AZ951" i="9"/>
  <c r="AZ950" i="9"/>
  <c r="AZ949" i="9"/>
  <c r="AZ948" i="9"/>
  <c r="AZ947" i="9"/>
  <c r="AZ946" i="9"/>
  <c r="AZ945" i="9"/>
  <c r="AZ944" i="9"/>
  <c r="AZ943" i="9"/>
  <c r="AZ942" i="9"/>
  <c r="AZ941" i="9"/>
  <c r="AZ940" i="9"/>
  <c r="AZ939" i="9"/>
  <c r="AZ938" i="9"/>
  <c r="AZ937" i="9"/>
  <c r="AZ936" i="9"/>
  <c r="AZ935" i="9"/>
  <c r="AZ934" i="9"/>
  <c r="AZ933" i="9"/>
  <c r="AZ932" i="9"/>
  <c r="AZ931" i="9"/>
  <c r="AZ930" i="9"/>
  <c r="AZ929" i="9"/>
  <c r="AZ926" i="9"/>
  <c r="AZ925" i="9"/>
  <c r="AZ924" i="9"/>
  <c r="AZ923" i="9"/>
  <c r="AZ922" i="9"/>
  <c r="AZ921" i="9"/>
  <c r="AZ920" i="9"/>
  <c r="AZ919" i="9"/>
  <c r="AZ918" i="9"/>
  <c r="AZ917" i="9"/>
  <c r="AZ916" i="9"/>
  <c r="AZ915" i="9"/>
  <c r="AZ914" i="9"/>
  <c r="AZ913" i="9"/>
  <c r="AZ912" i="9"/>
  <c r="AZ911" i="9"/>
  <c r="AZ910" i="9"/>
  <c r="AZ909" i="9"/>
  <c r="AZ908" i="9"/>
  <c r="AZ907" i="9"/>
  <c r="AZ906" i="9"/>
  <c r="AZ905" i="9"/>
  <c r="AZ904" i="9"/>
  <c r="AZ903" i="9"/>
  <c r="AZ902" i="9"/>
  <c r="AZ901" i="9"/>
  <c r="AZ900" i="9"/>
  <c r="AZ899" i="9"/>
  <c r="AZ898" i="9"/>
  <c r="AZ897" i="9"/>
  <c r="AZ896" i="9"/>
  <c r="AZ895" i="9"/>
  <c r="AZ894" i="9"/>
  <c r="AZ893" i="9"/>
  <c r="AZ892" i="9"/>
  <c r="AZ891" i="9"/>
  <c r="AZ890" i="9"/>
  <c r="AZ889" i="9"/>
  <c r="AZ888" i="9"/>
  <c r="AZ887" i="9"/>
  <c r="AZ886" i="9"/>
  <c r="AZ885" i="9"/>
  <c r="AZ884" i="9"/>
  <c r="AZ883" i="9"/>
  <c r="AZ882" i="9"/>
  <c r="AZ881" i="9"/>
  <c r="AZ880" i="9"/>
  <c r="AZ879" i="9"/>
  <c r="AZ878" i="9"/>
  <c r="AZ877" i="9"/>
  <c r="AZ876" i="9"/>
  <c r="AZ875" i="9"/>
  <c r="AZ874" i="9"/>
  <c r="AZ873" i="9"/>
  <c r="AZ872" i="9"/>
  <c r="AZ871" i="9"/>
  <c r="AZ870" i="9"/>
  <c r="AZ869" i="9"/>
  <c r="AZ868" i="9"/>
  <c r="AZ867" i="9"/>
  <c r="AZ866" i="9"/>
  <c r="AZ865" i="9"/>
  <c r="AZ864" i="9"/>
  <c r="AZ863" i="9"/>
  <c r="AZ862" i="9"/>
  <c r="AZ861" i="9"/>
  <c r="AZ860" i="9"/>
  <c r="AZ859" i="9"/>
  <c r="AZ858" i="9"/>
  <c r="AZ857" i="9"/>
  <c r="AZ856" i="9"/>
  <c r="AZ855" i="9"/>
  <c r="AZ854" i="9"/>
  <c r="AZ853" i="9"/>
  <c r="AZ852" i="9"/>
  <c r="AZ851" i="9"/>
  <c r="AZ849" i="9"/>
  <c r="AZ848" i="9"/>
  <c r="AZ847" i="9"/>
  <c r="AZ846" i="9"/>
  <c r="AZ845" i="9"/>
  <c r="AZ844" i="9"/>
  <c r="AZ842" i="9"/>
  <c r="AZ841" i="9"/>
  <c r="AZ840" i="9"/>
  <c r="AZ839" i="9"/>
  <c r="AZ838" i="9"/>
  <c r="AZ837" i="9"/>
  <c r="AZ836" i="9"/>
  <c r="AZ835" i="9"/>
  <c r="AZ834" i="9"/>
  <c r="AZ833" i="9"/>
  <c r="AZ832" i="9"/>
  <c r="AZ831" i="9"/>
  <c r="AZ830" i="9"/>
  <c r="AZ829" i="9"/>
  <c r="AZ828" i="9"/>
  <c r="AZ827" i="9"/>
  <c r="AZ826" i="9"/>
  <c r="AZ823" i="9"/>
  <c r="AZ822" i="9"/>
  <c r="AZ819" i="9"/>
  <c r="AZ818" i="9"/>
  <c r="AZ817" i="9"/>
  <c r="AZ815" i="9"/>
  <c r="AZ814" i="9"/>
  <c r="AZ813" i="9"/>
  <c r="AZ811" i="9"/>
  <c r="AZ810" i="9"/>
  <c r="AZ809" i="9"/>
  <c r="AZ808" i="9"/>
  <c r="AZ807" i="9"/>
  <c r="AZ806" i="9"/>
  <c r="AZ805" i="9"/>
  <c r="AZ801" i="9"/>
  <c r="AZ800" i="9"/>
  <c r="AZ799" i="9"/>
  <c r="AZ798" i="9"/>
  <c r="AZ797" i="9"/>
  <c r="AZ796" i="9"/>
  <c r="AZ795" i="9"/>
  <c r="AZ794" i="9"/>
  <c r="AZ793" i="9"/>
  <c r="AZ792" i="9"/>
  <c r="AZ791" i="9"/>
  <c r="AZ788" i="9"/>
  <c r="AZ787" i="9"/>
  <c r="AZ786" i="9"/>
  <c r="AZ785" i="9"/>
  <c r="AZ784" i="9"/>
  <c r="AZ783" i="9"/>
  <c r="AZ782" i="9"/>
  <c r="AZ778" i="9"/>
  <c r="AZ777" i="9"/>
  <c r="AZ776" i="9"/>
  <c r="AZ775" i="9"/>
  <c r="AZ774" i="9"/>
  <c r="AZ773" i="9"/>
  <c r="AZ772" i="9"/>
  <c r="AZ771" i="9"/>
  <c r="AZ770" i="9"/>
  <c r="AZ769" i="9"/>
  <c r="AZ768" i="9"/>
  <c r="AZ767" i="9"/>
  <c r="AZ765" i="9"/>
  <c r="AZ764" i="9"/>
  <c r="AZ763" i="9"/>
  <c r="AZ762" i="9"/>
  <c r="AZ761" i="9"/>
  <c r="AZ760" i="9"/>
  <c r="AZ759" i="9"/>
  <c r="AZ758" i="9"/>
  <c r="AZ757" i="9"/>
  <c r="AZ756" i="9"/>
  <c r="AZ755" i="9"/>
  <c r="AZ754" i="9"/>
  <c r="AZ753" i="9"/>
  <c r="AZ752" i="9"/>
  <c r="AZ751" i="9"/>
  <c r="AZ750" i="9"/>
  <c r="AZ749" i="9"/>
  <c r="AZ748" i="9"/>
  <c r="AZ747" i="9"/>
  <c r="AZ746" i="9"/>
  <c r="AZ745" i="9"/>
  <c r="AZ744" i="9"/>
  <c r="AZ743" i="9"/>
  <c r="AZ742" i="9"/>
  <c r="AZ741" i="9"/>
  <c r="AZ740" i="9"/>
  <c r="AZ739" i="9"/>
  <c r="AZ738" i="9"/>
  <c r="AZ737" i="9"/>
  <c r="AZ726" i="9"/>
  <c r="AZ725" i="9"/>
  <c r="AZ724" i="9"/>
  <c r="AZ723" i="9"/>
  <c r="AZ722" i="9"/>
  <c r="AZ721" i="9"/>
  <c r="AZ720" i="9"/>
  <c r="AZ719" i="9"/>
  <c r="AZ718" i="9"/>
  <c r="AZ717" i="9"/>
  <c r="AZ716" i="9"/>
  <c r="AZ715" i="9"/>
  <c r="AZ714" i="9"/>
  <c r="AZ713" i="9"/>
  <c r="AZ712" i="9"/>
  <c r="AZ711" i="9"/>
  <c r="AZ710" i="9"/>
  <c r="AZ709" i="9"/>
  <c r="AZ708" i="9"/>
  <c r="AZ707" i="9"/>
  <c r="AZ706" i="9"/>
  <c r="AZ705" i="9"/>
  <c r="AZ584" i="9"/>
  <c r="AZ583" i="9"/>
  <c r="AZ582" i="9"/>
  <c r="AZ581" i="9"/>
  <c r="AZ580" i="9"/>
  <c r="AZ579" i="9"/>
  <c r="AZ578" i="9"/>
  <c r="AZ577" i="9"/>
  <c r="AZ576" i="9"/>
  <c r="AZ575" i="9"/>
  <c r="AZ574" i="9"/>
  <c r="AZ573" i="9"/>
  <c r="AZ572" i="9"/>
  <c r="AZ571" i="9"/>
  <c r="AZ570" i="9"/>
  <c r="AZ569" i="9"/>
  <c r="AZ568" i="9"/>
  <c r="AZ567" i="9"/>
  <c r="AZ566" i="9"/>
  <c r="AZ565" i="9"/>
  <c r="AZ564" i="9"/>
  <c r="AZ563" i="9"/>
  <c r="AZ562" i="9"/>
  <c r="AZ561" i="9"/>
  <c r="AZ560" i="9"/>
  <c r="AZ559" i="9"/>
  <c r="AZ558" i="9"/>
  <c r="AZ557" i="9"/>
  <c r="AZ556" i="9"/>
  <c r="AZ555" i="9"/>
  <c r="AZ554" i="9"/>
  <c r="AZ553" i="9"/>
  <c r="AZ552" i="9"/>
  <c r="AZ551" i="9"/>
  <c r="AZ550" i="9"/>
  <c r="AZ549" i="9"/>
  <c r="AZ548" i="9"/>
  <c r="AZ547" i="9"/>
  <c r="AZ546" i="9"/>
  <c r="AZ545" i="9"/>
  <c r="AZ544" i="9"/>
  <c r="AZ543" i="9"/>
  <c r="AZ542" i="9"/>
  <c r="AZ541" i="9"/>
  <c r="AZ540" i="9"/>
  <c r="AZ539" i="9"/>
  <c r="AZ538" i="9"/>
  <c r="AZ537" i="9"/>
  <c r="AZ536" i="9"/>
  <c r="AZ535" i="9"/>
  <c r="AZ534" i="9"/>
  <c r="AZ533" i="9"/>
  <c r="AZ532" i="9"/>
  <c r="AZ531" i="9"/>
  <c r="AZ530" i="9"/>
  <c r="AZ529" i="9"/>
  <c r="AZ528" i="9"/>
  <c r="AZ527" i="9"/>
  <c r="AZ526" i="9"/>
  <c r="AZ525" i="9"/>
  <c r="AZ524" i="9"/>
  <c r="AZ523" i="9"/>
  <c r="AZ522" i="9"/>
  <c r="AZ521" i="9"/>
  <c r="AZ520" i="9"/>
  <c r="AZ519" i="9"/>
  <c r="AZ518" i="9"/>
  <c r="AZ517" i="9"/>
  <c r="AZ516" i="9"/>
  <c r="AZ515" i="9"/>
  <c r="AZ514" i="9"/>
  <c r="AZ513" i="9"/>
  <c r="AZ512" i="9"/>
  <c r="AZ511" i="9"/>
  <c r="AZ510" i="9"/>
  <c r="AZ509" i="9"/>
  <c r="AZ508" i="9"/>
  <c r="AZ507"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3" i="9"/>
  <c r="AZ482" i="9"/>
  <c r="AZ481" i="9"/>
  <c r="AZ480" i="9"/>
  <c r="AZ479" i="9"/>
  <c r="AZ478" i="9"/>
  <c r="AZ477" i="9"/>
  <c r="AZ476" i="9"/>
  <c r="AZ475" i="9"/>
  <c r="AZ474" i="9"/>
  <c r="AZ473" i="9"/>
  <c r="AZ472" i="9"/>
  <c r="AZ471" i="9"/>
  <c r="AZ470" i="9"/>
  <c r="AZ469" i="9"/>
  <c r="AZ468" i="9"/>
  <c r="AZ467" i="9"/>
  <c r="AZ466" i="9"/>
  <c r="AZ465" i="9"/>
  <c r="AZ464" i="9"/>
  <c r="AZ463" i="9"/>
  <c r="AZ462" i="9"/>
  <c r="AZ461" i="9"/>
  <c r="AZ460" i="9"/>
  <c r="AZ459" i="9"/>
  <c r="AZ458" i="9"/>
  <c r="AZ457" i="9"/>
  <c r="AZ456" i="9"/>
  <c r="AZ455" i="9"/>
  <c r="AZ454" i="9"/>
  <c r="AZ453" i="9"/>
  <c r="AZ452" i="9"/>
  <c r="AZ451" i="9"/>
  <c r="AZ450" i="9"/>
  <c r="AZ449" i="9"/>
  <c r="AZ448" i="9"/>
  <c r="AZ447" i="9"/>
  <c r="AZ446" i="9"/>
  <c r="AZ445" i="9"/>
  <c r="AZ444"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18" i="9"/>
  <c r="AZ417" i="9"/>
  <c r="AZ416" i="9"/>
  <c r="AZ415" i="9"/>
  <c r="AZ414" i="9"/>
  <c r="AZ413" i="9"/>
  <c r="AZ412" i="9"/>
  <c r="AZ411" i="9"/>
  <c r="AZ410" i="9"/>
  <c r="AZ409" i="9"/>
  <c r="AZ408" i="9"/>
  <c r="AZ407" i="9"/>
  <c r="AZ406" i="9"/>
  <c r="AZ405" i="9"/>
  <c r="AZ404" i="9"/>
  <c r="AZ403" i="9"/>
  <c r="AZ402" i="9"/>
  <c r="AZ401" i="9"/>
  <c r="AZ400" i="9"/>
  <c r="AZ399" i="9"/>
  <c r="AZ398" i="9"/>
  <c r="AZ397" i="9"/>
  <c r="AZ396" i="9"/>
  <c r="AZ395" i="9"/>
  <c r="AZ394" i="9"/>
  <c r="AZ393" i="9"/>
  <c r="AZ392" i="9"/>
  <c r="AZ391" i="9"/>
  <c r="AZ390" i="9"/>
  <c r="AZ389" i="9"/>
  <c r="AZ388" i="9"/>
  <c r="AZ387" i="9"/>
  <c r="AZ386" i="9"/>
  <c r="AZ385" i="9"/>
  <c r="AZ384" i="9"/>
  <c r="AZ383" i="9"/>
  <c r="AZ382" i="9"/>
  <c r="AZ381" i="9"/>
  <c r="AZ380" i="9"/>
  <c r="AZ379" i="9"/>
  <c r="AZ378" i="9"/>
  <c r="AZ377" i="9"/>
  <c r="AZ376" i="9"/>
  <c r="AZ375" i="9"/>
  <c r="AZ374" i="9"/>
  <c r="AZ373" i="9"/>
  <c r="AZ372" i="9"/>
  <c r="AZ371" i="9"/>
  <c r="AZ370" i="9"/>
  <c r="AZ369" i="9"/>
  <c r="AZ368" i="9"/>
  <c r="AZ367" i="9"/>
  <c r="AZ366" i="9"/>
  <c r="AZ365" i="9"/>
  <c r="AZ364" i="9"/>
  <c r="AZ363" i="9"/>
  <c r="AZ362" i="9"/>
  <c r="AZ361" i="9"/>
  <c r="AZ360" i="9"/>
  <c r="AZ359" i="9"/>
  <c r="AZ358" i="9"/>
  <c r="AZ357" i="9"/>
  <c r="AZ356" i="9"/>
  <c r="AZ355" i="9"/>
  <c r="AZ354" i="9"/>
  <c r="AZ353" i="9"/>
  <c r="AZ352" i="9"/>
  <c r="AZ351" i="9"/>
  <c r="AZ350" i="9"/>
  <c r="AZ349" i="9"/>
  <c r="AZ348" i="9"/>
  <c r="AZ347" i="9"/>
  <c r="AZ346" i="9"/>
  <c r="AZ345" i="9"/>
  <c r="AZ344" i="9"/>
  <c r="AZ343" i="9"/>
  <c r="AZ342" i="9"/>
  <c r="AZ341" i="9"/>
  <c r="AZ340" i="9"/>
  <c r="AZ339" i="9"/>
  <c r="AZ338" i="9"/>
  <c r="AZ337" i="9"/>
  <c r="AZ336" i="9"/>
  <c r="AZ335" i="9"/>
  <c r="AZ334" i="9"/>
  <c r="AZ333" i="9"/>
  <c r="AZ332" i="9"/>
  <c r="AZ331" i="9"/>
  <c r="AZ330" i="9"/>
  <c r="AZ329" i="9"/>
  <c r="AZ328" i="9"/>
  <c r="AZ327"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3" i="9"/>
  <c r="AZ302" i="9"/>
  <c r="AZ301" i="9"/>
  <c r="AZ300" i="9"/>
  <c r="AZ299" i="9"/>
  <c r="AZ298" i="9"/>
  <c r="AZ297" i="9"/>
  <c r="AZ296" i="9"/>
  <c r="AZ295" i="9"/>
  <c r="AZ294" i="9"/>
  <c r="AZ293" i="9"/>
  <c r="AZ292" i="9"/>
  <c r="AZ291" i="9"/>
  <c r="AZ290" i="9"/>
  <c r="AZ289" i="9"/>
  <c r="AZ288" i="9"/>
  <c r="AZ287" i="9"/>
  <c r="AZ286" i="9"/>
  <c r="AZ284" i="9"/>
  <c r="AZ283" i="9"/>
  <c r="AZ282" i="9"/>
  <c r="AZ281" i="9"/>
  <c r="AZ280" i="9"/>
  <c r="AZ279" i="9"/>
  <c r="AZ278" i="9"/>
  <c r="AZ277" i="9"/>
  <c r="AZ276" i="9"/>
  <c r="AZ275" i="9"/>
  <c r="AZ274" i="9"/>
  <c r="AZ273" i="9"/>
  <c r="AZ272" i="9"/>
  <c r="AZ271" i="9"/>
  <c r="AZ270" i="9"/>
  <c r="AZ269" i="9"/>
  <c r="AZ268" i="9"/>
  <c r="AZ267" i="9"/>
  <c r="AZ266" i="9"/>
  <c r="AZ265" i="9"/>
  <c r="AZ264" i="9"/>
  <c r="AZ263" i="9"/>
  <c r="AZ262" i="9"/>
  <c r="AZ261" i="9"/>
  <c r="AZ260" i="9"/>
  <c r="AZ259" i="9"/>
  <c r="AZ258" i="9"/>
  <c r="AZ257" i="9"/>
  <c r="AZ256" i="9"/>
  <c r="AZ255" i="9"/>
  <c r="AZ254" i="9"/>
  <c r="AZ253" i="9"/>
  <c r="AZ252" i="9"/>
  <c r="AZ251" i="9"/>
  <c r="AZ250" i="9"/>
  <c r="AZ249" i="9"/>
  <c r="AZ248" i="9"/>
  <c r="AZ247" i="9"/>
  <c r="AZ246" i="9"/>
  <c r="AZ245" i="9"/>
  <c r="AZ244" i="9"/>
  <c r="AZ243" i="9"/>
  <c r="AZ242" i="9"/>
  <c r="AZ241" i="9"/>
  <c r="AZ240" i="9"/>
  <c r="AZ239" i="9"/>
  <c r="AZ238" i="9"/>
  <c r="AZ237" i="9"/>
  <c r="AZ236" i="9"/>
  <c r="AZ235" i="9"/>
  <c r="AZ234" i="9"/>
  <c r="AZ233" i="9"/>
  <c r="AZ232" i="9"/>
  <c r="AZ231" i="9"/>
  <c r="AZ230" i="9"/>
  <c r="AZ229" i="9"/>
  <c r="AZ228" i="9"/>
  <c r="AZ227" i="9"/>
  <c r="AZ226" i="9"/>
  <c r="AZ225" i="9"/>
  <c r="AZ224" i="9"/>
  <c r="AZ223" i="9"/>
  <c r="AZ222" i="9"/>
  <c r="AZ221" i="9"/>
  <c r="AZ220" i="9"/>
  <c r="AZ219" i="9"/>
  <c r="AZ218" i="9"/>
  <c r="AZ217" i="9"/>
  <c r="AZ216" i="9"/>
  <c r="AZ215" i="9"/>
  <c r="AZ214" i="9"/>
  <c r="AZ213" i="9"/>
  <c r="AZ212" i="9"/>
  <c r="AZ211" i="9"/>
  <c r="AZ210" i="9"/>
  <c r="AZ209" i="9"/>
  <c r="AZ208" i="9"/>
  <c r="AZ207" i="9"/>
  <c r="AZ206" i="9"/>
  <c r="AZ205" i="9"/>
  <c r="AZ204" i="9"/>
  <c r="AZ203" i="9"/>
  <c r="AZ202" i="9"/>
  <c r="AZ201" i="9"/>
  <c r="AZ200" i="9"/>
  <c r="AZ199" i="9"/>
  <c r="AZ198" i="9"/>
  <c r="AZ197" i="9"/>
  <c r="AZ196" i="9"/>
  <c r="AZ195" i="9"/>
  <c r="AZ194" i="9"/>
  <c r="AZ193" i="9"/>
  <c r="AZ192" i="9"/>
  <c r="AZ191" i="9"/>
  <c r="AZ190" i="9"/>
  <c r="AZ189" i="9"/>
  <c r="AZ188" i="9"/>
  <c r="AZ187" i="9"/>
  <c r="AZ186" i="9"/>
  <c r="AZ185" i="9"/>
  <c r="AZ184" i="9"/>
  <c r="AZ183" i="9"/>
  <c r="AZ182" i="9"/>
  <c r="AZ181" i="9"/>
  <c r="AZ180" i="9"/>
  <c r="AZ179" i="9"/>
  <c r="AZ178" i="9"/>
  <c r="AZ177" i="9"/>
  <c r="AZ176" i="9"/>
  <c r="AZ175" i="9"/>
  <c r="AZ174" i="9"/>
  <c r="AZ173" i="9"/>
  <c r="AZ172" i="9"/>
  <c r="AZ17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50"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3" i="9"/>
  <c r="AZ22" i="9"/>
  <c r="AZ21" i="9"/>
  <c r="AZ20" i="9"/>
  <c r="AZ19" i="9"/>
  <c r="AZ18" i="9"/>
  <c r="AZ17" i="9"/>
  <c r="AZ16" i="9"/>
  <c r="AZ15" i="9"/>
  <c r="AZ14" i="9"/>
  <c r="AZ13" i="9"/>
  <c r="AZ12" i="9"/>
  <c r="AZ11" i="9"/>
  <c r="AZ10" i="9"/>
  <c r="AZ9" i="9"/>
  <c r="AZ8" i="9"/>
  <c r="AZ7" i="9"/>
  <c r="AZ6" i="9"/>
  <c r="AZ5" i="9"/>
  <c r="AZ4" i="9"/>
  <c r="AZ3" i="9"/>
  <c r="AH1567" i="9"/>
  <c r="AH1566" i="9"/>
  <c r="AH1565" i="9"/>
  <c r="AH1564" i="9"/>
  <c r="AH1563" i="9"/>
  <c r="AH1562" i="9"/>
  <c r="AH1243" i="9"/>
  <c r="AH1242" i="9"/>
  <c r="AH1240" i="9"/>
  <c r="AH1239" i="9"/>
  <c r="AH1238" i="9"/>
  <c r="AH1237" i="9"/>
  <c r="AH1236" i="9"/>
  <c r="AH1235" i="9"/>
  <c r="AH1234" i="9"/>
  <c r="AH1233" i="9"/>
  <c r="AH1232" i="9"/>
  <c r="AH1231" i="9"/>
  <c r="AH1230" i="9"/>
  <c r="AH1229" i="9"/>
  <c r="AH1228" i="9"/>
  <c r="AH1227" i="9"/>
  <c r="AH1226" i="9"/>
  <c r="AH1225" i="9"/>
  <c r="AH1224" i="9"/>
  <c r="AH1223" i="9"/>
  <c r="AH1222" i="9"/>
  <c r="AH1221" i="9"/>
  <c r="AH1220" i="9"/>
  <c r="AH1219" i="9"/>
  <c r="AH1218" i="9"/>
  <c r="AH1217" i="9"/>
  <c r="AH1216" i="9"/>
  <c r="AH1215" i="9"/>
  <c r="AH1214" i="9"/>
  <c r="AH1213" i="9"/>
  <c r="AH1212" i="9"/>
  <c r="AH1211" i="9"/>
  <c r="AH1210" i="9"/>
  <c r="AH1209" i="9"/>
  <c r="AH1208" i="9"/>
  <c r="AH1207" i="9"/>
  <c r="AH1206" i="9"/>
  <c r="AH1205" i="9"/>
  <c r="AH1204" i="9"/>
  <c r="AH1203" i="9"/>
  <c r="AH1202" i="9"/>
  <c r="AH1201" i="9"/>
  <c r="AH1200" i="9"/>
  <c r="AH1199" i="9"/>
  <c r="AH1198" i="9"/>
  <c r="AH1197" i="9"/>
  <c r="AH1196" i="9"/>
  <c r="AH1195" i="9"/>
  <c r="AH1194" i="9"/>
  <c r="AH1193" i="9"/>
  <c r="AH1192" i="9"/>
  <c r="AH1191" i="9"/>
  <c r="AH1190" i="9"/>
  <c r="AH1189" i="9"/>
  <c r="AH1188" i="9"/>
  <c r="AH1187" i="9"/>
  <c r="AH1186" i="9"/>
  <c r="AH1185" i="9"/>
  <c r="AH1184" i="9"/>
  <c r="AH1183" i="9"/>
  <c r="AH1182" i="9"/>
  <c r="AH1181" i="9"/>
  <c r="AH1180" i="9"/>
  <c r="AH1179" i="9"/>
  <c r="AH1178" i="9"/>
  <c r="AH1177" i="9"/>
  <c r="AH1176" i="9"/>
  <c r="AH1175" i="9"/>
  <c r="AH1174" i="9"/>
  <c r="AH1173" i="9"/>
  <c r="AH1172" i="9"/>
  <c r="AH1171" i="9"/>
  <c r="AH1170" i="9"/>
  <c r="AH1169" i="9"/>
  <c r="AH1168" i="9"/>
  <c r="AH1167" i="9"/>
  <c r="AH1166" i="9"/>
  <c r="AH1165" i="9"/>
  <c r="AH1164" i="9"/>
  <c r="AH1163" i="9"/>
  <c r="AH1162" i="9"/>
  <c r="AH1161" i="9"/>
  <c r="AH1160" i="9"/>
  <c r="AH1159" i="9"/>
  <c r="AH1158" i="9"/>
  <c r="AH1157" i="9"/>
  <c r="AH1156" i="9"/>
  <c r="AH1155" i="9"/>
  <c r="AH1154" i="9"/>
  <c r="AH1153" i="9"/>
  <c r="AH1152" i="9"/>
  <c r="AH1151" i="9"/>
  <c r="AH1150" i="9"/>
  <c r="AH1149" i="9"/>
  <c r="AH1148" i="9"/>
  <c r="AH1147" i="9"/>
  <c r="AH1146" i="9"/>
  <c r="AH1145" i="9"/>
  <c r="AH1144" i="9"/>
  <c r="AH1143" i="9"/>
  <c r="AH1142" i="9"/>
  <c r="AH1141" i="9"/>
  <c r="AH1140" i="9"/>
  <c r="AH1139" i="9"/>
  <c r="AH1138" i="9"/>
  <c r="AH1137" i="9"/>
  <c r="AH1136" i="9"/>
  <c r="AH1135" i="9"/>
  <c r="AH1134" i="9"/>
  <c r="AH1133" i="9"/>
  <c r="AH1132" i="9"/>
  <c r="AH1131" i="9"/>
  <c r="AH1130" i="9"/>
  <c r="AH1129" i="9"/>
  <c r="AH1128" i="9"/>
  <c r="AH1126" i="9"/>
  <c r="AH1125" i="9"/>
  <c r="AH1124" i="9"/>
  <c r="AH1123" i="9"/>
  <c r="AH1122" i="9"/>
  <c r="AH1121" i="9"/>
  <c r="AH1120" i="9"/>
  <c r="AH1119" i="9"/>
  <c r="AH1118" i="9"/>
  <c r="AH1117" i="9"/>
  <c r="AH1116" i="9"/>
  <c r="AH1115" i="9"/>
  <c r="AH1114" i="9"/>
  <c r="AH1113" i="9"/>
  <c r="AH1112" i="9"/>
  <c r="AH1111" i="9"/>
  <c r="AH1110" i="9"/>
  <c r="AH1109" i="9"/>
  <c r="AH1107" i="9"/>
  <c r="AH1105" i="9"/>
  <c r="AH1104" i="9"/>
  <c r="AH1102" i="9"/>
  <c r="AH1101" i="9"/>
  <c r="AH1100" i="9"/>
  <c r="AH1098" i="9"/>
  <c r="AH1097" i="9"/>
  <c r="AH1096" i="9"/>
  <c r="AH1095" i="9"/>
  <c r="AH1094" i="9"/>
  <c r="AH1092" i="9"/>
  <c r="AH1091" i="9"/>
  <c r="AH1090" i="9"/>
  <c r="AH1089" i="9"/>
  <c r="AH1088" i="9"/>
  <c r="AH1087" i="9"/>
  <c r="AH1086" i="9"/>
  <c r="AH1085" i="9"/>
  <c r="AH1084" i="9"/>
  <c r="AH1083" i="9"/>
  <c r="AH1082" i="9"/>
  <c r="AH1081" i="9"/>
  <c r="AH1080" i="9"/>
  <c r="AH1079" i="9"/>
  <c r="AH1078" i="9"/>
  <c r="AH1077" i="9"/>
  <c r="AH1076" i="9"/>
  <c r="AH1075" i="9"/>
  <c r="AH1074" i="9"/>
  <c r="AH1073" i="9"/>
  <c r="AH1072" i="9"/>
  <c r="AH1071" i="9"/>
  <c r="AH1070" i="9"/>
  <c r="AH1069" i="9"/>
  <c r="AH1068" i="9"/>
  <c r="AH1067" i="9"/>
  <c r="AH1066" i="9"/>
  <c r="AH1065" i="9"/>
  <c r="AH1064" i="9"/>
  <c r="AH1063" i="9"/>
  <c r="AH1062" i="9"/>
  <c r="AH1061" i="9"/>
  <c r="AH1060" i="9"/>
  <c r="AH1059" i="9"/>
  <c r="AH1058" i="9"/>
  <c r="AH1057" i="9"/>
  <c r="AH1056" i="9"/>
  <c r="AH1055" i="9"/>
  <c r="AH1054" i="9"/>
  <c r="AH1053" i="9"/>
  <c r="AH1052" i="9"/>
  <c r="AH1051" i="9"/>
  <c r="AH1050" i="9"/>
  <c r="AH1049" i="9"/>
  <c r="AH1048" i="9"/>
  <c r="AH1047" i="9"/>
  <c r="AH1046" i="9"/>
  <c r="AH1045" i="9"/>
  <c r="AH1044" i="9"/>
  <c r="AH1043" i="9"/>
  <c r="AH1042" i="9"/>
  <c r="AH1041" i="9"/>
  <c r="AH1039" i="9"/>
  <c r="AH1037" i="9"/>
  <c r="AH1036" i="9"/>
  <c r="AH1035" i="9"/>
  <c r="AH1033" i="9"/>
  <c r="AH1032" i="9"/>
  <c r="AH1030" i="9"/>
  <c r="AH1029" i="9"/>
  <c r="AH1028" i="9"/>
  <c r="AH1027" i="9"/>
  <c r="AH1026" i="9"/>
  <c r="AH1025" i="9"/>
  <c r="AH1024" i="9"/>
  <c r="AH1022" i="9"/>
  <c r="AH1021" i="9"/>
  <c r="AH1020" i="9"/>
  <c r="AH1019" i="9"/>
  <c r="AH1018" i="9"/>
  <c r="AH1017" i="9"/>
  <c r="AH1016" i="9"/>
  <c r="AH1015" i="9"/>
  <c r="AH1014" i="9"/>
  <c r="AH1013" i="9"/>
  <c r="AH1012" i="9"/>
  <c r="AH1011" i="9"/>
  <c r="AH1010" i="9"/>
  <c r="AH1009" i="9"/>
  <c r="AH1008" i="9"/>
  <c r="AH1007" i="9"/>
  <c r="AH1006" i="9"/>
  <c r="AH1005" i="9"/>
  <c r="AH1004" i="9"/>
  <c r="AH1003" i="9"/>
  <c r="AH1002" i="9"/>
  <c r="AH1001" i="9"/>
  <c r="AH1000" i="9"/>
  <c r="AH999" i="9"/>
  <c r="AH998" i="9"/>
  <c r="AH997" i="9"/>
  <c r="AH996" i="9"/>
  <c r="AH995" i="9"/>
  <c r="AH994" i="9"/>
  <c r="AH993" i="9"/>
  <c r="AH992" i="9"/>
  <c r="AH991" i="9"/>
  <c r="AH990" i="9"/>
  <c r="AH989" i="9"/>
  <c r="AH988" i="9"/>
  <c r="AH987" i="9"/>
  <c r="AH986" i="9"/>
  <c r="AH985" i="9"/>
  <c r="AH984" i="9"/>
  <c r="AH983" i="9"/>
  <c r="AH982" i="9"/>
  <c r="AH981" i="9"/>
  <c r="AH980" i="9"/>
  <c r="AH979" i="9"/>
  <c r="AH978" i="9"/>
  <c r="AH977" i="9"/>
  <c r="AH976" i="9"/>
  <c r="AH975" i="9"/>
  <c r="AH974" i="9"/>
  <c r="AH973" i="9"/>
  <c r="AH972" i="9"/>
  <c r="AH971" i="9"/>
  <c r="AH970" i="9"/>
  <c r="AH969" i="9"/>
  <c r="AH968" i="9"/>
  <c r="AH967" i="9"/>
  <c r="AH966" i="9"/>
  <c r="AH965" i="9"/>
  <c r="AH964" i="9"/>
  <c r="AH963" i="9"/>
  <c r="AH962" i="9"/>
  <c r="AH961" i="9"/>
  <c r="AH960" i="9"/>
  <c r="AH959" i="9"/>
  <c r="AH958" i="9"/>
  <c r="AH957" i="9"/>
  <c r="AH956" i="9"/>
  <c r="AH955" i="9"/>
  <c r="AH954" i="9"/>
  <c r="AH953" i="9"/>
  <c r="AH952" i="9"/>
  <c r="AH951" i="9"/>
  <c r="AH950" i="9"/>
  <c r="AH949" i="9"/>
  <c r="AH948" i="9"/>
  <c r="AH947" i="9"/>
  <c r="AH946" i="9"/>
  <c r="AH945" i="9"/>
  <c r="AH944" i="9"/>
  <c r="AH943" i="9"/>
  <c r="AH942" i="9"/>
  <c r="AH941" i="9"/>
  <c r="AH940" i="9"/>
  <c r="AH939" i="9"/>
  <c r="AH938" i="9"/>
  <c r="AH937" i="9"/>
  <c r="AH936" i="9"/>
  <c r="AH935" i="9"/>
  <c r="AH934" i="9"/>
  <c r="AH933" i="9"/>
  <c r="AH932" i="9"/>
  <c r="AH931" i="9"/>
  <c r="AH930" i="9"/>
  <c r="AH929" i="9"/>
  <c r="AH928" i="9"/>
  <c r="AH926" i="9"/>
  <c r="AH925" i="9"/>
  <c r="AH924" i="9"/>
  <c r="AH923" i="9"/>
  <c r="AH922" i="9"/>
  <c r="AH921" i="9"/>
  <c r="AH920" i="9"/>
  <c r="AH919" i="9"/>
  <c r="AH918" i="9"/>
  <c r="AH917" i="9"/>
  <c r="AH916" i="9"/>
  <c r="AH915" i="9"/>
  <c r="AH914" i="9"/>
  <c r="AH913" i="9"/>
  <c r="AH912" i="9"/>
  <c r="AH911" i="9"/>
  <c r="AH910" i="9"/>
  <c r="AH909" i="9"/>
  <c r="AH908" i="9"/>
  <c r="AH907" i="9"/>
  <c r="AH906" i="9"/>
  <c r="AH905" i="9"/>
  <c r="AH904" i="9"/>
  <c r="AH903" i="9"/>
  <c r="AH902" i="9"/>
  <c r="AH901" i="9"/>
  <c r="AH900" i="9"/>
  <c r="AH899" i="9"/>
  <c r="AH898" i="9"/>
  <c r="AH897" i="9"/>
  <c r="AH896" i="9"/>
  <c r="AH895" i="9"/>
  <c r="AH894" i="9"/>
  <c r="AH893" i="9"/>
  <c r="AH892" i="9"/>
  <c r="AH891" i="9"/>
  <c r="AH890" i="9"/>
  <c r="AH889" i="9"/>
  <c r="AH888" i="9"/>
  <c r="AH887" i="9"/>
  <c r="AH886" i="9"/>
  <c r="AH885" i="9"/>
  <c r="AH884" i="9"/>
  <c r="AH883" i="9"/>
  <c r="AH882" i="9"/>
  <c r="AH881" i="9"/>
  <c r="AH880" i="9"/>
  <c r="AH879" i="9"/>
  <c r="AH878" i="9"/>
  <c r="AH877" i="9"/>
  <c r="AH876" i="9"/>
  <c r="AH875" i="9"/>
  <c r="AH874" i="9"/>
  <c r="AH873" i="9"/>
  <c r="AH872" i="9"/>
  <c r="AH871" i="9"/>
  <c r="AH870" i="9"/>
  <c r="AH869" i="9"/>
  <c r="AH868" i="9"/>
  <c r="AH867" i="9"/>
  <c r="AH866" i="9"/>
  <c r="AH865" i="9"/>
  <c r="AH864" i="9"/>
  <c r="AH863" i="9"/>
  <c r="AH862" i="9"/>
  <c r="AH861" i="9"/>
  <c r="AH860" i="9"/>
  <c r="AH859" i="9"/>
  <c r="AH858" i="9"/>
  <c r="AH857" i="9"/>
  <c r="AH856" i="9"/>
  <c r="AH855" i="9"/>
  <c r="AH854" i="9"/>
  <c r="AH853" i="9"/>
  <c r="AH852" i="9"/>
  <c r="AH851" i="9"/>
  <c r="AH849" i="9"/>
  <c r="AH848" i="9"/>
  <c r="AH847" i="9"/>
  <c r="AH846" i="9"/>
  <c r="AH845" i="9"/>
  <c r="AH844" i="9"/>
  <c r="AH842" i="9"/>
  <c r="AH841" i="9"/>
  <c r="AH840" i="9"/>
  <c r="AH839" i="9"/>
  <c r="AH838" i="9"/>
  <c r="AH837" i="9"/>
  <c r="AH836" i="9"/>
  <c r="AH835" i="9"/>
  <c r="AH834" i="9"/>
  <c r="AH833" i="9"/>
  <c r="AH832" i="9"/>
  <c r="AH831" i="9"/>
  <c r="AH830" i="9"/>
  <c r="AH829" i="9"/>
  <c r="AH828" i="9"/>
  <c r="AH827" i="9"/>
  <c r="AH826" i="9"/>
  <c r="AH823" i="9"/>
  <c r="AH822" i="9"/>
  <c r="AH819" i="9"/>
  <c r="AH818" i="9"/>
  <c r="AH817" i="9"/>
  <c r="AH815" i="9"/>
  <c r="AH814" i="9"/>
  <c r="AH813" i="9"/>
  <c r="AH811" i="9"/>
  <c r="AH810" i="9"/>
  <c r="AH809" i="9"/>
  <c r="AH808" i="9"/>
  <c r="AH807" i="9"/>
  <c r="AH806" i="9"/>
  <c r="AH805" i="9"/>
  <c r="AH801" i="9"/>
  <c r="AH800" i="9"/>
  <c r="AH799" i="9"/>
  <c r="AH798" i="9"/>
  <c r="AH797" i="9"/>
  <c r="AH796" i="9"/>
  <c r="AH795" i="9"/>
  <c r="AH794" i="9"/>
  <c r="AH793" i="9"/>
  <c r="AH792" i="9"/>
  <c r="AH791" i="9"/>
  <c r="AH788" i="9"/>
  <c r="AH787" i="9"/>
  <c r="AH786" i="9"/>
  <c r="AH785" i="9"/>
  <c r="AH784" i="9"/>
  <c r="AH783" i="9"/>
  <c r="AH782" i="9"/>
  <c r="AH778" i="9"/>
  <c r="AH777" i="9"/>
  <c r="AH776" i="9"/>
  <c r="AH775" i="9"/>
  <c r="AH774" i="9"/>
  <c r="AH773" i="9"/>
  <c r="AH772" i="9"/>
  <c r="AH771" i="9"/>
  <c r="AH770" i="9"/>
  <c r="AH769" i="9"/>
  <c r="AH768" i="9"/>
  <c r="AH767" i="9"/>
  <c r="AH765" i="9"/>
  <c r="AH764" i="9"/>
  <c r="AH763" i="9"/>
  <c r="AH762" i="9"/>
  <c r="AH761" i="9"/>
  <c r="AH760" i="9"/>
  <c r="AH759" i="9"/>
  <c r="AH758" i="9"/>
  <c r="AH757" i="9"/>
  <c r="AH756" i="9"/>
  <c r="AH755" i="9"/>
  <c r="AH754" i="9"/>
  <c r="AH753" i="9"/>
  <c r="AH752" i="9"/>
  <c r="AH751" i="9"/>
  <c r="AH750" i="9"/>
  <c r="AH749" i="9"/>
  <c r="AH748" i="9"/>
  <c r="AH747" i="9"/>
  <c r="AH746" i="9"/>
  <c r="AH745" i="9"/>
  <c r="AH744" i="9"/>
  <c r="AH743" i="9"/>
  <c r="AH742" i="9"/>
  <c r="AH741" i="9"/>
  <c r="AH740" i="9"/>
  <c r="AH739" i="9"/>
  <c r="AH738" i="9"/>
  <c r="AH737" i="9"/>
  <c r="AH736" i="9"/>
  <c r="AH726" i="9"/>
  <c r="AH725" i="9"/>
  <c r="AH724" i="9"/>
  <c r="AH723" i="9"/>
  <c r="AH722" i="9"/>
  <c r="AH721" i="9"/>
  <c r="AH720" i="9"/>
  <c r="AH719" i="9"/>
  <c r="AH718" i="9"/>
  <c r="AH717" i="9"/>
  <c r="AH716" i="9"/>
  <c r="AH715" i="9"/>
  <c r="AH714" i="9"/>
  <c r="AH713" i="9"/>
  <c r="AH712" i="9"/>
  <c r="AH711" i="9"/>
  <c r="AH710" i="9"/>
  <c r="AH709" i="9"/>
  <c r="AH708" i="9"/>
  <c r="AH707" i="9"/>
  <c r="AH706" i="9"/>
  <c r="AH584" i="9"/>
  <c r="AH583" i="9"/>
  <c r="AH582" i="9"/>
  <c r="AH581" i="9"/>
  <c r="AH580" i="9"/>
  <c r="AH579" i="9"/>
  <c r="AH578" i="9"/>
  <c r="AH577" i="9"/>
  <c r="AH576" i="9"/>
  <c r="AH575" i="9"/>
  <c r="AH574" i="9"/>
  <c r="AH573" i="9"/>
  <c r="AH572" i="9"/>
  <c r="AH571" i="9"/>
  <c r="AH570" i="9"/>
  <c r="AH569" i="9"/>
  <c r="AH568" i="9"/>
  <c r="AH567" i="9"/>
  <c r="AH566" i="9"/>
  <c r="AH565" i="9"/>
  <c r="AH564" i="9"/>
  <c r="AH563" i="9"/>
  <c r="AH562" i="9"/>
  <c r="AH561" i="9"/>
  <c r="AH560" i="9"/>
  <c r="AH559" i="9"/>
  <c r="AH558" i="9"/>
  <c r="AH557" i="9"/>
  <c r="AH556" i="9"/>
  <c r="AH555" i="9"/>
  <c r="AH554" i="9"/>
  <c r="AH553" i="9"/>
  <c r="AH552" i="9"/>
  <c r="AH551" i="9"/>
  <c r="AH550" i="9"/>
  <c r="AH549" i="9"/>
  <c r="AH548" i="9"/>
  <c r="AH547" i="9"/>
  <c r="AH546" i="9"/>
  <c r="AH545" i="9"/>
  <c r="AH544" i="9"/>
  <c r="AH543" i="9"/>
  <c r="AH542" i="9"/>
  <c r="AH541" i="9"/>
  <c r="AH540" i="9"/>
  <c r="AH539" i="9"/>
  <c r="AH538" i="9"/>
  <c r="AH537" i="9"/>
  <c r="AH536" i="9"/>
  <c r="AH535" i="9"/>
  <c r="AH534" i="9"/>
  <c r="AH533" i="9"/>
  <c r="AH532" i="9"/>
  <c r="AH531" i="9"/>
  <c r="AH530" i="9"/>
  <c r="AH529" i="9"/>
  <c r="AH528" i="9"/>
  <c r="AH527" i="9"/>
  <c r="AH526" i="9"/>
  <c r="AH525" i="9"/>
  <c r="AH524" i="9"/>
  <c r="AH523" i="9"/>
  <c r="AH522" i="9"/>
  <c r="AH521" i="9"/>
  <c r="AH520" i="9"/>
  <c r="AH519" i="9"/>
  <c r="AH518" i="9"/>
  <c r="AH517" i="9"/>
  <c r="AH516" i="9"/>
  <c r="AH515" i="9"/>
  <c r="AH514" i="9"/>
  <c r="AH513" i="9"/>
  <c r="AH512" i="9"/>
  <c r="AH511" i="9"/>
  <c r="AH510" i="9"/>
  <c r="AH509" i="9"/>
  <c r="AH508" i="9"/>
  <c r="AH507" i="9"/>
  <c r="AH506" i="9"/>
  <c r="AH505" i="9"/>
  <c r="AH504" i="9"/>
  <c r="AH503" i="9"/>
  <c r="AH502" i="9"/>
  <c r="AH501" i="9"/>
  <c r="AH500" i="9"/>
  <c r="AH499" i="9"/>
  <c r="AH498" i="9"/>
  <c r="AH497" i="9"/>
  <c r="AH496" i="9"/>
  <c r="AH495" i="9"/>
  <c r="AH494" i="9"/>
  <c r="AH493" i="9"/>
  <c r="AH492" i="9"/>
  <c r="AH491" i="9"/>
  <c r="AH490" i="9"/>
  <c r="AH489" i="9"/>
  <c r="AH488" i="9"/>
  <c r="AH487" i="9"/>
  <c r="AH486" i="9"/>
  <c r="AH485" i="9"/>
  <c r="AH484" i="9"/>
  <c r="AH483" i="9"/>
  <c r="AH482" i="9"/>
  <c r="AH481" i="9"/>
  <c r="AH480" i="9"/>
  <c r="AH479" i="9"/>
  <c r="AH478" i="9"/>
  <c r="AH477" i="9"/>
  <c r="AH476" i="9"/>
  <c r="AH475" i="9"/>
  <c r="AH474" i="9"/>
  <c r="AH473" i="9"/>
  <c r="AH472" i="9"/>
  <c r="AH471" i="9"/>
  <c r="AH470" i="9"/>
  <c r="AH469" i="9"/>
  <c r="AH468" i="9"/>
  <c r="AH467" i="9"/>
  <c r="AH466" i="9"/>
  <c r="AH465" i="9"/>
  <c r="AH464" i="9"/>
  <c r="AH463" i="9"/>
  <c r="AH462" i="9"/>
  <c r="AH461" i="9"/>
  <c r="AH460" i="9"/>
  <c r="AH459" i="9"/>
  <c r="AH458" i="9"/>
  <c r="AH457" i="9"/>
  <c r="AH456" i="9"/>
  <c r="AH455" i="9"/>
  <c r="AH454" i="9"/>
  <c r="AH453" i="9"/>
  <c r="AH452" i="9"/>
  <c r="AH451" i="9"/>
  <c r="AH450" i="9"/>
  <c r="AH449" i="9"/>
  <c r="AH448" i="9"/>
  <c r="AH447" i="9"/>
  <c r="AH446" i="9"/>
  <c r="AH445" i="9"/>
  <c r="AH444" i="9"/>
  <c r="AH443" i="9"/>
  <c r="AH442" i="9"/>
  <c r="AH441" i="9"/>
  <c r="AH440" i="9"/>
  <c r="AH439" i="9"/>
  <c r="AH438" i="9"/>
  <c r="AH437" i="9"/>
  <c r="AH436" i="9"/>
  <c r="AH435" i="9"/>
  <c r="AH434" i="9"/>
  <c r="AH433" i="9"/>
  <c r="AH432" i="9"/>
  <c r="AH431" i="9"/>
  <c r="AH430" i="9"/>
  <c r="AH429" i="9"/>
  <c r="AH428" i="9"/>
  <c r="AH427" i="9"/>
  <c r="AH426" i="9"/>
  <c r="AH425" i="9"/>
  <c r="AH424" i="9"/>
  <c r="AH423" i="9"/>
  <c r="AH422" i="9"/>
  <c r="AH421" i="9"/>
  <c r="AH420" i="9"/>
  <c r="AH419" i="9"/>
  <c r="AH418" i="9"/>
  <c r="AH417" i="9"/>
  <c r="AH416" i="9"/>
  <c r="AH415" i="9"/>
  <c r="AH414" i="9"/>
  <c r="AH413" i="9"/>
  <c r="AH412" i="9"/>
  <c r="AH411" i="9"/>
  <c r="AH410" i="9"/>
  <c r="AH409" i="9"/>
  <c r="AH408" i="9"/>
  <c r="AH407" i="9"/>
  <c r="AH406" i="9"/>
  <c r="AH405" i="9"/>
  <c r="AH404" i="9"/>
  <c r="AH403" i="9"/>
  <c r="AH402" i="9"/>
  <c r="AH401" i="9"/>
  <c r="AH400" i="9"/>
  <c r="AH399" i="9"/>
  <c r="AH398" i="9"/>
  <c r="AH397" i="9"/>
  <c r="AH396" i="9"/>
  <c r="AH395" i="9"/>
  <c r="AH394" i="9"/>
  <c r="AH393" i="9"/>
  <c r="AH392" i="9"/>
  <c r="AH391" i="9"/>
  <c r="AH390" i="9"/>
  <c r="AH389" i="9"/>
  <c r="AH388" i="9"/>
  <c r="AH387" i="9"/>
  <c r="AH386" i="9"/>
  <c r="AH385" i="9"/>
  <c r="AH384" i="9"/>
  <c r="AH383" i="9"/>
  <c r="AH382" i="9"/>
  <c r="AH381" i="9"/>
  <c r="AH380" i="9"/>
  <c r="AH379" i="9"/>
  <c r="AH378" i="9"/>
  <c r="AH377" i="9"/>
  <c r="AH376" i="9"/>
  <c r="AH375" i="9"/>
  <c r="AH374" i="9"/>
  <c r="AH373" i="9"/>
  <c r="AH372" i="9"/>
  <c r="AH371" i="9"/>
  <c r="AH370" i="9"/>
  <c r="AH369" i="9"/>
  <c r="AH368" i="9"/>
  <c r="AH367" i="9"/>
  <c r="AH366" i="9"/>
  <c r="AH365" i="9"/>
  <c r="AH364" i="9"/>
  <c r="AH363" i="9"/>
  <c r="AH362" i="9"/>
  <c r="AH361" i="9"/>
  <c r="AH360" i="9"/>
  <c r="AH359" i="9"/>
  <c r="AH358" i="9"/>
  <c r="AH357" i="9"/>
  <c r="AH356" i="9"/>
  <c r="AH355" i="9"/>
  <c r="AH354" i="9"/>
  <c r="AH353" i="9"/>
  <c r="AH352" i="9"/>
  <c r="AH351" i="9"/>
  <c r="AH350" i="9"/>
  <c r="AH349" i="9"/>
  <c r="AH348" i="9"/>
  <c r="AH347" i="9"/>
  <c r="AH346" i="9"/>
  <c r="AH345" i="9"/>
  <c r="AH344" i="9"/>
  <c r="AH343" i="9"/>
  <c r="AH342" i="9"/>
  <c r="AH341" i="9"/>
  <c r="AH340" i="9"/>
  <c r="AH339" i="9"/>
  <c r="AH338" i="9"/>
  <c r="AH337" i="9"/>
  <c r="AH336" i="9"/>
  <c r="AH335" i="9"/>
  <c r="AH334" i="9"/>
  <c r="AH333" i="9"/>
  <c r="AH332" i="9"/>
  <c r="AH331" i="9"/>
  <c r="AH330" i="9"/>
  <c r="AH329" i="9"/>
  <c r="AH328" i="9"/>
  <c r="AH327" i="9"/>
  <c r="AH326" i="9"/>
  <c r="AH325" i="9"/>
  <c r="AH324" i="9"/>
  <c r="AH323" i="9"/>
  <c r="AH322" i="9"/>
  <c r="AH321" i="9"/>
  <c r="AH320" i="9"/>
  <c r="AH319" i="9"/>
  <c r="AH318" i="9"/>
  <c r="AH317" i="9"/>
  <c r="AH316" i="9"/>
  <c r="AH315" i="9"/>
  <c r="AH314" i="9"/>
  <c r="AH313" i="9"/>
  <c r="AH312" i="9"/>
  <c r="AH311" i="9"/>
  <c r="AH310" i="9"/>
  <c r="AH309" i="9"/>
  <c r="AH308" i="9"/>
  <c r="AH307" i="9"/>
  <c r="AH306" i="9"/>
  <c r="AH305" i="9"/>
  <c r="AH304" i="9"/>
  <c r="AH303" i="9"/>
  <c r="AH302" i="9"/>
  <c r="AH301" i="9"/>
  <c r="AH300" i="9"/>
  <c r="AH299" i="9"/>
  <c r="AH298" i="9"/>
  <c r="AH297" i="9"/>
  <c r="AH296" i="9"/>
  <c r="AH295" i="9"/>
  <c r="AH294" i="9"/>
  <c r="AH293" i="9"/>
  <c r="AH292" i="9"/>
  <c r="AH291" i="9"/>
  <c r="AH290" i="9"/>
  <c r="AH289" i="9"/>
  <c r="AH288" i="9"/>
  <c r="AH287" i="9"/>
  <c r="AH286" i="9"/>
  <c r="AH284" i="9"/>
  <c r="AH283" i="9"/>
  <c r="AH282" i="9"/>
  <c r="AH281" i="9"/>
  <c r="AH280" i="9"/>
  <c r="AH279" i="9"/>
  <c r="AH278" i="9"/>
  <c r="AH277" i="9"/>
  <c r="AH276" i="9"/>
  <c r="AH275" i="9"/>
  <c r="AH274" i="9"/>
  <c r="AH273" i="9"/>
  <c r="AH272" i="9"/>
  <c r="AH271" i="9"/>
  <c r="AH270" i="9"/>
  <c r="AH269" i="9"/>
  <c r="AH268" i="9"/>
  <c r="AH267" i="9"/>
  <c r="AH266" i="9"/>
  <c r="AH265" i="9"/>
  <c r="AH264" i="9"/>
  <c r="AH263" i="9"/>
  <c r="AH262" i="9"/>
  <c r="AH261" i="9"/>
  <c r="AH260" i="9"/>
  <c r="AH259" i="9"/>
  <c r="AH258" i="9"/>
  <c r="AH257" i="9"/>
  <c r="AH256" i="9"/>
  <c r="AH255" i="9"/>
  <c r="AH254" i="9"/>
  <c r="AH253" i="9"/>
  <c r="AH252" i="9"/>
  <c r="AH251" i="9"/>
  <c r="AH250" i="9"/>
  <c r="AH249" i="9"/>
  <c r="AH248" i="9"/>
  <c r="AH247" i="9"/>
  <c r="AH246" i="9"/>
  <c r="AH245" i="9"/>
  <c r="AH244" i="9"/>
  <c r="AH243" i="9"/>
  <c r="AH242" i="9"/>
  <c r="AH241" i="9"/>
  <c r="AH240" i="9"/>
  <c r="AH239" i="9"/>
  <c r="AH238" i="9"/>
  <c r="AH237" i="9"/>
  <c r="AH236" i="9"/>
  <c r="AH235" i="9"/>
  <c r="AH234" i="9"/>
  <c r="AH233" i="9"/>
  <c r="AH232" i="9"/>
  <c r="AH231" i="9"/>
  <c r="AH230" i="9"/>
  <c r="AH229" i="9"/>
  <c r="AH228" i="9"/>
  <c r="AH227" i="9"/>
  <c r="AH226" i="9"/>
  <c r="AH225" i="9"/>
  <c r="AH224" i="9"/>
  <c r="AH223" i="9"/>
  <c r="AH222" i="9"/>
  <c r="AH221" i="9"/>
  <c r="AH220" i="9"/>
  <c r="AH219" i="9"/>
  <c r="AH218" i="9"/>
  <c r="AH217" i="9"/>
  <c r="AH216" i="9"/>
  <c r="AH215" i="9"/>
  <c r="AH214" i="9"/>
  <c r="AH213" i="9"/>
  <c r="AH212" i="9"/>
  <c r="AH211" i="9"/>
  <c r="AH210" i="9"/>
  <c r="AH209" i="9"/>
  <c r="AH208" i="9"/>
  <c r="AH207" i="9"/>
  <c r="AH206" i="9"/>
  <c r="AH205" i="9"/>
  <c r="AH204" i="9"/>
  <c r="AH203" i="9"/>
  <c r="AH202" i="9"/>
  <c r="AH201" i="9"/>
  <c r="AH200" i="9"/>
  <c r="AH199" i="9"/>
  <c r="AH198" i="9"/>
  <c r="AH197" i="9"/>
  <c r="AH196" i="9"/>
  <c r="AH195" i="9"/>
  <c r="AH194" i="9"/>
  <c r="AH193" i="9"/>
  <c r="AH192" i="9"/>
  <c r="AH191" i="9"/>
  <c r="AH190" i="9"/>
  <c r="AH189" i="9"/>
  <c r="AH188" i="9"/>
  <c r="AH187" i="9"/>
  <c r="AH186" i="9"/>
  <c r="AH185" i="9"/>
  <c r="AH184" i="9"/>
  <c r="AH183" i="9"/>
  <c r="AH182" i="9"/>
  <c r="AH181" i="9"/>
  <c r="AH180" i="9"/>
  <c r="AH179" i="9"/>
  <c r="AH178" i="9"/>
  <c r="AH177" i="9"/>
  <c r="AH176" i="9"/>
  <c r="AH175" i="9"/>
  <c r="AH174" i="9"/>
  <c r="AH173" i="9"/>
  <c r="AH172" i="9"/>
  <c r="AH171" i="9"/>
  <c r="AH170" i="9"/>
  <c r="AH169" i="9"/>
  <c r="AH168" i="9"/>
  <c r="AH167" i="9"/>
  <c r="AH166" i="9"/>
  <c r="AH165" i="9"/>
  <c r="AH164" i="9"/>
  <c r="AH163" i="9"/>
  <c r="AH162" i="9"/>
  <c r="AH161" i="9"/>
  <c r="AH160" i="9"/>
  <c r="AH159" i="9"/>
  <c r="AH158" i="9"/>
  <c r="AH157" i="9"/>
  <c r="AH156" i="9"/>
  <c r="AH155" i="9"/>
  <c r="AH154" i="9"/>
  <c r="AH153" i="9"/>
  <c r="AH152" i="9"/>
  <c r="AH151" i="9"/>
  <c r="AH150" i="9"/>
  <c r="AH149" i="9"/>
  <c r="AH148" i="9"/>
  <c r="AH147" i="9"/>
  <c r="AH146" i="9"/>
  <c r="AH145" i="9"/>
  <c r="AH144" i="9"/>
  <c r="AH143" i="9"/>
  <c r="AH142" i="9"/>
  <c r="AH141" i="9"/>
  <c r="AH140" i="9"/>
  <c r="AH139" i="9"/>
  <c r="AH138" i="9"/>
  <c r="AH137" i="9"/>
  <c r="AH136" i="9"/>
  <c r="AH135" i="9"/>
  <c r="AH134" i="9"/>
  <c r="AH133" i="9"/>
  <c r="AH132" i="9"/>
  <c r="AH131" i="9"/>
  <c r="AH130" i="9"/>
  <c r="AH129" i="9"/>
  <c r="AH128" i="9"/>
  <c r="AH127" i="9"/>
  <c r="AH126" i="9"/>
  <c r="AH125" i="9"/>
  <c r="AH124" i="9"/>
  <c r="AH123" i="9"/>
  <c r="AH122" i="9"/>
  <c r="AH121" i="9"/>
  <c r="AH120" i="9"/>
  <c r="AH119" i="9"/>
  <c r="AH118" i="9"/>
  <c r="AH117" i="9"/>
  <c r="AH116" i="9"/>
  <c r="AH115" i="9"/>
  <c r="AH114" i="9"/>
  <c r="AH113" i="9"/>
  <c r="AH112" i="9"/>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AH12" i="9"/>
  <c r="AH11" i="9"/>
  <c r="AH10" i="9"/>
  <c r="AH9" i="9"/>
  <c r="AH8" i="9"/>
  <c r="AH7" i="9"/>
  <c r="AH6" i="9"/>
  <c r="AH5" i="9"/>
  <c r="AH4" i="9"/>
  <c r="AH3" i="9"/>
  <c r="AC1567" i="9"/>
  <c r="AC1566" i="9"/>
  <c r="AC1565" i="9"/>
  <c r="AC1564" i="9"/>
  <c r="AC1563" i="9"/>
  <c r="AC1243" i="9"/>
  <c r="AC1242" i="9"/>
  <c r="AC1240" i="9"/>
  <c r="AC1239" i="9"/>
  <c r="AC1238" i="9"/>
  <c r="AC1237" i="9"/>
  <c r="AC1236" i="9"/>
  <c r="AC1235" i="9"/>
  <c r="AC1234" i="9"/>
  <c r="AC1233" i="9"/>
  <c r="AC1232" i="9"/>
  <c r="AC1231" i="9"/>
  <c r="AC1230" i="9"/>
  <c r="AC1229" i="9"/>
  <c r="AC1228" i="9"/>
  <c r="AC1227" i="9"/>
  <c r="AC1226" i="9"/>
  <c r="AC1225" i="9"/>
  <c r="AC1224" i="9"/>
  <c r="AC1223" i="9"/>
  <c r="AC1222" i="9"/>
  <c r="AC1221" i="9"/>
  <c r="AC1220" i="9"/>
  <c r="AC1219" i="9"/>
  <c r="AC1218" i="9"/>
  <c r="AC1217" i="9"/>
  <c r="AC1216" i="9"/>
  <c r="AC1215" i="9"/>
  <c r="AC1214" i="9"/>
  <c r="AC1213" i="9"/>
  <c r="AC1212" i="9"/>
  <c r="AC1211" i="9"/>
  <c r="AC1210" i="9"/>
  <c r="AC1209" i="9"/>
  <c r="AC1208" i="9"/>
  <c r="AC1207" i="9"/>
  <c r="AC1206" i="9"/>
  <c r="AC1205" i="9"/>
  <c r="AC1204" i="9"/>
  <c r="AC1203" i="9"/>
  <c r="AC1202" i="9"/>
  <c r="AC1201" i="9"/>
  <c r="AC1200" i="9"/>
  <c r="AC1199" i="9"/>
  <c r="AC1198" i="9"/>
  <c r="AC1197" i="9"/>
  <c r="AC1196" i="9"/>
  <c r="AC1195" i="9"/>
  <c r="AC1194" i="9"/>
  <c r="AC1193" i="9"/>
  <c r="AC1192" i="9"/>
  <c r="AC1191" i="9"/>
  <c r="AC1190" i="9"/>
  <c r="AC1189" i="9"/>
  <c r="AC1188" i="9"/>
  <c r="AC1187" i="9"/>
  <c r="AC1186" i="9"/>
  <c r="AC1185" i="9"/>
  <c r="AC1184" i="9"/>
  <c r="AC1183" i="9"/>
  <c r="AC1182" i="9"/>
  <c r="AC1181" i="9"/>
  <c r="AC1180" i="9"/>
  <c r="AC1179" i="9"/>
  <c r="AC1178" i="9"/>
  <c r="AC1177" i="9"/>
  <c r="AC1176" i="9"/>
  <c r="AC1175" i="9"/>
  <c r="AC1174" i="9"/>
  <c r="AC1173" i="9"/>
  <c r="AC1172" i="9"/>
  <c r="AC1171" i="9"/>
  <c r="AC1170" i="9"/>
  <c r="AC1169" i="9"/>
  <c r="AC1168" i="9"/>
  <c r="AC1167" i="9"/>
  <c r="AC1166" i="9"/>
  <c r="AC1165" i="9"/>
  <c r="AC1164" i="9"/>
  <c r="AC1163" i="9"/>
  <c r="AC1162" i="9"/>
  <c r="AC1161" i="9"/>
  <c r="AC1160" i="9"/>
  <c r="AC1159" i="9"/>
  <c r="AC1158" i="9"/>
  <c r="AC1157" i="9"/>
  <c r="AC1156" i="9"/>
  <c r="AC1155" i="9"/>
  <c r="AC1154" i="9"/>
  <c r="AC1153" i="9"/>
  <c r="AC1152" i="9"/>
  <c r="AC1151" i="9"/>
  <c r="AC1150" i="9"/>
  <c r="AC1149" i="9"/>
  <c r="AC1148" i="9"/>
  <c r="AC1147" i="9"/>
  <c r="AC1146" i="9"/>
  <c r="AC1145" i="9"/>
  <c r="AC1144" i="9"/>
  <c r="AC1143" i="9"/>
  <c r="AC1142" i="9"/>
  <c r="AC1141" i="9"/>
  <c r="AC1140" i="9"/>
  <c r="AC1139" i="9"/>
  <c r="AC1138" i="9"/>
  <c r="AC1137" i="9"/>
  <c r="AC1136" i="9"/>
  <c r="AC1135" i="9"/>
  <c r="AC1134" i="9"/>
  <c r="AC1133" i="9"/>
  <c r="AC1132" i="9"/>
  <c r="AC1130" i="9"/>
  <c r="AC1129" i="9"/>
  <c r="AC1128" i="9"/>
  <c r="AC1126" i="9"/>
  <c r="AC1125" i="9"/>
  <c r="AC1124" i="9"/>
  <c r="AC1123" i="9"/>
  <c r="AC1122" i="9"/>
  <c r="AC1121" i="9"/>
  <c r="AC1120" i="9"/>
  <c r="AC1119" i="9"/>
  <c r="AC1118" i="9"/>
  <c r="AC1117" i="9"/>
  <c r="AC1116" i="9"/>
  <c r="AC1115" i="9"/>
  <c r="AC1114" i="9"/>
  <c r="AC1113" i="9"/>
  <c r="AC1112" i="9"/>
  <c r="AC1111" i="9"/>
  <c r="AC1110" i="9"/>
  <c r="AC1109" i="9"/>
  <c r="AC1107" i="9"/>
  <c r="AC1105" i="9"/>
  <c r="AC1104" i="9"/>
  <c r="AC1102" i="9"/>
  <c r="AC1101" i="9"/>
  <c r="AC1100" i="9"/>
  <c r="AC1098" i="9"/>
  <c r="AC1097" i="9"/>
  <c r="AC1096" i="9"/>
  <c r="AC1095" i="9"/>
  <c r="AC1094" i="9"/>
  <c r="AC1092" i="9"/>
  <c r="AC1091" i="9"/>
  <c r="AC1090" i="9"/>
  <c r="AC1089" i="9"/>
  <c r="AC1088" i="9"/>
  <c r="AC1087" i="9"/>
  <c r="AC1086" i="9"/>
  <c r="AC1085" i="9"/>
  <c r="AC1084" i="9"/>
  <c r="AC1083" i="9"/>
  <c r="AC1082" i="9"/>
  <c r="AC1081" i="9"/>
  <c r="AC1080" i="9"/>
  <c r="AC1079" i="9"/>
  <c r="AC1078" i="9"/>
  <c r="AC1077" i="9"/>
  <c r="AC1076" i="9"/>
  <c r="AC1075" i="9"/>
  <c r="AC1074" i="9"/>
  <c r="AC1073" i="9"/>
  <c r="AC1072" i="9"/>
  <c r="AC1071" i="9"/>
  <c r="AC1070" i="9"/>
  <c r="AC1069" i="9"/>
  <c r="AC1068" i="9"/>
  <c r="AC1067" i="9"/>
  <c r="AC1066" i="9"/>
  <c r="AC1065" i="9"/>
  <c r="AC1064" i="9"/>
  <c r="AC1063" i="9"/>
  <c r="AC1062" i="9"/>
  <c r="AC1061" i="9"/>
  <c r="AC1060" i="9"/>
  <c r="AC1059" i="9"/>
  <c r="AC1058" i="9"/>
  <c r="AC1057" i="9"/>
  <c r="AC1056" i="9"/>
  <c r="AC1055" i="9"/>
  <c r="AC1054" i="9"/>
  <c r="AC1053" i="9"/>
  <c r="AC1052" i="9"/>
  <c r="AC1051" i="9"/>
  <c r="AC1050" i="9"/>
  <c r="AC1049" i="9"/>
  <c r="AC1048" i="9"/>
  <c r="AC1047" i="9"/>
  <c r="AC1046" i="9"/>
  <c r="AC1045" i="9"/>
  <c r="AC1044" i="9"/>
  <c r="AC1043" i="9"/>
  <c r="AC1042" i="9"/>
  <c r="AC1041" i="9"/>
  <c r="AC1039" i="9"/>
  <c r="AC1037" i="9"/>
  <c r="AC1036" i="9"/>
  <c r="AC1035" i="9"/>
  <c r="AC1033" i="9"/>
  <c r="AC1032" i="9"/>
  <c r="AC1030" i="9"/>
  <c r="AC1029" i="9"/>
  <c r="AC1028" i="9"/>
  <c r="AC1027" i="9"/>
  <c r="AC1026" i="9"/>
  <c r="AC1025" i="9"/>
  <c r="AC1024" i="9"/>
  <c r="AC1022" i="9"/>
  <c r="AC1021" i="9"/>
  <c r="AC1020" i="9"/>
  <c r="AC1019" i="9"/>
  <c r="AC1018" i="9"/>
  <c r="AC1017" i="9"/>
  <c r="AC1016" i="9"/>
  <c r="AC1015" i="9"/>
  <c r="AC1014" i="9"/>
  <c r="AC1013" i="9"/>
  <c r="AC1012" i="9"/>
  <c r="AC1011" i="9"/>
  <c r="AC1010" i="9"/>
  <c r="AC1009" i="9"/>
  <c r="AC1008" i="9"/>
  <c r="AC1007" i="9"/>
  <c r="AC1006" i="9"/>
  <c r="AC1005" i="9"/>
  <c r="AC1004" i="9"/>
  <c r="AC1003" i="9"/>
  <c r="AC1002" i="9"/>
  <c r="AC1001" i="9"/>
  <c r="AC1000" i="9"/>
  <c r="AC999" i="9"/>
  <c r="AC998" i="9"/>
  <c r="AC997" i="9"/>
  <c r="AC996" i="9"/>
  <c r="AC995" i="9"/>
  <c r="AC994" i="9"/>
  <c r="AC993" i="9"/>
  <c r="AC992" i="9"/>
  <c r="AC991" i="9"/>
  <c r="AC990" i="9"/>
  <c r="AC989" i="9"/>
  <c r="AC988" i="9"/>
  <c r="AC987" i="9"/>
  <c r="AC986" i="9"/>
  <c r="AC985" i="9"/>
  <c r="AC984" i="9"/>
  <c r="AC983" i="9"/>
  <c r="AC982" i="9"/>
  <c r="AC981" i="9"/>
  <c r="AC980" i="9"/>
  <c r="AC979" i="9"/>
  <c r="AC978" i="9"/>
  <c r="AC977" i="9"/>
  <c r="AC976" i="9"/>
  <c r="AC975" i="9"/>
  <c r="AC974" i="9"/>
  <c r="AC973" i="9"/>
  <c r="AC972" i="9"/>
  <c r="AC971" i="9"/>
  <c r="AC970" i="9"/>
  <c r="AC969" i="9"/>
  <c r="AC968" i="9"/>
  <c r="AC967" i="9"/>
  <c r="AC966" i="9"/>
  <c r="AC965" i="9"/>
  <c r="AC964" i="9"/>
  <c r="AC963" i="9"/>
  <c r="AC962" i="9"/>
  <c r="AC961" i="9"/>
  <c r="AC960" i="9"/>
  <c r="AC959" i="9"/>
  <c r="AC958" i="9"/>
  <c r="AC957" i="9"/>
  <c r="AC956" i="9"/>
  <c r="AC955" i="9"/>
  <c r="AC954" i="9"/>
  <c r="AC953" i="9"/>
  <c r="AC952" i="9"/>
  <c r="AC951" i="9"/>
  <c r="AC950" i="9"/>
  <c r="AC949" i="9"/>
  <c r="AC948" i="9"/>
  <c r="AC947" i="9"/>
  <c r="AC946" i="9"/>
  <c r="AC945" i="9"/>
  <c r="AC944" i="9"/>
  <c r="AC943" i="9"/>
  <c r="AC942" i="9"/>
  <c r="AC941" i="9"/>
  <c r="AC940" i="9"/>
  <c r="AC939" i="9"/>
  <c r="AC938" i="9"/>
  <c r="AC937" i="9"/>
  <c r="AC936" i="9"/>
  <c r="AC935" i="9"/>
  <c r="AC934" i="9"/>
  <c r="AC933" i="9"/>
  <c r="AC932" i="9"/>
  <c r="AC931" i="9"/>
  <c r="AC930" i="9"/>
  <c r="AC929" i="9"/>
  <c r="AC928" i="9"/>
  <c r="AC926" i="9"/>
  <c r="AC925" i="9"/>
  <c r="AC924" i="9"/>
  <c r="AC923" i="9"/>
  <c r="AC922" i="9"/>
  <c r="AC921" i="9"/>
  <c r="AC920" i="9"/>
  <c r="AC919" i="9"/>
  <c r="AC918" i="9"/>
  <c r="AC917" i="9"/>
  <c r="AC916" i="9"/>
  <c r="AC915" i="9"/>
  <c r="AC914" i="9"/>
  <c r="AC913" i="9"/>
  <c r="AC912" i="9"/>
  <c r="AC911" i="9"/>
  <c r="AC910" i="9"/>
  <c r="AC909" i="9"/>
  <c r="AC908" i="9"/>
  <c r="AC907" i="9"/>
  <c r="AC906" i="9"/>
  <c r="AC905" i="9"/>
  <c r="AC904" i="9"/>
  <c r="AC903" i="9"/>
  <c r="AC902" i="9"/>
  <c r="AC901" i="9"/>
  <c r="AC900" i="9"/>
  <c r="AC899" i="9"/>
  <c r="AC898" i="9"/>
  <c r="AC897" i="9"/>
  <c r="AC896" i="9"/>
  <c r="AC895" i="9"/>
  <c r="AC894" i="9"/>
  <c r="AC893" i="9"/>
  <c r="AC892" i="9"/>
  <c r="AC891" i="9"/>
  <c r="AC890" i="9"/>
  <c r="AC889" i="9"/>
  <c r="AC888" i="9"/>
  <c r="AC887" i="9"/>
  <c r="AC886" i="9"/>
  <c r="AC885" i="9"/>
  <c r="AC884" i="9"/>
  <c r="AC883" i="9"/>
  <c r="AC882" i="9"/>
  <c r="AC881" i="9"/>
  <c r="AC880" i="9"/>
  <c r="AC879" i="9"/>
  <c r="AC878" i="9"/>
  <c r="AC877" i="9"/>
  <c r="AC876" i="9"/>
  <c r="AC875" i="9"/>
  <c r="AC874" i="9"/>
  <c r="AC873" i="9"/>
  <c r="AC872" i="9"/>
  <c r="AC871" i="9"/>
  <c r="AC870" i="9"/>
  <c r="AC869" i="9"/>
  <c r="AC868" i="9"/>
  <c r="AC867" i="9"/>
  <c r="AC866" i="9"/>
  <c r="AC865" i="9"/>
  <c r="AC864" i="9"/>
  <c r="AC863" i="9"/>
  <c r="AC862" i="9"/>
  <c r="AC861" i="9"/>
  <c r="AC860" i="9"/>
  <c r="AC859" i="9"/>
  <c r="AC858" i="9"/>
  <c r="AC857" i="9"/>
  <c r="AC856" i="9"/>
  <c r="AC855" i="9"/>
  <c r="AC854" i="9"/>
  <c r="AC853" i="9"/>
  <c r="AC852" i="9"/>
  <c r="AC851" i="9"/>
  <c r="AC849" i="9"/>
  <c r="AC848" i="9"/>
  <c r="AC847" i="9"/>
  <c r="AC846" i="9"/>
  <c r="AC845" i="9"/>
  <c r="AC844" i="9"/>
  <c r="AC842" i="9"/>
  <c r="AC841" i="9"/>
  <c r="AC840" i="9"/>
  <c r="AC839" i="9"/>
  <c r="AC838" i="9"/>
  <c r="AC837" i="9"/>
  <c r="AC836" i="9"/>
  <c r="AC835" i="9"/>
  <c r="AC834" i="9"/>
  <c r="AC833" i="9"/>
  <c r="AC832" i="9"/>
  <c r="AC831" i="9"/>
  <c r="AC830" i="9"/>
  <c r="AC829" i="9"/>
  <c r="AC828" i="9"/>
  <c r="AC827" i="9"/>
  <c r="AC826" i="9"/>
  <c r="AC823" i="9"/>
  <c r="AC822" i="9"/>
  <c r="AC819" i="9"/>
  <c r="AC818" i="9"/>
  <c r="AC817" i="9"/>
  <c r="AC815" i="9"/>
  <c r="AC814" i="9"/>
  <c r="AC813" i="9"/>
  <c r="AC811" i="9"/>
  <c r="AC810" i="9"/>
  <c r="AC809" i="9"/>
  <c r="AC808" i="9"/>
  <c r="AC807" i="9"/>
  <c r="AC806" i="9"/>
  <c r="AC805" i="9"/>
  <c r="AC801" i="9"/>
  <c r="AC800" i="9"/>
  <c r="AC799" i="9"/>
  <c r="AC798" i="9"/>
  <c r="AC797" i="9"/>
  <c r="AC796" i="9"/>
  <c r="AC795" i="9"/>
  <c r="AC794" i="9"/>
  <c r="AC793" i="9"/>
  <c r="AC792" i="9"/>
  <c r="AC791" i="9"/>
  <c r="AC788" i="9"/>
  <c r="AC787" i="9"/>
  <c r="AC786" i="9"/>
  <c r="AC785" i="9"/>
  <c r="AC784" i="9"/>
  <c r="AC783" i="9"/>
  <c r="AC782" i="9"/>
  <c r="AC778" i="9"/>
  <c r="AC777" i="9"/>
  <c r="AC776" i="9"/>
  <c r="AC775" i="9"/>
  <c r="AC774" i="9"/>
  <c r="AC773" i="9"/>
  <c r="AC772" i="9"/>
  <c r="AC771" i="9"/>
  <c r="AC770" i="9"/>
  <c r="AC769" i="9"/>
  <c r="AC768" i="9"/>
  <c r="AC767" i="9"/>
  <c r="AC765" i="9"/>
  <c r="AC764" i="9"/>
  <c r="AC763" i="9"/>
  <c r="AC762" i="9"/>
  <c r="AC761" i="9"/>
  <c r="AC760" i="9"/>
  <c r="AC759" i="9"/>
  <c r="AC758" i="9"/>
  <c r="AC757" i="9"/>
  <c r="AC756" i="9"/>
  <c r="AC755" i="9"/>
  <c r="AC754" i="9"/>
  <c r="AC753" i="9"/>
  <c r="AC752" i="9"/>
  <c r="AC751" i="9"/>
  <c r="AC750" i="9"/>
  <c r="AC749" i="9"/>
  <c r="AC748" i="9"/>
  <c r="AC747" i="9"/>
  <c r="AC746" i="9"/>
  <c r="AC745" i="9"/>
  <c r="AC744" i="9"/>
  <c r="AC743" i="9"/>
  <c r="AC742" i="9"/>
  <c r="AC741" i="9"/>
  <c r="AC740" i="9"/>
  <c r="AC739" i="9"/>
  <c r="AC738" i="9"/>
  <c r="AC737" i="9"/>
  <c r="AC726" i="9"/>
  <c r="AC725" i="9"/>
  <c r="AC724" i="9"/>
  <c r="AC723" i="9"/>
  <c r="AC722" i="9"/>
  <c r="AC721" i="9"/>
  <c r="AC720" i="9"/>
  <c r="AC719" i="9"/>
  <c r="AC718" i="9"/>
  <c r="AC717" i="9"/>
  <c r="AC716" i="9"/>
  <c r="AC715" i="9"/>
  <c r="AC714" i="9"/>
  <c r="AC713" i="9"/>
  <c r="AC712" i="9"/>
  <c r="AC711" i="9"/>
  <c r="AC710" i="9"/>
  <c r="AC709" i="9"/>
  <c r="AC708" i="9"/>
  <c r="AC707" i="9"/>
  <c r="AC706" i="9"/>
  <c r="AC705" i="9"/>
  <c r="AC584" i="9"/>
  <c r="AC583" i="9"/>
  <c r="AC582" i="9"/>
  <c r="AC581" i="9"/>
  <c r="AC580" i="9"/>
  <c r="AC579" i="9"/>
  <c r="AC578" i="9"/>
  <c r="AC577" i="9"/>
  <c r="AC576" i="9"/>
  <c r="AC575" i="9"/>
  <c r="AC574" i="9"/>
  <c r="AC573" i="9"/>
  <c r="AC572" i="9"/>
  <c r="AC571" i="9"/>
  <c r="AC570" i="9"/>
  <c r="AC569" i="9"/>
  <c r="AC568" i="9"/>
  <c r="AC567" i="9"/>
  <c r="AC566" i="9"/>
  <c r="AC565" i="9"/>
  <c r="AC564" i="9"/>
  <c r="AC563" i="9"/>
  <c r="AC562" i="9"/>
  <c r="AC561" i="9"/>
  <c r="AC560" i="9"/>
  <c r="AC559" i="9"/>
  <c r="AC558" i="9"/>
  <c r="AC557" i="9"/>
  <c r="AC556" i="9"/>
  <c r="AC555" i="9"/>
  <c r="AC554" i="9"/>
  <c r="AC553" i="9"/>
  <c r="AC552" i="9"/>
  <c r="AC551" i="9"/>
  <c r="AC550" i="9"/>
  <c r="AC549" i="9"/>
  <c r="AC548" i="9"/>
  <c r="AC547" i="9"/>
  <c r="AC546" i="9"/>
  <c r="AC545" i="9"/>
  <c r="AC544" i="9"/>
  <c r="AC543" i="9"/>
  <c r="AC542" i="9"/>
  <c r="AC541" i="9"/>
  <c r="AC540" i="9"/>
  <c r="AC539" i="9"/>
  <c r="AC538" i="9"/>
  <c r="AC537" i="9"/>
  <c r="AC536" i="9"/>
  <c r="AC535" i="9"/>
  <c r="AC534" i="9"/>
  <c r="AC533" i="9"/>
  <c r="AC532" i="9"/>
  <c r="AC531" i="9"/>
  <c r="AC530" i="9"/>
  <c r="AC529" i="9"/>
  <c r="AC528" i="9"/>
  <c r="AC527" i="9"/>
  <c r="AC526" i="9"/>
  <c r="AC525" i="9"/>
  <c r="AC524" i="9"/>
  <c r="AC523" i="9"/>
  <c r="AC522" i="9"/>
  <c r="AC521" i="9"/>
  <c r="AC520" i="9"/>
  <c r="AC519" i="9"/>
  <c r="AC518" i="9"/>
  <c r="AC517" i="9"/>
  <c r="AC516" i="9"/>
  <c r="AC515" i="9"/>
  <c r="AC514" i="9"/>
  <c r="AC513" i="9"/>
  <c r="AC512" i="9"/>
  <c r="AC511" i="9"/>
  <c r="AC510" i="9"/>
  <c r="AC509" i="9"/>
  <c r="AC508" i="9"/>
  <c r="AC507" i="9"/>
  <c r="AC506" i="9"/>
  <c r="AC505" i="9"/>
  <c r="AC504" i="9"/>
  <c r="AC503" i="9"/>
  <c r="AC502" i="9"/>
  <c r="AC501" i="9"/>
  <c r="AC500" i="9"/>
  <c r="AC499" i="9"/>
  <c r="AC498" i="9"/>
  <c r="AC497" i="9"/>
  <c r="AC496" i="9"/>
  <c r="AC495" i="9"/>
  <c r="AC494" i="9"/>
  <c r="AC493" i="9"/>
  <c r="AC492" i="9"/>
  <c r="AC491" i="9"/>
  <c r="AC490" i="9"/>
  <c r="AC489" i="9"/>
  <c r="AC488" i="9"/>
  <c r="AC487" i="9"/>
  <c r="AC486" i="9"/>
  <c r="AC485" i="9"/>
  <c r="AC484" i="9"/>
  <c r="AC483" i="9"/>
  <c r="AC482" i="9"/>
  <c r="AC481" i="9"/>
  <c r="AC480" i="9"/>
  <c r="AC479" i="9"/>
  <c r="AC478" i="9"/>
  <c r="AC477" i="9"/>
  <c r="AC476" i="9"/>
  <c r="AC475" i="9"/>
  <c r="AC474" i="9"/>
  <c r="AC473" i="9"/>
  <c r="AC472" i="9"/>
  <c r="AC471" i="9"/>
  <c r="AC470" i="9"/>
  <c r="AC469" i="9"/>
  <c r="AC468" i="9"/>
  <c r="AC467" i="9"/>
  <c r="AC466" i="9"/>
  <c r="AC465" i="9"/>
  <c r="AC464" i="9"/>
  <c r="AC463" i="9"/>
  <c r="AC462" i="9"/>
  <c r="AC461" i="9"/>
  <c r="AC460" i="9"/>
  <c r="AC459" i="9"/>
  <c r="AC458" i="9"/>
  <c r="AC457" i="9"/>
  <c r="AC456" i="9"/>
  <c r="AC455" i="9"/>
  <c r="AC454" i="9"/>
  <c r="AC453" i="9"/>
  <c r="AC452" i="9"/>
  <c r="AC451" i="9"/>
  <c r="AC450" i="9"/>
  <c r="AC449" i="9"/>
  <c r="AC448" i="9"/>
  <c r="AC447" i="9"/>
  <c r="AC446" i="9"/>
  <c r="AC445" i="9"/>
  <c r="AC444" i="9"/>
  <c r="AC443" i="9"/>
  <c r="AC442" i="9"/>
  <c r="AC441" i="9"/>
  <c r="AC440" i="9"/>
  <c r="AC439" i="9"/>
  <c r="AC438" i="9"/>
  <c r="AC437" i="9"/>
  <c r="AC436" i="9"/>
  <c r="AC435" i="9"/>
  <c r="AC434" i="9"/>
  <c r="AC433" i="9"/>
  <c r="AC432" i="9"/>
  <c r="AC431" i="9"/>
  <c r="AC430" i="9"/>
  <c r="AC429" i="9"/>
  <c r="AC428" i="9"/>
  <c r="AC427" i="9"/>
  <c r="AC426" i="9"/>
  <c r="AC425" i="9"/>
  <c r="AC424" i="9"/>
  <c r="AC423" i="9"/>
  <c r="AC422" i="9"/>
  <c r="AC421" i="9"/>
  <c r="AC420" i="9"/>
  <c r="AC419" i="9"/>
  <c r="AC418"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C388" i="9"/>
  <c r="AC387" i="9"/>
  <c r="AC386" i="9"/>
  <c r="AC385" i="9"/>
  <c r="AC384" i="9"/>
  <c r="AC383" i="9"/>
  <c r="AC382" i="9"/>
  <c r="AC381" i="9"/>
  <c r="AC380" i="9"/>
  <c r="AC379" i="9"/>
  <c r="AC378" i="9"/>
  <c r="AC377" i="9"/>
  <c r="AC376" i="9"/>
  <c r="AC375" i="9"/>
  <c r="AC374" i="9"/>
  <c r="AC373" i="9"/>
  <c r="AC372" i="9"/>
  <c r="AC371" i="9"/>
  <c r="AC370" i="9"/>
  <c r="AC369" i="9"/>
  <c r="AC368" i="9"/>
  <c r="AC367" i="9"/>
  <c r="AC366" i="9"/>
  <c r="AC365" i="9"/>
  <c r="AC364" i="9"/>
  <c r="AC363" i="9"/>
  <c r="AC362" i="9"/>
  <c r="AC361" i="9"/>
  <c r="AC360" i="9"/>
  <c r="AC359" i="9"/>
  <c r="AC358" i="9"/>
  <c r="AC357" i="9"/>
  <c r="AC356" i="9"/>
  <c r="AC355" i="9"/>
  <c r="AC354" i="9"/>
  <c r="AC353" i="9"/>
  <c r="AC352" i="9"/>
  <c r="AC351" i="9"/>
  <c r="AC350" i="9"/>
  <c r="AC349" i="9"/>
  <c r="AC348" i="9"/>
  <c r="AC347" i="9"/>
  <c r="AC346" i="9"/>
  <c r="AC345" i="9"/>
  <c r="AC344" i="9"/>
  <c r="AC343" i="9"/>
  <c r="AC342" i="9"/>
  <c r="AC341" i="9"/>
  <c r="AC340" i="9"/>
  <c r="AC339" i="9"/>
  <c r="AC338" i="9"/>
  <c r="AC337" i="9"/>
  <c r="AC336" i="9"/>
  <c r="AC335" i="9"/>
  <c r="AC334" i="9"/>
  <c r="AC333" i="9"/>
  <c r="AC332" i="9"/>
  <c r="AC331" i="9"/>
  <c r="AC330" i="9"/>
  <c r="AC329" i="9"/>
  <c r="AC328" i="9"/>
  <c r="AC327" i="9"/>
  <c r="AC326" i="9"/>
  <c r="AC325" i="9"/>
  <c r="AC324" i="9"/>
  <c r="AC323" i="9"/>
  <c r="AC322" i="9"/>
  <c r="AC321" i="9"/>
  <c r="AC320" i="9"/>
  <c r="AC319" i="9"/>
  <c r="AC318" i="9"/>
  <c r="AC317" i="9"/>
  <c r="AC316" i="9"/>
  <c r="AC315" i="9"/>
  <c r="AC314" i="9"/>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AC5" i="9"/>
  <c r="AC4" i="9"/>
  <c r="AC3" i="9"/>
  <c r="Y314" i="15"/>
  <c r="BH915" i="11"/>
  <c r="BH914" i="11"/>
  <c r="BH913" i="11"/>
  <c r="BH912" i="11"/>
  <c r="BH911" i="11"/>
  <c r="BH910" i="11"/>
  <c r="BH909" i="11"/>
  <c r="BH908" i="11"/>
  <c r="BH907" i="11"/>
  <c r="BH906" i="11"/>
  <c r="BH905" i="11"/>
  <c r="BH904" i="11"/>
  <c r="BH903" i="11"/>
  <c r="BH902" i="11"/>
  <c r="BH901" i="11"/>
  <c r="BH900" i="11"/>
  <c r="BH899" i="11"/>
  <c r="BH898" i="11"/>
  <c r="BH897" i="11"/>
  <c r="BH896" i="11"/>
  <c r="BH895" i="11"/>
  <c r="BH894" i="11"/>
  <c r="BH893" i="11"/>
  <c r="BH892" i="11"/>
  <c r="BH891" i="11"/>
  <c r="BH890" i="11"/>
  <c r="BH889" i="11"/>
  <c r="BH888" i="11"/>
  <c r="BH887" i="11"/>
  <c r="BH886" i="11"/>
  <c r="BH885" i="11"/>
  <c r="BH884" i="11"/>
  <c r="BH883" i="11"/>
  <c r="BH882" i="11"/>
  <c r="BH881" i="11"/>
  <c r="BH880" i="11"/>
  <c r="BH879" i="11"/>
  <c r="BH878" i="11"/>
  <c r="BH877" i="11"/>
  <c r="BH876" i="11"/>
  <c r="BH875" i="11"/>
  <c r="BH874" i="11"/>
  <c r="BH873" i="11"/>
  <c r="BH872" i="11"/>
  <c r="BH871" i="11"/>
  <c r="BH870" i="11"/>
  <c r="BH869" i="11"/>
  <c r="BH868" i="11"/>
  <c r="BH867" i="11"/>
  <c r="BH866" i="11"/>
  <c r="BH865" i="11"/>
  <c r="BH864" i="11"/>
  <c r="BH863" i="11"/>
  <c r="BH862" i="11"/>
  <c r="BH861" i="11"/>
  <c r="BH860" i="11"/>
  <c r="BH859" i="11"/>
  <c r="BH858" i="11"/>
  <c r="BH857" i="11"/>
  <c r="BH856" i="11"/>
  <c r="BH855" i="11"/>
  <c r="BH854" i="11"/>
  <c r="BH853" i="11"/>
  <c r="BH852" i="11"/>
  <c r="BH851" i="11"/>
  <c r="BH850" i="11"/>
  <c r="BH849" i="11"/>
  <c r="BH848" i="11"/>
  <c r="BH847" i="11"/>
  <c r="BH846" i="11"/>
  <c r="BH845" i="11"/>
  <c r="BH844" i="11"/>
  <c r="BH843" i="11"/>
  <c r="BH842" i="11"/>
  <c r="BH841" i="11"/>
  <c r="BH840" i="11"/>
  <c r="BH839" i="11"/>
  <c r="BH838" i="11"/>
  <c r="BH837" i="11"/>
  <c r="BH836" i="11"/>
  <c r="BH835" i="11"/>
  <c r="BH834" i="11"/>
  <c r="BH833" i="11"/>
  <c r="BH832" i="11"/>
  <c r="BH831" i="11"/>
  <c r="BH830" i="11"/>
  <c r="BH829" i="11"/>
  <c r="BH828" i="11"/>
  <c r="BH827" i="11"/>
  <c r="BH826" i="11"/>
  <c r="BH825" i="11"/>
  <c r="BH824" i="11"/>
  <c r="BH823" i="11"/>
  <c r="BH822" i="11"/>
  <c r="BH821" i="11"/>
  <c r="BH820" i="11"/>
  <c r="BH819" i="11"/>
  <c r="BH818" i="11"/>
  <c r="BH817" i="11"/>
  <c r="BH816" i="11"/>
  <c r="BH815" i="11"/>
  <c r="BH814" i="11"/>
  <c r="BH813" i="11"/>
  <c r="BH812" i="11"/>
  <c r="BH811" i="11"/>
  <c r="BH810" i="11"/>
  <c r="BH809" i="11"/>
  <c r="BH808" i="11"/>
  <c r="BH807" i="11"/>
  <c r="BH806" i="11"/>
  <c r="BH805" i="11"/>
  <c r="BH804" i="11"/>
  <c r="BH803" i="11"/>
  <c r="BH802" i="11"/>
  <c r="BH801" i="11"/>
  <c r="BH800" i="11"/>
  <c r="BH799" i="11"/>
  <c r="BH798" i="11"/>
  <c r="BH797" i="11"/>
  <c r="BH796" i="11"/>
  <c r="BH795" i="11"/>
  <c r="BH794" i="11"/>
  <c r="BH793" i="11"/>
  <c r="BH792" i="11"/>
  <c r="BH791" i="11"/>
  <c r="BH790" i="11"/>
  <c r="BH789" i="11"/>
  <c r="BH788" i="11"/>
  <c r="BH787" i="11"/>
  <c r="BH786" i="11"/>
  <c r="BH785" i="11"/>
  <c r="BH784" i="11"/>
  <c r="BH783" i="11"/>
  <c r="BH782" i="11"/>
  <c r="BH781" i="11"/>
  <c r="BH780" i="11"/>
  <c r="BH779" i="11"/>
  <c r="BH778" i="11"/>
  <c r="BH777" i="11"/>
  <c r="BH776" i="11"/>
  <c r="BH775" i="11"/>
  <c r="BH774" i="11"/>
  <c r="BH773" i="11"/>
  <c r="BH772" i="11"/>
  <c r="BH771" i="11"/>
  <c r="BH770" i="11"/>
  <c r="BH769" i="11"/>
  <c r="BH768" i="11"/>
  <c r="BH767" i="11"/>
  <c r="BH766" i="11"/>
  <c r="BH765" i="11"/>
  <c r="BH764" i="11"/>
  <c r="BH763" i="11"/>
  <c r="BH762" i="11"/>
  <c r="BH761" i="11"/>
  <c r="BH760" i="11"/>
  <c r="BH759" i="11"/>
  <c r="BH758" i="11"/>
  <c r="BH757" i="11"/>
  <c r="BH756" i="11"/>
  <c r="BH755" i="11"/>
  <c r="BH754" i="11"/>
  <c r="BH753" i="11"/>
  <c r="BH752" i="11"/>
  <c r="BH751" i="11"/>
  <c r="BH750" i="11"/>
  <c r="BH749" i="11"/>
  <c r="BH748" i="11"/>
  <c r="BH747" i="11"/>
  <c r="BH746" i="11"/>
  <c r="BH745" i="11"/>
  <c r="BH744" i="11"/>
  <c r="BH743" i="11"/>
  <c r="BH742" i="11"/>
  <c r="BH741" i="11"/>
  <c r="BH740" i="11"/>
  <c r="BH739" i="11"/>
  <c r="BH738" i="11"/>
  <c r="BH737" i="11"/>
  <c r="BH736" i="11"/>
  <c r="BH735" i="11"/>
  <c r="BH734" i="11"/>
  <c r="BH733" i="11"/>
  <c r="BH732" i="11"/>
  <c r="BH731" i="11"/>
  <c r="BH730" i="11"/>
  <c r="BH729" i="11"/>
  <c r="BH728" i="11"/>
  <c r="BH727" i="11"/>
  <c r="BH726" i="11"/>
  <c r="BH725" i="11"/>
  <c r="BH724" i="11"/>
  <c r="BH723" i="11"/>
  <c r="BH722" i="11"/>
  <c r="BH721" i="11"/>
  <c r="BH720" i="11"/>
  <c r="BH719" i="11"/>
  <c r="BH718" i="11"/>
  <c r="BH717" i="11"/>
  <c r="BH716" i="11"/>
  <c r="BH715" i="11"/>
  <c r="BH714" i="11"/>
  <c r="BH713" i="11"/>
  <c r="BH712" i="11"/>
  <c r="BH711" i="11"/>
  <c r="BH710" i="11"/>
  <c r="BH709" i="11"/>
  <c r="BH708" i="11"/>
  <c r="BH707" i="11"/>
  <c r="BH706" i="11"/>
  <c r="BH705" i="11"/>
  <c r="BH704" i="11"/>
  <c r="BH703" i="11"/>
  <c r="BH702" i="11"/>
  <c r="BH701" i="11"/>
  <c r="BH700" i="11"/>
  <c r="BH699" i="11"/>
  <c r="BH698" i="11"/>
  <c r="BH697" i="11"/>
  <c r="BH696" i="11"/>
  <c r="BH695" i="11"/>
  <c r="BH694" i="11"/>
  <c r="BH693" i="11"/>
  <c r="BH692" i="11"/>
  <c r="BH691" i="11"/>
  <c r="BH690" i="11"/>
  <c r="BH689" i="11"/>
  <c r="BH688" i="11"/>
  <c r="BH687" i="11"/>
  <c r="BH686" i="11"/>
  <c r="BH685" i="11"/>
  <c r="BH684" i="11"/>
  <c r="BH683" i="11"/>
  <c r="BH682" i="11"/>
  <c r="BH681" i="11"/>
  <c r="BH680" i="11"/>
  <c r="BH679" i="11"/>
  <c r="BH678" i="11"/>
  <c r="BH677" i="11"/>
  <c r="BH676" i="11"/>
  <c r="BH675" i="11"/>
  <c r="BH674" i="11"/>
  <c r="BH673" i="11"/>
  <c r="BH672" i="11"/>
  <c r="BH671" i="11"/>
  <c r="BH670" i="11"/>
  <c r="BH669" i="11"/>
  <c r="BH668" i="11"/>
  <c r="BH667" i="11"/>
  <c r="BH666" i="11"/>
  <c r="BH665" i="11"/>
  <c r="BH664" i="11"/>
  <c r="BH663" i="11"/>
  <c r="BH662" i="11"/>
  <c r="BH661" i="11"/>
  <c r="BH660" i="11"/>
  <c r="BH659" i="11"/>
  <c r="BH658" i="11"/>
  <c r="BH657" i="11"/>
  <c r="BH656" i="11"/>
  <c r="BH655" i="11"/>
  <c r="BH654" i="11"/>
  <c r="BH653" i="11"/>
  <c r="BH652" i="11"/>
  <c r="BH651" i="11"/>
  <c r="BH650" i="11"/>
  <c r="BH649" i="11"/>
  <c r="BH648" i="11"/>
  <c r="BH647" i="11"/>
  <c r="BH646" i="11"/>
  <c r="BH645" i="11"/>
  <c r="BH644" i="11"/>
  <c r="BH643" i="11"/>
  <c r="BH642" i="11"/>
  <c r="BH641" i="11"/>
  <c r="BH640" i="11"/>
  <c r="BH639" i="11"/>
  <c r="BH638" i="11"/>
  <c r="BH637" i="11"/>
  <c r="BH636" i="11"/>
  <c r="BH635" i="11"/>
  <c r="BH634" i="11"/>
  <c r="BH633" i="11"/>
  <c r="BH632" i="11"/>
  <c r="BH631" i="11"/>
  <c r="BH630" i="11"/>
  <c r="BH629" i="11"/>
  <c r="BH628" i="11"/>
  <c r="BH627" i="11"/>
  <c r="BH626" i="11"/>
  <c r="BH625" i="11"/>
  <c r="BH624" i="11"/>
  <c r="BH623" i="11"/>
  <c r="BH622" i="11"/>
  <c r="BH621" i="11"/>
  <c r="BH620" i="11"/>
  <c r="BH619" i="11"/>
  <c r="BH618" i="11"/>
  <c r="BH617" i="11"/>
  <c r="BH616" i="11"/>
  <c r="BH615" i="11"/>
  <c r="BH614" i="11"/>
  <c r="BH613" i="11"/>
  <c r="BH612" i="11"/>
  <c r="BH611" i="11"/>
  <c r="BH610" i="11"/>
  <c r="BH609" i="11"/>
  <c r="BH608" i="11"/>
  <c r="BH607" i="11"/>
  <c r="BH606" i="11"/>
  <c r="BH605" i="11"/>
  <c r="BH604" i="11"/>
  <c r="BH603" i="11"/>
  <c r="BH602" i="11"/>
  <c r="BH601" i="11"/>
  <c r="BH600" i="11"/>
  <c r="BH599" i="11"/>
  <c r="BH598" i="11"/>
  <c r="BH597" i="11"/>
  <c r="BH596" i="11"/>
  <c r="BH595" i="11"/>
  <c r="BH594" i="11"/>
  <c r="BH593" i="11"/>
  <c r="BH592" i="11"/>
  <c r="BH591" i="11"/>
  <c r="BH590" i="11"/>
  <c r="BH589" i="11"/>
  <c r="BH588" i="11"/>
  <c r="BH587" i="11"/>
  <c r="BH586" i="11"/>
  <c r="BH585" i="11"/>
  <c r="BH584" i="11"/>
  <c r="BH583" i="11"/>
  <c r="BH582" i="11"/>
  <c r="BH581" i="11"/>
  <c r="BH580" i="11"/>
  <c r="BH579" i="11"/>
  <c r="BH578" i="11"/>
  <c r="BH577" i="11"/>
  <c r="BH576" i="11"/>
  <c r="BH575" i="11"/>
  <c r="BH574" i="11"/>
  <c r="BH573" i="11"/>
  <c r="BH572" i="11"/>
  <c r="BH571" i="11"/>
  <c r="BH570" i="11"/>
  <c r="BH569" i="11"/>
  <c r="BH568" i="11"/>
  <c r="BH567" i="11"/>
  <c r="BH566" i="11"/>
  <c r="BH565" i="11"/>
  <c r="BH564" i="11"/>
  <c r="BH563" i="11"/>
  <c r="BH562" i="11"/>
  <c r="BH561" i="11"/>
  <c r="BH560" i="11"/>
  <c r="BH559" i="11"/>
  <c r="BH558" i="11"/>
  <c r="BH557" i="11"/>
  <c r="BH556" i="11"/>
  <c r="BH555" i="11"/>
  <c r="BH554" i="11"/>
  <c r="BH553" i="11"/>
  <c r="BH552" i="11"/>
  <c r="BH551" i="11"/>
  <c r="BH550" i="11"/>
  <c r="BH549" i="11"/>
  <c r="BH548" i="11"/>
  <c r="BH547" i="11"/>
  <c r="BH546" i="11"/>
  <c r="BH545" i="11"/>
  <c r="BH544" i="11"/>
  <c r="BH543" i="11"/>
  <c r="BH542" i="11"/>
  <c r="BH541" i="11"/>
  <c r="BH540" i="11"/>
  <c r="BH539" i="11"/>
  <c r="BH538" i="11"/>
  <c r="BH537" i="11"/>
  <c r="BH536" i="11"/>
  <c r="BH535" i="11"/>
  <c r="BH534" i="11"/>
  <c r="BH533" i="11"/>
  <c r="BH532" i="11"/>
  <c r="BH531" i="11"/>
  <c r="BH530" i="11"/>
  <c r="BH529" i="11"/>
  <c r="BH528" i="11"/>
  <c r="BH527" i="11"/>
  <c r="BH526" i="11"/>
  <c r="BH525" i="11"/>
  <c r="BH524" i="11"/>
  <c r="BH523" i="11"/>
  <c r="BH522" i="11"/>
  <c r="BH521" i="11"/>
  <c r="BH520" i="11"/>
  <c r="BH519" i="11"/>
  <c r="BH518" i="11"/>
  <c r="BH517" i="11"/>
  <c r="BH516" i="11"/>
  <c r="BH515" i="11"/>
  <c r="BH514" i="11"/>
  <c r="BH513" i="11"/>
  <c r="BH512" i="11"/>
  <c r="BH511" i="11"/>
  <c r="BH510" i="11"/>
  <c r="BH509" i="11"/>
  <c r="BH508" i="11"/>
  <c r="BH507" i="11"/>
  <c r="BH506" i="11"/>
  <c r="BH505" i="11"/>
  <c r="BH504" i="11"/>
  <c r="BH503" i="11"/>
  <c r="BH502" i="11"/>
  <c r="BH501" i="11"/>
  <c r="BH500" i="11"/>
  <c r="BH499" i="11"/>
  <c r="BH498" i="11"/>
  <c r="BH497" i="11"/>
  <c r="BH496" i="11"/>
  <c r="BH495" i="11"/>
  <c r="BH494" i="11"/>
  <c r="BH493" i="11"/>
  <c r="BH492" i="11"/>
  <c r="BH491" i="11"/>
  <c r="BH490" i="11"/>
  <c r="BH489" i="11"/>
  <c r="BH488" i="11"/>
  <c r="BH487" i="11"/>
  <c r="BH486" i="11"/>
  <c r="BH485" i="11"/>
  <c r="BH484" i="11"/>
  <c r="BH483" i="11"/>
  <c r="BH482" i="11"/>
  <c r="BH481" i="11"/>
  <c r="BH480" i="11"/>
  <c r="BH479" i="11"/>
  <c r="BH478" i="11"/>
  <c r="CC915" i="11"/>
  <c r="BZ915" i="11"/>
  <c r="CC914" i="11"/>
  <c r="BZ914" i="11"/>
  <c r="A314" i="15"/>
  <c r="BG1567" i="9"/>
  <c r="BG1566" i="9"/>
  <c r="BG1565" i="9"/>
  <c r="BG1564" i="9"/>
  <c r="BG1563" i="9"/>
  <c r="BG1562" i="9"/>
  <c r="BG1243" i="9"/>
  <c r="BG1242" i="9"/>
  <c r="BG1240" i="9"/>
  <c r="BG1239" i="9"/>
  <c r="BG1238" i="9"/>
  <c r="BG1237" i="9"/>
  <c r="BG1236" i="9"/>
  <c r="BG1235" i="9"/>
  <c r="BG1234" i="9"/>
  <c r="BG1233" i="9"/>
  <c r="BG1232" i="9"/>
  <c r="BG1231" i="9"/>
  <c r="BG1230" i="9"/>
  <c r="BG1229" i="9"/>
  <c r="BG1228" i="9"/>
  <c r="BG1227" i="9"/>
  <c r="BG1226" i="9"/>
  <c r="BG1225" i="9"/>
  <c r="BG1224" i="9"/>
  <c r="BG1223" i="9"/>
  <c r="BG1222" i="9"/>
  <c r="BG1221" i="9"/>
  <c r="BG1220" i="9"/>
  <c r="BG1219" i="9"/>
  <c r="BG1218" i="9"/>
  <c r="BG1217" i="9"/>
  <c r="BG1216" i="9"/>
  <c r="BG1215" i="9"/>
  <c r="BG1214" i="9"/>
  <c r="BG1213" i="9"/>
  <c r="BG1212" i="9"/>
  <c r="BG1211" i="9"/>
  <c r="BG1210" i="9"/>
  <c r="BG1209" i="9"/>
  <c r="BG1208"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67" i="9"/>
  <c r="BG1166" i="9"/>
  <c r="BG1165" i="9"/>
  <c r="BG1164" i="9"/>
  <c r="BG1163" i="9"/>
  <c r="BG1162" i="9"/>
  <c r="BG1161" i="9"/>
  <c r="BG1160" i="9"/>
  <c r="BG1159" i="9"/>
  <c r="BG1158" i="9"/>
  <c r="BG1157" i="9"/>
  <c r="BG1156" i="9"/>
  <c r="BG1155" i="9"/>
  <c r="BG1154" i="9"/>
  <c r="BG1153" i="9"/>
  <c r="BG1152" i="9"/>
  <c r="BG1151" i="9"/>
  <c r="BG1150" i="9"/>
  <c r="BG1149" i="9"/>
  <c r="BG1148" i="9"/>
  <c r="BG1147" i="9"/>
  <c r="BG1146" i="9"/>
  <c r="BG1145" i="9"/>
  <c r="BG1144" i="9"/>
  <c r="BG1143" i="9"/>
  <c r="BG1142" i="9"/>
  <c r="BG1141" i="9"/>
  <c r="BG1140" i="9"/>
  <c r="BG1139" i="9"/>
  <c r="BG1138" i="9"/>
  <c r="BG1137" i="9"/>
  <c r="BG1136" i="9"/>
  <c r="BG1135" i="9"/>
  <c r="BG1134" i="9"/>
  <c r="BG1133" i="9"/>
  <c r="BG1132" i="9"/>
  <c r="BG1131" i="9"/>
  <c r="BG1076" i="9"/>
  <c r="BG1075" i="9"/>
  <c r="BG1074" i="9"/>
  <c r="BG1060" i="9"/>
  <c r="BG1059" i="9"/>
  <c r="BG1058" i="9"/>
  <c r="BG1057" i="9"/>
  <c r="BG1056" i="9"/>
  <c r="BG1055" i="9"/>
  <c r="BG1054" i="9"/>
  <c r="BG1053" i="9"/>
  <c r="BG1052" i="9"/>
  <c r="BG1051" i="9"/>
  <c r="BG1050" i="9"/>
  <c r="BG1049" i="9"/>
  <c r="BG1048" i="9"/>
  <c r="BG1047" i="9"/>
  <c r="BG1046" i="9"/>
  <c r="BG1045" i="9"/>
  <c r="BG1044" i="9"/>
  <c r="BG1043" i="9"/>
  <c r="BG1042" i="9"/>
  <c r="BG1041" i="9"/>
  <c r="BG1039" i="9"/>
  <c r="BG1037" i="9"/>
  <c r="BG1036" i="9"/>
  <c r="BG1035" i="9"/>
  <c r="BG1033" i="9"/>
  <c r="BG1032" i="9"/>
  <c r="BG1030" i="9"/>
  <c r="BG1029" i="9"/>
  <c r="BG1028" i="9"/>
  <c r="BG1027" i="9"/>
  <c r="BG1026" i="9"/>
  <c r="BG1025" i="9"/>
  <c r="BG1024" i="9"/>
  <c r="BG1022" i="9"/>
  <c r="BG1021" i="9"/>
  <c r="BG1020" i="9"/>
  <c r="BG1019" i="9"/>
  <c r="BG1018" i="9"/>
  <c r="BG1017" i="9"/>
  <c r="BG1016" i="9"/>
  <c r="BG1015" i="9"/>
  <c r="BG1014" i="9"/>
  <c r="BG1013" i="9"/>
  <c r="BG1012" i="9"/>
  <c r="BG1011" i="9"/>
  <c r="BG1010" i="9"/>
  <c r="BG1009" i="9"/>
  <c r="BG1008" i="9"/>
  <c r="BG1007" i="9"/>
  <c r="BG1006" i="9"/>
  <c r="BG1005" i="9"/>
  <c r="BG1004" i="9"/>
  <c r="BG1003" i="9"/>
  <c r="BG1002" i="9"/>
  <c r="BG1001" i="9"/>
  <c r="BG1000" i="9"/>
  <c r="BG999" i="9"/>
  <c r="BG998" i="9"/>
  <c r="BG997" i="9"/>
  <c r="BG996" i="9"/>
  <c r="BG995" i="9"/>
  <c r="BG994" i="9"/>
  <c r="BG993" i="9"/>
  <c r="BG992" i="9"/>
  <c r="BG991" i="9"/>
  <c r="BG990" i="9"/>
  <c r="BG989" i="9"/>
  <c r="BG988" i="9"/>
  <c r="BG987" i="9"/>
  <c r="BG986" i="9"/>
  <c r="BG985" i="9"/>
  <c r="BG984" i="9"/>
  <c r="BG983" i="9"/>
  <c r="BG982" i="9"/>
  <c r="BG981" i="9"/>
  <c r="BG980" i="9"/>
  <c r="BG979" i="9"/>
  <c r="BG978" i="9"/>
  <c r="BG977" i="9"/>
  <c r="BG976" i="9"/>
  <c r="BG975" i="9"/>
  <c r="BG974" i="9"/>
  <c r="BG973" i="9"/>
  <c r="BG972" i="9"/>
  <c r="BG971" i="9"/>
  <c r="BG970" i="9"/>
  <c r="BG969" i="9"/>
  <c r="BG968" i="9"/>
  <c r="BG967" i="9"/>
  <c r="BG966" i="9"/>
  <c r="BG965" i="9"/>
  <c r="BG964" i="9"/>
  <c r="BG963" i="9"/>
  <c r="BG962" i="9"/>
  <c r="BG961" i="9"/>
  <c r="BG960" i="9"/>
  <c r="BG959" i="9"/>
  <c r="BG958" i="9"/>
  <c r="BG957" i="9"/>
  <c r="BG956" i="9"/>
  <c r="BG955" i="9"/>
  <c r="BG954" i="9"/>
  <c r="BG953" i="9"/>
  <c r="BG952" i="9"/>
  <c r="BG951" i="9"/>
  <c r="BG950" i="9"/>
  <c r="BG949" i="9"/>
  <c r="BG948" i="9"/>
  <c r="BG947" i="9"/>
  <c r="BG946" i="9"/>
  <c r="BG945" i="9"/>
  <c r="BG944" i="9"/>
  <c r="BG943" i="9"/>
  <c r="BG942" i="9"/>
  <c r="BG941" i="9"/>
  <c r="BG940" i="9"/>
  <c r="BG939" i="9"/>
  <c r="BG938" i="9"/>
  <c r="BG937" i="9"/>
  <c r="BG936" i="9"/>
  <c r="BG935" i="9"/>
  <c r="BG934" i="9"/>
  <c r="BG933" i="9"/>
  <c r="BG932" i="9"/>
  <c r="BG931" i="9"/>
  <c r="BG930" i="9"/>
  <c r="BG929" i="9"/>
  <c r="BG923" i="9"/>
  <c r="BG921" i="9"/>
  <c r="BG920" i="9"/>
  <c r="BG919" i="9"/>
  <c r="BG918" i="9"/>
  <c r="BG917" i="9"/>
  <c r="BG916" i="9"/>
  <c r="BG915" i="9"/>
  <c r="BG914" i="9"/>
  <c r="BG913" i="9"/>
  <c r="BG912" i="9"/>
  <c r="BG911" i="9"/>
  <c r="BG910" i="9"/>
  <c r="BG909" i="9"/>
  <c r="BG908" i="9"/>
  <c r="BG907" i="9"/>
  <c r="BG906" i="9"/>
  <c r="BG905" i="9"/>
  <c r="BG904" i="9"/>
  <c r="BG903" i="9"/>
  <c r="BG902" i="9"/>
  <c r="BG901" i="9"/>
  <c r="BG900" i="9"/>
  <c r="BG899" i="9"/>
  <c r="BG898" i="9"/>
  <c r="BG897" i="9"/>
  <c r="BG896" i="9"/>
  <c r="BG895" i="9"/>
  <c r="BG894" i="9"/>
  <c r="BG893" i="9"/>
  <c r="BG892" i="9"/>
  <c r="BG891" i="9"/>
  <c r="BG890" i="9"/>
  <c r="BG889" i="9"/>
  <c r="BG888" i="9"/>
  <c r="BG887" i="9"/>
  <c r="BG886" i="9"/>
  <c r="BG885" i="9"/>
  <c r="BG884" i="9"/>
  <c r="BG883" i="9"/>
  <c r="BG882" i="9"/>
  <c r="BG881" i="9"/>
  <c r="BG880" i="9"/>
  <c r="BG879" i="9"/>
  <c r="BG878" i="9"/>
  <c r="BG877" i="9"/>
  <c r="BG876" i="9"/>
  <c r="BG875" i="9"/>
  <c r="BG874" i="9"/>
  <c r="BG873" i="9"/>
  <c r="BG872" i="9"/>
  <c r="BG871" i="9"/>
  <c r="BG870" i="9"/>
  <c r="BG869" i="9"/>
  <c r="BG868" i="9"/>
  <c r="BG867" i="9"/>
  <c r="BG866" i="9"/>
  <c r="BG865" i="9"/>
  <c r="BG864" i="9"/>
  <c r="BG863" i="9"/>
  <c r="BG862" i="9"/>
  <c r="BG861" i="9"/>
  <c r="BG860" i="9"/>
  <c r="BG859" i="9"/>
  <c r="BG858" i="9"/>
  <c r="BG857" i="9"/>
  <c r="BG856" i="9"/>
  <c r="BG855" i="9"/>
  <c r="BG854" i="9"/>
  <c r="BG853" i="9"/>
  <c r="BG852" i="9"/>
  <c r="BG851" i="9"/>
  <c r="BG849" i="9"/>
  <c r="BG848" i="9"/>
  <c r="BG847" i="9"/>
  <c r="BG846" i="9"/>
  <c r="BG845" i="9"/>
  <c r="BG844" i="9"/>
  <c r="BG842" i="9"/>
  <c r="BG841" i="9"/>
  <c r="BG840" i="9"/>
  <c r="BG839" i="9"/>
  <c r="BG838" i="9"/>
  <c r="BG837" i="9"/>
  <c r="BG836" i="9"/>
  <c r="BG835" i="9"/>
  <c r="BG834" i="9"/>
  <c r="BG833" i="9"/>
  <c r="BG832" i="9"/>
  <c r="BG831" i="9"/>
  <c r="BG830" i="9"/>
  <c r="BG829" i="9"/>
  <c r="BG828" i="9"/>
  <c r="BG811" i="9"/>
  <c r="BG810" i="9"/>
  <c r="BG809" i="9"/>
  <c r="BG808" i="9"/>
  <c r="BG807" i="9"/>
  <c r="BG806" i="9"/>
  <c r="BG805" i="9"/>
  <c r="BG801" i="9"/>
  <c r="BG800" i="9"/>
  <c r="BG799" i="9"/>
  <c r="BG798" i="9"/>
  <c r="BG797" i="9"/>
  <c r="BG796" i="9"/>
  <c r="BG795" i="9"/>
  <c r="BG794" i="9"/>
  <c r="BG793" i="9"/>
  <c r="BG792" i="9"/>
  <c r="BG791" i="9"/>
  <c r="BG788" i="9"/>
  <c r="BG787" i="9"/>
  <c r="BG786" i="9"/>
  <c r="BG785" i="9"/>
  <c r="BG784" i="9"/>
  <c r="BG783" i="9"/>
  <c r="BG782" i="9"/>
  <c r="BG778" i="9"/>
  <c r="BG777" i="9"/>
  <c r="BG776" i="9"/>
  <c r="BG775" i="9"/>
  <c r="BG774" i="9"/>
  <c r="BG773" i="9"/>
  <c r="BG772" i="9"/>
  <c r="BG771" i="9"/>
  <c r="BG770" i="9"/>
  <c r="BG769" i="9"/>
  <c r="BG768" i="9"/>
  <c r="BG767" i="9"/>
  <c r="BG765" i="9"/>
  <c r="BG764" i="9"/>
  <c r="BG763" i="9"/>
  <c r="BG762" i="9"/>
  <c r="BG761" i="9"/>
  <c r="BG760" i="9"/>
  <c r="BG759" i="9"/>
  <c r="BG758" i="9"/>
  <c r="BG757" i="9"/>
  <c r="BG756" i="9"/>
  <c r="BG755" i="9"/>
  <c r="BG754" i="9"/>
  <c r="BG753" i="9"/>
  <c r="BG752" i="9"/>
  <c r="BG751" i="9"/>
  <c r="BG750" i="9"/>
  <c r="BG749" i="9"/>
  <c r="BG748" i="9"/>
  <c r="BG747" i="9"/>
  <c r="BG746" i="9"/>
  <c r="BG745" i="9"/>
  <c r="BG744" i="9"/>
  <c r="BG743" i="9"/>
  <c r="BG742" i="9"/>
  <c r="BG741" i="9"/>
  <c r="BG740" i="9"/>
  <c r="BG739" i="9"/>
  <c r="BG738" i="9"/>
  <c r="BG737" i="9"/>
  <c r="BG726" i="9"/>
  <c r="BG725" i="9"/>
  <c r="BG724" i="9"/>
  <c r="BG723" i="9"/>
  <c r="BG722" i="9"/>
  <c r="BG721" i="9"/>
  <c r="BG720" i="9"/>
  <c r="BG719" i="9"/>
  <c r="BG718" i="9"/>
  <c r="BG717" i="9"/>
  <c r="BG716" i="9"/>
  <c r="BG715" i="9"/>
  <c r="BG714" i="9"/>
  <c r="BG713" i="9"/>
  <c r="BG712" i="9"/>
  <c r="BG711" i="9"/>
  <c r="BG710" i="9"/>
  <c r="BG709" i="9"/>
  <c r="BG708" i="9"/>
  <c r="BG707" i="9"/>
  <c r="BG706" i="9"/>
  <c r="BG584" i="9"/>
  <c r="BG583" i="9"/>
  <c r="BG582" i="9"/>
  <c r="BG581" i="9"/>
  <c r="BG580" i="9"/>
  <c r="BG579" i="9"/>
  <c r="BG578" i="9"/>
  <c r="BG577" i="9"/>
  <c r="BG576" i="9"/>
  <c r="BG575" i="9"/>
  <c r="BG574" i="9"/>
  <c r="BG573" i="9"/>
  <c r="BG572" i="9"/>
  <c r="BG571" i="9"/>
  <c r="BG570" i="9"/>
  <c r="BG569" i="9"/>
  <c r="BG568" i="9"/>
  <c r="BG567" i="9"/>
  <c r="BG566" i="9"/>
  <c r="BG565" i="9"/>
  <c r="BG564" i="9"/>
  <c r="BG563" i="9"/>
  <c r="BG562" i="9"/>
  <c r="BG561" i="9"/>
  <c r="BG560" i="9"/>
  <c r="BG559" i="9"/>
  <c r="BG558" i="9"/>
  <c r="BG557" i="9"/>
  <c r="BG556" i="9"/>
  <c r="BG555" i="9"/>
  <c r="BG554" i="9"/>
  <c r="BG553" i="9"/>
  <c r="BG552" i="9"/>
  <c r="BG551" i="9"/>
  <c r="BG550" i="9"/>
  <c r="BG549" i="9"/>
  <c r="BG548" i="9"/>
  <c r="BG547" i="9"/>
  <c r="BG546" i="9"/>
  <c r="BG545" i="9"/>
  <c r="BG544" i="9"/>
  <c r="BG543" i="9"/>
  <c r="BG542" i="9"/>
  <c r="BG541" i="9"/>
  <c r="BG540" i="9"/>
  <c r="BG539" i="9"/>
  <c r="BG538" i="9"/>
  <c r="BG537" i="9"/>
  <c r="BG536" i="9"/>
  <c r="BG535" i="9"/>
  <c r="BG534" i="9"/>
  <c r="BG533" i="9"/>
  <c r="BG532" i="9"/>
  <c r="BG531" i="9"/>
  <c r="BG530" i="9"/>
  <c r="BG529" i="9"/>
  <c r="BG528" i="9"/>
  <c r="BG527" i="9"/>
  <c r="BG526" i="9"/>
  <c r="BG525" i="9"/>
  <c r="BG524" i="9"/>
  <c r="BG523" i="9"/>
  <c r="BG522" i="9"/>
  <c r="BG521" i="9"/>
  <c r="BG520" i="9"/>
  <c r="BG519" i="9"/>
  <c r="BG518" i="9"/>
  <c r="BG517" i="9"/>
  <c r="BG516" i="9"/>
  <c r="BG515" i="9"/>
  <c r="BG514" i="9"/>
  <c r="BG513" i="9"/>
  <c r="BG512" i="9"/>
  <c r="BG511" i="9"/>
  <c r="BG510" i="9"/>
  <c r="BG509" i="9"/>
  <c r="BG508" i="9"/>
  <c r="BG507" i="9"/>
  <c r="BG506" i="9"/>
  <c r="BG505" i="9"/>
  <c r="BG504" i="9"/>
  <c r="BG503" i="9"/>
  <c r="BG502" i="9"/>
  <c r="BG501" i="9"/>
  <c r="BG500" i="9"/>
  <c r="BG499" i="9"/>
  <c r="BG498" i="9"/>
  <c r="BG497" i="9"/>
  <c r="BG496" i="9"/>
  <c r="BG495" i="9"/>
  <c r="BG494" i="9"/>
  <c r="BG493" i="9"/>
  <c r="BG492" i="9"/>
  <c r="BG491" i="9"/>
  <c r="BG490" i="9"/>
  <c r="BG489" i="9"/>
  <c r="BG488" i="9"/>
  <c r="BG487" i="9"/>
  <c r="BG486" i="9"/>
  <c r="BG485" i="9"/>
  <c r="BG484" i="9"/>
  <c r="BG483" i="9"/>
  <c r="BG482" i="9"/>
  <c r="BG481" i="9"/>
  <c r="BG480" i="9"/>
  <c r="BG479" i="9"/>
  <c r="BG478" i="9"/>
  <c r="BG477" i="9"/>
  <c r="BG476" i="9"/>
  <c r="BG475" i="9"/>
  <c r="BG474" i="9"/>
  <c r="BG473" i="9"/>
  <c r="BG472" i="9"/>
  <c r="BG471" i="9"/>
  <c r="BG470" i="9"/>
  <c r="BG469" i="9"/>
  <c r="BG468" i="9"/>
  <c r="BG467" i="9"/>
  <c r="BG466" i="9"/>
  <c r="BG465" i="9"/>
  <c r="BG464" i="9"/>
  <c r="BG463" i="9"/>
  <c r="BG462" i="9"/>
  <c r="BG461" i="9"/>
  <c r="BG460" i="9"/>
  <c r="BG459" i="9"/>
  <c r="BG458" i="9"/>
  <c r="BG457" i="9"/>
  <c r="BG456" i="9"/>
  <c r="BG455" i="9"/>
  <c r="BG454" i="9"/>
  <c r="BG453" i="9"/>
  <c r="BG452" i="9"/>
  <c r="BG451" i="9"/>
  <c r="BG450" i="9"/>
  <c r="BG449" i="9"/>
  <c r="BG448" i="9"/>
  <c r="BG447" i="9"/>
  <c r="BG446" i="9"/>
  <c r="BG445" i="9"/>
  <c r="BG444" i="9"/>
  <c r="BG443" i="9"/>
  <c r="BG442" i="9"/>
  <c r="BG441" i="9"/>
  <c r="BG440" i="9"/>
  <c r="BG439" i="9"/>
  <c r="BG438" i="9"/>
  <c r="BG437" i="9"/>
  <c r="BG436" i="9"/>
  <c r="BG435" i="9"/>
  <c r="BG434" i="9"/>
  <c r="BG433" i="9"/>
  <c r="BG432" i="9"/>
  <c r="BG431" i="9"/>
  <c r="BG430" i="9"/>
  <c r="BG429" i="9"/>
  <c r="BG390" i="9"/>
  <c r="BG389" i="9"/>
  <c r="BG388" i="9"/>
  <c r="BG387" i="9"/>
  <c r="BG386" i="9"/>
  <c r="BG385" i="9"/>
  <c r="BG384" i="9"/>
  <c r="BG383" i="9"/>
  <c r="BG283" i="9"/>
  <c r="BG282" i="9"/>
  <c r="BG281" i="9"/>
  <c r="BG280" i="9"/>
  <c r="BG279" i="9"/>
  <c r="BG278" i="9"/>
  <c r="BG277" i="9"/>
  <c r="BG276" i="9"/>
  <c r="BG275" i="9"/>
  <c r="BG274" i="9"/>
  <c r="BG273" i="9"/>
  <c r="BG272" i="9"/>
  <c r="BG271" i="9"/>
  <c r="BG270" i="9"/>
  <c r="BG269" i="9"/>
  <c r="BG268" i="9"/>
  <c r="BG267" i="9"/>
  <c r="BG266" i="9"/>
  <c r="BG265" i="9"/>
  <c r="BG264" i="9"/>
  <c r="BG263" i="9"/>
  <c r="BG262" i="9"/>
  <c r="BG261" i="9"/>
  <c r="BG260" i="9"/>
  <c r="BG259" i="9"/>
  <c r="BG258" i="9"/>
  <c r="BG257" i="9"/>
  <c r="BG256" i="9"/>
  <c r="BG255" i="9"/>
  <c r="BG254" i="9"/>
  <c r="BG253" i="9"/>
  <c r="BG252" i="9"/>
  <c r="BG251" i="9"/>
  <c r="BG250" i="9"/>
  <c r="BG249" i="9"/>
  <c r="BG248" i="9"/>
  <c r="BG247" i="9"/>
  <c r="BG246" i="9"/>
  <c r="BG245" i="9"/>
  <c r="BG244" i="9"/>
  <c r="BG243" i="9"/>
  <c r="BG242" i="9"/>
  <c r="BG241" i="9"/>
  <c r="BG240" i="9"/>
  <c r="BG239" i="9"/>
  <c r="BG238" i="9"/>
  <c r="BG237" i="9"/>
  <c r="BG236" i="9"/>
  <c r="BG235" i="9"/>
  <c r="BG234" i="9"/>
  <c r="BG233" i="9"/>
  <c r="BG232" i="9"/>
  <c r="BG231" i="9"/>
  <c r="BG230" i="9"/>
  <c r="BG229" i="9"/>
  <c r="BG228" i="9"/>
  <c r="BG227" i="9"/>
  <c r="BG226" i="9"/>
  <c r="BG225" i="9"/>
  <c r="BG224" i="9"/>
  <c r="BG223" i="9"/>
  <c r="BG222" i="9"/>
  <c r="BG221" i="9"/>
  <c r="BG220" i="9"/>
  <c r="BG219" i="9"/>
  <c r="BG218" i="9"/>
  <c r="BG217" i="9"/>
  <c r="BG216" i="9"/>
  <c r="BG215" i="9"/>
  <c r="BG214" i="9"/>
  <c r="BG213" i="9"/>
  <c r="BG212" i="9"/>
  <c r="BG211" i="9"/>
  <c r="BG210" i="9"/>
  <c r="BG209" i="9"/>
  <c r="BG208" i="9"/>
  <c r="BG207" i="9"/>
  <c r="BG206" i="9"/>
  <c r="BG205" i="9"/>
  <c r="BG204" i="9"/>
  <c r="BG203" i="9"/>
  <c r="BG202" i="9"/>
  <c r="BG201" i="9"/>
  <c r="BG200" i="9"/>
  <c r="BG199" i="9"/>
  <c r="BG198" i="9"/>
  <c r="BG197" i="9"/>
  <c r="BG196" i="9"/>
  <c r="BG195" i="9"/>
  <c r="BG194" i="9"/>
  <c r="BG193" i="9"/>
  <c r="BG192" i="9"/>
  <c r="BG191" i="9"/>
  <c r="BG190" i="9"/>
  <c r="BG189" i="9"/>
  <c r="BG188" i="9"/>
  <c r="BG187" i="9"/>
  <c r="BG186" i="9"/>
  <c r="BG185" i="9"/>
  <c r="BG184" i="9"/>
  <c r="BG183" i="9"/>
  <c r="BG182" i="9"/>
  <c r="BG181" i="9"/>
  <c r="BG180" i="9"/>
  <c r="BG179" i="9"/>
  <c r="BG178" i="9"/>
  <c r="BG177" i="9"/>
  <c r="BG176" i="9"/>
  <c r="BG175" i="9"/>
  <c r="BG174" i="9"/>
  <c r="BG173" i="9"/>
  <c r="BG172" i="9"/>
  <c r="BG171" i="9"/>
  <c r="BG170" i="9"/>
  <c r="BG169" i="9"/>
  <c r="BG168" i="9"/>
  <c r="BG167" i="9"/>
  <c r="BG166" i="9"/>
  <c r="BG165" i="9"/>
  <c r="BG164" i="9"/>
  <c r="BG163" i="9"/>
  <c r="BG162" i="9"/>
  <c r="BG161" i="9"/>
  <c r="BG160" i="9"/>
  <c r="BG159" i="9"/>
  <c r="BG158" i="9"/>
  <c r="BG157" i="9"/>
  <c r="BG156" i="9"/>
  <c r="BG155" i="9"/>
  <c r="BG154" i="9"/>
  <c r="BG153" i="9"/>
  <c r="BG152" i="9"/>
  <c r="BG151" i="9"/>
  <c r="BG150" i="9"/>
  <c r="BG149" i="9"/>
  <c r="BG148" i="9"/>
  <c r="BG147" i="9"/>
  <c r="BG146" i="9"/>
  <c r="BG145" i="9"/>
  <c r="BG144" i="9"/>
  <c r="BG143" i="9"/>
  <c r="BG142" i="9"/>
  <c r="BG141" i="9"/>
  <c r="BG140" i="9"/>
  <c r="BG139" i="9"/>
  <c r="BG138" i="9"/>
  <c r="BG137" i="9"/>
  <c r="BG136" i="9"/>
  <c r="BG135" i="9"/>
  <c r="BG134" i="9"/>
  <c r="BG133" i="9"/>
  <c r="BG132" i="9"/>
  <c r="BG131" i="9"/>
  <c r="BG130" i="9"/>
  <c r="BG129" i="9"/>
  <c r="BG128" i="9"/>
  <c r="BG127" i="9"/>
  <c r="BG126" i="9"/>
  <c r="BG125" i="9"/>
  <c r="BG124" i="9"/>
  <c r="BG123" i="9"/>
  <c r="BG122" i="9"/>
  <c r="BG121" i="9"/>
  <c r="BG120" i="9"/>
  <c r="BG119" i="9"/>
  <c r="BG118" i="9"/>
  <c r="BG117" i="9"/>
  <c r="BG116" i="9"/>
  <c r="BG115" i="9"/>
  <c r="BG114" i="9"/>
  <c r="BG113" i="9"/>
  <c r="BG112" i="9"/>
  <c r="BG111" i="9"/>
  <c r="BG110" i="9"/>
  <c r="BG109" i="9"/>
  <c r="BG108" i="9"/>
  <c r="BG107" i="9"/>
  <c r="BG106" i="9"/>
  <c r="BG105" i="9"/>
  <c r="BG104" i="9"/>
  <c r="BG103" i="9"/>
  <c r="BG102" i="9"/>
  <c r="BG101" i="9"/>
  <c r="BG100" i="9"/>
  <c r="BG99" i="9"/>
  <c r="BG98" i="9"/>
  <c r="BG97" i="9"/>
  <c r="BG96" i="9"/>
  <c r="BG95" i="9"/>
  <c r="BG94" i="9"/>
  <c r="BG93" i="9"/>
  <c r="BG92" i="9"/>
  <c r="BG91" i="9"/>
  <c r="BG90" i="9"/>
  <c r="BG89" i="9"/>
  <c r="BG88" i="9"/>
  <c r="BG87" i="9"/>
  <c r="BG86" i="9"/>
  <c r="BG85" i="9"/>
  <c r="BG84" i="9"/>
  <c r="BG83" i="9"/>
  <c r="BG82" i="9"/>
  <c r="BG81" i="9"/>
  <c r="BG80" i="9"/>
  <c r="BG79" i="9"/>
  <c r="BG78" i="9"/>
  <c r="BG77" i="9"/>
  <c r="BG76" i="9"/>
  <c r="BG75" i="9"/>
  <c r="BG74" i="9"/>
  <c r="BG73" i="9"/>
  <c r="BG72" i="9"/>
  <c r="BG71" i="9"/>
  <c r="BG70" i="9"/>
  <c r="BG69" i="9"/>
  <c r="BG68" i="9"/>
  <c r="BG67" i="9"/>
  <c r="BG66" i="9"/>
  <c r="BG65" i="9"/>
  <c r="BG64" i="9"/>
  <c r="BG63" i="9"/>
  <c r="BG62" i="9"/>
  <c r="BG61" i="9"/>
  <c r="BG60" i="9"/>
  <c r="BG59" i="9"/>
  <c r="BG58" i="9"/>
  <c r="BG57" i="9"/>
  <c r="BG56" i="9"/>
  <c r="BG55" i="9"/>
  <c r="BG54" i="9"/>
  <c r="BG53" i="9"/>
  <c r="BG52" i="9"/>
  <c r="BG51" i="9"/>
  <c r="BG50" i="9"/>
  <c r="BG49" i="9"/>
  <c r="BG48" i="9"/>
  <c r="BG47" i="9"/>
  <c r="BG46" i="9"/>
  <c r="BG45" i="9"/>
  <c r="BG44" i="9"/>
  <c r="BG43" i="9"/>
  <c r="BG42" i="9"/>
  <c r="BG41" i="9"/>
  <c r="BG40" i="9"/>
  <c r="BG39" i="9"/>
  <c r="BG38" i="9"/>
  <c r="BG37" i="9"/>
  <c r="BG36" i="9"/>
  <c r="BG35" i="9"/>
  <c r="BG34" i="9"/>
  <c r="BG33" i="9"/>
  <c r="BG32" i="9"/>
  <c r="BG31" i="9"/>
  <c r="BG30" i="9"/>
  <c r="BG29" i="9"/>
  <c r="BG28" i="9"/>
  <c r="BG27" i="9"/>
  <c r="BG26" i="9"/>
  <c r="BG25" i="9"/>
  <c r="BG24" i="9"/>
  <c r="BG23" i="9"/>
  <c r="BG22" i="9"/>
  <c r="BG21" i="9"/>
  <c r="BG20" i="9"/>
  <c r="BG19" i="9"/>
  <c r="BG18" i="9"/>
  <c r="BG17" i="9"/>
  <c r="BG16" i="9"/>
  <c r="BG15" i="9"/>
  <c r="BG14" i="9"/>
  <c r="BG13" i="9"/>
  <c r="BG12" i="9"/>
  <c r="BG11" i="9"/>
  <c r="BG10" i="9"/>
  <c r="BG9" i="9"/>
  <c r="BG8" i="9"/>
  <c r="BG7" i="9"/>
  <c r="BG6" i="9"/>
  <c r="BG5" i="9"/>
  <c r="BG4" i="9"/>
  <c r="BG3" i="9"/>
  <c r="Y238" i="15"/>
  <c r="Y15" i="15"/>
  <c r="Y14" i="15"/>
  <c r="Y13" i="15"/>
  <c r="Y12" i="15"/>
  <c r="Y11" i="15"/>
  <c r="Y10" i="15"/>
  <c r="Y9" i="15"/>
  <c r="Y8" i="15"/>
  <c r="A238" i="15"/>
  <c r="CC913" i="11"/>
  <c r="BZ913" i="11"/>
  <c r="CC912" i="11"/>
  <c r="BZ912" i="11"/>
  <c r="Y240" i="15"/>
  <c r="A240" i="15"/>
  <c r="Y242" i="15"/>
  <c r="A242" i="15"/>
  <c r="A15" i="15"/>
  <c r="A12" i="15"/>
  <c r="A10" i="15"/>
  <c r="A8" i="15"/>
  <c r="CC911" i="11"/>
  <c r="BZ911" i="11"/>
  <c r="CC910" i="11"/>
  <c r="BZ910" i="11"/>
  <c r="CC909" i="11"/>
  <c r="BZ909" i="11"/>
  <c r="CC908" i="11"/>
  <c r="BZ908" i="11"/>
  <c r="CC907" i="11"/>
  <c r="BZ907" i="11"/>
  <c r="CC906" i="11"/>
  <c r="BZ906" i="11"/>
  <c r="CC905" i="11"/>
  <c r="BZ905" i="11"/>
  <c r="CC904" i="11"/>
  <c r="BZ904" i="11"/>
  <c r="CC903" i="11"/>
  <c r="BZ903" i="11"/>
  <c r="CC902" i="11"/>
  <c r="BZ902" i="11"/>
  <c r="CC901" i="11"/>
  <c r="BZ901" i="11"/>
  <c r="CC900" i="11"/>
  <c r="BZ900" i="11"/>
  <c r="CC899" i="11"/>
  <c r="BZ899" i="11"/>
  <c r="CC898" i="11"/>
  <c r="BZ898" i="11"/>
  <c r="CC897" i="11"/>
  <c r="BZ897" i="11"/>
  <c r="CC896" i="11"/>
  <c r="BZ896" i="11"/>
  <c r="CB584" i="9"/>
  <c r="CB583" i="9"/>
  <c r="CB582" i="9"/>
  <c r="CB581" i="9"/>
  <c r="CB580" i="9"/>
  <c r="CB579" i="9"/>
  <c r="CB578" i="9"/>
  <c r="CB577" i="9"/>
  <c r="CB576" i="9"/>
  <c r="CB575" i="9"/>
  <c r="CB574" i="9"/>
  <c r="CB573" i="9"/>
  <c r="CB572" i="9"/>
  <c r="CB571" i="9"/>
  <c r="CB570" i="9"/>
  <c r="CB569" i="9"/>
  <c r="CB568" i="9"/>
  <c r="CB567" i="9"/>
  <c r="CB566" i="9"/>
  <c r="CB565" i="9"/>
  <c r="CB564" i="9"/>
  <c r="CB563" i="9"/>
  <c r="A584" i="9"/>
  <c r="A583" i="9"/>
  <c r="A582" i="9"/>
  <c r="A581" i="9"/>
  <c r="A580" i="9"/>
  <c r="A579" i="9"/>
  <c r="A578" i="9"/>
  <c r="A577" i="9"/>
  <c r="A576" i="9"/>
  <c r="A575" i="9"/>
  <c r="A574" i="9"/>
  <c r="A573" i="9"/>
  <c r="A572" i="9"/>
  <c r="A571" i="9"/>
  <c r="A570" i="9"/>
  <c r="A569" i="9"/>
  <c r="A568" i="9"/>
  <c r="A567" i="9"/>
  <c r="A566" i="9"/>
  <c r="A565" i="9"/>
  <c r="A564" i="9"/>
  <c r="A563" i="9"/>
  <c r="Y37" i="15"/>
  <c r="Y28" i="15"/>
  <c r="A924" i="9"/>
  <c r="CB924" i="9"/>
  <c r="Q70" i="16"/>
  <c r="Q82" i="16"/>
  <c r="A37" i="15"/>
  <c r="CB928" i="9"/>
  <c r="A928" i="9"/>
  <c r="CC895" i="11"/>
  <c r="BZ895" i="11"/>
  <c r="CC894" i="11"/>
  <c r="BZ894" i="11"/>
  <c r="CC893" i="11"/>
  <c r="BZ893" i="11"/>
  <c r="CC892" i="11"/>
  <c r="BZ892" i="11"/>
  <c r="CC891" i="11"/>
  <c r="BZ891" i="11"/>
  <c r="CC890" i="11"/>
  <c r="BZ890" i="11"/>
  <c r="CC889" i="11"/>
  <c r="BZ889" i="11"/>
  <c r="Y243" i="15"/>
  <c r="A243" i="15"/>
  <c r="CC888" i="11"/>
  <c r="BZ888" i="11"/>
  <c r="CC887" i="11"/>
  <c r="BZ887" i="11"/>
  <c r="CB428" i="9"/>
  <c r="CB427" i="9"/>
  <c r="CB426" i="9"/>
  <c r="CB425" i="9"/>
  <c r="CB424" i="9"/>
  <c r="CB423" i="9"/>
  <c r="A428" i="9"/>
  <c r="A427" i="9"/>
  <c r="A426" i="9"/>
  <c r="A425" i="9"/>
  <c r="A424" i="9"/>
  <c r="A423" i="9"/>
  <c r="CC886" i="11"/>
  <c r="BZ886" i="11"/>
  <c r="CC885" i="11"/>
  <c r="BZ885" i="11"/>
  <c r="CC884" i="11"/>
  <c r="BZ884" i="11"/>
  <c r="CC883" i="11"/>
  <c r="BZ883" i="11"/>
  <c r="CC882" i="11"/>
  <c r="BZ882" i="11"/>
  <c r="CC881" i="11"/>
  <c r="BZ881" i="11"/>
  <c r="CC880" i="11"/>
  <c r="BZ880" i="11"/>
  <c r="CC879" i="11"/>
  <c r="BZ879" i="11"/>
  <c r="BY1563" i="9"/>
  <c r="A1563" i="9"/>
  <c r="CB1563" i="9"/>
  <c r="CB281" i="9"/>
  <c r="A281" i="9"/>
  <c r="A283" i="9"/>
  <c r="CB283" i="9"/>
  <c r="A852" i="9"/>
  <c r="CB852" i="9"/>
  <c r="A853" i="9"/>
  <c r="CB853" i="9"/>
  <c r="A854" i="9"/>
  <c r="CB854" i="9"/>
  <c r="A855" i="9"/>
  <c r="CB855" i="9"/>
  <c r="A856" i="9"/>
  <c r="CB856" i="9"/>
  <c r="A857" i="9"/>
  <c r="CB857" i="9"/>
  <c r="A858" i="9"/>
  <c r="CB858" i="9"/>
  <c r="A859" i="9"/>
  <c r="CB859" i="9"/>
  <c r="A860" i="9"/>
  <c r="CB860" i="9"/>
  <c r="A861" i="9"/>
  <c r="CB861" i="9"/>
  <c r="A862" i="9"/>
  <c r="CB862" i="9"/>
  <c r="A28" i="15"/>
  <c r="CB417" i="9"/>
  <c r="CB416" i="9"/>
  <c r="CB415" i="9"/>
  <c r="CB414" i="9"/>
  <c r="CB413" i="9"/>
  <c r="CB412" i="9"/>
  <c r="A418" i="9"/>
  <c r="A417" i="9"/>
  <c r="A416" i="9"/>
  <c r="A415" i="9"/>
  <c r="A414" i="9"/>
  <c r="A413" i="9"/>
  <c r="A412" i="9"/>
  <c r="CC878" i="11"/>
  <c r="BZ878" i="11"/>
  <c r="CC877" i="11"/>
  <c r="BZ877" i="11"/>
  <c r="CC876" i="11"/>
  <c r="BZ876" i="11"/>
  <c r="CC875" i="11"/>
  <c r="BZ875" i="11"/>
  <c r="CC874" i="11"/>
  <c r="BZ874" i="11"/>
  <c r="CC873" i="11"/>
  <c r="BZ873" i="11"/>
  <c r="CC872" i="11"/>
  <c r="BZ872" i="11"/>
  <c r="CC871" i="11"/>
  <c r="BZ871" i="11"/>
  <c r="CC870" i="11"/>
  <c r="BZ870" i="11"/>
  <c r="CC869" i="11"/>
  <c r="BZ869" i="11"/>
  <c r="CC868" i="11"/>
  <c r="BZ868" i="11"/>
  <c r="CC867" i="11"/>
  <c r="BZ867" i="11"/>
  <c r="CC866" i="11"/>
  <c r="BZ866" i="11"/>
  <c r="CC865" i="11"/>
  <c r="BZ865" i="11"/>
  <c r="CC864" i="11"/>
  <c r="BZ864" i="11"/>
  <c r="CC863" i="11"/>
  <c r="BZ863" i="11"/>
  <c r="CC862" i="11"/>
  <c r="BZ862" i="11"/>
  <c r="CC861" i="11"/>
  <c r="BZ861" i="11"/>
  <c r="A27" i="9"/>
  <c r="CB27" i="9"/>
  <c r="CC860" i="11"/>
  <c r="BZ860" i="11"/>
  <c r="CC859" i="11"/>
  <c r="BZ859" i="11"/>
  <c r="CC858" i="11"/>
  <c r="BZ858" i="11"/>
  <c r="CC857" i="11"/>
  <c r="BZ857" i="11"/>
  <c r="CC856" i="11"/>
  <c r="BZ856" i="11"/>
  <c r="CC855" i="11"/>
  <c r="BZ855" i="11"/>
  <c r="CC854" i="11"/>
  <c r="BZ854" i="11"/>
  <c r="CC853" i="11"/>
  <c r="BZ853" i="11"/>
  <c r="CC852" i="11"/>
  <c r="BZ852" i="11"/>
  <c r="CC851" i="11"/>
  <c r="BZ851" i="11"/>
  <c r="Q69" i="16"/>
  <c r="CC850" i="11"/>
  <c r="BZ850" i="11"/>
  <c r="CC849" i="11"/>
  <c r="BZ849" i="11"/>
  <c r="CC848" i="11"/>
  <c r="BZ848" i="11"/>
  <c r="CC847" i="11"/>
  <c r="BZ847" i="11"/>
  <c r="CC846" i="11"/>
  <c r="BZ846" i="11"/>
  <c r="CB552" i="9"/>
  <c r="A552" i="9"/>
  <c r="CB551" i="9"/>
  <c r="A551" i="9"/>
  <c r="CC845" i="11"/>
  <c r="BZ845" i="11"/>
  <c r="Y296" i="15"/>
  <c r="Y295" i="15"/>
  <c r="Y294" i="15"/>
  <c r="Y278" i="15"/>
  <c r="Y277" i="15"/>
  <c r="Y275" i="15"/>
  <c r="Y274" i="15"/>
  <c r="Y273" i="15"/>
  <c r="Y271" i="15"/>
  <c r="Y270" i="15"/>
  <c r="Y268" i="15"/>
  <c r="Y266" i="15"/>
  <c r="Y265" i="15"/>
  <c r="Y263" i="15"/>
  <c r="Y262" i="15"/>
  <c r="Y261" i="15"/>
  <c r="Y260" i="15"/>
  <c r="Y258" i="15"/>
  <c r="Y257" i="15"/>
  <c r="Y256" i="15"/>
  <c r="Y255" i="15"/>
  <c r="Y254" i="15"/>
  <c r="Y253" i="15"/>
  <c r="Y252" i="15"/>
  <c r="Y241" i="15"/>
  <c r="CC844" i="11"/>
  <c r="CC843" i="11"/>
  <c r="CC842" i="11"/>
  <c r="BZ842" i="11"/>
  <c r="CC841" i="11"/>
  <c r="BZ841" i="11"/>
  <c r="CC840" i="11"/>
  <c r="BZ840" i="11"/>
  <c r="CC839" i="11"/>
  <c r="BZ839" i="11"/>
  <c r="CC838" i="11"/>
  <c r="BZ838" i="11"/>
  <c r="CC837" i="11"/>
  <c r="BZ837" i="11"/>
  <c r="A249" i="15"/>
  <c r="CB1242" i="9"/>
  <c r="A1242" i="9"/>
  <c r="A295" i="15"/>
  <c r="CC836" i="11"/>
  <c r="BZ836" i="11"/>
  <c r="CC835" i="11"/>
  <c r="BZ835" i="11"/>
  <c r="CC834" i="11"/>
  <c r="BZ834" i="11"/>
  <c r="A217" i="15"/>
  <c r="Y312" i="15"/>
  <c r="A312" i="15"/>
  <c r="A278" i="15"/>
  <c r="CC833" i="11"/>
  <c r="BZ833" i="11"/>
  <c r="CC832" i="11"/>
  <c r="BZ832" i="11"/>
  <c r="CC831" i="11"/>
  <c r="BZ831" i="11"/>
  <c r="CC830" i="11"/>
  <c r="BZ830" i="11"/>
  <c r="CC829" i="11"/>
  <c r="BZ829" i="11"/>
  <c r="CC828" i="11"/>
  <c r="BZ828" i="11"/>
  <c r="CC827" i="11"/>
  <c r="BZ827" i="11"/>
  <c r="CC826" i="11"/>
  <c r="BZ826" i="11"/>
  <c r="CC825" i="11"/>
  <c r="BZ825" i="11"/>
  <c r="CC824" i="11"/>
  <c r="BZ824" i="11"/>
  <c r="CC823" i="11"/>
  <c r="BZ823" i="11"/>
  <c r="CC822" i="11"/>
  <c r="BZ822" i="11"/>
  <c r="CC821" i="11"/>
  <c r="BZ821" i="11"/>
  <c r="CC820" i="11"/>
  <c r="BZ820" i="11"/>
  <c r="CC819" i="11"/>
  <c r="BZ819" i="11"/>
  <c r="CC818" i="11"/>
  <c r="BZ818" i="11"/>
  <c r="Y146" i="15"/>
  <c r="A146" i="15"/>
  <c r="Y311" i="15"/>
  <c r="Y306" i="15"/>
  <c r="Y305" i="15"/>
  <c r="Y304" i="15"/>
  <c r="Y293" i="15"/>
  <c r="Y27" i="15"/>
  <c r="Y26" i="15"/>
  <c r="Y25" i="15"/>
  <c r="Y150" i="15"/>
  <c r="Y154" i="15"/>
  <c r="Y165" i="15"/>
  <c r="Y203" i="15"/>
  <c r="Y233" i="15"/>
  <c r="Y239" i="15"/>
  <c r="Y236" i="15"/>
  <c r="Y235" i="15"/>
  <c r="Y279" i="15"/>
  <c r="CC817" i="11"/>
  <c r="BZ817" i="11"/>
  <c r="CC816" i="11"/>
  <c r="BZ816" i="11"/>
  <c r="CC815" i="11"/>
  <c r="BZ815" i="11"/>
  <c r="A348" i="9"/>
  <c r="CB348" i="9"/>
  <c r="A351" i="9"/>
  <c r="CB351" i="9"/>
  <c r="A354" i="9"/>
  <c r="CB354" i="9"/>
  <c r="A357" i="9"/>
  <c r="CB357" i="9"/>
  <c r="A360" i="9"/>
  <c r="CB360" i="9"/>
  <c r="CB1243" i="9"/>
  <c r="CB1562" i="9"/>
  <c r="CB1564" i="9"/>
  <c r="CB1240" i="9"/>
  <c r="CB1239" i="9"/>
  <c r="CB1238" i="9"/>
  <c r="CB1237" i="9"/>
  <c r="CB1236" i="9"/>
  <c r="CB1235" i="9"/>
  <c r="CB1234" i="9"/>
  <c r="CB1233" i="9"/>
  <c r="CB1232" i="9"/>
  <c r="CB1231" i="9"/>
  <c r="CB1230" i="9"/>
  <c r="CB1229" i="9"/>
  <c r="CB1228" i="9"/>
  <c r="CB1227" i="9"/>
  <c r="CB1226" i="9"/>
  <c r="CB1225" i="9"/>
  <c r="CB1224" i="9"/>
  <c r="CB1223" i="9"/>
  <c r="CB1222" i="9"/>
  <c r="CB1221" i="9"/>
  <c r="CB1220" i="9"/>
  <c r="CB1219" i="9"/>
  <c r="CB1218" i="9"/>
  <c r="CB1217" i="9"/>
  <c r="CB1216" i="9"/>
  <c r="CB1215" i="9"/>
  <c r="CB1214" i="9"/>
  <c r="CB1213" i="9"/>
  <c r="CB1212" i="9"/>
  <c r="CB1211" i="9"/>
  <c r="CB1210" i="9"/>
  <c r="CB1209" i="9"/>
  <c r="CB1208" i="9"/>
  <c r="CB1207" i="9"/>
  <c r="CB1206" i="9"/>
  <c r="CB1205" i="9"/>
  <c r="CB1204" i="9"/>
  <c r="CB1203" i="9"/>
  <c r="CB1202" i="9"/>
  <c r="CB1201" i="9"/>
  <c r="CB1200" i="9"/>
  <c r="CB1199" i="9"/>
  <c r="CB1198" i="9"/>
  <c r="CB1197" i="9"/>
  <c r="CB1196" i="9"/>
  <c r="CB1195" i="9"/>
  <c r="CB1194" i="9"/>
  <c r="CB1193" i="9"/>
  <c r="CB1192" i="9"/>
  <c r="CB1191" i="9"/>
  <c r="CB1190" i="9"/>
  <c r="CB1189" i="9"/>
  <c r="CB1188" i="9"/>
  <c r="CB1187" i="9"/>
  <c r="CB1186" i="9"/>
  <c r="CB1185" i="9"/>
  <c r="CB1184" i="9"/>
  <c r="CB1183" i="9"/>
  <c r="CB1182" i="9"/>
  <c r="CB1181" i="9"/>
  <c r="CB1180" i="9"/>
  <c r="CB1179" i="9"/>
  <c r="CB1178" i="9"/>
  <c r="CB1177" i="9"/>
  <c r="CB1176" i="9"/>
  <c r="CB1175" i="9"/>
  <c r="CB1174" i="9"/>
  <c r="CB1173" i="9"/>
  <c r="CB1172" i="9"/>
  <c r="CB1171" i="9"/>
  <c r="CB1170" i="9"/>
  <c r="CB1169" i="9"/>
  <c r="CB1168" i="9"/>
  <c r="CB1167" i="9"/>
  <c r="CB1166" i="9"/>
  <c r="CB1165" i="9"/>
  <c r="CB1164" i="9"/>
  <c r="CB1163" i="9"/>
  <c r="CB1162" i="9"/>
  <c r="CB1161" i="9"/>
  <c r="CB1160" i="9"/>
  <c r="CB1159" i="9"/>
  <c r="CB1158" i="9"/>
  <c r="CB1157" i="9"/>
  <c r="CB1156" i="9"/>
  <c r="CB1155" i="9"/>
  <c r="CB1154" i="9"/>
  <c r="CB1153" i="9"/>
  <c r="CB1152" i="9"/>
  <c r="CB1151" i="9"/>
  <c r="CB1150" i="9"/>
  <c r="CB1149" i="9"/>
  <c r="CB1148" i="9"/>
  <c r="CB1147" i="9"/>
  <c r="CB1146" i="9"/>
  <c r="CB1145" i="9"/>
  <c r="CB1144" i="9"/>
  <c r="CB1143" i="9"/>
  <c r="CB1142" i="9"/>
  <c r="CB1141" i="9"/>
  <c r="CB1140" i="9"/>
  <c r="CB1139" i="9"/>
  <c r="CB1138" i="9"/>
  <c r="CB1137" i="9"/>
  <c r="CB1136" i="9"/>
  <c r="CB1135" i="9"/>
  <c r="CB1134" i="9"/>
  <c r="CB1133" i="9"/>
  <c r="CB1132" i="9"/>
  <c r="CB1131" i="9"/>
  <c r="CB1130" i="9"/>
  <c r="CB1129" i="9"/>
  <c r="CB1128" i="9"/>
  <c r="CB1101" i="9"/>
  <c r="CB1100" i="9"/>
  <c r="CB1098" i="9"/>
  <c r="CB1097" i="9"/>
  <c r="CB1096" i="9"/>
  <c r="CB1095" i="9"/>
  <c r="CB1094" i="9"/>
  <c r="CB1092" i="9"/>
  <c r="CB1091" i="9"/>
  <c r="CB1090" i="9"/>
  <c r="CB1089" i="9"/>
  <c r="CB1088" i="9"/>
  <c r="CB1087" i="9"/>
  <c r="CB1086" i="9"/>
  <c r="CB1085" i="9"/>
  <c r="CB1084" i="9"/>
  <c r="CB1083" i="9"/>
  <c r="CB1082" i="9"/>
  <c r="CB1081" i="9"/>
  <c r="CB1080" i="9"/>
  <c r="CB1079" i="9"/>
  <c r="CB1078" i="9"/>
  <c r="CB1077" i="9"/>
  <c r="CB1076" i="9"/>
  <c r="CB1075" i="9"/>
  <c r="CB1074" i="9"/>
  <c r="CB1073" i="9"/>
  <c r="CB1072" i="9"/>
  <c r="CB1071" i="9"/>
  <c r="CB1070" i="9"/>
  <c r="CB1069" i="9"/>
  <c r="CB1068" i="9"/>
  <c r="CB1067" i="9"/>
  <c r="CB1066" i="9"/>
  <c r="CB1065" i="9"/>
  <c r="CB1064" i="9"/>
  <c r="CB1063" i="9"/>
  <c r="CB1062" i="9"/>
  <c r="CB1061" i="9"/>
  <c r="CB1060" i="9"/>
  <c r="CB1059" i="9"/>
  <c r="CB1058" i="9"/>
  <c r="CB1057" i="9"/>
  <c r="CB1056" i="9"/>
  <c r="CB1055" i="9"/>
  <c r="CB1054" i="9"/>
  <c r="CB1053" i="9"/>
  <c r="CB1052" i="9"/>
  <c r="CB1051" i="9"/>
  <c r="CB1050" i="9"/>
  <c r="CB1049" i="9"/>
  <c r="CB1048" i="9"/>
  <c r="CB1047" i="9"/>
  <c r="CB1046" i="9"/>
  <c r="CB1045" i="9"/>
  <c r="CB1044" i="9"/>
  <c r="CB1043" i="9"/>
  <c r="CB1042" i="9"/>
  <c r="CB1041" i="9"/>
  <c r="CB1039" i="9"/>
  <c r="CB1037" i="9"/>
  <c r="CB1036" i="9"/>
  <c r="CB1035" i="9"/>
  <c r="CB1033" i="9"/>
  <c r="CB1032" i="9"/>
  <c r="CB1030" i="9"/>
  <c r="CB1029" i="9"/>
  <c r="CB1028" i="9"/>
  <c r="CB1027" i="9"/>
  <c r="CB1026" i="9"/>
  <c r="CB1025" i="9"/>
  <c r="CB1024" i="9"/>
  <c r="CB1022" i="9"/>
  <c r="CB1021" i="9"/>
  <c r="CB1020" i="9"/>
  <c r="CB1019" i="9"/>
  <c r="CB1018" i="9"/>
  <c r="CB1017" i="9"/>
  <c r="CB1016" i="9"/>
  <c r="CB1015" i="9"/>
  <c r="CB1014" i="9"/>
  <c r="CB1013" i="9"/>
  <c r="CB1012" i="9"/>
  <c r="CB1011" i="9"/>
  <c r="CB1010" i="9"/>
  <c r="CB1009" i="9"/>
  <c r="CB1008" i="9"/>
  <c r="CB1007" i="9"/>
  <c r="CB1006" i="9"/>
  <c r="CB1005" i="9"/>
  <c r="CB1004" i="9"/>
  <c r="CB1003" i="9"/>
  <c r="CB1002" i="9"/>
  <c r="CB1001" i="9"/>
  <c r="CB1000" i="9"/>
  <c r="CB999" i="9"/>
  <c r="CB998" i="9"/>
  <c r="CB997" i="9"/>
  <c r="CB996" i="9"/>
  <c r="CB995" i="9"/>
  <c r="CB994" i="9"/>
  <c r="CB993" i="9"/>
  <c r="CB992" i="9"/>
  <c r="CB991" i="9"/>
  <c r="CB990" i="9"/>
  <c r="CB989" i="9"/>
  <c r="CB988" i="9"/>
  <c r="CB987" i="9"/>
  <c r="CB986" i="9"/>
  <c r="CB985" i="9"/>
  <c r="CB984" i="9"/>
  <c r="CB983" i="9"/>
  <c r="CB982" i="9"/>
  <c r="CB981" i="9"/>
  <c r="CB980" i="9"/>
  <c r="CB979" i="9"/>
  <c r="CB978" i="9"/>
  <c r="CB977" i="9"/>
  <c r="CB976" i="9"/>
  <c r="CB975" i="9"/>
  <c r="CB974" i="9"/>
  <c r="CB973" i="9"/>
  <c r="CB972" i="9"/>
  <c r="CB971" i="9"/>
  <c r="CB970" i="9"/>
  <c r="CB969" i="9"/>
  <c r="CB968" i="9"/>
  <c r="CB967" i="9"/>
  <c r="CB966" i="9"/>
  <c r="CB965" i="9"/>
  <c r="CB964" i="9"/>
  <c r="CB963" i="9"/>
  <c r="CB962" i="9"/>
  <c r="CB961" i="9"/>
  <c r="CB960" i="9"/>
  <c r="CB959" i="9"/>
  <c r="CB958" i="9"/>
  <c r="CB957" i="9"/>
  <c r="CB956" i="9"/>
  <c r="CB955" i="9"/>
  <c r="CB954" i="9"/>
  <c r="CB953" i="9"/>
  <c r="CB952" i="9"/>
  <c r="CB951" i="9"/>
  <c r="CB950" i="9"/>
  <c r="CB949" i="9"/>
  <c r="CB948" i="9"/>
  <c r="CB947" i="9"/>
  <c r="CB946" i="9"/>
  <c r="CB945" i="9"/>
  <c r="CB944" i="9"/>
  <c r="CB943" i="9"/>
  <c r="CB942" i="9"/>
  <c r="CB941" i="9"/>
  <c r="CB940" i="9"/>
  <c r="CB939" i="9"/>
  <c r="CB938" i="9"/>
  <c r="CB937" i="9"/>
  <c r="CB936" i="9"/>
  <c r="CB935" i="9"/>
  <c r="CB934" i="9"/>
  <c r="CB933" i="9"/>
  <c r="CB932" i="9"/>
  <c r="CB931" i="9"/>
  <c r="CB930" i="9"/>
  <c r="CB929" i="9"/>
  <c r="CB926" i="9"/>
  <c r="CB925" i="9"/>
  <c r="CB923" i="9"/>
  <c r="CB922" i="9"/>
  <c r="CB921" i="9"/>
  <c r="CB920" i="9"/>
  <c r="CB919" i="9"/>
  <c r="CB918" i="9"/>
  <c r="CB917" i="9"/>
  <c r="CB916" i="9"/>
  <c r="CB915" i="9"/>
  <c r="CB914" i="9"/>
  <c r="CB913" i="9"/>
  <c r="CB912" i="9"/>
  <c r="CB911" i="9"/>
  <c r="CB910" i="9"/>
  <c r="CB909" i="9"/>
  <c r="CB908" i="9"/>
  <c r="CB907" i="9"/>
  <c r="CB906" i="9"/>
  <c r="CB905" i="9"/>
  <c r="CB904" i="9"/>
  <c r="CB903" i="9"/>
  <c r="CB902" i="9"/>
  <c r="CB901" i="9"/>
  <c r="CB900" i="9"/>
  <c r="CB899" i="9"/>
  <c r="CB898" i="9"/>
  <c r="CB897" i="9"/>
  <c r="CB896" i="9"/>
  <c r="CB895" i="9"/>
  <c r="CB894" i="9"/>
  <c r="CB893" i="9"/>
  <c r="CB892" i="9"/>
  <c r="CB891" i="9"/>
  <c r="CB890" i="9"/>
  <c r="CB889" i="9"/>
  <c r="CB888" i="9"/>
  <c r="CB887" i="9"/>
  <c r="CB886" i="9"/>
  <c r="CB885" i="9"/>
  <c r="CB884" i="9"/>
  <c r="CB883" i="9"/>
  <c r="CB882" i="9"/>
  <c r="CB881" i="9"/>
  <c r="CB880" i="9"/>
  <c r="CB879" i="9"/>
  <c r="CB878" i="9"/>
  <c r="CB877" i="9"/>
  <c r="CB876" i="9"/>
  <c r="CB875" i="9"/>
  <c r="CB874" i="9"/>
  <c r="CB873" i="9"/>
  <c r="CB872" i="9"/>
  <c r="CB871" i="9"/>
  <c r="CB870" i="9"/>
  <c r="CB869" i="9"/>
  <c r="CB868" i="9"/>
  <c r="CB867" i="9"/>
  <c r="CB866" i="9"/>
  <c r="CB865" i="9"/>
  <c r="CB864" i="9"/>
  <c r="CB863" i="9"/>
  <c r="CB851" i="9"/>
  <c r="CB849" i="9"/>
  <c r="CB848" i="9"/>
  <c r="CB847" i="9"/>
  <c r="CB846" i="9"/>
  <c r="CB845" i="9"/>
  <c r="CB844" i="9"/>
  <c r="CB842" i="9"/>
  <c r="CB841" i="9"/>
  <c r="CB840" i="9"/>
  <c r="CB839" i="9"/>
  <c r="CB838" i="9"/>
  <c r="CB837" i="9"/>
  <c r="CB836" i="9"/>
  <c r="CB835" i="9"/>
  <c r="CB834" i="9"/>
  <c r="CB833" i="9"/>
  <c r="CB832" i="9"/>
  <c r="CB831" i="9"/>
  <c r="CB830" i="9"/>
  <c r="CB829" i="9"/>
  <c r="CB828" i="9"/>
  <c r="CB827" i="9"/>
  <c r="CB826" i="9"/>
  <c r="CB823" i="9"/>
  <c r="CB822" i="9"/>
  <c r="CB819" i="9"/>
  <c r="CB818" i="9"/>
  <c r="CB817" i="9"/>
  <c r="CB815" i="9"/>
  <c r="CB814" i="9"/>
  <c r="CB813" i="9"/>
  <c r="CB811" i="9"/>
  <c r="CB810" i="9"/>
  <c r="CB809" i="9"/>
  <c r="CB808" i="9"/>
  <c r="CB807" i="9"/>
  <c r="CB806" i="9"/>
  <c r="CB805" i="9"/>
  <c r="CB801" i="9"/>
  <c r="CB800" i="9"/>
  <c r="CB799" i="9"/>
  <c r="CB798" i="9"/>
  <c r="CB797" i="9"/>
  <c r="CB796" i="9"/>
  <c r="CB795" i="9"/>
  <c r="CB794" i="9"/>
  <c r="CB793" i="9"/>
  <c r="CB792" i="9"/>
  <c r="CB791" i="9"/>
  <c r="CB788" i="9"/>
  <c r="CB787" i="9"/>
  <c r="CB786" i="9"/>
  <c r="CB785" i="9"/>
  <c r="CB784" i="9"/>
  <c r="CB783" i="9"/>
  <c r="CB782" i="9"/>
  <c r="CB778" i="9"/>
  <c r="CB777" i="9"/>
  <c r="CB776" i="9"/>
  <c r="CB775" i="9"/>
  <c r="CB774" i="9"/>
  <c r="CB773" i="9"/>
  <c r="CB772" i="9"/>
  <c r="CB771" i="9"/>
  <c r="CB770" i="9"/>
  <c r="CB769" i="9"/>
  <c r="CB768" i="9"/>
  <c r="CB767" i="9"/>
  <c r="CB765" i="9"/>
  <c r="CB764" i="9"/>
  <c r="CB763" i="9"/>
  <c r="CB762" i="9"/>
  <c r="CB761" i="9"/>
  <c r="CB760" i="9"/>
  <c r="CB759" i="9"/>
  <c r="CB758" i="9"/>
  <c r="CB757" i="9"/>
  <c r="CB756" i="9"/>
  <c r="CB755" i="9"/>
  <c r="CB754" i="9"/>
  <c r="CB753" i="9"/>
  <c r="CB752" i="9"/>
  <c r="CB751" i="9"/>
  <c r="CB750" i="9"/>
  <c r="CB749" i="9"/>
  <c r="CB748" i="9"/>
  <c r="CB747" i="9"/>
  <c r="CB746" i="9"/>
  <c r="CB745" i="9"/>
  <c r="CB744" i="9"/>
  <c r="CB743" i="9"/>
  <c r="CB742" i="9"/>
  <c r="CB741" i="9"/>
  <c r="CB740" i="9"/>
  <c r="CB739" i="9"/>
  <c r="CB738" i="9"/>
  <c r="CB737" i="9"/>
  <c r="CB725" i="9"/>
  <c r="CB724" i="9"/>
  <c r="CB723" i="9"/>
  <c r="CB722" i="9"/>
  <c r="CB721" i="9"/>
  <c r="CB720" i="9"/>
  <c r="CB719" i="9"/>
  <c r="CB718" i="9"/>
  <c r="CB717" i="9"/>
  <c r="CB716" i="9"/>
  <c r="CB715" i="9"/>
  <c r="CB714" i="9"/>
  <c r="CB713" i="9"/>
  <c r="CB712" i="9"/>
  <c r="CB711" i="9"/>
  <c r="CB710" i="9"/>
  <c r="CB709" i="9"/>
  <c r="CB708" i="9"/>
  <c r="CB707" i="9"/>
  <c r="CB706" i="9"/>
  <c r="CB705" i="9"/>
  <c r="CB513" i="9"/>
  <c r="CB512" i="9"/>
  <c r="CB511" i="9"/>
  <c r="CB510" i="9"/>
  <c r="CB509" i="9"/>
  <c r="CB508" i="9"/>
  <c r="CB507" i="9"/>
  <c r="CB506" i="9"/>
  <c r="CB505" i="9"/>
  <c r="CB504" i="9"/>
  <c r="CB503" i="9"/>
  <c r="CB502" i="9"/>
  <c r="CB501" i="9"/>
  <c r="CB500" i="9"/>
  <c r="CB499" i="9"/>
  <c r="CB498" i="9"/>
  <c r="CB497" i="9"/>
  <c r="CB496" i="9"/>
  <c r="CB495" i="9"/>
  <c r="CB494" i="9"/>
  <c r="CB493" i="9"/>
  <c r="CB492" i="9"/>
  <c r="CB491" i="9"/>
  <c r="CB490" i="9"/>
  <c r="CB489" i="9"/>
  <c r="CB488" i="9"/>
  <c r="CB487" i="9"/>
  <c r="CB486" i="9"/>
  <c r="CB485" i="9"/>
  <c r="CB484" i="9"/>
  <c r="CB483" i="9"/>
  <c r="CB482" i="9"/>
  <c r="CB481" i="9"/>
  <c r="CB480" i="9"/>
  <c r="CB479" i="9"/>
  <c r="CB478" i="9"/>
  <c r="CB477" i="9"/>
  <c r="CB476" i="9"/>
  <c r="CB475" i="9"/>
  <c r="CB474" i="9"/>
  <c r="CB473" i="9"/>
  <c r="CB472" i="9"/>
  <c r="CB471" i="9"/>
  <c r="CB470" i="9"/>
  <c r="CB469" i="9"/>
  <c r="CB468" i="9"/>
  <c r="CB467" i="9"/>
  <c r="CB466" i="9"/>
  <c r="CB465" i="9"/>
  <c r="CB464" i="9"/>
  <c r="CB463" i="9"/>
  <c r="CB462" i="9"/>
  <c r="CB461" i="9"/>
  <c r="CB460" i="9"/>
  <c r="CB459" i="9"/>
  <c r="CB458" i="9"/>
  <c r="CB457" i="9"/>
  <c r="CB456" i="9"/>
  <c r="CB455" i="9"/>
  <c r="CB454" i="9"/>
  <c r="CB453" i="9"/>
  <c r="CB452" i="9"/>
  <c r="CB451" i="9"/>
  <c r="CB450" i="9"/>
  <c r="CB449" i="9"/>
  <c r="CB448" i="9"/>
  <c r="CB447" i="9"/>
  <c r="CB446" i="9"/>
  <c r="CB445" i="9"/>
  <c r="CB444" i="9"/>
  <c r="CB443" i="9"/>
  <c r="CB442" i="9"/>
  <c r="CB441" i="9"/>
  <c r="CB440" i="9"/>
  <c r="CB439" i="9"/>
  <c r="CB438" i="9"/>
  <c r="CB437" i="9"/>
  <c r="CB436" i="9"/>
  <c r="CB435" i="9"/>
  <c r="CB434" i="9"/>
  <c r="CB433" i="9"/>
  <c r="CB432" i="9"/>
  <c r="CB431" i="9"/>
  <c r="CB430" i="9"/>
  <c r="CB429" i="9"/>
  <c r="CB422" i="9"/>
  <c r="CB421" i="9"/>
  <c r="CB420" i="9"/>
  <c r="CB419" i="9"/>
  <c r="CB418" i="9"/>
  <c r="CB411" i="9"/>
  <c r="CB410" i="9"/>
  <c r="CB409" i="9"/>
  <c r="CB408" i="9"/>
  <c r="CB407" i="9"/>
  <c r="CB406" i="9"/>
  <c r="CB405" i="9"/>
  <c r="CB404" i="9"/>
  <c r="CB403" i="9"/>
  <c r="CB402" i="9"/>
  <c r="CB401" i="9"/>
  <c r="CB400" i="9"/>
  <c r="CB399" i="9"/>
  <c r="CB398" i="9"/>
  <c r="CB397" i="9"/>
  <c r="CB396" i="9"/>
  <c r="CB395" i="9"/>
  <c r="CB394" i="9"/>
  <c r="CB393" i="9"/>
  <c r="CB392" i="9"/>
  <c r="CB391" i="9"/>
  <c r="CB390" i="9"/>
  <c r="CB389" i="9"/>
  <c r="CB388" i="9"/>
  <c r="CB387" i="9"/>
  <c r="CB386" i="9"/>
  <c r="CB385" i="9"/>
  <c r="CB384" i="9"/>
  <c r="CB383" i="9"/>
  <c r="CB382" i="9"/>
  <c r="CB381" i="9"/>
  <c r="CB380" i="9"/>
  <c r="CB379" i="9"/>
  <c r="CB378" i="9"/>
  <c r="CB377" i="9"/>
  <c r="CB376" i="9"/>
  <c r="CB375" i="9"/>
  <c r="CB374" i="9"/>
  <c r="CB373" i="9"/>
  <c r="CB372" i="9"/>
  <c r="CB371" i="9"/>
  <c r="CB370" i="9"/>
  <c r="CB369" i="9"/>
  <c r="CB368" i="9"/>
  <c r="CB367" i="9"/>
  <c r="CB366" i="9"/>
  <c r="CB365" i="9"/>
  <c r="CB364" i="9"/>
  <c r="CB363" i="9"/>
  <c r="CB362" i="9"/>
  <c r="CB361" i="9"/>
  <c r="CB359" i="9"/>
  <c r="CB358" i="9"/>
  <c r="CB356" i="9"/>
  <c r="CB355" i="9"/>
  <c r="CB353" i="9"/>
  <c r="CB352" i="9"/>
  <c r="CB350" i="9"/>
  <c r="CB349" i="9"/>
  <c r="CB347" i="9"/>
  <c r="CB346" i="9"/>
  <c r="CB345" i="9"/>
  <c r="CB344" i="9"/>
  <c r="CB343" i="9"/>
  <c r="CB342" i="9"/>
  <c r="CB341" i="9"/>
  <c r="CB340" i="9"/>
  <c r="CB339" i="9"/>
  <c r="CB338" i="9"/>
  <c r="CB337" i="9"/>
  <c r="CB336" i="9"/>
  <c r="CB335" i="9"/>
  <c r="CB334" i="9"/>
  <c r="CB333" i="9"/>
  <c r="CB332" i="9"/>
  <c r="CB331" i="9"/>
  <c r="CB330" i="9"/>
  <c r="CB329" i="9"/>
  <c r="CB328" i="9"/>
  <c r="CB327" i="9"/>
  <c r="CB326" i="9"/>
  <c r="CB325" i="9"/>
  <c r="CB324" i="9"/>
  <c r="CB323" i="9"/>
  <c r="CB322" i="9"/>
  <c r="CB321" i="9"/>
  <c r="CB320" i="9"/>
  <c r="CB319" i="9"/>
  <c r="CB318" i="9"/>
  <c r="CB317" i="9"/>
  <c r="CB316" i="9"/>
  <c r="CB315" i="9"/>
  <c r="CB314" i="9"/>
  <c r="CB313" i="9"/>
  <c r="CB312" i="9"/>
  <c r="CB311" i="9"/>
  <c r="CB310" i="9"/>
  <c r="CB309" i="9"/>
  <c r="CB308" i="9"/>
  <c r="CB307" i="9"/>
  <c r="CB306" i="9"/>
  <c r="CB305" i="9"/>
  <c r="CB304" i="9"/>
  <c r="CB303" i="9"/>
  <c r="CB302" i="9"/>
  <c r="CB301" i="9"/>
  <c r="CB300" i="9"/>
  <c r="CB299" i="9"/>
  <c r="CB298" i="9"/>
  <c r="CB297" i="9"/>
  <c r="CB296" i="9"/>
  <c r="CB295" i="9"/>
  <c r="CB294" i="9"/>
  <c r="CB293" i="9"/>
  <c r="CB292" i="9"/>
  <c r="CB291" i="9"/>
  <c r="CB290" i="9"/>
  <c r="CB289" i="9"/>
  <c r="CB288" i="9"/>
  <c r="CB287" i="9"/>
  <c r="CB286" i="9"/>
  <c r="CB284" i="9"/>
  <c r="CB282" i="9"/>
  <c r="CB280" i="9"/>
  <c r="CB279" i="9"/>
  <c r="CB278" i="9"/>
  <c r="CB277" i="9"/>
  <c r="CB276" i="9"/>
  <c r="CB275" i="9"/>
  <c r="CB274" i="9"/>
  <c r="CB273" i="9"/>
  <c r="CB272" i="9"/>
  <c r="CB271" i="9"/>
  <c r="CB270" i="9"/>
  <c r="CB269" i="9"/>
  <c r="CB268" i="9"/>
  <c r="CB267" i="9"/>
  <c r="CB266" i="9"/>
  <c r="CB265" i="9"/>
  <c r="CB264" i="9"/>
  <c r="CB263" i="9"/>
  <c r="CB262" i="9"/>
  <c r="CB261" i="9"/>
  <c r="CB260" i="9"/>
  <c r="CB259" i="9"/>
  <c r="CB258" i="9"/>
  <c r="CB257" i="9"/>
  <c r="CB256" i="9"/>
  <c r="CB255" i="9"/>
  <c r="CB254" i="9"/>
  <c r="CB253" i="9"/>
  <c r="CB252" i="9"/>
  <c r="CB251" i="9"/>
  <c r="CB250" i="9"/>
  <c r="CB249" i="9"/>
  <c r="CB248" i="9"/>
  <c r="CB247" i="9"/>
  <c r="CB246" i="9"/>
  <c r="CB245" i="9"/>
  <c r="CB244" i="9"/>
  <c r="CB243" i="9"/>
  <c r="CB242" i="9"/>
  <c r="CB241" i="9"/>
  <c r="CB240" i="9"/>
  <c r="CB239" i="9"/>
  <c r="CB238" i="9"/>
  <c r="CB237" i="9"/>
  <c r="CB236" i="9"/>
  <c r="CB235" i="9"/>
  <c r="CB234" i="9"/>
  <c r="CB233" i="9"/>
  <c r="CB232" i="9"/>
  <c r="CB231" i="9"/>
  <c r="CB230" i="9"/>
  <c r="CB229" i="9"/>
  <c r="CB228" i="9"/>
  <c r="CB227" i="9"/>
  <c r="CB226" i="9"/>
  <c r="CB225" i="9"/>
  <c r="CB224" i="9"/>
  <c r="CB223" i="9"/>
  <c r="CB222" i="9"/>
  <c r="CB221" i="9"/>
  <c r="CB220" i="9"/>
  <c r="CB219" i="9"/>
  <c r="CB218" i="9"/>
  <c r="CB217" i="9"/>
  <c r="CB216" i="9"/>
  <c r="CB215" i="9"/>
  <c r="CB214" i="9"/>
  <c r="CB213" i="9"/>
  <c r="CB212" i="9"/>
  <c r="CB211" i="9"/>
  <c r="CB210" i="9"/>
  <c r="CB209" i="9"/>
  <c r="CB208" i="9"/>
  <c r="CB207" i="9"/>
  <c r="CB206" i="9"/>
  <c r="CB205" i="9"/>
  <c r="CB204" i="9"/>
  <c r="CB203" i="9"/>
  <c r="CB202" i="9"/>
  <c r="CB201" i="9"/>
  <c r="CB200" i="9"/>
  <c r="CB199" i="9"/>
  <c r="CB198" i="9"/>
  <c r="CB197" i="9"/>
  <c r="CB196" i="9"/>
  <c r="CB195" i="9"/>
  <c r="CB194" i="9"/>
  <c r="CB193" i="9"/>
  <c r="CB192" i="9"/>
  <c r="CB191" i="9"/>
  <c r="CB190" i="9"/>
  <c r="CB189" i="9"/>
  <c r="CB188" i="9"/>
  <c r="CB187" i="9"/>
  <c r="CB186" i="9"/>
  <c r="CB185" i="9"/>
  <c r="CB184" i="9"/>
  <c r="CB183" i="9"/>
  <c r="CB182" i="9"/>
  <c r="CB181" i="9"/>
  <c r="CB180" i="9"/>
  <c r="CB179" i="9"/>
  <c r="CB178" i="9"/>
  <c r="CB177" i="9"/>
  <c r="CB176" i="9"/>
  <c r="CB175" i="9"/>
  <c r="CB174" i="9"/>
  <c r="CB173" i="9"/>
  <c r="CB172" i="9"/>
  <c r="CB171" i="9"/>
  <c r="CB170" i="9"/>
  <c r="CB169" i="9"/>
  <c r="CB168" i="9"/>
  <c r="CB167" i="9"/>
  <c r="CB166" i="9"/>
  <c r="CB165" i="9"/>
  <c r="CB164" i="9"/>
  <c r="CB163" i="9"/>
  <c r="CB162" i="9"/>
  <c r="CB161" i="9"/>
  <c r="CB160" i="9"/>
  <c r="CB159" i="9"/>
  <c r="CB158" i="9"/>
  <c r="CB157" i="9"/>
  <c r="CB156" i="9"/>
  <c r="CB155" i="9"/>
  <c r="CB154" i="9"/>
  <c r="CB153" i="9"/>
  <c r="CB152" i="9"/>
  <c r="CB151" i="9"/>
  <c r="CB150" i="9"/>
  <c r="CB149" i="9"/>
  <c r="CB148" i="9"/>
  <c r="CB147" i="9"/>
  <c r="CB146" i="9"/>
  <c r="CB145" i="9"/>
  <c r="CB144" i="9"/>
  <c r="CB143" i="9"/>
  <c r="CB142" i="9"/>
  <c r="CB141" i="9"/>
  <c r="CB140" i="9"/>
  <c r="CB139" i="9"/>
  <c r="CB138" i="9"/>
  <c r="CB137" i="9"/>
  <c r="CB136" i="9"/>
  <c r="CB135" i="9"/>
  <c r="CB134" i="9"/>
  <c r="CB133" i="9"/>
  <c r="CB132" i="9"/>
  <c r="CB131" i="9"/>
  <c r="CB130" i="9"/>
  <c r="CB129" i="9"/>
  <c r="CB128" i="9"/>
  <c r="CB127" i="9"/>
  <c r="CB126" i="9"/>
  <c r="CB125" i="9"/>
  <c r="CB124" i="9"/>
  <c r="CB123" i="9"/>
  <c r="CB122" i="9"/>
  <c r="CB121" i="9"/>
  <c r="CB120" i="9"/>
  <c r="CB119" i="9"/>
  <c r="CB118" i="9"/>
  <c r="CB117" i="9"/>
  <c r="CB116" i="9"/>
  <c r="CB115" i="9"/>
  <c r="CB114" i="9"/>
  <c r="CB113" i="9"/>
  <c r="CB112" i="9"/>
  <c r="CB111" i="9"/>
  <c r="CB110" i="9"/>
  <c r="CB109" i="9"/>
  <c r="CB108" i="9"/>
  <c r="CB107" i="9"/>
  <c r="CB106" i="9"/>
  <c r="CB105" i="9"/>
  <c r="CB104" i="9"/>
  <c r="CB103" i="9"/>
  <c r="CB102" i="9"/>
  <c r="CB101" i="9"/>
  <c r="CB100" i="9"/>
  <c r="CB99" i="9"/>
  <c r="CB98" i="9"/>
  <c r="CB97" i="9"/>
  <c r="CB96" i="9"/>
  <c r="CB95" i="9"/>
  <c r="CB94" i="9"/>
  <c r="CB93" i="9"/>
  <c r="CB92" i="9"/>
  <c r="CB91" i="9"/>
  <c r="CB90" i="9"/>
  <c r="CB89" i="9"/>
  <c r="CB88" i="9"/>
  <c r="CB87" i="9"/>
  <c r="CB86" i="9"/>
  <c r="CB85" i="9"/>
  <c r="CB84" i="9"/>
  <c r="CB83" i="9"/>
  <c r="CB82" i="9"/>
  <c r="CB81" i="9"/>
  <c r="CB80" i="9"/>
  <c r="CB79" i="9"/>
  <c r="CB78" i="9"/>
  <c r="CB77" i="9"/>
  <c r="CB76" i="9"/>
  <c r="CB75" i="9"/>
  <c r="CB74" i="9"/>
  <c r="CB73" i="9"/>
  <c r="CB72" i="9"/>
  <c r="CB71" i="9"/>
  <c r="CB70" i="9"/>
  <c r="CB69" i="9"/>
  <c r="CB68" i="9"/>
  <c r="CB67" i="9"/>
  <c r="CB66" i="9"/>
  <c r="CB65" i="9"/>
  <c r="CB64" i="9"/>
  <c r="CB63" i="9"/>
  <c r="CB62" i="9"/>
  <c r="CB61" i="9"/>
  <c r="CB60" i="9"/>
  <c r="CB59" i="9"/>
  <c r="CB58" i="9"/>
  <c r="CB57" i="9"/>
  <c r="CB56" i="9"/>
  <c r="CB55" i="9"/>
  <c r="CB54" i="9"/>
  <c r="CB53" i="9"/>
  <c r="CB52" i="9"/>
  <c r="CB51" i="9"/>
  <c r="CB50" i="9"/>
  <c r="CB49" i="9"/>
  <c r="CB48" i="9"/>
  <c r="CB47" i="9"/>
  <c r="CB46" i="9"/>
  <c r="CB45" i="9"/>
  <c r="CB44" i="9"/>
  <c r="CB43" i="9"/>
  <c r="CB42" i="9"/>
  <c r="CB41" i="9"/>
  <c r="CB40" i="9"/>
  <c r="CB39" i="9"/>
  <c r="CB38" i="9"/>
  <c r="CB37" i="9"/>
  <c r="CB36" i="9"/>
  <c r="CB35" i="9"/>
  <c r="CB34" i="9"/>
  <c r="CB33" i="9"/>
  <c r="CB32" i="9"/>
  <c r="CB31" i="9"/>
  <c r="CB30" i="9"/>
  <c r="CB29" i="9"/>
  <c r="CB28" i="9"/>
  <c r="CB26" i="9"/>
  <c r="CB25" i="9"/>
  <c r="CB24" i="9"/>
  <c r="CB23" i="9"/>
  <c r="CB22" i="9"/>
  <c r="CB21" i="9"/>
  <c r="CB20" i="9"/>
  <c r="CB19" i="9"/>
  <c r="CB18" i="9"/>
  <c r="CB17" i="9"/>
  <c r="CB16" i="9"/>
  <c r="CB15" i="9"/>
  <c r="CB14" i="9"/>
  <c r="CB13" i="9"/>
  <c r="CB12" i="9"/>
  <c r="CB11" i="9"/>
  <c r="CB10" i="9"/>
  <c r="CB9" i="9"/>
  <c r="CB8" i="9"/>
  <c r="CB7" i="9"/>
  <c r="CB6" i="9"/>
  <c r="CB5" i="9"/>
  <c r="CB4" i="9"/>
  <c r="CB3" i="9"/>
  <c r="Q71" i="16"/>
  <c r="A27" i="15"/>
  <c r="A851" i="9"/>
  <c r="CC797" i="11"/>
  <c r="BZ797" i="11"/>
  <c r="CC796" i="11"/>
  <c r="BZ796" i="11"/>
  <c r="CC795" i="11"/>
  <c r="BZ795" i="11"/>
  <c r="CC794" i="11"/>
  <c r="BZ794" i="11"/>
  <c r="CC793" i="11"/>
  <c r="BZ793" i="11"/>
  <c r="CC792" i="11"/>
  <c r="BZ792" i="11"/>
  <c r="CC791" i="11"/>
  <c r="BZ791" i="11"/>
  <c r="CC790" i="11"/>
  <c r="BZ790" i="11"/>
  <c r="CC789" i="11"/>
  <c r="BZ789" i="11"/>
  <c r="CC788" i="11"/>
  <c r="BZ788" i="11"/>
  <c r="CC787" i="11"/>
  <c r="BZ787" i="11"/>
  <c r="A926" i="9"/>
  <c r="A925" i="9"/>
  <c r="CC786" i="11"/>
  <c r="BZ786" i="11"/>
  <c r="CC785" i="11"/>
  <c r="BZ785" i="11"/>
  <c r="CC784" i="11"/>
  <c r="BZ784" i="11"/>
  <c r="CC783" i="11"/>
  <c r="BZ783" i="11"/>
  <c r="A513" i="9"/>
  <c r="CC782" i="11"/>
  <c r="BZ782" i="11"/>
  <c r="CC781" i="11"/>
  <c r="BZ781" i="11"/>
  <c r="CC780" i="11"/>
  <c r="BZ780" i="11"/>
  <c r="CC779" i="11"/>
  <c r="BZ779" i="11"/>
  <c r="CC778" i="11"/>
  <c r="BZ778" i="11"/>
  <c r="CC777" i="11"/>
  <c r="BZ777" i="11"/>
  <c r="CC776" i="11"/>
  <c r="BZ776" i="11"/>
  <c r="CC775" i="11"/>
  <c r="BZ775" i="11"/>
  <c r="CC774" i="11"/>
  <c r="BZ774" i="11"/>
  <c r="CC773" i="11"/>
  <c r="BZ773" i="11"/>
  <c r="CC772" i="11"/>
  <c r="BZ772" i="11"/>
  <c r="CC771" i="11"/>
  <c r="BZ771" i="11"/>
  <c r="CC770" i="11"/>
  <c r="BZ770" i="11"/>
  <c r="CC766" i="11"/>
  <c r="CC765" i="11"/>
  <c r="BZ765" i="11"/>
  <c r="CC764" i="11"/>
  <c r="BZ764" i="11"/>
  <c r="A279" i="15"/>
  <c r="CC763" i="11"/>
  <c r="BZ763" i="11"/>
  <c r="CC762" i="11"/>
  <c r="BZ762" i="11"/>
  <c r="CC761" i="11"/>
  <c r="BZ761" i="11"/>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CC760" i="11"/>
  <c r="CC759" i="11"/>
  <c r="CC758" i="11"/>
  <c r="CC757" i="11"/>
  <c r="CC756" i="11"/>
  <c r="CC755" i="11"/>
  <c r="CC754" i="11"/>
  <c r="CC753" i="11"/>
  <c r="CC752" i="11"/>
  <c r="CC751" i="11"/>
  <c r="CC750" i="11"/>
  <c r="CC749" i="11"/>
  <c r="CC748" i="11"/>
  <c r="CC747" i="11"/>
  <c r="CC746" i="11"/>
  <c r="CC745" i="11"/>
  <c r="CC744" i="11"/>
  <c r="CC743" i="11"/>
  <c r="CC742" i="11"/>
  <c r="CC741" i="11"/>
  <c r="CC740" i="11"/>
  <c r="CC739" i="11"/>
  <c r="CC738" i="11"/>
  <c r="CC737" i="11"/>
  <c r="CC736" i="11"/>
  <c r="BZ760" i="11"/>
  <c r="BZ759" i="11"/>
  <c r="BZ758" i="11"/>
  <c r="BZ757" i="11"/>
  <c r="BZ756" i="11"/>
  <c r="BZ755" i="11"/>
  <c r="BZ754" i="11"/>
  <c r="BZ753" i="11"/>
  <c r="BZ752" i="11"/>
  <c r="BZ751" i="11"/>
  <c r="BZ750" i="11"/>
  <c r="BZ749" i="11"/>
  <c r="BZ748" i="11"/>
  <c r="BZ747" i="11"/>
  <c r="BZ746" i="11"/>
  <c r="BZ745" i="11"/>
  <c r="BZ744" i="11"/>
  <c r="BZ743" i="11"/>
  <c r="BZ742" i="11"/>
  <c r="BZ741" i="11"/>
  <c r="BZ740" i="11"/>
  <c r="BZ739" i="11"/>
  <c r="BZ738" i="11"/>
  <c r="A960" i="9"/>
  <c r="A941" i="9"/>
  <c r="A940" i="9"/>
  <c r="A939" i="9"/>
  <c r="A938" i="9"/>
  <c r="A937" i="9"/>
  <c r="A936" i="9"/>
  <c r="A959" i="9"/>
  <c r="A958" i="9"/>
  <c r="A957" i="9"/>
  <c r="A956" i="9"/>
  <c r="A955" i="9"/>
  <c r="A954" i="9"/>
  <c r="A953" i="9"/>
  <c r="A952" i="9"/>
  <c r="A951" i="9"/>
  <c r="A950" i="9"/>
  <c r="A949" i="9"/>
  <c r="A948" i="9"/>
  <c r="A947" i="9"/>
  <c r="A946" i="9"/>
  <c r="A945" i="9"/>
  <c r="A944" i="9"/>
  <c r="A943" i="9"/>
  <c r="A942" i="9"/>
  <c r="A311" i="15"/>
  <c r="A137" i="9"/>
  <c r="A216" i="15"/>
  <c r="A306" i="15"/>
  <c r="A305" i="15"/>
  <c r="A304" i="15"/>
  <c r="A214" i="15"/>
  <c r="A212" i="15"/>
  <c r="A210" i="15"/>
  <c r="A207" i="15"/>
  <c r="Y205" i="15"/>
  <c r="A205" i="15"/>
  <c r="A219" i="15"/>
  <c r="A221" i="15"/>
  <c r="A223" i="15"/>
  <c r="A268" i="15"/>
  <c r="A209" i="9"/>
  <c r="A206" i="9"/>
  <c r="A193" i="9"/>
  <c r="A197" i="9"/>
  <c r="A188" i="9"/>
  <c r="A183" i="9"/>
  <c r="A178" i="9"/>
  <c r="A173" i="9"/>
  <c r="A158" i="9"/>
  <c r="A153" i="9"/>
  <c r="A148" i="9"/>
  <c r="A141" i="9"/>
  <c r="A130" i="9"/>
  <c r="A122" i="9"/>
  <c r="A112" i="9"/>
  <c r="A849" i="9"/>
  <c r="A848" i="9"/>
  <c r="A847" i="9"/>
  <c r="A846" i="9"/>
  <c r="A845" i="9"/>
  <c r="A844" i="9"/>
  <c r="A842" i="9"/>
  <c r="A841" i="9"/>
  <c r="A840" i="9"/>
  <c r="A839" i="9"/>
  <c r="A838" i="9"/>
  <c r="A837" i="9"/>
  <c r="A836" i="9"/>
  <c r="A835" i="9"/>
  <c r="A834" i="9"/>
  <c r="A833" i="9"/>
  <c r="A832" i="9"/>
  <c r="A831" i="9"/>
  <c r="A830" i="9"/>
  <c r="A829" i="9"/>
  <c r="A828" i="9"/>
  <c r="BZ737" i="11"/>
  <c r="BZ736" i="11"/>
  <c r="CC735" i="11"/>
  <c r="BZ735" i="11"/>
  <c r="CC734" i="11"/>
  <c r="BZ734" i="11"/>
  <c r="A446" i="9"/>
  <c r="A445" i="9"/>
  <c r="A444" i="9"/>
  <c r="A443" i="9"/>
  <c r="A442" i="9"/>
  <c r="A441" i="9"/>
  <c r="A440" i="9"/>
  <c r="A1131" i="9"/>
  <c r="A1130" i="9"/>
  <c r="A1129" i="9"/>
  <c r="A1128" i="9"/>
  <c r="A1127" i="9"/>
  <c r="A1126" i="9"/>
  <c r="A1125" i="9"/>
  <c r="A1124" i="9"/>
  <c r="A1123" i="9"/>
  <c r="A1122" i="9"/>
  <c r="A1121" i="9"/>
  <c r="A1120" i="9"/>
  <c r="A1119" i="9"/>
  <c r="A294" i="15"/>
  <c r="A293" i="15"/>
  <c r="CC733" i="11"/>
  <c r="BZ733" i="11"/>
  <c r="CC732" i="11"/>
  <c r="BZ732" i="11"/>
  <c r="A236" i="15"/>
  <c r="A235" i="15"/>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50" i="15"/>
  <c r="A25" i="15"/>
  <c r="CC731" i="11"/>
  <c r="BZ731" i="11"/>
  <c r="A813" i="9"/>
  <c r="A815" i="9"/>
  <c r="A814" i="9"/>
  <c r="A811" i="9"/>
  <c r="A810" i="9"/>
  <c r="A809" i="9"/>
  <c r="A819" i="9"/>
  <c r="A823" i="9"/>
  <c r="A827" i="9"/>
  <c r="Q38" i="16"/>
  <c r="CC728" i="11"/>
  <c r="BZ728" i="11"/>
  <c r="CC729" i="11"/>
  <c r="BZ729" i="11"/>
  <c r="CC730" i="11"/>
  <c r="BZ730" i="11"/>
  <c r="A154" i="15"/>
  <c r="CC727" i="11"/>
  <c r="A117" i="9"/>
  <c r="A118" i="9"/>
  <c r="A119" i="9"/>
  <c r="A125" i="9"/>
  <c r="A126" i="9"/>
  <c r="A127" i="9"/>
  <c r="A133" i="9"/>
  <c r="A134" i="9"/>
  <c r="A143" i="9"/>
  <c r="A144" i="9"/>
  <c r="A145" i="9"/>
  <c r="A151" i="9"/>
  <c r="A152" i="9"/>
  <c r="A154" i="9"/>
  <c r="A155" i="9"/>
  <c r="A160" i="9"/>
  <c r="A180" i="9"/>
  <c r="A190" i="9"/>
  <c r="A194" i="9"/>
  <c r="A346" i="9"/>
  <c r="A347" i="9"/>
  <c r="A349" i="9"/>
  <c r="A350" i="9"/>
  <c r="A352" i="9"/>
  <c r="A353" i="9"/>
  <c r="A355" i="9"/>
  <c r="A356" i="9"/>
  <c r="A358" i="9"/>
  <c r="A359"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406" i="9"/>
  <c r="A407" i="9"/>
  <c r="A408" i="9"/>
  <c r="A409" i="9"/>
  <c r="A410" i="9"/>
  <c r="A411" i="9"/>
  <c r="A419" i="9"/>
  <c r="A420" i="9"/>
  <c r="A421" i="9"/>
  <c r="A422" i="9"/>
  <c r="A817" i="9"/>
  <c r="A818" i="9"/>
  <c r="A822" i="9"/>
  <c r="A826" i="9"/>
  <c r="A870" i="9"/>
  <c r="A909" i="9"/>
  <c r="A910" i="9"/>
  <c r="A911" i="9"/>
  <c r="A973" i="9"/>
  <c r="A977" i="9"/>
  <c r="A981" i="9"/>
  <c r="A985" i="9"/>
  <c r="A989" i="9"/>
  <c r="A992" i="9"/>
  <c r="A1076" i="9"/>
  <c r="A1077" i="9"/>
  <c r="A1078" i="9"/>
  <c r="A1079" i="9"/>
  <c r="A1118" i="9"/>
  <c r="A1189" i="9"/>
  <c r="A1190" i="9"/>
  <c r="A1191" i="9"/>
  <c r="A1192" i="9"/>
  <c r="A1193" i="9"/>
  <c r="A1194" i="9"/>
  <c r="A1195" i="9"/>
  <c r="A1196" i="9"/>
  <c r="A1197" i="9"/>
  <c r="A1198" i="9"/>
  <c r="A1199" i="9"/>
  <c r="A1200" i="9"/>
  <c r="A1201" i="9"/>
  <c r="A1202" i="9"/>
  <c r="A1203" i="9"/>
  <c r="A1204" i="9"/>
  <c r="A1205" i="9"/>
  <c r="A1206" i="9"/>
  <c r="A1207" i="9"/>
  <c r="A405" i="9"/>
  <c r="CC726" i="11"/>
  <c r="BZ726" i="11"/>
  <c r="CC725" i="11"/>
  <c r="BZ725" i="11"/>
  <c r="CC724" i="11"/>
  <c r="BZ724" i="11"/>
  <c r="A165" i="15"/>
  <c r="A4" i="11"/>
  <c r="CC723" i="11"/>
  <c r="BZ723" i="11"/>
  <c r="CC722" i="11"/>
  <c r="BZ722" i="11"/>
  <c r="CC721" i="11"/>
  <c r="BZ721" i="11"/>
  <c r="CC720" i="11"/>
  <c r="BZ720" i="11"/>
  <c r="CC719" i="11"/>
  <c r="CC718" i="11"/>
  <c r="CC717" i="11"/>
  <c r="CC716" i="11"/>
  <c r="CC715" i="11"/>
  <c r="CC714" i="11"/>
  <c r="CC713" i="11"/>
  <c r="CC712" i="11"/>
  <c r="CC711" i="11"/>
  <c r="CC710" i="11"/>
  <c r="BZ710" i="11"/>
  <c r="CC709" i="11"/>
  <c r="BZ709" i="11"/>
  <c r="CC708" i="11"/>
  <c r="BZ708" i="11"/>
  <c r="CC707" i="11"/>
  <c r="BZ707" i="11"/>
  <c r="CC706" i="11"/>
  <c r="BZ706" i="11"/>
  <c r="CC705" i="11"/>
  <c r="BZ705" i="11"/>
  <c r="CC704" i="11"/>
  <c r="BZ704" i="11"/>
  <c r="CC703" i="11"/>
  <c r="BZ703" i="11"/>
  <c r="CC702" i="11"/>
  <c r="BZ702" i="11"/>
  <c r="CC701" i="11"/>
  <c r="BZ701" i="11"/>
  <c r="CC700" i="11"/>
  <c r="BZ700" i="11"/>
  <c r="CC699" i="11"/>
  <c r="BZ699" i="11"/>
  <c r="CC698" i="11"/>
  <c r="BZ698" i="11"/>
  <c r="CC697" i="11"/>
  <c r="BZ697" i="11"/>
  <c r="CC696" i="11"/>
  <c r="BZ696" i="11"/>
  <c r="CC695" i="11"/>
  <c r="BZ695" i="11"/>
  <c r="CC694" i="11"/>
  <c r="BZ694" i="11"/>
  <c r="CC693" i="11"/>
  <c r="BZ693" i="11"/>
  <c r="CC692" i="11"/>
  <c r="BZ692" i="11"/>
  <c r="CC691" i="11"/>
  <c r="BZ691" i="11"/>
  <c r="CC690" i="11"/>
  <c r="BZ690" i="11"/>
  <c r="CC689" i="11"/>
  <c r="BZ689" i="11"/>
  <c r="CC688" i="11"/>
  <c r="BZ688" i="11"/>
  <c r="CC687" i="11"/>
  <c r="BZ687" i="11"/>
  <c r="CC686" i="11"/>
  <c r="BZ686" i="11"/>
  <c r="CC685" i="11"/>
  <c r="BZ685" i="11"/>
  <c r="CC684" i="11"/>
  <c r="BZ684" i="11"/>
  <c r="CC683" i="11"/>
  <c r="BZ683" i="11"/>
  <c r="CC682" i="11"/>
  <c r="BZ682" i="11"/>
  <c r="CC681" i="11"/>
  <c r="BZ681" i="11"/>
  <c r="CC680" i="11"/>
  <c r="BZ680" i="11"/>
  <c r="CC679" i="11"/>
  <c r="BZ679" i="11"/>
  <c r="CC678" i="11"/>
  <c r="BZ678" i="11"/>
  <c r="CC677" i="11"/>
  <c r="BZ677" i="11"/>
  <c r="CC676" i="11"/>
  <c r="BZ676" i="11"/>
  <c r="CC675" i="11"/>
  <c r="BZ675" i="11"/>
  <c r="CC674" i="11"/>
  <c r="BZ674" i="11"/>
  <c r="CC673" i="11"/>
  <c r="BZ673" i="11"/>
  <c r="CC672" i="11"/>
  <c r="BZ672" i="11"/>
  <c r="CC671" i="11"/>
  <c r="BZ671" i="11"/>
  <c r="CC670" i="11"/>
  <c r="BZ670" i="11"/>
  <c r="CC669" i="11"/>
  <c r="BZ669" i="11"/>
  <c r="CC668" i="11"/>
  <c r="BZ668" i="11"/>
  <c r="CC667" i="11"/>
  <c r="BZ667" i="11"/>
  <c r="CC666" i="11"/>
  <c r="BZ666" i="11"/>
  <c r="CC665" i="11"/>
  <c r="BZ665" i="11"/>
  <c r="CC664" i="11"/>
  <c r="BZ664" i="11"/>
  <c r="CC663" i="11"/>
  <c r="BZ663" i="11"/>
  <c r="CC662" i="11"/>
  <c r="BZ662" i="11"/>
  <c r="CC661" i="11"/>
  <c r="BZ661" i="11"/>
  <c r="CC660" i="11"/>
  <c r="BZ660" i="11"/>
  <c r="CC659" i="11"/>
  <c r="BZ659" i="11"/>
  <c r="CC658" i="11"/>
  <c r="BZ658" i="11"/>
  <c r="CC657" i="11"/>
  <c r="BZ657" i="11"/>
  <c r="CC656" i="11"/>
  <c r="BZ656" i="11"/>
  <c r="CC655" i="11"/>
  <c r="BZ655" i="11"/>
  <c r="CC654" i="11"/>
  <c r="BZ654" i="11"/>
  <c r="CC653" i="11"/>
  <c r="BZ653" i="11"/>
  <c r="CC652" i="11"/>
  <c r="BZ652" i="11"/>
  <c r="CC651" i="11"/>
  <c r="BZ651" i="11"/>
  <c r="A220" i="15"/>
  <c r="A233" i="15"/>
  <c r="A203" i="15"/>
  <c r="A26" i="15"/>
  <c r="A863" i="9"/>
  <c r="CC650" i="11"/>
  <c r="BZ650" i="11"/>
  <c r="CC649" i="11"/>
  <c r="BZ649" i="11"/>
  <c r="A185" i="9"/>
  <c r="A114" i="9"/>
  <c r="A124" i="9"/>
  <c r="A132" i="9"/>
  <c r="A150" i="9"/>
  <c r="CC648" i="11"/>
  <c r="BZ648" i="11"/>
  <c r="CC647" i="11"/>
  <c r="BZ647" i="11"/>
  <c r="CC646" i="11"/>
  <c r="BZ646" i="11"/>
  <c r="Q40" i="16"/>
  <c r="Q36" i="16"/>
  <c r="Q26" i="16"/>
  <c r="Q34" i="16"/>
  <c r="Q15" i="16"/>
  <c r="CC645" i="11"/>
  <c r="BZ645" i="11"/>
  <c r="CC644" i="11"/>
  <c r="BZ644" i="11"/>
  <c r="CC643" i="11"/>
  <c r="BZ643" i="11"/>
  <c r="CC642" i="11"/>
  <c r="BZ642" i="11"/>
  <c r="Y292" i="15"/>
  <c r="Y291" i="15"/>
  <c r="Y290" i="15"/>
  <c r="A292" i="15"/>
  <c r="A291" i="15"/>
  <c r="A290" i="15"/>
  <c r="CC641" i="11"/>
  <c r="BZ641" i="11"/>
  <c r="CC640" i="11"/>
  <c r="BZ640" i="11"/>
  <c r="CC639" i="11"/>
  <c r="BZ639" i="11"/>
  <c r="CC638" i="11"/>
  <c r="BZ638" i="11"/>
  <c r="CC637" i="11"/>
  <c r="BZ637" i="11"/>
  <c r="CC636" i="11"/>
  <c r="BZ636" i="11"/>
  <c r="CC635" i="11"/>
  <c r="BZ635" i="11"/>
  <c r="CC634" i="11"/>
  <c r="BZ634" i="11"/>
  <c r="Y331" i="15"/>
  <c r="Y330" i="15"/>
  <c r="Y329" i="15"/>
  <c r="Y328" i="15"/>
  <c r="Y327" i="15"/>
  <c r="Y326" i="15"/>
  <c r="Y325" i="15"/>
  <c r="Y324" i="15"/>
  <c r="Y323" i="15"/>
  <c r="Y322" i="15"/>
  <c r="Y321" i="15"/>
  <c r="Y320" i="15"/>
  <c r="Y319" i="15"/>
  <c r="Y318" i="15"/>
  <c r="Y317" i="15"/>
  <c r="Y316" i="15"/>
  <c r="Y315" i="15"/>
  <c r="Y313" i="15"/>
  <c r="Y310" i="15"/>
  <c r="Y309" i="15"/>
  <c r="Y308" i="15"/>
  <c r="Y307" i="15"/>
  <c r="Y303" i="15"/>
  <c r="Y301" i="15"/>
  <c r="Y300" i="15"/>
  <c r="Y299" i="15"/>
  <c r="Y298" i="15"/>
  <c r="Y297" i="15"/>
  <c r="Y289" i="15"/>
  <c r="Y288" i="15"/>
  <c r="Y287" i="15"/>
  <c r="Y286" i="15"/>
  <c r="Y285" i="15"/>
  <c r="Y284" i="15"/>
  <c r="Y283" i="15"/>
  <c r="Y282" i="15"/>
  <c r="Y280" i="15"/>
  <c r="Y234" i="15"/>
  <c r="Y232" i="15"/>
  <c r="Y231" i="15"/>
  <c r="Y230" i="15"/>
  <c r="Y229" i="15"/>
  <c r="Y228" i="15"/>
  <c r="Y206" i="15"/>
  <c r="Y204"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1" i="15"/>
  <c r="Y169" i="15"/>
  <c r="Y167" i="15"/>
  <c r="Y166" i="15"/>
  <c r="Y163" i="15"/>
  <c r="Y162" i="15"/>
  <c r="Y160" i="15"/>
  <c r="Y159" i="15"/>
  <c r="Y158" i="15"/>
  <c r="Y157" i="15"/>
  <c r="Y156" i="15"/>
  <c r="Y155" i="15"/>
  <c r="Y153" i="15"/>
  <c r="Y152" i="15"/>
  <c r="Y151" i="15"/>
  <c r="Y149" i="15"/>
  <c r="Y148" i="15"/>
  <c r="Y147" i="15"/>
  <c r="Y145" i="15"/>
  <c r="Y144" i="15"/>
  <c r="Y143" i="15"/>
  <c r="Y140" i="15"/>
  <c r="Y139" i="15"/>
  <c r="Y138" i="15"/>
  <c r="Y137" i="15"/>
  <c r="Y136" i="15"/>
  <c r="Y135" i="15"/>
  <c r="Y134" i="15"/>
  <c r="Y133" i="15"/>
  <c r="Y132" i="15"/>
  <c r="Y131" i="15"/>
  <c r="Y130" i="15"/>
  <c r="Y129" i="15"/>
  <c r="Y128" i="15"/>
  <c r="Y127" i="15"/>
  <c r="Y126" i="15"/>
  <c r="Y125" i="15"/>
  <c r="Y124" i="15"/>
  <c r="Y123" i="15"/>
  <c r="Y122" i="15"/>
  <c r="Y121"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4" i="15"/>
  <c r="Y53" i="15"/>
  <c r="Y52" i="15"/>
  <c r="Y51" i="15"/>
  <c r="Y50" i="15"/>
  <c r="Y49" i="15"/>
  <c r="Y48" i="15"/>
  <c r="Y47" i="15"/>
  <c r="Y46" i="15"/>
  <c r="Y45" i="15"/>
  <c r="Y44" i="15"/>
  <c r="Y43" i="15"/>
  <c r="Y42" i="15"/>
  <c r="Y41" i="15"/>
  <c r="Y40" i="15"/>
  <c r="Y39" i="15"/>
  <c r="Y38" i="15"/>
  <c r="Y36" i="15"/>
  <c r="Y35" i="15"/>
  <c r="Y34" i="15"/>
  <c r="Y33" i="15"/>
  <c r="Y32" i="15"/>
  <c r="Y31" i="15"/>
  <c r="Y30" i="15"/>
  <c r="Y29" i="15"/>
  <c r="Y24" i="15"/>
  <c r="Y23" i="15"/>
  <c r="Y22" i="15"/>
  <c r="Y21" i="15"/>
  <c r="Y20" i="15"/>
  <c r="Y19" i="15"/>
  <c r="Y18" i="15"/>
  <c r="Y17" i="15"/>
  <c r="Y16" i="15"/>
  <c r="Y3" i="15"/>
  <c r="A222" i="15"/>
  <c r="A218" i="15"/>
  <c r="A213" i="15"/>
  <c r="A211" i="15"/>
  <c r="A209" i="15"/>
  <c r="A206" i="15"/>
  <c r="A204" i="15"/>
  <c r="A232" i="15"/>
  <c r="A231" i="15"/>
  <c r="A230" i="15"/>
  <c r="A229" i="15"/>
  <c r="A228" i="15"/>
  <c r="A227" i="15"/>
  <c r="A234" i="15"/>
  <c r="CC633" i="11"/>
  <c r="CC632" i="11"/>
  <c r="BZ632" i="11"/>
  <c r="CC631" i="11"/>
  <c r="BZ631" i="11"/>
  <c r="CC630" i="11"/>
  <c r="BZ630" i="11"/>
  <c r="CC629" i="11"/>
  <c r="BZ629" i="11"/>
  <c r="CC628" i="11"/>
  <c r="BZ628" i="11"/>
  <c r="Q633" i="11"/>
  <c r="BZ633" i="11" s="1"/>
  <c r="CC627" i="11"/>
  <c r="BZ627" i="11"/>
  <c r="CC626" i="11"/>
  <c r="BZ626" i="11"/>
  <c r="CC625" i="11"/>
  <c r="BZ625" i="11"/>
  <c r="CC624" i="11"/>
  <c r="BZ624" i="11"/>
  <c r="A759" i="9"/>
  <c r="A758" i="9"/>
  <c r="A757" i="9"/>
  <c r="A756" i="9"/>
  <c r="A1075" i="9"/>
  <c r="A1074" i="9"/>
  <c r="A120" i="9"/>
  <c r="A1006" i="9"/>
  <c r="A1005" i="9"/>
  <c r="A1004" i="9"/>
  <c r="A978" i="9"/>
  <c r="A1188" i="9"/>
  <c r="A1184" i="9"/>
  <c r="A1181" i="9"/>
  <c r="A1179" i="9"/>
  <c r="A1177" i="9"/>
  <c r="A1175" i="9"/>
  <c r="A1567" i="9"/>
  <c r="A1566" i="9"/>
  <c r="A1565" i="9"/>
  <c r="A1564" i="9"/>
  <c r="A1243" i="9"/>
  <c r="A1562" i="9"/>
  <c r="A1187" i="9"/>
  <c r="A1186" i="9"/>
  <c r="A1185" i="9"/>
  <c r="A1183" i="9"/>
  <c r="A1182" i="9"/>
  <c r="A1180" i="9"/>
  <c r="A1178" i="9"/>
  <c r="A1176" i="9"/>
  <c r="A1174" i="9"/>
  <c r="A1173" i="9"/>
  <c r="A1172" i="9"/>
  <c r="A1171" i="9"/>
  <c r="A1170" i="9"/>
  <c r="A1169" i="9"/>
  <c r="A1168" i="9"/>
  <c r="A1167" i="9"/>
  <c r="A1166" i="9"/>
  <c r="A1165" i="9"/>
  <c r="A1164" i="9"/>
  <c r="A1163" i="9"/>
  <c r="A1162" i="9"/>
  <c r="A1161" i="9"/>
  <c r="A1160" i="9"/>
  <c r="A1159" i="9"/>
  <c r="A1158" i="9"/>
  <c r="A1157" i="9"/>
  <c r="A1156" i="9"/>
  <c r="A1155" i="9"/>
  <c r="A1154" i="9"/>
  <c r="A1152" i="9"/>
  <c r="A1151" i="9"/>
  <c r="A1150" i="9"/>
  <c r="A1149" i="9"/>
  <c r="A1148" i="9"/>
  <c r="A1147" i="9"/>
  <c r="A1146" i="9"/>
  <c r="A1145" i="9"/>
  <c r="A1144" i="9"/>
  <c r="A1143" i="9"/>
  <c r="A1142" i="9"/>
  <c r="A1141" i="9"/>
  <c r="A1140" i="9"/>
  <c r="A1139" i="9"/>
  <c r="A1138" i="9"/>
  <c r="A1137" i="9"/>
  <c r="A1136" i="9"/>
  <c r="A1135" i="9"/>
  <c r="A1134" i="9"/>
  <c r="A1133" i="9"/>
  <c r="A1132" i="9"/>
  <c r="A1117" i="9"/>
  <c r="A1116" i="9"/>
  <c r="A1115" i="9"/>
  <c r="A1114" i="9"/>
  <c r="A1113" i="9"/>
  <c r="A1112" i="9"/>
  <c r="A1111" i="9"/>
  <c r="A1110" i="9"/>
  <c r="A1109" i="9"/>
  <c r="A1107" i="9"/>
  <c r="A1105" i="9"/>
  <c r="A1104" i="9"/>
  <c r="A1102" i="9"/>
  <c r="A1101" i="9"/>
  <c r="A1100" i="9"/>
  <c r="A1098" i="9"/>
  <c r="A1097" i="9"/>
  <c r="A1096" i="9"/>
  <c r="A1095" i="9"/>
  <c r="A1094" i="9"/>
  <c r="A1092" i="9"/>
  <c r="A1091" i="9"/>
  <c r="A1090" i="9"/>
  <c r="A1089" i="9"/>
  <c r="A1088" i="9"/>
  <c r="A1087" i="9"/>
  <c r="A1086" i="9"/>
  <c r="A1085" i="9"/>
  <c r="A1084" i="9"/>
  <c r="A1083" i="9"/>
  <c r="A1082" i="9"/>
  <c r="A1081" i="9"/>
  <c r="A1080"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39" i="9"/>
  <c r="A1037" i="9"/>
  <c r="A1036" i="9"/>
  <c r="A1035" i="9"/>
  <c r="A1033" i="9"/>
  <c r="A1032" i="9"/>
  <c r="A1030" i="9"/>
  <c r="A1029" i="9"/>
  <c r="A1028" i="9"/>
  <c r="A1027" i="9"/>
  <c r="A1026" i="9"/>
  <c r="A1025" i="9"/>
  <c r="A1024" i="9"/>
  <c r="A1022" i="9"/>
  <c r="A1021" i="9"/>
  <c r="A1020" i="9"/>
  <c r="A1019" i="9"/>
  <c r="A1018" i="9"/>
  <c r="A1017" i="9"/>
  <c r="A1016" i="9"/>
  <c r="A1015" i="9"/>
  <c r="A1014" i="9"/>
  <c r="A1013" i="9"/>
  <c r="A1012" i="9"/>
  <c r="A1011" i="9"/>
  <c r="A1010" i="9"/>
  <c r="A1009" i="9"/>
  <c r="A1008" i="9"/>
  <c r="A1007" i="9"/>
  <c r="A1003" i="9"/>
  <c r="A1002" i="9"/>
  <c r="A1001" i="9"/>
  <c r="A1000" i="9"/>
  <c r="A999" i="9"/>
  <c r="A998" i="9"/>
  <c r="A997" i="9"/>
  <c r="A996" i="9"/>
  <c r="A995" i="9"/>
  <c r="A994" i="9"/>
  <c r="A993" i="9"/>
  <c r="A991" i="9"/>
  <c r="A990" i="9"/>
  <c r="A988" i="9"/>
  <c r="A987" i="9"/>
  <c r="A986" i="9"/>
  <c r="A984" i="9"/>
  <c r="A983" i="9"/>
  <c r="A982" i="9"/>
  <c r="A980" i="9"/>
  <c r="A979" i="9"/>
  <c r="A976" i="9"/>
  <c r="A975" i="9"/>
  <c r="A974" i="9"/>
  <c r="A972" i="9"/>
  <c r="A971" i="9"/>
  <c r="A970" i="9"/>
  <c r="A969" i="9"/>
  <c r="A968" i="9"/>
  <c r="A967" i="9"/>
  <c r="A966" i="9"/>
  <c r="A965" i="9"/>
  <c r="A964" i="9"/>
  <c r="A963" i="9"/>
  <c r="A962" i="9"/>
  <c r="A961" i="9"/>
  <c r="A935" i="9"/>
  <c r="A934" i="9"/>
  <c r="A933" i="9"/>
  <c r="A932" i="9"/>
  <c r="A931" i="9"/>
  <c r="A930" i="9"/>
  <c r="A929" i="9"/>
  <c r="A923" i="9"/>
  <c r="A922" i="9"/>
  <c r="A921" i="9"/>
  <c r="A920" i="9"/>
  <c r="A919" i="9"/>
  <c r="A918" i="9"/>
  <c r="A917" i="9"/>
  <c r="A916" i="9"/>
  <c r="A915" i="9"/>
  <c r="A914" i="9"/>
  <c r="A913" i="9"/>
  <c r="A912"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69" i="9"/>
  <c r="A868" i="9"/>
  <c r="A867" i="9"/>
  <c r="A866" i="9"/>
  <c r="A865" i="9"/>
  <c r="A864" i="9"/>
  <c r="A808" i="9"/>
  <c r="A807" i="9"/>
  <c r="A806" i="9"/>
  <c r="A805" i="9"/>
  <c r="A801" i="9"/>
  <c r="A800" i="9"/>
  <c r="A799" i="9"/>
  <c r="A798" i="9"/>
  <c r="A797" i="9"/>
  <c r="A796" i="9"/>
  <c r="A795" i="9"/>
  <c r="A794" i="9"/>
  <c r="A793" i="9"/>
  <c r="A792" i="9"/>
  <c r="A791" i="9"/>
  <c r="A788" i="9"/>
  <c r="A787" i="9"/>
  <c r="A786" i="9"/>
  <c r="A785" i="9"/>
  <c r="A784" i="9"/>
  <c r="A783" i="9"/>
  <c r="A782" i="9"/>
  <c r="A778" i="9"/>
  <c r="A777" i="9"/>
  <c r="A776" i="9"/>
  <c r="A775" i="9"/>
  <c r="A774" i="9"/>
  <c r="A773" i="9"/>
  <c r="A772" i="9"/>
  <c r="A771" i="9"/>
  <c r="A770" i="9"/>
  <c r="A769" i="9"/>
  <c r="A768" i="9"/>
  <c r="A767" i="9"/>
  <c r="A765" i="9"/>
  <c r="A764" i="9"/>
  <c r="A763" i="9"/>
  <c r="A762" i="9"/>
  <c r="A761" i="9"/>
  <c r="A760" i="9"/>
  <c r="A755" i="9"/>
  <c r="A754" i="9"/>
  <c r="A753" i="9"/>
  <c r="A752" i="9"/>
  <c r="A751" i="9"/>
  <c r="A750" i="9"/>
  <c r="A749" i="9"/>
  <c r="A748" i="9"/>
  <c r="A747" i="9"/>
  <c r="A746" i="9"/>
  <c r="A745" i="9"/>
  <c r="A744" i="9"/>
  <c r="A743" i="9"/>
  <c r="A742" i="9"/>
  <c r="A741" i="9"/>
  <c r="A740" i="9"/>
  <c r="A739" i="9"/>
  <c r="A738" i="9"/>
  <c r="A737" i="9"/>
  <c r="A736" i="9"/>
  <c r="A726" i="9"/>
  <c r="A725" i="9"/>
  <c r="A724" i="9"/>
  <c r="A723" i="9"/>
  <c r="A722" i="9"/>
  <c r="A721" i="9"/>
  <c r="A720" i="9"/>
  <c r="A719" i="9"/>
  <c r="A718" i="9"/>
  <c r="A717" i="9"/>
  <c r="A716" i="9"/>
  <c r="A715" i="9"/>
  <c r="A714" i="9"/>
  <c r="A713" i="9"/>
  <c r="A712" i="9"/>
  <c r="A711" i="9"/>
  <c r="A710" i="9"/>
  <c r="A709" i="9"/>
  <c r="A708" i="9"/>
  <c r="A707" i="9"/>
  <c r="A706" i="9"/>
  <c r="A705" i="9"/>
  <c r="A470" i="9"/>
  <c r="A469" i="9"/>
  <c r="A468" i="9"/>
  <c r="A467" i="9"/>
  <c r="A466" i="9"/>
  <c r="A465" i="9"/>
  <c r="A464" i="9"/>
  <c r="A463" i="9"/>
  <c r="A462" i="9"/>
  <c r="A461" i="9"/>
  <c r="A460" i="9"/>
  <c r="A459" i="9"/>
  <c r="A458" i="9"/>
  <c r="A457" i="9"/>
  <c r="A456" i="9"/>
  <c r="A455" i="9"/>
  <c r="A454" i="9"/>
  <c r="A453" i="9"/>
  <c r="A452" i="9"/>
  <c r="A451" i="9"/>
  <c r="A450" i="9"/>
  <c r="A449" i="9"/>
  <c r="A448" i="9"/>
  <c r="A447" i="9"/>
  <c r="A439" i="9"/>
  <c r="A438" i="9"/>
  <c r="A437" i="9"/>
  <c r="A436" i="9"/>
  <c r="A435" i="9"/>
  <c r="A434" i="9"/>
  <c r="A433" i="9"/>
  <c r="A432" i="9"/>
  <c r="A431" i="9"/>
  <c r="A430" i="9"/>
  <c r="A429" i="9"/>
  <c r="A404" i="9"/>
  <c r="A403" i="9"/>
  <c r="A402" i="9"/>
  <c r="A401" i="9"/>
  <c r="A400" i="9"/>
  <c r="A399" i="9"/>
  <c r="A398" i="9"/>
  <c r="A397" i="9"/>
  <c r="A396" i="9"/>
  <c r="A395" i="9"/>
  <c r="A394" i="9"/>
  <c r="A393" i="9"/>
  <c r="A392" i="9"/>
  <c r="A391"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4" i="9"/>
  <c r="A282"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8" i="9"/>
  <c r="A207" i="9"/>
  <c r="A205" i="9"/>
  <c r="A204" i="9"/>
  <c r="A203" i="9"/>
  <c r="A202" i="9"/>
  <c r="A201" i="9"/>
  <c r="A200" i="9"/>
  <c r="A199" i="9"/>
  <c r="A198" i="9"/>
  <c r="A196" i="9"/>
  <c r="A195" i="9"/>
  <c r="A192" i="9"/>
  <c r="A191" i="9"/>
  <c r="A189" i="9"/>
  <c r="A187" i="9"/>
  <c r="A186" i="9"/>
  <c r="A184" i="9"/>
  <c r="A182" i="9"/>
  <c r="A181" i="9"/>
  <c r="A179" i="9"/>
  <c r="A177" i="9"/>
  <c r="A176" i="9"/>
  <c r="A175" i="9"/>
  <c r="A174" i="9"/>
  <c r="A172" i="9"/>
  <c r="A171" i="9"/>
  <c r="A170" i="9"/>
  <c r="A169" i="9"/>
  <c r="A168" i="9"/>
  <c r="A167" i="9"/>
  <c r="A166" i="9"/>
  <c r="A165" i="9"/>
  <c r="A164" i="9"/>
  <c r="A163" i="9"/>
  <c r="A162" i="9"/>
  <c r="A161" i="9"/>
  <c r="A159" i="9"/>
  <c r="A157" i="9"/>
  <c r="A156" i="9"/>
  <c r="A149" i="9"/>
  <c r="A147" i="9"/>
  <c r="A146" i="9"/>
  <c r="A142" i="9"/>
  <c r="A140" i="9"/>
  <c r="A139" i="9"/>
  <c r="A138" i="9"/>
  <c r="A136" i="9"/>
  <c r="A135" i="9"/>
  <c r="A131" i="9"/>
  <c r="A129" i="9"/>
  <c r="A128" i="9"/>
  <c r="A123" i="9"/>
  <c r="A121" i="9"/>
  <c r="A116" i="9"/>
  <c r="A115" i="9"/>
  <c r="A113"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6" i="9"/>
  <c r="A25" i="9"/>
  <c r="A24" i="9"/>
  <c r="A23" i="9"/>
  <c r="A22" i="9"/>
  <c r="A21" i="9"/>
  <c r="A20" i="9"/>
  <c r="A19" i="9"/>
  <c r="A18" i="9"/>
  <c r="A17" i="9"/>
  <c r="A16" i="9"/>
  <c r="A15" i="9"/>
  <c r="A14" i="9"/>
  <c r="A13" i="9"/>
  <c r="A12" i="9"/>
  <c r="A11" i="9"/>
  <c r="A10" i="9"/>
  <c r="A9" i="9"/>
  <c r="A8" i="9"/>
  <c r="A7" i="9"/>
  <c r="A6" i="9"/>
  <c r="A5" i="9"/>
  <c r="A4" i="9"/>
  <c r="A3" i="9"/>
  <c r="CC623" i="11"/>
  <c r="A49" i="15"/>
  <c r="A48" i="15"/>
  <c r="BZ622" i="11"/>
  <c r="BZ621" i="11"/>
  <c r="BZ620" i="11"/>
  <c r="BZ619" i="11"/>
  <c r="CC622" i="11"/>
  <c r="CC621" i="11"/>
  <c r="CC620" i="11"/>
  <c r="CC619" i="11"/>
  <c r="CC618" i="11"/>
  <c r="BZ618" i="11"/>
  <c r="CC617" i="11"/>
  <c r="BZ617" i="11"/>
  <c r="CC616" i="11"/>
  <c r="BZ616" i="11"/>
  <c r="CC615" i="11"/>
  <c r="BZ615" i="11"/>
  <c r="CC614" i="11"/>
  <c r="BZ614" i="11"/>
  <c r="CC613" i="11"/>
  <c r="BZ613" i="11"/>
  <c r="A1153" i="9"/>
  <c r="BZ612" i="11"/>
  <c r="BZ611" i="11"/>
  <c r="BZ610" i="11"/>
  <c r="BZ609" i="11"/>
  <c r="BZ608" i="11"/>
  <c r="BZ607" i="11"/>
  <c r="BZ606" i="11"/>
  <c r="CC612" i="11"/>
  <c r="CC611" i="11"/>
  <c r="CC610" i="11"/>
  <c r="CC609" i="11"/>
  <c r="CC608" i="11"/>
  <c r="CC607" i="11"/>
  <c r="CC606" i="11"/>
  <c r="CC605" i="11"/>
  <c r="CC604" i="11"/>
  <c r="BZ604" i="11"/>
  <c r="CC603" i="11"/>
  <c r="BZ603" i="11"/>
  <c r="A13" i="15"/>
  <c r="CC602" i="11"/>
  <c r="BZ602" i="11"/>
  <c r="CC601" i="11"/>
  <c r="BZ601" i="11"/>
  <c r="A11" i="15"/>
  <c r="A33" i="15"/>
  <c r="A32" i="15"/>
  <c r="CC600" i="11"/>
  <c r="BZ600" i="11"/>
  <c r="CC598" i="11"/>
  <c r="BZ598" i="11"/>
  <c r="CC599" i="11"/>
  <c r="BZ599" i="11"/>
  <c r="CC597" i="11"/>
  <c r="BZ596" i="11"/>
  <c r="BZ595" i="11"/>
  <c r="BZ594" i="11"/>
  <c r="BZ593" i="11"/>
  <c r="BZ592" i="11"/>
  <c r="BZ591" i="11"/>
  <c r="BZ590" i="11"/>
  <c r="BZ589" i="11"/>
  <c r="BZ588" i="11"/>
  <c r="BZ587" i="11"/>
  <c r="BZ586" i="11"/>
  <c r="BZ585" i="11"/>
  <c r="BZ584" i="11"/>
  <c r="BZ583" i="11"/>
  <c r="BZ582" i="11"/>
  <c r="BZ581" i="11"/>
  <c r="BZ580" i="11"/>
  <c r="BZ579" i="11"/>
  <c r="BZ578" i="11"/>
  <c r="BZ577" i="11"/>
  <c r="BZ576" i="11"/>
  <c r="BZ575" i="11"/>
  <c r="BZ574" i="11"/>
  <c r="BZ573" i="11"/>
  <c r="CC596" i="11"/>
  <c r="CC595" i="11"/>
  <c r="CC594" i="11"/>
  <c r="CC593" i="11"/>
  <c r="CC592" i="11"/>
  <c r="CC591" i="11"/>
  <c r="CC590" i="11"/>
  <c r="CC589" i="11"/>
  <c r="CC588" i="11"/>
  <c r="CC587" i="11"/>
  <c r="CC586" i="11"/>
  <c r="CC585" i="11"/>
  <c r="CC584" i="11"/>
  <c r="CC583" i="11"/>
  <c r="CC582" i="11"/>
  <c r="CC581" i="11"/>
  <c r="CC580" i="11"/>
  <c r="CC579" i="11"/>
  <c r="CC578" i="11"/>
  <c r="CC577" i="11"/>
  <c r="CC576" i="11"/>
  <c r="CC575" i="11"/>
  <c r="CC574" i="11"/>
  <c r="CC573" i="11"/>
  <c r="CC572" i="11"/>
  <c r="CC571" i="11"/>
  <c r="CC570" i="11"/>
  <c r="CC569" i="11"/>
  <c r="CC568" i="11"/>
  <c r="CC567" i="11"/>
  <c r="CC566" i="11"/>
  <c r="CC565" i="11"/>
  <c r="CC564" i="11"/>
  <c r="CC563" i="11"/>
  <c r="CC562" i="11"/>
  <c r="CC561" i="11"/>
  <c r="CC560" i="11"/>
  <c r="CC559" i="11"/>
  <c r="CC558" i="11"/>
  <c r="CC557" i="11"/>
  <c r="CC556" i="11"/>
  <c r="CC555" i="11"/>
  <c r="CC554" i="11"/>
  <c r="CC553" i="11"/>
  <c r="CC552" i="11"/>
  <c r="CC551" i="11"/>
  <c r="CC550" i="11"/>
  <c r="CC549" i="11"/>
  <c r="CC548" i="11"/>
  <c r="CC547" i="11"/>
  <c r="CC546" i="11"/>
  <c r="CC545" i="11"/>
  <c r="CC544" i="11"/>
  <c r="CC543" i="11"/>
  <c r="CC542" i="11"/>
  <c r="CC541" i="11"/>
  <c r="CC540" i="11"/>
  <c r="CC539" i="11"/>
  <c r="CC538" i="11"/>
  <c r="CC537" i="11"/>
  <c r="CC536" i="11"/>
  <c r="CC535" i="11"/>
  <c r="CC534" i="11"/>
  <c r="CC533" i="11"/>
  <c r="CC532" i="11"/>
  <c r="CC531" i="11"/>
  <c r="CC530" i="11"/>
  <c r="CC529" i="11"/>
  <c r="CC528" i="11"/>
  <c r="CC527" i="11"/>
  <c r="CC526" i="11"/>
  <c r="CC525" i="11"/>
  <c r="CC524" i="11"/>
  <c r="CC523" i="11"/>
  <c r="CC522" i="11"/>
  <c r="CC521" i="11"/>
  <c r="CC520" i="11"/>
  <c r="CC519" i="11"/>
  <c r="CC518" i="11"/>
  <c r="CC517" i="11"/>
  <c r="CC516" i="11"/>
  <c r="CC515" i="11"/>
  <c r="CC514" i="11"/>
  <c r="CC513" i="11"/>
  <c r="CC512" i="11"/>
  <c r="CC511" i="11"/>
  <c r="CC510" i="11"/>
  <c r="CC509" i="11"/>
  <c r="CC508" i="11"/>
  <c r="CC507" i="11"/>
  <c r="CC506" i="11"/>
  <c r="CC505" i="11"/>
  <c r="CC504" i="11"/>
  <c r="CC503" i="11"/>
  <c r="CC502" i="11"/>
  <c r="CC501" i="11"/>
  <c r="CC500" i="11"/>
  <c r="CC499" i="11"/>
  <c r="CC498" i="11"/>
  <c r="CC497" i="11"/>
  <c r="CC496" i="11"/>
  <c r="CC495" i="11"/>
  <c r="CC494" i="11"/>
  <c r="CC493" i="11"/>
  <c r="CC492" i="11"/>
  <c r="CC491" i="11"/>
  <c r="CC490" i="11"/>
  <c r="CC489" i="11"/>
  <c r="CC488" i="11"/>
  <c r="CC487" i="11"/>
  <c r="CC486" i="11"/>
  <c r="CC485" i="11"/>
  <c r="CC484" i="11"/>
  <c r="CC483" i="11"/>
  <c r="CC482" i="11"/>
  <c r="CC481" i="11"/>
  <c r="CC480" i="11"/>
  <c r="CC479" i="11"/>
  <c r="CC478" i="11"/>
  <c r="A288" i="15"/>
  <c r="A124" i="15"/>
  <c r="A104" i="15"/>
  <c r="BZ572" i="11"/>
  <c r="BZ571" i="11"/>
  <c r="BZ570" i="11"/>
  <c r="BZ569" i="11"/>
  <c r="BZ568" i="11"/>
  <c r="BZ567" i="11"/>
  <c r="Q37" i="16"/>
  <c r="A287" i="15"/>
  <c r="Q79" i="16"/>
  <c r="Q61" i="16"/>
  <c r="Q45" i="16"/>
  <c r="Q16" i="16"/>
  <c r="Q39" i="16"/>
  <c r="A319" i="15"/>
  <c r="A280" i="15"/>
  <c r="A103" i="15"/>
  <c r="A98" i="15"/>
  <c r="A177" i="15"/>
  <c r="BZ565" i="11"/>
  <c r="BZ564" i="11"/>
  <c r="BZ563" i="11"/>
  <c r="BZ562" i="11"/>
  <c r="BZ561" i="11"/>
  <c r="BZ560" i="11"/>
  <c r="BZ559" i="11"/>
  <c r="BZ558" i="11"/>
  <c r="BZ557" i="11"/>
  <c r="BZ556" i="11"/>
  <c r="BZ555" i="11"/>
  <c r="BZ554" i="11"/>
  <c r="BZ549" i="11"/>
  <c r="BZ548" i="11"/>
  <c r="BZ545" i="11"/>
  <c r="BZ534" i="11"/>
  <c r="BZ533" i="11"/>
  <c r="BZ532" i="11"/>
  <c r="BZ531" i="11"/>
  <c r="BZ530" i="11"/>
  <c r="BZ529" i="11"/>
  <c r="BZ528" i="11"/>
  <c r="BZ527" i="11"/>
  <c r="BZ526" i="11"/>
  <c r="BZ525" i="11"/>
  <c r="BZ524" i="11"/>
  <c r="BZ523" i="11"/>
  <c r="BZ522" i="11"/>
  <c r="BZ521" i="11"/>
  <c r="BZ520" i="11"/>
  <c r="BZ519" i="11"/>
  <c r="BZ518" i="11"/>
  <c r="BZ517" i="11"/>
  <c r="BZ516" i="11"/>
  <c r="BZ515" i="11"/>
  <c r="BZ514" i="11"/>
  <c r="BZ513" i="11"/>
  <c r="BZ512" i="11"/>
  <c r="BZ511" i="11"/>
  <c r="BZ510" i="11"/>
  <c r="BZ509" i="11"/>
  <c r="BZ508" i="11"/>
  <c r="BZ507" i="11"/>
  <c r="BZ506" i="11"/>
  <c r="BZ505" i="11"/>
  <c r="BZ504" i="11"/>
  <c r="BZ503" i="11"/>
  <c r="BZ502" i="11"/>
  <c r="BZ501" i="11"/>
  <c r="BZ500" i="11"/>
  <c r="BZ499" i="11"/>
  <c r="BZ498" i="11"/>
  <c r="BZ497" i="11"/>
  <c r="BZ496" i="11"/>
  <c r="BZ495" i="11"/>
  <c r="BZ494" i="11"/>
  <c r="BZ493" i="11"/>
  <c r="BZ492" i="11"/>
  <c r="BZ491" i="11"/>
  <c r="BZ490" i="11"/>
  <c r="BZ489" i="11"/>
  <c r="BZ488" i="11"/>
  <c r="BZ487" i="11"/>
  <c r="BZ486" i="11"/>
  <c r="BZ485" i="11"/>
  <c r="BZ484" i="11"/>
  <c r="BZ483" i="11"/>
  <c r="A318" i="15"/>
  <c r="A317" i="15"/>
  <c r="A316" i="15"/>
  <c r="A315" i="15"/>
  <c r="AB559" i="11"/>
  <c r="AB558" i="11"/>
  <c r="AB557" i="11"/>
  <c r="AB556" i="11"/>
  <c r="AB555" i="11"/>
  <c r="AB554" i="11"/>
  <c r="AB549" i="11"/>
  <c r="AB548" i="11"/>
  <c r="AB545" i="11"/>
  <c r="AB534" i="11"/>
  <c r="AB533" i="11"/>
  <c r="AB532" i="11"/>
  <c r="AB531" i="11"/>
  <c r="AB530" i="11"/>
  <c r="AB529" i="11"/>
  <c r="AB528" i="11"/>
  <c r="AB527" i="11"/>
  <c r="AB526" i="11"/>
  <c r="AB525" i="11"/>
  <c r="AB524" i="11"/>
  <c r="AB523" i="11"/>
  <c r="AB522" i="11"/>
  <c r="AB521" i="11"/>
  <c r="AB520" i="11"/>
  <c r="AB519" i="11"/>
  <c r="AB518" i="11"/>
  <c r="AB517" i="11"/>
  <c r="AB516" i="11"/>
  <c r="AB515" i="11"/>
  <c r="AB514" i="11"/>
  <c r="AB513" i="11"/>
  <c r="AB512" i="11"/>
  <c r="AB511" i="11"/>
  <c r="AB510" i="11"/>
  <c r="AB509" i="11"/>
  <c r="AB508"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313" i="15"/>
  <c r="A310" i="15"/>
  <c r="A309" i="15"/>
  <c r="A36" i="15"/>
  <c r="Q20" i="16"/>
  <c r="A282" i="15"/>
  <c r="A171" i="15"/>
  <c r="A169" i="15"/>
  <c r="A167" i="15"/>
  <c r="A166" i="15"/>
  <c r="A163" i="15"/>
  <c r="A162" i="15"/>
  <c r="A160" i="15"/>
  <c r="A159" i="15"/>
  <c r="A115" i="15"/>
  <c r="A3" i="15"/>
  <c r="A5" i="15"/>
  <c r="A7" i="15"/>
  <c r="A9" i="15"/>
  <c r="A14" i="15"/>
  <c r="A16" i="15"/>
  <c r="A17" i="15"/>
  <c r="A18" i="15"/>
  <c r="A19" i="15"/>
  <c r="A20" i="15"/>
  <c r="A21" i="15"/>
  <c r="A22" i="15"/>
  <c r="A23" i="15"/>
  <c r="A24" i="15"/>
  <c r="A29" i="15"/>
  <c r="A30" i="15"/>
  <c r="A31" i="15"/>
  <c r="A34" i="15"/>
  <c r="A35" i="15"/>
  <c r="A38" i="15"/>
  <c r="A39" i="15"/>
  <c r="A40" i="15"/>
  <c r="A41" i="15"/>
  <c r="A42" i="15"/>
  <c r="A43" i="15"/>
  <c r="A44" i="15"/>
  <c r="A45" i="15"/>
  <c r="A46" i="15"/>
  <c r="A47" i="15"/>
  <c r="A50" i="15"/>
  <c r="A51" i="15"/>
  <c r="A52" i="15"/>
  <c r="A53" i="15"/>
  <c r="A54"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9" i="15"/>
  <c r="A100" i="15"/>
  <c r="A101" i="15"/>
  <c r="A102" i="15"/>
  <c r="A105" i="15"/>
  <c r="A106" i="15"/>
  <c r="A107" i="15"/>
  <c r="A108" i="15"/>
  <c r="A109" i="15"/>
  <c r="A110" i="15"/>
  <c r="A111" i="15"/>
  <c r="A112" i="15"/>
  <c r="A113" i="15"/>
  <c r="A114" i="15"/>
  <c r="A116" i="15"/>
  <c r="A117" i="15"/>
  <c r="A118" i="15"/>
  <c r="A119" i="15"/>
  <c r="A121" i="15"/>
  <c r="A122" i="15"/>
  <c r="A123" i="15"/>
  <c r="A125" i="15"/>
  <c r="A126" i="15"/>
  <c r="A127" i="15"/>
  <c r="A128" i="15"/>
  <c r="A129" i="15"/>
  <c r="A130" i="15"/>
  <c r="A131" i="15"/>
  <c r="A132" i="15"/>
  <c r="A133" i="15"/>
  <c r="A134" i="15"/>
  <c r="A135" i="15"/>
  <c r="A136" i="15"/>
  <c r="A137" i="15"/>
  <c r="A138" i="15"/>
  <c r="A139" i="15"/>
  <c r="A140" i="15"/>
  <c r="A143" i="15"/>
  <c r="A144" i="15"/>
  <c r="A145" i="15"/>
  <c r="A147" i="15"/>
  <c r="A148" i="15"/>
  <c r="A149" i="15"/>
  <c r="A151" i="15"/>
  <c r="A152" i="15"/>
  <c r="A153" i="15"/>
  <c r="A155" i="15"/>
  <c r="A156" i="15"/>
  <c r="A157" i="15"/>
  <c r="A158" i="15"/>
  <c r="A174" i="15"/>
  <c r="A175" i="15"/>
  <c r="A176"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51" i="15"/>
  <c r="A252" i="15"/>
  <c r="A253" i="15"/>
  <c r="A254" i="15"/>
  <c r="A255" i="15"/>
  <c r="A256" i="15"/>
  <c r="A257" i="15"/>
  <c r="A258" i="15"/>
  <c r="A260" i="15"/>
  <c r="A261" i="15"/>
  <c r="A262" i="15"/>
  <c r="A263" i="15"/>
  <c r="A265" i="15"/>
  <c r="A266" i="15"/>
  <c r="A270" i="15"/>
  <c r="A271" i="15"/>
  <c r="A273" i="15"/>
  <c r="A274" i="15"/>
  <c r="A275" i="15"/>
  <c r="A277" i="15"/>
  <c r="A283" i="15"/>
  <c r="A284" i="15"/>
  <c r="A285" i="15"/>
  <c r="A286" i="15"/>
  <c r="A289" i="15"/>
  <c r="A296" i="15"/>
  <c r="A297" i="15"/>
  <c r="A298" i="15"/>
  <c r="A299" i="15"/>
  <c r="A300" i="15"/>
  <c r="A301" i="15"/>
  <c r="A303" i="15"/>
  <c r="A307" i="15"/>
  <c r="A308" i="15"/>
  <c r="A320" i="15"/>
  <c r="A321" i="15"/>
  <c r="A322" i="15"/>
  <c r="A323" i="15"/>
  <c r="A324" i="15"/>
  <c r="A325" i="15"/>
  <c r="A326" i="15"/>
  <c r="A327" i="15"/>
  <c r="A328" i="15"/>
  <c r="A329" i="15"/>
  <c r="A330" i="15"/>
  <c r="A331" i="15"/>
  <c r="Q6" i="16"/>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8" i="16"/>
  <c r="Q49" i="16"/>
  <c r="Q50" i="16"/>
  <c r="Q51" i="16"/>
  <c r="Q52" i="16"/>
  <c r="Q53" i="16"/>
  <c r="Q54" i="16"/>
  <c r="Q55" i="16"/>
  <c r="Q56" i="16"/>
  <c r="Q57" i="16"/>
  <c r="Q58" i="16"/>
  <c r="Q59" i="16"/>
  <c r="Q60" i="16"/>
  <c r="Q62" i="16"/>
  <c r="Q63" i="16"/>
  <c r="Q64" i="16"/>
  <c r="Q65" i="16"/>
  <c r="Q66" i="16"/>
  <c r="Q72" i="16"/>
  <c r="Q74" i="16"/>
  <c r="Q75" i="16"/>
  <c r="Q76" i="16"/>
  <c r="Q77" i="16"/>
  <c r="Q78" i="16"/>
  <c r="Q80" i="16"/>
  <c r="Q81" i="16"/>
  <c r="Q83" i="16"/>
  <c r="Q84" i="16"/>
  <c r="Q85" i="16"/>
  <c r="Q86" i="16"/>
  <c r="Q88" i="16"/>
  <c r="Q89" i="16"/>
  <c r="Q90" i="16"/>
  <c r="Q91" i="16"/>
  <c r="G3" i="16"/>
  <c r="CC814" i="11"/>
  <c r="BZ814" i="11"/>
  <c r="CC813" i="11"/>
  <c r="BZ813" i="11"/>
  <c r="CC812" i="11"/>
  <c r="BZ812" i="11"/>
  <c r="CC811" i="11"/>
  <c r="BZ811" i="11"/>
  <c r="CC810" i="11"/>
  <c r="BZ810" i="11"/>
  <c r="CC809" i="11"/>
  <c r="BZ809" i="11"/>
  <c r="CC808" i="11"/>
  <c r="BZ808" i="11"/>
  <c r="CC807" i="11"/>
  <c r="BZ807" i="11"/>
  <c r="Q42" i="16"/>
  <c r="CB530" i="9"/>
  <c r="A530" i="9"/>
  <c r="CB532" i="9"/>
  <c r="A532" i="9"/>
  <c r="CB534" i="9"/>
  <c r="A534" i="9"/>
  <c r="CB554" i="9"/>
  <c r="A554" i="9"/>
  <c r="CB556" i="9"/>
  <c r="A556" i="9"/>
  <c r="CB558" i="9"/>
  <c r="A558" i="9"/>
  <c r="CB560" i="9"/>
  <c r="A560" i="9"/>
  <c r="CB562" i="9"/>
  <c r="A562" i="9"/>
  <c r="CB535" i="9"/>
  <c r="CB533" i="9"/>
  <c r="CB531" i="9"/>
  <c r="CB529" i="9"/>
  <c r="A535" i="9"/>
  <c r="A533" i="9"/>
  <c r="A531" i="9"/>
  <c r="A529" i="9"/>
  <c r="CB561" i="9"/>
  <c r="CB559" i="9"/>
  <c r="CB557" i="9"/>
  <c r="CB555" i="9"/>
  <c r="CB553" i="9"/>
  <c r="A561" i="9"/>
  <c r="A559" i="9"/>
  <c r="A557" i="9"/>
  <c r="A555" i="9"/>
  <c r="A553" i="9"/>
  <c r="CB550" i="9"/>
  <c r="CB549" i="9"/>
  <c r="CB548" i="9"/>
  <c r="CB547" i="9"/>
  <c r="CB546" i="9"/>
  <c r="CB545" i="9"/>
  <c r="CB544" i="9"/>
  <c r="CB543" i="9"/>
  <c r="CB542" i="9"/>
  <c r="CB541" i="9"/>
  <c r="CB540" i="9"/>
  <c r="CB539" i="9"/>
  <c r="CB538" i="9"/>
  <c r="CB537" i="9"/>
  <c r="CB536" i="9"/>
  <c r="CB528" i="9"/>
  <c r="CB527" i="9"/>
  <c r="CB526" i="9"/>
  <c r="CB525" i="9"/>
  <c r="CB524" i="9"/>
  <c r="CB523" i="9"/>
  <c r="CB522" i="9"/>
  <c r="CB521" i="9"/>
  <c r="CB520" i="9"/>
  <c r="CB519" i="9"/>
  <c r="CB518" i="9"/>
  <c r="CB517" i="9"/>
  <c r="CB516" i="9"/>
  <c r="CB515" i="9"/>
  <c r="CB514" i="9"/>
  <c r="A550" i="9"/>
  <c r="A549" i="9"/>
  <c r="A548" i="9"/>
  <c r="A547" i="9"/>
  <c r="A546" i="9"/>
  <c r="A545" i="9"/>
  <c r="A544" i="9"/>
  <c r="A543" i="9"/>
  <c r="A542" i="9"/>
  <c r="A541" i="9"/>
  <c r="A540" i="9"/>
  <c r="A539" i="9"/>
  <c r="A538" i="9"/>
  <c r="A537" i="9"/>
  <c r="A536" i="9"/>
  <c r="A528" i="9"/>
  <c r="A527" i="9"/>
  <c r="A526" i="9"/>
  <c r="A525" i="9"/>
  <c r="A524" i="9"/>
  <c r="A523" i="9"/>
  <c r="A522" i="9"/>
  <c r="A521" i="9"/>
  <c r="A520" i="9"/>
  <c r="A519" i="9"/>
  <c r="A518" i="9"/>
  <c r="A517" i="9"/>
  <c r="A516" i="9"/>
  <c r="A515" i="9"/>
  <c r="A514" i="9"/>
  <c r="CC806" i="11"/>
  <c r="BZ806" i="11"/>
  <c r="CC805" i="11"/>
  <c r="BZ805" i="11"/>
  <c r="CC804" i="11"/>
  <c r="BZ804" i="11"/>
  <c r="CC803" i="11"/>
  <c r="BZ803" i="11"/>
  <c r="CC802" i="11"/>
  <c r="BZ802" i="11"/>
  <c r="CC801" i="11"/>
  <c r="BZ801" i="11"/>
  <c r="CC800" i="11"/>
  <c r="BZ800" i="11"/>
  <c r="CC799" i="11"/>
  <c r="BZ799" i="11"/>
  <c r="CC798" i="11"/>
  <c r="BZ798" i="11"/>
  <c r="A241" i="15"/>
  <c r="A239" i="15"/>
  <c r="CB1567" i="9"/>
  <c r="CB1566" i="9"/>
  <c r="CB1565" i="9"/>
  <c r="BY569" i="9"/>
  <c r="AA544" i="9"/>
  <c r="AA568" i="9"/>
  <c r="E1261" i="9" l="1"/>
  <c r="E1260" i="9"/>
  <c r="AA943" i="9"/>
  <c r="AA859" i="9"/>
  <c r="E1366" i="9"/>
  <c r="E1367" i="9"/>
  <c r="E1522" i="9"/>
  <c r="E1523" i="9"/>
  <c r="E1360" i="9"/>
  <c r="E1356" i="9"/>
  <c r="E1503" i="9"/>
  <c r="E1517" i="9"/>
  <c r="E1549" i="9"/>
  <c r="E1467" i="9"/>
  <c r="E1443" i="9"/>
  <c r="E1463" i="9"/>
  <c r="E1357" i="9"/>
  <c r="E1377" i="9"/>
  <c r="E1361" i="9"/>
  <c r="E1358" i="9"/>
  <c r="E1334" i="9"/>
  <c r="E1442" i="9"/>
  <c r="E1406" i="9"/>
  <c r="E1348" i="9"/>
  <c r="E1466" i="9"/>
  <c r="E1544" i="9"/>
  <c r="E1434" i="9"/>
  <c r="E1374" i="9"/>
  <c r="E1330" i="9"/>
  <c r="E1338" i="9"/>
  <c r="E1382" i="9"/>
  <c r="E1501" i="9"/>
  <c r="E1483" i="9"/>
  <c r="E1507" i="9"/>
  <c r="E1409" i="9"/>
  <c r="E1465" i="9"/>
  <c r="E1477" i="9"/>
  <c r="E1475" i="9"/>
  <c r="E1398" i="9"/>
  <c r="E1381" i="9"/>
  <c r="E1369" i="9"/>
  <c r="E1540" i="9"/>
  <c r="E1502" i="9"/>
  <c r="E1426" i="9"/>
  <c r="E1556" i="9"/>
  <c r="E1446" i="9"/>
  <c r="E1388" i="9"/>
  <c r="E1404" i="9"/>
  <c r="E1390" i="9"/>
  <c r="E1436" i="9"/>
  <c r="E1487" i="9"/>
  <c r="E1553" i="9"/>
  <c r="E1519" i="9"/>
  <c r="E1401" i="9"/>
  <c r="E1453" i="9"/>
  <c r="E1407" i="9"/>
  <c r="E1347" i="9"/>
  <c r="E1337" i="9"/>
  <c r="E1387" i="9"/>
  <c r="E1399" i="9"/>
  <c r="E1478" i="9"/>
  <c r="E1496" i="9"/>
  <c r="E1392" i="9"/>
  <c r="E1458" i="9"/>
  <c r="E1402" i="9"/>
  <c r="E1444" i="9"/>
  <c r="E1526" i="9"/>
  <c r="E1529" i="9"/>
  <c r="E1559" i="9"/>
  <c r="E1439" i="9"/>
  <c r="E1459" i="9"/>
  <c r="E1413" i="9"/>
  <c r="E1359" i="9"/>
  <c r="E1393" i="9"/>
  <c r="E1405" i="9"/>
  <c r="E1456" i="9"/>
  <c r="E1372" i="9"/>
  <c r="E1492" i="9"/>
  <c r="E1510" i="9"/>
  <c r="E1484" i="9"/>
  <c r="E1486" i="9"/>
  <c r="E1490" i="9"/>
  <c r="E1534" i="9"/>
  <c r="E1464" i="9"/>
  <c r="E1470" i="9"/>
  <c r="E1394" i="9"/>
  <c r="E1460" i="9"/>
  <c r="E1555" i="9"/>
  <c r="E1521" i="9"/>
  <c r="E1485" i="9"/>
  <c r="E1457" i="9"/>
  <c r="E1469" i="9"/>
  <c r="E1419" i="9"/>
  <c r="E1333" i="9"/>
  <c r="E1375" i="9"/>
  <c r="E1396" i="9"/>
  <c r="E1412" i="9"/>
  <c r="E1530" i="9"/>
  <c r="E1548" i="9"/>
  <c r="E1520" i="9"/>
  <c r="E1524" i="9"/>
  <c r="E1508" i="9"/>
  <c r="E1380" i="9"/>
  <c r="E1340" i="9"/>
  <c r="E1422" i="9"/>
  <c r="E1344" i="9"/>
  <c r="E1488" i="9"/>
  <c r="E1539" i="9"/>
  <c r="E1557" i="9"/>
  <c r="E1489" i="9"/>
  <c r="E1499" i="9"/>
  <c r="E1473" i="9"/>
  <c r="E1411" i="9"/>
  <c r="E1425" i="9"/>
  <c r="E1351" i="9"/>
  <c r="E1383" i="9"/>
  <c r="E1343" i="9"/>
  <c r="E1468" i="9"/>
  <c r="E1554" i="9"/>
  <c r="E1384" i="9"/>
  <c r="E1558" i="9"/>
  <c r="E1560" i="9"/>
  <c r="E1528" i="9"/>
  <c r="E1364" i="9"/>
  <c r="E1370" i="9"/>
  <c r="E1505" i="9"/>
  <c r="E1513" i="9"/>
  <c r="E1493" i="9"/>
  <c r="E1495" i="9"/>
  <c r="E1479" i="9"/>
  <c r="E1417" i="9"/>
  <c r="E1431" i="9"/>
  <c r="E1349" i="9"/>
  <c r="E1474" i="9"/>
  <c r="E1546" i="9"/>
  <c r="E1500" i="9"/>
  <c r="E1386" i="9"/>
  <c r="E1416" i="9"/>
  <c r="E1512" i="9"/>
  <c r="E1424" i="9"/>
  <c r="E1551" i="9"/>
  <c r="E1533" i="9"/>
  <c r="E1541" i="9"/>
  <c r="E1511" i="9"/>
  <c r="E1435" i="9"/>
  <c r="E1433" i="9"/>
  <c r="E1423" i="9"/>
  <c r="E1437" i="9"/>
  <c r="E1371" i="9"/>
  <c r="E1391" i="9"/>
  <c r="E1327" i="9"/>
  <c r="E1373" i="9"/>
  <c r="E1428" i="9"/>
  <c r="E1454" i="9"/>
  <c r="E1504" i="9"/>
  <c r="E1414" i="9"/>
  <c r="E1350" i="9"/>
  <c r="E1482" i="9"/>
  <c r="E1326" i="9"/>
  <c r="E1545" i="9"/>
  <c r="E1535" i="9"/>
  <c r="E1547" i="9"/>
  <c r="E1525" i="9"/>
  <c r="E1445" i="9"/>
  <c r="E1441" i="9"/>
  <c r="E1461" i="9"/>
  <c r="E1403" i="9"/>
  <c r="E1339" i="9"/>
  <c r="E1379" i="9"/>
  <c r="E1354" i="9"/>
  <c r="E1420" i="9"/>
  <c r="E1542" i="9"/>
  <c r="E1438" i="9"/>
  <c r="E1368" i="9"/>
  <c r="E1494" i="9"/>
  <c r="E1430" i="9"/>
  <c r="E1538" i="9"/>
  <c r="E1400" i="9"/>
  <c r="E1376" i="9"/>
  <c r="E1509" i="9"/>
  <c r="E1561" i="9"/>
  <c r="E1531" i="9"/>
  <c r="E1448" i="9"/>
  <c r="E1415" i="9"/>
  <c r="E1449" i="9"/>
  <c r="E1471" i="9"/>
  <c r="E1451" i="9"/>
  <c r="E1365" i="9"/>
  <c r="E1353" i="9"/>
  <c r="E1345" i="9"/>
  <c r="E1389" i="9"/>
  <c r="E1432" i="9"/>
  <c r="E1472" i="9"/>
  <c r="E1514" i="9"/>
  <c r="E1418" i="9"/>
  <c r="E1346" i="9"/>
  <c r="E1506" i="9"/>
  <c r="E1550" i="9"/>
  <c r="E1336" i="9"/>
  <c r="E1342" i="9"/>
  <c r="E1498" i="9"/>
  <c r="E1527" i="9"/>
  <c r="E1491" i="9"/>
  <c r="E1537" i="9"/>
  <c r="E1429" i="9"/>
  <c r="E1421" i="9"/>
  <c r="E1455" i="9"/>
  <c r="E1481" i="9"/>
  <c r="E1385" i="9"/>
  <c r="E1397" i="9"/>
  <c r="E1329" i="9"/>
  <c r="E1395" i="9"/>
  <c r="E1480" i="9"/>
  <c r="E1450" i="9"/>
  <c r="E1440" i="9"/>
  <c r="E1378" i="9"/>
  <c r="E1352" i="9"/>
  <c r="E1536" i="9"/>
  <c r="E1518" i="9"/>
  <c r="E1410" i="9"/>
  <c r="E1328" i="9"/>
  <c r="E1552" i="9"/>
  <c r="E1462" i="9"/>
  <c r="E1362" i="9"/>
  <c r="E1532" i="9"/>
  <c r="E1332" i="9"/>
  <c r="E1497" i="9"/>
  <c r="E1543" i="9"/>
  <c r="E1515" i="9"/>
  <c r="E1427" i="9"/>
  <c r="E1447" i="9"/>
  <c r="E1335" i="9"/>
  <c r="E1363" i="9"/>
  <c r="E1341" i="9"/>
  <c r="E1355" i="9"/>
  <c r="E1331" i="9"/>
  <c r="E1408" i="9"/>
  <c r="E1516" i="9"/>
  <c r="E1476" i="9"/>
  <c r="E1452" i="9"/>
  <c r="E1311" i="9"/>
  <c r="E1312" i="9"/>
  <c r="E1310" i="9"/>
  <c r="E1313" i="9"/>
  <c r="E1314" i="9"/>
  <c r="E1303" i="9"/>
  <c r="E1304" i="9"/>
  <c r="E1308" i="9"/>
  <c r="E1305" i="9"/>
  <c r="E1306" i="9"/>
  <c r="E1309" i="9"/>
  <c r="E1307" i="9"/>
  <c r="E1325" i="9"/>
  <c r="E1319" i="9"/>
  <c r="E1301" i="9"/>
  <c r="E1295" i="9"/>
  <c r="E1289" i="9"/>
  <c r="E1324" i="9"/>
  <c r="E1318" i="9"/>
  <c r="E1300" i="9"/>
  <c r="E1294" i="9"/>
  <c r="E1288" i="9"/>
  <c r="E1296" i="9"/>
  <c r="E1290" i="9"/>
  <c r="E1323" i="9"/>
  <c r="E1317" i="9"/>
  <c r="E1299" i="9"/>
  <c r="E1293" i="9"/>
  <c r="E1302" i="9"/>
  <c r="E1322" i="9"/>
  <c r="E1316" i="9"/>
  <c r="E1298" i="9"/>
  <c r="E1292" i="9"/>
  <c r="E1321" i="9"/>
  <c r="E1315" i="9"/>
  <c r="E1297" i="9"/>
  <c r="E1291" i="9"/>
  <c r="E1320" i="9"/>
  <c r="E667" i="9"/>
  <c r="E664" i="9"/>
  <c r="E663" i="9"/>
  <c r="E665" i="9"/>
  <c r="E668" i="9"/>
  <c r="E666" i="9"/>
  <c r="E1198" i="9"/>
  <c r="BY910" i="9"/>
  <c r="E632" i="9"/>
  <c r="E638" i="9"/>
  <c r="E636" i="9"/>
  <c r="E676" i="9"/>
  <c r="E660" i="9"/>
  <c r="E674" i="9"/>
  <c r="E658" i="9"/>
  <c r="E700" i="9"/>
  <c r="E686" i="9"/>
  <c r="E680" i="9"/>
  <c r="E670" i="9"/>
  <c r="E626" i="9"/>
  <c r="E628" i="9"/>
  <c r="E698" i="9"/>
  <c r="E692" i="9"/>
  <c r="E654" i="9"/>
  <c r="E642" i="9"/>
  <c r="E650" i="9"/>
  <c r="E620" i="9"/>
  <c r="E662" i="9"/>
  <c r="E704" i="9"/>
  <c r="E640" i="9"/>
  <c r="E656" i="9"/>
  <c r="E622" i="9"/>
  <c r="E690" i="9"/>
  <c r="E634" i="9"/>
  <c r="E688" i="9"/>
  <c r="E702" i="9"/>
  <c r="E682" i="9"/>
  <c r="E672" i="9"/>
  <c r="E648" i="9"/>
  <c r="E630" i="9"/>
  <c r="E624" i="9"/>
  <c r="E644" i="9"/>
  <c r="E678" i="9"/>
  <c r="E694" i="9"/>
  <c r="E618" i="9"/>
  <c r="E646" i="9"/>
  <c r="E684" i="9"/>
  <c r="E652" i="9"/>
  <c r="E696" i="9"/>
  <c r="E703" i="9"/>
  <c r="E689" i="9"/>
  <c r="E671" i="9"/>
  <c r="E673" i="9"/>
  <c r="E685" i="9"/>
  <c r="E675" i="9"/>
  <c r="E691" i="9"/>
  <c r="E681" i="9"/>
  <c r="E661" i="9"/>
  <c r="E695" i="9"/>
  <c r="E669" i="9"/>
  <c r="E657" i="9"/>
  <c r="E659" i="9"/>
  <c r="E697" i="9"/>
  <c r="E693" i="9"/>
  <c r="E699" i="9"/>
  <c r="E701" i="9"/>
  <c r="E683" i="9"/>
  <c r="E687" i="9"/>
  <c r="E679" i="9"/>
  <c r="E677" i="9"/>
  <c r="E731" i="9"/>
  <c r="E812" i="9"/>
  <c r="E824" i="9"/>
  <c r="E825" i="9"/>
  <c r="E850" i="9"/>
  <c r="E821" i="9"/>
  <c r="E843" i="9"/>
  <c r="E816" i="9"/>
  <c r="E790" i="9"/>
  <c r="E735" i="9"/>
  <c r="E730" i="9"/>
  <c r="E766" i="9"/>
  <c r="E781" i="9"/>
  <c r="E789" i="9"/>
  <c r="E804" i="9"/>
  <c r="E820" i="9"/>
  <c r="E1255" i="9"/>
  <c r="E1267" i="9"/>
  <c r="E1252" i="9"/>
  <c r="E1251" i="9"/>
  <c r="E1253" i="9"/>
  <c r="E1266" i="9"/>
  <c r="E1254" i="9"/>
  <c r="E1264" i="9"/>
  <c r="E1268" i="9"/>
  <c r="E1250" i="9"/>
  <c r="E1265" i="9"/>
  <c r="E1269" i="9"/>
  <c r="E1285" i="9"/>
  <c r="E1279" i="9"/>
  <c r="E1273" i="9"/>
  <c r="E1249" i="9"/>
  <c r="E1287" i="9"/>
  <c r="E1283" i="9"/>
  <c r="E1277" i="9"/>
  <c r="E1263" i="9"/>
  <c r="E1247" i="9"/>
  <c r="E1281" i="9"/>
  <c r="E1275" i="9"/>
  <c r="E1259" i="9"/>
  <c r="E1271" i="9"/>
  <c r="E1257" i="9"/>
  <c r="E1245" i="9"/>
  <c r="E774" i="9"/>
  <c r="AA829" i="9"/>
  <c r="BY785" i="9"/>
  <c r="AA853" i="9"/>
  <c r="BY336" i="9"/>
  <c r="BY729" i="9"/>
  <c r="E729" i="9"/>
  <c r="AA889" i="9"/>
  <c r="BY764" i="9"/>
  <c r="BY1131" i="9"/>
  <c r="AA1131" i="9"/>
  <c r="AA584" i="9"/>
  <c r="AA502" i="9"/>
  <c r="BY541" i="9"/>
  <c r="AA1015" i="9"/>
  <c r="AA950" i="9"/>
  <c r="BY572" i="9"/>
  <c r="BY832" i="9"/>
  <c r="BY862" i="9"/>
  <c r="AA936" i="9"/>
  <c r="BY856" i="9"/>
  <c r="AA232" i="9"/>
  <c r="E1199" i="9"/>
  <c r="E1187" i="9"/>
  <c r="E1061" i="9"/>
  <c r="E934" i="9"/>
  <c r="E930" i="9"/>
  <c r="E784" i="9"/>
  <c r="E400" i="9"/>
  <c r="E394" i="9"/>
  <c r="E389" i="9"/>
  <c r="E385" i="9"/>
  <c r="E371" i="9"/>
  <c r="E352" i="9"/>
  <c r="E347" i="9"/>
  <c r="E294" i="9"/>
  <c r="E84" i="9"/>
  <c r="E74" i="9"/>
  <c r="E1241" i="9"/>
  <c r="E1203" i="9"/>
  <c r="E1194" i="9"/>
  <c r="E1175" i="9"/>
  <c r="E871" i="9"/>
  <c r="E1113" i="9"/>
  <c r="E1097" i="9"/>
  <c r="E1063" i="9"/>
  <c r="E1018" i="9"/>
  <c r="E996" i="9"/>
  <c r="E987" i="9"/>
  <c r="E977" i="9"/>
  <c r="E972" i="9"/>
  <c r="E963" i="9"/>
  <c r="E1220" i="9"/>
  <c r="E1157" i="9"/>
  <c r="E1069" i="9"/>
  <c r="E896" i="9"/>
  <c r="E1563" i="9"/>
  <c r="E1278" i="9"/>
  <c r="E1258" i="9"/>
  <c r="E1106" i="9"/>
  <c r="E1276" i="9"/>
  <c r="E1256" i="9"/>
  <c r="E1286" i="9"/>
  <c r="E1274" i="9"/>
  <c r="E1248" i="9"/>
  <c r="E1284" i="9"/>
  <c r="E1272" i="9"/>
  <c r="E1246" i="9"/>
  <c r="E1280" i="9"/>
  <c r="E1282" i="9"/>
  <c r="E1270" i="9"/>
  <c r="E1244" i="9"/>
  <c r="E1262" i="9"/>
  <c r="E1108" i="9"/>
  <c r="E1040" i="9"/>
  <c r="E1031" i="9"/>
  <c r="E1034" i="9"/>
  <c r="E1038" i="9"/>
  <c r="E1023" i="9"/>
  <c r="E643" i="9"/>
  <c r="E631" i="9"/>
  <c r="E625" i="9"/>
  <c r="E617" i="9"/>
  <c r="E627" i="9"/>
  <c r="E655" i="9"/>
  <c r="E649" i="9"/>
  <c r="E637" i="9"/>
  <c r="E619" i="9"/>
  <c r="E639" i="9"/>
  <c r="E645" i="9"/>
  <c r="E633" i="9"/>
  <c r="E621" i="9"/>
  <c r="E653" i="9"/>
  <c r="E647" i="9"/>
  <c r="E635" i="9"/>
  <c r="E623" i="9"/>
  <c r="E651" i="9"/>
  <c r="E641" i="9"/>
  <c r="E629" i="9"/>
  <c r="E927" i="9"/>
  <c r="E944" i="9"/>
  <c r="E866" i="9"/>
  <c r="E848" i="9"/>
  <c r="E844" i="9"/>
  <c r="E831" i="9"/>
  <c r="E813" i="9"/>
  <c r="E800" i="9"/>
  <c r="E794" i="9"/>
  <c r="E510" i="9"/>
  <c r="E504" i="9"/>
  <c r="E499" i="9"/>
  <c r="E454" i="9"/>
  <c r="E449" i="9"/>
  <c r="E323" i="9"/>
  <c r="E306" i="9"/>
  <c r="E298" i="9"/>
  <c r="E259" i="9"/>
  <c r="E244" i="9"/>
  <c r="E235" i="9"/>
  <c r="E211" i="9"/>
  <c r="E195" i="9"/>
  <c r="E184" i="9"/>
  <c r="E175" i="9"/>
  <c r="E171" i="9"/>
  <c r="E143" i="9"/>
  <c r="E1236" i="9"/>
  <c r="E1143" i="9"/>
  <c r="E1004" i="9"/>
  <c r="E767" i="9"/>
  <c r="E755" i="9"/>
  <c r="E744" i="9"/>
  <c r="E280" i="9"/>
  <c r="E271" i="9"/>
  <c r="E254" i="9"/>
  <c r="E51" i="9"/>
  <c r="E31" i="9"/>
  <c r="E25" i="9"/>
  <c r="E10" i="9"/>
  <c r="E412" i="9"/>
  <c r="E423" i="9"/>
  <c r="E513" i="9"/>
  <c r="E531" i="9"/>
  <c r="E561" i="9"/>
  <c r="E567" i="9"/>
  <c r="E573" i="9"/>
  <c r="E870" i="9"/>
  <c r="E952" i="9"/>
  <c r="E1242" i="9"/>
  <c r="E1180" i="9"/>
  <c r="E1138" i="9"/>
  <c r="E903" i="9"/>
  <c r="E1086" i="9"/>
  <c r="E1048" i="9"/>
  <c r="E959" i="9"/>
  <c r="E957" i="9"/>
  <c r="E894" i="9"/>
  <c r="E890" i="9"/>
  <c r="E886" i="9"/>
  <c r="E882" i="9"/>
  <c r="BY214" i="9"/>
  <c r="AA949" i="9"/>
  <c r="BY547" i="9"/>
  <c r="BY924" i="9"/>
  <c r="AA3" i="9"/>
  <c r="AA523" i="9"/>
  <c r="AA1064" i="9"/>
  <c r="BY550" i="9"/>
  <c r="BY738" i="9"/>
  <c r="AA14" i="9"/>
  <c r="BY526" i="9"/>
  <c r="AA520" i="9"/>
  <c r="AA556" i="9"/>
  <c r="AA1000" i="9"/>
  <c r="AA463" i="9"/>
  <c r="AA969" i="9"/>
  <c r="AA413" i="9"/>
  <c r="BY1059" i="9"/>
  <c r="BY761" i="9"/>
  <c r="AA778" i="9"/>
  <c r="AA723" i="9"/>
  <c r="AA314" i="9"/>
  <c r="BY867" i="9"/>
  <c r="E1566" i="9"/>
  <c r="E1212" i="9"/>
  <c r="E1201" i="9"/>
  <c r="E1190" i="9"/>
  <c r="E1174" i="9"/>
  <c r="E1169" i="9"/>
  <c r="E1165" i="9"/>
  <c r="E1146" i="9"/>
  <c r="E1142" i="9"/>
  <c r="E1130" i="9"/>
  <c r="E1124" i="9"/>
  <c r="E1118" i="9"/>
  <c r="E1112" i="9"/>
  <c r="E1104" i="9"/>
  <c r="E1096" i="9"/>
  <c r="E1091" i="9"/>
  <c r="E1085" i="9"/>
  <c r="E1080" i="9"/>
  <c r="E1077" i="9"/>
  <c r="E1065" i="9"/>
  <c r="E1057" i="9"/>
  <c r="E1052" i="9"/>
  <c r="E1047" i="9"/>
  <c r="E1042" i="9"/>
  <c r="E1036" i="9"/>
  <c r="E1014" i="9"/>
  <c r="E1010" i="9"/>
  <c r="E1565" i="9"/>
  <c r="E992" i="9"/>
  <c r="E971" i="9"/>
  <c r="E968" i="9"/>
  <c r="E940" i="9"/>
  <c r="E933" i="9"/>
  <c r="E917" i="9"/>
  <c r="E912" i="9"/>
  <c r="E899" i="9"/>
  <c r="E889" i="9"/>
  <c r="E885" i="9"/>
  <c r="E874" i="9"/>
  <c r="E837" i="9"/>
  <c r="E826" i="9"/>
  <c r="E818" i="9"/>
  <c r="E808" i="9"/>
  <c r="E783" i="9"/>
  <c r="E775" i="9"/>
  <c r="E769" i="9"/>
  <c r="E765" i="9"/>
  <c r="E748" i="9"/>
  <c r="E726" i="9"/>
  <c r="E720" i="9"/>
  <c r="E714" i="9"/>
  <c r="E498" i="9"/>
  <c r="E492" i="9"/>
  <c r="E486" i="9"/>
  <c r="E481" i="9"/>
  <c r="E475" i="9"/>
  <c r="E469" i="9"/>
  <c r="E464" i="9"/>
  <c r="E448" i="9"/>
  <c r="E445" i="9"/>
  <c r="E435" i="9"/>
  <c r="E393" i="9"/>
  <c r="E376" i="9"/>
  <c r="E361" i="9"/>
  <c r="E346" i="9"/>
  <c r="E336" i="9"/>
  <c r="E311" i="9"/>
  <c r="E293" i="9"/>
  <c r="E283" i="9"/>
  <c r="E279" i="9"/>
  <c r="E274" i="9"/>
  <c r="E265" i="9"/>
  <c r="E262" i="9"/>
  <c r="E232" i="9"/>
  <c r="E227" i="9"/>
  <c r="E223" i="9"/>
  <c r="E218" i="9"/>
  <c r="E214" i="9"/>
  <c r="E207" i="9"/>
  <c r="E187" i="9"/>
  <c r="E166" i="9"/>
  <c r="E151" i="9"/>
  <c r="E137" i="9"/>
  <c r="E126" i="9"/>
  <c r="E93" i="9"/>
  <c r="E89" i="9"/>
  <c r="E45" i="9"/>
  <c r="E35" i="9"/>
  <c r="E14" i="9"/>
  <c r="E6" i="9"/>
  <c r="E413" i="9"/>
  <c r="E514" i="9"/>
  <c r="E520" i="9"/>
  <c r="E526" i="9"/>
  <c r="E532" i="9"/>
  <c r="E538" i="9"/>
  <c r="E544" i="9"/>
  <c r="E550" i="9"/>
  <c r="E556" i="9"/>
  <c r="E568" i="9"/>
  <c r="E574" i="9"/>
  <c r="E580" i="9"/>
  <c r="E734" i="9"/>
  <c r="E852" i="9"/>
  <c r="E858" i="9"/>
  <c r="E909" i="9"/>
  <c r="E939" i="9"/>
  <c r="E956" i="9"/>
  <c r="E779" i="9"/>
  <c r="E1564" i="9"/>
  <c r="E1239" i="9"/>
  <c r="E1235" i="9"/>
  <c r="E1229" i="9"/>
  <c r="E1215" i="9"/>
  <c r="E1200" i="9"/>
  <c r="E1196" i="9"/>
  <c r="E1189" i="9"/>
  <c r="E1183" i="9"/>
  <c r="E1173" i="9"/>
  <c r="E1161" i="9"/>
  <c r="E1156" i="9"/>
  <c r="E1145" i="9"/>
  <c r="E1141" i="9"/>
  <c r="E1137" i="9"/>
  <c r="E1133" i="9"/>
  <c r="E1129" i="9"/>
  <c r="E1117" i="9"/>
  <c r="E1111" i="9"/>
  <c r="E1102" i="9"/>
  <c r="E1084" i="9"/>
  <c r="E1072" i="9"/>
  <c r="E1056" i="9"/>
  <c r="E1051" i="9"/>
  <c r="E1041" i="9"/>
  <c r="E1028" i="9"/>
  <c r="E1017" i="9"/>
  <c r="E1007" i="9"/>
  <c r="E1003" i="9"/>
  <c r="E995" i="9"/>
  <c r="E986" i="9"/>
  <c r="E980" i="9"/>
  <c r="E975" i="9"/>
  <c r="E958" i="9"/>
  <c r="E929" i="9"/>
  <c r="E1234" i="9"/>
  <c r="E1228" i="9"/>
  <c r="E1223" i="9"/>
  <c r="E1218" i="9"/>
  <c r="E1205" i="9"/>
  <c r="E1195" i="9"/>
  <c r="E1167" i="9"/>
  <c r="E1160" i="9"/>
  <c r="E1140" i="9"/>
  <c r="E1132" i="9"/>
  <c r="E1128" i="9"/>
  <c r="E1122" i="9"/>
  <c r="E1116" i="9"/>
  <c r="E1110" i="9"/>
  <c r="E1101" i="9"/>
  <c r="E1095" i="9"/>
  <c r="E1089" i="9"/>
  <c r="E1083" i="9"/>
  <c r="E1076" i="9"/>
  <c r="E1068" i="9"/>
  <c r="E1060" i="9"/>
  <c r="E1053" i="9"/>
  <c r="E1045" i="9"/>
  <c r="E1021" i="9"/>
  <c r="E1016" i="9"/>
  <c r="E1013" i="9"/>
  <c r="E1006" i="9"/>
  <c r="E998" i="9"/>
  <c r="E990" i="9"/>
  <c r="E966" i="9"/>
  <c r="E951" i="9"/>
  <c r="E947" i="9"/>
  <c r="E942" i="9"/>
  <c r="E932" i="9"/>
  <c r="E928" i="9"/>
  <c r="E1562" i="9"/>
  <c r="E1232" i="9"/>
  <c r="E1222" i="9"/>
  <c r="E1202" i="9"/>
  <c r="E1193" i="9"/>
  <c r="E1177" i="9"/>
  <c r="E1163" i="9"/>
  <c r="E1159" i="9"/>
  <c r="E1155" i="9"/>
  <c r="E1144" i="9"/>
  <c r="E1121" i="9"/>
  <c r="E1115" i="9"/>
  <c r="E1109" i="9"/>
  <c r="E1100" i="9"/>
  <c r="E1071" i="9"/>
  <c r="E1054" i="9"/>
  <c r="E1050" i="9"/>
  <c r="E1039" i="9"/>
  <c r="E1001" i="9"/>
  <c r="E994" i="9"/>
  <c r="E989" i="9"/>
  <c r="E978" i="9"/>
  <c r="E974" i="9"/>
  <c r="E954" i="9"/>
  <c r="E946" i="9"/>
  <c r="E931" i="9"/>
  <c r="E915" i="9"/>
  <c r="E905" i="9"/>
  <c r="E897" i="9"/>
  <c r="E872" i="9"/>
  <c r="E867" i="9"/>
  <c r="E845" i="9"/>
  <c r="E835" i="9"/>
  <c r="E822" i="9"/>
  <c r="E805" i="9"/>
  <c r="E778" i="9"/>
  <c r="E772" i="9"/>
  <c r="E762" i="9"/>
  <c r="E757" i="9"/>
  <c r="E740" i="9"/>
  <c r="E723" i="9"/>
  <c r="E717" i="9"/>
  <c r="E708" i="9"/>
  <c r="E506" i="9"/>
  <c r="E500" i="9"/>
  <c r="E495" i="9"/>
  <c r="E489" i="9"/>
  <c r="E483" i="9"/>
  <c r="E478" i="9"/>
  <c r="E472" i="9"/>
  <c r="E466" i="9"/>
  <c r="E456" i="9"/>
  <c r="E446" i="9"/>
  <c r="E437" i="9"/>
  <c r="E596" i="9"/>
  <c r="E598" i="9"/>
  <c r="E594" i="9"/>
  <c r="E610" i="9"/>
  <c r="E614" i="9"/>
  <c r="E588" i="9"/>
  <c r="E606" i="9"/>
  <c r="E586" i="9"/>
  <c r="E604" i="9"/>
  <c r="E590" i="9"/>
  <c r="E616" i="9"/>
  <c r="E612" i="9"/>
  <c r="E592" i="9"/>
  <c r="E608" i="9"/>
  <c r="E602" i="9"/>
  <c r="E600" i="9"/>
  <c r="E1243" i="9"/>
  <c r="E1231" i="9"/>
  <c r="E1226" i="9"/>
  <c r="E1221" i="9"/>
  <c r="E1217" i="9"/>
  <c r="E1213" i="9"/>
  <c r="E1209" i="9"/>
  <c r="E1185" i="9"/>
  <c r="E1181" i="9"/>
  <c r="E1171" i="9"/>
  <c r="E1166" i="9"/>
  <c r="E1158" i="9"/>
  <c r="E1154" i="9"/>
  <c r="E1148" i="9"/>
  <c r="E1126" i="9"/>
  <c r="E1120" i="9"/>
  <c r="E1114" i="9"/>
  <c r="E1087" i="9"/>
  <c r="E1081" i="9"/>
  <c r="E1079" i="9"/>
  <c r="E1074" i="9"/>
  <c r="E1067" i="9"/>
  <c r="E1064" i="9"/>
  <c r="E1062" i="9"/>
  <c r="E1059" i="9"/>
  <c r="E1044" i="9"/>
  <c r="E1033" i="9"/>
  <c r="E1025" i="9"/>
  <c r="E1015" i="9"/>
  <c r="E1011" i="9"/>
  <c r="E1005" i="9"/>
  <c r="E1000" i="9"/>
  <c r="E997" i="9"/>
  <c r="E993" i="9"/>
  <c r="E983" i="9"/>
  <c r="E969" i="9"/>
  <c r="E945" i="9"/>
  <c r="E935" i="9"/>
  <c r="E926" i="9"/>
  <c r="E914" i="9"/>
  <c r="E908" i="9"/>
  <c r="E904" i="9"/>
  <c r="E900" i="9"/>
  <c r="E906" i="9"/>
  <c r="E902" i="9"/>
  <c r="E893" i="9"/>
  <c r="E881" i="9"/>
  <c r="E869" i="9"/>
  <c r="E865" i="9"/>
  <c r="E847" i="9"/>
  <c r="E830" i="9"/>
  <c r="E807" i="9"/>
  <c r="E798" i="9"/>
  <c r="E792" i="9"/>
  <c r="E787" i="9"/>
  <c r="E764" i="9"/>
  <c r="E759" i="9"/>
  <c r="E747" i="9"/>
  <c r="E709" i="9"/>
  <c r="E502" i="9"/>
  <c r="E497" i="9"/>
  <c r="E485" i="9"/>
  <c r="E474" i="9"/>
  <c r="E463" i="9"/>
  <c r="E434" i="9"/>
  <c r="E418" i="9"/>
  <c r="E403" i="9"/>
  <c r="E388" i="9"/>
  <c r="E380" i="9"/>
  <c r="E375" i="9"/>
  <c r="E355" i="9"/>
  <c r="E345" i="9"/>
  <c r="E335" i="9"/>
  <c r="E329" i="9"/>
  <c r="E326" i="9"/>
  <c r="E315" i="9"/>
  <c r="E310" i="9"/>
  <c r="E288" i="9"/>
  <c r="E261" i="9"/>
  <c r="E258" i="9"/>
  <c r="E257" i="9"/>
  <c r="E251" i="9"/>
  <c r="E247" i="9"/>
  <c r="E242" i="9"/>
  <c r="E236" i="9"/>
  <c r="E197" i="9"/>
  <c r="E142" i="9"/>
  <c r="E120" i="9"/>
  <c r="E99" i="9"/>
  <c r="E96" i="9"/>
  <c r="E77" i="9"/>
  <c r="E58" i="9"/>
  <c r="E54" i="9"/>
  <c r="E34" i="9"/>
  <c r="E425" i="9"/>
  <c r="E521" i="9"/>
  <c r="E533" i="9"/>
  <c r="E539" i="9"/>
  <c r="E545" i="9"/>
  <c r="E551" i="9"/>
  <c r="E569" i="9"/>
  <c r="E575" i="9"/>
  <c r="E581" i="9"/>
  <c r="E829" i="9"/>
  <c r="E853" i="9"/>
  <c r="E859" i="9"/>
  <c r="E910" i="9"/>
  <c r="E943" i="9"/>
  <c r="E780" i="9"/>
  <c r="E802" i="9"/>
  <c r="E916" i="9"/>
  <c r="E888" i="9"/>
  <c r="E884" i="9"/>
  <c r="E877" i="9"/>
  <c r="E864" i="9"/>
  <c r="E840" i="9"/>
  <c r="E836" i="9"/>
  <c r="E817" i="9"/>
  <c r="E806" i="9"/>
  <c r="E797" i="9"/>
  <c r="E791" i="9"/>
  <c r="E786" i="9"/>
  <c r="E782" i="9"/>
  <c r="E763" i="9"/>
  <c r="E758" i="9"/>
  <c r="E752" i="9"/>
  <c r="E746" i="9"/>
  <c r="E741" i="9"/>
  <c r="E512" i="9"/>
  <c r="E507" i="9"/>
  <c r="E501" i="9"/>
  <c r="E496" i="9"/>
  <c r="E479" i="9"/>
  <c r="E462" i="9"/>
  <c r="E447" i="9"/>
  <c r="E430" i="9"/>
  <c r="E397" i="9"/>
  <c r="E379" i="9"/>
  <c r="E374" i="9"/>
  <c r="E365" i="9"/>
  <c r="E350" i="9"/>
  <c r="E334" i="9"/>
  <c r="E328" i="9"/>
  <c r="E320" i="9"/>
  <c r="E309" i="9"/>
  <c r="E287" i="9"/>
  <c r="E268" i="9"/>
  <c r="E246" i="9"/>
  <c r="E241" i="9"/>
  <c r="E230" i="9"/>
  <c r="E226" i="9"/>
  <c r="E213" i="9"/>
  <c r="E209" i="9"/>
  <c r="E193" i="9"/>
  <c r="E189" i="9"/>
  <c r="E186" i="9"/>
  <c r="E182" i="9"/>
  <c r="E160" i="9"/>
  <c r="E150" i="9"/>
  <c r="E130" i="9"/>
  <c r="E125" i="9"/>
  <c r="E104" i="9"/>
  <c r="E95" i="9"/>
  <c r="E92" i="9"/>
  <c r="E87" i="9"/>
  <c r="E81" i="9"/>
  <c r="E66" i="9"/>
  <c r="E60" i="9"/>
  <c r="E43" i="9"/>
  <c r="E39" i="9"/>
  <c r="E22" i="9"/>
  <c r="E4" i="9"/>
  <c r="E426" i="9"/>
  <c r="E516" i="9"/>
  <c r="E528" i="9"/>
  <c r="E534" i="9"/>
  <c r="E540" i="9"/>
  <c r="E546" i="9"/>
  <c r="E552" i="9"/>
  <c r="E558" i="9"/>
  <c r="E564" i="9"/>
  <c r="E576" i="9"/>
  <c r="E854" i="9"/>
  <c r="E860" i="9"/>
  <c r="E728" i="9"/>
  <c r="E803" i="9"/>
  <c r="E429" i="9"/>
  <c r="E407" i="9"/>
  <c r="E396" i="9"/>
  <c r="E391" i="9"/>
  <c r="E387" i="9"/>
  <c r="E367" i="9"/>
  <c r="E359" i="9"/>
  <c r="E349" i="9"/>
  <c r="E327" i="9"/>
  <c r="E314" i="9"/>
  <c r="E308" i="9"/>
  <c r="E284" i="9"/>
  <c r="E277" i="9"/>
  <c r="E264" i="9"/>
  <c r="E260" i="9"/>
  <c r="E252" i="9"/>
  <c r="E249" i="9"/>
  <c r="E234" i="9"/>
  <c r="E216" i="9"/>
  <c r="E205" i="9"/>
  <c r="E200" i="9"/>
  <c r="E196" i="9"/>
  <c r="E172" i="9"/>
  <c r="E168" i="9"/>
  <c r="E144" i="9"/>
  <c r="E140" i="9"/>
  <c r="E129" i="9"/>
  <c r="E124" i="9"/>
  <c r="E119" i="9"/>
  <c r="E108" i="9"/>
  <c r="E103" i="9"/>
  <c r="E91" i="9"/>
  <c r="E71" i="9"/>
  <c r="E57" i="9"/>
  <c r="E52" i="9"/>
  <c r="E33" i="9"/>
  <c r="E11" i="9"/>
  <c r="E7" i="9"/>
  <c r="E3" i="9"/>
  <c r="E427" i="9"/>
  <c r="E517" i="9"/>
  <c r="E523" i="9"/>
  <c r="E529" i="9"/>
  <c r="E535" i="9"/>
  <c r="E541" i="9"/>
  <c r="E547" i="9"/>
  <c r="E559" i="9"/>
  <c r="E577" i="9"/>
  <c r="E583" i="9"/>
  <c r="E861" i="9"/>
  <c r="E924" i="9"/>
  <c r="E949" i="9"/>
  <c r="E1099" i="9"/>
  <c r="E887" i="9"/>
  <c r="E876" i="9"/>
  <c r="E863" i="9"/>
  <c r="E839" i="9"/>
  <c r="E814" i="9"/>
  <c r="E801" i="9"/>
  <c r="E795" i="9"/>
  <c r="E785" i="9"/>
  <c r="E771" i="9"/>
  <c r="E761" i="9"/>
  <c r="E756" i="9"/>
  <c r="E750" i="9"/>
  <c r="E745" i="9"/>
  <c r="E707" i="9"/>
  <c r="E505" i="9"/>
  <c r="E488" i="9"/>
  <c r="E482" i="9"/>
  <c r="E477" i="9"/>
  <c r="E471" i="9"/>
  <c r="E460" i="9"/>
  <c r="E455" i="9"/>
  <c r="E450" i="9"/>
  <c r="E441" i="9"/>
  <c r="E433" i="9"/>
  <c r="E411" i="9"/>
  <c r="E406" i="9"/>
  <c r="E390" i="9"/>
  <c r="E378" i="9"/>
  <c r="E372" i="9"/>
  <c r="E358" i="9"/>
  <c r="E353" i="9"/>
  <c r="E348" i="9"/>
  <c r="E342" i="9"/>
  <c r="E307" i="9"/>
  <c r="E302" i="9"/>
  <c r="E295" i="9"/>
  <c r="E276" i="9"/>
  <c r="E229" i="9"/>
  <c r="E220" i="9"/>
  <c r="E208" i="9"/>
  <c r="E192" i="9"/>
  <c r="E188" i="9"/>
  <c r="E181" i="9"/>
  <c r="E163" i="9"/>
  <c r="E159" i="9"/>
  <c r="E154" i="9"/>
  <c r="E148" i="9"/>
  <c r="E123" i="9"/>
  <c r="E118" i="9"/>
  <c r="E113" i="9"/>
  <c r="E102" i="9"/>
  <c r="E70" i="9"/>
  <c r="E59" i="9"/>
  <c r="E42" i="9"/>
  <c r="E26" i="9"/>
  <c r="E153" i="9"/>
  <c r="E417" i="9"/>
  <c r="E428" i="9"/>
  <c r="E524" i="9"/>
  <c r="E548" i="9"/>
  <c r="E572" i="9"/>
  <c r="E584" i="9"/>
  <c r="E832" i="9"/>
  <c r="E856" i="9"/>
  <c r="E862" i="9"/>
  <c r="E936" i="9"/>
  <c r="E950" i="9"/>
  <c r="E1103" i="9"/>
  <c r="BY4" i="9"/>
  <c r="AA66" i="9"/>
  <c r="BY397" i="9"/>
  <c r="AA350" i="9"/>
  <c r="BY87" i="9"/>
  <c r="AA916" i="9"/>
  <c r="BY507" i="9"/>
  <c r="AA928" i="9"/>
  <c r="AA512" i="9"/>
  <c r="BY479" i="9"/>
  <c r="BY193" i="9"/>
  <c r="AA430" i="9"/>
  <c r="BY512" i="9"/>
  <c r="AA534" i="9"/>
  <c r="AA496" i="9"/>
  <c r="BY350" i="9"/>
  <c r="AA552" i="9"/>
  <c r="BY426" i="9"/>
  <c r="BY60" i="9"/>
  <c r="AA160" i="9"/>
  <c r="AA558" i="9"/>
  <c r="BY501" i="9"/>
  <c r="BY928" i="9"/>
  <c r="AA957" i="9"/>
  <c r="AA1047" i="9"/>
  <c r="BY244" i="9"/>
  <c r="BY890" i="9"/>
  <c r="BY1050" i="9"/>
  <c r="AA510" i="9"/>
  <c r="AA175" i="9"/>
  <c r="AA886" i="9"/>
  <c r="AA974" i="9"/>
  <c r="AA1071" i="9"/>
  <c r="BY1177" i="9"/>
  <c r="AA271" i="9"/>
  <c r="BY1115" i="9"/>
  <c r="AA1050" i="9"/>
  <c r="AA994" i="9"/>
  <c r="AA902" i="9"/>
  <c r="BY1121" i="9"/>
  <c r="BY902" i="9"/>
  <c r="BY280" i="9"/>
  <c r="AA347" i="9"/>
  <c r="AA244" i="9"/>
  <c r="AA280" i="9"/>
  <c r="AA184" i="9"/>
  <c r="BY423" i="9"/>
  <c r="BY271" i="9"/>
  <c r="AA513" i="9"/>
  <c r="BY211" i="9"/>
  <c r="AA323" i="9"/>
  <c r="BY31" i="9"/>
  <c r="BY306" i="9"/>
  <c r="BY513" i="9"/>
  <c r="AA499" i="9"/>
  <c r="BY394" i="9"/>
  <c r="BY254" i="9"/>
  <c r="AA31" i="9"/>
  <c r="AA412" i="9"/>
  <c r="BY294" i="9"/>
  <c r="BY175" i="9"/>
  <c r="AA504" i="9"/>
  <c r="BY400" i="9"/>
  <c r="AA394" i="9"/>
  <c r="BY510" i="9"/>
  <c r="AA84" i="9"/>
  <c r="BY184" i="9"/>
  <c r="AA423" i="9"/>
  <c r="BY504" i="9"/>
  <c r="AA934" i="9"/>
  <c r="BY995" i="9"/>
  <c r="AA807" i="9"/>
  <c r="BY980" i="9"/>
  <c r="AA787" i="9"/>
  <c r="AA1017" i="9"/>
  <c r="AA980" i="9"/>
  <c r="AA995" i="9"/>
  <c r="AA1028" i="9"/>
  <c r="AA1041" i="9"/>
  <c r="AA896" i="9"/>
  <c r="BY1041" i="9"/>
  <c r="BY787" i="9"/>
  <c r="BY865" i="9"/>
  <c r="BY1084" i="9"/>
  <c r="BY792" i="9"/>
  <c r="BY1003" i="9"/>
  <c r="BY1114" i="9"/>
  <c r="BY997" i="9"/>
  <c r="AA1025" i="9"/>
  <c r="AA801" i="9"/>
  <c r="AA814" i="9"/>
  <c r="BY334" i="9"/>
  <c r="AA4" i="9"/>
  <c r="AA450" i="9"/>
  <c r="BY540" i="9"/>
  <c r="AA939" i="9"/>
  <c r="AA43" i="9"/>
  <c r="AA904" i="9"/>
  <c r="BY558" i="9"/>
  <c r="BY372" i="9"/>
  <c r="BY287" i="9"/>
  <c r="AA516" i="9"/>
  <c r="AA372" i="9"/>
  <c r="BY564" i="9"/>
  <c r="BY720" i="9"/>
  <c r="AA455" i="9"/>
  <c r="AA193" i="9"/>
  <c r="AA775" i="9"/>
  <c r="BY433" i="9"/>
  <c r="AA574" i="9"/>
  <c r="BY852" i="9"/>
  <c r="AA182" i="9"/>
  <c r="BY213" i="9"/>
  <c r="BY241" i="9"/>
  <c r="AA956" i="9"/>
  <c r="BY968" i="9"/>
  <c r="AA858" i="9"/>
  <c r="AA60" i="9"/>
  <c r="AA546" i="9"/>
  <c r="BY580" i="9"/>
  <c r="AA229" i="9"/>
  <c r="AA876" i="9"/>
  <c r="BY475" i="9"/>
  <c r="BY933" i="9"/>
  <c r="BY887" i="9"/>
  <c r="AA220" i="9"/>
  <c r="AA70" i="9"/>
  <c r="AA154" i="9"/>
  <c r="BY818" i="9"/>
  <c r="BY959" i="9"/>
  <c r="BY884" i="9"/>
  <c r="BY836" i="9"/>
  <c r="AA481" i="9"/>
  <c r="AA752" i="9"/>
  <c r="BY450" i="9"/>
  <c r="BY160" i="9"/>
  <c r="AA1110" i="9"/>
  <c r="BY741" i="9"/>
  <c r="AA966" i="9"/>
  <c r="BY469" i="9"/>
  <c r="AA498" i="9"/>
  <c r="AA836" i="9"/>
  <c r="BY966" i="9"/>
  <c r="BY481" i="9"/>
  <c r="AA864" i="9"/>
  <c r="BY758" i="9"/>
  <c r="BY486" i="9"/>
  <c r="AA492" i="9"/>
  <c r="AA469" i="9"/>
  <c r="BY752" i="9"/>
  <c r="BY492" i="9"/>
  <c r="BY472" i="9"/>
  <c r="BY345" i="9"/>
  <c r="BY831" i="9"/>
  <c r="BY977" i="9"/>
  <c r="BY893" i="9"/>
  <c r="AA310" i="9"/>
  <c r="AA963" i="9"/>
  <c r="BY326" i="9"/>
  <c r="BY34" i="9"/>
  <c r="AA1018" i="9"/>
  <c r="AA893" i="9"/>
  <c r="AA251" i="9"/>
  <c r="AA478" i="9"/>
  <c r="AA533" i="9"/>
  <c r="AA539" i="9"/>
  <c r="AA489" i="9"/>
  <c r="AA848" i="9"/>
  <c r="BY881" i="9"/>
  <c r="AA483" i="9"/>
  <c r="BY251" i="9"/>
  <c r="AA871" i="9"/>
  <c r="BY931" i="9"/>
  <c r="BY396" i="9"/>
  <c r="BY551" i="9"/>
  <c r="BY391" i="9"/>
  <c r="AA545" i="9"/>
  <c r="AA472" i="9"/>
  <c r="AA257" i="9"/>
  <c r="AA54" i="9"/>
  <c r="BY247" i="9"/>
  <c r="AA247" i="9"/>
  <c r="BY489" i="9"/>
  <c r="AA391" i="9"/>
  <c r="AA551" i="9"/>
  <c r="AA972" i="9"/>
  <c r="BY905" i="9"/>
  <c r="AA784" i="9"/>
  <c r="AA495" i="9"/>
  <c r="BY99" i="9"/>
  <c r="AA831" i="9"/>
  <c r="AA755" i="9"/>
  <c r="AA915" i="9"/>
  <c r="AA236" i="9"/>
  <c r="AA466" i="9"/>
  <c r="AA744" i="9"/>
  <c r="AA77" i="9"/>
  <c r="AA345" i="9"/>
  <c r="BY466" i="9"/>
  <c r="AA359" i="9"/>
  <c r="AA890" i="9"/>
  <c r="AA845" i="9"/>
  <c r="BY772" i="9"/>
  <c r="AA486" i="9"/>
  <c r="AA1080" i="9"/>
  <c r="AA765" i="9"/>
  <c r="AA826" i="9"/>
  <c r="BY912" i="9"/>
  <c r="AA872" i="9"/>
  <c r="BY1071" i="9"/>
  <c r="AA720" i="9"/>
  <c r="AA1010" i="9"/>
  <c r="AA1006" i="9"/>
  <c r="AA1163" i="9"/>
  <c r="AA1121" i="9"/>
  <c r="AA822" i="9"/>
  <c r="AA933" i="9"/>
  <c r="BY755" i="9"/>
  <c r="AA977" i="9"/>
  <c r="BY1006" i="9"/>
  <c r="BY915" i="9"/>
  <c r="BY871" i="9"/>
  <c r="BY963" i="9"/>
  <c r="BY495" i="9"/>
  <c r="BY848" i="9"/>
  <c r="AA931" i="9"/>
  <c r="AA881" i="9"/>
  <c r="AA905" i="9"/>
  <c r="BY349" i="9"/>
  <c r="BY784" i="9"/>
  <c r="BY483" i="9"/>
  <c r="BY1080" i="9"/>
  <c r="BY904" i="9"/>
  <c r="AA1036" i="9"/>
  <c r="BY595" i="9"/>
  <c r="AA595" i="9"/>
  <c r="E587" i="9"/>
  <c r="BY587" i="9"/>
  <c r="AA587" i="9"/>
  <c r="E597" i="9"/>
  <c r="BY597" i="9"/>
  <c r="AA597" i="9"/>
  <c r="E607" i="9"/>
  <c r="BY607" i="9"/>
  <c r="AA607" i="9"/>
  <c r="BY589" i="9"/>
  <c r="AA589" i="9"/>
  <c r="E599" i="9"/>
  <c r="BY599" i="9"/>
  <c r="AA599" i="9"/>
  <c r="E609" i="9"/>
  <c r="BY609" i="9"/>
  <c r="AA609" i="9"/>
  <c r="BY601" i="9"/>
  <c r="AA601" i="9"/>
  <c r="E611" i="9"/>
  <c r="BY611" i="9"/>
  <c r="AA611" i="9"/>
  <c r="E591" i="9"/>
  <c r="BY591" i="9"/>
  <c r="AA591" i="9"/>
  <c r="E603" i="9"/>
  <c r="BY603" i="9"/>
  <c r="AA603" i="9"/>
  <c r="BY613" i="9"/>
  <c r="AA613" i="9"/>
  <c r="BY464" i="9"/>
  <c r="AA475" i="9"/>
  <c r="BY498" i="9"/>
  <c r="AA887" i="9"/>
  <c r="E593" i="9"/>
  <c r="BY593" i="9"/>
  <c r="AA593" i="9"/>
  <c r="BY605" i="9"/>
  <c r="AA605" i="9"/>
  <c r="E615" i="9"/>
  <c r="BY615" i="9"/>
  <c r="BY1076" i="9"/>
  <c r="BY208" i="9"/>
  <c r="AA758" i="9"/>
  <c r="BY1036" i="9"/>
  <c r="AA971" i="9"/>
  <c r="BY974" i="9"/>
  <c r="AA769" i="9"/>
  <c r="BY826" i="9"/>
  <c r="AA908" i="9"/>
  <c r="BY714" i="9"/>
  <c r="BY957" i="9"/>
  <c r="AA748" i="9"/>
  <c r="AA1052" i="9"/>
  <c r="AA714" i="9"/>
  <c r="BY226" i="9"/>
  <c r="BY1047" i="9"/>
  <c r="AA992" i="9"/>
  <c r="AA241" i="9"/>
  <c r="AA189" i="9"/>
  <c r="AA818" i="9"/>
  <c r="BY769" i="9"/>
  <c r="AA433" i="9"/>
  <c r="BY908" i="9"/>
  <c r="AA884" i="9"/>
  <c r="AA320" i="9"/>
  <c r="L1220" i="9"/>
  <c r="L1203" i="9"/>
  <c r="L1199" i="9"/>
  <c r="L1194" i="9"/>
  <c r="L1180" i="9"/>
  <c r="L1175" i="9"/>
  <c r="L1157" i="9"/>
  <c r="L1097" i="9"/>
  <c r="L1086" i="9"/>
  <c r="L1069" i="9"/>
  <c r="L1063" i="9"/>
  <c r="L1061" i="9"/>
  <c r="L1048" i="9"/>
  <c r="L1018" i="9"/>
  <c r="L1004" i="9"/>
  <c r="L996" i="9"/>
  <c r="L987" i="9"/>
  <c r="L972" i="9"/>
  <c r="L963" i="9"/>
  <c r="L945" i="9"/>
  <c r="L931" i="9"/>
  <c r="L915" i="9"/>
  <c r="L848" i="9"/>
  <c r="L813" i="9"/>
  <c r="L800" i="9"/>
  <c r="L794" i="9"/>
  <c r="L784" i="9"/>
  <c r="L767" i="9"/>
  <c r="L755" i="9"/>
  <c r="L744" i="9"/>
  <c r="L506" i="9"/>
  <c r="L500" i="9"/>
  <c r="L495" i="9"/>
  <c r="L489" i="9"/>
  <c r="L483" i="9"/>
  <c r="L478" i="9"/>
  <c r="L472" i="9"/>
  <c r="L466" i="9"/>
  <c r="L446" i="9"/>
  <c r="L437" i="9"/>
  <c r="L429" i="9"/>
  <c r="L407" i="9"/>
  <c r="L396" i="9"/>
  <c r="L387" i="9"/>
  <c r="L367" i="9"/>
  <c r="L349" i="9"/>
  <c r="L345" i="9"/>
  <c r="L335" i="9"/>
  <c r="L329" i="9"/>
  <c r="L315" i="9"/>
  <c r="L310" i="9"/>
  <c r="L288" i="9"/>
  <c r="L261" i="9"/>
  <c r="L247" i="9"/>
  <c r="L242" i="9"/>
  <c r="L236" i="9"/>
  <c r="L120" i="9"/>
  <c r="L99" i="9"/>
  <c r="L96" i="9"/>
  <c r="L58" i="9"/>
  <c r="L34" i="9"/>
  <c r="L1201" i="9"/>
  <c r="L1190" i="9"/>
  <c r="L1174" i="9"/>
  <c r="L1169" i="9"/>
  <c r="L1146" i="9"/>
  <c r="L1142" i="9"/>
  <c r="L1118" i="9"/>
  <c r="L1112" i="9"/>
  <c r="L1104" i="9"/>
  <c r="L1096" i="9"/>
  <c r="L1091" i="9"/>
  <c r="L1085" i="9"/>
  <c r="L1077" i="9"/>
  <c r="L1065" i="9"/>
  <c r="L1057" i="9"/>
  <c r="L1047" i="9"/>
  <c r="L1042" i="9"/>
  <c r="L1014" i="9"/>
  <c r="L971" i="9"/>
  <c r="L959" i="9"/>
  <c r="L944" i="9"/>
  <c r="L914" i="9"/>
  <c r="L904" i="9"/>
  <c r="L877" i="9"/>
  <c r="L837" i="9"/>
  <c r="L826" i="9"/>
  <c r="L818" i="9"/>
  <c r="L808" i="9"/>
  <c r="L783" i="9"/>
  <c r="L775" i="9"/>
  <c r="L769" i="9"/>
  <c r="L765" i="9"/>
  <c r="L748" i="9"/>
  <c r="L726" i="9"/>
  <c r="L720" i="9"/>
  <c r="L714" i="9"/>
  <c r="L505" i="9"/>
  <c r="L488" i="9"/>
  <c r="L482" i="9"/>
  <c r="L477" i="9"/>
  <c r="L471" i="9"/>
  <c r="L460" i="9"/>
  <c r="L455" i="9"/>
  <c r="L441" i="9"/>
  <c r="L433" i="9"/>
  <c r="L411" i="9"/>
  <c r="L406" i="9"/>
  <c r="L390" i="9"/>
  <c r="L372" i="9"/>
  <c r="L358" i="9"/>
  <c r="L348" i="9"/>
  <c r="L334" i="9"/>
  <c r="L328" i="9"/>
  <c r="L320" i="9"/>
  <c r="L309" i="9"/>
  <c r="L287" i="9"/>
  <c r="L268" i="9"/>
  <c r="L246" i="9"/>
  <c r="L241" i="9"/>
  <c r="L230" i="9"/>
  <c r="L130" i="9"/>
  <c r="L95" i="9"/>
  <c r="L87" i="9"/>
  <c r="L81" i="9"/>
  <c r="L66" i="9"/>
  <c r="L60" i="9"/>
  <c r="L43" i="9"/>
  <c r="L22" i="9"/>
  <c r="L1239" i="9"/>
  <c r="L1235" i="9"/>
  <c r="L1215" i="9"/>
  <c r="L1196" i="9"/>
  <c r="L1189" i="9"/>
  <c r="L1173" i="9"/>
  <c r="L1145" i="9"/>
  <c r="L1141" i="9"/>
  <c r="L1133" i="9"/>
  <c r="L1129" i="9"/>
  <c r="L1117" i="9"/>
  <c r="L1111" i="9"/>
  <c r="L1102" i="9"/>
  <c r="L1084" i="9"/>
  <c r="L1072" i="9"/>
  <c r="L1056" i="9"/>
  <c r="L1051" i="9"/>
  <c r="L1041" i="9"/>
  <c r="L1007" i="9"/>
  <c r="L980" i="9"/>
  <c r="L975" i="9"/>
  <c r="L934" i="9"/>
  <c r="L903" i="9"/>
  <c r="L869" i="9"/>
  <c r="L807" i="9"/>
  <c r="L798" i="9"/>
  <c r="L792" i="9"/>
  <c r="L787" i="9"/>
  <c r="L774" i="9"/>
  <c r="L764" i="9"/>
  <c r="L747" i="9"/>
  <c r="L709" i="9"/>
  <c r="L510" i="9"/>
  <c r="L504" i="9"/>
  <c r="L454" i="9"/>
  <c r="L449" i="9"/>
  <c r="L394" i="9"/>
  <c r="L389" i="9"/>
  <c r="L385" i="9"/>
  <c r="L371" i="9"/>
  <c r="L352" i="9"/>
  <c r="L347" i="9"/>
  <c r="L327" i="9"/>
  <c r="L308" i="9"/>
  <c r="L277" i="9"/>
  <c r="L264" i="9"/>
  <c r="L260" i="9"/>
  <c r="L252" i="9"/>
  <c r="L249" i="9"/>
  <c r="L234" i="9"/>
  <c r="L140" i="9"/>
  <c r="L129" i="9"/>
  <c r="L124" i="9"/>
  <c r="L108" i="9"/>
  <c r="L103" i="9"/>
  <c r="L91" i="9"/>
  <c r="L52" i="9"/>
  <c r="L11" i="9"/>
  <c r="L517" i="9"/>
  <c r="L523" i="9"/>
  <c r="L529" i="9"/>
  <c r="L535" i="9"/>
  <c r="L541" i="9"/>
  <c r="L547" i="9"/>
  <c r="L559" i="9"/>
  <c r="L569" i="9"/>
  <c r="L575" i="9"/>
  <c r="L581" i="9"/>
  <c r="L829" i="9"/>
  <c r="L853" i="9"/>
  <c r="L859" i="9"/>
  <c r="L780" i="9"/>
  <c r="L802" i="9"/>
  <c r="L1234" i="9"/>
  <c r="L1228" i="9"/>
  <c r="L1205" i="9"/>
  <c r="L1195" i="9"/>
  <c r="L1167" i="9"/>
  <c r="L1160" i="9"/>
  <c r="L1140" i="9"/>
  <c r="L1132" i="9"/>
  <c r="L1128" i="9"/>
  <c r="L1122" i="9"/>
  <c r="L1116" i="9"/>
  <c r="L1110" i="9"/>
  <c r="L1101" i="9"/>
  <c r="L1095" i="9"/>
  <c r="L1089" i="9"/>
  <c r="L1083" i="9"/>
  <c r="L1068" i="9"/>
  <c r="L1060" i="9"/>
  <c r="L1053" i="9"/>
  <c r="L1045" i="9"/>
  <c r="L1016" i="9"/>
  <c r="L1006" i="9"/>
  <c r="L998" i="9"/>
  <c r="L990" i="9"/>
  <c r="L966" i="9"/>
  <c r="L958" i="9"/>
  <c r="L933" i="9"/>
  <c r="L917" i="9"/>
  <c r="L912" i="9"/>
  <c r="L864" i="9"/>
  <c r="L840" i="9"/>
  <c r="L806" i="9"/>
  <c r="L797" i="9"/>
  <c r="L791" i="9"/>
  <c r="L786" i="9"/>
  <c r="L763" i="9"/>
  <c r="L758" i="9"/>
  <c r="L752" i="9"/>
  <c r="L746" i="9"/>
  <c r="L741" i="9"/>
  <c r="L498" i="9"/>
  <c r="L492" i="9"/>
  <c r="L486" i="9"/>
  <c r="L481" i="9"/>
  <c r="L475" i="9"/>
  <c r="L469" i="9"/>
  <c r="L448" i="9"/>
  <c r="L445" i="9"/>
  <c r="L393" i="9"/>
  <c r="L376" i="9"/>
  <c r="L361" i="9"/>
  <c r="L346" i="9"/>
  <c r="L342" i="9"/>
  <c r="L307" i="9"/>
  <c r="L302" i="9"/>
  <c r="L295" i="9"/>
  <c r="L276" i="9"/>
  <c r="L148" i="9"/>
  <c r="L123" i="9"/>
  <c r="L118" i="9"/>
  <c r="L102" i="9"/>
  <c r="L70" i="9"/>
  <c r="L26" i="9"/>
  <c r="L153" i="9"/>
  <c r="L524" i="9"/>
  <c r="L548" i="9"/>
  <c r="L576" i="9"/>
  <c r="L854" i="9"/>
  <c r="L860" i="9"/>
  <c r="L728" i="9"/>
  <c r="L1232" i="9"/>
  <c r="L1222" i="9"/>
  <c r="L1163" i="9"/>
  <c r="L1159" i="9"/>
  <c r="L1121" i="9"/>
  <c r="L1115" i="9"/>
  <c r="L1109" i="9"/>
  <c r="L1100" i="9"/>
  <c r="L1054" i="9"/>
  <c r="L1001" i="9"/>
  <c r="L989" i="9"/>
  <c r="L978" i="9"/>
  <c r="L951" i="9"/>
  <c r="L947" i="9"/>
  <c r="L894" i="9"/>
  <c r="L886" i="9"/>
  <c r="L867" i="9"/>
  <c r="L845" i="9"/>
  <c r="L835" i="9"/>
  <c r="L822" i="9"/>
  <c r="L805" i="9"/>
  <c r="L778" i="9"/>
  <c r="L772" i="9"/>
  <c r="L762" i="9"/>
  <c r="L757" i="9"/>
  <c r="L740" i="9"/>
  <c r="L723" i="9"/>
  <c r="L717" i="9"/>
  <c r="L502" i="9"/>
  <c r="L497" i="9"/>
  <c r="L485" i="9"/>
  <c r="L474" i="9"/>
  <c r="L463" i="9"/>
  <c r="L434" i="9"/>
  <c r="L418" i="9"/>
  <c r="L403" i="9"/>
  <c r="L388" i="9"/>
  <c r="L380" i="9"/>
  <c r="L375" i="9"/>
  <c r="L355" i="9"/>
  <c r="L306" i="9"/>
  <c r="L298" i="9"/>
  <c r="L294" i="9"/>
  <c r="L280" i="9"/>
  <c r="L271" i="9"/>
  <c r="L259" i="9"/>
  <c r="L235" i="9"/>
  <c r="L143" i="9"/>
  <c r="L84" i="9"/>
  <c r="L31" i="9"/>
  <c r="L25" i="9"/>
  <c r="L412" i="9"/>
  <c r="L423" i="9"/>
  <c r="L1099" i="9"/>
  <c r="BY1052" i="9"/>
  <c r="BY1010" i="9"/>
  <c r="AA1042" i="9"/>
  <c r="AA1039" i="9"/>
  <c r="BY992" i="9"/>
  <c r="BY886" i="9"/>
  <c r="L1231" i="9"/>
  <c r="L1226" i="9"/>
  <c r="L1221" i="9"/>
  <c r="L1209" i="9"/>
  <c r="L1185" i="9"/>
  <c r="L1181" i="9"/>
  <c r="L1158" i="9"/>
  <c r="L1154" i="9"/>
  <c r="L1148" i="9"/>
  <c r="L1126" i="9"/>
  <c r="L1120" i="9"/>
  <c r="L1087" i="9"/>
  <c r="L1081" i="9"/>
  <c r="L1074" i="9"/>
  <c r="L1062" i="9"/>
  <c r="L1025" i="9"/>
  <c r="L1011" i="9"/>
  <c r="L1000" i="9"/>
  <c r="L993" i="9"/>
  <c r="L983" i="9"/>
  <c r="L954" i="9"/>
  <c r="L946" i="9"/>
  <c r="L932" i="9"/>
  <c r="L928" i="9"/>
  <c r="L889" i="9"/>
  <c r="L885" i="9"/>
  <c r="L874" i="9"/>
  <c r="L814" i="9"/>
  <c r="L801" i="9"/>
  <c r="L795" i="9"/>
  <c r="L771" i="9"/>
  <c r="L761" i="9"/>
  <c r="L756" i="9"/>
  <c r="L750" i="9"/>
  <c r="L707" i="9"/>
  <c r="L512" i="9"/>
  <c r="L507" i="9"/>
  <c r="L501" i="9"/>
  <c r="L496" i="9"/>
  <c r="L479" i="9"/>
  <c r="L462" i="9"/>
  <c r="L397" i="9"/>
  <c r="L379" i="9"/>
  <c r="L374" i="9"/>
  <c r="L365" i="9"/>
  <c r="L336" i="9"/>
  <c r="L311" i="9"/>
  <c r="L293" i="9"/>
  <c r="L283" i="9"/>
  <c r="L279" i="9"/>
  <c r="L274" i="9"/>
  <c r="L265" i="9"/>
  <c r="L227" i="9"/>
  <c r="L218" i="9"/>
  <c r="L151" i="9"/>
  <c r="L137" i="9"/>
  <c r="L126" i="9"/>
  <c r="L93" i="9"/>
  <c r="L35" i="9"/>
  <c r="L14" i="9"/>
  <c r="L6" i="9"/>
  <c r="L413" i="9"/>
  <c r="L1103" i="9"/>
  <c r="AA1061" i="9"/>
  <c r="AA1203" i="9"/>
  <c r="BY1061" i="9"/>
  <c r="BY1146" i="9"/>
  <c r="AA1146" i="9"/>
  <c r="BY864" i="9"/>
  <c r="AA342" i="9"/>
  <c r="BY1165" i="9"/>
  <c r="AA501" i="9"/>
  <c r="BY775" i="9"/>
  <c r="BY899" i="9"/>
  <c r="AA899" i="9"/>
  <c r="BY909" i="9"/>
  <c r="BY858" i="9"/>
  <c r="AA507" i="9"/>
  <c r="BY1013" i="9"/>
  <c r="AA998" i="9"/>
  <c r="BY998" i="9"/>
  <c r="BY1174" i="9"/>
  <c r="BY896" i="9"/>
  <c r="AA205" i="9"/>
  <c r="AA1195" i="9"/>
  <c r="AA1076" i="9"/>
  <c r="BY1044" i="9"/>
  <c r="AA1044" i="9"/>
  <c r="BY1067" i="9"/>
  <c r="AA1033" i="9"/>
  <c r="BY376" i="9"/>
  <c r="AA385" i="9"/>
  <c r="BY230" i="9"/>
  <c r="AA1212" i="9"/>
  <c r="BY1110" i="9"/>
  <c r="BY1116" i="9"/>
  <c r="BY1101" i="9"/>
  <c r="AA1079" i="9"/>
  <c r="BY1018" i="9"/>
  <c r="AA1116" i="9"/>
  <c r="BY1056" i="9"/>
  <c r="BY218" i="9"/>
  <c r="BY389" i="9"/>
  <c r="BY276" i="9"/>
  <c r="BY200" i="9"/>
  <c r="AA153" i="9"/>
  <c r="AA448" i="9"/>
  <c r="BY197" i="9"/>
  <c r="AA307" i="9"/>
  <c r="AA276" i="9"/>
  <c r="BY1085" i="9"/>
  <c r="AA235" i="9"/>
  <c r="BY283" i="9"/>
  <c r="AA462" i="9"/>
  <c r="BY335" i="9"/>
  <c r="AA548" i="9"/>
  <c r="BY209" i="9"/>
  <c r="AA1084" i="9"/>
  <c r="AA265" i="9"/>
  <c r="AA230" i="9"/>
  <c r="AA242" i="9"/>
  <c r="AA524" i="9"/>
  <c r="AA1156" i="9"/>
  <c r="AA389" i="9"/>
  <c r="AA1159" i="9"/>
  <c r="AA218" i="9"/>
  <c r="BY265" i="9"/>
  <c r="BY854" i="9"/>
  <c r="BY860" i="9"/>
  <c r="BY576" i="9"/>
  <c r="AA249" i="9"/>
  <c r="AA428" i="9"/>
  <c r="BY348" i="9"/>
  <c r="BY441" i="9"/>
  <c r="BY732" i="9"/>
  <c r="BY448" i="9"/>
  <c r="BY946" i="9"/>
  <c r="AA946" i="9"/>
  <c r="BY1156" i="9"/>
  <c r="BY236" i="9"/>
  <c r="BY379" i="9"/>
  <c r="AA335" i="9"/>
  <c r="BY1226" i="9"/>
  <c r="AA497" i="9"/>
  <c r="BY1200" i="9"/>
  <c r="AA1083" i="9"/>
  <c r="AA1100" i="9"/>
  <c r="AA1229" i="9"/>
  <c r="BY1195" i="9"/>
  <c r="AA1165" i="9"/>
  <c r="BY1137" i="9"/>
  <c r="AA1226" i="9"/>
  <c r="AA482" i="9"/>
  <c r="BY1223" i="9"/>
  <c r="BY1232" i="9"/>
  <c r="BY1212" i="9"/>
  <c r="AA1185" i="9"/>
  <c r="AA1115" i="9"/>
  <c r="BY1100" i="9"/>
  <c r="AA477" i="9"/>
  <c r="BY1220" i="9"/>
  <c r="BY1215" i="9"/>
  <c r="BY1180" i="9"/>
  <c r="BY1109" i="9"/>
  <c r="AA471" i="9"/>
  <c r="AA1223" i="9"/>
  <c r="AA1143" i="9"/>
  <c r="BY930" i="9"/>
  <c r="BY1171" i="9"/>
  <c r="AA1217" i="9"/>
  <c r="AA1155" i="9"/>
  <c r="BY1229" i="9"/>
  <c r="AA1177" i="9"/>
  <c r="BY994" i="9"/>
  <c r="AA567" i="9"/>
  <c r="BY1163" i="9"/>
  <c r="AA1161" i="9"/>
  <c r="BY1190" i="9"/>
  <c r="BY497" i="9"/>
  <c r="AA1190" i="9"/>
  <c r="AA1180" i="9"/>
  <c r="AA1109" i="9"/>
  <c r="AA506" i="9"/>
  <c r="AA1120" i="9"/>
  <c r="AA1137" i="9"/>
  <c r="BY1143" i="9"/>
  <c r="BY1140" i="9"/>
  <c r="AA1232" i="9"/>
  <c r="AA1193" i="9"/>
  <c r="AA1200" i="9"/>
  <c r="BY1193" i="9"/>
  <c r="BY1126" i="9"/>
  <c r="AA1220" i="9"/>
  <c r="AA1158" i="9"/>
  <c r="AA1132" i="9"/>
  <c r="BY1158" i="9"/>
  <c r="BY1185" i="9"/>
  <c r="BY1089" i="9"/>
  <c r="BY1130" i="9"/>
  <c r="BY1120" i="9"/>
  <c r="BY1132" i="9"/>
  <c r="AA1140" i="9"/>
  <c r="BY1203" i="9"/>
  <c r="AA1215" i="9"/>
  <c r="AA1174" i="9"/>
  <c r="BY1161" i="9"/>
  <c r="BY1095" i="9"/>
  <c r="BY1217" i="9"/>
  <c r="AA1089" i="9"/>
  <c r="AA767" i="9"/>
  <c r="E145" i="9"/>
  <c r="BY145" i="9"/>
  <c r="E132" i="9"/>
  <c r="BY132" i="9"/>
  <c r="E117" i="9"/>
  <c r="BY117" i="9"/>
  <c r="E114" i="9"/>
  <c r="AA114" i="9"/>
  <c r="E111" i="9"/>
  <c r="BY111" i="9"/>
  <c r="AA111" i="9"/>
  <c r="E78" i="9"/>
  <c r="BY78" i="9"/>
  <c r="E75" i="9"/>
  <c r="BY75" i="9"/>
  <c r="E72" i="9"/>
  <c r="BY72" i="9"/>
  <c r="E69" i="9"/>
  <c r="BY69" i="9"/>
  <c r="E63" i="9"/>
  <c r="BY63" i="9"/>
  <c r="AA63" i="9"/>
  <c r="E55" i="9"/>
  <c r="AA55" i="9"/>
  <c r="E28" i="9"/>
  <c r="AA28" i="9"/>
  <c r="BY28" i="9"/>
  <c r="E8" i="9"/>
  <c r="BY8" i="9"/>
  <c r="E519" i="9"/>
  <c r="AA519" i="9"/>
  <c r="E525" i="9"/>
  <c r="AA525" i="9"/>
  <c r="E537" i="9"/>
  <c r="AA537" i="9"/>
  <c r="E543" i="9"/>
  <c r="BY543" i="9"/>
  <c r="E549" i="9"/>
  <c r="AA549" i="9"/>
  <c r="BY549" i="9"/>
  <c r="E555" i="9"/>
  <c r="BY555" i="9"/>
  <c r="E967" i="9"/>
  <c r="AA967" i="9"/>
  <c r="E134" i="9"/>
  <c r="BY134" i="9"/>
  <c r="E105" i="9"/>
  <c r="BY105" i="9"/>
  <c r="E90" i="9"/>
  <c r="AA90" i="9"/>
  <c r="E49" i="9"/>
  <c r="AA49" i="9"/>
  <c r="E46" i="9"/>
  <c r="BY46" i="9"/>
  <c r="E40" i="9"/>
  <c r="BY40" i="9"/>
  <c r="E37" i="9"/>
  <c r="AA37" i="9"/>
  <c r="E20" i="9"/>
  <c r="BY20" i="9"/>
  <c r="E17" i="9"/>
  <c r="BY17" i="9"/>
  <c r="AA126" i="9"/>
  <c r="BY894" i="9"/>
  <c r="BY22" i="9"/>
  <c r="BY1045" i="9"/>
  <c r="AA8" i="9"/>
  <c r="BY993" i="9"/>
  <c r="BY137" i="9"/>
  <c r="AA134" i="9"/>
  <c r="E1567" i="9"/>
  <c r="AA1567" i="9"/>
  <c r="E1107" i="9"/>
  <c r="AA1107" i="9"/>
  <c r="BY1107" i="9"/>
  <c r="E1094" i="9"/>
  <c r="BY1094" i="9"/>
  <c r="AA1094" i="9"/>
  <c r="E1088" i="9"/>
  <c r="AA1088" i="9"/>
  <c r="BY1088" i="9"/>
  <c r="E1078" i="9"/>
  <c r="AA1078" i="9"/>
  <c r="BY1078" i="9"/>
  <c r="E1046" i="9"/>
  <c r="BY1046" i="9"/>
  <c r="E1043" i="9"/>
  <c r="BY1043" i="9"/>
  <c r="E1032" i="9"/>
  <c r="BY1032" i="9"/>
  <c r="E1020" i="9"/>
  <c r="AA1020" i="9"/>
  <c r="E1012" i="9"/>
  <c r="BY1012" i="9"/>
  <c r="E1009" i="9"/>
  <c r="BY1009" i="9"/>
  <c r="E1002" i="9"/>
  <c r="AA1002" i="9"/>
  <c r="E988" i="9"/>
  <c r="BY988" i="9"/>
  <c r="E979" i="9"/>
  <c r="AA979" i="9"/>
  <c r="E973" i="9"/>
  <c r="BY973" i="9"/>
  <c r="E970" i="9"/>
  <c r="AA970" i="9"/>
  <c r="E960" i="9"/>
  <c r="AA960" i="9"/>
  <c r="E898" i="9"/>
  <c r="BY898" i="9"/>
  <c r="E875" i="9"/>
  <c r="AA875" i="9"/>
  <c r="BY875" i="9"/>
  <c r="AA737" i="9"/>
  <c r="BY737" i="9"/>
  <c r="E135" i="9"/>
  <c r="BY135" i="9"/>
  <c r="E109" i="9"/>
  <c r="BY109" i="9"/>
  <c r="E64" i="9"/>
  <c r="BY64" i="9"/>
  <c r="E56" i="9"/>
  <c r="BY56" i="9"/>
  <c r="E416" i="9"/>
  <c r="AA416" i="9"/>
  <c r="E509" i="9"/>
  <c r="AA509" i="9"/>
  <c r="E491" i="9"/>
  <c r="AA491" i="9"/>
  <c r="E451" i="9"/>
  <c r="AA451" i="9"/>
  <c r="BY451" i="9"/>
  <c r="E422" i="9"/>
  <c r="BY422" i="9"/>
  <c r="E370" i="9"/>
  <c r="AA370" i="9"/>
  <c r="E360" i="9"/>
  <c r="AA360" i="9"/>
  <c r="E354" i="9"/>
  <c r="BY354" i="9"/>
  <c r="E321" i="9"/>
  <c r="AA321" i="9"/>
  <c r="E263" i="9"/>
  <c r="AA263" i="9"/>
  <c r="E255" i="9"/>
  <c r="BY255" i="9"/>
  <c r="E221" i="9"/>
  <c r="AA221" i="9"/>
  <c r="E206" i="9"/>
  <c r="AA206" i="9"/>
  <c r="E194" i="9"/>
  <c r="BY194" i="9"/>
  <c r="E571" i="9"/>
  <c r="AA571" i="9"/>
  <c r="E613" i="9"/>
  <c r="E855" i="9"/>
  <c r="AA855" i="9"/>
  <c r="E834" i="9"/>
  <c r="AA834" i="9"/>
  <c r="E827" i="9"/>
  <c r="BY827" i="9"/>
  <c r="E742" i="9"/>
  <c r="AA742" i="9"/>
  <c r="E724" i="9"/>
  <c r="AA724" i="9"/>
  <c r="E718" i="9"/>
  <c r="BY718" i="9"/>
  <c r="E493" i="9"/>
  <c r="AA493" i="9"/>
  <c r="E453" i="9"/>
  <c r="AA453" i="9"/>
  <c r="E339" i="9"/>
  <c r="BY339" i="9"/>
  <c r="E317" i="9"/>
  <c r="AA317" i="9"/>
  <c r="E304" i="9"/>
  <c r="AA304" i="9"/>
  <c r="E300" i="9"/>
  <c r="BY300" i="9"/>
  <c r="E286" i="9"/>
  <c r="BY286" i="9"/>
  <c r="E238" i="9"/>
  <c r="AA238" i="9"/>
  <c r="E217" i="9"/>
  <c r="BY217" i="9"/>
  <c r="E202" i="9"/>
  <c r="AA202" i="9"/>
  <c r="E199" i="9"/>
  <c r="BY199" i="9"/>
  <c r="E190" i="9"/>
  <c r="BY190" i="9"/>
  <c r="E178" i="9"/>
  <c r="BY178" i="9"/>
  <c r="E169" i="9"/>
  <c r="AA169" i="9"/>
  <c r="E157" i="9"/>
  <c r="AA157" i="9"/>
  <c r="E424" i="9"/>
  <c r="BY424" i="9"/>
  <c r="E562" i="9"/>
  <c r="AA562" i="9"/>
  <c r="E578" i="9"/>
  <c r="BY578" i="9"/>
  <c r="E605" i="9"/>
  <c r="AA334" i="9"/>
  <c r="AA199" i="9"/>
  <c r="BY834" i="9"/>
  <c r="AA517" i="9"/>
  <c r="BY529" i="9"/>
  <c r="AA387" i="9"/>
  <c r="AA427" i="9"/>
  <c r="AA217" i="9"/>
  <c r="BY252" i="9"/>
  <c r="BY568" i="9"/>
  <c r="BY260" i="9"/>
  <c r="AA532" i="9"/>
  <c r="BY317" i="9"/>
  <c r="BY378" i="9"/>
  <c r="BY311" i="9"/>
  <c r="AA400" i="9"/>
  <c r="BY493" i="9"/>
  <c r="BY309" i="9"/>
  <c r="BY304" i="9"/>
  <c r="AA284" i="9"/>
  <c r="BY258" i="9"/>
  <c r="BY748" i="9"/>
  <c r="AA166" i="9"/>
  <c r="BY202" i="9"/>
  <c r="AA223" i="9"/>
  <c r="AA254" i="9"/>
  <c r="BY430" i="9"/>
  <c r="AA260" i="9"/>
  <c r="AA505" i="9"/>
  <c r="BY499" i="9"/>
  <c r="AA403" i="9"/>
  <c r="AA397" i="9"/>
  <c r="BY765" i="9"/>
  <c r="BY375" i="9"/>
  <c r="AA464" i="9"/>
  <c r="AA435" i="9"/>
  <c r="AA252" i="9"/>
  <c r="AA865" i="9"/>
  <c r="AA456" i="9"/>
  <c r="BY342" i="9"/>
  <c r="BY934" i="9"/>
  <c r="BY517" i="9"/>
  <c r="AA411" i="9"/>
  <c r="AA1085" i="9"/>
  <c r="BY163" i="9"/>
  <c r="BY220" i="9"/>
  <c r="AA187" i="9"/>
  <c r="AA529" i="9"/>
  <c r="BY1159" i="9"/>
  <c r="BY559" i="9"/>
  <c r="AA762" i="9"/>
  <c r="AA1218" i="9"/>
  <c r="BY205" i="9"/>
  <c r="AA226" i="9"/>
  <c r="BY1128" i="9"/>
  <c r="AA6" i="9"/>
  <c r="BY427" i="9"/>
  <c r="AA538" i="9"/>
  <c r="BY257" i="9"/>
  <c r="AA929" i="9"/>
  <c r="BY808" i="9"/>
  <c r="BY298" i="9"/>
  <c r="AA575" i="9"/>
  <c r="AA581" i="9"/>
  <c r="BY323" i="9"/>
  <c r="AA298" i="9"/>
  <c r="BY577" i="9"/>
  <c r="BY708" i="9"/>
  <c r="BY581" i="9"/>
  <c r="BY567" i="9"/>
  <c r="BY262" i="9"/>
  <c r="BY535" i="9"/>
  <c r="BY172" i="9"/>
  <c r="BY544" i="9"/>
  <c r="BY505" i="9"/>
  <c r="AA485" i="9"/>
  <c r="E553" i="9"/>
  <c r="AA553" i="9"/>
  <c r="E565" i="9"/>
  <c r="AA565" i="9"/>
  <c r="E589" i="9"/>
  <c r="BY1222" i="9"/>
  <c r="E719" i="9"/>
  <c r="AA719" i="9"/>
  <c r="E511" i="9"/>
  <c r="AA511" i="9"/>
  <c r="E494" i="9"/>
  <c r="BY494" i="9"/>
  <c r="E465" i="9"/>
  <c r="BY465" i="9"/>
  <c r="E459" i="9"/>
  <c r="AA459" i="9"/>
  <c r="BY459" i="9"/>
  <c r="E444" i="9"/>
  <c r="BY444" i="9"/>
  <c r="E439" i="9"/>
  <c r="BY439" i="9"/>
  <c r="E436" i="9"/>
  <c r="AA436" i="9"/>
  <c r="E431" i="9"/>
  <c r="BY431" i="9"/>
  <c r="E409" i="9"/>
  <c r="AA409" i="9"/>
  <c r="E401" i="9"/>
  <c r="AA401" i="9"/>
  <c r="E398" i="9"/>
  <c r="BY398" i="9"/>
  <c r="E395" i="9"/>
  <c r="AA395" i="9"/>
  <c r="BY395" i="9"/>
  <c r="E373" i="9"/>
  <c r="AA373" i="9"/>
  <c r="BY373" i="9"/>
  <c r="E366" i="9"/>
  <c r="BY366" i="9"/>
  <c r="E363" i="9"/>
  <c r="AA363" i="9"/>
  <c r="E357" i="9"/>
  <c r="AA357" i="9"/>
  <c r="BY357" i="9"/>
  <c r="E351" i="9"/>
  <c r="BY351" i="9"/>
  <c r="E343" i="9"/>
  <c r="BY343" i="9"/>
  <c r="E340" i="9"/>
  <c r="AA340" i="9"/>
  <c r="E337" i="9"/>
  <c r="AA337" i="9"/>
  <c r="E332" i="9"/>
  <c r="BY332" i="9"/>
  <c r="E318" i="9"/>
  <c r="AA318" i="9"/>
  <c r="E312" i="9"/>
  <c r="BY312" i="9"/>
  <c r="E303" i="9"/>
  <c r="AA303" i="9"/>
  <c r="E299" i="9"/>
  <c r="AA299" i="9"/>
  <c r="E297" i="9"/>
  <c r="BY297" i="9"/>
  <c r="E292" i="9"/>
  <c r="BY292" i="9"/>
  <c r="E281" i="9"/>
  <c r="BY281" i="9"/>
  <c r="AA281" i="9"/>
  <c r="E278" i="9"/>
  <c r="AA278" i="9"/>
  <c r="E269" i="9"/>
  <c r="AA269" i="9"/>
  <c r="E267" i="9"/>
  <c r="BY267" i="9"/>
  <c r="E248" i="9"/>
  <c r="AA248" i="9"/>
  <c r="BY248" i="9"/>
  <c r="E233" i="9"/>
  <c r="BY233" i="9"/>
  <c r="E224" i="9"/>
  <c r="AA224" i="9"/>
  <c r="E215" i="9"/>
  <c r="AA215" i="9"/>
  <c r="E212" i="9"/>
  <c r="BY212" i="9"/>
  <c r="AA212" i="9"/>
  <c r="E203" i="9"/>
  <c r="BY203" i="9"/>
  <c r="AA203" i="9"/>
  <c r="E191" i="9"/>
  <c r="AA191" i="9"/>
  <c r="E185" i="9"/>
  <c r="BY185" i="9"/>
  <c r="AA185" i="9"/>
  <c r="E155" i="9"/>
  <c r="AA155" i="9"/>
  <c r="E518" i="9"/>
  <c r="BY518" i="9"/>
  <c r="E530" i="9"/>
  <c r="BY530" i="9"/>
  <c r="E536" i="9"/>
  <c r="BY536" i="9"/>
  <c r="E542" i="9"/>
  <c r="BY542" i="9"/>
  <c r="E554" i="9"/>
  <c r="AA554" i="9"/>
  <c r="E560" i="9"/>
  <c r="BY560" i="9"/>
  <c r="E566" i="9"/>
  <c r="AA566" i="9"/>
  <c r="E570" i="9"/>
  <c r="AA570" i="9"/>
  <c r="E582" i="9"/>
  <c r="AA582" i="9"/>
  <c r="E601" i="9"/>
  <c r="E911" i="9"/>
  <c r="AA911" i="9"/>
  <c r="E948" i="9"/>
  <c r="AA948" i="9"/>
  <c r="E1093" i="9"/>
  <c r="AA1093" i="9"/>
  <c r="E1206" i="9"/>
  <c r="BY1206" i="9"/>
  <c r="BY1198" i="9"/>
  <c r="BY746" i="9"/>
  <c r="E1204" i="9"/>
  <c r="AA1204" i="9"/>
  <c r="E760" i="9"/>
  <c r="AA760" i="9"/>
  <c r="BY800" i="9"/>
  <c r="AA1242" i="9"/>
  <c r="AA800" i="9"/>
  <c r="BY1093" i="9"/>
  <c r="E1240" i="9"/>
  <c r="BY1240" i="9"/>
  <c r="E1227" i="9"/>
  <c r="AA1227" i="9"/>
  <c r="E1224" i="9"/>
  <c r="AA1224" i="9"/>
  <c r="E1197" i="9"/>
  <c r="AA1197" i="9"/>
  <c r="E1153" i="9"/>
  <c r="AA1153" i="9"/>
  <c r="E925" i="9"/>
  <c r="BY925" i="9"/>
  <c r="E913" i="9"/>
  <c r="AA913" i="9"/>
  <c r="BY913" i="9"/>
  <c r="E849" i="9"/>
  <c r="BY849" i="9"/>
  <c r="E823" i="9"/>
  <c r="AA823" i="9"/>
  <c r="BY823" i="9"/>
  <c r="E819" i="9"/>
  <c r="BY819" i="9"/>
  <c r="E815" i="9"/>
  <c r="AA815" i="9"/>
  <c r="E799" i="9"/>
  <c r="AA799" i="9"/>
  <c r="E793" i="9"/>
  <c r="BY793" i="9"/>
  <c r="E788" i="9"/>
  <c r="BY788" i="9"/>
  <c r="E776" i="9"/>
  <c r="AA776" i="9"/>
  <c r="E768" i="9"/>
  <c r="AA768" i="9"/>
  <c r="E753" i="9"/>
  <c r="AA753" i="9"/>
  <c r="E715" i="9"/>
  <c r="BY715" i="9"/>
  <c r="E710" i="9"/>
  <c r="AA710" i="9"/>
  <c r="E508" i="9"/>
  <c r="AA508" i="9"/>
  <c r="BY508" i="9"/>
  <c r="E490" i="9"/>
  <c r="AA490" i="9"/>
  <c r="E487" i="9"/>
  <c r="AA487" i="9"/>
  <c r="BY487" i="9"/>
  <c r="E484" i="9"/>
  <c r="BY484" i="9"/>
  <c r="E473" i="9"/>
  <c r="AA473" i="9"/>
  <c r="E470" i="9"/>
  <c r="BY470" i="9"/>
  <c r="AA470" i="9"/>
  <c r="E467" i="9"/>
  <c r="AA467" i="9"/>
  <c r="E828" i="9"/>
  <c r="AA828" i="9"/>
  <c r="BY1209" i="9"/>
  <c r="BY1173" i="9"/>
  <c r="BY1154" i="9"/>
  <c r="BY482" i="9"/>
  <c r="BY401" i="9"/>
  <c r="BY491" i="9"/>
  <c r="BY806" i="9"/>
  <c r="AA1160" i="9"/>
  <c r="BY182" i="9"/>
  <c r="E777" i="9"/>
  <c r="AA777" i="9"/>
  <c r="BY777" i="9"/>
  <c r="AA740" i="9"/>
  <c r="BY757" i="9"/>
  <c r="BY1167" i="9"/>
  <c r="BY833" i="9"/>
  <c r="AA1201" i="9"/>
  <c r="BY740" i="9"/>
  <c r="BY813" i="9"/>
  <c r="BY1124" i="9"/>
  <c r="BY315" i="9"/>
  <c r="BY1566" i="9"/>
  <c r="BY337" i="9"/>
  <c r="AA813" i="9"/>
  <c r="AA454" i="9"/>
  <c r="BY797" i="9"/>
  <c r="AA379" i="9"/>
  <c r="AA351" i="9"/>
  <c r="AA288" i="9"/>
  <c r="AA376" i="9"/>
  <c r="AA407" i="9"/>
  <c r="AA1566" i="9"/>
  <c r="AA295" i="9"/>
  <c r="AA830" i="9"/>
  <c r="AA465" i="9"/>
  <c r="BY471" i="9"/>
  <c r="AA197" i="9"/>
  <c r="AA1148" i="9"/>
  <c r="BY329" i="9"/>
  <c r="AA188" i="9"/>
  <c r="AA746" i="9"/>
  <c r="AA1222" i="9"/>
  <c r="BY1235" i="9"/>
  <c r="AA774" i="9"/>
  <c r="BY524" i="9"/>
  <c r="AA259" i="9"/>
  <c r="BY249" i="9"/>
  <c r="AA441" i="9"/>
  <c r="BY307" i="9"/>
  <c r="AA312" i="9"/>
  <c r="BY428" i="9"/>
  <c r="AA1154" i="9"/>
  <c r="BY566" i="9"/>
  <c r="BY188" i="9"/>
  <c r="BY1138" i="9"/>
  <c r="AA854" i="9"/>
  <c r="AA518" i="9"/>
  <c r="BY462" i="9"/>
  <c r="AA417" i="9"/>
  <c r="BY363" i="9"/>
  <c r="BY288" i="9"/>
  <c r="BY259" i="9"/>
  <c r="E1164" i="9"/>
  <c r="BY1164" i="9"/>
  <c r="E754" i="9"/>
  <c r="AA754" i="9"/>
  <c r="BY786" i="9"/>
  <c r="BY767" i="9"/>
  <c r="BY295" i="9"/>
  <c r="AA267" i="9"/>
  <c r="AA494" i="9"/>
  <c r="BY774" i="9"/>
  <c r="BY318" i="9"/>
  <c r="BY409" i="9"/>
  <c r="BY367" i="9"/>
  <c r="AA227" i="9"/>
  <c r="BY303" i="9"/>
  <c r="AA560" i="9"/>
  <c r="AA576" i="9"/>
  <c r="AA348" i="9"/>
  <c r="BY1194" i="9"/>
  <c r="AA709" i="9"/>
  <c r="AA1231" i="9"/>
  <c r="AA297" i="9"/>
  <c r="BY709" i="9"/>
  <c r="BY436" i="9"/>
  <c r="AA366" i="9"/>
  <c r="AA797" i="9"/>
  <c r="AA209" i="9"/>
  <c r="BY477" i="9"/>
  <c r="BY1148" i="9"/>
  <c r="BY242" i="9"/>
  <c r="AA329" i="9"/>
  <c r="BY153" i="9"/>
  <c r="BY221" i="9"/>
  <c r="AA200" i="9"/>
  <c r="BY1228" i="9"/>
  <c r="BY321" i="9"/>
  <c r="AA422" i="9"/>
  <c r="AA1235" i="9"/>
  <c r="BY554" i="9"/>
  <c r="BY485" i="9"/>
  <c r="BY224" i="9"/>
  <c r="BY474" i="9"/>
  <c r="AA1157" i="9"/>
  <c r="AA283" i="9"/>
  <c r="BY155" i="9"/>
  <c r="BY385" i="9"/>
  <c r="BY227" i="9"/>
  <c r="BY235" i="9"/>
  <c r="AA1183" i="9"/>
  <c r="BY911" i="9"/>
  <c r="AA315" i="9"/>
  <c r="BY456" i="9"/>
  <c r="BY387" i="9"/>
  <c r="BY406" i="9"/>
  <c r="AA447" i="9"/>
  <c r="BY1017" i="9"/>
  <c r="BY435" i="9"/>
  <c r="BY411" i="9"/>
  <c r="AA339" i="9"/>
  <c r="AA306" i="9"/>
  <c r="AA378" i="9"/>
  <c r="BY453" i="9"/>
  <c r="AA1048" i="9"/>
  <c r="AA365" i="9"/>
  <c r="AA1104" i="9"/>
  <c r="BY736" i="9"/>
  <c r="AA990" i="9"/>
  <c r="BY95" i="9"/>
  <c r="BY81" i="9"/>
  <c r="AA140" i="9"/>
  <c r="BY942" i="9"/>
  <c r="AA1062" i="9"/>
  <c r="AA72" i="9"/>
  <c r="AA143" i="9"/>
  <c r="AA996" i="9"/>
  <c r="BY1011" i="9"/>
  <c r="BY1068" i="9"/>
  <c r="AA93" i="9"/>
  <c r="BY148" i="9"/>
  <c r="BY90" i="9"/>
  <c r="BY52" i="9"/>
  <c r="AA1565" i="9"/>
  <c r="BY93" i="9"/>
  <c r="AA148" i="9"/>
  <c r="AA81" i="9"/>
  <c r="BY49" i="9"/>
  <c r="BY114" i="9"/>
  <c r="AA11" i="9"/>
  <c r="AA17" i="9"/>
  <c r="AA52" i="9"/>
  <c r="BY37" i="9"/>
  <c r="BY561" i="9"/>
  <c r="BY531" i="9"/>
  <c r="AA20" i="9"/>
  <c r="BY55" i="9"/>
  <c r="BY84" i="9"/>
  <c r="AA25" i="9"/>
  <c r="AA58" i="9"/>
  <c r="AA531" i="9"/>
  <c r="BY143" i="9"/>
  <c r="BY519" i="9"/>
  <c r="AA583" i="9"/>
  <c r="AA1074" i="9"/>
  <c r="AA46" i="9"/>
  <c r="AA75" i="9"/>
  <c r="AA1045" i="9"/>
  <c r="BY1053" i="9"/>
  <c r="AA1053" i="9"/>
  <c r="BY25" i="9"/>
  <c r="AA95" i="9"/>
  <c r="BY1166" i="9"/>
  <c r="BY817" i="9"/>
  <c r="BY1063" i="9"/>
  <c r="BY1001" i="9"/>
  <c r="BY108" i="9"/>
  <c r="BY102" i="9"/>
  <c r="BY972" i="9"/>
  <c r="AA132" i="9"/>
  <c r="AA1145" i="9"/>
  <c r="AA975" i="9"/>
  <c r="AA1096" i="9"/>
  <c r="BY1004" i="9"/>
  <c r="AA978" i="9"/>
  <c r="BY129" i="9"/>
  <c r="AA99" i="9"/>
  <c r="AA108" i="9"/>
  <c r="BY140" i="9"/>
  <c r="AA102" i="9"/>
  <c r="BY1086" i="9"/>
  <c r="BY951" i="9"/>
  <c r="AA137" i="9"/>
  <c r="AA1228" i="9"/>
  <c r="BY1007" i="9"/>
  <c r="BY1231" i="9"/>
  <c r="AA1206" i="9"/>
  <c r="BY1242" i="9"/>
  <c r="AA1209" i="9"/>
  <c r="BY791" i="9"/>
  <c r="AA869" i="9"/>
  <c r="BY1204" i="9"/>
  <c r="AA806" i="9"/>
  <c r="AA794" i="9"/>
  <c r="AA786" i="9"/>
  <c r="AA1173" i="9"/>
  <c r="BY1145" i="9"/>
  <c r="BY488" i="9"/>
  <c r="BY506" i="9"/>
  <c r="BY1160" i="9"/>
  <c r="AA1001" i="9"/>
  <c r="BY783" i="9"/>
  <c r="AA444" i="9"/>
  <c r="AA354" i="9"/>
  <c r="AA292" i="9"/>
  <c r="BY1201" i="9"/>
  <c r="BY837" i="9"/>
  <c r="E1123" i="9"/>
  <c r="BY1123" i="9"/>
  <c r="E1092" i="9"/>
  <c r="AA1092" i="9"/>
  <c r="E1037" i="9"/>
  <c r="AA1037" i="9"/>
  <c r="E999" i="9"/>
  <c r="BY999" i="9"/>
  <c r="E984" i="9"/>
  <c r="BY984" i="9"/>
  <c r="AA984" i="9"/>
  <c r="E981" i="9"/>
  <c r="AA981" i="9"/>
  <c r="E964" i="9"/>
  <c r="BY964" i="9"/>
  <c r="E961" i="9"/>
  <c r="AA961" i="9"/>
  <c r="E891" i="9"/>
  <c r="BY891" i="9"/>
  <c r="E1237" i="9"/>
  <c r="AA1237" i="9"/>
  <c r="E1233" i="9"/>
  <c r="BY1233" i="9"/>
  <c r="E1208" i="9"/>
  <c r="AA1208" i="9"/>
  <c r="E1178" i="9"/>
  <c r="AA1178" i="9"/>
  <c r="E1172" i="9"/>
  <c r="BY1172" i="9"/>
  <c r="E1150" i="9"/>
  <c r="BY1150" i="9"/>
  <c r="E1147" i="9"/>
  <c r="BY1147" i="9"/>
  <c r="E1135" i="9"/>
  <c r="BY1135" i="9"/>
  <c r="E955" i="9"/>
  <c r="BY955" i="9"/>
  <c r="E953" i="9"/>
  <c r="BY953" i="9"/>
  <c r="AA953" i="9"/>
  <c r="E922" i="9"/>
  <c r="AA922" i="9"/>
  <c r="E868" i="9"/>
  <c r="BY868" i="9"/>
  <c r="E846" i="9"/>
  <c r="BY846" i="9"/>
  <c r="E842" i="9"/>
  <c r="BY842" i="9"/>
  <c r="E796" i="9"/>
  <c r="BY796" i="9"/>
  <c r="E751" i="9"/>
  <c r="AA751" i="9"/>
  <c r="E721" i="9"/>
  <c r="BY721" i="9"/>
  <c r="E712" i="9"/>
  <c r="AA712" i="9"/>
  <c r="E476" i="9"/>
  <c r="BY476" i="9"/>
  <c r="E461" i="9"/>
  <c r="AA461" i="9"/>
  <c r="E458" i="9"/>
  <c r="BY458" i="9"/>
  <c r="E443" i="9"/>
  <c r="BY443" i="9"/>
  <c r="E440" i="9"/>
  <c r="AA440" i="9"/>
  <c r="BY440" i="9"/>
  <c r="E438" i="9"/>
  <c r="AA438" i="9"/>
  <c r="BY438" i="9"/>
  <c r="E421" i="9"/>
  <c r="BY421" i="9"/>
  <c r="AA421" i="9"/>
  <c r="E419" i="9"/>
  <c r="AA419" i="9"/>
  <c r="BY419" i="9"/>
  <c r="E384" i="9"/>
  <c r="AA384" i="9"/>
  <c r="E369" i="9"/>
  <c r="BY369" i="9"/>
  <c r="BY1205" i="9"/>
  <c r="AA1166" i="9"/>
  <c r="BY1144" i="9"/>
  <c r="AA1213" i="9"/>
  <c r="AA1111" i="9"/>
  <c r="BY1237" i="9"/>
  <c r="AA1199" i="9"/>
  <c r="AA793" i="9"/>
  <c r="AA759" i="9"/>
  <c r="BY1213" i="9"/>
  <c r="BY1102" i="9"/>
  <c r="BY1133" i="9"/>
  <c r="AA1117" i="9"/>
  <c r="BY1117" i="9"/>
  <c r="AA1128" i="9"/>
  <c r="BY1141" i="9"/>
  <c r="AA839" i="9"/>
  <c r="AA1198" i="9"/>
  <c r="AA1133" i="9"/>
  <c r="AA788" i="9"/>
  <c r="BY724" i="9"/>
  <c r="E1238" i="9"/>
  <c r="BY1238" i="9"/>
  <c r="E1214" i="9"/>
  <c r="AA1214" i="9"/>
  <c r="E1188" i="9"/>
  <c r="BY1188" i="9"/>
  <c r="E1170" i="9"/>
  <c r="BY1170" i="9"/>
  <c r="E1162" i="9"/>
  <c r="BY1162" i="9"/>
  <c r="E1151" i="9"/>
  <c r="AA1151" i="9"/>
  <c r="E1136" i="9"/>
  <c r="BY1136" i="9"/>
  <c r="BY353" i="9"/>
  <c r="AA117" i="9"/>
  <c r="AA500" i="9"/>
  <c r="BY347" i="9"/>
  <c r="AA328" i="9"/>
  <c r="AA311" i="9"/>
  <c r="AA302" i="9"/>
  <c r="BY365" i="9"/>
  <c r="AA783" i="9"/>
  <c r="BY794" i="9"/>
  <c r="BY760" i="9"/>
  <c r="AA105" i="9"/>
  <c r="AA145" i="9"/>
  <c r="AA757" i="9"/>
  <c r="BY509" i="9"/>
  <c r="AA294" i="9"/>
  <c r="AA353" i="9"/>
  <c r="BY58" i="9"/>
  <c r="BY328" i="9"/>
  <c r="BY320" i="9"/>
  <c r="BY284" i="9"/>
  <c r="AA258" i="9"/>
  <c r="AA488" i="9"/>
  <c r="AA34" i="9"/>
  <c r="BY66" i="9"/>
  <c r="AA78" i="9"/>
  <c r="AA129" i="9"/>
  <c r="BY181" i="9"/>
  <c r="AA196" i="9"/>
  <c r="AA211" i="9"/>
  <c r="AA561" i="9"/>
  <c r="AA514" i="9"/>
  <c r="BY454" i="9"/>
  <c r="BY407" i="9"/>
  <c r="AA367" i="9"/>
  <c r="AA326" i="9"/>
  <c r="AA309" i="9"/>
  <c r="AA287" i="9"/>
  <c r="BY1169" i="9"/>
  <c r="AA1099" i="9"/>
  <c r="BY996" i="9"/>
  <c r="BY1565" i="9"/>
  <c r="BY916" i="9"/>
  <c r="AA1091" i="9"/>
  <c r="AA827" i="9"/>
  <c r="BY1218" i="9"/>
  <c r="AA151" i="9"/>
  <c r="AA1112" i="9"/>
  <c r="BY739" i="9"/>
  <c r="BY967" i="9"/>
  <c r="BY1104" i="9"/>
  <c r="AA951" i="9"/>
  <c r="BY929" i="9"/>
  <c r="BY745" i="9"/>
  <c r="BY1048" i="9"/>
  <c r="AA1007" i="9"/>
  <c r="BY978" i="9"/>
  <c r="AA1135" i="9"/>
  <c r="AA849" i="9"/>
  <c r="AA1187" i="9"/>
  <c r="BY120" i="9"/>
  <c r="AA1169" i="9"/>
  <c r="BY11" i="9"/>
  <c r="AA40" i="9"/>
  <c r="AA69" i="9"/>
  <c r="AA87" i="9"/>
  <c r="AA120" i="9"/>
  <c r="BY151" i="9"/>
  <c r="BY1227" i="9"/>
  <c r="AA1144" i="9"/>
  <c r="BY1091" i="9"/>
  <c r="AA942" i="9"/>
  <c r="BY897" i="9"/>
  <c r="BY861" i="9"/>
  <c r="AA811" i="9"/>
  <c r="BY768" i="9"/>
  <c r="AA756" i="9"/>
  <c r="AA745" i="9"/>
  <c r="AA708" i="9"/>
  <c r="BY447" i="9"/>
  <c r="BY412" i="9"/>
  <c r="AA406" i="9"/>
  <c r="BY1208" i="9"/>
  <c r="BY1224" i="9"/>
  <c r="BY1221" i="9"/>
  <c r="BY1096" i="9"/>
  <c r="AA1240" i="9"/>
  <c r="AA1138" i="9"/>
  <c r="BY1175" i="9"/>
  <c r="AA1004" i="9"/>
  <c r="BY123" i="9"/>
  <c r="AA1221" i="9"/>
  <c r="AA1205" i="9"/>
  <c r="AA1175" i="9"/>
  <c r="AA1141" i="9"/>
  <c r="BY1111" i="9"/>
  <c r="BY1069" i="9"/>
  <c r="BY1042" i="9"/>
  <c r="AA808" i="9"/>
  <c r="BY753" i="9"/>
  <c r="BY496" i="9"/>
  <c r="AA484" i="9"/>
  <c r="BG1130" i="9"/>
  <c r="BG1126" i="9"/>
  <c r="BG1120" i="9"/>
  <c r="BG1115" i="9"/>
  <c r="BG1109" i="9"/>
  <c r="BG1100" i="9"/>
  <c r="BG1095" i="9"/>
  <c r="BG1089" i="9"/>
  <c r="BG1083" i="9"/>
  <c r="BG928" i="9"/>
  <c r="BG826" i="9"/>
  <c r="BG822" i="9"/>
  <c r="BG818" i="9"/>
  <c r="BG814" i="9"/>
  <c r="BG418" i="9"/>
  <c r="BG396" i="9"/>
  <c r="BG393" i="9"/>
  <c r="BG380" i="9"/>
  <c r="BG374" i="9"/>
  <c r="BG361" i="9"/>
  <c r="BG358" i="9"/>
  <c r="BG355" i="9"/>
  <c r="BG352" i="9"/>
  <c r="BG349" i="9"/>
  <c r="BG346" i="9"/>
  <c r="BG336" i="9"/>
  <c r="BG327" i="9"/>
  <c r="BG310" i="9"/>
  <c r="BG308" i="9"/>
  <c r="BG293" i="9"/>
  <c r="BG425" i="9"/>
  <c r="BG1206" i="9"/>
  <c r="BG1204" i="9"/>
  <c r="BG1201" i="9"/>
  <c r="BG1198" i="9"/>
  <c r="BG1194" i="9"/>
  <c r="BG1114" i="9"/>
  <c r="BG1107" i="9"/>
  <c r="BG1094" i="9"/>
  <c r="BG1088" i="9"/>
  <c r="BG1078" i="9"/>
  <c r="BG1064" i="9"/>
  <c r="BG426" i="9"/>
  <c r="BG1129" i="9"/>
  <c r="BG1124" i="9"/>
  <c r="BG1113" i="9"/>
  <c r="BG1097" i="9"/>
  <c r="BG1087" i="9"/>
  <c r="BG926" i="9"/>
  <c r="BG817" i="9"/>
  <c r="BG813" i="9"/>
  <c r="BG422" i="9"/>
  <c r="BG409" i="9"/>
  <c r="BG401" i="9"/>
  <c r="BG398" i="9"/>
  <c r="BG395" i="9"/>
  <c r="BG379" i="9"/>
  <c r="BG376" i="9"/>
  <c r="BG373" i="9"/>
  <c r="BG370" i="9"/>
  <c r="BG367" i="9"/>
  <c r="BG366" i="9"/>
  <c r="BG363" i="9"/>
  <c r="BG360" i="9"/>
  <c r="BG357" i="9"/>
  <c r="BG354" i="9"/>
  <c r="BG351" i="9"/>
  <c r="BG348" i="9"/>
  <c r="BG343" i="9"/>
  <c r="BG340" i="9"/>
  <c r="BG337" i="9"/>
  <c r="BG335" i="9"/>
  <c r="BG332" i="9"/>
  <c r="BG329" i="9"/>
  <c r="BG321" i="9"/>
  <c r="BG318" i="9"/>
  <c r="BG315" i="9"/>
  <c r="BG312" i="9"/>
  <c r="BG307" i="9"/>
  <c r="BG303" i="9"/>
  <c r="BG299" i="9"/>
  <c r="BG297" i="9"/>
  <c r="BG295" i="9"/>
  <c r="BG416" i="9"/>
  <c r="BG427" i="9"/>
  <c r="BY1157" i="9"/>
  <c r="AA1170" i="9"/>
  <c r="BY1155" i="9"/>
  <c r="AA1130" i="9"/>
  <c r="AA1095" i="9"/>
  <c r="AA791" i="9"/>
  <c r="BY763" i="9"/>
  <c r="BG294" i="9"/>
  <c r="BG286" i="9"/>
  <c r="BG423" i="9"/>
  <c r="E457" i="9"/>
  <c r="AA457" i="9"/>
  <c r="E408" i="9"/>
  <c r="AA408" i="9"/>
  <c r="E368" i="9"/>
  <c r="BY368" i="9"/>
  <c r="E364" i="9"/>
  <c r="BY364" i="9"/>
  <c r="AA364" i="9"/>
  <c r="E344" i="9"/>
  <c r="AA344" i="9"/>
  <c r="E333" i="9"/>
  <c r="AA333" i="9"/>
  <c r="E296" i="9"/>
  <c r="BY296" i="9"/>
  <c r="AA296" i="9"/>
  <c r="E282" i="9"/>
  <c r="BY282" i="9"/>
  <c r="AA282" i="9"/>
  <c r="E256" i="9"/>
  <c r="AA256" i="9"/>
  <c r="E253" i="9"/>
  <c r="AA253" i="9"/>
  <c r="E250" i="9"/>
  <c r="BY250" i="9"/>
  <c r="E243" i="9"/>
  <c r="AA243" i="9"/>
  <c r="BY243" i="9"/>
  <c r="E240" i="9"/>
  <c r="BY240" i="9"/>
  <c r="E237" i="9"/>
  <c r="AA237" i="9"/>
  <c r="E228" i="9"/>
  <c r="BY228" i="9"/>
  <c r="E225" i="9"/>
  <c r="BY225" i="9"/>
  <c r="E222" i="9"/>
  <c r="AA222" i="9"/>
  <c r="E219" i="9"/>
  <c r="BY219" i="9"/>
  <c r="E210" i="9"/>
  <c r="BY210" i="9"/>
  <c r="AA210" i="9"/>
  <c r="E204" i="9"/>
  <c r="BY204" i="9"/>
  <c r="E201" i="9"/>
  <c r="BY201" i="9"/>
  <c r="AA201" i="9"/>
  <c r="E198" i="9"/>
  <c r="BY198" i="9"/>
  <c r="E183" i="9"/>
  <c r="BY183" i="9"/>
  <c r="E180" i="9"/>
  <c r="AA180" i="9"/>
  <c r="E177" i="9"/>
  <c r="BY177" i="9"/>
  <c r="E174" i="9"/>
  <c r="BY174" i="9"/>
  <c r="E165" i="9"/>
  <c r="BY165" i="9"/>
  <c r="AA165" i="9"/>
  <c r="E162" i="9"/>
  <c r="AA162" i="9"/>
  <c r="E156" i="9"/>
  <c r="AA156" i="9"/>
  <c r="E147" i="9"/>
  <c r="BY147" i="9"/>
  <c r="E139" i="9"/>
  <c r="BY139" i="9"/>
  <c r="E136" i="9"/>
  <c r="BY136" i="9"/>
  <c r="E133" i="9"/>
  <c r="BY133" i="9"/>
  <c r="E131" i="9"/>
  <c r="BY131" i="9"/>
  <c r="E128" i="9"/>
  <c r="AA128" i="9"/>
  <c r="E122" i="9"/>
  <c r="BY122" i="9"/>
  <c r="E116" i="9"/>
  <c r="AA116" i="9"/>
  <c r="BY116" i="9"/>
  <c r="E110" i="9"/>
  <c r="BY110" i="9"/>
  <c r="AA110" i="9"/>
  <c r="E107" i="9"/>
  <c r="BY107" i="9"/>
  <c r="E101" i="9"/>
  <c r="BY101" i="9"/>
  <c r="E98" i="9"/>
  <c r="AA98" i="9"/>
  <c r="E97" i="9"/>
  <c r="AA97" i="9"/>
  <c r="E68" i="9"/>
  <c r="AA68" i="9"/>
  <c r="E65" i="9"/>
  <c r="AA65" i="9"/>
  <c r="E62" i="9"/>
  <c r="AA62" i="9"/>
  <c r="E48" i="9"/>
  <c r="AA48" i="9"/>
  <c r="E36" i="9"/>
  <c r="AA36" i="9"/>
  <c r="BY36" i="9"/>
  <c r="E30" i="9"/>
  <c r="AA30" i="9"/>
  <c r="E27" i="9"/>
  <c r="AA27" i="9"/>
  <c r="E24" i="9"/>
  <c r="BY24" i="9"/>
  <c r="E19" i="9"/>
  <c r="BY19" i="9"/>
  <c r="E16" i="9"/>
  <c r="AA16" i="9"/>
  <c r="E13" i="9"/>
  <c r="BY13" i="9"/>
  <c r="AA13" i="9"/>
  <c r="E5" i="9"/>
  <c r="AA5" i="9"/>
  <c r="BY5" i="9"/>
  <c r="E414" i="9"/>
  <c r="BY414" i="9"/>
  <c r="E515" i="9"/>
  <c r="AA515" i="9"/>
  <c r="E527" i="9"/>
  <c r="BY527" i="9"/>
  <c r="E557" i="9"/>
  <c r="AA557" i="9"/>
  <c r="BY256" i="9"/>
  <c r="BY545" i="9"/>
  <c r="AA144" i="9"/>
  <c r="BY39" i="9"/>
  <c r="BY113" i="9"/>
  <c r="AA460" i="9"/>
  <c r="BY425" i="9"/>
  <c r="BY16" i="9"/>
  <c r="AA147" i="9"/>
  <c r="AA434" i="9"/>
  <c r="AA92" i="9"/>
  <c r="BY408" i="9"/>
  <c r="BY30" i="9"/>
  <c r="AA374" i="9"/>
  <c r="BY393" i="9"/>
  <c r="BY515" i="9"/>
  <c r="AA349" i="9"/>
  <c r="BY390" i="9"/>
  <c r="AA240" i="9"/>
  <c r="BY125" i="9"/>
  <c r="AA277" i="9"/>
  <c r="AA361" i="9"/>
  <c r="AA425" i="9"/>
  <c r="BY333" i="9"/>
  <c r="AA24" i="9"/>
  <c r="AA57" i="9"/>
  <c r="AA122" i="9"/>
  <c r="AA142" i="9"/>
  <c r="AA192" i="9"/>
  <c r="AA216" i="9"/>
  <c r="BY310" i="9"/>
  <c r="E1219" i="9"/>
  <c r="BY1219" i="9"/>
  <c r="E1216" i="9"/>
  <c r="AA1216" i="9"/>
  <c r="E1211" i="9"/>
  <c r="AA1211" i="9"/>
  <c r="E1192" i="9"/>
  <c r="AA1192" i="9"/>
  <c r="E1186" i="9"/>
  <c r="BY1186" i="9"/>
  <c r="E1184" i="9"/>
  <c r="BY1184" i="9"/>
  <c r="E1182" i="9"/>
  <c r="BY1182" i="9"/>
  <c r="AA1182" i="9"/>
  <c r="E1179" i="9"/>
  <c r="AA1179" i="9"/>
  <c r="BY1179" i="9"/>
  <c r="E1125" i="9"/>
  <c r="AA1125" i="9"/>
  <c r="E1119" i="9"/>
  <c r="AA1119" i="9"/>
  <c r="BY1119" i="9"/>
  <c r="E1098" i="9"/>
  <c r="AA1098" i="9"/>
  <c r="E1082" i="9"/>
  <c r="AA1082" i="9"/>
  <c r="E1075" i="9"/>
  <c r="BY1075" i="9"/>
  <c r="E1073" i="9"/>
  <c r="AA1073" i="9"/>
  <c r="BY1073" i="9"/>
  <c r="E1070" i="9"/>
  <c r="AA1070" i="9"/>
  <c r="E1066" i="9"/>
  <c r="BY1066" i="9"/>
  <c r="E1058" i="9"/>
  <c r="AA1058" i="9"/>
  <c r="E1055" i="9"/>
  <c r="BY1055" i="9"/>
  <c r="E1049" i="9"/>
  <c r="BY1049" i="9"/>
  <c r="E1035" i="9"/>
  <c r="AA1035" i="9"/>
  <c r="E1030" i="9"/>
  <c r="BY1030" i="9"/>
  <c r="E1027" i="9"/>
  <c r="BY1027" i="9"/>
  <c r="E1024" i="9"/>
  <c r="BY1024" i="9"/>
  <c r="AA1024" i="9"/>
  <c r="E1008" i="9"/>
  <c r="AA1008" i="9"/>
  <c r="E991" i="9"/>
  <c r="BY991" i="9"/>
  <c r="E985" i="9"/>
  <c r="BY985" i="9"/>
  <c r="E982" i="9"/>
  <c r="BY982" i="9"/>
  <c r="E976" i="9"/>
  <c r="AA976" i="9"/>
  <c r="BY976" i="9"/>
  <c r="E937" i="9"/>
  <c r="BY937" i="9"/>
  <c r="E878" i="9"/>
  <c r="BY878" i="9"/>
  <c r="E442" i="9"/>
  <c r="BY442" i="9"/>
  <c r="E405" i="9"/>
  <c r="BY405" i="9"/>
  <c r="E399" i="9"/>
  <c r="AA399" i="9"/>
  <c r="BY399" i="9"/>
  <c r="E322" i="9"/>
  <c r="BY322" i="9"/>
  <c r="AA322" i="9"/>
  <c r="E313" i="9"/>
  <c r="BY313" i="9"/>
  <c r="E272" i="9"/>
  <c r="AA272" i="9"/>
  <c r="E270" i="9"/>
  <c r="AA270" i="9"/>
  <c r="E266" i="9"/>
  <c r="AA266" i="9"/>
  <c r="E80" i="9"/>
  <c r="BY80" i="9"/>
  <c r="AA198" i="9"/>
  <c r="BY92" i="9"/>
  <c r="BY264" i="9"/>
  <c r="AA42" i="9"/>
  <c r="E410" i="9"/>
  <c r="AA410" i="9"/>
  <c r="E383" i="9"/>
  <c r="AA383" i="9"/>
  <c r="BY383" i="9"/>
  <c r="E325" i="9"/>
  <c r="AA325" i="9"/>
  <c r="E305" i="9"/>
  <c r="AA305" i="9"/>
  <c r="E301" i="9"/>
  <c r="BY301" i="9"/>
  <c r="BY144" i="9"/>
  <c r="AA186" i="9"/>
  <c r="BY97" i="9"/>
  <c r="AA246" i="9"/>
  <c r="AA371" i="9"/>
  <c r="BY207" i="9"/>
  <c r="BY293" i="9"/>
  <c r="BY557" i="9"/>
  <c r="BY119" i="9"/>
  <c r="BY57" i="9"/>
  <c r="BY168" i="9"/>
  <c r="AA418" i="9"/>
  <c r="AA71" i="9"/>
  <c r="BY279" i="9"/>
  <c r="AA346" i="9"/>
  <c r="BY380" i="9"/>
  <c r="BY446" i="9"/>
  <c r="AA183" i="9"/>
  <c r="BY261" i="9"/>
  <c r="AA7" i="9"/>
  <c r="AA33" i="9"/>
  <c r="AA45" i="9"/>
  <c r="BY104" i="9"/>
  <c r="AA168" i="9"/>
  <c r="BY186" i="9"/>
  <c r="BY246" i="9"/>
  <c r="BY521" i="9"/>
  <c r="BY449" i="9"/>
  <c r="BY410" i="9"/>
  <c r="BY371" i="9"/>
  <c r="BY358" i="9"/>
  <c r="AA268" i="9"/>
  <c r="AA279" i="9"/>
  <c r="E452" i="9"/>
  <c r="BY452" i="9"/>
  <c r="E432" i="9"/>
  <c r="AA432" i="9"/>
  <c r="E341" i="9"/>
  <c r="BY341" i="9"/>
  <c r="AA341" i="9"/>
  <c r="E330" i="9"/>
  <c r="BY330" i="9"/>
  <c r="E319" i="9"/>
  <c r="AA319" i="9"/>
  <c r="E289" i="9"/>
  <c r="BY289" i="9"/>
  <c r="E86" i="9"/>
  <c r="BY86" i="9"/>
  <c r="BY128" i="9"/>
  <c r="AA219" i="9"/>
  <c r="AA174" i="9"/>
  <c r="BY142" i="9"/>
  <c r="AA139" i="9"/>
  <c r="BY346" i="9"/>
  <c r="BY437" i="9"/>
  <c r="BY457" i="9"/>
  <c r="BY162" i="9"/>
  <c r="AA59" i="9"/>
  <c r="AA207" i="9"/>
  <c r="BY253" i="9"/>
  <c r="AA405" i="9"/>
  <c r="BY361" i="9"/>
  <c r="BY277" i="9"/>
  <c r="BY77" i="9"/>
  <c r="AA228" i="9"/>
  <c r="BY180" i="9"/>
  <c r="AA274" i="9"/>
  <c r="AA150" i="9"/>
  <c r="BY234" i="9"/>
  <c r="BY432" i="9"/>
  <c r="AA301" i="9"/>
  <c r="BY62" i="9"/>
  <c r="BY268" i="9"/>
  <c r="AA171" i="9"/>
  <c r="AA289" i="9"/>
  <c r="AA388" i="9"/>
  <c r="AA446" i="9"/>
  <c r="AA358" i="9"/>
  <c r="AA414" i="9"/>
  <c r="BY189" i="9"/>
  <c r="BY195" i="9"/>
  <c r="AA104" i="9"/>
  <c r="BY48" i="9"/>
  <c r="BY74" i="9"/>
  <c r="BY460" i="9"/>
  <c r="AA437" i="9"/>
  <c r="AA390" i="9"/>
  <c r="AA261" i="9"/>
  <c r="E402" i="9"/>
  <c r="BY402" i="9"/>
  <c r="E386" i="9"/>
  <c r="BY386" i="9"/>
  <c r="E382" i="9"/>
  <c r="AA382" i="9"/>
  <c r="E377" i="9"/>
  <c r="AA377" i="9"/>
  <c r="E83" i="9"/>
  <c r="BY83" i="9"/>
  <c r="AA449" i="9"/>
  <c r="BY192" i="9"/>
  <c r="AA380" i="9"/>
  <c r="AA89" i="9"/>
  <c r="BY355" i="9"/>
  <c r="BY54" i="9"/>
  <c r="AA101" i="9"/>
  <c r="AA131" i="9"/>
  <c r="BY274" i="9"/>
  <c r="AA952" i="9"/>
  <c r="BY150" i="9"/>
  <c r="AA521" i="9"/>
  <c r="BY98" i="9"/>
  <c r="BY434" i="9"/>
  <c r="BY270" i="9"/>
  <c r="BY237" i="9"/>
  <c r="AA293" i="9"/>
  <c r="AA119" i="9"/>
  <c r="AA80" i="9"/>
  <c r="BY952" i="9"/>
  <c r="AA527" i="9"/>
  <c r="AA445" i="9"/>
  <c r="AA10" i="9"/>
  <c r="BY51" i="9"/>
  <c r="AA352" i="9"/>
  <c r="AA125" i="9"/>
  <c r="AA396" i="9"/>
  <c r="BY10" i="9"/>
  <c r="BY65" i="9"/>
  <c r="BY7" i="9"/>
  <c r="BY159" i="9"/>
  <c r="BY45" i="9"/>
  <c r="AA74" i="9"/>
  <c r="BY89" i="9"/>
  <c r="BY222" i="9"/>
  <c r="BY429" i="9"/>
  <c r="BY71" i="9"/>
  <c r="BY533" i="9"/>
  <c r="BY171" i="9"/>
  <c r="BY308" i="9"/>
  <c r="BY352" i="9"/>
  <c r="BY388" i="9"/>
  <c r="AA452" i="9"/>
  <c r="AA327" i="9"/>
  <c r="BY42" i="9"/>
  <c r="BY33" i="9"/>
  <c r="AA355" i="9"/>
  <c r="AA195" i="9"/>
  <c r="AA51" i="9"/>
  <c r="AA136" i="9"/>
  <c r="AA213" i="9"/>
  <c r="AA234" i="9"/>
  <c r="AA1194" i="9"/>
  <c r="AA870" i="9"/>
  <c r="BY539" i="9"/>
  <c r="BY455" i="9"/>
  <c r="BY445" i="9"/>
  <c r="AA264" i="9"/>
  <c r="AA1136" i="9"/>
  <c r="BY1142" i="9"/>
  <c r="BY1239" i="9"/>
  <c r="AA930" i="9"/>
  <c r="BY1181" i="9"/>
  <c r="BY869" i="9"/>
  <c r="AA1124" i="9"/>
  <c r="AA1234" i="9"/>
  <c r="BY1199" i="9"/>
  <c r="AA1087" i="9"/>
  <c r="AA914" i="9"/>
  <c r="AA1202" i="9"/>
  <c r="BY917" i="9"/>
  <c r="BY840" i="9"/>
  <c r="BY1236" i="9"/>
  <c r="BY935" i="9"/>
  <c r="BY847" i="9"/>
  <c r="BY914" i="9"/>
  <c r="AA866" i="9"/>
  <c r="AA944" i="9"/>
  <c r="AA1181" i="9"/>
  <c r="AA1142" i="9"/>
  <c r="AA1189" i="9"/>
  <c r="AA1239" i="9"/>
  <c r="BY1196" i="9"/>
  <c r="AA926" i="9"/>
  <c r="AA917" i="9"/>
  <c r="BY1187" i="9"/>
  <c r="BY1189" i="9"/>
  <c r="BY954" i="9"/>
  <c r="AA837" i="9"/>
  <c r="AA763" i="9"/>
  <c r="AA817" i="9"/>
  <c r="BY947" i="9"/>
  <c r="AA935" i="9"/>
  <c r="BY500" i="9"/>
  <c r="AA1196" i="9"/>
  <c r="AA947" i="9"/>
  <c r="AA474" i="9"/>
  <c r="AA429" i="9"/>
  <c r="AA386" i="9"/>
  <c r="BY374" i="9"/>
  <c r="BY344" i="9"/>
  <c r="BY327" i="9"/>
  <c r="BY866" i="9"/>
  <c r="BY944" i="9"/>
  <c r="BY1202" i="9"/>
  <c r="AA840" i="9"/>
  <c r="BY1129" i="9"/>
  <c r="AA1236" i="9"/>
  <c r="BY1234" i="9"/>
  <c r="BY926" i="9"/>
  <c r="AA954" i="9"/>
  <c r="BY1087" i="9"/>
  <c r="BY844" i="9"/>
  <c r="BY1183" i="9"/>
  <c r="AA844" i="9"/>
  <c r="AA1129" i="9"/>
  <c r="AA1103" i="9"/>
  <c r="BY1197" i="9"/>
  <c r="AA1171" i="9"/>
  <c r="AA1219" i="9"/>
  <c r="AA1167" i="9"/>
  <c r="AA983" i="9"/>
  <c r="AA959" i="9"/>
  <c r="BY1103" i="9"/>
  <c r="AA1003" i="9"/>
  <c r="AA56" i="9"/>
  <c r="BY552" i="9"/>
  <c r="BY96" i="9"/>
  <c r="AA135" i="9"/>
  <c r="BY870" i="9"/>
  <c r="BY516" i="9"/>
  <c r="AA64" i="9"/>
  <c r="AA540" i="9"/>
  <c r="E1230" i="9"/>
  <c r="AA1230" i="9"/>
  <c r="BY1230" i="9"/>
  <c r="E1176" i="9"/>
  <c r="BY1176" i="9"/>
  <c r="E1139" i="9"/>
  <c r="BY1139" i="9"/>
  <c r="E749" i="9"/>
  <c r="BY749" i="9"/>
  <c r="E743" i="9"/>
  <c r="BY743" i="9"/>
  <c r="E725" i="9"/>
  <c r="BY725" i="9"/>
  <c r="E722" i="9"/>
  <c r="BY722" i="9"/>
  <c r="AA722" i="9"/>
  <c r="E716" i="9"/>
  <c r="AA716" i="9"/>
  <c r="E713" i="9"/>
  <c r="BY713" i="9"/>
  <c r="E711" i="9"/>
  <c r="BY711" i="9"/>
  <c r="AA711" i="9"/>
  <c r="E706" i="9"/>
  <c r="BY706" i="9"/>
  <c r="AA706" i="9"/>
  <c r="E705" i="9"/>
  <c r="BY705" i="9"/>
  <c r="E468" i="9"/>
  <c r="BY468" i="9"/>
  <c r="E420" i="9"/>
  <c r="AA420" i="9"/>
  <c r="E231" i="9"/>
  <c r="AA231" i="9"/>
  <c r="E179" i="9"/>
  <c r="AA179" i="9"/>
  <c r="E176" i="9"/>
  <c r="AA176" i="9"/>
  <c r="E173" i="9"/>
  <c r="AA173" i="9"/>
  <c r="E167" i="9"/>
  <c r="AA167" i="9"/>
  <c r="E164" i="9"/>
  <c r="AA164" i="9"/>
  <c r="BY164" i="9"/>
  <c r="E161" i="9"/>
  <c r="BY161" i="9"/>
  <c r="E158" i="9"/>
  <c r="AA158" i="9"/>
  <c r="E149" i="9"/>
  <c r="AA149" i="9"/>
  <c r="E127" i="9"/>
  <c r="BY127" i="9"/>
  <c r="AA127" i="9"/>
  <c r="E106" i="9"/>
  <c r="BY106" i="9"/>
  <c r="E88" i="9"/>
  <c r="BY88" i="9"/>
  <c r="E82" i="9"/>
  <c r="AA82" i="9"/>
  <c r="E79" i="9"/>
  <c r="AA79" i="9"/>
  <c r="E76" i="9"/>
  <c r="BY76" i="9"/>
  <c r="E73" i="9"/>
  <c r="BY73" i="9"/>
  <c r="E53" i="9"/>
  <c r="AA53" i="9"/>
  <c r="E50" i="9"/>
  <c r="BY50" i="9"/>
  <c r="E47" i="9"/>
  <c r="BY47" i="9"/>
  <c r="AA47" i="9"/>
  <c r="E44" i="9"/>
  <c r="BY44" i="9"/>
  <c r="E41" i="9"/>
  <c r="AA41" i="9"/>
  <c r="E38" i="9"/>
  <c r="BY38" i="9"/>
  <c r="E579" i="9"/>
  <c r="AA579" i="9"/>
  <c r="E595" i="9"/>
  <c r="E733" i="9"/>
  <c r="AA733" i="9"/>
  <c r="BY733" i="9"/>
  <c r="E851" i="9"/>
  <c r="AA851" i="9"/>
  <c r="E938" i="9"/>
  <c r="BY938" i="9"/>
  <c r="AA161" i="9"/>
  <c r="BY546" i="9"/>
  <c r="AA26" i="9"/>
  <c r="AA96" i="9"/>
  <c r="BY130" i="9"/>
  <c r="BY528" i="9"/>
  <c r="AA35" i="9"/>
  <c r="BY158" i="9"/>
  <c r="E773" i="9"/>
  <c r="BY773" i="9"/>
  <c r="E770" i="9"/>
  <c r="AA770" i="9"/>
  <c r="E381" i="9"/>
  <c r="BY381" i="9"/>
  <c r="E316" i="9"/>
  <c r="AA316" i="9"/>
  <c r="BY316" i="9"/>
  <c r="E245" i="9"/>
  <c r="BY245" i="9"/>
  <c r="AA245" i="9"/>
  <c r="E239" i="9"/>
  <c r="AA239" i="9"/>
  <c r="E1168" i="9"/>
  <c r="AA1168" i="9"/>
  <c r="BY1168" i="9"/>
  <c r="E1134" i="9"/>
  <c r="AA1134" i="9"/>
  <c r="E356" i="9"/>
  <c r="AA356" i="9"/>
  <c r="E152" i="9"/>
  <c r="BY152" i="9"/>
  <c r="AA152" i="9"/>
  <c r="E146" i="9"/>
  <c r="AA146" i="9"/>
  <c r="BY146" i="9"/>
  <c r="E141" i="9"/>
  <c r="AA141" i="9"/>
  <c r="E138" i="9"/>
  <c r="AA138" i="9"/>
  <c r="E100" i="9"/>
  <c r="AA100" i="9"/>
  <c r="E94" i="9"/>
  <c r="AA94" i="9"/>
  <c r="BY94" i="9"/>
  <c r="E85" i="9"/>
  <c r="AA85" i="9"/>
  <c r="BY85" i="9"/>
  <c r="E21" i="9"/>
  <c r="BY21" i="9"/>
  <c r="E12" i="9"/>
  <c r="BY12" i="9"/>
  <c r="E522" i="9"/>
  <c r="AA522" i="9"/>
  <c r="BY124" i="9"/>
  <c r="BY91" i="9"/>
  <c r="AA573" i="9"/>
  <c r="AA130" i="9"/>
  <c r="AA528" i="9"/>
  <c r="BY359" i="9"/>
  <c r="AA1243" i="9"/>
  <c r="BY851" i="9"/>
  <c r="BY70" i="9"/>
  <c r="BY53" i="9"/>
  <c r="BY173" i="9"/>
  <c r="BY167" i="9"/>
  <c r="AA44" i="9"/>
  <c r="E1210" i="9"/>
  <c r="AA1210" i="9"/>
  <c r="E1207" i="9"/>
  <c r="AA1207" i="9"/>
  <c r="E1152" i="9"/>
  <c r="BY1152" i="9"/>
  <c r="E1149" i="9"/>
  <c r="BY1149" i="9"/>
  <c r="E841" i="9"/>
  <c r="AA841" i="9"/>
  <c r="E838" i="9"/>
  <c r="AA838" i="9"/>
  <c r="BY838" i="9"/>
  <c r="AA810" i="9"/>
  <c r="BY810" i="9"/>
  <c r="E404" i="9"/>
  <c r="AA404" i="9"/>
  <c r="E324" i="9"/>
  <c r="BY324" i="9"/>
  <c r="E275" i="9"/>
  <c r="AA275" i="9"/>
  <c r="BY275" i="9"/>
  <c r="E273" i="9"/>
  <c r="AA273" i="9"/>
  <c r="BY273" i="9"/>
  <c r="E1225" i="9"/>
  <c r="AA1225" i="9"/>
  <c r="E362" i="9"/>
  <c r="AA362" i="9"/>
  <c r="E170" i="9"/>
  <c r="AA170" i="9"/>
  <c r="E121" i="9"/>
  <c r="AA121" i="9"/>
  <c r="E115" i="9"/>
  <c r="BY115" i="9"/>
  <c r="E112" i="9"/>
  <c r="AA112" i="9"/>
  <c r="E67" i="9"/>
  <c r="AA67" i="9"/>
  <c r="E61" i="9"/>
  <c r="BY61" i="9"/>
  <c r="AA61" i="9"/>
  <c r="E32" i="9"/>
  <c r="AA32" i="9"/>
  <c r="E29" i="9"/>
  <c r="BY29" i="9"/>
  <c r="E23" i="9"/>
  <c r="AA23" i="9"/>
  <c r="BY23" i="9"/>
  <c r="E18" i="9"/>
  <c r="BY18" i="9"/>
  <c r="E15" i="9"/>
  <c r="AA15" i="9"/>
  <c r="E9" i="9"/>
  <c r="BY9" i="9"/>
  <c r="E415" i="9"/>
  <c r="AA415" i="9"/>
  <c r="BY415" i="9"/>
  <c r="E563" i="9"/>
  <c r="BY563" i="9"/>
  <c r="E585" i="9"/>
  <c r="BY585" i="9"/>
  <c r="E857" i="9"/>
  <c r="BY857" i="9"/>
  <c r="AA857" i="9"/>
  <c r="AA106" i="9"/>
  <c r="BY179" i="9"/>
  <c r="BY32" i="9"/>
  <c r="BY534" i="9"/>
  <c r="AA91" i="9"/>
  <c r="BY573" i="9"/>
  <c r="BY118" i="9"/>
  <c r="AA426" i="9"/>
  <c r="BY41" i="9"/>
  <c r="AA21" i="9"/>
  <c r="AA563" i="9"/>
  <c r="BY362" i="9"/>
  <c r="BY103" i="9"/>
  <c r="BY176" i="9"/>
  <c r="E965" i="9"/>
  <c r="AA965" i="9"/>
  <c r="BY965" i="9"/>
  <c r="E962" i="9"/>
  <c r="AA962" i="9"/>
  <c r="E941" i="9"/>
  <c r="BY941" i="9"/>
  <c r="E907" i="9"/>
  <c r="AA907" i="9"/>
  <c r="E901" i="9"/>
  <c r="BY901" i="9"/>
  <c r="E895" i="9"/>
  <c r="BY895" i="9"/>
  <c r="AA895" i="9"/>
  <c r="E892" i="9"/>
  <c r="AA892" i="9"/>
  <c r="E883" i="9"/>
  <c r="AA883" i="9"/>
  <c r="E880" i="9"/>
  <c r="AA880" i="9"/>
  <c r="E873" i="9"/>
  <c r="AA873" i="9"/>
  <c r="BY873" i="9"/>
  <c r="E503" i="9"/>
  <c r="BY503" i="9"/>
  <c r="AA503" i="9"/>
  <c r="E480" i="9"/>
  <c r="AA480" i="9"/>
  <c r="BY480" i="9"/>
  <c r="E338" i="9"/>
  <c r="BY338" i="9"/>
  <c r="AA338" i="9"/>
  <c r="E331" i="9"/>
  <c r="BY331" i="9"/>
  <c r="E1191" i="9"/>
  <c r="BY1191" i="9"/>
  <c r="AA1191" i="9"/>
  <c r="E1131" i="9"/>
  <c r="E1029" i="9"/>
  <c r="BY1029" i="9"/>
  <c r="E1026" i="9"/>
  <c r="AA1026" i="9"/>
  <c r="E1022" i="9"/>
  <c r="BY1022" i="9"/>
  <c r="AA1022" i="9"/>
  <c r="E1019" i="9"/>
  <c r="BY1019" i="9"/>
  <c r="E392" i="9"/>
  <c r="AA392" i="9"/>
  <c r="BY392" i="9"/>
  <c r="E291" i="9"/>
  <c r="AA291" i="9"/>
  <c r="BY291" i="9"/>
  <c r="E290" i="9"/>
  <c r="BY290" i="9"/>
  <c r="AA1030" i="9"/>
  <c r="AA912" i="9"/>
  <c r="AA973" i="9"/>
  <c r="AA717" i="9"/>
  <c r="AA728" i="9"/>
  <c r="BY1035" i="9"/>
  <c r="BY987" i="9"/>
  <c r="BY1039" i="9"/>
  <c r="BY990" i="9"/>
  <c r="BY830" i="9"/>
  <c r="AA780" i="9"/>
  <c r="BY780" i="9"/>
  <c r="AA874" i="9"/>
  <c r="AA940" i="9"/>
  <c r="BY1002" i="9"/>
  <c r="BY1072" i="9"/>
  <c r="BY809" i="9"/>
  <c r="AA1069" i="9"/>
  <c r="AA958" i="9"/>
  <c r="AA1014" i="9"/>
  <c r="BY1062" i="9"/>
  <c r="BY877" i="9"/>
  <c r="AA795" i="9"/>
  <c r="BY882" i="9"/>
  <c r="AA891" i="9"/>
  <c r="BY900" i="9"/>
  <c r="AA741" i="9"/>
  <c r="AA932" i="9"/>
  <c r="BY798" i="9"/>
  <c r="AA750" i="9"/>
  <c r="BY782" i="9"/>
  <c r="BY750" i="9"/>
  <c r="AA877" i="9"/>
  <c r="AA1051" i="9"/>
  <c r="AA1063" i="9"/>
  <c r="AA882" i="9"/>
  <c r="AA968" i="9"/>
  <c r="AA900" i="9"/>
  <c r="BY1021" i="9"/>
  <c r="AA1081" i="9"/>
  <c r="AA718" i="9"/>
  <c r="AA782" i="9"/>
  <c r="AA1016" i="9"/>
  <c r="BY1057" i="9"/>
  <c r="BY945" i="9"/>
  <c r="AA888" i="9"/>
  <c r="BY903" i="9"/>
  <c r="BY888" i="9"/>
  <c r="BY1118" i="9"/>
  <c r="AA1068" i="9"/>
  <c r="AA1011" i="9"/>
  <c r="AA986" i="9"/>
  <c r="BY971" i="9"/>
  <c r="BY932" i="9"/>
  <c r="AA906" i="9"/>
  <c r="BY835" i="9"/>
  <c r="E833" i="9"/>
  <c r="AA802" i="9"/>
  <c r="BY906" i="9"/>
  <c r="BY1060" i="9"/>
  <c r="BY970" i="9"/>
  <c r="BY1074" i="9"/>
  <c r="BY744" i="9"/>
  <c r="AA1005" i="9"/>
  <c r="AA997" i="9"/>
  <c r="BY1016" i="9"/>
  <c r="AA1057" i="9"/>
  <c r="BY975" i="9"/>
  <c r="BY958" i="9"/>
  <c r="BY795" i="9"/>
  <c r="AA894" i="9"/>
  <c r="BY776" i="9"/>
  <c r="AA792" i="9"/>
  <c r="AA1122" i="9"/>
  <c r="AA863" i="9"/>
  <c r="AA1113" i="9"/>
  <c r="AA1118" i="9"/>
  <c r="AA1060" i="9"/>
  <c r="AA1065" i="9"/>
  <c r="AA1564" i="9"/>
  <c r="AA771" i="9"/>
  <c r="BY802" i="9"/>
  <c r="BY863" i="9"/>
  <c r="BY940" i="9"/>
  <c r="AA885" i="9"/>
  <c r="BY726" i="9"/>
  <c r="AA1097" i="9"/>
  <c r="BY1005" i="9"/>
  <c r="AA721" i="9"/>
  <c r="BY989" i="9"/>
  <c r="BY1127" i="9"/>
  <c r="BY1122" i="9"/>
  <c r="AA1086" i="9"/>
  <c r="BY1097" i="9"/>
  <c r="BY1081" i="9"/>
  <c r="BY885" i="9"/>
  <c r="BY771" i="9"/>
  <c r="AA1021" i="9"/>
  <c r="AA903" i="9"/>
  <c r="AA726" i="9"/>
  <c r="BY1564" i="9"/>
  <c r="BY872" i="9"/>
  <c r="AA847" i="9"/>
  <c r="AA798" i="9"/>
  <c r="BY747" i="9"/>
  <c r="AA989" i="9"/>
  <c r="AA897" i="9"/>
  <c r="AA1105" i="9"/>
  <c r="AA1077" i="9"/>
  <c r="AA1072" i="9"/>
  <c r="BY1077" i="9"/>
  <c r="BY1054" i="9"/>
  <c r="BY1014" i="9"/>
  <c r="BY1083" i="9"/>
  <c r="BY1065" i="9"/>
  <c r="BY1051" i="9"/>
  <c r="BY1243" i="9"/>
  <c r="AA1054" i="9"/>
  <c r="AA993" i="9"/>
  <c r="AA964" i="9"/>
  <c r="AA945" i="9"/>
  <c r="AA842" i="9"/>
  <c r="AA805" i="9"/>
  <c r="BY707" i="9"/>
  <c r="BY1099" i="9"/>
  <c r="AA734" i="9"/>
  <c r="BY734" i="9"/>
  <c r="E285" i="9"/>
  <c r="AA1241" i="9"/>
  <c r="AA779" i="9"/>
  <c r="BY779" i="9"/>
  <c r="BY1112" i="9"/>
  <c r="AA1013" i="9"/>
  <c r="AA285" i="9"/>
  <c r="AA1102" i="9"/>
  <c r="AA1019" i="9"/>
  <c r="AA999" i="9"/>
  <c r="AA987" i="9"/>
  <c r="BY1241" i="9"/>
  <c r="BY1562" i="9"/>
  <c r="BY1113" i="9"/>
  <c r="AA1101" i="9"/>
  <c r="AA1562" i="9"/>
  <c r="E1127" i="9"/>
  <c r="E1105" i="9"/>
  <c r="E1090" i="9"/>
  <c r="AA727" i="9"/>
  <c r="E727" i="9"/>
  <c r="BY727" i="9"/>
  <c r="BY1090" i="9"/>
  <c r="AA729" i="9"/>
  <c r="E732" i="9"/>
  <c r="BY803" i="9"/>
  <c r="AB633" i="11"/>
  <c r="L1034" i="9" l="1"/>
  <c r="L927" i="9"/>
  <c r="L1031" i="9"/>
  <c r="L1040" i="9"/>
  <c r="L1023" i="9"/>
  <c r="L1038" i="9"/>
  <c r="L1207" i="9"/>
  <c r="L356" i="9"/>
  <c r="L158" i="9"/>
  <c r="L177" i="9"/>
  <c r="L296" i="9"/>
  <c r="L1170" i="9"/>
  <c r="L842" i="9"/>
  <c r="L1022" i="9"/>
  <c r="L480" i="9"/>
  <c r="L892" i="9"/>
  <c r="L112" i="9"/>
  <c r="L938" i="9"/>
  <c r="L47" i="9"/>
  <c r="L73" i="9"/>
  <c r="L82" i="9"/>
  <c r="L167" i="9"/>
  <c r="L179" i="9"/>
  <c r="L468" i="9"/>
  <c r="L716" i="9"/>
  <c r="L386" i="9"/>
  <c r="L330" i="9"/>
  <c r="L301" i="9"/>
  <c r="L313" i="9"/>
  <c r="L399" i="9"/>
  <c r="L878" i="9"/>
  <c r="L982" i="9"/>
  <c r="L1008" i="9"/>
  <c r="L1073" i="9"/>
  <c r="L1098" i="9"/>
  <c r="L36" i="9"/>
  <c r="L65" i="9"/>
  <c r="L98" i="9"/>
  <c r="L122" i="9"/>
  <c r="L133" i="9"/>
  <c r="L147" i="9"/>
  <c r="L240" i="9"/>
  <c r="L364" i="9"/>
  <c r="L457" i="9"/>
  <c r="L384" i="9"/>
  <c r="L419" i="9"/>
  <c r="L438" i="9"/>
  <c r="L1135" i="9"/>
  <c r="L1172" i="9"/>
  <c r="L1237" i="9"/>
  <c r="L999" i="9"/>
  <c r="L1123" i="9"/>
  <c r="L473" i="9"/>
  <c r="L710" i="9"/>
  <c r="L768" i="9"/>
  <c r="L793" i="9"/>
  <c r="L819" i="9"/>
  <c r="L1153" i="9"/>
  <c r="L1224" i="9"/>
  <c r="L760" i="9"/>
  <c r="L582" i="9"/>
  <c r="L560" i="9"/>
  <c r="L536" i="9"/>
  <c r="L155" i="9"/>
  <c r="L267" i="9"/>
  <c r="L278" i="9"/>
  <c r="L297" i="9"/>
  <c r="L366" i="9"/>
  <c r="L398" i="9"/>
  <c r="L431" i="9"/>
  <c r="L439" i="9"/>
  <c r="L565" i="9"/>
  <c r="L509" i="9"/>
  <c r="L64" i="9"/>
  <c r="L105" i="9"/>
  <c r="L555" i="9"/>
  <c r="L55" i="9"/>
  <c r="L117" i="9"/>
  <c r="L901" i="9"/>
  <c r="L838" i="9"/>
  <c r="L138" i="9"/>
  <c r="L725" i="9"/>
  <c r="L1024" i="9"/>
  <c r="L1182" i="9"/>
  <c r="L13" i="9"/>
  <c r="L222" i="9"/>
  <c r="L443" i="9"/>
  <c r="L964" i="9"/>
  <c r="L1105" i="9"/>
  <c r="L833" i="9"/>
  <c r="L331" i="9"/>
  <c r="L873" i="9"/>
  <c r="L965" i="9"/>
  <c r="L857" i="9"/>
  <c r="L9" i="9"/>
  <c r="L170" i="9"/>
  <c r="L404" i="9"/>
  <c r="L146" i="9"/>
  <c r="L1127" i="9"/>
  <c r="L290" i="9"/>
  <c r="L392" i="9"/>
  <c r="L907" i="9"/>
  <c r="L563" i="9"/>
  <c r="L23" i="9"/>
  <c r="L841" i="9"/>
  <c r="L1210" i="9"/>
  <c r="L522" i="9"/>
  <c r="L100" i="9"/>
  <c r="L141" i="9"/>
  <c r="L1134" i="9"/>
  <c r="L41" i="9"/>
  <c r="L127" i="9"/>
  <c r="L161" i="9"/>
  <c r="L743" i="9"/>
  <c r="L1176" i="9"/>
  <c r="L432" i="9"/>
  <c r="L383" i="9"/>
  <c r="L80" i="9"/>
  <c r="L1027" i="9"/>
  <c r="L1049" i="9"/>
  <c r="L1184" i="9"/>
  <c r="L1192" i="9"/>
  <c r="L1216" i="9"/>
  <c r="L527" i="9"/>
  <c r="L16" i="9"/>
  <c r="L27" i="9"/>
  <c r="L110" i="9"/>
  <c r="L165" i="9"/>
  <c r="L180" i="9"/>
  <c r="L210" i="9"/>
  <c r="L225" i="9"/>
  <c r="L253" i="9"/>
  <c r="L333" i="9"/>
  <c r="L1151" i="9"/>
  <c r="L1188" i="9"/>
  <c r="L458" i="9"/>
  <c r="L751" i="9"/>
  <c r="L846" i="9"/>
  <c r="L981" i="9"/>
  <c r="L754" i="9"/>
  <c r="L467" i="9"/>
  <c r="L490" i="9"/>
  <c r="L1198" i="9"/>
  <c r="L215" i="9"/>
  <c r="L340" i="9"/>
  <c r="L465" i="9"/>
  <c r="L719" i="9"/>
  <c r="L562" i="9"/>
  <c r="L169" i="9"/>
  <c r="L199" i="9"/>
  <c r="L304" i="9"/>
  <c r="L718" i="9"/>
  <c r="L827" i="9"/>
  <c r="L194" i="9"/>
  <c r="L255" i="9"/>
  <c r="L321" i="9"/>
  <c r="L370" i="9"/>
  <c r="L960" i="9"/>
  <c r="L979" i="9"/>
  <c r="L1009" i="9"/>
  <c r="L1032" i="9"/>
  <c r="L1088" i="9"/>
  <c r="L1107" i="9"/>
  <c r="L17" i="9"/>
  <c r="L40" i="9"/>
  <c r="L90" i="9"/>
  <c r="L537" i="9"/>
  <c r="L8" i="9"/>
  <c r="L72" i="9"/>
  <c r="L941" i="9"/>
  <c r="L273" i="9"/>
  <c r="L245" i="9"/>
  <c r="L1125" i="9"/>
  <c r="L414" i="9"/>
  <c r="L198" i="9"/>
  <c r="L727" i="9"/>
  <c r="L1026" i="9"/>
  <c r="L880" i="9"/>
  <c r="L15" i="9"/>
  <c r="L115" i="9"/>
  <c r="L1225" i="9"/>
  <c r="L239" i="9"/>
  <c r="L770" i="9"/>
  <c r="L851" i="9"/>
  <c r="L50" i="9"/>
  <c r="L76" i="9"/>
  <c r="L88" i="9"/>
  <c r="L173" i="9"/>
  <c r="L231" i="9"/>
  <c r="L711" i="9"/>
  <c r="L377" i="9"/>
  <c r="L402" i="9"/>
  <c r="L289" i="9"/>
  <c r="L305" i="9"/>
  <c r="L270" i="9"/>
  <c r="L405" i="9"/>
  <c r="L985" i="9"/>
  <c r="L1075" i="9"/>
  <c r="L1179" i="9"/>
  <c r="L5" i="9"/>
  <c r="L48" i="9"/>
  <c r="L68" i="9"/>
  <c r="L101" i="9"/>
  <c r="L128" i="9"/>
  <c r="L136" i="9"/>
  <c r="L156" i="9"/>
  <c r="L201" i="9"/>
  <c r="L282" i="9"/>
  <c r="L368" i="9"/>
  <c r="L1238" i="9"/>
  <c r="L953" i="9"/>
  <c r="L1147" i="9"/>
  <c r="L1178" i="9"/>
  <c r="L1208" i="9"/>
  <c r="L891" i="9"/>
  <c r="L1037" i="9"/>
  <c r="L484" i="9"/>
  <c r="L715" i="9"/>
  <c r="L776" i="9"/>
  <c r="L799" i="9"/>
  <c r="L913" i="9"/>
  <c r="L1227" i="9"/>
  <c r="L570" i="9"/>
  <c r="L554" i="9"/>
  <c r="L530" i="9"/>
  <c r="L203" i="9"/>
  <c r="L269" i="9"/>
  <c r="L299" i="9"/>
  <c r="L357" i="9"/>
  <c r="L401" i="9"/>
  <c r="L444" i="9"/>
  <c r="L553" i="9"/>
  <c r="L451" i="9"/>
  <c r="L416" i="9"/>
  <c r="L109" i="9"/>
  <c r="L134" i="9"/>
  <c r="L111" i="9"/>
  <c r="L132" i="9"/>
  <c r="L585" i="9"/>
  <c r="L1152" i="9"/>
  <c r="L21" i="9"/>
  <c r="L1035" i="9"/>
  <c r="L1211" i="9"/>
  <c r="L24" i="9"/>
  <c r="L721" i="9"/>
  <c r="L1131" i="9"/>
  <c r="L61" i="9"/>
  <c r="L362" i="9"/>
  <c r="L275" i="9"/>
  <c r="L94" i="9"/>
  <c r="L316" i="9"/>
  <c r="L732" i="9"/>
  <c r="L1019" i="9"/>
  <c r="L338" i="9"/>
  <c r="L503" i="9"/>
  <c r="L895" i="9"/>
  <c r="L962" i="9"/>
  <c r="L29" i="9"/>
  <c r="L1149" i="9"/>
  <c r="L12" i="9"/>
  <c r="L152" i="9"/>
  <c r="L579" i="9"/>
  <c r="L44" i="9"/>
  <c r="L149" i="9"/>
  <c r="L722" i="9"/>
  <c r="L749" i="9"/>
  <c r="L1230" i="9"/>
  <c r="L83" i="9"/>
  <c r="L341" i="9"/>
  <c r="L452" i="9"/>
  <c r="L410" i="9"/>
  <c r="L266" i="9"/>
  <c r="L322" i="9"/>
  <c r="L1030" i="9"/>
  <c r="L1055" i="9"/>
  <c r="L1070" i="9"/>
  <c r="L1119" i="9"/>
  <c r="L1186" i="9"/>
  <c r="L1219" i="9"/>
  <c r="L515" i="9"/>
  <c r="L19" i="9"/>
  <c r="L30" i="9"/>
  <c r="L174" i="9"/>
  <c r="L183" i="9"/>
  <c r="L219" i="9"/>
  <c r="L228" i="9"/>
  <c r="L243" i="9"/>
  <c r="L256" i="9"/>
  <c r="L344" i="9"/>
  <c r="L1162" i="9"/>
  <c r="L1214" i="9"/>
  <c r="L421" i="9"/>
  <c r="L440" i="9"/>
  <c r="L461" i="9"/>
  <c r="L712" i="9"/>
  <c r="L796" i="9"/>
  <c r="L868" i="9"/>
  <c r="L961" i="9"/>
  <c r="L729" i="9"/>
  <c r="L777" i="9"/>
  <c r="L828" i="9"/>
  <c r="L823" i="9"/>
  <c r="L1206" i="9"/>
  <c r="L185" i="9"/>
  <c r="L224" i="9"/>
  <c r="L281" i="9"/>
  <c r="L312" i="9"/>
  <c r="L332" i="9"/>
  <c r="L343" i="9"/>
  <c r="L373" i="9"/>
  <c r="L494" i="9"/>
  <c r="L424" i="9"/>
  <c r="L178" i="9"/>
  <c r="L202" i="9"/>
  <c r="L286" i="9"/>
  <c r="L317" i="9"/>
  <c r="L453" i="9"/>
  <c r="L724" i="9"/>
  <c r="L834" i="9"/>
  <c r="L206" i="9"/>
  <c r="L263" i="9"/>
  <c r="L354" i="9"/>
  <c r="L875" i="9"/>
  <c r="L970" i="9"/>
  <c r="L988" i="9"/>
  <c r="L1012" i="9"/>
  <c r="L1043" i="9"/>
  <c r="L1567" i="9"/>
  <c r="L20" i="9"/>
  <c r="L46" i="9"/>
  <c r="L549" i="9"/>
  <c r="L525" i="9"/>
  <c r="L63" i="9"/>
  <c r="L75" i="9"/>
  <c r="L85" i="9"/>
  <c r="L733" i="9"/>
  <c r="L706" i="9"/>
  <c r="L1066" i="9"/>
  <c r="L1136" i="9"/>
  <c r="L476" i="9"/>
  <c r="L285" i="9"/>
  <c r="L1191" i="9"/>
  <c r="L1090" i="9"/>
  <c r="L291" i="9"/>
  <c r="L1029" i="9"/>
  <c r="L883" i="9"/>
  <c r="L415" i="9"/>
  <c r="L18" i="9"/>
  <c r="L67" i="9"/>
  <c r="L121" i="9"/>
  <c r="L324" i="9"/>
  <c r="L1168" i="9"/>
  <c r="L381" i="9"/>
  <c r="L773" i="9"/>
  <c r="L53" i="9"/>
  <c r="L79" i="9"/>
  <c r="L106" i="9"/>
  <c r="L164" i="9"/>
  <c r="L176" i="9"/>
  <c r="L420" i="9"/>
  <c r="L713" i="9"/>
  <c r="L382" i="9"/>
  <c r="L86" i="9"/>
  <c r="L319" i="9"/>
  <c r="L325" i="9"/>
  <c r="L272" i="9"/>
  <c r="L442" i="9"/>
  <c r="L937" i="9"/>
  <c r="L976" i="9"/>
  <c r="L991" i="9"/>
  <c r="L1082" i="9"/>
  <c r="L62" i="9"/>
  <c r="L97" i="9"/>
  <c r="L107" i="9"/>
  <c r="L116" i="9"/>
  <c r="L131" i="9"/>
  <c r="L139" i="9"/>
  <c r="L162" i="9"/>
  <c r="L204" i="9"/>
  <c r="L237" i="9"/>
  <c r="L408" i="9"/>
  <c r="L369" i="9"/>
  <c r="L955" i="9"/>
  <c r="L1150" i="9"/>
  <c r="L1233" i="9"/>
  <c r="L984" i="9"/>
  <c r="L1092" i="9"/>
  <c r="L470" i="9"/>
  <c r="L508" i="9"/>
  <c r="L753" i="9"/>
  <c r="L788" i="9"/>
  <c r="L815" i="9"/>
  <c r="L925" i="9"/>
  <c r="L1197" i="9"/>
  <c r="L1204" i="9"/>
  <c r="L566" i="9"/>
  <c r="L542" i="9"/>
  <c r="L518" i="9"/>
  <c r="L248" i="9"/>
  <c r="L292" i="9"/>
  <c r="L303" i="9"/>
  <c r="L363" i="9"/>
  <c r="L395" i="9"/>
  <c r="L409" i="9"/>
  <c r="L436" i="9"/>
  <c r="L491" i="9"/>
  <c r="L56" i="9"/>
  <c r="L135" i="9"/>
  <c r="L1078" i="9"/>
  <c r="L1094" i="9"/>
  <c r="L967" i="9"/>
  <c r="L28" i="9"/>
  <c r="L114" i="9"/>
  <c r="L145" i="9"/>
  <c r="L32" i="9"/>
  <c r="L38" i="9"/>
  <c r="L1139" i="9"/>
  <c r="L1058" i="9"/>
  <c r="L557" i="9"/>
  <c r="L250" i="9"/>
  <c r="L922" i="9"/>
  <c r="L1164" i="9"/>
  <c r="L487" i="9"/>
  <c r="L849" i="9"/>
  <c r="L1093" i="9"/>
  <c r="L191" i="9"/>
  <c r="L212" i="9"/>
  <c r="L233" i="9"/>
  <c r="L318" i="9"/>
  <c r="L337" i="9"/>
  <c r="L351" i="9"/>
  <c r="L459" i="9"/>
  <c r="L511" i="9"/>
  <c r="L578" i="9"/>
  <c r="L157" i="9"/>
  <c r="L190" i="9"/>
  <c r="L217" i="9"/>
  <c r="L238" i="9"/>
  <c r="L300" i="9"/>
  <c r="L339" i="9"/>
  <c r="L493" i="9"/>
  <c r="L742" i="9"/>
  <c r="L855" i="9"/>
  <c r="L571" i="9"/>
  <c r="L221" i="9"/>
  <c r="L360" i="9"/>
  <c r="L422" i="9"/>
  <c r="L898" i="9"/>
  <c r="L973" i="9"/>
  <c r="L1002" i="9"/>
  <c r="L1020" i="9"/>
  <c r="L1046" i="9"/>
  <c r="L37" i="9"/>
  <c r="L49" i="9"/>
  <c r="L543" i="9"/>
  <c r="L519" i="9"/>
  <c r="L69" i="9"/>
  <c r="L78" i="9"/>
  <c r="BG368" i="9"/>
  <c r="BG1191" i="9"/>
  <c r="BG404" i="9"/>
  <c r="BG341" i="9"/>
  <c r="BG322" i="9"/>
  <c r="BG1070" i="9"/>
  <c r="BG1119" i="9"/>
  <c r="BG344" i="9"/>
  <c r="BG417" i="9"/>
  <c r="BG405" i="9"/>
  <c r="BG1090" i="9"/>
  <c r="BG338" i="9"/>
  <c r="BG319" i="9"/>
  <c r="BG325" i="9"/>
  <c r="BG1082" i="9"/>
  <c r="BG408" i="9"/>
  <c r="BG1061" i="9"/>
  <c r="BG1080" i="9"/>
  <c r="BG1110" i="9"/>
  <c r="BG1121" i="9"/>
  <c r="BG1193" i="9"/>
  <c r="BG1195" i="9"/>
  <c r="BG1200" i="9"/>
  <c r="BG1203" i="9"/>
  <c r="BG284" i="9"/>
  <c r="BG287" i="9"/>
  <c r="BG300" i="9"/>
  <c r="BG306" i="9"/>
  <c r="BG311" i="9"/>
  <c r="BG317" i="9"/>
  <c r="BG323" i="9"/>
  <c r="BG328" i="9"/>
  <c r="BG342" i="9"/>
  <c r="BG347" i="9"/>
  <c r="BG353" i="9"/>
  <c r="BG365" i="9"/>
  <c r="BG369" i="9"/>
  <c r="BG375" i="9"/>
  <c r="BG391" i="9"/>
  <c r="BG397" i="9"/>
  <c r="BG403" i="9"/>
  <c r="BG815" i="9"/>
  <c r="BG823" i="9"/>
  <c r="BG922" i="9"/>
  <c r="BG1085" i="9"/>
  <c r="BG1111" i="9"/>
  <c r="BG1122" i="9"/>
  <c r="BG428" i="9"/>
  <c r="BG1063" i="9"/>
  <c r="BG1068" i="9"/>
  <c r="BG1072" i="9"/>
  <c r="BG1086" i="9"/>
  <c r="BG1096" i="9"/>
  <c r="BG1112" i="9"/>
  <c r="BG1123" i="9"/>
  <c r="BG1196" i="9"/>
  <c r="BG1199" i="9"/>
  <c r="BG1205" i="9"/>
  <c r="BG407" i="9"/>
  <c r="BG1207" i="9"/>
  <c r="BG291" i="9"/>
  <c r="BG362" i="9"/>
  <c r="BG316" i="9"/>
  <c r="BG1066" i="9"/>
  <c r="BG1125" i="9"/>
  <c r="BG414" i="9"/>
  <c r="BG296" i="9"/>
  <c r="BG371" i="9"/>
  <c r="BG413" i="9"/>
  <c r="BG419" i="9"/>
  <c r="BG288" i="9"/>
  <c r="BG292" i="9"/>
  <c r="BG285" i="9"/>
  <c r="BG324" i="9"/>
  <c r="BG420" i="9"/>
  <c r="BG333" i="9"/>
  <c r="BG424" i="9"/>
  <c r="BG1067" i="9"/>
  <c r="BG1071" i="9"/>
  <c r="BG1079" i="9"/>
  <c r="BG1084" i="9"/>
  <c r="BG1101" i="9"/>
  <c r="BG1116" i="9"/>
  <c r="BG1190" i="9"/>
  <c r="BG924" i="9"/>
  <c r="BG412" i="9"/>
  <c r="BG298" i="9"/>
  <c r="BG302" i="9"/>
  <c r="BG304" i="9"/>
  <c r="BG309" i="9"/>
  <c r="BG314" i="9"/>
  <c r="BG320" i="9"/>
  <c r="BG326" i="9"/>
  <c r="BG334" i="9"/>
  <c r="BG339" i="9"/>
  <c r="BG345" i="9"/>
  <c r="BG350" i="9"/>
  <c r="BG359" i="9"/>
  <c r="BG372" i="9"/>
  <c r="BG378" i="9"/>
  <c r="BG394" i="9"/>
  <c r="BG400" i="9"/>
  <c r="BG406" i="9"/>
  <c r="BG411" i="9"/>
  <c r="BG421" i="9"/>
  <c r="BG819" i="9"/>
  <c r="BG827" i="9"/>
  <c r="BG925" i="9"/>
  <c r="BG1091" i="9"/>
  <c r="BG1102" i="9"/>
  <c r="BG1117" i="9"/>
  <c r="BG1128" i="9"/>
  <c r="BG1062" i="9"/>
  <c r="BG1065" i="9"/>
  <c r="BG1069" i="9"/>
  <c r="BG1077" i="9"/>
  <c r="BG1081" i="9"/>
  <c r="BG1092" i="9"/>
  <c r="BG1104" i="9"/>
  <c r="BG1118" i="9"/>
  <c r="BG1189" i="9"/>
  <c r="BG1197" i="9"/>
  <c r="BG1202" i="9"/>
  <c r="BG364" i="9" l="1"/>
  <c r="BG1073" i="9"/>
  <c r="BG313" i="9"/>
  <c r="BG330" i="9"/>
  <c r="BG377" i="9"/>
  <c r="BG1105" i="9"/>
  <c r="BG382" i="9"/>
  <c r="BG410" i="9"/>
  <c r="BG415" i="9"/>
  <c r="BG1192" i="9"/>
  <c r="BG381" i="9"/>
  <c r="BG331" i="9"/>
  <c r="BG305" i="9"/>
  <c r="BG356" i="9"/>
  <c r="BG290" i="9"/>
  <c r="BG1098" i="9"/>
  <c r="BG399" i="9"/>
  <c r="BG301" i="9"/>
  <c r="BG402" i="9"/>
  <c r="BG1127" i="9"/>
  <c r="BG289" i="9"/>
  <c r="BG39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<sst xmlns="http://schemas.openxmlformats.org/spreadsheetml/2006/main" count="89983" uniqueCount="8629">
  <si>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</si>
  <si>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</si>
  <si>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</si>
  <si>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</si>
  <si>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</si>
  <si>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</si>
  <si>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</si>
  <si>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</si>
  <si>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</si>
  <si>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</si>
  <si>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</si>
  <si>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</si>
  <si>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</si>
  <si>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</si>
  <si>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</si>
  <si>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</si>
  <si>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</si>
  <si>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</si>
  <si>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</si>
  <si>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</si>
  <si>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</si>
  <si>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</si>
  <si>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</si>
  <si>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</si>
  <si>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</si>
  <si>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</si>
  <si>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</si>
  <si>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</si>
  <si>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</si>
  <si>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</si>
  <si>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</si>
  <si>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</si>
  <si>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</si>
  <si>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</si>
  <si>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</si>
  <si>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</si>
  <si>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</si>
  <si>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</si>
  <si>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</si>
  <si>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</si>
  <si>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</si>
  <si>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</si>
  <si>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</si>
  <si>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</si>
  <si>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</si>
  <si>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</si>
  <si>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</si>
  <si>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</si>
  <si>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</si>
  <si>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</si>
  <si>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</si>
  <si>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</si>
  <si>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</si>
  <si>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</si>
  <si>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</si>
  <si>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</si>
  <si>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</si>
  <si>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</si>
  <si>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</si>
  <si>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</si>
  <si>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</si>
  <si>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</si>
  <si>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</si>
  <si>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</si>
  <si>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</si>
  <si>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</si>
  <si>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</si>
  <si>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</si>
  <si>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</si>
  <si>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</si>
  <si>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</si>
  <si>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</si>
  <si>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</si>
  <si>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</si>
  <si>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</si>
  <si>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</si>
  <si>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</si>
  <si>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</si>
  <si>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</si>
  <si>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</si>
  <si>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</si>
  <si>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</si>
  <si>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</si>
  <si>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</si>
  <si>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</si>
  <si>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</si>
  <si>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</si>
  <si>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</si>
  <si>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1524B140-9-C1</t>
  </si>
  <si>
    <t>1524B140-9-S1</t>
  </si>
  <si>
    <t>MR30168055300</t>
  </si>
  <si>
    <t>MR30168055500</t>
  </si>
  <si>
    <t>MR30168087300</t>
  </si>
  <si>
    <t>MR30168087500</t>
  </si>
  <si>
    <t>MR30177553550</t>
  </si>
  <si>
    <t>MR30177556350</t>
  </si>
  <si>
    <t>1524L100-1-C1</t>
  </si>
  <si>
    <t>MR30177556550</t>
  </si>
  <si>
    <t>1524L100-1-S1</t>
  </si>
  <si>
    <t>MR30177563350</t>
  </si>
  <si>
    <t xml:space="preserve">Matte Black </t>
  </si>
  <si>
    <t>MR30178558300</t>
  </si>
  <si>
    <t>MR30178580300</t>
  </si>
  <si>
    <t>MR30178587300</t>
  </si>
  <si>
    <t>MR30189055318</t>
  </si>
  <si>
    <t>MR30189080312N</t>
  </si>
  <si>
    <t>MR30177512335</t>
  </si>
  <si>
    <t>MR30129088518</t>
  </si>
  <si>
    <t>1717B100-S1</t>
  </si>
  <si>
    <t>1717B114-S1</t>
  </si>
  <si>
    <t>MR30278580500</t>
  </si>
  <si>
    <t>1717B140-S1</t>
  </si>
  <si>
    <t>MR30278587500</t>
  </si>
  <si>
    <t>1717B89-S1</t>
  </si>
  <si>
    <t>BOLT 304/305</t>
  </si>
  <si>
    <t>MR30451055750N</t>
  </si>
  <si>
    <t>MR30451060750N</t>
  </si>
  <si>
    <t>MR30458055724N</t>
  </si>
  <si>
    <t>MR30458060724N</t>
  </si>
  <si>
    <t>MR30468012300</t>
  </si>
  <si>
    <t>MR30468050700</t>
  </si>
  <si>
    <t>MR30468080700</t>
  </si>
  <si>
    <t>MR30468080300</t>
  </si>
  <si>
    <t>MR30468087500</t>
  </si>
  <si>
    <t>MR30468087700</t>
  </si>
  <si>
    <t>1717B100-C1</t>
  </si>
  <si>
    <t>1717B127-S1</t>
  </si>
  <si>
    <t>MR30489016718</t>
  </si>
  <si>
    <t>MR30489016318</t>
  </si>
  <si>
    <t>MR30489050518</t>
  </si>
  <si>
    <t>MR30489050712N</t>
  </si>
  <si>
    <t>MR30489050312N</t>
  </si>
  <si>
    <t>MR30489087718</t>
  </si>
  <si>
    <t>MR30529016318</t>
  </si>
  <si>
    <t>MR30568087300</t>
  </si>
  <si>
    <t>MR30589055318</t>
  </si>
  <si>
    <t>1922B100-S1</t>
  </si>
  <si>
    <t>1922B117-S1</t>
  </si>
  <si>
    <t>1922B114-S1</t>
  </si>
  <si>
    <t>MR30629080518</t>
  </si>
  <si>
    <t>MR30668012500</t>
  </si>
  <si>
    <t>1922B89-S1</t>
  </si>
  <si>
    <t>MR30668050500</t>
  </si>
  <si>
    <t>MR30668060500</t>
  </si>
  <si>
    <t>MR30668080500</t>
  </si>
  <si>
    <t>MR30668087500</t>
  </si>
  <si>
    <t>MR30789087512N</t>
  </si>
  <si>
    <t>MR30789080512N</t>
  </si>
  <si>
    <t>MR30789060512N</t>
  </si>
  <si>
    <t>MR30789050512N</t>
  </si>
  <si>
    <t>MR30768087500</t>
  </si>
  <si>
    <t>MR30768080500</t>
  </si>
  <si>
    <t>MR30768060500</t>
  </si>
  <si>
    <t>MR30768012500</t>
  </si>
  <si>
    <t>T077L122</t>
  </si>
  <si>
    <t>91290A224</t>
  </si>
  <si>
    <t>MR30878555500</t>
  </si>
  <si>
    <t>MR30878512500</t>
  </si>
  <si>
    <t>T077L110</t>
  </si>
  <si>
    <t>MR30878512900</t>
  </si>
  <si>
    <t>T077L136</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</si>
  <si>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</si>
  <si>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</si>
  <si>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</si>
  <si>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</si>
  <si>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</si>
  <si>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</si>
  <si>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</si>
  <si>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</si>
  <si>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</si>
  <si>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</si>
  <si>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</si>
  <si>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</si>
  <si>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</si>
  <si>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</si>
  <si>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T077L136-B</t>
  </si>
  <si>
    <t>T077L122-B</t>
  </si>
  <si>
    <t>MR31089055912N</t>
  </si>
  <si>
    <t>MR31089087518</t>
  </si>
  <si>
    <t>MR31029080500</t>
  </si>
  <si>
    <t>MR31029087900</t>
  </si>
  <si>
    <t>MR31029088900</t>
  </si>
  <si>
    <t>MR31168012800</t>
  </si>
  <si>
    <t>MR40127045552B</t>
  </si>
  <si>
    <t>S128T085</t>
  </si>
  <si>
    <t>H20875</t>
  </si>
  <si>
    <t>5+2</t>
  </si>
  <si>
    <t>MR40127046543B</t>
  </si>
  <si>
    <t>S128T131</t>
  </si>
  <si>
    <t>4+3</t>
  </si>
  <si>
    <t>MR40127047552B</t>
  </si>
  <si>
    <t>S128T106</t>
  </si>
  <si>
    <t>MR40128046544B</t>
  </si>
  <si>
    <t>4+4</t>
  </si>
  <si>
    <t>MR40147040352B</t>
  </si>
  <si>
    <t>S128T080</t>
  </si>
  <si>
    <t>Machined</t>
  </si>
  <si>
    <t>MR40147045352B</t>
  </si>
  <si>
    <t>MR40147045552B</t>
  </si>
  <si>
    <t>MR40147045343B</t>
  </si>
  <si>
    <t>MR40147045543B</t>
  </si>
  <si>
    <t>5+5</t>
  </si>
  <si>
    <t>2.5+2.5</t>
  </si>
  <si>
    <t>DB15-1-B</t>
  </si>
  <si>
    <t>MR40157045543B</t>
  </si>
  <si>
    <t>MR40157045343B</t>
  </si>
  <si>
    <t>DB15-1-A</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</si>
  <si>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</si>
  <si>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</si>
  <si>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</si>
  <si>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</si>
  <si>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</si>
  <si>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</si>
  <si>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</si>
  <si>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</si>
  <si>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</si>
  <si>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</si>
  <si>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</si>
  <si>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</si>
  <si>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</si>
  <si>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</si>
  <si>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</si>
  <si>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</si>
  <si>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DB14-2-B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</si>
  <si>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</si>
  <si>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</si>
  <si>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</si>
  <si>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</si>
  <si>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</si>
  <si>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</si>
  <si>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</si>
  <si>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</si>
  <si>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</si>
  <si>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</si>
  <si>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</si>
  <si>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</si>
  <si>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</si>
  <si>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</si>
  <si>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</si>
  <si>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</si>
  <si>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</si>
  <si>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</si>
  <si>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</si>
  <si>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</si>
  <si>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</si>
  <si>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</si>
  <si>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</si>
  <si>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</si>
  <si>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DB17-1-A</t>
  </si>
  <si>
    <t>DB20-1-B</t>
  </si>
  <si>
    <t>MR10529050512B</t>
  </si>
  <si>
    <t>MR10529060512B</t>
  </si>
  <si>
    <t>MR10529080512B</t>
  </si>
  <si>
    <t>MR10529000312B</t>
  </si>
  <si>
    <t>MR10578560300B</t>
  </si>
  <si>
    <t>MR50157051548S</t>
  </si>
  <si>
    <t>MR501 VT-SPEC</t>
  </si>
  <si>
    <t>MR50257051515S</t>
  </si>
  <si>
    <t>MR502 VT-SPEC</t>
  </si>
  <si>
    <t>MR50257012515S</t>
  </si>
  <si>
    <t>T074L86</t>
  </si>
  <si>
    <t>ZH-101</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</si>
  <si>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</si>
  <si>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</si>
  <si>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</si>
  <si>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</si>
  <si>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</si>
  <si>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</si>
  <si>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</si>
  <si>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</si>
  <si>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</si>
  <si>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</si>
  <si>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</si>
  <si>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</si>
  <si>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</si>
  <si>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</si>
  <si>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</si>
  <si>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</si>
  <si>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</si>
  <si>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</si>
  <si>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</si>
  <si>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</si>
  <si>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</si>
  <si>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</si>
  <si>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</si>
  <si>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</si>
  <si>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</si>
  <si>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</si>
  <si>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</si>
  <si>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</si>
  <si>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</si>
  <si>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</si>
  <si>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</si>
  <si>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</si>
  <si>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</si>
  <si>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</si>
  <si>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</si>
  <si>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</si>
  <si>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</si>
  <si>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</si>
  <si>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</si>
  <si>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</si>
  <si>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</si>
  <si>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</si>
  <si>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</si>
  <si>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</si>
  <si>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</si>
  <si>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</si>
  <si>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</si>
  <si>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</si>
  <si>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</si>
  <si>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</si>
  <si>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</si>
  <si>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</si>
  <si>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</si>
  <si>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</si>
  <si>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</si>
  <si>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</si>
  <si>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</si>
  <si>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</si>
  <si>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</si>
  <si>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</si>
  <si>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</si>
  <si>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</si>
  <si>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</si>
  <si>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</si>
  <si>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</si>
  <si>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</si>
  <si>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</si>
  <si>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</si>
  <si>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</si>
  <si>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</si>
  <si>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</si>
  <si>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</si>
  <si>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</si>
  <si>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</si>
  <si>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</si>
  <si>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</si>
  <si>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</si>
  <si>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</si>
  <si>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</si>
  <si>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</si>
  <si>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</si>
  <si>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</si>
  <si>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</si>
  <si>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</si>
  <si>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</si>
  <si>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</si>
  <si>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</si>
  <si>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</si>
  <si>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</si>
  <si>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</si>
  <si>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</si>
  <si>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</si>
  <si>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</si>
  <si>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</si>
  <si>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</si>
  <si>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</si>
  <si>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</si>
  <si>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</si>
  <si>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</si>
  <si>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</si>
  <si>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</si>
  <si>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</si>
  <si>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</si>
  <si>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</si>
  <si>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</si>
  <si>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</si>
  <si>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</si>
  <si>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</si>
  <si>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</si>
  <si>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</si>
  <si>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</si>
  <si>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</si>
  <si>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</si>
  <si>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</si>
  <si>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</si>
  <si>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</si>
  <si>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</si>
  <si>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</si>
  <si>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</si>
  <si>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</si>
  <si>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</si>
  <si>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</si>
  <si>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</si>
  <si>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</si>
  <si>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</si>
  <si>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</si>
  <si>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</si>
  <si>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</si>
  <si>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</si>
  <si>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</si>
  <si>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</si>
  <si>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</si>
  <si>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</si>
  <si>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</si>
  <si>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</si>
  <si>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</si>
  <si>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</si>
  <si>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</si>
  <si>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</si>
  <si>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</si>
  <si>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</si>
  <si>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</si>
  <si>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</si>
  <si>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</si>
  <si>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</si>
  <si>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</si>
  <si>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</si>
  <si>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</si>
  <si>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</si>
  <si>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</si>
  <si>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</si>
  <si>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</si>
  <si>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</si>
  <si>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</si>
  <si>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</si>
  <si>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</si>
  <si>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</si>
  <si>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</si>
  <si>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</si>
  <si>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</si>
  <si>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</si>
  <si>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</si>
  <si>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</si>
  <si>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</si>
  <si>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</si>
  <si>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</si>
  <si>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</si>
  <si>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</si>
  <si>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</si>
  <si>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</si>
  <si>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</si>
  <si>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</si>
  <si>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</si>
  <si>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</si>
  <si>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</si>
  <si>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</si>
  <si>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</si>
  <si>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</si>
  <si>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</si>
  <si>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</si>
  <si>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</si>
  <si>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</si>
  <si>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</si>
  <si>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</si>
  <si>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</si>
  <si>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</si>
  <si>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</si>
  <si>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</si>
  <si>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</si>
  <si>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</si>
  <si>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</si>
  <si>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</si>
  <si>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</si>
  <si>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</si>
  <si>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</si>
  <si>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</si>
  <si>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</si>
  <si>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</si>
  <si>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</si>
  <si>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</si>
  <si>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</si>
  <si>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</si>
  <si>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</si>
  <si>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</si>
  <si>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</si>
  <si>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</si>
  <si>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</si>
  <si>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</si>
  <si>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</si>
  <si>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</si>
  <si>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</si>
  <si>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</si>
  <si>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</si>
  <si>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</si>
  <si>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</si>
  <si>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</si>
  <si>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</si>
  <si>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</si>
  <si>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</si>
  <si>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</si>
  <si>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</si>
  <si>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</si>
  <si>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</si>
  <si>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</si>
  <si>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</si>
  <si>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</si>
  <si>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</si>
  <si>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</si>
  <si>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</si>
  <si>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</si>
  <si>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</si>
  <si>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</si>
  <si>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</si>
  <si>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</si>
  <si>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</si>
  <si>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</si>
  <si>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</si>
  <si>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</si>
  <si>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</si>
  <si>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</si>
  <si>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</si>
  <si>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</si>
  <si>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</si>
  <si>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</si>
  <si>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</si>
  <si>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</si>
  <si>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</si>
  <si>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</si>
  <si>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</si>
  <si>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</si>
  <si>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</si>
  <si>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</si>
  <si>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</si>
  <si>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</si>
  <si>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</si>
  <si>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</si>
  <si>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</si>
  <si>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</si>
  <si>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</si>
  <si>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</si>
  <si>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</si>
  <si>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</si>
  <si>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</si>
  <si>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</si>
  <si>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</si>
  <si>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</si>
  <si>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</si>
  <si>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</si>
  <si>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</si>
  <si>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</si>
  <si>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</si>
  <si>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</si>
  <si>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</si>
  <si>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</si>
  <si>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</si>
  <si>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</si>
  <si>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</si>
  <si>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</si>
  <si>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</si>
  <si>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</si>
  <si>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</si>
  <si>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</si>
  <si>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</si>
  <si>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</si>
  <si>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</si>
  <si>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</si>
  <si>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</si>
  <si>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</si>
  <si>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</si>
  <si>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</si>
  <si>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</si>
  <si>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</si>
  <si>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</si>
  <si>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</si>
  <si>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</si>
  <si>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</si>
  <si>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</si>
  <si>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</si>
  <si>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</si>
  <si>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</si>
  <si>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</si>
  <si>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</si>
  <si>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</si>
  <si>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</si>
  <si>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</si>
  <si>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</si>
  <si>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</si>
  <si>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</si>
  <si>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</si>
  <si>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</si>
  <si>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</si>
  <si>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</si>
  <si>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</si>
  <si>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</si>
  <si>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</si>
  <si>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</si>
  <si>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</si>
  <si>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</si>
  <si>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</si>
  <si>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</si>
  <si>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</si>
  <si>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</si>
  <si>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</si>
  <si>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</si>
  <si>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</si>
  <si>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</si>
  <si>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</si>
  <si>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</si>
  <si>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</si>
  <si>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</si>
  <si>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</si>
  <si>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</si>
  <si>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</si>
  <si>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</si>
  <si>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</si>
  <si>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</si>
  <si>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</si>
  <si>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</si>
  <si>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</si>
  <si>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</si>
  <si>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</si>
  <si>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</si>
  <si>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</si>
  <si>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</si>
  <si>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</si>
  <si>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</si>
  <si>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</si>
  <si>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</si>
  <si>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</si>
  <si>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</si>
  <si>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</si>
  <si>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</si>
  <si>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</si>
  <si>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</si>
  <si>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</si>
  <si>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</si>
  <si>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</si>
  <si>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</si>
  <si>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</si>
  <si>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</si>
  <si>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</si>
  <si>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</si>
  <si>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</si>
  <si>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</si>
  <si>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</si>
  <si>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</si>
  <si>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</si>
  <si>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</si>
  <si>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</si>
  <si>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</si>
  <si>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</si>
  <si>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</si>
  <si>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</si>
  <si>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</si>
  <si>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</si>
  <si>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</si>
  <si>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</si>
  <si>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</si>
  <si>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</si>
  <si>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</si>
  <si>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</si>
  <si>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</si>
  <si>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</si>
  <si>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</si>
  <si>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</si>
  <si>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</si>
  <si>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</si>
  <si>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</si>
  <si>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</si>
  <si>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</si>
  <si>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</si>
  <si>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</si>
  <si>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</si>
  <si>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</si>
  <si>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</si>
  <si>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</si>
  <si>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</si>
  <si>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</si>
  <si>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</si>
  <si>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</si>
  <si>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</si>
  <si>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</si>
  <si>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</si>
  <si>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</si>
  <si>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</si>
  <si>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</si>
  <si>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</si>
  <si>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</si>
  <si>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</si>
  <si>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</si>
  <si>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</si>
  <si>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</si>
  <si>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</si>
  <si>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</si>
  <si>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</si>
  <si>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</si>
  <si>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</si>
  <si>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</si>
  <si>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</si>
  <si>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</si>
  <si>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</si>
  <si>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</si>
  <si>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</si>
  <si>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</si>
  <si>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</si>
  <si>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</si>
  <si>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</si>
  <si>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</si>
  <si>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</si>
  <si>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</si>
  <si>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</si>
  <si>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</si>
  <si>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</si>
  <si>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</si>
  <si>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</si>
  <si>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</si>
  <si>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</si>
  <si>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</si>
  <si>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</si>
  <si>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</si>
  <si>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</si>
  <si>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</si>
  <si>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</si>
  <si>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</si>
  <si>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</si>
  <si>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</si>
  <si>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</si>
  <si>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</si>
  <si>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</si>
  <si>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</si>
  <si>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</si>
  <si>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</si>
  <si>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</si>
  <si>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</si>
  <si>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</si>
  <si>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</si>
  <si>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</si>
  <si>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</si>
  <si>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</si>
  <si>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</si>
  <si>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</si>
  <si>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</si>
  <si>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</si>
  <si>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</si>
  <si>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</si>
  <si>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</si>
  <si>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</si>
  <si>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</si>
  <si>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</si>
  <si>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</si>
  <si>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</si>
  <si>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</si>
  <si>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</si>
  <si>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</si>
  <si>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</si>
  <si>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</si>
  <si>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</si>
  <si>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</si>
  <si>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</si>
  <si>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</si>
  <si>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</si>
  <si>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</si>
  <si>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</si>
  <si>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</si>
  <si>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</si>
  <si>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</si>
  <si>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</si>
  <si>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</si>
  <si>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</si>
  <si>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</si>
  <si>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</si>
  <si>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</si>
  <si>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</si>
  <si>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</si>
  <si>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</si>
  <si>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</si>
  <si>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</si>
  <si>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</si>
  <si>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</si>
  <si>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</si>
  <si>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</si>
  <si>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</si>
  <si>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</si>
  <si>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</si>
  <si>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</si>
  <si>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</si>
  <si>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</si>
  <si>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</si>
  <si>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</si>
  <si>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</si>
  <si>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</si>
  <si>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</si>
  <si>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</si>
  <si>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</si>
  <si>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</si>
  <si>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</si>
  <si>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</si>
  <si>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</si>
  <si>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</si>
  <si>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</si>
  <si>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</si>
  <si>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</si>
  <si>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</si>
  <si>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</si>
  <si>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</si>
  <si>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</si>
  <si>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</si>
  <si>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</si>
  <si>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</si>
  <si>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</si>
  <si>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</si>
  <si>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</si>
  <si>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</si>
  <si>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</si>
  <si>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</si>
  <si>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</si>
  <si>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</si>
  <si>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</si>
  <si>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</si>
  <si>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</si>
  <si>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</si>
  <si>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</si>
  <si>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</si>
  <si>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</si>
  <si>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</si>
  <si>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</si>
  <si>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</si>
  <si>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</si>
  <si>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</si>
  <si>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</si>
  <si>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</si>
  <si>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</si>
  <si>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</si>
  <si>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</si>
  <si>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</si>
  <si>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</si>
  <si>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</si>
  <si>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</si>
  <si>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</si>
  <si>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</si>
  <si>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</si>
  <si>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</si>
  <si>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</si>
  <si>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</si>
  <si>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</si>
  <si>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</si>
  <si>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</si>
  <si>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</si>
  <si>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</si>
  <si>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</si>
  <si>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</si>
  <si>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</si>
  <si>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</si>
  <si>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</si>
  <si>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</si>
  <si>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</si>
  <si>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</si>
  <si>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</si>
  <si>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</si>
  <si>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</si>
  <si>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</si>
  <si>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</si>
  <si>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</si>
  <si>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</si>
  <si>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</si>
  <si>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</si>
  <si>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</si>
  <si>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</si>
  <si>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</si>
  <si>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</si>
  <si>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</si>
  <si>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</si>
  <si>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</si>
  <si>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</si>
  <si>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</si>
  <si>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</si>
  <si>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</si>
  <si>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</si>
  <si>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</si>
  <si>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</si>
  <si>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</si>
  <si>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</si>
  <si>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</si>
  <si>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</si>
  <si>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</si>
  <si>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</si>
  <si>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</si>
  <si>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</si>
  <si>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</si>
  <si>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</si>
  <si>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</si>
  <si>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</si>
  <si>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</si>
  <si>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</si>
  <si>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</si>
  <si>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</si>
  <si>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</si>
  <si>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</si>
  <si>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</si>
  <si>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</si>
  <si>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</si>
  <si>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</si>
  <si>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</si>
  <si>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</si>
  <si>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</si>
  <si>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</si>
  <si>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</si>
  <si>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</si>
  <si>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</si>
  <si>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</si>
  <si>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</si>
  <si>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</si>
  <si>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</si>
  <si>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</si>
  <si>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</si>
  <si>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</si>
  <si>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</si>
  <si>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</si>
  <si>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</si>
  <si>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</si>
  <si>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</si>
  <si>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</si>
  <si>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</si>
  <si>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</si>
  <si>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</si>
  <si>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</si>
  <si>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</si>
  <si>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</si>
  <si>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</si>
  <si>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</si>
  <si>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</si>
  <si>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</si>
  <si>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</si>
  <si>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</si>
  <si>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</si>
  <si>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</si>
  <si>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</si>
  <si>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</si>
  <si>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</si>
  <si>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</si>
  <si>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</si>
  <si>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</si>
  <si>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T082L90-H48</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</si>
  <si>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</si>
  <si>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</si>
  <si>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</si>
  <si>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</si>
  <si>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</si>
  <si>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</si>
  <si>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</si>
  <si>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</si>
  <si>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</si>
  <si>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</si>
  <si>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</si>
  <si>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T077L131-2</t>
  </si>
  <si>
    <t>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</si>
  <si>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</si>
  <si>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</si>
  <si>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</si>
  <si>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</si>
  <si>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</si>
  <si>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</si>
  <si>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</si>
  <si>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</si>
  <si>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</si>
  <si>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</si>
  <si>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</si>
  <si>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</si>
  <si>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</si>
  <si>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</si>
  <si>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</si>
  <si>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DB17-3-B</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</si>
  <si>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</si>
  <si>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</si>
  <si>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</si>
  <si>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</si>
  <si>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</si>
  <si>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</si>
  <si>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</si>
  <si>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</si>
  <si>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</si>
  <si>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</si>
  <si>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</si>
  <si>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</si>
  <si>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</si>
  <si>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</si>
  <si>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</si>
  <si>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</si>
  <si>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</si>
  <si>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</si>
  <si>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</si>
  <si>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</si>
  <si>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</si>
  <si>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</si>
  <si>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</si>
  <si>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</si>
  <si>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</si>
  <si>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</si>
  <si>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</si>
  <si>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</si>
  <si>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</si>
  <si>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</si>
  <si>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</si>
  <si>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</si>
  <si>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</si>
  <si>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</si>
  <si>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</si>
  <si>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</si>
  <si>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</si>
  <si>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</si>
  <si>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</si>
  <si>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</si>
  <si>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</si>
  <si>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</si>
  <si>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</si>
  <si>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</si>
  <si>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</si>
  <si>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</si>
  <si>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</si>
  <si>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</si>
  <si>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</si>
  <si>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</si>
  <si>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</si>
  <si>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</si>
  <si>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</si>
  <si>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</si>
  <si>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</si>
  <si>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</si>
  <si>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</si>
  <si>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</si>
  <si>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</si>
  <si>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</si>
  <si>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</si>
  <si>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</si>
  <si>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</si>
  <si>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</si>
  <si>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</si>
  <si>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</si>
  <si>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</si>
  <si>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</si>
  <si>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</si>
  <si>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</si>
  <si>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</si>
  <si>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</si>
  <si>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</si>
  <si>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</si>
  <si>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</si>
  <si>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</si>
  <si>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</si>
  <si>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</si>
  <si>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</si>
  <si>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</si>
  <si>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</si>
  <si>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</si>
  <si>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</si>
  <si>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</si>
  <si>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</si>
  <si>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</si>
  <si>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</si>
  <si>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</si>
  <si>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</si>
  <si>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</si>
  <si>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</si>
  <si>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</si>
  <si>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</si>
  <si>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</si>
  <si>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ZH-109</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</si>
  <si>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</si>
  <si>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</si>
  <si>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</si>
  <si>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</si>
  <si>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</si>
  <si>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</si>
  <si>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</si>
  <si>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</si>
  <si>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</si>
  <si>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</si>
  <si>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</si>
  <si>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</si>
  <si>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</si>
  <si>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</si>
  <si>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</si>
  <si>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</si>
  <si>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</si>
  <si>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</si>
  <si>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</si>
  <si>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</si>
  <si>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</si>
  <si>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</si>
  <si>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</si>
  <si>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</si>
  <si>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</si>
  <si>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</si>
  <si>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</si>
  <si>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</si>
  <si>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</si>
  <si>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</si>
  <si>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</si>
  <si>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</si>
  <si>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</si>
  <si>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</si>
  <si>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</si>
  <si>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</si>
  <si>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</si>
  <si>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</si>
  <si>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</si>
  <si>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</si>
  <si>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</si>
  <si>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</si>
  <si>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</si>
  <si>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</si>
  <si>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</si>
  <si>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</si>
  <si>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</si>
  <si>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</si>
  <si>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</si>
  <si>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</si>
  <si>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</si>
  <si>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</si>
  <si>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</si>
  <si>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</si>
  <si>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</si>
  <si>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</si>
  <si>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</si>
  <si>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</si>
  <si>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</si>
  <si>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</si>
  <si>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</si>
  <si>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</si>
  <si>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</si>
  <si>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</si>
  <si>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</si>
  <si>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</si>
  <si>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</si>
  <si>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</si>
  <si>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</si>
  <si>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</si>
  <si>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</si>
  <si>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</si>
  <si>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</si>
  <si>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</si>
  <si>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</si>
  <si>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</si>
  <si>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</si>
  <si>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</si>
  <si>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</si>
  <si>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</si>
  <si>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</si>
  <si>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</si>
  <si>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</si>
  <si>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</si>
  <si>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</si>
  <si>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</si>
  <si>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</si>
  <si>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</si>
  <si>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</si>
  <si>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</si>
  <si>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</si>
  <si>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</si>
  <si>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</si>
  <si>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</si>
  <si>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</si>
  <si>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</si>
  <si>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</si>
  <si>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</si>
  <si>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</si>
  <si>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</si>
  <si>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</si>
  <si>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</si>
  <si>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</si>
  <si>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T077L131</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</si>
  <si>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</si>
  <si>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</si>
  <si>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</si>
  <si>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</si>
  <si>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</si>
  <si>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</si>
  <si>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</si>
  <si>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</si>
  <si>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</si>
  <si>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</si>
  <si>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</si>
  <si>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</si>
  <si>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</si>
  <si>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</si>
  <si>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</si>
  <si>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</si>
  <si>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</si>
  <si>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</si>
  <si>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</si>
  <si>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</si>
  <si>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</si>
  <si>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</si>
  <si>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</si>
  <si>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</si>
  <si>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</si>
  <si>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</si>
  <si>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</si>
  <si>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</si>
  <si>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</si>
  <si>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</si>
  <si>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</si>
  <si>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</si>
  <si>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</si>
  <si>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</si>
  <si>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</si>
  <si>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</si>
  <si>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</si>
  <si>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</si>
  <si>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</si>
  <si>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</si>
  <si>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</si>
  <si>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</si>
  <si>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</si>
  <si>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</si>
  <si>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</si>
  <si>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</si>
  <si>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</si>
  <si>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</si>
  <si>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</si>
  <si>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</si>
  <si>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</si>
  <si>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</si>
  <si>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</si>
  <si>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</si>
  <si>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</si>
  <si>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</si>
  <si>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</si>
  <si>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</si>
  <si>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</si>
  <si>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</si>
  <si>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</si>
  <si>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</si>
  <si>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</si>
  <si>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</si>
  <si>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</si>
  <si>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</si>
  <si>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</si>
  <si>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</si>
  <si>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</si>
  <si>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</si>
  <si>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</si>
  <si>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</si>
  <si>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</si>
  <si>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</si>
  <si>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</si>
  <si>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</si>
  <si>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</si>
  <si>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</si>
  <si>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</si>
  <si>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</si>
  <si>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</si>
  <si>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</si>
  <si>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</si>
  <si>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</si>
  <si>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</si>
  <si>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</si>
  <si>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</si>
  <si>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</si>
  <si>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</si>
  <si>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</si>
  <si>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</si>
  <si>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</si>
  <si>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</si>
  <si>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</si>
  <si>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</si>
  <si>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</si>
  <si>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</si>
  <si>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</si>
  <si>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</si>
  <si>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</si>
  <si>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</si>
  <si>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</si>
  <si>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</si>
  <si>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</si>
  <si>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</si>
  <si>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</si>
  <si>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</si>
  <si>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</si>
  <si>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</si>
  <si>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</si>
  <si>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</si>
  <si>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</si>
  <si>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</si>
  <si>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</si>
  <si>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</si>
  <si>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</si>
  <si>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</si>
  <si>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</si>
  <si>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</si>
  <si>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</si>
  <si>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</si>
  <si>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</si>
  <si>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</si>
  <si>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</si>
  <si>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</si>
  <si>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</si>
  <si>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</si>
  <si>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</si>
  <si>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</si>
  <si>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</si>
  <si>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</si>
  <si>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</si>
  <si>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</si>
  <si>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</si>
  <si>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</si>
  <si>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</si>
  <si>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</si>
  <si>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</si>
  <si>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</si>
  <si>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</si>
  <si>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</si>
  <si>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</si>
  <si>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</si>
  <si>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</si>
  <si>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</si>
  <si>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</si>
  <si>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</si>
  <si>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</si>
  <si>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</si>
  <si>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</si>
  <si>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</si>
  <si>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</si>
  <si>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</si>
  <si>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</si>
  <si>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</si>
  <si>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</si>
  <si>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</si>
  <si>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</si>
  <si>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</si>
  <si>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</si>
  <si>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</si>
  <si>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</si>
  <si>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</si>
  <si>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</si>
  <si>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</si>
  <si>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</si>
  <si>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</si>
  <si>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</si>
  <si>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</si>
  <si>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</si>
  <si>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</si>
  <si>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</si>
  <si>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</si>
  <si>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</si>
  <si>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</si>
  <si>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</si>
  <si>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</si>
  <si>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</si>
  <si>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</si>
  <si>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</si>
  <si>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</si>
  <si>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</si>
  <si>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</si>
  <si>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</si>
  <si>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</si>
  <si>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</si>
  <si>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</si>
  <si>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</si>
  <si>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</si>
  <si>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</si>
  <si>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</si>
  <si>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</si>
  <si>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</si>
  <si>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</si>
  <si>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</si>
  <si>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</si>
  <si>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</si>
  <si>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</si>
  <si>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</si>
  <si>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</si>
  <si>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</si>
  <si>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</si>
  <si>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</si>
  <si>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</si>
  <si>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</si>
  <si>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</si>
  <si>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</si>
  <si>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</si>
  <si>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</si>
  <si>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</si>
  <si>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</si>
  <si>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</si>
  <si>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</si>
  <si>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</si>
  <si>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</si>
  <si>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</si>
  <si>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</si>
  <si>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</si>
  <si>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</si>
  <si>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</si>
  <si>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</si>
  <si>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</si>
  <si>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</si>
  <si>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</si>
  <si>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</si>
  <si>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</si>
  <si>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</si>
  <si>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</si>
  <si>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</si>
  <si>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</si>
  <si>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</si>
  <si>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</si>
  <si>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</si>
  <si>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</si>
  <si>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</si>
  <si>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</si>
  <si>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</si>
  <si>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</si>
  <si>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</si>
  <si>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</si>
  <si>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</si>
  <si>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</si>
  <si>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</si>
  <si>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</si>
  <si>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</si>
  <si>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</si>
  <si>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</si>
  <si>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</si>
  <si>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</si>
  <si>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</si>
  <si>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</si>
  <si>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</si>
  <si>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</si>
  <si>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</si>
  <si>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</si>
  <si>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</si>
  <si>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</si>
  <si>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</si>
  <si>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</si>
  <si>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</si>
  <si>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</si>
  <si>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</si>
  <si>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</si>
  <si>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</si>
  <si>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</si>
  <si>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</si>
  <si>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</si>
  <si>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</si>
  <si>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1717B114-C1</t>
  </si>
  <si>
    <t>1717B140-C1</t>
  </si>
  <si>
    <t>1717B89-C1</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</si>
  <si>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</si>
  <si>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</si>
  <si>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</si>
  <si>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</si>
  <si>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</si>
  <si>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</si>
  <si>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</si>
  <si>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</si>
  <si>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</si>
  <si>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</si>
  <si>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</si>
  <si>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</si>
  <si>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</si>
  <si>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</si>
  <si>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</si>
  <si>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</si>
  <si>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</si>
  <si>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</si>
  <si>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</si>
  <si>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</si>
  <si>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T076B140</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</si>
  <si>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</si>
  <si>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</si>
  <si>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</si>
  <si>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</si>
  <si>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</si>
  <si>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</si>
  <si>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</si>
  <si>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</si>
  <si>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</si>
  <si>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</si>
  <si>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</si>
  <si>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</si>
  <si>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</si>
  <si>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</si>
  <si>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</si>
  <si>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</si>
  <si>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</si>
  <si>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</si>
  <si>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</si>
  <si>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</si>
  <si>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</si>
  <si>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</si>
  <si>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</si>
  <si>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T078B140-1</t>
  </si>
  <si>
    <t>ALL MACHINED/CLEAR COAT MR304 WHEEL CAPS PREVIOUSLY ENDED IN -S1, CHANGED TO C1</t>
  </si>
  <si>
    <t>1717B127-C1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</si>
  <si>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</si>
  <si>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</si>
  <si>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</si>
  <si>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</si>
  <si>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</si>
  <si>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</si>
  <si>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</si>
  <si>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</si>
  <si>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</si>
  <si>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</si>
  <si>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</si>
  <si>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</si>
  <si>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</si>
  <si>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</si>
  <si>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</si>
  <si>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</si>
  <si>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</si>
  <si>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</si>
  <si>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</si>
  <si>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</si>
  <si>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</si>
  <si>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</si>
  <si>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</si>
  <si>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</si>
  <si>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</si>
  <si>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</si>
  <si>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</si>
  <si>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</si>
  <si>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</si>
  <si>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</si>
  <si>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</si>
  <si>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</si>
  <si>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</si>
  <si>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</si>
  <si>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</si>
  <si>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</si>
  <si>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</si>
  <si>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</si>
  <si>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</si>
  <si>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</si>
  <si>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</si>
  <si>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</si>
  <si>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</si>
  <si>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</si>
  <si>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</si>
  <si>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</si>
  <si>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</si>
  <si>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</si>
  <si>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</si>
  <si>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</si>
  <si>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</si>
  <si>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</si>
  <si>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</si>
  <si>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</si>
  <si>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</si>
  <si>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</si>
  <si>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</si>
  <si>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</si>
  <si>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</si>
  <si>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</si>
  <si>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</si>
  <si>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</si>
  <si>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</si>
  <si>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</si>
  <si>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</si>
  <si>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</si>
  <si>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</si>
  <si>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</si>
  <si>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</si>
  <si>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</si>
  <si>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</si>
  <si>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</si>
  <si>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</si>
  <si>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</si>
  <si>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</si>
  <si>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</si>
  <si>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</si>
  <si>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</si>
  <si>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</si>
  <si>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</si>
  <si>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</si>
  <si>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</si>
  <si>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</si>
  <si>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</si>
  <si>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</si>
  <si>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</si>
  <si>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</si>
  <si>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</si>
  <si>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</si>
  <si>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</si>
  <si>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</si>
  <si>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</si>
  <si>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</si>
  <si>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</si>
  <si>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</si>
  <si>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</si>
  <si>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</si>
  <si>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</si>
  <si>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</si>
  <si>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</si>
  <si>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</si>
  <si>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</si>
  <si>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</si>
  <si>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</si>
  <si>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</si>
  <si>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</si>
  <si>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</si>
  <si>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</si>
  <si>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</si>
  <si>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</si>
  <si>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</si>
  <si>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</si>
  <si>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</si>
  <si>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</si>
  <si>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</si>
  <si>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</si>
  <si>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</si>
  <si>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</si>
  <si>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</si>
  <si>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</si>
  <si>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</si>
  <si>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</si>
  <si>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</si>
  <si>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</si>
  <si>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</si>
  <si>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</si>
  <si>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</si>
  <si>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</si>
  <si>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</si>
  <si>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</si>
  <si>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</si>
  <si>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</si>
  <si>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</si>
  <si>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</si>
  <si>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</si>
  <si>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</si>
  <si>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</si>
  <si>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</si>
  <si>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</si>
  <si>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</si>
  <si>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</si>
  <si>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</si>
  <si>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</si>
  <si>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</si>
  <si>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</si>
  <si>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</si>
  <si>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</si>
  <si>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</si>
  <si>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</si>
  <si>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</si>
  <si>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</si>
  <si>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</si>
  <si>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</si>
  <si>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</si>
  <si>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</si>
  <si>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</si>
  <si>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</si>
  <si>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</si>
  <si>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</si>
  <si>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</si>
  <si>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</si>
  <si>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</si>
  <si>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</si>
  <si>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</si>
  <si>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</si>
  <si>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</si>
  <si>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</si>
  <si>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</si>
  <si>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</si>
  <si>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</si>
  <si>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</si>
  <si>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</si>
  <si>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</si>
  <si>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</si>
  <si>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</si>
  <si>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</si>
  <si>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</si>
  <si>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</si>
  <si>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</si>
  <si>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</si>
  <si>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</si>
  <si>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</si>
  <si>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</si>
  <si>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</si>
  <si>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</si>
  <si>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</si>
  <si>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</si>
  <si>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</si>
  <si>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</si>
  <si>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</si>
  <si>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</si>
  <si>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</si>
  <si>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</si>
  <si>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</si>
  <si>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</si>
  <si>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</si>
  <si>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</si>
  <si>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</si>
  <si>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</si>
  <si>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</si>
  <si>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</si>
  <si>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</si>
  <si>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</si>
  <si>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</si>
  <si>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</si>
  <si>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</si>
  <si>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</si>
  <si>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</si>
  <si>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</si>
  <si>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</si>
  <si>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</si>
  <si>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</si>
  <si>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</si>
  <si>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</si>
  <si>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</si>
  <si>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</si>
  <si>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</si>
  <si>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</si>
  <si>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MANUFACTURER PART NUMBER</t>
  </si>
  <si>
    <t>DB14-2-A</t>
  </si>
  <si>
    <t>DB17-3-A</t>
  </si>
  <si>
    <t>BR-DB17-2-A</t>
  </si>
  <si>
    <t>DN18</t>
  </si>
  <si>
    <t>D64</t>
  </si>
  <si>
    <t>MD-M304</t>
  </si>
  <si>
    <t>42 OR 43</t>
  </si>
  <si>
    <t>1524B100-4-C1</t>
  </si>
  <si>
    <t>1524B114-1-C1</t>
  </si>
  <si>
    <t>1524B114-1-S1</t>
  </si>
  <si>
    <t>1524B127-1-C1</t>
  </si>
  <si>
    <t>1524B127-1-S1</t>
  </si>
  <si>
    <t xml:space="preserve">1524B89-2-C1 </t>
  </si>
  <si>
    <t xml:space="preserve">1524B89-2-S1 </t>
  </si>
  <si>
    <t>1922B140-1-S1</t>
  </si>
  <si>
    <t>T077L131-1-B</t>
  </si>
  <si>
    <t>C-MR402-4X110/115</t>
  </si>
  <si>
    <t>T082L81-H41-S1</t>
  </si>
  <si>
    <t>T600H116-H34</t>
  </si>
  <si>
    <t>MH-ZH-043</t>
  </si>
  <si>
    <t>MISC HARDWARE, HUB RING, 106.25-78.3mm</t>
  </si>
  <si>
    <t>ZH-043</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</si>
  <si>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</si>
  <si>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</si>
  <si>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</si>
  <si>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</si>
  <si>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</si>
  <si>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</si>
  <si>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</si>
  <si>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</si>
  <si>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T078B140</t>
  </si>
  <si>
    <t>ADDED MR312 FEATURES AND IMAGES</t>
  </si>
  <si>
    <t>MR301_The_Standard_High_Offset_Matte_Black.jpg</t>
  </si>
  <si>
    <t>CHANGED IMAGES FOR HIGH OFFSET MR301</t>
  </si>
  <si>
    <t>1524B100-4-S1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</si>
  <si>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</si>
  <si>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</si>
  <si>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</si>
  <si>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</si>
  <si>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</si>
  <si>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</si>
  <si>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</si>
  <si>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</si>
  <si>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</si>
  <si>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</si>
  <si>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</si>
  <si>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</si>
  <si>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</si>
  <si>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</si>
  <si>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</si>
  <si>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</si>
  <si>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</si>
  <si>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</si>
  <si>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</si>
  <si>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</si>
  <si>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</si>
  <si>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</si>
  <si>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</si>
  <si>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</si>
  <si>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</si>
  <si>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</si>
  <si>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</si>
  <si>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</si>
  <si>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</si>
  <si>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</si>
  <si>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</si>
  <si>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</si>
  <si>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</si>
  <si>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</si>
  <si>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</si>
  <si>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</si>
  <si>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</si>
  <si>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</si>
  <si>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</si>
  <si>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</si>
  <si>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</si>
  <si>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</si>
  <si>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</si>
  <si>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</si>
  <si>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</si>
  <si>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</si>
  <si>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</si>
  <si>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</si>
  <si>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</si>
  <si>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</si>
  <si>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</si>
  <si>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</si>
  <si>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</si>
  <si>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</si>
  <si>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</si>
  <si>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</si>
  <si>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</si>
  <si>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</si>
  <si>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</si>
  <si>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</si>
  <si>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</si>
  <si>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</si>
  <si>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</si>
  <si>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</si>
  <si>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</si>
  <si>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T074K54-S1</t>
  </si>
  <si>
    <t>T077K65-S1</t>
  </si>
  <si>
    <t>T077K55-S1</t>
  </si>
  <si>
    <t>T077K78-S1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</si>
  <si>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</si>
  <si>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</si>
  <si>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</si>
  <si>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</si>
  <si>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</si>
  <si>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</si>
  <si>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</si>
  <si>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</si>
  <si>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</si>
  <si>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</si>
  <si>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</si>
  <si>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</si>
  <si>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</si>
  <si>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</si>
  <si>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</si>
  <si>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</si>
  <si>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</si>
  <si>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</si>
  <si>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</si>
  <si>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</si>
  <si>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</si>
  <si>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</si>
  <si>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</si>
  <si>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</si>
  <si>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DB20-1-A</t>
  </si>
  <si>
    <t>ADDED BR-DB20-1-A AND BR-DB20-1-B TO ACCESSORY LIST</t>
  </si>
  <si>
    <t>T077L116</t>
  </si>
  <si>
    <t>T077L116-B</t>
  </si>
  <si>
    <t>DF-54010B</t>
  </si>
  <si>
    <t>DF-54010SEB</t>
  </si>
  <si>
    <t>DF-54015B</t>
  </si>
  <si>
    <t>DF-54038B</t>
  </si>
  <si>
    <t>DF-54125B</t>
  </si>
  <si>
    <t>W56012SB</t>
  </si>
  <si>
    <t>W56015SB</t>
  </si>
  <si>
    <t>W56012B</t>
  </si>
  <si>
    <t>W56015B</t>
  </si>
  <si>
    <t>W56015SEB</t>
  </si>
  <si>
    <t>W56125B</t>
  </si>
  <si>
    <t>W56125SB</t>
  </si>
  <si>
    <t>W5614STB</t>
  </si>
  <si>
    <t>W5642STB</t>
  </si>
  <si>
    <t>W5814STB</t>
  </si>
  <si>
    <t>W5842STB</t>
  </si>
  <si>
    <t>W5896STB</t>
  </si>
  <si>
    <t>40574LS</t>
  </si>
  <si>
    <t>40574LSK</t>
  </si>
  <si>
    <t>40576L</t>
  </si>
  <si>
    <t>40576LK</t>
  </si>
  <si>
    <t>ADDED MFG P/NS FOR LUG KITS</t>
  </si>
  <si>
    <t>REMOVED ALL INDIVIDUAL LUG NUTS EXCEPT SPRINTER P/NS</t>
  </si>
  <si>
    <t>5x4.5</t>
  </si>
  <si>
    <t>MOVED ALL DISCONTINUED ITEMS FROM WHEELS TAB TO DISCONTINUED TAB (96 ITEMS)</t>
  </si>
  <si>
    <t>ADDED ACCESSORY PRICES</t>
  </si>
  <si>
    <t>2168L179</t>
  </si>
  <si>
    <t>9230K62</t>
  </si>
  <si>
    <t>T076B140-1</t>
  </si>
  <si>
    <t>CP-T076B140-1</t>
  </si>
  <si>
    <t>CORRECTED MACHINED 304 8X170 CENTER CAP PART NUMBER</t>
  </si>
  <si>
    <t>CAP, 1717, 94MM, BRUSHED, PUSH THRU</t>
  </si>
  <si>
    <t>CAP, 1717, 130MM, BRUSHED, PUSH THRU</t>
  </si>
  <si>
    <t>CAP, 1717, 83MM, BRUSHED, PUSH THRU</t>
  </si>
  <si>
    <t>CAP, T076, 130MM, BRUSHED, 2 PIECE, PUSH THRU</t>
  </si>
  <si>
    <t>DB16-1-A</t>
  </si>
  <si>
    <t>UPDATED ACCESSORY PRICES</t>
  </si>
  <si>
    <t>ADD CP-T077L111-6</t>
  </si>
  <si>
    <t>MR106 6X5.5 HUB BORE CHANGE FROM 106.25MM TO 108MM</t>
  </si>
  <si>
    <t>MAKE MR401 TITANIUM ACTIVE STATUS</t>
  </si>
  <si>
    <t>T077L111-6-B</t>
  </si>
  <si>
    <t>T077L111-6</t>
  </si>
  <si>
    <t>CAP, T077, 67MM BLACK, SCREW ON</t>
  </si>
  <si>
    <t>CAP, T077, 67MM BRUSHED, SCREW ON</t>
  </si>
  <si>
    <t>CORRECTED DESCRIPTION OF LK-DF-54015B FROM 12X1.25 TO 12X1.5</t>
  </si>
  <si>
    <t>CHANGE CP-T077L111-B TO CPT077L111-6-B, CHANGED 66.9 TO 67MM</t>
  </si>
  <si>
    <t>DB12-1-A</t>
  </si>
  <si>
    <t>DB12-1-B</t>
  </si>
  <si>
    <t>ADDED MR30589087918</t>
  </si>
  <si>
    <t>MOVED MR10178500306N TO DISCONTINUED TAB</t>
  </si>
  <si>
    <t>ADDED MR701 17X7.5 5X130 AND 5X160, AND 6X130 BRONZE</t>
  </si>
  <si>
    <t>T078K64</t>
  </si>
  <si>
    <t>CP-T078K64</t>
  </si>
  <si>
    <t>ADDED CP-T078K64 CAP TO ACCESSORY TAB</t>
  </si>
  <si>
    <t>CHANGED LK-W56015HB TO LK-WZ56015BB</t>
  </si>
  <si>
    <t>LK-DF-54010B</t>
  </si>
  <si>
    <t>LK-WZ56015BB</t>
  </si>
  <si>
    <t>WZ56015BB</t>
  </si>
  <si>
    <t>REMOVED LK-W1014SEB AND LK-W1015SEB</t>
  </si>
  <si>
    <t>TAHR7356</t>
  </si>
  <si>
    <t>MH-TAHR7356</t>
  </si>
  <si>
    <t>MISC HARDWARE, HUB RING, 73-56.1mm</t>
  </si>
  <si>
    <t>ADDED MR503 HUB RING PART NUMBERS TO WHEELS AND ACCESSORIES TABS MH-TAHR7356</t>
  </si>
  <si>
    <t>CAP SCREW, M5X0.8MM THREAD, 10MM LONG, BLACK OXIDE FINISH</t>
  </si>
  <si>
    <t>BT-91290A224</t>
  </si>
  <si>
    <t>91290A231</t>
  </si>
  <si>
    <t>BT-91290A231</t>
  </si>
  <si>
    <t>CAP SCREW, M5X0.8MM THREAD, 15MM LONG, BLACK OXIDE FINISH</t>
  </si>
  <si>
    <t>ADDED ROOST STYLE CAP SCREWS, UPDATED PNS ON WHEELS TAB BT-91290A224 AND BT-91290A231</t>
  </si>
  <si>
    <t>MADE MR312 PARTS ACTIVE STATUS, EXCEPT 6X120</t>
  </si>
  <si>
    <t>91292A201</t>
  </si>
  <si>
    <t>CAP SCREW, M6X1.0MM THREAD, 8MM LONG, STAINLESS STEEL FINISH</t>
  </si>
  <si>
    <t>BT-91292A201</t>
  </si>
  <si>
    <t>91290A195</t>
  </si>
  <si>
    <t>BT-91290A195</t>
  </si>
  <si>
    <t>91292A138</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</si>
  <si>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</si>
  <si>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</si>
  <si>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</si>
  <si>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</si>
  <si>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</si>
  <si>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</si>
  <si>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</si>
  <si>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1524B140-5-C1</t>
  </si>
  <si>
    <t>1524B140-5-S1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</si>
  <si>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</si>
  <si>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</si>
  <si>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</si>
  <si>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</si>
  <si>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</si>
  <si>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</si>
  <si>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</si>
  <si>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</si>
  <si>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</si>
  <si>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</si>
  <si>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</si>
  <si>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</si>
  <si>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</si>
  <si>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</si>
  <si>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</si>
  <si>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</si>
  <si>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</si>
  <si>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</si>
  <si>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</si>
  <si>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W56014LB</t>
  </si>
  <si>
    <t>W56042LB</t>
  </si>
  <si>
    <t>W58014LB</t>
  </si>
  <si>
    <t>W58042LB</t>
  </si>
  <si>
    <t>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</si>
  <si>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</si>
  <si>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</si>
  <si>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</si>
  <si>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</si>
  <si>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</si>
  <si>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</si>
  <si>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</si>
  <si>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</si>
  <si>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</si>
  <si>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</si>
  <si>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</si>
  <si>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</si>
  <si>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</si>
  <si>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</si>
  <si>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</si>
  <si>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</si>
  <si>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</si>
  <si>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</si>
  <si>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</si>
  <si>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</si>
  <si>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</si>
  <si>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</si>
  <si>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</si>
  <si>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</si>
  <si>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</si>
  <si>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</si>
  <si>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</si>
  <si>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</si>
  <si>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</si>
  <si>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</si>
  <si>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</si>
  <si>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</si>
  <si>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</si>
  <si>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</si>
  <si>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</si>
  <si>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</si>
  <si>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</si>
  <si>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</si>
  <si>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</si>
  <si>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</si>
  <si>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</si>
  <si>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</si>
  <si>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</si>
  <si>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</si>
  <si>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</si>
  <si>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</si>
  <si>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</si>
  <si>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</si>
  <si>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</si>
  <si>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</si>
  <si>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</si>
  <si>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</si>
  <si>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</si>
  <si>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</si>
  <si>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</si>
  <si>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</si>
  <si>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</si>
  <si>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</si>
  <si>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</si>
  <si>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</si>
  <si>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</si>
  <si>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</si>
  <si>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</si>
  <si>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</si>
  <si>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</si>
  <si>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</si>
  <si>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</si>
  <si>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</si>
  <si>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</si>
  <si>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</si>
  <si>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</si>
  <si>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</si>
  <si>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</si>
  <si>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</si>
  <si>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</si>
  <si>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</si>
  <si>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</si>
  <si>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</si>
  <si>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</si>
  <si>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</si>
  <si>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</si>
  <si>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</si>
  <si>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</si>
  <si>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</si>
  <si>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</si>
  <si>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</si>
  <si>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</si>
  <si>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</si>
  <si>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</si>
  <si>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</si>
  <si>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</si>
  <si>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</si>
  <si>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</si>
  <si>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</si>
  <si>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</si>
  <si>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</si>
  <si>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</si>
  <si>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</si>
  <si>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</si>
  <si>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</si>
  <si>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</si>
  <si>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</si>
  <si>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</si>
  <si>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</si>
  <si>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</si>
  <si>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</si>
  <si>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</si>
  <si>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</si>
  <si>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</si>
  <si>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</si>
  <si>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</si>
  <si>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</si>
  <si>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</si>
  <si>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</si>
  <si>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</si>
  <si>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</si>
  <si>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</si>
  <si>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</si>
  <si>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Beadlock_Ring_V1_Black_Detail.jpg</t>
  </si>
  <si>
    <t>Beadlock_Ring_V1_Black.jpg</t>
  </si>
  <si>
    <t>Beadlock_Ring_V1_Machined_Detail.jpg</t>
  </si>
  <si>
    <t>Beadlock_Ring_V1_Machined.jpg</t>
  </si>
  <si>
    <t>Beadlock_Ring_V2_Machined_Detail.jpg</t>
  </si>
  <si>
    <t>Beadlock_Ring_V2_Machined.jpg</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</si>
  <si>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</si>
  <si>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</si>
  <si>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</si>
  <si>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</si>
  <si>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</si>
  <si>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</si>
  <si>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</si>
  <si>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</si>
  <si>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</si>
  <si>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</si>
  <si>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</si>
  <si>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</si>
  <si>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</si>
  <si>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B077K66-S1</t>
  </si>
  <si>
    <t>T078K86-R</t>
  </si>
  <si>
    <t>B077K55-S1</t>
  </si>
  <si>
    <t>B077K78-S1</t>
  </si>
  <si>
    <t>B077K92-S1</t>
  </si>
  <si>
    <t>T078K64-R</t>
  </si>
  <si>
    <t>T078K107-R</t>
  </si>
  <si>
    <t>T078K123-R</t>
  </si>
  <si>
    <t>T078B140-1-R</t>
  </si>
  <si>
    <t>T078B140-R</t>
  </si>
  <si>
    <t>B077K65-S1</t>
  </si>
  <si>
    <t>CP-B077K87-S1</t>
  </si>
  <si>
    <t>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</si>
  <si>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</si>
  <si>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</si>
  <si>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</si>
  <si>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</si>
  <si>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</si>
  <si>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</si>
  <si>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</si>
  <si>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</si>
  <si>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</si>
  <si>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</si>
  <si>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</si>
  <si>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</si>
  <si>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</si>
  <si>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</si>
  <si>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</si>
  <si>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</si>
  <si>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</si>
  <si>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</si>
  <si>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</si>
  <si>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</si>
  <si>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</si>
  <si>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</si>
  <si>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</si>
  <si>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</si>
  <si>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</si>
  <si>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</si>
  <si>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</si>
  <si>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</si>
  <si>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</si>
  <si>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</si>
  <si>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</si>
  <si>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</si>
  <si>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</si>
  <si>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</si>
  <si>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</si>
  <si>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</si>
  <si>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</si>
  <si>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</si>
  <si>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</si>
  <si>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</si>
  <si>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</si>
  <si>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</si>
  <si>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</si>
  <si>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</si>
  <si>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</si>
  <si>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</si>
  <si>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</si>
  <si>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</si>
  <si>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</si>
  <si>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</si>
  <si>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</si>
  <si>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</si>
  <si>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</si>
  <si>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</si>
  <si>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</si>
  <si>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</si>
  <si>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</si>
  <si>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</si>
  <si>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</si>
  <si>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</si>
  <si>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</si>
  <si>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</si>
  <si>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</si>
  <si>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</si>
  <si>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</si>
  <si>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</si>
  <si>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</si>
  <si>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</si>
  <si>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</si>
  <si>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</si>
  <si>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</si>
  <si>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</si>
  <si>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</si>
  <si>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</si>
  <si>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</si>
  <si>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</si>
  <si>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</si>
  <si>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</si>
  <si>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</si>
  <si>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</si>
  <si>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</si>
  <si>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</si>
  <si>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</si>
  <si>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</si>
  <si>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</si>
  <si>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</si>
  <si>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</si>
  <si>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</si>
  <si>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</si>
  <si>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</si>
  <si>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</si>
  <si>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</si>
  <si>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</si>
  <si>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</si>
  <si>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</si>
  <si>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</si>
  <si>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</si>
  <si>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</si>
  <si>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</si>
  <si>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</si>
  <si>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</si>
  <si>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</si>
  <si>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</si>
  <si>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</si>
  <si>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</si>
  <si>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</si>
  <si>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</si>
  <si>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</si>
  <si>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</si>
  <si>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</si>
  <si>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</si>
  <si>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</si>
  <si>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</si>
  <si>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</si>
  <si>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</si>
  <si>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</si>
  <si>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</si>
  <si>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</si>
  <si>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</si>
  <si>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</si>
  <si>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</si>
  <si>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</si>
  <si>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</si>
  <si>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</si>
  <si>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</si>
  <si>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</si>
  <si>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</si>
  <si>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</si>
  <si>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</si>
  <si>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</si>
  <si>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</si>
  <si>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</si>
  <si>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</si>
  <si>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</si>
  <si>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</si>
  <si>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</si>
  <si>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</si>
  <si>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</si>
  <si>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</si>
  <si>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</si>
  <si>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</si>
  <si>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</si>
  <si>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</si>
  <si>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</si>
  <si>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</si>
  <si>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</si>
  <si>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</si>
  <si>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</si>
  <si>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</si>
  <si>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</si>
  <si>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</si>
  <si>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</si>
  <si>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</si>
  <si>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</si>
  <si>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</si>
  <si>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</si>
  <si>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</si>
  <si>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</si>
  <si>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</si>
  <si>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</si>
  <si>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</si>
  <si>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</si>
  <si>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</si>
  <si>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</si>
  <si>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</si>
  <si>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</si>
  <si>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</si>
  <si>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</si>
  <si>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</si>
  <si>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</si>
  <si>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</si>
  <si>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</si>
  <si>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</si>
  <si>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</si>
  <si>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</si>
  <si>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</si>
  <si>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</si>
  <si>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</si>
  <si>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</si>
  <si>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</si>
  <si>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</si>
  <si>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</si>
  <si>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</si>
  <si>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</si>
  <si>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</si>
  <si>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</si>
  <si>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</si>
  <si>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</si>
  <si>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</si>
  <si>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</si>
  <si>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</si>
  <si>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</si>
  <si>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</si>
  <si>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</si>
  <si>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</si>
  <si>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</si>
  <si>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</si>
  <si>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</si>
  <si>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</si>
  <si>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</si>
  <si>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</si>
  <si>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</si>
  <si>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</si>
  <si>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</si>
  <si>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</si>
  <si>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</si>
  <si>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</si>
  <si>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</si>
  <si>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</si>
  <si>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</si>
  <si>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</si>
  <si>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</si>
  <si>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</si>
  <si>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</si>
  <si>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</si>
  <si>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</si>
  <si>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</si>
  <si>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</si>
  <si>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</si>
  <si>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</si>
  <si>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</si>
  <si>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</si>
  <si>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</si>
  <si>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</si>
  <si>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</si>
  <si>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</si>
  <si>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</si>
  <si>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</si>
  <si>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</si>
  <si>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</si>
  <si>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</si>
  <si>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</si>
  <si>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</si>
  <si>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</si>
  <si>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</si>
  <si>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</si>
  <si>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</si>
  <si>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</si>
  <si>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</si>
  <si>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</si>
  <si>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</si>
  <si>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</si>
  <si>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</si>
  <si>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</si>
  <si>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</si>
  <si>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</si>
  <si>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</si>
  <si>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</si>
  <si>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</si>
  <si>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</si>
  <si>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</si>
  <si>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</si>
  <si>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</si>
  <si>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</si>
  <si>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</si>
  <si>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</si>
  <si>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</si>
  <si>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</si>
  <si>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</si>
  <si>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</si>
  <si>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</si>
  <si>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</si>
  <si>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</si>
  <si>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</si>
  <si>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</si>
  <si>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</si>
  <si>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</si>
  <si>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</si>
  <si>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</si>
  <si>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</si>
  <si>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</si>
  <si>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</si>
  <si>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</si>
  <si>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</si>
  <si>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</si>
  <si>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</si>
  <si>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</si>
  <si>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</si>
  <si>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</si>
  <si>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</si>
  <si>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</si>
  <si>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</si>
  <si>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</si>
  <si>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</si>
  <si>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</si>
  <si>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</si>
  <si>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</si>
  <si>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</si>
  <si>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</si>
  <si>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</si>
  <si>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</si>
  <si>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</si>
  <si>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</si>
  <si>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</si>
  <si>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</si>
  <si>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</si>
  <si>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</si>
  <si>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</si>
  <si>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</si>
  <si>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</si>
  <si>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</si>
  <si>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</si>
  <si>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</si>
  <si>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</si>
  <si>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</si>
  <si>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</si>
  <si>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</si>
  <si>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</si>
  <si>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</si>
  <si>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</si>
  <si>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</si>
  <si>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</si>
  <si>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</si>
  <si>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</si>
  <si>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</si>
  <si>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</si>
  <si>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</si>
  <si>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</si>
  <si>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</si>
  <si>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</si>
  <si>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</si>
  <si>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</si>
  <si>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</si>
  <si>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</si>
  <si>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</si>
  <si>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</si>
  <si>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</si>
  <si>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</si>
  <si>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</si>
  <si>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</si>
  <si>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</si>
  <si>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</si>
  <si>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</si>
  <si>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</si>
  <si>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</si>
  <si>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</si>
  <si>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</si>
  <si>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</si>
  <si>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</si>
  <si>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</si>
  <si>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</si>
  <si>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</si>
  <si>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</si>
  <si>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</si>
  <si>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</si>
  <si>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</si>
  <si>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</si>
  <si>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</si>
  <si>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</si>
  <si>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</si>
  <si>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</si>
  <si>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</si>
  <si>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</si>
  <si>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</si>
  <si>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</si>
  <si>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</si>
  <si>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</si>
  <si>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</si>
  <si>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</si>
  <si>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</si>
  <si>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</si>
  <si>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</si>
  <si>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</si>
  <si>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</si>
  <si>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</si>
  <si>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</si>
  <si>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</si>
  <si>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</si>
  <si>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</si>
  <si>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</si>
  <si>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</si>
  <si>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</si>
  <si>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</si>
  <si>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</si>
  <si>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</si>
  <si>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</si>
  <si>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</si>
  <si>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</si>
  <si>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</si>
  <si>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</si>
  <si>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</si>
  <si>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</si>
  <si>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</si>
  <si>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</si>
  <si>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</si>
  <si>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</si>
  <si>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</si>
  <si>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</si>
  <si>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</si>
  <si>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</si>
  <si>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</si>
  <si>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</si>
  <si>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</si>
  <si>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</si>
  <si>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</si>
  <si>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</si>
  <si>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</si>
  <si>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</si>
  <si>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</si>
  <si>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</si>
  <si>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</si>
  <si>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</si>
  <si>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</si>
  <si>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</si>
  <si>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</si>
  <si>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</si>
  <si>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</si>
  <si>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</si>
  <si>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</si>
  <si>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</si>
  <si>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</si>
  <si>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</si>
  <si>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</si>
  <si>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</si>
  <si>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</si>
  <si>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</si>
  <si>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</si>
  <si>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</si>
  <si>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</si>
  <si>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</si>
  <si>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</si>
  <si>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</si>
  <si>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</si>
  <si>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</si>
  <si>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</si>
  <si>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</si>
  <si>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</si>
  <si>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</si>
  <si>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</si>
  <si>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</si>
  <si>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</si>
  <si>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</si>
  <si>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</si>
  <si>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</si>
  <si>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</si>
  <si>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</si>
  <si>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</si>
  <si>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</si>
  <si>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</si>
  <si>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</si>
  <si>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</si>
  <si>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</si>
  <si>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</si>
  <si>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</si>
  <si>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</si>
  <si>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</si>
  <si>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</si>
  <si>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</si>
  <si>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</si>
  <si>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</si>
  <si>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</si>
  <si>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</si>
  <si>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</si>
  <si>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</si>
  <si>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</si>
  <si>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</si>
  <si>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</si>
  <si>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</si>
  <si>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</si>
  <si>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</si>
  <si>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</si>
  <si>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</si>
  <si>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</si>
  <si>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</si>
  <si>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</si>
  <si>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</si>
  <si>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</si>
  <si>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</si>
  <si>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</si>
  <si>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</si>
  <si>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</si>
  <si>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</si>
  <si>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</si>
  <si>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</si>
  <si>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</si>
  <si>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</si>
  <si>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</si>
  <si>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</si>
  <si>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</si>
  <si>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</si>
  <si>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</si>
  <si>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</si>
  <si>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</si>
  <si>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</si>
  <si>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</si>
  <si>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</si>
  <si>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</si>
  <si>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</si>
  <si>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</si>
  <si>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</si>
  <si>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</si>
  <si>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</si>
  <si>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</si>
  <si>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</si>
  <si>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</si>
  <si>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</si>
  <si>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</si>
  <si>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</si>
  <si>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</si>
  <si>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</si>
  <si>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</si>
  <si>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</si>
  <si>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</si>
  <si>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</si>
  <si>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</si>
  <si>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</si>
  <si>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</si>
  <si>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</si>
  <si>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</si>
  <si>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</si>
  <si>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</si>
  <si>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</si>
  <si>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</si>
  <si>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</si>
  <si>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</si>
  <si>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</si>
  <si>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</si>
  <si>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</si>
  <si>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</si>
  <si>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</si>
  <si>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</si>
  <si>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</si>
  <si>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</si>
  <si>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</si>
  <si>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</si>
  <si>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</si>
  <si>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</si>
  <si>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</si>
  <si>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</si>
  <si>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</si>
  <si>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</si>
  <si>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</si>
  <si>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</si>
  <si>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</si>
  <si>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</si>
  <si>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</si>
  <si>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</si>
  <si>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</si>
  <si>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</si>
  <si>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</si>
  <si>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</si>
  <si>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</si>
  <si>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</si>
  <si>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</si>
  <si>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</si>
  <si>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</si>
  <si>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</si>
  <si>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</si>
  <si>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</si>
  <si>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</si>
  <si>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</si>
  <si>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</si>
  <si>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</si>
  <si>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</si>
  <si>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</si>
  <si>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</si>
  <si>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</si>
  <si>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</si>
  <si>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</si>
  <si>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</si>
  <si>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</si>
  <si>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</si>
  <si>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</si>
  <si>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</si>
  <si>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</si>
  <si>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</si>
  <si>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</si>
  <si>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</si>
  <si>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</si>
  <si>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</si>
  <si>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</si>
  <si>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</si>
  <si>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</si>
  <si>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</si>
  <si>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</si>
  <si>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</si>
  <si>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</si>
  <si>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</si>
  <si>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</si>
  <si>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</si>
  <si>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</si>
  <si>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</si>
  <si>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</si>
  <si>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</si>
  <si>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T079L131-6H-01</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</si>
  <si>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</si>
  <si>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</si>
  <si>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</si>
  <si>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</si>
  <si>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</si>
  <si>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</si>
  <si>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</si>
  <si>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</si>
  <si>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CHWB89</t>
  </si>
  <si>
    <t>CHWB93</t>
  </si>
  <si>
    <t>CHWB108</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</si>
  <si>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</si>
  <si>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</si>
  <si>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</si>
  <si>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</si>
  <si>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</si>
  <si>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</si>
  <si>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</si>
  <si>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</si>
  <si>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</si>
  <si>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</si>
  <si>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</si>
  <si>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</si>
  <si>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</si>
  <si>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</si>
  <si>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</si>
  <si>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</si>
  <si>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</si>
  <si>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</si>
  <si>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</si>
  <si>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</si>
  <si>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</si>
  <si>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</si>
  <si>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</si>
  <si>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</si>
  <si>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</si>
  <si>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</si>
  <si>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</si>
  <si>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</si>
  <si>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</si>
  <si>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</si>
  <si>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</si>
  <si>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</si>
  <si>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</si>
  <si>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</si>
  <si>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</si>
  <si>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</si>
  <si>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</si>
  <si>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</si>
  <si>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</si>
  <si>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</si>
  <si>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</si>
  <si>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</si>
  <si>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</si>
  <si>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</si>
  <si>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</si>
  <si>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</si>
  <si>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</si>
  <si>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</si>
  <si>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</si>
  <si>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</si>
  <si>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</si>
  <si>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</si>
  <si>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</si>
  <si>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</si>
  <si>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</si>
  <si>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</si>
  <si>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</si>
  <si>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</si>
  <si>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</si>
  <si>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</si>
  <si>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</si>
  <si>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</si>
  <si>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</si>
  <si>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</si>
  <si>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</si>
  <si>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</si>
  <si>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</si>
  <si>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</si>
  <si>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</si>
  <si>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</si>
  <si>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</si>
  <si>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</si>
  <si>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</si>
  <si>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</si>
  <si>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</si>
  <si>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</si>
  <si>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</si>
  <si>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</si>
  <si>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</si>
  <si>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</si>
  <si>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</si>
  <si>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</si>
  <si>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</si>
  <si>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</si>
  <si>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</si>
  <si>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</si>
  <si>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</si>
  <si>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</si>
  <si>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</si>
  <si>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</si>
  <si>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</si>
  <si>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</si>
  <si>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</si>
  <si>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</si>
  <si>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</si>
  <si>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</si>
  <si>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</si>
  <si>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</si>
  <si>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</si>
  <si>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</si>
  <si>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</si>
  <si>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</si>
  <si>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</si>
  <si>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</si>
  <si>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</si>
  <si>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</si>
  <si>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</si>
  <si>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</si>
  <si>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</si>
  <si>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</si>
  <si>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</si>
  <si>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</si>
  <si>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</si>
  <si>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</si>
  <si>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</si>
  <si>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</si>
  <si>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</si>
  <si>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</si>
  <si>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</si>
  <si>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</si>
  <si>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</si>
  <si>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</si>
  <si>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</si>
  <si>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</si>
  <si>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</si>
  <si>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</si>
  <si>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</si>
  <si>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CP-T078K123-TALL-R</t>
  </si>
  <si>
    <t>CP-T079L165-T</t>
  </si>
  <si>
    <t>ADDED CAP PART NUMBERS: CP-T078K123-T, CP-T079L165-01, CP-T079L165-T, CP-T078K123-T-R</t>
  </si>
  <si>
    <t>T079L165-01</t>
  </si>
  <si>
    <t>T079L165-02</t>
  </si>
  <si>
    <t>CHANGED MR409 4X136 HUB BORE TO 106.25MM</t>
  </si>
  <si>
    <t>UPC FOR MR30189058518 WAS 191682003134</t>
  </si>
  <si>
    <t>WEIGHT OF MR105 20X9 WAS 45.7</t>
  </si>
  <si>
    <t>CAP FOR MR10529060520B WAS T082L90-H48</t>
  </si>
  <si>
    <t>WEIGHT OF MR40156046551B WAS 18.9</t>
  </si>
  <si>
    <t>UTV BEADGRIP</t>
  </si>
  <si>
    <t>T078K123-H60</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</si>
  <si>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</si>
  <si>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</si>
  <si>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</si>
  <si>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</si>
  <si>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</si>
  <si>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</si>
  <si>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</si>
  <si>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</si>
  <si>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</si>
  <si>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</si>
  <si>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</si>
  <si>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</si>
  <si>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</si>
  <si>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</si>
  <si>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</si>
  <si>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</si>
  <si>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</si>
  <si>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</si>
  <si>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</si>
  <si>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</si>
  <si>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</si>
  <si>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</si>
  <si>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</si>
  <si>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</si>
  <si>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</si>
  <si>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</si>
  <si>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</si>
  <si>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</si>
  <si>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</si>
  <si>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</si>
  <si>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</si>
  <si>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</si>
  <si>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</si>
  <si>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</si>
  <si>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</si>
  <si>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</si>
  <si>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</si>
  <si>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</si>
  <si>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</si>
  <si>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</si>
  <si>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</si>
  <si>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</si>
  <si>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</si>
  <si>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</si>
  <si>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</si>
  <si>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</si>
  <si>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</si>
  <si>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</si>
  <si>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</si>
  <si>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</si>
  <si>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</si>
  <si>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</si>
  <si>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</si>
  <si>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</si>
  <si>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</si>
  <si>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</si>
  <si>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</si>
  <si>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</si>
  <si>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</si>
  <si>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</si>
  <si>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</si>
  <si>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</si>
  <si>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</si>
  <si>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</si>
  <si>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</si>
  <si>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</si>
  <si>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</si>
  <si>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</si>
  <si>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</si>
  <si>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</si>
  <si>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</si>
  <si>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</si>
  <si>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</si>
  <si>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</si>
  <si>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</si>
  <si>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</si>
  <si>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</si>
  <si>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</si>
  <si>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</si>
  <si>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</si>
  <si>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</si>
  <si>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</si>
  <si>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</si>
  <si>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</si>
  <si>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</si>
  <si>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</si>
  <si>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</si>
  <si>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</si>
  <si>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</si>
  <si>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</si>
  <si>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</si>
  <si>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</si>
  <si>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</si>
  <si>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</si>
  <si>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</si>
  <si>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</si>
  <si>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</si>
  <si>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</si>
  <si>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</si>
  <si>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</si>
  <si>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</si>
  <si>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</si>
  <si>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</si>
  <si>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</si>
  <si>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</si>
  <si>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</si>
  <si>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</si>
  <si>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</si>
  <si>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</si>
  <si>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</si>
  <si>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</si>
  <si>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</si>
  <si>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</si>
  <si>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</si>
  <si>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</si>
  <si>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</si>
  <si>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</si>
  <si>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</si>
  <si>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</si>
  <si>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</si>
  <si>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</si>
  <si>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</si>
  <si>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</si>
  <si>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</si>
  <si>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DB17-2-C</t>
  </si>
  <si>
    <t>DB15-4-A</t>
  </si>
  <si>
    <t>DB15-2-B</t>
  </si>
  <si>
    <t>DB15-2-A</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</si>
  <si>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</si>
  <si>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</si>
  <si>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</si>
  <si>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</si>
  <si>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</si>
  <si>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</si>
  <si>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</si>
  <si>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</si>
  <si>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</si>
  <si>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</si>
  <si>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</si>
  <si>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</si>
  <si>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</si>
  <si>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</si>
  <si>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</si>
  <si>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</si>
  <si>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</si>
  <si>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</si>
  <si>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</si>
  <si>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</si>
  <si>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</si>
  <si>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</si>
  <si>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</si>
  <si>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</si>
  <si>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</si>
  <si>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</si>
  <si>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</si>
  <si>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</si>
  <si>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</si>
  <si>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</si>
  <si>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</si>
  <si>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</si>
  <si>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</si>
  <si>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</si>
  <si>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</si>
  <si>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</si>
  <si>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</si>
  <si>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</si>
  <si>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</si>
  <si>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</si>
  <si>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</si>
  <si>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</si>
  <si>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</si>
  <si>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</si>
  <si>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</si>
  <si>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</si>
  <si>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</si>
  <si>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</si>
  <si>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</si>
  <si>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</si>
  <si>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</si>
  <si>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</si>
  <si>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</si>
  <si>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</si>
  <si>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</si>
  <si>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</si>
  <si>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</si>
  <si>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</si>
  <si>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</si>
  <si>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</si>
  <si>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</si>
  <si>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</si>
  <si>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</si>
  <si>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</si>
  <si>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</si>
  <si>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</si>
  <si>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</si>
  <si>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</si>
  <si>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</si>
  <si>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</si>
  <si>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</si>
  <si>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</si>
  <si>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</si>
  <si>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</si>
  <si>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</si>
  <si>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</si>
  <si>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</si>
  <si>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</si>
  <si>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</si>
  <si>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</si>
  <si>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</si>
  <si>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</si>
  <si>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</si>
  <si>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</si>
  <si>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</si>
  <si>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</si>
  <si>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</si>
  <si>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</si>
  <si>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</si>
  <si>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</si>
  <si>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</si>
  <si>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</si>
  <si>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</si>
  <si>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</si>
  <si>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</si>
  <si>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</si>
  <si>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</si>
  <si>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</si>
  <si>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</si>
  <si>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</si>
  <si>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</si>
  <si>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</si>
  <si>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</si>
  <si>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</si>
  <si>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</si>
  <si>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</si>
  <si>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</si>
  <si>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</si>
  <si>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</si>
  <si>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</si>
  <si>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</si>
  <si>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</si>
  <si>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</si>
  <si>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</si>
  <si>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</si>
  <si>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</si>
  <si>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</si>
  <si>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</si>
  <si>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</si>
  <si>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</si>
  <si>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</si>
  <si>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</si>
  <si>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</si>
  <si>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</si>
  <si>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</si>
  <si>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</si>
  <si>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</si>
  <si>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</si>
  <si>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</si>
  <si>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</si>
  <si>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</si>
  <si>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</si>
  <si>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</si>
  <si>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</si>
  <si>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</si>
  <si>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</si>
  <si>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</si>
  <si>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</si>
  <si>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</si>
  <si>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</si>
  <si>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</si>
  <si>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91290A321</t>
  </si>
  <si>
    <t>92210A194</t>
  </si>
  <si>
    <t>W55165B</t>
  </si>
  <si>
    <t>W55125SB</t>
  </si>
  <si>
    <t>W27025DCBB</t>
  </si>
  <si>
    <t>9452K124</t>
  </si>
  <si>
    <t>9452K129</t>
  </si>
  <si>
    <t>9452K132</t>
  </si>
  <si>
    <t>9452K133</t>
  </si>
  <si>
    <t>9452K135</t>
  </si>
  <si>
    <t>9452K312</t>
  </si>
  <si>
    <t>9452K314</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</si>
  <si>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</si>
  <si>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</si>
  <si>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</si>
  <si>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</si>
  <si>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</si>
  <si>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</si>
  <si>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</si>
  <si>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</si>
  <si>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</si>
  <si>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</si>
  <si>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</si>
  <si>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</si>
  <si>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</si>
  <si>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</si>
  <si>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</si>
  <si>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</si>
  <si>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</si>
  <si>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</si>
  <si>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</si>
  <si>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</si>
  <si>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</si>
  <si>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</si>
  <si>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</si>
  <si>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</si>
  <si>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</si>
  <si>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</si>
  <si>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</si>
  <si>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</si>
  <si>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</si>
  <si>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</si>
  <si>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</si>
  <si>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</si>
  <si>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</si>
  <si>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</si>
  <si>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</si>
  <si>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</si>
  <si>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</si>
  <si>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</si>
  <si>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</si>
  <si>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</si>
  <si>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</si>
  <si>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</si>
  <si>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</si>
  <si>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</si>
  <si>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</si>
  <si>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</si>
  <si>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</si>
  <si>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</si>
  <si>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</si>
  <si>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</si>
  <si>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</si>
  <si>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</si>
  <si>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</si>
  <si>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</si>
  <si>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</si>
  <si>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</si>
  <si>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</si>
  <si>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</si>
  <si>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</si>
  <si>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</si>
  <si>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</si>
  <si>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</si>
  <si>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</si>
  <si>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</si>
  <si>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</si>
  <si>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</si>
  <si>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</si>
  <si>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</si>
  <si>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</si>
  <si>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</si>
  <si>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</si>
  <si>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</si>
  <si>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</si>
  <si>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</si>
  <si>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</si>
  <si>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</si>
  <si>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</si>
  <si>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</si>
  <si>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</si>
  <si>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</si>
  <si>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</si>
  <si>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</si>
  <si>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</si>
  <si>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</si>
  <si>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</si>
  <si>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</si>
  <si>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</si>
  <si>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</si>
  <si>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</si>
  <si>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</si>
  <si>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</si>
  <si>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</si>
  <si>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</si>
  <si>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</si>
  <si>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</si>
  <si>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</si>
  <si>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</si>
  <si>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</si>
  <si>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</si>
  <si>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</si>
  <si>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</si>
  <si>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</si>
  <si>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</si>
  <si>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</si>
  <si>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</si>
  <si>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</si>
  <si>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</si>
  <si>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</si>
  <si>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</si>
  <si>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</si>
  <si>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</si>
  <si>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</si>
  <si>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</si>
  <si>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</si>
  <si>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</si>
  <si>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</si>
  <si>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</si>
  <si>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</si>
  <si>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</si>
  <si>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</si>
  <si>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</si>
  <si>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</si>
  <si>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</si>
  <si>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</si>
  <si>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</si>
  <si>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</si>
  <si>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</si>
  <si>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</si>
  <si>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</si>
  <si>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</si>
  <si>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</si>
  <si>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</si>
  <si>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</si>
  <si>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</si>
  <si>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</si>
  <si>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</si>
  <si>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</si>
  <si>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</si>
  <si>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</si>
  <si>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</si>
  <si>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</si>
  <si>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</si>
  <si>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</si>
  <si>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</si>
  <si>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</si>
  <si>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</si>
  <si>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</si>
  <si>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</si>
  <si>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</si>
  <si>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</si>
  <si>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</si>
  <si>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</si>
  <si>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</si>
  <si>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</si>
  <si>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</si>
  <si>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</si>
  <si>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</si>
  <si>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</si>
  <si>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</si>
  <si>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</si>
  <si>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</si>
  <si>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</si>
  <si>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</si>
  <si>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</si>
  <si>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</si>
  <si>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</si>
  <si>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</si>
  <si>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</si>
  <si>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</si>
  <si>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</si>
  <si>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</si>
  <si>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</si>
  <si>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</si>
  <si>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</si>
  <si>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</si>
  <si>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</si>
  <si>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</si>
  <si>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</si>
  <si>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</si>
  <si>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</si>
  <si>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</si>
  <si>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</si>
  <si>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</si>
  <si>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</si>
  <si>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</si>
  <si>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</si>
  <si>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</si>
  <si>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</si>
  <si>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</si>
  <si>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</si>
  <si>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</si>
  <si>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</si>
  <si>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</si>
  <si>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</si>
  <si>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</si>
  <si>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</si>
  <si>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</si>
  <si>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</si>
  <si>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</si>
  <si>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</si>
  <si>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</si>
  <si>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</si>
  <si>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</si>
  <si>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</si>
  <si>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</si>
  <si>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</si>
  <si>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</si>
  <si>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</si>
  <si>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</si>
  <si>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</si>
  <si>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</si>
  <si>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</si>
  <si>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</si>
  <si>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</si>
  <si>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</si>
  <si>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</si>
  <si>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</si>
  <si>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</si>
  <si>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</si>
  <si>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</si>
  <si>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</si>
  <si>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</si>
  <si>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</si>
  <si>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</si>
  <si>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</si>
  <si>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</si>
  <si>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</si>
  <si>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</si>
  <si>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</si>
  <si>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</si>
  <si>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</si>
  <si>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</si>
  <si>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</si>
  <si>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</si>
  <si>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</si>
  <si>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</si>
  <si>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</si>
  <si>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</si>
  <si>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</si>
  <si>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</si>
  <si>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</si>
  <si>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</si>
  <si>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</si>
  <si>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</si>
  <si>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</si>
  <si>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</si>
  <si>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</si>
  <si>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</si>
  <si>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</si>
  <si>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</si>
  <si>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</si>
  <si>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</si>
  <si>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</si>
  <si>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</si>
  <si>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</si>
  <si>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</si>
  <si>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</si>
  <si>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</si>
  <si>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</si>
  <si>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</si>
  <si>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</si>
  <si>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</si>
  <si>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</si>
  <si>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</si>
  <si>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</si>
  <si>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</si>
  <si>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</si>
  <si>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</si>
  <si>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</si>
  <si>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</si>
  <si>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</si>
  <si>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</si>
  <si>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</si>
  <si>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</si>
  <si>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</si>
  <si>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</si>
  <si>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</si>
  <si>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</si>
  <si>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</si>
  <si>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</si>
  <si>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</si>
  <si>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</si>
  <si>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</si>
  <si>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</si>
  <si>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</si>
  <si>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</si>
  <si>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</si>
  <si>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</si>
  <si>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</si>
  <si>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</si>
  <si>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</si>
  <si>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</si>
  <si>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</si>
  <si>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</si>
  <si>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</si>
  <si>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</si>
  <si>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</si>
  <si>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</si>
  <si>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</si>
  <si>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</si>
  <si>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</si>
  <si>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</si>
  <si>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</si>
  <si>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</si>
  <si>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</si>
  <si>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</si>
  <si>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</si>
  <si>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</si>
  <si>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</si>
  <si>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</si>
  <si>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</si>
  <si>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</si>
  <si>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</si>
  <si>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</si>
  <si>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</si>
  <si>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</si>
  <si>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</si>
  <si>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</si>
  <si>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</si>
  <si>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</si>
  <si>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</si>
  <si>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</si>
  <si>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</si>
  <si>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</si>
  <si>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</si>
  <si>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</si>
  <si>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</si>
  <si>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</si>
  <si>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</si>
  <si>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</si>
  <si>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</si>
  <si>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</si>
  <si>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</si>
  <si>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</si>
  <si>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</si>
  <si>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</si>
  <si>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</si>
  <si>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</si>
  <si>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</si>
  <si>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</si>
  <si>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</si>
  <si>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9061K70</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</si>
  <si>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</si>
  <si>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</si>
  <si>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</si>
  <si>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</si>
  <si>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</si>
  <si>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</si>
  <si>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</si>
  <si>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</si>
  <si>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</si>
  <si>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</si>
  <si>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</si>
  <si>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</si>
  <si>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</si>
  <si>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</si>
  <si>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</si>
  <si>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</si>
  <si>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</si>
  <si>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</si>
  <si>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</si>
  <si>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</si>
  <si>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</si>
  <si>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</si>
  <si>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</si>
  <si>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</si>
  <si>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</si>
  <si>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</si>
  <si>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</si>
  <si>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</si>
  <si>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</si>
  <si>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</si>
  <si>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</si>
  <si>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</si>
  <si>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</si>
  <si>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</si>
  <si>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</si>
  <si>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</si>
  <si>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</si>
  <si>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</si>
  <si>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</si>
  <si>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</si>
  <si>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</si>
  <si>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</si>
  <si>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</si>
  <si>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</si>
  <si>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</si>
  <si>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</si>
  <si>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</si>
  <si>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</si>
  <si>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</si>
  <si>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</si>
  <si>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</si>
  <si>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</si>
  <si>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</si>
  <si>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</si>
  <si>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</si>
  <si>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</si>
  <si>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</si>
  <si>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</si>
  <si>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</si>
  <si>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</si>
  <si>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</si>
  <si>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</si>
  <si>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</si>
  <si>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</si>
  <si>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</si>
  <si>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</si>
  <si>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</si>
  <si>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</si>
  <si>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</si>
  <si>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</si>
  <si>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</si>
  <si>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</si>
  <si>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</si>
  <si>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</si>
  <si>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</si>
  <si>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</si>
  <si>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</si>
  <si>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</si>
  <si>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</si>
  <si>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</si>
  <si>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</si>
  <si>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</si>
  <si>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</si>
  <si>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</si>
  <si>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</si>
  <si>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</si>
  <si>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</si>
  <si>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</si>
  <si>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</si>
  <si>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</si>
  <si>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</si>
  <si>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</si>
  <si>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</si>
  <si>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</si>
  <si>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</si>
  <si>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</si>
  <si>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LIP SIZE</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</si>
  <si>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</si>
  <si>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</si>
  <si>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</si>
  <si>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</si>
  <si>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</si>
  <si>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</si>
  <si>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</si>
  <si>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</si>
  <si>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</si>
  <si>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</si>
  <si>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</si>
  <si>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</si>
  <si>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</si>
  <si>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</si>
  <si>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</si>
  <si>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</si>
  <si>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</si>
  <si>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</si>
  <si>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</si>
  <si>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</si>
  <si>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</si>
  <si>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</si>
  <si>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</si>
  <si>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</si>
  <si>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</si>
  <si>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</si>
  <si>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</si>
  <si>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</si>
  <si>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</si>
  <si>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</si>
  <si>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</si>
  <si>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</si>
  <si>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</si>
  <si>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</si>
  <si>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</si>
  <si>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</si>
  <si>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</si>
  <si>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</si>
  <si>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</si>
  <si>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</si>
  <si>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</si>
  <si>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</si>
  <si>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</si>
  <si>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</si>
  <si>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</si>
  <si>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</si>
  <si>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</si>
  <si>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</si>
  <si>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</si>
  <si>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</si>
  <si>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</si>
  <si>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</si>
  <si>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</si>
  <si>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</si>
  <si>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</si>
  <si>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</si>
  <si>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</si>
  <si>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</si>
  <si>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</si>
  <si>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</si>
  <si>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</si>
  <si>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</si>
  <si>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</si>
  <si>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</si>
  <si>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</si>
  <si>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</si>
  <si>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</si>
  <si>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</si>
  <si>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</si>
  <si>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</si>
  <si>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</si>
  <si>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</si>
  <si>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</si>
  <si>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</si>
  <si>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</si>
  <si>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</si>
  <si>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</si>
  <si>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</si>
  <si>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</si>
  <si>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</si>
  <si>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</si>
  <si>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</si>
  <si>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</si>
  <si>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</si>
  <si>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</si>
  <si>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</si>
  <si>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</si>
  <si>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</si>
  <si>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</si>
  <si>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</si>
  <si>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</si>
  <si>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</si>
  <si>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</si>
  <si>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</si>
  <si>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</si>
  <si>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</si>
  <si>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</si>
  <si>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</si>
  <si>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</si>
  <si>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</si>
  <si>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</si>
  <si>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</si>
  <si>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</si>
  <si>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</si>
  <si>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</si>
  <si>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</si>
  <si>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</si>
  <si>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</si>
  <si>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</si>
  <si>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</si>
  <si>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</si>
  <si>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</si>
  <si>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</si>
  <si>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</si>
  <si>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</si>
  <si>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</si>
  <si>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</si>
  <si>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</si>
  <si>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</si>
  <si>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</si>
  <si>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</si>
  <si>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</si>
  <si>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</si>
  <si>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</si>
  <si>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</si>
  <si>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</si>
  <si>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</si>
  <si>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</si>
  <si>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</si>
  <si>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</si>
  <si>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</si>
  <si>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</si>
  <si>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</si>
  <si>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</si>
  <si>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</si>
  <si>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</si>
  <si>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</si>
  <si>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</si>
  <si>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</si>
  <si>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</si>
  <si>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</si>
  <si>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</si>
  <si>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</si>
  <si>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</si>
  <si>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</si>
  <si>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</si>
  <si>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</si>
  <si>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</si>
  <si>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</si>
  <si>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</si>
  <si>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</si>
  <si>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</si>
  <si>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</si>
  <si>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</si>
  <si>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</si>
  <si>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</si>
  <si>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</si>
  <si>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</si>
  <si>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</si>
  <si>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</si>
  <si>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</si>
  <si>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</si>
  <si>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</si>
  <si>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</si>
  <si>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</si>
  <si>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</si>
  <si>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</si>
  <si>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</si>
  <si>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</si>
  <si>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</si>
  <si>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</si>
  <si>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</si>
  <si>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</si>
  <si>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</si>
  <si>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</si>
  <si>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</si>
  <si>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</si>
  <si>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</si>
  <si>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</si>
  <si>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</si>
  <si>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</si>
  <si>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</si>
  <si>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</si>
  <si>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</si>
  <si>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</si>
  <si>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</si>
  <si>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</si>
  <si>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</si>
  <si>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</si>
  <si>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</si>
  <si>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</si>
  <si>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</si>
  <si>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</si>
  <si>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</si>
  <si>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</si>
  <si>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</si>
  <si>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</si>
  <si>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</si>
  <si>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</si>
  <si>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</si>
  <si>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</si>
  <si>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</si>
  <si>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</si>
  <si>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</si>
  <si>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</si>
  <si>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</si>
  <si>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</si>
  <si>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</si>
  <si>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</si>
  <si>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</si>
  <si>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</si>
  <si>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</si>
  <si>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</si>
  <si>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</si>
  <si>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</si>
  <si>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</si>
  <si>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</si>
  <si>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</si>
  <si>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</si>
  <si>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</si>
  <si>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</si>
  <si>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</si>
  <si>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</si>
  <si>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</si>
  <si>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</si>
  <si>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</si>
  <si>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</si>
  <si>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</si>
  <si>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</si>
  <si>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</si>
  <si>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</si>
  <si>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</si>
  <si>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</si>
  <si>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</si>
  <si>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</si>
  <si>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</si>
  <si>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</si>
  <si>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</si>
  <si>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</si>
  <si>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</si>
  <si>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</si>
  <si>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</si>
  <si>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</si>
  <si>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</si>
  <si>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</si>
  <si>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</si>
  <si>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</si>
  <si>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</si>
  <si>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</si>
  <si>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</si>
  <si>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</si>
  <si>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</si>
  <si>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</si>
  <si>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</si>
  <si>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</si>
  <si>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</si>
  <si>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</si>
  <si>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</si>
  <si>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</si>
  <si>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</si>
  <si>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</si>
  <si>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</si>
  <si>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</si>
  <si>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</si>
  <si>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</si>
  <si>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</si>
  <si>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</si>
  <si>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</si>
  <si>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</si>
  <si>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</si>
  <si>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</si>
  <si>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</si>
  <si>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</si>
  <si>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</si>
  <si>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</si>
  <si>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</si>
  <si>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</si>
  <si>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</si>
  <si>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</si>
  <si>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</si>
  <si>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</si>
  <si>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</si>
  <si>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</si>
  <si>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</si>
  <si>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</si>
  <si>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</si>
  <si>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</si>
  <si>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</si>
  <si>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</si>
  <si>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</si>
  <si>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</si>
  <si>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</si>
  <si>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</si>
  <si>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</si>
  <si>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</si>
  <si>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</si>
  <si>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</si>
  <si>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</si>
  <si>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</si>
  <si>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</si>
  <si>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</si>
  <si>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</si>
  <si>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</si>
  <si>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</si>
  <si>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</si>
  <si>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</si>
  <si>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</si>
  <si>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</si>
  <si>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</si>
  <si>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</si>
  <si>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</si>
  <si>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</si>
  <si>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</si>
  <si>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</si>
  <si>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</si>
  <si>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</si>
  <si>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</si>
  <si>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</si>
  <si>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</si>
  <si>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</si>
  <si>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</si>
  <si>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</si>
  <si>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</si>
  <si>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</si>
  <si>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</si>
  <si>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</si>
  <si>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</si>
  <si>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</si>
  <si>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</si>
  <si>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</si>
  <si>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</si>
  <si>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</si>
  <si>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</si>
  <si>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</si>
  <si>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</si>
  <si>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</si>
  <si>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</si>
  <si>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</si>
  <si>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</si>
  <si>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</si>
  <si>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</si>
  <si>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</si>
  <si>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</si>
  <si>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</si>
  <si>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</si>
  <si>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</si>
  <si>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</si>
  <si>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</si>
  <si>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</si>
  <si>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</si>
  <si>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</si>
  <si>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</si>
  <si>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</si>
  <si>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</si>
  <si>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</si>
  <si>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</si>
  <si>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</si>
  <si>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</si>
  <si>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</si>
  <si>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</si>
  <si>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</si>
  <si>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</si>
  <si>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</si>
  <si>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</si>
  <si>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</si>
  <si>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</si>
  <si>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</si>
  <si>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</si>
  <si>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</si>
  <si>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</si>
  <si>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</si>
  <si>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</si>
  <si>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</si>
  <si>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</si>
  <si>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</si>
  <si>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</si>
  <si>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</si>
  <si>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</si>
  <si>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</si>
  <si>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</si>
  <si>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</si>
  <si>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</si>
  <si>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</si>
  <si>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</si>
  <si>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</si>
  <si>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</si>
  <si>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</si>
  <si>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</si>
  <si>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</si>
  <si>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</si>
  <si>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</si>
  <si>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</si>
  <si>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</si>
  <si>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</si>
  <si>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</si>
  <si>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</si>
  <si>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</si>
  <si>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</si>
  <si>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</si>
  <si>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</si>
  <si>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</si>
  <si>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</si>
  <si>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</si>
  <si>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</si>
  <si>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</si>
  <si>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</si>
  <si>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</si>
  <si>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</si>
  <si>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</si>
  <si>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</si>
  <si>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</si>
  <si>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</si>
  <si>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</si>
  <si>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</si>
  <si>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</si>
  <si>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</si>
  <si>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</si>
  <si>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</si>
  <si>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</si>
  <si>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</si>
  <si>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</si>
  <si>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</si>
  <si>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</si>
  <si>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</si>
  <si>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</si>
  <si>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</si>
  <si>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</si>
  <si>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</si>
  <si>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</si>
  <si>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</si>
  <si>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</si>
  <si>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</si>
  <si>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</si>
  <si>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</si>
  <si>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</si>
  <si>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</si>
  <si>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</si>
  <si>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</si>
  <si>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</si>
  <si>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</si>
  <si>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</si>
  <si>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</si>
  <si>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</si>
  <si>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</si>
  <si>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</si>
  <si>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</si>
  <si>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</si>
  <si>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</si>
  <si>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</si>
  <si>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</si>
  <si>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</si>
  <si>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</si>
  <si>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</si>
  <si>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</si>
  <si>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</si>
  <si>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</si>
  <si>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</si>
  <si>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</si>
  <si>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</si>
  <si>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</si>
  <si>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</si>
  <si>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</si>
  <si>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</si>
  <si>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</si>
  <si>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</si>
  <si>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</si>
  <si>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</si>
  <si>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</si>
  <si>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</si>
  <si>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</si>
  <si>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</si>
  <si>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</si>
  <si>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</si>
  <si>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</si>
  <si>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</si>
  <si>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</si>
  <si>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</si>
  <si>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</si>
  <si>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</si>
  <si>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</si>
  <si>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</si>
  <si>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</si>
  <si>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</si>
  <si>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</si>
  <si>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</si>
  <si>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</si>
  <si>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</si>
  <si>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</si>
  <si>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</si>
  <si>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</si>
  <si>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</si>
  <si>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</si>
  <si>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</si>
  <si>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</si>
  <si>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</si>
  <si>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</si>
  <si>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</si>
  <si>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</si>
  <si>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</si>
  <si>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</si>
  <si>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</si>
  <si>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</si>
  <si>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</si>
  <si>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</si>
  <si>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</si>
  <si>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</si>
  <si>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</si>
  <si>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</si>
  <si>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</si>
  <si>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</si>
  <si>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</si>
  <si>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</si>
  <si>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</si>
  <si>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</si>
  <si>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</si>
  <si>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</si>
  <si>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</si>
  <si>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</si>
  <si>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</si>
  <si>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</si>
  <si>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</si>
  <si>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</si>
  <si>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</si>
  <si>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</si>
  <si>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</si>
  <si>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</si>
  <si>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</si>
  <si>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</si>
  <si>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</si>
  <si>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</si>
  <si>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</si>
  <si>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</si>
  <si>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</si>
  <si>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</si>
  <si>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</si>
  <si>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</si>
  <si>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</si>
  <si>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</si>
  <si>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</si>
  <si>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</si>
  <si>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</si>
  <si>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</si>
  <si>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</si>
  <si>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</si>
  <si>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</si>
  <si>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</si>
  <si>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</si>
  <si>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</si>
  <si>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</si>
  <si>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</si>
  <si>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</si>
  <si>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https://customwheelhousellc.box.com/s/g0z2mzng0aptjqfcbiwz5axdsk5ek80h</t>
  </si>
  <si>
    <t>https://customwheelhousellc.box.com/s/6ywrqw19zjsgnsq1c443iwk6qiuib46i</t>
  </si>
  <si>
    <t>https://customwheelhousellc.box.com/s/pm6xlewa5nq3xb3vzoekce7mkecud6li</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</si>
  <si>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</si>
  <si>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</si>
  <si>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</si>
  <si>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</si>
  <si>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</si>
  <si>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</si>
  <si>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</si>
  <si>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</si>
  <si>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</si>
  <si>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</si>
  <si>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</si>
  <si>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</si>
  <si>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</si>
  <si>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</si>
  <si>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</si>
  <si>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</si>
  <si>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</si>
  <si>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</si>
  <si>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</si>
  <si>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</si>
  <si>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T080K123-H60</t>
  </si>
  <si>
    <t>CP-T080K123-T</t>
  </si>
  <si>
    <t>T080K64</t>
  </si>
  <si>
    <t>T080K86</t>
  </si>
  <si>
    <t>T080K104</t>
  </si>
  <si>
    <t>T080K107</t>
  </si>
  <si>
    <t>T080K123</t>
  </si>
  <si>
    <t>T080B140</t>
  </si>
  <si>
    <t>T080B140-1</t>
  </si>
  <si>
    <t>T078K104</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</si>
  <si>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</si>
  <si>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</si>
  <si>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</si>
  <si>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</si>
  <si>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</si>
  <si>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</si>
  <si>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</si>
  <si>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https://customwheelhousellc.box.com/s/ntmbus4y7prcew6cc8kdjmr5nnnroyov</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</si>
  <si>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</si>
  <si>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</si>
  <si>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</si>
  <si>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</si>
  <si>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</si>
  <si>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</si>
  <si>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</si>
  <si>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</si>
  <si>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</si>
  <si>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</si>
  <si>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</si>
  <si>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</si>
  <si>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</si>
  <si>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</si>
  <si>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</si>
  <si>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</si>
  <si>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</si>
  <si>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</si>
  <si>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</si>
  <si>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</si>
  <si>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</si>
  <si>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</si>
  <si>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</si>
  <si>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</si>
  <si>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</si>
  <si>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</si>
  <si>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</si>
  <si>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</si>
  <si>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</si>
  <si>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</si>
  <si>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</si>
  <si>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</si>
  <si>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</si>
  <si>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</si>
  <si>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</si>
  <si>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</si>
  <si>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</si>
  <si>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</si>
  <si>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</si>
  <si>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</si>
  <si>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</si>
  <si>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</si>
  <si>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</si>
  <si>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</si>
  <si>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</si>
  <si>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</si>
  <si>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</si>
  <si>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</si>
  <si>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</si>
  <si>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</si>
  <si>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</si>
  <si>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</si>
  <si>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</si>
  <si>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</si>
  <si>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</si>
  <si>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</si>
  <si>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</si>
  <si>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</si>
  <si>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</si>
  <si>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</si>
  <si>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</si>
  <si>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</si>
  <si>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</si>
  <si>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</si>
  <si>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</si>
  <si>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</si>
  <si>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</si>
  <si>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</si>
  <si>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</si>
  <si>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</si>
  <si>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</si>
  <si>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</si>
  <si>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</si>
  <si>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</si>
  <si>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</si>
  <si>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</si>
  <si>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</si>
  <si>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</si>
  <si>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</si>
  <si>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</si>
  <si>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</si>
  <si>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</si>
  <si>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</si>
  <si>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</si>
  <si>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</si>
  <si>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</si>
  <si>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</si>
  <si>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</si>
  <si>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</si>
  <si>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</si>
  <si>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</si>
  <si>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</si>
  <si>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</si>
  <si>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</si>
  <si>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</si>
  <si>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</si>
  <si>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</si>
  <si>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</si>
  <si>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https://customwheelhousellc.box.com/s/fkb6g9fh0kylyo6p85jal69kot3i4l84</t>
  </si>
  <si>
    <t>https://customwheelhousellc.box.com/s/9o1t1bb8f80tzsdpgdu6te68njgufbud</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</si>
  <si>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</si>
  <si>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</si>
  <si>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</si>
  <si>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</si>
  <si>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</si>
  <si>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</si>
  <si>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</si>
  <si>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</si>
  <si>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</si>
  <si>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</si>
  <si>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</si>
  <si>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</si>
  <si>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</si>
  <si>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</si>
  <si>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</si>
  <si>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</si>
  <si>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</si>
  <si>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</si>
  <si>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</si>
  <si>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</si>
  <si>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</si>
  <si>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</si>
  <si>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</si>
  <si>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</si>
  <si>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</si>
  <si>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</si>
  <si>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</si>
  <si>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</si>
  <si>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</si>
  <si>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</si>
  <si>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</si>
  <si>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</si>
  <si>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</si>
  <si>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</si>
  <si>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</si>
  <si>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</si>
  <si>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</si>
  <si>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</si>
  <si>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</si>
  <si>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</si>
  <si>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</si>
  <si>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</si>
  <si>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</si>
  <si>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</si>
  <si>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</si>
  <si>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</si>
  <si>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</si>
  <si>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</si>
  <si>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</si>
  <si>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https://customwheelhousellc.box.com/s/zh6qymzhvf8zt40qiolt4lsohsxr27nf</t>
  </si>
  <si>
    <t>https://customwheelhousellc.box.com/s/17x0h3ksagm9jbc8lvfpu4lmuf2u52jv</t>
  </si>
  <si>
    <t>https://customwheelhousellc.box.com/s/v71kz8ejbzwg3dmqquqx6e3d9am84dd5</t>
  </si>
  <si>
    <t>https://customwheelhousellc.box.com/s/znuogtomhx0cpci71vlkhs9v5fj6cymz</t>
  </si>
  <si>
    <t>https://customwheelhousellc.box.com/s/fkdx53ysm1n6dtebh17d4n8twy6fk942</t>
  </si>
  <si>
    <t>https://customwheelhousellc.box.com/s/z1160tcyj0vs8qg2e94hcj1cbe0owqy5</t>
  </si>
  <si>
    <t>https://customwheelhousellc.box.com/s/6cnyujri8q6dd7jv6ybv4pcyiblnza0p</t>
  </si>
  <si>
    <t>https://customwheelhousellc.box.com/s/5wrlk3tmagvwixpfziiueejermm7ppsg</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</si>
  <si>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</si>
  <si>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</si>
  <si>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</si>
  <si>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</si>
  <si>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</si>
  <si>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</si>
  <si>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</si>
  <si>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</si>
  <si>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</si>
  <si>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</si>
  <si>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</si>
  <si>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</si>
  <si>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</si>
  <si>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</si>
  <si>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</si>
  <si>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</si>
  <si>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</si>
  <si>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</si>
  <si>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</si>
  <si>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</si>
  <si>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</si>
  <si>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</si>
  <si>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</si>
  <si>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</si>
  <si>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</si>
  <si>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</si>
  <si>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</si>
  <si>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</si>
  <si>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</si>
  <si>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</si>
  <si>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</si>
  <si>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</si>
  <si>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</si>
  <si>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</si>
  <si>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</si>
  <si>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</si>
  <si>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</si>
  <si>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</si>
  <si>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</si>
  <si>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</si>
  <si>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</si>
  <si>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</si>
  <si>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</si>
  <si>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</si>
  <si>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</si>
  <si>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</si>
  <si>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</si>
  <si>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</si>
  <si>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</si>
  <si>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</si>
  <si>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</si>
  <si>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</si>
  <si>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</si>
  <si>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</si>
  <si>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</si>
  <si>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W9907</t>
  </si>
  <si>
    <t>W9909</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</si>
  <si>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</si>
  <si>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</si>
  <si>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</si>
  <si>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</si>
  <si>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</si>
  <si>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</si>
  <si>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</si>
  <si>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</si>
  <si>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</si>
  <si>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</si>
  <si>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</si>
  <si>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</si>
  <si>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</si>
  <si>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</si>
  <si>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</si>
  <si>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</si>
  <si>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</si>
  <si>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</si>
  <si>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</si>
  <si>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</si>
  <si>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</si>
  <si>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</si>
  <si>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</si>
  <si>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</si>
  <si>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</si>
  <si>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</si>
  <si>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</si>
  <si>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</si>
  <si>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</si>
  <si>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</si>
  <si>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</si>
  <si>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</si>
  <si>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</si>
  <si>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</si>
  <si>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</si>
  <si>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</si>
  <si>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</si>
  <si>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</si>
  <si>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</si>
  <si>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</si>
  <si>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</si>
  <si>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</si>
  <si>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</si>
  <si>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</si>
  <si>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</si>
  <si>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</si>
  <si>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</si>
  <si>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</si>
  <si>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</si>
  <si>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</si>
  <si>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</si>
  <si>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</si>
  <si>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</si>
  <si>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</si>
  <si>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</si>
  <si>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</si>
  <si>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</si>
  <si>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</si>
  <si>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</si>
  <si>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</si>
  <si>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</si>
  <si>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</si>
  <si>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</si>
  <si>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</si>
  <si>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</si>
  <si>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</si>
  <si>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</si>
  <si>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</si>
  <si>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</si>
  <si>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</si>
  <si>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</si>
  <si>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</si>
  <si>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</si>
  <si>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</si>
  <si>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</si>
  <si>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</si>
  <si>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</si>
  <si>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</si>
  <si>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</si>
  <si>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</si>
  <si>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</si>
  <si>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</si>
  <si>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</si>
  <si>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</si>
  <si>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</si>
  <si>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</si>
  <si>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</si>
  <si>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</si>
  <si>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</si>
  <si>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</si>
  <si>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</si>
  <si>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</si>
  <si>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</si>
  <si>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</si>
  <si>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</si>
  <si>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</si>
  <si>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</si>
  <si>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</si>
  <si>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</si>
  <si>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</si>
  <si>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https://customwheelhousellc.box.com/s/505jx7ppayeunkq6vximg6mh85ayk94r</t>
  </si>
  <si>
    <t>https://customwheelhousellc.box.com/s/4kfc17rv7dzq0s90ihvm40lpcwge8mn3</t>
  </si>
  <si>
    <t>MR31329552840</t>
  </si>
  <si>
    <t>20x9.5, 5x120, 40 OS</t>
  </si>
  <si>
    <t>MR31329566845</t>
  </si>
  <si>
    <t>20x9.5, 5x130, 45 OS</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</si>
  <si>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</si>
  <si>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</si>
  <si>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</si>
  <si>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</si>
  <si>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</si>
  <si>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</si>
  <si>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</si>
  <si>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</si>
  <si>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</si>
  <si>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</si>
  <si>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</si>
  <si>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</si>
  <si>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</si>
  <si>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</si>
  <si>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</si>
  <si>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</si>
  <si>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</si>
  <si>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</si>
  <si>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</si>
  <si>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</si>
  <si>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</si>
  <si>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</si>
  <si>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</si>
  <si>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</si>
  <si>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</si>
  <si>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</si>
  <si>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</si>
  <si>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</si>
  <si>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</si>
  <si>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</si>
  <si>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</si>
  <si>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</si>
  <si>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</si>
  <si>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14x7, 4x110, 38 OS</t>
  </si>
  <si>
    <t>MR40547047943B</t>
  </si>
  <si>
    <t>14x7, 4x136, 13 OS</t>
  </si>
  <si>
    <t>MR31178560800</t>
  </si>
  <si>
    <t>17x8.5, 6x5.5, 0 OS</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</si>
  <si>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</si>
  <si>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</si>
  <si>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</si>
  <si>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</si>
  <si>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</si>
  <si>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</si>
  <si>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</si>
  <si>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</si>
  <si>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</si>
  <si>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</si>
  <si>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</si>
  <si>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</si>
  <si>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</si>
  <si>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</si>
  <si>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</si>
  <si>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</si>
  <si>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</si>
  <si>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</si>
  <si>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</si>
  <si>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</si>
  <si>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</si>
  <si>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</si>
  <si>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</si>
  <si>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</si>
  <si>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</si>
  <si>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</si>
  <si>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</si>
  <si>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</si>
  <si>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</si>
  <si>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</si>
  <si>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</si>
  <si>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</si>
  <si>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</si>
  <si>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</si>
  <si>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</si>
  <si>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</si>
  <si>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</si>
  <si>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</si>
  <si>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</si>
  <si>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</si>
  <si>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</si>
  <si>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</si>
  <si>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</si>
  <si>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</si>
  <si>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</si>
  <si>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</si>
  <si>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</si>
  <si>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</si>
  <si>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</si>
  <si>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</si>
  <si>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</si>
  <si>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</si>
  <si>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</si>
  <si>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</si>
  <si>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</si>
  <si>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</si>
  <si>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</si>
  <si>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</si>
  <si>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</si>
  <si>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</si>
  <si>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</si>
  <si>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</si>
  <si>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</si>
  <si>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</si>
  <si>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</si>
  <si>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</si>
  <si>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</si>
  <si>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</si>
  <si>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</si>
  <si>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</si>
  <si>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</si>
  <si>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</si>
  <si>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</si>
  <si>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</si>
  <si>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</si>
  <si>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</si>
  <si>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</si>
  <si>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</si>
  <si>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</si>
  <si>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</si>
  <si>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</si>
  <si>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</si>
  <si>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</si>
  <si>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</si>
  <si>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</si>
  <si>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</si>
  <si>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</si>
  <si>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</si>
  <si>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</si>
  <si>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</si>
  <si>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</si>
  <si>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</si>
  <si>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</si>
  <si>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</si>
  <si>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</si>
  <si>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</si>
  <si>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</si>
  <si>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</si>
  <si>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</si>
  <si>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</si>
  <si>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</si>
  <si>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</si>
  <si>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</si>
  <si>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</si>
  <si>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</si>
  <si>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</si>
  <si>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</si>
  <si>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</si>
  <si>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</si>
  <si>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</si>
  <si>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</si>
  <si>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</si>
  <si>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</si>
  <si>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</si>
  <si>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</si>
  <si>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</si>
  <si>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</si>
  <si>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</si>
  <si>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</si>
  <si>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</si>
  <si>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</si>
  <si>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</si>
  <si>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</si>
  <si>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</si>
  <si>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</si>
  <si>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</si>
  <si>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</si>
  <si>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</si>
  <si>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</si>
  <si>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</si>
  <si>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</si>
  <si>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</si>
  <si>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</si>
  <si>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</si>
  <si>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</si>
  <si>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</si>
  <si>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</si>
  <si>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</si>
  <si>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</si>
  <si>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</si>
  <si>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</si>
  <si>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</si>
  <si>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</si>
  <si>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</si>
  <si>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</si>
  <si>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</si>
  <si>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</si>
  <si>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</si>
  <si>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</si>
  <si>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</si>
  <si>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</si>
  <si>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</si>
  <si>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</si>
  <si>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</si>
  <si>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</si>
  <si>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</si>
  <si>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</si>
  <si>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</si>
  <si>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</si>
  <si>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</si>
  <si>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</si>
  <si>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</si>
  <si>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</si>
  <si>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</si>
  <si>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</si>
  <si>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</si>
  <si>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</si>
  <si>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</si>
  <si>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</si>
  <si>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</si>
  <si>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</si>
  <si>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</si>
  <si>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</si>
  <si>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</si>
  <si>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</si>
  <si>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</si>
  <si>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</si>
  <si>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</si>
  <si>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</si>
  <si>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</si>
  <si>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</si>
  <si>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</si>
  <si>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</si>
  <si>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</si>
  <si>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</si>
  <si>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</si>
  <si>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</si>
  <si>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</si>
  <si>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</si>
  <si>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</si>
  <si>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</si>
  <si>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</si>
  <si>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</si>
  <si>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</si>
  <si>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</si>
  <si>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</si>
  <si>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</si>
  <si>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</si>
  <si>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</si>
  <si>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</si>
  <si>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</si>
  <si>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</si>
  <si>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M14X1.5, MAG SHANK, BLACK, DUALLY (SPRINTER), 24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</si>
  <si>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</si>
  <si>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</si>
  <si>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</si>
  <si>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</si>
  <si>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</si>
  <si>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</si>
  <si>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</si>
  <si>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</si>
  <si>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</si>
  <si>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</si>
  <si>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</si>
  <si>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</si>
  <si>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</si>
  <si>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</si>
  <si>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</si>
  <si>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</si>
  <si>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</si>
  <si>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</si>
  <si>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</si>
  <si>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</si>
  <si>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</si>
  <si>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</si>
  <si>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</si>
  <si>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</si>
  <si>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</si>
  <si>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</si>
  <si>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</si>
  <si>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</si>
  <si>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</si>
  <si>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</si>
  <si>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</si>
  <si>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</si>
  <si>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</si>
  <si>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</si>
  <si>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</si>
  <si>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</si>
  <si>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</si>
  <si>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</si>
  <si>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</si>
  <si>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</si>
  <si>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</si>
  <si>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</si>
  <si>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</si>
  <si>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</si>
  <si>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</si>
  <si>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</si>
  <si>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</si>
  <si>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</si>
  <si>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</si>
  <si>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</si>
  <si>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20x9, 6x135, 18 OS</t>
  </si>
  <si>
    <t>17x7.5, 6x5.5, 25 OS</t>
  </si>
  <si>
    <t>18x8, 5x100, 42 OS</t>
  </si>
  <si>
    <t>20x10, 5x5, -24 OS</t>
  </si>
  <si>
    <t>20x10, 6x5.5, -24 OS</t>
  </si>
  <si>
    <t>20x10, 8x170, -24 OS</t>
  </si>
  <si>
    <t>20x10, 8x180, -24 OS</t>
  </si>
  <si>
    <t>20x12, 5x5, -52 OS</t>
  </si>
  <si>
    <t>20x12, 6x5.5, -52 OS</t>
  </si>
  <si>
    <t>20x12, 8x6.5, -52 OS</t>
  </si>
  <si>
    <t>20x12, 8x170, -52 OS</t>
  </si>
  <si>
    <t>14x7, 4x110, 10 OS</t>
  </si>
  <si>
    <t>GZ80141046555B</t>
  </si>
  <si>
    <t>GZ80347047552B</t>
  </si>
  <si>
    <t>GZ80347046552B</t>
  </si>
  <si>
    <t xml:space="preserve">MR31029016918, MR31477596525, MR31477596825, MR50388051542, MR61021050924N, MR61021050524N, MR61021060524N, MR61021087524N, MR61021088524N, </t>
  </si>
  <si>
    <t>14x10, 4x156, 0 OS</t>
  </si>
  <si>
    <t>14x7, 4x136, 38 OS</t>
  </si>
  <si>
    <t>14x7, 4x156, 38 OS</t>
  </si>
  <si>
    <t>MR705</t>
  </si>
  <si>
    <t>17x8.5, 5x5, 25 OS</t>
  </si>
  <si>
    <t>17x8.5, 6x120, 0 OS</t>
  </si>
  <si>
    <t>17x8.5, 6x135, 0 OS</t>
  </si>
  <si>
    <t>17x8.5, 6x135, 25 OS</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</si>
  <si>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</si>
  <si>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</si>
  <si>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</si>
  <si>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</si>
  <si>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</si>
  <si>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</si>
  <si>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</si>
  <si>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</si>
  <si>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</si>
  <si>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</si>
  <si>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</si>
  <si>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</si>
  <si>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</si>
  <si>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</si>
  <si>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</si>
  <si>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</si>
  <si>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</si>
  <si>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</si>
  <si>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</si>
  <si>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</si>
  <si>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</si>
  <si>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</si>
  <si>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</si>
  <si>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</si>
  <si>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</si>
  <si>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</si>
  <si>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</si>
  <si>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</si>
  <si>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</si>
  <si>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</si>
  <si>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</si>
  <si>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</si>
  <si>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</si>
  <si>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</si>
  <si>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</si>
  <si>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</si>
  <si>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</si>
  <si>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</si>
  <si>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</si>
  <si>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</si>
  <si>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</si>
  <si>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</si>
  <si>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</si>
  <si>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</si>
  <si>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</si>
  <si>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</si>
  <si>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</si>
  <si>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</si>
  <si>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</si>
  <si>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</si>
  <si>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</si>
  <si>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</si>
  <si>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</si>
  <si>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</si>
  <si>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</si>
  <si>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</si>
  <si>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</si>
  <si>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</si>
  <si>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</si>
  <si>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</si>
  <si>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</si>
  <si>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</si>
  <si>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</si>
  <si>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</si>
  <si>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</si>
  <si>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</si>
  <si>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</si>
  <si>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</si>
  <si>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</si>
  <si>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</si>
  <si>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</si>
  <si>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</si>
  <si>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</si>
  <si>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</si>
  <si>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</si>
  <si>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</si>
  <si>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</si>
  <si>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</si>
  <si>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</si>
  <si>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</si>
  <si>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</si>
  <si>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</si>
  <si>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</si>
  <si>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</si>
  <si>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</si>
  <si>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20x9, BLANK, -12 OS</t>
  </si>
  <si>
    <t>MR10679000944B</t>
  </si>
  <si>
    <t>17x9, BLANK, -44 OS</t>
  </si>
  <si>
    <t>MR10767000845</t>
  </si>
  <si>
    <t>16x7, BLANK, 45 OS</t>
  </si>
  <si>
    <t>MR10767000825</t>
  </si>
  <si>
    <t>16x7, BLANK, 25 OS</t>
  </si>
  <si>
    <t>MR20279000312B</t>
  </si>
  <si>
    <t>17x9, BLANK, -12 OS</t>
  </si>
  <si>
    <t>MR20279000325BV</t>
  </si>
  <si>
    <t>17x9, BLANK, 25 OS</t>
  </si>
  <si>
    <t>MR20279070325BVR</t>
  </si>
  <si>
    <t>ADDED RACE DRILL (R) MODIFIER TO FORGED (2XX) WHEELS</t>
  </si>
  <si>
    <t>MR10529000512B, MR10679000944B, MR10767000845, MR10767000825, MR20279000312B, MR20279000325BV</t>
  </si>
  <si>
    <t>CORRECTED 503 CAP PN</t>
  </si>
  <si>
    <t>MR31078516535</t>
  </si>
  <si>
    <t>17x8.5, 6x135, 35 OS</t>
  </si>
  <si>
    <t>MR31029080518</t>
  </si>
  <si>
    <t>MR31029080918</t>
  </si>
  <si>
    <t>20x9, 8x6.5, 18 OS</t>
  </si>
  <si>
    <t>MR31378550525</t>
  </si>
  <si>
    <t>MR50389512140</t>
  </si>
  <si>
    <t>18x9.5, 5x4.5, 40 OS</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</si>
  <si>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</si>
  <si>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</si>
  <si>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</si>
  <si>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</si>
  <si>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</si>
  <si>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</si>
  <si>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</si>
  <si>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</si>
  <si>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</si>
  <si>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</si>
  <si>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20x9, 5x150, 18 OS</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</si>
  <si>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</si>
  <si>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</si>
  <si>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</si>
  <si>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</si>
  <si>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</si>
  <si>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</si>
  <si>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</si>
  <si>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</si>
  <si>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</si>
  <si>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</si>
  <si>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</si>
  <si>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</si>
  <si>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</si>
  <si>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</si>
  <si>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</si>
  <si>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</si>
  <si>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</si>
  <si>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</si>
  <si>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</si>
  <si>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</si>
  <si>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</si>
  <si>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</si>
  <si>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</si>
  <si>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</si>
  <si>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</si>
  <si>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</si>
  <si>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</si>
  <si>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</si>
  <si>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</si>
  <si>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</si>
  <si>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</si>
  <si>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</si>
  <si>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</si>
  <si>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</si>
  <si>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</si>
  <si>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</si>
  <si>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</si>
  <si>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</si>
  <si>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17x8, 5x100, 42 OS</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</si>
  <si>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</si>
  <si>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</si>
  <si>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</si>
  <si>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</si>
  <si>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</si>
  <si>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</si>
  <si>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</si>
  <si>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</si>
  <si>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</si>
  <si>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</si>
  <si>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</si>
  <si>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</si>
  <si>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</si>
  <si>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</si>
  <si>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</si>
  <si>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</si>
  <si>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</si>
  <si>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</si>
  <si>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</si>
  <si>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</si>
  <si>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</si>
  <si>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</si>
  <si>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</si>
  <si>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</si>
  <si>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</si>
  <si>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</si>
  <si>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</si>
  <si>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</si>
  <si>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</si>
  <si>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</si>
  <si>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</si>
  <si>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</si>
  <si>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</si>
  <si>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</si>
  <si>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20x9.5, 6x5.5, 12 OS</t>
  </si>
  <si>
    <t>MR50388049542</t>
  </si>
  <si>
    <t>18x8, 5x108, 42 OS</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</si>
  <si>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</si>
  <si>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</si>
  <si>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</si>
  <si>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</si>
  <si>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</si>
  <si>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</si>
  <si>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</si>
  <si>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</si>
  <si>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</si>
  <si>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15x10, 5x4.5, -50 OS</t>
  </si>
  <si>
    <t>GZ80358046944B</t>
  </si>
  <si>
    <t>15x8, 4x156, 0 OS</t>
  </si>
  <si>
    <t>GZ80351047955B</t>
  </si>
  <si>
    <t>15x10, 4x136, 0 OS</t>
  </si>
  <si>
    <t>GZ80448047944</t>
  </si>
  <si>
    <t>14x8, 4x136, 0 OS</t>
  </si>
  <si>
    <t>GZ80448046944</t>
  </si>
  <si>
    <t>14x8, 4x156, 0 OS</t>
  </si>
  <si>
    <t>GZ80748047544B</t>
  </si>
  <si>
    <t>GZ80741047555B</t>
  </si>
  <si>
    <t>14x10, 4x136, 0 OS</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</si>
  <si>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</si>
  <si>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</si>
  <si>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</si>
  <si>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</si>
  <si>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</si>
  <si>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</si>
  <si>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</si>
  <si>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</si>
  <si>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</si>
  <si>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</si>
  <si>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</si>
  <si>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14x7, 4x136, 10 OS</t>
  </si>
  <si>
    <t>GZ80358047944B</t>
  </si>
  <si>
    <t>15x8, 4x136, 0 OS</t>
  </si>
  <si>
    <t>MR30451012750N, MR31378516525, GZ80358046944B, GZ80351047955B, GZ80448047944, GZ80448046944, GZ80748047544B, GZ80741047555B, GZ80147047843B, GZ80358047944B</t>
  </si>
  <si>
    <t>MR61021080524N</t>
  </si>
  <si>
    <t>20x10, 8x6.5, -24 OS</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</si>
  <si>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</si>
  <si>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</si>
  <si>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</si>
  <si>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</si>
  <si>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</si>
  <si>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</si>
  <si>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</si>
  <si>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</si>
  <si>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</si>
  <si>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17x9, 5x5.5, -12 OS</t>
  </si>
  <si>
    <t>CORRECTED CAP BORE FOR WHEELS WITH CP-CWHB108 AND CP-T076B140</t>
  </si>
  <si>
    <t>UPDATED MODEL FOR MR10378019300B TO MR103 BUGGY BEADLOCK</t>
  </si>
  <si>
    <t>MR31029060918</t>
  </si>
  <si>
    <t>20x9, 6x5.5, 18 OS</t>
  </si>
  <si>
    <t>MR31378560525</t>
  </si>
  <si>
    <t>17x8.5, 6x5.5, 25 OS</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</si>
  <si>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</si>
  <si>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</si>
  <si>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</si>
  <si>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</si>
  <si>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</si>
  <si>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</si>
  <si>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</si>
  <si>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</si>
  <si>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</si>
  <si>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</si>
  <si>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</si>
  <si>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</si>
  <si>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</si>
  <si>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</si>
  <si>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</si>
  <si>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</si>
  <si>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</si>
  <si>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</si>
  <si>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</si>
  <si>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</si>
  <si>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</si>
  <si>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</si>
  <si>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</si>
  <si>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</si>
  <si>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</si>
  <si>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</si>
  <si>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</si>
  <si>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</si>
  <si>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</si>
  <si>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</si>
  <si>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</si>
  <si>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</si>
  <si>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</si>
  <si>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 xml:space="preserve"> Beadlock Ring GZ14 Black</t>
  </si>
  <si>
    <t>Beadlock Ring 2 Machined</t>
  </si>
  <si>
    <t>Beadlock Ring 1.2 Machined</t>
  </si>
  <si>
    <t>Beadlock Ring 1.2 Black</t>
  </si>
  <si>
    <t>Beadlock Ring 2.2 Machined</t>
  </si>
  <si>
    <t>Beadlock Ring 2.2 Black</t>
  </si>
  <si>
    <t>Beadlock Ring GZ15 Black</t>
  </si>
  <si>
    <t>Beadlock Ring 1 Black</t>
  </si>
  <si>
    <t>Beadlock Ring 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</si>
  <si>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</si>
  <si>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</si>
  <si>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</si>
  <si>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</si>
  <si>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</si>
  <si>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</si>
  <si>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</si>
  <si>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</si>
  <si>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</si>
  <si>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</si>
  <si>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</si>
  <si>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</si>
  <si>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</si>
  <si>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</si>
  <si>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</si>
  <si>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</si>
  <si>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</si>
  <si>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</si>
  <si>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</si>
  <si>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</si>
  <si>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</si>
  <si>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</si>
  <si>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Venomous Cap</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</si>
  <si>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</si>
  <si>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</si>
  <si>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</si>
  <si>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</si>
  <si>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</si>
  <si>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</si>
  <si>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</si>
  <si>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</si>
  <si>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</si>
  <si>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</si>
  <si>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</si>
  <si>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</si>
  <si>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</si>
  <si>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</si>
  <si>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</si>
  <si>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</si>
  <si>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</si>
  <si>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</si>
  <si>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</si>
  <si>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</si>
  <si>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</si>
  <si>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</si>
  <si>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</si>
  <si>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</si>
  <si>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</si>
  <si>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</si>
  <si>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</si>
  <si>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</si>
  <si>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</si>
  <si>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</si>
  <si>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</si>
  <si>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</si>
  <si>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</si>
  <si>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</si>
  <si>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</si>
  <si>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</si>
  <si>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</si>
  <si>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</si>
  <si>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</si>
  <si>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</si>
  <si>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</si>
  <si>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</si>
  <si>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</si>
  <si>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</si>
  <si>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</si>
  <si>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</si>
  <si>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</si>
  <si>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</si>
  <si>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</si>
  <si>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</si>
  <si>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</si>
  <si>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</si>
  <si>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</si>
  <si>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</si>
  <si>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</si>
  <si>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</si>
  <si>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</si>
  <si>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</si>
  <si>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</si>
  <si>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</si>
  <si>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</si>
  <si>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</si>
  <si>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</si>
  <si>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</si>
  <si>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</si>
  <si>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</si>
  <si>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</si>
  <si>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</si>
  <si>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</si>
  <si>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</si>
  <si>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</si>
  <si>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</si>
  <si>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</si>
  <si>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</si>
  <si>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</si>
  <si>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</si>
  <si>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</si>
  <si>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</si>
  <si>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</si>
  <si>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</si>
  <si>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</si>
  <si>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</si>
  <si>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</si>
  <si>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</si>
  <si>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</si>
  <si>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</si>
  <si>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</si>
  <si>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</si>
  <si>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</si>
  <si>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</si>
  <si>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</si>
  <si>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</si>
  <si>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</si>
  <si>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</si>
  <si>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</si>
  <si>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</si>
  <si>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</si>
  <si>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</si>
  <si>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</si>
  <si>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</si>
  <si>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</si>
  <si>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</si>
  <si>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</si>
  <si>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</si>
  <si>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</si>
  <si>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</si>
  <si>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</si>
  <si>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</si>
  <si>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</si>
  <si>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</si>
  <si>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</si>
  <si>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17x8.5, 5x5, 0 OS</t>
  </si>
  <si>
    <t>17x9, 6x6.5, 25 OS</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</si>
  <si>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</si>
  <si>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</si>
  <si>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</si>
  <si>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</si>
  <si>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</si>
  <si>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</si>
  <si>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</si>
  <si>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</si>
  <si>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</si>
  <si>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</si>
  <si>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</si>
  <si>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</si>
  <si>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</si>
  <si>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</si>
  <si>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</si>
  <si>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</si>
  <si>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</si>
  <si>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</si>
  <si>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</si>
  <si>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</si>
  <si>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</si>
  <si>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</si>
  <si>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</si>
  <si>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</si>
  <si>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</si>
  <si>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</si>
  <si>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</si>
  <si>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</si>
  <si>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</si>
  <si>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</si>
  <si>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</si>
  <si>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</si>
  <si>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</si>
  <si>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</si>
  <si>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</si>
  <si>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</si>
  <si>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</si>
  <si>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</si>
  <si>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</si>
  <si>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</si>
  <si>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</si>
  <si>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</si>
  <si>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</si>
  <si>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</si>
  <si>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</si>
  <si>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</si>
  <si>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</si>
  <si>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</si>
  <si>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</si>
  <si>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</si>
  <si>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18x9, 6x135, 18 OS</t>
  </si>
  <si>
    <t>MR31378558500</t>
  </si>
  <si>
    <t>17x8.5, 5x150, 0 OS</t>
  </si>
  <si>
    <t>MR31378562825</t>
  </si>
  <si>
    <t>17x8.5, 6x120, 25 OS</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</si>
  <si>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</si>
  <si>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</si>
  <si>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</si>
  <si>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</si>
  <si>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</si>
  <si>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</si>
  <si>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</si>
  <si>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</si>
  <si>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</si>
  <si>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</si>
  <si>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</si>
  <si>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</si>
  <si>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</si>
  <si>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15x8, 5x4.5, -24 OS</t>
  </si>
  <si>
    <t>MR31278588900</t>
  </si>
  <si>
    <t>17x8.5, 8x180, 0 OS</t>
  </si>
  <si>
    <t>MR10529000520B</t>
  </si>
  <si>
    <t>20x9, BLANK, 20 OS</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</si>
  <si>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</si>
  <si>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</si>
  <si>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</si>
  <si>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</si>
  <si>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</si>
  <si>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</si>
  <si>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</si>
  <si>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</si>
  <si>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</si>
  <si>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</si>
  <si>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</si>
  <si>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</si>
  <si>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</si>
  <si>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</si>
  <si>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</si>
  <si>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</si>
  <si>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</si>
  <si>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</si>
  <si>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</si>
  <si>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</si>
  <si>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</si>
  <si>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</si>
  <si>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</si>
  <si>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</si>
  <si>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</si>
  <si>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</si>
  <si>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</si>
  <si>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</si>
  <si>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</si>
  <si>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</si>
  <si>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</si>
  <si>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</si>
  <si>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</si>
  <si>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</si>
  <si>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</si>
  <si>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</si>
  <si>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</si>
  <si>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</si>
  <si>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</si>
  <si>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</si>
  <si>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</si>
  <si>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</si>
  <si>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</si>
  <si>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</si>
  <si>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</si>
  <si>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</si>
  <si>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</si>
  <si>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</si>
  <si>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</si>
  <si>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</si>
  <si>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</si>
  <si>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</si>
  <si>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</si>
  <si>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</si>
  <si>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</si>
  <si>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</si>
  <si>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</si>
  <si>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</si>
  <si>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</si>
  <si>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</si>
  <si>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</si>
  <si>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</si>
  <si>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</si>
  <si>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</si>
  <si>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</si>
  <si>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</si>
  <si>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</si>
  <si>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</si>
  <si>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</si>
  <si>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</si>
  <si>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</si>
  <si>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</si>
  <si>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15x7, 4x156, 38 OS</t>
  </si>
  <si>
    <t>15x10, 4x156, 0 OS</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</si>
  <si>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</si>
  <si>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</si>
  <si>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</si>
  <si>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</si>
  <si>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</si>
  <si>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</si>
  <si>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</si>
  <si>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</si>
  <si>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</si>
  <si>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</si>
  <si>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</si>
  <si>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</si>
  <si>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</si>
  <si>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</si>
  <si>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</si>
  <si>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</si>
  <si>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</si>
  <si>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</si>
  <si>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</si>
  <si>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</si>
  <si>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</si>
  <si>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</si>
  <si>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</si>
  <si>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14x7, 4x156, 13 OS</t>
  </si>
  <si>
    <t>GZ80647046552</t>
  </si>
  <si>
    <t>GZ80648046544</t>
  </si>
  <si>
    <t>GZ80748046544B</t>
  </si>
  <si>
    <t>GZ80741046555B</t>
  </si>
  <si>
    <t>GZ80757047543B</t>
  </si>
  <si>
    <t>15x7, 4x136, 13 OS</t>
  </si>
  <si>
    <t>GZ80757046543B</t>
  </si>
  <si>
    <t>15x7, 4x156, 13 OS</t>
  </si>
  <si>
    <t>GZ80758047544B</t>
  </si>
  <si>
    <t>GZ80758046544B</t>
  </si>
  <si>
    <t>GZ80751047555B</t>
  </si>
  <si>
    <t>GZ80751046555B</t>
  </si>
  <si>
    <t>GZ80441046555</t>
  </si>
  <si>
    <t>GZ80448047544</t>
  </si>
  <si>
    <t>GZ80448046544</t>
  </si>
  <si>
    <t>GZ80441040555</t>
  </si>
  <si>
    <t>14x10, 4x110, 0 OS</t>
  </si>
  <si>
    <t>GZ80257047543B</t>
  </si>
  <si>
    <t>15x7, 4x136, 10 OS</t>
  </si>
  <si>
    <t>GZ80257046543B</t>
  </si>
  <si>
    <t>15x7, 4x156, 10 OS</t>
  </si>
  <si>
    <t>GZ80358047544B</t>
  </si>
  <si>
    <t>GZ80358046544B</t>
  </si>
  <si>
    <t>GZ80351047555B</t>
  </si>
  <si>
    <t>GZ80351046555B</t>
  </si>
  <si>
    <t>GZ80147047543B</t>
  </si>
  <si>
    <t>GZ80147046543B</t>
  </si>
  <si>
    <t>14x7, 4x156, 10 OS</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</si>
  <si>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</si>
  <si>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</si>
  <si>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</si>
  <si>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</si>
  <si>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</si>
  <si>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</si>
  <si>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</si>
  <si>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</si>
  <si>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</si>
  <si>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</si>
  <si>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</si>
  <si>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</si>
  <si>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</si>
  <si>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20x12, 8x180, -52 OS</t>
  </si>
  <si>
    <t>MR60621288552N</t>
  </si>
  <si>
    <t>MR60621088824N</t>
  </si>
  <si>
    <t>MR60621050824N</t>
  </si>
  <si>
    <t>MR50378012142</t>
  </si>
  <si>
    <t>17x8, 5x4.5, 42 OS</t>
  </si>
  <si>
    <t>MR50378051142</t>
  </si>
  <si>
    <t>MR10529070520B</t>
  </si>
  <si>
    <t>20x9, 6x6.5, 20 OS</t>
  </si>
  <si>
    <t>MR10179000312B</t>
  </si>
  <si>
    <t>MR31568062100</t>
  </si>
  <si>
    <t>16x8, 6x120, 0 OS</t>
  </si>
  <si>
    <t>MR31329560512</t>
  </si>
  <si>
    <t>MR31329516812</t>
  </si>
  <si>
    <t>20x9.5, 6x135, 12 OS</t>
  </si>
  <si>
    <t>MR31329558825</t>
  </si>
  <si>
    <t>20x9.5, 5x150, 25 OS</t>
  </si>
  <si>
    <t>MR31329565545</t>
  </si>
  <si>
    <t>MR31329552540</t>
  </si>
  <si>
    <t>MR31378562525</t>
  </si>
  <si>
    <t>MR31378560800</t>
  </si>
  <si>
    <t>MR31378558525</t>
  </si>
  <si>
    <t>17x8.5, 5x150, 25 OS</t>
  </si>
  <si>
    <t>MR31378562800</t>
  </si>
  <si>
    <t>MR31078558935</t>
  </si>
  <si>
    <t>17x8.5, 5x150, 35 OS</t>
  </si>
  <si>
    <t>MR31078516935</t>
  </si>
  <si>
    <t>MR30489058725</t>
  </si>
  <si>
    <t>18x9, 5x150, 25 OS</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</si>
  <si>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</si>
  <si>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</si>
  <si>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</si>
  <si>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</si>
  <si>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</si>
  <si>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</si>
  <si>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</si>
  <si>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</si>
  <si>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</si>
  <si>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</si>
  <si>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</si>
  <si>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</si>
  <si>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</si>
  <si>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</si>
  <si>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</si>
  <si>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</si>
  <si>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</si>
  <si>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</si>
  <si>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</si>
  <si>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</si>
  <si>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</si>
  <si>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20x10, 8x170, -18 OS</t>
  </si>
  <si>
    <t>20x10, 8x180, -18 OS</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</si>
  <si>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</si>
  <si>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</si>
  <si>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</si>
  <si>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</si>
  <si>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</si>
  <si>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</si>
  <si>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</si>
  <si>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</si>
  <si>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</si>
  <si>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</si>
  <si>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</si>
  <si>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</si>
  <si>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</si>
  <si>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MR103 HD Beadlock, 17x9, -12mm Offset, 6x6.5, 108mm Centerbore, Machined - Raw, Liner Valve Compatable,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</si>
  <si>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</si>
  <si>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</si>
  <si>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</si>
  <si>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</si>
  <si>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</si>
  <si>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</si>
  <si>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</si>
  <si>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</si>
  <si>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</si>
  <si>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</si>
  <si>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</si>
  <si>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</si>
  <si>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</si>
  <si>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</si>
  <si>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</si>
  <si>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</si>
  <si>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</si>
  <si>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</si>
  <si>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</si>
  <si>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</si>
  <si>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</si>
  <si>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</si>
  <si>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</si>
  <si>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</si>
  <si>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</si>
  <si>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</si>
  <si>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</si>
  <si>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</si>
  <si>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</si>
  <si>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</si>
  <si>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</si>
  <si>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</si>
  <si>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</si>
  <si>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</si>
  <si>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</si>
  <si>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</si>
  <si>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</si>
  <si>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</si>
  <si>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</si>
  <si>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</si>
  <si>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</si>
  <si>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</si>
  <si>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</si>
  <si>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</si>
  <si>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</si>
  <si>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</si>
  <si>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</si>
  <si>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</si>
  <si>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</si>
  <si>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</si>
  <si>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</si>
  <si>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</si>
  <si>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</si>
  <si>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</si>
  <si>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</si>
  <si>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</si>
  <si>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</si>
  <si>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</si>
  <si>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</si>
  <si>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</si>
  <si>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</si>
  <si>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</si>
  <si>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</si>
  <si>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</si>
  <si>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</si>
  <si>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</si>
  <si>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</si>
  <si>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</si>
  <si>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</si>
  <si>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</si>
  <si>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</si>
  <si>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</si>
  <si>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</si>
  <si>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</si>
  <si>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</si>
  <si>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</si>
  <si>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</si>
  <si>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</si>
  <si>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</si>
  <si>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</si>
  <si>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</si>
  <si>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</si>
  <si>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</si>
  <si>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</si>
  <si>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15x10, 4x136, 25 OS</t>
  </si>
  <si>
    <t>MR41057046552</t>
  </si>
  <si>
    <t>MOVED MR30121087518N, MR30121088518N, MR41057046552, AND MR41051047564 TO DISCONTINUED TAB</t>
  </si>
  <si>
    <t>CP-T080K108</t>
  </si>
  <si>
    <t>17x8.5, 8x6.5, 0 OS</t>
  </si>
  <si>
    <t>17x8.5, 8x170, 0 OS</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</si>
  <si>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</si>
  <si>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</si>
  <si>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</si>
  <si>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</si>
  <si>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</si>
  <si>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</si>
  <si>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</si>
  <si>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</si>
  <si>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</si>
  <si>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</si>
  <si>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</si>
  <si>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</si>
  <si>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</si>
  <si>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</si>
  <si>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</si>
  <si>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</si>
  <si>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</si>
  <si>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</si>
  <si>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</si>
  <si>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</si>
  <si>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</si>
  <si>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</si>
  <si>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</si>
  <si>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</si>
  <si>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</si>
  <si>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</si>
  <si>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</si>
  <si>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</si>
  <si>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</si>
  <si>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</si>
  <si>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</si>
  <si>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</si>
  <si>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</si>
  <si>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</si>
  <si>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</si>
  <si>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</si>
  <si>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</si>
  <si>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</si>
  <si>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</si>
  <si>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</si>
  <si>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</si>
  <si>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</si>
  <si>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</si>
  <si>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</si>
  <si>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</si>
  <si>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</si>
  <si>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</si>
  <si>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</si>
  <si>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</si>
  <si>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</si>
  <si>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</si>
  <si>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</si>
  <si>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</si>
  <si>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</si>
  <si>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</si>
  <si>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</si>
  <si>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</si>
  <si>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</si>
  <si>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</si>
  <si>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</si>
  <si>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</si>
  <si>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</si>
  <si>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</si>
  <si>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</si>
  <si>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</si>
  <si>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</si>
  <si>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</si>
  <si>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</si>
  <si>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</si>
  <si>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20x10, 5x5, -18 OS</t>
  </si>
  <si>
    <t>MR30121080518N</t>
  </si>
  <si>
    <t>20x10, 8x6.5, -18 OS</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</si>
  <si>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</si>
  <si>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</si>
  <si>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</si>
  <si>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</si>
  <si>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</si>
  <si>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</si>
  <si>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</si>
  <si>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</si>
  <si>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</si>
  <si>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</si>
  <si>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</si>
  <si>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</si>
  <si>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</si>
  <si>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</si>
  <si>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</si>
  <si>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</si>
  <si>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</si>
  <si>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</si>
  <si>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</si>
  <si>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</si>
  <si>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</si>
  <si>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</si>
  <si>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</si>
  <si>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</si>
  <si>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</si>
  <si>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</si>
  <si>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</si>
  <si>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</si>
  <si>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</si>
  <si>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</si>
  <si>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</si>
  <si>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</si>
  <si>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</si>
  <si>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</si>
  <si>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</si>
  <si>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</si>
  <si>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</si>
  <si>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</si>
  <si>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</si>
  <si>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</si>
  <si>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</si>
  <si>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</si>
  <si>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</si>
  <si>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</si>
  <si>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</si>
  <si>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</si>
  <si>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</si>
  <si>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</si>
  <si>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</si>
  <si>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</si>
  <si>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</si>
  <si>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</si>
  <si>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</si>
  <si>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</si>
  <si>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</si>
  <si>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</si>
  <si>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</si>
  <si>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</si>
  <si>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</si>
  <si>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</si>
  <si>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</si>
  <si>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</si>
  <si>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</si>
  <si>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</si>
  <si>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</si>
  <si>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</si>
  <si>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</si>
  <si>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18x8, 5x4.5, 42 OS</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</si>
  <si>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</si>
  <si>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</si>
  <si>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</si>
  <si>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</si>
  <si>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</si>
  <si>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</si>
  <si>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</si>
  <si>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</si>
  <si>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</si>
  <si>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</si>
  <si>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</si>
  <si>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</si>
  <si>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</si>
  <si>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</si>
  <si>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</si>
  <si>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</si>
  <si>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</si>
  <si>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</si>
  <si>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</si>
  <si>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</si>
  <si>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</si>
  <si>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</si>
  <si>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</si>
  <si>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</si>
  <si>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</si>
  <si>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</si>
  <si>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</si>
  <si>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</si>
  <si>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</si>
  <si>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</si>
  <si>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</si>
  <si>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</si>
  <si>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</si>
  <si>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</si>
  <si>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</si>
  <si>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</si>
  <si>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</si>
  <si>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</si>
  <si>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</si>
  <si>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</si>
  <si>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</si>
  <si>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</si>
  <si>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</si>
  <si>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</si>
  <si>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</si>
  <si>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</si>
  <si>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</si>
  <si>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</si>
  <si>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</si>
  <si>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</si>
  <si>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</si>
  <si>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</si>
  <si>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</si>
  <si>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</si>
  <si>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</si>
  <si>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</si>
  <si>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</si>
  <si>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</si>
  <si>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</si>
  <si>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</si>
  <si>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</si>
  <si>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</si>
  <si>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</si>
  <si>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</si>
  <si>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</si>
  <si>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</si>
  <si>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</si>
  <si>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</si>
  <si>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</si>
  <si>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</si>
  <si>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</si>
  <si>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</si>
  <si>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</si>
  <si>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</si>
  <si>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</si>
  <si>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</si>
  <si>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</si>
  <si>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</si>
  <si>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</si>
  <si>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</si>
  <si>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</si>
  <si>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</si>
  <si>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</si>
  <si>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</si>
  <si>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</si>
  <si>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</si>
  <si>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</si>
  <si>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</si>
  <si>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</si>
  <si>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</si>
  <si>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</si>
  <si>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</si>
  <si>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</si>
  <si>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</si>
  <si>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</si>
  <si>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</si>
  <si>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</si>
  <si>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</si>
  <si>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</si>
  <si>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</si>
  <si>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</si>
  <si>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</si>
  <si>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</si>
  <si>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</si>
  <si>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</si>
  <si>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</si>
  <si>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</si>
  <si>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</si>
  <si>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</si>
  <si>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</si>
  <si>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</si>
  <si>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</si>
  <si>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</si>
  <si>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</si>
  <si>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</si>
  <si>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</si>
  <si>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</si>
  <si>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</si>
  <si>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</si>
  <si>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</si>
  <si>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</si>
  <si>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</si>
  <si>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</si>
  <si>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</si>
  <si>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</si>
  <si>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</si>
  <si>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</si>
  <si>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</si>
  <si>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</si>
  <si>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</si>
  <si>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</si>
  <si>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</si>
  <si>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</si>
  <si>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</si>
  <si>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</si>
  <si>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</si>
  <si>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</si>
  <si>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</si>
  <si>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</si>
  <si>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</si>
  <si>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</si>
  <si>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</si>
  <si>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</si>
  <si>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</si>
  <si>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17x9, 8x170, -12 OS</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</si>
  <si>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</si>
  <si>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</si>
  <si>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</si>
  <si>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</si>
  <si>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</si>
  <si>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</si>
  <si>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</si>
  <si>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</si>
  <si>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</si>
  <si>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</si>
  <si>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</si>
  <si>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</si>
  <si>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</si>
  <si>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</si>
  <si>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</si>
  <si>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</si>
  <si>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</si>
  <si>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</si>
  <si>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</si>
  <si>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</si>
  <si>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</si>
  <si>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</si>
  <si>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</si>
  <si>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</si>
  <si>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</si>
  <si>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</si>
  <si>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</si>
  <si>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</si>
  <si>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</si>
  <si>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</si>
  <si>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</si>
  <si>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</si>
  <si>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</si>
  <si>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</si>
  <si>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</si>
  <si>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</si>
  <si>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</si>
  <si>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</si>
  <si>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</si>
  <si>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</si>
  <si>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</si>
  <si>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</si>
  <si>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</si>
  <si>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</si>
  <si>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</si>
  <si>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</si>
  <si>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</si>
  <si>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</si>
  <si>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</si>
  <si>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</si>
  <si>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</si>
  <si>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18x9, 6x135, 0 OS</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</si>
  <si>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</si>
  <si>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</si>
  <si>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</si>
  <si>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</si>
  <si>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</si>
  <si>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</si>
  <si>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</si>
  <si>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</si>
  <si>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</si>
  <si>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</si>
  <si>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</si>
  <si>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</si>
  <si>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</si>
  <si>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</si>
  <si>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</si>
  <si>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</si>
  <si>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15x8, BLANK, -24 OS</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</si>
  <si>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</si>
  <si>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</si>
  <si>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</si>
  <si>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</si>
  <si>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</si>
  <si>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</si>
  <si>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</si>
  <si>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</si>
  <si>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</si>
  <si>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</si>
  <si>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</si>
  <si>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</si>
  <si>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</si>
  <si>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</si>
  <si>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</si>
  <si>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</si>
  <si>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</si>
  <si>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</si>
  <si>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</si>
  <si>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</si>
  <si>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</si>
  <si>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</si>
  <si>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</si>
  <si>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</si>
  <si>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18x9, 8x170, 18 OS</t>
  </si>
  <si>
    <t>MR40141046555B</t>
  </si>
  <si>
    <t>MR31289088918</t>
  </si>
  <si>
    <t>18x9, 8x180, 18 OS</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</si>
  <si>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</si>
  <si>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</si>
  <si>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</si>
  <si>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</si>
  <si>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</si>
  <si>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</si>
  <si>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</si>
  <si>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</si>
  <si>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</si>
  <si>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</si>
  <si>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</si>
  <si>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</si>
  <si>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</si>
  <si>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</si>
  <si>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</si>
  <si>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</si>
  <si>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</si>
  <si>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</si>
  <si>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</si>
  <si>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</si>
  <si>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</si>
  <si>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</si>
  <si>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</si>
  <si>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</si>
  <si>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</si>
  <si>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</si>
  <si>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</si>
  <si>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</si>
  <si>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</si>
  <si>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</si>
  <si>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</si>
  <si>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</si>
  <si>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</si>
  <si>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</si>
  <si>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17x9, 5x5, -12 OS</t>
  </si>
  <si>
    <t>CP-TOPO108S-B</t>
  </si>
  <si>
    <t>CAP, TOPO, 108MM SNAP IN, BLACK</t>
  </si>
  <si>
    <t>191682030789</t>
  </si>
  <si>
    <t>Dually Transit Valve Extension</t>
  </si>
  <si>
    <t>MH-W529-TPMS</t>
  </si>
  <si>
    <t>MR60529055512N</t>
  </si>
  <si>
    <t>20x9, 5x5.5, -12 OS</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</si>
  <si>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</si>
  <si>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</si>
  <si>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</si>
  <si>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</si>
  <si>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</si>
  <si>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</si>
  <si>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</si>
  <si>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</si>
  <si>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</si>
  <si>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</si>
  <si>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</si>
  <si>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</si>
  <si>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</si>
  <si>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</si>
  <si>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</si>
  <si>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</si>
  <si>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</si>
  <si>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</si>
  <si>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</si>
  <si>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</si>
  <si>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</si>
  <si>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</si>
  <si>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</si>
  <si>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</si>
  <si>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</si>
  <si>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</si>
  <si>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</si>
  <si>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</si>
  <si>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</si>
  <si>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</si>
  <si>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</si>
  <si>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20x10, 6x5.5, -18 OS</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</si>
  <si>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</si>
  <si>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</si>
  <si>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</si>
  <si>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</si>
  <si>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</si>
  <si>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</si>
  <si>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</si>
  <si>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</si>
  <si>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</si>
  <si>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</si>
  <si>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</si>
  <si>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</si>
  <si>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</si>
  <si>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</si>
  <si>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</si>
  <si>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</si>
  <si>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</si>
  <si>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</si>
  <si>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</si>
  <si>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</si>
  <si>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</si>
  <si>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</si>
  <si>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</si>
  <si>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</si>
  <si>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</si>
  <si>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</si>
  <si>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</si>
  <si>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</si>
  <si>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</si>
  <si>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</si>
  <si>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</si>
  <si>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</si>
  <si>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</si>
  <si>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</si>
  <si>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</si>
  <si>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</si>
  <si>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</si>
  <si>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</si>
  <si>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</si>
  <si>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</si>
  <si>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</si>
  <si>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</si>
  <si>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</si>
  <si>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</si>
  <si>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</si>
  <si>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15x7, 5x100, 15 OS</t>
  </si>
  <si>
    <t>18x9, 6x5.5, 18 OS</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</si>
  <si>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</si>
  <si>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</si>
  <si>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</si>
  <si>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</si>
  <si>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</si>
  <si>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</si>
  <si>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</si>
  <si>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</si>
  <si>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</si>
  <si>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</si>
  <si>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</si>
  <si>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</si>
  <si>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</si>
  <si>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</si>
  <si>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</si>
  <si>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15x7, 4x136, 38 OS</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</si>
  <si>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</si>
  <si>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</si>
  <si>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</si>
  <si>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</si>
  <si>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</si>
  <si>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</si>
  <si>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</si>
  <si>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</si>
  <si>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</si>
  <si>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</si>
  <si>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</si>
  <si>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</si>
  <si>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17x9, 8x6.5, -12 OS</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</si>
  <si>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</si>
  <si>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</si>
  <si>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</si>
  <si>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</si>
  <si>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</si>
  <si>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</si>
  <si>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</si>
  <si>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</si>
  <si>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</si>
  <si>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</si>
  <si>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</si>
  <si>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</si>
  <si>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</si>
  <si>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</si>
  <si>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</si>
  <si>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</si>
  <si>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</si>
  <si>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</si>
  <si>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</si>
  <si>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</si>
  <si>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</si>
  <si>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</si>
  <si>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</si>
  <si>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</si>
  <si>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</si>
  <si>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</si>
  <si>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</si>
  <si>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</si>
  <si>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</si>
  <si>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</si>
  <si>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</si>
  <si>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</si>
  <si>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</si>
  <si>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16x8, 5x5, 0 OS</t>
  </si>
  <si>
    <t>MR30121016518N</t>
  </si>
  <si>
    <t>20x10, 6x135, -18 OS</t>
  </si>
  <si>
    <t>MR30468060700</t>
  </si>
  <si>
    <t>16x8, 6x5.5, 0 OS</t>
  </si>
  <si>
    <t>MR30978555500</t>
  </si>
  <si>
    <t>17x8.5, 5x5.5, 0 OS</t>
  </si>
  <si>
    <t>MR30989088800</t>
  </si>
  <si>
    <t>18x9, 8x180, 0 OS</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</si>
  <si>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</si>
  <si>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</si>
  <si>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</si>
  <si>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</si>
  <si>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</si>
  <si>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</si>
  <si>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</si>
  <si>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</si>
  <si>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</si>
  <si>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</si>
  <si>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</si>
  <si>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</si>
  <si>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</si>
  <si>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</si>
  <si>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</si>
  <si>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</si>
  <si>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</si>
  <si>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</si>
  <si>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</si>
  <si>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</si>
  <si>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</si>
  <si>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</si>
  <si>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</si>
  <si>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</si>
  <si>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</si>
  <si>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</si>
  <si>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</si>
  <si>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</si>
  <si>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</si>
  <si>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</si>
  <si>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</si>
  <si>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</si>
  <si>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</si>
  <si>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</si>
  <si>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18x9, 5x150, 18 OS</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</si>
  <si>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</si>
  <si>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</si>
  <si>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</si>
  <si>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</si>
  <si>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</si>
  <si>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</si>
  <si>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</si>
  <si>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</si>
  <si>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</si>
  <si>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</si>
  <si>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</si>
  <si>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</si>
  <si>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</si>
  <si>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</si>
  <si>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</si>
  <si>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20x9, 8x170, 18 OS</t>
  </si>
  <si>
    <t>MR31529088118</t>
  </si>
  <si>
    <t>20x9, 8x180, 18 OS</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</si>
  <si>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</si>
  <si>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</si>
  <si>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</si>
  <si>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</si>
  <si>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</si>
  <si>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</si>
  <si>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</si>
  <si>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</si>
  <si>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</si>
  <si>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</si>
  <si>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</si>
  <si>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</si>
  <si>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</si>
  <si>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</si>
  <si>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</si>
  <si>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</si>
  <si>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</si>
  <si>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</si>
  <si>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16x8, 6x5.5, 30 OS</t>
  </si>
  <si>
    <t>MR70278562900</t>
  </si>
  <si>
    <t>MR70378562500</t>
  </si>
  <si>
    <t>MR70468062500</t>
  </si>
  <si>
    <t>MR70478562800</t>
  </si>
  <si>
    <t>191682026294</t>
  </si>
  <si>
    <t>DPC5660268B</t>
  </si>
  <si>
    <t>LK-DPC5660268B</t>
  </si>
  <si>
    <t>Torque Retention Lug Kit</t>
  </si>
  <si>
    <t>LUG KIT, M14X1.5, TORQUE RETENTION LUG, BLACK, (TRANSIT), 24 NUTS</t>
  </si>
  <si>
    <t>MH-W529-7.5-TPMS</t>
  </si>
  <si>
    <t>MISC HARDWARE, 7.5" BRAIDED VALVE EXTENSION, DRW TRANSIT W/ TPMS</t>
  </si>
  <si>
    <t>W529</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</si>
  <si>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</si>
  <si>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</si>
  <si>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</si>
  <si>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</si>
  <si>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</si>
  <si>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</si>
  <si>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</si>
  <si>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</si>
  <si>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</si>
  <si>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</si>
  <si>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</si>
  <si>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</si>
  <si>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</si>
  <si>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</si>
  <si>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</si>
  <si>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</si>
  <si>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</si>
  <si>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</si>
  <si>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17x9, 8x6.5, -38 OS</t>
  </si>
  <si>
    <t>MH-VSC6</t>
  </si>
  <si>
    <t>MISC HARDWARE, VALVE STEM CAP, 5PC KIT, CLASSIC STRIPES</t>
  </si>
  <si>
    <t>18x9, 8x6.5, 18 OS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</si>
  <si>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</si>
  <si>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</si>
  <si>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</si>
  <si>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</si>
  <si>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</si>
  <si>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</si>
  <si>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</si>
  <si>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</si>
  <si>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</si>
  <si>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</si>
  <si>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17x8.5, 6x120, 20 OS</t>
  </si>
  <si>
    <t>MR31078555900</t>
  </si>
  <si>
    <t>MR70268052500</t>
  </si>
  <si>
    <t>16x8, 5x120, 0 OS</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</si>
  <si>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</si>
  <si>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</si>
  <si>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</si>
  <si>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</si>
  <si>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</si>
  <si>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</si>
  <si>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</si>
  <si>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</si>
  <si>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</si>
  <si>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</si>
  <si>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20x9, 5x5, 20 OS</t>
  </si>
  <si>
    <t>CORRECTED CAP PART NUMBERS FOR 319 17X9 6X5.5/5X4.5</t>
  </si>
  <si>
    <t>MR31078562500</t>
  </si>
  <si>
    <t>MR31089016518</t>
  </si>
  <si>
    <t>MR31289087918</t>
  </si>
  <si>
    <t>MR31578587100</t>
  </si>
  <si>
    <t>MR31579087112N</t>
  </si>
  <si>
    <t>MR31778588800</t>
  </si>
  <si>
    <t>MR40648046944B</t>
  </si>
  <si>
    <t>14x8, 4x156, -2 OS</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</si>
  <si>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</si>
  <si>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</si>
  <si>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</si>
  <si>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</si>
  <si>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</si>
  <si>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</si>
  <si>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</si>
  <si>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</si>
  <si>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</si>
  <si>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</si>
  <si>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</si>
  <si>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</si>
  <si>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</si>
  <si>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20x10, 5x5.5, -18 OS</t>
  </si>
  <si>
    <t>MR30878550900</t>
  </si>
  <si>
    <t>MR31078560535</t>
  </si>
  <si>
    <t>17x8.5, 6x5.5, 35 OS</t>
  </si>
  <si>
    <t>MR31578550100</t>
  </si>
  <si>
    <t>MR31579050112N</t>
  </si>
  <si>
    <t>MR31589087118</t>
  </si>
  <si>
    <t>MR40957047443</t>
  </si>
  <si>
    <t>MR41051047164</t>
  </si>
  <si>
    <t>MR41147047843</t>
  </si>
  <si>
    <t>MR50178051842</t>
  </si>
  <si>
    <t>MR70168059900</t>
  </si>
  <si>
    <t>16x8, 5x6.5, 0 OS</t>
  </si>
  <si>
    <t>MR70178558600</t>
  </si>
  <si>
    <t>MR70178580900</t>
  </si>
  <si>
    <t>GZ80257040543B</t>
  </si>
  <si>
    <t>15x7, 4x110, 10 OS</t>
  </si>
  <si>
    <t>UPDATED COO FOR 5XX-2 PARTS</t>
  </si>
  <si>
    <t>UPDATED STATUS OF YOR CAPS TO ACTIVE</t>
  </si>
  <si>
    <t>UPDATED STATUS OF 707 17X8.5 8X6.5 AND 305 20" TO ACTIVE</t>
  </si>
  <si>
    <t>MR31778588500</t>
  </si>
  <si>
    <t>MR41057047143</t>
  </si>
  <si>
    <t>MR41051046564</t>
  </si>
  <si>
    <t>15x10, 4x156, 25 OS</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</si>
  <si>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</si>
  <si>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</si>
  <si>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</si>
  <si>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</si>
  <si>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</si>
  <si>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</si>
  <si>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</si>
  <si>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</si>
  <si>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</si>
  <si>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</si>
  <si>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</si>
  <si>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</si>
  <si>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</si>
  <si>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</si>
  <si>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</si>
  <si>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</si>
  <si>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</si>
  <si>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</si>
  <si>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</si>
  <si>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</si>
  <si>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</si>
  <si>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</si>
  <si>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</si>
  <si>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</si>
  <si>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</si>
  <si>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</si>
  <si>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</si>
  <si>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</si>
  <si>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</si>
  <si>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</si>
  <si>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</si>
  <si>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</si>
  <si>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</si>
  <si>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18x9, 5x150, 0 OS</t>
  </si>
  <si>
    <t>MR30989058800</t>
  </si>
  <si>
    <t>MR31089058918</t>
  </si>
  <si>
    <t>MR31489016818</t>
  </si>
  <si>
    <t>MR31778587800</t>
  </si>
  <si>
    <t>MR41051046164</t>
  </si>
  <si>
    <t>MR70277556550</t>
  </si>
  <si>
    <t>17x7.5, 5x160, 50 OS</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</si>
  <si>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</si>
  <si>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</si>
  <si>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</si>
  <si>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</si>
  <si>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</si>
  <si>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</si>
  <si>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</si>
  <si>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</si>
  <si>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</si>
  <si>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</si>
  <si>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</si>
  <si>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</si>
  <si>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</si>
  <si>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</si>
  <si>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17x9, 6x5.5, -12 OS</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</si>
  <si>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</si>
  <si>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</si>
  <si>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</si>
  <si>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</si>
  <si>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</si>
  <si>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</si>
  <si>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</si>
  <si>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</si>
  <si>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</si>
  <si>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</si>
  <si>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</si>
  <si>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</si>
  <si>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</si>
  <si>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</si>
  <si>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</si>
  <si>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17x8, 5x4.5, 38 OS</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</si>
  <si>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</si>
  <si>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</si>
  <si>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</si>
  <si>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</si>
  <si>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</si>
  <si>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</si>
  <si>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</si>
  <si>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</si>
  <si>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</si>
  <si>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</si>
  <si>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</si>
  <si>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</si>
  <si>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</si>
  <si>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</si>
  <si>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</si>
  <si>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</si>
  <si>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17x7.5, 5x100, 30 OS</t>
  </si>
  <si>
    <t>MR31477551830</t>
  </si>
  <si>
    <t>MR31678049525</t>
  </si>
  <si>
    <t>17x8, 5x108, 25 OS</t>
  </si>
  <si>
    <t>MR31678049825</t>
  </si>
  <si>
    <t>MR31678012525</t>
  </si>
  <si>
    <t>17x8, 5x4.5, 25 OS</t>
  </si>
  <si>
    <t>MR31678012825</t>
  </si>
  <si>
    <t>MR10376546320B</t>
  </si>
  <si>
    <t>17x6.5, 4x156, 20 OS</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</si>
  <si>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</si>
  <si>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</si>
  <si>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</si>
  <si>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</si>
  <si>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</si>
  <si>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</si>
  <si>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</si>
  <si>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</si>
  <si>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MRW_301-Matte-Black-High-Offset-6lug-Studio-Side.png</t>
  </si>
  <si>
    <t>MRW_301-Matte-Black-6lug-Studio-Side.png</t>
  </si>
  <si>
    <t>MRW_301-Matte-Black-6lug-Studio-Front.jpg</t>
  </si>
  <si>
    <t>MRW_301-Machined-5lug-Studio-Front.png</t>
  </si>
  <si>
    <t>MRW_301-Machined-5lug-Studio-Side.png</t>
  </si>
  <si>
    <t>MRW_301-Machined-6lug-Studio-Front.png</t>
  </si>
  <si>
    <t>MRW_301-Machined-6lug-Studio-Side.png</t>
  </si>
  <si>
    <t>MRW_301-Machined-8lug-Studio-Front.png</t>
  </si>
  <si>
    <t>MRW_301-Machined-8lug-Studio-Side.png</t>
  </si>
  <si>
    <t>MRW_301-Matte-Black-8lug-Studio-Front.png</t>
  </si>
  <si>
    <t>MRW_301-Matte-Black-8lug-Studio-Side.png</t>
  </si>
  <si>
    <t>MRW_304_MatteBlack_5lug_Studio_Front.png</t>
  </si>
  <si>
    <t>https://customwheelhousellc.box.com/s/qmsgox67wq9f15ttoca6uzmx4id0omfu</t>
  </si>
  <si>
    <t>https://customwheelhousellc.box.com/s/ogas09bfej803d7miyabg0uxzziitx6j</t>
  </si>
  <si>
    <t>MRW_304_MatteBlack_5lug_Studio_Side.png</t>
  </si>
  <si>
    <t>MRW_304_Bonze_5lug_Studio_Front.png</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</si>
  <si>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</si>
  <si>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</si>
  <si>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</si>
  <si>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</si>
  <si>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</si>
  <si>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</si>
  <si>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</si>
  <si>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</si>
  <si>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</si>
  <si>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MRW_304_Bonze_6lug_Studio_Front.png</t>
  </si>
  <si>
    <t>MRW_304_Bonze_6lug_Studio_Side.png</t>
  </si>
  <si>
    <t>MRW_304_Machined_6lug_Studio_Front.jpg</t>
  </si>
  <si>
    <t>MRW_304_Machined_6lug_Studio_Side.png</t>
  </si>
  <si>
    <t>MRW_304_MatteBlack_8lug_Studio_Front.png</t>
  </si>
  <si>
    <t>MRW_304_MatteBlack_8lug_Studio_Side.png</t>
  </si>
  <si>
    <t>MRW_304_Bonze_8lug_Studio_Front.png</t>
  </si>
  <si>
    <t>MRW_304_Bonze_8lug_Studio_Side.png</t>
  </si>
  <si>
    <t>MRW_304_Machined_8lug_Studio_Front.png</t>
  </si>
  <si>
    <t>MRW_304_Machined_8lug_Studio_Side.png</t>
  </si>
  <si>
    <t>MRW_305-HD-Bronze-8lug-Studio-Front.jpg</t>
  </si>
  <si>
    <t>MRW_305-HD-Bronze-8lug-Studio-Side.png</t>
  </si>
  <si>
    <t>MRW_305-HD-Matte-Black-8lug-Studio-Front.jpg</t>
  </si>
  <si>
    <t>MRW_305-HD-Matte-Black-8lug-Studio-Side.png</t>
  </si>
  <si>
    <t>MRW_305-Bronze-6lug-Studio-Side.png</t>
  </si>
  <si>
    <t>MRW_305-Titanium-6lug-Studio-Side.png</t>
  </si>
  <si>
    <t>MRW_305-Bronze-5lug-Studio-Side.png</t>
  </si>
  <si>
    <t>MRW_305-Titanium-8lug-Studio-Side.png</t>
  </si>
  <si>
    <t>MRW_305-Bronze-8lug-Studio-Side.png</t>
  </si>
  <si>
    <t>MRW_305-Bronze-6lug-Studio-Front.png</t>
  </si>
  <si>
    <t>MRW_305-Bronze-8lug-Studio-Front.png</t>
  </si>
  <si>
    <t>MRW_305-Bronze-5lug-Studio-Front.png</t>
  </si>
  <si>
    <t>MRW_305-Double-Black-6lug-Studio-Front.png</t>
  </si>
  <si>
    <t>MRW_305-Double-Black-6lug-Studio-Side.png</t>
  </si>
  <si>
    <t>MRW_305-Titanium-6lug-Studio-Front.png</t>
  </si>
  <si>
    <t>MRW_305-Titanium-8lug-Studio-Front.png</t>
  </si>
  <si>
    <t>MRW_305-Matte-Black-5lug-Studio-Front.png</t>
  </si>
  <si>
    <t>MRW_305-Matte-Black-8lug-Studio-Front.png</t>
  </si>
  <si>
    <t>MRW_305-Matte-Black-5lug-Studio-Side.png</t>
  </si>
  <si>
    <t>MRW_305-Matte-Black-6lug-Studio-Front.jpg</t>
  </si>
  <si>
    <t>MRW_305-Matte-Black-6lug-Studio-Side.png</t>
  </si>
  <si>
    <t>MRW_305-Matte-Black-8lug-Studio-Side.png</t>
  </si>
  <si>
    <t>https://customwheelhousellc.box.com/s/z7aobucbxuojhavzz3e5f4jmy1j5edgq</t>
  </si>
  <si>
    <t>MRW_305-Machined-5lug-Studio-Front.png</t>
  </si>
  <si>
    <t>MRW_305-Machined-8lug-Studio-Front.png</t>
  </si>
  <si>
    <t>https://customwheelhousellc.box.com/s/xdo6wvaw44fjsrrw9t8wb742cpdp17ku</t>
  </si>
  <si>
    <t>MRW_305-Machined-5lug-Studio-Side.png</t>
  </si>
  <si>
    <t>MRW_305-Machined-6lug-Studio-Front.jpg</t>
  </si>
  <si>
    <t>MRW_305-Machined-6lug-Studio-Side.png</t>
  </si>
  <si>
    <t>MRW_305-Machined-8lug-Studio-Side.png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</si>
  <si>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</si>
  <si>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</si>
  <si>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</si>
  <si>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</si>
  <si>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</si>
  <si>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</si>
  <si>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</si>
  <si>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</si>
  <si>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</si>
  <si>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</si>
  <si>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</si>
  <si>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</si>
  <si>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</si>
  <si>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</si>
  <si>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</si>
  <si>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</si>
  <si>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</si>
  <si>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</si>
  <si>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</si>
  <si>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</si>
  <si>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</si>
  <si>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</si>
  <si>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</si>
  <si>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</si>
  <si>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</si>
  <si>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</si>
  <si>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</si>
  <si>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</si>
  <si>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</si>
  <si>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</si>
  <si>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</si>
  <si>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</si>
  <si>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</si>
  <si>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</si>
  <si>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</si>
  <si>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</si>
  <si>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</si>
  <si>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</si>
  <si>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</si>
  <si>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</si>
  <si>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</si>
  <si>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MRW_309-Titanium-8lug-Studio-Side.png</t>
  </si>
  <si>
    <t>MRW_309-Matte-Black-6lug-Studio-Side.png</t>
  </si>
  <si>
    <t>MRW_309-Matte-Black-8lug-Studio-Side.png</t>
  </si>
  <si>
    <t>MRW_309-Matte-Black-6lug-Studio-Front.jpg</t>
  </si>
  <si>
    <t>MRW_309-Matte-Black-8lug-Studio-Front.png</t>
  </si>
  <si>
    <t>https://customwheelhousellc.box.com/s/f5340oygjwiyfesguvd9sop4z8nsf2v7</t>
  </si>
  <si>
    <t>MRW_312-Bronze-5lug-Studio-Front.jpg</t>
  </si>
  <si>
    <t>https://customwheelhousellc.box.com/s/37u93khlx7t91p6oydixo5jm33x5u63q</t>
  </si>
  <si>
    <t>MRW_312-Bronze-5lug-Studio-Side.jpg</t>
  </si>
  <si>
    <t>MRW_312-Bronze-6lug-Studio-Front.png</t>
  </si>
  <si>
    <t>MRW_312-Bronze-8lug-Studio-Front.png</t>
  </si>
  <si>
    <t>MRW_312-Bronze-6lug-Studio-Side.png</t>
  </si>
  <si>
    <t>MRW_312-Bronze-8lug-Studio-Side.png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</si>
  <si>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</si>
  <si>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</si>
  <si>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</si>
  <si>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</si>
  <si>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</si>
  <si>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</si>
  <si>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</si>
  <si>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</si>
  <si>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</si>
  <si>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</si>
  <si>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</si>
  <si>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</si>
  <si>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MRW_312-Matte-Black-5lug-Studio-Front.jpg</t>
  </si>
  <si>
    <t>MRW_312-Matte-Black-5lug-Studio-Side.jpg</t>
  </si>
  <si>
    <t>MRW_312-Matte-Black-6lug-Studio-Front.png</t>
  </si>
  <si>
    <t>MRW_312-Matte-Black-8lug-Studio-Front.png</t>
  </si>
  <si>
    <t>MRW_312-Matte-Black-6lug-Studio-Side.png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</si>
  <si>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</si>
  <si>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</si>
  <si>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</si>
  <si>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</si>
  <si>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</si>
  <si>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</si>
  <si>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</si>
  <si>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</si>
  <si>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</si>
  <si>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</si>
  <si>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</si>
  <si>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</si>
  <si>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</si>
  <si>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</si>
  <si>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</si>
  <si>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</si>
  <si>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</si>
  <si>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</si>
  <si>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</si>
  <si>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</si>
  <si>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</si>
  <si>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</si>
  <si>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</si>
  <si>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</si>
  <si>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</si>
  <si>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</si>
  <si>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</si>
  <si>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</si>
  <si>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</si>
  <si>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</si>
  <si>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</si>
  <si>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</si>
  <si>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</si>
  <si>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</si>
  <si>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</si>
  <si>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MRW_315_MatteBlack_8lug_Studio_Front.png</t>
  </si>
  <si>
    <t>MRW_315_MatteBlack_8lug_Studio_Side.png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</si>
  <si>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</si>
  <si>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</si>
  <si>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</si>
  <si>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</si>
  <si>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</si>
  <si>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</si>
  <si>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</si>
  <si>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</si>
  <si>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</si>
  <si>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</si>
  <si>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</si>
  <si>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</si>
  <si>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MRW_315_Machined_6lug_Studio_Side.png</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</si>
  <si>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</si>
  <si>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</si>
  <si>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</si>
  <si>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</si>
  <si>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</si>
  <si>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</si>
  <si>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</si>
  <si>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</si>
  <si>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</si>
  <si>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MRW_316-Matte-Black-5lug-Studio-Front.png</t>
  </si>
  <si>
    <t>MRW_316-Matte-Black-6lug-Studio-Front.png</t>
  </si>
  <si>
    <t>MRW_316-Matte-Black-5lug-Studio-Side.png</t>
  </si>
  <si>
    <t>MRW_316-Matte-Black-6lug-Studio-Side.png</t>
  </si>
  <si>
    <t>MRW_316-Gloss-Black-6lug-20in-Studio-Front.png</t>
  </si>
  <si>
    <t>MRW_316-Gloss-Black-6lug-20in-Studio-Side.png</t>
  </si>
  <si>
    <t>https://customwheelhousellc.box.com/s/bys9dc2w1io8zm3apjglic2e2uaoh3ng</t>
  </si>
  <si>
    <t>MRW_316-Gloss-Titanium-6lug-Studio-Front.png</t>
  </si>
  <si>
    <t>https://customwheelhousellc.box.com/s/uaa9xvwmjxst3rmghksizm91hz63idgc</t>
  </si>
  <si>
    <t>MRW_316-Gloss-Titanium-6lug-Studio-Side.png</t>
  </si>
  <si>
    <t>MRW_316-Gloss-Titanium-5lug-Studio-Front.png</t>
  </si>
  <si>
    <t>MRW_316-Gloss-Titanium-5lug-Studio-Side.png</t>
  </si>
  <si>
    <t>MRW_317-Matte-Black-5lug-Studio-Front.png</t>
  </si>
  <si>
    <t>MRW_317-Matte-Black-5lug-Studio-Side.png</t>
  </si>
  <si>
    <t>MRW_317-Matte-Black-6lug-Studio-Front.png</t>
  </si>
  <si>
    <t>MRW_317-Matte-Black-8lug-Studio-Front.png</t>
  </si>
  <si>
    <t>MRW_317-Matte-Black-6lug-Studio-Side.png</t>
  </si>
  <si>
    <t>https://customwheelhousellc.box.com/s/kwmof5v4jm8vu0rijz77og182kjfpgtq</t>
  </si>
  <si>
    <t>https://customwheelhousellc.box.com/s/affk1x0rh3q14jtr1p0fsapgsbeprklm</t>
  </si>
  <si>
    <t>MRW_317-Matte-Black-8lug-Studio-side.png</t>
  </si>
  <si>
    <t>MRW_317-Titanium-5lug-Studio-Front.png</t>
  </si>
  <si>
    <t>MRW_317-Titanium-6lug-Studio-Front.png</t>
  </si>
  <si>
    <t>MRW_317-Titanium-8lug-Studio-Front.png</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</si>
  <si>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</si>
  <si>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</si>
  <si>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</si>
  <si>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</si>
  <si>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</si>
  <si>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</si>
  <si>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</si>
  <si>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MRW_501-VT-Spec-Matte-Black-5lug-Studio-Front.png</t>
  </si>
  <si>
    <t>MRW_501-VT-Spec-Matte-Black-5lug-Studio-Side.png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</si>
  <si>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</si>
  <si>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</si>
  <si>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</si>
  <si>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</si>
  <si>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</si>
  <si>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</si>
  <si>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</si>
  <si>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</si>
  <si>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</si>
  <si>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</si>
  <si>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</si>
  <si>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</si>
  <si>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MRW_502-VT-Spec-Gold-5lug-Studio-Front.png</t>
  </si>
  <si>
    <t>MRW_502-VT-Spec-Gold-5lug-Studio-Side.png</t>
  </si>
  <si>
    <t>MRW_502-VT-Spec-Matte-Black-5lug-Studio-Front.png</t>
  </si>
  <si>
    <t>MRW_502-VT-Spec-Matte-Black-5lug-Studio-Side.png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</si>
  <si>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</si>
  <si>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</si>
  <si>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</si>
  <si>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</si>
  <si>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</si>
  <si>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</si>
  <si>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</si>
  <si>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</si>
  <si>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</si>
  <si>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</si>
  <si>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</si>
  <si>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</si>
  <si>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</si>
  <si>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</si>
  <si>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</si>
  <si>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</si>
  <si>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</si>
  <si>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</si>
  <si>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</si>
  <si>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</si>
  <si>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MRW_605-Matte-Black-6lug-Studio-Front.png</t>
  </si>
  <si>
    <t>MRW_605-Matte-Black-6lug-Studio-Side.png</t>
  </si>
  <si>
    <t>MRW_605-Matte-Black-5lug-Studio-Front.png</t>
  </si>
  <si>
    <t>MRW_605-Matte-Black-5lug-Studio-Side.png</t>
  </si>
  <si>
    <t>MRW_605-Matte-Black-8lug-Studio-Front.png</t>
  </si>
  <si>
    <t>MRW_605-Matte-Black-8lug-Studio-Side.png</t>
  </si>
  <si>
    <t>MRW_605-Gloss-Titanium-5lug-Studio-Front.png</t>
  </si>
  <si>
    <t>MRW_605-Gloss-Titanium-5lug-Studio-Side.png</t>
  </si>
  <si>
    <t>MRW_605-Gloss-Titanium-6lug-Studio-Front.png</t>
  </si>
  <si>
    <t>MRW_605-Gloss-Titanium-6lug-Studio-Side.png</t>
  </si>
  <si>
    <t>MRW_605-Gloss-Titanium-8lug-Studio-Front.png</t>
  </si>
  <si>
    <t>MRW_605-Gloss-Titanium-8lug-Studio-Side.png</t>
  </si>
  <si>
    <t>MRW_605-Bronze-6lug-Studio-Front.jpg</t>
  </si>
  <si>
    <t>MRW_605-Bronze-6lug-Studio-Side.png</t>
  </si>
  <si>
    <t>MRW_605-Bronze-5lug-Studio-Front.jpg</t>
  </si>
  <si>
    <t>MRW_605-Bronze-5lug-Studio-Side.png</t>
  </si>
  <si>
    <t>https://customwheelhousellc.box.com/s/1nkj4doxzinqau223azsa6x042w5ky9s</t>
  </si>
  <si>
    <t>MRW_605-Bronze-8lug-Studio-Front.jpg</t>
  </si>
  <si>
    <t>https://customwheelhousellc.box.com/s/ptmrqjunp2iz46ezggk2idve7fnw3359</t>
  </si>
  <si>
    <t>MRW_605-Bronze-8lug-Studio-Side.png</t>
  </si>
  <si>
    <t>MRW_605-Machined-6lug-Studio-Front.png</t>
  </si>
  <si>
    <t>MRW_605-Machined-6lug-Studio-Side.png</t>
  </si>
  <si>
    <t>MRW_605-Machined-8lug-Studio-Front.png</t>
  </si>
  <si>
    <t>MRW_605-Machined-8lug-Studio-Side.png</t>
  </si>
  <si>
    <t>https://customwheelhousellc.box.com/s/551c5p1ypv5j059cnzzokgibiy6wud2v</t>
  </si>
  <si>
    <t>MRW_605-Machined-5lug-Studio-Front.png</t>
  </si>
  <si>
    <t>https://customwheelhousellc.box.com/s/vviy5kre1e7ftoqauditr9txeksk8zki</t>
  </si>
  <si>
    <t>MRW_605-Machined-5lug-Studio-Side.png</t>
  </si>
  <si>
    <t>MRW_901-Matte-Black-6lug-Rear-Sprinter-Studio-Front.png</t>
  </si>
  <si>
    <t>MRW_901-Matte-Black-6lug-Rear-Sprinter-Studio-Side.png</t>
  </si>
  <si>
    <t>MRW_901-Matte-Black-6lug-Rear-Transit-Studio-Front.png</t>
  </si>
  <si>
    <t>MRW_901-Matte-Black-6lug-Rear-Transit-Studio-Side.png</t>
  </si>
  <si>
    <t>MRW_901-Matte-Black-6lug-Front-Wheel-Studio-Front.png</t>
  </si>
  <si>
    <t>MRW_901-Matte-Black-6lug-Front-Wheel-Studio-Side.png</t>
  </si>
  <si>
    <t>MRW_107-Titanium-6lug-Studio-Front.png</t>
  </si>
  <si>
    <t>MRW_107-Titanium-6lug-Studio-Side.png</t>
  </si>
  <si>
    <t>MRW_207-Machined-6lug-Studio-Front.png</t>
  </si>
  <si>
    <t>MRW_207-Machined-6lug-Studio-Side.png</t>
  </si>
  <si>
    <t>MRW_701-HD-Bronze-8lug-Studio-Front.png</t>
  </si>
  <si>
    <t>MRW_701-HD-Bronze-8lug-Studio-Side.png</t>
  </si>
  <si>
    <t>MRW_701-HD-Matte-Black-8lug-Studio-Front.png</t>
  </si>
  <si>
    <t>MRW_701-HD-Matte-Black-8lug-Studio-Side.png</t>
  </si>
  <si>
    <t>MRW_701-Bronze-6lug-Transit-Studio-Front.png</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</si>
  <si>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</si>
  <si>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</si>
  <si>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</si>
  <si>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</si>
  <si>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</si>
  <si>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</si>
  <si>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</si>
  <si>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</si>
  <si>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</si>
  <si>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</si>
  <si>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</si>
  <si>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</si>
  <si>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</si>
  <si>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MRW_701-Bahia-Blue-5lug-Studio-Front.png</t>
  </si>
  <si>
    <t>MRW_701-Bahia-Blue-5lug-Studio-Side.png</t>
  </si>
  <si>
    <t>MRW_701-Matte-Black-5lug-Studio-Front.png</t>
  </si>
  <si>
    <t>MRW_701-Matte-Black-6lug-Studio-Front.png</t>
  </si>
  <si>
    <t>MRW_701-Matte-Black-8lug-Studio-Front.png</t>
  </si>
  <si>
    <t>MRW_701-Matte-Black-5lug-Studio-Side.png</t>
  </si>
  <si>
    <t>MRW_701-Matte-Black-6lug-Transit-Studio-Front.png</t>
  </si>
  <si>
    <t>MRW_701-Matte-Black-6lug-Transit-Studio-Side.png</t>
  </si>
  <si>
    <t>https://customwheelhousellc.box.com/s/f3y5u7stb37swccmhioqyfus76lwaldn</t>
  </si>
  <si>
    <t>https://customwheelhousellc.box.com/s/0llq9jo3x2bt0fyg8cdu5gzkiprhskf5</t>
  </si>
  <si>
    <t>MRW_701-Matte-Black-6lug-Studio-Side.png</t>
  </si>
  <si>
    <t>MRW_701-Matte-Black-8lug-Studio-Side.png</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</si>
  <si>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</si>
  <si>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</si>
  <si>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</si>
  <si>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</si>
  <si>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</si>
  <si>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</si>
  <si>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</si>
  <si>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</si>
  <si>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</si>
  <si>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</si>
  <si>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</si>
  <si>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</si>
  <si>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</si>
  <si>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</si>
  <si>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</si>
  <si>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</si>
  <si>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MRW_703-Matte-Black-6lug-Transit-Studio-Front.png</t>
  </si>
  <si>
    <t>MRW_703-Matte-Black-6lug-Transit-Studio-Side.png</t>
  </si>
  <si>
    <t>https://customwheelhousellc.box.com/s/bk2wjee4xwi5hg88wig4rmkrl5b46q3d</t>
  </si>
  <si>
    <t>MRW_703-Matte-Black-5lug-Studio-Front.png</t>
  </si>
  <si>
    <t>MRW_703-Matte-Black-6lug-Studio-Front.png</t>
  </si>
  <si>
    <t>MRW_703-Matte-Black-8lug-Studio-Front.png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</si>
  <si>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</si>
  <si>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</si>
  <si>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</si>
  <si>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</si>
  <si>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</si>
  <si>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MRW_703-Matte-Black-8lug-Studio-Side.png</t>
  </si>
  <si>
    <t>MRW_703-Bronze-6lug-Transit-Studio-Front.png</t>
  </si>
  <si>
    <t>MRW_703-Bronze-6lug-Transit-Studio-Side.png</t>
  </si>
  <si>
    <t>MRW_703-Bronze-5lug-ProMaster-Studio-Front.png</t>
  </si>
  <si>
    <t>MRW_703-Bronze-5lug-ProMaster-Studio-Side.png</t>
  </si>
  <si>
    <t>https://customwheelhousellc.box.com/s/vy60648obkwp2rhz43ql9w9qxfys4r93</t>
  </si>
  <si>
    <t>MRW_703-Bronze-5lug-Studio-Front.png</t>
  </si>
  <si>
    <t>MRW_703-Bronze-6lug-Studio-Front.png</t>
  </si>
  <si>
    <t>MRW_703-Bronze-8lug-Studio-Front.png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</si>
  <si>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</si>
  <si>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</si>
  <si>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</si>
  <si>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</si>
  <si>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</si>
  <si>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MRW_703-Bronze-8lug-Studio-Side.png</t>
  </si>
  <si>
    <t>MRW_703-Gloss-Titanium-5lug-ProMaster-Studio-Front.png</t>
  </si>
  <si>
    <t>MRW_703-Gloss-Titanium-5lug-ProMaster-Studio-Side.png</t>
  </si>
  <si>
    <t>MRW_703-Gloss-Titanium-6lug-Transit-Studio-Front.png</t>
  </si>
  <si>
    <t>MRW_703-Gloss-Titanium-6lug-Transit-Studio-Side.png</t>
  </si>
  <si>
    <t>MRW_703-Gloss-Titanium-8lug-Studio-Front.png</t>
  </si>
  <si>
    <t>MRW_703-Gloss-Titanium-8lug-Studio-Side.png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</si>
  <si>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</si>
  <si>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</si>
  <si>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</si>
  <si>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</si>
  <si>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</si>
  <si>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</si>
  <si>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</si>
  <si>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</si>
  <si>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MRW_704-HD-Matte-Black-8lug-Studio-front.png</t>
  </si>
  <si>
    <t>MRW_704-HD-Matte-Black-8lug-Studio-side.png</t>
  </si>
  <si>
    <t>MRW_704-HD-Titanium-8lug-Studio-front.png</t>
  </si>
  <si>
    <t>MRW_704-HD-Titanium-8lug-Studio-side.png</t>
  </si>
  <si>
    <t>MRW_704-Matte-Black-5lug-Studio-Front.png</t>
  </si>
  <si>
    <t>MRW_704-Matte-Black-6lug-Studio-Front.png</t>
  </si>
  <si>
    <t>MRW_704-Matte-Black-8lug-Studio-Front.png</t>
  </si>
  <si>
    <t>MRW_704-Matte-Black-5lug-Studio-Side.png</t>
  </si>
  <si>
    <t>MRW_704-Matte-Black6lug-Studio-side.png</t>
  </si>
  <si>
    <t>MRW_704-Matte-Black-8lug-Studio-Side.png</t>
  </si>
  <si>
    <t>https://customwheelhousellc.box.com/s/ssodgoz08nlh1exyxx0flzeekdaihhl2</t>
  </si>
  <si>
    <t>MRW_704-Titanium-6lug-Studio-front.png</t>
  </si>
  <si>
    <t>MRW_704-Titanium-5lug-Studio-front.png</t>
  </si>
  <si>
    <t>MRW_704-Titanium-8lug-Studio-front.png</t>
  </si>
  <si>
    <t>https://customwheelhousellc.box.com/s/w3uloq0lenlgfd0ny1kfbtsv1tnxly4q</t>
  </si>
  <si>
    <t>MRW_704-Titanium-6lug-Studio-side.png</t>
  </si>
  <si>
    <t>MRW_704-Titanium-8lug-Studio-side.png</t>
  </si>
  <si>
    <t>https://customwheelhousellc.box.com/s/5nqrok0urn8ukxh8alulk0yz97j8yzhs</t>
  </si>
  <si>
    <t>https://customwheelhousellc.box.com/s/1n4d08sezx83o4gcxsyadsu9wpgc430j</t>
  </si>
  <si>
    <t>MRW_704-Titanium-5lug-Studio-side.png</t>
  </si>
  <si>
    <t>MRW_705-matte-black-5lug-Studio-front.png</t>
  </si>
  <si>
    <t>MRW_705-matte-black-6lug-Studio-front.png</t>
  </si>
  <si>
    <t>MRW_705-matte-black-8lug-Studio-front.png</t>
  </si>
  <si>
    <t>MRW_705-matte-black-5lug-Studio-side.png</t>
  </si>
  <si>
    <t>https://customwheelhousellc.box.com/s/ljashu2hhgvfc7acmawi2ovfcetdshcb</t>
  </si>
  <si>
    <t>https://customwheelhousellc.box.com/s/ayy72tdydgjaigh3jt59e3qpfsz2cekd</t>
  </si>
  <si>
    <t>MRW_705-matte-black-6lug-Studio-side.png</t>
  </si>
  <si>
    <t>MRW_705-matte-black-8lug-Studio-side.png</t>
  </si>
  <si>
    <t>MRW_705-Titanium-5lug-Studio-front.png</t>
  </si>
  <si>
    <t>MRW_705-Titanium-6lug-Studio-front.png</t>
  </si>
  <si>
    <t>MRW_705-Titanium-8lug-Studio-front.png</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</si>
  <si>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</si>
  <si>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</si>
  <si>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</si>
  <si>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</si>
  <si>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</si>
  <si>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</si>
  <si>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</si>
  <si>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</si>
  <si>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</si>
  <si>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</si>
  <si>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</si>
  <si>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</si>
  <si>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</si>
  <si>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</si>
  <si>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</si>
  <si>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</si>
  <si>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</si>
  <si>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</si>
  <si>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</si>
  <si>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</si>
  <si>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</si>
  <si>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</si>
  <si>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</si>
  <si>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</si>
  <si>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</si>
  <si>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</si>
  <si>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</si>
  <si>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</si>
  <si>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</si>
  <si>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</si>
  <si>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</si>
  <si>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</si>
  <si>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</si>
  <si>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</si>
  <si>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</si>
  <si>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</si>
  <si>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</si>
  <si>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</si>
  <si>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</si>
  <si>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</si>
  <si>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</si>
  <si>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</si>
  <si>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</si>
  <si>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</si>
  <si>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</si>
  <si>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MRW_707-Matte-Black-6lug-Studio-front.png</t>
  </si>
  <si>
    <t>MRW_707-Matte-Black-8lug-Studio-front.png</t>
  </si>
  <si>
    <t>https://customwheelhousellc.box.com/s/apqabbx61f2vrdm3ogyasdraa4xsjijo</t>
  </si>
  <si>
    <t>MRW_707-Matte-Black-5lug-Studio-Side.png</t>
  </si>
  <si>
    <t>MRW_707-Matte-Black-6lug-Studio-Side.png</t>
  </si>
  <si>
    <t>https://customwheelhousellc.box.com/s/7ez7kqmw7grdd4szylqsj2l7k03akfvg</t>
  </si>
  <si>
    <t>https://customwheelhousellc.box.com/s/6bh8klnkkhjmtjiz0w67pc9lj8fw1y0k</t>
  </si>
  <si>
    <t>MRW_707-Matte-Black-8lug-Studio-Side.png</t>
  </si>
  <si>
    <t>MRW_201-Forged-5lug-Studio-front.png</t>
  </si>
  <si>
    <t>MRW_201-Forged-5lug-Studio-side.png</t>
  </si>
  <si>
    <t>MRW_202-machined-6lug-Studio-front.png</t>
  </si>
  <si>
    <t>MRW_202-machined-6lug-Studio-side.png</t>
  </si>
  <si>
    <t>MRW_108-matte-black-5lug-studio-front.png</t>
  </si>
  <si>
    <t>MRW_108-gloss-titanium-5lug-studio-front.png</t>
  </si>
  <si>
    <t>MRW_108-matte-black-6lug-studio-front.png</t>
  </si>
  <si>
    <t>MRW_108-gloss-titanium-6lug-studio-front.png</t>
  </si>
  <si>
    <t>MRW_108-matte-black-8lug-studio-front.png</t>
  </si>
  <si>
    <t>MRW_108-gloss-titanium-8lug-studio-front.png</t>
  </si>
  <si>
    <t>MRW_108-matte-black-5lug-studio-side.png</t>
  </si>
  <si>
    <t>MRW_108-matte-black-6lug-studio-side.png</t>
  </si>
  <si>
    <t>MRW_108-matte-black-8lug-studio-side.png</t>
  </si>
  <si>
    <t>MRW_108-gloss-titanium-5lug-studio-side.png</t>
  </si>
  <si>
    <t>MRW_108-gloss-titanium-6lug-studio-side.png</t>
  </si>
  <si>
    <t>MRW_108-gloss-titanium-8lug-studio-side.png</t>
  </si>
  <si>
    <t>MRW_106-Matte-Black-6lug-Studio-front.png</t>
  </si>
  <si>
    <t>MRW_106-Matte-Black-6lug-Studio-side.png</t>
  </si>
  <si>
    <t>MRW_106-Bronze-6lug-Studio-front.png</t>
  </si>
  <si>
    <t>MRW_106-Bronze-6lug-Studio-side.png</t>
  </si>
  <si>
    <t>MRW_106-Machined-6lug-Studio-front.png</t>
  </si>
  <si>
    <t>MRW_106-Machined-6lug-Studio-side.png</t>
  </si>
  <si>
    <t>MRW_105-gold-6lug-Studio-front.png</t>
  </si>
  <si>
    <t>MRW_105-gold-6lug-Studio-side.png</t>
  </si>
  <si>
    <t>MRW_105-machined-5lug-Studio-front.png</t>
  </si>
  <si>
    <t>MRW_105-machined-5lug-Studio-side.png</t>
  </si>
  <si>
    <t>MRW_105-Matte-Black-5lug-Studio-front.png</t>
  </si>
  <si>
    <t>MRW_105-Matte-Black-6lug-Studio-front.png</t>
  </si>
  <si>
    <t>MRW_105-Matte-Black-5lug-Studio-side.png</t>
  </si>
  <si>
    <t>https://customwheelhousellc.box.com/s/8iu6tfhzrza8tsx0qsw390ky74lzuyaj</t>
  </si>
  <si>
    <t>https://customwheelhousellc.box.com/s/i0kkewz6i12u5222vdb2z4pxevyb2ctj</t>
  </si>
  <si>
    <t>MRW_105-Matte-Black-6lug-Studio-side.png</t>
  </si>
  <si>
    <t>MRW_101-6lug-Studio-Side.png</t>
  </si>
  <si>
    <t>MRW_101-Buggy-5lug-Studio-Side.png</t>
  </si>
  <si>
    <t>MRW_103-Buggy-5lug-Studio-front.png</t>
  </si>
  <si>
    <t>MRW_407-Matte-Black-4lug-Studio-front.png</t>
  </si>
  <si>
    <t>MRW_407-Matte-Black-4lug-Studio-side.png</t>
  </si>
  <si>
    <t>MRW_407-Matte-Black-5lug-Studio-front.png</t>
  </si>
  <si>
    <t>MRW_409-Matte-Black-4lug-Studio-front.png</t>
  </si>
  <si>
    <t>MRW_410-Matte-Black-4lug-Studio-front.png</t>
  </si>
  <si>
    <t>MRW_411-Matte-Black-4lug-Studio-front.png</t>
  </si>
  <si>
    <t>MRW_411-Gloss-Titanium-4lug-Studio-front.png</t>
  </si>
  <si>
    <t>MRW_407-Matte-Black-5lug-Studio-side.png</t>
  </si>
  <si>
    <t>MRW_407-Bahia-Blue-5lug-Studio-side.jpg</t>
  </si>
  <si>
    <t>MRW_407-Bahia-Blue-4lug-Studio-front.jpg</t>
  </si>
  <si>
    <t>MRW_407-Bahia-Blue-4lug-Studio-side.jpg</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</si>
  <si>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</si>
  <si>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</si>
  <si>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</si>
  <si>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</si>
  <si>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</si>
  <si>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</si>
  <si>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</si>
  <si>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</si>
  <si>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</si>
  <si>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</si>
  <si>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</si>
  <si>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</si>
  <si>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MRW_411-Matte-Black-4lug-Studio-side.png</t>
  </si>
  <si>
    <t>MRW_411-Gloss-Titanium-4lug-Studio-side.png</t>
  </si>
  <si>
    <t>MRW_412-Machined-4lug-Studio-front.png</t>
  </si>
  <si>
    <t>MRW_412-Machined-4lug-Studio-side.png</t>
  </si>
  <si>
    <t>MRW_414-Matte-Black-5lug-Studio-front.png</t>
  </si>
  <si>
    <t>MRW_414-Matte-Black-5lug-Studio-side.png</t>
  </si>
  <si>
    <t>https://customwheelhousellc.box.com/s/i5wjiq2turnk0k42m6ecms3e3ouxkg93</t>
  </si>
  <si>
    <t>MRW_414-Matte-Black-4lug-Studio-front.png</t>
  </si>
  <si>
    <t>https://customwheelhousellc.box.com/s/3u48ttoes670aeq4j4rtn2gwb6n8wpqb</t>
  </si>
  <si>
    <t>MRW_414-Matte-Black-4lug-Studio-side.png</t>
  </si>
  <si>
    <t>MRW_414-Gloss-Graphite-5lug-Studio-side.png</t>
  </si>
  <si>
    <t>MRW_414-Gloss-Graphite-5lug-Studio-front.png</t>
  </si>
  <si>
    <t>https://customwheelhousellc.box.com/s/bnuhqtcndfp5ufc9q5r8ujxvga4d8uom</t>
  </si>
  <si>
    <t>MRW_414-Gloss-Graphite-4lug-Studio-front.png</t>
  </si>
  <si>
    <t>https://customwheelhousellc.box.com/s/w132fjmvg4mfiex16i3nrxdntr4ze37c</t>
  </si>
  <si>
    <t>MRW_414-Gloss-Graphite-4lug-Studio-side.png</t>
  </si>
  <si>
    <t>MRW_412-Beadlock-Machined-4lug-Studio-front.png</t>
  </si>
  <si>
    <t>MRW_412-Beadlock-Machined-4lug-Studio-side.png</t>
  </si>
  <si>
    <t>MRW_413-polished-15x7-4lug-Studio-front.png</t>
  </si>
  <si>
    <t>MRW_413-polished-15x10-4lug-Studio-front.png</t>
  </si>
  <si>
    <t>MRW_413-polished-15x7-4lug-Studio-side.png</t>
  </si>
  <si>
    <t>MRW_413-polished-15x10-4lug-Studio-side.png</t>
  </si>
  <si>
    <t>MRW_401-R-Machined-Low-Offest-4lug-Studio-front.png</t>
  </si>
  <si>
    <t>MRW_401-R-Machined-Low-Offest-4lug-Studio-side.png</t>
  </si>
  <si>
    <t>MRW_401-R-Machined-High-Offest-5lug-Studio-front.png</t>
  </si>
  <si>
    <t>MRW_401-R-Machined-High-Offest-5lug-Studio-side.png</t>
  </si>
  <si>
    <t>MRW_401-R-Machined-High-Offest-4lug-Studio-front.png</t>
  </si>
  <si>
    <t>MRW_401-R-Machined-High-Offest-4lug-Studio-side.png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</si>
  <si>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</si>
  <si>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</si>
  <si>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</si>
  <si>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</si>
  <si>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</si>
  <si>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</si>
  <si>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</si>
  <si>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</si>
  <si>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MRW_401-Titanium-5lug-Studio-side.jpg</t>
  </si>
  <si>
    <t>MRW_405-Matte-Black-4lug-Studio-front.png</t>
  </si>
  <si>
    <t>MRW_405-Matte-Black-4lug-Studio-side.png</t>
  </si>
  <si>
    <t>MRW_405-Bronze-4lug-Studio-front.jpg</t>
  </si>
  <si>
    <t>MRW_405-Bronze-4lug-Studio-side.png</t>
  </si>
  <si>
    <t>MRW_406-Matte-Black-4lug-Studio-front.png</t>
  </si>
  <si>
    <t>MRW_406-Matte-Black-4lug-Studio-side.png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</si>
  <si>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</si>
  <si>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</si>
  <si>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</si>
  <si>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</si>
  <si>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</si>
  <si>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</si>
  <si>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</si>
  <si>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</si>
  <si>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BH-24100-BZ</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</si>
  <si>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</si>
  <si>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</si>
  <si>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</si>
  <si>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</si>
  <si>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</si>
  <si>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</si>
  <si>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</si>
  <si>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</si>
  <si>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</si>
  <si>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</si>
  <si>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</si>
  <si>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</si>
  <si>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</si>
  <si>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</si>
  <si>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</si>
  <si>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</si>
  <si>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17x9, BLANK, -38 OS</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</si>
  <si>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</si>
  <si>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</si>
  <si>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</si>
  <si>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</si>
  <si>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</si>
  <si>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</si>
  <si>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</si>
  <si>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</si>
  <si>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</si>
  <si>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</si>
  <si>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</si>
  <si>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</si>
  <si>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</si>
  <si>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</si>
  <si>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</si>
  <si>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</si>
  <si>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</si>
  <si>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</si>
  <si>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</si>
  <si>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</si>
  <si>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</si>
  <si>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</si>
  <si>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</si>
  <si>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</si>
  <si>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https://customwheelhousellc.box.com/s/6re6tc1dodec9ycnt3w2weqwzufm1jd6</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</si>
  <si>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</si>
  <si>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</si>
  <si>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</si>
  <si>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</si>
  <si>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</si>
  <si>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</si>
  <si>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</si>
  <si>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</si>
  <si>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</si>
  <si>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</si>
  <si>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</si>
  <si>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</si>
  <si>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</si>
  <si>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</si>
  <si>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</si>
  <si>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</si>
  <si>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</si>
  <si>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</si>
  <si>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</si>
  <si>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</si>
  <si>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</si>
  <si>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</si>
  <si>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</si>
  <si>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</si>
  <si>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</si>
  <si>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</si>
  <si>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</si>
  <si>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</si>
  <si>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</si>
  <si>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</si>
  <si>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</si>
  <si>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</si>
  <si>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</si>
  <si>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</si>
  <si>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</si>
  <si>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</si>
  <si>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</si>
  <si>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</si>
  <si>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</si>
  <si>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</si>
  <si>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</si>
  <si>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</si>
  <si>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</si>
  <si>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</si>
  <si>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</si>
  <si>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</si>
  <si>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</si>
  <si>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</si>
  <si>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</si>
  <si>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</si>
  <si>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https://customwheelhousellc.box.com/s/ms4bnlid11ivzc3k08caghcffwd328dn</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</si>
  <si>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</si>
  <si>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</si>
  <si>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</si>
  <si>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</si>
  <si>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</si>
  <si>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</si>
  <si>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Misc Hardware, Dually Valve Extension, Single Extension for OE Inner Wheel w/o TPMS</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</si>
  <si>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</si>
  <si>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</si>
  <si>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</si>
  <si>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</si>
  <si>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</si>
  <si>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</si>
  <si>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80MM, BLACK, PUSH THRU</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</si>
  <si>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</si>
  <si>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</si>
  <si>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</si>
  <si>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</si>
  <si>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</si>
  <si>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</si>
  <si>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T077, 83MM CB, BUTTON ONLY</t>
  </si>
  <si>
    <t>CLOSEOUT - CAP, B077, 83MM CB, BUTTON ONLY, NO LOGO</t>
  </si>
  <si>
    <t>CLOSEOUT - CAP, 9230, 56MM, CARBON FIBER, SNAP IN</t>
  </si>
  <si>
    <t>9230 Cap</t>
  </si>
  <si>
    <t>MR202 Forged, 17x9, -12mm Offset, 6x5.5, 108mm Centerbore, Machined - Raw, Liner Valve Compatable,  Race Drilled, w/ BH-H24125-V</t>
  </si>
  <si>
    <t>MR202 Forged, 17x9, -12mm Offset, 8x6.5, 130.81mm Centerbore, Machined - Raw, Liner Valve Compatable, w/ BH-H24125-V</t>
  </si>
  <si>
    <t>MR202 Forged, 17x9, +25mm Offset, 6x6.5, 108mm Centerbore, Machined - Raw, Liner Valve Compatable, Race Drilled,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</si>
  <si>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</si>
  <si>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</si>
  <si>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</si>
  <si>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</si>
  <si>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method-mr318-wheel-5lug-gloss-black-17x8-5-face-1000.png</t>
  </si>
  <si>
    <t>method-mr318-wheel-5lug-gloss-black-17x8-5-1000.png</t>
  </si>
  <si>
    <t>method-mr318-wheel-6lug-gloss-black-17x8-5-face-1000.png</t>
  </si>
  <si>
    <t>method-mr318-wheel-6lug-gloss-black-17x8-5-1000.png</t>
  </si>
  <si>
    <t>method-mr318-wheel-8lug-gloss-black-17x8-5-face-1000.png</t>
  </si>
  <si>
    <t>method-mr318-wheel-8lug-gloss-black-17x8-5-1000.png</t>
  </si>
  <si>
    <t>method-mr318-wheel-8lug-bronze-17x8-5-face-1000.png</t>
  </si>
  <si>
    <t>https://customwheelhousellc.box.com/s/tlnnriphzu5xg5oluypzwgqz2uj5efw7</t>
  </si>
  <si>
    <t>https://customwheelhousellc.box.com/s/jstogfrnynn4mbpi34ewd3hm0y00x5nq</t>
  </si>
  <si>
    <t>method-mr318-wheel-8lug-bronze-17x8-5-1000.png</t>
  </si>
  <si>
    <t>method-mr318-wheel-5lug-bronze-17x8-5-face-1000.png</t>
  </si>
  <si>
    <t>method-mr318-wheel-5lug-bronze-17x8-5-1000.png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</si>
  <si>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</si>
  <si>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</si>
  <si>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</si>
  <si>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</si>
  <si>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</si>
  <si>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18x9, 5x5, 18 OS</t>
  </si>
  <si>
    <t>18x9, 5x5, -12 OS</t>
  </si>
  <si>
    <t>18x9, 5x5.5, -12 OS</t>
  </si>
  <si>
    <t>18x9, 6x5.5, -12 OS</t>
  </si>
  <si>
    <t>18x9, 8x6.5, -12 OS</t>
  </si>
  <si>
    <t>18x9, 8x170, -12 OS</t>
  </si>
  <si>
    <t>18x9, 8x170, -24 OS</t>
  </si>
  <si>
    <t>17x8.5, 6x4.5, 0 OS</t>
  </si>
  <si>
    <t>16x8, 5x4.5, 0 OS</t>
  </si>
  <si>
    <t>16x8, 8x6.5, 0 OS</t>
  </si>
  <si>
    <t>16x8, 8x170, 0 OS</t>
  </si>
  <si>
    <t>12x7, 4x110, 38 OS</t>
  </si>
  <si>
    <t>12x7, 4x115, 38 OS</t>
  </si>
  <si>
    <t>12x7, 4x136, 13 OS</t>
  </si>
  <si>
    <t>12x7, 4x136, 38 OS</t>
  </si>
  <si>
    <t>14x7, 4x115, 38 OS</t>
  </si>
  <si>
    <t>12x7, 4x156, 13 OS</t>
  </si>
  <si>
    <t>14x10, 4x136, -2 OS</t>
  </si>
  <si>
    <t>14x8, 4x136, -2 OS</t>
  </si>
  <si>
    <t>12x10, 4x110, 0 OS</t>
  </si>
  <si>
    <t>12x10, 4x115, 0 OS</t>
  </si>
  <si>
    <t>12x10, 4x156, -2 OS</t>
  </si>
  <si>
    <t>12x10, 4x136, 0 OS</t>
  </si>
  <si>
    <t>12x8, 4x110, 0 OS</t>
  </si>
  <si>
    <t>12x8, 4x115, 0 OS</t>
  </si>
  <si>
    <t>12x8, 4x156, -2 OS</t>
  </si>
  <si>
    <t>12x8, 4x136, 0 OS</t>
  </si>
  <si>
    <t>14x10, 4x115, 0 OS</t>
  </si>
  <si>
    <t>14x10, 4x156, -2 OS</t>
  </si>
  <si>
    <t>14x8, 4x110, 0 OS</t>
  </si>
  <si>
    <t>14x8, 4x115, 0 OS</t>
  </si>
  <si>
    <t>15x7, 5x100, 41 OS</t>
  </si>
  <si>
    <t>15x7, 5x4.5, 41 OS</t>
  </si>
  <si>
    <t>16x7, 5x4.5, 0 OS</t>
  </si>
  <si>
    <t>16x7, 6x5.5, 0 OS</t>
  </si>
  <si>
    <t>16x7, 8x6.5, 0 OS</t>
  </si>
  <si>
    <t>15x8, 5x5.5, -24 OS</t>
  </si>
  <si>
    <t>15x8, 6x5.5, -24 OS</t>
  </si>
  <si>
    <t>20x9, 5x5, 18 OS</t>
  </si>
  <si>
    <t>16x8, 5x5.5, 0 OS</t>
  </si>
  <si>
    <t>17x7.5, 5x4.5, 35 OS</t>
  </si>
  <si>
    <t>17x7.5, 5x130, 50 OS</t>
  </si>
  <si>
    <t>18x9, 5x5.5, 18 OS</t>
  </si>
  <si>
    <t>15x10, 5x5.5, -50 OS</t>
  </si>
  <si>
    <t>15x10, 6x5.5, -50 OS</t>
  </si>
  <si>
    <t>17x8.5, 5x4.5, 0 OS</t>
  </si>
  <si>
    <t>20x9, 5x5, 0 OS</t>
  </si>
  <si>
    <t>12x8, 4x156, 0 OS</t>
  </si>
  <si>
    <t>14x7, 4x115, 13 OS</t>
  </si>
  <si>
    <t>15x7, 4x110, 13 OS</t>
  </si>
  <si>
    <t>15x7, 4x115, 13 OS</t>
  </si>
  <si>
    <t>14x7, 4x110, 13 OS</t>
  </si>
  <si>
    <t>15x7, 5x100, 48 OS</t>
  </si>
  <si>
    <t>15x7, 5x4.5, 48 OS</t>
  </si>
  <si>
    <t>15x7, 4x108, 48 OS</t>
  </si>
  <si>
    <t>15x7, 5x4.5, 15 OS</t>
  </si>
  <si>
    <t>17x8, 5x4.5, 48 OS</t>
  </si>
  <si>
    <t>17x8, 5x100, 25 OS</t>
  </si>
  <si>
    <t>17x8, 5x100, 48 OS</t>
  </si>
  <si>
    <t>17x8.5, BLANK, -6 OS</t>
  </si>
  <si>
    <t>17x9, 6x6.5, -12 OS</t>
  </si>
  <si>
    <t>17x7.5, 6x130, 50 OS</t>
  </si>
  <si>
    <t>20x9, 6x5.5, 0 OS</t>
  </si>
  <si>
    <t>20x9, 8x6.5, 0 OS</t>
  </si>
  <si>
    <t>20x9, 8x170, 0 OS</t>
  </si>
  <si>
    <t>20x9, 8x180, 0 OS</t>
  </si>
  <si>
    <t>15x8, 5x4.75, -24 OS</t>
  </si>
  <si>
    <t>16x8, 5x4.5, 44 OS</t>
  </si>
  <si>
    <t>20x9, 5x5, -12 OS</t>
  </si>
  <si>
    <t>20x9, 6x5.5, -12 OS</t>
  </si>
  <si>
    <t>20x9, 8x6.5, -12 OS</t>
  </si>
  <si>
    <t>18x8, 5x4.5, 38 OS</t>
  </si>
  <si>
    <t>15x7, 5x5.5, -6 OS</t>
  </si>
  <si>
    <t>15x6.5, 5x205, -19 OS</t>
  </si>
  <si>
    <t>16x4, 5x205, -19 OS</t>
  </si>
  <si>
    <t>18x8, 5x100, 38 OS</t>
  </si>
  <si>
    <t>MR50278012138</t>
  </si>
  <si>
    <t>MOVED MR50278012138 TO DISCONTINUED TAB</t>
  </si>
  <si>
    <t>MR501_Rally_Titanium_Head_On.png</t>
  </si>
  <si>
    <t>MR_501_Titanium.png</t>
  </si>
  <si>
    <t>MRW_502-Bronze-5lug-Studio-Front.png</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</si>
  <si>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</si>
  <si>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</si>
  <si>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</si>
  <si>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</si>
  <si>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</si>
  <si>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</si>
  <si>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</si>
  <si>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</si>
  <si>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</si>
  <si>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</si>
  <si>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</si>
  <si>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</si>
  <si>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</si>
  <si>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17x8, 5x100, 38 OS</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</si>
  <si>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</si>
  <si>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</si>
  <si>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</si>
  <si>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</si>
  <si>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</si>
  <si>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</si>
  <si>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</si>
  <si>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</si>
  <si>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</si>
  <si>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</si>
  <si>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</si>
  <si>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</si>
  <si>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</si>
  <si>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</si>
  <si>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</si>
  <si>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</si>
  <si>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</si>
  <si>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</si>
  <si>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</si>
  <si>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</si>
  <si>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</si>
  <si>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</si>
  <si>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</si>
  <si>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</si>
  <si>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</si>
  <si>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</si>
  <si>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</si>
  <si>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</si>
  <si>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</si>
  <si>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</si>
  <si>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</si>
  <si>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MRW_319-Method-Bronze-5lug-Studio-17x8-5-face-1000.png</t>
  </si>
  <si>
    <t>MRW_319-Method-Bronze-5lug-Studio-17x8-5-1000.png</t>
  </si>
  <si>
    <t>MRW_319-Method-Bronze-6lug-Studio-17x8-5-face-1000.png</t>
  </si>
  <si>
    <t>MRW_319-Method-Bronze-6lug-Studio-17x8-5-1000.png</t>
  </si>
  <si>
    <t>MRW_319-Method-Bronze-8lug-Studio-17x8-5-face-1000.png</t>
  </si>
  <si>
    <t>MRW_319-Method-Bronze-8lug-Studio-17x8-5-1000.png</t>
  </si>
  <si>
    <t>MRW_319-Gloss-Black-5lug-Studio-17x8-5-1000.png</t>
  </si>
  <si>
    <t>MRW_319-Gloss-Black-5lug-Studio-17x8-5-face-1000.png</t>
  </si>
  <si>
    <t>MRW_319-Gloss-Black-6lug-Studio-17x8-5-face-1000.png</t>
  </si>
  <si>
    <t>MRW_319-Gloss-Black-6lug-Studio-17x8-5-1000.png</t>
  </si>
  <si>
    <t>MRW_319-Gloss-Black-8lug-Studio-17x8-5-face-1000.png</t>
  </si>
  <si>
    <t>MRW_319-Gloss-Black-8lug-Studio-17x8-5-1000.png</t>
  </si>
  <si>
    <t>MR50267051515</t>
  </si>
  <si>
    <t>16x7, 5x100, 15 OS</t>
  </si>
  <si>
    <t>MR50267051530</t>
  </si>
  <si>
    <t>16x7, 5x100, 30 OS</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</si>
  <si>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</si>
  <si>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</si>
  <si>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</si>
  <si>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</si>
  <si>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</si>
  <si>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</si>
  <si>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</si>
  <si>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</si>
  <si>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</si>
  <si>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</si>
  <si>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</si>
  <si>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</si>
  <si>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</si>
  <si>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</si>
  <si>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</si>
  <si>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</si>
  <si>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</si>
  <si>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</si>
  <si>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</si>
  <si>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</si>
  <si>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</si>
  <si>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</si>
  <si>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</si>
  <si>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</si>
  <si>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method-mr415-wheel-5lug-double-black-15x7-face-1000.png</t>
  </si>
  <si>
    <t>method-mr415-wheel-5lug-double-black-15x7-1000.png</t>
  </si>
  <si>
    <t>method-mr415-wheel-4lug-double-black-15x7-face-1000.png</t>
  </si>
  <si>
    <t>method-mr415-wheel-4lug-double-black-15x10-face-1000.png</t>
  </si>
  <si>
    <t>method-mr415-wheel-4lug-double-black-15x7-1000.png</t>
  </si>
  <si>
    <t>method-mr415-wheel-4lug-double-black-15x10-1000.png</t>
  </si>
  <si>
    <t>method-mr415-wheel-5lug-gloss-graphite-15x7-face-1000.png</t>
  </si>
  <si>
    <t>method-mr415-wheel-5lug-gloss-graphite-15x7-1000.png</t>
  </si>
  <si>
    <t>method-mr415-wheel-4lug-gloss-graphite-15x7-face-1000.png</t>
  </si>
  <si>
    <t>method-mr415-wheel-4lug-gloss-graphite-15x7-1000.png</t>
  </si>
  <si>
    <t>method-mr415-wheel-4lug-gloss-graphite-15x10-face-1000.png</t>
  </si>
  <si>
    <t>method-mr415-wheel-4lug-gloss-graphite-15x10-1000.png</t>
  </si>
  <si>
    <t>MR31589088118</t>
  </si>
  <si>
    <t>MR10379000312B</t>
  </si>
  <si>
    <t>MR10529060520B</t>
  </si>
  <si>
    <t>20x9, 6x5.5, 20 OS</t>
  </si>
  <si>
    <t>MR50267012515</t>
  </si>
  <si>
    <t>16x7, 5x4.5, 15 OS</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</si>
  <si>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</si>
  <si>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</si>
  <si>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</si>
  <si>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</si>
  <si>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</si>
  <si>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</si>
  <si>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</si>
  <si>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</si>
  <si>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</si>
  <si>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</si>
  <si>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</si>
  <si>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</si>
  <si>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</si>
  <si>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</si>
  <si>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</si>
  <si>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</si>
  <si>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</si>
  <si>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</si>
  <si>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</si>
  <si>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</si>
  <si>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</si>
  <si>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</si>
  <si>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</si>
  <si>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</si>
  <si>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</si>
  <si>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</si>
  <si>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</si>
  <si>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</si>
  <si>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</si>
  <si>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17x8.5, 8x180, 25 OS</t>
  </si>
  <si>
    <t>MR31589058118</t>
  </si>
  <si>
    <t>MR31778562800</t>
  </si>
  <si>
    <t>MR40147047343B</t>
  </si>
  <si>
    <t>MR40947047443</t>
  </si>
  <si>
    <t>MR41047046143</t>
  </si>
  <si>
    <t>MR10529016520B</t>
  </si>
  <si>
    <t>MR10529080520B</t>
  </si>
  <si>
    <t>20x9, 6x135, 20 OS</t>
  </si>
  <si>
    <t>20x9, 8x6.5, 20 OS</t>
  </si>
  <si>
    <t>17x8.5, BLANK, 0 OS</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</si>
  <si>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</si>
  <si>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</si>
  <si>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</si>
  <si>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</si>
  <si>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</si>
  <si>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</si>
  <si>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</si>
  <si>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</si>
  <si>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</si>
  <si>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</si>
  <si>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</si>
  <si>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</si>
  <si>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</si>
  <si>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</si>
  <si>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16x8, 6x120, 30 OS</t>
  </si>
  <si>
    <t>MR70277556950</t>
  </si>
  <si>
    <t>MR70368062500</t>
  </si>
  <si>
    <t>MR70378555500</t>
  </si>
  <si>
    <t>MR70378558800</t>
  </si>
  <si>
    <t>MR70468062800</t>
  </si>
  <si>
    <t>191682035166</t>
  </si>
  <si>
    <t>191682035203</t>
  </si>
  <si>
    <t>191682035210</t>
  </si>
  <si>
    <t>191682035227</t>
  </si>
  <si>
    <t>191682035234</t>
  </si>
  <si>
    <t>Double Black</t>
  </si>
  <si>
    <t>MR50267012530</t>
  </si>
  <si>
    <t>16x7, 5x4.5, 30 OS</t>
  </si>
  <si>
    <t>MRW_103-Buggy-5lug-Studio-side.png</t>
  </si>
  <si>
    <t>MRW_316-Gloss-Titanium-8lug-20in-Studio-Front.png</t>
  </si>
  <si>
    <t>MRW_316-Gloss-Titanium-8lug-20in-Studio-Side.png</t>
  </si>
  <si>
    <t>MRW_316-Gloss-Black-8lug-20in-Studio-Front.png</t>
  </si>
  <si>
    <t>MRW_316-Gloss-Black-8lug-20in-Studio-Side.png</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</si>
  <si>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</si>
  <si>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</si>
  <si>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</si>
  <si>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</si>
  <si>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</si>
  <si>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</si>
  <si>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</si>
  <si>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</si>
  <si>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</si>
  <si>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</si>
  <si>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</si>
  <si>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</si>
  <si>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</si>
  <si>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</si>
  <si>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</si>
  <si>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</si>
  <si>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</si>
  <si>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</si>
  <si>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</si>
  <si>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</si>
  <si>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</si>
  <si>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</si>
  <si>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</si>
  <si>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</si>
  <si>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</si>
  <si>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</si>
  <si>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</si>
  <si>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</si>
  <si>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</si>
  <si>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</si>
  <si>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</si>
  <si>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</si>
  <si>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</si>
  <si>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</si>
  <si>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</si>
  <si>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</si>
  <si>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17x7.5, 5x110, 30 OS</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</si>
  <si>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</si>
  <si>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</si>
  <si>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</si>
  <si>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</si>
  <si>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</si>
  <si>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</si>
  <si>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</si>
  <si>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</si>
  <si>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</si>
  <si>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</si>
  <si>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</si>
  <si>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</si>
  <si>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</si>
  <si>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</si>
  <si>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</si>
  <si>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</si>
  <si>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</si>
  <si>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</si>
  <si>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</si>
  <si>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</si>
  <si>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MRW_320-Matte Black-18x9-8 lug-Face_00047.jpg</t>
  </si>
  <si>
    <t>MRW_320-Matte Black-18x9-8 lug-3:4_00050.jpg</t>
  </si>
  <si>
    <t>MRW_320-Matte Black-17x8.5-6 lug-Face_00038.jpg</t>
  </si>
  <si>
    <t>MRW_320-Matte Black-17x8.5-6 lug-3:4_00035.jpg</t>
  </si>
  <si>
    <t>MRW_320-Matte Black-17x8.5-5 lug-Face_00026.jpg</t>
  </si>
  <si>
    <t>MRW_320-Matte Black-17x8.5-5 lug-3:4_00033.jpg</t>
  </si>
  <si>
    <t>MRW_320-Bronze-17x8-5 lug-Face_00003.jpg</t>
  </si>
  <si>
    <t>MRW_320-Bronze-17x8-5 lug-3:4_00000.jpg</t>
  </si>
  <si>
    <t>MRW_320-Bronze-17x8.5-6 lug-3:4_00013.png</t>
  </si>
  <si>
    <t>MRW_320-Bronze-17x8.5-6 lug-Face_00014.jpg</t>
  </si>
  <si>
    <t>MRW_320-Bronze-18x9-8 lug-Face_00017.jpg</t>
  </si>
  <si>
    <t>MRW_320-Bronze-18x9-8 lug-3:4_00020.jpg</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</si>
  <si>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</si>
  <si>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</si>
  <si>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</si>
  <si>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</si>
  <si>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</si>
  <si>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</si>
  <si>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</si>
  <si>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</si>
  <si>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</si>
  <si>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</si>
  <si>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</si>
  <si>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</si>
  <si>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</si>
  <si>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</si>
  <si>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</si>
  <si>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</si>
  <si>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</si>
  <si>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</si>
  <si>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</si>
  <si>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</si>
  <si>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</si>
  <si>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</si>
  <si>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</si>
  <si>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</si>
  <si>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</si>
  <si>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18x9, 5x120, 25 OS</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</si>
  <si>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</si>
  <si>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</si>
  <si>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</si>
  <si>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</si>
  <si>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</si>
  <si>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</si>
  <si>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</si>
  <si>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</si>
  <si>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</si>
  <si>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</si>
  <si>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</si>
  <si>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</si>
  <si>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</si>
  <si>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</si>
  <si>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</si>
  <si>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</si>
  <si>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</si>
  <si>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</si>
  <si>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</si>
  <si>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</si>
  <si>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</si>
  <si>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</si>
  <si>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</si>
  <si>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</si>
  <si>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</si>
  <si>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</si>
  <si>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</si>
  <si>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</si>
  <si>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</si>
  <si>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</si>
  <si>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</si>
  <si>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</si>
  <si>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</si>
  <si>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</si>
  <si>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</si>
  <si>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</si>
  <si>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</si>
  <si>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</si>
  <si>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</si>
  <si>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17x8, 5x108, 42 OS</t>
  </si>
  <si>
    <t>CAP, S128, 82MM, BLACK, PUSH THRU</t>
  </si>
  <si>
    <t>S128T082</t>
  </si>
  <si>
    <t>ADDED CP-TOPO130-P-84 (SHORT 8L CAP) AND CP-S128T082</t>
  </si>
  <si>
    <t>MR31477564524</t>
  </si>
  <si>
    <t>17x7.5, 6x4.5, 24 OS</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</si>
  <si>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</si>
  <si>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</si>
  <si>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</si>
  <si>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</si>
  <si>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</si>
  <si>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</si>
  <si>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</si>
  <si>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</si>
  <si>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</si>
  <si>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</si>
  <si>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</si>
  <si>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</si>
  <si>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</si>
  <si>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</si>
  <si>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</si>
  <si>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</si>
  <si>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</si>
  <si>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</si>
  <si>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17x7.5, 5x4.5, 30 OS</t>
  </si>
  <si>
    <t>MR31478580500</t>
  </si>
  <si>
    <t>MR31878560900T</t>
  </si>
  <si>
    <t>MR50267057530</t>
  </si>
  <si>
    <t>16x7, 5x112, 30 OS</t>
  </si>
  <si>
    <t>MR50278051838</t>
  </si>
  <si>
    <t>MR70357051815</t>
  </si>
  <si>
    <t>MR70457051815</t>
  </si>
  <si>
    <t>MR70677549530</t>
  </si>
  <si>
    <t>17x7.5, 5x108, 30 OS</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</si>
  <si>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</si>
  <si>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</si>
  <si>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</si>
  <si>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</si>
  <si>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</si>
  <si>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</si>
  <si>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</si>
  <si>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</si>
  <si>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</si>
  <si>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</si>
  <si>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</si>
  <si>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18x9, 6x5.5, 0 OS</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</si>
  <si>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</si>
  <si>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</si>
  <si>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</si>
  <si>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</si>
  <si>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</si>
  <si>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</si>
  <si>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</si>
  <si>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</si>
  <si>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</si>
  <si>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</si>
  <si>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</si>
  <si>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</si>
  <si>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</si>
  <si>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</si>
  <si>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</si>
  <si>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</si>
  <si>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</si>
  <si>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</si>
  <si>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</si>
  <si>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</si>
  <si>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</si>
  <si>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</si>
  <si>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</si>
  <si>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17x8, 5x108, 38 OS</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</si>
  <si>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</si>
  <si>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</si>
  <si>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</si>
  <si>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</si>
  <si>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</si>
  <si>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</si>
  <si>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</si>
  <si>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</si>
  <si>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</si>
  <si>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</si>
  <si>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</si>
  <si>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</si>
  <si>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</si>
  <si>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17x8, 6x135, 25 OS</t>
  </si>
  <si>
    <t>MR31629060800</t>
  </si>
  <si>
    <t>MR50178012542</t>
  </si>
  <si>
    <t>MR50278012538</t>
  </si>
  <si>
    <t>MR70678550925</t>
  </si>
  <si>
    <t>MR70678560535</t>
  </si>
  <si>
    <t>MR70689052925</t>
  </si>
  <si>
    <t>CORRECTED HUBBORE FOR MR70889093XXX</t>
  </si>
  <si>
    <t>MR31477552825</t>
  </si>
  <si>
    <t>17x7.5, 5x120, 25 OS</t>
  </si>
  <si>
    <t>MR31521087118N</t>
  </si>
  <si>
    <t>MR40947046443</t>
  </si>
  <si>
    <t>MR70278558500</t>
  </si>
  <si>
    <t>MR70678550525</t>
  </si>
  <si>
    <t>MR70689058935T</t>
  </si>
  <si>
    <t>18x9, 5x150, 35 OS</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</si>
  <si>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</si>
  <si>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</si>
  <si>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</si>
  <si>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</si>
  <si>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</si>
  <si>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</si>
  <si>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</si>
  <si>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</si>
  <si>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</si>
  <si>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</si>
  <si>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</si>
  <si>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</si>
  <si>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</si>
  <si>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</si>
  <si>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</si>
  <si>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17x8, 6x120, 25 OS</t>
  </si>
  <si>
    <t>MR70678550900</t>
  </si>
  <si>
    <t>REMOVED MAP FROM CLOSEOUT ACCESSORIES</t>
  </si>
  <si>
    <t>MR801</t>
  </si>
  <si>
    <t>DOUBLE BLACK MILLED</t>
  </si>
  <si>
    <t>22x9</t>
  </si>
  <si>
    <t>22x10</t>
  </si>
  <si>
    <t>22x12</t>
  </si>
  <si>
    <t>22x11</t>
  </si>
  <si>
    <t>CP-MRW80S</t>
  </si>
  <si>
    <t>CP-MRW133SH35</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</si>
  <si>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</si>
  <si>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</si>
  <si>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</si>
  <si>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</si>
  <si>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</si>
  <si>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</si>
  <si>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</si>
  <si>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</si>
  <si>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</si>
  <si>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</si>
  <si>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</si>
  <si>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</si>
  <si>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</si>
  <si>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</si>
  <si>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</si>
  <si>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</si>
  <si>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</si>
  <si>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</si>
  <si>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</si>
  <si>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</si>
  <si>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</si>
  <si>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</si>
  <si>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</si>
  <si>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</si>
  <si>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</si>
  <si>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</si>
  <si>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</si>
  <si>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</si>
  <si>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</si>
  <si>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</si>
  <si>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</si>
  <si>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</si>
  <si>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</si>
  <si>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</si>
  <si>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</si>
  <si>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</si>
  <si>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</si>
  <si>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</si>
  <si>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</si>
  <si>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</si>
  <si>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</si>
  <si>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</si>
  <si>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</si>
  <si>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</si>
  <si>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</si>
  <si>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</si>
  <si>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</si>
  <si>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</si>
  <si>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</si>
  <si>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</si>
  <si>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</si>
  <si>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</si>
  <si>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</si>
  <si>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</si>
  <si>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</si>
  <si>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</si>
  <si>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</si>
  <si>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</si>
  <si>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</si>
  <si>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</si>
  <si>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</si>
  <si>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</si>
  <si>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</si>
  <si>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</si>
  <si>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</si>
  <si>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</si>
  <si>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</si>
  <si>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</si>
  <si>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</si>
  <si>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</si>
  <si>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</si>
  <si>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</si>
  <si>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</si>
  <si>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</si>
  <si>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</si>
  <si>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</si>
  <si>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</si>
  <si>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</si>
  <si>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</si>
  <si>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</si>
  <si>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</si>
  <si>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</si>
  <si>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</si>
  <si>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</si>
  <si>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</si>
  <si>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</si>
  <si>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</si>
  <si>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</si>
  <si>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</si>
  <si>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</si>
  <si>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</si>
  <si>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</si>
  <si>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</si>
  <si>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</si>
  <si>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</si>
  <si>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</si>
  <si>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</si>
  <si>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</si>
  <si>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</si>
  <si>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</si>
  <si>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</si>
  <si>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</si>
  <si>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</si>
  <si>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</si>
  <si>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</si>
  <si>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</si>
  <si>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</si>
  <si>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</si>
  <si>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</si>
  <si>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</si>
  <si>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</si>
  <si>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</si>
  <si>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</si>
  <si>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</si>
  <si>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</si>
  <si>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</si>
  <si>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</si>
  <si>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</si>
  <si>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</si>
  <si>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</si>
  <si>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</si>
  <si>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</si>
  <si>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</si>
  <si>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</si>
  <si>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</si>
  <si>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</si>
  <si>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</si>
  <si>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</si>
  <si>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</si>
  <si>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</si>
  <si>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</si>
  <si>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</si>
  <si>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</si>
  <si>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</si>
  <si>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</si>
  <si>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</si>
  <si>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</si>
  <si>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</si>
  <si>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</si>
  <si>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</si>
  <si>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</si>
  <si>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</si>
  <si>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</si>
  <si>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</si>
  <si>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</si>
  <si>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</si>
  <si>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</si>
  <si>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</si>
  <si>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</si>
  <si>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</si>
  <si>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</si>
  <si>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</si>
  <si>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</si>
  <si>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</si>
  <si>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</si>
  <si>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</si>
  <si>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</si>
  <si>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</si>
  <si>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</si>
  <si>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</si>
  <si>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</si>
  <si>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</si>
  <si>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</si>
  <si>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</si>
  <si>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</si>
  <si>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</si>
  <si>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</si>
  <si>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</si>
  <si>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</si>
  <si>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</si>
  <si>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</si>
  <si>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</si>
  <si>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</si>
  <si>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</si>
  <si>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</si>
  <si>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</si>
  <si>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</si>
  <si>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</si>
  <si>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</si>
  <si>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</si>
  <si>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</si>
  <si>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</si>
  <si>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</si>
  <si>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</si>
  <si>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</si>
  <si>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</si>
  <si>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</si>
  <si>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</si>
  <si>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</si>
  <si>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</si>
  <si>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</si>
  <si>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</si>
  <si>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</si>
  <si>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</si>
  <si>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</si>
  <si>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</si>
  <si>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</si>
  <si>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</si>
  <si>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</si>
  <si>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</si>
  <si>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</si>
  <si>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</si>
  <si>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</si>
  <si>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</si>
  <si>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</si>
  <si>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</si>
  <si>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</si>
  <si>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</si>
  <si>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</si>
  <si>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</si>
  <si>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</si>
  <si>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</si>
  <si>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</si>
  <si>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</si>
  <si>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</si>
  <si>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</si>
  <si>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</si>
  <si>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</si>
  <si>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</si>
  <si>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</si>
  <si>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</si>
  <si>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</si>
  <si>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</si>
  <si>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</si>
  <si>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</si>
  <si>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</si>
  <si>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</si>
  <si>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</si>
  <si>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</si>
  <si>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</si>
  <si>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</si>
  <si>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</si>
  <si>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</si>
  <si>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</si>
  <si>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</si>
  <si>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</si>
  <si>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</si>
  <si>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</si>
  <si>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</si>
  <si>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</si>
  <si>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</si>
  <si>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</si>
  <si>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</si>
  <si>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</si>
  <si>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</si>
  <si>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</si>
  <si>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</si>
  <si>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</si>
  <si>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</si>
  <si>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</si>
  <si>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</si>
  <si>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</si>
  <si>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</si>
  <si>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</si>
  <si>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</si>
  <si>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</si>
  <si>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</si>
  <si>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</si>
  <si>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</si>
  <si>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</si>
  <si>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</si>
  <si>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</si>
  <si>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</si>
  <si>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</si>
  <si>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</si>
  <si>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</si>
  <si>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</si>
  <si>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</si>
  <si>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</si>
  <si>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</si>
  <si>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</si>
  <si>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</si>
  <si>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</si>
  <si>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</si>
  <si>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</si>
  <si>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</si>
  <si>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</si>
  <si>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</si>
  <si>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</si>
  <si>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</si>
  <si>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</si>
  <si>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</si>
  <si>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</si>
  <si>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</si>
  <si>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</si>
  <si>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</si>
  <si>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</si>
  <si>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</si>
  <si>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</si>
  <si>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</si>
  <si>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</si>
  <si>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</si>
  <si>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</si>
  <si>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</si>
  <si>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</si>
  <si>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18x9, 6x5.5, 35 OS</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</si>
  <si>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</si>
  <si>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</si>
  <si>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</si>
  <si>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</si>
  <si>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</si>
  <si>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</si>
  <si>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</si>
  <si>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</si>
  <si>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</si>
  <si>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</si>
  <si>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</si>
  <si>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</si>
  <si>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</si>
  <si>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</si>
  <si>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</si>
  <si>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</si>
  <si>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</si>
  <si>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</si>
  <si>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</si>
  <si>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</si>
  <si>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</si>
  <si>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</si>
  <si>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CP-MRW101S</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</si>
  <si>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</si>
  <si>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</si>
  <si>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</si>
  <si>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</si>
  <si>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</si>
  <si>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</si>
  <si>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</si>
  <si>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</si>
  <si>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</si>
  <si>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</si>
  <si>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</si>
  <si>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</si>
  <si>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</si>
  <si>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</si>
  <si>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18x8.5, 5x108, 38 OS</t>
  </si>
  <si>
    <t>UPDATED 323 20X9 MSRP/MAP</t>
  </si>
  <si>
    <t>UPDATED STATUS OF CP-EXT86S TO ACTIVE</t>
  </si>
  <si>
    <t>CAP, MRW, 73MM, SNAP IN, BLACK</t>
  </si>
  <si>
    <t>CAP, MRW, 94MM, SNAP IN, BLACK</t>
  </si>
  <si>
    <t>CAP, MRW, 130MM, SNAP IN, BLACK</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</si>
  <si>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</si>
  <si>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</si>
  <si>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</si>
  <si>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</si>
  <si>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</si>
  <si>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</si>
  <si>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</si>
  <si>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</si>
  <si>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</si>
  <si>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</si>
  <si>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</si>
  <si>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</si>
  <si>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</si>
  <si>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</si>
  <si>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</si>
  <si>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</si>
  <si>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</si>
  <si>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</si>
  <si>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</si>
  <si>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</si>
  <si>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method-mr321-wheel-6lug-gloss-black-17x8.5-face-1000.png</t>
  </si>
  <si>
    <t>method-mr321-wheel-6lug-gloss-black-17x8.5-lay-1000.png</t>
  </si>
  <si>
    <t>method-mr321-wheel-6lug-gloss-black-20x9-face-1000.png</t>
  </si>
  <si>
    <t>method-mr321-wheel-6lug-gloss-black-20x9-1000.png</t>
  </si>
  <si>
    <t>method-mr321-wheel-6lug-machined-clear-coat-20x9-1000.png</t>
  </si>
  <si>
    <t>method-mr321-wheel-6lug-machined-clear-coat-20x9-face-1000.png</t>
  </si>
  <si>
    <t>method-mr321-wheel-6lug-machined-clear-coat-17x8-5-face-1000.png</t>
  </si>
  <si>
    <t>method-mr321-wheel-6lug-machined-clear-coat-17x8-5-1000.png</t>
  </si>
  <si>
    <t>method-mr321-wheel-8lug-machined-clear-coat-20x9-face-1000.png</t>
  </si>
  <si>
    <t>method-mr321-wheel-8lug-machined-clear-coat-20x9-1000.png</t>
  </si>
  <si>
    <t>method-mr321-wheel-8lug-machined-clear-coat-18x9-face-1000.png</t>
  </si>
  <si>
    <t>method-mr321-wheel-8lug-machined-clear-coat-18x9-1000.png</t>
  </si>
  <si>
    <t>method-mr321-wheel-8lug-gloss-black-18x9-face-1000.png</t>
  </si>
  <si>
    <t>method-mr321-wheel-8lug-gloss-black-18x9-1000.png</t>
  </si>
  <si>
    <t>method-mr321-wheel-8lug-gloss-black-20x9-face-1000.png</t>
  </si>
  <si>
    <t>method-mr321-wheel-8lug-gloss-black-20x9-1000.png</t>
  </si>
  <si>
    <t>MRW_401-wheel-6lug-matte-black-15x10-face.png</t>
  </si>
  <si>
    <t>MRW_401-wheel-6lug-matte-black-15x10.png</t>
  </si>
  <si>
    <t>‘MRW_401-5lug-matte-black-15x10-face-1000.png</t>
  </si>
  <si>
    <t>MRW_401-5lug-matte-black-side-15x10-1000.png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</si>
  <si>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</si>
  <si>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</si>
  <si>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</si>
  <si>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</si>
  <si>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</si>
  <si>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</si>
  <si>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</si>
  <si>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</si>
  <si>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</si>
  <si>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</si>
  <si>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</si>
  <si>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</si>
  <si>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</si>
  <si>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</si>
  <si>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</si>
  <si>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</si>
  <si>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</si>
  <si>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</si>
  <si>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</si>
  <si>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</si>
  <si>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</si>
  <si>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</si>
  <si>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</si>
  <si>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</si>
  <si>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</si>
  <si>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</si>
  <si>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</si>
  <si>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</si>
  <si>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</si>
  <si>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</si>
  <si>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</si>
  <si>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</si>
  <si>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</si>
  <si>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</si>
  <si>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</si>
  <si>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SPLINE, M14x1.5, 6 LUG KIT, CHROME, 24 NUTS</t>
  </si>
  <si>
    <t>LUG KIT, SPLINE, M14x1.5, 8 LUG KIT, CHROME, 32 NUTS</t>
  </si>
  <si>
    <t>LUG KIT, EXTENDED THREAD SPLINE, M14x1.5, 5 LUG KIT, CHROME, 20 NUTS</t>
  </si>
  <si>
    <t>LUG KIT, M14X1.5, MAG SHANK, CHROME, DUALLY (SPRINTER), 24 NUTS</t>
  </si>
  <si>
    <t>LUG KIT, EXTENDED THREAD SPLINE, M14x1.5, 6 LUG KIT, CHROME, 24 NUTS</t>
  </si>
  <si>
    <t>ADDED CHROME LUG KITS</t>
  </si>
  <si>
    <t>LK-W5514SE</t>
  </si>
  <si>
    <t>UPDATED FINISH FOR TITANIUM 803</t>
  </si>
  <si>
    <t>GLOSS TITANIUM - MACHINED LIP</t>
  </si>
  <si>
    <t>MR30678550500</t>
  </si>
  <si>
    <t>MR30678560500</t>
  </si>
  <si>
    <t>UPDATED/CORRECT 8XX BACKSPACINGS</t>
  </si>
  <si>
    <r>
      <t>MOVED MR30678550500 &amp;</t>
    </r>
    <r>
      <rPr>
        <b/>
        <sz val="11"/>
        <color theme="1"/>
        <rFont val="Arial"/>
        <family val="2"/>
      </rPr>
      <t xml:space="preserve"> </t>
    </r>
    <r>
      <rPr>
        <sz val="11"/>
        <color theme="1"/>
        <rFont val="Arial"/>
        <family val="2"/>
      </rPr>
      <t>MR30678560500 TO DISCONTINUED TAB</t>
    </r>
  </si>
  <si>
    <t>https://customwheelhousellc.box.com/shared/static/02o7kzi7sv6m025yqw2k0qu97mfnjwjd.png</t>
  </si>
  <si>
    <t>https://customwheelhousellc.box.com/shared/static/wdar3nkid7obakzswecbnhlvkkc1aa4i.png</t>
  </si>
  <si>
    <t>UPDATED IMAGE LINKS</t>
  </si>
  <si>
    <t>https://customwheelhousellc.box.com/shared/static/0bsulrxass3e5g0td950fgsz5928bpk6.png</t>
  </si>
  <si>
    <t>https://customwheelhousellc.box.com/shared/static/hku5uabm423308koure6envciviu1mb8.png</t>
  </si>
  <si>
    <t>https://customwheelhousellc.box.com/shared/static/0gqbrd52ds0vqqcgoy7aog2xj8g3lwjx.png</t>
  </si>
  <si>
    <t>https://customwheelhousellc.box.com/shared/static/0sho6vuwohddnf71ag3uww6kvojcrc9b.png</t>
  </si>
  <si>
    <t>https://customwheelhousellc.box.com/shared/static/0n7nhpvsgd6thui7lmra4dxupzotlvlb.png</t>
  </si>
  <si>
    <t>https://customwheelhousellc.box.com/shared/static/dqrh2tyh54fi5gjs2g2kk3m00801y98u.png</t>
  </si>
  <si>
    <t>https://customwheelhousellc.box.com/shared/static/0s7v9ch0wq0bfogd49yeeadnros5zra5.png</t>
  </si>
  <si>
    <t>https://customwheelhousellc.box.com/shared/static/fvoecupd8lawot491d63oawcj3te3ts0.png</t>
  </si>
  <si>
    <t>https://customwheelhousellc.box.com/shared/static/10hlxcloldx4nenka5xku4r1tdmyj34p.png</t>
  </si>
  <si>
    <t>https://customwheelhousellc.box.com/shared/static/lr1ok2483uygab4bmx7bdd3srtgj0igt.png</t>
  </si>
  <si>
    <t>https://customwheelhousellc.box.com/shared/static/139g80udj4iuwh3sj4fjv94geq79iget.png</t>
  </si>
  <si>
    <t>https://customwheelhousellc.box.com/shared/static/z7690cb2mulwcaq5lio08p4lunbye44e.png</t>
  </si>
  <si>
    <t>https://customwheelhousellc.box.com/shared/static/14lfn3mpbsxeg1vsqtdlmuwa0xs9dzmg.png</t>
  </si>
  <si>
    <t>https://customwheelhousellc.box.com/shared/static/wxvg8f8ps01x6xu56j79kwrty6o3mvow.png</t>
  </si>
  <si>
    <t>https://customwheelhousellc.box.com/shared/static/1djq3r2pgkibpbbnuvegpk3v6o3vv7zk.png</t>
  </si>
  <si>
    <t>https://customwheelhousellc.box.com/shared/static/1mczkpw6wkj7h6esvg30oanh3ixc505h.png</t>
  </si>
  <si>
    <t>https://customwheelhousellc.box.com/shared/static/o9wq86hwo4crjcl2qu3r36wj4engw1xs.png</t>
  </si>
  <si>
    <t>https://customwheelhousellc.box.com/shared/static/1nkj4doxzinqau223azsa6x042w5ky9s.jpg</t>
  </si>
  <si>
    <t>https://customwheelhousellc.box.com/shared/static/ptmrqjunp2iz46ezggk2idve7fnw3359.png</t>
  </si>
  <si>
    <t>https://customwheelhousellc.box.com/shared/static/2frw6ivku07dy72bvsf86v48xmx4wglb.jpg</t>
  </si>
  <si>
    <t>https://customwheelhousellc.box.com/shared/static/cvjc11wzxvoh64j158x2u3zi64s6md36.png</t>
  </si>
  <si>
    <t>https://customwheelhousellc.box.com/shared/static/2i6ov12bvp7qkjtseo9sfypvh5afxopd.png</t>
  </si>
  <si>
    <t>https://customwheelhousellc.box.com/shared/static/qj5mz9ddd0tpbv0w1gvk4vt46vq2xe96.png</t>
  </si>
  <si>
    <t>https://customwheelhousellc.box.com/shared/static/2oxjdawg1qzam8g6hk20jongom1e9p9f.png</t>
  </si>
  <si>
    <t>https://customwheelhousellc.box.com/shared/static/q5mvc67xabwctoi0qwvdd1fjdwgyzyw4.png</t>
  </si>
  <si>
    <t>https://customwheelhousellc.box.com/shared/static/2p28facf0qk97ourbvaqfk68qhkmf91k.png</t>
  </si>
  <si>
    <t>https://customwheelhousellc.box.com/shared/static/aj0r6xvwsiv6glojee5d0grgpzkf2rzm.png</t>
  </si>
  <si>
    <t>https://customwheelhousellc.box.com/shared/static/2q2xw7nv95idawqo82vjy9vvcoznfomq.png</t>
  </si>
  <si>
    <t>https://customwheelhousellc.box.com/shared/static/wdezfgk39xykcpr6bx15yvy5w6kg2es7.png</t>
  </si>
  <si>
    <t>https://customwheelhousellc.box.com/shared/static/2tne4er2nmhnyyyuk0ln029k9se4uqmy.png</t>
  </si>
  <si>
    <t>https://customwheelhousellc.box.com/shared/static/dxt217cxp9a2bas61j4miybbm2ni7er3.png</t>
  </si>
  <si>
    <t>https://customwheelhousellc.box.com/shared/static/2zc5u6tplx6to2so8ibbxrdaocgx4f7e.png</t>
  </si>
  <si>
    <t>https://customwheelhousellc.box.com/shared/static/lioyjdghgy9hugislg2vli7qeicw8tyl.png</t>
  </si>
  <si>
    <t>https://customwheelhousellc.box.com/shared/static/34eiihj12cub2owhdcy0gubgeihzrgeo.png</t>
  </si>
  <si>
    <t>https://customwheelhousellc.box.com/shared/static/5no9m6t9gif3m8y6ovviuxg6xu9mzi9n.png</t>
  </si>
  <si>
    <t>https://customwheelhousellc.box.com/shared/static/34z4o06n54h47upnfvccx5ikwm0uehkw.png</t>
  </si>
  <si>
    <t>https://customwheelhousellc.box.com/shared/static/2ayfrs0hyhagytnl22jgkj4tplijdif3.png</t>
  </si>
  <si>
    <t>https://customwheelhousellc.box.com/shared/static/35g31d92zbsiglx30mf0ntyggiv5xius.png</t>
  </si>
  <si>
    <t>https://customwheelhousellc.box.com/shared/static/k5qy31aqi4c8c0j1ktef4gm5rpez00eh.png</t>
  </si>
  <si>
    <t>https://customwheelhousellc.box.com/shared/static/3ifgr368zwfdt4vqmd6kcs33d99mamxw.jpg</t>
  </si>
  <si>
    <t>https://customwheelhousellc.box.com/shared/static/8nc7vcgiwb542bh96ld5ax54d40nchu2.png</t>
  </si>
  <si>
    <t>https://customwheelhousellc.box.com/shared/static/3mwqrfvnztfvd2jr2jn87ya1sk6ovltm.png</t>
  </si>
  <si>
    <t>https://customwheelhousellc.box.com/shared/static/huxfm98m86v8a9hg0w3ln5oyyeg0h2b9.png</t>
  </si>
  <si>
    <t>https://customwheelhousellc.box.com/shared/static/3qevd3r7e4j4ly1jqpubiihuga055i96.png</t>
  </si>
  <si>
    <t>https://customwheelhousellc.box.com/shared/static/9gno7eqtk91511cyvplgs44ksum5taf2.png</t>
  </si>
  <si>
    <t>https://customwheelhousellc.box.com/shared/static/3t50f7ha47sajbd86t45b8fwrdeszr6f.png</t>
  </si>
  <si>
    <t>https://customwheelhousellc.box.com/shared/static/urai2udt5ewnxztjmxzcdryua3g72qn4.png</t>
  </si>
  <si>
    <t>https://customwheelhousellc.box.com/shared/static/3ucc82a5cn4bu2h52e6a063rgzacwqus.png</t>
  </si>
  <si>
    <t>https://customwheelhousellc.box.com/shared/static/90bzivjm4h5od2vt7qoo1hyq8tc3cgvy.png</t>
  </si>
  <si>
    <t>https://customwheelhousellc.box.com/shared/static/47fmyxnd4becg7a6dvbq4vtlwh95whm5.png</t>
  </si>
  <si>
    <t>https://customwheelhousellc.box.com/shared/static/956w85gk6vrv44si1n8y3yhfegct4x3v.png</t>
  </si>
  <si>
    <t>https://customwheelhousellc.box.com/shared/static/492f553wcq1ix884uaj1ujof2xcmmynp.png</t>
  </si>
  <si>
    <t>https://customwheelhousellc.box.com/shared/static/3kuero7lu1b41xz4aj71hzalr79i0hk5.png</t>
  </si>
  <si>
    <t>https://customwheelhousellc.box.com/shared/static/4a2xgit79rxhi5vu3gzchcbv1m6bpdmc.png</t>
  </si>
  <si>
    <t>https://customwheelhousellc.box.com/shared/static/1dpgoht9r59o4cysh3cdpsfd1sm8v7dv.png</t>
  </si>
  <si>
    <t>https://customwheelhousellc.box.com/shared/static/49eqtdcd0lknoch8j3abwmtwkc9n99dt.png</t>
  </si>
  <si>
    <t>https://customwheelhousellc.box.com/shared/static/76qwzj6z5t6ovre47vuhj5m0xxhjdvy4.png</t>
  </si>
  <si>
    <t>https://customwheelhousellc.box.com/shared/static/4ae2bg0tc7ac46gfkatbfn650tlbyt5c.png</t>
  </si>
  <si>
    <t>https://customwheelhousellc.box.com/shared/static/tf0ekjnysy419epypaw8yg3s46yi8btp.png</t>
  </si>
  <si>
    <t>https://customwheelhousellc.box.com/shared/static/4qlw26pxzhldfuyj6d95pfku6ainsjyr.png</t>
  </si>
  <si>
    <t>https://customwheelhousellc.box.com/shared/static/4htga0llddyttpo6p93zxxnmeho80x8p.png</t>
  </si>
  <si>
    <t>https://customwheelhousellc.box.com/shared/static/4m3bgd00knvfxc58ay6sxd2xfdn83taw.png</t>
  </si>
  <si>
    <t>https://customwheelhousellc.box.com/shared/static/hilgjc6cmhggvc087y31n24jt2786zq6.png</t>
  </si>
  <si>
    <t>https://customwheelhousellc.box.com/shared/static/4q3aqns0jele0t7xh7ipvnr4m13lms6e.png</t>
  </si>
  <si>
    <t>https://customwheelhousellc.box.com/shared/static/bc9o5fvvolgn63gk793b5c24hj8iyuiv.png</t>
  </si>
  <si>
    <t>https://customwheelhousellc.box.com/shared/static/5727mnb4w6xiae2aj79ox2nxis9pskhy.png</t>
  </si>
  <si>
    <t>https://customwheelhousellc.box.com/shared/static/sxvymtyvcjveapk8vo47z0f2o36i2cmq.png</t>
  </si>
  <si>
    <t>https://customwheelhousellc.box.com/shared/static/58okmtyuejqeqs3tu12d78k9zzcq39uv.png</t>
  </si>
  <si>
    <t>https://customwheelhousellc.box.com/shared/static/id8mv6zf02qpkl8pcchmizzs7sumldlu.png</t>
  </si>
  <si>
    <t>https://customwheelhousellc.box.com/shared/static/551c5p1ypv5j059cnzzokgibiy6wud2v.png</t>
  </si>
  <si>
    <t>https://customwheelhousellc.box.com/shared/static/vviy5kre1e7ftoqauditr9txeksk8zki.png</t>
  </si>
  <si>
    <t>https://customwheelhousellc.box.com/shared/static/5dhjdgcx36inavp4dt7l3uhw0jr27976.png</t>
  </si>
  <si>
    <t>https://customwheelhousellc.box.com/shared/static/ep0xv7rardk6vsfze3wqji34453pjpj2.png</t>
  </si>
  <si>
    <t>https://customwheelhousellc.box.com/shared/static/1fon8glre7d1teqrikmb3ikj59eoehqm.png</t>
  </si>
  <si>
    <t>https://customwheelhousellc.box.com/shared/static/5br9jdk68x325b8veluh2ghqgbtce38q.png</t>
  </si>
  <si>
    <t>https://customwheelhousellc.box.com/shared/static/yl15h4d2hyb72b9r3kia1akyuao49gvv.png</t>
  </si>
  <si>
    <t>https://customwheelhousellc.box.com/shared/static/5qd8t45gn7n45qskfvhhc9nvlw28qc2e.jpg</t>
  </si>
  <si>
    <t>https://customwheelhousellc.box.com/shared/static/5nqrok0urn8ukxh8alulk0yz97j8yzhs.png</t>
  </si>
  <si>
    <t>https://customwheelhousellc.box.com/shared/static/1n4d08sezx83o4gcxsyadsu9wpgc430j.png</t>
  </si>
  <si>
    <t>https://customwheelhousellc.box.com/shared/static/5t2t4woc2fmwqoiw1xxdpfilgq3fqykn.png</t>
  </si>
  <si>
    <t>https://customwheelhousellc.box.com/shared/static/kpnjncablljdparc7301yrny74omnkbm.png</t>
  </si>
  <si>
    <t>https://customwheelhousellc.box.com/shared/static/ck8xv9uccg7modbvyqw8vkuuvp8noseq.png</t>
  </si>
  <si>
    <t>https://customwheelhousellc.box.com/shared/static/63ulwmx6h9t7kaletyhmzevmu1xwhp2l.png</t>
  </si>
  <si>
    <t>https://customwheelhousellc.box.com/shared/static/69z0ssv916kv3z3v8yktmartxajmohbd.png</t>
  </si>
  <si>
    <t>https://customwheelhousellc.box.com/shared/static/6mktl2hq0cbeenvirmw2txdhco58bnfe.png</t>
  </si>
  <si>
    <t>https://customwheelhousellc.box.com/shared/static/edq07pgj4v8mwaiexbting679nfvzvc9.png</t>
  </si>
  <si>
    <t>https://customwheelhousellc.box.com/shared/static/6nzmt1n0kshonz5g3ao150lfz5wgblq7.png</t>
  </si>
  <si>
    <t>https://customwheelhousellc.box.com/shared/static/6rthndfsmb4lsxln6qq0qwg5m93wmkkv.png</t>
  </si>
  <si>
    <t>https://customwheelhousellc.box.com/shared/static/w7k1yr1z5km1slvbq8q36jiwwu4hzo2z.png</t>
  </si>
  <si>
    <t>https://customwheelhousellc.box.com/shared/static/6trwzys4xiummu5ifca6a0bcb87ga3yt.png</t>
  </si>
  <si>
    <t>https://customwheelhousellc.box.com/shared/static/4c785j76zedworu8fpfimad4smjp5dzv.png</t>
  </si>
  <si>
    <t>https://customwheelhousellc.box.com/shared/static/6ui3sggnkjqmm60hcs3kciyuhtq45wez.png</t>
  </si>
  <si>
    <t>https://customwheelhousellc.box.com/shared/static/55xxd6qguoi0khkbohv22b48gydys4xz.png</t>
  </si>
  <si>
    <t>https://customwheelhousellc.box.com/shared/static/7e3yo1qyd82kut1plnmyb6jlhxbtev84.png</t>
  </si>
  <si>
    <t>https://customwheelhousellc.box.com/shared/static/9osq0re5aa1rm5epodj0i7ge4utolcry.png</t>
  </si>
  <si>
    <t>https://customwheelhousellc.box.com/shared/static/7ez7kqmw7grdd4szylqsj2l7k03akfvg.png</t>
  </si>
  <si>
    <t>https://customwheelhousellc.box.com/shared/static/6bh8klnkkhjmtjiz0w67pc9lj8fw1y0k.png</t>
  </si>
  <si>
    <t>https://customwheelhousellc.box.com/shared/static/7glzaacyg49a48865r9a3wvnaqk24zbm.jpg</t>
  </si>
  <si>
    <t>https://customwheelhousellc.box.com/shared/static/tyye0p0kbypf1rxme2qcbt4y1uh0e78d.png</t>
  </si>
  <si>
    <t>https://customwheelhousellc.box.com/shared/static/7knffq6xhswtfhjmux4svz65ducw4cd1.png</t>
  </si>
  <si>
    <t>https://customwheelhousellc.box.com/shared/static/05w9mqs8hqzn6s4mxw46wa0dil9hzhsf.png</t>
  </si>
  <si>
    <t>https://customwheelhousellc.box.com/shared/static/7oe8lxu73dupgc7uo4bvdwj6mdthanpe.png</t>
  </si>
  <si>
    <t>https://customwheelhousellc.box.com/shared/static/cre1i09e1srhjkcjucv87ghxma06lasz.png</t>
  </si>
  <si>
    <t>https://customwheelhousellc.box.com/shared/static/v9fjre167xkjj1j7c5gcsrcefl7czd1x.png</t>
  </si>
  <si>
    <t>MRW_401-4lug-matte-black-15x7-face-1000.png</t>
  </si>
  <si>
    <t>MRW_401-4lug-matte-black-side-15x10-1000.png</t>
  </si>
  <si>
    <t>https://customwheelhousellc.box.com/shared/static/c78h2gnjp83omy0pnfsjl5tdqgo86agd.png</t>
  </si>
  <si>
    <t>https://customwheelhousellc.box.com/shared/static/8h0sruc047866sywjcp6ka77ty01j4ud.png</t>
  </si>
  <si>
    <t>https://customwheelhousellc.box.com/shared/static/ceyogc1ecym21pvvxanrxqvikvnej837.png</t>
  </si>
  <si>
    <t>https://customwheelhousellc.box.com/shared/static/8iu6tfhzrza8tsx0qsw390ky74lzuyaj.png</t>
  </si>
  <si>
    <t>https://customwheelhousellc.box.com/shared/static/i0kkewz6i12u5222vdb2z4pxevyb2ctj.png</t>
  </si>
  <si>
    <t>https://customwheelhousellc.box.com/shared/static/mtgsazbd26imxtwt1to0adeqaa54yl9k.png</t>
  </si>
  <si>
    <t>https://customwheelhousellc.box.com/shared/static/93xn28ctpiocywqfsdi8npxdfse4jx7u.png</t>
  </si>
  <si>
    <t>https://customwheelhousellc.box.com/shared/static/9fbxbq8lhxi7njlezeh7hy1jlmv6q921.png</t>
  </si>
  <si>
    <t>https://customwheelhousellc.box.com/shared/static/kcgu5zm5dn7y90v1t05vqo9vnkne45ql.png</t>
  </si>
  <si>
    <t>https://customwheelhousellc.box.com/shared/static/9itrv6yv7ti0n6qgl52dwfwb4vhwibhi.png</t>
  </si>
  <si>
    <t>https://customwheelhousellc.box.com/shared/static/17y52f7ye18f1q8ghe7jo3u2j3mvebl0.png</t>
  </si>
  <si>
    <t>https://customwheelhousellc.box.com/shared/static/9y532dqgsute5r7xy2vta9c4a1lwl70d.png</t>
  </si>
  <si>
    <t>https://customwheelhousellc.box.com/shared/static/su2cmavdt800glqq0hln7rhhp3ru3bn7.png</t>
  </si>
  <si>
    <t>https://customwheelhousellc.box.com/shared/static/a3hojw7q1zg51fe0st9o7cla5jp0s21n.png</t>
  </si>
  <si>
    <t>https://customwheelhousellc.box.com/shared/static/qxe4b3p4naz75beuim5b6whsslfq7p7q.png</t>
  </si>
  <si>
    <t>https://customwheelhousellc.box.com/shared/static/a493docqu7bs3xckkgiytjbc7wlkvkog.png</t>
  </si>
  <si>
    <t>https://customwheelhousellc.box.com/shared/static/7vje2rvreyidz7fr7l9wpwfmthhmcwy7.png</t>
  </si>
  <si>
    <t>https://customwheelhousellc.box.com/shared/static/a62ad15owcu8qucoxi4wtp1t94jp195p.png</t>
  </si>
  <si>
    <t>https://customwheelhousellc.box.com/shared/static/ddzr6al42q1g3hrk9e6nk57l5llhiqrg.png</t>
  </si>
  <si>
    <t>https://customwheelhousellc.box.com/shared/static/a7cxkbo2vjbvjbx1t003ggmrv98cwhh1.jpg</t>
  </si>
  <si>
    <t>https://customwheelhousellc.box.com/shared/static/99ktymidvc8646pa9w7e89773c4qjbwl.png</t>
  </si>
  <si>
    <t>https://customwheelhousellc.box.com/shared/static/aaq6wjekaggqnskltnt7s2uupfk79bn6.png</t>
  </si>
  <si>
    <t>https://customwheelhousellc.box.com/shared/static/n3eenvwoee0b4yo9j40z5cyepfh0qz54.png</t>
  </si>
  <si>
    <t>https://customwheelhousellc.box.com/shared/static/a8fio4lcgzbe9w8tl0mxsxzo5cog83en.png</t>
  </si>
  <si>
    <t>https://customwheelhousellc.box.com/shared/static/sfe156qk2pb0hkbqqenvh6xy7ghl54e0.png</t>
  </si>
  <si>
    <t>https://customwheelhousellc.box.com/shared/static/aimf90wckts6gwz2txb3kucfsu9bxkcd.jpg</t>
  </si>
  <si>
    <t>https://customwheelhousellc.box.com/shared/static/esohhdlc0nj33191504lbskf3qmxi8l9.jpg</t>
  </si>
  <si>
    <t>https://customwheelhousellc.box.com/shared/static/bk2wjee4xwi5hg88wig4rmkrl5b46q3d.png</t>
  </si>
  <si>
    <t>https://customwheelhousellc.box.com/shared/static/kdugie0hwcahd8bxavxixnronwop1qhp.png</t>
  </si>
  <si>
    <t>https://customwheelhousellc.box.com/shared/static/b8u01mz6ulem9p0rv9ep1tn9bodrigdu.png</t>
  </si>
  <si>
    <t>https://customwheelhousellc.box.com/shared/static/qx09523yt330xmt4ng6cax929eeq03wu.png</t>
  </si>
  <si>
    <t>https://customwheelhousellc.box.com/shared/static/bm8fb0lw376v6y2z40fm9hal1uapcs4w.png</t>
  </si>
  <si>
    <t>https://customwheelhousellc.box.com/shared/static/ro9j4d2t4spk8yeowc3zw9gp900t8tdq.png</t>
  </si>
  <si>
    <t>https://customwheelhousellc.box.com/shared/static/bnodof6qpif6cf9b2lof1699fsdne0sh.png</t>
  </si>
  <si>
    <t>https://customwheelhousellc.box.com/shared/static/913xmnez8bxgnjyk9hzsxqsm1bc969qw.png</t>
  </si>
  <si>
    <t>https://customwheelhousellc.box.com/shared/static/brlj7ul8wfnoevn7rskuzc1lvzssa3j2.png</t>
  </si>
  <si>
    <t>https://customwheelhousellc.box.com/shared/static/irgmta52t2sbp7p3h4hf39bra94dzvpx.png</t>
  </si>
  <si>
    <t>https://customwheelhousellc.box.com/shared/static/bv0zlpegig1wku0e5wp53jtarynkbqh5.png</t>
  </si>
  <si>
    <t>https://customwheelhousellc.box.com/shared/static/mcdl68a79kym9151dvjqscg0uknyhxol.png</t>
  </si>
  <si>
    <t>https://customwheelhousellc.box.com/shared/static/bnuhqtcndfp5ufc9q5r8ujxvga4d8uom.png</t>
  </si>
  <si>
    <t>https://customwheelhousellc.box.com/shared/static/w132fjmvg4mfiex16i3nrxdntr4ze37c.png</t>
  </si>
  <si>
    <t>https://customwheelhousellc.box.com/shared/static/c9waojbeputxz8uwmej7q13c06sy9u4n.png</t>
  </si>
  <si>
    <t>https://customwheelhousellc.box.com/shared/static/pbp2syyxtiyifpogdje5g0yaosuwnhs4.png</t>
  </si>
  <si>
    <t>https://customwheelhousellc.box.com/shared/static/bys9dc2w1io8zm3apjglic2e2uaoh3ng.png</t>
  </si>
  <si>
    <t>https://customwheelhousellc.box.com/shared/static/uaa9xvwmjxst3rmghksizm91hz63idgc.png</t>
  </si>
  <si>
    <t>https://customwheelhousellc.box.com/shared/static/cbkf64jrj2h5km4rkydqwx8mg355yjct.jpg</t>
  </si>
  <si>
    <t>https://customwheelhousellc.box.com/shared/static/ka5g16ppc0d1qoyj7yy8i4mygft52lpf.png</t>
  </si>
  <si>
    <t>https://customwheelhousellc.box.com/shared/static/cffsslqlyubcuiiqowhia99ztc9zjtd6.png</t>
  </si>
  <si>
    <t>https://customwheelhousellc.box.com/shared/static/76fg9ks2j9nv5z79n6e81ymj2qfqk2vd.png</t>
  </si>
  <si>
    <t>https://customwheelhousellc.box.com/shared/static/cmsovfcg6bqbyz2e1llh168penu2tmfe.png</t>
  </si>
  <si>
    <t>https://customwheelhousellc.box.com/shared/static/vlcq0dyovek9fm12li72zkbo1rc27cah.png</t>
  </si>
  <si>
    <t>https://customwheelhousellc.box.com/shared/static/ct5y219def7h8o999dzmhv170rynoxcy.jpg</t>
  </si>
  <si>
    <t>https://customwheelhousellc.box.com/shared/static/vmcr2uis9qd1p2it7d9n5t9efvlejdvs.png</t>
  </si>
  <si>
    <t>https://customwheelhousellc.box.com/shared/static/cv8z1u1qsa5mz11n611tl8akk04484ue.png</t>
  </si>
  <si>
    <t>https://customwheelhousellc.box.com/shared/static/svr460wi7rmvllykl53gzz70nir9a8ug.png</t>
  </si>
  <si>
    <t>https://customwheelhousellc.box.com/shared/static/d2gtvn9ac5cnfet55kg7wa8jvfrhi6uu.png</t>
  </si>
  <si>
    <t>https://customwheelhousellc.box.com/shared/static/bfvj1yzgy2e8dd1n0ipswi54pz0mj7e2.png</t>
  </si>
  <si>
    <t>https://customwheelhousellc.box.com/shared/static/d770esdq3p4yz2jctbvw9255udco0ztp.jpg</t>
  </si>
  <si>
    <t>https://customwheelhousellc.box.com/shared/static/axy0k6dudyhcnle5zloas14d7nqoow6y.png</t>
  </si>
  <si>
    <t>https://customwheelhousellc.box.com/shared/static/dyv6feaacv60o07ktavatn0p8ykh59o0.png</t>
  </si>
  <si>
    <t>https://customwheelhousellc.box.com/shared/static/v6p47tnv1xr297ra2rmp32rq6pzsd44y.png</t>
  </si>
  <si>
    <t>https://customwheelhousellc.box.com/shared/static/dp307q5r9rntnfrbr55gqa90c7vxt1dz.png</t>
  </si>
  <si>
    <t>https://customwheelhousellc.box.com/shared/static/qqt8hdyc5ll4390j6cnnsgx414uswb0p.png</t>
  </si>
  <si>
    <t>https://customwheelhousellc.box.com/shared/static/e4i9j8t4sssekrm5l0kyrmav5weu3myh.png</t>
  </si>
  <si>
    <t>https://customwheelhousellc.box.com/shared/static/sosgpk0g9l014df5mgrjhl3jgpaqr08b.png</t>
  </si>
  <si>
    <t>https://customwheelhousellc.box.com/shared/static/e79o7moo0pcecg2wzhlmp7m481c9ut36.png</t>
  </si>
  <si>
    <t>https://customwheelhousellc.box.com/shared/static/86nk7wqd9i86ugpv0ckbaodqmjky25hw.png</t>
  </si>
  <si>
    <t>https://customwheelhousellc.box.com/shared/static/ei685u6rzahtto315fbm7qlx05fl86tj.png</t>
  </si>
  <si>
    <t>https://customwheelhousellc.box.com/shared/static/x3lfe6lxi0uv025nlo2coerlp94yb0li.png</t>
  </si>
  <si>
    <t>https://customwheelhousellc.box.com/shared/static/eg7v4w61qakwqe3hna1di609xufs1uza.png</t>
  </si>
  <si>
    <t>https://customwheelhousellc.box.com/shared/static/s2zizv6brg5hcue0nxw9t207etspf8p6.png</t>
  </si>
  <si>
    <t>https://customwheelhousellc.box.com/shared/static/emk8mhc4f1qryw3csfjdcm0236lvu094.png</t>
  </si>
  <si>
    <t>https://customwheelhousellc.box.com/shared/static/n46q52ytxnu15g9s5is883n1297zyy6y.png</t>
  </si>
  <si>
    <t>https://customwheelhousellc.box.com/shared/static/etzuns1c5awzi8mc3rca8wyv35tinorh.png</t>
  </si>
  <si>
    <t>https://customwheelhousellc.box.com/shared/static/1ap0584e470l0ygrxqul93lt057horw0.png</t>
  </si>
  <si>
    <t>https://customwheelhousellc.box.com/shared/static/f3y5u7stb37swccmhioqyfus76lwaldn.png</t>
  </si>
  <si>
    <t>https://customwheelhousellc.box.com/shared/static/0llq9jo3x2bt0fyg8cdu5gzkiprhskf5.png</t>
  </si>
  <si>
    <t>https://customwheelhousellc.box.com/shared/static/ewppnnyqmbgn20cvokhj3nf184jvhz7h.png</t>
  </si>
  <si>
    <t>https://customwheelhousellc.box.com/shared/static/tmwyw63rjyv4hqncbtr23bwwgz4q67s1.png</t>
  </si>
  <si>
    <t>https://customwheelhousellc.box.com/shared/static/fi4xgph7j76uc0q7mwuxt63ftzmb6onc.png</t>
  </si>
  <si>
    <t>https://customwheelhousellc.box.com/shared/static/pj4ojvz8hh8tl1z153ib39jw96p3x1sg.png</t>
  </si>
  <si>
    <t>https://customwheelhousellc.box.com/shared/static/f5340oygjwiyfesguvd9sop4z8nsf2v7.jpg</t>
  </si>
  <si>
    <t>https://customwheelhousellc.box.com/shared/static/37u93khlx7t91p6oydixo5jm33x5u63q.jpg</t>
  </si>
  <si>
    <t>https://customwheelhousellc.box.com/shared/static/flu0cfv6s67j6p769dpjjy7vef4yvmn5.png</t>
  </si>
  <si>
    <t>https://customwheelhousellc.box.com/shared/static/d1uric0ekhojypkfdee24nnnn60lgsun.png</t>
  </si>
  <si>
    <t>https://customwheelhousellc.box.com/shared/static/gsl6rhu5rnsvjfgjk8meg8d14p903p7n.png</t>
  </si>
  <si>
    <t>https://customwheelhousellc.box.com/shared/static/hm8qb525vfzn5dyqfb3cxrn90i23z4u9.png</t>
  </si>
  <si>
    <t>https://customwheelhousellc.box.com/shared/static/fgsqd7ruiq88tkkwkxkxrve4g3wnoon4.png</t>
  </si>
  <si>
    <t>https://customwheelhousellc.box.com/shared/static/hps8jh9wxmmt6vztikytmza4op6u1s0z.png</t>
  </si>
  <si>
    <t>https://customwheelhousellc.box.com/shared/static/gwd5262of3jpy20ynyxvhk56sjblzxe7.png</t>
  </si>
  <si>
    <t>https://customwheelhousellc.box.com/shared/static/dyeujajdra6eut5vj7ejsn06trvf2ugi.png</t>
  </si>
  <si>
    <t>https://customwheelhousellc.box.com/shared/static/fsnw87v6r17tkyc7j2lujdvw2h1qzc77.png</t>
  </si>
  <si>
    <t>https://customwheelhousellc.box.com/shared/static/bjc5n5o4znr0e24960fbu2meh9klba7u.png</t>
  </si>
  <si>
    <t>https://customwheelhousellc.box.com/shared/static/ek7ntlf6632qp5o034qsuuu7zrvwp72z.png</t>
  </si>
  <si>
    <t>https://customwheelhousellc.box.com/shared/static/c4ufv9aininvbal09hmrzmmltknaeme3.png</t>
  </si>
  <si>
    <t>https://customwheelhousellc.box.com/shared/static/gymvf7fodffckrjkywwy808pyo4pi6nq.png</t>
  </si>
  <si>
    <t>https://customwheelhousellc.box.com/shared/static/5mbso1empw69wyu70owavqgqlw25u8te.png</t>
  </si>
  <si>
    <t>https://customwheelhousellc.box.com/shared/static/h1lv0zcv2ag567p0s88t7o67hlcgvhje.png</t>
  </si>
  <si>
    <t>https://customwheelhousellc.box.com/shared/static/s5kqsopktkm2792cfwe8hj0brr432pom.png</t>
  </si>
  <si>
    <t>https://customwheelhousellc.box.com/shared/static/ha4ph153p6po2pj05c8za8338i9l4u2j.png</t>
  </si>
  <si>
    <t>https://customwheelhousellc.box.com/shared/static/5xza5cs1uld7dglgzlmadjnag0ljrv48.png</t>
  </si>
  <si>
    <t>https://customwheelhousellc.box.com/shared/static/gz3iqopjc6p5vicrnm9t5phbnwmxw542.png</t>
  </si>
  <si>
    <t>https://customwheelhousellc.box.com/shared/static/1po3c9vn7vv01wlqj59zea05nh41dm41.png</t>
  </si>
  <si>
    <t>https://customwheelhousellc.box.com/shared/static/fqnpi9kjd7ez089e5pccocnii9xxzt7i.png</t>
  </si>
  <si>
    <t>https://customwheelhousellc.box.com/shared/static/qin5ba58sbqwdvkf5ffuim9q13jrkmnt.png</t>
  </si>
  <si>
    <t>https://customwheelhousellc.box.com/shared/static/r2p82fyop73rwyr7acagbo8pmb173td0.png</t>
  </si>
  <si>
    <t>https://customwheelhousellc.box.com/shared/static/ffk8fhft2yz6ghgewizcw29b4f6ynbfu.png</t>
  </si>
  <si>
    <t>https://customwheelhousellc.box.com/shared/static/hh47molq9rdepoz7vrayeprgwwez82c7.jpg</t>
  </si>
  <si>
    <t>https://customwheelhousellc.box.com/shared/static/z8muqeeiek8uczrzujxspoilvxq7dwml.png</t>
  </si>
  <si>
    <t>https://customwheelhousellc.box.com/shared/static/hsahrtz58uwxx8rosa3gy9itinowm4ng.png</t>
  </si>
  <si>
    <t>https://customwheelhousellc.box.com/shared/static/fru58342nam22hyispngrsgbf0l9c6ic.png</t>
  </si>
  <si>
    <t>https://customwheelhousellc.box.com/shared/static/hb5p9p8617hi359wk4n2tkrvtqg8duml.png</t>
  </si>
  <si>
    <t>https://customwheelhousellc.box.com/shared/static/f354q1bxh6nnnfe7m5cslfghjja8z42u.png</t>
  </si>
  <si>
    <t>https://customwheelhousellc.box.com/shared/static/i5wjiq2turnk0k42m6ecms3e3ouxkg93.png</t>
  </si>
  <si>
    <t>https://customwheelhousellc.box.com/shared/static/3u48ttoes670aeq4j4rtn2gwb6n8wpqb.png</t>
  </si>
  <si>
    <t>https://customwheelhousellc.box.com/shared/static/hte0ogie88fa3e8lk9v3k5ol1c61ieli.png</t>
  </si>
  <si>
    <t>https://customwheelhousellc.box.com/shared/static/r88az6h08k308u4o16fyndx03azn0c92.png</t>
  </si>
  <si>
    <t>https://customwheelhousellc.box.com/shared/static/ie3iraarv0fh94nefos1j7qahx4t7qjw.png</t>
  </si>
  <si>
    <t>https://customwheelhousellc.box.com/shared/static/eq06v4xsmv2or0xj0b367bu0nkkzh29p.png</t>
  </si>
  <si>
    <t>https://customwheelhousellc.box.com/shared/static/hxtsjxvgd0ml9b9x1amq3wey5yaxqqqm.png</t>
  </si>
  <si>
    <t>https://customwheelhousellc.box.com/shared/static/0gxuw82u4e1l1qtgyg9ejcghmuw0sbgs.png</t>
  </si>
  <si>
    <t>https://customwheelhousellc.box.com/shared/static/i8azalt84945ltni34rnceq1e8rr2bsx.png</t>
  </si>
  <si>
    <t>https://customwheelhousellc.box.com/shared/static/pvz8k40lpqdp04g7ir31vr1bzeeydsti.png</t>
  </si>
  <si>
    <t>https://customwheelhousellc.box.com/shared/static/if791nhyi44bhpk7vekxf3yhzdbur9k7.png</t>
  </si>
  <si>
    <t>https://customwheelhousellc.box.com/shared/static/rblwje4r21b4t5f7qe1guxbz4qntim0a.png</t>
  </si>
  <si>
    <t>https://customwheelhousellc.box.com/shared/static/iisfr3yprmix5p0gysdr8dfi76xjdi3f.png</t>
  </si>
  <si>
    <t>https://customwheelhousellc.box.com/shared/static/yyw3qz0p3gf0kg4u1kc9tu85mr0ymhvc.png</t>
  </si>
  <si>
    <t>https://customwheelhousellc.box.com/shared/static/igetgxa8mc49mg9d3q6jsg8ayngm0yaq.png</t>
  </si>
  <si>
    <t>https://customwheelhousellc.box.com/shared/static/rggecz9cbks5bt64zb5qzhh9pnuqxrvd.png</t>
  </si>
  <si>
    <t>https://customwheelhousellc.box.com/shared/static/il3rdiob627rzn14vd2rwx1mtkemwnpv.png</t>
  </si>
  <si>
    <t>https://customwheelhousellc.box.com/shared/static/iml0en0c852j4v4eghettfkjkrykw4ux.png</t>
  </si>
  <si>
    <t>https://customwheelhousellc.box.com/shared/static/ik1u30bhlqs1z2tnp71utvq1qxqk6a2k.png</t>
  </si>
  <si>
    <t>https://customwheelhousellc.box.com/shared/static/i265o0zj5p3zitz97c0ac32qzsrfi45t.png</t>
  </si>
  <si>
    <t>https://customwheelhousellc.box.com/shared/static/i6ajps82xwwa5o5uf186ehoo8xq1sp65.png</t>
  </si>
  <si>
    <t>https://customwheelhousellc.box.com/shared/static/as1k6bwilj4i3zdshfhm7dkl5u6e9rbw.png</t>
  </si>
  <si>
    <t>https://customwheelhousellc.box.com/shared/static/iy7o772z4mikeok20gvc7eh2bqucvr3s.png</t>
  </si>
  <si>
    <t>https://customwheelhousellc.box.com/shared/static/lao4bz19tfxhn1eshwquwhnztirnjcxs.png</t>
  </si>
  <si>
    <t>https://customwheelhousellc.box.com/shared/static/iyjsw5gtvl64909qjmagvbp8zdow732f.png</t>
  </si>
  <si>
    <t>https://customwheelhousellc.box.com/shared/static/2gg60mqigfoyhejxht93tri7dslcsgsh.png</t>
  </si>
  <si>
    <t>https://customwheelhousellc.box.com/shared/static/jkv2huvocx6f35b2bi1ikulm5lgnzjk8.png</t>
  </si>
  <si>
    <t>https://customwheelhousellc.box.com/shared/static/48basg5do7e99bz6bz05afhue5g795p4.png</t>
  </si>
  <si>
    <t>https://customwheelhousellc.box.com/shared/static/izrwtshv5ddb0wfek02yys7gqzq32fz5.png</t>
  </si>
  <si>
    <t>https://customwheelhousellc.box.com/shared/static/opn2j5uthwmi0tbenta2au5ill50hoil.png</t>
  </si>
  <si>
    <t>https://customwheelhousellc.box.com/shared/static/k4krtcsprgpmh0nwnl9a6wrgand1iytu.png</t>
  </si>
  <si>
    <t>https://customwheelhousellc.box.com/shared/static/zzb7pdlznbhlwj6u9nue6lzj0w6e7msg.png</t>
  </si>
  <si>
    <t>https://customwheelhousellc.box.com/shared/static/june41x9tkw95lt9ye4486iv1gj4tp2m.png</t>
  </si>
  <si>
    <t>https://customwheelhousellc.box.com/shared/static/k080z7izsr17jdq5flkbfndvf31dskvv.png</t>
  </si>
  <si>
    <t>https://customwheelhousellc.box.com/shared/static/hni90bq2d4aqceiv261glrtrjpg3iar0.png</t>
  </si>
  <si>
    <t>https://customwheelhousellc.box.com/shared/static/jo4z27fisdlez98f2ybjm4bqxe0v8gkf.png</t>
  </si>
  <si>
    <t>https://customwheelhousellc.box.com/shared/static/bennou71c9o4hihkog3n8tij5fwqfg45.png</t>
  </si>
  <si>
    <t>https://customwheelhousellc.box.com/shared/static/k2cg8bfiok1ex9lhwjsc8miacp8ezg3p.png</t>
  </si>
  <si>
    <t>https://customwheelhousellc.box.com/shared/static/kellxeq6mtvmwte1cml7um27zlkjl8fq.png</t>
  </si>
  <si>
    <t>https://customwheelhousellc.box.com/shared/static/iq0gwupl018o0t8ofxt0u3bw8b0rjvb3.png</t>
  </si>
  <si>
    <t>https://customwheelhousellc.box.com/shared/static/e3iggma9aavajw7ogqt8tnnb9hf5fbfh.png</t>
  </si>
  <si>
    <t>https://customwheelhousellc.box.com/shared/static/k8t8qfcbq44w1h4mfy1ncanlzrgwxpov.png</t>
  </si>
  <si>
    <t>https://customwheelhousellc.box.com/shared/static/u20acb868us743ssxjvywhscm6h39on7.png</t>
  </si>
  <si>
    <t>https://customwheelhousellc.box.com/shared/static/k920djzjca81mnr3o8laprpmhthvmu2n.png</t>
  </si>
  <si>
    <t>https://customwheelhousellc.box.com/shared/static/oq4065sdfwfj8iufwt9vhze702icssef.png</t>
  </si>
  <si>
    <t>https://customwheelhousellc.box.com/shared/static/kb53jo0gp50qi9n2fr80juxvfmqilrux.png</t>
  </si>
  <si>
    <t>https://customwheelhousellc.box.com/shared/static/3ux6zg1q5brhq43fga2es5aankgy36w0.png</t>
  </si>
  <si>
    <t>https://customwheelhousellc.box.com/shared/static/kmnj60kicbk35f0ubi0z19kl84alxs7t.png</t>
  </si>
  <si>
    <t>https://customwheelhousellc.box.com/shared/static/2h0kl46l2ccrig76ymcvwnbg31uk1gjp.png</t>
  </si>
  <si>
    <t>ADDED HUB RINGS TO 5X5/6X5.5 8XX WHEELS</t>
  </si>
  <si>
    <t>UPDATED 5X5 8XX HUBBORE</t>
  </si>
  <si>
    <t>https://customwheelhousellc.box.com/shared/static/kb67htssh9rn4ghdndwcp2nvjmf3jrsd.png</t>
  </si>
  <si>
    <t>https://customwheelhousellc.box.com/shared/static/shdx24rhg0cr1jow1mdqfq4u0sey4elb.png</t>
  </si>
  <si>
    <t>https://customwheelhousellc.box.com/shared/static/jytokiv5krid4lx2uungj8s1q3l0zlb2.png</t>
  </si>
  <si>
    <t>https://customwheelhousellc.box.com/shared/static/6gk1tah6lp9w4lz3vde91no0v15hm2vb.png</t>
  </si>
  <si>
    <t>https://customwheelhousellc.box.com/shared/static/kwmof5v4jm8vu0rijz77og182kjfpgtq.png</t>
  </si>
  <si>
    <t>https://customwheelhousellc.box.com/shared/static/affk1x0rh3q14jtr1p0fsapgsbeprklm.png</t>
  </si>
  <si>
    <t>https://customwheelhousellc.box.com/shared/static/idlbxdiwt2bgzwmd6uu7uxn4dyemtzw7.png</t>
  </si>
  <si>
    <t>https://customwheelhousellc.box.com/shared/static/ygqzqkcc90pphmd5z1lut9ey1fqu47nn.png</t>
  </si>
  <si>
    <t>https://customwheelhousellc.box.com/shared/static/lajkkh9ga91eepocd0sds9eiwfbq915r.png</t>
  </si>
  <si>
    <t>https://customwheelhousellc.box.com/shared/static/e88w5w6hnnnxat5jewcagne3j5dblpaa.png</t>
  </si>
  <si>
    <t>https://customwheelhousellc.box.com/shared/static/kwqg290jcr2oq1e2r2q7aqijhfqheq10.jpg</t>
  </si>
  <si>
    <t>https://customwheelhousellc.box.com/shared/static/a7hlttwmxanp87kdfzu4292pmt6oruet.jpg</t>
  </si>
  <si>
    <t>https://customwheelhousellc.box.com/shared/static/li89d0onbqpobtmsnjhi23n72elkr31r.png</t>
  </si>
  <si>
    <t>https://customwheelhousellc.box.com/shared/static/uyx5p69x9vnkvfq8j68ipi0f52ypsumg.png</t>
  </si>
  <si>
    <t>https://customwheelhousellc.box.com/shared/static/ljh7x7y7yvamj9f5n2w0svej7f8w3q52.png</t>
  </si>
  <si>
    <t>https://customwheelhousellc.box.com/shared/static/osr6o9js3i26dk5zexo5hah25k9gdboe.png</t>
  </si>
  <si>
    <t>https://customwheelhousellc.box.com/shared/static/kw0fueipcqhrd586wvu2ea4z8kz65xi2.png</t>
  </si>
  <si>
    <t>https://customwheelhousellc.box.com/shared/static/9dg3atvdgvi01qkh63qdey6aq7xxqi14.png</t>
  </si>
  <si>
    <t>https://customwheelhousellc.box.com/shared/static/lb5hh5tgvuz372ydjqv6itiolua9anv0.png</t>
  </si>
  <si>
    <t>https://customwheelhousellc.box.com/shared/static/90stisi44nvvetifyuf6lpf1gvof26u6.png</t>
  </si>
  <si>
    <t>https://customwheelhousellc.box.com/shared/static/lvpk5txgokrtdzfakh2skzkac463cwq8.png</t>
  </si>
  <si>
    <t>https://customwheelhousellc.box.com/shared/static/hvrwocfcgxkcfg5he8kemxhed79cz8tf.png</t>
  </si>
  <si>
    <t>https://customwheelhousellc.box.com/shared/static/ljashu2hhgvfc7acmawi2ovfcetdshcb.png</t>
  </si>
  <si>
    <t>https://customwheelhousellc.box.com/shared/static/ayy72tdydgjaigh3jt59e3qpfsz2cekd.png</t>
  </si>
  <si>
    <t>https://customwheelhousellc.box.com/shared/static/lrysfppy5em9mc8jwiowqidgrps2keyr.png</t>
  </si>
  <si>
    <t>https://customwheelhousellc.box.com/shared/static/5dzgns6df2fvcx559jz09yys0bq6od07.png</t>
  </si>
  <si>
    <t>https://customwheelhousellc.box.com/shared/static/lz40hlea92gk0ipibjfs3jsd8la320q7.png</t>
  </si>
  <si>
    <t>https://customwheelhousellc.box.com/shared/static/0e5pbbgdw1yrsgiwqr86zcsus99jm2y7.png</t>
  </si>
  <si>
    <t>https://customwheelhousellc.box.com/shared/static/m4y81un7qjovbwik37azyblqj6s4qu7m.png</t>
  </si>
  <si>
    <t>https://customwheelhousellc.box.com/shared/static/yw0vuip70cufvnqv71zflq9b00j3c5tj.png</t>
  </si>
  <si>
    <t>https://customwheelhousellc.box.com/shared/static/madmis01sur4kn5t5bhmwfgm1yjun0fv.png</t>
  </si>
  <si>
    <t>https://customwheelhousellc.box.com/shared/static/7403cckf9pe1sj2oj8169skvhe8goq55.png</t>
  </si>
  <si>
    <t>https://customwheelhousellc.box.com/shared/static/m5xa8lxy7t5vuze5bhczpihbok0ilpq1.png</t>
  </si>
  <si>
    <t>https://customwheelhousellc.box.com/shared/static/3x4ngmsm1a1ck977hmb5ur3mezx0vrxs.png</t>
  </si>
  <si>
    <t>https://customwheelhousellc.box.com/shared/static/m2dyeijlqe5eginapbftf5v0h7m9263n.png</t>
  </si>
  <si>
    <t>https://customwheelhousellc.box.com/shared/static/8744kvt53v2pzh5klcs6zc03cxwawjnn.png</t>
  </si>
  <si>
    <t>https://customwheelhousellc.box.com/shared/static/mtemkjfgmejudh1puojxhb2u5k764l7h.png</t>
  </si>
  <si>
    <t>https://customwheelhousellc.box.com/shared/static/kxg3ynpg42bn8ugnxgdnvr6p4klnvlsj.png</t>
  </si>
  <si>
    <t>https://customwheelhousellc.box.com/shared/static/myryfgf0qerej4s85oya4lvg9rhc3ksg.png</t>
  </si>
  <si>
    <t>https://customwheelhousellc.box.com/shared/static/sala7s6g8uyyp41wvagf8m83omomt1vj.png</t>
  </si>
  <si>
    <t>https://customwheelhousellc.box.com/shared/static/mesk4y7leviab5uzqhb1xecu706rbev8.png</t>
  </si>
  <si>
    <t>https://customwheelhousellc.box.com/shared/static/2mxp1zriidlof5mmngjrg97b9mcc4jxr.png</t>
  </si>
  <si>
    <t>https://customwheelhousellc.box.com/shared/static/lu9n2ptdoba1gkqzfzpkt3z1w96qcvpk.png</t>
  </si>
  <si>
    <t>https://customwheelhousellc.box.com/shared/static/jz8j36t7b8jbpvk6uzn5wgd5vapyimlv.png</t>
  </si>
  <si>
    <t>https://customwheelhousellc.box.com/shared/static/nik6tcb3015km12x2p0ajg9igwt7tn8q.png</t>
  </si>
  <si>
    <t>https://customwheelhousellc.box.com/shared/static/vebebgbdzst5gtfbogivamt1qkl4tb4f.png</t>
  </si>
  <si>
    <t>https://customwheelhousellc.box.com/shared/static/nsuo1efq076r91ucurqa2zq2tm86tyzr.png</t>
  </si>
  <si>
    <t>https://customwheelhousellc.box.com/shared/static/m90kzjfaeg3o76z95eipgpwt1c2bpzp1.png</t>
  </si>
  <si>
    <t>https://customwheelhousellc.box.com/shared/static/nydpzp6sv8vhrdrxp406hv80pivjmvjk.png</t>
  </si>
  <si>
    <t>https://customwheelhousellc.box.com/shared/static/hj0rl3hhgx0sshjmjh6igkmneom91g4q.png</t>
  </si>
  <si>
    <t>https://customwheelhousellc.box.com/shared/static/nowff22f4zfhzqq5abf2ar0m2sxbfzta.png</t>
  </si>
  <si>
    <t>https://customwheelhousellc.box.com/shared/static/olqalupl2v9lsjo3sqshrfuw8l7wtt5c.png</t>
  </si>
  <si>
    <t>https://customwheelhousellc.box.com/shared/static/o0lbu3in7c9uph7nz1wu09k90ifn3cu8.png</t>
  </si>
  <si>
    <t>https://customwheelhousellc.box.com/shared/static/50s77gjon2vfxhyljz4rm3xmqsehgh65.png</t>
  </si>
  <si>
    <t>https://customwheelhousellc.box.com/shared/static/o059ef3me67gjd6xyue6590q6dbgnavx.png</t>
  </si>
  <si>
    <t>https://customwheelhousellc.box.com/shared/static/ytcy35bl6mhtdpbillnvwuvniumw4kdk.png</t>
  </si>
  <si>
    <t>https://customwheelhousellc.box.com/shared/static/omkpvvhgj5486e5hocfthntw5gru5z9k.png</t>
  </si>
  <si>
    <t>https://customwheelhousellc.box.com/shared/static/g3fd83n51ro4k71n0u31low8d7lul49l.png</t>
  </si>
  <si>
    <t>https://customwheelhousellc.box.com/shared/static/pd8ruiyu37ndghyz98591odl3x9ci5to.png</t>
  </si>
  <si>
    <t>https://customwheelhousellc.box.com/shared/static/ce8yxdmsusks2rhqq9f9xvhdxfnj5spi.png</t>
  </si>
  <si>
    <t>https://customwheelhousellc.box.com/shared/static/njdy2qlfb4rruj3mnhjkvo5yd1zlabtj.png</t>
  </si>
  <si>
    <t>https://customwheelhousellc.box.com/shared/static/h5f0196799si9nj26688vcvcuwyvtkc4.png</t>
  </si>
  <si>
    <t>https://customwheelhousellc.box.com/shared/static/n39hgfcarbemerh3ibbz7witj6b5pu9b.png</t>
  </si>
  <si>
    <t>https://customwheelhousellc.box.com/shared/static/d8t0av2xtwtjvzzfgp8vxgw3g4apmvoz.png</t>
  </si>
  <si>
    <t>https://customwheelhousellc.box.com/shared/static/pijhtlsfnet9kossk7zps8na6vtm524d.png</t>
  </si>
  <si>
    <t>https://customwheelhousellc.box.com/shared/static/yapg5jeie5it6sgk1iaecz1aprqeguay.png</t>
  </si>
  <si>
    <t>https://customwheelhousellc.box.com/shared/static/pg2wo3tl4ifj7cmlr9zqcvm5469j2o90.jpg</t>
  </si>
  <si>
    <t>https://customwheelhousellc.box.com/shared/static/v2mh6ba2q0n7p47rqyl30h2toha4isnc.jpg</t>
  </si>
  <si>
    <t>https://customwheelhousellc.box.com/shared/static/pnnzlvij9jb2jpolkmxeiek7ujy8yge8.jpg</t>
  </si>
  <si>
    <t>https://customwheelhousellc.box.com/shared/static/9w5qu9uqyk6kuegii2obiku6edqbmlw8.jpg</t>
  </si>
  <si>
    <t>https://customwheelhousellc.box.com/shared/static/pldg9xs22b5w7cd3h7gbkccd1z1j832m.png</t>
  </si>
  <si>
    <t>https://customwheelhousellc.box.com/shared/static/nqp8crmfxflotjsokj3emwyzkv8pbshn.png</t>
  </si>
  <si>
    <t>https://customwheelhousellc.box.com/shared/static/pj5witfgkmybu2jsoegxcukn4tyosxpj.png</t>
  </si>
  <si>
    <t>https://customwheelhousellc.box.com/shared/static/vj8grfgfjlc1wtghjthqzeyn29oylewc.png</t>
  </si>
  <si>
    <t>https://customwheelhousellc.box.com/shared/static/psi5k40ce1icnzcvmubzgh2iix3pm3zl.png</t>
  </si>
  <si>
    <t>https://customwheelhousellc.box.com/shared/static/v7oqrxymjpl2e70ioxp3gvdj6pivvutp.png</t>
  </si>
  <si>
    <t>https://customwheelhousellc.box.com/shared/static/paf4qc8jp677kvutx86yo9ntkjw6c847.png</t>
  </si>
  <si>
    <t>https://customwheelhousellc.box.com/shared/static/to8erjg31b6mxpzjxf19r3s6rvo7vnfb.png</t>
  </si>
  <si>
    <t>https://customwheelhousellc.box.com/shared/static/zd5sq6y0seatmfvfedj4jun9ntpae5tq.png</t>
  </si>
  <si>
    <t>https://customwheelhousellc.box.com/shared/static/dd246zcet08a60dpendw1ru833spavnj.png</t>
  </si>
  <si>
    <t>https://customwheelhousellc.box.com/shared/static/pxmobqm1k3m7iola3kp4bldswdezq4r6.png</t>
  </si>
  <si>
    <t>https://customwheelhousellc.box.com/shared/static/6euec0z02c37l3vj9vz1ufnknx1murj1.png</t>
  </si>
  <si>
    <t>https://customwheelhousellc.box.com/shared/static/prhdjqw6m1jb5lb9d07ncr6v1h9hwrzn.png</t>
  </si>
  <si>
    <t>https://customwheelhousellc.box.com/shared/static/3df5h6b96aam0lvz4owylwcvsuddrwql.png</t>
  </si>
  <si>
    <t>https://customwheelhousellc.box.com/shared/static/q7uux4vhbheqvix7rph3w6li0c2vqghh.png</t>
  </si>
  <si>
    <t>https://customwheelhousellc.box.com/shared/static/bitazsrmp0uu6puqe189t05a4plozxyk.png</t>
  </si>
  <si>
    <t>https://customwheelhousellc.box.com/shared/static/qau92y8lyjz4k2zcz0sm4jeaztmj4kr6.png</t>
  </si>
  <si>
    <t>https://customwheelhousellc.box.com/shared/static/3aomesmt91j2813p2azkznxcnhzyprsv.png</t>
  </si>
  <si>
    <t>https://customwheelhousellc.box.com/shared/static/qrw89s7g5c4sqp3cbh0kzro9q6lexy34.png</t>
  </si>
  <si>
    <t>https://customwheelhousellc.box.com/shared/static/h0m4mrmed7wesj2ixpu65askhirt6vo3.png</t>
  </si>
  <si>
    <t>https://customwheelhousellc.box.com/shared/static/y5mllp4ngi1vfdeqwf41a98zm3vtpiyz.png</t>
  </si>
  <si>
    <t>https://customwheelhousellc.box.com/shared/static/w17d5w9qycyrkzstl1gagwjvkex4axiz.png</t>
  </si>
  <si>
    <t>https://customwheelhousellc.box.com/shared/static/qc4n1spijn1kwsjhqqjpxqy4kr5ecbn1.jpg</t>
  </si>
  <si>
    <t>https://customwheelhousellc.box.com/shared/static/qmsgox67wq9f15ttoca6uzmx4id0omfu.png</t>
  </si>
  <si>
    <t>https://customwheelhousellc.box.com/shared/static/ogas09bfej803d7miyabg0uxzziitx6j.png</t>
  </si>
  <si>
    <t>https://customwheelhousellc.box.com/shared/static/rv8ow4tco6niqz73zsw5utn6kwateagu.png</t>
  </si>
  <si>
    <t>https://customwheelhousellc.box.com/shared/static/nwlotzmn7gbj5q627bqvm1ewsp264fis.png</t>
  </si>
  <si>
    <t>https://customwheelhousellc.box.com/shared/static/rp9bkblpv7kd654tooh459qiv9cy10ic.jpg</t>
  </si>
  <si>
    <t>https://customwheelhousellc.box.com/shared/static/5ssymxdwa8v61yw5froeev8e8gsg2wb9.jpg</t>
  </si>
  <si>
    <t>https://customwheelhousellc.box.com/shared/static/rhff5c3at9zqzs59n5dd6l1pxdxejeia.jpg</t>
  </si>
  <si>
    <t>https://customwheelhousellc.box.com/shared/static/qv3u43aid0gfl4jzlkg5f907gkb925xb.png</t>
  </si>
  <si>
    <t>https://customwheelhousellc.box.com/shared/static/te3c2dla962km1dv6ihk68mqpi6o3igk.png</t>
  </si>
  <si>
    <t>https://customwheelhousellc.box.com/shared/static/scjvthb9j4q6yccmc0a3gag6dh615ord.png</t>
  </si>
  <si>
    <t>https://customwheelhousellc.box.com/shared/static/apqabbx61f2vrdm3ogyasdraa4xsjijo.png</t>
  </si>
  <si>
    <t>https://customwheelhousellc.box.com/shared/static/s9ovmhpotertxfvtuflnridoomwqjy35.png</t>
  </si>
  <si>
    <t>https://customwheelhousellc.box.com/shared/static/6pba6dvok9z53u6bfinzucysn59dtr1b.png</t>
  </si>
  <si>
    <t>https://customwheelhousellc.box.com/shared/static/l21vxg6fksvblfaa8y2cpdzpy74p3gyy.jpg</t>
  </si>
  <si>
    <t>https://customwheelhousellc.box.com/shared/static/9dkdfyjyqusbdrhqt1ab0ymdh33xxwef.png</t>
  </si>
  <si>
    <t>https://customwheelhousellc.box.com/shared/static/jstogfrnynn4mbpi34ewd3hm0y00x5nq.png</t>
  </si>
  <si>
    <t>https://customwheelhousellc.box.com/shared/static/tlnnriphzu5xg5oluypzwgqz2uj5efw7.png</t>
  </si>
  <si>
    <t>https://customwheelhousellc.box.com/shared/static/q4blsee3hli6tr2ou8x24iyjuidp7rdl.png</t>
  </si>
  <si>
    <t>https://customwheelhousellc.box.com/shared/static/t4svabcpxo6pmmd2gh7pv2zeec6y9q0e.png</t>
  </si>
  <si>
    <t>https://customwheelhousellc.box.com/shared/static/w3uloq0lenlgfd0ny1kfbtsv1tnxly4q.png</t>
  </si>
  <si>
    <t>https://customwheelhousellc.box.com/shared/static/ssodgoz08nlh1exyxx0flzeekdaihhl2.png</t>
  </si>
  <si>
    <t>https://customwheelhousellc.box.com/shared/static/u6bec4c1rceabockxgzbbhedc93fmthc.png</t>
  </si>
  <si>
    <t>https://customwheelhousellc.box.com/shared/static/bwxfz9knclvd6rx1cevviwjuuqdpgxvz.png</t>
  </si>
  <si>
    <t>https://customwheelhousellc.box.com/shared/static/tbr0gbv4921hvjeasoolr034betm1vpi.png</t>
  </si>
  <si>
    <t>https://customwheelhousellc.box.com/shared/static/bcs22tlm9zitqa3r3rb41i14o324ggiz.png</t>
  </si>
  <si>
    <t>https://customwheelhousellc.box.com/shared/static/u2nrxvs7q2w28o5ruoibr2ut2yp4t4j2.png</t>
  </si>
  <si>
    <t>https://customwheelhousellc.box.com/shared/static/oakih2rnsh7th1awyxi5c2l4l533yixq.png</t>
  </si>
  <si>
    <t>https://customwheelhousellc.box.com/shared/static/unzz5964svb6dbz2fp3ttzp7mbkv24ho.png</t>
  </si>
  <si>
    <t>https://customwheelhousellc.box.com/shared/static/hg3wpx49lx9gt765321arx2yfi3b8d5t.png</t>
  </si>
  <si>
    <t>https://customwheelhousellc.box.com/shared/static/s7tn0964dt60im1o5ftruw2y9qr9n99v.png</t>
  </si>
  <si>
    <t>https://customwheelhousellc.box.com/shared/static/efr10h3cq5ot3xrk4p5cabp01vynrf47.png</t>
  </si>
  <si>
    <t>https://customwheelhousellc.box.com/shared/static/ukwb57e91b3vphbjkihpxji5ckq1ryjs.jpg</t>
  </si>
  <si>
    <t>https://customwheelhousellc.box.com/shared/static/sijtlsradjbuf8pkanyn9bwbkegwx75x.png</t>
  </si>
  <si>
    <t>https://customwheelhousellc.box.com/shared/static/vczxys92ey0e1nptmv1vgr8b3nex8lbl.png</t>
  </si>
  <si>
    <t>https://customwheelhousellc.box.com/shared/static/x7sy6v49gld1o1cratfn5l6oaurk6eqi.png</t>
  </si>
  <si>
    <t>https://customwheelhousellc.box.com/shared/static/vncbptjyh0chijl0h7f6jhoh8fgofnnl.png</t>
  </si>
  <si>
    <t>https://customwheelhousellc.box.com/shared/static/lnmlzo922ioa37nzxkl3s6ueg8mxqekx.png</t>
  </si>
  <si>
    <t>https://customwheelhousellc.box.com/shared/static/q0dameo29f51bwqkqzd5p8x0wmiawz2b.png</t>
  </si>
  <si>
    <t>https://customwheelhousellc.box.com/shared/static/vsb5iiyyad5gkh380o37afnleai6crbu.png</t>
  </si>
  <si>
    <t>https://customwheelhousellc.box.com/shared/static/k34yf2a17st0wk69mhbebv7p4y2udgpj.png</t>
  </si>
  <si>
    <t>https://customwheelhousellc.box.com/shared/static/0komdxmlhbk0kdlp5ai0qvspgwqyyh9p.png</t>
  </si>
  <si>
    <t>https://customwheelhousellc.box.com/shared/static/kqy40nmwu2hb6ru5xjd4p33yavf08pkh.png</t>
  </si>
  <si>
    <t>https://customwheelhousellc.box.com/shared/static/vody1p47svni6abbgd68ctracvwif7l6.png</t>
  </si>
  <si>
    <t>https://customwheelhousellc.box.com/shared/static/vj68cxyuwj3he81ax4dpe0r2jmub6ez4.png</t>
  </si>
  <si>
    <t>https://customwheelhousellc.box.com/shared/static/01v6vehlepvsk2snkj8mgpm76t1mb3g0.png</t>
  </si>
  <si>
    <t>https://customwheelhousellc.box.com/shared/static/w5xtk8mm163di1h9q8fri2g026d9pyp1.png</t>
  </si>
  <si>
    <t>https://customwheelhousellc.box.com/shared/static/sem712tvo63385zkkj2u98j4j2wuxv5m.png</t>
  </si>
  <si>
    <t>https://customwheelhousellc.box.com/shared/static/vy60648obkwp2rhz43ql9w9qxfys4r93.png</t>
  </si>
  <si>
    <t>https://customwheelhousellc.box.com/shared/static/2sqte7alrs169wljv63k0o4x9p3g5sos.png</t>
  </si>
  <si>
    <t>https://customwheelhousellc.box.com/shared/static/whvsnosqamn6ay39ifk1zpqy71312tuw.jpg</t>
  </si>
  <si>
    <t>https://customwheelhousellc.box.com/shared/static/t65l1ha2cfauj7ywaakc7qe1wjva10fu.png</t>
  </si>
  <si>
    <t>https://customwheelhousellc.box.com/shared/static/w6yrsxbmu0c7lb6dcas4pbqapwbp499e.png</t>
  </si>
  <si>
    <t>https://customwheelhousellc.box.com/shared/static/x27oga09bv96dyzryjkrc5neyg3fzoh2.png</t>
  </si>
  <si>
    <t>https://customwheelhousellc.box.com/shared/static/f3yya0rwyhdi3x7ecnmpy1cri7iv7zxh.png</t>
  </si>
  <si>
    <t>https://customwheelhousellc.box.com/shared/static/x6zhoq0pkibxacono4lu10pc659tqwqo.png</t>
  </si>
  <si>
    <t>https://customwheelhousellc.box.com/shared/static/csq4wua2yzwhu21ttplfghpzwxinh52z.png</t>
  </si>
  <si>
    <t>https://customwheelhousellc.box.com/shared/static/v9agac1104ziazdii5yyjyeoj2qhi1qt.jpg</t>
  </si>
  <si>
    <t>https://customwheelhousellc.box.com/shared/static/m9jwz5nbjpuzp6klt1zznfl3x9s4ebml.png</t>
  </si>
  <si>
    <t>https://customwheelhousellc.box.com/shared/static/x6seev91fgufx6ml69nt3a8a2vtfaee3.png</t>
  </si>
  <si>
    <t>https://customwheelhousellc.box.com/shared/static/ihlq1n5vbjbx3rcutjkm9zhjbstyxyuk.png</t>
  </si>
  <si>
    <t>https://customwheelhousellc.box.com/shared/static/x8c95v3sn51o40put8k3hli8jtpckpi9.png</t>
  </si>
  <si>
    <t>https://customwheelhousellc.box.com/shared/static/52k5a4z90bkvx0ap0xn2igbdj760n60q.png</t>
  </si>
  <si>
    <t>https://customwheelhousellc.box.com/shared/static/xtn36n1jl2p05fg2pe5o0kx183gvo5o4.png</t>
  </si>
  <si>
    <t>https://customwheelhousellc.box.com/shared/static/xrbwbmxd3p7vbb39hxq6fafc5pnsswxx.png</t>
  </si>
  <si>
    <t>https://customwheelhousellc.box.com/shared/static/x2ukc6vhfyfdi3k5nptt9ybtss68oixt.png</t>
  </si>
  <si>
    <t>https://customwheelhousellc.box.com/shared/static/5nuaci3aqq8m2ffspio27dw04bl7dses.png</t>
  </si>
  <si>
    <t>https://customwheelhousellc.box.com/shared/static/xmrffiz4h3jkmblhu649zf4m1ruu4gna.png</t>
  </si>
  <si>
    <t>https://customwheelhousellc.box.com/shared/static/gtzdvx6eadf5hakb9iu36avbypoesq48.png</t>
  </si>
  <si>
    <t>https://customwheelhousellc.box.com/shared/static/xz150jms28blrzufobwa3d6jb2f0badj.png</t>
  </si>
  <si>
    <t>https://customwheelhousellc.box.com/shared/static/ymeock8l4gojpuxcfr9b6doqcr863nd9.png</t>
  </si>
  <si>
    <t>https://customwheelhousellc.box.com/shared/static/xsv1khh4fy11ztxvjtmpfjx62tsjan2v.png</t>
  </si>
  <si>
    <t>https://customwheelhousellc.box.com/shared/static/92brkhli3lq8vg6t1lolzwozjd4kx02p.png</t>
  </si>
  <si>
    <t>https://customwheelhousellc.box.com/shared/static/yhnsg1zzkf09xfry8mgvnf119qvcw3ki.png</t>
  </si>
  <si>
    <t>https://customwheelhousellc.box.com/shared/static/uuiv2igv9szmlb6yvhwjcsq3vn658ye6.png</t>
  </si>
  <si>
    <t>https://customwheelhousellc.box.com/shared/static/ygxifr8x0wa4yvs62zesih7rpce80cxw.png</t>
  </si>
  <si>
    <t>https://customwheelhousellc.box.com/shared/static/4nmhuyt34f61oxbywkxmemmx4xla06xg.png</t>
  </si>
  <si>
    <t>https://customwheelhousellc.box.com/shared/static/xtjxrojj004dyshq8r43btcf9yit9z19.png</t>
  </si>
  <si>
    <t>https://customwheelhousellc.box.com/shared/static/1owrr1p2g1ailj1mxzfpqxhh83auto80.png</t>
  </si>
  <si>
    <t>https://customwheelhousellc.box.com/shared/static/y51oijsjgdhgd9p8ggpk5qtd9igmyjdx.png</t>
  </si>
  <si>
    <t>https://customwheelhousellc.box.com/shared/static/7fu392a90ahf3cley0kaejfvruz5m5pb.png</t>
  </si>
  <si>
    <t>https://customwheelhousellc.box.com/shared/static/ykevoft8hqc8u78jluebojoxwtkegb9r.png</t>
  </si>
  <si>
    <t>https://customwheelhousellc.box.com/shared/static/dxlqf6p2xomjj5c2c26v71goqm31wl8f.png</t>
  </si>
  <si>
    <t>https://customwheelhousellc.box.com/shared/static/yi1aba45z3kbwsk6rkvf7t2iyagbxw24.png</t>
  </si>
  <si>
    <t>https://customwheelhousellc.box.com/shared/static/02cf949z1bpdzn453992xkomglev0s2m.png</t>
  </si>
  <si>
    <t>https://customwheelhousellc.box.com/shared/static/z7aobucbxuojhavzz3e5f4jmy1j5edgq.png</t>
  </si>
  <si>
    <t>https://customwheelhousellc.box.com/shared/static/xdo6wvaw44fjsrrw9t8wb742cpdp17ku.png</t>
  </si>
  <si>
    <t>https://customwheelhousellc.box.com/shared/static/y1kc9gi3pzrewcpk2mxy0n4yglugcmk2.jpg</t>
  </si>
  <si>
    <t>https://customwheelhousellc.box.com/shared/static/vlshtxsdb5q0ehjkl6wld34lncc9rw07.jpg</t>
  </si>
  <si>
    <t>https://customwheelhousellc.box.com/shared/static/z778ncdtt8d8eki2dirysti8s52u9lnt.png</t>
  </si>
  <si>
    <t>https://customwheelhousellc.box.com/shared/static/d8lcw0il4dw07ygfo89vxn2j1ek4b9a0.png</t>
  </si>
  <si>
    <t>https://customwheelhousellc.box.com/shared/static/zrtm689uyzl7nkd0ypbqixm9ok4rdibg.png</t>
  </si>
  <si>
    <t>https://customwheelhousellc.box.com/shared/static/1a0ouf4c588w1hgd4ba8ljgg1sx2sbiv.png</t>
  </si>
  <si>
    <t>MRW_401-5lug-matte-black-15x10-face-1000.png</t>
  </si>
  <si>
    <t>MRW_401-5lug-matte-black-15x6-1000.png</t>
  </si>
  <si>
    <t>https://customwheelhousellc.box.com/shared/static/2amrhwagmxuih580586ok1xwut5x5zzn.png</t>
  </si>
  <si>
    <t>https://customwheelhousellc.box.com/shared/static/z5kgy509x0w34cp41vmqmsuz1g5pner2.jpg</t>
  </si>
  <si>
    <t>https://customwheelhousellc.box.com/shared/static/61pbgghp7ktni7106knzvr0dglz5zby1.jpg</t>
  </si>
  <si>
    <t>https://customwheelhousellc.box.com/shared/static/zg9mp3vhr4daukr6mjezm75y8yu498e2.png</t>
  </si>
  <si>
    <t>https://customwheelhousellc.box.com/shared/static/hev8y4o8mzywpsr2jxs11e0wypi8xsw0.png</t>
  </si>
  <si>
    <t>https://customwheelhousellc.box.com/shared/static/zxp253pdnj2apgq7lkhgch5h7mkyz8i4.png</t>
  </si>
  <si>
    <t>https://customwheelhousellc.box.com/shared/static/iwyuxcrs1o1sz9auu4un9sptijcrp2cp.png</t>
  </si>
  <si>
    <t>https://customwheelhousellc.box.com/shared/static/ugoyiiducfitb3qahvf4d54978to9hvp.png</t>
  </si>
  <si>
    <t>https://customwheelhousellc.box.com/shared/static/ftlldth6qcg6tv8u4pksuoczbkgn3cb9.png</t>
  </si>
  <si>
    <t>https://customwheelhousellc.box.com/shared/static/d47gbzszyonu8uwocn9ignn516txd33t.png</t>
  </si>
  <si>
    <t>method-mr322-wheel-5lug-gloss-black-17x8-5-face-1000.png</t>
  </si>
  <si>
    <t>https://customwheelhousellc.box.com/shared/static/p65q02yqy1hh6406hnerbwfxo6nmn887.png</t>
  </si>
  <si>
    <t>method-mr322-wheel-5lug-gloss-black-17x8-5-1000.png</t>
  </si>
  <si>
    <t>method-mr322-wheel-5lug-gloss-titanium-17x8-5-1000.png</t>
  </si>
  <si>
    <t>https://customwheelhousellc.box.com/shared/static/360dv7wsgq23vfyz9ljesojs4ui85fq6.png</t>
  </si>
  <si>
    <t>https://customwheelhousellc.box.com/shared/static/8zr8bzusl0gh0y0jcifc5l522kr9xpah.png</t>
  </si>
  <si>
    <t>method-mr322-wheel-5lug-gloss-titanium-17x8-5-face-1000.png</t>
  </si>
  <si>
    <t>method-mr322-wheel-6lug-gloss-titanium-20x10-face-1000.png</t>
  </si>
  <si>
    <t>https://customwheelhousellc.box.com/shared/static/d1jhxl9hmvz5uuv5zz9vtq2vrs1f4py9.png</t>
  </si>
  <si>
    <t>method-mr322-wheel-6lug-gloss-titanium-20x10-1000.png</t>
  </si>
  <si>
    <t>https://customwheelhousellc.box.com/shared/static/8xkaf0mrjc78be89pajypc1rbam0i2ct.png</t>
  </si>
  <si>
    <t>method-mr322-wheel-6lug-gloss-titanium-17x8-5-face-1000.png</t>
  </si>
  <si>
    <t>https://customwheelhousellc.box.com/shared/static/7vn109196qg7zjd2swkapib42dzdeeyx.png</t>
  </si>
  <si>
    <t>method-mr322-wheel-6lug-gloss-titanium-17x8-5-1000.png</t>
  </si>
  <si>
    <t>https://customwheelhousellc.box.com/shared/static/377ccbnh2dxum394illwaun5ss5bj6ns.png</t>
  </si>
  <si>
    <t>method-mr322-wheel-6lug-gloss-black-17x8-5-1000.png</t>
  </si>
  <si>
    <t>https://customwheelhousellc.box.com/shared/static/jkyh7g21foh2jmuk53d1n0gd4l254f2i.png</t>
  </si>
  <si>
    <t>method-mr322-wheel-6lug-gloss-black-20x10-face-1000.png</t>
  </si>
  <si>
    <t>https://customwheelhousellc.box.com/shared/static/360nwparilnxn65bhxfenj9cig0b7t7k.png</t>
  </si>
  <si>
    <t>https://customwheelhousellc.box.com/shared/static/qlddx0c9ta01qo4hv4l3fjn8l24ko21j.png</t>
  </si>
  <si>
    <t>method-mr322-wheel-6lug-gloss-black-20x10-1000.png</t>
  </si>
  <si>
    <t>method-mr322-wheel-6lug-gloss-black-17x8-5-face-1000.png</t>
  </si>
  <si>
    <t>https://customwheelhousellc.box.com/shared/static/dr6pxdxxdnuzzobkhtl1xb0encf9vf8p.png</t>
  </si>
  <si>
    <t>method-mr322-wheel-8lug-gloss-black-20x10-1000.png</t>
  </si>
  <si>
    <t>method-mr322-wheel-8lug-gloss-titanium-20x10-1000.png</t>
  </si>
  <si>
    <t>https://customwheelhousellc.box.com/shared/static/41ldlohya319z1nzb35fo9kikf8s08rw.png</t>
  </si>
  <si>
    <t>method-mr322-wheel-8lug-gloss-black-18x9-face-1000.png</t>
  </si>
  <si>
    <t>method-mr322-wheel-8lug-gloss-titanium-18x9-face-1000.png</t>
  </si>
  <si>
    <t>https://customwheelhousellc.box.com/shared/static/tcjwa50ilj4156xd81odvc8djdag8yuh.png</t>
  </si>
  <si>
    <t>method-mr322-wheel-8lug-gloss-black-20x10-face-1000.png</t>
  </si>
  <si>
    <t>https://customwheelhousellc.box.com/shared/static/gbasy4wnsfrky5t6ia1wkubn9ec31l3x.png</t>
  </si>
  <si>
    <t>method-mr322-wheel-8lug-gloss-black-18x9-1000.png</t>
  </si>
  <si>
    <t>https://customwheelhousellc.box.com/shared/static/kv6cy6bl15mo5qavyryx7pitkat2s997.png</t>
  </si>
  <si>
    <t>https://customwheelhousellc.box.com/shared/static/z8stihrchugi0xv30tp3w5igwf9lg02z.png</t>
  </si>
  <si>
    <t>method-mr322-wheel-8lug-gloss-titanium-20x10-face-1000.png</t>
  </si>
  <si>
    <t>https://customwheelhousellc.box.com/shared/static/861x9ovsp7h4lwzr2tm90tx4e4p8lew4.png</t>
  </si>
  <si>
    <t>https://customwheelhousellc.box.com/shared/static/i7dwntw667b128uklhnwhzvdn2cvqfyv.png</t>
  </si>
  <si>
    <t>method-mr322-wheel-8lug-gloss-titanium-18x9-1000.png</t>
  </si>
  <si>
    <t>https://customwheelhousellc.box.com/shared/static/crxux6kqpzypyrg0gevtzcipyktxluum.png</t>
  </si>
  <si>
    <t>MR323-5lug-gloss-black-17x8-5-1000.png</t>
  </si>
  <si>
    <t>https://customwheelhousellc.box.com/shared/static/378dkdyf9zrl44rdynm5yx0qwcx759rs.png</t>
  </si>
  <si>
    <t>MR323-5lug-gloss-black-17x8-5-face-1000.png</t>
  </si>
  <si>
    <t>https://customwheelhousellc.box.com/shared/static/dr7ufxfkox4yv7vlfk9ngtniye1u3871.png</t>
  </si>
  <si>
    <t>MR323-5lug-gloss-bronze-17x8-5-1000.png</t>
  </si>
  <si>
    <t>https://customwheelhousellc.box.com/shared/static/40d1c2oagbhuqf4fem2oa9f87g5yyjks.png</t>
  </si>
  <si>
    <t>MR323-5lug-gloss-bronze-17x8-5-face-1000.png</t>
  </si>
  <si>
    <t>https://customwheelhousellc.box.com/shared/static/bkilk6e2bx9u5z4qi5d4te2lp64vdc83.png</t>
  </si>
  <si>
    <t>MR323-6lug-gloss-bronze-20x10-1000.png</t>
  </si>
  <si>
    <t>https://customwheelhousellc.box.com/shared/static/knqgr7xyun3ik4nbk7zo1t43k8aqxviy.png</t>
  </si>
  <si>
    <t>MR323-6lug-gloss-bronze-20x10-face-1000.png</t>
  </si>
  <si>
    <t>https://customwheelhousellc.box.com/shared/static/cprshbw3hg9ee31f5v7zlm1s89d6kna1.png</t>
  </si>
  <si>
    <t>MR323-6lug-gloss-bronze-17x8-5-1000.png</t>
  </si>
  <si>
    <t>https://customwheelhousellc.box.com/shared/static/f6hn549pd3y0sif2t8330ghmd5xugthn.png</t>
  </si>
  <si>
    <t>MR323-6lug-gloss-bronze-17x8-5-face-1000.png</t>
  </si>
  <si>
    <t>https://customwheelhousellc.box.com/shared/static/1jetegnec5of45vjy2yas2bn1qcm287n.png</t>
  </si>
  <si>
    <t>MR323-6lug-gloss-black-20x10-face-1000.png</t>
  </si>
  <si>
    <t>https://customwheelhousellc.box.com/shared/static/sqiqc6jgfgcqkl1xm6jc8syynmewibeg.png</t>
  </si>
  <si>
    <t>MR323-6lug-gloss-black-17x8-5-face-1000.png</t>
  </si>
  <si>
    <t>https://customwheelhousellc.box.com/shared/static/u3icraahx5tm6gr4hnxiekzi3v5fo535.png</t>
  </si>
  <si>
    <t>MR323-6lug-gloss-black-20x10-1000.png</t>
  </si>
  <si>
    <t>https://customwheelhousellc.box.com/shared/static/zdwk5ncwozlb1jw4nmwi2ei1p9g38ucx.png</t>
  </si>
  <si>
    <t>MR323-6lug-gloss-black-17x8-5-1000.png</t>
  </si>
  <si>
    <t>https://customwheelhousellc.box.com/shared/static/cl52h1ffj204nwiv6ue6dd02wea8lvt6.png</t>
  </si>
  <si>
    <t>MR323-8lug-gloss-black-18x9-face-1000.png</t>
  </si>
  <si>
    <t>MR323-8lug-gloss-black-18x9-1000.png</t>
  </si>
  <si>
    <t>https://customwheelhousellc.box.com/shared/static/63mkj56np3igs28vapkxq63yv5cgut9y.png</t>
  </si>
  <si>
    <t>https://customwheelhousellc.box.com/shared/static/5s6rmcijker2vv5xfjblc0sfqsuay438.png</t>
  </si>
  <si>
    <t>MR323-8lug-gloss-bronze-18x9-1000.png</t>
  </si>
  <si>
    <t>https://customwheelhousellc.box.com/shared/static/xaz417ks3sqnyv9qjpll05ivs63kll4m.png</t>
  </si>
  <si>
    <t>MR323-8lug-gloss-bronze-18x9-face-1000.png</t>
  </si>
  <si>
    <t>https://customwheelhousellc.box.com/shared/static/jrb85l1srxssn9ssdm6bxo0wmt1n7f8g.png</t>
  </si>
  <si>
    <t>MH-ZH-128</t>
  </si>
  <si>
    <t>MISC HARDWARE, HUB RING, 78.1 - 71.8mm</t>
  </si>
  <si>
    <t>ADDED MH-ZH-128</t>
  </si>
  <si>
    <t>MR31779080812N</t>
  </si>
  <si>
    <t>MR70189058625</t>
  </si>
  <si>
    <t>MR70689060935T</t>
  </si>
  <si>
    <t>MR70689016918</t>
  </si>
  <si>
    <t>MR70278558900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</si>
</sst>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quot;$&quot;#,##0.00"/>
    <numFmt numFmtId="166" formatCode="mm/dd/yy;@"/>
    <numFmt numFmtId="167" formatCode="0.0000"/>
    <numFmt numFmtId="168" formatCode="00000"/>
    <numFmt numFmtId="169" formatCode="0.000000"/>
  </numFmts>
  <fonts count="60">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0"/>
      <color theme="1"/>
      <name val="Times New Roman"/>
      <family val="1"/>
    </font>
    <font>
      <sz val="11"/>
      <color rgb="FF000000"/>
      <name val="Calibri"/>
      <family val="2"/>
    </font>
    <font>
      <sz val="11"/>
      <name val="Calibri"/>
      <family val="2"/>
    </font>
    <font>
      <sz val="10"/>
      <color theme="1"/>
      <name val="Calibri"/>
      <family val="2"/>
      <scheme val="minor"/>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s>
  <fills count="44">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s>
  <borders count="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s>
  <cellStyleXfs count="2006">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4" fillId="0" borderId="0"/>
    <xf numFmtId="0" fontId="57" fillId="0" borderId="0">
      <alignment vertical="center"/>
    </xf>
    <xf numFmtId="0" fontId="1" fillId="0" borderId="0"/>
    <xf numFmtId="0" fontId="58" fillId="0" borderId="0"/>
  </cellStyleXfs>
  <cellXfs count="430">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4" fillId="0" borderId="1" xfId="0" applyFont="1" applyBorder="1" applyAlignment="1">
      <alignment horizontal="center" vertical="center" shrinkToFit="1"/>
    </xf>
    <xf numFmtId="0" fontId="12" fillId="0" borderId="1" xfId="0" applyFont="1" applyBorder="1" applyAlignment="1">
      <alignment horizontal="center"/>
    </xf>
    <xf numFmtId="0" fontId="12" fillId="0" borderId="1" xfId="0" quotePrefix="1" applyFont="1" applyBorder="1" applyAlignment="1">
      <alignment horizontal="center" vertic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5" fontId="12" fillId="0" borderId="1"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7"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8" fillId="0" borderId="3" xfId="0" applyFont="1" applyBorder="1" applyAlignment="1">
      <alignment horizontal="center" vertical="center"/>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3" fillId="0" borderId="4" xfId="0" applyFont="1" applyBorder="1" applyAlignment="1">
      <alignment vertical="center"/>
    </xf>
    <xf numFmtId="0" fontId="13" fillId="0" borderId="3" xfId="0" applyFont="1" applyBorder="1" applyAlignment="1">
      <alignment vertical="center"/>
    </xf>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166" fontId="6" fillId="0" borderId="2" xfId="0" applyNumberFormat="1" applyFont="1" applyBorder="1" applyAlignment="1">
      <alignment horizont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44" fontId="4" fillId="0" borderId="2" xfId="9"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166" fontId="6" fillId="0" borderId="1" xfId="0" applyNumberFormat="1" applyFont="1" applyBorder="1" applyAlignment="1">
      <alignment horizontal="center"/>
    </xf>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0" borderId="2" xfId="0" applyNumberFormat="1" applyFont="1" applyBorder="1" applyAlignment="1">
      <alignment horizontal="center" vertical="center"/>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165" fontId="4" fillId="0" borderId="2" xfId="3" applyNumberFormat="1" applyBorder="1" applyAlignment="1" applyProtection="1">
      <alignment horizontal="center" vertical="center"/>
      <protection locked="0"/>
    </xf>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0" fontId="53" fillId="0" borderId="0" xfId="0" applyFont="1" applyAlignment="1">
      <alignment vertical="center"/>
    </xf>
    <xf numFmtId="0" fontId="52" fillId="0" borderId="0" xfId="0" applyFont="1"/>
    <xf numFmtId="1" fontId="12" fillId="0" borderId="16" xfId="0" applyNumberFormat="1" applyFont="1" applyBorder="1" applyAlignment="1">
      <alignment horizontal="center" vertical="center" wrapText="1"/>
    </xf>
    <xf numFmtId="168" fontId="6" fillId="0" borderId="1" xfId="7" applyNumberFormat="1" applyFont="1" applyBorder="1" applyAlignment="1">
      <alignment horizontal="center"/>
    </xf>
    <xf numFmtId="168"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0" fillId="0" borderId="0" xfId="0" applyNumberFormat="1"/>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5" fillId="0" borderId="0" xfId="0" applyFont="1"/>
    <xf numFmtId="0" fontId="56" fillId="0" borderId="1" xfId="59" applyFont="1" applyBorder="1" applyAlignment="1">
      <alignment horizontal="left" vertical="center"/>
    </xf>
    <xf numFmtId="0" fontId="56" fillId="0" borderId="1" xfId="59" applyFont="1" applyFill="1" applyBorder="1" applyAlignment="1">
      <alignment horizontal="left" vertical="center"/>
    </xf>
    <xf numFmtId="0" fontId="56" fillId="4" borderId="1" xfId="59" applyFont="1" applyFill="1" applyBorder="1" applyAlignment="1">
      <alignment horizontal="left" vertical="center"/>
    </xf>
    <xf numFmtId="0" fontId="16" fillId="0" borderId="1" xfId="59" applyBorder="1" applyAlignment="1">
      <alignment horizontal="left" vertical="center"/>
    </xf>
    <xf numFmtId="169" fontId="7" fillId="0" borderId="2" xfId="0" applyNumberFormat="1" applyFont="1" applyBorder="1" applyAlignment="1" applyProtection="1">
      <alignment horizontal="center" vertical="center"/>
      <protection locked="0"/>
    </xf>
    <xf numFmtId="167" fontId="6" fillId="0" borderId="2" xfId="0" applyNumberFormat="1" applyFont="1" applyBorder="1" applyAlignment="1">
      <alignment horizontal="center" vertical="center"/>
    </xf>
    <xf numFmtId="167"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2" fontId="4" fillId="0" borderId="2" xfId="3" applyNumberFormat="1" applyBorder="1" applyAlignment="1">
      <alignment horizontal="center" vertical="center"/>
    </xf>
    <xf numFmtId="0" fontId="16" fillId="0" borderId="2" xfId="59" applyBorder="1" applyAlignment="1">
      <alignment horizontal="left" vertical="center"/>
    </xf>
    <xf numFmtId="164" fontId="4" fillId="0" borderId="1" xfId="3" applyNumberFormat="1" applyBorder="1" applyAlignment="1">
      <alignment horizontal="center" vertical="center"/>
    </xf>
    <xf numFmtId="49" fontId="4" fillId="0" borderId="1" xfId="3" applyNumberFormat="1" applyBorder="1" applyAlignment="1">
      <alignment horizontal="center"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9" fillId="4" borderId="1" xfId="59" applyFont="1" applyFill="1" applyBorder="1" applyAlignment="1">
      <alignment horizontal="left" vertical="center"/>
    </xf>
    <xf numFmtId="0" fontId="12" fillId="0" borderId="16" xfId="0" applyFont="1" applyBorder="1" applyAlignment="1">
      <alignment horizontal="center" vertical="center" wrapText="1"/>
    </xf>
    <xf numFmtId="168" fontId="4" fillId="3" borderId="0" xfId="0" applyNumberFormat="1" applyFont="1" applyFill="1" applyAlignment="1">
      <alignment horizontal="center"/>
    </xf>
    <xf numFmtId="168" fontId="3" fillId="0" borderId="5" xfId="3" applyNumberFormat="1" applyFont="1" applyBorder="1" applyAlignment="1">
      <alignment horizontal="center" vertical="center"/>
    </xf>
    <xf numFmtId="168" fontId="0" fillId="0" borderId="0" xfId="0" applyNumberFormat="1"/>
    <xf numFmtId="168"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7" fillId="0" borderId="16" xfId="0" applyFont="1" applyBorder="1" applyAlignment="1">
      <alignment horizontal="center"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0" fillId="0" borderId="0" xfId="0" applyNumberFormat="1"/>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cellXfs>
  <cellStyles count="2006">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6" xfId="2004" xr:uid="{0C83BDC5-CE47-4EE1-A78A-B95D158E7A99}"/>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3" xfId="1957" xr:uid="{407A15C5-2A55-4E27-97B8-6D9E2257BD00}"/>
    <cellStyle name="注释 2" xfId="2001" xr:uid="{68E16FE6-6605-4B75-8D53-D1C07263E626}"/>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3" xfId="1960" xr:uid="{008DE4D4-1F11-4F77-8784-3C9FF0C2D292}"/>
    <cellStyle name="输入 2" xfId="1997" xr:uid="{9D9EB4B2-A5CE-48C3-8B21-F23D3085BD0B}"/>
    <cellStyle name="输入 2 2" xfId="1998" xr:uid="{2C4E0370-2BB6-4147-9B6A-E86CF0301D79}"/>
    <cellStyle name="输入 3" xfId="1999" xr:uid="{B47C4A3B-3B38-44B3-974E-33BD5B8B7440}"/>
    <cellStyle name="输出 2" xfId="1994" xr:uid="{20BC4F9A-D17B-442C-85D1-C4260E2055C7}"/>
    <cellStyle name="输出 2 2" xfId="1995" xr:uid="{1BE12CE8-0FAC-4FEB-A34F-0EC5A0C073C8}"/>
    <cellStyle name="输出 3" xfId="1996" xr:uid="{A10A019D-0200-454B-A0AC-DECFD516E159}"/>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962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rgb="FF00B050"/>
        </patternFill>
      </fill>
    </dxf>
    <dxf>
      <fill>
        <patternFill>
          <bgColor rgb="FFFF000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theme="0"/>
      </font>
      <fill>
        <patternFill>
          <bgColor rgb="FF0070C0"/>
        </patternFill>
      </fill>
    </dxf>
    <dxf>
      <fill>
        <patternFill>
          <bgColor rgb="FF00B050"/>
        </patternFill>
      </fill>
    </dxf>
    <dxf>
      <fill>
        <patternFill>
          <bgColor theme="7"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theme="0"/>
      </font>
      <fill>
        <patternFill>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bgColor rgb="FF0070C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ont>
        <color auto="1"/>
      </font>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ont>
        <color theme="0"/>
      </font>
      <fill>
        <patternFill>
          <fgColor theme="0"/>
          <bgColor rgb="FF0070C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theme="7" tint="0.39994506668294322"/>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patternType="solid">
          <fgColor auto="1"/>
          <bgColor rgb="FFFF0000"/>
        </patternFill>
      </fill>
    </dxf>
    <dxf>
      <font>
        <color theme="0"/>
      </font>
      <fill>
        <patternFill>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000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theme="7" tint="0.39994506668294322"/>
        </patternFill>
      </fill>
    </dxf>
    <dxf>
      <fill>
        <patternFill patternType="solid">
          <fgColor auto="1"/>
          <bgColor rgb="FFFF0000"/>
        </patternFill>
      </fill>
    </dxf>
    <dxf>
      <fill>
        <patternFill>
          <bgColor rgb="FFFF0000"/>
        </patternFill>
      </fill>
    </dxf>
    <dxf>
      <font>
        <color theme="0"/>
      </font>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0070C0"/>
        </patternFill>
      </fill>
    </dxf>
    <dxf>
      <fill>
        <patternFill>
          <bgColor theme="7" tint="0.39994506668294322"/>
        </patternFill>
      </fill>
    </dxf>
    <dxf>
      <font>
        <color auto="1"/>
      </font>
      <fill>
        <patternFill>
          <bgColor rgb="FF00B050"/>
        </patternFill>
      </fill>
    </dxf>
    <dxf>
      <fill>
        <patternFill>
          <bgColor rgb="FF00B050"/>
        </patternFill>
      </fill>
    </dxf>
    <dxf>
      <fill>
        <patternFill>
          <bgColor rgb="FFFFFF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auto="1"/>
      </font>
      <fill>
        <patternFill>
          <bgColor rgb="FF00B05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patternType="solid">
          <fgColor auto="1"/>
          <bgColor rgb="FFFF0000"/>
        </patternFill>
      </fill>
    </dxf>
    <dxf>
      <fill>
        <patternFill>
          <bgColor rgb="FFFFFF0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bgColor rgb="FFFF000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theme="0"/>
      </font>
      <fill>
        <patternFill>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patternType="solid">
          <fgColor auto="1"/>
          <bgColor rgb="FFFF0000"/>
        </patternFill>
      </fill>
    </dxf>
    <dxf>
      <fill>
        <patternFill>
          <bgColor rgb="FFFFFF00"/>
        </patternFill>
      </fill>
    </dxf>
    <dxf>
      <fill>
        <patternFill>
          <bgColor rgb="FFFF0000"/>
        </patternFill>
      </fill>
    </dxf>
    <dxf>
      <font>
        <color auto="1"/>
      </font>
      <fill>
        <patternFill>
          <bgColor theme="7" tint="0.39994506668294322"/>
        </patternFill>
      </fill>
    </dxf>
    <dxf>
      <fill>
        <patternFill patternType="solid">
          <fgColor auto="1"/>
          <bgColor rgb="FFFF0000"/>
        </patternFill>
      </fill>
    </dxf>
    <dxf>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00B050"/>
        </patternFill>
      </fill>
    </dxf>
    <dxf>
      <fill>
        <patternFill>
          <bgColor theme="7" tint="0.39994506668294322"/>
        </patternFill>
      </fill>
    </dxf>
    <dxf>
      <fill>
        <patternFill>
          <bgColor rgb="FFFF0000"/>
        </patternFill>
      </fill>
    </dxf>
    <dxf>
      <font>
        <color auto="1"/>
      </font>
      <fill>
        <patternFill>
          <bgColor theme="7" tint="0.39994506668294322"/>
        </patternFill>
      </fill>
    </dxf>
    <dxf>
      <font>
        <color theme="0"/>
      </font>
      <fill>
        <patternFill>
          <bgColor rgb="FFFF0000"/>
        </patternFill>
      </fill>
    </dxf>
    <dxf>
      <font>
        <color theme="0"/>
      </font>
      <fill>
        <patternFill>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bgColor rgb="FFFF0000"/>
        </patternFill>
      </fill>
    </dxf>
    <dxf>
      <fill>
        <patternFill>
          <bgColor rgb="FFFFFF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theme="0"/>
      </font>
      <fill>
        <patternFill>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bgColor rgb="FF0070C0"/>
        </patternFill>
      </fill>
    </dxf>
    <dxf>
      <fill>
        <patternFill>
          <bgColor rgb="FF00B050"/>
        </patternFill>
      </fill>
    </dxf>
    <dxf>
      <fill>
        <patternFill>
          <bgColor theme="7" tint="0.39994506668294322"/>
        </patternFill>
      </fill>
    </dxf>
    <dxf>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theme="7" tint="0.39994506668294322"/>
        </patternFill>
      </fill>
    </dxf>
    <dxf>
      <font>
        <color theme="0"/>
      </font>
      <fill>
        <patternFill>
          <bgColor rgb="FF0070C0"/>
        </patternFill>
      </fill>
    </dxf>
    <dxf>
      <fill>
        <patternFill>
          <bgColor rgb="FFFF0000"/>
        </patternFill>
      </fill>
    </dxf>
    <dxf>
      <fill>
        <patternFill>
          <bgColor rgb="FF00B050"/>
        </patternFill>
      </fill>
    </dxf>
    <dxf>
      <font>
        <color theme="0"/>
      </font>
      <fill>
        <patternFill>
          <bgColor rgb="FF0070C0"/>
        </patternFill>
      </fill>
    </dxf>
    <dxf>
      <fill>
        <patternFill>
          <bgColor rgb="FF00B050"/>
        </patternFill>
      </fill>
    </dxf>
    <dxf>
      <fill>
        <patternFill>
          <bgColor theme="7" tint="0.39994506668294322"/>
        </patternFill>
      </fill>
    </dxf>
    <dxf>
      <fill>
        <patternFill>
          <bgColor rgb="FFFF0000"/>
        </patternFill>
      </fill>
    </dxf>
    <dxf>
      <fill>
        <patternFill>
          <bgColor rgb="FF00B050"/>
        </patternFill>
      </fill>
    </dxf>
    <dxf>
      <fill>
        <patternFill>
          <bgColor theme="7" tint="0.39994506668294322"/>
        </patternFill>
      </fill>
    </dxf>
    <dxf>
      <fill>
        <patternFill>
          <bgColor rgb="FFFF0000"/>
        </patternFill>
      </fill>
    </dxf>
    <dxf>
      <font>
        <color theme="0"/>
      </font>
      <fill>
        <patternFill>
          <bgColor rgb="FF0070C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D440C2"/>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D440C2"/>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666699"/>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0070C0"/>
        </patternFill>
      </fill>
    </dxf>
    <dxf>
      <font>
        <color theme="0"/>
      </font>
      <fill>
        <patternFill>
          <bgColor theme="5" tint="-0.499984740745262"/>
        </patternFill>
      </fill>
    </dxf>
    <dxf>
      <fill>
        <patternFill>
          <bgColor rgb="FFFFFF00"/>
        </patternFill>
      </fill>
    </dxf>
    <dxf>
      <fill>
        <patternFill>
          <bgColor rgb="FFFFC000"/>
        </patternFill>
      </fill>
    </dxf>
    <dxf>
      <fill>
        <patternFill>
          <bgColor rgb="FF92D050"/>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ont>
        <color theme="0"/>
      </font>
      <fill>
        <patternFill>
          <bgColor rgb="FF666699"/>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666699"/>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C000"/>
        </patternFill>
      </fill>
    </dxf>
    <dxf>
      <font>
        <color theme="0"/>
      </font>
      <fill>
        <patternFill>
          <bgColor theme="5" tint="-0.499984740745262"/>
        </patternFill>
      </fill>
    </dxf>
    <dxf>
      <font>
        <color theme="0"/>
      </font>
      <fill>
        <patternFill>
          <bgColor rgb="FF666699"/>
        </patternFill>
      </fill>
    </dxf>
    <dxf>
      <font>
        <color theme="0"/>
      </font>
      <fill>
        <patternFill>
          <bgColor rgb="FF0070C0"/>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ill>
        <patternFill>
          <bgColor rgb="FF92D05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666699"/>
        </patternFill>
      </fill>
    </dxf>
    <dxf>
      <fill>
        <patternFill>
          <bgColor rgb="FFFFC000"/>
        </patternFill>
      </fill>
    </dxf>
    <dxf>
      <fill>
        <patternFill>
          <bgColor rgb="FF00B0F0"/>
        </patternFill>
      </fill>
    </dxf>
    <dxf>
      <fill>
        <patternFill>
          <bgColor rgb="FFFFFF00"/>
        </patternFill>
      </fill>
    </dxf>
    <dxf>
      <font>
        <color theme="0"/>
      </font>
      <fill>
        <patternFill>
          <bgColor rgb="FF666699"/>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rgb="FF666699"/>
        </patternFill>
      </fill>
    </dxf>
    <dxf>
      <fill>
        <patternFill>
          <bgColor rgb="FFFFFF00"/>
        </patternFill>
      </fill>
    </dxf>
    <dxf>
      <fill>
        <patternFill>
          <bgColor rgb="FF00B0F0"/>
        </patternFill>
      </fill>
    </dxf>
    <dxf>
      <fill>
        <patternFill>
          <bgColor rgb="FFFFC000"/>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ill>
        <patternFill>
          <bgColor rgb="FF92D050"/>
        </patternFill>
      </fill>
    </dxf>
    <dxf>
      <font>
        <color theme="0"/>
      </font>
      <fill>
        <patternFill>
          <bgColor theme="5" tint="-0.499984740745262"/>
        </patternFill>
      </fill>
    </dxf>
    <dxf>
      <fill>
        <patternFill>
          <bgColor rgb="FFFFFF00"/>
        </patternFill>
      </fill>
    </dxf>
    <dxf>
      <font>
        <color theme="0"/>
      </font>
      <fill>
        <patternFill>
          <fgColor theme="0"/>
          <bgColor theme="1" tint="4.9989318521683403E-2"/>
        </patternFill>
      </fill>
    </dxf>
    <dxf>
      <fill>
        <patternFill>
          <bgColor rgb="FF00B0F0"/>
        </patternFill>
      </fill>
    </dxf>
    <dxf>
      <font>
        <color theme="0"/>
      </font>
      <fill>
        <patternFill>
          <bgColor rgb="FFC00000"/>
        </patternFill>
      </fill>
    </dxf>
    <dxf>
      <fill>
        <patternFill>
          <bgColor rgb="FF00B0F0"/>
        </patternFill>
      </fill>
    </dxf>
    <dxf>
      <fill>
        <patternFill>
          <bgColor rgb="FF92D050"/>
        </patternFill>
      </fill>
    </dxf>
    <dxf>
      <fill>
        <patternFill>
          <bgColor rgb="FFFFFF00"/>
        </patternFill>
      </fill>
    </dxf>
    <dxf>
      <font>
        <color theme="0"/>
      </font>
      <fill>
        <patternFill>
          <bgColor rgb="FF0070C0"/>
        </patternFill>
      </fill>
    </dxf>
    <dxf>
      <font>
        <color theme="0"/>
      </font>
      <fill>
        <patternFill>
          <bgColor theme="5" tint="-0.499984740745262"/>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ill>
        <patternFill>
          <bgColor rgb="FF00B0F0"/>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theme="5" tint="-0.499984740745262"/>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92D05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C00000"/>
        </patternFill>
      </fill>
    </dxf>
    <dxf>
      <font>
        <color theme="0"/>
      </font>
      <fill>
        <patternFill>
          <bgColor rgb="FF0070C0"/>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ont>
        <color theme="0"/>
      </font>
      <fill>
        <patternFill>
          <bgColor theme="5" tint="-0.499984740745262"/>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theme="5" tint="-0.499984740745262"/>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00B0F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theme="5" tint="-0.499984740745262"/>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ill>
        <patternFill>
          <bgColor rgb="FFFFC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ill>
        <patternFill>
          <bgColor rgb="FFFFC000"/>
        </patternFill>
      </fill>
    </dxf>
    <dxf>
      <fill>
        <patternFill>
          <bgColor rgb="FFFFFF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theme="5" tint="-0.499984740745262"/>
        </patternFill>
      </fill>
    </dxf>
    <dxf>
      <fill>
        <patternFill>
          <bgColor rgb="FF92D050"/>
        </patternFill>
      </fill>
    </dxf>
    <dxf>
      <fill>
        <patternFill>
          <bgColor rgb="FF00B0F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ill>
        <patternFill>
          <bgColor rgb="FF00B0F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fgColor theme="0"/>
          <bgColor theme="1" tint="4.9989318521683403E-2"/>
        </patternFill>
      </fill>
    </dxf>
    <dxf>
      <fill>
        <patternFill>
          <bgColor rgb="FFFFC000"/>
        </patternFill>
      </fill>
    </dxf>
    <dxf>
      <font>
        <color theme="0"/>
      </font>
      <fill>
        <patternFill>
          <bgColor rgb="FFC00000"/>
        </patternFill>
      </fill>
    </dxf>
    <dxf>
      <font>
        <color theme="0"/>
      </font>
      <fill>
        <patternFill>
          <bgColor rgb="FF0070C0"/>
        </patternFill>
      </fill>
    </dxf>
    <dxf>
      <fill>
        <patternFill>
          <bgColor rgb="FF92D050"/>
        </patternFill>
      </fill>
    </dxf>
    <dxf>
      <fill>
        <patternFill>
          <bgColor rgb="FF00B0F0"/>
        </patternFill>
      </fill>
    </dxf>
    <dxf>
      <fill>
        <patternFill>
          <bgColor rgb="FFFFFF00"/>
        </patternFill>
      </fill>
    </dxf>
    <dxf>
      <font>
        <color theme="0"/>
      </font>
      <fill>
        <patternFill>
          <bgColor theme="5" tint="-0.499984740745262"/>
        </patternFill>
      </fill>
    </dxf>
    <dxf>
      <fill>
        <patternFill>
          <bgColor rgb="FFFFFF00"/>
        </patternFill>
      </fill>
    </dxf>
    <dxf>
      <font>
        <color theme="0"/>
      </font>
      <fill>
        <patternFill>
          <bgColor rgb="FFC00000"/>
        </patternFill>
      </fill>
    </dxf>
    <dxf>
      <fill>
        <patternFill>
          <bgColor rgb="FF92D050"/>
        </patternFill>
      </fill>
    </dxf>
    <dxf>
      <fill>
        <patternFill>
          <bgColor rgb="FF00B0F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bgColor theme="5" tint="-0.499984740745262"/>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ill>
        <patternFill>
          <bgColor rgb="FF00B0F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ill>
        <patternFill>
          <bgColor rgb="FF92D050"/>
        </patternFill>
      </fill>
    </dxf>
    <dxf>
      <font>
        <color theme="0"/>
      </font>
      <fill>
        <patternFill>
          <bgColor theme="5" tint="-0.499984740745262"/>
        </patternFill>
      </fill>
    </dxf>
    <dxf>
      <font>
        <color theme="0"/>
      </font>
      <fill>
        <patternFill>
          <bgColor rgb="FF0070C0"/>
        </patternFill>
      </fill>
    </dxf>
    <dxf>
      <fill>
        <patternFill>
          <bgColor rgb="FF00B0F0"/>
        </patternFill>
      </fill>
    </dxf>
    <dxf>
      <fill>
        <patternFill>
          <bgColor rgb="FFFFFF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FFC000"/>
        </patternFill>
      </fill>
    </dxf>
    <dxf>
      <font>
        <color theme="0"/>
      </font>
      <fill>
        <patternFill>
          <bgColor rgb="FF0070C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ill>
        <patternFill>
          <bgColor rgb="FF92D050"/>
        </patternFill>
      </fill>
    </dxf>
    <dxf>
      <fill>
        <patternFill>
          <bgColor rgb="FFFFC00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00B0F0"/>
        </patternFill>
      </fill>
    </dxf>
    <dxf>
      <font>
        <color theme="0"/>
      </font>
      <fill>
        <patternFill>
          <bgColor theme="5" tint="-0.499984740745262"/>
        </patternFill>
      </fill>
    </dxf>
    <dxf>
      <font>
        <color theme="0"/>
      </font>
      <fill>
        <patternFill>
          <bgColor rgb="FFC00000"/>
        </patternFill>
      </fill>
    </dxf>
    <dxf>
      <fill>
        <patternFill>
          <bgColor rgb="FFFFC000"/>
        </patternFill>
      </fill>
    </dxf>
    <dxf>
      <fill>
        <patternFill>
          <bgColor rgb="FFFFFF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rgb="FF0070C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ont>
        <color theme="0"/>
      </font>
      <fill>
        <patternFill>
          <fgColor theme="0"/>
          <bgColor theme="1" tint="4.9989318521683403E-2"/>
        </patternFill>
      </fill>
    </dxf>
    <dxf>
      <fill>
        <patternFill>
          <bgColor rgb="FFFFC000"/>
        </patternFill>
      </fill>
    </dxf>
    <dxf>
      <fill>
        <patternFill>
          <bgColor rgb="FF00B0F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C00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ill>
        <patternFill>
          <bgColor rgb="FF92D05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ill>
        <patternFill>
          <bgColor rgb="FFFFFF00"/>
        </patternFill>
      </fill>
    </dxf>
    <dxf>
      <fill>
        <patternFill>
          <bgColor rgb="FF00B0F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70C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C000"/>
        </patternFill>
      </fill>
    </dxf>
    <dxf>
      <fill>
        <patternFill>
          <bgColor rgb="FF00B0F0"/>
        </patternFill>
      </fill>
    </dxf>
    <dxf>
      <fill>
        <patternFill>
          <bgColor rgb="FF92D05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92D05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0070C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00B0F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FFFF00"/>
        </patternFill>
      </fill>
    </dxf>
    <dxf>
      <font>
        <color theme="0"/>
      </font>
      <fill>
        <patternFill>
          <bgColor rgb="FF0070C0"/>
        </patternFill>
      </fill>
    </dxf>
    <dxf>
      <fill>
        <patternFill>
          <bgColor rgb="FF00B0F0"/>
        </patternFill>
      </fill>
    </dxf>
    <dxf>
      <fill>
        <patternFill>
          <bgColor rgb="FF92D05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FFC000"/>
        </patternFill>
      </fill>
    </dxf>
    <dxf>
      <fill>
        <patternFill>
          <bgColor rgb="FF00B0F0"/>
        </patternFill>
      </fill>
    </dxf>
    <dxf>
      <fill>
        <patternFill>
          <bgColor rgb="FF92D05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FFFF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C00000"/>
        </patternFill>
      </fill>
    </dxf>
    <dxf>
      <fill>
        <patternFill>
          <bgColor rgb="FF00B0F0"/>
        </patternFill>
      </fill>
    </dxf>
    <dxf>
      <fill>
        <patternFill>
          <bgColor rgb="FFFFFF00"/>
        </patternFill>
      </fill>
    </dxf>
    <dxf>
      <font>
        <color theme="0"/>
      </font>
      <fill>
        <patternFill>
          <bgColor rgb="FF0070C0"/>
        </patternFill>
      </fill>
    </dxf>
    <dxf>
      <font>
        <color auto="1"/>
      </font>
      <fill>
        <patternFill>
          <bgColor rgb="FF00B0F0"/>
        </patternFill>
      </fill>
    </dxf>
    <dxf>
      <font>
        <color theme="0"/>
      </font>
      <fill>
        <patternFill>
          <bgColor rgb="FF0070C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FFC000"/>
        </patternFill>
      </fill>
    </dxf>
    <dxf>
      <fill>
        <patternFill>
          <bgColor theme="7"/>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2060"/>
        </patternFill>
      </fill>
    </dxf>
    <dxf>
      <font>
        <color theme="0"/>
      </font>
      <fill>
        <patternFill>
          <bgColor theme="5" tint="-0.499984740745262"/>
        </patternFill>
      </fill>
    </dxf>
    <dxf>
      <fill>
        <patternFill>
          <bgColor rgb="FFFFFF00"/>
        </patternFill>
      </fill>
    </dxf>
    <dxf>
      <fill>
        <patternFill>
          <bgColor rgb="FF00B0F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FFC00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tint="-4.9989318521683403E-2"/>
      </font>
      <fill>
        <patternFill>
          <bgColor theme="5" tint="-0.499984740745262"/>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C000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FFFF00"/>
        </patternFill>
      </fill>
    </dxf>
    <dxf>
      <fill>
        <patternFill>
          <bgColor rgb="FF00B0F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C0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2060"/>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ill>
        <patternFill>
          <bgColor rgb="FF92D050"/>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ont>
        <color theme="0"/>
      </font>
      <fill>
        <patternFill>
          <bgColor rgb="FF00206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C0000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2060"/>
        </patternFill>
      </fill>
    </dxf>
    <dxf>
      <font>
        <color theme="0"/>
      </font>
      <fill>
        <patternFill>
          <bgColor theme="5" tint="-0.49998474074526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C0000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92D05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bgColor rgb="FF002060"/>
        </patternFill>
      </fill>
    </dxf>
    <dxf>
      <fill>
        <patternFill>
          <bgColor rgb="FFFFC000"/>
        </patternFill>
      </fill>
    </dxf>
    <dxf>
      <fill>
        <patternFill>
          <bgColor rgb="FF92D05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00B0F0"/>
        </patternFill>
      </fill>
    </dxf>
    <dxf>
      <fill>
        <patternFill>
          <bgColor rgb="FFFFFF0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ill>
        <patternFill>
          <bgColor rgb="FFFFC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C000"/>
        </patternFill>
      </fill>
    </dxf>
    <dxf>
      <font>
        <color theme="0"/>
      </font>
      <fill>
        <patternFill>
          <fgColor theme="0"/>
          <bgColor theme="1" tint="4.9989318521683403E-2"/>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FFFF00"/>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rgb="FFC0000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ont>
        <color theme="0"/>
      </font>
      <fill>
        <patternFill>
          <bgColor rgb="FF0070C0"/>
        </patternFill>
      </fill>
    </dxf>
    <dxf>
      <font>
        <color theme="0"/>
      </font>
      <fill>
        <patternFill>
          <bgColor theme="5" tint="-0.499984740745262"/>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rgb="FFC00000"/>
        </patternFill>
      </fill>
    </dxf>
    <dxf>
      <font>
        <color theme="0"/>
      </font>
      <fill>
        <patternFill>
          <bgColor rgb="FFC00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theme="0"/>
      </font>
      <fill>
        <patternFill>
          <bgColor rgb="FF00206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tint="-4.9989318521683403E-2"/>
      </font>
      <fill>
        <patternFill>
          <bgColor theme="5" tint="-0.499984740745262"/>
        </patternFill>
      </fill>
    </dxf>
    <dxf>
      <font>
        <color theme="0"/>
      </font>
      <fill>
        <patternFill>
          <bgColor theme="5" tint="-0.499984740745262"/>
        </patternFill>
      </fill>
    </dxf>
    <dxf>
      <fill>
        <patternFill>
          <bgColor rgb="FFFFFF00"/>
        </patternFill>
      </fill>
    </dxf>
    <dxf>
      <font>
        <color theme="0"/>
      </font>
      <fill>
        <patternFill>
          <bgColor rgb="FFC00000"/>
        </patternFill>
      </fill>
    </dxf>
    <dxf>
      <font>
        <color theme="0"/>
      </font>
      <fill>
        <patternFill>
          <bgColor theme="5" tint="-0.499984740745262"/>
        </patternFill>
      </fill>
    </dxf>
    <dxf>
      <fill>
        <patternFill>
          <bgColor rgb="FF00B0F0"/>
        </patternFill>
      </fill>
    </dxf>
    <dxf>
      <font>
        <color theme="0"/>
      </font>
      <fill>
        <patternFill>
          <fgColor theme="0"/>
          <bgColor theme="1" tint="4.9989318521683403E-2"/>
        </patternFill>
      </fill>
    </dxf>
    <dxf>
      <fill>
        <patternFill>
          <bgColor rgb="FFFFC000"/>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C00000"/>
        </patternFill>
      </fill>
    </dxf>
    <dxf>
      <fill>
        <patternFill>
          <bgColor rgb="FFFFFF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ont>
        <color theme="0"/>
      </font>
      <fill>
        <patternFill>
          <bgColor rgb="FFC00000"/>
        </patternFill>
      </fill>
    </dxf>
    <dxf>
      <fill>
        <patternFill>
          <bgColor rgb="FFFFC000"/>
        </patternFill>
      </fill>
    </dxf>
    <dxf>
      <fill>
        <patternFill>
          <bgColor theme="7"/>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auto="1"/>
      </font>
      <fill>
        <patternFill>
          <bgColor rgb="FF00B0F0"/>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C00000"/>
        </patternFill>
      </fill>
    </dxf>
    <dxf>
      <fill>
        <patternFill>
          <bgColor rgb="FFFFC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theme="0"/>
      </font>
      <fill>
        <patternFill>
          <bgColor rgb="FFC00000"/>
        </patternFill>
      </fill>
    </dxf>
    <dxf>
      <font>
        <color theme="0"/>
      </font>
      <fill>
        <patternFill>
          <bgColor rgb="FF002060"/>
        </patternFill>
      </fill>
    </dxf>
    <dxf>
      <fill>
        <patternFill>
          <bgColor rgb="FFFFC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70C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92D05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00B0F0"/>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C00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theme="5" tint="-0.499984740745262"/>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00206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ill>
        <patternFill>
          <bgColor rgb="FF00B0F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theme="5" tint="-0.499984740745262"/>
        </patternFill>
      </fill>
    </dxf>
    <dxf>
      <fill>
        <patternFill>
          <bgColor rgb="FFFFC00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C000"/>
        </patternFill>
      </fill>
    </dxf>
    <dxf>
      <font>
        <color theme="0"/>
      </font>
      <fill>
        <patternFill>
          <bgColor theme="5" tint="-0.499984740745262"/>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ill>
        <patternFill>
          <bgColor rgb="FFFFFF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FFFF0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ill>
        <patternFill>
          <bgColor rgb="FF92D050"/>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rgb="FF0070C0"/>
        </patternFill>
      </fill>
    </dxf>
    <dxf>
      <font>
        <color theme="0"/>
      </font>
      <fill>
        <patternFill>
          <bgColor rgb="FF0070C0"/>
        </patternFill>
      </fill>
    </dxf>
    <dxf>
      <font>
        <color theme="0"/>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rgb="FF0070C0"/>
        </patternFill>
      </fill>
    </dxf>
    <dxf>
      <fill>
        <patternFill>
          <bgColor rgb="FFFFFF00"/>
        </patternFill>
      </fill>
    </dxf>
    <dxf>
      <font>
        <color theme="0"/>
      </font>
      <fill>
        <patternFill>
          <bgColor theme="5" tint="-0.499984740745262"/>
        </patternFill>
      </fill>
    </dxf>
    <dxf>
      <fill>
        <patternFill>
          <bgColor rgb="FF00B0F0"/>
        </patternFill>
      </fill>
    </dxf>
    <dxf>
      <fill>
        <patternFill>
          <bgColor rgb="FFFFC00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rgb="FF0070C0"/>
        </patternFill>
      </fill>
    </dxf>
    <dxf>
      <font>
        <color theme="0"/>
      </font>
      <fill>
        <patternFill>
          <bgColor theme="5" tint="-0.499984740745262"/>
        </patternFill>
      </fill>
    </dxf>
    <dxf>
      <font>
        <color theme="0"/>
      </font>
      <fill>
        <patternFill>
          <bgColor rgb="FF00206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0070C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font>
      <fill>
        <patternFill>
          <bgColor theme="5" tint="-0.499984740745262"/>
        </patternFill>
      </fill>
    </dxf>
    <dxf>
      <fill>
        <patternFill>
          <bgColor rgb="FFFFFF0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ont>
        <color theme="0"/>
      </font>
      <fill>
        <patternFill>
          <bgColor rgb="FF002060"/>
        </patternFill>
      </fill>
    </dxf>
    <dxf>
      <fill>
        <patternFill>
          <bgColor rgb="FFFFFF00"/>
        </patternFill>
      </fill>
    </dxf>
    <dxf>
      <font>
        <color auto="1"/>
      </font>
      <fill>
        <patternFill>
          <bgColor rgb="FF00B0F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ill>
        <patternFill>
          <bgColor rgb="FFFFFF00"/>
        </patternFill>
      </fill>
    </dxf>
    <dxf>
      <fill>
        <patternFill>
          <bgColor theme="7"/>
        </patternFill>
      </fill>
    </dxf>
    <dxf>
      <fill>
        <patternFill>
          <bgColor rgb="FF00B0F0"/>
        </patternFill>
      </fill>
    </dxf>
    <dxf>
      <font>
        <color theme="0"/>
      </font>
      <fill>
        <patternFill>
          <bgColor rgb="FF0070C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auto="1"/>
      </font>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ont>
        <color theme="0" tint="-4.9989318521683403E-2"/>
      </font>
      <fill>
        <patternFill>
          <bgColor theme="5" tint="-0.499984740745262"/>
        </patternFill>
      </fill>
    </dxf>
    <dxf>
      <font>
        <color theme="0"/>
      </font>
      <fill>
        <patternFill>
          <bgColor rgb="FF002060"/>
        </patternFill>
      </fill>
    </dxf>
    <dxf>
      <fill>
        <patternFill>
          <bgColor rgb="FFFFC00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ont>
        <color theme="0"/>
      </font>
      <fill>
        <patternFill>
          <bgColor rgb="FF002060"/>
        </patternFill>
      </fill>
    </dxf>
    <dxf>
      <fill>
        <patternFill>
          <bgColor theme="7"/>
        </patternFill>
      </fill>
    </dxf>
    <dxf>
      <font>
        <color auto="1"/>
      </font>
      <fill>
        <patternFill>
          <bgColor rgb="FF00B0F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tint="-4.9989318521683403E-2"/>
      </font>
      <fill>
        <patternFill>
          <bgColor theme="5" tint="-0.499984740745262"/>
        </patternFill>
      </fill>
    </dxf>
    <dxf>
      <fill>
        <patternFill>
          <bgColor rgb="FFFFFF0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theme="7"/>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tint="-4.9989318521683403E-2"/>
      </font>
      <fill>
        <patternFill>
          <bgColor theme="5" tint="-0.499984740745262"/>
        </patternFill>
      </fill>
    </dxf>
    <dxf>
      <fill>
        <patternFill>
          <bgColor rgb="FFFFC000"/>
        </patternFill>
      </fill>
    </dxf>
    <dxf>
      <font>
        <color theme="0"/>
      </font>
      <fill>
        <patternFill>
          <bgColor rgb="FF002060"/>
        </patternFill>
      </fill>
    </dxf>
    <dxf>
      <font>
        <color theme="0"/>
      </font>
      <fill>
        <patternFill>
          <bgColor rgb="FF002060"/>
        </patternFill>
      </fill>
    </dxf>
    <dxf>
      <fill>
        <patternFill>
          <bgColor rgb="FF00B0F0"/>
        </patternFill>
      </fill>
    </dxf>
    <dxf>
      <font>
        <color theme="0"/>
      </font>
      <fill>
        <patternFill>
          <bgColor rgb="FF0070C0"/>
        </patternFill>
      </fill>
    </dxf>
    <dxf>
      <font>
        <color auto="1"/>
      </font>
      <fill>
        <patternFill>
          <bgColor rgb="FF00B0F0"/>
        </patternFill>
      </fill>
    </dxf>
    <dxf>
      <fill>
        <patternFill>
          <bgColor rgb="FFFFFF00"/>
        </patternFill>
      </fill>
    </dxf>
    <dxf>
      <fill>
        <patternFill>
          <bgColor rgb="FFFFFF00"/>
        </patternFill>
      </fill>
    </dxf>
    <dxf>
      <fill>
        <patternFill>
          <bgColor rgb="FF92D05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rgb="FFC00000"/>
        </patternFill>
      </fill>
    </dxf>
    <dxf>
      <font>
        <color theme="0"/>
      </font>
      <fill>
        <patternFill>
          <bgColor rgb="FF002060"/>
        </patternFill>
      </fill>
    </dxf>
    <dxf>
      <fill>
        <patternFill>
          <bgColor rgb="FF92D050"/>
        </patternFill>
      </fill>
    </dxf>
    <dxf>
      <fill>
        <patternFill>
          <bgColor theme="7"/>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ill>
        <patternFill>
          <bgColor rgb="FFFFFF00"/>
        </patternFill>
      </fill>
    </dxf>
    <dxf>
      <font>
        <color auto="1"/>
      </font>
      <fill>
        <patternFill>
          <bgColor rgb="FF00B0F0"/>
        </patternFill>
      </fill>
    </dxf>
    <dxf>
      <font>
        <color theme="0"/>
      </font>
      <fill>
        <patternFill>
          <bgColor rgb="FFC00000"/>
        </patternFill>
      </fill>
    </dxf>
    <dxf>
      <fill>
        <patternFill>
          <bgColor rgb="FF00B0F0"/>
        </patternFill>
      </fill>
    </dxf>
    <dxf>
      <font>
        <color theme="0"/>
      </font>
      <fill>
        <patternFill>
          <bgColor rgb="FF0070C0"/>
        </patternFill>
      </fill>
    </dxf>
    <dxf>
      <fill>
        <patternFill>
          <bgColor rgb="FF92D05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00B0F0"/>
        </patternFill>
      </fill>
    </dxf>
    <dxf>
      <fill>
        <patternFill>
          <bgColor rgb="FF92D050"/>
        </patternFill>
      </fill>
    </dxf>
    <dxf>
      <fill>
        <patternFill>
          <bgColor rgb="FFFFC000"/>
        </patternFill>
      </fill>
    </dxf>
    <dxf>
      <fill>
        <patternFill>
          <bgColor rgb="FFFFC000"/>
        </patternFill>
      </fill>
    </dxf>
    <dxf>
      <fill>
        <patternFill>
          <bgColor rgb="FF92D050"/>
        </patternFill>
      </fill>
    </dxf>
    <dxf>
      <font>
        <color theme="0"/>
      </font>
      <fill>
        <patternFill>
          <bgColor rgb="FF0070C0"/>
        </patternFill>
      </fill>
    </dxf>
    <dxf>
      <fill>
        <patternFill>
          <bgColor rgb="FF00B0F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ont>
        <color theme="0" tint="-4.9989318521683403E-2"/>
      </font>
      <fill>
        <patternFill>
          <bgColor theme="5" tint="-0.499984740745262"/>
        </patternFill>
      </fill>
    </dxf>
    <dxf>
      <font>
        <color auto="1"/>
      </font>
      <fill>
        <patternFill>
          <bgColor rgb="FF00B0F0"/>
        </patternFill>
      </fill>
    </dxf>
    <dxf>
      <fill>
        <patternFill>
          <bgColor rgb="FF92D050"/>
        </patternFill>
      </fill>
    </dxf>
    <dxf>
      <fill>
        <patternFill>
          <bgColor rgb="FFFFFF00"/>
        </patternFill>
      </fill>
    </dxf>
    <dxf>
      <fill>
        <patternFill>
          <bgColor theme="7"/>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C000"/>
        </patternFill>
      </fill>
    </dxf>
    <dxf>
      <fill>
        <patternFill>
          <bgColor theme="7"/>
        </patternFill>
      </fill>
    </dxf>
    <dxf>
      <font>
        <color theme="0"/>
      </font>
      <fill>
        <patternFill>
          <bgColor rgb="FF002060"/>
        </patternFill>
      </fill>
    </dxf>
    <dxf>
      <fill>
        <patternFill>
          <bgColor rgb="FFFFFF00"/>
        </patternFill>
      </fill>
    </dxf>
    <dxf>
      <fill>
        <patternFill>
          <bgColor rgb="FF00B0F0"/>
        </patternFill>
      </fill>
    </dxf>
    <dxf>
      <font>
        <color auto="1"/>
      </font>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tint="-4.9989318521683403E-2"/>
      </font>
      <fill>
        <patternFill>
          <bgColor theme="5" tint="-0.499984740745262"/>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00B0F0"/>
        </patternFill>
      </fill>
    </dxf>
    <dxf>
      <fill>
        <patternFill>
          <bgColor rgb="FFFFC000"/>
        </patternFill>
      </fill>
    </dxf>
    <dxf>
      <font>
        <color theme="0"/>
      </font>
      <fill>
        <patternFill>
          <bgColor rgb="FF666699"/>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C00000"/>
        </patternFill>
      </fill>
    </dxf>
    <dxf>
      <fill>
        <patternFill>
          <bgColor rgb="FFFFFF00"/>
        </patternFill>
      </fill>
    </dxf>
    <dxf>
      <fill>
        <patternFill>
          <bgColor rgb="FFC000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ales%20Support\MASTER%20PARTS%20LIST\Custom%20Wheelhouse%20Master%20Part%20List%205-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PART NUMBER GUIDE"/>
      <sheetName val="ACCESSORIES"/>
      <sheetName val="WHEEL DIMENSION REFERENCE"/>
      <sheetName val="DISCONTINUED"/>
      <sheetName val="INSTRUCTIONS FOR USE"/>
      <sheetName val="ACCESSORIES INST."/>
    </sheetNames>
    <sheetDataSet>
      <sheetData sheetId="0" refreshError="1"/>
      <sheetData sheetId="1" refreshError="1"/>
      <sheetData sheetId="2" refreshError="1"/>
      <sheetData sheetId="3" refreshError="1">
        <row r="2">
          <cell r="F2" t="str">
            <v>PART NUMBER</v>
          </cell>
          <cell r="G2" t="str">
            <v>UPC</v>
          </cell>
          <cell r="H2" t="str">
            <v>CREATED DATE</v>
          </cell>
          <cell r="I2" t="str">
            <v>STATUS</v>
          </cell>
          <cell r="J2" t="str">
            <v>MSRP PRICE</v>
          </cell>
        </row>
        <row r="3">
          <cell r="F3" t="str">
            <v>BH-H2020M</v>
          </cell>
          <cell r="G3">
            <v>191682015199</v>
          </cell>
          <cell r="H3">
            <v>43518</v>
          </cell>
          <cell r="I3" t="str">
            <v>Active</v>
          </cell>
          <cell r="J3">
            <v>11</v>
          </cell>
        </row>
        <row r="4">
          <cell r="F4" t="str">
            <v>BH-H20100</v>
          </cell>
          <cell r="G4">
            <v>191682001543</v>
          </cell>
          <cell r="H4">
            <v>43101</v>
          </cell>
          <cell r="I4" t="str">
            <v>Active</v>
          </cell>
          <cell r="J4">
            <v>11</v>
          </cell>
        </row>
        <row r="5">
          <cell r="F5" t="str">
            <v>BH-H20100-BZ</v>
          </cell>
          <cell r="G5">
            <v>191682034343</v>
          </cell>
          <cell r="H5">
            <v>45020</v>
          </cell>
          <cell r="I5" t="str">
            <v>Coming Soon</v>
          </cell>
          <cell r="J5">
            <v>18</v>
          </cell>
        </row>
        <row r="6">
          <cell r="F6" t="str">
            <v>BH-H20875</v>
          </cell>
          <cell r="G6">
            <v>191682001550</v>
          </cell>
          <cell r="H6">
            <v>41640</v>
          </cell>
          <cell r="I6" t="str">
            <v>Active</v>
          </cell>
          <cell r="J6">
            <v>11</v>
          </cell>
        </row>
        <row r="7">
          <cell r="F7" t="str">
            <v>BH-H20875-BZ</v>
          </cell>
          <cell r="G7">
            <v>191682034367</v>
          </cell>
          <cell r="H7">
            <v>45020</v>
          </cell>
          <cell r="I7" t="str">
            <v>Coming Soon</v>
          </cell>
          <cell r="J7">
            <v>18</v>
          </cell>
        </row>
        <row r="8">
          <cell r="F8" t="str">
            <v>BH-H24100</v>
          </cell>
          <cell r="G8">
            <v>191682001567</v>
          </cell>
          <cell r="H8">
            <v>40179</v>
          </cell>
          <cell r="I8" t="str">
            <v>Active</v>
          </cell>
          <cell r="J8">
            <v>11</v>
          </cell>
        </row>
        <row r="9">
          <cell r="F9" t="str">
            <v>BH-H24100-BZ</v>
          </cell>
          <cell r="G9">
            <v>191682034046</v>
          </cell>
          <cell r="H9">
            <v>45002</v>
          </cell>
          <cell r="I9" t="str">
            <v>Coming Soon</v>
          </cell>
          <cell r="J9">
            <v>18</v>
          </cell>
        </row>
        <row r="10">
          <cell r="F10" t="str">
            <v>BH-H24125</v>
          </cell>
          <cell r="G10">
            <v>191682001574</v>
          </cell>
          <cell r="H10">
            <v>40179</v>
          </cell>
          <cell r="I10" t="str">
            <v>Active</v>
          </cell>
          <cell r="J10">
            <v>11</v>
          </cell>
        </row>
        <row r="11">
          <cell r="F11" t="str">
            <v>BH-H24125-BZ</v>
          </cell>
          <cell r="G11">
            <v>191682034053</v>
          </cell>
          <cell r="H11">
            <v>45002</v>
          </cell>
          <cell r="I11" t="str">
            <v>Coming Soon</v>
          </cell>
          <cell r="J11">
            <v>26</v>
          </cell>
        </row>
        <row r="12">
          <cell r="F12" t="str">
            <v>BH-H24125-38</v>
          </cell>
          <cell r="G12">
            <v>191682022425</v>
          </cell>
          <cell r="H12">
            <v>44253</v>
          </cell>
          <cell r="I12" t="str">
            <v>Active</v>
          </cell>
          <cell r="J12">
            <v>11</v>
          </cell>
        </row>
        <row r="13">
          <cell r="F13" t="str">
            <v>BH-H24125-38-BZ</v>
          </cell>
          <cell r="G13">
            <v>191682034060</v>
          </cell>
          <cell r="H13">
            <v>45002</v>
          </cell>
          <cell r="I13" t="str">
            <v>Coming Soon</v>
          </cell>
          <cell r="J13">
            <v>26</v>
          </cell>
        </row>
        <row r="14">
          <cell r="F14" t="str">
            <v>BH-H24125-V</v>
          </cell>
          <cell r="G14">
            <v>191682022463</v>
          </cell>
          <cell r="H14">
            <v>44271</v>
          </cell>
          <cell r="I14" t="str">
            <v>Active</v>
          </cell>
          <cell r="J14">
            <v>11</v>
          </cell>
        </row>
        <row r="15">
          <cell r="F15" t="str">
            <v>BH-H24155</v>
          </cell>
          <cell r="G15">
            <v>191682011542</v>
          </cell>
          <cell r="H15">
            <v>42736</v>
          </cell>
          <cell r="I15" t="str">
            <v>Active</v>
          </cell>
          <cell r="J15">
            <v>11</v>
          </cell>
        </row>
        <row r="16">
          <cell r="F16" t="str">
            <v>BH-H24155-BZ</v>
          </cell>
          <cell r="G16">
            <v>191682034077</v>
          </cell>
          <cell r="H16">
            <v>45002</v>
          </cell>
          <cell r="I16" t="str">
            <v>Coming Soon</v>
          </cell>
          <cell r="J16">
            <v>18</v>
          </cell>
        </row>
        <row r="17">
          <cell r="F17" t="str">
            <v>BH-H36125</v>
          </cell>
          <cell r="G17">
            <v>191682014741</v>
          </cell>
          <cell r="H17">
            <v>43340</v>
          </cell>
          <cell r="I17" t="str">
            <v>Active</v>
          </cell>
          <cell r="J17">
            <v>11</v>
          </cell>
        </row>
        <row r="18">
          <cell r="F18" t="str">
            <v>BR-DB14-1.2-A</v>
          </cell>
          <cell r="G18">
            <v>191682017322</v>
          </cell>
          <cell r="H18">
            <v>43648</v>
          </cell>
          <cell r="I18" t="str">
            <v>Active</v>
          </cell>
          <cell r="J18">
            <v>89.100000000000009</v>
          </cell>
        </row>
        <row r="19">
          <cell r="F19" t="str">
            <v>BR-DB14-1.2-B</v>
          </cell>
          <cell r="G19">
            <v>191682017124</v>
          </cell>
          <cell r="H19">
            <v>43648</v>
          </cell>
          <cell r="I19" t="str">
            <v>Active</v>
          </cell>
          <cell r="J19">
            <v>89.1</v>
          </cell>
        </row>
        <row r="20">
          <cell r="F20" t="str">
            <v>BR-DB15-1.2-A</v>
          </cell>
          <cell r="G20">
            <v>191682017155</v>
          </cell>
          <cell r="H20">
            <v>43648</v>
          </cell>
          <cell r="I20" t="str">
            <v>Active</v>
          </cell>
          <cell r="J20">
            <v>101.2</v>
          </cell>
        </row>
        <row r="21">
          <cell r="F21" t="str">
            <v>BR-DB15-1.2-B</v>
          </cell>
          <cell r="G21">
            <v>191682017162</v>
          </cell>
          <cell r="H21">
            <v>43648</v>
          </cell>
          <cell r="I21" t="str">
            <v>Active</v>
          </cell>
          <cell r="J21">
            <v>101.2</v>
          </cell>
        </row>
        <row r="22">
          <cell r="F22" t="str">
            <v>BR-DB15-2.2-A</v>
          </cell>
          <cell r="G22">
            <v>191682017179</v>
          </cell>
          <cell r="H22">
            <v>43648</v>
          </cell>
          <cell r="I22" t="str">
            <v>Active</v>
          </cell>
          <cell r="J22">
            <v>118.80000000000001</v>
          </cell>
        </row>
        <row r="23">
          <cell r="F23" t="str">
            <v>BR-DB15-2.2-B</v>
          </cell>
          <cell r="G23">
            <v>191682017186</v>
          </cell>
          <cell r="H23">
            <v>43648</v>
          </cell>
          <cell r="I23" t="str">
            <v>Active</v>
          </cell>
          <cell r="J23">
            <v>118.80000000000001</v>
          </cell>
        </row>
        <row r="24">
          <cell r="F24" t="str">
            <v>BR-DB15-20.2-A</v>
          </cell>
          <cell r="G24">
            <v>191682017193</v>
          </cell>
          <cell r="H24">
            <v>43648</v>
          </cell>
          <cell r="I24" t="str">
            <v>Active</v>
          </cell>
          <cell r="J24">
            <v>118.80000000000001</v>
          </cell>
        </row>
        <row r="25">
          <cell r="F25" t="str">
            <v>BR-DB15-4-A</v>
          </cell>
          <cell r="G25">
            <v>191682017209</v>
          </cell>
          <cell r="H25">
            <v>43648</v>
          </cell>
          <cell r="I25" t="str">
            <v>Active</v>
          </cell>
          <cell r="J25">
            <v>118.8</v>
          </cell>
        </row>
        <row r="26">
          <cell r="F26" t="str">
            <v>BR-DB15-40-A</v>
          </cell>
          <cell r="G26">
            <v>191682025242</v>
          </cell>
          <cell r="H26">
            <v>44517</v>
          </cell>
          <cell r="I26" t="str">
            <v>Active</v>
          </cell>
          <cell r="J26">
            <v>160</v>
          </cell>
        </row>
        <row r="27">
          <cell r="F27" t="str">
            <v>BR-DB15-7-A</v>
          </cell>
          <cell r="G27">
            <v>191682023668</v>
          </cell>
          <cell r="H27">
            <v>44480</v>
          </cell>
          <cell r="I27" t="str">
            <v>Active</v>
          </cell>
          <cell r="J27">
            <v>189</v>
          </cell>
        </row>
        <row r="28">
          <cell r="F28" t="str">
            <v>BR-DB15-7-B</v>
          </cell>
          <cell r="G28">
            <v>191682031243</v>
          </cell>
          <cell r="H28">
            <v>44755</v>
          </cell>
          <cell r="I28" t="str">
            <v>Coming Soon</v>
          </cell>
          <cell r="J28">
            <v>189</v>
          </cell>
        </row>
        <row r="29">
          <cell r="F29" t="str">
            <v>BR-DB15-7-G</v>
          </cell>
          <cell r="G29">
            <v>191682033520</v>
          </cell>
          <cell r="H29">
            <v>44886</v>
          </cell>
          <cell r="I29" t="str">
            <v>Coming Soon</v>
          </cell>
          <cell r="J29">
            <v>189</v>
          </cell>
        </row>
        <row r="30">
          <cell r="F30" t="str">
            <v>BR-DB17-3-A</v>
          </cell>
          <cell r="G30">
            <v>191682011603</v>
          </cell>
          <cell r="H30">
            <v>42736</v>
          </cell>
          <cell r="I30" t="str">
            <v>Active</v>
          </cell>
          <cell r="J30">
            <v>220.00000000000003</v>
          </cell>
        </row>
        <row r="31">
          <cell r="F31" t="str">
            <v>BR-DB17-3-B</v>
          </cell>
          <cell r="G31">
            <v>191682011610</v>
          </cell>
          <cell r="H31">
            <v>42736</v>
          </cell>
          <cell r="I31" t="str">
            <v>Active</v>
          </cell>
          <cell r="J31">
            <v>220.00000000000003</v>
          </cell>
        </row>
        <row r="32">
          <cell r="F32" t="str">
            <v>BR-DB17-4-A</v>
          </cell>
          <cell r="G32">
            <v>191682014178</v>
          </cell>
          <cell r="H32">
            <v>43397</v>
          </cell>
          <cell r="I32" t="str">
            <v>Active</v>
          </cell>
          <cell r="J32">
            <v>152.625</v>
          </cell>
        </row>
        <row r="33">
          <cell r="F33" t="str">
            <v>BR-DB17-5-B</v>
          </cell>
          <cell r="G33">
            <v>191682022401</v>
          </cell>
          <cell r="H33">
            <v>44253</v>
          </cell>
          <cell r="I33" t="str">
            <v>Active</v>
          </cell>
          <cell r="J33">
            <v>220.00000000000003</v>
          </cell>
        </row>
        <row r="34">
          <cell r="F34" t="str">
            <v>BR-DB17-5-T</v>
          </cell>
          <cell r="G34">
            <v>191682022418</v>
          </cell>
          <cell r="H34">
            <v>44253</v>
          </cell>
          <cell r="I34" t="str">
            <v>Active</v>
          </cell>
          <cell r="J34">
            <v>228</v>
          </cell>
        </row>
        <row r="35">
          <cell r="F35" t="str">
            <v>BR-DB17-1.2-A</v>
          </cell>
          <cell r="G35">
            <v>191682017216</v>
          </cell>
          <cell r="H35">
            <v>43648</v>
          </cell>
          <cell r="I35" t="str">
            <v>Active</v>
          </cell>
          <cell r="J35">
            <v>152.625</v>
          </cell>
        </row>
        <row r="36">
          <cell r="F36" t="str">
            <v>BR-DB17-1.2-B</v>
          </cell>
          <cell r="G36">
            <v>191682017223</v>
          </cell>
          <cell r="H36">
            <v>43648</v>
          </cell>
          <cell r="I36" t="str">
            <v>Active</v>
          </cell>
          <cell r="J36">
            <v>152.625</v>
          </cell>
        </row>
        <row r="37">
          <cell r="F37" t="str">
            <v>BR-DB17-1.3-A</v>
          </cell>
          <cell r="G37">
            <v>191682020100</v>
          </cell>
          <cell r="H37">
            <v>43963</v>
          </cell>
          <cell r="I37" t="str">
            <v>Active</v>
          </cell>
          <cell r="J37">
            <v>165</v>
          </cell>
        </row>
        <row r="38">
          <cell r="F38" t="str">
            <v>BR-DB18-7-A</v>
          </cell>
          <cell r="G38">
            <v>191682033674</v>
          </cell>
          <cell r="H38">
            <v>44932</v>
          </cell>
          <cell r="I38" t="str">
            <v>Active</v>
          </cell>
          <cell r="J38">
            <v>258</v>
          </cell>
        </row>
        <row r="39">
          <cell r="F39" t="str">
            <v>BR-DB20-1.2-B</v>
          </cell>
          <cell r="G39">
            <v>191682017247</v>
          </cell>
          <cell r="H39">
            <v>43648</v>
          </cell>
          <cell r="I39" t="str">
            <v>Active</v>
          </cell>
          <cell r="J39">
            <v>172.5</v>
          </cell>
        </row>
        <row r="40">
          <cell r="F40" t="str">
            <v>BT-BOLT SS</v>
          </cell>
          <cell r="G40">
            <v>191682011733</v>
          </cell>
          <cell r="H40">
            <v>40544</v>
          </cell>
          <cell r="I40" t="str">
            <v>Active</v>
          </cell>
          <cell r="J40">
            <v>1.1000000000000001</v>
          </cell>
        </row>
        <row r="41">
          <cell r="F41" t="str">
            <v>BT-BOLT ZINC</v>
          </cell>
          <cell r="G41">
            <v>191682011740</v>
          </cell>
          <cell r="H41">
            <v>40909</v>
          </cell>
          <cell r="I41" t="str">
            <v>Active</v>
          </cell>
          <cell r="J41">
            <v>1.1000000000000001</v>
          </cell>
        </row>
        <row r="42">
          <cell r="F42" t="str">
            <v>BT-BOLT BLACK</v>
          </cell>
          <cell r="G42">
            <v>191682011641</v>
          </cell>
          <cell r="H42">
            <v>43101</v>
          </cell>
          <cell r="I42" t="str">
            <v>Active</v>
          </cell>
          <cell r="J42">
            <v>1.1000000000000001</v>
          </cell>
        </row>
        <row r="43">
          <cell r="F43" t="str">
            <v>BT-BOLT SS MRW</v>
          </cell>
          <cell r="G43">
            <v>191682013874</v>
          </cell>
          <cell r="H43">
            <v>43101</v>
          </cell>
          <cell r="I43" t="str">
            <v>Active</v>
          </cell>
          <cell r="J43">
            <v>1.1000000000000001</v>
          </cell>
        </row>
        <row r="44">
          <cell r="F44" t="str">
            <v>BT-BOLT BLACK KIT</v>
          </cell>
          <cell r="G44">
            <v>191682011658</v>
          </cell>
          <cell r="H44">
            <v>43101</v>
          </cell>
          <cell r="I44" t="str">
            <v>Active</v>
          </cell>
          <cell r="J44">
            <v>33</v>
          </cell>
        </row>
        <row r="45">
          <cell r="F45" t="str">
            <v>BT-BOLT SS KIT</v>
          </cell>
          <cell r="G45">
            <v>191682011757</v>
          </cell>
          <cell r="H45">
            <v>40544</v>
          </cell>
          <cell r="I45" t="str">
            <v>Active</v>
          </cell>
          <cell r="J45">
            <v>33</v>
          </cell>
        </row>
        <row r="46">
          <cell r="F46" t="str">
            <v>BT-BOLT UTV SS</v>
          </cell>
          <cell r="G46">
            <v>191682011665</v>
          </cell>
          <cell r="H46">
            <v>41640</v>
          </cell>
          <cell r="I46" t="str">
            <v>Active</v>
          </cell>
          <cell r="J46">
            <v>1.1000000000000001</v>
          </cell>
        </row>
        <row r="47">
          <cell r="F47" t="str">
            <v>BT-BOLT ZINC KIT</v>
          </cell>
          <cell r="G47">
            <v>191682011764</v>
          </cell>
          <cell r="H47">
            <v>40909</v>
          </cell>
          <cell r="I47" t="str">
            <v>Active</v>
          </cell>
          <cell r="J47">
            <v>33</v>
          </cell>
        </row>
        <row r="48">
          <cell r="F48" t="str">
            <v>BT-BOLT SS MRW KIT</v>
          </cell>
          <cell r="G48">
            <v>191682013881</v>
          </cell>
          <cell r="H48">
            <v>43101</v>
          </cell>
          <cell r="I48" t="str">
            <v>Active</v>
          </cell>
          <cell r="J48">
            <v>33</v>
          </cell>
        </row>
        <row r="49">
          <cell r="F49" t="str">
            <v>BT-BOLT MATTE RED KIT</v>
          </cell>
          <cell r="G49">
            <v>191682022821</v>
          </cell>
          <cell r="H49">
            <v>44344</v>
          </cell>
          <cell r="I49" t="str">
            <v>Active</v>
          </cell>
          <cell r="J49">
            <v>33</v>
          </cell>
        </row>
        <row r="50">
          <cell r="F50" t="str">
            <v>BT-BOLT MATTE BLUE KIT</v>
          </cell>
          <cell r="G50">
            <v>191682022838</v>
          </cell>
          <cell r="H50">
            <v>44344</v>
          </cell>
          <cell r="I50" t="str">
            <v>Active</v>
          </cell>
          <cell r="J50">
            <v>33</v>
          </cell>
        </row>
        <row r="51">
          <cell r="F51" t="str">
            <v>BT-91290A224</v>
          </cell>
          <cell r="G51">
            <v>191682011672</v>
          </cell>
          <cell r="H51">
            <v>43292</v>
          </cell>
          <cell r="I51" t="str">
            <v>Active</v>
          </cell>
          <cell r="J51">
            <v>1.1000000000000001</v>
          </cell>
        </row>
        <row r="52">
          <cell r="F52" t="str">
            <v>BT-91290A231</v>
          </cell>
          <cell r="G52">
            <v>191682011689</v>
          </cell>
          <cell r="H52">
            <v>43292</v>
          </cell>
          <cell r="I52" t="str">
            <v>Active</v>
          </cell>
          <cell r="J52">
            <v>1.1000000000000001</v>
          </cell>
        </row>
        <row r="53">
          <cell r="F53" t="str">
            <v>BT-91292A201</v>
          </cell>
          <cell r="G53">
            <v>191682011696</v>
          </cell>
          <cell r="H53">
            <v>43292</v>
          </cell>
          <cell r="I53" t="str">
            <v>Active</v>
          </cell>
          <cell r="J53">
            <v>1.1000000000000001</v>
          </cell>
        </row>
        <row r="54">
          <cell r="F54" t="str">
            <v>BT-91290A321</v>
          </cell>
          <cell r="G54">
            <v>191682015328</v>
          </cell>
          <cell r="H54">
            <v>43518</v>
          </cell>
          <cell r="I54" t="str">
            <v>Active</v>
          </cell>
          <cell r="J54">
            <v>1.1000000000000001</v>
          </cell>
        </row>
        <row r="55">
          <cell r="F55" t="str">
            <v>BT-92210A194</v>
          </cell>
          <cell r="G55">
            <v>191682013379</v>
          </cell>
          <cell r="H55">
            <v>43335</v>
          </cell>
          <cell r="I55" t="str">
            <v>Active</v>
          </cell>
          <cell r="J55">
            <v>1.1000000000000001</v>
          </cell>
        </row>
        <row r="56">
          <cell r="F56" t="str">
            <v>BX-ACC-10X10X10</v>
          </cell>
          <cell r="G56">
            <v>191682000225</v>
          </cell>
          <cell r="H56">
            <v>43101</v>
          </cell>
          <cell r="I56" t="str">
            <v>Active</v>
          </cell>
        </row>
        <row r="57">
          <cell r="F57" t="str">
            <v>BX-BOX 14X10</v>
          </cell>
          <cell r="G57">
            <v>191682011771</v>
          </cell>
          <cell r="H57">
            <v>43101</v>
          </cell>
          <cell r="I57" t="str">
            <v>Active</v>
          </cell>
        </row>
        <row r="58">
          <cell r="F58" t="str">
            <v>BX-BOX 14x7</v>
          </cell>
          <cell r="G58">
            <v>191682011788</v>
          </cell>
          <cell r="H58">
            <v>43101</v>
          </cell>
          <cell r="I58" t="str">
            <v>Active</v>
          </cell>
        </row>
        <row r="59">
          <cell r="F59" t="str">
            <v>BX-BOX 14X8</v>
          </cell>
          <cell r="G59">
            <v>191682011795</v>
          </cell>
          <cell r="H59">
            <v>43101</v>
          </cell>
          <cell r="I59" t="str">
            <v>Active</v>
          </cell>
        </row>
        <row r="60">
          <cell r="F60" t="str">
            <v>BX-BOX 15X10</v>
          </cell>
          <cell r="G60">
            <v>191682009105</v>
          </cell>
          <cell r="H60">
            <v>43101</v>
          </cell>
          <cell r="I60" t="str">
            <v>Active</v>
          </cell>
        </row>
        <row r="61">
          <cell r="F61" t="str">
            <v>BX-BOX 15X4.5</v>
          </cell>
          <cell r="G61">
            <v>191682011801</v>
          </cell>
          <cell r="H61">
            <v>43101</v>
          </cell>
          <cell r="I61" t="str">
            <v>Active</v>
          </cell>
        </row>
        <row r="62">
          <cell r="F62" t="str">
            <v>BX-BOX 15X5</v>
          </cell>
          <cell r="G62">
            <v>191682011818</v>
          </cell>
          <cell r="H62">
            <v>43101</v>
          </cell>
          <cell r="I62" t="str">
            <v>Active</v>
          </cell>
        </row>
        <row r="63">
          <cell r="F63" t="str">
            <v>BX-BOX 15X7</v>
          </cell>
          <cell r="G63">
            <v>191682011825</v>
          </cell>
          <cell r="H63">
            <v>43101</v>
          </cell>
          <cell r="I63" t="str">
            <v>Active</v>
          </cell>
        </row>
        <row r="64">
          <cell r="F64" t="str">
            <v>BX-BOX 15X6</v>
          </cell>
          <cell r="G64">
            <v>191682014581</v>
          </cell>
          <cell r="H64">
            <v>43479</v>
          </cell>
          <cell r="I64" t="str">
            <v>Active</v>
          </cell>
        </row>
        <row r="65">
          <cell r="F65" t="str">
            <v>BX-BOX 15X8</v>
          </cell>
          <cell r="G65">
            <v>191682011832</v>
          </cell>
          <cell r="H65">
            <v>43101</v>
          </cell>
          <cell r="I65" t="str">
            <v>Active</v>
          </cell>
        </row>
        <row r="66">
          <cell r="F66" t="str">
            <v>BX-BOX 16X4.5</v>
          </cell>
          <cell r="G66">
            <v>191682011849</v>
          </cell>
          <cell r="H66">
            <v>43101</v>
          </cell>
          <cell r="I66" t="str">
            <v>Active</v>
          </cell>
        </row>
        <row r="67">
          <cell r="F67" t="str">
            <v>BX-BOX 16X8</v>
          </cell>
          <cell r="G67">
            <v>191682009129</v>
          </cell>
          <cell r="H67">
            <v>43101</v>
          </cell>
          <cell r="I67" t="str">
            <v>Active</v>
          </cell>
        </row>
        <row r="68">
          <cell r="F68" t="str">
            <v>BX-BOX 17X8.5</v>
          </cell>
          <cell r="G68">
            <v>191682009136</v>
          </cell>
          <cell r="H68">
            <v>43101</v>
          </cell>
          <cell r="I68" t="str">
            <v>Active</v>
          </cell>
        </row>
        <row r="69">
          <cell r="F69" t="str">
            <v>BX-BOX 17X9</v>
          </cell>
          <cell r="G69">
            <v>191682011856</v>
          </cell>
          <cell r="H69">
            <v>43101</v>
          </cell>
          <cell r="I69" t="str">
            <v>Active</v>
          </cell>
        </row>
        <row r="70">
          <cell r="F70" t="str">
            <v>BX-BOX 18X9</v>
          </cell>
          <cell r="G70">
            <v>191682009143</v>
          </cell>
          <cell r="H70">
            <v>43101</v>
          </cell>
          <cell r="I70" t="str">
            <v>Active</v>
          </cell>
        </row>
        <row r="71">
          <cell r="F71" t="str">
            <v>BX-BOX 20X10</v>
          </cell>
          <cell r="G71">
            <v>191682011863</v>
          </cell>
          <cell r="H71">
            <v>43101</v>
          </cell>
          <cell r="I71" t="str">
            <v>Active</v>
          </cell>
        </row>
        <row r="72">
          <cell r="F72" t="str">
            <v>BX-BOX 20X12</v>
          </cell>
          <cell r="G72">
            <v>191682011870</v>
          </cell>
          <cell r="H72">
            <v>43101</v>
          </cell>
          <cell r="I72" t="str">
            <v>Active</v>
          </cell>
        </row>
        <row r="73">
          <cell r="F73" t="str">
            <v>BX-BOX 20X9</v>
          </cell>
          <cell r="G73">
            <v>191682009150</v>
          </cell>
          <cell r="H73">
            <v>43101</v>
          </cell>
          <cell r="I73" t="str">
            <v>Active</v>
          </cell>
        </row>
        <row r="74">
          <cell r="F74" t="str">
            <v>CP-CS84B</v>
          </cell>
          <cell r="G74">
            <v>191682015236</v>
          </cell>
          <cell r="H74">
            <v>43518</v>
          </cell>
          <cell r="I74" t="str">
            <v>Closeout</v>
          </cell>
          <cell r="J74">
            <v>14.454000000000002</v>
          </cell>
        </row>
        <row r="75">
          <cell r="F75" t="str">
            <v>CP-CS104B</v>
          </cell>
          <cell r="G75">
            <v>191682015243</v>
          </cell>
          <cell r="H75">
            <v>43518</v>
          </cell>
          <cell r="I75" t="str">
            <v>Closeout</v>
          </cell>
          <cell r="J75">
            <v>14.454000000000002</v>
          </cell>
        </row>
        <row r="76">
          <cell r="F76" t="str">
            <v>CP-CS-DCL</v>
          </cell>
          <cell r="G76">
            <v>191682016950</v>
          </cell>
          <cell r="H76">
            <v>43724</v>
          </cell>
          <cell r="I76" t="str">
            <v>Closeout</v>
          </cell>
          <cell r="J76">
            <v>2</v>
          </cell>
        </row>
        <row r="77">
          <cell r="F77" t="str">
            <v>CP-1524B100-C1</v>
          </cell>
          <cell r="G77">
            <v>191682000003</v>
          </cell>
          <cell r="H77">
            <v>40544</v>
          </cell>
          <cell r="I77" t="str">
            <v>Active</v>
          </cell>
          <cell r="J77">
            <v>33</v>
          </cell>
        </row>
        <row r="78">
          <cell r="F78" t="str">
            <v>CP-1524B100-S1</v>
          </cell>
          <cell r="G78">
            <v>191682000010</v>
          </cell>
          <cell r="H78">
            <v>40544</v>
          </cell>
          <cell r="I78" t="str">
            <v>Active</v>
          </cell>
          <cell r="J78">
            <v>33</v>
          </cell>
        </row>
        <row r="79">
          <cell r="F79" t="str">
            <v>CP-1524B114-C1</v>
          </cell>
          <cell r="G79">
            <v>191682000027</v>
          </cell>
          <cell r="H79">
            <v>40544</v>
          </cell>
          <cell r="I79" t="str">
            <v>Active</v>
          </cell>
          <cell r="J79">
            <v>33</v>
          </cell>
        </row>
        <row r="80">
          <cell r="F80" t="str">
            <v>CP-1524B114-S1</v>
          </cell>
          <cell r="G80">
            <v>191682000034</v>
          </cell>
          <cell r="H80">
            <v>40544</v>
          </cell>
          <cell r="I80" t="str">
            <v>Active</v>
          </cell>
          <cell r="J80">
            <v>33</v>
          </cell>
        </row>
        <row r="81">
          <cell r="F81" t="str">
            <v>CP-1524B127-C1</v>
          </cell>
          <cell r="G81">
            <v>191682000041</v>
          </cell>
          <cell r="H81">
            <v>40544</v>
          </cell>
          <cell r="I81" t="str">
            <v>Active</v>
          </cell>
          <cell r="J81">
            <v>33</v>
          </cell>
        </row>
        <row r="82">
          <cell r="F82" t="str">
            <v>CP-1524B127-S1</v>
          </cell>
          <cell r="G82">
            <v>191682000058</v>
          </cell>
          <cell r="H82">
            <v>40544</v>
          </cell>
          <cell r="I82" t="str">
            <v>Active</v>
          </cell>
          <cell r="J82">
            <v>33</v>
          </cell>
        </row>
        <row r="83">
          <cell r="F83" t="str">
            <v>CP-1524B140-9-C1</v>
          </cell>
          <cell r="G83">
            <v>191682011887</v>
          </cell>
          <cell r="H83">
            <v>43292</v>
          </cell>
          <cell r="I83" t="str">
            <v>Active</v>
          </cell>
          <cell r="J83">
            <v>33</v>
          </cell>
        </row>
        <row r="84">
          <cell r="F84" t="str">
            <v>CP-1524B140-9-S1</v>
          </cell>
          <cell r="G84">
            <v>191682011894</v>
          </cell>
          <cell r="H84">
            <v>43292</v>
          </cell>
          <cell r="I84" t="str">
            <v>Active</v>
          </cell>
          <cell r="J84">
            <v>33</v>
          </cell>
        </row>
        <row r="85">
          <cell r="F85" t="str">
            <v>CP-1524B89-C1</v>
          </cell>
          <cell r="G85">
            <v>191682000089</v>
          </cell>
          <cell r="H85">
            <v>40544</v>
          </cell>
          <cell r="I85" t="str">
            <v>Active</v>
          </cell>
          <cell r="J85">
            <v>33</v>
          </cell>
        </row>
        <row r="86">
          <cell r="F86" t="str">
            <v>CP-1524B89-S1</v>
          </cell>
          <cell r="G86">
            <v>191682000096</v>
          </cell>
          <cell r="H86">
            <v>40544</v>
          </cell>
          <cell r="I86" t="str">
            <v>Active</v>
          </cell>
          <cell r="J86">
            <v>33</v>
          </cell>
        </row>
        <row r="87">
          <cell r="F87" t="str">
            <v>CP-1524L100-1-C1</v>
          </cell>
          <cell r="G87">
            <v>191682011900</v>
          </cell>
          <cell r="H87">
            <v>40544</v>
          </cell>
          <cell r="I87" t="str">
            <v>Active</v>
          </cell>
          <cell r="J87">
            <v>33</v>
          </cell>
        </row>
        <row r="88">
          <cell r="F88" t="str">
            <v>CP-1524L100-1-S1</v>
          </cell>
          <cell r="G88">
            <v>191682011917</v>
          </cell>
          <cell r="H88">
            <v>40544</v>
          </cell>
          <cell r="I88" t="str">
            <v>Active</v>
          </cell>
          <cell r="J88">
            <v>33</v>
          </cell>
        </row>
        <row r="89">
          <cell r="F89" t="str">
            <v>CP-1717B138-B</v>
          </cell>
          <cell r="G89">
            <v>191682017834</v>
          </cell>
          <cell r="H89">
            <v>43724</v>
          </cell>
          <cell r="I89" t="str">
            <v>Active</v>
          </cell>
          <cell r="J89">
            <v>33</v>
          </cell>
        </row>
        <row r="90">
          <cell r="F90" t="str">
            <v>CP-1717B150-B</v>
          </cell>
          <cell r="G90">
            <v>191682017841</v>
          </cell>
          <cell r="H90">
            <v>43724</v>
          </cell>
          <cell r="I90" t="str">
            <v>Active</v>
          </cell>
          <cell r="J90">
            <v>33</v>
          </cell>
        </row>
        <row r="91">
          <cell r="F91" t="str">
            <v>CP-1717B100-C1</v>
          </cell>
          <cell r="G91">
            <v>191682000126</v>
          </cell>
          <cell r="H91">
            <v>40909</v>
          </cell>
          <cell r="I91" t="str">
            <v>Active</v>
          </cell>
          <cell r="J91">
            <v>33</v>
          </cell>
        </row>
        <row r="92">
          <cell r="F92" t="str">
            <v>CP-1717B100-S1</v>
          </cell>
          <cell r="G92">
            <v>191682000133</v>
          </cell>
          <cell r="H92">
            <v>40909</v>
          </cell>
          <cell r="I92" t="str">
            <v>Active</v>
          </cell>
          <cell r="J92">
            <v>33</v>
          </cell>
        </row>
        <row r="93">
          <cell r="F93" t="str">
            <v>CP-1717B114-C1</v>
          </cell>
          <cell r="G93">
            <v>191682011924</v>
          </cell>
          <cell r="H93">
            <v>40909</v>
          </cell>
          <cell r="I93" t="str">
            <v>Active</v>
          </cell>
          <cell r="J93">
            <v>33</v>
          </cell>
        </row>
        <row r="94">
          <cell r="F94" t="str">
            <v>CP-1717B114-S1</v>
          </cell>
          <cell r="G94">
            <v>191682000140</v>
          </cell>
          <cell r="H94">
            <v>40909</v>
          </cell>
          <cell r="I94" t="str">
            <v>Active</v>
          </cell>
          <cell r="J94">
            <v>33</v>
          </cell>
        </row>
        <row r="95">
          <cell r="F95" t="str">
            <v>CP-1717B114-G</v>
          </cell>
          <cell r="G95">
            <v>191682021053</v>
          </cell>
          <cell r="H95">
            <v>44091</v>
          </cell>
          <cell r="I95" t="str">
            <v>Active</v>
          </cell>
          <cell r="J95">
            <v>33</v>
          </cell>
        </row>
        <row r="96">
          <cell r="F96" t="str">
            <v>CP-1717B127-C1</v>
          </cell>
          <cell r="G96">
            <v>191682011931</v>
          </cell>
          <cell r="H96">
            <v>40909</v>
          </cell>
          <cell r="I96" t="str">
            <v>Active</v>
          </cell>
          <cell r="J96">
            <v>33</v>
          </cell>
        </row>
        <row r="97">
          <cell r="F97" t="str">
            <v>CP-1717B127-S1</v>
          </cell>
          <cell r="G97">
            <v>191682000157</v>
          </cell>
          <cell r="H97">
            <v>40909</v>
          </cell>
          <cell r="I97" t="str">
            <v>Active</v>
          </cell>
          <cell r="J97">
            <v>33</v>
          </cell>
        </row>
        <row r="98">
          <cell r="F98" t="str">
            <v>CP-1717B140-C1</v>
          </cell>
          <cell r="G98">
            <v>191682011948</v>
          </cell>
          <cell r="H98">
            <v>40909</v>
          </cell>
          <cell r="I98" t="str">
            <v>Active</v>
          </cell>
          <cell r="J98">
            <v>33</v>
          </cell>
        </row>
        <row r="99">
          <cell r="F99" t="str">
            <v>CP-1717B140-S1</v>
          </cell>
          <cell r="G99">
            <v>191682000164</v>
          </cell>
          <cell r="H99">
            <v>40909</v>
          </cell>
          <cell r="I99" t="str">
            <v>Active</v>
          </cell>
          <cell r="J99">
            <v>33</v>
          </cell>
        </row>
        <row r="100">
          <cell r="F100" t="str">
            <v>CP-1717B140-G</v>
          </cell>
          <cell r="G100">
            <v>191682021060</v>
          </cell>
          <cell r="H100">
            <v>44091</v>
          </cell>
          <cell r="I100" t="str">
            <v>Active</v>
          </cell>
          <cell r="J100">
            <v>33</v>
          </cell>
        </row>
        <row r="101">
          <cell r="F101" t="str">
            <v>CP-1717L108</v>
          </cell>
          <cell r="G101">
            <v>191682022012</v>
          </cell>
          <cell r="H101">
            <v>44210</v>
          </cell>
          <cell r="I101" t="str">
            <v>Active</v>
          </cell>
          <cell r="J101">
            <v>33</v>
          </cell>
        </row>
        <row r="102">
          <cell r="F102" t="str">
            <v>CP-T076B140-1</v>
          </cell>
          <cell r="G102">
            <v>191682020117</v>
          </cell>
          <cell r="H102">
            <v>40909</v>
          </cell>
          <cell r="I102" t="str">
            <v>Active</v>
          </cell>
          <cell r="J102">
            <v>33</v>
          </cell>
        </row>
        <row r="103">
          <cell r="F103" t="str">
            <v>CP-T076B140</v>
          </cell>
          <cell r="G103">
            <v>191682011955</v>
          </cell>
          <cell r="H103">
            <v>40909</v>
          </cell>
          <cell r="I103" t="str">
            <v>Active</v>
          </cell>
          <cell r="J103">
            <v>33</v>
          </cell>
        </row>
        <row r="104">
          <cell r="F104" t="str">
            <v>CP-1717B89-C1</v>
          </cell>
          <cell r="G104">
            <v>191682011962</v>
          </cell>
          <cell r="H104">
            <v>40909</v>
          </cell>
          <cell r="I104" t="str">
            <v>Active</v>
          </cell>
          <cell r="J104">
            <v>33</v>
          </cell>
        </row>
        <row r="105">
          <cell r="F105" t="str">
            <v>CP-1717B89-S1</v>
          </cell>
          <cell r="G105">
            <v>191682000171</v>
          </cell>
          <cell r="H105">
            <v>40909</v>
          </cell>
          <cell r="I105" t="str">
            <v>Active</v>
          </cell>
          <cell r="J105">
            <v>33</v>
          </cell>
        </row>
        <row r="106">
          <cell r="F106" t="str">
            <v>CP-1922B100-S1</v>
          </cell>
          <cell r="G106">
            <v>191682000188</v>
          </cell>
          <cell r="H106">
            <v>41640</v>
          </cell>
          <cell r="I106" t="str">
            <v>Active</v>
          </cell>
          <cell r="J106">
            <v>33</v>
          </cell>
        </row>
        <row r="107">
          <cell r="F107" t="str">
            <v>CP-1922B114-S1</v>
          </cell>
          <cell r="G107">
            <v>191682000195</v>
          </cell>
          <cell r="H107">
            <v>41640</v>
          </cell>
          <cell r="I107" t="str">
            <v>Active</v>
          </cell>
          <cell r="J107">
            <v>33</v>
          </cell>
        </row>
        <row r="108">
          <cell r="F108" t="str">
            <v>CP-1922B117-S1</v>
          </cell>
          <cell r="G108">
            <v>191682000201</v>
          </cell>
          <cell r="H108">
            <v>41640</v>
          </cell>
          <cell r="I108" t="str">
            <v>Active</v>
          </cell>
          <cell r="J108">
            <v>33</v>
          </cell>
        </row>
        <row r="109">
          <cell r="F109" t="str">
            <v>CP-1922B140-S1</v>
          </cell>
          <cell r="G109">
            <v>191682000218</v>
          </cell>
          <cell r="H109">
            <v>41640</v>
          </cell>
          <cell r="I109" t="str">
            <v>Active</v>
          </cell>
          <cell r="J109">
            <v>33</v>
          </cell>
        </row>
        <row r="110">
          <cell r="F110" t="str">
            <v>CP-1922B89-S1</v>
          </cell>
          <cell r="G110">
            <v>191682011979</v>
          </cell>
          <cell r="H110">
            <v>41640</v>
          </cell>
          <cell r="I110" t="str">
            <v>Active</v>
          </cell>
          <cell r="J110">
            <v>33</v>
          </cell>
        </row>
        <row r="111">
          <cell r="F111" t="str">
            <v>CP-2168L179</v>
          </cell>
          <cell r="G111">
            <v>191682011986</v>
          </cell>
          <cell r="H111">
            <v>42736</v>
          </cell>
          <cell r="I111" t="str">
            <v>Active</v>
          </cell>
          <cell r="J111">
            <v>33</v>
          </cell>
        </row>
        <row r="112">
          <cell r="F112" t="str">
            <v>CP-3004K59</v>
          </cell>
          <cell r="G112">
            <v>191682019098</v>
          </cell>
          <cell r="H112">
            <v>43851</v>
          </cell>
          <cell r="I112" t="str">
            <v>Active</v>
          </cell>
          <cell r="J112">
            <v>8</v>
          </cell>
        </row>
        <row r="113">
          <cell r="F113" t="str">
            <v>CP-3012K44</v>
          </cell>
          <cell r="G113">
            <v>191682017933</v>
          </cell>
          <cell r="H113">
            <v>43689</v>
          </cell>
          <cell r="I113" t="str">
            <v>Closeout</v>
          </cell>
          <cell r="J113">
            <v>12.5</v>
          </cell>
        </row>
        <row r="114">
          <cell r="F114" t="str">
            <v>CP-9230K62</v>
          </cell>
          <cell r="G114">
            <v>191682012181</v>
          </cell>
          <cell r="H114">
            <v>42736</v>
          </cell>
          <cell r="I114" t="str">
            <v>Closeout</v>
          </cell>
          <cell r="J114">
            <v>11</v>
          </cell>
        </row>
        <row r="115">
          <cell r="F115" t="str">
            <v>CP-9234K70</v>
          </cell>
          <cell r="G115">
            <v>191682017940</v>
          </cell>
          <cell r="H115">
            <v>43592</v>
          </cell>
          <cell r="I115" t="str">
            <v>Closeout</v>
          </cell>
          <cell r="J115">
            <v>22</v>
          </cell>
        </row>
        <row r="116">
          <cell r="F116" t="str">
            <v>CP-9234K86</v>
          </cell>
          <cell r="G116">
            <v>191682014567</v>
          </cell>
          <cell r="H116">
            <v>43461</v>
          </cell>
          <cell r="I116" t="str">
            <v>Closeout</v>
          </cell>
          <cell r="J116">
            <v>22</v>
          </cell>
        </row>
        <row r="117">
          <cell r="F117" t="str">
            <v>CP-S128T080</v>
          </cell>
          <cell r="G117">
            <v>191682011993</v>
          </cell>
          <cell r="H117">
            <v>41640</v>
          </cell>
          <cell r="I117" t="str">
            <v>Closeout</v>
          </cell>
          <cell r="J117">
            <v>22</v>
          </cell>
        </row>
        <row r="118">
          <cell r="F118" t="str">
            <v>CP-S128T085</v>
          </cell>
          <cell r="G118">
            <v>191682008641</v>
          </cell>
          <cell r="H118">
            <v>41640</v>
          </cell>
          <cell r="I118" t="str">
            <v>Closeout</v>
          </cell>
          <cell r="J118">
            <v>22</v>
          </cell>
        </row>
        <row r="119">
          <cell r="F119" t="str">
            <v>CP-S128T106</v>
          </cell>
          <cell r="G119">
            <v>191682008658</v>
          </cell>
          <cell r="H119">
            <v>41640</v>
          </cell>
          <cell r="I119" t="str">
            <v>Active</v>
          </cell>
          <cell r="J119">
            <v>22</v>
          </cell>
        </row>
        <row r="120">
          <cell r="F120" t="str">
            <v>CP-S128T131</v>
          </cell>
          <cell r="G120">
            <v>191682008665</v>
          </cell>
          <cell r="H120">
            <v>41640</v>
          </cell>
          <cell r="I120" t="str">
            <v>Active</v>
          </cell>
          <cell r="J120">
            <v>22</v>
          </cell>
        </row>
        <row r="121">
          <cell r="F121" t="str">
            <v>CP-S128T72</v>
          </cell>
          <cell r="G121">
            <v>191682022005</v>
          </cell>
          <cell r="H121">
            <v>44210</v>
          </cell>
          <cell r="I121" t="str">
            <v>Active</v>
          </cell>
          <cell r="J121">
            <v>22</v>
          </cell>
        </row>
        <row r="122">
          <cell r="F122" t="str">
            <v>CP-T074L86</v>
          </cell>
          <cell r="G122">
            <v>191682008726</v>
          </cell>
          <cell r="H122">
            <v>41640</v>
          </cell>
          <cell r="I122" t="str">
            <v>Active</v>
          </cell>
          <cell r="J122">
            <v>33</v>
          </cell>
        </row>
        <row r="123">
          <cell r="F123" t="str">
            <v>CP-T077L110</v>
          </cell>
          <cell r="G123">
            <v>191682008788</v>
          </cell>
          <cell r="H123">
            <v>42005</v>
          </cell>
          <cell r="I123" t="str">
            <v>Closeout</v>
          </cell>
          <cell r="J123">
            <v>33</v>
          </cell>
        </row>
        <row r="124">
          <cell r="F124" t="str">
            <v>CP-T077L110-B</v>
          </cell>
          <cell r="G124">
            <v>191682012006</v>
          </cell>
          <cell r="H124">
            <v>42370</v>
          </cell>
          <cell r="I124" t="str">
            <v>Closeout</v>
          </cell>
          <cell r="J124">
            <v>38.5</v>
          </cell>
        </row>
        <row r="125">
          <cell r="F125" t="str">
            <v>CP-T077L111-6-B</v>
          </cell>
          <cell r="G125">
            <v>191682012013</v>
          </cell>
          <cell r="H125">
            <v>42370</v>
          </cell>
          <cell r="I125" t="str">
            <v>Active</v>
          </cell>
          <cell r="J125">
            <v>33</v>
          </cell>
        </row>
        <row r="126">
          <cell r="F126" t="str">
            <v>CP-T077L111-6</v>
          </cell>
          <cell r="G126">
            <v>191682012020</v>
          </cell>
          <cell r="H126">
            <v>42005</v>
          </cell>
          <cell r="I126" t="str">
            <v>Active</v>
          </cell>
          <cell r="J126">
            <v>33</v>
          </cell>
        </row>
        <row r="127">
          <cell r="F127" t="str">
            <v>CP-T077L116</v>
          </cell>
          <cell r="G127">
            <v>191682008795</v>
          </cell>
          <cell r="H127">
            <v>42005</v>
          </cell>
          <cell r="I127" t="str">
            <v>Active</v>
          </cell>
          <cell r="J127">
            <v>33</v>
          </cell>
        </row>
        <row r="128">
          <cell r="F128" t="str">
            <v>CP-T077L116-B</v>
          </cell>
          <cell r="G128">
            <v>191682012037</v>
          </cell>
          <cell r="H128">
            <v>42370</v>
          </cell>
          <cell r="I128" t="str">
            <v>Active</v>
          </cell>
          <cell r="J128">
            <v>38.5</v>
          </cell>
        </row>
        <row r="129">
          <cell r="F129" t="str">
            <v>CP-T077L122</v>
          </cell>
          <cell r="G129">
            <v>191682008801</v>
          </cell>
          <cell r="H129">
            <v>42005</v>
          </cell>
          <cell r="I129" t="str">
            <v>Active</v>
          </cell>
          <cell r="J129">
            <v>33</v>
          </cell>
        </row>
        <row r="130">
          <cell r="F130" t="str">
            <v>CP-T077L122-B</v>
          </cell>
          <cell r="G130">
            <v>191682012044</v>
          </cell>
          <cell r="H130">
            <v>42370</v>
          </cell>
          <cell r="I130" t="str">
            <v>Active</v>
          </cell>
          <cell r="J130">
            <v>38.5</v>
          </cell>
        </row>
        <row r="131">
          <cell r="F131" t="str">
            <v>CP-T077L131</v>
          </cell>
          <cell r="G131">
            <v>191682008818</v>
          </cell>
          <cell r="H131">
            <v>42005</v>
          </cell>
          <cell r="I131" t="str">
            <v>Active</v>
          </cell>
          <cell r="J131">
            <v>33</v>
          </cell>
        </row>
        <row r="132">
          <cell r="F132" t="str">
            <v>CP-T077L131-2</v>
          </cell>
          <cell r="G132">
            <v>191682008825</v>
          </cell>
          <cell r="H132">
            <v>42005</v>
          </cell>
          <cell r="I132" t="str">
            <v>Active</v>
          </cell>
          <cell r="J132">
            <v>33</v>
          </cell>
        </row>
        <row r="133">
          <cell r="F133" t="str">
            <v>CP-T077L131-2-B</v>
          </cell>
          <cell r="G133">
            <v>191682012051</v>
          </cell>
          <cell r="H133">
            <v>42370</v>
          </cell>
          <cell r="I133" t="str">
            <v>Active</v>
          </cell>
          <cell r="J133">
            <v>38.5</v>
          </cell>
        </row>
        <row r="134">
          <cell r="F134" t="str">
            <v>CP-T077L131-B</v>
          </cell>
          <cell r="G134">
            <v>191682012068</v>
          </cell>
          <cell r="H134">
            <v>42370</v>
          </cell>
          <cell r="I134" t="str">
            <v>Active</v>
          </cell>
          <cell r="J134">
            <v>38.5</v>
          </cell>
        </row>
        <row r="135">
          <cell r="F135" t="str">
            <v>CP-T077L136</v>
          </cell>
          <cell r="G135">
            <v>191682008832</v>
          </cell>
          <cell r="H135">
            <v>42005</v>
          </cell>
          <cell r="I135" t="str">
            <v>Active</v>
          </cell>
          <cell r="J135">
            <v>33</v>
          </cell>
        </row>
        <row r="136">
          <cell r="F136" t="str">
            <v>CP-T077L136-B</v>
          </cell>
          <cell r="G136">
            <v>191682012075</v>
          </cell>
          <cell r="H136">
            <v>42370</v>
          </cell>
          <cell r="I136" t="str">
            <v>Active</v>
          </cell>
          <cell r="J136">
            <v>38.5</v>
          </cell>
        </row>
        <row r="137">
          <cell r="F137" t="str">
            <v>CP-T078B140-1</v>
          </cell>
          <cell r="G137">
            <v>191682012082</v>
          </cell>
          <cell r="H137">
            <v>43101</v>
          </cell>
          <cell r="I137" t="str">
            <v>Active</v>
          </cell>
          <cell r="J137">
            <v>33</v>
          </cell>
        </row>
        <row r="138">
          <cell r="F138" t="str">
            <v>CP-T078B140</v>
          </cell>
          <cell r="G138">
            <v>191682012099</v>
          </cell>
          <cell r="H138">
            <v>43101</v>
          </cell>
          <cell r="I138" t="str">
            <v>Active</v>
          </cell>
          <cell r="J138">
            <v>33</v>
          </cell>
        </row>
        <row r="139">
          <cell r="F139" t="str">
            <v>CP-T078K107</v>
          </cell>
          <cell r="G139">
            <v>191682012105</v>
          </cell>
          <cell r="H139">
            <v>43101</v>
          </cell>
          <cell r="I139" t="str">
            <v>Active</v>
          </cell>
          <cell r="J139">
            <v>22</v>
          </cell>
        </row>
        <row r="140">
          <cell r="F140" t="str">
            <v>CP-T078K123</v>
          </cell>
          <cell r="G140">
            <v>191682012112</v>
          </cell>
          <cell r="H140">
            <v>43101</v>
          </cell>
          <cell r="I140" t="str">
            <v>Active</v>
          </cell>
          <cell r="J140">
            <v>22</v>
          </cell>
        </row>
        <row r="141">
          <cell r="F141" t="str">
            <v>CP-T078K123-T</v>
          </cell>
          <cell r="G141">
            <v>191682014451</v>
          </cell>
          <cell r="H141">
            <v>43437</v>
          </cell>
          <cell r="I141" t="str">
            <v>Active</v>
          </cell>
          <cell r="J141">
            <v>22</v>
          </cell>
        </row>
        <row r="142">
          <cell r="F142" t="str">
            <v>CP-T078K80</v>
          </cell>
          <cell r="G142">
            <v>191682032639</v>
          </cell>
          <cell r="H142">
            <v>44827</v>
          </cell>
          <cell r="I142" t="str">
            <v>Coming Soon</v>
          </cell>
          <cell r="J142">
            <v>22</v>
          </cell>
        </row>
        <row r="143">
          <cell r="F143" t="str">
            <v>CP-T078K86</v>
          </cell>
          <cell r="G143">
            <v>191682012129</v>
          </cell>
          <cell r="H143">
            <v>43101</v>
          </cell>
          <cell r="I143" t="str">
            <v>Active</v>
          </cell>
          <cell r="J143">
            <v>22</v>
          </cell>
        </row>
        <row r="144">
          <cell r="F144" t="str">
            <v>CP-T078K64</v>
          </cell>
          <cell r="G144">
            <v>191682012136</v>
          </cell>
          <cell r="H144">
            <v>43101</v>
          </cell>
          <cell r="I144" t="str">
            <v>Active</v>
          </cell>
          <cell r="J144">
            <v>22</v>
          </cell>
        </row>
        <row r="145">
          <cell r="F145" t="str">
            <v>CP-T078K104</v>
          </cell>
          <cell r="G145">
            <v>191682014437</v>
          </cell>
          <cell r="H145">
            <v>43418</v>
          </cell>
          <cell r="I145" t="str">
            <v>Active</v>
          </cell>
          <cell r="J145">
            <v>22</v>
          </cell>
        </row>
        <row r="146">
          <cell r="F146" t="str">
            <v>CP-T079L86-T</v>
          </cell>
          <cell r="G146">
            <v>191682026355</v>
          </cell>
          <cell r="H146">
            <v>44539</v>
          </cell>
          <cell r="I146" t="str">
            <v>Active</v>
          </cell>
          <cell r="J146">
            <v>33</v>
          </cell>
        </row>
        <row r="147">
          <cell r="F147" t="str">
            <v>CP-T079L111-01</v>
          </cell>
          <cell r="G147">
            <v>191682013133</v>
          </cell>
          <cell r="H147">
            <v>43383</v>
          </cell>
          <cell r="I147" t="str">
            <v>Active</v>
          </cell>
          <cell r="J147">
            <v>33</v>
          </cell>
        </row>
        <row r="148">
          <cell r="F148" t="str">
            <v>CP-T079L116-01</v>
          </cell>
          <cell r="G148">
            <v>191682013140</v>
          </cell>
          <cell r="H148">
            <v>43383</v>
          </cell>
          <cell r="I148" t="str">
            <v>Active</v>
          </cell>
          <cell r="J148">
            <v>33</v>
          </cell>
        </row>
        <row r="149">
          <cell r="F149" t="str">
            <v>CP-T079L122-01</v>
          </cell>
          <cell r="G149">
            <v>191682013157</v>
          </cell>
          <cell r="H149">
            <v>43383</v>
          </cell>
          <cell r="I149" t="str">
            <v>Active</v>
          </cell>
          <cell r="J149">
            <v>33</v>
          </cell>
        </row>
        <row r="150">
          <cell r="F150" t="str">
            <v>CP-T079L131-5H-01</v>
          </cell>
          <cell r="G150">
            <v>191682025174</v>
          </cell>
          <cell r="H150">
            <v>44517</v>
          </cell>
          <cell r="I150" t="str">
            <v>Active</v>
          </cell>
          <cell r="J150">
            <v>33</v>
          </cell>
        </row>
        <row r="151">
          <cell r="F151" t="str">
            <v>CP-T079L131-6H-01</v>
          </cell>
          <cell r="G151">
            <v>191682013164</v>
          </cell>
          <cell r="H151">
            <v>43383</v>
          </cell>
          <cell r="I151" t="str">
            <v>Active</v>
          </cell>
          <cell r="J151">
            <v>33</v>
          </cell>
        </row>
        <row r="152">
          <cell r="F152" t="str">
            <v>CP-T079L136-01</v>
          </cell>
          <cell r="G152">
            <v>191682013171</v>
          </cell>
          <cell r="H152">
            <v>43383</v>
          </cell>
          <cell r="I152" t="str">
            <v>Active</v>
          </cell>
          <cell r="J152">
            <v>33</v>
          </cell>
        </row>
        <row r="153">
          <cell r="F153" t="str">
            <v>CP-T079L139-01</v>
          </cell>
          <cell r="G153">
            <v>191682013188</v>
          </cell>
          <cell r="H153">
            <v>43383</v>
          </cell>
          <cell r="I153" t="str">
            <v>Active</v>
          </cell>
          <cell r="J153">
            <v>33</v>
          </cell>
        </row>
        <row r="154">
          <cell r="F154" t="str">
            <v>CP-T079L165-01</v>
          </cell>
          <cell r="G154">
            <v>191682014468</v>
          </cell>
          <cell r="H154">
            <v>43437</v>
          </cell>
          <cell r="I154" t="str">
            <v>Closeout</v>
          </cell>
          <cell r="J154">
            <v>33</v>
          </cell>
        </row>
        <row r="155">
          <cell r="F155" t="str">
            <v>CP-T080K64</v>
          </cell>
          <cell r="G155">
            <v>191682019104</v>
          </cell>
          <cell r="H155">
            <v>43851</v>
          </cell>
          <cell r="I155" t="str">
            <v>Active</v>
          </cell>
          <cell r="J155">
            <v>22</v>
          </cell>
        </row>
        <row r="156">
          <cell r="F156" t="str">
            <v>CP-T080K86</v>
          </cell>
          <cell r="G156">
            <v>191682019128</v>
          </cell>
          <cell r="H156">
            <v>43851</v>
          </cell>
          <cell r="I156" t="str">
            <v>Active</v>
          </cell>
          <cell r="J156">
            <v>22</v>
          </cell>
        </row>
        <row r="157">
          <cell r="F157" t="str">
            <v>CP-T080K104</v>
          </cell>
          <cell r="G157">
            <v>191682019135</v>
          </cell>
          <cell r="H157">
            <v>43851</v>
          </cell>
          <cell r="I157" t="str">
            <v>Active</v>
          </cell>
          <cell r="J157">
            <v>22</v>
          </cell>
        </row>
        <row r="158">
          <cell r="F158" t="str">
            <v>CP-T080K107</v>
          </cell>
          <cell r="G158">
            <v>191682019142</v>
          </cell>
          <cell r="H158">
            <v>43851</v>
          </cell>
          <cell r="I158" t="str">
            <v>Active</v>
          </cell>
          <cell r="J158">
            <v>22</v>
          </cell>
        </row>
        <row r="159">
          <cell r="F159" t="str">
            <v>CP-T080K108</v>
          </cell>
          <cell r="G159">
            <v>191682024412</v>
          </cell>
          <cell r="H159">
            <v>44517</v>
          </cell>
          <cell r="I159" t="str">
            <v>Active</v>
          </cell>
          <cell r="J159">
            <v>22</v>
          </cell>
        </row>
        <row r="160">
          <cell r="F160" t="str">
            <v>CP-T080K123</v>
          </cell>
          <cell r="G160">
            <v>191682019159</v>
          </cell>
          <cell r="H160">
            <v>43851</v>
          </cell>
          <cell r="I160" t="str">
            <v>Active</v>
          </cell>
          <cell r="J160">
            <v>22</v>
          </cell>
        </row>
        <row r="161">
          <cell r="F161" t="str">
            <v>CP-T080K123-T</v>
          </cell>
          <cell r="G161">
            <v>191682019166</v>
          </cell>
          <cell r="H161">
            <v>43851</v>
          </cell>
          <cell r="I161" t="str">
            <v>Active</v>
          </cell>
          <cell r="J161">
            <v>22</v>
          </cell>
        </row>
        <row r="162">
          <cell r="F162" t="str">
            <v>CP-T080B140</v>
          </cell>
          <cell r="G162">
            <v>191682019173</v>
          </cell>
          <cell r="H162">
            <v>43851</v>
          </cell>
          <cell r="I162" t="str">
            <v>Active</v>
          </cell>
          <cell r="J162">
            <v>33</v>
          </cell>
        </row>
        <row r="163">
          <cell r="F163" t="str">
            <v>CP-T080B140-1</v>
          </cell>
          <cell r="G163">
            <v>191682019180</v>
          </cell>
          <cell r="H163">
            <v>43851</v>
          </cell>
          <cell r="I163" t="str">
            <v>Active</v>
          </cell>
          <cell r="J163">
            <v>33</v>
          </cell>
        </row>
        <row r="164">
          <cell r="F164" t="str">
            <v xml:space="preserve">CP-T082L81 </v>
          </cell>
          <cell r="G164">
            <v>191682012143</v>
          </cell>
          <cell r="H164">
            <v>41640</v>
          </cell>
          <cell r="I164" t="str">
            <v>Closeout</v>
          </cell>
          <cell r="J164">
            <v>22</v>
          </cell>
        </row>
        <row r="165">
          <cell r="F165" t="str">
            <v>CP-T082L81-H41</v>
          </cell>
          <cell r="G165">
            <v>191682012150</v>
          </cell>
          <cell r="H165">
            <v>41640</v>
          </cell>
          <cell r="I165" t="str">
            <v>Closeout</v>
          </cell>
          <cell r="J165">
            <v>22</v>
          </cell>
        </row>
        <row r="166">
          <cell r="F166" t="str">
            <v>CP-T082L90</v>
          </cell>
          <cell r="G166">
            <v>191682013409</v>
          </cell>
          <cell r="H166">
            <v>41275</v>
          </cell>
          <cell r="I166" t="str">
            <v>Active</v>
          </cell>
          <cell r="J166">
            <v>22</v>
          </cell>
        </row>
        <row r="167">
          <cell r="F167" t="str">
            <v>CP-T082L90-G</v>
          </cell>
          <cell r="G167">
            <v>191682021046</v>
          </cell>
          <cell r="H167">
            <v>44091</v>
          </cell>
          <cell r="I167" t="str">
            <v>Active</v>
          </cell>
          <cell r="J167">
            <v>22</v>
          </cell>
        </row>
        <row r="168">
          <cell r="F168" t="str">
            <v>CP-T082L90-H48</v>
          </cell>
          <cell r="G168">
            <v>191682012174</v>
          </cell>
          <cell r="H168">
            <v>41275</v>
          </cell>
          <cell r="I168" t="str">
            <v>Active</v>
          </cell>
          <cell r="J168">
            <v>22</v>
          </cell>
        </row>
        <row r="169">
          <cell r="F169" t="str">
            <v>CP-T600H116</v>
          </cell>
          <cell r="G169">
            <v>191682012167</v>
          </cell>
          <cell r="H169">
            <v>42005</v>
          </cell>
          <cell r="I169" t="str">
            <v>Closeout</v>
          </cell>
          <cell r="J169">
            <v>33</v>
          </cell>
        </row>
        <row r="170">
          <cell r="F170" t="str">
            <v>CP-T074K54-S1</v>
          </cell>
          <cell r="G170">
            <v>191682008719</v>
          </cell>
          <cell r="H170">
            <v>41640</v>
          </cell>
          <cell r="I170" t="str">
            <v>Active</v>
          </cell>
          <cell r="J170">
            <v>11</v>
          </cell>
        </row>
        <row r="171">
          <cell r="F171" t="str">
            <v>CP-T077K65-S1</v>
          </cell>
          <cell r="G171">
            <v>191682008740</v>
          </cell>
          <cell r="H171">
            <v>42005</v>
          </cell>
          <cell r="I171" t="str">
            <v>Active</v>
          </cell>
          <cell r="J171">
            <v>11</v>
          </cell>
        </row>
        <row r="172">
          <cell r="F172" t="str">
            <v>CP-T077K66-S1</v>
          </cell>
          <cell r="G172">
            <v>191682012433</v>
          </cell>
          <cell r="H172">
            <v>43557</v>
          </cell>
          <cell r="I172" t="str">
            <v>Active</v>
          </cell>
          <cell r="J172">
            <v>11</v>
          </cell>
        </row>
        <row r="173">
          <cell r="F173" t="str">
            <v>CP-T077K55-S1</v>
          </cell>
          <cell r="G173">
            <v>191682008733</v>
          </cell>
          <cell r="H173">
            <v>42370</v>
          </cell>
          <cell r="I173" t="str">
            <v>Closeout</v>
          </cell>
          <cell r="J173">
            <v>11</v>
          </cell>
        </row>
        <row r="174">
          <cell r="F174" t="str">
            <v>CP-T077K78-S1</v>
          </cell>
          <cell r="G174">
            <v>191682008757</v>
          </cell>
          <cell r="H174">
            <v>42005</v>
          </cell>
          <cell r="I174" t="str">
            <v>Active</v>
          </cell>
          <cell r="J174">
            <v>11</v>
          </cell>
        </row>
        <row r="175">
          <cell r="F175" t="str">
            <v>CP-T077K87-S1</v>
          </cell>
          <cell r="G175">
            <v>191682008764</v>
          </cell>
          <cell r="H175">
            <v>42005</v>
          </cell>
          <cell r="I175" t="str">
            <v>Active</v>
          </cell>
          <cell r="J175">
            <v>11</v>
          </cell>
        </row>
        <row r="176">
          <cell r="F176" t="str">
            <v>CP-T077K92-S1</v>
          </cell>
          <cell r="G176">
            <v>191682008771</v>
          </cell>
          <cell r="H176">
            <v>42005</v>
          </cell>
          <cell r="I176" t="str">
            <v>Active</v>
          </cell>
          <cell r="J176">
            <v>11</v>
          </cell>
        </row>
        <row r="177">
          <cell r="F177" t="str">
            <v>CP-B077K65-S1</v>
          </cell>
          <cell r="G177">
            <v>191682012303</v>
          </cell>
          <cell r="H177">
            <v>43300</v>
          </cell>
          <cell r="I177" t="str">
            <v>Active</v>
          </cell>
          <cell r="J177">
            <v>11</v>
          </cell>
        </row>
        <row r="178">
          <cell r="F178" t="str">
            <v>CP-B077K66-S1</v>
          </cell>
          <cell r="G178">
            <v>191682012310</v>
          </cell>
          <cell r="H178">
            <v>43300</v>
          </cell>
          <cell r="I178" t="str">
            <v>Active</v>
          </cell>
          <cell r="J178">
            <v>11</v>
          </cell>
        </row>
        <row r="179">
          <cell r="F179" t="str">
            <v>CP-B077K55-S1</v>
          </cell>
          <cell r="G179">
            <v>191682012327</v>
          </cell>
          <cell r="H179">
            <v>43300</v>
          </cell>
          <cell r="I179" t="str">
            <v>Closeout</v>
          </cell>
          <cell r="J179">
            <v>11</v>
          </cell>
        </row>
        <row r="180">
          <cell r="F180" t="str">
            <v>CP-B077K78-S1</v>
          </cell>
          <cell r="G180">
            <v>191682012334</v>
          </cell>
          <cell r="H180">
            <v>43300</v>
          </cell>
          <cell r="I180" t="str">
            <v>Active</v>
          </cell>
          <cell r="J180">
            <v>11</v>
          </cell>
        </row>
        <row r="181">
          <cell r="F181" t="str">
            <v>CP-B077K87-S1</v>
          </cell>
          <cell r="G181">
            <v>191682012341</v>
          </cell>
          <cell r="H181">
            <v>43300</v>
          </cell>
          <cell r="I181" t="str">
            <v>Active</v>
          </cell>
          <cell r="J181">
            <v>11</v>
          </cell>
        </row>
        <row r="182">
          <cell r="F182" t="str">
            <v>CP-B077K92-S1</v>
          </cell>
          <cell r="G182">
            <v>191682012358</v>
          </cell>
          <cell r="H182">
            <v>43300</v>
          </cell>
          <cell r="I182" t="str">
            <v>Active</v>
          </cell>
          <cell r="J182">
            <v>11</v>
          </cell>
        </row>
        <row r="183">
          <cell r="F183" t="str">
            <v>CP-T078K64-R</v>
          </cell>
          <cell r="G183">
            <v>191682012365</v>
          </cell>
          <cell r="H183">
            <v>43300</v>
          </cell>
          <cell r="I183" t="str">
            <v>Active</v>
          </cell>
          <cell r="J183">
            <v>22</v>
          </cell>
        </row>
        <row r="184">
          <cell r="F184" t="str">
            <v>CP-T078K86-R</v>
          </cell>
          <cell r="G184">
            <v>191682012372</v>
          </cell>
          <cell r="H184">
            <v>43300</v>
          </cell>
          <cell r="I184" t="str">
            <v>Active</v>
          </cell>
          <cell r="J184">
            <v>22</v>
          </cell>
        </row>
        <row r="185">
          <cell r="F185" t="str">
            <v>CP-T078K107-R</v>
          </cell>
          <cell r="G185">
            <v>191682012389</v>
          </cell>
          <cell r="H185">
            <v>43300</v>
          </cell>
          <cell r="I185" t="str">
            <v>Active</v>
          </cell>
          <cell r="J185">
            <v>22</v>
          </cell>
        </row>
        <row r="186">
          <cell r="F186" t="str">
            <v>CP-T078K123-R</v>
          </cell>
          <cell r="G186">
            <v>191682012396</v>
          </cell>
          <cell r="H186">
            <v>43300</v>
          </cell>
          <cell r="I186" t="str">
            <v>Active</v>
          </cell>
          <cell r="J186">
            <v>22</v>
          </cell>
        </row>
        <row r="187">
          <cell r="F187" t="str">
            <v>CP-T078K123-T-R</v>
          </cell>
          <cell r="G187">
            <v>191682014482</v>
          </cell>
          <cell r="H187">
            <v>43437</v>
          </cell>
          <cell r="I187" t="str">
            <v>Active</v>
          </cell>
          <cell r="J187">
            <v>22</v>
          </cell>
        </row>
        <row r="188">
          <cell r="F188" t="str">
            <v>CP-T078B140-1-R</v>
          </cell>
          <cell r="G188">
            <v>191682012402</v>
          </cell>
          <cell r="H188">
            <v>43300</v>
          </cell>
          <cell r="I188" t="str">
            <v>Active</v>
          </cell>
          <cell r="J188">
            <v>33</v>
          </cell>
        </row>
        <row r="189">
          <cell r="F189" t="str">
            <v>CP-T078B140-R</v>
          </cell>
          <cell r="G189">
            <v>191682012419</v>
          </cell>
          <cell r="H189">
            <v>43300</v>
          </cell>
          <cell r="I189" t="str">
            <v>Active</v>
          </cell>
          <cell r="J189">
            <v>33</v>
          </cell>
        </row>
        <row r="190">
          <cell r="F190" t="str">
            <v>CP-CWHB89</v>
          </cell>
          <cell r="G190">
            <v>191682014031</v>
          </cell>
          <cell r="H190">
            <v>43388</v>
          </cell>
          <cell r="I190" t="str">
            <v>Active</v>
          </cell>
          <cell r="J190">
            <v>33</v>
          </cell>
        </row>
        <row r="191">
          <cell r="F191" t="str">
            <v>CP-CWHB93</v>
          </cell>
          <cell r="G191">
            <v>191682014048</v>
          </cell>
          <cell r="H191">
            <v>43388</v>
          </cell>
          <cell r="I191" t="str">
            <v>Active</v>
          </cell>
          <cell r="J191">
            <v>33</v>
          </cell>
        </row>
        <row r="192">
          <cell r="F192" t="str">
            <v>CP-CWHB108</v>
          </cell>
          <cell r="G192">
            <v>191682014055</v>
          </cell>
          <cell r="H192">
            <v>43388</v>
          </cell>
          <cell r="I192" t="str">
            <v>Active</v>
          </cell>
          <cell r="J192">
            <v>33</v>
          </cell>
        </row>
        <row r="193">
          <cell r="F193" t="str">
            <v>CP-CWHB127</v>
          </cell>
          <cell r="G193">
            <v>191682023675</v>
          </cell>
          <cell r="H193">
            <v>44480</v>
          </cell>
          <cell r="I193" t="str">
            <v>Active</v>
          </cell>
          <cell r="J193">
            <v>33</v>
          </cell>
        </row>
        <row r="194">
          <cell r="F194" t="str">
            <v>CP-TOPO64S-B</v>
          </cell>
          <cell r="G194">
            <v>191682023262</v>
          </cell>
          <cell r="H194">
            <v>44368</v>
          </cell>
          <cell r="I194" t="str">
            <v>Active</v>
          </cell>
          <cell r="J194">
            <v>22</v>
          </cell>
        </row>
        <row r="195">
          <cell r="F195" t="str">
            <v>CP-TOPO64S-BZ</v>
          </cell>
          <cell r="G195">
            <v>191682029851</v>
          </cell>
          <cell r="H195">
            <v>44642</v>
          </cell>
          <cell r="I195" t="str">
            <v>Active</v>
          </cell>
          <cell r="J195">
            <v>22</v>
          </cell>
        </row>
        <row r="196">
          <cell r="F196" t="str">
            <v>CP-TOPO86S-B</v>
          </cell>
          <cell r="G196">
            <v>191682023279</v>
          </cell>
          <cell r="H196">
            <v>44368</v>
          </cell>
          <cell r="I196" t="str">
            <v>Active</v>
          </cell>
          <cell r="J196">
            <v>22</v>
          </cell>
        </row>
        <row r="197">
          <cell r="F197" t="str">
            <v>CP-TOPO86S-BZ</v>
          </cell>
          <cell r="G197">
            <v>191682029868</v>
          </cell>
          <cell r="H197">
            <v>44642</v>
          </cell>
          <cell r="I197" t="str">
            <v>Active</v>
          </cell>
          <cell r="J197">
            <v>22</v>
          </cell>
        </row>
        <row r="198">
          <cell r="F198" t="str">
            <v>CP-TOPO89P-B</v>
          </cell>
          <cell r="G198">
            <v>191682023286</v>
          </cell>
          <cell r="H198">
            <v>44368</v>
          </cell>
          <cell r="I198" t="str">
            <v>Active</v>
          </cell>
          <cell r="J198">
            <v>33</v>
          </cell>
        </row>
        <row r="199">
          <cell r="F199" t="str">
            <v>CP-TOPO89P-BZ</v>
          </cell>
          <cell r="G199">
            <v>191682029875</v>
          </cell>
          <cell r="H199">
            <v>44642</v>
          </cell>
          <cell r="I199" t="str">
            <v>Active</v>
          </cell>
          <cell r="J199">
            <v>33</v>
          </cell>
        </row>
        <row r="200">
          <cell r="F200" t="str">
            <v>CP-TOPO93P-B</v>
          </cell>
          <cell r="G200">
            <v>191682023293</v>
          </cell>
          <cell r="H200">
            <v>44368</v>
          </cell>
          <cell r="I200" t="str">
            <v>Active</v>
          </cell>
          <cell r="J200">
            <v>33</v>
          </cell>
        </row>
        <row r="201">
          <cell r="F201" t="str">
            <v>CP-TOPO93P-BZ</v>
          </cell>
          <cell r="G201">
            <v>191682029882</v>
          </cell>
          <cell r="H201">
            <v>44642</v>
          </cell>
          <cell r="I201" t="str">
            <v>Active</v>
          </cell>
          <cell r="J201">
            <v>33</v>
          </cell>
        </row>
        <row r="202">
          <cell r="F202" t="str">
            <v>CP-TOPO107S-B</v>
          </cell>
          <cell r="G202">
            <v>191682023309</v>
          </cell>
          <cell r="H202">
            <v>44368</v>
          </cell>
          <cell r="I202" t="str">
            <v>Active</v>
          </cell>
          <cell r="J202">
            <v>22</v>
          </cell>
        </row>
        <row r="203">
          <cell r="F203" t="str">
            <v>CP-TOPO107S-BZ</v>
          </cell>
          <cell r="G203">
            <v>191682029899</v>
          </cell>
          <cell r="H203">
            <v>44642</v>
          </cell>
          <cell r="I203" t="str">
            <v>Active</v>
          </cell>
          <cell r="J203">
            <v>22</v>
          </cell>
        </row>
        <row r="204">
          <cell r="F204" t="str">
            <v>CP-TOPO108S-B</v>
          </cell>
          <cell r="G204">
            <v>191682029813</v>
          </cell>
          <cell r="H204">
            <v>44701</v>
          </cell>
          <cell r="I204" t="str">
            <v>Active</v>
          </cell>
          <cell r="J204">
            <v>22</v>
          </cell>
        </row>
        <row r="205">
          <cell r="F205" t="str">
            <v>CP-TOPO108S-BZ</v>
          </cell>
          <cell r="G205">
            <v>191682032660</v>
          </cell>
          <cell r="H205">
            <v>44827</v>
          </cell>
          <cell r="I205" t="str">
            <v>Active</v>
          </cell>
          <cell r="J205">
            <v>22</v>
          </cell>
        </row>
        <row r="206">
          <cell r="F206" t="str">
            <v>CP-TOPO108P-B</v>
          </cell>
          <cell r="G206">
            <v>191682023316</v>
          </cell>
          <cell r="H206">
            <v>44368</v>
          </cell>
          <cell r="I206" t="str">
            <v>Active</v>
          </cell>
          <cell r="J206">
            <v>33</v>
          </cell>
        </row>
        <row r="207">
          <cell r="F207" t="str">
            <v>CP-TOPO108P-BZ</v>
          </cell>
          <cell r="G207">
            <v>191682029905</v>
          </cell>
          <cell r="H207">
            <v>44642</v>
          </cell>
          <cell r="I207" t="str">
            <v>Active</v>
          </cell>
          <cell r="J207">
            <v>33</v>
          </cell>
        </row>
        <row r="208">
          <cell r="F208" t="str">
            <v>CP-TOPO127P-B</v>
          </cell>
          <cell r="G208">
            <v>191682023743</v>
          </cell>
          <cell r="H208">
            <v>44480</v>
          </cell>
          <cell r="I208" t="str">
            <v>Active</v>
          </cell>
          <cell r="J208">
            <v>33</v>
          </cell>
        </row>
        <row r="209">
          <cell r="F209" t="str">
            <v>CP-TOPO127P-BZ</v>
          </cell>
          <cell r="G209">
            <v>191682029912</v>
          </cell>
          <cell r="H209">
            <v>44642</v>
          </cell>
          <cell r="I209" t="str">
            <v>Active</v>
          </cell>
          <cell r="J209">
            <v>33</v>
          </cell>
        </row>
        <row r="210">
          <cell r="F210" t="str">
            <v>CP-TOPO130-P-B</v>
          </cell>
          <cell r="G210">
            <v>191682023323</v>
          </cell>
          <cell r="H210">
            <v>44368</v>
          </cell>
          <cell r="I210" t="str">
            <v>Active</v>
          </cell>
          <cell r="J210">
            <v>33</v>
          </cell>
        </row>
        <row r="211">
          <cell r="F211" t="str">
            <v>CP-TOPO130-P-BZ</v>
          </cell>
          <cell r="G211">
            <v>191682029929</v>
          </cell>
          <cell r="H211">
            <v>44642</v>
          </cell>
          <cell r="I211" t="str">
            <v>Active</v>
          </cell>
          <cell r="J211">
            <v>33</v>
          </cell>
        </row>
        <row r="212">
          <cell r="F212" t="str">
            <v>CP-BAJA64S-B</v>
          </cell>
          <cell r="G212">
            <v>191682023330</v>
          </cell>
          <cell r="H212">
            <v>44368</v>
          </cell>
          <cell r="I212" t="str">
            <v>Active</v>
          </cell>
          <cell r="J212">
            <v>22</v>
          </cell>
        </row>
        <row r="213">
          <cell r="F213" t="str">
            <v>CP-BAJA86S-B</v>
          </cell>
          <cell r="G213">
            <v>191682023347</v>
          </cell>
          <cell r="H213">
            <v>44368</v>
          </cell>
          <cell r="I213" t="str">
            <v>Active</v>
          </cell>
          <cell r="J213">
            <v>22</v>
          </cell>
        </row>
        <row r="214">
          <cell r="F214" t="str">
            <v>CP-BAJA89P-B</v>
          </cell>
          <cell r="G214">
            <v>191682023354</v>
          </cell>
          <cell r="H214">
            <v>44368</v>
          </cell>
          <cell r="I214" t="str">
            <v>Active</v>
          </cell>
          <cell r="J214">
            <v>33</v>
          </cell>
        </row>
        <row r="215">
          <cell r="F215" t="str">
            <v>CP-BAJA93P-B</v>
          </cell>
          <cell r="G215">
            <v>191682023361</v>
          </cell>
          <cell r="H215">
            <v>44368</v>
          </cell>
          <cell r="I215" t="str">
            <v>Active</v>
          </cell>
          <cell r="J215">
            <v>33</v>
          </cell>
        </row>
        <row r="216">
          <cell r="F216" t="str">
            <v>CP-BAJA107S-B</v>
          </cell>
          <cell r="G216">
            <v>191682023378</v>
          </cell>
          <cell r="H216">
            <v>44368</v>
          </cell>
          <cell r="I216" t="str">
            <v>Active</v>
          </cell>
          <cell r="J216">
            <v>22</v>
          </cell>
        </row>
        <row r="217">
          <cell r="F217" t="str">
            <v>CP-BAJA108P-B</v>
          </cell>
          <cell r="G217">
            <v>191682023385</v>
          </cell>
          <cell r="H217">
            <v>44368</v>
          </cell>
          <cell r="I217" t="str">
            <v>Active</v>
          </cell>
          <cell r="J217">
            <v>33</v>
          </cell>
        </row>
        <row r="218">
          <cell r="F218" t="str">
            <v>CP-BAJA127P-B</v>
          </cell>
          <cell r="G218">
            <v>191682023736</v>
          </cell>
          <cell r="H218">
            <v>44480</v>
          </cell>
          <cell r="I218" t="str">
            <v>Active</v>
          </cell>
          <cell r="J218">
            <v>33</v>
          </cell>
        </row>
        <row r="219">
          <cell r="F219" t="str">
            <v>CP-BAJA130-P-B</v>
          </cell>
          <cell r="G219">
            <v>191682023392</v>
          </cell>
          <cell r="H219">
            <v>44368</v>
          </cell>
          <cell r="I219" t="str">
            <v>Active</v>
          </cell>
          <cell r="J219">
            <v>33</v>
          </cell>
        </row>
        <row r="220">
          <cell r="F220" t="str">
            <v>CP-OPEN140-62-B</v>
          </cell>
          <cell r="G220">
            <v>191682026331</v>
          </cell>
          <cell r="H220">
            <v>44539</v>
          </cell>
          <cell r="I220" t="str">
            <v>Active</v>
          </cell>
          <cell r="J220">
            <v>33</v>
          </cell>
        </row>
        <row r="221">
          <cell r="F221" t="str">
            <v>CP-OPEN140-110-B</v>
          </cell>
          <cell r="G221">
            <v>191682026348</v>
          </cell>
          <cell r="H221">
            <v>44539</v>
          </cell>
          <cell r="I221" t="str">
            <v>Active</v>
          </cell>
          <cell r="J221">
            <v>33</v>
          </cell>
        </row>
        <row r="222">
          <cell r="F222" t="str">
            <v>CP-YOR86S</v>
          </cell>
          <cell r="G222">
            <v>191682034114</v>
          </cell>
          <cell r="H222">
            <v>45002</v>
          </cell>
          <cell r="I222" t="str">
            <v>Coming Soon</v>
          </cell>
          <cell r="J222">
            <v>22</v>
          </cell>
        </row>
        <row r="223">
          <cell r="F223" t="str">
            <v>CP-YOR86S-GREY</v>
          </cell>
          <cell r="G223">
            <v>191682034121</v>
          </cell>
          <cell r="H223">
            <v>45002</v>
          </cell>
          <cell r="I223" t="str">
            <v>Coming Soon</v>
          </cell>
          <cell r="J223">
            <v>22</v>
          </cell>
        </row>
        <row r="224">
          <cell r="F224" t="str">
            <v>CP-YOR108P</v>
          </cell>
          <cell r="G224">
            <v>191682032271</v>
          </cell>
          <cell r="H224">
            <v>44781</v>
          </cell>
          <cell r="I224" t="str">
            <v>Active</v>
          </cell>
          <cell r="J224">
            <v>33</v>
          </cell>
        </row>
        <row r="225">
          <cell r="F225" t="str">
            <v>CP-YOR108P-GREY</v>
          </cell>
          <cell r="G225">
            <v>191682034084</v>
          </cell>
          <cell r="H225">
            <v>44973</v>
          </cell>
          <cell r="I225" t="str">
            <v>Coming Soon</v>
          </cell>
          <cell r="J225">
            <v>33</v>
          </cell>
        </row>
        <row r="226">
          <cell r="F226" t="str">
            <v>CP-YOR107S</v>
          </cell>
          <cell r="G226">
            <v>191682032288</v>
          </cell>
          <cell r="H226">
            <v>44781</v>
          </cell>
          <cell r="I226" t="str">
            <v>Active</v>
          </cell>
          <cell r="J226">
            <v>22</v>
          </cell>
        </row>
        <row r="227">
          <cell r="F227" t="str">
            <v>CP-YOR107S-GREY</v>
          </cell>
          <cell r="G227">
            <v>191682034091</v>
          </cell>
          <cell r="H227">
            <v>44973</v>
          </cell>
          <cell r="I227" t="str">
            <v>Coming Soon</v>
          </cell>
          <cell r="J227">
            <v>22</v>
          </cell>
        </row>
        <row r="228">
          <cell r="F228" t="str">
            <v>CP-YOR127P</v>
          </cell>
          <cell r="G228">
            <v>191682033650</v>
          </cell>
          <cell r="H228">
            <v>44932</v>
          </cell>
          <cell r="I228" t="str">
            <v>Active</v>
          </cell>
          <cell r="J228">
            <v>33</v>
          </cell>
        </row>
        <row r="229">
          <cell r="F229" t="str">
            <v>CP-YOR127P-GREY</v>
          </cell>
          <cell r="G229">
            <v>191682034107</v>
          </cell>
          <cell r="H229">
            <v>44973</v>
          </cell>
          <cell r="I229" t="str">
            <v>Coming Soon</v>
          </cell>
          <cell r="J229">
            <v>33</v>
          </cell>
        </row>
        <row r="230">
          <cell r="F230" t="str">
            <v>CP-EXT107S</v>
          </cell>
          <cell r="G230">
            <v>191682032684</v>
          </cell>
          <cell r="H230">
            <v>44827</v>
          </cell>
          <cell r="I230" t="str">
            <v>Coming Soon</v>
          </cell>
          <cell r="J230">
            <v>5.99</v>
          </cell>
        </row>
        <row r="231">
          <cell r="F231" t="str">
            <v>LK-DF-54010B</v>
          </cell>
          <cell r="G231">
            <v>191682001482</v>
          </cell>
          <cell r="H231">
            <v>43101</v>
          </cell>
          <cell r="I231" t="str">
            <v>Active</v>
          </cell>
          <cell r="J231">
            <v>55.000000000000007</v>
          </cell>
        </row>
        <row r="232">
          <cell r="F232" t="str">
            <v>LK-DF-54010SEB</v>
          </cell>
          <cell r="G232">
            <v>191682001499</v>
          </cell>
          <cell r="H232">
            <v>43101</v>
          </cell>
          <cell r="I232" t="str">
            <v>Active</v>
          </cell>
          <cell r="J232">
            <v>55.000000000000007</v>
          </cell>
        </row>
        <row r="233">
          <cell r="F233" t="str">
            <v>LK-DF-54015B</v>
          </cell>
          <cell r="G233">
            <v>191682001505</v>
          </cell>
          <cell r="H233">
            <v>43101</v>
          </cell>
          <cell r="I233" t="str">
            <v>Active</v>
          </cell>
          <cell r="J233">
            <v>55.000000000000007</v>
          </cell>
        </row>
        <row r="234">
          <cell r="F234" t="str">
            <v>LK-DF-54038B</v>
          </cell>
          <cell r="G234">
            <v>191682001512</v>
          </cell>
          <cell r="H234">
            <v>43101</v>
          </cell>
          <cell r="I234" t="str">
            <v>Active</v>
          </cell>
          <cell r="J234">
            <v>55.000000000000007</v>
          </cell>
        </row>
        <row r="235">
          <cell r="F235" t="str">
            <v>LK-DF-54125B</v>
          </cell>
          <cell r="G235">
            <v>191682001529</v>
          </cell>
          <cell r="H235">
            <v>43101</v>
          </cell>
          <cell r="I235" t="str">
            <v>Active</v>
          </cell>
          <cell r="J235">
            <v>55.000000000000007</v>
          </cell>
        </row>
        <row r="236">
          <cell r="F236" t="str">
            <v>LK-W55125SB</v>
          </cell>
          <cell r="G236">
            <v>191682014727</v>
          </cell>
          <cell r="H236">
            <v>43502</v>
          </cell>
          <cell r="I236" t="str">
            <v>Active</v>
          </cell>
          <cell r="J236">
            <v>55</v>
          </cell>
        </row>
        <row r="237">
          <cell r="F237" t="str">
            <v>LK-W56012SB</v>
          </cell>
          <cell r="G237">
            <v>191682009006</v>
          </cell>
          <cell r="H237">
            <v>43101</v>
          </cell>
          <cell r="I237" t="str">
            <v>Active</v>
          </cell>
          <cell r="J237">
            <v>66</v>
          </cell>
        </row>
        <row r="238">
          <cell r="F238" t="str">
            <v>LK-W56015SB</v>
          </cell>
          <cell r="G238">
            <v>191682009013</v>
          </cell>
          <cell r="H238">
            <v>43101</v>
          </cell>
          <cell r="I238" t="str">
            <v>Active</v>
          </cell>
          <cell r="J238">
            <v>66</v>
          </cell>
        </row>
        <row r="239">
          <cell r="F239" t="str">
            <v>LK-W55012SB</v>
          </cell>
          <cell r="G239">
            <v>191682015885</v>
          </cell>
          <cell r="H239">
            <v>43592</v>
          </cell>
          <cell r="I239" t="str">
            <v>Active</v>
          </cell>
          <cell r="J239">
            <v>55</v>
          </cell>
        </row>
        <row r="240">
          <cell r="F240" t="str">
            <v>LK-W5596STB</v>
          </cell>
          <cell r="G240">
            <v>191682015892</v>
          </cell>
          <cell r="H240">
            <v>43592</v>
          </cell>
          <cell r="I240" t="str">
            <v>Active</v>
          </cell>
          <cell r="J240">
            <v>55</v>
          </cell>
        </row>
        <row r="241">
          <cell r="F241" t="str">
            <v>LK-WZ56015BB</v>
          </cell>
          <cell r="G241">
            <v>191682011481</v>
          </cell>
          <cell r="H241">
            <v>43101</v>
          </cell>
          <cell r="I241" t="str">
            <v>Closeout</v>
          </cell>
          <cell r="J241">
            <v>66</v>
          </cell>
        </row>
        <row r="242">
          <cell r="F242" t="str">
            <v>LK-W56015SEB</v>
          </cell>
          <cell r="G242">
            <v>191682009020</v>
          </cell>
          <cell r="H242">
            <v>43101</v>
          </cell>
          <cell r="I242" t="str">
            <v>Active</v>
          </cell>
          <cell r="J242">
            <v>66</v>
          </cell>
        </row>
        <row r="243">
          <cell r="F243" t="str">
            <v>LK-W56125SB</v>
          </cell>
          <cell r="G243">
            <v>191682009037</v>
          </cell>
          <cell r="H243">
            <v>43101</v>
          </cell>
          <cell r="I243" t="str">
            <v>Active</v>
          </cell>
          <cell r="J243">
            <v>66</v>
          </cell>
        </row>
        <row r="244">
          <cell r="F244" t="str">
            <v>LK-W5614STB</v>
          </cell>
          <cell r="G244">
            <v>191682009044</v>
          </cell>
          <cell r="H244">
            <v>43101</v>
          </cell>
          <cell r="I244" t="str">
            <v>Active</v>
          </cell>
          <cell r="J244">
            <v>66</v>
          </cell>
        </row>
        <row r="245">
          <cell r="F245" t="str">
            <v>LK-W5614SEB</v>
          </cell>
          <cell r="G245">
            <v>191682029561</v>
          </cell>
          <cell r="H245">
            <v>44613</v>
          </cell>
          <cell r="I245" t="str">
            <v>Active</v>
          </cell>
          <cell r="J245">
            <v>66</v>
          </cell>
        </row>
        <row r="246">
          <cell r="F246" t="str">
            <v>LK-W5642STB</v>
          </cell>
          <cell r="G246">
            <v>191682009051</v>
          </cell>
          <cell r="H246">
            <v>43101</v>
          </cell>
          <cell r="I246" t="str">
            <v>Active</v>
          </cell>
          <cell r="J246">
            <v>66</v>
          </cell>
        </row>
        <row r="247">
          <cell r="F247" t="str">
            <v>LK-W5814STB</v>
          </cell>
          <cell r="G247">
            <v>191682009068</v>
          </cell>
          <cell r="H247">
            <v>43101</v>
          </cell>
          <cell r="I247" t="str">
            <v>Active</v>
          </cell>
          <cell r="J247">
            <v>77</v>
          </cell>
        </row>
        <row r="248">
          <cell r="F248" t="str">
            <v>LK-W5842STB</v>
          </cell>
          <cell r="G248">
            <v>191682009075</v>
          </cell>
          <cell r="H248">
            <v>43101</v>
          </cell>
          <cell r="I248" t="str">
            <v>Active</v>
          </cell>
          <cell r="J248">
            <v>77</v>
          </cell>
        </row>
        <row r="249">
          <cell r="F249" t="str">
            <v>LK-W5896STB</v>
          </cell>
          <cell r="G249">
            <v>191682009082</v>
          </cell>
          <cell r="H249">
            <v>43101</v>
          </cell>
          <cell r="I249" t="str">
            <v>Active</v>
          </cell>
          <cell r="J249">
            <v>77</v>
          </cell>
        </row>
        <row r="250">
          <cell r="F250" t="str">
            <v>LK-W55014SEB</v>
          </cell>
          <cell r="G250">
            <v>191682008979</v>
          </cell>
          <cell r="H250">
            <v>43356</v>
          </cell>
          <cell r="I250" t="str">
            <v>Active</v>
          </cell>
          <cell r="J250">
            <v>66</v>
          </cell>
        </row>
        <row r="251">
          <cell r="F251" t="str">
            <v>LK-W27025DCBB</v>
          </cell>
          <cell r="G251">
            <v>191682015335</v>
          </cell>
          <cell r="H251">
            <v>43516</v>
          </cell>
          <cell r="I251" t="str">
            <v>Active</v>
          </cell>
          <cell r="J251">
            <v>55</v>
          </cell>
        </row>
        <row r="252">
          <cell r="F252" t="str">
            <v>LK-DPC5660268B</v>
          </cell>
          <cell r="G252">
            <v>191682032646</v>
          </cell>
          <cell r="H252">
            <v>44827</v>
          </cell>
          <cell r="I252" t="str">
            <v>Coming Soon</v>
          </cell>
          <cell r="J252">
            <v>99</v>
          </cell>
        </row>
        <row r="253">
          <cell r="F253" t="str">
            <v>LK-25-40574LSK</v>
          </cell>
          <cell r="G253">
            <v>191682031106</v>
          </cell>
          <cell r="H253">
            <v>44701</v>
          </cell>
          <cell r="I253" t="str">
            <v>Active</v>
          </cell>
          <cell r="J253">
            <v>52.25</v>
          </cell>
        </row>
        <row r="254">
          <cell r="F254" t="str">
            <v>LK-W566014DMB</v>
          </cell>
          <cell r="G254">
            <v>191682021077</v>
          </cell>
          <cell r="H254">
            <v>44105</v>
          </cell>
          <cell r="I254" t="str">
            <v>Active</v>
          </cell>
          <cell r="J254">
            <v>149</v>
          </cell>
        </row>
        <row r="255">
          <cell r="F255" t="str">
            <v>LN-W6014DMB</v>
          </cell>
          <cell r="G255">
            <v>191682019197</v>
          </cell>
          <cell r="H255">
            <v>43746</v>
          </cell>
          <cell r="I255" t="str">
            <v>Active</v>
          </cell>
          <cell r="J255">
            <v>6.21</v>
          </cell>
        </row>
        <row r="256">
          <cell r="F256" t="str">
            <v>LN-40574LS</v>
          </cell>
          <cell r="G256">
            <v>191682011412</v>
          </cell>
          <cell r="H256">
            <v>43101</v>
          </cell>
          <cell r="I256" t="str">
            <v>Active</v>
          </cell>
          <cell r="J256">
            <v>2.09</v>
          </cell>
        </row>
        <row r="257">
          <cell r="F257" t="str">
            <v>LN-40574LSK</v>
          </cell>
          <cell r="G257">
            <v>191682011429</v>
          </cell>
          <cell r="H257">
            <v>43101</v>
          </cell>
          <cell r="I257" t="str">
            <v>Active</v>
          </cell>
          <cell r="J257">
            <v>2.09</v>
          </cell>
        </row>
        <row r="258">
          <cell r="F258" t="str">
            <v>LN-40576L</v>
          </cell>
          <cell r="G258">
            <v>191682011436</v>
          </cell>
          <cell r="H258">
            <v>43101</v>
          </cell>
          <cell r="I258" t="str">
            <v>Active</v>
          </cell>
          <cell r="J258">
            <v>2.09</v>
          </cell>
        </row>
        <row r="259">
          <cell r="F259" t="str">
            <v>LN-40576LK</v>
          </cell>
          <cell r="G259">
            <v>191682011443</v>
          </cell>
          <cell r="H259">
            <v>43101</v>
          </cell>
          <cell r="I259" t="str">
            <v>Active</v>
          </cell>
          <cell r="J259">
            <v>2.09</v>
          </cell>
        </row>
        <row r="260">
          <cell r="F260" t="str">
            <v>LN-M1615N</v>
          </cell>
          <cell r="G260">
            <v>191682021558</v>
          </cell>
          <cell r="H260">
            <v>44210</v>
          </cell>
          <cell r="I260" t="str">
            <v>Active</v>
          </cell>
          <cell r="J260">
            <v>2.09</v>
          </cell>
        </row>
        <row r="261">
          <cell r="F261" t="str">
            <v>LN-W3016CBH</v>
          </cell>
          <cell r="G261">
            <v>191682022029</v>
          </cell>
          <cell r="H261">
            <v>44210</v>
          </cell>
          <cell r="I261" t="str">
            <v>Active</v>
          </cell>
          <cell r="J261">
            <v>2.09</v>
          </cell>
        </row>
        <row r="262">
          <cell r="F262" t="str">
            <v>MH-V101</v>
          </cell>
          <cell r="G262">
            <v>191682008931</v>
          </cell>
          <cell r="H262">
            <v>43101</v>
          </cell>
          <cell r="I262" t="str">
            <v>Active</v>
          </cell>
          <cell r="J262">
            <v>4.7300000000000004</v>
          </cell>
        </row>
        <row r="263">
          <cell r="F263" t="str">
            <v>MH-VSC1</v>
          </cell>
          <cell r="G263">
            <v>191682023439</v>
          </cell>
          <cell r="H263">
            <v>44403</v>
          </cell>
          <cell r="I263" t="str">
            <v>Active</v>
          </cell>
          <cell r="J263">
            <v>10</v>
          </cell>
        </row>
        <row r="264">
          <cell r="F264" t="str">
            <v>MH-VSC2</v>
          </cell>
          <cell r="G264">
            <v>191682023446</v>
          </cell>
          <cell r="H264">
            <v>44403</v>
          </cell>
          <cell r="I264" t="str">
            <v>Active</v>
          </cell>
          <cell r="J264">
            <v>10</v>
          </cell>
        </row>
        <row r="265">
          <cell r="F265" t="str">
            <v>MH-VSC3</v>
          </cell>
          <cell r="G265">
            <v>191682023453</v>
          </cell>
          <cell r="H265">
            <v>44403</v>
          </cell>
          <cell r="I265" t="str">
            <v>Active</v>
          </cell>
          <cell r="J265">
            <v>10</v>
          </cell>
        </row>
        <row r="266">
          <cell r="F266" t="str">
            <v>MH-VSC4</v>
          </cell>
          <cell r="G266">
            <v>191682026416</v>
          </cell>
          <cell r="H266">
            <v>44564</v>
          </cell>
          <cell r="I266" t="str">
            <v>Active</v>
          </cell>
          <cell r="J266">
            <v>10</v>
          </cell>
        </row>
        <row r="267">
          <cell r="F267" t="str">
            <v>MH-VSC5</v>
          </cell>
          <cell r="G267">
            <v>191682026409</v>
          </cell>
          <cell r="H267">
            <v>44564</v>
          </cell>
          <cell r="I267" t="str">
            <v>Active</v>
          </cell>
          <cell r="J267">
            <v>10</v>
          </cell>
        </row>
        <row r="268">
          <cell r="F268" t="str">
            <v>MH-VSC6</v>
          </cell>
          <cell r="G268">
            <v>191682032677</v>
          </cell>
          <cell r="H268">
            <v>44827</v>
          </cell>
          <cell r="I268" t="str">
            <v>Active</v>
          </cell>
          <cell r="J268">
            <v>10</v>
          </cell>
        </row>
        <row r="269">
          <cell r="F269" t="str">
            <v>MH-VGV101</v>
          </cell>
          <cell r="G269">
            <v>191682013362</v>
          </cell>
          <cell r="H269">
            <v>43334</v>
          </cell>
          <cell r="I269" t="str">
            <v>Active</v>
          </cell>
          <cell r="J269">
            <v>15</v>
          </cell>
        </row>
        <row r="270">
          <cell r="F270" t="str">
            <v>MH-WSKEY-C</v>
          </cell>
          <cell r="G270">
            <v>191682009167</v>
          </cell>
          <cell r="H270">
            <v>43101</v>
          </cell>
          <cell r="I270" t="str">
            <v>Active</v>
          </cell>
          <cell r="J270">
            <v>11</v>
          </cell>
        </row>
        <row r="271">
          <cell r="F271" t="str">
            <v>MH-WSLTK-C</v>
          </cell>
          <cell r="G271">
            <v>191682009174</v>
          </cell>
          <cell r="H271">
            <v>43101</v>
          </cell>
          <cell r="I271" t="str">
            <v>Active</v>
          </cell>
          <cell r="J271">
            <v>11</v>
          </cell>
        </row>
        <row r="272">
          <cell r="F272" t="str">
            <v>MH-ZH-043</v>
          </cell>
          <cell r="G272">
            <v>191682011382</v>
          </cell>
          <cell r="H272">
            <v>41640</v>
          </cell>
          <cell r="I272" t="str">
            <v>Active</v>
          </cell>
          <cell r="J272">
            <v>2.75</v>
          </cell>
        </row>
        <row r="273">
          <cell r="F273" t="str">
            <v>MH-ZH-101</v>
          </cell>
          <cell r="G273">
            <v>191682009181</v>
          </cell>
          <cell r="H273">
            <v>41640</v>
          </cell>
          <cell r="I273" t="str">
            <v>Active</v>
          </cell>
          <cell r="J273">
            <v>2.75</v>
          </cell>
        </row>
        <row r="274">
          <cell r="F274" t="str">
            <v>MH-ZH-109</v>
          </cell>
          <cell r="G274">
            <v>191682011399</v>
          </cell>
          <cell r="H274">
            <v>42736</v>
          </cell>
          <cell r="I274" t="str">
            <v>Active</v>
          </cell>
          <cell r="J274">
            <v>3.3000000000000003</v>
          </cell>
        </row>
        <row r="275">
          <cell r="F275" t="str">
            <v>MH-TAHR7356</v>
          </cell>
          <cell r="G275">
            <v>191682011405</v>
          </cell>
          <cell r="H275">
            <v>43152</v>
          </cell>
          <cell r="I275" t="str">
            <v>Active</v>
          </cell>
          <cell r="J275">
            <v>2.75</v>
          </cell>
        </row>
        <row r="276">
          <cell r="F276" t="str">
            <v>MH-ZH-126-AL</v>
          </cell>
          <cell r="G276">
            <v>191682029936</v>
          </cell>
          <cell r="H276">
            <v>44701</v>
          </cell>
          <cell r="I276" t="str">
            <v>Coming Soon</v>
          </cell>
          <cell r="J276">
            <v>6</v>
          </cell>
        </row>
        <row r="277">
          <cell r="F277" t="str">
            <v>MH-ZH-126-P</v>
          </cell>
          <cell r="G277">
            <v>191682029943</v>
          </cell>
          <cell r="H277">
            <v>44701</v>
          </cell>
          <cell r="I277" t="str">
            <v>Coming Soon</v>
          </cell>
          <cell r="J277">
            <v>2.5</v>
          </cell>
        </row>
        <row r="278">
          <cell r="F278" t="str">
            <v>MH-ZH-127-P</v>
          </cell>
          <cell r="G278">
            <v>191682029950</v>
          </cell>
          <cell r="H278">
            <v>44701</v>
          </cell>
          <cell r="I278" t="str">
            <v>Active</v>
          </cell>
          <cell r="J278">
            <v>2.5</v>
          </cell>
        </row>
        <row r="279">
          <cell r="F279" t="str">
            <v>MH-TVK</v>
          </cell>
          <cell r="G279">
            <v>191682015656</v>
          </cell>
          <cell r="H279">
            <v>43524</v>
          </cell>
          <cell r="I279" t="str">
            <v>Active</v>
          </cell>
          <cell r="J279">
            <v>20.83</v>
          </cell>
        </row>
        <row r="280">
          <cell r="F280" t="str">
            <v>MH-50785K112</v>
          </cell>
          <cell r="G280">
            <v>191682015663</v>
          </cell>
          <cell r="H280">
            <v>43525</v>
          </cell>
          <cell r="I280" t="str">
            <v>Coming Soon</v>
          </cell>
          <cell r="J280">
            <v>2</v>
          </cell>
        </row>
        <row r="281">
          <cell r="F281" t="str">
            <v>MH-9907</v>
          </cell>
          <cell r="G281">
            <v>191682020155</v>
          </cell>
          <cell r="H281">
            <v>43984</v>
          </cell>
          <cell r="I281" t="str">
            <v>Active</v>
          </cell>
          <cell r="J281">
            <v>6.48</v>
          </cell>
        </row>
        <row r="282">
          <cell r="F282" t="str">
            <v>MH-9909</v>
          </cell>
          <cell r="G282">
            <v>191682020162</v>
          </cell>
          <cell r="H282">
            <v>43984</v>
          </cell>
          <cell r="I282" t="str">
            <v>Active</v>
          </cell>
          <cell r="J282">
            <v>6.48</v>
          </cell>
        </row>
        <row r="283">
          <cell r="F283" t="str">
            <v>MH-W529-TPMS</v>
          </cell>
          <cell r="G283">
            <v>191682030796</v>
          </cell>
          <cell r="H283">
            <v>44701</v>
          </cell>
          <cell r="I283" t="str">
            <v>Active</v>
          </cell>
          <cell r="J283">
            <v>20</v>
          </cell>
        </row>
        <row r="284">
          <cell r="F284" t="str">
            <v>MH-W529-7.5-TPMS</v>
          </cell>
          <cell r="G284">
            <v>191682032653</v>
          </cell>
          <cell r="H284">
            <v>44827</v>
          </cell>
          <cell r="I284" t="str">
            <v>Active</v>
          </cell>
          <cell r="J284">
            <v>20</v>
          </cell>
        </row>
        <row r="285">
          <cell r="F285" t="str">
            <v>MH-VH515S7CSP</v>
          </cell>
          <cell r="G285">
            <v>191682020179</v>
          </cell>
          <cell r="H285">
            <v>43985</v>
          </cell>
          <cell r="I285" t="str">
            <v>Closeout</v>
          </cell>
          <cell r="J285">
            <v>37.18</v>
          </cell>
        </row>
        <row r="286">
          <cell r="F286" t="str">
            <v>MH-901VALVE</v>
          </cell>
          <cell r="G286">
            <v>191682034183</v>
          </cell>
          <cell r="H286">
            <v>45002</v>
          </cell>
          <cell r="I286" t="str">
            <v>Active</v>
          </cell>
          <cell r="J286">
            <v>18</v>
          </cell>
        </row>
        <row r="287">
          <cell r="F287" t="str">
            <v>MH-BLG-1</v>
          </cell>
          <cell r="G287">
            <v>191682018107</v>
          </cell>
          <cell r="H287">
            <v>44091</v>
          </cell>
          <cell r="I287" t="str">
            <v>Coming Soon</v>
          </cell>
          <cell r="J287">
            <v>26</v>
          </cell>
        </row>
        <row r="288">
          <cell r="F288" t="str">
            <v>MH-BLG-2</v>
          </cell>
          <cell r="G288">
            <v>191682021015</v>
          </cell>
          <cell r="H288">
            <v>44091</v>
          </cell>
          <cell r="I288" t="str">
            <v>Coming Soon</v>
          </cell>
          <cell r="J288">
            <v>26</v>
          </cell>
        </row>
        <row r="289">
          <cell r="F289" t="str">
            <v>MH-BLG-3</v>
          </cell>
          <cell r="G289">
            <v>191682021022</v>
          </cell>
          <cell r="H289">
            <v>44091</v>
          </cell>
          <cell r="I289" t="str">
            <v>Coming Soon</v>
          </cell>
          <cell r="J289">
            <v>26</v>
          </cell>
        </row>
        <row r="290">
          <cell r="F290" t="str">
            <v>MH-BLGSET</v>
          </cell>
          <cell r="G290">
            <v>191682021039</v>
          </cell>
          <cell r="H290">
            <v>44091</v>
          </cell>
          <cell r="I290" t="str">
            <v>Active</v>
          </cell>
          <cell r="J290">
            <v>80</v>
          </cell>
        </row>
        <row r="291">
          <cell r="F291" t="str">
            <v>MH-TPMS-2-331</v>
          </cell>
          <cell r="G291">
            <v>191682021084</v>
          </cell>
          <cell r="H291">
            <v>44120</v>
          </cell>
          <cell r="I291" t="str">
            <v>Active</v>
          </cell>
          <cell r="J291">
            <v>1.5</v>
          </cell>
        </row>
        <row r="292">
          <cell r="F292" t="str">
            <v>OR-036</v>
          </cell>
          <cell r="G292">
            <v>191682015250</v>
          </cell>
          <cell r="H292">
            <v>41640</v>
          </cell>
          <cell r="I292" t="str">
            <v>Active</v>
          </cell>
          <cell r="J292">
            <v>1.6500000000000001</v>
          </cell>
        </row>
        <row r="293">
          <cell r="F293" t="str">
            <v>OR-041</v>
          </cell>
          <cell r="G293">
            <v>191682015489</v>
          </cell>
          <cell r="H293">
            <v>40544</v>
          </cell>
          <cell r="I293" t="str">
            <v>Active</v>
          </cell>
          <cell r="J293">
            <v>1.6500000000000001</v>
          </cell>
        </row>
        <row r="294">
          <cell r="F294" t="str">
            <v>OR-043</v>
          </cell>
          <cell r="G294">
            <v>191682015274</v>
          </cell>
          <cell r="H294">
            <v>40544</v>
          </cell>
          <cell r="I294" t="str">
            <v>Active</v>
          </cell>
          <cell r="J294">
            <v>1.6500000000000001</v>
          </cell>
        </row>
        <row r="295">
          <cell r="F295" t="str">
            <v>OR-044</v>
          </cell>
          <cell r="G295">
            <v>191682015281</v>
          </cell>
          <cell r="H295">
            <v>40544</v>
          </cell>
          <cell r="I295" t="str">
            <v>Active</v>
          </cell>
          <cell r="J295">
            <v>1.6500000000000001</v>
          </cell>
        </row>
        <row r="296">
          <cell r="F296" t="str">
            <v>OR-046</v>
          </cell>
          <cell r="G296">
            <v>191682015298</v>
          </cell>
          <cell r="H296">
            <v>40544</v>
          </cell>
          <cell r="I296" t="str">
            <v>Active</v>
          </cell>
          <cell r="J296">
            <v>1.6500000000000001</v>
          </cell>
        </row>
        <row r="297">
          <cell r="F297" t="str">
            <v>OR-047</v>
          </cell>
          <cell r="G297">
            <v>191682015304</v>
          </cell>
          <cell r="H297">
            <v>41640</v>
          </cell>
          <cell r="I297" t="str">
            <v>Active</v>
          </cell>
          <cell r="J297">
            <v>1.6500000000000001</v>
          </cell>
        </row>
        <row r="298">
          <cell r="F298" t="str">
            <v>OR-049</v>
          </cell>
          <cell r="G298">
            <v>191682015311</v>
          </cell>
          <cell r="H298">
            <v>40544</v>
          </cell>
          <cell r="I298" t="str">
            <v>Active</v>
          </cell>
          <cell r="J298">
            <v>1.6500000000000001</v>
          </cell>
        </row>
        <row r="299">
          <cell r="F299" t="str">
            <v>SK-T082L90</v>
          </cell>
          <cell r="G299">
            <v>191682008849</v>
          </cell>
          <cell r="H299">
            <v>43101</v>
          </cell>
          <cell r="I299" t="str">
            <v>Active</v>
          </cell>
          <cell r="J299">
            <v>3.3000000000000003</v>
          </cell>
        </row>
        <row r="300">
          <cell r="F300" t="str">
            <v>SK-SPC1418-H</v>
          </cell>
          <cell r="G300">
            <v>191682008689</v>
          </cell>
          <cell r="H300">
            <v>43101</v>
          </cell>
          <cell r="I300" t="str">
            <v>Active</v>
          </cell>
          <cell r="J300">
            <v>27.500000000000004</v>
          </cell>
        </row>
        <row r="301">
          <cell r="F301" t="str">
            <v>SK-SPC15316</v>
          </cell>
          <cell r="G301">
            <v>191682008696</v>
          </cell>
          <cell r="H301">
            <v>43101</v>
          </cell>
          <cell r="I301" t="str">
            <v>Active</v>
          </cell>
          <cell r="J301">
            <v>33</v>
          </cell>
        </row>
        <row r="302">
          <cell r="F302" t="str">
            <v>SK-SPC17316</v>
          </cell>
          <cell r="G302">
            <v>191682008702</v>
          </cell>
          <cell r="H302">
            <v>43101</v>
          </cell>
          <cell r="I302" t="str">
            <v>Active</v>
          </cell>
          <cell r="J302">
            <v>38.5</v>
          </cell>
        </row>
        <row r="303">
          <cell r="F303" t="str">
            <v>DP-2WHLD</v>
          </cell>
          <cell r="G303">
            <v>191682017971</v>
          </cell>
          <cell r="H303">
            <v>43698</v>
          </cell>
          <cell r="I303" t="str">
            <v>Active</v>
          </cell>
          <cell r="J303">
            <v>185</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978" totalsRowShown="0" headerRowDxfId="9620" dataDxfId="9619">
  <tableColumns count="3">
    <tableColumn id="1" xr3:uid="{00000000-0010-0000-0000-000001000000}" name="CHANGE" dataDxfId="9618"/>
    <tableColumn id="2" xr3:uid="{00000000-0010-0000-0000-000002000000}" name="DESCRIPTION" dataDxfId="9617"/>
    <tableColumn id="3" xr3:uid="{00000000-0010-0000-0000-000003000000}" name="DATE" dataDxfId="9616"/>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hared/static/2mxp1zriidlof5mmngjrg97b9mcc4jxr.png" TargetMode="External"/><Relationship Id="rId1827" Type="http://schemas.openxmlformats.org/officeDocument/2006/relationships/hyperlink" Target="https://customwheelhousellc.box.com/shared/static/x7sy6v49gld1o1cratfn5l6oaurk6eqi.png" TargetMode="External"/><Relationship Id="rId21" Type="http://schemas.openxmlformats.org/officeDocument/2006/relationships/hyperlink" Target="https://customwheelhousellc.box.com/shared/static/axy0k6dudyhcnle5zloas14d7nqoow6y.png" TargetMode="External"/><Relationship Id="rId2089" Type="http://schemas.openxmlformats.org/officeDocument/2006/relationships/hyperlink" Target="https://customwheelhousellc.box.com/shared/static/zrtm689uyzl7nkd0ypbqixm9ok4rdibg.png" TargetMode="External"/><Relationship Id="rId170" Type="http://schemas.openxmlformats.org/officeDocument/2006/relationships/hyperlink" Target="https://customwheelhousellc.box.com/shared/static/yw0vuip70cufvnqv71zflq9b00j3c5tj.png" TargetMode="External"/><Relationship Id="rId268" Type="http://schemas.openxmlformats.org/officeDocument/2006/relationships/hyperlink" Target="https://customwheelhousellc.box.com/shared/static/7ez7kqmw7grdd4szylqsj2l7k03akfvg.png" TargetMode="External"/><Relationship Id="rId475" Type="http://schemas.openxmlformats.org/officeDocument/2006/relationships/hyperlink" Target="https://customwheelhousellc.box.com/shared/static/10hlxcloldx4nenka5xku4r1tdmyj34p.png" TargetMode="External"/><Relationship Id="rId682" Type="http://schemas.openxmlformats.org/officeDocument/2006/relationships/hyperlink" Target="https://customwheelhousellc.box.com/shared/static/ep0xv7rardk6vsfze3wqji34453pjpj2.png" TargetMode="External"/><Relationship Id="rId2156" Type="http://schemas.openxmlformats.org/officeDocument/2006/relationships/hyperlink" Target="https://customwheelhousellc.box.com/shared/static/kv6cy6bl15mo5qavyryx7pitkat2s997.png" TargetMode="External"/><Relationship Id="rId128" Type="http://schemas.openxmlformats.org/officeDocument/2006/relationships/hyperlink" Target="https://customwheelhousellc.box.com/shared/static/ffk8fhft2yz6ghgewizcw29b4f6ynbfu.png" TargetMode="External"/><Relationship Id="rId335" Type="http://schemas.openxmlformats.org/officeDocument/2006/relationships/hyperlink" Target="https://customwheelhousellc.box.com/shared/static/pj4ojvz8hh8tl1z153ib39jw96p3x1sg.png" TargetMode="External"/><Relationship Id="rId542" Type="http://schemas.openxmlformats.org/officeDocument/2006/relationships/hyperlink" Target="https://customwheelhousellc.box.com/shared/static/aj0r6xvwsiv6glojee5d0grgpzkf2rzm.png" TargetMode="External"/><Relationship Id="rId987" Type="http://schemas.openxmlformats.org/officeDocument/2006/relationships/hyperlink" Target="https://customwheelhousellc.box.com/shared/static/ct5y219def7h8o999dzmhv170rynoxcy.jpg" TargetMode="External"/><Relationship Id="rId1172" Type="http://schemas.openxmlformats.org/officeDocument/2006/relationships/hyperlink" Target="https://customwheelhousellc.box.com/shared/static/hh47molq9rdepoz7vrayeprgwwez82c7.jpg" TargetMode="External"/><Relationship Id="rId2016" Type="http://schemas.openxmlformats.org/officeDocument/2006/relationships/hyperlink" Target="https://customwheelhousellc.box.com/shared/static/dxlqf6p2xomjj5c2c26v71goqm31wl8f.png" TargetMode="External"/><Relationship Id="rId2223" Type="http://schemas.openxmlformats.org/officeDocument/2006/relationships/hyperlink" Target="https://customwheelhousellc.box.com/shared/static/zdwk5ncwozlb1jw4nmwi2ei1p9g38ucx.png" TargetMode="External"/><Relationship Id="rId402" Type="http://schemas.openxmlformats.org/officeDocument/2006/relationships/hyperlink" Target="https://customwheelhousellc.box.com/shared/static/u2nrxvs7q2w28o5ruoibr2ut2yp4t4j2.png" TargetMode="External"/><Relationship Id="rId847" Type="http://schemas.openxmlformats.org/officeDocument/2006/relationships/hyperlink" Target="https://customwheelhousellc.box.com/shared/static/a62ad15owcu8qucoxi4wtp1t94jp195p.png" TargetMode="External"/><Relationship Id="rId1032" Type="http://schemas.openxmlformats.org/officeDocument/2006/relationships/hyperlink" Target="https://customwheelhousellc.box.com/shared/static/ei685u6rzahtto315fbm7qlx05fl86tj.png" TargetMode="External"/><Relationship Id="rId1477" Type="http://schemas.openxmlformats.org/officeDocument/2006/relationships/hyperlink" Target="https://customwheelhousellc.box.com/shared/static/3x4ngmsm1a1ck977hmb5ur3mezx0vrxs.png" TargetMode="External"/><Relationship Id="rId1684" Type="http://schemas.openxmlformats.org/officeDocument/2006/relationships/hyperlink" Target="https://customwheelhousellc.box.com/shared/static/pxmobqm1k3m7iola3kp4bldswdezq4r6.png" TargetMode="External"/><Relationship Id="rId1891" Type="http://schemas.openxmlformats.org/officeDocument/2006/relationships/hyperlink" Target="https://customwheelhousellc.box.com/shared/static/sem712tvo63385zkkj2u98j4j2wuxv5m.png" TargetMode="External"/><Relationship Id="rId707" Type="http://schemas.openxmlformats.org/officeDocument/2006/relationships/hyperlink" Target="https://customwheelhousellc.box.com/shared/static/5qd8t45gn7n45qskfvhhc9nvlw28qc2e.jpg" TargetMode="External"/><Relationship Id="rId914" Type="http://schemas.openxmlformats.org/officeDocument/2006/relationships/hyperlink" Target="https://customwheelhousellc.box.com/shared/static/ro9j4d2t4spk8yeowc3zw9gp900t8tdq.png" TargetMode="External"/><Relationship Id="rId1337" Type="http://schemas.openxmlformats.org/officeDocument/2006/relationships/hyperlink" Target="https://customwheelhousellc.box.com/shared/static/u20acb868us743ssxjvywhscm6h39on7.png" TargetMode="External"/><Relationship Id="rId1544" Type="http://schemas.openxmlformats.org/officeDocument/2006/relationships/hyperlink" Target="https://customwheelhousellc.box.com/shared/static/o059ef3me67gjd6xyue6590q6dbgnavx.png" TargetMode="External"/><Relationship Id="rId1751" Type="http://schemas.openxmlformats.org/officeDocument/2006/relationships/hyperlink" Target="https://customwheelhousellc.box.com/shared/static/scjvthb9j4q6yccmc0a3gag6dh615ord.png" TargetMode="External"/><Relationship Id="rId1989" Type="http://schemas.openxmlformats.org/officeDocument/2006/relationships/hyperlink" Target="https://customwheelhousellc.box.com/shared/static/xz150jms28blrzufobwa3d6jb2f0badj.png" TargetMode="External"/><Relationship Id="rId43" Type="http://schemas.openxmlformats.org/officeDocument/2006/relationships/hyperlink" Target="https://customwheelhousellc.box.com/shared/static/kellxeq6mtvmwte1cml7um27zlkjl8fq.png" TargetMode="External"/><Relationship Id="rId1404" Type="http://schemas.openxmlformats.org/officeDocument/2006/relationships/hyperlink" Target="https://customwheelhousellc.box.com/shared/static/ljh7x7y7yvamj9f5n2w0svej7f8w3q52.png" TargetMode="External"/><Relationship Id="rId1611" Type="http://schemas.openxmlformats.org/officeDocument/2006/relationships/hyperlink" Target="https://customwheelhousellc.box.com/shared/static/pg2wo3tl4ifj7cmlr9zqcvm5469j2o90.jpg" TargetMode="External"/><Relationship Id="rId1849" Type="http://schemas.openxmlformats.org/officeDocument/2006/relationships/hyperlink" Target="https://customwheelhousellc.box.com/shared/static/q0dameo29f51bwqkqzd5p8x0wmiawz2b.png" TargetMode="External"/><Relationship Id="rId192" Type="http://schemas.openxmlformats.org/officeDocument/2006/relationships/hyperlink" Target="https://customwheelhousellc.box.com/shared/static/dxt217cxp9a2bas61j4miybbm2ni7er3.png" TargetMode="External"/><Relationship Id="rId1709" Type="http://schemas.openxmlformats.org/officeDocument/2006/relationships/hyperlink" Target="https://customwheelhousellc.box.com/shared/static/ogas09bfej803d7miyabg0uxzziitx6j.png" TargetMode="External"/><Relationship Id="rId1916" Type="http://schemas.openxmlformats.org/officeDocument/2006/relationships/hyperlink" Target="https://customwheelhousellc.box.com/shared/static/whvsnosqamn6ay39ifk1zpqy71312tuw.jpg" TargetMode="External"/><Relationship Id="rId497" Type="http://schemas.openxmlformats.org/officeDocument/2006/relationships/hyperlink" Target="https://customwheelhousellc.box.com/shared/static/wxvg8f8ps01x6xu56j79kwrty6o3mvow.png" TargetMode="External"/><Relationship Id="rId2080" Type="http://schemas.openxmlformats.org/officeDocument/2006/relationships/hyperlink" Target="https://customwheelhousellc.box.com/shared/static/zrtm689uyzl7nkd0ypbqixm9ok4rdibg.png" TargetMode="External"/><Relationship Id="rId2178" Type="http://schemas.openxmlformats.org/officeDocument/2006/relationships/hyperlink" Target="https://customwheelhousellc.box.com/shared/static/861x9ovsp7h4lwzr2tm90tx4e4p8lew4.png" TargetMode="External"/><Relationship Id="rId357" Type="http://schemas.openxmlformats.org/officeDocument/2006/relationships/hyperlink" Target="https://customwheelhousellc.box.com/shared/static/b8u01mz6ulem9p0rv9ep1tn9bodrigdu.png" TargetMode="External"/><Relationship Id="rId1194" Type="http://schemas.openxmlformats.org/officeDocument/2006/relationships/hyperlink" Target="https://customwheelhousellc.box.com/shared/static/3u48ttoes670aeq4j4rtn2gwb6n8wpqb.png" TargetMode="External"/><Relationship Id="rId2038" Type="http://schemas.openxmlformats.org/officeDocument/2006/relationships/hyperlink" Target="https://customwheelhousellc.box.com/shared/static/xdo6wvaw44fjsrrw9t8wb742cpdp17ku.png" TargetMode="External"/><Relationship Id="rId217" Type="http://schemas.openxmlformats.org/officeDocument/2006/relationships/hyperlink" Target="https://customwheelhousellc.box.com/shared/static/xtjxrojj004dyshq8r43btcf9yit9z19.png" TargetMode="External"/><Relationship Id="rId564" Type="http://schemas.openxmlformats.org/officeDocument/2006/relationships/hyperlink" Target="https://customwheelhousellc.box.com/shared/static/dxt217cxp9a2bas61j4miybbm2ni7er3.png" TargetMode="External"/><Relationship Id="rId771" Type="http://schemas.openxmlformats.org/officeDocument/2006/relationships/hyperlink" Target="https://customwheelhousellc.box.com/shared/static/tyye0p0kbypf1rxme2qcbt4y1uh0e78d.png" TargetMode="External"/><Relationship Id="rId869" Type="http://schemas.openxmlformats.org/officeDocument/2006/relationships/hyperlink" Target="https://customwheelhousellc.box.com/shared/static/sfe156qk2pb0hkbqqenvh6xy7ghl54e0.png" TargetMode="External"/><Relationship Id="rId1499" Type="http://schemas.openxmlformats.org/officeDocument/2006/relationships/hyperlink" Target="https://customwheelhousellc.box.com/shared/static/8744kvt53v2pzh5klcs6zc03cxwawjnn.png" TargetMode="External"/><Relationship Id="rId2245" Type="http://schemas.openxmlformats.org/officeDocument/2006/relationships/hyperlink" Target="https://customwheelhousellc.box.com/shared/static/5s6rmcijker2vv5xfjblc0sfqsuay438.png" TargetMode="External"/><Relationship Id="rId424" Type="http://schemas.openxmlformats.org/officeDocument/2006/relationships/hyperlink" Target="https://customwheelhousellc.box.com/shared/static/lu9n2ptdoba1gkqzfzpkt3z1w96qcvpk.png" TargetMode="External"/><Relationship Id="rId631" Type="http://schemas.openxmlformats.org/officeDocument/2006/relationships/hyperlink" Target="https://customwheelhousellc.box.com/shared/static/76qwzj6z5t6ovre47vuhj5m0xxhjdvy4.png" TargetMode="External"/><Relationship Id="rId729" Type="http://schemas.openxmlformats.org/officeDocument/2006/relationships/hyperlink" Target="https://customwheelhousellc.box.com/shared/static/6mktl2hq0cbeenvirmw2txdhco58bnfe.png" TargetMode="External"/><Relationship Id="rId1054" Type="http://schemas.openxmlformats.org/officeDocument/2006/relationships/hyperlink" Target="https://customwheelhousellc.box.com/shared/static/n46q52ytxnu15g9s5is883n1297zyy6y.png" TargetMode="External"/><Relationship Id="rId1261" Type="http://schemas.openxmlformats.org/officeDocument/2006/relationships/hyperlink" Target="https://customwheelhousellc.box.com/shared/static/48basg5do7e99bz6bz05afhue5g795p4.png" TargetMode="External"/><Relationship Id="rId1359" Type="http://schemas.openxmlformats.org/officeDocument/2006/relationships/hyperlink" Target="https://customwheelhousellc.box.com/shared/static/2h0kl46l2ccrig76ymcvwnbg31uk1gjp.png" TargetMode="External"/><Relationship Id="rId2105" Type="http://schemas.openxmlformats.org/officeDocument/2006/relationships/hyperlink" Target="https://customwheelhousellc.box.com/shared/static/ftlldth6qcg6tv8u4pksuoczbkgn3cb9.png" TargetMode="External"/><Relationship Id="rId936" Type="http://schemas.openxmlformats.org/officeDocument/2006/relationships/hyperlink" Target="https://customwheelhousellc.box.com/shared/static/w132fjmvg4mfiex16i3nrxdntr4ze37c.png" TargetMode="External"/><Relationship Id="rId1121" Type="http://schemas.openxmlformats.org/officeDocument/2006/relationships/hyperlink" Target="https://customwheelhousellc.box.com/shared/static/ek7ntlf6632qp5o034qsuuu7zrvwp72z.png" TargetMode="External"/><Relationship Id="rId1219" Type="http://schemas.openxmlformats.org/officeDocument/2006/relationships/hyperlink" Target="https://customwheelhousellc.box.com/shared/static/hxtsjxvgd0ml9b9x1amq3wey5yaxqqqm.png" TargetMode="External"/><Relationship Id="rId1566" Type="http://schemas.openxmlformats.org/officeDocument/2006/relationships/hyperlink" Target="https://customwheelhousellc.box.com/shared/static/7ez7kqmw7grdd4szylqsj2l7k03akfvg.png" TargetMode="External"/><Relationship Id="rId1773" Type="http://schemas.openxmlformats.org/officeDocument/2006/relationships/hyperlink" Target="https://customwheelhousellc.box.com/shared/static/q4blsee3hli6tr2ou8x24iyjuidp7rdl.png" TargetMode="External"/><Relationship Id="rId1980" Type="http://schemas.openxmlformats.org/officeDocument/2006/relationships/hyperlink" Target="https://customwheelhousellc.box.com/shared/static/ymeock8l4gojpuxcfr9b6doqcr863nd9.png" TargetMode="External"/><Relationship Id="rId65" Type="http://schemas.openxmlformats.org/officeDocument/2006/relationships/hyperlink" Target="https://customwheelhousellc.box.com/shared/static/1po3c9vn7vv01wlqj59zea05nh41dm41.png" TargetMode="External"/><Relationship Id="rId1426" Type="http://schemas.openxmlformats.org/officeDocument/2006/relationships/hyperlink" Target="https://customwheelhousellc.box.com/shared/static/lvpk5txgokrtdzfakh2skzkac463cwq8.png" TargetMode="External"/><Relationship Id="rId1633" Type="http://schemas.openxmlformats.org/officeDocument/2006/relationships/hyperlink" Target="https://customwheelhousellc.box.com/shared/static/pldg9xs22b5w7cd3h7gbkccd1z1j832m.png" TargetMode="External"/><Relationship Id="rId1840" Type="http://schemas.openxmlformats.org/officeDocument/2006/relationships/hyperlink" Target="https://customwheelhousellc.box.com/shared/static/vczxys92ey0e1nptmv1vgr8b3nex8lbl.png" TargetMode="External"/><Relationship Id="rId1700" Type="http://schemas.openxmlformats.org/officeDocument/2006/relationships/hyperlink" Target="https://customwheelhousellc.box.com/shared/static/y5mllp4ngi1vfdeqwf41a98zm3vtpiyz.png" TargetMode="External"/><Relationship Id="rId1938" Type="http://schemas.openxmlformats.org/officeDocument/2006/relationships/hyperlink" Target="https://customwheelhousellc.box.com/shared/static/v9agac1104ziazdii5yyjyeoj2qhi1qt.jpg" TargetMode="External"/><Relationship Id="rId281" Type="http://schemas.openxmlformats.org/officeDocument/2006/relationships/hyperlink" Target="https://customwheelhousellc.box.com/shared/static/pvz8k40lpqdp04g7ir31vr1bzeeydsti.png" TargetMode="External"/><Relationship Id="rId141" Type="http://schemas.openxmlformats.org/officeDocument/2006/relationships/hyperlink" Target="https://customwheelhousellc.box.com/shared/static/zd5sq6y0seatmfvfedj4jun9ntpae5tq.png" TargetMode="External"/><Relationship Id="rId379" Type="http://schemas.openxmlformats.org/officeDocument/2006/relationships/hyperlink" Target="https://customwheelhousellc.box.com/shared/static/s2zizv6brg5hcue0nxw9t207etspf8p6.png" TargetMode="External"/><Relationship Id="rId586" Type="http://schemas.openxmlformats.org/officeDocument/2006/relationships/hyperlink" Target="https://customwheelhousellc.box.com/shared/static/huxfm98m86v8a9hg0w3ln5oyyeg0h2b9.png" TargetMode="External"/><Relationship Id="rId793" Type="http://schemas.openxmlformats.org/officeDocument/2006/relationships/hyperlink" Target="https://customwheelhousellc.box.com/shared/static/8h0sruc047866sywjcp6ka77ty01j4ud.png" TargetMode="External"/><Relationship Id="rId2267" Type="http://schemas.openxmlformats.org/officeDocument/2006/relationships/hyperlink" Target="https://customwheelhousellc.box.com/shared/static/xaz417ks3sqnyv9qjpll05ivs63kll4m.png" TargetMode="External"/><Relationship Id="rId7" Type="http://schemas.openxmlformats.org/officeDocument/2006/relationships/hyperlink" Target="https://customwheelhousellc.box.com/shared/static/ddzr6al42q1g3hrk9e6nk57l5llhiqrg.png" TargetMode="External"/><Relationship Id="rId239" Type="http://schemas.openxmlformats.org/officeDocument/2006/relationships/hyperlink" Target="https://customwheelhousellc.box.com/shared/static/opn2j5uthwmi0tbenta2au5ill50hoil.png" TargetMode="External"/><Relationship Id="rId446" Type="http://schemas.openxmlformats.org/officeDocument/2006/relationships/hyperlink" Target="https://customwheelhousellc.box.com/shared/static/hku5uabm423308koure6envciviu1mb8.png" TargetMode="External"/><Relationship Id="rId653" Type="http://schemas.openxmlformats.org/officeDocument/2006/relationships/hyperlink" Target="https://customwheelhousellc.box.com/shared/static/4qlw26pxzhldfuyj6d95pfku6ainsjyr.png" TargetMode="External"/><Relationship Id="rId1076" Type="http://schemas.openxmlformats.org/officeDocument/2006/relationships/hyperlink" Target="https://customwheelhousellc.box.com/shared/static/0llq9jo3x2bt0fyg8cdu5gzkiprhskf5.png" TargetMode="External"/><Relationship Id="rId1283" Type="http://schemas.openxmlformats.org/officeDocument/2006/relationships/hyperlink" Target="https://customwheelhousellc.box.com/shared/static/k080z7izsr17jdq5flkbfndvf31dskvv.png" TargetMode="External"/><Relationship Id="rId1490" Type="http://schemas.openxmlformats.org/officeDocument/2006/relationships/hyperlink" Target="https://customwheelhousellc.box.com/shared/static/m5xa8lxy7t5vuze5bhczpihbok0ilpq1.png" TargetMode="External"/><Relationship Id="rId2127" Type="http://schemas.openxmlformats.org/officeDocument/2006/relationships/hyperlink" Target="https://customwheelhousellc.box.com/shared/static/d1jhxl9hmvz5uuv5zz9vtq2vrs1f4py9.png" TargetMode="External"/><Relationship Id="rId306" Type="http://schemas.openxmlformats.org/officeDocument/2006/relationships/hyperlink" Target="https://customwheelhousellc.box.com/shared/static/rhff5c3at9zqzs59n5dd6l1pxdxejeia.jpg" TargetMode="External"/><Relationship Id="rId860" Type="http://schemas.openxmlformats.org/officeDocument/2006/relationships/hyperlink" Target="https://customwheelhousellc.box.com/shared/static/n3eenvwoee0b4yo9j40z5cyepfh0qz54.png" TargetMode="External"/><Relationship Id="rId958" Type="http://schemas.openxmlformats.org/officeDocument/2006/relationships/hyperlink" Target="https://customwheelhousellc.box.com/shared/static/uaa9xvwmjxst3rmghksizm91hz63idgc.png" TargetMode="External"/><Relationship Id="rId1143" Type="http://schemas.openxmlformats.org/officeDocument/2006/relationships/hyperlink" Target="https://customwheelhousellc.box.com/shared/static/fqnpi9kjd7ez089e5pccocnii9xxzt7i.png" TargetMode="External"/><Relationship Id="rId1588" Type="http://schemas.openxmlformats.org/officeDocument/2006/relationships/hyperlink" Target="https://customwheelhousellc.box.com/shared/static/n39hgfcarbemerh3ibbz7witj6b5pu9b.png" TargetMode="External"/><Relationship Id="rId1795" Type="http://schemas.openxmlformats.org/officeDocument/2006/relationships/hyperlink" Target="https://customwheelhousellc.box.com/shared/static/bwxfz9knclvd6rx1cevviwjuuqdpgxvz.png" TargetMode="External"/><Relationship Id="rId87" Type="http://schemas.openxmlformats.org/officeDocument/2006/relationships/hyperlink" Target="https://customwheelhousellc.box.com/shared/static/pd8ruiyu37ndghyz98591odl3x9ci5to.png" TargetMode="External"/><Relationship Id="rId513" Type="http://schemas.openxmlformats.org/officeDocument/2006/relationships/hyperlink" Target="https://customwheelhousellc.box.com/shared/static/2frw6ivku07dy72bvsf86v48xmx4wglb.jpg" TargetMode="External"/><Relationship Id="rId720" Type="http://schemas.openxmlformats.org/officeDocument/2006/relationships/hyperlink" Target="https://customwheelhousellc.box.com/s/kpnjncablljdparc7301yrny74omnkbm" TargetMode="External"/><Relationship Id="rId818" Type="http://schemas.openxmlformats.org/officeDocument/2006/relationships/hyperlink" Target="https://customwheelhousellc.box.com/shared/static/kcgu5zm5dn7y90v1t05vqo9vnkne45ql.png" TargetMode="External"/><Relationship Id="rId1350" Type="http://schemas.openxmlformats.org/officeDocument/2006/relationships/hyperlink" Target="https://customwheelhousellc.box.com/shared/static/2h0kl46l2ccrig76ymcvwnbg31uk1gjp.png" TargetMode="External"/><Relationship Id="rId1448" Type="http://schemas.openxmlformats.org/officeDocument/2006/relationships/hyperlink" Target="https://customwheelhousellc.box.com/shared/static/lz40hlea92gk0ipibjfs3jsd8la320q7.png" TargetMode="External"/><Relationship Id="rId1655" Type="http://schemas.openxmlformats.org/officeDocument/2006/relationships/hyperlink" Target="https://customwheelhousellc.box.com/shared/static/vj8grfgfjlc1wtghjthqzeyn29oylewc.png" TargetMode="External"/><Relationship Id="rId1003" Type="http://schemas.openxmlformats.org/officeDocument/2006/relationships/hyperlink" Target="https://customwheelhousellc.box.com/shared/static/d2gtvn9ac5cnfet55kg7wa8jvfrhi6uu.png" TargetMode="External"/><Relationship Id="rId1210" Type="http://schemas.openxmlformats.org/officeDocument/2006/relationships/hyperlink" Target="https://customwheelhousellc.box.com/shared/static/0gxuw82u4e1l1qtgyg9ejcghmuw0sbgs.png" TargetMode="External"/><Relationship Id="rId1308" Type="http://schemas.openxmlformats.org/officeDocument/2006/relationships/hyperlink" Target="https://customwheelhousellc.box.com/shared/static/iq0gwupl018o0t8ofxt0u3bw8b0rjvb3.png" TargetMode="External"/><Relationship Id="rId1862" Type="http://schemas.openxmlformats.org/officeDocument/2006/relationships/hyperlink" Target="https://customwheelhousellc.box.com/shared/static/vj68cxyuwj3he81ax4dpe0r2jmub6ez4.png" TargetMode="External"/><Relationship Id="rId1515" Type="http://schemas.openxmlformats.org/officeDocument/2006/relationships/hyperlink" Target="https://customwheelhousellc.box.com/shared/static/8744kvt53v2pzh5klcs6zc03cxwawjnn.png" TargetMode="External"/><Relationship Id="rId1722" Type="http://schemas.openxmlformats.org/officeDocument/2006/relationships/hyperlink" Target="https://customwheelhousellc.box.com/shared/static/rp9bkblpv7kd654tooh459qiv9cy10ic.jpg" TargetMode="External"/><Relationship Id="rId14" Type="http://schemas.openxmlformats.org/officeDocument/2006/relationships/hyperlink" Target="https://customwheelhousellc.box.com/shared/static/fgsqd7ruiq88tkkwkxkxrve4g3wnoon4.png" TargetMode="External"/><Relationship Id="rId2191" Type="http://schemas.openxmlformats.org/officeDocument/2006/relationships/hyperlink" Target="https://customwheelhousellc.box.com/shared/static/378dkdyf9zrl44rdynm5yx0qwcx759rs.png" TargetMode="External"/><Relationship Id="rId163" Type="http://schemas.openxmlformats.org/officeDocument/2006/relationships/hyperlink" Target="https://customwheelhousellc.box.com/shared/static/etzuns1c5awzi8mc3rca8wyv35tinorh.png" TargetMode="External"/><Relationship Id="rId370" Type="http://schemas.openxmlformats.org/officeDocument/2006/relationships/hyperlink" Target="https://customwheelhousellc.box.com/shared/static/17y52f7ye18f1q8ghe7jo3u2j3mvebl0.png" TargetMode="External"/><Relationship Id="rId2051" Type="http://schemas.openxmlformats.org/officeDocument/2006/relationships/hyperlink" Target="https://customwheelhousellc.box.com/shared/static/d8lcw0il4dw07ygfo89vxn2j1ek4b9a0.png" TargetMode="External"/><Relationship Id="rId230" Type="http://schemas.openxmlformats.org/officeDocument/2006/relationships/hyperlink" Target="https://customwheelhousellc.box.com/shared/static/gwd5262of3jpy20ynyxvhk56sjblzxe7.png" TargetMode="External"/><Relationship Id="rId468" Type="http://schemas.openxmlformats.org/officeDocument/2006/relationships/hyperlink" Target="https://customwheelhousellc.box.com/shared/static/dqrh2tyh54fi5gjs2g2kk3m00801y98u.png" TargetMode="External"/><Relationship Id="rId675" Type="http://schemas.openxmlformats.org/officeDocument/2006/relationships/hyperlink" Target="https://customwheelhousellc.box.com/shared/static/id8mv6zf02qpkl8pcchmizzs7sumldlu.png" TargetMode="External"/><Relationship Id="rId882" Type="http://schemas.openxmlformats.org/officeDocument/2006/relationships/hyperlink" Target="https://customwheelhousellc.box.com/shared/static/kdugie0hwcahd8bxavxixnronwop1qhp.png" TargetMode="External"/><Relationship Id="rId1098" Type="http://schemas.openxmlformats.org/officeDocument/2006/relationships/hyperlink" Target="https://customwheelhousellc.box.com/shared/static/dyeujajdra6eut5vj7ejsn06trvf2ugi.png" TargetMode="External"/><Relationship Id="rId2149" Type="http://schemas.openxmlformats.org/officeDocument/2006/relationships/hyperlink" Target="https://customwheelhousellc.box.com/shared/static/jkyh7g21foh2jmuk53d1n0gd4l254f2i.png" TargetMode="External"/><Relationship Id="rId328" Type="http://schemas.openxmlformats.org/officeDocument/2006/relationships/hyperlink" Target="https://customwheelhousellc.box.com/shared/static/vlcq0dyovek9fm12li72zkbo1rc27cah.png" TargetMode="External"/><Relationship Id="rId535" Type="http://schemas.openxmlformats.org/officeDocument/2006/relationships/hyperlink" Target="https://customwheelhousellc.box.com/shared/static/2p28facf0qk97ourbvaqfk68qhkmf91k.png" TargetMode="External"/><Relationship Id="rId742" Type="http://schemas.openxmlformats.org/officeDocument/2006/relationships/hyperlink" Target="https://customwheelhousellc.box.com/shared/static/9osq0re5aa1rm5epodj0i7ge4utolcry.png" TargetMode="External"/><Relationship Id="rId1165" Type="http://schemas.openxmlformats.org/officeDocument/2006/relationships/hyperlink" Target="https://customwheelhousellc.box.com/shared/static/r2p82fyop73rwyr7acagbo8pmb173td0.png" TargetMode="External"/><Relationship Id="rId1372" Type="http://schemas.openxmlformats.org/officeDocument/2006/relationships/hyperlink" Target="https://customwheelhousellc.box.com/shared/static/affk1x0rh3q14jtr1p0fsapgsbeprklm.png" TargetMode="External"/><Relationship Id="rId2009" Type="http://schemas.openxmlformats.org/officeDocument/2006/relationships/hyperlink" Target="https://customwheelhousellc.box.com/shared/static/y51oijsjgdhgd9p8ggpk5qtd9igmyjdx.png" TargetMode="External"/><Relationship Id="rId2216" Type="http://schemas.openxmlformats.org/officeDocument/2006/relationships/hyperlink" Target="https://customwheelhousellc.box.com/shared/static/1jetegnec5of45vjy2yas2bn1qcm287n.png" TargetMode="External"/><Relationship Id="rId602" Type="http://schemas.openxmlformats.org/officeDocument/2006/relationships/hyperlink" Target="https://customwheelhousellc.box.com/shared/static/956w85gk6vrv44si1n8y3yhfegct4x3v.png" TargetMode="External"/><Relationship Id="rId1025" Type="http://schemas.openxmlformats.org/officeDocument/2006/relationships/hyperlink" Target="https://customwheelhousellc.box.com/shared/static/qqt8hdyc5ll4390j6cnnsgx414uswb0p.png" TargetMode="External"/><Relationship Id="rId1232" Type="http://schemas.openxmlformats.org/officeDocument/2006/relationships/hyperlink" Target="https://customwheelhousellc.box.com/shared/static/as1k6bwilj4i3zdshfhm7dkl5u6e9rbw.png" TargetMode="External"/><Relationship Id="rId1677" Type="http://schemas.openxmlformats.org/officeDocument/2006/relationships/hyperlink" Target="https://customwheelhousellc.box.com/shared/static/dd246zcet08a60dpendw1ru833spavnj.png" TargetMode="External"/><Relationship Id="rId1884" Type="http://schemas.openxmlformats.org/officeDocument/2006/relationships/hyperlink" Target="https://customwheelhousellc.box.com/shared/static/w5xtk8mm163di1h9q8fri2g026d9pyp1.png" TargetMode="External"/><Relationship Id="rId907" Type="http://schemas.openxmlformats.org/officeDocument/2006/relationships/hyperlink" Target="https://customwheelhousellc.box.com/shared/static/bm8fb0lw376v6y2z40fm9hal1uapcs4w.png" TargetMode="External"/><Relationship Id="rId1537" Type="http://schemas.openxmlformats.org/officeDocument/2006/relationships/hyperlink" Target="https://customwheelhousellc.box.com/shared/static/olqalupl2v9lsjo3sqshrfuw8l7wtt5c.png" TargetMode="External"/><Relationship Id="rId1744" Type="http://schemas.openxmlformats.org/officeDocument/2006/relationships/hyperlink" Target="https://customwheelhousellc.box.com/shared/static/scjvthb9j4q6yccmc0a3gag6dh615ord.png" TargetMode="External"/><Relationship Id="rId1951" Type="http://schemas.openxmlformats.org/officeDocument/2006/relationships/hyperlink" Target="https://customwheelhousellc.box.com/shared/static/v9agac1104ziazdii5yyjyeoj2qhi1qt.jpg" TargetMode="External"/><Relationship Id="rId36" Type="http://schemas.openxmlformats.org/officeDocument/2006/relationships/hyperlink" Target="https://customwheelhousellc.box.com/shared/static/49eqtdcd0lknoch8j3abwmtwkc9n99dt.png" TargetMode="External"/><Relationship Id="rId1604" Type="http://schemas.openxmlformats.org/officeDocument/2006/relationships/hyperlink" Target="https://customwheelhousellc.box.com/shared/static/n39hgfcarbemerh3ibbz7witj6b5pu9b.png" TargetMode="External"/><Relationship Id="rId185" Type="http://schemas.openxmlformats.org/officeDocument/2006/relationships/hyperlink" Target="https://customwheelhousellc.box.com/shared/static/x2ukc6vhfyfdi3k5nptt9ybtss68oixt.png" TargetMode="External"/><Relationship Id="rId1811" Type="http://schemas.openxmlformats.org/officeDocument/2006/relationships/hyperlink" Target="https://customwheelhousellc.box.com/shared/static/oakih2rnsh7th1awyxi5c2l4l533yixq.png" TargetMode="External"/><Relationship Id="rId1909" Type="http://schemas.openxmlformats.org/officeDocument/2006/relationships/hyperlink" Target="https://customwheelhousellc.box.com/shared/static/t65l1ha2cfauj7ywaakc7qe1wjva10fu.png" TargetMode="External"/><Relationship Id="rId392" Type="http://schemas.openxmlformats.org/officeDocument/2006/relationships/hyperlink" Target="https://customwheelhousellc.box.com/shared/static/nydpzp6sv8vhrdrxp406hv80pivjmvjk.png" TargetMode="External"/><Relationship Id="rId697" Type="http://schemas.openxmlformats.org/officeDocument/2006/relationships/hyperlink" Target="https://customwheelhousellc.box.com/shared/static/yl15h4d2hyb72b9r3kia1akyuao49gvv.png" TargetMode="External"/><Relationship Id="rId2073" Type="http://schemas.openxmlformats.org/officeDocument/2006/relationships/hyperlink" Target="https://customwheelhousellc.box.com/shared/static/d8lcw0il4dw07ygfo89vxn2j1ek4b9a0.png" TargetMode="External"/><Relationship Id="rId2280" Type="http://schemas.openxmlformats.org/officeDocument/2006/relationships/hyperlink" Target="https://customwheelhousellc.box.com/shared/static/jrb85l1srxssn9ssdm6bxo0wmt1n7f8g.png" TargetMode="External"/><Relationship Id="rId252" Type="http://schemas.openxmlformats.org/officeDocument/2006/relationships/hyperlink" Target="https://customwheelhousellc.box.com/shared/static/s5kqsopktkm2792cfwe8hj0brr432pom.png" TargetMode="External"/><Relationship Id="rId1187" Type="http://schemas.openxmlformats.org/officeDocument/2006/relationships/hyperlink" Target="https://customwheelhousellc.box.com/shared/static/i5wjiq2turnk0k42m6ecms3e3ouxkg93.png" TargetMode="External"/><Relationship Id="rId2140" Type="http://schemas.openxmlformats.org/officeDocument/2006/relationships/hyperlink" Target="https://customwheelhousellc.box.com/shared/static/qlddx0c9ta01qo4hv4l3fjn8l24ko21j.png" TargetMode="External"/><Relationship Id="rId112" Type="http://schemas.openxmlformats.org/officeDocument/2006/relationships/hyperlink" Target="https://customwheelhousellc.box.com/shared/static/pbp2syyxtiyifpogdje5g0yaosuwnhs4.png" TargetMode="External"/><Relationship Id="rId557" Type="http://schemas.openxmlformats.org/officeDocument/2006/relationships/hyperlink" Target="https://customwheelhousellc.box.com/shared/static/wdezfgk39xykcpr6bx15yvy5w6kg2es7.png" TargetMode="External"/><Relationship Id="rId764" Type="http://schemas.openxmlformats.org/officeDocument/2006/relationships/hyperlink" Target="https://customwheelhousellc.box.com/shared/static/tyye0p0kbypf1rxme2qcbt4y1uh0e78d.png" TargetMode="External"/><Relationship Id="rId971" Type="http://schemas.openxmlformats.org/officeDocument/2006/relationships/hyperlink" Target="https://customwheelhousellc.box.com/shared/static/cmsovfcg6bqbyz2e1llh168penu2tmfe.png" TargetMode="External"/><Relationship Id="rId1394" Type="http://schemas.openxmlformats.org/officeDocument/2006/relationships/hyperlink" Target="https://customwheelhousellc.box.com/shared/static/ljh7x7y7yvamj9f5n2w0svej7f8w3q52.png" TargetMode="External"/><Relationship Id="rId1699" Type="http://schemas.openxmlformats.org/officeDocument/2006/relationships/hyperlink" Target="https://customwheelhousellc.box.com/shared/static/w17d5w9qycyrkzstl1gagwjvkex4axiz.png" TargetMode="External"/><Relationship Id="rId2000" Type="http://schemas.openxmlformats.org/officeDocument/2006/relationships/hyperlink" Target="https://customwheelhousellc.box.com/shared/static/92brkhli3lq8vg6t1lolzwozjd4kx02p.png" TargetMode="External"/><Relationship Id="rId2238" Type="http://schemas.openxmlformats.org/officeDocument/2006/relationships/hyperlink" Target="https://customwheelhousellc.box.com/shared/static/63mkj56np3igs28vapkxq63yv5cgut9y.png" TargetMode="External"/><Relationship Id="rId417" Type="http://schemas.openxmlformats.org/officeDocument/2006/relationships/hyperlink" Target="https://customwheelhousellc.box.com/shared/static/a7hlttwmxanp87kdfzu4292pmt6oruet.jpg" TargetMode="External"/><Relationship Id="rId624" Type="http://schemas.openxmlformats.org/officeDocument/2006/relationships/hyperlink" Target="https://customwheelhousellc.box.com/shared/static/49eqtdcd0lknoch8j3abwmtwkc9n99dt.png" TargetMode="External"/><Relationship Id="rId831" Type="http://schemas.openxmlformats.org/officeDocument/2006/relationships/hyperlink" Target="https://customwheelhousellc.box.com/shared/static/a3hojw7q1zg51fe0st9o7cla5jp0s21n.png" TargetMode="External"/><Relationship Id="rId1047" Type="http://schemas.openxmlformats.org/officeDocument/2006/relationships/hyperlink" Target="https://customwheelhousellc.box.com/shared/static/eg7v4w61qakwqe3hna1di609xufs1uza.png" TargetMode="External"/><Relationship Id="rId1254" Type="http://schemas.openxmlformats.org/officeDocument/2006/relationships/hyperlink" Target="https://customwheelhousellc.box.com/shared/static/iyjsw5gtvl64909qjmagvbp8zdow732f.png" TargetMode="External"/><Relationship Id="rId1461" Type="http://schemas.openxmlformats.org/officeDocument/2006/relationships/hyperlink" Target="https://customwheelhousellc.box.com/shared/static/7403cckf9pe1sj2oj8169skvhe8goq55.png" TargetMode="External"/><Relationship Id="rId929" Type="http://schemas.openxmlformats.org/officeDocument/2006/relationships/hyperlink" Target="https://customwheelhousellc.box.com/shared/static/irgmta52t2sbp7p3h4hf39bra94dzvpx.png" TargetMode="External"/><Relationship Id="rId1114" Type="http://schemas.openxmlformats.org/officeDocument/2006/relationships/hyperlink" Target="https://customwheelhousellc.box.com/shared/static/c4ufv9aininvbal09hmrzmmltknaeme3.png" TargetMode="External"/><Relationship Id="rId1321" Type="http://schemas.openxmlformats.org/officeDocument/2006/relationships/hyperlink" Target="https://customwheelhousellc.box.com/shared/static/u20acb868us743ssxjvywhscm6h39on7.png" TargetMode="External"/><Relationship Id="rId1559" Type="http://schemas.openxmlformats.org/officeDocument/2006/relationships/hyperlink" Target="https://customwheelhousellc.box.com/shared/static/6bh8klnkkhjmtjiz0w67pc9lj8fw1y0k.png" TargetMode="External"/><Relationship Id="rId1766" Type="http://schemas.openxmlformats.org/officeDocument/2006/relationships/hyperlink" Target="https://customwheelhousellc.box.com/shared/static/tlnnriphzu5xg5oluypzwgqz2uj5efw7.png" TargetMode="External"/><Relationship Id="rId1973" Type="http://schemas.openxmlformats.org/officeDocument/2006/relationships/hyperlink" Target="https://customwheelhousellc.box.com/shared/static/xmrffiz4h3jkmblhu649zf4m1ruu4gna.png" TargetMode="External"/><Relationship Id="rId58" Type="http://schemas.openxmlformats.org/officeDocument/2006/relationships/hyperlink" Target="https://customwheelhousellc.box.com/shared/static/zxp253pdnj2apgq7lkhgch5h7mkyz8i4.png" TargetMode="External"/><Relationship Id="rId1419" Type="http://schemas.openxmlformats.org/officeDocument/2006/relationships/hyperlink" Target="https://customwheelhousellc.box.com/shared/static/90stisi44nvvetifyuf6lpf1gvof26u6.png" TargetMode="External"/><Relationship Id="rId1626" Type="http://schemas.openxmlformats.org/officeDocument/2006/relationships/hyperlink" Target="https://customwheelhousellc.box.com/shared/static/pldg9xs22b5w7cd3h7gbkccd1z1j832m.png" TargetMode="External"/><Relationship Id="rId1833" Type="http://schemas.openxmlformats.org/officeDocument/2006/relationships/hyperlink" Target="https://customwheelhousellc.box.com/shared/static/x7sy6v49gld1o1cratfn5l6oaurk6eqi.png" TargetMode="External"/><Relationship Id="rId1900" Type="http://schemas.openxmlformats.org/officeDocument/2006/relationships/hyperlink" Target="https://customwheelhousellc.box.com/shared/static/vy60648obkwp2rhz43ql9w9qxfys4r93.png" TargetMode="External"/><Relationship Id="rId2095" Type="http://schemas.openxmlformats.org/officeDocument/2006/relationships/hyperlink" Target="https://customwheelhousellc.box.com/shared/static/z5kgy509x0w34cp41vmqmsuz1g5pner2.jpg" TargetMode="External"/><Relationship Id="rId274" Type="http://schemas.openxmlformats.org/officeDocument/2006/relationships/hyperlink" Target="https://customwheelhousellc.box.com/shared/static/x8c95v3sn51o40put8k3hli8jtpckpi9.png" TargetMode="External"/><Relationship Id="rId481" Type="http://schemas.openxmlformats.org/officeDocument/2006/relationships/hyperlink" Target="https://customwheelhousellc.box.com/shared/static/139g80udj4iuwh3sj4fjv94geq79iget.png" TargetMode="External"/><Relationship Id="rId2162" Type="http://schemas.openxmlformats.org/officeDocument/2006/relationships/hyperlink" Target="https://customwheelhousellc.box.com/shared/static/gbasy4wnsfrky5t6ia1wkubn9ec31l3x.png" TargetMode="External"/><Relationship Id="rId134" Type="http://schemas.openxmlformats.org/officeDocument/2006/relationships/hyperlink" Target="https://customwheelhousellc.box.com/shared/static/55xxd6qguoi0khkbohv22b48gydys4xz.png" TargetMode="External"/><Relationship Id="rId579" Type="http://schemas.openxmlformats.org/officeDocument/2006/relationships/hyperlink" Target="https://customwheelhousellc.box.com/shared/static/3mwqrfvnztfvd2jr2jn87ya1sk6ovltm.png" TargetMode="External"/><Relationship Id="rId786" Type="http://schemas.openxmlformats.org/officeDocument/2006/relationships/hyperlink" Target="https://customwheelhousellc.box.com/shared/static/cre1i09e1srhjkcjucv87ghxma06lasz.png" TargetMode="External"/><Relationship Id="rId993" Type="http://schemas.openxmlformats.org/officeDocument/2006/relationships/hyperlink" Target="https://customwheelhousellc.box.com/shared/static/d2gtvn9ac5cnfet55kg7wa8jvfrhi6uu.png" TargetMode="External"/><Relationship Id="rId341" Type="http://schemas.openxmlformats.org/officeDocument/2006/relationships/hyperlink" Target="https://customwheelhousellc.box.com/shared/static/69z0ssv916kv3z3v8yktmartxajmohbd.png" TargetMode="External"/><Relationship Id="rId439" Type="http://schemas.openxmlformats.org/officeDocument/2006/relationships/hyperlink" Target="https://customwheelhousellc.box.com/shared/static/lnmlzo922ioa37nzxkl3s6ueg8mxqekx.png" TargetMode="External"/><Relationship Id="rId646" Type="http://schemas.openxmlformats.org/officeDocument/2006/relationships/hyperlink" Target="https://customwheelhousellc.box.com/shared/static/4htga0llddyttpo6p93zxxnmeho80x8p.png" TargetMode="External"/><Relationship Id="rId1069" Type="http://schemas.openxmlformats.org/officeDocument/2006/relationships/hyperlink" Target="https://customwheelhousellc.box.com/shared/static/f3y5u7stb37swccmhioqyfus76lwaldn.png" TargetMode="External"/><Relationship Id="rId1276" Type="http://schemas.openxmlformats.org/officeDocument/2006/relationships/hyperlink" Target="https://customwheelhousellc.box.com/shared/static/k080z7izsr17jdq5flkbfndvf31dskvv.png" TargetMode="External"/><Relationship Id="rId1483" Type="http://schemas.openxmlformats.org/officeDocument/2006/relationships/hyperlink" Target="https://customwheelhousellc.box.com/shared/static/3x4ngmsm1a1ck977hmb5ur3mezx0vrxs.png" TargetMode="External"/><Relationship Id="rId2022" Type="http://schemas.openxmlformats.org/officeDocument/2006/relationships/hyperlink" Target="https://customwheelhousellc.box.com/shared/static/yi1aba45z3kbwsk6rkvf7t2iyagbxw24.png" TargetMode="External"/><Relationship Id="rId201" Type="http://schemas.openxmlformats.org/officeDocument/2006/relationships/hyperlink" Target="https://customwheelhousellc.box.com/shared/static/bk2wjee4xwi5hg88wig4rmkrl5b46q3d.png" TargetMode="External"/><Relationship Id="rId506" Type="http://schemas.openxmlformats.org/officeDocument/2006/relationships/hyperlink" Target="https://customwheelhousellc.box.com/shared/static/1nkj4doxzinqau223azsa6x042w5ky9s.jpg" TargetMode="External"/><Relationship Id="rId853" Type="http://schemas.openxmlformats.org/officeDocument/2006/relationships/hyperlink" Target="https://customwheelhousellc.box.com/shared/static/a62ad15owcu8qucoxi4wtp1t94jp195p.png" TargetMode="External"/><Relationship Id="rId1136" Type="http://schemas.openxmlformats.org/officeDocument/2006/relationships/hyperlink" Target="https://customwheelhousellc.box.com/shared/static/5xza5cs1uld7dglgzlmadjnag0ljrv48.png" TargetMode="External"/><Relationship Id="rId1690" Type="http://schemas.openxmlformats.org/officeDocument/2006/relationships/hyperlink" Target="https://customwheelhousellc.box.com/shared/static/pxmobqm1k3m7iola3kp4bldswdezq4r6.png" TargetMode="External"/><Relationship Id="rId1788" Type="http://schemas.openxmlformats.org/officeDocument/2006/relationships/hyperlink" Target="https://customwheelhousellc.box.com/shared/static/ssodgoz08nlh1exyxx0flzeekdaihhl2.png" TargetMode="External"/><Relationship Id="rId1995" Type="http://schemas.openxmlformats.org/officeDocument/2006/relationships/hyperlink" Target="https://customwheelhousellc.box.com/shared/static/xsv1khh4fy11ztxvjtmpfjx62tsjan2v.png" TargetMode="External"/><Relationship Id="rId713" Type="http://schemas.openxmlformats.org/officeDocument/2006/relationships/hyperlink" Target="https://customwheelhousellc.box.com/shared/static/5nqrok0urn8ukxh8alulk0yz97j8yzhs.png" TargetMode="External"/><Relationship Id="rId920" Type="http://schemas.openxmlformats.org/officeDocument/2006/relationships/hyperlink" Target="https://customwheelhousellc.box.com/shared/static/brlj7ul8wfnoevn7rskuzc1lvzssa3j2.png" TargetMode="External"/><Relationship Id="rId1343" Type="http://schemas.openxmlformats.org/officeDocument/2006/relationships/hyperlink" Target="https://customwheelhousellc.box.com/s/idlbxdiwt2bgzwmd6uu7uxn4dyemtzw7" TargetMode="External"/><Relationship Id="rId1550" Type="http://schemas.openxmlformats.org/officeDocument/2006/relationships/hyperlink" Target="https://customwheelhousellc.box.com/shared/static/omkpvvhgj5486e5hocfthntw5gru5z9k.png" TargetMode="External"/><Relationship Id="rId1648" Type="http://schemas.openxmlformats.org/officeDocument/2006/relationships/hyperlink" Target="https://customwheelhousellc.box.com/shared/static/pldg9xs22b5w7cd3h7gbkccd1z1j832m.png" TargetMode="External"/><Relationship Id="rId1203" Type="http://schemas.openxmlformats.org/officeDocument/2006/relationships/hyperlink" Target="https://customwheelhousellc.box.com/shared/static/hte0ogie88fa3e8lk9v3k5ol1c61ieli.png" TargetMode="External"/><Relationship Id="rId1410" Type="http://schemas.openxmlformats.org/officeDocument/2006/relationships/hyperlink" Target="https://customwheelhousellc.box.com/shared/static/kw0fueipcqhrd586wvu2ea4z8kz65xi2.png" TargetMode="External"/><Relationship Id="rId1508" Type="http://schemas.openxmlformats.org/officeDocument/2006/relationships/hyperlink" Target="https://customwheelhousellc.box.com/shared/static/m2dyeijlqe5eginapbftf5v0h7m9263n.png" TargetMode="External"/><Relationship Id="rId1855" Type="http://schemas.openxmlformats.org/officeDocument/2006/relationships/hyperlink" Target="https://customwheelhousellc.box.com/shared/static/kqy40nmwu2hb6ru5xjd4p33yavf08pkh.png" TargetMode="External"/><Relationship Id="rId1715" Type="http://schemas.openxmlformats.org/officeDocument/2006/relationships/hyperlink" Target="https://customwheelhousellc.box.com/shared/static/ogas09bfej803d7miyabg0uxzziitx6j.png" TargetMode="External"/><Relationship Id="rId1922" Type="http://schemas.openxmlformats.org/officeDocument/2006/relationships/hyperlink" Target="https://customwheelhousellc.box.com/shared/static/f3yya0rwyhdi3x7ecnmpy1cri7iv7zxh.png" TargetMode="External"/><Relationship Id="rId296" Type="http://schemas.openxmlformats.org/officeDocument/2006/relationships/hyperlink" Target="https://customwheelhousellc.box.com/shared/static/flu0cfv6s67j6p769dpjjy7vef4yvmn5.png" TargetMode="External"/><Relationship Id="rId2184" Type="http://schemas.openxmlformats.org/officeDocument/2006/relationships/hyperlink" Target="https://customwheelhousellc.box.com/shared/static/crxux6kqpzypyrg0gevtzcipyktxluum.png" TargetMode="External"/><Relationship Id="rId156" Type="http://schemas.openxmlformats.org/officeDocument/2006/relationships/hyperlink" Target="https://customwheelhousellc.box.com/shared/static/cre1i09e1srhjkcjucv87ghxma06lasz.png" TargetMode="External"/><Relationship Id="rId363" Type="http://schemas.openxmlformats.org/officeDocument/2006/relationships/hyperlink" Target="https://customwheelhousellc.box.com/shared/static/mesk4y7leviab5uzqhb1xecu706rbev8.png" TargetMode="External"/><Relationship Id="rId570" Type="http://schemas.openxmlformats.org/officeDocument/2006/relationships/hyperlink" Target="https://customwheelhousellc.box.com/shared/static/8nc7vcgiwb542bh96ld5ax54d40nchu2.png" TargetMode="External"/><Relationship Id="rId2044" Type="http://schemas.openxmlformats.org/officeDocument/2006/relationships/hyperlink" Target="https://customwheelhousellc.box.com/shared/static/xdo6wvaw44fjsrrw9t8wb742cpdp17ku.png" TargetMode="External"/><Relationship Id="rId2251" Type="http://schemas.openxmlformats.org/officeDocument/2006/relationships/hyperlink" Target="https://customwheelhousellc.box.com/shared/static/5s6rmcijker2vv5xfjblc0sfqsuay438.png" TargetMode="External"/><Relationship Id="rId223" Type="http://schemas.openxmlformats.org/officeDocument/2006/relationships/hyperlink" Target="https://customwheelhousellc.box.com/shared/static/f354q1bxh6nnnfe7m5cslfghjja8z42u.png" TargetMode="External"/><Relationship Id="rId430" Type="http://schemas.openxmlformats.org/officeDocument/2006/relationships/hyperlink" Target="https://customwheelhousellc.box.com/shared/static/xmrffiz4h3jkmblhu649zf4m1ruu4gna.png" TargetMode="External"/><Relationship Id="rId668" Type="http://schemas.openxmlformats.org/officeDocument/2006/relationships/hyperlink" Target="https://customwheelhousellc.box.com/shared/static/sxvymtyvcjveapk8vo47z0f2o36i2cmq.png" TargetMode="External"/><Relationship Id="rId875" Type="http://schemas.openxmlformats.org/officeDocument/2006/relationships/hyperlink" Target="https://customwheelhousellc.box.com/shared/static/esohhdlc0nj33191504lbskf3qmxi8l9.jpg" TargetMode="External"/><Relationship Id="rId1060" Type="http://schemas.openxmlformats.org/officeDocument/2006/relationships/hyperlink" Target="https://customwheelhousellc.box.com/shared/static/n46q52ytxnu15g9s5is883n1297zyy6y.png" TargetMode="External"/><Relationship Id="rId1298" Type="http://schemas.openxmlformats.org/officeDocument/2006/relationships/hyperlink" Target="https://customwheelhousellc.box.com/shared/static/jo4z27fisdlez98f2ybjm4bqxe0v8gkf.png" TargetMode="External"/><Relationship Id="rId2111" Type="http://schemas.openxmlformats.org/officeDocument/2006/relationships/hyperlink" Target="https://customwheelhousellc.box.com/shared/static/d47gbzszyonu8uwocn9ignn516txd33t.png" TargetMode="External"/><Relationship Id="rId528" Type="http://schemas.openxmlformats.org/officeDocument/2006/relationships/hyperlink" Target="https://customwheelhousellc.box.com/shared/static/2oxjdawg1qzam8g6hk20jongom1e9p9f.png" TargetMode="External"/><Relationship Id="rId735" Type="http://schemas.openxmlformats.org/officeDocument/2006/relationships/hyperlink" Target="https://customwheelhousellc.box.com/shared/static/6ui3sggnkjqmm60hcs3kciyuhtq45wez.png" TargetMode="External"/><Relationship Id="rId942" Type="http://schemas.openxmlformats.org/officeDocument/2006/relationships/hyperlink" Target="https://customwheelhousellc.box.com/shared/static/w132fjmvg4mfiex16i3nrxdntr4ze37c.png" TargetMode="External"/><Relationship Id="rId1158" Type="http://schemas.openxmlformats.org/officeDocument/2006/relationships/hyperlink" Target="https://customwheelhousellc.box.com/shared/static/ffk8fhft2yz6ghgewizcw29b4f6ynbfu.png" TargetMode="External"/><Relationship Id="rId1365" Type="http://schemas.openxmlformats.org/officeDocument/2006/relationships/hyperlink" Target="https://customwheelhousellc.box.com/shared/static/jytokiv5krid4lx2uungj8s1q3l0zlb2.png" TargetMode="External"/><Relationship Id="rId1572" Type="http://schemas.openxmlformats.org/officeDocument/2006/relationships/hyperlink" Target="https://customwheelhousellc.box.com/shared/static/pd8ruiyu37ndghyz98591odl3x9ci5to.png" TargetMode="External"/><Relationship Id="rId2209" Type="http://schemas.openxmlformats.org/officeDocument/2006/relationships/hyperlink" Target="https://customwheelhousellc.box.com/shared/static/f6hn549pd3y0sif2t8330ghmd5xugthn.png" TargetMode="External"/><Relationship Id="rId1018" Type="http://schemas.openxmlformats.org/officeDocument/2006/relationships/hyperlink" Target="https://customwheelhousellc.box.com/shared/static/v6p47tnv1xr297ra2rmp32rq6pzsd44y.png" TargetMode="External"/><Relationship Id="rId1225" Type="http://schemas.openxmlformats.org/officeDocument/2006/relationships/hyperlink" Target="https://customwheelhousellc.box.com/shared/static/iml0en0c852j4v4eghettfkjkrykw4ux.png" TargetMode="External"/><Relationship Id="rId1432" Type="http://schemas.openxmlformats.org/officeDocument/2006/relationships/hyperlink" Target="https://customwheelhousellc.box.com/shared/static/ljashu2hhgvfc7acmawi2ovfcetdshcb.png" TargetMode="External"/><Relationship Id="rId1877" Type="http://schemas.openxmlformats.org/officeDocument/2006/relationships/hyperlink" Target="https://customwheelhousellc.box.com/shared/static/sem712tvo63385zkkj2u98j4j2wuxv5m.png" TargetMode="External"/><Relationship Id="rId71" Type="http://schemas.openxmlformats.org/officeDocument/2006/relationships/hyperlink" Target="https://customwheelhousellc.box.com/shared/static/bc9o5fvvolgn63gk793b5c24hj8iyuiv.png" TargetMode="External"/><Relationship Id="rId802" Type="http://schemas.openxmlformats.org/officeDocument/2006/relationships/hyperlink" Target="https://customwheelhousellc.box.com/shared/static/i0kkewz6i12u5222vdb2z4pxevyb2ctj.png" TargetMode="External"/><Relationship Id="rId1737" Type="http://schemas.openxmlformats.org/officeDocument/2006/relationships/hyperlink" Target="https://customwheelhousellc.box.com/shared/static/apqabbx61f2vrdm3ogyasdraa4xsjijo.png" TargetMode="External"/><Relationship Id="rId1944" Type="http://schemas.openxmlformats.org/officeDocument/2006/relationships/hyperlink" Target="https://customwheelhousellc.box.com/shared/static/m9jwz5nbjpuzp6klt1zznfl3x9s4ebml.png" TargetMode="External"/><Relationship Id="rId29" Type="http://schemas.openxmlformats.org/officeDocument/2006/relationships/hyperlink" Target="https://customwheelhousellc.box.com/shared/static/sijtlsradjbuf8pkanyn9bwbkegwx75x.png" TargetMode="External"/><Relationship Id="rId178" Type="http://schemas.openxmlformats.org/officeDocument/2006/relationships/hyperlink" Target="https://customwheelhousellc.box.com/shared/static/olqalupl2v9lsjo3sqshrfuw8l7wtt5c.png" TargetMode="External"/><Relationship Id="rId1804" Type="http://schemas.openxmlformats.org/officeDocument/2006/relationships/hyperlink" Target="https://customwheelhousellc.box.com/shared/static/u2nrxvs7q2w28o5ruoibr2ut2yp4t4j2.png" TargetMode="External"/><Relationship Id="rId385" Type="http://schemas.openxmlformats.org/officeDocument/2006/relationships/hyperlink" Target="https://customwheelhousellc.box.com/shared/static/ei685u6rzahtto315fbm7qlx05fl86tj.png" TargetMode="External"/><Relationship Id="rId592" Type="http://schemas.openxmlformats.org/officeDocument/2006/relationships/hyperlink" Target="https://customwheelhousellc.box.com/shared/static/huxfm98m86v8a9hg0w3ln5oyyeg0h2b9.png" TargetMode="External"/><Relationship Id="rId2066" Type="http://schemas.openxmlformats.org/officeDocument/2006/relationships/hyperlink" Target="https://customwheelhousellc.box.com/shared/static/z778ncdtt8d8eki2dirysti8s52u9lnt.png" TargetMode="External"/><Relationship Id="rId2273" Type="http://schemas.openxmlformats.org/officeDocument/2006/relationships/hyperlink" Target="https://customwheelhousellc.box.com/shared/static/xaz417ks3sqnyv9qjpll05ivs63kll4m.png" TargetMode="External"/><Relationship Id="rId245" Type="http://schemas.openxmlformats.org/officeDocument/2006/relationships/hyperlink" Target="https://customwheelhousellc.box.com/shared/static/ayy72tdydgjaigh3jt59e3qpfsz2cekd.png" TargetMode="External"/><Relationship Id="rId452" Type="http://schemas.openxmlformats.org/officeDocument/2006/relationships/hyperlink" Target="https://customwheelhousellc.box.com/shared/static/0gqbrd52ds0vqqcgoy7aog2xj8g3lwjx.png" TargetMode="External"/><Relationship Id="rId897" Type="http://schemas.openxmlformats.org/officeDocument/2006/relationships/hyperlink" Target="https://customwheelhousellc.box.com/shared/static/b8u01mz6ulem9p0rv9ep1tn9bodrigdu.png" TargetMode="External"/><Relationship Id="rId1082" Type="http://schemas.openxmlformats.org/officeDocument/2006/relationships/hyperlink" Target="https://customwheelhousellc.box.com/shared/static/37u93khlx7t91p6oydixo5jm33x5u63q.jpg" TargetMode="External"/><Relationship Id="rId2133" Type="http://schemas.openxmlformats.org/officeDocument/2006/relationships/hyperlink" Target="https://customwheelhousellc.box.com/shared/static/7vn109196qg7zjd2swkapib42dzdeeyx.png" TargetMode="External"/><Relationship Id="rId105" Type="http://schemas.openxmlformats.org/officeDocument/2006/relationships/hyperlink" Target="https://customwheelhousellc.box.com/shared/static/m5xa8lxy7t5vuze5bhczpihbok0ilpq1.png" TargetMode="External"/><Relationship Id="rId312" Type="http://schemas.openxmlformats.org/officeDocument/2006/relationships/hyperlink" Target="https://customwheelhousellc.box.com/shared/static/irgmta52t2sbp7p3h4hf39bra94dzvpx.png" TargetMode="External"/><Relationship Id="rId757" Type="http://schemas.openxmlformats.org/officeDocument/2006/relationships/hyperlink" Target="https://customwheelhousellc.box.com/shared/static/7glzaacyg49a48865r9a3wvnaqk24zbm.jpg" TargetMode="External"/><Relationship Id="rId964" Type="http://schemas.openxmlformats.org/officeDocument/2006/relationships/hyperlink" Target="https://customwheelhousellc.box.com/shared/static/cbkf64jrj2h5km4rkydqwx8mg355yjct.jpg" TargetMode="External"/><Relationship Id="rId1387" Type="http://schemas.openxmlformats.org/officeDocument/2006/relationships/hyperlink" Target="https://customwheelhousellc.box.com/shared/static/a7hlttwmxanp87kdfzu4292pmt6oruet.jpg" TargetMode="External"/><Relationship Id="rId1594" Type="http://schemas.openxmlformats.org/officeDocument/2006/relationships/hyperlink" Target="https://customwheelhousellc.box.com/shared/static/n39hgfcarbemerh3ibbz7witj6b5pu9b.png" TargetMode="External"/><Relationship Id="rId2200" Type="http://schemas.openxmlformats.org/officeDocument/2006/relationships/hyperlink" Target="https://customwheelhousellc.box.com/shared/static/bkilk6e2bx9u5z4qi5d4te2lp64vdc83.png" TargetMode="External"/><Relationship Id="rId93" Type="http://schemas.openxmlformats.org/officeDocument/2006/relationships/hyperlink" Target="https://customwheelhousellc.box.com/shared/static/3mwqrfvnztfvd2jr2jn87ya1sk6ovltm.png" TargetMode="External"/><Relationship Id="rId617" Type="http://schemas.openxmlformats.org/officeDocument/2006/relationships/hyperlink" Target="https://customwheelhousellc.box.com/shared/static/1dpgoht9r59o4cysh3cdpsfd1sm8v7dv.png" TargetMode="External"/><Relationship Id="rId824" Type="http://schemas.openxmlformats.org/officeDocument/2006/relationships/hyperlink" Target="https://customwheelhousellc.box.com/shared/static/kcgu5zm5dn7y90v1t05vqo9vnkne45ql.png" TargetMode="External"/><Relationship Id="rId1247" Type="http://schemas.openxmlformats.org/officeDocument/2006/relationships/hyperlink" Target="https://customwheelhousellc.box.com/shared/static/as1k6bwilj4i3zdshfhm7dkl5u6e9rbw.png" TargetMode="External"/><Relationship Id="rId1454" Type="http://schemas.openxmlformats.org/officeDocument/2006/relationships/hyperlink" Target="https://customwheelhousellc.box.com/shared/static/m4y81un7qjovbwik37azyblqj6s4qu7m.png" TargetMode="External"/><Relationship Id="rId1661" Type="http://schemas.openxmlformats.org/officeDocument/2006/relationships/hyperlink" Target="https://customwheelhousellc.box.com/shared/static/v7oqrxymjpl2e70ioxp3gvdj6pivvutp.png" TargetMode="External"/><Relationship Id="rId1899" Type="http://schemas.openxmlformats.org/officeDocument/2006/relationships/hyperlink" Target="https://customwheelhousellc.box.com/shared/static/2sqte7alrs169wljv63k0o4x9p3g5sos.png" TargetMode="External"/><Relationship Id="rId1107" Type="http://schemas.openxmlformats.org/officeDocument/2006/relationships/hyperlink" Target="https://customwheelhousellc.box.com/shared/static/ek7ntlf6632qp5o034qsuuu7zrvwp72z.png" TargetMode="External"/><Relationship Id="rId1314" Type="http://schemas.openxmlformats.org/officeDocument/2006/relationships/hyperlink" Target="https://customwheelhousellc.box.com/shared/static/iq0gwupl018o0t8ofxt0u3bw8b0rjvb3.png" TargetMode="External"/><Relationship Id="rId1521" Type="http://schemas.openxmlformats.org/officeDocument/2006/relationships/hyperlink" Target="https://customwheelhousellc.box.com/shared/static/sala7s6g8uyyp41wvagf8m83omomt1vj.png" TargetMode="External"/><Relationship Id="rId1759" Type="http://schemas.openxmlformats.org/officeDocument/2006/relationships/hyperlink" Target="https://customwheelhousellc.box.com/shared/static/bjc5n5o4znr0e24960fbu2meh9klba7u.png" TargetMode="External"/><Relationship Id="rId1966" Type="http://schemas.openxmlformats.org/officeDocument/2006/relationships/hyperlink" Target="https://customwheelhousellc.box.com/shared/static/xtn36n1jl2p05fg2pe5o0kx183gvo5o4.png" TargetMode="External"/><Relationship Id="rId1619" Type="http://schemas.openxmlformats.org/officeDocument/2006/relationships/hyperlink" Target="https://customwheelhousellc.box.com/shared/static/9w5qu9uqyk6kuegii2obiku6edqbmlw8.jpg" TargetMode="External"/><Relationship Id="rId1826" Type="http://schemas.openxmlformats.org/officeDocument/2006/relationships/hyperlink" Target="https://customwheelhousellc.box.com/shared/static/vczxys92ey0e1nptmv1vgr8b3nex8lbl.png" TargetMode="External"/><Relationship Id="rId20" Type="http://schemas.openxmlformats.org/officeDocument/2006/relationships/hyperlink" Target="https://customwheelhousellc.box.com/shared/static/d770esdq3p4yz2jctbvw9255udco0ztp.jpg" TargetMode="External"/><Relationship Id="rId2088" Type="http://schemas.openxmlformats.org/officeDocument/2006/relationships/hyperlink" Target="https://customwheelhousellc.box.com/shared/static/1a0ouf4c588w1hgd4ba8ljgg1sx2sbiv.png" TargetMode="External"/><Relationship Id="rId267" Type="http://schemas.openxmlformats.org/officeDocument/2006/relationships/hyperlink" Target="https://customwheelhousellc.box.com/shared/static/dqrh2tyh54fi5gjs2g2kk3m00801y98u.png" TargetMode="External"/><Relationship Id="rId474" Type="http://schemas.openxmlformats.org/officeDocument/2006/relationships/hyperlink" Target="https://customwheelhousellc.box.com/shared/static/fvoecupd8lawot491d63oawcj3te3ts0.png" TargetMode="External"/><Relationship Id="rId2155" Type="http://schemas.openxmlformats.org/officeDocument/2006/relationships/hyperlink" Target="https://customwheelhousellc.box.com/shared/static/gbasy4wnsfrky5t6ia1wkubn9ec31l3x.png" TargetMode="External"/><Relationship Id="rId127" Type="http://schemas.openxmlformats.org/officeDocument/2006/relationships/hyperlink" Target="https://customwheelhousellc.box.com/shared/static/r2p82fyop73rwyr7acagbo8pmb173td0.png" TargetMode="External"/><Relationship Id="rId681" Type="http://schemas.openxmlformats.org/officeDocument/2006/relationships/hyperlink" Target="https://customwheelhousellc.box.com/shared/static/5dhjdgcx36inavp4dt7l3uhw0jr27976.png" TargetMode="External"/><Relationship Id="rId779" Type="http://schemas.openxmlformats.org/officeDocument/2006/relationships/hyperlink" Target="https://customwheelhousellc.box.com/shared/static/7knffq6xhswtfhjmux4svz65ducw4cd1.png" TargetMode="External"/><Relationship Id="rId986" Type="http://schemas.openxmlformats.org/officeDocument/2006/relationships/hyperlink" Target="https://customwheelhousellc.box.com/shared/static/vmcr2uis9qd1p2it7d9n5t9efvlejdvs.png" TargetMode="External"/><Relationship Id="rId334" Type="http://schemas.openxmlformats.org/officeDocument/2006/relationships/hyperlink" Target="https://customwheelhousellc.box.com/shared/static/fi4xgph7j76uc0q7mwuxt63ftzmb6onc.png" TargetMode="External"/><Relationship Id="rId541" Type="http://schemas.openxmlformats.org/officeDocument/2006/relationships/hyperlink" Target="https://customwheelhousellc.box.com/shared/static/aj0r6xvwsiv6glojee5d0grgpzkf2rzm.png" TargetMode="External"/><Relationship Id="rId639" Type="http://schemas.openxmlformats.org/officeDocument/2006/relationships/hyperlink" Target="https://customwheelhousellc.box.com/shared/static/4htga0llddyttpo6p93zxxnmeho80x8p.png" TargetMode="External"/><Relationship Id="rId1171" Type="http://schemas.openxmlformats.org/officeDocument/2006/relationships/hyperlink" Target="https://customwheelhousellc.box.com/shared/static/z8muqeeiek8uczrzujxspoilvxq7dwml.png" TargetMode="External"/><Relationship Id="rId1269" Type="http://schemas.openxmlformats.org/officeDocument/2006/relationships/hyperlink" Target="https://customwheelhousellc.box.com/shared/static/zzb7pdlznbhlwj6u9nue6lzj0w6e7msg.png" TargetMode="External"/><Relationship Id="rId1476" Type="http://schemas.openxmlformats.org/officeDocument/2006/relationships/hyperlink" Target="https://customwheelhousellc.box.com/shared/static/m5xa8lxy7t5vuze5bhczpihbok0ilpq1.png" TargetMode="External"/><Relationship Id="rId2015" Type="http://schemas.openxmlformats.org/officeDocument/2006/relationships/hyperlink" Target="https://customwheelhousellc.box.com/shared/static/ykevoft8hqc8u78jluebojoxwtkegb9r.png" TargetMode="External"/><Relationship Id="rId2222" Type="http://schemas.openxmlformats.org/officeDocument/2006/relationships/hyperlink" Target="https://customwheelhousellc.box.com/shared/static/sqiqc6jgfgcqkl1xm6jc8syynmewibeg.png" TargetMode="External"/><Relationship Id="rId401" Type="http://schemas.openxmlformats.org/officeDocument/2006/relationships/hyperlink" Target="https://customwheelhousellc.box.com/shared/static/qj5mz9ddd0tpbv0w1gvk4vt46vq2xe96.png" TargetMode="External"/><Relationship Id="rId846" Type="http://schemas.openxmlformats.org/officeDocument/2006/relationships/hyperlink" Target="https://customwheelhousellc.box.com/shared/static/ddzr6al42q1g3hrk9e6nk57l5llhiqrg.png" TargetMode="External"/><Relationship Id="rId1031" Type="http://schemas.openxmlformats.org/officeDocument/2006/relationships/hyperlink" Target="https://customwheelhousellc.box.com/shared/static/x3lfe6lxi0uv025nlo2coerlp94yb0li.png" TargetMode="External"/><Relationship Id="rId1129" Type="http://schemas.openxmlformats.org/officeDocument/2006/relationships/hyperlink" Target="https://customwheelhousellc.box.com/shared/static/s5kqsopktkm2792cfwe8hj0brr432pom.png" TargetMode="External"/><Relationship Id="rId1683" Type="http://schemas.openxmlformats.org/officeDocument/2006/relationships/hyperlink" Target="https://customwheelhousellc.box.com/shared/static/6euec0z02c37l3vj9vz1ufnknx1murj1.png" TargetMode="External"/><Relationship Id="rId1890" Type="http://schemas.openxmlformats.org/officeDocument/2006/relationships/hyperlink" Target="https://customwheelhousellc.box.com/shared/static/w5xtk8mm163di1h9q8fri2g026d9pyp1.png" TargetMode="External"/><Relationship Id="rId1988" Type="http://schemas.openxmlformats.org/officeDocument/2006/relationships/hyperlink" Target="https://customwheelhousellc.box.com/shared/static/ymeock8l4gojpuxcfr9b6doqcr863nd9.png" TargetMode="External"/><Relationship Id="rId706" Type="http://schemas.openxmlformats.org/officeDocument/2006/relationships/hyperlink" Target="https://customwheelhousellc.box.com/shared/static/5qd8t45gn7n45qskfvhhc9nvlw28qc2e.jpg" TargetMode="External"/><Relationship Id="rId913" Type="http://schemas.openxmlformats.org/officeDocument/2006/relationships/hyperlink" Target="https://customwheelhousellc.box.com/shared/static/bm8fb0lw376v6y2z40fm9hal1uapcs4w.png" TargetMode="External"/><Relationship Id="rId1336" Type="http://schemas.openxmlformats.org/officeDocument/2006/relationships/hyperlink" Target="https://customwheelhousellc.box.com/shared/static/k8t8qfcbq44w1h4mfy1ncanlzrgwxpov.png" TargetMode="External"/><Relationship Id="rId1543" Type="http://schemas.openxmlformats.org/officeDocument/2006/relationships/hyperlink" Target="https://customwheelhousellc.box.com/shared/static/ytcy35bl6mhtdpbillnvwuvniumw4kdk.png" TargetMode="External"/><Relationship Id="rId1750" Type="http://schemas.openxmlformats.org/officeDocument/2006/relationships/hyperlink" Target="https://customwheelhousellc.box.com/shared/static/scjvthb9j4q6yccmc0a3gag6dh615ord.png" TargetMode="External"/><Relationship Id="rId42" Type="http://schemas.openxmlformats.org/officeDocument/2006/relationships/hyperlink" Target="https://customwheelhousellc.box.com/shared/static/k2cg8bfiok1ex9lhwjsc8miacp8ezg3p.png" TargetMode="External"/><Relationship Id="rId1403" Type="http://schemas.openxmlformats.org/officeDocument/2006/relationships/hyperlink" Target="https://customwheelhousellc.box.com/shared/static/osr6o9js3i26dk5zexo5hah25k9gdboe.png" TargetMode="External"/><Relationship Id="rId1610" Type="http://schemas.openxmlformats.org/officeDocument/2006/relationships/hyperlink" Target="https://customwheelhousellc.box.com/shared/static/pg2wo3tl4ifj7cmlr9zqcvm5469j2o90.jpg" TargetMode="External"/><Relationship Id="rId1848" Type="http://schemas.openxmlformats.org/officeDocument/2006/relationships/hyperlink" Target="https://customwheelhousellc.box.com/shared/static/vsb5iiyyad5gkh380o37afnleai6crbu.png" TargetMode="External"/><Relationship Id="rId191" Type="http://schemas.openxmlformats.org/officeDocument/2006/relationships/hyperlink" Target="https://customwheelhousellc.box.com/shared/static/2tne4er2nmhnyyyuk0ln029k9se4uqmy.png" TargetMode="External"/><Relationship Id="rId1708" Type="http://schemas.openxmlformats.org/officeDocument/2006/relationships/hyperlink" Target="https://customwheelhousellc.box.com/shared/static/qmsgox67wq9f15ttoca6uzmx4id0omfu.png" TargetMode="External"/><Relationship Id="rId1915" Type="http://schemas.openxmlformats.org/officeDocument/2006/relationships/hyperlink" Target="https://customwheelhousellc.box.com/shared/static/t65l1ha2cfauj7ywaakc7qe1wjva10fu.png" TargetMode="External"/><Relationship Id="rId289" Type="http://schemas.openxmlformats.org/officeDocument/2006/relationships/hyperlink" Target="https://customwheelhousellc.box.com/shared/static/hm8qb525vfzn5dyqfb3cxrn90i23z4u9.png" TargetMode="External"/><Relationship Id="rId496" Type="http://schemas.openxmlformats.org/officeDocument/2006/relationships/hyperlink" Target="https://customwheelhousellc.box.com/shared/static/wxvg8f8ps01x6xu56j79kwrty6o3mvow.png" TargetMode="External"/><Relationship Id="rId2177" Type="http://schemas.openxmlformats.org/officeDocument/2006/relationships/hyperlink" Target="https://customwheelhousellc.box.com/shared/static/z8stihrchugi0xv30tp3w5igwf9lg02z.png" TargetMode="External"/><Relationship Id="rId149" Type="http://schemas.openxmlformats.org/officeDocument/2006/relationships/hyperlink" Target="https://customwheelhousellc.box.com/shared/static/a7cxkbo2vjbvjbx1t003ggmrv98cwhh1.jpg" TargetMode="External"/><Relationship Id="rId356" Type="http://schemas.openxmlformats.org/officeDocument/2006/relationships/hyperlink" Target="https://customwheelhousellc.box.com/shared/static/jstogfrnynn4mbpi34ewd3hm0y00x5nq.png" TargetMode="External"/><Relationship Id="rId563" Type="http://schemas.openxmlformats.org/officeDocument/2006/relationships/hyperlink" Target="https://customwheelhousellc.box.com/shared/static/2tne4er2nmhnyyyuk0ln029k9se4uqmy.png" TargetMode="External"/><Relationship Id="rId770" Type="http://schemas.openxmlformats.org/officeDocument/2006/relationships/hyperlink" Target="https://customwheelhousellc.box.com/shared/static/tyye0p0kbypf1rxme2qcbt4y1uh0e78d.png" TargetMode="External"/><Relationship Id="rId1193" Type="http://schemas.openxmlformats.org/officeDocument/2006/relationships/hyperlink" Target="https://customwheelhousellc.box.com/shared/static/i5wjiq2turnk0k42m6ecms3e3ouxkg93.png" TargetMode="External"/><Relationship Id="rId2037" Type="http://schemas.openxmlformats.org/officeDocument/2006/relationships/hyperlink" Target="https://customwheelhousellc.box.com/shared/static/z7aobucbxuojhavzz3e5f4jmy1j5edgq.png" TargetMode="External"/><Relationship Id="rId2244" Type="http://schemas.openxmlformats.org/officeDocument/2006/relationships/hyperlink" Target="https://customwheelhousellc.box.com/shared/static/63mkj56np3igs28vapkxq63yv5cgut9y.png" TargetMode="External"/><Relationship Id="rId216" Type="http://schemas.openxmlformats.org/officeDocument/2006/relationships/hyperlink" Target="https://customwheelhousellc.box.com/shared/static/sxvymtyvcjveapk8vo47z0f2o36i2cmq.png" TargetMode="External"/><Relationship Id="rId423" Type="http://schemas.openxmlformats.org/officeDocument/2006/relationships/hyperlink" Target="https://customwheelhousellc.box.com/shared/static/dyv6feaacv60o07ktavatn0p8ykh59o0.png" TargetMode="External"/><Relationship Id="rId868" Type="http://schemas.openxmlformats.org/officeDocument/2006/relationships/hyperlink" Target="https://customwheelhousellc.box.com/shared/static/sfe156qk2pb0hkbqqenvh6xy7ghl54e0.png" TargetMode="External"/><Relationship Id="rId1053" Type="http://schemas.openxmlformats.org/officeDocument/2006/relationships/hyperlink" Target="https://customwheelhousellc.box.com/shared/static/emk8mhc4f1qryw3csfjdcm0236lvu094.png" TargetMode="External"/><Relationship Id="rId1260" Type="http://schemas.openxmlformats.org/officeDocument/2006/relationships/hyperlink" Target="https://customwheelhousellc.box.com/shared/static/jkv2huvocx6f35b2bi1ikulm5lgnzjk8.png" TargetMode="External"/><Relationship Id="rId1498" Type="http://schemas.openxmlformats.org/officeDocument/2006/relationships/hyperlink" Target="https://customwheelhousellc.box.com/shared/static/m2dyeijlqe5eginapbftf5v0h7m9263n.png" TargetMode="External"/><Relationship Id="rId2104" Type="http://schemas.openxmlformats.org/officeDocument/2006/relationships/hyperlink" Target="https://customwheelhousellc.box.com/shared/static/ugoyiiducfitb3qahvf4d54978to9hvp.png" TargetMode="External"/><Relationship Id="rId630" Type="http://schemas.openxmlformats.org/officeDocument/2006/relationships/hyperlink" Target="https://customwheelhousellc.box.com/shared/static/49eqtdcd0lknoch8j3abwmtwkc9n99dt.png" TargetMode="External"/><Relationship Id="rId728" Type="http://schemas.openxmlformats.org/officeDocument/2006/relationships/hyperlink" Target="https://customwheelhousellc.box.com/shared/static/69z0ssv916kv3z3v8yktmartxajmohbd.png" TargetMode="External"/><Relationship Id="rId935" Type="http://schemas.openxmlformats.org/officeDocument/2006/relationships/hyperlink" Target="https://customwheelhousellc.box.com/shared/static/bnuhqtcndfp5ufc9q5r8ujxvga4d8uom.png" TargetMode="External"/><Relationship Id="rId1358" Type="http://schemas.openxmlformats.org/officeDocument/2006/relationships/hyperlink" Target="https://customwheelhousellc.box.com/shared/static/kmnj60kicbk35f0ubi0z19kl84alxs7t.png" TargetMode="External"/><Relationship Id="rId1565" Type="http://schemas.openxmlformats.org/officeDocument/2006/relationships/hyperlink" Target="https://customwheelhousellc.box.com/shared/static/6bh8klnkkhjmtjiz0w67pc9lj8fw1y0k.png" TargetMode="External"/><Relationship Id="rId1772" Type="http://schemas.openxmlformats.org/officeDocument/2006/relationships/hyperlink" Target="https://customwheelhousellc.box.com/shared/static/t4svabcpxo6pmmd2gh7pv2zeec6y9q0e.png" TargetMode="External"/><Relationship Id="rId64" Type="http://schemas.openxmlformats.org/officeDocument/2006/relationships/hyperlink" Target="https://customwheelhousellc.box.com/shared/static/gz3iqopjc6p5vicrnm9t5phbnwmxw542.png" TargetMode="External"/><Relationship Id="rId1120" Type="http://schemas.openxmlformats.org/officeDocument/2006/relationships/hyperlink" Target="https://customwheelhousellc.box.com/shared/static/c4ufv9aininvbal09hmrzmmltknaeme3.png" TargetMode="External"/><Relationship Id="rId1218" Type="http://schemas.openxmlformats.org/officeDocument/2006/relationships/hyperlink" Target="https://customwheelhousellc.box.com/shared/static/0gxuw82u4e1l1qtgyg9ejcghmuw0sbgs.png" TargetMode="External"/><Relationship Id="rId1425" Type="http://schemas.openxmlformats.org/officeDocument/2006/relationships/hyperlink" Target="https://customwheelhousellc.box.com/shared/static/hvrwocfcgxkcfg5he8kemxhed79cz8tf.png" TargetMode="External"/><Relationship Id="rId1632" Type="http://schemas.openxmlformats.org/officeDocument/2006/relationships/hyperlink" Target="https://customwheelhousellc.box.com/shared/static/pldg9xs22b5w7cd3h7gbkccd1z1j832m.png" TargetMode="External"/><Relationship Id="rId1937" Type="http://schemas.openxmlformats.org/officeDocument/2006/relationships/hyperlink" Target="https://customwheelhousellc.box.com/shared/static/v9agac1104ziazdii5yyjyeoj2qhi1qt.jpg" TargetMode="External"/><Relationship Id="rId2199" Type="http://schemas.openxmlformats.org/officeDocument/2006/relationships/hyperlink" Target="https://customwheelhousellc.box.com/shared/static/40d1c2oagbhuqf4fem2oa9f87g5yyjks.png" TargetMode="External"/><Relationship Id="rId280" Type="http://schemas.openxmlformats.org/officeDocument/2006/relationships/hyperlink" Target="https://customwheelhousellc.box.com/shared/static/i8azalt84945ltni34rnceq1e8rr2bsx.png" TargetMode="External"/><Relationship Id="rId140" Type="http://schemas.openxmlformats.org/officeDocument/2006/relationships/hyperlink" Target="https://customwheelhousellc.box.com/shared/static/h5f0196799si9nj26688vcvcuwyvtkc4.png" TargetMode="External"/><Relationship Id="rId378" Type="http://schemas.openxmlformats.org/officeDocument/2006/relationships/hyperlink" Target="https://customwheelhousellc.box.com/shared/static/eg7v4w61qakwqe3hna1di609xufs1uza.png" TargetMode="External"/><Relationship Id="rId585" Type="http://schemas.openxmlformats.org/officeDocument/2006/relationships/hyperlink" Target="https://customwheelhousellc.box.com/shared/static/huxfm98m86v8a9hg0w3ln5oyyeg0h2b9.png" TargetMode="External"/><Relationship Id="rId792" Type="http://schemas.openxmlformats.org/officeDocument/2006/relationships/hyperlink" Target="https://customwheelhousellc.box.com/shared/static/8h0sruc047866sywjcp6ka77ty01j4ud.png" TargetMode="External"/><Relationship Id="rId2059" Type="http://schemas.openxmlformats.org/officeDocument/2006/relationships/hyperlink" Target="https://customwheelhousellc.box.com/shared/static/d8lcw0il4dw07ygfo89vxn2j1ek4b9a0.png" TargetMode="External"/><Relationship Id="rId2266" Type="http://schemas.openxmlformats.org/officeDocument/2006/relationships/hyperlink" Target="https://customwheelhousellc.box.com/shared/static/jrb85l1srxssn9ssdm6bxo0wmt1n7f8g.png" TargetMode="External"/><Relationship Id="rId6" Type="http://schemas.openxmlformats.org/officeDocument/2006/relationships/hyperlink" Target="https://customwheelhousellc.box.com/shared/static/a62ad15owcu8qucoxi4wtp1t94jp195p.png" TargetMode="External"/><Relationship Id="rId238" Type="http://schemas.openxmlformats.org/officeDocument/2006/relationships/hyperlink" Target="https://customwheelhousellc.box.com/shared/static/izrwtshv5ddb0wfek02yys7gqzq32fz5.png" TargetMode="External"/><Relationship Id="rId445" Type="http://schemas.openxmlformats.org/officeDocument/2006/relationships/hyperlink" Target="https://customwheelhousellc.box.com/shared/static/0bsulrxass3e5g0td950fgsz5928bpk6.png" TargetMode="External"/><Relationship Id="rId652" Type="http://schemas.openxmlformats.org/officeDocument/2006/relationships/hyperlink" Target="https://customwheelhousellc.box.com/shared/static/4qlw26pxzhldfuyj6d95pfku6ainsjyr.png" TargetMode="External"/><Relationship Id="rId1075" Type="http://schemas.openxmlformats.org/officeDocument/2006/relationships/hyperlink" Target="https://customwheelhousellc.box.com/shared/static/f3y5u7stb37swccmhioqyfus76lwaldn.png" TargetMode="External"/><Relationship Id="rId1282" Type="http://schemas.openxmlformats.org/officeDocument/2006/relationships/hyperlink" Target="https://customwheelhousellc.box.com/shared/static/k080z7izsr17jdq5flkbfndvf31dskvv.png" TargetMode="External"/><Relationship Id="rId2126" Type="http://schemas.openxmlformats.org/officeDocument/2006/relationships/hyperlink" Target="https://customwheelhousellc.box.com/shared/static/8xkaf0mrjc78be89pajypc1rbam0i2ct.png" TargetMode="External"/><Relationship Id="rId305" Type="http://schemas.openxmlformats.org/officeDocument/2006/relationships/hyperlink" Target="https://customwheelhousellc.box.com/shared/static/sosgpk0g9l014df5mgrjhl3jgpaqr08b.png" TargetMode="External"/><Relationship Id="rId512" Type="http://schemas.openxmlformats.org/officeDocument/2006/relationships/hyperlink" Target="https://customwheelhousellc.box.com/shared/static/2frw6ivku07dy72bvsf86v48xmx4wglb.jpg" TargetMode="External"/><Relationship Id="rId957" Type="http://schemas.openxmlformats.org/officeDocument/2006/relationships/hyperlink" Target="https://customwheelhousellc.box.com/shared/static/bys9dc2w1io8zm3apjglic2e2uaoh3ng.png" TargetMode="External"/><Relationship Id="rId1142" Type="http://schemas.openxmlformats.org/officeDocument/2006/relationships/hyperlink" Target="https://customwheelhousellc.box.com/shared/static/1po3c9vn7vv01wlqj59zea05nh41dm41.png" TargetMode="External"/><Relationship Id="rId1587" Type="http://schemas.openxmlformats.org/officeDocument/2006/relationships/hyperlink" Target="https://customwheelhousellc.box.com/shared/static/h5f0196799si9nj26688vcvcuwyvtkc4.png" TargetMode="External"/><Relationship Id="rId1794" Type="http://schemas.openxmlformats.org/officeDocument/2006/relationships/hyperlink" Target="https://customwheelhousellc.box.com/shared/static/u6bec4c1rceabockxgzbbhedc93fmthc.png" TargetMode="External"/><Relationship Id="rId86" Type="http://schemas.openxmlformats.org/officeDocument/2006/relationships/hyperlink" Target="https://customwheelhousellc.box.com/shared/static/yyw3qz0p3gf0kg4u1kc9tu85mr0ymhvc.png" TargetMode="External"/><Relationship Id="rId817" Type="http://schemas.openxmlformats.org/officeDocument/2006/relationships/hyperlink" Target="https://customwheelhousellc.box.com/shared/static/kcgu5zm5dn7y90v1t05vqo9vnkne45ql.png" TargetMode="External"/><Relationship Id="rId1002" Type="http://schemas.openxmlformats.org/officeDocument/2006/relationships/hyperlink" Target="https://customwheelhousellc.box.com/shared/static/bfvj1yzgy2e8dd1n0ipswi54pz0mj7e2.png" TargetMode="External"/><Relationship Id="rId1447" Type="http://schemas.openxmlformats.org/officeDocument/2006/relationships/hyperlink" Target="https://customwheelhousellc.box.com/shared/static/5dzgns6df2fvcx559jz09yys0bq6od07.png" TargetMode="External"/><Relationship Id="rId1654" Type="http://schemas.openxmlformats.org/officeDocument/2006/relationships/hyperlink" Target="https://customwheelhousellc.box.com/shared/static/pj5witfgkmybu2jsoegxcukn4tyosxpj.png" TargetMode="External"/><Relationship Id="rId1861" Type="http://schemas.openxmlformats.org/officeDocument/2006/relationships/hyperlink" Target="https://customwheelhousellc.box.com/shared/static/kqy40nmwu2hb6ru5xjd4p33yavf08pkh.png" TargetMode="External"/><Relationship Id="rId1307" Type="http://schemas.openxmlformats.org/officeDocument/2006/relationships/hyperlink" Target="https://customwheelhousellc.box.com/shared/static/kellxeq6mtvmwte1cml7um27zlkjl8fq.png" TargetMode="External"/><Relationship Id="rId1514" Type="http://schemas.openxmlformats.org/officeDocument/2006/relationships/hyperlink" Target="https://customwheelhousellc.box.com/shared/static/m2dyeijlqe5eginapbftf5v0h7m9263n.png" TargetMode="External"/><Relationship Id="rId1721" Type="http://schemas.openxmlformats.org/officeDocument/2006/relationships/hyperlink" Target="https://customwheelhousellc.box.com/shared/static/5ssymxdwa8v61yw5froeev8e8gsg2wb9.jpg" TargetMode="External"/><Relationship Id="rId1959" Type="http://schemas.openxmlformats.org/officeDocument/2006/relationships/hyperlink" Target="https://customwheelhousellc.box.com/shared/static/v9agac1104ziazdii5yyjyeoj2qhi1qt.jpg" TargetMode="External"/><Relationship Id="rId13" Type="http://schemas.openxmlformats.org/officeDocument/2006/relationships/hyperlink" Target="https://customwheelhousellc.box.com/shared/static/vj8grfgfjlc1wtghjthqzeyn29oylewc.png" TargetMode="External"/><Relationship Id="rId1819" Type="http://schemas.openxmlformats.org/officeDocument/2006/relationships/hyperlink" Target="https://customwheelhousellc.box.com/shared/static/x7sy6v49gld1o1cratfn5l6oaurk6eqi.png" TargetMode="External"/><Relationship Id="rId2190" Type="http://schemas.openxmlformats.org/officeDocument/2006/relationships/hyperlink" Target="https://customwheelhousellc.box.com/shared/static/dr7ufxfkox4yv7vlfk9ngtniye1u3871.png" TargetMode="External"/><Relationship Id="rId162" Type="http://schemas.openxmlformats.org/officeDocument/2006/relationships/hyperlink" Target="https://customwheelhousellc.box.com/shared/static/lioyjdghgy9hugislg2vli7qeicw8tyl.png" TargetMode="External"/><Relationship Id="rId467" Type="http://schemas.openxmlformats.org/officeDocument/2006/relationships/hyperlink" Target="https://customwheelhousellc.box.com/shared/static/dqrh2tyh54fi5gjs2g2kk3m00801y98u.png" TargetMode="External"/><Relationship Id="rId1097" Type="http://schemas.openxmlformats.org/officeDocument/2006/relationships/hyperlink" Target="https://customwheelhousellc.box.com/shared/static/gwd5262of3jpy20ynyxvhk56sjblzxe7.png" TargetMode="External"/><Relationship Id="rId2050" Type="http://schemas.openxmlformats.org/officeDocument/2006/relationships/hyperlink" Target="https://customwheelhousellc.box.com/shared/static/vlshtxsdb5q0ehjkl6wld34lncc9rw07.jpg" TargetMode="External"/><Relationship Id="rId2148" Type="http://schemas.openxmlformats.org/officeDocument/2006/relationships/hyperlink" Target="https://customwheelhousellc.box.com/shared/static/dr6pxdxxdnuzzobkhtl1xb0encf9vf8p.png" TargetMode="External"/><Relationship Id="rId674" Type="http://schemas.openxmlformats.org/officeDocument/2006/relationships/hyperlink" Target="https://customwheelhousellc.box.com/shared/static/58okmtyuejqeqs3tu12d78k9zzcq39uv.png" TargetMode="External"/><Relationship Id="rId881" Type="http://schemas.openxmlformats.org/officeDocument/2006/relationships/hyperlink" Target="https://customwheelhousellc.box.com/shared/static/bk2wjee4xwi5hg88wig4rmkrl5b46q3d.png" TargetMode="External"/><Relationship Id="rId979" Type="http://schemas.openxmlformats.org/officeDocument/2006/relationships/hyperlink" Target="https://customwheelhousellc.box.com/shared/static/ct5y219def7h8o999dzmhv170rynoxcy.jpg" TargetMode="External"/><Relationship Id="rId327" Type="http://schemas.openxmlformats.org/officeDocument/2006/relationships/hyperlink" Target="https://customwheelhousellc.box.com/shared/static/cmsovfcg6bqbyz2e1llh168penu2tmfe.png" TargetMode="External"/><Relationship Id="rId534" Type="http://schemas.openxmlformats.org/officeDocument/2006/relationships/hyperlink" Target="https://customwheelhousellc.box.com/shared/static/2p28facf0qk97ourbvaqfk68qhkmf91k.png" TargetMode="External"/><Relationship Id="rId741" Type="http://schemas.openxmlformats.org/officeDocument/2006/relationships/hyperlink" Target="https://customwheelhousellc.box.com/shared/static/9osq0re5aa1rm5epodj0i7ge4utolcry.png" TargetMode="External"/><Relationship Id="rId839" Type="http://schemas.openxmlformats.org/officeDocument/2006/relationships/hyperlink" Target="https://customwheelhousellc.box.com/shared/static/7vje2rvreyidz7fr7l9wpwfmthhmcwy7.png" TargetMode="External"/><Relationship Id="rId1164" Type="http://schemas.openxmlformats.org/officeDocument/2006/relationships/hyperlink" Target="https://customwheelhousellc.box.com/shared/static/ffk8fhft2yz6ghgewizcw29b4f6ynbfu.png" TargetMode="External"/><Relationship Id="rId1371" Type="http://schemas.openxmlformats.org/officeDocument/2006/relationships/hyperlink" Target="https://customwheelhousellc.box.com/shared/static/kwmof5v4jm8vu0rijz77og182kjfpgtq.png" TargetMode="External"/><Relationship Id="rId1469" Type="http://schemas.openxmlformats.org/officeDocument/2006/relationships/hyperlink" Target="https://customwheelhousellc.box.com/shared/static/3x4ngmsm1a1ck977hmb5ur3mezx0vrxs.png" TargetMode="External"/><Relationship Id="rId2008" Type="http://schemas.openxmlformats.org/officeDocument/2006/relationships/hyperlink" Target="https://customwheelhousellc.box.com/shared/static/7fu392a90ahf3cley0kaejfvruz5m5pb.png" TargetMode="External"/><Relationship Id="rId2215" Type="http://schemas.openxmlformats.org/officeDocument/2006/relationships/hyperlink" Target="https://customwheelhousellc.box.com/shared/static/f6hn549pd3y0sif2t8330ghmd5xugthn.png" TargetMode="External"/><Relationship Id="rId601" Type="http://schemas.openxmlformats.org/officeDocument/2006/relationships/hyperlink" Target="https://customwheelhousellc.box.com/shared/static/90bzivjm4h5od2vt7qoo1hyq8tc3cgvy.png" TargetMode="External"/><Relationship Id="rId1024" Type="http://schemas.openxmlformats.org/officeDocument/2006/relationships/hyperlink" Target="https://customwheelhousellc.box.com/shared/static/qqt8hdyc5ll4390j6cnnsgx414uswb0p.png" TargetMode="External"/><Relationship Id="rId1231" Type="http://schemas.openxmlformats.org/officeDocument/2006/relationships/hyperlink" Target="https://customwheelhousellc.box.com/shared/static/i6ajps82xwwa5o5uf186ehoo8xq1sp65.png" TargetMode="External"/><Relationship Id="rId1676" Type="http://schemas.openxmlformats.org/officeDocument/2006/relationships/hyperlink" Target="https://customwheelhousellc.box.com/shared/static/zd5sq6y0seatmfvfedj4jun9ntpae5tq.png" TargetMode="External"/><Relationship Id="rId1883" Type="http://schemas.openxmlformats.org/officeDocument/2006/relationships/hyperlink" Target="https://customwheelhousellc.box.com/shared/static/sem712tvo63385zkkj2u98j4j2wuxv5m.png" TargetMode="External"/><Relationship Id="rId906" Type="http://schemas.openxmlformats.org/officeDocument/2006/relationships/hyperlink" Target="https://customwheelhousellc.box.com/shared/static/ro9j4d2t4spk8yeowc3zw9gp900t8tdq.png" TargetMode="External"/><Relationship Id="rId1329" Type="http://schemas.openxmlformats.org/officeDocument/2006/relationships/hyperlink" Target="https://customwheelhousellc.box.com/shared/static/k8t8qfcbq44w1h4mfy1ncanlzrgwxpov.png" TargetMode="External"/><Relationship Id="rId1536" Type="http://schemas.openxmlformats.org/officeDocument/2006/relationships/hyperlink" Target="https://customwheelhousellc.box.com/shared/static/nowff22f4zfhzqq5abf2ar0m2sxbfzta.png" TargetMode="External"/><Relationship Id="rId1743" Type="http://schemas.openxmlformats.org/officeDocument/2006/relationships/hyperlink" Target="https://customwheelhousellc.box.com/shared/static/scjvthb9j4q6yccmc0a3gag6dh615ord.png" TargetMode="External"/><Relationship Id="rId1950" Type="http://schemas.openxmlformats.org/officeDocument/2006/relationships/hyperlink" Target="https://customwheelhousellc.box.com/shared/static/m9jwz5nbjpuzp6klt1zznfl3x9s4ebml.png" TargetMode="External"/><Relationship Id="rId35" Type="http://schemas.openxmlformats.org/officeDocument/2006/relationships/hyperlink" Target="https://customwheelhousellc.box.com/shared/static/ceyogc1ecym21pvvxanrxqvikvnej837.png" TargetMode="External"/><Relationship Id="rId1603" Type="http://schemas.openxmlformats.org/officeDocument/2006/relationships/hyperlink" Target="https://customwheelhousellc.box.com/shared/static/d8t0av2xtwtjvzzfgp8vxgw3g4apmvoz.png" TargetMode="External"/><Relationship Id="rId1810" Type="http://schemas.openxmlformats.org/officeDocument/2006/relationships/hyperlink" Target="https://customwheelhousellc.box.com/shared/static/u2nrxvs7q2w28o5ruoibr2ut2yp4t4j2.png" TargetMode="External"/><Relationship Id="rId184" Type="http://schemas.openxmlformats.org/officeDocument/2006/relationships/hyperlink" Target="https://customwheelhousellc.box.com/shared/static/nqp8crmfxflotjsokj3emwyzkv8pbshn.png" TargetMode="External"/><Relationship Id="rId391" Type="http://schemas.openxmlformats.org/officeDocument/2006/relationships/hyperlink" Target="https://customwheelhousellc.box.com/shared/static/k5qy31aqi4c8c0j1ktef4gm5rpez00eh.png" TargetMode="External"/><Relationship Id="rId1908" Type="http://schemas.openxmlformats.org/officeDocument/2006/relationships/hyperlink" Target="https://customwheelhousellc.box.com/shared/static/whvsnosqamn6ay39ifk1zpqy71312tuw.jpg" TargetMode="External"/><Relationship Id="rId2072" Type="http://schemas.openxmlformats.org/officeDocument/2006/relationships/hyperlink" Target="https://customwheelhousellc.box.com/shared/static/z778ncdtt8d8eki2dirysti8s52u9lnt.png" TargetMode="External"/><Relationship Id="rId251" Type="http://schemas.openxmlformats.org/officeDocument/2006/relationships/hyperlink" Target="https://customwheelhousellc.box.com/shared/static/0gxuw82u4e1l1qtgyg9ejcghmuw0sbgs.png" TargetMode="External"/><Relationship Id="rId489" Type="http://schemas.openxmlformats.org/officeDocument/2006/relationships/hyperlink" Target="https://customwheelhousellc.box.com/shared/static/z7690cb2mulwcaq5lio08p4lunbye44e.png" TargetMode="External"/><Relationship Id="rId696" Type="http://schemas.openxmlformats.org/officeDocument/2006/relationships/hyperlink" Target="https://customwheelhousellc.box.com/shared/static/yl15h4d2hyb72b9r3kia1akyuao49gvv.png" TargetMode="External"/><Relationship Id="rId349" Type="http://schemas.openxmlformats.org/officeDocument/2006/relationships/hyperlink" Target="https://customwheelhousellc.box.com/shared/static/a493docqu7bs3xckkgiytjbc7wlkvkog.png" TargetMode="External"/><Relationship Id="rId556" Type="http://schemas.openxmlformats.org/officeDocument/2006/relationships/hyperlink" Target="https://customwheelhousellc.box.com/shared/static/wdezfgk39xykcpr6bx15yvy5w6kg2es7.png" TargetMode="External"/><Relationship Id="rId763" Type="http://schemas.openxmlformats.org/officeDocument/2006/relationships/hyperlink" Target="https://customwheelhousellc.box.com/shared/static/tyye0p0kbypf1rxme2qcbt4y1uh0e78d.png" TargetMode="External"/><Relationship Id="rId1186" Type="http://schemas.openxmlformats.org/officeDocument/2006/relationships/hyperlink" Target="https://customwheelhousellc.box.com/shared/static/3u48ttoes670aeq4j4rtn2gwb6n8wpqb.png" TargetMode="External"/><Relationship Id="rId1393" Type="http://schemas.openxmlformats.org/officeDocument/2006/relationships/hyperlink" Target="https://customwheelhousellc.box.com/shared/static/uyx5p69x9vnkvfq8j68ipi0f52ypsumg.png" TargetMode="External"/><Relationship Id="rId2237" Type="http://schemas.openxmlformats.org/officeDocument/2006/relationships/hyperlink" Target="https://customwheelhousellc.box.com/shared/static/5s6rmcijker2vv5xfjblc0sfqsuay438.png" TargetMode="External"/><Relationship Id="rId111" Type="http://schemas.openxmlformats.org/officeDocument/2006/relationships/hyperlink" Target="https://customwheelhousellc.box.com/shared/static/c9waojbeputxz8uwmej7q13c06sy9u4n.png" TargetMode="External"/><Relationship Id="rId209" Type="http://schemas.openxmlformats.org/officeDocument/2006/relationships/hyperlink" Target="https://customwheelhousellc.box.com/shared/static/s7tn0964dt60im1o5ftruw2y9qr9n99v.png" TargetMode="External"/><Relationship Id="rId416" Type="http://schemas.openxmlformats.org/officeDocument/2006/relationships/hyperlink" Target="https://customwheelhousellc.box.com/shared/static/kwqg290jcr2oq1e2r2q7aqijhfqheq10.jpg" TargetMode="External"/><Relationship Id="rId970" Type="http://schemas.openxmlformats.org/officeDocument/2006/relationships/hyperlink" Target="https://customwheelhousellc.box.com/shared/static/76fg9ks2j9nv5z79n6e81ymj2qfqk2vd.png" TargetMode="External"/><Relationship Id="rId1046" Type="http://schemas.openxmlformats.org/officeDocument/2006/relationships/hyperlink" Target="https://customwheelhousellc.box.com/shared/static/s2zizv6brg5hcue0nxw9t207etspf8p6.png" TargetMode="External"/><Relationship Id="rId1253" Type="http://schemas.openxmlformats.org/officeDocument/2006/relationships/hyperlink" Target="https://customwheelhousellc.box.com/shared/static/lao4bz19tfxhn1eshwquwhnztirnjcxs.png" TargetMode="External"/><Relationship Id="rId1698" Type="http://schemas.openxmlformats.org/officeDocument/2006/relationships/hyperlink" Target="https://customwheelhousellc.box.com/shared/static/y5mllp4ngi1vfdeqwf41a98zm3vtpiyz.png" TargetMode="External"/><Relationship Id="rId623" Type="http://schemas.openxmlformats.org/officeDocument/2006/relationships/hyperlink" Target="https://customwheelhousellc.box.com/shared/static/49eqtdcd0lknoch8j3abwmtwkc9n99dt.png" TargetMode="External"/><Relationship Id="rId830" Type="http://schemas.openxmlformats.org/officeDocument/2006/relationships/hyperlink" Target="https://customwheelhousellc.box.com/shared/static/su2cmavdt800glqq0hln7rhhp3ru3bn7.png" TargetMode="External"/><Relationship Id="rId928" Type="http://schemas.openxmlformats.org/officeDocument/2006/relationships/hyperlink" Target="https://customwheelhousellc.box.com/shared/static/irgmta52t2sbp7p3h4hf39bra94dzvpx.png" TargetMode="External"/><Relationship Id="rId1460" Type="http://schemas.openxmlformats.org/officeDocument/2006/relationships/hyperlink" Target="https://customwheelhousellc.box.com/shared/static/madmis01sur4kn5t5bhmwfgm1yjun0fv.png" TargetMode="External"/><Relationship Id="rId1558" Type="http://schemas.openxmlformats.org/officeDocument/2006/relationships/hyperlink" Target="https://customwheelhousellc.box.com/shared/static/7ez7kqmw7grdd4szylqsj2l7k03akfvg.png" TargetMode="External"/><Relationship Id="rId1765" Type="http://schemas.openxmlformats.org/officeDocument/2006/relationships/hyperlink" Target="https://customwheelhousellc.box.com/shared/static/9dkdfyjyqusbdrhqt1ab0ymdh33xxwef.png" TargetMode="External"/><Relationship Id="rId57" Type="http://schemas.openxmlformats.org/officeDocument/2006/relationships/hyperlink" Target="https://customwheelhousellc.box.com/shared/static/ck8xv9uccg7modbvyqw8vkuuvp8noseq.png" TargetMode="External"/><Relationship Id="rId1113" Type="http://schemas.openxmlformats.org/officeDocument/2006/relationships/hyperlink" Target="https://customwheelhousellc.box.com/shared/static/ek7ntlf6632qp5o034qsuuu7zrvwp72z.png" TargetMode="External"/><Relationship Id="rId1320" Type="http://schemas.openxmlformats.org/officeDocument/2006/relationships/hyperlink" Target="https://customwheelhousellc.box.com/shared/static/k8t8qfcbq44w1h4mfy1ncanlzrgwxpov.png" TargetMode="External"/><Relationship Id="rId1418" Type="http://schemas.openxmlformats.org/officeDocument/2006/relationships/hyperlink" Target="https://customwheelhousellc.box.com/shared/static/lb5hh5tgvuz372ydjqv6itiolua9anv0.png" TargetMode="External"/><Relationship Id="rId1972" Type="http://schemas.openxmlformats.org/officeDocument/2006/relationships/hyperlink" Target="https://customwheelhousellc.box.com/shared/static/gtzdvx6eadf5hakb9iu36avbypoesq48.png" TargetMode="External"/><Relationship Id="rId1625" Type="http://schemas.openxmlformats.org/officeDocument/2006/relationships/hyperlink" Target="https://customwheelhousellc.box.com/shared/static/nqp8crmfxflotjsokj3emwyzkv8pbshn.png" TargetMode="External"/><Relationship Id="rId1832" Type="http://schemas.openxmlformats.org/officeDocument/2006/relationships/hyperlink" Target="https://customwheelhousellc.box.com/shared/static/vczxys92ey0e1nptmv1vgr8b3nex8lbl.png" TargetMode="External"/><Relationship Id="rId2094" Type="http://schemas.openxmlformats.org/officeDocument/2006/relationships/hyperlink" Target="https://customwheelhousellc.box.com/shared/static/2amrhwagmxuih580586ok1xwut5x5zzn.png" TargetMode="External"/><Relationship Id="rId273" Type="http://schemas.openxmlformats.org/officeDocument/2006/relationships/hyperlink" Target="https://customwheelhousellc.box.com/shared/static/bjc5n5o4znr0e24960fbu2meh9klba7u.png" TargetMode="External"/><Relationship Id="rId480" Type="http://schemas.openxmlformats.org/officeDocument/2006/relationships/hyperlink" Target="https://customwheelhousellc.box.com/shared/static/139g80udj4iuwh3sj4fjv94geq79iget.png" TargetMode="External"/><Relationship Id="rId2161" Type="http://schemas.openxmlformats.org/officeDocument/2006/relationships/hyperlink" Target="https://customwheelhousellc.box.com/shared/static/41ldlohya319z1nzb35fo9kikf8s08rw.png" TargetMode="External"/><Relationship Id="rId133" Type="http://schemas.openxmlformats.org/officeDocument/2006/relationships/hyperlink" Target="https://customwheelhousellc.box.com/shared/static/6ui3sggnkjqmm60hcs3kciyuhtq45wez.png" TargetMode="External"/><Relationship Id="rId340" Type="http://schemas.openxmlformats.org/officeDocument/2006/relationships/hyperlink" Target="https://customwheelhousellc.box.com/shared/static/qin5ba58sbqwdvkf5ffuim9q13jrkmnt.png" TargetMode="External"/><Relationship Id="rId578" Type="http://schemas.openxmlformats.org/officeDocument/2006/relationships/hyperlink" Target="https://customwheelhousellc.box.com/shared/static/3mwqrfvnztfvd2jr2jn87ya1sk6ovltm.png" TargetMode="External"/><Relationship Id="rId785" Type="http://schemas.openxmlformats.org/officeDocument/2006/relationships/hyperlink" Target="https://customwheelhousellc.box.com/shared/static/7oe8lxu73dupgc7uo4bvdwj6mdthanpe.png" TargetMode="External"/><Relationship Id="rId992" Type="http://schemas.openxmlformats.org/officeDocument/2006/relationships/hyperlink" Target="https://customwheelhousellc.box.com/shared/static/svr460wi7rmvllykl53gzz70nir9a8ug.png" TargetMode="External"/><Relationship Id="rId2021" Type="http://schemas.openxmlformats.org/officeDocument/2006/relationships/hyperlink" Target="https://customwheelhousellc.box.com/shared/static/yi1aba45z3kbwsk6rkvf7t2iyagbxw24.png" TargetMode="External"/><Relationship Id="rId2259" Type="http://schemas.openxmlformats.org/officeDocument/2006/relationships/hyperlink" Target="https://customwheelhousellc.box.com/shared/static/5s6rmcijker2vv5xfjblc0sfqsuay438.png" TargetMode="External"/><Relationship Id="rId200" Type="http://schemas.openxmlformats.org/officeDocument/2006/relationships/hyperlink" Target="https://customwheelhousellc.box.com/shared/static/yapg5jeie5it6sgk1iaecz1aprqeguay.png" TargetMode="External"/><Relationship Id="rId438" Type="http://schemas.openxmlformats.org/officeDocument/2006/relationships/hyperlink" Target="https://customwheelhousellc.box.com/shared/static/vncbptjyh0chijl0h7f6jhoh8fgofnnl.png" TargetMode="External"/><Relationship Id="rId645" Type="http://schemas.openxmlformats.org/officeDocument/2006/relationships/hyperlink" Target="https://customwheelhousellc.box.com/shared/static/4htga0llddyttpo6p93zxxnmeho80x8p.png" TargetMode="External"/><Relationship Id="rId852" Type="http://schemas.openxmlformats.org/officeDocument/2006/relationships/hyperlink" Target="https://customwheelhousellc.box.com/shared/static/ddzr6al42q1g3hrk9e6nk57l5llhiqrg.png" TargetMode="External"/><Relationship Id="rId1068" Type="http://schemas.openxmlformats.org/officeDocument/2006/relationships/hyperlink" Target="https://customwheelhousellc.box.com/shared/static/0llq9jo3x2bt0fyg8cdu5gzkiprhskf5.png" TargetMode="External"/><Relationship Id="rId1275" Type="http://schemas.openxmlformats.org/officeDocument/2006/relationships/hyperlink" Target="https://customwheelhousellc.box.com/shared/static/june41x9tkw95lt9ye4486iv1gj4tp2m.png" TargetMode="External"/><Relationship Id="rId1482" Type="http://schemas.openxmlformats.org/officeDocument/2006/relationships/hyperlink" Target="https://customwheelhousellc.box.com/shared/static/m5xa8lxy7t5vuze5bhczpihbok0ilpq1.png" TargetMode="External"/><Relationship Id="rId2119" Type="http://schemas.openxmlformats.org/officeDocument/2006/relationships/hyperlink" Target="https://customwheelhousellc.box.com/shared/static/360dv7wsgq23vfyz9ljesojs4ui85fq6.png" TargetMode="External"/><Relationship Id="rId505" Type="http://schemas.openxmlformats.org/officeDocument/2006/relationships/hyperlink" Target="https://customwheelhousellc.box.com/shared/static/1nkj4doxzinqau223azsa6x042w5ky9s.jpg" TargetMode="External"/><Relationship Id="rId712" Type="http://schemas.openxmlformats.org/officeDocument/2006/relationships/hyperlink" Target="https://customwheelhousellc.box.com/shared/static/5qd8t45gn7n45qskfvhhc9nvlw28qc2e.jpg" TargetMode="External"/><Relationship Id="rId1135" Type="http://schemas.openxmlformats.org/officeDocument/2006/relationships/hyperlink" Target="https://customwheelhousellc.box.com/shared/static/5xza5cs1uld7dglgzlmadjnag0ljrv48.png" TargetMode="External"/><Relationship Id="rId1342" Type="http://schemas.openxmlformats.org/officeDocument/2006/relationships/hyperlink" Target="https://customwheelhousellc.box.com/s/idlbxdiwt2bgzwmd6uu7uxn4dyemtzw7" TargetMode="External"/><Relationship Id="rId1787" Type="http://schemas.openxmlformats.org/officeDocument/2006/relationships/hyperlink" Target="https://customwheelhousellc.box.com/shared/static/w3uloq0lenlgfd0ny1kfbtsv1tnxly4q.png" TargetMode="External"/><Relationship Id="rId1994" Type="http://schemas.openxmlformats.org/officeDocument/2006/relationships/hyperlink" Target="https://customwheelhousellc.box.com/shared/static/92brkhli3lq8vg6t1lolzwozjd4kx02p.png" TargetMode="External"/><Relationship Id="rId79" Type="http://schemas.openxmlformats.org/officeDocument/2006/relationships/hyperlink" Target="https://customwheelhousellc.box.com/shared/static/paf4qc8jp677kvutx86yo9ntkjw6c847.png" TargetMode="External"/><Relationship Id="rId1202" Type="http://schemas.openxmlformats.org/officeDocument/2006/relationships/hyperlink" Target="https://customwheelhousellc.box.com/shared/static/r88az6h08k308u4o16fyndx03azn0c92.png" TargetMode="External"/><Relationship Id="rId1647" Type="http://schemas.openxmlformats.org/officeDocument/2006/relationships/hyperlink" Target="https://customwheelhousellc.box.com/shared/static/nqp8crmfxflotjsokj3emwyzkv8pbshn.png" TargetMode="External"/><Relationship Id="rId1854" Type="http://schemas.openxmlformats.org/officeDocument/2006/relationships/hyperlink" Target="https://customwheelhousellc.box.com/shared/static/vody1p47svni6abbgd68ctracvwif7l6.png" TargetMode="External"/><Relationship Id="rId1507" Type="http://schemas.openxmlformats.org/officeDocument/2006/relationships/hyperlink" Target="https://customwheelhousellc.box.com/shared/static/8744kvt53v2pzh5klcs6zc03cxwawjnn.png" TargetMode="External"/><Relationship Id="rId1714" Type="http://schemas.openxmlformats.org/officeDocument/2006/relationships/hyperlink" Target="https://customwheelhousellc.box.com/shared/static/ogas09bfej803d7miyabg0uxzziitx6j.png" TargetMode="External"/><Relationship Id="rId295" Type="http://schemas.openxmlformats.org/officeDocument/2006/relationships/hyperlink" Target="https://customwheelhousellc.box.com/shared/static/bitazsrmp0uu6puqe189t05a4plozxyk.png" TargetMode="External"/><Relationship Id="rId1921" Type="http://schemas.openxmlformats.org/officeDocument/2006/relationships/hyperlink" Target="https://customwheelhousellc.box.com/shared/static/x27oga09bv96dyzryjkrc5neyg3fzoh2.png" TargetMode="External"/><Relationship Id="rId2183" Type="http://schemas.openxmlformats.org/officeDocument/2006/relationships/hyperlink" Target="https://customwheelhousellc.box.com/shared/static/i7dwntw667b128uklhnwhzvdn2cvqfyv.png" TargetMode="External"/><Relationship Id="rId155" Type="http://schemas.openxmlformats.org/officeDocument/2006/relationships/hyperlink" Target="https://customwheelhousellc.box.com/shared/static/7oe8lxu73dupgc7uo4bvdwj6mdthanpe.png" TargetMode="External"/><Relationship Id="rId362" Type="http://schemas.openxmlformats.org/officeDocument/2006/relationships/hyperlink" Target="https://customwheelhousellc.box.com/shared/static/e88w5w6hnnnxat5jewcagne3j5dblpaa.png" TargetMode="External"/><Relationship Id="rId1297" Type="http://schemas.openxmlformats.org/officeDocument/2006/relationships/hyperlink" Target="https://customwheelhousellc.box.com/shared/static/jo4z27fisdlez98f2ybjm4bqxe0v8gkf.png" TargetMode="External"/><Relationship Id="rId2043" Type="http://schemas.openxmlformats.org/officeDocument/2006/relationships/hyperlink" Target="https://customwheelhousellc.box.com/shared/static/z7aobucbxuojhavzz3e5f4jmy1j5edgq.png" TargetMode="External"/><Relationship Id="rId2250" Type="http://schemas.openxmlformats.org/officeDocument/2006/relationships/hyperlink" Target="https://customwheelhousellc.box.com/shared/static/63mkj56np3igs28vapkxq63yv5cgut9y.png" TargetMode="External"/><Relationship Id="rId222" Type="http://schemas.openxmlformats.org/officeDocument/2006/relationships/hyperlink" Target="https://customwheelhousellc.box.com/shared/static/hb5p9p8617hi359wk4n2tkrvtqg8duml.png" TargetMode="External"/><Relationship Id="rId667" Type="http://schemas.openxmlformats.org/officeDocument/2006/relationships/hyperlink" Target="https://customwheelhousellc.box.com/shared/static/5727mnb4w6xiae2aj79ox2nxis9pskhy.png" TargetMode="External"/><Relationship Id="rId874" Type="http://schemas.openxmlformats.org/officeDocument/2006/relationships/hyperlink" Target="https://customwheelhousellc.box.com/shared/static/esohhdlc0nj33191504lbskf3qmxi8l9.jpg" TargetMode="External"/><Relationship Id="rId2110" Type="http://schemas.openxmlformats.org/officeDocument/2006/relationships/hyperlink" Target="https://customwheelhousellc.box.com/shared/static/p65q02yqy1hh6406hnerbwfxo6nmn887.png" TargetMode="External"/><Relationship Id="rId527" Type="http://schemas.openxmlformats.org/officeDocument/2006/relationships/hyperlink" Target="https://customwheelhousellc.box.com/shared/static/q5mvc67xabwctoi0qwvdd1fjdwgyzyw4.png" TargetMode="External"/><Relationship Id="rId734" Type="http://schemas.openxmlformats.org/officeDocument/2006/relationships/hyperlink" Target="https://customwheelhousellc.box.com/shared/static/w7k1yr1z5km1slvbq8q36jiwwu4hzo2z.png" TargetMode="External"/><Relationship Id="rId941" Type="http://schemas.openxmlformats.org/officeDocument/2006/relationships/hyperlink" Target="https://customwheelhousellc.box.com/shared/static/bnuhqtcndfp5ufc9q5r8ujxvga4d8uom.png" TargetMode="External"/><Relationship Id="rId1157" Type="http://schemas.openxmlformats.org/officeDocument/2006/relationships/hyperlink" Target="https://customwheelhousellc.box.com/shared/static/r2p82fyop73rwyr7acagbo8pmb173td0.png" TargetMode="External"/><Relationship Id="rId1364" Type="http://schemas.openxmlformats.org/officeDocument/2006/relationships/hyperlink" Target="https://customwheelhousellc.box.com/shared/static/6gk1tah6lp9w4lz3vde91no0v15hm2vb.png" TargetMode="External"/><Relationship Id="rId1571" Type="http://schemas.openxmlformats.org/officeDocument/2006/relationships/hyperlink" Target="https://customwheelhousellc.box.com/shared/static/pd8ruiyu37ndghyz98591odl3x9ci5to.png" TargetMode="External"/><Relationship Id="rId2208" Type="http://schemas.openxmlformats.org/officeDocument/2006/relationships/hyperlink" Target="https://customwheelhousellc.box.com/shared/static/cprshbw3hg9ee31f5v7zlm1s89d6kna1.png" TargetMode="External"/><Relationship Id="rId70" Type="http://schemas.openxmlformats.org/officeDocument/2006/relationships/hyperlink" Target="https://customwheelhousellc.box.com/shared/static/4q3aqns0jele0t7xh7ipvnr4m13lms6e.png" TargetMode="External"/><Relationship Id="rId801" Type="http://schemas.openxmlformats.org/officeDocument/2006/relationships/hyperlink" Target="https://customwheelhousellc.box.com/shared/static/8iu6tfhzrza8tsx0qsw390ky74lzuyaj.png" TargetMode="External"/><Relationship Id="rId1017" Type="http://schemas.openxmlformats.org/officeDocument/2006/relationships/hyperlink" Target="https://customwheelhousellc.box.com/shared/static/dyv6feaacv60o07ktavatn0p8ykh59o0.png" TargetMode="External"/><Relationship Id="rId1224" Type="http://schemas.openxmlformats.org/officeDocument/2006/relationships/hyperlink" Target="https://customwheelhousellc.box.com/shared/static/iml0en0c852j4v4eghettfkjkrykw4ux.png" TargetMode="External"/><Relationship Id="rId1431" Type="http://schemas.openxmlformats.org/officeDocument/2006/relationships/hyperlink" Target="https://customwheelhousellc.box.com/shared/static/ayy72tdydgjaigh3jt59e3qpfsz2cekd.png" TargetMode="External"/><Relationship Id="rId1669" Type="http://schemas.openxmlformats.org/officeDocument/2006/relationships/hyperlink" Target="https://customwheelhousellc.box.com/shared/static/to8erjg31b6mxpzjxf19r3s6rvo7vnfb.png" TargetMode="External"/><Relationship Id="rId1876" Type="http://schemas.openxmlformats.org/officeDocument/2006/relationships/hyperlink" Target="https://customwheelhousellc.box.com/shared/static/w5xtk8mm163di1h9q8fri2g026d9pyp1.png" TargetMode="External"/><Relationship Id="rId1529" Type="http://schemas.openxmlformats.org/officeDocument/2006/relationships/hyperlink" Target="https://customwheelhousellc.box.com/shared/static/hj0rl3hhgx0sshjmjh6igkmneom91g4q.png" TargetMode="External"/><Relationship Id="rId1736" Type="http://schemas.openxmlformats.org/officeDocument/2006/relationships/hyperlink" Target="https://customwheelhousellc.box.com/shared/static/apqabbx61f2vrdm3ogyasdraa4xsjijo.png" TargetMode="External"/><Relationship Id="rId1943" Type="http://schemas.openxmlformats.org/officeDocument/2006/relationships/hyperlink" Target="https://customwheelhousellc.box.com/shared/static/v9agac1104ziazdii5yyjyeoj2qhi1qt.jpg" TargetMode="External"/><Relationship Id="rId28" Type="http://schemas.openxmlformats.org/officeDocument/2006/relationships/hyperlink" Target="https://customwheelhousellc.box.com/shared/static/ukwb57e91b3vphbjkihpxji5ckq1ryjs.jpg" TargetMode="External"/><Relationship Id="rId1803" Type="http://schemas.openxmlformats.org/officeDocument/2006/relationships/hyperlink" Target="https://customwheelhousellc.box.com/shared/static/oakih2rnsh7th1awyxi5c2l4l533yixq.png" TargetMode="External"/><Relationship Id="rId177" Type="http://schemas.openxmlformats.org/officeDocument/2006/relationships/hyperlink" Target="https://customwheelhousellc.box.com/shared/static/nowff22f4zfhzqq5abf2ar0m2sxbfzta.png" TargetMode="External"/><Relationship Id="rId384" Type="http://schemas.openxmlformats.org/officeDocument/2006/relationships/hyperlink" Target="https://customwheelhousellc.box.com/shared/static/x3lfe6lxi0uv025nlo2coerlp94yb0li.png" TargetMode="External"/><Relationship Id="rId591" Type="http://schemas.openxmlformats.org/officeDocument/2006/relationships/hyperlink" Target="https://customwheelhousellc.box.com/shared/static/huxfm98m86v8a9hg0w3ln5oyyeg0h2b9.png" TargetMode="External"/><Relationship Id="rId2065" Type="http://schemas.openxmlformats.org/officeDocument/2006/relationships/hyperlink" Target="https://customwheelhousellc.box.com/shared/static/d8lcw0il4dw07ygfo89vxn2j1ek4b9a0.png" TargetMode="External"/><Relationship Id="rId2272" Type="http://schemas.openxmlformats.org/officeDocument/2006/relationships/hyperlink" Target="https://customwheelhousellc.box.com/shared/static/jrb85l1srxssn9ssdm6bxo0wmt1n7f8g.png" TargetMode="External"/><Relationship Id="rId244" Type="http://schemas.openxmlformats.org/officeDocument/2006/relationships/hyperlink" Target="https://customwheelhousellc.box.com/shared/static/ljashu2hhgvfc7acmawi2ovfcetdshcb.png" TargetMode="External"/><Relationship Id="rId689" Type="http://schemas.openxmlformats.org/officeDocument/2006/relationships/hyperlink" Target="https://customwheelhousellc.box.com/shared/static/5br9jdk68x325b8veluh2ghqgbtce38q.png" TargetMode="External"/><Relationship Id="rId896" Type="http://schemas.openxmlformats.org/officeDocument/2006/relationships/hyperlink" Target="https://customwheelhousellc.box.com/shared/static/qx09523yt330xmt4ng6cax929eeq03wu.png" TargetMode="External"/><Relationship Id="rId1081" Type="http://schemas.openxmlformats.org/officeDocument/2006/relationships/hyperlink" Target="https://customwheelhousellc.box.com/shared/static/f5340oygjwiyfesguvd9sop4z8nsf2v7.jpg" TargetMode="External"/><Relationship Id="rId451" Type="http://schemas.openxmlformats.org/officeDocument/2006/relationships/hyperlink" Target="https://customwheelhousellc.box.com/shared/static/0gqbrd52ds0vqqcgoy7aog2xj8g3lwjx.png" TargetMode="External"/><Relationship Id="rId549" Type="http://schemas.openxmlformats.org/officeDocument/2006/relationships/hyperlink" Target="https://customwheelhousellc.box.com/shared/static/2q2xw7nv95idawqo82vjy9vvcoznfomq.png" TargetMode="External"/><Relationship Id="rId756" Type="http://schemas.openxmlformats.org/officeDocument/2006/relationships/hyperlink" Target="https://customwheelhousellc.box.com/shared/static/7glzaacyg49a48865r9a3wvnaqk24zbm.jpg" TargetMode="External"/><Relationship Id="rId1179" Type="http://schemas.openxmlformats.org/officeDocument/2006/relationships/hyperlink" Target="https://customwheelhousellc.box.com/shared/static/hb5p9p8617hi359wk4n2tkrvtqg8duml.png" TargetMode="External"/><Relationship Id="rId1386" Type="http://schemas.openxmlformats.org/officeDocument/2006/relationships/hyperlink" Target="https://customwheelhousellc.box.com/shared/static/kwqg290jcr2oq1e2r2q7aqijhfqheq10.jpg" TargetMode="External"/><Relationship Id="rId1593" Type="http://schemas.openxmlformats.org/officeDocument/2006/relationships/hyperlink" Target="https://customwheelhousellc.box.com/shared/static/d8t0av2xtwtjvzzfgp8vxgw3g4apmvoz.png" TargetMode="External"/><Relationship Id="rId2132" Type="http://schemas.openxmlformats.org/officeDocument/2006/relationships/hyperlink" Target="https://customwheelhousellc.box.com/shared/static/377ccbnh2dxum394illwaun5ss5bj6ns.png" TargetMode="External"/><Relationship Id="rId104" Type="http://schemas.openxmlformats.org/officeDocument/2006/relationships/hyperlink" Target="https://customwheelhousellc.box.com/shared/static/6euec0z02c37l3vj9vz1ufnknx1murj1.png" TargetMode="External"/><Relationship Id="rId311" Type="http://schemas.openxmlformats.org/officeDocument/2006/relationships/hyperlink" Target="https://customwheelhousellc.box.com/shared/static/brlj7ul8wfnoevn7rskuzc1lvzssa3j2.png" TargetMode="External"/><Relationship Id="rId409" Type="http://schemas.openxmlformats.org/officeDocument/2006/relationships/hyperlink" Target="https://customwheelhousellc.box.com/shared/static/61pbgghp7ktni7106knzvr0dglz5zby1.jpg" TargetMode="External"/><Relationship Id="rId963" Type="http://schemas.openxmlformats.org/officeDocument/2006/relationships/hyperlink" Target="https://customwheelhousellc.box.com/shared/static/cbkf64jrj2h5km4rkydqwx8mg355yjct.jpg" TargetMode="External"/><Relationship Id="rId1039" Type="http://schemas.openxmlformats.org/officeDocument/2006/relationships/hyperlink" Target="https://customwheelhousellc.box.com/shared/static/eg7v4w61qakwqe3hna1di609xufs1uza.png" TargetMode="External"/><Relationship Id="rId1246" Type="http://schemas.openxmlformats.org/officeDocument/2006/relationships/hyperlink" Target="https://customwheelhousellc.box.com/shared/static/i6ajps82xwwa5o5uf186ehoo8xq1sp65.png" TargetMode="External"/><Relationship Id="rId1898" Type="http://schemas.openxmlformats.org/officeDocument/2006/relationships/hyperlink" Target="https://customwheelhousellc.box.com/shared/static/vy60648obkwp2rhz43ql9w9qxfys4r93.png" TargetMode="External"/><Relationship Id="rId92" Type="http://schemas.openxmlformats.org/officeDocument/2006/relationships/hyperlink" Target="https://customwheelhousellc.box.com/shared/static/sem712tvo63385zkkj2u98j4j2wuxv5m.png" TargetMode="External"/><Relationship Id="rId616" Type="http://schemas.openxmlformats.org/officeDocument/2006/relationships/hyperlink" Target="https://customwheelhousellc.box.com/shared/static/1dpgoht9r59o4cysh3cdpsfd1sm8v7dv.png" TargetMode="External"/><Relationship Id="rId823" Type="http://schemas.openxmlformats.org/officeDocument/2006/relationships/hyperlink" Target="https://customwheelhousellc.box.com/shared/static/kcgu5zm5dn7y90v1t05vqo9vnkne45ql.png" TargetMode="External"/><Relationship Id="rId1453" Type="http://schemas.openxmlformats.org/officeDocument/2006/relationships/hyperlink" Target="https://customwheelhousellc.box.com/shared/static/0e5pbbgdw1yrsgiwqr86zcsus99jm2y7.png" TargetMode="External"/><Relationship Id="rId1660" Type="http://schemas.openxmlformats.org/officeDocument/2006/relationships/hyperlink" Target="https://customwheelhousellc.box.com/shared/static/psi5k40ce1icnzcvmubzgh2iix3pm3zl.png" TargetMode="External"/><Relationship Id="rId1758" Type="http://schemas.openxmlformats.org/officeDocument/2006/relationships/hyperlink" Target="https://customwheelhousellc.box.com/shared/static/bjc5n5o4znr0e24960fbu2meh9klba7u.png" TargetMode="External"/><Relationship Id="rId1106" Type="http://schemas.openxmlformats.org/officeDocument/2006/relationships/hyperlink" Target="https://customwheelhousellc.box.com/shared/static/c4ufv9aininvbal09hmrzmmltknaeme3.png" TargetMode="External"/><Relationship Id="rId1313" Type="http://schemas.openxmlformats.org/officeDocument/2006/relationships/hyperlink" Target="https://customwheelhousellc.box.com/shared/static/e3iggma9aavajw7ogqt8tnnb9hf5fbfh.png" TargetMode="External"/><Relationship Id="rId1520" Type="http://schemas.openxmlformats.org/officeDocument/2006/relationships/hyperlink" Target="https://customwheelhousellc.box.com/shared/static/myryfgf0qerej4s85oya4lvg9rhc3ksg.png" TargetMode="External"/><Relationship Id="rId1965" Type="http://schemas.openxmlformats.org/officeDocument/2006/relationships/hyperlink" Target="https://customwheelhousellc.box.com/shared/static/xtn36n1jl2p05fg2pe5o0kx183gvo5o4.png" TargetMode="External"/><Relationship Id="rId1618" Type="http://schemas.openxmlformats.org/officeDocument/2006/relationships/hyperlink" Target="https://customwheelhousellc.box.com/shared/static/pnnzlvij9jb2jpolkmxeiek7ujy8yge8.jpg" TargetMode="External"/><Relationship Id="rId1825" Type="http://schemas.openxmlformats.org/officeDocument/2006/relationships/hyperlink" Target="https://customwheelhousellc.box.com/shared/static/x7sy6v49gld1o1cratfn5l6oaurk6eqi.png" TargetMode="External"/><Relationship Id="rId199" Type="http://schemas.openxmlformats.org/officeDocument/2006/relationships/hyperlink" Target="https://customwheelhousellc.box.com/shared/static/pijhtlsfnet9kossk7zps8na6vtm524d.png" TargetMode="External"/><Relationship Id="rId2087" Type="http://schemas.openxmlformats.org/officeDocument/2006/relationships/hyperlink" Target="https://customwheelhousellc.box.com/shared/static/zrtm689uyzl7nkd0ypbqixm9ok4rdibg.png" TargetMode="External"/><Relationship Id="rId266" Type="http://schemas.openxmlformats.org/officeDocument/2006/relationships/hyperlink" Target="https://customwheelhousellc.box.com/shared/static/0n7nhpvsgd6thui7lmra4dxupzotlvlb.png" TargetMode="External"/><Relationship Id="rId473" Type="http://schemas.openxmlformats.org/officeDocument/2006/relationships/hyperlink" Target="https://customwheelhousellc.box.com/shared/static/fvoecupd8lawot491d63oawcj3te3ts0.png" TargetMode="External"/><Relationship Id="rId680" Type="http://schemas.openxmlformats.org/officeDocument/2006/relationships/hyperlink" Target="https://customwheelhousellc.box.com/shared/static/id8mv6zf02qpkl8pcchmizzs7sumldlu.png" TargetMode="External"/><Relationship Id="rId2154" Type="http://schemas.openxmlformats.org/officeDocument/2006/relationships/hyperlink" Target="https://customwheelhousellc.box.com/shared/static/tcjwa50ilj4156xd81odvc8djdag8yuh.png" TargetMode="External"/><Relationship Id="rId126" Type="http://schemas.openxmlformats.org/officeDocument/2006/relationships/hyperlink" Target="https://customwheelhousellc.box.com/shared/static/05w9mqs8hqzn6s4mxw46wa0dil9hzhsf.png" TargetMode="External"/><Relationship Id="rId333" Type="http://schemas.openxmlformats.org/officeDocument/2006/relationships/hyperlink" Target="https://customwheelhousellc.box.com/shared/static/50s77gjon2vfxhyljz4rm3xmqsehgh65.png" TargetMode="External"/><Relationship Id="rId540" Type="http://schemas.openxmlformats.org/officeDocument/2006/relationships/hyperlink" Target="https://customwheelhousellc.box.com/shared/static/aj0r6xvwsiv6glojee5d0grgpzkf2rzm.png" TargetMode="External"/><Relationship Id="rId778" Type="http://schemas.openxmlformats.org/officeDocument/2006/relationships/hyperlink" Target="https://customwheelhousellc.box.com/shared/static/7knffq6xhswtfhjmux4svz65ducw4cd1.png" TargetMode="External"/><Relationship Id="rId985" Type="http://schemas.openxmlformats.org/officeDocument/2006/relationships/hyperlink" Target="https://customwheelhousellc.box.com/shared/static/ct5y219def7h8o999dzmhv170rynoxcy.jpg" TargetMode="External"/><Relationship Id="rId1170" Type="http://schemas.openxmlformats.org/officeDocument/2006/relationships/hyperlink" Target="https://customwheelhousellc.box.com/shared/static/hh47molq9rdepoz7vrayeprgwwez82c7.jpg" TargetMode="External"/><Relationship Id="rId2014" Type="http://schemas.openxmlformats.org/officeDocument/2006/relationships/hyperlink" Target="https://customwheelhousellc.box.com/shared/static/dxlqf6p2xomjj5c2c26v71goqm31wl8f.png" TargetMode="External"/><Relationship Id="rId2221" Type="http://schemas.openxmlformats.org/officeDocument/2006/relationships/hyperlink" Target="https://customwheelhousellc.box.com/shared/static/zdwk5ncwozlb1jw4nmwi2ei1p9g38ucx.png" TargetMode="External"/><Relationship Id="rId638" Type="http://schemas.openxmlformats.org/officeDocument/2006/relationships/hyperlink" Target="https://customwheelhousellc.box.com/shared/static/76qwzj6z5t6ovre47vuhj5m0xxhjdvy4.png" TargetMode="External"/><Relationship Id="rId845" Type="http://schemas.openxmlformats.org/officeDocument/2006/relationships/hyperlink" Target="https://customwheelhousellc.box.com/shared/static/a62ad15owcu8qucoxi4wtp1t94jp195p.png" TargetMode="External"/><Relationship Id="rId1030" Type="http://schemas.openxmlformats.org/officeDocument/2006/relationships/hyperlink" Target="https://customwheelhousellc.box.com/shared/static/ei685u6rzahtto315fbm7qlx05fl86tj.png" TargetMode="External"/><Relationship Id="rId1268" Type="http://schemas.openxmlformats.org/officeDocument/2006/relationships/hyperlink" Target="https://customwheelhousellc.box.com/shared/static/zzb7pdlznbhlwj6u9nue6lzj0w6e7msg.png" TargetMode="External"/><Relationship Id="rId1475" Type="http://schemas.openxmlformats.org/officeDocument/2006/relationships/hyperlink" Target="https://customwheelhousellc.box.com/shared/static/3x4ngmsm1a1ck977hmb5ur3mezx0vrxs.png" TargetMode="External"/><Relationship Id="rId1682" Type="http://schemas.openxmlformats.org/officeDocument/2006/relationships/hyperlink" Target="https://customwheelhousellc.box.com/shared/static/pxmobqm1k3m7iola3kp4bldswdezq4r6.png" TargetMode="External"/><Relationship Id="rId400" Type="http://schemas.openxmlformats.org/officeDocument/2006/relationships/hyperlink" Target="https://customwheelhousellc.box.com/shared/static/2i6ov12bvp7qkjtseo9sfypvh5afxopd.png" TargetMode="External"/><Relationship Id="rId705" Type="http://schemas.openxmlformats.org/officeDocument/2006/relationships/hyperlink" Target="https://customwheelhousellc.box.com/shared/static/5qd8t45gn7n45qskfvhhc9nvlw28qc2e.jpg" TargetMode="External"/><Relationship Id="rId1128" Type="http://schemas.openxmlformats.org/officeDocument/2006/relationships/hyperlink" Target="https://customwheelhousellc.box.com/shared/static/s5kqsopktkm2792cfwe8hj0brr432pom.png" TargetMode="External"/><Relationship Id="rId1335" Type="http://schemas.openxmlformats.org/officeDocument/2006/relationships/hyperlink" Target="https://customwheelhousellc.box.com/shared/static/u20acb868us743ssxjvywhscm6h39on7.png" TargetMode="External"/><Relationship Id="rId1542" Type="http://schemas.openxmlformats.org/officeDocument/2006/relationships/hyperlink" Target="https://customwheelhousellc.box.com/shared/static/o059ef3me67gjd6xyue6590q6dbgnavx.png" TargetMode="External"/><Relationship Id="rId1987" Type="http://schemas.openxmlformats.org/officeDocument/2006/relationships/hyperlink" Target="https://customwheelhousellc.box.com/shared/static/xz150jms28blrzufobwa3d6jb2f0badj.png" TargetMode="External"/><Relationship Id="rId912" Type="http://schemas.openxmlformats.org/officeDocument/2006/relationships/hyperlink" Target="https://customwheelhousellc.box.com/shared/static/ro9j4d2t4spk8yeowc3zw9gp900t8tdq.png" TargetMode="External"/><Relationship Id="rId1847" Type="http://schemas.openxmlformats.org/officeDocument/2006/relationships/hyperlink" Target="https://customwheelhousellc.box.com/shared/static/q0dameo29f51bwqkqzd5p8x0wmiawz2b.png" TargetMode="External"/><Relationship Id="rId41" Type="http://schemas.openxmlformats.org/officeDocument/2006/relationships/hyperlink" Target="https://customwheelhousellc.box.com/shared/static/f3yya0rwyhdi3x7ecnmpy1cri7iv7zxh.png" TargetMode="External"/><Relationship Id="rId1402" Type="http://schemas.openxmlformats.org/officeDocument/2006/relationships/hyperlink" Target="https://customwheelhousellc.box.com/shared/static/ljh7x7y7yvamj9f5n2w0svej7f8w3q52.png" TargetMode="External"/><Relationship Id="rId1707" Type="http://schemas.openxmlformats.org/officeDocument/2006/relationships/hyperlink" Target="https://customwheelhousellc.box.com/shared/static/ogas09bfej803d7miyabg0uxzziitx6j.png" TargetMode="External"/><Relationship Id="rId190" Type="http://schemas.openxmlformats.org/officeDocument/2006/relationships/hyperlink" Target="https://customwheelhousellc.box.com/shared/static/2gg60mqigfoyhejxht93tri7dslcsgsh.png" TargetMode="External"/><Relationship Id="rId288" Type="http://schemas.openxmlformats.org/officeDocument/2006/relationships/hyperlink" Target="https://customwheelhousellc.box.com/shared/static/gsl6rhu5rnsvjfgjk8meg8d14p903p7n.png" TargetMode="External"/><Relationship Id="rId1914" Type="http://schemas.openxmlformats.org/officeDocument/2006/relationships/hyperlink" Target="https://customwheelhousellc.box.com/shared/static/whvsnosqamn6ay39ifk1zpqy71312tuw.jpg" TargetMode="External"/><Relationship Id="rId495" Type="http://schemas.openxmlformats.org/officeDocument/2006/relationships/hyperlink" Target="https://customwheelhousellc.box.com/shared/static/wxvg8f8ps01x6xu56j79kwrty6o3mvow.png" TargetMode="External"/><Relationship Id="rId716" Type="http://schemas.openxmlformats.org/officeDocument/2006/relationships/hyperlink" Target="https://customwheelhousellc.box.com/s/kpnjncablljdparc7301yrny74omnkbm" TargetMode="External"/><Relationship Id="rId923" Type="http://schemas.openxmlformats.org/officeDocument/2006/relationships/hyperlink" Target="https://customwheelhousellc.box.com/shared/static/brlj7ul8wfnoevn7rskuzc1lvzssa3j2.png" TargetMode="External"/><Relationship Id="rId1553" Type="http://schemas.openxmlformats.org/officeDocument/2006/relationships/hyperlink" Target="https://customwheelhousellc.box.com/shared/static/g3fd83n51ro4k71n0u31low8d7lul49l.png" TargetMode="External"/><Relationship Id="rId1760" Type="http://schemas.openxmlformats.org/officeDocument/2006/relationships/hyperlink" Target="https://customwheelhousellc.box.com/shared/static/s9ovmhpotertxfvtuflnridoomwqjy35.png" TargetMode="External"/><Relationship Id="rId1858" Type="http://schemas.openxmlformats.org/officeDocument/2006/relationships/hyperlink" Target="https://customwheelhousellc.box.com/shared/static/vody1p47svni6abbgd68ctracvwif7l6.png" TargetMode="External"/><Relationship Id="rId2176" Type="http://schemas.openxmlformats.org/officeDocument/2006/relationships/hyperlink" Target="https://customwheelhousellc.box.com/shared/static/861x9ovsp7h4lwzr2tm90tx4e4p8lew4.png" TargetMode="External"/><Relationship Id="rId52" Type="http://schemas.openxmlformats.org/officeDocument/2006/relationships/hyperlink" Target="https://customwheelhousellc.box.com/shared/static/5qd8t45gn7n45qskfvhhc9nvlw28qc2e.jpg" TargetMode="External"/><Relationship Id="rId148" Type="http://schemas.openxmlformats.org/officeDocument/2006/relationships/hyperlink" Target="https://customwheelhousellc.box.com/shared/static/fvoecupd8lawot491d63oawcj3te3ts0.png" TargetMode="External"/><Relationship Id="rId355" Type="http://schemas.openxmlformats.org/officeDocument/2006/relationships/hyperlink" Target="https://customwheelhousellc.box.com/shared/static/tlnnriphzu5xg5oluypzwgqz2uj5efw7.png" TargetMode="External"/><Relationship Id="rId562" Type="http://schemas.openxmlformats.org/officeDocument/2006/relationships/hyperlink" Target="https://customwheelhousellc.box.com/shared/static/wdezfgk39xykcpr6bx15yvy5w6kg2es7.png" TargetMode="External"/><Relationship Id="rId1192" Type="http://schemas.openxmlformats.org/officeDocument/2006/relationships/hyperlink" Target="https://customwheelhousellc.box.com/shared/static/3u48ttoes670aeq4j4rtn2gwb6n8wpqb.png" TargetMode="External"/><Relationship Id="rId1206" Type="http://schemas.openxmlformats.org/officeDocument/2006/relationships/hyperlink" Target="https://customwheelhousellc.box.com/shared/static/ie3iraarv0fh94nefos1j7qahx4t7qjw.png" TargetMode="External"/><Relationship Id="rId1413" Type="http://schemas.openxmlformats.org/officeDocument/2006/relationships/hyperlink" Target="https://customwheelhousellc.box.com/shared/static/9dg3atvdgvi01qkh63qdey6aq7xxqi14.png" TargetMode="External"/><Relationship Id="rId1620" Type="http://schemas.openxmlformats.org/officeDocument/2006/relationships/hyperlink" Target="https://customwheelhousellc.box.com/shared/static/pnnzlvij9jb2jpolkmxeiek7ujy8yge8.jpg" TargetMode="External"/><Relationship Id="rId2036" Type="http://schemas.openxmlformats.org/officeDocument/2006/relationships/hyperlink" Target="https://customwheelhousellc.box.com/shared/static/02cf949z1bpdzn453992xkomglev0s2m.png" TargetMode="External"/><Relationship Id="rId2243" Type="http://schemas.openxmlformats.org/officeDocument/2006/relationships/hyperlink" Target="https://customwheelhousellc.box.com/shared/static/5s6rmcijker2vv5xfjblc0sfqsuay438.png" TargetMode="External"/><Relationship Id="rId215" Type="http://schemas.openxmlformats.org/officeDocument/2006/relationships/hyperlink" Target="https://customwheelhousellc.box.com/shared/static/5727mnb4w6xiae2aj79ox2nxis9pskhy.png" TargetMode="External"/><Relationship Id="rId422" Type="http://schemas.openxmlformats.org/officeDocument/2006/relationships/hyperlink" Target="https://customwheelhousellc.box.com/shared/static/v6p47tnv1xr297ra2rmp32rq6pzsd44y.png" TargetMode="External"/><Relationship Id="rId867" Type="http://schemas.openxmlformats.org/officeDocument/2006/relationships/hyperlink" Target="https://customwheelhousellc.box.com/shared/static/sfe156qk2pb0hkbqqenvh6xy7ghl54e0.png" TargetMode="External"/><Relationship Id="rId1052" Type="http://schemas.openxmlformats.org/officeDocument/2006/relationships/hyperlink" Target="https://customwheelhousellc.box.com/shared/static/n46q52ytxnu15g9s5is883n1297zyy6y.png" TargetMode="External"/><Relationship Id="rId1497" Type="http://schemas.openxmlformats.org/officeDocument/2006/relationships/hyperlink" Target="https://customwheelhousellc.box.com/shared/static/8744kvt53v2pzh5klcs6zc03cxwawjnn.png" TargetMode="External"/><Relationship Id="rId1718" Type="http://schemas.openxmlformats.org/officeDocument/2006/relationships/hyperlink" Target="https://customwheelhousellc.box.com/shared/static/hps8jh9wxmmt6vztikytmza4op6u1s0z.png" TargetMode="External"/><Relationship Id="rId1925" Type="http://schemas.openxmlformats.org/officeDocument/2006/relationships/hyperlink" Target="https://customwheelhousellc.box.com/shared/static/x27oga09bv96dyzryjkrc5neyg3fzoh2.png" TargetMode="External"/><Relationship Id="rId2103" Type="http://schemas.openxmlformats.org/officeDocument/2006/relationships/hyperlink" Target="https://customwheelhousellc.box.com/shared/static/ugoyiiducfitb3qahvf4d54978to9hvp.png" TargetMode="External"/><Relationship Id="rId299" Type="http://schemas.openxmlformats.org/officeDocument/2006/relationships/hyperlink" Target="https://customwheelhousellc.box.com/shared/static/i0kkewz6i12u5222vdb2z4pxevyb2ctj.png" TargetMode="External"/><Relationship Id="rId727" Type="http://schemas.openxmlformats.org/officeDocument/2006/relationships/hyperlink" Target="https://customwheelhousellc.box.com/shared/static/69z0ssv916kv3z3v8yktmartxajmohbd.png" TargetMode="External"/><Relationship Id="rId934" Type="http://schemas.openxmlformats.org/officeDocument/2006/relationships/hyperlink" Target="https://customwheelhousellc.box.com/shared/static/w132fjmvg4mfiex16i3nrxdntr4ze37c.png" TargetMode="External"/><Relationship Id="rId1357" Type="http://schemas.openxmlformats.org/officeDocument/2006/relationships/hyperlink" Target="https://customwheelhousellc.box.com/shared/static/2h0kl46l2ccrig76ymcvwnbg31uk1gjp.png" TargetMode="External"/><Relationship Id="rId1564" Type="http://schemas.openxmlformats.org/officeDocument/2006/relationships/hyperlink" Target="https://customwheelhousellc.box.com/shared/static/7ez7kqmw7grdd4szylqsj2l7k03akfvg.png" TargetMode="External"/><Relationship Id="rId1771" Type="http://schemas.openxmlformats.org/officeDocument/2006/relationships/hyperlink" Target="https://customwheelhousellc.box.com/shared/static/jstogfrnynn4mbpi34ewd3hm0y00x5nq.png" TargetMode="External"/><Relationship Id="rId2187" Type="http://schemas.openxmlformats.org/officeDocument/2006/relationships/hyperlink" Target="https://customwheelhousellc.box.com/shared/static/i7dwntw667b128uklhnwhzvdn2cvqfyv.png" TargetMode="External"/><Relationship Id="rId63" Type="http://schemas.openxmlformats.org/officeDocument/2006/relationships/hyperlink" Target="https://customwheelhousellc.box.com/shared/static/9dkdfyjyqusbdrhqt1ab0ymdh33xxwef.png" TargetMode="External"/><Relationship Id="rId159" Type="http://schemas.openxmlformats.org/officeDocument/2006/relationships/hyperlink" Target="https://customwheelhousellc.box.com/shared/static/551c5p1ypv5j059cnzzokgibiy6wud2v.png" TargetMode="External"/><Relationship Id="rId366" Type="http://schemas.openxmlformats.org/officeDocument/2006/relationships/hyperlink" Target="https://customwheelhousellc.box.com/shared/static/eq06v4xsmv2or0xj0b367bu0nkkzh29p.png" TargetMode="External"/><Relationship Id="rId573" Type="http://schemas.openxmlformats.org/officeDocument/2006/relationships/hyperlink" Target="https://customwheelhousellc.box.com/shared/static/3mwqrfvnztfvd2jr2jn87ya1sk6ovltm.png" TargetMode="External"/><Relationship Id="rId780" Type="http://schemas.openxmlformats.org/officeDocument/2006/relationships/hyperlink" Target="https://customwheelhousellc.box.com/shared/static/05w9mqs8hqzn6s4mxw46wa0dil9hzhsf.png" TargetMode="External"/><Relationship Id="rId1217" Type="http://schemas.openxmlformats.org/officeDocument/2006/relationships/hyperlink" Target="https://customwheelhousellc.box.com/shared/static/hxtsjxvgd0ml9b9x1amq3wey5yaxqqqm.png" TargetMode="External"/><Relationship Id="rId1424" Type="http://schemas.openxmlformats.org/officeDocument/2006/relationships/hyperlink" Target="https://customwheelhousellc.box.com/shared/static/lvpk5txgokrtdzfakh2skzkac463cwq8.png" TargetMode="External"/><Relationship Id="rId1631" Type="http://schemas.openxmlformats.org/officeDocument/2006/relationships/hyperlink" Target="https://customwheelhousellc.box.com/shared/static/nqp8crmfxflotjsokj3emwyzkv8pbshn.png" TargetMode="External"/><Relationship Id="rId1869" Type="http://schemas.openxmlformats.org/officeDocument/2006/relationships/hyperlink" Target="https://customwheelhousellc.box.com/shared/static/01v6vehlepvsk2snkj8mgpm76t1mb3g0.png" TargetMode="External"/><Relationship Id="rId2047" Type="http://schemas.openxmlformats.org/officeDocument/2006/relationships/hyperlink" Target="https://customwheelhousellc.box.com/shared/static/y1kc9gi3pzrewcpk2mxy0n4yglugcmk2.jpg" TargetMode="External"/><Relationship Id="rId2254" Type="http://schemas.openxmlformats.org/officeDocument/2006/relationships/hyperlink" Target="https://customwheelhousellc.box.com/shared/static/63mkj56np3igs28vapkxq63yv5cgut9y.png" TargetMode="External"/><Relationship Id="rId226" Type="http://schemas.openxmlformats.org/officeDocument/2006/relationships/hyperlink" Target="https://customwheelhousellc.box.com/shared/static/qau92y8lyjz4k2zcz0sm4jeaztmj4kr6.png" TargetMode="External"/><Relationship Id="rId433" Type="http://schemas.openxmlformats.org/officeDocument/2006/relationships/hyperlink" Target="https://customwheelhousellc.box.com/shared/static/48basg5do7e99bz6bz05afhue5g795p4.png" TargetMode="External"/><Relationship Id="rId878" Type="http://schemas.openxmlformats.org/officeDocument/2006/relationships/hyperlink" Target="https://customwheelhousellc.box.com/shared/static/kdugie0hwcahd8bxavxixnronwop1qhp.png" TargetMode="External"/><Relationship Id="rId1063" Type="http://schemas.openxmlformats.org/officeDocument/2006/relationships/hyperlink" Target="https://customwheelhousellc.box.com/shared/static/f3y5u7stb37swccmhioqyfus76lwaldn.png" TargetMode="External"/><Relationship Id="rId1270" Type="http://schemas.openxmlformats.org/officeDocument/2006/relationships/hyperlink" Target="https://customwheelhousellc.box.com/shared/static/zzb7pdlznbhlwj6u9nue6lzj0w6e7msg.png" TargetMode="External"/><Relationship Id="rId1729" Type="http://schemas.openxmlformats.org/officeDocument/2006/relationships/hyperlink" Target="https://customwheelhousellc.box.com/shared/static/scjvthb9j4q6yccmc0a3gag6dh615ord.png" TargetMode="External"/><Relationship Id="rId1936" Type="http://schemas.openxmlformats.org/officeDocument/2006/relationships/hyperlink" Target="https://customwheelhousellc.box.com/shared/static/csq4wua2yzwhu21ttplfghpzwxinh52z.png" TargetMode="External"/><Relationship Id="rId2114" Type="http://schemas.openxmlformats.org/officeDocument/2006/relationships/hyperlink" Target="https://customwheelhousellc.box.com/shared/static/p65q02yqy1hh6406hnerbwfxo6nmn887.png" TargetMode="External"/><Relationship Id="rId640" Type="http://schemas.openxmlformats.org/officeDocument/2006/relationships/hyperlink" Target="https://customwheelhousellc.box.com/shared/static/4htga0llddyttpo6p93zxxnmeho80x8p.png" TargetMode="External"/><Relationship Id="rId738" Type="http://schemas.openxmlformats.org/officeDocument/2006/relationships/hyperlink" Target="https://customwheelhousellc.box.com/shared/static/7e3yo1qyd82kut1plnmyb6jlhxbtev84.png" TargetMode="External"/><Relationship Id="rId945" Type="http://schemas.openxmlformats.org/officeDocument/2006/relationships/hyperlink" Target="https://customwheelhousellc.box.com/shared/static/c9waojbeputxz8uwmej7q13c06sy9u4n.png" TargetMode="External"/><Relationship Id="rId1368" Type="http://schemas.openxmlformats.org/officeDocument/2006/relationships/hyperlink" Target="https://customwheelhousellc.box.com/shared/static/kwmof5v4jm8vu0rijz77og182kjfpgtq.png" TargetMode="External"/><Relationship Id="rId1575" Type="http://schemas.openxmlformats.org/officeDocument/2006/relationships/hyperlink" Target="https://customwheelhousellc.box.com/shared/static/ce8yxdmsusks2rhqq9f9xvhdxfnj5spi.png" TargetMode="External"/><Relationship Id="rId1782" Type="http://schemas.openxmlformats.org/officeDocument/2006/relationships/hyperlink" Target="https://customwheelhousellc.box.com/shared/static/t4svabcpxo6pmmd2gh7pv2zeec6y9q0e.png" TargetMode="External"/><Relationship Id="rId2198" Type="http://schemas.openxmlformats.org/officeDocument/2006/relationships/hyperlink" Target="https://customwheelhousellc.box.com/shared/static/bkilk6e2bx9u5z4qi5d4te2lp64vdc83.png" TargetMode="External"/><Relationship Id="rId74" Type="http://schemas.openxmlformats.org/officeDocument/2006/relationships/hyperlink" Target="https://customwheelhousellc.box.com/shared/static/zg9mp3vhr4daukr6mjezm75y8yu498e2.png" TargetMode="External"/><Relationship Id="rId377" Type="http://schemas.openxmlformats.org/officeDocument/2006/relationships/hyperlink" Target="https://customwheelhousellc.box.com/shared/static/6bh8klnkkhjmtjiz0w67pc9lj8fw1y0k.png" TargetMode="External"/><Relationship Id="rId500" Type="http://schemas.openxmlformats.org/officeDocument/2006/relationships/hyperlink" Target="https://customwheelhousellc.box.com/shared/static/1djq3r2pgkibpbbnuvegpk3v6o3vv7zk.png" TargetMode="External"/><Relationship Id="rId584" Type="http://schemas.openxmlformats.org/officeDocument/2006/relationships/hyperlink" Target="https://customwheelhousellc.box.com/shared/static/3mwqrfvnztfvd2jr2jn87ya1sk6ovltm.png" TargetMode="External"/><Relationship Id="rId805" Type="http://schemas.openxmlformats.org/officeDocument/2006/relationships/hyperlink" Target="https://customwheelhousellc.box.com/shared/static/mtgsazbd26imxtwt1to0adeqaa54yl9k.png" TargetMode="External"/><Relationship Id="rId1130" Type="http://schemas.openxmlformats.org/officeDocument/2006/relationships/hyperlink" Target="https://customwheelhousellc.box.com/shared/static/s5kqsopktkm2792cfwe8hj0brr432pom.png" TargetMode="External"/><Relationship Id="rId1228" Type="http://schemas.openxmlformats.org/officeDocument/2006/relationships/hyperlink" Target="https://customwheelhousellc.box.com/shared/static/i6ajps82xwwa5o5uf186ehoo8xq1sp65.png" TargetMode="External"/><Relationship Id="rId1435" Type="http://schemas.openxmlformats.org/officeDocument/2006/relationships/hyperlink" Target="https://customwheelhousellc.box.com/shared/static/ayy72tdydgjaigh3jt59e3qpfsz2cekd.png" TargetMode="External"/><Relationship Id="rId2058" Type="http://schemas.openxmlformats.org/officeDocument/2006/relationships/hyperlink" Target="https://customwheelhousellc.box.com/shared/static/z778ncdtt8d8eki2dirysti8s52u9lnt.png" TargetMode="External"/><Relationship Id="rId2265" Type="http://schemas.openxmlformats.org/officeDocument/2006/relationships/hyperlink" Target="https://customwheelhousellc.box.com/shared/static/xaz417ks3sqnyv9qjpll05ivs63kll4m.png" TargetMode="External"/><Relationship Id="rId5" Type="http://schemas.openxmlformats.org/officeDocument/2006/relationships/hyperlink" Target="https://customwheelhousellc.box.com/shared/static/m9jwz5nbjpuzp6klt1zznfl3x9s4ebml.png" TargetMode="External"/><Relationship Id="rId237" Type="http://schemas.openxmlformats.org/officeDocument/2006/relationships/hyperlink" Target="https://customwheelhousellc.box.com/shared/static/w3uloq0lenlgfd0ny1kfbtsv1tnxly4q.png" TargetMode="External"/><Relationship Id="rId791" Type="http://schemas.openxmlformats.org/officeDocument/2006/relationships/hyperlink" Target="https://customwheelhousellc.box.com/shared/static/8h0sruc047866sywjcp6ka77ty01j4ud.png" TargetMode="External"/><Relationship Id="rId889" Type="http://schemas.openxmlformats.org/officeDocument/2006/relationships/hyperlink" Target="https://customwheelhousellc.box.com/shared/static/bk2wjee4xwi5hg88wig4rmkrl5b46q3d.png" TargetMode="External"/><Relationship Id="rId1074" Type="http://schemas.openxmlformats.org/officeDocument/2006/relationships/hyperlink" Target="https://customwheelhousellc.box.com/shared/static/0llq9jo3x2bt0fyg8cdu5gzkiprhskf5.png" TargetMode="External"/><Relationship Id="rId1642" Type="http://schemas.openxmlformats.org/officeDocument/2006/relationships/hyperlink" Target="https://customwheelhousellc.box.com/shared/static/pldg9xs22b5w7cd3h7gbkccd1z1j832m.png" TargetMode="External"/><Relationship Id="rId1947" Type="http://schemas.openxmlformats.org/officeDocument/2006/relationships/hyperlink" Target="https://customwheelhousellc.box.com/shared/static/v9agac1104ziazdii5yyjyeoj2qhi1qt.jpg" TargetMode="External"/><Relationship Id="rId444" Type="http://schemas.openxmlformats.org/officeDocument/2006/relationships/hyperlink" Target="https://customwheelhousellc.box.com/shared/static/0bsulrxass3e5g0td950fgsz5928bpk6.png" TargetMode="External"/><Relationship Id="rId651" Type="http://schemas.openxmlformats.org/officeDocument/2006/relationships/hyperlink" Target="https://customwheelhousellc.box.com/shared/static/4qlw26pxzhldfuyj6d95pfku6ainsjyr.png" TargetMode="External"/><Relationship Id="rId749" Type="http://schemas.openxmlformats.org/officeDocument/2006/relationships/hyperlink" Target="https://customwheelhousellc.box.com/shared/static/7glzaacyg49a48865r9a3wvnaqk24zbm.jpg" TargetMode="External"/><Relationship Id="rId1281" Type="http://schemas.openxmlformats.org/officeDocument/2006/relationships/hyperlink" Target="https://customwheelhousellc.box.com/shared/static/k080z7izsr17jdq5flkbfndvf31dskvv.png" TargetMode="External"/><Relationship Id="rId1379" Type="http://schemas.openxmlformats.org/officeDocument/2006/relationships/hyperlink" Target="https://customwheelhousellc.box.com/shared/static/ygqzqkcc90pphmd5z1lut9ey1fqu47nn.png" TargetMode="External"/><Relationship Id="rId1502" Type="http://schemas.openxmlformats.org/officeDocument/2006/relationships/hyperlink" Target="https://customwheelhousellc.box.com/shared/static/m2dyeijlqe5eginapbftf5v0h7m9263n.png" TargetMode="External"/><Relationship Id="rId1586" Type="http://schemas.openxmlformats.org/officeDocument/2006/relationships/hyperlink" Target="https://customwheelhousellc.box.com/shared/static/njdy2qlfb4rruj3mnhjkvo5yd1zlabtj.png" TargetMode="External"/><Relationship Id="rId1807" Type="http://schemas.openxmlformats.org/officeDocument/2006/relationships/hyperlink" Target="https://customwheelhousellc.box.com/shared/static/oakih2rnsh7th1awyxi5c2l4l533yixq.png" TargetMode="External"/><Relationship Id="rId2125" Type="http://schemas.openxmlformats.org/officeDocument/2006/relationships/hyperlink" Target="https://customwheelhousellc.box.com/shared/static/d1jhxl9hmvz5uuv5zz9vtq2vrs1f4py9.png" TargetMode="External"/><Relationship Id="rId290" Type="http://schemas.openxmlformats.org/officeDocument/2006/relationships/hyperlink" Target="https://customwheelhousellc.box.com/shared/static/e79o7moo0pcecg2wzhlmp7m481c9ut36.png" TargetMode="External"/><Relationship Id="rId304" Type="http://schemas.openxmlformats.org/officeDocument/2006/relationships/hyperlink" Target="https://customwheelhousellc.box.com/shared/static/e4i9j8t4sssekrm5l0kyrmav5weu3myh.png" TargetMode="External"/><Relationship Id="rId388" Type="http://schemas.openxmlformats.org/officeDocument/2006/relationships/hyperlink" Target="https://customwheelhousellc.box.com/shared/static/aj0r6xvwsiv6glojee5d0grgpzkf2rzm.png" TargetMode="External"/><Relationship Id="rId511" Type="http://schemas.openxmlformats.org/officeDocument/2006/relationships/hyperlink" Target="https://customwheelhousellc.box.com/shared/static/2frw6ivku07dy72bvsf86v48xmx4wglb.jpg" TargetMode="External"/><Relationship Id="rId609" Type="http://schemas.openxmlformats.org/officeDocument/2006/relationships/hyperlink" Target="https://customwheelhousellc.box.com/shared/static/4a2xgit79rxhi5vu3gzchcbv1m6bpdmc.png" TargetMode="External"/><Relationship Id="rId956" Type="http://schemas.openxmlformats.org/officeDocument/2006/relationships/hyperlink" Target="https://customwheelhousellc.box.com/shared/static/uaa9xvwmjxst3rmghksizm91hz63idgc.png" TargetMode="External"/><Relationship Id="rId1141" Type="http://schemas.openxmlformats.org/officeDocument/2006/relationships/hyperlink" Target="https://customwheelhousellc.box.com/shared/static/1po3c9vn7vv01wlqj59zea05nh41dm41.png" TargetMode="External"/><Relationship Id="rId1239" Type="http://schemas.openxmlformats.org/officeDocument/2006/relationships/hyperlink" Target="https://customwheelhousellc.box.com/shared/static/as1k6bwilj4i3zdshfhm7dkl5u6e9rbw.png" TargetMode="External"/><Relationship Id="rId1793" Type="http://schemas.openxmlformats.org/officeDocument/2006/relationships/hyperlink" Target="https://customwheelhousellc.box.com/shared/static/bwxfz9knclvd6rx1cevviwjuuqdpgxvz.png" TargetMode="External"/><Relationship Id="rId2069" Type="http://schemas.openxmlformats.org/officeDocument/2006/relationships/hyperlink" Target="https://customwheelhousellc.box.com/shared/static/d8lcw0il4dw07ygfo89vxn2j1ek4b9a0.png" TargetMode="External"/><Relationship Id="rId85" Type="http://schemas.openxmlformats.org/officeDocument/2006/relationships/hyperlink" Target="https://customwheelhousellc.box.com/shared/static/iisfr3yprmix5p0gysdr8dfi76xjdi3f.png" TargetMode="External"/><Relationship Id="rId150" Type="http://schemas.openxmlformats.org/officeDocument/2006/relationships/hyperlink" Target="https://customwheelhousellc.box.com/shared/static/99ktymidvc8646pa9w7e89773c4qjbwl.png" TargetMode="External"/><Relationship Id="rId595" Type="http://schemas.openxmlformats.org/officeDocument/2006/relationships/hyperlink" Target="https://customwheelhousellc.box.com/shared/static/huxfm98m86v8a9hg0w3ln5oyyeg0h2b9.png" TargetMode="External"/><Relationship Id="rId816" Type="http://schemas.openxmlformats.org/officeDocument/2006/relationships/hyperlink" Target="https://customwheelhousellc.box.com/shared/static/kcgu5zm5dn7y90v1t05vqo9vnkne45ql.png" TargetMode="External"/><Relationship Id="rId1001" Type="http://schemas.openxmlformats.org/officeDocument/2006/relationships/hyperlink" Target="https://customwheelhousellc.box.com/shared/static/d2gtvn9ac5cnfet55kg7wa8jvfrhi6uu.png" TargetMode="External"/><Relationship Id="rId1446" Type="http://schemas.openxmlformats.org/officeDocument/2006/relationships/hyperlink" Target="https://customwheelhousellc.box.com/shared/static/5dzgns6df2fvcx559jz09yys0bq6od07.png" TargetMode="External"/><Relationship Id="rId1653" Type="http://schemas.openxmlformats.org/officeDocument/2006/relationships/hyperlink" Target="https://customwheelhousellc.box.com/shared/static/vj8grfgfjlc1wtghjthqzeyn29oylewc.png" TargetMode="External"/><Relationship Id="rId1860" Type="http://schemas.openxmlformats.org/officeDocument/2006/relationships/hyperlink" Target="https://customwheelhousellc.box.com/shared/static/vody1p47svni6abbgd68ctracvwif7l6.png" TargetMode="External"/><Relationship Id="rId2276" Type="http://schemas.openxmlformats.org/officeDocument/2006/relationships/hyperlink" Target="https://customwheelhousellc.box.com/shared/static/jrb85l1srxssn9ssdm6bxo0wmt1n7f8g.png" TargetMode="External"/><Relationship Id="rId248" Type="http://schemas.openxmlformats.org/officeDocument/2006/relationships/hyperlink" Target="https://customwheelhousellc.box.com/shared/static/xsv1khh4fy11ztxvjtmpfjx62tsjan2v.png" TargetMode="External"/><Relationship Id="rId455" Type="http://schemas.openxmlformats.org/officeDocument/2006/relationships/hyperlink" Target="https://customwheelhousellc.box.com/shared/static/0sho6vuwohddnf71ag3uww6kvojcrc9b.png" TargetMode="External"/><Relationship Id="rId662" Type="http://schemas.openxmlformats.org/officeDocument/2006/relationships/hyperlink" Target="https://customwheelhousellc.box.com/shared/static/4q3aqns0jele0t7xh7ipvnr4m13lms6e.png" TargetMode="External"/><Relationship Id="rId1085" Type="http://schemas.openxmlformats.org/officeDocument/2006/relationships/hyperlink" Target="https://customwheelhousellc.box.com/shared/static/flu0cfv6s67j6p769dpjjy7vef4yvmn5.png" TargetMode="External"/><Relationship Id="rId1292" Type="http://schemas.openxmlformats.org/officeDocument/2006/relationships/hyperlink" Target="https://customwheelhousellc.box.com/shared/static/hni90bq2d4aqceiv261glrtrjpg3iar0.png" TargetMode="External"/><Relationship Id="rId1306" Type="http://schemas.openxmlformats.org/officeDocument/2006/relationships/hyperlink" Target="https://customwheelhousellc.box.com/shared/static/kellxeq6mtvmwte1cml7um27zlkjl8fq.png" TargetMode="External"/><Relationship Id="rId1513" Type="http://schemas.openxmlformats.org/officeDocument/2006/relationships/hyperlink" Target="https://customwheelhousellc.box.com/shared/static/8744kvt53v2pzh5klcs6zc03cxwawjnn.png" TargetMode="External"/><Relationship Id="rId1720" Type="http://schemas.openxmlformats.org/officeDocument/2006/relationships/hyperlink" Target="https://customwheelhousellc.box.com/shared/static/rp9bkblpv7kd654tooh459qiv9cy10ic.jpg" TargetMode="External"/><Relationship Id="rId1958" Type="http://schemas.openxmlformats.org/officeDocument/2006/relationships/hyperlink" Target="https://customwheelhousellc.box.com/shared/static/m9jwz5nbjpuzp6klt1zznfl3x9s4ebml.png" TargetMode="External"/><Relationship Id="rId2136" Type="http://schemas.openxmlformats.org/officeDocument/2006/relationships/hyperlink" Target="https://customwheelhousellc.box.com/shared/static/377ccbnh2dxum394illwaun5ss5bj6ns.png" TargetMode="External"/><Relationship Id="rId12" Type="http://schemas.openxmlformats.org/officeDocument/2006/relationships/hyperlink" Target="https://customwheelhousellc.box.com/shared/static/pj5witfgkmybu2jsoegxcukn4tyosxpj.png" TargetMode="External"/><Relationship Id="rId108" Type="http://schemas.openxmlformats.org/officeDocument/2006/relationships/hyperlink" Target="https://customwheelhousellc.box.com/shared/static/9dg3atvdgvi01qkh63qdey6aq7xxqi14.png" TargetMode="External"/><Relationship Id="rId315" Type="http://schemas.openxmlformats.org/officeDocument/2006/relationships/hyperlink" Target="https://customwheelhousellc.box.com/shared/static/58okmtyuejqeqs3tu12d78k9zzcq39uv.png" TargetMode="External"/><Relationship Id="rId522" Type="http://schemas.openxmlformats.org/officeDocument/2006/relationships/hyperlink" Target="https://customwheelhousellc.box.com/shared/static/qj5mz9ddd0tpbv0w1gvk4vt46vq2xe96.png" TargetMode="External"/><Relationship Id="rId967" Type="http://schemas.openxmlformats.org/officeDocument/2006/relationships/hyperlink" Target="https://customwheelhousellc.box.com/shared/static/ka5g16ppc0d1qoyj7yy8i4mygft52lpf.png" TargetMode="External"/><Relationship Id="rId1152" Type="http://schemas.openxmlformats.org/officeDocument/2006/relationships/hyperlink" Target="https://customwheelhousellc.box.com/shared/static/qin5ba58sbqwdvkf5ffuim9q13jrkmnt.png" TargetMode="External"/><Relationship Id="rId1597" Type="http://schemas.openxmlformats.org/officeDocument/2006/relationships/hyperlink" Target="https://customwheelhousellc.box.com/shared/static/d8t0av2xtwtjvzzfgp8vxgw3g4apmvoz.png" TargetMode="External"/><Relationship Id="rId1818" Type="http://schemas.openxmlformats.org/officeDocument/2006/relationships/hyperlink" Target="https://customwheelhousellc.box.com/shared/static/vczxys92ey0e1nptmv1vgr8b3nex8lbl.png" TargetMode="External"/><Relationship Id="rId2203" Type="http://schemas.openxmlformats.org/officeDocument/2006/relationships/hyperlink" Target="https://customwheelhousellc.box.com/shared/static/knqgr7xyun3ik4nbk7zo1t43k8aqxviy.png" TargetMode="External"/><Relationship Id="rId96" Type="http://schemas.openxmlformats.org/officeDocument/2006/relationships/hyperlink" Target="https://customwheelhousellc.box.com/shared/static/bwxfz9knclvd6rx1cevviwjuuqdpgxvz.png" TargetMode="External"/><Relationship Id="rId161" Type="http://schemas.openxmlformats.org/officeDocument/2006/relationships/hyperlink" Target="https://customwheelhousellc.box.com/shared/static/2zc5u6tplx6to2so8ibbxrdaocgx4f7e.png" TargetMode="External"/><Relationship Id="rId399" Type="http://schemas.openxmlformats.org/officeDocument/2006/relationships/hyperlink" Target="https://customwheelhousellc.box.com/shared/static/956w85gk6vrv44si1n8y3yhfegct4x3v.png" TargetMode="External"/><Relationship Id="rId827" Type="http://schemas.openxmlformats.org/officeDocument/2006/relationships/hyperlink" Target="https://customwheelhousellc.box.com/shared/static/9y532dqgsute5r7xy2vta9c4a1lwl70d.png" TargetMode="External"/><Relationship Id="rId1012" Type="http://schemas.openxmlformats.org/officeDocument/2006/relationships/hyperlink" Target="https://customwheelhousellc.box.com/shared/static/axy0k6dudyhcnle5zloas14d7nqoow6y.png" TargetMode="External"/><Relationship Id="rId1457" Type="http://schemas.openxmlformats.org/officeDocument/2006/relationships/hyperlink" Target="https://customwheelhousellc.box.com/shared/static/yw0vuip70cufvnqv71zflq9b00j3c5tj.png" TargetMode="External"/><Relationship Id="rId1664" Type="http://schemas.openxmlformats.org/officeDocument/2006/relationships/hyperlink" Target="https://customwheelhousellc.box.com/shared/static/paf4qc8jp677kvutx86yo9ntkjw6c847.png" TargetMode="External"/><Relationship Id="rId1871" Type="http://schemas.openxmlformats.org/officeDocument/2006/relationships/hyperlink" Target="https://customwheelhousellc.box.com/shared/static/sem712tvo63385zkkj2u98j4j2wuxv5m.png" TargetMode="External"/><Relationship Id="rId259" Type="http://schemas.openxmlformats.org/officeDocument/2006/relationships/hyperlink" Target="https://customwheelhousellc.box.com/shared/static/913xmnez8bxgnjyk9hzsxqsm1bc969qw.png" TargetMode="External"/><Relationship Id="rId466" Type="http://schemas.openxmlformats.org/officeDocument/2006/relationships/hyperlink" Target="https://customwheelhousellc.box.com/shared/static/dqrh2tyh54fi5gjs2g2kk3m00801y98u.png" TargetMode="External"/><Relationship Id="rId673" Type="http://schemas.openxmlformats.org/officeDocument/2006/relationships/hyperlink" Target="https://customwheelhousellc.box.com/shared/static/58okmtyuejqeqs3tu12d78k9zzcq39uv.png" TargetMode="External"/><Relationship Id="rId880" Type="http://schemas.openxmlformats.org/officeDocument/2006/relationships/hyperlink" Target="https://customwheelhousellc.box.com/shared/static/kdugie0hwcahd8bxavxixnronwop1qhp.png" TargetMode="External"/><Relationship Id="rId1096" Type="http://schemas.openxmlformats.org/officeDocument/2006/relationships/hyperlink" Target="https://customwheelhousellc.box.com/shared/static/dyeujajdra6eut5vj7ejsn06trvf2ugi.png" TargetMode="External"/><Relationship Id="rId1317" Type="http://schemas.openxmlformats.org/officeDocument/2006/relationships/hyperlink" Target="https://customwheelhousellc.box.com/shared/static/e3iggma9aavajw7ogqt8tnnb9hf5fbfh.png" TargetMode="External"/><Relationship Id="rId1524" Type="http://schemas.openxmlformats.org/officeDocument/2006/relationships/hyperlink" Target="https://customwheelhousellc.box.com/shared/static/lu9n2ptdoba1gkqzfzpkt3z1w96qcvpk.png" TargetMode="External"/><Relationship Id="rId1731" Type="http://schemas.openxmlformats.org/officeDocument/2006/relationships/hyperlink" Target="https://customwheelhousellc.box.com/shared/static/scjvthb9j4q6yccmc0a3gag6dh615ord.png" TargetMode="External"/><Relationship Id="rId1969" Type="http://schemas.openxmlformats.org/officeDocument/2006/relationships/hyperlink" Target="https://customwheelhousellc.box.com/shared/static/xrbwbmxd3p7vbb39hxq6fafc5pnsswxx.png" TargetMode="External"/><Relationship Id="rId2147" Type="http://schemas.openxmlformats.org/officeDocument/2006/relationships/hyperlink" Target="https://customwheelhousellc.box.com/shared/static/jkyh7g21foh2jmuk53d1n0gd4l254f2i.png" TargetMode="External"/><Relationship Id="rId23" Type="http://schemas.openxmlformats.org/officeDocument/2006/relationships/hyperlink" Target="https://customwheelhousellc.box.com/shared/static/e3iggma9aavajw7ogqt8tnnb9hf5fbfh.png" TargetMode="External"/><Relationship Id="rId119" Type="http://schemas.openxmlformats.org/officeDocument/2006/relationships/hyperlink" Target="https://customwheelhousellc.box.com/shared/static/2q2xw7nv95idawqo82vjy9vvcoznfomq.png" TargetMode="External"/><Relationship Id="rId326" Type="http://schemas.openxmlformats.org/officeDocument/2006/relationships/hyperlink" Target="https://customwheelhousellc.box.com/shared/static/w132fjmvg4mfiex16i3nrxdntr4ze37c.png" TargetMode="External"/><Relationship Id="rId533" Type="http://schemas.openxmlformats.org/officeDocument/2006/relationships/hyperlink" Target="https://customwheelhousellc.box.com/shared/static/2p28facf0qk97ourbvaqfk68qhkmf91k.png" TargetMode="External"/><Relationship Id="rId978" Type="http://schemas.openxmlformats.org/officeDocument/2006/relationships/hyperlink" Target="https://customwheelhousellc.box.com/shared/static/vmcr2uis9qd1p2it7d9n5t9efvlejdvs.png" TargetMode="External"/><Relationship Id="rId1163" Type="http://schemas.openxmlformats.org/officeDocument/2006/relationships/hyperlink" Target="https://customwheelhousellc.box.com/shared/static/r2p82fyop73rwyr7acagbo8pmb173td0.png" TargetMode="External"/><Relationship Id="rId1370" Type="http://schemas.openxmlformats.org/officeDocument/2006/relationships/hyperlink" Target="https://customwheelhousellc.box.com/shared/static/kwmof5v4jm8vu0rijz77og182kjfpgtq.png" TargetMode="External"/><Relationship Id="rId1829" Type="http://schemas.openxmlformats.org/officeDocument/2006/relationships/hyperlink" Target="https://customwheelhousellc.box.com/shared/static/x7sy6v49gld1o1cratfn5l6oaurk6eqi.png" TargetMode="External"/><Relationship Id="rId2007" Type="http://schemas.openxmlformats.org/officeDocument/2006/relationships/hyperlink" Target="https://customwheelhousellc.box.com/shared/static/y51oijsjgdhgd9p8ggpk5qtd9igmyjdx.png" TargetMode="External"/><Relationship Id="rId2214" Type="http://schemas.openxmlformats.org/officeDocument/2006/relationships/hyperlink" Target="https://customwheelhousellc.box.com/shared/static/1jetegnec5of45vjy2yas2bn1qcm287n.png" TargetMode="External"/><Relationship Id="rId740" Type="http://schemas.openxmlformats.org/officeDocument/2006/relationships/hyperlink" Target="https://customwheelhousellc.box.com/shared/static/9osq0re5aa1rm5epodj0i7ge4utolcry.png" TargetMode="External"/><Relationship Id="rId838" Type="http://schemas.openxmlformats.org/officeDocument/2006/relationships/hyperlink" Target="https://customwheelhousellc.box.com/shared/static/7vje2rvreyidz7fr7l9wpwfmthhmcwy7.png" TargetMode="External"/><Relationship Id="rId1023" Type="http://schemas.openxmlformats.org/officeDocument/2006/relationships/hyperlink" Target="https://customwheelhousellc.box.com/shared/static/dp307q5r9rntnfrbr55gqa90c7vxt1dz.png" TargetMode="External"/><Relationship Id="rId1468" Type="http://schemas.openxmlformats.org/officeDocument/2006/relationships/hyperlink" Target="https://customwheelhousellc.box.com/shared/static/m5xa8lxy7t5vuze5bhczpihbok0ilpq1.png" TargetMode="External"/><Relationship Id="rId1675" Type="http://schemas.openxmlformats.org/officeDocument/2006/relationships/hyperlink" Target="https://customwheelhousellc.box.com/shared/static/dd246zcet08a60dpendw1ru833spavnj.png" TargetMode="External"/><Relationship Id="rId1882" Type="http://schemas.openxmlformats.org/officeDocument/2006/relationships/hyperlink" Target="https://customwheelhousellc.box.com/shared/static/w5xtk8mm163di1h9q8fri2g026d9pyp1.png" TargetMode="External"/><Relationship Id="rId172" Type="http://schemas.openxmlformats.org/officeDocument/2006/relationships/hyperlink" Target="https://customwheelhousellc.box.com/shared/static/h0m4mrmed7wesj2ixpu65askhirt6vo3.png" TargetMode="External"/><Relationship Id="rId477" Type="http://schemas.openxmlformats.org/officeDocument/2006/relationships/hyperlink" Target="https://customwheelhousellc.box.com/shared/static/139g80udj4iuwh3sj4fjv94geq79iget.png" TargetMode="External"/><Relationship Id="rId600" Type="http://schemas.openxmlformats.org/officeDocument/2006/relationships/hyperlink" Target="https://customwheelhousellc.box.com/shared/static/3ucc82a5cn4bu2h52e6a063rgzacwqus.png" TargetMode="External"/><Relationship Id="rId684" Type="http://schemas.openxmlformats.org/officeDocument/2006/relationships/hyperlink" Target="https://customwheelhousellc.box.com/shared/static/1fon8glre7d1teqrikmb3ikj59eoehqm.png" TargetMode="External"/><Relationship Id="rId1230" Type="http://schemas.openxmlformats.org/officeDocument/2006/relationships/hyperlink" Target="https://customwheelhousellc.box.com/shared/static/i6ajps82xwwa5o5uf186ehoo8xq1sp65.png" TargetMode="External"/><Relationship Id="rId1328" Type="http://schemas.openxmlformats.org/officeDocument/2006/relationships/hyperlink" Target="https://customwheelhousellc.box.com/shared/static/k8t8qfcbq44w1h4mfy1ncanlzrgwxpov.png" TargetMode="External"/><Relationship Id="rId1535" Type="http://schemas.openxmlformats.org/officeDocument/2006/relationships/hyperlink" Target="https://customwheelhousellc.box.com/shared/static/olqalupl2v9lsjo3sqshrfuw8l7wtt5c.png" TargetMode="External"/><Relationship Id="rId2060" Type="http://schemas.openxmlformats.org/officeDocument/2006/relationships/hyperlink" Target="https://customwheelhousellc.box.com/shared/static/z778ncdtt8d8eki2dirysti8s52u9lnt.png" TargetMode="External"/><Relationship Id="rId2158" Type="http://schemas.openxmlformats.org/officeDocument/2006/relationships/hyperlink" Target="https://customwheelhousellc.box.com/shared/static/kv6cy6bl15mo5qavyryx7pitkat2s997.png" TargetMode="External"/><Relationship Id="rId337" Type="http://schemas.openxmlformats.org/officeDocument/2006/relationships/hyperlink" Target="https://customwheelhousellc.box.com/shared/static/tmwyw63rjyv4hqncbtr23bwwgz4q67s1.png" TargetMode="External"/><Relationship Id="rId891" Type="http://schemas.openxmlformats.org/officeDocument/2006/relationships/hyperlink" Target="https://customwheelhousellc.box.com/shared/static/bk2wjee4xwi5hg88wig4rmkrl5b46q3d.png" TargetMode="External"/><Relationship Id="rId905" Type="http://schemas.openxmlformats.org/officeDocument/2006/relationships/hyperlink" Target="https://customwheelhousellc.box.com/shared/static/bm8fb0lw376v6y2z40fm9hal1uapcs4w.png" TargetMode="External"/><Relationship Id="rId989" Type="http://schemas.openxmlformats.org/officeDocument/2006/relationships/hyperlink" Target="https://customwheelhousellc.box.com/shared/static/cv8z1u1qsa5mz11n611tl8akk04484ue.png" TargetMode="External"/><Relationship Id="rId1742" Type="http://schemas.openxmlformats.org/officeDocument/2006/relationships/hyperlink" Target="https://customwheelhousellc.box.com/shared/static/scjvthb9j4q6yccmc0a3gag6dh615ord.png" TargetMode="External"/><Relationship Id="rId2018" Type="http://schemas.openxmlformats.org/officeDocument/2006/relationships/hyperlink" Target="https://customwheelhousellc.box.com/shared/static/yi1aba45z3kbwsk6rkvf7t2iyagbxw24.png" TargetMode="External"/><Relationship Id="rId34" Type="http://schemas.openxmlformats.org/officeDocument/2006/relationships/hyperlink" Target="https://customwheelhousellc.box.com/shared/static/8h0sruc047866sywjcp6ka77ty01j4ud.png" TargetMode="External"/><Relationship Id="rId544" Type="http://schemas.openxmlformats.org/officeDocument/2006/relationships/hyperlink" Target="https://customwheelhousellc.box.com/shared/static/aj0r6xvwsiv6glojee5d0grgpzkf2rzm.png" TargetMode="External"/><Relationship Id="rId751" Type="http://schemas.openxmlformats.org/officeDocument/2006/relationships/hyperlink" Target="https://customwheelhousellc.box.com/shared/static/7glzaacyg49a48865r9a3wvnaqk24zbm.jpg" TargetMode="External"/><Relationship Id="rId849" Type="http://schemas.openxmlformats.org/officeDocument/2006/relationships/hyperlink" Target="https://customwheelhousellc.box.com/shared/static/a62ad15owcu8qucoxi4wtp1t94jp195p.png" TargetMode="External"/><Relationship Id="rId1174" Type="http://schemas.openxmlformats.org/officeDocument/2006/relationships/hyperlink" Target="https://customwheelhousellc.box.com/shared/static/hh47molq9rdepoz7vrayeprgwwez82c7.jpg" TargetMode="External"/><Relationship Id="rId1381" Type="http://schemas.openxmlformats.org/officeDocument/2006/relationships/hyperlink" Target="https://customwheelhousellc.box.com/shared/static/ygqzqkcc90pphmd5z1lut9ey1fqu47nn.png" TargetMode="External"/><Relationship Id="rId1479" Type="http://schemas.openxmlformats.org/officeDocument/2006/relationships/hyperlink" Target="https://customwheelhousellc.box.com/shared/static/3x4ngmsm1a1ck977hmb5ur3mezx0vrxs.png" TargetMode="External"/><Relationship Id="rId1602" Type="http://schemas.openxmlformats.org/officeDocument/2006/relationships/hyperlink" Target="https://customwheelhousellc.box.com/shared/static/n39hgfcarbemerh3ibbz7witj6b5pu9b.png" TargetMode="External"/><Relationship Id="rId1686" Type="http://schemas.openxmlformats.org/officeDocument/2006/relationships/hyperlink" Target="https://customwheelhousellc.box.com/shared/static/pxmobqm1k3m7iola3kp4bldswdezq4r6.png" TargetMode="External"/><Relationship Id="rId2225" Type="http://schemas.openxmlformats.org/officeDocument/2006/relationships/hyperlink" Target="https://customwheelhousellc.box.com/shared/static/zdwk5ncwozlb1jw4nmwi2ei1p9g38ucx.png" TargetMode="External"/><Relationship Id="rId183" Type="http://schemas.openxmlformats.org/officeDocument/2006/relationships/hyperlink" Target="https://customwheelhousellc.box.com/shared/static/pldg9xs22b5w7cd3h7gbkccd1z1j832m.png" TargetMode="External"/><Relationship Id="rId390" Type="http://schemas.openxmlformats.org/officeDocument/2006/relationships/hyperlink" Target="https://customwheelhousellc.box.com/shared/static/35g31d92zbsiglx30mf0ntyggiv5xius.png" TargetMode="External"/><Relationship Id="rId404" Type="http://schemas.openxmlformats.org/officeDocument/2006/relationships/hyperlink" Target="https://customwheelhousellc.box.com/shared/static/0gqbrd52ds0vqqcgoy7aog2xj8g3lwjx.png" TargetMode="External"/><Relationship Id="rId611" Type="http://schemas.openxmlformats.org/officeDocument/2006/relationships/hyperlink" Target="https://customwheelhousellc.box.com/shared/static/4a2xgit79rxhi5vu3gzchcbv1m6bpdmc.png" TargetMode="External"/><Relationship Id="rId1034" Type="http://schemas.openxmlformats.org/officeDocument/2006/relationships/hyperlink" Target="https://customwheelhousellc.box.com/shared/static/ei685u6rzahtto315fbm7qlx05fl86tj.png" TargetMode="External"/><Relationship Id="rId1241" Type="http://schemas.openxmlformats.org/officeDocument/2006/relationships/hyperlink" Target="https://customwheelhousellc.box.com/shared/static/as1k6bwilj4i3zdshfhm7dkl5u6e9rbw.png" TargetMode="External"/><Relationship Id="rId1339" Type="http://schemas.openxmlformats.org/officeDocument/2006/relationships/hyperlink" Target="https://customwheelhousellc.box.com/shared/static/3ux6zg1q5brhq43fga2es5aankgy36w0.png" TargetMode="External"/><Relationship Id="rId1893" Type="http://schemas.openxmlformats.org/officeDocument/2006/relationships/hyperlink" Target="https://customwheelhousellc.box.com/shared/static/2sqte7alrs169wljv63k0o4x9p3g5sos.png" TargetMode="External"/><Relationship Id="rId1907" Type="http://schemas.openxmlformats.org/officeDocument/2006/relationships/hyperlink" Target="https://customwheelhousellc.box.com/shared/static/2sqte7alrs169wljv63k0o4x9p3g5sos.png" TargetMode="External"/><Relationship Id="rId2071" Type="http://schemas.openxmlformats.org/officeDocument/2006/relationships/hyperlink" Target="https://customwheelhousellc.box.com/shared/static/d8lcw0il4dw07ygfo89vxn2j1ek4b9a0.png" TargetMode="External"/><Relationship Id="rId250" Type="http://schemas.openxmlformats.org/officeDocument/2006/relationships/hyperlink" Target="https://customwheelhousellc.box.com/shared/static/hxtsjxvgd0ml9b9x1amq3wey5yaxqqqm.png" TargetMode="External"/><Relationship Id="rId488" Type="http://schemas.openxmlformats.org/officeDocument/2006/relationships/hyperlink" Target="https://customwheelhousellc.box.com/shared/static/z7690cb2mulwcaq5lio08p4lunbye44e.png" TargetMode="External"/><Relationship Id="rId695" Type="http://schemas.openxmlformats.org/officeDocument/2006/relationships/hyperlink" Target="https://customwheelhousellc.box.com/shared/static/yl15h4d2hyb72b9r3kia1akyuao49gvv.png" TargetMode="External"/><Relationship Id="rId709" Type="http://schemas.openxmlformats.org/officeDocument/2006/relationships/hyperlink" Target="https://customwheelhousellc.box.com/shared/static/5qd8t45gn7n45qskfvhhc9nvlw28qc2e.jpg" TargetMode="External"/><Relationship Id="rId916" Type="http://schemas.openxmlformats.org/officeDocument/2006/relationships/hyperlink" Target="https://customwheelhousellc.box.com/shared/static/913xmnez8bxgnjyk9hzsxqsm1bc969qw.png" TargetMode="External"/><Relationship Id="rId1101" Type="http://schemas.openxmlformats.org/officeDocument/2006/relationships/hyperlink" Target="https://customwheelhousellc.box.com/shared/static/fsnw87v6r17tkyc7j2lujdvw2h1qzc77.png" TargetMode="External"/><Relationship Id="rId1546" Type="http://schemas.openxmlformats.org/officeDocument/2006/relationships/hyperlink" Target="https://customwheelhousellc.box.com/shared/static/o059ef3me67gjd6xyue6590q6dbgnavx.png" TargetMode="External"/><Relationship Id="rId1753" Type="http://schemas.openxmlformats.org/officeDocument/2006/relationships/hyperlink" Target="https://customwheelhousellc.box.com/shared/static/apqabbx61f2vrdm3ogyasdraa4xsjijo.png" TargetMode="External"/><Relationship Id="rId1960" Type="http://schemas.openxmlformats.org/officeDocument/2006/relationships/hyperlink" Target="https://customwheelhousellc.box.com/shared/static/m9jwz5nbjpuzp6klt1zznfl3x9s4ebml.png" TargetMode="External"/><Relationship Id="rId2169" Type="http://schemas.openxmlformats.org/officeDocument/2006/relationships/hyperlink" Target="https://customwheelhousellc.box.com/shared/static/41ldlohya319z1nzb35fo9kikf8s08rw.png" TargetMode="External"/><Relationship Id="rId45" Type="http://schemas.openxmlformats.org/officeDocument/2006/relationships/hyperlink" Target="https://customwheelhousellc.box.com/shared/static/x7sy6v49gld1o1cratfn5l6oaurk6eqi.png" TargetMode="External"/><Relationship Id="rId110" Type="http://schemas.openxmlformats.org/officeDocument/2006/relationships/hyperlink" Target="https://customwheelhousellc.box.com/shared/static/ro9j4d2t4spk8yeowc3zw9gp900t8tdq.png" TargetMode="External"/><Relationship Id="rId348" Type="http://schemas.openxmlformats.org/officeDocument/2006/relationships/hyperlink" Target="https://customwheelhousellc.box.com/shared/static/q4blsee3hli6tr2ou8x24iyjuidp7rdl.png" TargetMode="External"/><Relationship Id="rId555" Type="http://schemas.openxmlformats.org/officeDocument/2006/relationships/hyperlink" Target="https://customwheelhousellc.box.com/shared/static/wdezfgk39xykcpr6bx15yvy5w6kg2es7.png" TargetMode="External"/><Relationship Id="rId762" Type="http://schemas.openxmlformats.org/officeDocument/2006/relationships/hyperlink" Target="https://customwheelhousellc.box.com/shared/static/tyye0p0kbypf1rxme2qcbt4y1uh0e78d.png" TargetMode="External"/><Relationship Id="rId1185" Type="http://schemas.openxmlformats.org/officeDocument/2006/relationships/hyperlink" Target="https://customwheelhousellc.box.com/shared/static/i5wjiq2turnk0k42m6ecms3e3ouxkg93.png" TargetMode="External"/><Relationship Id="rId1392" Type="http://schemas.openxmlformats.org/officeDocument/2006/relationships/hyperlink" Target="https://customwheelhousellc.box.com/shared/static/li89d0onbqpobtmsnjhi23n72elkr31r.png" TargetMode="External"/><Relationship Id="rId1406" Type="http://schemas.openxmlformats.org/officeDocument/2006/relationships/hyperlink" Target="https://customwheelhousellc.box.com/shared/static/kw0fueipcqhrd586wvu2ea4z8kz65xi2.png" TargetMode="External"/><Relationship Id="rId1613" Type="http://schemas.openxmlformats.org/officeDocument/2006/relationships/hyperlink" Target="https://customwheelhousellc.box.com/shared/static/pg2wo3tl4ifj7cmlr9zqcvm5469j2o90.jpg" TargetMode="External"/><Relationship Id="rId1820" Type="http://schemas.openxmlformats.org/officeDocument/2006/relationships/hyperlink" Target="https://customwheelhousellc.box.com/shared/static/vczxys92ey0e1nptmv1vgr8b3nex8lbl.png" TargetMode="External"/><Relationship Id="rId2029" Type="http://schemas.openxmlformats.org/officeDocument/2006/relationships/hyperlink" Target="https://customwheelhousellc.box.com/shared/static/02cf949z1bpdzn453992xkomglev0s2m.png" TargetMode="External"/><Relationship Id="rId2236" Type="http://schemas.openxmlformats.org/officeDocument/2006/relationships/hyperlink" Target="https://customwheelhousellc.box.com/shared/static/cl52h1ffj204nwiv6ue6dd02wea8lvt6.png" TargetMode="External"/><Relationship Id="rId194" Type="http://schemas.openxmlformats.org/officeDocument/2006/relationships/hyperlink" Target="https://customwheelhousellc.box.com/shared/static/5xza5cs1uld7dglgzlmadjnag0ljrv48.png" TargetMode="External"/><Relationship Id="rId208" Type="http://schemas.openxmlformats.org/officeDocument/2006/relationships/hyperlink" Target="https://customwheelhousellc.box.com/shared/static/shdx24rhg0cr1jow1mdqfq4u0sey4elb.png" TargetMode="External"/><Relationship Id="rId415" Type="http://schemas.openxmlformats.org/officeDocument/2006/relationships/hyperlink" Target="https://customwheelhousellc.box.com/shared/static/hh47molq9rdepoz7vrayeprgwwez82c7.jpg" TargetMode="External"/><Relationship Id="rId622" Type="http://schemas.openxmlformats.org/officeDocument/2006/relationships/hyperlink" Target="https://customwheelhousellc.box.com/shared/static/1dpgoht9r59o4cysh3cdpsfd1sm8v7dv.png" TargetMode="External"/><Relationship Id="rId1045" Type="http://schemas.openxmlformats.org/officeDocument/2006/relationships/hyperlink" Target="https://customwheelhousellc.box.com/shared/static/eg7v4w61qakwqe3hna1di609xufs1uza.png" TargetMode="External"/><Relationship Id="rId1252" Type="http://schemas.openxmlformats.org/officeDocument/2006/relationships/hyperlink" Target="https://customwheelhousellc.box.com/shared/static/lao4bz19tfxhn1eshwquwhnztirnjcxs.png" TargetMode="External"/><Relationship Id="rId1697" Type="http://schemas.openxmlformats.org/officeDocument/2006/relationships/hyperlink" Target="https://customwheelhousellc.box.com/shared/static/3aomesmt91j2813p2azkznxcnhzyprsv.png" TargetMode="External"/><Relationship Id="rId1918" Type="http://schemas.openxmlformats.org/officeDocument/2006/relationships/hyperlink" Target="https://customwheelhousellc.box.com/shared/static/w6yrsxbmu0c7lb6dcas4pbqapwbp499e.png" TargetMode="External"/><Relationship Id="rId2082" Type="http://schemas.openxmlformats.org/officeDocument/2006/relationships/hyperlink" Target="https://customwheelhousellc.box.com/shared/static/1a0ouf4c588w1hgd4ba8ljgg1sx2sbiv.png" TargetMode="External"/><Relationship Id="rId261" Type="http://schemas.openxmlformats.org/officeDocument/2006/relationships/hyperlink" Target="https://customwheelhousellc.box.com/shared/static/iml0en0c852j4v4eghettfkjkrykw4ux.png" TargetMode="External"/><Relationship Id="rId499" Type="http://schemas.openxmlformats.org/officeDocument/2006/relationships/hyperlink" Target="https://customwheelhousellc.box.com/shared/static/1djq3r2pgkibpbbnuvegpk3v6o3vv7zk.png" TargetMode="External"/><Relationship Id="rId927" Type="http://schemas.openxmlformats.org/officeDocument/2006/relationships/hyperlink" Target="https://customwheelhousellc.box.com/shared/static/irgmta52t2sbp7p3h4hf39bra94dzvpx.png" TargetMode="External"/><Relationship Id="rId1112" Type="http://schemas.openxmlformats.org/officeDocument/2006/relationships/hyperlink" Target="https://customwheelhousellc.box.com/shared/static/c4ufv9aininvbal09hmrzmmltknaeme3.png" TargetMode="External"/><Relationship Id="rId1557" Type="http://schemas.openxmlformats.org/officeDocument/2006/relationships/hyperlink" Target="https://customwheelhousellc.box.com/shared/static/6bh8klnkkhjmtjiz0w67pc9lj8fw1y0k.png" TargetMode="External"/><Relationship Id="rId1764" Type="http://schemas.openxmlformats.org/officeDocument/2006/relationships/hyperlink" Target="https://customwheelhousellc.box.com/shared/static/l21vxg6fksvblfaa8y2cpdzpy74p3gyy.jpg" TargetMode="External"/><Relationship Id="rId1971" Type="http://schemas.openxmlformats.org/officeDocument/2006/relationships/hyperlink" Target="https://customwheelhousellc.box.com/shared/static/xmrffiz4h3jkmblhu649zf4m1ruu4gna.png" TargetMode="External"/><Relationship Id="rId56" Type="http://schemas.openxmlformats.org/officeDocument/2006/relationships/hyperlink" Target="https://customwheelhousellc.box.com/shared/static/63ulwmx6h9t7kaletyhmzevmu1xwhp2l.png" TargetMode="External"/><Relationship Id="rId359" Type="http://schemas.openxmlformats.org/officeDocument/2006/relationships/hyperlink" Target="https://customwheelhousellc.box.com/shared/static/yi1aba45z3kbwsk6rkvf7t2iyagbxw24.png" TargetMode="External"/><Relationship Id="rId566" Type="http://schemas.openxmlformats.org/officeDocument/2006/relationships/hyperlink" Target="https://customwheelhousellc.box.com/shared/static/5no9m6t9gif3m8y6ovviuxg6xu9mzi9n.png" TargetMode="External"/><Relationship Id="rId773" Type="http://schemas.openxmlformats.org/officeDocument/2006/relationships/hyperlink" Target="https://customwheelhousellc.box.com/shared/static/tyye0p0kbypf1rxme2qcbt4y1uh0e78d.png" TargetMode="External"/><Relationship Id="rId1196" Type="http://schemas.openxmlformats.org/officeDocument/2006/relationships/hyperlink" Target="https://customwheelhousellc.box.com/shared/static/3u48ttoes670aeq4j4rtn2gwb6n8wpqb.png" TargetMode="External"/><Relationship Id="rId1417" Type="http://schemas.openxmlformats.org/officeDocument/2006/relationships/hyperlink" Target="https://customwheelhousellc.box.com/shared/static/90stisi44nvvetifyuf6lpf1gvof26u6.png" TargetMode="External"/><Relationship Id="rId1624" Type="http://schemas.openxmlformats.org/officeDocument/2006/relationships/hyperlink" Target="https://customwheelhousellc.box.com/shared/static/pldg9xs22b5w7cd3h7gbkccd1z1j832m.png" TargetMode="External"/><Relationship Id="rId1831" Type="http://schemas.openxmlformats.org/officeDocument/2006/relationships/hyperlink" Target="https://customwheelhousellc.box.com/shared/static/x7sy6v49gld1o1cratfn5l6oaurk6eqi.png" TargetMode="External"/><Relationship Id="rId2247" Type="http://schemas.openxmlformats.org/officeDocument/2006/relationships/hyperlink" Target="https://customwheelhousellc.box.com/shared/static/5s6rmcijker2vv5xfjblc0sfqsuay438.png" TargetMode="External"/><Relationship Id="rId121" Type="http://schemas.openxmlformats.org/officeDocument/2006/relationships/hyperlink" Target="https://customwheelhousellc.box.com/shared/static/kwmof5v4jm8vu0rijz77og182kjfpgtq.png" TargetMode="External"/><Relationship Id="rId219" Type="http://schemas.openxmlformats.org/officeDocument/2006/relationships/hyperlink" Target="https://customwheelhousellc.box.com/shared/static/4ae2bg0tc7ac46gfkatbfn650tlbyt5c.png" TargetMode="External"/><Relationship Id="rId426" Type="http://schemas.openxmlformats.org/officeDocument/2006/relationships/hyperlink" Target="https://customwheelhousellc.box.com/shared/static/3df5h6b96aam0lvz4owylwcvsuddrwql.png" TargetMode="External"/><Relationship Id="rId633" Type="http://schemas.openxmlformats.org/officeDocument/2006/relationships/hyperlink" Target="https://customwheelhousellc.box.com/shared/static/76qwzj6z5t6ovre47vuhj5m0xxhjdvy4.png" TargetMode="External"/><Relationship Id="rId980" Type="http://schemas.openxmlformats.org/officeDocument/2006/relationships/hyperlink" Target="https://customwheelhousellc.box.com/shared/static/vmcr2uis9qd1p2it7d9n5t9efvlejdvs.png" TargetMode="External"/><Relationship Id="rId1056" Type="http://schemas.openxmlformats.org/officeDocument/2006/relationships/hyperlink" Target="https://customwheelhousellc.box.com/shared/static/n46q52ytxnu15g9s5is883n1297zyy6y.png" TargetMode="External"/><Relationship Id="rId1263" Type="http://schemas.openxmlformats.org/officeDocument/2006/relationships/hyperlink" Target="https://customwheelhousellc.box.com/shared/static/48basg5do7e99bz6bz05afhue5g795p4.png" TargetMode="External"/><Relationship Id="rId1929" Type="http://schemas.openxmlformats.org/officeDocument/2006/relationships/hyperlink" Target="https://customwheelhousellc.box.com/shared/static/x27oga09bv96dyzryjkrc5neyg3fzoh2.png" TargetMode="External"/><Relationship Id="rId2093" Type="http://schemas.openxmlformats.org/officeDocument/2006/relationships/hyperlink" Target="https://customwheelhousellc.box.com/shared/static/3qevd3r7e4j4ly1jqpubiihuga055i96.png" TargetMode="External"/><Relationship Id="rId2107" Type="http://schemas.openxmlformats.org/officeDocument/2006/relationships/hyperlink" Target="https://customwheelhousellc.box.com/shared/static/ftlldth6qcg6tv8u4pksuoczbkgn3cb9.png" TargetMode="External"/><Relationship Id="rId840" Type="http://schemas.openxmlformats.org/officeDocument/2006/relationships/hyperlink" Target="https://customwheelhousellc.box.com/shared/static/7vje2rvreyidz7fr7l9wpwfmthhmcwy7.png" TargetMode="External"/><Relationship Id="rId938" Type="http://schemas.openxmlformats.org/officeDocument/2006/relationships/hyperlink" Target="https://customwheelhousellc.box.com/shared/static/w132fjmvg4mfiex16i3nrxdntr4ze37c.png" TargetMode="External"/><Relationship Id="rId1470" Type="http://schemas.openxmlformats.org/officeDocument/2006/relationships/hyperlink" Target="https://customwheelhousellc.box.com/shared/static/m5xa8lxy7t5vuze5bhczpihbok0ilpq1.png" TargetMode="External"/><Relationship Id="rId1568" Type="http://schemas.openxmlformats.org/officeDocument/2006/relationships/hyperlink" Target="https://customwheelhousellc.box.com/shared/static/pd8ruiyu37ndghyz98591odl3x9ci5to.png" TargetMode="External"/><Relationship Id="rId1775" Type="http://schemas.openxmlformats.org/officeDocument/2006/relationships/hyperlink" Target="https://customwheelhousellc.box.com/shared/static/q4blsee3hli6tr2ou8x24iyjuidp7rdl.png" TargetMode="External"/><Relationship Id="rId67" Type="http://schemas.openxmlformats.org/officeDocument/2006/relationships/hyperlink" Target="https://customwheelhousellc.box.com/shared/static/cvjc11wzxvoh64j158x2u3zi64s6md36.png" TargetMode="External"/><Relationship Id="rId272" Type="http://schemas.openxmlformats.org/officeDocument/2006/relationships/hyperlink" Target="https://customwheelhousellc.box.com/shared/static/fsnw87v6r17tkyc7j2lujdvw2h1qzc77.png" TargetMode="External"/><Relationship Id="rId577" Type="http://schemas.openxmlformats.org/officeDocument/2006/relationships/hyperlink" Target="https://customwheelhousellc.box.com/shared/static/3mwqrfvnztfvd2jr2jn87ya1sk6ovltm.png" TargetMode="External"/><Relationship Id="rId700" Type="http://schemas.openxmlformats.org/officeDocument/2006/relationships/hyperlink" Target="https://customwheelhousellc.box.com/shared/static/yl15h4d2hyb72b9r3kia1akyuao49gvv.png" TargetMode="External"/><Relationship Id="rId1123" Type="http://schemas.openxmlformats.org/officeDocument/2006/relationships/hyperlink" Target="https://customwheelhousellc.box.com/shared/static/gymvf7fodffckrjkywwy808pyo4pi6nq.png" TargetMode="External"/><Relationship Id="rId1330" Type="http://schemas.openxmlformats.org/officeDocument/2006/relationships/hyperlink" Target="https://customwheelhousellc.box.com/shared/static/u20acb868us743ssxjvywhscm6h39on7.png" TargetMode="External"/><Relationship Id="rId1428" Type="http://schemas.openxmlformats.org/officeDocument/2006/relationships/hyperlink" Target="https://customwheelhousellc.box.com/shared/static/lvpk5txgokrtdzfakh2skzkac463cwq8.png" TargetMode="External"/><Relationship Id="rId1635" Type="http://schemas.openxmlformats.org/officeDocument/2006/relationships/hyperlink" Target="https://customwheelhousellc.box.com/shared/static/nqp8crmfxflotjsokj3emwyzkv8pbshn.png" TargetMode="External"/><Relationship Id="rId1982" Type="http://schemas.openxmlformats.org/officeDocument/2006/relationships/hyperlink" Target="https://customwheelhousellc.box.com/shared/static/ymeock8l4gojpuxcfr9b6doqcr863nd9.png" TargetMode="External"/><Relationship Id="rId2160" Type="http://schemas.openxmlformats.org/officeDocument/2006/relationships/hyperlink" Target="https://customwheelhousellc.box.com/shared/static/kv6cy6bl15mo5qavyryx7pitkat2s997.png" TargetMode="External"/><Relationship Id="rId2258" Type="http://schemas.openxmlformats.org/officeDocument/2006/relationships/hyperlink" Target="https://customwheelhousellc.box.com/shared/static/63mkj56np3igs28vapkxq63yv5cgut9y.png" TargetMode="External"/><Relationship Id="rId132" Type="http://schemas.openxmlformats.org/officeDocument/2006/relationships/hyperlink" Target="https://customwheelhousellc.box.com/shared/static/nwlotzmn7gbj5q627bqvm1ewsp264fis.png" TargetMode="External"/><Relationship Id="rId784" Type="http://schemas.openxmlformats.org/officeDocument/2006/relationships/hyperlink" Target="https://customwheelhousellc.box.com/shared/static/05w9mqs8hqzn6s4mxw46wa0dil9hzhsf.png" TargetMode="External"/><Relationship Id="rId991" Type="http://schemas.openxmlformats.org/officeDocument/2006/relationships/hyperlink" Target="https://customwheelhousellc.box.com/shared/static/svr460wi7rmvllykl53gzz70nir9a8ug.png" TargetMode="External"/><Relationship Id="rId1067" Type="http://schemas.openxmlformats.org/officeDocument/2006/relationships/hyperlink" Target="https://customwheelhousellc.box.com/shared/static/f3y5u7stb37swccmhioqyfus76lwaldn.png" TargetMode="External"/><Relationship Id="rId1842" Type="http://schemas.openxmlformats.org/officeDocument/2006/relationships/hyperlink" Target="https://customwheelhousellc.box.com/shared/static/vczxys92ey0e1nptmv1vgr8b3nex8lbl.png" TargetMode="External"/><Relationship Id="rId2020" Type="http://schemas.openxmlformats.org/officeDocument/2006/relationships/hyperlink" Target="https://customwheelhousellc.box.com/shared/static/yi1aba45z3kbwsk6rkvf7t2iyagbxw24.png" TargetMode="External"/><Relationship Id="rId437" Type="http://schemas.openxmlformats.org/officeDocument/2006/relationships/hyperlink" Target="https://customwheelhousellc.box.com/shared/static/fru58342nam22hyispngrsgbf0l9c6ic.png" TargetMode="External"/><Relationship Id="rId644" Type="http://schemas.openxmlformats.org/officeDocument/2006/relationships/hyperlink" Target="https://customwheelhousellc.box.com/shared/static/4htga0llddyttpo6p93zxxnmeho80x8p.png" TargetMode="External"/><Relationship Id="rId851" Type="http://schemas.openxmlformats.org/officeDocument/2006/relationships/hyperlink" Target="https://customwheelhousellc.box.com/shared/static/a62ad15owcu8qucoxi4wtp1t94jp195p.png" TargetMode="External"/><Relationship Id="rId1274" Type="http://schemas.openxmlformats.org/officeDocument/2006/relationships/hyperlink" Target="https://customwheelhousellc.box.com/shared/static/june41x9tkw95lt9ye4486iv1gj4tp2m.png" TargetMode="External"/><Relationship Id="rId1481" Type="http://schemas.openxmlformats.org/officeDocument/2006/relationships/hyperlink" Target="https://customwheelhousellc.box.com/shared/static/3x4ngmsm1a1ck977hmb5ur3mezx0vrxs.png" TargetMode="External"/><Relationship Id="rId1579" Type="http://schemas.openxmlformats.org/officeDocument/2006/relationships/hyperlink" Target="https://customwheelhousellc.box.com/shared/static/ce8yxdmsusks2rhqq9f9xvhdxfnj5spi.png" TargetMode="External"/><Relationship Id="rId1702" Type="http://schemas.openxmlformats.org/officeDocument/2006/relationships/hyperlink" Target="https://customwheelhousellc.box.com/shared/static/qmsgox67wq9f15ttoca6uzmx4id0omfu.png" TargetMode="External"/><Relationship Id="rId2118" Type="http://schemas.openxmlformats.org/officeDocument/2006/relationships/hyperlink" Target="https://customwheelhousellc.box.com/shared/static/8zr8bzusl0gh0y0jcifc5l522kr9xpah.png" TargetMode="External"/><Relationship Id="rId283" Type="http://schemas.openxmlformats.org/officeDocument/2006/relationships/hyperlink" Target="https://customwheelhousellc.box.com/shared/static/4c785j76zedworu8fpfimad4smjp5dzv.png" TargetMode="External"/><Relationship Id="rId490" Type="http://schemas.openxmlformats.org/officeDocument/2006/relationships/hyperlink" Target="https://customwheelhousellc.box.com/shared/static/z7690cb2mulwcaq5lio08p4lunbye44e.png" TargetMode="External"/><Relationship Id="rId504" Type="http://schemas.openxmlformats.org/officeDocument/2006/relationships/hyperlink" Target="https://customwheelhousellc.box.com/shared/static/o9wq86hwo4crjcl2qu3r36wj4engw1xs.png" TargetMode="External"/><Relationship Id="rId711" Type="http://schemas.openxmlformats.org/officeDocument/2006/relationships/hyperlink" Target="https://customwheelhousellc.box.com/shared/static/5qd8t45gn7n45qskfvhhc9nvlw28qc2e.jpg" TargetMode="External"/><Relationship Id="rId949" Type="http://schemas.openxmlformats.org/officeDocument/2006/relationships/hyperlink" Target="https://customwheelhousellc.box.com/shared/static/c9waojbeputxz8uwmej7q13c06sy9u4n.png" TargetMode="External"/><Relationship Id="rId1134" Type="http://schemas.openxmlformats.org/officeDocument/2006/relationships/hyperlink" Target="https://customwheelhousellc.box.com/shared/static/5xza5cs1uld7dglgzlmadjnag0ljrv48.png" TargetMode="External"/><Relationship Id="rId1341" Type="http://schemas.openxmlformats.org/officeDocument/2006/relationships/hyperlink" Target="https://customwheelhousellc.box.com/shared/static/3ux6zg1q5brhq43fga2es5aankgy36w0.png" TargetMode="External"/><Relationship Id="rId1786" Type="http://schemas.openxmlformats.org/officeDocument/2006/relationships/hyperlink" Target="https://customwheelhousellc.box.com/shared/static/ssodgoz08nlh1exyxx0flzeekdaihhl2.png" TargetMode="External"/><Relationship Id="rId1993" Type="http://schemas.openxmlformats.org/officeDocument/2006/relationships/hyperlink" Target="https://customwheelhousellc.box.com/shared/static/xsv1khh4fy11ztxvjtmpfjx62tsjan2v.png" TargetMode="External"/><Relationship Id="rId2171" Type="http://schemas.openxmlformats.org/officeDocument/2006/relationships/hyperlink" Target="https://customwheelhousellc.box.com/shared/static/z8stihrchugi0xv30tp3w5igwf9lg02z.png" TargetMode="External"/><Relationship Id="rId78" Type="http://schemas.openxmlformats.org/officeDocument/2006/relationships/hyperlink" Target="https://customwheelhousellc.box.com/shared/static/v2mh6ba2q0n7p47rqyl30h2toha4isnc.jpg" TargetMode="External"/><Relationship Id="rId143" Type="http://schemas.openxmlformats.org/officeDocument/2006/relationships/hyperlink" Target="https://customwheelhousellc.box.com/shared/static/qv3u43aid0gfl4jzlkg5f907gkb925xb.png" TargetMode="External"/><Relationship Id="rId350" Type="http://schemas.openxmlformats.org/officeDocument/2006/relationships/hyperlink" Target="https://customwheelhousellc.box.com/shared/static/7vje2rvreyidz7fr7l9wpwfmthhmcwy7.png" TargetMode="External"/><Relationship Id="rId588" Type="http://schemas.openxmlformats.org/officeDocument/2006/relationships/hyperlink" Target="https://customwheelhousellc.box.com/shared/static/huxfm98m86v8a9hg0w3ln5oyyeg0h2b9.png" TargetMode="External"/><Relationship Id="rId795" Type="http://schemas.openxmlformats.org/officeDocument/2006/relationships/hyperlink" Target="https://customwheelhousellc.box.com/shared/static/ceyogc1ecym21pvvxanrxqvikvnej837.png" TargetMode="External"/><Relationship Id="rId809" Type="http://schemas.openxmlformats.org/officeDocument/2006/relationships/hyperlink" Target="https://customwheelhousellc.box.com/shared/static/9fbxbq8lhxi7njlezeh7hy1jlmv6q921.png" TargetMode="External"/><Relationship Id="rId1201" Type="http://schemas.openxmlformats.org/officeDocument/2006/relationships/hyperlink" Target="https://customwheelhousellc.box.com/shared/static/hte0ogie88fa3e8lk9v3k5ol1c61ieli.png" TargetMode="External"/><Relationship Id="rId1439" Type="http://schemas.openxmlformats.org/officeDocument/2006/relationships/hyperlink" Target="https://customwheelhousellc.box.com/shared/static/ayy72tdydgjaigh3jt59e3qpfsz2cekd.png" TargetMode="External"/><Relationship Id="rId1646" Type="http://schemas.openxmlformats.org/officeDocument/2006/relationships/hyperlink" Target="https://customwheelhousellc.box.com/shared/static/pldg9xs22b5w7cd3h7gbkccd1z1j832m.png" TargetMode="External"/><Relationship Id="rId1853" Type="http://schemas.openxmlformats.org/officeDocument/2006/relationships/hyperlink" Target="https://customwheelhousellc.box.com/shared/static/kqy40nmwu2hb6ru5xjd4p33yavf08pkh.png" TargetMode="External"/><Relationship Id="rId2031" Type="http://schemas.openxmlformats.org/officeDocument/2006/relationships/hyperlink" Target="https://customwheelhousellc.box.com/shared/static/02cf949z1bpdzn453992xkomglev0s2m.png" TargetMode="External"/><Relationship Id="rId2269" Type="http://schemas.openxmlformats.org/officeDocument/2006/relationships/hyperlink" Target="https://customwheelhousellc.box.com/shared/static/xaz417ks3sqnyv9qjpll05ivs63kll4m.png" TargetMode="External"/><Relationship Id="rId9" Type="http://schemas.openxmlformats.org/officeDocument/2006/relationships/hyperlink" Target="https://customwheelhousellc.box.com/shared/static/q5mvc67xabwctoi0qwvdd1fjdwgyzyw4.png" TargetMode="External"/><Relationship Id="rId210" Type="http://schemas.openxmlformats.org/officeDocument/2006/relationships/hyperlink" Target="https://customwheelhousellc.box.com/shared/static/efr10h3cq5ot3xrk4p5cabp01vynrf47.png" TargetMode="External"/><Relationship Id="rId448" Type="http://schemas.openxmlformats.org/officeDocument/2006/relationships/hyperlink" Target="https://customwheelhousellc.box.com/shared/static/hku5uabm423308koure6envciviu1mb8.png" TargetMode="External"/><Relationship Id="rId655" Type="http://schemas.openxmlformats.org/officeDocument/2006/relationships/hyperlink" Target="https://customwheelhousellc.box.com/shared/static/4m3bgd00knvfxc58ay6sxd2xfdn83taw.png" TargetMode="External"/><Relationship Id="rId862" Type="http://schemas.openxmlformats.org/officeDocument/2006/relationships/hyperlink" Target="https://customwheelhousellc.box.com/shared/static/a8fio4lcgzbe9w8tl0mxsxzo5cog83en.png" TargetMode="External"/><Relationship Id="rId1078" Type="http://schemas.openxmlformats.org/officeDocument/2006/relationships/hyperlink" Target="https://customwheelhousellc.box.com/shared/static/tmwyw63rjyv4hqncbtr23bwwgz4q67s1.png" TargetMode="External"/><Relationship Id="rId1285" Type="http://schemas.openxmlformats.org/officeDocument/2006/relationships/hyperlink" Target="https://customwheelhousellc.box.com/shared/static/k080z7izsr17jdq5flkbfndvf31dskvv.png" TargetMode="External"/><Relationship Id="rId1492" Type="http://schemas.openxmlformats.org/officeDocument/2006/relationships/hyperlink" Target="https://customwheelhousellc.box.com/shared/static/m5xa8lxy7t5vuze5bhczpihbok0ilpq1.png" TargetMode="External"/><Relationship Id="rId1506" Type="http://schemas.openxmlformats.org/officeDocument/2006/relationships/hyperlink" Target="https://customwheelhousellc.box.com/shared/static/m2dyeijlqe5eginapbftf5v0h7m9263n.png" TargetMode="External"/><Relationship Id="rId1713" Type="http://schemas.openxmlformats.org/officeDocument/2006/relationships/hyperlink" Target="https://customwheelhousellc.box.com/shared/static/qmsgox67wq9f15ttoca6uzmx4id0omfu.png" TargetMode="External"/><Relationship Id="rId1920" Type="http://schemas.openxmlformats.org/officeDocument/2006/relationships/hyperlink" Target="https://customwheelhousellc.box.com/shared/static/f3yya0rwyhdi3x7ecnmpy1cri7iv7zxh.png" TargetMode="External"/><Relationship Id="rId2129" Type="http://schemas.openxmlformats.org/officeDocument/2006/relationships/hyperlink" Target="https://customwheelhousellc.box.com/shared/static/7vn109196qg7zjd2swkapib42dzdeeyx.png" TargetMode="External"/><Relationship Id="rId294" Type="http://schemas.openxmlformats.org/officeDocument/2006/relationships/hyperlink" Target="https://customwheelhousellc.box.com/shared/static/q7uux4vhbheqvix7rph3w6li0c2vqghh.png" TargetMode="External"/><Relationship Id="rId308" Type="http://schemas.openxmlformats.org/officeDocument/2006/relationships/hyperlink" Target="https://customwheelhousellc.box.com/shared/static/vlshtxsdb5q0ehjkl6wld34lncc9rw07.jpg" TargetMode="External"/><Relationship Id="rId515" Type="http://schemas.openxmlformats.org/officeDocument/2006/relationships/hyperlink" Target="https://customwheelhousellc.box.com/shared/static/2frw6ivku07dy72bvsf86v48xmx4wglb.jpg" TargetMode="External"/><Relationship Id="rId722" Type="http://schemas.openxmlformats.org/officeDocument/2006/relationships/hyperlink" Target="https://customwheelhousellc.box.com/s/kpnjncablljdparc7301yrny74omnkbm" TargetMode="External"/><Relationship Id="rId1145" Type="http://schemas.openxmlformats.org/officeDocument/2006/relationships/hyperlink" Target="https://customwheelhousellc.box.com/shared/static/fqnpi9kjd7ez089e5pccocnii9xxzt7i.png" TargetMode="External"/><Relationship Id="rId1352" Type="http://schemas.openxmlformats.org/officeDocument/2006/relationships/hyperlink" Target="https://customwheelhousellc.box.com/shared/static/kmnj60kicbk35f0ubi0z19kl84alxs7t.png" TargetMode="External"/><Relationship Id="rId1797" Type="http://schemas.openxmlformats.org/officeDocument/2006/relationships/hyperlink" Target="https://customwheelhousellc.box.com/shared/static/bwxfz9knclvd6rx1cevviwjuuqdpgxvz.png" TargetMode="External"/><Relationship Id="rId2182" Type="http://schemas.openxmlformats.org/officeDocument/2006/relationships/hyperlink" Target="https://customwheelhousellc.box.com/shared/static/861x9ovsp7h4lwzr2tm90tx4e4p8lew4.png" TargetMode="External"/><Relationship Id="rId89" Type="http://schemas.openxmlformats.org/officeDocument/2006/relationships/hyperlink" Target="https://customwheelhousellc.box.com/shared/static/xrbwbmxd3p7vbb39hxq6fafc5pnsswxx.png" TargetMode="External"/><Relationship Id="rId154" Type="http://schemas.openxmlformats.org/officeDocument/2006/relationships/hyperlink" Target="https://customwheelhousellc.box.com/shared/static/ptmrqjunp2iz46ezggk2idve7fnw3359.png" TargetMode="External"/><Relationship Id="rId361" Type="http://schemas.openxmlformats.org/officeDocument/2006/relationships/hyperlink" Target="https://customwheelhousellc.box.com/shared/static/lajkkh9ga91eepocd0sds9eiwfbq915r.png" TargetMode="External"/><Relationship Id="rId599" Type="http://schemas.openxmlformats.org/officeDocument/2006/relationships/hyperlink" Target="https://customwheelhousellc.box.com/shared/static/3qevd3r7e4j4ly1jqpubiihuga055i96.png" TargetMode="External"/><Relationship Id="rId1005" Type="http://schemas.openxmlformats.org/officeDocument/2006/relationships/hyperlink" Target="https://customwheelhousellc.box.com/shared/static/d770esdq3p4yz2jctbvw9255udco0ztp.jpg" TargetMode="External"/><Relationship Id="rId1212" Type="http://schemas.openxmlformats.org/officeDocument/2006/relationships/hyperlink" Target="https://customwheelhousellc.box.com/shared/static/0gxuw82u4e1l1qtgyg9ejcghmuw0sbgs.png" TargetMode="External"/><Relationship Id="rId1657" Type="http://schemas.openxmlformats.org/officeDocument/2006/relationships/hyperlink" Target="https://customwheelhousellc.box.com/shared/static/v7oqrxymjpl2e70ioxp3gvdj6pivvutp.png" TargetMode="External"/><Relationship Id="rId1864" Type="http://schemas.openxmlformats.org/officeDocument/2006/relationships/hyperlink" Target="https://customwheelhousellc.box.com/shared/static/vj68cxyuwj3he81ax4dpe0r2jmub6ez4.png" TargetMode="External"/><Relationship Id="rId2042" Type="http://schemas.openxmlformats.org/officeDocument/2006/relationships/hyperlink" Target="https://customwheelhousellc.box.com/shared/static/xdo6wvaw44fjsrrw9t8wb742cpdp17ku.png" TargetMode="External"/><Relationship Id="rId459" Type="http://schemas.openxmlformats.org/officeDocument/2006/relationships/hyperlink" Target="https://customwheelhousellc.box.com/shared/static/0sho6vuwohddnf71ag3uww6kvojcrc9b.png" TargetMode="External"/><Relationship Id="rId666" Type="http://schemas.openxmlformats.org/officeDocument/2006/relationships/hyperlink" Target="https://customwheelhousellc.box.com/shared/static/bc9o5fvvolgn63gk793b5c24hj8iyuiv.png" TargetMode="External"/><Relationship Id="rId873" Type="http://schemas.openxmlformats.org/officeDocument/2006/relationships/hyperlink" Target="https://customwheelhousellc.box.com/shared/static/aimf90wckts6gwz2txb3kucfsu9bxkcd.jpg" TargetMode="External"/><Relationship Id="rId1089" Type="http://schemas.openxmlformats.org/officeDocument/2006/relationships/hyperlink" Target="https://customwheelhousellc.box.com/shared/static/fgsqd7ruiq88tkkwkxkxrve4g3wnoon4.png" TargetMode="External"/><Relationship Id="rId1296" Type="http://schemas.openxmlformats.org/officeDocument/2006/relationships/hyperlink" Target="https://customwheelhousellc.box.com/shared/static/jo4z27fisdlez98f2ybjm4bqxe0v8gkf.png" TargetMode="External"/><Relationship Id="rId1517" Type="http://schemas.openxmlformats.org/officeDocument/2006/relationships/hyperlink" Target="https://customwheelhousellc.box.com/shared/static/mtemkjfgmejudh1puojxhb2u5k764l7h.png" TargetMode="External"/><Relationship Id="rId1724" Type="http://schemas.openxmlformats.org/officeDocument/2006/relationships/hyperlink" Target="https://customwheelhousellc.box.com/shared/static/qv3u43aid0gfl4jzlkg5f907gkb925xb.png" TargetMode="External"/><Relationship Id="rId16" Type="http://schemas.openxmlformats.org/officeDocument/2006/relationships/hyperlink" Target="https://customwheelhousellc.box.com/shared/static/ct5y219def7h8o999dzmhv170rynoxcy.jpg" TargetMode="External"/><Relationship Id="rId221" Type="http://schemas.openxmlformats.org/officeDocument/2006/relationships/hyperlink" Target="https://customwheelhousellc.box.com/shared/static/igetgxa8mc49mg9d3q6jsg8ayngm0yaq.png" TargetMode="External"/><Relationship Id="rId319" Type="http://schemas.openxmlformats.org/officeDocument/2006/relationships/hyperlink" Target="https://customwheelhousellc.box.com/shared/static/lao4bz19tfxhn1eshwquwhnztirnjcxs.png" TargetMode="External"/><Relationship Id="rId526" Type="http://schemas.openxmlformats.org/officeDocument/2006/relationships/hyperlink" Target="https://customwheelhousellc.box.com/shared/static/q5mvc67xabwctoi0qwvdd1fjdwgyzyw4.png" TargetMode="External"/><Relationship Id="rId1156" Type="http://schemas.openxmlformats.org/officeDocument/2006/relationships/hyperlink" Target="https://customwheelhousellc.box.com/shared/static/ffk8fhft2yz6ghgewizcw29b4f6ynbfu.png" TargetMode="External"/><Relationship Id="rId1363" Type="http://schemas.openxmlformats.org/officeDocument/2006/relationships/hyperlink" Target="https://customwheelhousellc.box.com/s/te3c2dla962km1dv6ihk68mqpi6o3igk" TargetMode="External"/><Relationship Id="rId1931" Type="http://schemas.openxmlformats.org/officeDocument/2006/relationships/hyperlink" Target="https://customwheelhousellc.box.com/shared/static/x27oga09bv96dyzryjkrc5neyg3fzoh2.png" TargetMode="External"/><Relationship Id="rId2207" Type="http://schemas.openxmlformats.org/officeDocument/2006/relationships/hyperlink" Target="https://customwheelhousellc.box.com/shared/static/knqgr7xyun3ik4nbk7zo1t43k8aqxviy.png" TargetMode="External"/><Relationship Id="rId733" Type="http://schemas.openxmlformats.org/officeDocument/2006/relationships/hyperlink" Target="https://customwheelhousellc.box.com/shared/static/6rthndfsmb4lsxln6qq0qwg5m93wmkkv.png" TargetMode="External"/><Relationship Id="rId940" Type="http://schemas.openxmlformats.org/officeDocument/2006/relationships/hyperlink" Target="https://customwheelhousellc.box.com/shared/static/w132fjmvg4mfiex16i3nrxdntr4ze37c.png" TargetMode="External"/><Relationship Id="rId1016" Type="http://schemas.openxmlformats.org/officeDocument/2006/relationships/hyperlink" Target="https://customwheelhousellc.box.com/shared/static/dyv6feaacv60o07ktavatn0p8ykh59o0.png" TargetMode="External"/><Relationship Id="rId1570" Type="http://schemas.openxmlformats.org/officeDocument/2006/relationships/hyperlink" Target="https://customwheelhousellc.box.com/shared/static/pd8ruiyu37ndghyz98591odl3x9ci5to.png" TargetMode="External"/><Relationship Id="rId1668" Type="http://schemas.openxmlformats.org/officeDocument/2006/relationships/hyperlink" Target="https://customwheelhousellc.box.com/shared/static/paf4qc8jp677kvutx86yo9ntkjw6c847.png" TargetMode="External"/><Relationship Id="rId1875" Type="http://schemas.openxmlformats.org/officeDocument/2006/relationships/hyperlink" Target="https://customwheelhousellc.box.com/shared/static/sem712tvo63385zkkj2u98j4j2wuxv5m.png" TargetMode="External"/><Relationship Id="rId2193" Type="http://schemas.openxmlformats.org/officeDocument/2006/relationships/hyperlink" Target="https://customwheelhousellc.box.com/shared/static/378dkdyf9zrl44rdynm5yx0qwcx759rs.png" TargetMode="External"/><Relationship Id="rId165" Type="http://schemas.openxmlformats.org/officeDocument/2006/relationships/hyperlink" Target="https://customwheelhousellc.box.com/shared/static/ep0xv7rardk6vsfze3wqji34453pjpj2.png" TargetMode="External"/><Relationship Id="rId372" Type="http://schemas.openxmlformats.org/officeDocument/2006/relationships/hyperlink" Target="https://customwheelhousellc.box.com/shared/static/n3eenvwoee0b4yo9j40z5cyepfh0qz54.png" TargetMode="External"/><Relationship Id="rId677" Type="http://schemas.openxmlformats.org/officeDocument/2006/relationships/hyperlink" Target="https://customwheelhousellc.box.com/shared/static/id8mv6zf02qpkl8pcchmizzs7sumldlu.png" TargetMode="External"/><Relationship Id="rId800" Type="http://schemas.openxmlformats.org/officeDocument/2006/relationships/hyperlink" Target="https://customwheelhousellc.box.com/shared/static/ceyogc1ecym21pvvxanrxqvikvnej837.png" TargetMode="External"/><Relationship Id="rId1223" Type="http://schemas.openxmlformats.org/officeDocument/2006/relationships/hyperlink" Target="https://customwheelhousellc.box.com/shared/static/il3rdiob627rzn14vd2rwx1mtkemwnpv.png" TargetMode="External"/><Relationship Id="rId1430" Type="http://schemas.openxmlformats.org/officeDocument/2006/relationships/hyperlink" Target="https://customwheelhousellc.box.com/shared/static/ljashu2hhgvfc7acmawi2ovfcetdshcb.png" TargetMode="External"/><Relationship Id="rId1528" Type="http://schemas.openxmlformats.org/officeDocument/2006/relationships/hyperlink" Target="https://customwheelhousellc.box.com/shared/static/nydpzp6sv8vhrdrxp406hv80pivjmvjk.png" TargetMode="External"/><Relationship Id="rId2053" Type="http://schemas.openxmlformats.org/officeDocument/2006/relationships/hyperlink" Target="https://customwheelhousellc.box.com/shared/static/d8lcw0il4dw07ygfo89vxn2j1ek4b9a0.png" TargetMode="External"/><Relationship Id="rId2260" Type="http://schemas.openxmlformats.org/officeDocument/2006/relationships/hyperlink" Target="https://customwheelhousellc.box.com/shared/static/63mkj56np3igs28vapkxq63yv5cgut9y.png" TargetMode="External"/><Relationship Id="rId232" Type="http://schemas.openxmlformats.org/officeDocument/2006/relationships/hyperlink" Target="https://customwheelhousellc.box.com/shared/static/cv8z1u1qsa5mz11n611tl8akk04484ue.png" TargetMode="External"/><Relationship Id="rId884" Type="http://schemas.openxmlformats.org/officeDocument/2006/relationships/hyperlink" Target="https://customwheelhousellc.box.com/shared/static/kdugie0hwcahd8bxavxixnronwop1qhp.png" TargetMode="External"/><Relationship Id="rId1735" Type="http://schemas.openxmlformats.org/officeDocument/2006/relationships/hyperlink" Target="https://customwheelhousellc.box.com/shared/static/apqabbx61f2vrdm3ogyasdraa4xsjijo.png" TargetMode="External"/><Relationship Id="rId1942" Type="http://schemas.openxmlformats.org/officeDocument/2006/relationships/hyperlink" Target="https://customwheelhousellc.box.com/shared/static/m9jwz5nbjpuzp6klt1zznfl3x9s4ebml.png" TargetMode="External"/><Relationship Id="rId2120" Type="http://schemas.openxmlformats.org/officeDocument/2006/relationships/hyperlink" Target="https://customwheelhousellc.box.com/shared/static/8zr8bzusl0gh0y0jcifc5l522kr9xpah.png" TargetMode="External"/><Relationship Id="rId27" Type="http://schemas.openxmlformats.org/officeDocument/2006/relationships/hyperlink" Target="https://customwheelhousellc.box.com/shared/static/v7oqrxymjpl2e70ioxp3gvdj6pivvutp.png" TargetMode="External"/><Relationship Id="rId537" Type="http://schemas.openxmlformats.org/officeDocument/2006/relationships/hyperlink" Target="https://customwheelhousellc.box.com/shared/static/2p28facf0qk97ourbvaqfk68qhkmf91k.png" TargetMode="External"/><Relationship Id="rId744" Type="http://schemas.openxmlformats.org/officeDocument/2006/relationships/hyperlink" Target="https://customwheelhousellc.box.com/shared/static/7ez7kqmw7grdd4szylqsj2l7k03akfvg.png" TargetMode="External"/><Relationship Id="rId951" Type="http://schemas.openxmlformats.org/officeDocument/2006/relationships/hyperlink" Target="https://customwheelhousellc.box.com/shared/static/bys9dc2w1io8zm3apjglic2e2uaoh3ng.png" TargetMode="External"/><Relationship Id="rId1167" Type="http://schemas.openxmlformats.org/officeDocument/2006/relationships/hyperlink" Target="https://customwheelhousellc.box.com/shared/static/r2p82fyop73rwyr7acagbo8pmb173td0.png" TargetMode="External"/><Relationship Id="rId1374" Type="http://schemas.openxmlformats.org/officeDocument/2006/relationships/hyperlink" Target="https://customwheelhousellc.box.com/shared/static/affk1x0rh3q14jtr1p0fsapgsbeprklm.png" TargetMode="External"/><Relationship Id="rId1581" Type="http://schemas.openxmlformats.org/officeDocument/2006/relationships/hyperlink" Target="https://customwheelhousellc.box.com/shared/static/h5f0196799si9nj26688vcvcuwyvtkc4.png" TargetMode="External"/><Relationship Id="rId1679" Type="http://schemas.openxmlformats.org/officeDocument/2006/relationships/hyperlink" Target="https://customwheelhousellc.box.com/shared/static/dd246zcet08a60dpendw1ru833spavnj.png" TargetMode="External"/><Relationship Id="rId1802" Type="http://schemas.openxmlformats.org/officeDocument/2006/relationships/hyperlink" Target="https://customwheelhousellc.box.com/shared/static/u2nrxvs7q2w28o5ruoibr2ut2yp4t4j2.png" TargetMode="External"/><Relationship Id="rId2218" Type="http://schemas.openxmlformats.org/officeDocument/2006/relationships/hyperlink" Target="https://customwheelhousellc.box.com/shared/static/1jetegnec5of45vjy2yas2bn1qcm287n.png" TargetMode="External"/><Relationship Id="rId80" Type="http://schemas.openxmlformats.org/officeDocument/2006/relationships/hyperlink" Target="https://customwheelhousellc.box.com/shared/static/to8erjg31b6mxpzjxf19r3s6rvo7vnfb.png" TargetMode="External"/><Relationship Id="rId176" Type="http://schemas.openxmlformats.org/officeDocument/2006/relationships/hyperlink" Target="https://customwheelhousellc.box.com/shared/static/m90kzjfaeg3o76z95eipgpwt1c2bpzp1.png" TargetMode="External"/><Relationship Id="rId383" Type="http://schemas.openxmlformats.org/officeDocument/2006/relationships/hyperlink" Target="https://customwheelhousellc.box.com/shared/static/z7690cb2mulwcaq5lio08p4lunbye44e.png" TargetMode="External"/><Relationship Id="rId590" Type="http://schemas.openxmlformats.org/officeDocument/2006/relationships/hyperlink" Target="https://customwheelhousellc.box.com/shared/static/huxfm98m86v8a9hg0w3ln5oyyeg0h2b9.png" TargetMode="External"/><Relationship Id="rId604" Type="http://schemas.openxmlformats.org/officeDocument/2006/relationships/hyperlink" Target="https://customwheelhousellc.box.com/s/3kuero7lu1b41xz4aj71hzalr79i0hk5" TargetMode="External"/><Relationship Id="rId811" Type="http://schemas.openxmlformats.org/officeDocument/2006/relationships/hyperlink" Target="https://customwheelhousellc.box.com/shared/static/9fbxbq8lhxi7njlezeh7hy1jlmv6q921.png" TargetMode="External"/><Relationship Id="rId1027" Type="http://schemas.openxmlformats.org/officeDocument/2006/relationships/hyperlink" Target="https://customwheelhousellc.box.com/shared/static/x3lfe6lxi0uv025nlo2coerlp94yb0li.png" TargetMode="External"/><Relationship Id="rId1234" Type="http://schemas.openxmlformats.org/officeDocument/2006/relationships/hyperlink" Target="https://customwheelhousellc.box.com/shared/static/as1k6bwilj4i3zdshfhm7dkl5u6e9rbw.png" TargetMode="External"/><Relationship Id="rId1441" Type="http://schemas.openxmlformats.org/officeDocument/2006/relationships/hyperlink" Target="https://customwheelhousellc.box.com/shared/static/ayy72tdydgjaigh3jt59e3qpfsz2cekd.png" TargetMode="External"/><Relationship Id="rId1886" Type="http://schemas.openxmlformats.org/officeDocument/2006/relationships/hyperlink" Target="https://customwheelhousellc.box.com/shared/static/w5xtk8mm163di1h9q8fri2g026d9pyp1.png" TargetMode="External"/><Relationship Id="rId2064" Type="http://schemas.openxmlformats.org/officeDocument/2006/relationships/hyperlink" Target="https://customwheelhousellc.box.com/shared/static/z778ncdtt8d8eki2dirysti8s52u9lnt.png" TargetMode="External"/><Relationship Id="rId2271" Type="http://schemas.openxmlformats.org/officeDocument/2006/relationships/hyperlink" Target="https://customwheelhousellc.box.com/shared/static/xaz417ks3sqnyv9qjpll05ivs63kll4m.png" TargetMode="External"/><Relationship Id="rId243" Type="http://schemas.openxmlformats.org/officeDocument/2006/relationships/hyperlink" Target="https://customwheelhousellc.box.com/shared/static/ugoyiiducfitb3qahvf4d54978to9hvp.png" TargetMode="External"/><Relationship Id="rId450" Type="http://schemas.openxmlformats.org/officeDocument/2006/relationships/hyperlink" Target="https://customwheelhousellc.box.com/shared/static/0gqbrd52ds0vqqcgoy7aog2xj8g3lwjx.png" TargetMode="External"/><Relationship Id="rId688" Type="http://schemas.openxmlformats.org/officeDocument/2006/relationships/hyperlink" Target="https://customwheelhousellc.box.com/shared/static/1fon8glre7d1teqrikmb3ikj59eoehqm.png" TargetMode="External"/><Relationship Id="rId895" Type="http://schemas.openxmlformats.org/officeDocument/2006/relationships/hyperlink" Target="https://customwheelhousellc.box.com/shared/static/b8u01mz6ulem9p0rv9ep1tn9bodrigdu.png" TargetMode="External"/><Relationship Id="rId909" Type="http://schemas.openxmlformats.org/officeDocument/2006/relationships/hyperlink" Target="https://customwheelhousellc.box.com/shared/static/bm8fb0lw376v6y2z40fm9hal1uapcs4w.png" TargetMode="External"/><Relationship Id="rId1080" Type="http://schemas.openxmlformats.org/officeDocument/2006/relationships/hyperlink" Target="https://customwheelhousellc.box.com/shared/static/37u93khlx7t91p6oydixo5jm33x5u63q.jpg" TargetMode="External"/><Relationship Id="rId1301" Type="http://schemas.openxmlformats.org/officeDocument/2006/relationships/hyperlink" Target="https://customwheelhousellc.box.com/shared/static/bennou71c9o4hihkog3n8tij5fwqfg45.png" TargetMode="External"/><Relationship Id="rId1539" Type="http://schemas.openxmlformats.org/officeDocument/2006/relationships/hyperlink" Target="https://customwheelhousellc.box.com/shared/static/olqalupl2v9lsjo3sqshrfuw8l7wtt5c.png" TargetMode="External"/><Relationship Id="rId1746" Type="http://schemas.openxmlformats.org/officeDocument/2006/relationships/hyperlink" Target="https://customwheelhousellc.box.com/shared/static/apqabbx61f2vrdm3ogyasdraa4xsjijo.png" TargetMode="External"/><Relationship Id="rId1953" Type="http://schemas.openxmlformats.org/officeDocument/2006/relationships/hyperlink" Target="https://customwheelhousellc.box.com/shared/static/v9agac1104ziazdii5yyjyeoj2qhi1qt.jpg" TargetMode="External"/><Relationship Id="rId2131" Type="http://schemas.openxmlformats.org/officeDocument/2006/relationships/hyperlink" Target="https://customwheelhousellc.box.com/shared/static/7vn109196qg7zjd2swkapib42dzdeeyx.png" TargetMode="External"/><Relationship Id="rId38" Type="http://schemas.openxmlformats.org/officeDocument/2006/relationships/hyperlink" Target="https://customwheelhousellc.box.com/shared/static/o059ef3me67gjd6xyue6590q6dbgnavx.png" TargetMode="External"/><Relationship Id="rId103" Type="http://schemas.openxmlformats.org/officeDocument/2006/relationships/hyperlink" Target="https://customwheelhousellc.box.com/shared/static/pxmobqm1k3m7iola3kp4bldswdezq4r6.png" TargetMode="External"/><Relationship Id="rId310" Type="http://schemas.openxmlformats.org/officeDocument/2006/relationships/hyperlink" Target="https://customwheelhousellc.box.com/shared/static/as1k6bwilj4i3zdshfhm7dkl5u6e9rbw.png" TargetMode="External"/><Relationship Id="rId548" Type="http://schemas.openxmlformats.org/officeDocument/2006/relationships/hyperlink" Target="https://customwheelhousellc.box.com/shared/static/2q2xw7nv95idawqo82vjy9vvcoznfomq.png" TargetMode="External"/><Relationship Id="rId755" Type="http://schemas.openxmlformats.org/officeDocument/2006/relationships/hyperlink" Target="https://customwheelhousellc.box.com/shared/static/7glzaacyg49a48865r9a3wvnaqk24zbm.jpg" TargetMode="External"/><Relationship Id="rId962" Type="http://schemas.openxmlformats.org/officeDocument/2006/relationships/hyperlink" Target="https://customwheelhousellc.box.com/shared/static/uaa9xvwmjxst3rmghksizm91hz63idgc.png" TargetMode="External"/><Relationship Id="rId1178" Type="http://schemas.openxmlformats.org/officeDocument/2006/relationships/hyperlink" Target="https://customwheelhousellc.box.com/shared/static/fru58342nam22hyispngrsgbf0l9c6ic.png" TargetMode="External"/><Relationship Id="rId1385" Type="http://schemas.openxmlformats.org/officeDocument/2006/relationships/hyperlink" Target="https://customwheelhousellc.box.com/shared/static/ygqzqkcc90pphmd5z1lut9ey1fqu47nn.png" TargetMode="External"/><Relationship Id="rId1592" Type="http://schemas.openxmlformats.org/officeDocument/2006/relationships/hyperlink" Target="https://customwheelhousellc.box.com/shared/static/n39hgfcarbemerh3ibbz7witj6b5pu9b.png" TargetMode="External"/><Relationship Id="rId1606" Type="http://schemas.openxmlformats.org/officeDocument/2006/relationships/hyperlink" Target="https://customwheelhousellc.box.com/shared/static/n39hgfcarbemerh3ibbz7witj6b5pu9b.png" TargetMode="External"/><Relationship Id="rId1813" Type="http://schemas.openxmlformats.org/officeDocument/2006/relationships/hyperlink" Target="https://customwheelhousellc.box.com/shared/static/hg3wpx49lx9gt765321arx2yfi3b8d5t.png" TargetMode="External"/><Relationship Id="rId2229" Type="http://schemas.openxmlformats.org/officeDocument/2006/relationships/hyperlink" Target="https://customwheelhousellc.box.com/shared/static/u3icraahx5tm6gr4hnxiekzi3v5fo535.png" TargetMode="External"/><Relationship Id="rId91" Type="http://schemas.openxmlformats.org/officeDocument/2006/relationships/hyperlink" Target="https://customwheelhousellc.box.com/shared/static/w5xtk8mm163di1h9q8fri2g026d9pyp1.png" TargetMode="External"/><Relationship Id="rId187" Type="http://schemas.openxmlformats.org/officeDocument/2006/relationships/hyperlink" Target="https://customwheelhousellc.box.com/shared/static/f3y5u7stb37swccmhioqyfus76lwaldn.png" TargetMode="External"/><Relationship Id="rId394" Type="http://schemas.openxmlformats.org/officeDocument/2006/relationships/hyperlink" Target="https://customwheelhousellc.box.com/shared/static/a3hojw7q1zg51fe0st9o7cla5jp0s21n.png" TargetMode="External"/><Relationship Id="rId408" Type="http://schemas.openxmlformats.org/officeDocument/2006/relationships/hyperlink" Target="https://customwheelhousellc.box.com/shared/static/z5kgy509x0w34cp41vmqmsuz1g5pner2.jpg" TargetMode="External"/><Relationship Id="rId615" Type="http://schemas.openxmlformats.org/officeDocument/2006/relationships/hyperlink" Target="https://customwheelhousellc.box.com/shared/static/1dpgoht9r59o4cysh3cdpsfd1sm8v7dv.png" TargetMode="External"/><Relationship Id="rId822" Type="http://schemas.openxmlformats.org/officeDocument/2006/relationships/hyperlink" Target="https://customwheelhousellc.box.com/shared/static/kcgu5zm5dn7y90v1t05vqo9vnkne45ql.png" TargetMode="External"/><Relationship Id="rId1038" Type="http://schemas.openxmlformats.org/officeDocument/2006/relationships/hyperlink" Target="https://customwheelhousellc.box.com/shared/static/ei685u6rzahtto315fbm7qlx05fl86tj.png" TargetMode="External"/><Relationship Id="rId1245" Type="http://schemas.openxmlformats.org/officeDocument/2006/relationships/hyperlink" Target="https://customwheelhousellc.box.com/shared/static/as1k6bwilj4i3zdshfhm7dkl5u6e9rbw.png" TargetMode="External"/><Relationship Id="rId1452" Type="http://schemas.openxmlformats.org/officeDocument/2006/relationships/hyperlink" Target="https://customwheelhousellc.box.com/shared/static/lz40hlea92gk0ipibjfs3jsd8la320q7.png" TargetMode="External"/><Relationship Id="rId1897" Type="http://schemas.openxmlformats.org/officeDocument/2006/relationships/hyperlink" Target="https://customwheelhousellc.box.com/shared/static/2sqte7alrs169wljv63k0o4x9p3g5sos.png" TargetMode="External"/><Relationship Id="rId2075" Type="http://schemas.openxmlformats.org/officeDocument/2006/relationships/hyperlink" Target="https://customwheelhousellc.box.com/shared/static/d8lcw0il4dw07ygfo89vxn2j1ek4b9a0.png" TargetMode="External"/><Relationship Id="rId2282" Type="http://schemas.openxmlformats.org/officeDocument/2006/relationships/hyperlink" Target="https://customwheelhousellc.box.com/shared/static/jrb85l1srxssn9ssdm6bxo0wmt1n7f8g.png" TargetMode="External"/><Relationship Id="rId254" Type="http://schemas.openxmlformats.org/officeDocument/2006/relationships/hyperlink" Target="https://customwheelhousellc.box.com/shared/static/hte0ogie88fa3e8lk9v3k5ol1c61ieli.png" TargetMode="External"/><Relationship Id="rId699" Type="http://schemas.openxmlformats.org/officeDocument/2006/relationships/hyperlink" Target="https://customwheelhousellc.box.com/shared/static/yl15h4d2hyb72b9r3kia1akyuao49gvv.png" TargetMode="External"/><Relationship Id="rId1091" Type="http://schemas.openxmlformats.org/officeDocument/2006/relationships/hyperlink" Target="https://customwheelhousellc.box.com/shared/static/fgsqd7ruiq88tkkwkxkxrve4g3wnoon4.png" TargetMode="External"/><Relationship Id="rId1105" Type="http://schemas.openxmlformats.org/officeDocument/2006/relationships/hyperlink" Target="https://customwheelhousellc.box.com/shared/static/ek7ntlf6632qp5o034qsuuu7zrvwp72z.png" TargetMode="External"/><Relationship Id="rId1312" Type="http://schemas.openxmlformats.org/officeDocument/2006/relationships/hyperlink" Target="https://customwheelhousellc.box.com/shared/static/iq0gwupl018o0t8ofxt0u3bw8b0rjvb3.png" TargetMode="External"/><Relationship Id="rId1757" Type="http://schemas.openxmlformats.org/officeDocument/2006/relationships/hyperlink" Target="https://customwheelhousellc.box.com/shared/static/bjc5n5o4znr0e24960fbu2meh9klba7u.png" TargetMode="External"/><Relationship Id="rId1964" Type="http://schemas.openxmlformats.org/officeDocument/2006/relationships/hyperlink" Target="https://customwheelhousellc.box.com/shared/static/ihlq1n5vbjbx3rcutjkm9zhjbstyxyuk.png" TargetMode="External"/><Relationship Id="rId49" Type="http://schemas.openxmlformats.org/officeDocument/2006/relationships/hyperlink" Target="https://customwheelhousellc.box.com/shared/static/8744kvt53v2pzh5klcs6zc03cxwawjnn.png" TargetMode="External"/><Relationship Id="rId114" Type="http://schemas.openxmlformats.org/officeDocument/2006/relationships/hyperlink" Target="https://customwheelhousellc.box.com/shared/static/uaa9xvwmjxst3rmghksizm91hz63idgc.png" TargetMode="External"/><Relationship Id="rId461" Type="http://schemas.openxmlformats.org/officeDocument/2006/relationships/hyperlink" Target="https://customwheelhousellc.box.com/shared/static/0n7nhpvsgd6thui7lmra4dxupzotlvlb.png" TargetMode="External"/><Relationship Id="rId559" Type="http://schemas.openxmlformats.org/officeDocument/2006/relationships/hyperlink" Target="https://customwheelhousellc.box.com/shared/static/wdezfgk39xykcpr6bx15yvy5w6kg2es7.png" TargetMode="External"/><Relationship Id="rId766" Type="http://schemas.openxmlformats.org/officeDocument/2006/relationships/hyperlink" Target="https://customwheelhousellc.box.com/shared/static/tyye0p0kbypf1rxme2qcbt4y1uh0e78d.png" TargetMode="External"/><Relationship Id="rId1189" Type="http://schemas.openxmlformats.org/officeDocument/2006/relationships/hyperlink" Target="https://customwheelhousellc.box.com/shared/static/i5wjiq2turnk0k42m6ecms3e3ouxkg93.png" TargetMode="External"/><Relationship Id="rId1396" Type="http://schemas.openxmlformats.org/officeDocument/2006/relationships/hyperlink" Target="https://customwheelhousellc.box.com/shared/static/ljh7x7y7yvamj9f5n2w0svej7f8w3q52.png" TargetMode="External"/><Relationship Id="rId1617" Type="http://schemas.openxmlformats.org/officeDocument/2006/relationships/hyperlink" Target="https://customwheelhousellc.box.com/shared/static/v2mh6ba2q0n7p47rqyl30h2toha4isnc.jpg" TargetMode="External"/><Relationship Id="rId1824" Type="http://schemas.openxmlformats.org/officeDocument/2006/relationships/hyperlink" Target="https://customwheelhousellc.box.com/shared/static/vczxys92ey0e1nptmv1vgr8b3nex8lbl.png" TargetMode="External"/><Relationship Id="rId2142" Type="http://schemas.openxmlformats.org/officeDocument/2006/relationships/hyperlink" Target="https://customwheelhousellc.box.com/shared/static/qlddx0c9ta01qo4hv4l3fjn8l24ko21j.png" TargetMode="External"/><Relationship Id="rId198" Type="http://schemas.openxmlformats.org/officeDocument/2006/relationships/hyperlink" Target="https://customwheelhousellc.box.com/shared/static/wdar3nkid7obakzswecbnhlvkkc1aa4i.png" TargetMode="External"/><Relationship Id="rId321" Type="http://schemas.openxmlformats.org/officeDocument/2006/relationships/hyperlink" Target="https://customwheelhousellc.box.com/shared/static/i5wjiq2turnk0k42m6ecms3e3ouxkg93.png" TargetMode="External"/><Relationship Id="rId419" Type="http://schemas.openxmlformats.org/officeDocument/2006/relationships/hyperlink" Target="https://customwheelhousellc.box.com/shared/static/hku5uabm423308koure6envciviu1mb8.png" TargetMode="External"/><Relationship Id="rId626" Type="http://schemas.openxmlformats.org/officeDocument/2006/relationships/hyperlink" Target="https://customwheelhousellc.box.com/shared/static/49eqtdcd0lknoch8j3abwmtwkc9n99dt.png" TargetMode="External"/><Relationship Id="rId973" Type="http://schemas.openxmlformats.org/officeDocument/2006/relationships/hyperlink" Target="https://customwheelhousellc.box.com/shared/static/ct5y219def7h8o999dzmhv170rynoxcy.jpg" TargetMode="External"/><Relationship Id="rId1049" Type="http://schemas.openxmlformats.org/officeDocument/2006/relationships/hyperlink" Target="https://customwheelhousellc.box.com/shared/static/eg7v4w61qakwqe3hna1di609xufs1uza.png" TargetMode="External"/><Relationship Id="rId1256" Type="http://schemas.openxmlformats.org/officeDocument/2006/relationships/hyperlink" Target="https://customwheelhousellc.box.com/shared/static/iyjsw5gtvl64909qjmagvbp8zdow732f.png" TargetMode="External"/><Relationship Id="rId2002" Type="http://schemas.openxmlformats.org/officeDocument/2006/relationships/hyperlink" Target="https://customwheelhousellc.box.com/shared/static/4nmhuyt34f61oxbywkxmemmx4xla06xg.png" TargetMode="External"/><Relationship Id="rId2086" Type="http://schemas.openxmlformats.org/officeDocument/2006/relationships/hyperlink" Target="https://customwheelhousellc.box.com/shared/static/1a0ouf4c588w1hgd4ba8ljgg1sx2sbiv.png" TargetMode="External"/><Relationship Id="rId833" Type="http://schemas.openxmlformats.org/officeDocument/2006/relationships/hyperlink" Target="https://customwheelhousellc.box.com/shared/static/a493docqu7bs3xckkgiytjbc7wlkvkog.png" TargetMode="External"/><Relationship Id="rId1116" Type="http://schemas.openxmlformats.org/officeDocument/2006/relationships/hyperlink" Target="https://customwheelhousellc.box.com/shared/static/c4ufv9aininvbal09hmrzmmltknaeme3.png" TargetMode="External"/><Relationship Id="rId1463" Type="http://schemas.openxmlformats.org/officeDocument/2006/relationships/hyperlink" Target="https://customwheelhousellc.box.com/shared/static/7403cckf9pe1sj2oj8169skvhe8goq55.png" TargetMode="External"/><Relationship Id="rId1670" Type="http://schemas.openxmlformats.org/officeDocument/2006/relationships/hyperlink" Target="https://customwheelhousellc.box.com/shared/static/paf4qc8jp677kvutx86yo9ntkjw6c847.png" TargetMode="External"/><Relationship Id="rId1768" Type="http://schemas.openxmlformats.org/officeDocument/2006/relationships/hyperlink" Target="https://customwheelhousellc.box.com/shared/static/tlnnriphzu5xg5oluypzwgqz2uj5efw7.png" TargetMode="External"/><Relationship Id="rId265" Type="http://schemas.openxmlformats.org/officeDocument/2006/relationships/hyperlink" Target="https://customwheelhousellc.box.com/shared/static/76fg9ks2j9nv5z79n6e81ymj2qfqk2vd.png" TargetMode="External"/><Relationship Id="rId472" Type="http://schemas.openxmlformats.org/officeDocument/2006/relationships/hyperlink" Target="https://customwheelhousellc.box.com/shared/static/0s7v9ch0wq0bfogd49yeeadnros5zra5.png" TargetMode="External"/><Relationship Id="rId900" Type="http://schemas.openxmlformats.org/officeDocument/2006/relationships/hyperlink" Target="https://customwheelhousellc.box.com/shared/static/qx09523yt330xmt4ng6cax929eeq03wu.png" TargetMode="External"/><Relationship Id="rId1323" Type="http://schemas.openxmlformats.org/officeDocument/2006/relationships/hyperlink" Target="https://customwheelhousellc.box.com/shared/static/u20acb868us743ssxjvywhscm6h39on7.png" TargetMode="External"/><Relationship Id="rId1530" Type="http://schemas.openxmlformats.org/officeDocument/2006/relationships/hyperlink" Target="https://customwheelhousellc.box.com/shared/static/nowff22f4zfhzqq5abf2ar0m2sxbfzta.png" TargetMode="External"/><Relationship Id="rId1628" Type="http://schemas.openxmlformats.org/officeDocument/2006/relationships/hyperlink" Target="https://customwheelhousellc.box.com/shared/static/nqp8crmfxflotjsokj3emwyzkv8pbshn.png" TargetMode="External"/><Relationship Id="rId1975" Type="http://schemas.openxmlformats.org/officeDocument/2006/relationships/hyperlink" Target="https://customwheelhousellc.box.com/shared/static/xz150jms28blrzufobwa3d6jb2f0badj.png" TargetMode="External"/><Relationship Id="rId2153" Type="http://schemas.openxmlformats.org/officeDocument/2006/relationships/hyperlink" Target="https://customwheelhousellc.box.com/shared/static/41ldlohya319z1nzb35fo9kikf8s08rw.png" TargetMode="External"/><Relationship Id="rId125" Type="http://schemas.openxmlformats.org/officeDocument/2006/relationships/hyperlink" Target="https://customwheelhousellc.box.com/shared/static/7knffq6xhswtfhjmux4svz65ducw4cd1.png" TargetMode="External"/><Relationship Id="rId332" Type="http://schemas.openxmlformats.org/officeDocument/2006/relationships/hyperlink" Target="https://customwheelhousellc.box.com/shared/static/o0lbu3in7c9uph7nz1wu09k90ifn3cu8.png" TargetMode="External"/><Relationship Id="rId777" Type="http://schemas.openxmlformats.org/officeDocument/2006/relationships/hyperlink" Target="https://customwheelhousellc.box.com/shared/static/7knffq6xhswtfhjmux4svz65ducw4cd1.png" TargetMode="External"/><Relationship Id="rId984" Type="http://schemas.openxmlformats.org/officeDocument/2006/relationships/hyperlink" Target="https://customwheelhousellc.box.com/shared/static/vmcr2uis9qd1p2it7d9n5t9efvlejdvs.png" TargetMode="External"/><Relationship Id="rId1835" Type="http://schemas.openxmlformats.org/officeDocument/2006/relationships/hyperlink" Target="https://customwheelhousellc.box.com/shared/static/x7sy6v49gld1o1cratfn5l6oaurk6eqi.png" TargetMode="External"/><Relationship Id="rId2013" Type="http://schemas.openxmlformats.org/officeDocument/2006/relationships/hyperlink" Target="https://customwheelhousellc.box.com/shared/static/ykevoft8hqc8u78jluebojoxwtkegb9r.png" TargetMode="External"/><Relationship Id="rId2220" Type="http://schemas.openxmlformats.org/officeDocument/2006/relationships/hyperlink" Target="https://customwheelhousellc.box.com/shared/static/u3icraahx5tm6gr4hnxiekzi3v5fo535.png" TargetMode="External"/><Relationship Id="rId637" Type="http://schemas.openxmlformats.org/officeDocument/2006/relationships/hyperlink" Target="https://customwheelhousellc.box.com/shared/static/76qwzj6z5t6ovre47vuhj5m0xxhjdvy4.png" TargetMode="External"/><Relationship Id="rId844" Type="http://schemas.openxmlformats.org/officeDocument/2006/relationships/hyperlink" Target="https://customwheelhousellc.box.com/shared/static/ddzr6al42q1g3hrk9e6nk57l5llhiqrg.png" TargetMode="External"/><Relationship Id="rId1267" Type="http://schemas.openxmlformats.org/officeDocument/2006/relationships/hyperlink" Target="https://customwheelhousellc.box.com/shared/static/zzb7pdlznbhlwj6u9nue6lzj0w6e7msg.png" TargetMode="External"/><Relationship Id="rId1474" Type="http://schemas.openxmlformats.org/officeDocument/2006/relationships/hyperlink" Target="https://customwheelhousellc.box.com/shared/static/m5xa8lxy7t5vuze5bhczpihbok0ilpq1.png" TargetMode="External"/><Relationship Id="rId1681" Type="http://schemas.openxmlformats.org/officeDocument/2006/relationships/hyperlink" Target="https://customwheelhousellc.box.com/shared/static/6euec0z02c37l3vj9vz1ufnknx1murj1.png" TargetMode="External"/><Relationship Id="rId1902" Type="http://schemas.openxmlformats.org/officeDocument/2006/relationships/hyperlink" Target="https://customwheelhousellc.box.com/shared/static/vy60648obkwp2rhz43ql9w9qxfys4r93.png" TargetMode="External"/><Relationship Id="rId2097" Type="http://schemas.openxmlformats.org/officeDocument/2006/relationships/hyperlink" Target="https://customwheelhousellc.box.com/shared/static/z5kgy509x0w34cp41vmqmsuz1g5pner2.jpg" TargetMode="External"/><Relationship Id="rId276" Type="http://schemas.openxmlformats.org/officeDocument/2006/relationships/hyperlink" Target="https://customwheelhousellc.box.com/shared/static/if791nhyi44bhpk7vekxf3yhzdbur9k7.png" TargetMode="External"/><Relationship Id="rId483" Type="http://schemas.openxmlformats.org/officeDocument/2006/relationships/hyperlink" Target="https://customwheelhousellc.box.com/shared/static/139g80udj4iuwh3sj4fjv94geq79iget.png" TargetMode="External"/><Relationship Id="rId690" Type="http://schemas.openxmlformats.org/officeDocument/2006/relationships/hyperlink" Target="https://customwheelhousellc.box.com/shared/static/5br9jdk68x325b8veluh2ghqgbtce38q.png" TargetMode="External"/><Relationship Id="rId704" Type="http://schemas.openxmlformats.org/officeDocument/2006/relationships/hyperlink" Target="https://customwheelhousellc.box.com/shared/static/5qd8t45gn7n45qskfvhhc9nvlw28qc2e.jpg" TargetMode="External"/><Relationship Id="rId911" Type="http://schemas.openxmlformats.org/officeDocument/2006/relationships/hyperlink" Target="https://customwheelhousellc.box.com/shared/static/bm8fb0lw376v6y2z40fm9hal1uapcs4w.png" TargetMode="External"/><Relationship Id="rId1127" Type="http://schemas.openxmlformats.org/officeDocument/2006/relationships/hyperlink" Target="https://customwheelhousellc.box.com/shared/static/h1lv0zcv2ag567p0s88t7o67hlcgvhje.png" TargetMode="External"/><Relationship Id="rId1334" Type="http://schemas.openxmlformats.org/officeDocument/2006/relationships/hyperlink" Target="https://customwheelhousellc.box.com/shared/static/k8t8qfcbq44w1h4mfy1ncanlzrgwxpov.png" TargetMode="External"/><Relationship Id="rId1541" Type="http://schemas.openxmlformats.org/officeDocument/2006/relationships/hyperlink" Target="https://customwheelhousellc.box.com/shared/static/ytcy35bl6mhtdpbillnvwuvniumw4kdk.png" TargetMode="External"/><Relationship Id="rId1779" Type="http://schemas.openxmlformats.org/officeDocument/2006/relationships/hyperlink" Target="https://customwheelhousellc.box.com/shared/static/q4blsee3hli6tr2ou8x24iyjuidp7rdl.png" TargetMode="External"/><Relationship Id="rId1986" Type="http://schemas.openxmlformats.org/officeDocument/2006/relationships/hyperlink" Target="https://customwheelhousellc.box.com/shared/static/ymeock8l4gojpuxcfr9b6doqcr863nd9.png" TargetMode="External"/><Relationship Id="rId2164" Type="http://schemas.openxmlformats.org/officeDocument/2006/relationships/hyperlink" Target="https://customwheelhousellc.box.com/shared/static/gbasy4wnsfrky5t6ia1wkubn9ec31l3x.png" TargetMode="External"/><Relationship Id="rId40" Type="http://schemas.openxmlformats.org/officeDocument/2006/relationships/hyperlink" Target="https://customwheelhousellc.box.com/shared/static/x27oga09bv96dyzryjkrc5neyg3fzoh2.png" TargetMode="External"/><Relationship Id="rId136" Type="http://schemas.openxmlformats.org/officeDocument/2006/relationships/hyperlink" Target="https://customwheelhousellc.box.com/shared/static/uuiv2igv9szmlb6yvhwjcsq3vn658ye6.png" TargetMode="External"/><Relationship Id="rId343" Type="http://schemas.openxmlformats.org/officeDocument/2006/relationships/hyperlink" Target="https://customwheelhousellc.box.com/shared/static/ygxifr8x0wa4yvs62zesih7rpce80cxw.png" TargetMode="External"/><Relationship Id="rId550" Type="http://schemas.openxmlformats.org/officeDocument/2006/relationships/hyperlink" Target="https://customwheelhousellc.box.com/shared/static/2q2xw7nv95idawqo82vjy9vvcoznfomq.png" TargetMode="External"/><Relationship Id="rId788" Type="http://schemas.openxmlformats.org/officeDocument/2006/relationships/hyperlink" Target="https://customwheelhousellc.box.com/shared/static/8h0sruc047866sywjcp6ka77ty01j4ud.png" TargetMode="External"/><Relationship Id="rId995" Type="http://schemas.openxmlformats.org/officeDocument/2006/relationships/hyperlink" Target="https://customwheelhousellc.box.com/shared/static/d2gtvn9ac5cnfet55kg7wa8jvfrhi6uu.png" TargetMode="External"/><Relationship Id="rId1180" Type="http://schemas.openxmlformats.org/officeDocument/2006/relationships/hyperlink" Target="https://customwheelhousellc.box.com/shared/static/f354q1bxh6nnnfe7m5cslfghjja8z42u.png" TargetMode="External"/><Relationship Id="rId1401" Type="http://schemas.openxmlformats.org/officeDocument/2006/relationships/hyperlink" Target="https://customwheelhousellc.box.com/shared/static/osr6o9js3i26dk5zexo5hah25k9gdboe.png" TargetMode="External"/><Relationship Id="rId1639" Type="http://schemas.openxmlformats.org/officeDocument/2006/relationships/hyperlink" Target="https://customwheelhousellc.box.com/shared/static/nqp8crmfxflotjsokj3emwyzkv8pbshn.png" TargetMode="External"/><Relationship Id="rId1846" Type="http://schemas.openxmlformats.org/officeDocument/2006/relationships/hyperlink" Target="https://customwheelhousellc.box.com/shared/static/vsb5iiyyad5gkh380o37afnleai6crbu.png" TargetMode="External"/><Relationship Id="rId2024" Type="http://schemas.openxmlformats.org/officeDocument/2006/relationships/hyperlink" Target="https://customwheelhousellc.box.com/shared/static/yi1aba45z3kbwsk6rkvf7t2iyagbxw24.png" TargetMode="External"/><Relationship Id="rId2231" Type="http://schemas.openxmlformats.org/officeDocument/2006/relationships/hyperlink" Target="https://customwheelhousellc.box.com/shared/static/u3icraahx5tm6gr4hnxiekzi3v5fo535.png" TargetMode="External"/><Relationship Id="rId203" Type="http://schemas.openxmlformats.org/officeDocument/2006/relationships/hyperlink" Target="https://customwheelhousellc.box.com/shared/static/d2gtvn9ac5cnfet55kg7wa8jvfrhi6uu.png" TargetMode="External"/><Relationship Id="rId648" Type="http://schemas.openxmlformats.org/officeDocument/2006/relationships/hyperlink" Target="https://customwheelhousellc.box.com/shared/static/4qlw26pxzhldfuyj6d95pfku6ainsjyr.png" TargetMode="External"/><Relationship Id="rId855" Type="http://schemas.openxmlformats.org/officeDocument/2006/relationships/hyperlink" Target="https://customwheelhousellc.box.com/shared/static/a7cxkbo2vjbvjbx1t003ggmrv98cwhh1.jpg" TargetMode="External"/><Relationship Id="rId1040" Type="http://schemas.openxmlformats.org/officeDocument/2006/relationships/hyperlink" Target="https://customwheelhousellc.box.com/shared/static/s2zizv6brg5hcue0nxw9t207etspf8p6.png" TargetMode="External"/><Relationship Id="rId1278" Type="http://schemas.openxmlformats.org/officeDocument/2006/relationships/hyperlink" Target="https://customwheelhousellc.box.com/shared/static/k080z7izsr17jdq5flkbfndvf31dskvv.png" TargetMode="External"/><Relationship Id="rId1485" Type="http://schemas.openxmlformats.org/officeDocument/2006/relationships/hyperlink" Target="https://customwheelhousellc.box.com/shared/static/3x4ngmsm1a1ck977hmb5ur3mezx0vrxs.png" TargetMode="External"/><Relationship Id="rId1692" Type="http://schemas.openxmlformats.org/officeDocument/2006/relationships/hyperlink" Target="https://customwheelhousellc.box.com/shared/static/3df5h6b96aam0lvz4owylwcvsuddrwql.png" TargetMode="External"/><Relationship Id="rId1706" Type="http://schemas.openxmlformats.org/officeDocument/2006/relationships/hyperlink" Target="https://customwheelhousellc.box.com/shared/static/qmsgox67wq9f15ttoca6uzmx4id0omfu.png" TargetMode="External"/><Relationship Id="rId1913" Type="http://schemas.openxmlformats.org/officeDocument/2006/relationships/hyperlink" Target="https://customwheelhousellc.box.com/shared/static/t65l1ha2cfauj7ywaakc7qe1wjva10fu.png" TargetMode="External"/><Relationship Id="rId287" Type="http://schemas.openxmlformats.org/officeDocument/2006/relationships/hyperlink" Target="https://customwheelhousellc.box.com/shared/static/2ayfrs0hyhagytnl22jgkj4tplijdif3.png" TargetMode="External"/><Relationship Id="rId410" Type="http://schemas.openxmlformats.org/officeDocument/2006/relationships/hyperlink" Target="https://customwheelhousellc.box.com/shared/static/pnnzlvij9jb2jpolkmxeiek7ujy8yge8.jpg" TargetMode="External"/><Relationship Id="rId494" Type="http://schemas.openxmlformats.org/officeDocument/2006/relationships/hyperlink" Target="https://customwheelhousellc.box.com/shared/static/14lfn3mpbsxeg1vsqtdlmuwa0xs9dzmg.png" TargetMode="External"/><Relationship Id="rId508" Type="http://schemas.openxmlformats.org/officeDocument/2006/relationships/hyperlink" Target="https://customwheelhousellc.box.com/shared/static/ptmrqjunp2iz46ezggk2idve7fnw3359.png" TargetMode="External"/><Relationship Id="rId715" Type="http://schemas.openxmlformats.org/officeDocument/2006/relationships/hyperlink" Target="https://customwheelhousellc.box.com/s/kpnjncablljdparc7301yrny74omnkbm" TargetMode="External"/><Relationship Id="rId922" Type="http://schemas.openxmlformats.org/officeDocument/2006/relationships/hyperlink" Target="https://customwheelhousellc.box.com/shared/static/brlj7ul8wfnoevn7rskuzc1lvzssa3j2.png" TargetMode="External"/><Relationship Id="rId1138" Type="http://schemas.openxmlformats.org/officeDocument/2006/relationships/hyperlink" Target="https://customwheelhousellc.box.com/shared/static/gz3iqopjc6p5vicrnm9t5phbnwmxw542.png" TargetMode="External"/><Relationship Id="rId1345" Type="http://schemas.openxmlformats.org/officeDocument/2006/relationships/hyperlink" Target="https://customwheelhousellc.box.com/s/ygqzqkcc90pphmd5z1lut9ey1fqu47nn" TargetMode="External"/><Relationship Id="rId1552" Type="http://schemas.openxmlformats.org/officeDocument/2006/relationships/hyperlink" Target="https://customwheelhousellc.box.com/shared/static/omkpvvhgj5486e5hocfthntw5gru5z9k.png" TargetMode="External"/><Relationship Id="rId1997" Type="http://schemas.openxmlformats.org/officeDocument/2006/relationships/hyperlink" Target="https://customwheelhousellc.box.com/shared/static/xsv1khh4fy11ztxvjtmpfjx62tsjan2v.png" TargetMode="External"/><Relationship Id="rId2175" Type="http://schemas.openxmlformats.org/officeDocument/2006/relationships/hyperlink" Target="https://customwheelhousellc.box.com/shared/static/z8stihrchugi0xv30tp3w5igwf9lg02z.png" TargetMode="External"/><Relationship Id="rId147" Type="http://schemas.openxmlformats.org/officeDocument/2006/relationships/hyperlink" Target="https://customwheelhousellc.box.com/shared/static/0s7v9ch0wq0bfogd49yeeadnros5zra5.png" TargetMode="External"/><Relationship Id="rId354" Type="http://schemas.openxmlformats.org/officeDocument/2006/relationships/hyperlink" Target="https://customwheelhousellc.box.com/shared/static/d8t0av2xtwtjvzzfgp8vxgw3g4apmvoz.png" TargetMode="External"/><Relationship Id="rId799" Type="http://schemas.openxmlformats.org/officeDocument/2006/relationships/hyperlink" Target="https://customwheelhousellc.box.com/shared/static/ceyogc1ecym21pvvxanrxqvikvnej837.png" TargetMode="External"/><Relationship Id="rId1191" Type="http://schemas.openxmlformats.org/officeDocument/2006/relationships/hyperlink" Target="https://customwheelhousellc.box.com/shared/static/i5wjiq2turnk0k42m6ecms3e3ouxkg93.png" TargetMode="External"/><Relationship Id="rId1205" Type="http://schemas.openxmlformats.org/officeDocument/2006/relationships/hyperlink" Target="https://customwheelhousellc.box.com/shared/static/ie3iraarv0fh94nefos1j7qahx4t7qjw.png" TargetMode="External"/><Relationship Id="rId1857" Type="http://schemas.openxmlformats.org/officeDocument/2006/relationships/hyperlink" Target="https://customwheelhousellc.box.com/shared/static/kqy40nmwu2hb6ru5xjd4p33yavf08pkh.png" TargetMode="External"/><Relationship Id="rId2035" Type="http://schemas.openxmlformats.org/officeDocument/2006/relationships/hyperlink" Target="https://customwheelhousellc.box.com/shared/static/02cf949z1bpdzn453992xkomglev0s2m.png" TargetMode="External"/><Relationship Id="rId51" Type="http://schemas.openxmlformats.org/officeDocument/2006/relationships/hyperlink" Target="https://customwheelhousellc.box.com/shared/static/xdo6wvaw44fjsrrw9t8wb742cpdp17ku.png" TargetMode="External"/><Relationship Id="rId561" Type="http://schemas.openxmlformats.org/officeDocument/2006/relationships/hyperlink" Target="https://customwheelhousellc.box.com/shared/static/wdezfgk39xykcpr6bx15yvy5w6kg2es7.png" TargetMode="External"/><Relationship Id="rId659" Type="http://schemas.openxmlformats.org/officeDocument/2006/relationships/hyperlink" Target="https://customwheelhousellc.box.com/shared/static/4q3aqns0jele0t7xh7ipvnr4m13lms6e.png" TargetMode="External"/><Relationship Id="rId866" Type="http://schemas.openxmlformats.org/officeDocument/2006/relationships/hyperlink" Target="https://customwheelhousellc.box.com/shared/static/sfe156qk2pb0hkbqqenvh6xy7ghl54e0.png" TargetMode="External"/><Relationship Id="rId1289" Type="http://schemas.openxmlformats.org/officeDocument/2006/relationships/hyperlink" Target="https://customwheelhousellc.box.com/shared/static/hni90bq2d4aqceiv261glrtrjpg3iar0.png" TargetMode="External"/><Relationship Id="rId1412" Type="http://schemas.openxmlformats.org/officeDocument/2006/relationships/hyperlink" Target="https://customwheelhousellc.box.com/shared/static/kw0fueipcqhrd586wvu2ea4z8kz65xi2.png" TargetMode="External"/><Relationship Id="rId1496" Type="http://schemas.openxmlformats.org/officeDocument/2006/relationships/hyperlink" Target="https://customwheelhousellc.box.com/shared/static/m2dyeijlqe5eginapbftf5v0h7m9263n.png" TargetMode="External"/><Relationship Id="rId1717" Type="http://schemas.openxmlformats.org/officeDocument/2006/relationships/hyperlink" Target="https://customwheelhousellc.box.com/shared/static/fgsqd7ruiq88tkkwkxkxrve4g3wnoon4.png" TargetMode="External"/><Relationship Id="rId1924" Type="http://schemas.openxmlformats.org/officeDocument/2006/relationships/hyperlink" Target="https://customwheelhousellc.box.com/shared/static/f3yya0rwyhdi3x7ecnmpy1cri7iv7zxh.png" TargetMode="External"/><Relationship Id="rId2242" Type="http://schemas.openxmlformats.org/officeDocument/2006/relationships/hyperlink" Target="https://customwheelhousellc.box.com/shared/static/63mkj56np3igs28vapkxq63yv5cgut9y.png" TargetMode="External"/><Relationship Id="rId214" Type="http://schemas.openxmlformats.org/officeDocument/2006/relationships/hyperlink" Target="https://customwheelhousellc.box.com/shared/static/n46q52ytxnu15g9s5is883n1297zyy6y.png" TargetMode="External"/><Relationship Id="rId298" Type="http://schemas.openxmlformats.org/officeDocument/2006/relationships/hyperlink" Target="https://customwheelhousellc.box.com/shared/static/8iu6tfhzrza8tsx0qsw390ky74lzuyaj.png" TargetMode="External"/><Relationship Id="rId421" Type="http://schemas.openxmlformats.org/officeDocument/2006/relationships/hyperlink" Target="https://customwheelhousellc.box.com/shared/static/hvrwocfcgxkcfg5he8kemxhed79cz8tf.png" TargetMode="External"/><Relationship Id="rId519" Type="http://schemas.openxmlformats.org/officeDocument/2006/relationships/hyperlink" Target="https://customwheelhousellc.box.com/shared/static/cvjc11wzxvoh64j158x2u3zi64s6md36.png" TargetMode="External"/><Relationship Id="rId1051" Type="http://schemas.openxmlformats.org/officeDocument/2006/relationships/hyperlink" Target="https://customwheelhousellc.box.com/shared/static/emk8mhc4f1qryw3csfjdcm0236lvu094.png" TargetMode="External"/><Relationship Id="rId1149" Type="http://schemas.openxmlformats.org/officeDocument/2006/relationships/hyperlink" Target="https://customwheelhousellc.box.com/shared/static/fqnpi9kjd7ez089e5pccocnii9xxzt7i.png" TargetMode="External"/><Relationship Id="rId1356" Type="http://schemas.openxmlformats.org/officeDocument/2006/relationships/hyperlink" Target="https://customwheelhousellc.box.com/shared/static/kmnj60kicbk35f0ubi0z19kl84alxs7t.png" TargetMode="External"/><Relationship Id="rId2102" Type="http://schemas.openxmlformats.org/officeDocument/2006/relationships/hyperlink" Target="https://customwheelhousellc.box.com/shared/static/ugoyiiducfitb3qahvf4d54978to9hvp.png" TargetMode="External"/><Relationship Id="rId158" Type="http://schemas.openxmlformats.org/officeDocument/2006/relationships/hyperlink" Target="https://customwheelhousellc.box.com/shared/static/sala7s6g8uyyp41wvagf8m83omomt1vj.png" TargetMode="External"/><Relationship Id="rId726" Type="http://schemas.openxmlformats.org/officeDocument/2006/relationships/hyperlink" Target="https://customwheelhousellc.box.com/s/kpnjncablljdparc7301yrny74omnkbm" TargetMode="External"/><Relationship Id="rId933" Type="http://schemas.openxmlformats.org/officeDocument/2006/relationships/hyperlink" Target="https://customwheelhousellc.box.com/shared/static/bnuhqtcndfp5ufc9q5r8ujxvga4d8uom.png" TargetMode="External"/><Relationship Id="rId1009" Type="http://schemas.openxmlformats.org/officeDocument/2006/relationships/hyperlink" Target="https://customwheelhousellc.box.com/shared/static/d770esdq3p4yz2jctbvw9255udco0ztp.jpg" TargetMode="External"/><Relationship Id="rId1563" Type="http://schemas.openxmlformats.org/officeDocument/2006/relationships/hyperlink" Target="https://customwheelhousellc.box.com/shared/static/6bh8klnkkhjmtjiz0w67pc9lj8fw1y0k.png" TargetMode="External"/><Relationship Id="rId1770" Type="http://schemas.openxmlformats.org/officeDocument/2006/relationships/hyperlink" Target="https://customwheelhousellc.box.com/shared/static/tlnnriphzu5xg5oluypzwgqz2uj5efw7.png" TargetMode="External"/><Relationship Id="rId1868" Type="http://schemas.openxmlformats.org/officeDocument/2006/relationships/hyperlink" Target="https://customwheelhousellc.box.com/shared/static/vj68cxyuwj3he81ax4dpe0r2jmub6ez4.png" TargetMode="External"/><Relationship Id="rId2186" Type="http://schemas.openxmlformats.org/officeDocument/2006/relationships/hyperlink" Target="https://customwheelhousellc.box.com/shared/static/crxux6kqpzypyrg0gevtzcipyktxluum.png" TargetMode="External"/><Relationship Id="rId62" Type="http://schemas.openxmlformats.org/officeDocument/2006/relationships/hyperlink" Target="https://customwheelhousellc.box.com/shared/static/l21vxg6fksvblfaa8y2cpdzpy74p3gyy.jpg" TargetMode="External"/><Relationship Id="rId365" Type="http://schemas.openxmlformats.org/officeDocument/2006/relationships/hyperlink" Target="https://customwheelhousellc.box.com/shared/static/ie3iraarv0fh94nefos1j7qahx4t7qjw.png" TargetMode="External"/><Relationship Id="rId572" Type="http://schemas.openxmlformats.org/officeDocument/2006/relationships/hyperlink" Target="https://customwheelhousellc.box.com/shared/static/3mwqrfvnztfvd2jr2jn87ya1sk6ovltm.png" TargetMode="External"/><Relationship Id="rId1216" Type="http://schemas.openxmlformats.org/officeDocument/2006/relationships/hyperlink" Target="https://customwheelhousellc.box.com/shared/static/0gxuw82u4e1l1qtgyg9ejcghmuw0sbgs.png" TargetMode="External"/><Relationship Id="rId1423" Type="http://schemas.openxmlformats.org/officeDocument/2006/relationships/hyperlink" Target="https://customwheelhousellc.box.com/shared/static/90stisi44nvvetifyuf6lpf1gvof26u6.png" TargetMode="External"/><Relationship Id="rId1630" Type="http://schemas.openxmlformats.org/officeDocument/2006/relationships/hyperlink" Target="https://customwheelhousellc.box.com/shared/static/pldg9xs22b5w7cd3h7gbkccd1z1j832m.png" TargetMode="External"/><Relationship Id="rId2046" Type="http://schemas.openxmlformats.org/officeDocument/2006/relationships/hyperlink" Target="https://customwheelhousellc.box.com/shared/static/vlshtxsdb5q0ehjkl6wld34lncc9rw07.jpg" TargetMode="External"/><Relationship Id="rId2253" Type="http://schemas.openxmlformats.org/officeDocument/2006/relationships/hyperlink" Target="https://customwheelhousellc.box.com/shared/static/5s6rmcijker2vv5xfjblc0sfqsuay438.png" TargetMode="External"/><Relationship Id="rId225" Type="http://schemas.openxmlformats.org/officeDocument/2006/relationships/hyperlink" Target="https://customwheelhousellc.box.com/shared/static/90stisi44nvvetifyuf6lpf1gvof26u6.png" TargetMode="External"/><Relationship Id="rId432" Type="http://schemas.openxmlformats.org/officeDocument/2006/relationships/hyperlink" Target="https://customwheelhousellc.box.com/shared/static/jkv2huvocx6f35b2bi1ikulm5lgnzjk8.png" TargetMode="External"/><Relationship Id="rId877" Type="http://schemas.openxmlformats.org/officeDocument/2006/relationships/hyperlink" Target="https://customwheelhousellc.box.com/shared/static/bk2wjee4xwi5hg88wig4rmkrl5b46q3d.png" TargetMode="External"/><Relationship Id="rId1062" Type="http://schemas.openxmlformats.org/officeDocument/2006/relationships/hyperlink" Target="https://customwheelhousellc.box.com/shared/static/n46q52ytxnu15g9s5is883n1297zyy6y.png" TargetMode="External"/><Relationship Id="rId1728" Type="http://schemas.openxmlformats.org/officeDocument/2006/relationships/hyperlink" Target="https://customwheelhousellc.box.com/shared/static/scjvthb9j4q6yccmc0a3gag6dh615ord.png" TargetMode="External"/><Relationship Id="rId1935" Type="http://schemas.openxmlformats.org/officeDocument/2006/relationships/hyperlink" Target="https://customwheelhousellc.box.com/shared/static/x6zhoq0pkibxacono4lu10pc659tqwqo.png" TargetMode="External"/><Relationship Id="rId2113" Type="http://schemas.openxmlformats.org/officeDocument/2006/relationships/hyperlink" Target="https://customwheelhousellc.box.com/shared/static/d47gbzszyonu8uwocn9ignn516txd33t.png" TargetMode="External"/><Relationship Id="rId737" Type="http://schemas.openxmlformats.org/officeDocument/2006/relationships/hyperlink" Target="https://customwheelhousellc.box.com/shared/static/7e3yo1qyd82kut1plnmyb6jlhxbtev84.png" TargetMode="External"/><Relationship Id="rId944" Type="http://schemas.openxmlformats.org/officeDocument/2006/relationships/hyperlink" Target="https://customwheelhousellc.box.com/shared/static/pbp2syyxtiyifpogdje5g0yaosuwnhs4.png" TargetMode="External"/><Relationship Id="rId1367" Type="http://schemas.openxmlformats.org/officeDocument/2006/relationships/hyperlink" Target="https://customwheelhousellc.box.com/shared/static/kwmof5v4jm8vu0rijz77og182kjfpgtq.png" TargetMode="External"/><Relationship Id="rId1574" Type="http://schemas.openxmlformats.org/officeDocument/2006/relationships/hyperlink" Target="https://customwheelhousellc.box.com/shared/static/ce8yxdmsusks2rhqq9f9xvhdxfnj5spi.png" TargetMode="External"/><Relationship Id="rId1781" Type="http://schemas.openxmlformats.org/officeDocument/2006/relationships/hyperlink" Target="https://customwheelhousellc.box.com/shared/static/q4blsee3hli6tr2ou8x24iyjuidp7rdl.png" TargetMode="External"/><Relationship Id="rId2197" Type="http://schemas.openxmlformats.org/officeDocument/2006/relationships/hyperlink" Target="https://customwheelhousellc.box.com/shared/static/40d1c2oagbhuqf4fem2oa9f87g5yyjks.png" TargetMode="External"/><Relationship Id="rId73" Type="http://schemas.openxmlformats.org/officeDocument/2006/relationships/hyperlink" Target="https://customwheelhousellc.box.com/shared/static/37u93khlx7t91p6oydixo5jm33x5u63q.jpg" TargetMode="External"/><Relationship Id="rId169" Type="http://schemas.openxmlformats.org/officeDocument/2006/relationships/hyperlink" Target="https://customwheelhousellc.box.com/shared/static/m4y81un7qjovbwik37azyblqj6s4qu7m.png" TargetMode="External"/><Relationship Id="rId376" Type="http://schemas.openxmlformats.org/officeDocument/2006/relationships/hyperlink" Target="https://customwheelhousellc.box.com/shared/static/7ez7kqmw7grdd4szylqsj2l7k03akfvg.png" TargetMode="External"/><Relationship Id="rId583" Type="http://schemas.openxmlformats.org/officeDocument/2006/relationships/hyperlink" Target="https://customwheelhousellc.box.com/shared/static/3mwqrfvnztfvd2jr2jn87ya1sk6ovltm.png" TargetMode="External"/><Relationship Id="rId790" Type="http://schemas.openxmlformats.org/officeDocument/2006/relationships/hyperlink" Target="https://customwheelhousellc.box.com/shared/static/8h0sruc047866sywjcp6ka77ty01j4ud.png" TargetMode="External"/><Relationship Id="rId804" Type="http://schemas.openxmlformats.org/officeDocument/2006/relationships/hyperlink" Target="https://customwheelhousellc.box.com/shared/static/93xn28ctpiocywqfsdi8npxdfse4jx7u.png" TargetMode="External"/><Relationship Id="rId1227" Type="http://schemas.openxmlformats.org/officeDocument/2006/relationships/hyperlink" Target="https://customwheelhousellc.box.com/shared/static/i265o0zj5p3zitz97c0ac32qzsrfi45t.png" TargetMode="External"/><Relationship Id="rId1434" Type="http://schemas.openxmlformats.org/officeDocument/2006/relationships/hyperlink" Target="https://customwheelhousellc.box.com/shared/static/ljashu2hhgvfc7acmawi2ovfcetdshcb.png" TargetMode="External"/><Relationship Id="rId1641" Type="http://schemas.openxmlformats.org/officeDocument/2006/relationships/hyperlink" Target="https://customwheelhousellc.box.com/shared/static/nqp8crmfxflotjsokj3emwyzkv8pbshn.png" TargetMode="External"/><Relationship Id="rId1879" Type="http://schemas.openxmlformats.org/officeDocument/2006/relationships/hyperlink" Target="https://customwheelhousellc.box.com/shared/static/sem712tvo63385zkkj2u98j4j2wuxv5m.png" TargetMode="External"/><Relationship Id="rId2057" Type="http://schemas.openxmlformats.org/officeDocument/2006/relationships/hyperlink" Target="https://customwheelhousellc.box.com/shared/static/d8lcw0il4dw07ygfo89vxn2j1ek4b9a0.png" TargetMode="External"/><Relationship Id="rId2264" Type="http://schemas.openxmlformats.org/officeDocument/2006/relationships/hyperlink" Target="https://customwheelhousellc.box.com/shared/static/jrb85l1srxssn9ssdm6bxo0wmt1n7f8g.png" TargetMode="External"/><Relationship Id="rId4" Type="http://schemas.openxmlformats.org/officeDocument/2006/relationships/hyperlink" Target="https://customwheelhousellc.box.com/shared/static/v9agac1104ziazdii5yyjyeoj2qhi1qt.jpg" TargetMode="External"/><Relationship Id="rId236" Type="http://schemas.openxmlformats.org/officeDocument/2006/relationships/hyperlink" Target="https://customwheelhousellc.box.com/shared/static/ssodgoz08nlh1exyxx0flzeekdaihhl2.png" TargetMode="External"/><Relationship Id="rId443" Type="http://schemas.openxmlformats.org/officeDocument/2006/relationships/hyperlink" Target="https://customwheelhousellc.box.com/shared/static/0bsulrxass3e5g0td950fgsz5928bpk6.png" TargetMode="External"/><Relationship Id="rId650" Type="http://schemas.openxmlformats.org/officeDocument/2006/relationships/hyperlink" Target="https://customwheelhousellc.box.com/shared/static/4qlw26pxzhldfuyj6d95pfku6ainsjyr.png" TargetMode="External"/><Relationship Id="rId888" Type="http://schemas.openxmlformats.org/officeDocument/2006/relationships/hyperlink" Target="https://customwheelhousellc.box.com/shared/static/kdugie0hwcahd8bxavxixnronwop1qhp.png" TargetMode="External"/><Relationship Id="rId1073" Type="http://schemas.openxmlformats.org/officeDocument/2006/relationships/hyperlink" Target="https://customwheelhousellc.box.com/shared/static/f3y5u7stb37swccmhioqyfus76lwaldn.png" TargetMode="External"/><Relationship Id="rId1280" Type="http://schemas.openxmlformats.org/officeDocument/2006/relationships/hyperlink" Target="https://customwheelhousellc.box.com/shared/static/k080z7izsr17jdq5flkbfndvf31dskvv.png" TargetMode="External"/><Relationship Id="rId1501" Type="http://schemas.openxmlformats.org/officeDocument/2006/relationships/hyperlink" Target="https://customwheelhousellc.box.com/shared/static/8744kvt53v2pzh5klcs6zc03cxwawjnn.png" TargetMode="External"/><Relationship Id="rId1739" Type="http://schemas.openxmlformats.org/officeDocument/2006/relationships/hyperlink" Target="https://customwheelhousellc.box.com/shared/static/apqabbx61f2vrdm3ogyasdraa4xsjijo.png" TargetMode="External"/><Relationship Id="rId1946" Type="http://schemas.openxmlformats.org/officeDocument/2006/relationships/hyperlink" Target="https://customwheelhousellc.box.com/shared/static/m9jwz5nbjpuzp6klt1zznfl3x9s4ebml.png" TargetMode="External"/><Relationship Id="rId2124" Type="http://schemas.openxmlformats.org/officeDocument/2006/relationships/hyperlink" Target="https://customwheelhousellc.box.com/shared/static/8xkaf0mrjc78be89pajypc1rbam0i2ct.png" TargetMode="External"/><Relationship Id="rId303" Type="http://schemas.openxmlformats.org/officeDocument/2006/relationships/hyperlink" Target="https://customwheelhousellc.box.com/shared/static/dxlqf6p2xomjj5c2c26v71goqm31wl8f.png" TargetMode="External"/><Relationship Id="rId748" Type="http://schemas.openxmlformats.org/officeDocument/2006/relationships/hyperlink" Target="https://customwheelhousellc.box.com/shared/static/6bh8klnkkhjmtjiz0w67pc9lj8fw1y0k.png" TargetMode="External"/><Relationship Id="rId955" Type="http://schemas.openxmlformats.org/officeDocument/2006/relationships/hyperlink" Target="https://customwheelhousellc.box.com/shared/static/bys9dc2w1io8zm3apjglic2e2uaoh3ng.png" TargetMode="External"/><Relationship Id="rId1140" Type="http://schemas.openxmlformats.org/officeDocument/2006/relationships/hyperlink" Target="https://customwheelhousellc.box.com/shared/static/1po3c9vn7vv01wlqj59zea05nh41dm41.png" TargetMode="External"/><Relationship Id="rId1378" Type="http://schemas.openxmlformats.org/officeDocument/2006/relationships/hyperlink" Target="https://customwheelhousellc.box.com/shared/static/idlbxdiwt2bgzwmd6uu7uxn4dyemtzw7.png" TargetMode="External"/><Relationship Id="rId1585" Type="http://schemas.openxmlformats.org/officeDocument/2006/relationships/hyperlink" Target="https://customwheelhousellc.box.com/shared/static/h5f0196799si9nj26688vcvcuwyvtkc4.png" TargetMode="External"/><Relationship Id="rId1792" Type="http://schemas.openxmlformats.org/officeDocument/2006/relationships/hyperlink" Target="https://customwheelhousellc.box.com/shared/static/u6bec4c1rceabockxgzbbhedc93fmthc.png" TargetMode="External"/><Relationship Id="rId1806" Type="http://schemas.openxmlformats.org/officeDocument/2006/relationships/hyperlink" Target="https://customwheelhousellc.box.com/shared/static/u2nrxvs7q2w28o5ruoibr2ut2yp4t4j2.png" TargetMode="External"/><Relationship Id="rId84" Type="http://schemas.openxmlformats.org/officeDocument/2006/relationships/hyperlink" Target="https://customwheelhousellc.box.com/shared/static/hilgjc6cmhggvc087y31n24jt2786zq6.png" TargetMode="External"/><Relationship Id="rId387" Type="http://schemas.openxmlformats.org/officeDocument/2006/relationships/hyperlink" Target="https://customwheelhousellc.box.com/shared/static/9fbxbq8lhxi7njlezeh7hy1jlmv6q921.png" TargetMode="External"/><Relationship Id="rId510" Type="http://schemas.openxmlformats.org/officeDocument/2006/relationships/hyperlink" Target="https://customwheelhousellc.box.com/shared/static/ptmrqjunp2iz46ezggk2idve7fnw3359.png" TargetMode="External"/><Relationship Id="rId594" Type="http://schemas.openxmlformats.org/officeDocument/2006/relationships/hyperlink" Target="https://customwheelhousellc.box.com/shared/static/huxfm98m86v8a9hg0w3ln5oyyeg0h2b9.png" TargetMode="External"/><Relationship Id="rId608" Type="http://schemas.openxmlformats.org/officeDocument/2006/relationships/hyperlink" Target="https://customwheelhousellc.box.com/shared/static/4a2xgit79rxhi5vu3gzchcbv1m6bpdmc.png" TargetMode="External"/><Relationship Id="rId815" Type="http://schemas.openxmlformats.org/officeDocument/2006/relationships/hyperlink" Target="https://customwheelhousellc.box.com/shared/static/9fbxbq8lhxi7njlezeh7hy1jlmv6q921.png" TargetMode="External"/><Relationship Id="rId1238" Type="http://schemas.openxmlformats.org/officeDocument/2006/relationships/hyperlink" Target="https://customwheelhousellc.box.com/shared/static/as1k6bwilj4i3zdshfhm7dkl5u6e9rbw.png" TargetMode="External"/><Relationship Id="rId1445" Type="http://schemas.openxmlformats.org/officeDocument/2006/relationships/hyperlink" Target="https://customwheelhousellc.box.com/shared/static/lrysfppy5em9mc8jwiowqidgrps2keyr.png" TargetMode="External"/><Relationship Id="rId1652" Type="http://schemas.openxmlformats.org/officeDocument/2006/relationships/hyperlink" Target="https://customwheelhousellc.box.com/shared/static/pj5witfgkmybu2jsoegxcukn4tyosxpj.png" TargetMode="External"/><Relationship Id="rId2068" Type="http://schemas.openxmlformats.org/officeDocument/2006/relationships/hyperlink" Target="https://customwheelhousellc.box.com/shared/static/z778ncdtt8d8eki2dirysti8s52u9lnt.png" TargetMode="External"/><Relationship Id="rId2275" Type="http://schemas.openxmlformats.org/officeDocument/2006/relationships/hyperlink" Target="https://customwheelhousellc.box.com/shared/static/xaz417ks3sqnyv9qjpll05ivs63kll4m.png" TargetMode="External"/><Relationship Id="rId247" Type="http://schemas.openxmlformats.org/officeDocument/2006/relationships/hyperlink" Target="https://customwheelhousellc.box.com/shared/static/june41x9tkw95lt9ye4486iv1gj4tp2m.png" TargetMode="External"/><Relationship Id="rId899" Type="http://schemas.openxmlformats.org/officeDocument/2006/relationships/hyperlink" Target="https://customwheelhousellc.box.com/shared/static/b8u01mz6ulem9p0rv9ep1tn9bodrigdu.png" TargetMode="External"/><Relationship Id="rId1000" Type="http://schemas.openxmlformats.org/officeDocument/2006/relationships/hyperlink" Target="https://customwheelhousellc.box.com/shared/static/bfvj1yzgy2e8dd1n0ipswi54pz0mj7e2.png" TargetMode="External"/><Relationship Id="rId1084" Type="http://schemas.openxmlformats.org/officeDocument/2006/relationships/hyperlink" Target="https://customwheelhousellc.box.com/shared/static/37u93khlx7t91p6oydixo5jm33x5u63q.jpg" TargetMode="External"/><Relationship Id="rId1305" Type="http://schemas.openxmlformats.org/officeDocument/2006/relationships/hyperlink" Target="https://customwheelhousellc.box.com/shared/static/kellxeq6mtvmwte1cml7um27zlkjl8fq.png" TargetMode="External"/><Relationship Id="rId1957" Type="http://schemas.openxmlformats.org/officeDocument/2006/relationships/hyperlink" Target="https://customwheelhousellc.box.com/shared/static/m9jwz5nbjpuzp6klt1zznfl3x9s4ebml.png" TargetMode="External"/><Relationship Id="rId107" Type="http://schemas.openxmlformats.org/officeDocument/2006/relationships/hyperlink" Target="https://customwheelhousellc.box.com/shared/static/kw0fueipcqhrd586wvu2ea4z8kz65xi2.png" TargetMode="External"/><Relationship Id="rId454" Type="http://schemas.openxmlformats.org/officeDocument/2006/relationships/hyperlink" Target="https://customwheelhousellc.box.com/shared/static/0gqbrd52ds0vqqcgoy7aog2xj8g3lwjx.png" TargetMode="External"/><Relationship Id="rId661" Type="http://schemas.openxmlformats.org/officeDocument/2006/relationships/hyperlink" Target="https://customwheelhousellc.box.com/shared/static/4q3aqns0jele0t7xh7ipvnr4m13lms6e.png" TargetMode="External"/><Relationship Id="rId759" Type="http://schemas.openxmlformats.org/officeDocument/2006/relationships/hyperlink" Target="https://customwheelhousellc.box.com/shared/static/7glzaacyg49a48865r9a3wvnaqk24zbm.jpg" TargetMode="External"/><Relationship Id="rId966" Type="http://schemas.openxmlformats.org/officeDocument/2006/relationships/hyperlink" Target="https://customwheelhousellc.box.com/shared/static/ka5g16ppc0d1qoyj7yy8i4mygft52lpf.png" TargetMode="External"/><Relationship Id="rId1291" Type="http://schemas.openxmlformats.org/officeDocument/2006/relationships/hyperlink" Target="https://customwheelhousellc.box.com/shared/static/hni90bq2d4aqceiv261glrtrjpg3iar0.png" TargetMode="External"/><Relationship Id="rId1389" Type="http://schemas.openxmlformats.org/officeDocument/2006/relationships/hyperlink" Target="https://customwheelhousellc.box.com/shared/static/a7hlttwmxanp87kdfzu4292pmt6oruet.jpg" TargetMode="External"/><Relationship Id="rId1512" Type="http://schemas.openxmlformats.org/officeDocument/2006/relationships/hyperlink" Target="https://customwheelhousellc.box.com/shared/static/m2dyeijlqe5eginapbftf5v0h7m9263n.png" TargetMode="External"/><Relationship Id="rId1596" Type="http://schemas.openxmlformats.org/officeDocument/2006/relationships/hyperlink" Target="https://customwheelhousellc.box.com/shared/static/n39hgfcarbemerh3ibbz7witj6b5pu9b.png" TargetMode="External"/><Relationship Id="rId1817" Type="http://schemas.openxmlformats.org/officeDocument/2006/relationships/hyperlink" Target="https://customwheelhousellc.box.com/shared/static/sijtlsradjbuf8pkanyn9bwbkegwx75x.png" TargetMode="External"/><Relationship Id="rId2135" Type="http://schemas.openxmlformats.org/officeDocument/2006/relationships/hyperlink" Target="https://customwheelhousellc.box.com/shared/static/7vn109196qg7zjd2swkapib42dzdeeyx.png" TargetMode="External"/><Relationship Id="rId11" Type="http://schemas.openxmlformats.org/officeDocument/2006/relationships/hyperlink" Target="https://customwheelhousellc.box.com/shared/static/u20acb868us743ssxjvywhscm6h39on7.png" TargetMode="External"/><Relationship Id="rId314" Type="http://schemas.openxmlformats.org/officeDocument/2006/relationships/hyperlink" Target="https://customwheelhousellc.box.com/shared/static/1a0ouf4c588w1hgd4ba8ljgg1sx2sbiv.png" TargetMode="External"/><Relationship Id="rId398" Type="http://schemas.openxmlformats.org/officeDocument/2006/relationships/hyperlink" Target="https://customwheelhousellc.box.com/shared/static/47fmyxnd4becg7a6dvbq4vtlwh95whm5.png" TargetMode="External"/><Relationship Id="rId521" Type="http://schemas.openxmlformats.org/officeDocument/2006/relationships/hyperlink" Target="https://customwheelhousellc.box.com/shared/static/2i6ov12bvp7qkjtseo9sfypvh5afxopd.png" TargetMode="External"/><Relationship Id="rId619" Type="http://schemas.openxmlformats.org/officeDocument/2006/relationships/hyperlink" Target="https://customwheelhousellc.box.com/shared/static/1dpgoht9r59o4cysh3cdpsfd1sm8v7dv.png" TargetMode="External"/><Relationship Id="rId1151" Type="http://schemas.openxmlformats.org/officeDocument/2006/relationships/hyperlink" Target="https://customwheelhousellc.box.com/shared/static/fqnpi9kjd7ez089e5pccocnii9xxzt7i.png" TargetMode="External"/><Relationship Id="rId1249" Type="http://schemas.openxmlformats.org/officeDocument/2006/relationships/hyperlink" Target="https://customwheelhousellc.box.com/shared/static/as1k6bwilj4i3zdshfhm7dkl5u6e9rbw.png" TargetMode="External"/><Relationship Id="rId2079" Type="http://schemas.openxmlformats.org/officeDocument/2006/relationships/hyperlink" Target="https://customwheelhousellc.box.com/shared/static/zrtm689uyzl7nkd0ypbqixm9ok4rdibg.png" TargetMode="External"/><Relationship Id="rId2202" Type="http://schemas.openxmlformats.org/officeDocument/2006/relationships/hyperlink" Target="https://customwheelhousellc.box.com/shared/static/cprshbw3hg9ee31f5v7zlm1s89d6kna1.png" TargetMode="External"/><Relationship Id="rId95" Type="http://schemas.openxmlformats.org/officeDocument/2006/relationships/hyperlink" Target="https://customwheelhousellc.box.com/shared/static/u6bec4c1rceabockxgzbbhedc93fmthc.png" TargetMode="External"/><Relationship Id="rId160" Type="http://schemas.openxmlformats.org/officeDocument/2006/relationships/hyperlink" Target="https://customwheelhousellc.box.com/shared/static/vviy5kre1e7ftoqauditr9txeksk8zki.png" TargetMode="External"/><Relationship Id="rId826" Type="http://schemas.openxmlformats.org/officeDocument/2006/relationships/hyperlink" Target="https://customwheelhousellc.box.com/shared/static/9y532dqgsute5r7xy2vta9c4a1lwl70d.png" TargetMode="External"/><Relationship Id="rId1011" Type="http://schemas.openxmlformats.org/officeDocument/2006/relationships/hyperlink" Target="https://customwheelhousellc.box.com/shared/static/axy0k6dudyhcnle5zloas14d7nqoow6y.png" TargetMode="External"/><Relationship Id="rId1109" Type="http://schemas.openxmlformats.org/officeDocument/2006/relationships/hyperlink" Target="https://customwheelhousellc.box.com/shared/static/ek7ntlf6632qp5o034qsuuu7zrvwp72z.png" TargetMode="External"/><Relationship Id="rId1456" Type="http://schemas.openxmlformats.org/officeDocument/2006/relationships/hyperlink" Target="https://customwheelhousellc.box.com/shared/static/m4y81un7qjovbwik37azyblqj6s4qu7m.png" TargetMode="External"/><Relationship Id="rId1663" Type="http://schemas.openxmlformats.org/officeDocument/2006/relationships/hyperlink" Target="https://customwheelhousellc.box.com/shared/static/v7oqrxymjpl2e70ioxp3gvdj6pivvutp.png" TargetMode="External"/><Relationship Id="rId1870" Type="http://schemas.openxmlformats.org/officeDocument/2006/relationships/hyperlink" Target="https://customwheelhousellc.box.com/shared/static/w5xtk8mm163di1h9q8fri2g026d9pyp1.png" TargetMode="External"/><Relationship Id="rId1968" Type="http://schemas.openxmlformats.org/officeDocument/2006/relationships/hyperlink" Target="https://customwheelhousellc.box.com/shared/static/xrbwbmxd3p7vbb39hxq6fafc5pnsswxx.png" TargetMode="External"/><Relationship Id="rId258" Type="http://schemas.openxmlformats.org/officeDocument/2006/relationships/hyperlink" Target="https://customwheelhousellc.box.com/shared/static/bnodof6qpif6cf9b2lof1699fsdne0sh.png" TargetMode="External"/><Relationship Id="rId465" Type="http://schemas.openxmlformats.org/officeDocument/2006/relationships/hyperlink" Target="https://customwheelhousellc.box.com/shared/static/0n7nhpvsgd6thui7lmra4dxupzotlvlb.png" TargetMode="External"/><Relationship Id="rId672" Type="http://schemas.openxmlformats.org/officeDocument/2006/relationships/hyperlink" Target="https://customwheelhousellc.box.com/shared/static/58okmtyuejqeqs3tu12d78k9zzcq39uv.png" TargetMode="External"/><Relationship Id="rId1095" Type="http://schemas.openxmlformats.org/officeDocument/2006/relationships/hyperlink" Target="https://customwheelhousellc.box.com/shared/static/gwd5262of3jpy20ynyxvhk56sjblzxe7.png" TargetMode="External"/><Relationship Id="rId1316" Type="http://schemas.openxmlformats.org/officeDocument/2006/relationships/hyperlink" Target="https://customwheelhousellc.box.com/shared/static/e3iggma9aavajw7ogqt8tnnb9hf5fbfh.png" TargetMode="External"/><Relationship Id="rId1523" Type="http://schemas.openxmlformats.org/officeDocument/2006/relationships/hyperlink" Target="https://customwheelhousellc.box.com/shared/static/mesk4y7leviab5uzqhb1xecu706rbev8.png" TargetMode="External"/><Relationship Id="rId1730" Type="http://schemas.openxmlformats.org/officeDocument/2006/relationships/hyperlink" Target="https://customwheelhousellc.box.com/shared/static/scjvthb9j4q6yccmc0a3gag6dh615ord.png" TargetMode="External"/><Relationship Id="rId2146" Type="http://schemas.openxmlformats.org/officeDocument/2006/relationships/hyperlink" Target="https://customwheelhousellc.box.com/shared/static/dr6pxdxxdnuzzobkhtl1xb0encf9vf8p.png" TargetMode="External"/><Relationship Id="rId22" Type="http://schemas.openxmlformats.org/officeDocument/2006/relationships/hyperlink" Target="https://customwheelhousellc.box.com/shared/static/iq0gwupl018o0t8ofxt0u3bw8b0rjvb3.png" TargetMode="External"/><Relationship Id="rId118" Type="http://schemas.openxmlformats.org/officeDocument/2006/relationships/hyperlink" Target="https://customwheelhousellc.box.com/shared/static/a8fio4lcgzbe9w8tl0mxsxzo5cog83en.png" TargetMode="External"/><Relationship Id="rId325" Type="http://schemas.openxmlformats.org/officeDocument/2006/relationships/hyperlink" Target="https://customwheelhousellc.box.com/shared/static/bnuhqtcndfp5ufc9q5r8ujxvga4d8uom.png" TargetMode="External"/><Relationship Id="rId532" Type="http://schemas.openxmlformats.org/officeDocument/2006/relationships/hyperlink" Target="https://customwheelhousellc.box.com/shared/static/2oxjdawg1qzam8g6hk20jongom1e9p9f.png" TargetMode="External"/><Relationship Id="rId977" Type="http://schemas.openxmlformats.org/officeDocument/2006/relationships/hyperlink" Target="https://customwheelhousellc.box.com/shared/static/ct5y219def7h8o999dzmhv170rynoxcy.jpg" TargetMode="External"/><Relationship Id="rId1162" Type="http://schemas.openxmlformats.org/officeDocument/2006/relationships/hyperlink" Target="https://customwheelhousellc.box.com/shared/static/ffk8fhft2yz6ghgewizcw29b4f6ynbfu.png" TargetMode="External"/><Relationship Id="rId1828" Type="http://schemas.openxmlformats.org/officeDocument/2006/relationships/hyperlink" Target="https://customwheelhousellc.box.com/shared/static/vczxys92ey0e1nptmv1vgr8b3nex8lbl.png" TargetMode="External"/><Relationship Id="rId2006" Type="http://schemas.openxmlformats.org/officeDocument/2006/relationships/hyperlink" Target="https://customwheelhousellc.box.com/shared/static/4nmhuyt34f61oxbywkxmemmx4xla06xg.png" TargetMode="External"/><Relationship Id="rId2213" Type="http://schemas.openxmlformats.org/officeDocument/2006/relationships/hyperlink" Target="https://customwheelhousellc.box.com/shared/static/f6hn549pd3y0sif2t8330ghmd5xugthn.png" TargetMode="External"/><Relationship Id="rId171" Type="http://schemas.openxmlformats.org/officeDocument/2006/relationships/hyperlink" Target="https://customwheelhousellc.box.com/shared/static/qrw89s7g5c4sqp3cbh0kzro9q6lexy34.png" TargetMode="External"/><Relationship Id="rId837" Type="http://schemas.openxmlformats.org/officeDocument/2006/relationships/hyperlink" Target="https://customwheelhousellc.box.com/shared/static/7vje2rvreyidz7fr7l9wpwfmthhmcwy7.png" TargetMode="External"/><Relationship Id="rId1022" Type="http://schemas.openxmlformats.org/officeDocument/2006/relationships/hyperlink" Target="https://customwheelhousellc.box.com/shared/static/dp307q5r9rntnfrbr55gqa90c7vxt1dz.png" TargetMode="External"/><Relationship Id="rId1467" Type="http://schemas.openxmlformats.org/officeDocument/2006/relationships/hyperlink" Target="https://customwheelhousellc.box.com/shared/static/3x4ngmsm1a1ck977hmb5ur3mezx0vrxs.png" TargetMode="External"/><Relationship Id="rId1674" Type="http://schemas.openxmlformats.org/officeDocument/2006/relationships/hyperlink" Target="https://customwheelhousellc.box.com/shared/static/zd5sq6y0seatmfvfedj4jun9ntpae5tq.png" TargetMode="External"/><Relationship Id="rId1881" Type="http://schemas.openxmlformats.org/officeDocument/2006/relationships/hyperlink" Target="https://customwheelhousellc.box.com/shared/static/sem712tvo63385zkkj2u98j4j2wuxv5m.png" TargetMode="External"/><Relationship Id="rId269" Type="http://schemas.openxmlformats.org/officeDocument/2006/relationships/hyperlink" Target="https://customwheelhousellc.box.com/shared/static/6bh8klnkkhjmtjiz0w67pc9lj8fw1y0k.png" TargetMode="External"/><Relationship Id="rId476" Type="http://schemas.openxmlformats.org/officeDocument/2006/relationships/hyperlink" Target="https://customwheelhousellc.box.com/shared/static/lr1ok2483uygab4bmx7bdd3srtgj0igt.png" TargetMode="External"/><Relationship Id="rId683" Type="http://schemas.openxmlformats.org/officeDocument/2006/relationships/hyperlink" Target="https://customwheelhousellc.box.com/shared/static/1fon8glre7d1teqrikmb3ikj59eoehqm.png" TargetMode="External"/><Relationship Id="rId890" Type="http://schemas.openxmlformats.org/officeDocument/2006/relationships/hyperlink" Target="https://customwheelhousellc.box.com/shared/static/kdugie0hwcahd8bxavxixnronwop1qhp.png" TargetMode="External"/><Relationship Id="rId904" Type="http://schemas.openxmlformats.org/officeDocument/2006/relationships/hyperlink" Target="https://customwheelhousellc.box.com/shared/static/ro9j4d2t4spk8yeowc3zw9gp900t8tdq.png" TargetMode="External"/><Relationship Id="rId1327" Type="http://schemas.openxmlformats.org/officeDocument/2006/relationships/hyperlink" Target="https://customwheelhousellc.box.com/shared/static/u20acb868us743ssxjvywhscm6h39on7.png" TargetMode="External"/><Relationship Id="rId1534" Type="http://schemas.openxmlformats.org/officeDocument/2006/relationships/hyperlink" Target="https://customwheelhousellc.box.com/shared/static/nowff22f4zfhzqq5abf2ar0m2sxbfzta.png" TargetMode="External"/><Relationship Id="rId1741" Type="http://schemas.openxmlformats.org/officeDocument/2006/relationships/hyperlink" Target="https://customwheelhousellc.box.com/shared/static/apqabbx61f2vrdm3ogyasdraa4xsjijo.png" TargetMode="External"/><Relationship Id="rId1979" Type="http://schemas.openxmlformats.org/officeDocument/2006/relationships/hyperlink" Target="https://customwheelhousellc.box.com/shared/static/xz150jms28blrzufobwa3d6jb2f0badj.png" TargetMode="External"/><Relationship Id="rId2157" Type="http://schemas.openxmlformats.org/officeDocument/2006/relationships/hyperlink" Target="https://customwheelhousellc.box.com/shared/static/tcjwa50ilj4156xd81odvc8djdag8yuh.png" TargetMode="External"/><Relationship Id="rId33" Type="http://schemas.openxmlformats.org/officeDocument/2006/relationships/hyperlink" Target="https://customwheelhousellc.box.com/shared/static/z778ncdtt8d8eki2dirysti8s52u9lnt.png" TargetMode="External"/><Relationship Id="rId129" Type="http://schemas.openxmlformats.org/officeDocument/2006/relationships/hyperlink" Target="https://customwheelhousellc.box.com/shared/static/gymvf7fodffckrjkywwy808pyo4pi6nq.png" TargetMode="External"/><Relationship Id="rId336" Type="http://schemas.openxmlformats.org/officeDocument/2006/relationships/hyperlink" Target="https://customwheelhousellc.box.com/shared/static/ewppnnyqmbgn20cvokhj3nf184jvhz7h.png" TargetMode="External"/><Relationship Id="rId543" Type="http://schemas.openxmlformats.org/officeDocument/2006/relationships/hyperlink" Target="https://customwheelhousellc.box.com/shared/static/aj0r6xvwsiv6glojee5d0grgpzkf2rzm.png" TargetMode="External"/><Relationship Id="rId988" Type="http://schemas.openxmlformats.org/officeDocument/2006/relationships/hyperlink" Target="https://customwheelhousellc.box.com/shared/static/vmcr2uis9qd1p2it7d9n5t9efvlejdvs.png" TargetMode="External"/><Relationship Id="rId1173" Type="http://schemas.openxmlformats.org/officeDocument/2006/relationships/hyperlink" Target="https://customwheelhousellc.box.com/shared/static/z8muqeeiek8uczrzujxspoilvxq7dwml.png" TargetMode="External"/><Relationship Id="rId1380" Type="http://schemas.openxmlformats.org/officeDocument/2006/relationships/hyperlink" Target="https://customwheelhousellc.box.com/shared/static/idlbxdiwt2bgzwmd6uu7uxn4dyemtzw7.png" TargetMode="External"/><Relationship Id="rId1601" Type="http://schemas.openxmlformats.org/officeDocument/2006/relationships/hyperlink" Target="https://customwheelhousellc.box.com/shared/static/d8t0av2xtwtjvzzfgp8vxgw3g4apmvoz.png" TargetMode="External"/><Relationship Id="rId1839" Type="http://schemas.openxmlformats.org/officeDocument/2006/relationships/hyperlink" Target="https://customwheelhousellc.box.com/shared/static/x7sy6v49gld1o1cratfn5l6oaurk6eqi.png" TargetMode="External"/><Relationship Id="rId2017" Type="http://schemas.openxmlformats.org/officeDocument/2006/relationships/hyperlink" Target="https://customwheelhousellc.box.com/shared/static/yi1aba45z3kbwsk6rkvf7t2iyagbxw24.png" TargetMode="External"/><Relationship Id="rId2224" Type="http://schemas.openxmlformats.org/officeDocument/2006/relationships/hyperlink" Target="https://customwheelhousellc.box.com/shared/static/sqiqc6jgfgcqkl1xm6jc8syynmewibeg.png" TargetMode="External"/><Relationship Id="rId182" Type="http://schemas.openxmlformats.org/officeDocument/2006/relationships/hyperlink" Target="https://customwheelhousellc.box.com/shared/static/g3fd83n51ro4k71n0u31low8d7lul49l.png" TargetMode="External"/><Relationship Id="rId403" Type="http://schemas.openxmlformats.org/officeDocument/2006/relationships/hyperlink" Target="https://customwheelhousellc.box.com/shared/static/oakih2rnsh7th1awyxi5c2l4l533yixq.png" TargetMode="External"/><Relationship Id="rId750" Type="http://schemas.openxmlformats.org/officeDocument/2006/relationships/hyperlink" Target="https://customwheelhousellc.box.com/shared/static/7glzaacyg49a48865r9a3wvnaqk24zbm.jpg" TargetMode="External"/><Relationship Id="rId848" Type="http://schemas.openxmlformats.org/officeDocument/2006/relationships/hyperlink" Target="https://customwheelhousellc.box.com/shared/static/ddzr6al42q1g3hrk9e6nk57l5llhiqrg.png" TargetMode="External"/><Relationship Id="rId1033" Type="http://schemas.openxmlformats.org/officeDocument/2006/relationships/hyperlink" Target="https://customwheelhousellc.box.com/shared/static/x3lfe6lxi0uv025nlo2coerlp94yb0li.png" TargetMode="External"/><Relationship Id="rId1478" Type="http://schemas.openxmlformats.org/officeDocument/2006/relationships/hyperlink" Target="https://customwheelhousellc.box.com/shared/static/m5xa8lxy7t5vuze5bhczpihbok0ilpq1.png" TargetMode="External"/><Relationship Id="rId1685" Type="http://schemas.openxmlformats.org/officeDocument/2006/relationships/hyperlink" Target="https://customwheelhousellc.box.com/shared/static/6euec0z02c37l3vj9vz1ufnknx1murj1.png" TargetMode="External"/><Relationship Id="rId1892" Type="http://schemas.openxmlformats.org/officeDocument/2006/relationships/hyperlink" Target="https://customwheelhousellc.box.com/shared/static/vy60648obkwp2rhz43ql9w9qxfys4r93.png" TargetMode="External"/><Relationship Id="rId1906" Type="http://schemas.openxmlformats.org/officeDocument/2006/relationships/hyperlink" Target="https://customwheelhousellc.box.com/shared/static/vy60648obkwp2rhz43ql9w9qxfys4r93.png" TargetMode="External"/><Relationship Id="rId487" Type="http://schemas.openxmlformats.org/officeDocument/2006/relationships/hyperlink" Target="https://customwheelhousellc.box.com/shared/static/z7690cb2mulwcaq5lio08p4lunbye44e.png" TargetMode="External"/><Relationship Id="rId610" Type="http://schemas.openxmlformats.org/officeDocument/2006/relationships/hyperlink" Target="https://customwheelhousellc.box.com/shared/static/4a2xgit79rxhi5vu3gzchcbv1m6bpdmc.png" TargetMode="External"/><Relationship Id="rId694" Type="http://schemas.openxmlformats.org/officeDocument/2006/relationships/hyperlink" Target="https://customwheelhousellc.box.com/shared/static/5br9jdk68x325b8veluh2ghqgbtce38q.png" TargetMode="External"/><Relationship Id="rId708" Type="http://schemas.openxmlformats.org/officeDocument/2006/relationships/hyperlink" Target="https://customwheelhousellc.box.com/shared/static/5qd8t45gn7n45qskfvhhc9nvlw28qc2e.jpg" TargetMode="External"/><Relationship Id="rId915" Type="http://schemas.openxmlformats.org/officeDocument/2006/relationships/hyperlink" Target="https://customwheelhousellc.box.com/shared/static/bnodof6qpif6cf9b2lof1699fsdne0sh.png" TargetMode="External"/><Relationship Id="rId1240" Type="http://schemas.openxmlformats.org/officeDocument/2006/relationships/hyperlink" Target="https://customwheelhousellc.box.com/shared/static/i6ajps82xwwa5o5uf186ehoo8xq1sp65.png" TargetMode="External"/><Relationship Id="rId1338" Type="http://schemas.openxmlformats.org/officeDocument/2006/relationships/hyperlink" Target="https://customwheelhousellc.box.com/shared/static/kb53jo0gp50qi9n2fr80juxvfmqilrux.png" TargetMode="External"/><Relationship Id="rId1545" Type="http://schemas.openxmlformats.org/officeDocument/2006/relationships/hyperlink" Target="https://customwheelhousellc.box.com/shared/static/ytcy35bl6mhtdpbillnvwuvniumw4kdk.png" TargetMode="External"/><Relationship Id="rId2070" Type="http://schemas.openxmlformats.org/officeDocument/2006/relationships/hyperlink" Target="https://customwheelhousellc.box.com/shared/static/z778ncdtt8d8eki2dirysti8s52u9lnt.png" TargetMode="External"/><Relationship Id="rId2168" Type="http://schemas.openxmlformats.org/officeDocument/2006/relationships/hyperlink" Target="https://customwheelhousellc.box.com/shared/static/gbasy4wnsfrky5t6ia1wkubn9ec31l3x.png" TargetMode="External"/><Relationship Id="rId347" Type="http://schemas.openxmlformats.org/officeDocument/2006/relationships/hyperlink" Target="https://customwheelhousellc.box.com/shared/static/t4svabcpxo6pmmd2gh7pv2zeec6y9q0e.png" TargetMode="External"/><Relationship Id="rId999" Type="http://schemas.openxmlformats.org/officeDocument/2006/relationships/hyperlink" Target="https://customwheelhousellc.box.com/shared/static/d2gtvn9ac5cnfet55kg7wa8jvfrhi6uu.png" TargetMode="External"/><Relationship Id="rId1100" Type="http://schemas.openxmlformats.org/officeDocument/2006/relationships/hyperlink" Target="https://customwheelhousellc.box.com/shared/static/bjc5n5o4znr0e24960fbu2meh9klba7u.png" TargetMode="External"/><Relationship Id="rId1184" Type="http://schemas.openxmlformats.org/officeDocument/2006/relationships/hyperlink" Target="https://customwheelhousellc.box.com/shared/static/f354q1bxh6nnnfe7m5cslfghjja8z42u.png" TargetMode="External"/><Relationship Id="rId1405" Type="http://schemas.openxmlformats.org/officeDocument/2006/relationships/hyperlink" Target="https://customwheelhousellc.box.com/shared/static/osr6o9js3i26dk5zexo5hah25k9gdboe.png" TargetMode="External"/><Relationship Id="rId1752" Type="http://schemas.openxmlformats.org/officeDocument/2006/relationships/hyperlink" Target="https://customwheelhousellc.box.com/shared/static/apqabbx61f2vrdm3ogyasdraa4xsjijo.png" TargetMode="External"/><Relationship Id="rId2028" Type="http://schemas.openxmlformats.org/officeDocument/2006/relationships/hyperlink" Target="https://customwheelhousellc.box.com/shared/static/02cf949z1bpdzn453992xkomglev0s2m.png" TargetMode="External"/><Relationship Id="rId44" Type="http://schemas.openxmlformats.org/officeDocument/2006/relationships/hyperlink" Target="https://customwheelhousellc.box.com/shared/static/vczxys92ey0e1nptmv1vgr8b3nex8lbl.png" TargetMode="External"/><Relationship Id="rId554" Type="http://schemas.openxmlformats.org/officeDocument/2006/relationships/hyperlink" Target="https://customwheelhousellc.box.com/shared/static/2q2xw7nv95idawqo82vjy9vvcoznfomq.png" TargetMode="External"/><Relationship Id="rId761" Type="http://schemas.openxmlformats.org/officeDocument/2006/relationships/hyperlink" Target="https://customwheelhousellc.box.com/shared/static/7glzaacyg49a48865r9a3wvnaqk24zbm.jpg" TargetMode="External"/><Relationship Id="rId859" Type="http://schemas.openxmlformats.org/officeDocument/2006/relationships/hyperlink" Target="https://customwheelhousellc.box.com/shared/static/aaq6wjekaggqnskltnt7s2uupfk79bn6.png" TargetMode="External"/><Relationship Id="rId1391" Type="http://schemas.openxmlformats.org/officeDocument/2006/relationships/hyperlink" Target="https://customwheelhousellc.box.com/shared/static/uyx5p69x9vnkvfq8j68ipi0f52ypsumg.png" TargetMode="External"/><Relationship Id="rId1489" Type="http://schemas.openxmlformats.org/officeDocument/2006/relationships/hyperlink" Target="https://customwheelhousellc.box.com/shared/static/3x4ngmsm1a1ck977hmb5ur3mezx0vrxs.png" TargetMode="External"/><Relationship Id="rId1612" Type="http://schemas.openxmlformats.org/officeDocument/2006/relationships/hyperlink" Target="https://customwheelhousellc.box.com/shared/static/pg2wo3tl4ifj7cmlr9zqcvm5469j2o90.jpg" TargetMode="External"/><Relationship Id="rId1696" Type="http://schemas.openxmlformats.org/officeDocument/2006/relationships/hyperlink" Target="https://customwheelhousellc.box.com/shared/static/qau92y8lyjz4k2zcz0sm4jeaztmj4kr6.png" TargetMode="External"/><Relationship Id="rId1917" Type="http://schemas.openxmlformats.org/officeDocument/2006/relationships/hyperlink" Target="https://customwheelhousellc.box.com/shared/static/t65l1ha2cfauj7ywaakc7qe1wjva10fu.png" TargetMode="External"/><Relationship Id="rId2235" Type="http://schemas.openxmlformats.org/officeDocument/2006/relationships/hyperlink" Target="https://customwheelhousellc.box.com/shared/static/u3icraahx5tm6gr4hnxiekzi3v5fo535.png" TargetMode="External"/><Relationship Id="rId193" Type="http://schemas.openxmlformats.org/officeDocument/2006/relationships/hyperlink" Target="https://customwheelhousellc.box.com/shared/static/ha4ph153p6po2pj05c8za8338i9l4u2j.png" TargetMode="External"/><Relationship Id="rId207" Type="http://schemas.openxmlformats.org/officeDocument/2006/relationships/hyperlink" Target="https://customwheelhousellc.box.com/shared/static/kb67htssh9rn4ghdndwcp2nvjmf3jrsd.png" TargetMode="External"/><Relationship Id="rId414" Type="http://schemas.openxmlformats.org/officeDocument/2006/relationships/hyperlink" Target="https://customwheelhousellc.box.com/shared/static/z8muqeeiek8uczrzujxspoilvxq7dwml.png" TargetMode="External"/><Relationship Id="rId498" Type="http://schemas.openxmlformats.org/officeDocument/2006/relationships/hyperlink" Target="https://customwheelhousellc.box.com/shared/static/wxvg8f8ps01x6xu56j79kwrty6o3mvow.png" TargetMode="External"/><Relationship Id="rId621" Type="http://schemas.openxmlformats.org/officeDocument/2006/relationships/hyperlink" Target="https://customwheelhousellc.box.com/shared/static/1dpgoht9r59o4cysh3cdpsfd1sm8v7dv.png" TargetMode="External"/><Relationship Id="rId1044" Type="http://schemas.openxmlformats.org/officeDocument/2006/relationships/hyperlink" Target="https://customwheelhousellc.box.com/shared/static/s2zizv6brg5hcue0nxw9t207etspf8p6.png" TargetMode="External"/><Relationship Id="rId1251" Type="http://schemas.openxmlformats.org/officeDocument/2006/relationships/hyperlink" Target="https://customwheelhousellc.box.com/shared/static/iy7o772z4mikeok20gvc7eh2bqucvr3s.png" TargetMode="External"/><Relationship Id="rId1349" Type="http://schemas.openxmlformats.org/officeDocument/2006/relationships/hyperlink" Target="https://customwheelhousellc.box.com/shared/static/2h0kl46l2ccrig76ymcvwnbg31uk1gjp.png" TargetMode="External"/><Relationship Id="rId2081" Type="http://schemas.openxmlformats.org/officeDocument/2006/relationships/hyperlink" Target="https://customwheelhousellc.box.com/shared/static/1a0ouf4c588w1hgd4ba8ljgg1sx2sbiv.png" TargetMode="External"/><Relationship Id="rId2179" Type="http://schemas.openxmlformats.org/officeDocument/2006/relationships/hyperlink" Target="https://customwheelhousellc.box.com/shared/static/z8stihrchugi0xv30tp3w5igwf9lg02z.png" TargetMode="External"/><Relationship Id="rId260" Type="http://schemas.openxmlformats.org/officeDocument/2006/relationships/hyperlink" Target="https://customwheelhousellc.box.com/shared/static/il3rdiob627rzn14vd2rwx1mtkemwnpv.png" TargetMode="External"/><Relationship Id="rId719" Type="http://schemas.openxmlformats.org/officeDocument/2006/relationships/hyperlink" Target="https://customwheelhousellc.box.com/s/kpnjncablljdparc7301yrny74omnkbm" TargetMode="External"/><Relationship Id="rId926" Type="http://schemas.openxmlformats.org/officeDocument/2006/relationships/hyperlink" Target="https://customwheelhousellc.box.com/shared/static/irgmta52t2sbp7p3h4hf39bra94dzvpx.png" TargetMode="External"/><Relationship Id="rId1111" Type="http://schemas.openxmlformats.org/officeDocument/2006/relationships/hyperlink" Target="https://customwheelhousellc.box.com/shared/static/ek7ntlf6632qp5o034qsuuu7zrvwp72z.png" TargetMode="External"/><Relationship Id="rId1556" Type="http://schemas.openxmlformats.org/officeDocument/2006/relationships/hyperlink" Target="https://customwheelhousellc.box.com/shared/static/7ez7kqmw7grdd4szylqsj2l7k03akfvg.png" TargetMode="External"/><Relationship Id="rId1763" Type="http://schemas.openxmlformats.org/officeDocument/2006/relationships/hyperlink" Target="https://customwheelhousellc.box.com/shared/static/9dkdfyjyqusbdrhqt1ab0ymdh33xxwef.png" TargetMode="External"/><Relationship Id="rId1970" Type="http://schemas.openxmlformats.org/officeDocument/2006/relationships/hyperlink" Target="https://customwheelhousellc.box.com/shared/static/xrbwbmxd3p7vbb39hxq6fafc5pnsswxx.png" TargetMode="External"/><Relationship Id="rId55" Type="http://schemas.openxmlformats.org/officeDocument/2006/relationships/hyperlink" Target="https://customwheelhousellc.box.com/shared/static/uyx5p69x9vnkvfq8j68ipi0f52ypsumg.png" TargetMode="External"/><Relationship Id="rId120" Type="http://schemas.openxmlformats.org/officeDocument/2006/relationships/hyperlink" Target="https://customwheelhousellc.box.com/shared/static/wdezfgk39xykcpr6bx15yvy5w6kg2es7.png" TargetMode="External"/><Relationship Id="rId358" Type="http://schemas.openxmlformats.org/officeDocument/2006/relationships/hyperlink" Target="https://customwheelhousellc.box.com/shared/static/qx09523yt330xmt4ng6cax929eeq03wu.png" TargetMode="External"/><Relationship Id="rId565" Type="http://schemas.openxmlformats.org/officeDocument/2006/relationships/hyperlink" Target="https://customwheelhousellc.box.com/shared/static/34eiihj12cub2owhdcy0gubgeihzrgeo.png" TargetMode="External"/><Relationship Id="rId772" Type="http://schemas.openxmlformats.org/officeDocument/2006/relationships/hyperlink" Target="https://customwheelhousellc.box.com/shared/static/tyye0p0kbypf1rxme2qcbt4y1uh0e78d.png" TargetMode="External"/><Relationship Id="rId1195" Type="http://schemas.openxmlformats.org/officeDocument/2006/relationships/hyperlink" Target="https://customwheelhousellc.box.com/shared/static/i5wjiq2turnk0k42m6ecms3e3ouxkg93.png" TargetMode="External"/><Relationship Id="rId1209" Type="http://schemas.openxmlformats.org/officeDocument/2006/relationships/hyperlink" Target="https://customwheelhousellc.box.com/shared/static/hxtsjxvgd0ml9b9x1amq3wey5yaxqqqm.png" TargetMode="External"/><Relationship Id="rId1416" Type="http://schemas.openxmlformats.org/officeDocument/2006/relationships/hyperlink" Target="https://customwheelhousellc.box.com/shared/static/lb5hh5tgvuz372ydjqv6itiolua9anv0.png" TargetMode="External"/><Relationship Id="rId1623" Type="http://schemas.openxmlformats.org/officeDocument/2006/relationships/hyperlink" Target="https://customwheelhousellc.box.com/shared/static/9w5qu9uqyk6kuegii2obiku6edqbmlw8.jpg" TargetMode="External"/><Relationship Id="rId1830" Type="http://schemas.openxmlformats.org/officeDocument/2006/relationships/hyperlink" Target="https://customwheelhousellc.box.com/shared/static/vczxys92ey0e1nptmv1vgr8b3nex8lbl.png" TargetMode="External"/><Relationship Id="rId2039" Type="http://schemas.openxmlformats.org/officeDocument/2006/relationships/hyperlink" Target="https://customwheelhousellc.box.com/shared/static/z7aobucbxuojhavzz3e5f4jmy1j5edgq.png" TargetMode="External"/><Relationship Id="rId2246" Type="http://schemas.openxmlformats.org/officeDocument/2006/relationships/hyperlink" Target="https://customwheelhousellc.box.com/shared/static/63mkj56np3igs28vapkxq63yv5cgut9y.png" TargetMode="External"/><Relationship Id="rId218" Type="http://schemas.openxmlformats.org/officeDocument/2006/relationships/hyperlink" Target="https://customwheelhousellc.box.com/shared/static/1owrr1p2g1ailj1mxzfpqxhh83auto80.png" TargetMode="External"/><Relationship Id="rId425" Type="http://schemas.openxmlformats.org/officeDocument/2006/relationships/hyperlink" Target="https://customwheelhousellc.box.com/shared/static/jz8j36t7b8jbpvk6uzn5wgd5vapyimlv.png" TargetMode="External"/><Relationship Id="rId632" Type="http://schemas.openxmlformats.org/officeDocument/2006/relationships/hyperlink" Target="https://customwheelhousellc.box.com/shared/static/76qwzj6z5t6ovre47vuhj5m0xxhjdvy4.png" TargetMode="External"/><Relationship Id="rId1055" Type="http://schemas.openxmlformats.org/officeDocument/2006/relationships/hyperlink" Target="https://customwheelhousellc.box.com/shared/static/emk8mhc4f1qryw3csfjdcm0236lvu094.png" TargetMode="External"/><Relationship Id="rId1262" Type="http://schemas.openxmlformats.org/officeDocument/2006/relationships/hyperlink" Target="https://customwheelhousellc.box.com/shared/static/jkv2huvocx6f35b2bi1ikulm5lgnzjk8.png" TargetMode="External"/><Relationship Id="rId1928" Type="http://schemas.openxmlformats.org/officeDocument/2006/relationships/hyperlink" Target="https://customwheelhousellc.box.com/shared/static/f3yya0rwyhdi3x7ecnmpy1cri7iv7zxh.png" TargetMode="External"/><Relationship Id="rId2092" Type="http://schemas.openxmlformats.org/officeDocument/2006/relationships/hyperlink" Target="https://customwheelhousellc.box.com/shared/static/1a0ouf4c588w1hgd4ba8ljgg1sx2sbiv.png" TargetMode="External"/><Relationship Id="rId2106" Type="http://schemas.openxmlformats.org/officeDocument/2006/relationships/hyperlink" Target="https://customwheelhousellc.box.com/shared/static/ftlldth6qcg6tv8u4pksuoczbkgn3cb9.png" TargetMode="External"/><Relationship Id="rId271" Type="http://schemas.openxmlformats.org/officeDocument/2006/relationships/hyperlink" Target="https://customwheelhousellc.box.com/shared/static/edq07pgj4v8mwaiexbting679nfvzvc9.png" TargetMode="External"/><Relationship Id="rId937" Type="http://schemas.openxmlformats.org/officeDocument/2006/relationships/hyperlink" Target="https://customwheelhousellc.box.com/shared/static/bnuhqtcndfp5ufc9q5r8ujxvga4d8uom.png" TargetMode="External"/><Relationship Id="rId1122" Type="http://schemas.openxmlformats.org/officeDocument/2006/relationships/hyperlink" Target="https://customwheelhousellc.box.com/shared/static/c4ufv9aininvbal09hmrzmmltknaeme3.png" TargetMode="External"/><Relationship Id="rId1567" Type="http://schemas.openxmlformats.org/officeDocument/2006/relationships/hyperlink" Target="https://customwheelhousellc.box.com/shared/static/6bh8klnkkhjmtjiz0w67pc9lj8fw1y0k.png" TargetMode="External"/><Relationship Id="rId1774" Type="http://schemas.openxmlformats.org/officeDocument/2006/relationships/hyperlink" Target="https://customwheelhousellc.box.com/shared/static/t4svabcpxo6pmmd2gh7pv2zeec6y9q0e.png" TargetMode="External"/><Relationship Id="rId1981" Type="http://schemas.openxmlformats.org/officeDocument/2006/relationships/hyperlink" Target="https://customwheelhousellc.box.com/shared/static/xz150jms28blrzufobwa3d6jb2f0badj.png" TargetMode="External"/><Relationship Id="rId66" Type="http://schemas.openxmlformats.org/officeDocument/2006/relationships/hyperlink" Target="https://customwheelhousellc.box.com/shared/static/2frw6ivku07dy72bvsf86v48xmx4wglb.jpg" TargetMode="External"/><Relationship Id="rId131" Type="http://schemas.openxmlformats.org/officeDocument/2006/relationships/hyperlink" Target="https://customwheelhousellc.box.com/shared/static/rv8ow4tco6niqz73zsw5utn6kwateagu.png" TargetMode="External"/><Relationship Id="rId369" Type="http://schemas.openxmlformats.org/officeDocument/2006/relationships/hyperlink" Target="https://customwheelhousellc.box.com/shared/static/9itrv6yv7ti0n6qgl52dwfwb4vhwibhi.png" TargetMode="External"/><Relationship Id="rId576" Type="http://schemas.openxmlformats.org/officeDocument/2006/relationships/hyperlink" Target="https://customwheelhousellc.box.com/shared/static/3mwqrfvnztfvd2jr2jn87ya1sk6ovltm.png" TargetMode="External"/><Relationship Id="rId783" Type="http://schemas.openxmlformats.org/officeDocument/2006/relationships/hyperlink" Target="https://customwheelhousellc.box.com/shared/static/05w9mqs8hqzn6s4mxw46wa0dil9hzhsf.png" TargetMode="External"/><Relationship Id="rId990" Type="http://schemas.openxmlformats.org/officeDocument/2006/relationships/hyperlink" Target="https://customwheelhousellc.box.com/shared/static/cv8z1u1qsa5mz11n611tl8akk04484ue.png" TargetMode="External"/><Relationship Id="rId1427" Type="http://schemas.openxmlformats.org/officeDocument/2006/relationships/hyperlink" Target="https://customwheelhousellc.box.com/shared/static/hvrwocfcgxkcfg5he8kemxhed79cz8tf.png" TargetMode="External"/><Relationship Id="rId1634" Type="http://schemas.openxmlformats.org/officeDocument/2006/relationships/hyperlink" Target="https://customwheelhousellc.box.com/shared/static/nqp8crmfxflotjsokj3emwyzkv8pbshn.png" TargetMode="External"/><Relationship Id="rId1841" Type="http://schemas.openxmlformats.org/officeDocument/2006/relationships/hyperlink" Target="https://customwheelhousellc.box.com/shared/static/x7sy6v49gld1o1cratfn5l6oaurk6eqi.png" TargetMode="External"/><Relationship Id="rId2257" Type="http://schemas.openxmlformats.org/officeDocument/2006/relationships/hyperlink" Target="https://customwheelhousellc.box.com/shared/static/5s6rmcijker2vv5xfjblc0sfqsuay438.png" TargetMode="External"/><Relationship Id="rId229" Type="http://schemas.openxmlformats.org/officeDocument/2006/relationships/hyperlink" Target="https://customwheelhousellc.box.com/shared/static/ihlq1n5vbjbx3rcutjkm9zhjbstyxyuk.png" TargetMode="External"/><Relationship Id="rId436" Type="http://schemas.openxmlformats.org/officeDocument/2006/relationships/hyperlink" Target="https://customwheelhousellc.box.com/shared/static/hsahrtz58uwxx8rosa3gy9itinowm4ng.png" TargetMode="External"/><Relationship Id="rId643" Type="http://schemas.openxmlformats.org/officeDocument/2006/relationships/hyperlink" Target="https://customwheelhousellc.box.com/shared/static/4htga0llddyttpo6p93zxxnmeho80x8p.png" TargetMode="External"/><Relationship Id="rId1066" Type="http://schemas.openxmlformats.org/officeDocument/2006/relationships/hyperlink" Target="https://customwheelhousellc.box.com/shared/static/0llq9jo3x2bt0fyg8cdu5gzkiprhskf5.png" TargetMode="External"/><Relationship Id="rId1273" Type="http://schemas.openxmlformats.org/officeDocument/2006/relationships/hyperlink" Target="https://customwheelhousellc.box.com/shared/static/june41x9tkw95lt9ye4486iv1gj4tp2m.png" TargetMode="External"/><Relationship Id="rId1480" Type="http://schemas.openxmlformats.org/officeDocument/2006/relationships/hyperlink" Target="https://customwheelhousellc.box.com/shared/static/m5xa8lxy7t5vuze5bhczpihbok0ilpq1.png" TargetMode="External"/><Relationship Id="rId1939" Type="http://schemas.openxmlformats.org/officeDocument/2006/relationships/hyperlink" Target="https://customwheelhousellc.box.com/shared/static/m9jwz5nbjpuzp6klt1zznfl3x9s4ebml.png" TargetMode="External"/><Relationship Id="rId2117" Type="http://schemas.openxmlformats.org/officeDocument/2006/relationships/hyperlink" Target="https://customwheelhousellc.box.com/shared/static/360dv7wsgq23vfyz9ljesojs4ui85fq6.png" TargetMode="External"/><Relationship Id="rId850" Type="http://schemas.openxmlformats.org/officeDocument/2006/relationships/hyperlink" Target="https://customwheelhousellc.box.com/shared/static/ddzr6al42q1g3hrk9e6nk57l5llhiqrg.png" TargetMode="External"/><Relationship Id="rId948" Type="http://schemas.openxmlformats.org/officeDocument/2006/relationships/hyperlink" Target="https://customwheelhousellc.box.com/shared/static/pbp2syyxtiyifpogdje5g0yaosuwnhs4.png" TargetMode="External"/><Relationship Id="rId1133" Type="http://schemas.openxmlformats.org/officeDocument/2006/relationships/hyperlink" Target="https://customwheelhousellc.box.com/shared/static/ha4ph153p6po2pj05c8za8338i9l4u2j.png" TargetMode="External"/><Relationship Id="rId1578" Type="http://schemas.openxmlformats.org/officeDocument/2006/relationships/hyperlink" Target="https://customwheelhousellc.box.com/shared/static/ce8yxdmsusks2rhqq9f9xvhdxfnj5spi.png" TargetMode="External"/><Relationship Id="rId1701" Type="http://schemas.openxmlformats.org/officeDocument/2006/relationships/hyperlink" Target="https://customwheelhousellc.box.com/shared/static/w17d5w9qycyrkzstl1gagwjvkex4axiz.png" TargetMode="External"/><Relationship Id="rId1785" Type="http://schemas.openxmlformats.org/officeDocument/2006/relationships/hyperlink" Target="https://customwheelhousellc.box.com/shared/static/q4blsee3hli6tr2ou8x24iyjuidp7rdl.png" TargetMode="External"/><Relationship Id="rId1992" Type="http://schemas.openxmlformats.org/officeDocument/2006/relationships/hyperlink" Target="https://customwheelhousellc.box.com/shared/static/ymeock8l4gojpuxcfr9b6doqcr863nd9.png" TargetMode="External"/><Relationship Id="rId77" Type="http://schemas.openxmlformats.org/officeDocument/2006/relationships/hyperlink" Target="https://customwheelhousellc.box.com/shared/static/pg2wo3tl4ifj7cmlr9zqcvm5469j2o90.jpg" TargetMode="External"/><Relationship Id="rId282" Type="http://schemas.openxmlformats.org/officeDocument/2006/relationships/hyperlink" Target="https://customwheelhousellc.box.com/shared/static/6trwzys4xiummu5ifca6a0bcb87ga3yt.png" TargetMode="External"/><Relationship Id="rId503" Type="http://schemas.openxmlformats.org/officeDocument/2006/relationships/hyperlink" Target="https://customwheelhousellc.box.com/shared/static/o9wq86hwo4crjcl2qu3r36wj4engw1xs.png" TargetMode="External"/><Relationship Id="rId587" Type="http://schemas.openxmlformats.org/officeDocument/2006/relationships/hyperlink" Target="https://customwheelhousellc.box.com/shared/static/huxfm98m86v8a9hg0w3ln5oyyeg0h2b9.png" TargetMode="External"/><Relationship Id="rId710" Type="http://schemas.openxmlformats.org/officeDocument/2006/relationships/hyperlink" Target="https://customwheelhousellc.box.com/shared/static/5qd8t45gn7n45qskfvhhc9nvlw28qc2e.jpg" TargetMode="External"/><Relationship Id="rId808" Type="http://schemas.openxmlformats.org/officeDocument/2006/relationships/hyperlink" Target="https://customwheelhousellc.box.com/shared/static/9fbxbq8lhxi7njlezeh7hy1jlmv6q921.png" TargetMode="External"/><Relationship Id="rId1340" Type="http://schemas.openxmlformats.org/officeDocument/2006/relationships/hyperlink" Target="https://customwheelhousellc.box.com/shared/static/kb53jo0gp50qi9n2fr80juxvfmqilrux.png" TargetMode="External"/><Relationship Id="rId1438" Type="http://schemas.openxmlformats.org/officeDocument/2006/relationships/hyperlink" Target="https://customwheelhousellc.box.com/shared/static/ljashu2hhgvfc7acmawi2ovfcetdshcb.png" TargetMode="External"/><Relationship Id="rId1645" Type="http://schemas.openxmlformats.org/officeDocument/2006/relationships/hyperlink" Target="https://customwheelhousellc.box.com/shared/static/nqp8crmfxflotjsokj3emwyzkv8pbshn.png" TargetMode="External"/><Relationship Id="rId2170" Type="http://schemas.openxmlformats.org/officeDocument/2006/relationships/hyperlink" Target="https://customwheelhousellc.box.com/shared/static/gbasy4wnsfrky5t6ia1wkubn9ec31l3x.png" TargetMode="External"/><Relationship Id="rId2268" Type="http://schemas.openxmlformats.org/officeDocument/2006/relationships/hyperlink" Target="https://customwheelhousellc.box.com/shared/static/jrb85l1srxssn9ssdm6bxo0wmt1n7f8g.png" TargetMode="External"/><Relationship Id="rId8" Type="http://schemas.openxmlformats.org/officeDocument/2006/relationships/hyperlink" Target="https://customwheelhousellc.box.com/shared/static/2oxjdawg1qzam8g6hk20jongom1e9p9f.png" TargetMode="External"/><Relationship Id="rId142" Type="http://schemas.openxmlformats.org/officeDocument/2006/relationships/hyperlink" Target="https://customwheelhousellc.box.com/shared/static/dd246zcet08a60dpendw1ru833spavnj.png" TargetMode="External"/><Relationship Id="rId447" Type="http://schemas.openxmlformats.org/officeDocument/2006/relationships/hyperlink" Target="https://customwheelhousellc.box.com/shared/static/hku5uabm423308koure6envciviu1mb8.png" TargetMode="External"/><Relationship Id="rId794" Type="http://schemas.openxmlformats.org/officeDocument/2006/relationships/hyperlink" Target="https://customwheelhousellc.box.com/shared/static/ceyogc1ecym21pvvxanrxqvikvnej837.png" TargetMode="External"/><Relationship Id="rId1077" Type="http://schemas.openxmlformats.org/officeDocument/2006/relationships/hyperlink" Target="https://customwheelhousellc.box.com/shared/static/ewppnnyqmbgn20cvokhj3nf184jvhz7h.png" TargetMode="External"/><Relationship Id="rId1200" Type="http://schemas.openxmlformats.org/officeDocument/2006/relationships/hyperlink" Target="https://customwheelhousellc.box.com/shared/static/3u48ttoes670aeq4j4rtn2gwb6n8wpqb.png" TargetMode="External"/><Relationship Id="rId1852" Type="http://schemas.openxmlformats.org/officeDocument/2006/relationships/hyperlink" Target="https://customwheelhousellc.box.com/shared/static/vody1p47svni6abbgd68ctracvwif7l6.png" TargetMode="External"/><Relationship Id="rId2030" Type="http://schemas.openxmlformats.org/officeDocument/2006/relationships/hyperlink" Target="https://customwheelhousellc.box.com/shared/static/02cf949z1bpdzn453992xkomglev0s2m.png" TargetMode="External"/><Relationship Id="rId2128" Type="http://schemas.openxmlformats.org/officeDocument/2006/relationships/hyperlink" Target="https://customwheelhousellc.box.com/shared/static/8xkaf0mrjc78be89pajypc1rbam0i2ct.png" TargetMode="External"/><Relationship Id="rId654" Type="http://schemas.openxmlformats.org/officeDocument/2006/relationships/hyperlink" Target="https://customwheelhousellc.box.com/shared/static/4qlw26pxzhldfuyj6d95pfku6ainsjyr.png" TargetMode="External"/><Relationship Id="rId861" Type="http://schemas.openxmlformats.org/officeDocument/2006/relationships/hyperlink" Target="https://customwheelhousellc.box.com/shared/static/a8fio4lcgzbe9w8tl0mxsxzo5cog83en.png" TargetMode="External"/><Relationship Id="rId959" Type="http://schemas.openxmlformats.org/officeDocument/2006/relationships/hyperlink" Target="https://customwheelhousellc.box.com/shared/static/bys9dc2w1io8zm3apjglic2e2uaoh3ng.png" TargetMode="External"/><Relationship Id="rId1284" Type="http://schemas.openxmlformats.org/officeDocument/2006/relationships/hyperlink" Target="https://customwheelhousellc.box.com/shared/static/k080z7izsr17jdq5flkbfndvf31dskvv.png" TargetMode="External"/><Relationship Id="rId1491" Type="http://schemas.openxmlformats.org/officeDocument/2006/relationships/hyperlink" Target="https://customwheelhousellc.box.com/shared/static/3x4ngmsm1a1ck977hmb5ur3mezx0vrxs.png" TargetMode="External"/><Relationship Id="rId1505" Type="http://schemas.openxmlformats.org/officeDocument/2006/relationships/hyperlink" Target="https://customwheelhousellc.box.com/shared/static/8744kvt53v2pzh5klcs6zc03cxwawjnn.png" TargetMode="External"/><Relationship Id="rId1589" Type="http://schemas.openxmlformats.org/officeDocument/2006/relationships/hyperlink" Target="https://customwheelhousellc.box.com/shared/static/d8t0av2xtwtjvzzfgp8vxgw3g4apmvoz.png" TargetMode="External"/><Relationship Id="rId1712" Type="http://schemas.openxmlformats.org/officeDocument/2006/relationships/hyperlink" Target="https://customwheelhousellc.box.com/shared/static/qmsgox67wq9f15ttoca6uzmx4id0omfu.png" TargetMode="External"/><Relationship Id="rId293" Type="http://schemas.openxmlformats.org/officeDocument/2006/relationships/hyperlink" Target="https://customwheelhousellc.box.com/shared/static/urai2udt5ewnxztjmxzcdryua3g72qn4.png" TargetMode="External"/><Relationship Id="rId307" Type="http://schemas.openxmlformats.org/officeDocument/2006/relationships/hyperlink" Target="https://customwheelhousellc.box.com/shared/static/y1kc9gi3pzrewcpk2mxy0n4yglugcmk2.jpg" TargetMode="External"/><Relationship Id="rId514" Type="http://schemas.openxmlformats.org/officeDocument/2006/relationships/hyperlink" Target="https://customwheelhousellc.box.com/shared/static/2frw6ivku07dy72bvsf86v48xmx4wglb.jpg" TargetMode="External"/><Relationship Id="rId721" Type="http://schemas.openxmlformats.org/officeDocument/2006/relationships/hyperlink" Target="https://customwheelhousellc.box.com/s/kpnjncablljdparc7301yrny74omnkbm" TargetMode="External"/><Relationship Id="rId1144" Type="http://schemas.openxmlformats.org/officeDocument/2006/relationships/hyperlink" Target="https://customwheelhousellc.box.com/shared/static/qin5ba58sbqwdvkf5ffuim9q13jrkmnt.png" TargetMode="External"/><Relationship Id="rId1351" Type="http://schemas.openxmlformats.org/officeDocument/2006/relationships/hyperlink" Target="https://customwheelhousellc.box.com/shared/static/2h0kl46l2ccrig76ymcvwnbg31uk1gjp.png" TargetMode="External"/><Relationship Id="rId1449" Type="http://schemas.openxmlformats.org/officeDocument/2006/relationships/hyperlink" Target="https://customwheelhousellc.box.com/shared/static/0e5pbbgdw1yrsgiwqr86zcsus99jm2y7.png" TargetMode="External"/><Relationship Id="rId1796" Type="http://schemas.openxmlformats.org/officeDocument/2006/relationships/hyperlink" Target="https://customwheelhousellc.box.com/shared/static/u6bec4c1rceabockxgzbbhedc93fmthc.png" TargetMode="External"/><Relationship Id="rId2181" Type="http://schemas.openxmlformats.org/officeDocument/2006/relationships/hyperlink" Target="https://customwheelhousellc.box.com/shared/static/z8stihrchugi0xv30tp3w5igwf9lg02z.png" TargetMode="External"/><Relationship Id="rId88" Type="http://schemas.openxmlformats.org/officeDocument/2006/relationships/hyperlink" Target="https://customwheelhousellc.box.com/shared/static/ce8yxdmsusks2rhqq9f9xvhdxfnj5spi.png" TargetMode="External"/><Relationship Id="rId153" Type="http://schemas.openxmlformats.org/officeDocument/2006/relationships/hyperlink" Target="https://customwheelhousellc.box.com/shared/static/1nkj4doxzinqau223azsa6x042w5ky9s.jpg" TargetMode="External"/><Relationship Id="rId360" Type="http://schemas.openxmlformats.org/officeDocument/2006/relationships/hyperlink" Target="https://customwheelhousellc.box.com/shared/static/02cf949z1bpdzn453992xkomglev0s2m.png" TargetMode="External"/><Relationship Id="rId598" Type="http://schemas.openxmlformats.org/officeDocument/2006/relationships/hyperlink" Target="https://customwheelhousellc.box.com/shared/static/huxfm98m86v8a9hg0w3ln5oyyeg0h2b9.png" TargetMode="External"/><Relationship Id="rId819" Type="http://schemas.openxmlformats.org/officeDocument/2006/relationships/hyperlink" Target="https://customwheelhousellc.box.com/shared/static/kcgu5zm5dn7y90v1t05vqo9vnkne45ql.png" TargetMode="External"/><Relationship Id="rId1004" Type="http://schemas.openxmlformats.org/officeDocument/2006/relationships/hyperlink" Target="https://customwheelhousellc.box.com/shared/static/bfvj1yzgy2e8dd1n0ipswi54pz0mj7e2.png" TargetMode="External"/><Relationship Id="rId1211" Type="http://schemas.openxmlformats.org/officeDocument/2006/relationships/hyperlink" Target="https://customwheelhousellc.box.com/shared/static/hxtsjxvgd0ml9b9x1amq3wey5yaxqqqm.png" TargetMode="External"/><Relationship Id="rId1656" Type="http://schemas.openxmlformats.org/officeDocument/2006/relationships/hyperlink" Target="https://customwheelhousellc.box.com/shared/static/psi5k40ce1icnzcvmubzgh2iix3pm3zl.png" TargetMode="External"/><Relationship Id="rId1863" Type="http://schemas.openxmlformats.org/officeDocument/2006/relationships/hyperlink" Target="https://customwheelhousellc.box.com/shared/static/01v6vehlepvsk2snkj8mgpm76t1mb3g0.png" TargetMode="External"/><Relationship Id="rId2041" Type="http://schemas.openxmlformats.org/officeDocument/2006/relationships/hyperlink" Target="https://customwheelhousellc.box.com/shared/static/z7aobucbxuojhavzz3e5f4jmy1j5edgq.png" TargetMode="External"/><Relationship Id="rId2279" Type="http://schemas.openxmlformats.org/officeDocument/2006/relationships/hyperlink" Target="https://customwheelhousellc.box.com/shared/static/xaz417ks3sqnyv9qjpll05ivs63kll4m.png" TargetMode="External"/><Relationship Id="rId220" Type="http://schemas.openxmlformats.org/officeDocument/2006/relationships/hyperlink" Target="https://customwheelhousellc.box.com/shared/static/tf0ekjnysy419epypaw8yg3s46yi8btp.png" TargetMode="External"/><Relationship Id="rId458" Type="http://schemas.openxmlformats.org/officeDocument/2006/relationships/hyperlink" Target="https://customwheelhousellc.box.com/shared/static/0sho6vuwohddnf71ag3uww6kvojcrc9b.png" TargetMode="External"/><Relationship Id="rId665" Type="http://schemas.openxmlformats.org/officeDocument/2006/relationships/hyperlink" Target="https://customwheelhousellc.box.com/shared/static/bc9o5fvvolgn63gk793b5c24hj8iyuiv.png" TargetMode="External"/><Relationship Id="rId872" Type="http://schemas.openxmlformats.org/officeDocument/2006/relationships/hyperlink" Target="https://customwheelhousellc.box.com/shared/static/aimf90wckts6gwz2txb3kucfsu9bxkcd.jpg" TargetMode="External"/><Relationship Id="rId1088" Type="http://schemas.openxmlformats.org/officeDocument/2006/relationships/hyperlink" Target="https://customwheelhousellc.box.com/shared/static/d1uric0ekhojypkfdee24nnnn60lgsun.png" TargetMode="External"/><Relationship Id="rId1295" Type="http://schemas.openxmlformats.org/officeDocument/2006/relationships/hyperlink" Target="https://customwheelhousellc.box.com/shared/static/hni90bq2d4aqceiv261glrtrjpg3iar0.png" TargetMode="External"/><Relationship Id="rId1309" Type="http://schemas.openxmlformats.org/officeDocument/2006/relationships/hyperlink" Target="https://customwheelhousellc.box.com/shared/static/e3iggma9aavajw7ogqt8tnnb9hf5fbfh.png" TargetMode="External"/><Relationship Id="rId1516" Type="http://schemas.openxmlformats.org/officeDocument/2006/relationships/hyperlink" Target="https://customwheelhousellc.box.com/shared/static/kxg3ynpg42bn8ugnxgdnvr6p4klnvlsj.png" TargetMode="External"/><Relationship Id="rId1723" Type="http://schemas.openxmlformats.org/officeDocument/2006/relationships/hyperlink" Target="https://customwheelhousellc.box.com/shared/static/5ssymxdwa8v61yw5froeev8e8gsg2wb9.jpg" TargetMode="External"/><Relationship Id="rId1930" Type="http://schemas.openxmlformats.org/officeDocument/2006/relationships/hyperlink" Target="https://customwheelhousellc.box.com/shared/static/f3yya0rwyhdi3x7ecnmpy1cri7iv7zxh.png" TargetMode="External"/><Relationship Id="rId2139" Type="http://schemas.openxmlformats.org/officeDocument/2006/relationships/hyperlink" Target="https://customwheelhousellc.box.com/shared/static/360nwparilnxn65bhxfenj9cig0b7t7k.png" TargetMode="External"/><Relationship Id="rId15" Type="http://schemas.openxmlformats.org/officeDocument/2006/relationships/hyperlink" Target="https://customwheelhousellc.box.com/shared/static/hps8jh9wxmmt6vztikytmza4op6u1s0z.png" TargetMode="External"/><Relationship Id="rId318" Type="http://schemas.openxmlformats.org/officeDocument/2006/relationships/hyperlink" Target="https://customwheelhousellc.box.com/shared/static/lr1ok2483uygab4bmx7bdd3srtgj0igt.png" TargetMode="External"/><Relationship Id="rId525" Type="http://schemas.openxmlformats.org/officeDocument/2006/relationships/hyperlink" Target="https://customwheelhousellc.box.com/shared/static/q5mvc67xabwctoi0qwvdd1fjdwgyzyw4.png" TargetMode="External"/><Relationship Id="rId732" Type="http://schemas.openxmlformats.org/officeDocument/2006/relationships/hyperlink" Target="https://customwheelhousellc.box.com/shared/static/6nzmt1n0kshonz5g3ao150lfz5wgblq7.png" TargetMode="External"/><Relationship Id="rId1155" Type="http://schemas.openxmlformats.org/officeDocument/2006/relationships/hyperlink" Target="https://customwheelhousellc.box.com/shared/static/r2p82fyop73rwyr7acagbo8pmb173td0.png" TargetMode="External"/><Relationship Id="rId1362" Type="http://schemas.openxmlformats.org/officeDocument/2006/relationships/hyperlink" Target="https://customwheelhousellc.box.com/s/te3c2dla962km1dv6ihk68mqpi6o3igk" TargetMode="External"/><Relationship Id="rId2192" Type="http://schemas.openxmlformats.org/officeDocument/2006/relationships/hyperlink" Target="https://customwheelhousellc.box.com/shared/static/dr7ufxfkox4yv7vlfk9ngtniye1u3871.png" TargetMode="External"/><Relationship Id="rId2206" Type="http://schemas.openxmlformats.org/officeDocument/2006/relationships/hyperlink" Target="https://customwheelhousellc.box.com/shared/static/cprshbw3hg9ee31f5v7zlm1s89d6kna1.png" TargetMode="External"/><Relationship Id="rId99" Type="http://schemas.openxmlformats.org/officeDocument/2006/relationships/hyperlink" Target="https://customwheelhousellc.box.com/shared/static/3ucc82a5cn4bu2h52e6a063rgzacwqus.png" TargetMode="External"/><Relationship Id="rId164" Type="http://schemas.openxmlformats.org/officeDocument/2006/relationships/hyperlink" Target="https://customwheelhousellc.box.com/shared/static/1ap0584e470l0ygrxqul93lt057horw0.png" TargetMode="External"/><Relationship Id="rId371" Type="http://schemas.openxmlformats.org/officeDocument/2006/relationships/hyperlink" Target="https://customwheelhousellc.box.com/shared/static/aaq6wjekaggqnskltnt7s2uupfk79bn6.png" TargetMode="External"/><Relationship Id="rId1015" Type="http://schemas.openxmlformats.org/officeDocument/2006/relationships/hyperlink" Target="https://customwheelhousellc.box.com/shared/static/dyv6feaacv60o07ktavatn0p8ykh59o0.png" TargetMode="External"/><Relationship Id="rId1222" Type="http://schemas.openxmlformats.org/officeDocument/2006/relationships/hyperlink" Target="https://customwheelhousellc.box.com/shared/static/il3rdiob627rzn14vd2rwx1mtkemwnpv.png" TargetMode="External"/><Relationship Id="rId1667" Type="http://schemas.openxmlformats.org/officeDocument/2006/relationships/hyperlink" Target="https://customwheelhousellc.box.com/shared/static/to8erjg31b6mxpzjxf19r3s6rvo7vnfb.png" TargetMode="External"/><Relationship Id="rId1874" Type="http://schemas.openxmlformats.org/officeDocument/2006/relationships/hyperlink" Target="https://customwheelhousellc.box.com/shared/static/sem712tvo63385zkkj2u98j4j2wuxv5m.png" TargetMode="External"/><Relationship Id="rId2052" Type="http://schemas.openxmlformats.org/officeDocument/2006/relationships/hyperlink" Target="https://customwheelhousellc.box.com/shared/static/z778ncdtt8d8eki2dirysti8s52u9lnt.png" TargetMode="External"/><Relationship Id="rId469" Type="http://schemas.openxmlformats.org/officeDocument/2006/relationships/hyperlink" Target="https://customwheelhousellc.box.com/shared/static/dqrh2tyh54fi5gjs2g2kk3m00801y98u.png" TargetMode="External"/><Relationship Id="rId676" Type="http://schemas.openxmlformats.org/officeDocument/2006/relationships/hyperlink" Target="https://customwheelhousellc.box.com/shared/static/id8mv6zf02qpkl8pcchmizzs7sumldlu.png" TargetMode="External"/><Relationship Id="rId883" Type="http://schemas.openxmlformats.org/officeDocument/2006/relationships/hyperlink" Target="https://customwheelhousellc.box.com/shared/static/bk2wjee4xwi5hg88wig4rmkrl5b46q3d.png" TargetMode="External"/><Relationship Id="rId1099" Type="http://schemas.openxmlformats.org/officeDocument/2006/relationships/hyperlink" Target="https://customwheelhousellc.box.com/shared/static/fsnw87v6r17tkyc7j2lujdvw2h1qzc77.png" TargetMode="External"/><Relationship Id="rId1527" Type="http://schemas.openxmlformats.org/officeDocument/2006/relationships/hyperlink" Target="https://customwheelhousellc.box.com/shared/static/vebebgbdzst5gtfbogivamt1qkl4tb4f.png" TargetMode="External"/><Relationship Id="rId1734" Type="http://schemas.openxmlformats.org/officeDocument/2006/relationships/hyperlink" Target="https://customwheelhousellc.box.com/shared/static/apqabbx61f2vrdm3ogyasdraa4xsjijo.png" TargetMode="External"/><Relationship Id="rId1941" Type="http://schemas.openxmlformats.org/officeDocument/2006/relationships/hyperlink" Target="https://customwheelhousellc.box.com/shared/static/v9agac1104ziazdii5yyjyeoj2qhi1qt.jpg" TargetMode="External"/><Relationship Id="rId26" Type="http://schemas.openxmlformats.org/officeDocument/2006/relationships/hyperlink" Target="https://customwheelhousellc.box.com/shared/static/psi5k40ce1icnzcvmubzgh2iix3pm3zl.png" TargetMode="External"/><Relationship Id="rId231" Type="http://schemas.openxmlformats.org/officeDocument/2006/relationships/hyperlink" Target="https://customwheelhousellc.box.com/shared/static/dyeujajdra6eut5vj7ejsn06trvf2ugi.png" TargetMode="External"/><Relationship Id="rId329" Type="http://schemas.openxmlformats.org/officeDocument/2006/relationships/hyperlink" Target="https://customwheelhousellc.box.com/shared/static/34eiihj12cub2owhdcy0gubgeihzrgeo.png" TargetMode="External"/><Relationship Id="rId536" Type="http://schemas.openxmlformats.org/officeDocument/2006/relationships/hyperlink" Target="https://customwheelhousellc.box.com/shared/static/2p28facf0qk97ourbvaqfk68qhkmf91k.png" TargetMode="External"/><Relationship Id="rId1166" Type="http://schemas.openxmlformats.org/officeDocument/2006/relationships/hyperlink" Target="https://customwheelhousellc.box.com/shared/static/ffk8fhft2yz6ghgewizcw29b4f6ynbfu.png" TargetMode="External"/><Relationship Id="rId1373" Type="http://schemas.openxmlformats.org/officeDocument/2006/relationships/hyperlink" Target="https://customwheelhousellc.box.com/shared/static/affk1x0rh3q14jtr1p0fsapgsbeprklm.png" TargetMode="External"/><Relationship Id="rId2217" Type="http://schemas.openxmlformats.org/officeDocument/2006/relationships/hyperlink" Target="https://customwheelhousellc.box.com/shared/static/f6hn549pd3y0sif2t8330ghmd5xugthn.png" TargetMode="External"/><Relationship Id="rId175" Type="http://schemas.openxmlformats.org/officeDocument/2006/relationships/hyperlink" Target="https://customwheelhousellc.box.com/shared/static/nsuo1efq076r91ucurqa2zq2tm86tyzr.png" TargetMode="External"/><Relationship Id="rId743" Type="http://schemas.openxmlformats.org/officeDocument/2006/relationships/hyperlink" Target="https://customwheelhousellc.box.com/shared/static/7ez7kqmw7grdd4szylqsj2l7k03akfvg.png" TargetMode="External"/><Relationship Id="rId950" Type="http://schemas.openxmlformats.org/officeDocument/2006/relationships/hyperlink" Target="https://customwheelhousellc.box.com/shared/static/pbp2syyxtiyifpogdje5g0yaosuwnhs4.png" TargetMode="External"/><Relationship Id="rId1026" Type="http://schemas.openxmlformats.org/officeDocument/2006/relationships/hyperlink" Target="https://customwheelhousellc.box.com/shared/static/qqt8hdyc5ll4390j6cnnsgx414uswb0p.png" TargetMode="External"/><Relationship Id="rId1580" Type="http://schemas.openxmlformats.org/officeDocument/2006/relationships/hyperlink" Target="https://customwheelhousellc.box.com/shared/static/njdy2qlfb4rruj3mnhjkvo5yd1zlabtj.png" TargetMode="External"/><Relationship Id="rId1678" Type="http://schemas.openxmlformats.org/officeDocument/2006/relationships/hyperlink" Target="https://customwheelhousellc.box.com/shared/static/zd5sq6y0seatmfvfedj4jun9ntpae5tq.png" TargetMode="External"/><Relationship Id="rId1801" Type="http://schemas.openxmlformats.org/officeDocument/2006/relationships/hyperlink" Target="https://customwheelhousellc.box.com/shared/static/bwxfz9knclvd6rx1cevviwjuuqdpgxvz.png" TargetMode="External"/><Relationship Id="rId1885" Type="http://schemas.openxmlformats.org/officeDocument/2006/relationships/hyperlink" Target="https://customwheelhousellc.box.com/shared/static/sem712tvo63385zkkj2u98j4j2wuxv5m.png" TargetMode="External"/><Relationship Id="rId382" Type="http://schemas.openxmlformats.org/officeDocument/2006/relationships/hyperlink" Target="https://customwheelhousellc.box.com/shared/static/139g80udj4iuwh3sj4fjv94geq79iget.png" TargetMode="External"/><Relationship Id="rId603" Type="http://schemas.openxmlformats.org/officeDocument/2006/relationships/hyperlink" Target="https://customwheelhousellc.box.com/shared/static/47fmyxnd4becg7a6dvbq4vtlwh95whm5.png" TargetMode="External"/><Relationship Id="rId687" Type="http://schemas.openxmlformats.org/officeDocument/2006/relationships/hyperlink" Target="https://customwheelhousellc.box.com/shared/static/1fon8glre7d1teqrikmb3ikj59eoehqm.png" TargetMode="External"/><Relationship Id="rId810" Type="http://schemas.openxmlformats.org/officeDocument/2006/relationships/hyperlink" Target="https://customwheelhousellc.box.com/shared/static/9fbxbq8lhxi7njlezeh7hy1jlmv6q921.png" TargetMode="External"/><Relationship Id="rId908" Type="http://schemas.openxmlformats.org/officeDocument/2006/relationships/hyperlink" Target="https://customwheelhousellc.box.com/shared/static/ro9j4d2t4spk8yeowc3zw9gp900t8tdq.png" TargetMode="External"/><Relationship Id="rId1233" Type="http://schemas.openxmlformats.org/officeDocument/2006/relationships/hyperlink" Target="https://customwheelhousellc.box.com/shared/static/as1k6bwilj4i3zdshfhm7dkl5u6e9rbw.png" TargetMode="External"/><Relationship Id="rId1440" Type="http://schemas.openxmlformats.org/officeDocument/2006/relationships/hyperlink" Target="https://customwheelhousellc.box.com/shared/static/ljashu2hhgvfc7acmawi2ovfcetdshcb.png" TargetMode="External"/><Relationship Id="rId1538" Type="http://schemas.openxmlformats.org/officeDocument/2006/relationships/hyperlink" Target="https://customwheelhousellc.box.com/shared/static/nowff22f4zfhzqq5abf2ar0m2sxbfzta.png" TargetMode="External"/><Relationship Id="rId2063" Type="http://schemas.openxmlformats.org/officeDocument/2006/relationships/hyperlink" Target="https://customwheelhousellc.box.com/shared/static/d8lcw0il4dw07ygfo89vxn2j1ek4b9a0.png" TargetMode="External"/><Relationship Id="rId2270" Type="http://schemas.openxmlformats.org/officeDocument/2006/relationships/hyperlink" Target="https://customwheelhousellc.box.com/shared/static/jrb85l1srxssn9ssdm6bxo0wmt1n7f8g.png" TargetMode="External"/><Relationship Id="rId242" Type="http://schemas.openxmlformats.org/officeDocument/2006/relationships/hyperlink" Target="https://customwheelhousellc.box.com/shared/static/ftlldth6qcg6tv8u4pksuoczbkgn3cb9.png" TargetMode="External"/><Relationship Id="rId894" Type="http://schemas.openxmlformats.org/officeDocument/2006/relationships/hyperlink" Target="https://customwheelhousellc.box.com/shared/static/qx09523yt330xmt4ng6cax929eeq03wu.png" TargetMode="External"/><Relationship Id="rId1177" Type="http://schemas.openxmlformats.org/officeDocument/2006/relationships/hyperlink" Target="https://customwheelhousellc.box.com/shared/static/hsahrtz58uwxx8rosa3gy9itinowm4ng.png" TargetMode="External"/><Relationship Id="rId1300" Type="http://schemas.openxmlformats.org/officeDocument/2006/relationships/hyperlink" Target="https://customwheelhousellc.box.com/shared/static/bennou71c9o4hihkog3n8tij5fwqfg45.png" TargetMode="External"/><Relationship Id="rId1745" Type="http://schemas.openxmlformats.org/officeDocument/2006/relationships/hyperlink" Target="https://customwheelhousellc.box.com/shared/static/scjvthb9j4q6yccmc0a3gag6dh615ord.png" TargetMode="External"/><Relationship Id="rId1952" Type="http://schemas.openxmlformats.org/officeDocument/2006/relationships/hyperlink" Target="https://customwheelhousellc.box.com/shared/static/m9jwz5nbjpuzp6klt1zznfl3x9s4ebml.png" TargetMode="External"/><Relationship Id="rId2130" Type="http://schemas.openxmlformats.org/officeDocument/2006/relationships/hyperlink" Target="https://customwheelhousellc.box.com/shared/static/377ccbnh2dxum394illwaun5ss5bj6ns.png" TargetMode="External"/><Relationship Id="rId37" Type="http://schemas.openxmlformats.org/officeDocument/2006/relationships/hyperlink" Target="https://customwheelhousellc.box.com/shared/static/76qwzj6z5t6ovre47vuhj5m0xxhjdvy4.png" TargetMode="External"/><Relationship Id="rId102" Type="http://schemas.openxmlformats.org/officeDocument/2006/relationships/hyperlink" Target="https://customwheelhousellc.box.com/shared/static/4a2xgit79rxhi5vu3gzchcbv1m6bpdmc.png" TargetMode="External"/><Relationship Id="rId547" Type="http://schemas.openxmlformats.org/officeDocument/2006/relationships/hyperlink" Target="https://customwheelhousellc.box.com/shared/static/2q2xw7nv95idawqo82vjy9vvcoznfomq.png" TargetMode="External"/><Relationship Id="rId754" Type="http://schemas.openxmlformats.org/officeDocument/2006/relationships/hyperlink" Target="https://customwheelhousellc.box.com/shared/static/7glzaacyg49a48865r9a3wvnaqk24zbm.jpg" TargetMode="External"/><Relationship Id="rId961" Type="http://schemas.openxmlformats.org/officeDocument/2006/relationships/hyperlink" Target="https://customwheelhousellc.box.com/shared/static/bys9dc2w1io8zm3apjglic2e2uaoh3ng.png" TargetMode="External"/><Relationship Id="rId1384" Type="http://schemas.openxmlformats.org/officeDocument/2006/relationships/hyperlink" Target="https://customwheelhousellc.box.com/shared/static/idlbxdiwt2bgzwmd6uu7uxn4dyemtzw7.png" TargetMode="External"/><Relationship Id="rId1591" Type="http://schemas.openxmlformats.org/officeDocument/2006/relationships/hyperlink" Target="https://customwheelhousellc.box.com/shared/static/d8t0av2xtwtjvzzfgp8vxgw3g4apmvoz.png" TargetMode="External"/><Relationship Id="rId1605" Type="http://schemas.openxmlformats.org/officeDocument/2006/relationships/hyperlink" Target="https://customwheelhousellc.box.com/shared/static/d8t0av2xtwtjvzzfgp8vxgw3g4apmvoz.png" TargetMode="External"/><Relationship Id="rId1689" Type="http://schemas.openxmlformats.org/officeDocument/2006/relationships/hyperlink" Target="https://customwheelhousellc.box.com/shared/static/6euec0z02c37l3vj9vz1ufnknx1murj1.png" TargetMode="External"/><Relationship Id="rId1812" Type="http://schemas.openxmlformats.org/officeDocument/2006/relationships/hyperlink" Target="https://customwheelhousellc.box.com/shared/static/unzz5964svb6dbz2fp3ttzp7mbkv24ho.png" TargetMode="External"/><Relationship Id="rId2228" Type="http://schemas.openxmlformats.org/officeDocument/2006/relationships/hyperlink" Target="https://customwheelhousellc.box.com/shared/static/cl52h1ffj204nwiv6ue6dd02wea8lvt6.png" TargetMode="External"/><Relationship Id="rId90" Type="http://schemas.openxmlformats.org/officeDocument/2006/relationships/hyperlink" Target="https://customwheelhousellc.box.com/shared/static/xtn36n1jl2p05fg2pe5o0kx183gvo5o4.png" TargetMode="External"/><Relationship Id="rId186" Type="http://schemas.openxmlformats.org/officeDocument/2006/relationships/hyperlink" Target="https://customwheelhousellc.box.com/shared/static/5nuaci3aqq8m2ffspio27dw04bl7dses.png" TargetMode="External"/><Relationship Id="rId393" Type="http://schemas.openxmlformats.org/officeDocument/2006/relationships/hyperlink" Target="https://customwheelhousellc.box.com/shared/static/hj0rl3hhgx0sshjmjh6igkmneom91g4q.png" TargetMode="External"/><Relationship Id="rId407" Type="http://schemas.openxmlformats.org/officeDocument/2006/relationships/hyperlink" Target="https://customwheelhousellc.box.com/shared/static/5ssymxdwa8v61yw5froeev8e8gsg2wb9.jpg" TargetMode="External"/><Relationship Id="rId614" Type="http://schemas.openxmlformats.org/officeDocument/2006/relationships/hyperlink" Target="https://customwheelhousellc.box.com/shared/static/1dpgoht9r59o4cysh3cdpsfd1sm8v7dv.png" TargetMode="External"/><Relationship Id="rId821" Type="http://schemas.openxmlformats.org/officeDocument/2006/relationships/hyperlink" Target="https://customwheelhousellc.box.com/shared/static/kcgu5zm5dn7y90v1t05vqo9vnkne45ql.png" TargetMode="External"/><Relationship Id="rId1037" Type="http://schemas.openxmlformats.org/officeDocument/2006/relationships/hyperlink" Target="https://customwheelhousellc.box.com/shared/static/x3lfe6lxi0uv025nlo2coerlp94yb0li.png" TargetMode="External"/><Relationship Id="rId1244" Type="http://schemas.openxmlformats.org/officeDocument/2006/relationships/hyperlink" Target="https://customwheelhousellc.box.com/shared/static/i6ajps82xwwa5o5uf186ehoo8xq1sp65.png" TargetMode="External"/><Relationship Id="rId1451" Type="http://schemas.openxmlformats.org/officeDocument/2006/relationships/hyperlink" Target="https://customwheelhousellc.box.com/shared/static/0e5pbbgdw1yrsgiwqr86zcsus99jm2y7.png" TargetMode="External"/><Relationship Id="rId1896" Type="http://schemas.openxmlformats.org/officeDocument/2006/relationships/hyperlink" Target="https://customwheelhousellc.box.com/shared/static/vy60648obkwp2rhz43ql9w9qxfys4r93.png" TargetMode="External"/><Relationship Id="rId2074" Type="http://schemas.openxmlformats.org/officeDocument/2006/relationships/hyperlink" Target="https://customwheelhousellc.box.com/shared/static/z778ncdtt8d8eki2dirysti8s52u9lnt.png" TargetMode="External"/><Relationship Id="rId2281" Type="http://schemas.openxmlformats.org/officeDocument/2006/relationships/hyperlink" Target="https://customwheelhousellc.box.com/shared/static/xaz417ks3sqnyv9qjpll05ivs63kll4m.png" TargetMode="External"/><Relationship Id="rId253" Type="http://schemas.openxmlformats.org/officeDocument/2006/relationships/hyperlink" Target="https://customwheelhousellc.box.com/shared/static/h1lv0zcv2ag567p0s88t7o67hlcgvhje.png" TargetMode="External"/><Relationship Id="rId460" Type="http://schemas.openxmlformats.org/officeDocument/2006/relationships/hyperlink" Target="https://customwheelhousellc.box.com/shared/static/0sho6vuwohddnf71ag3uww6kvojcrc9b.png" TargetMode="External"/><Relationship Id="rId698" Type="http://schemas.openxmlformats.org/officeDocument/2006/relationships/hyperlink" Target="https://customwheelhousellc.box.com/shared/static/yl15h4d2hyb72b9r3kia1akyuao49gvv.png" TargetMode="External"/><Relationship Id="rId919" Type="http://schemas.openxmlformats.org/officeDocument/2006/relationships/hyperlink" Target="https://customwheelhousellc.box.com/shared/static/brlj7ul8wfnoevn7rskuzc1lvzssa3j2.png" TargetMode="External"/><Relationship Id="rId1090" Type="http://schemas.openxmlformats.org/officeDocument/2006/relationships/hyperlink" Target="https://customwheelhousellc.box.com/shared/static/hps8jh9wxmmt6vztikytmza4op6u1s0z.png" TargetMode="External"/><Relationship Id="rId1104" Type="http://schemas.openxmlformats.org/officeDocument/2006/relationships/hyperlink" Target="https://customwheelhousellc.box.com/shared/static/c4ufv9aininvbal09hmrzmmltknaeme3.png" TargetMode="External"/><Relationship Id="rId1311" Type="http://schemas.openxmlformats.org/officeDocument/2006/relationships/hyperlink" Target="https://customwheelhousellc.box.com/shared/static/e3iggma9aavajw7ogqt8tnnb9hf5fbfh.png" TargetMode="External"/><Relationship Id="rId1549" Type="http://schemas.openxmlformats.org/officeDocument/2006/relationships/hyperlink" Target="https://customwheelhousellc.box.com/shared/static/ytcy35bl6mhtdpbillnvwuvniumw4kdk.png" TargetMode="External"/><Relationship Id="rId1756" Type="http://schemas.openxmlformats.org/officeDocument/2006/relationships/hyperlink" Target="https://customwheelhousellc.box.com/shared/static/fsnw87v6r17tkyc7j2lujdvw2h1qzc77.png" TargetMode="External"/><Relationship Id="rId1963" Type="http://schemas.openxmlformats.org/officeDocument/2006/relationships/hyperlink" Target="https://customwheelhousellc.box.com/shared/static/x6seev91fgufx6ml69nt3a8a2vtfaee3.png" TargetMode="External"/><Relationship Id="rId2141" Type="http://schemas.openxmlformats.org/officeDocument/2006/relationships/hyperlink" Target="https://customwheelhousellc.box.com/shared/static/360nwparilnxn65bhxfenj9cig0b7t7k.png" TargetMode="External"/><Relationship Id="rId48" Type="http://schemas.openxmlformats.org/officeDocument/2006/relationships/hyperlink" Target="https://customwheelhousellc.box.com/shared/static/m2dyeijlqe5eginapbftf5v0h7m9263n.png" TargetMode="External"/><Relationship Id="rId113" Type="http://schemas.openxmlformats.org/officeDocument/2006/relationships/hyperlink" Target="https://customwheelhousellc.box.com/shared/static/bys9dc2w1io8zm3apjglic2e2uaoh3ng.png" TargetMode="External"/><Relationship Id="rId320" Type="http://schemas.openxmlformats.org/officeDocument/2006/relationships/hyperlink" Target="https://customwheelhousellc.box.com/shared/static/iy7o772z4mikeok20gvc7eh2bqucvr3s.png" TargetMode="External"/><Relationship Id="rId558" Type="http://schemas.openxmlformats.org/officeDocument/2006/relationships/hyperlink" Target="https://customwheelhousellc.box.com/shared/static/wdezfgk39xykcpr6bx15yvy5w6kg2es7.png" TargetMode="External"/><Relationship Id="rId765" Type="http://schemas.openxmlformats.org/officeDocument/2006/relationships/hyperlink" Target="https://customwheelhousellc.box.com/shared/static/tyye0p0kbypf1rxme2qcbt4y1uh0e78d.png" TargetMode="External"/><Relationship Id="rId972" Type="http://schemas.openxmlformats.org/officeDocument/2006/relationships/hyperlink" Target="https://customwheelhousellc.box.com/shared/static/vlcq0dyovek9fm12li72zkbo1rc27cah.png" TargetMode="External"/><Relationship Id="rId1188" Type="http://schemas.openxmlformats.org/officeDocument/2006/relationships/hyperlink" Target="https://customwheelhousellc.box.com/shared/static/3u48ttoes670aeq4j4rtn2gwb6n8wpqb.png" TargetMode="External"/><Relationship Id="rId1395" Type="http://schemas.openxmlformats.org/officeDocument/2006/relationships/hyperlink" Target="https://customwheelhousellc.box.com/shared/static/osr6o9js3i26dk5zexo5hah25k9gdboe.png" TargetMode="External"/><Relationship Id="rId1409" Type="http://schemas.openxmlformats.org/officeDocument/2006/relationships/hyperlink" Target="https://customwheelhousellc.box.com/shared/static/9dg3atvdgvi01qkh63qdey6aq7xxqi14.png" TargetMode="External"/><Relationship Id="rId1616" Type="http://schemas.openxmlformats.org/officeDocument/2006/relationships/hyperlink" Target="https://customwheelhousellc.box.com/shared/static/v2mh6ba2q0n7p47rqyl30h2toha4isnc.jpg" TargetMode="External"/><Relationship Id="rId1823" Type="http://schemas.openxmlformats.org/officeDocument/2006/relationships/hyperlink" Target="https://customwheelhousellc.box.com/shared/static/x7sy6v49gld1o1cratfn5l6oaurk6eqi.png" TargetMode="External"/><Relationship Id="rId2001" Type="http://schemas.openxmlformats.org/officeDocument/2006/relationships/hyperlink" Target="https://customwheelhousellc.box.com/shared/static/ygxifr8x0wa4yvs62zesih7rpce80cxw.png" TargetMode="External"/><Relationship Id="rId2239" Type="http://schemas.openxmlformats.org/officeDocument/2006/relationships/hyperlink" Target="https://customwheelhousellc.box.com/shared/static/5s6rmcijker2vv5xfjblc0sfqsuay438.png" TargetMode="External"/><Relationship Id="rId197" Type="http://schemas.openxmlformats.org/officeDocument/2006/relationships/hyperlink" Target="https://customwheelhousellc.box.com/shared/static/02o7kzi7sv6m025yqw2k0qu97mfnjwjd.png" TargetMode="External"/><Relationship Id="rId418" Type="http://schemas.openxmlformats.org/officeDocument/2006/relationships/hyperlink" Target="https://customwheelhousellc.box.com/shared/static/0bsulrxass3e5g0td950fgsz5928bpk6.png" TargetMode="External"/><Relationship Id="rId625" Type="http://schemas.openxmlformats.org/officeDocument/2006/relationships/hyperlink" Target="https://customwheelhousellc.box.com/shared/static/49eqtdcd0lknoch8j3abwmtwkc9n99dt.png" TargetMode="External"/><Relationship Id="rId832" Type="http://schemas.openxmlformats.org/officeDocument/2006/relationships/hyperlink" Target="https://customwheelhousellc.box.com/shared/static/qxe4b3p4naz75beuim5b6whsslfq7p7q.png" TargetMode="External"/><Relationship Id="rId1048" Type="http://schemas.openxmlformats.org/officeDocument/2006/relationships/hyperlink" Target="https://customwheelhousellc.box.com/shared/static/s2zizv6brg5hcue0nxw9t207etspf8p6.png" TargetMode="External"/><Relationship Id="rId1255" Type="http://schemas.openxmlformats.org/officeDocument/2006/relationships/hyperlink" Target="https://customwheelhousellc.box.com/shared/static/2gg60mqigfoyhejxht93tri7dslcsgsh.png" TargetMode="External"/><Relationship Id="rId1462" Type="http://schemas.openxmlformats.org/officeDocument/2006/relationships/hyperlink" Target="https://customwheelhousellc.box.com/shared/static/madmis01sur4kn5t5bhmwfgm1yjun0fv.png" TargetMode="External"/><Relationship Id="rId2085" Type="http://schemas.openxmlformats.org/officeDocument/2006/relationships/hyperlink" Target="https://customwheelhousellc.box.com/shared/static/zrtm689uyzl7nkd0ypbqixm9ok4rdibg.png" TargetMode="External"/><Relationship Id="rId264" Type="http://schemas.openxmlformats.org/officeDocument/2006/relationships/hyperlink" Target="https://customwheelhousellc.box.com/shared/static/cffsslqlyubcuiiqowhia99ztc9zjtd6.png" TargetMode="External"/><Relationship Id="rId471" Type="http://schemas.openxmlformats.org/officeDocument/2006/relationships/hyperlink" Target="https://customwheelhousellc.box.com/shared/static/0s7v9ch0wq0bfogd49yeeadnros5zra5.png" TargetMode="External"/><Relationship Id="rId1115" Type="http://schemas.openxmlformats.org/officeDocument/2006/relationships/hyperlink" Target="https://customwheelhousellc.box.com/shared/static/ek7ntlf6632qp5o034qsuuu7zrvwp72z.png" TargetMode="External"/><Relationship Id="rId1322" Type="http://schemas.openxmlformats.org/officeDocument/2006/relationships/hyperlink" Target="https://customwheelhousellc.box.com/shared/static/k8t8qfcbq44w1h4mfy1ncanlzrgwxpov.png" TargetMode="External"/><Relationship Id="rId1767" Type="http://schemas.openxmlformats.org/officeDocument/2006/relationships/hyperlink" Target="https://customwheelhousellc.box.com/shared/static/jstogfrnynn4mbpi34ewd3hm0y00x5nq.png" TargetMode="External"/><Relationship Id="rId1974" Type="http://schemas.openxmlformats.org/officeDocument/2006/relationships/hyperlink" Target="https://customwheelhousellc.box.com/shared/static/gtzdvx6eadf5hakb9iu36avbypoesq48.png" TargetMode="External"/><Relationship Id="rId2152" Type="http://schemas.openxmlformats.org/officeDocument/2006/relationships/hyperlink" Target="https://customwheelhousellc.box.com/shared/static/dr6pxdxxdnuzzobkhtl1xb0encf9vf8p.png" TargetMode="External"/><Relationship Id="rId59" Type="http://schemas.openxmlformats.org/officeDocument/2006/relationships/hyperlink" Target="https://customwheelhousellc.box.com/shared/static/iwyuxcrs1o1sz9auu4un9sptijcrp2cp.png" TargetMode="External"/><Relationship Id="rId124" Type="http://schemas.openxmlformats.org/officeDocument/2006/relationships/hyperlink" Target="https://customwheelhousellc.box.com/shared/static/kqy40nmwu2hb6ru5xjd4p33yavf08pkh.png" TargetMode="External"/><Relationship Id="rId569" Type="http://schemas.openxmlformats.org/officeDocument/2006/relationships/hyperlink" Target="https://customwheelhousellc.box.com/shared/static/3ifgr368zwfdt4vqmd6kcs33d99mamxw.jpg" TargetMode="External"/><Relationship Id="rId776" Type="http://schemas.openxmlformats.org/officeDocument/2006/relationships/hyperlink" Target="https://customwheelhousellc.box.com/shared/static/7knffq6xhswtfhjmux4svz65ducw4cd1.png" TargetMode="External"/><Relationship Id="rId983" Type="http://schemas.openxmlformats.org/officeDocument/2006/relationships/hyperlink" Target="https://customwheelhousellc.box.com/shared/static/ct5y219def7h8o999dzmhv170rynoxcy.jpg" TargetMode="External"/><Relationship Id="rId1199" Type="http://schemas.openxmlformats.org/officeDocument/2006/relationships/hyperlink" Target="https://customwheelhousellc.box.com/shared/static/i5wjiq2turnk0k42m6ecms3e3ouxkg93.png" TargetMode="External"/><Relationship Id="rId1627" Type="http://schemas.openxmlformats.org/officeDocument/2006/relationships/hyperlink" Target="https://customwheelhousellc.box.com/shared/static/pldg9xs22b5w7cd3h7gbkccd1z1j832m.png" TargetMode="External"/><Relationship Id="rId1834" Type="http://schemas.openxmlformats.org/officeDocument/2006/relationships/hyperlink" Target="https://customwheelhousellc.box.com/shared/static/vczxys92ey0e1nptmv1vgr8b3nex8lbl.png" TargetMode="External"/><Relationship Id="rId331" Type="http://schemas.openxmlformats.org/officeDocument/2006/relationships/hyperlink" Target="https://customwheelhousellc.box.com/shared/static/7403cckf9pe1sj2oj8169skvhe8goq55.png" TargetMode="External"/><Relationship Id="rId429" Type="http://schemas.openxmlformats.org/officeDocument/2006/relationships/hyperlink" Target="https://customwheelhousellc.box.com/shared/static/qqt8hdyc5ll4390j6cnnsgx414uswb0p.png" TargetMode="External"/><Relationship Id="rId636" Type="http://schemas.openxmlformats.org/officeDocument/2006/relationships/hyperlink" Target="https://customwheelhousellc.box.com/shared/static/76qwzj6z5t6ovre47vuhj5m0xxhjdvy4.png" TargetMode="External"/><Relationship Id="rId1059" Type="http://schemas.openxmlformats.org/officeDocument/2006/relationships/hyperlink" Target="https://customwheelhousellc.box.com/shared/static/emk8mhc4f1qryw3csfjdcm0236lvu094.png" TargetMode="External"/><Relationship Id="rId1266" Type="http://schemas.openxmlformats.org/officeDocument/2006/relationships/hyperlink" Target="https://customwheelhousellc.box.com/shared/static/zzb7pdlznbhlwj6u9nue6lzj0w6e7msg.png" TargetMode="External"/><Relationship Id="rId1473" Type="http://schemas.openxmlformats.org/officeDocument/2006/relationships/hyperlink" Target="https://customwheelhousellc.box.com/shared/static/3x4ngmsm1a1ck977hmb5ur3mezx0vrxs.png" TargetMode="External"/><Relationship Id="rId2012" Type="http://schemas.openxmlformats.org/officeDocument/2006/relationships/hyperlink" Target="https://customwheelhousellc.box.com/shared/static/dxlqf6p2xomjj5c2c26v71goqm31wl8f.png" TargetMode="External"/><Relationship Id="rId2096" Type="http://schemas.openxmlformats.org/officeDocument/2006/relationships/hyperlink" Target="https://customwheelhousellc.box.com/shared/static/61pbgghp7ktni7106knzvr0dglz5zby1.jpg" TargetMode="External"/><Relationship Id="rId843" Type="http://schemas.openxmlformats.org/officeDocument/2006/relationships/hyperlink" Target="https://customwheelhousellc.box.com/shared/static/a62ad15owcu8qucoxi4wtp1t94jp195p.png" TargetMode="External"/><Relationship Id="rId1126" Type="http://schemas.openxmlformats.org/officeDocument/2006/relationships/hyperlink" Target="https://customwheelhousellc.box.com/shared/static/h1lv0zcv2ag567p0s88t7o67hlcgvhje.png" TargetMode="External"/><Relationship Id="rId1680" Type="http://schemas.openxmlformats.org/officeDocument/2006/relationships/hyperlink" Target="https://customwheelhousellc.box.com/shared/static/pxmobqm1k3m7iola3kp4bldswdezq4r6.png" TargetMode="External"/><Relationship Id="rId1778" Type="http://schemas.openxmlformats.org/officeDocument/2006/relationships/hyperlink" Target="https://customwheelhousellc.box.com/shared/static/t4svabcpxo6pmmd2gh7pv2zeec6y9q0e.png" TargetMode="External"/><Relationship Id="rId1901" Type="http://schemas.openxmlformats.org/officeDocument/2006/relationships/hyperlink" Target="https://customwheelhousellc.box.com/shared/static/2sqte7alrs169wljv63k0o4x9p3g5sos.png" TargetMode="External"/><Relationship Id="rId1985" Type="http://schemas.openxmlformats.org/officeDocument/2006/relationships/hyperlink" Target="https://customwheelhousellc.box.com/shared/static/xz150jms28blrzufobwa3d6jb2f0badj.png" TargetMode="External"/><Relationship Id="rId275" Type="http://schemas.openxmlformats.org/officeDocument/2006/relationships/hyperlink" Target="https://customwheelhousellc.box.com/shared/static/52k5a4z90bkvx0ap0xn2igbdj760n60q.png" TargetMode="External"/><Relationship Id="rId482" Type="http://schemas.openxmlformats.org/officeDocument/2006/relationships/hyperlink" Target="https://customwheelhousellc.box.com/shared/static/139g80udj4iuwh3sj4fjv94geq79iget.png" TargetMode="External"/><Relationship Id="rId703" Type="http://schemas.openxmlformats.org/officeDocument/2006/relationships/hyperlink" Target="https://customwheelhousellc.box.com/shared/static/yl15h4d2hyb72b9r3kia1akyuao49gvv.png" TargetMode="External"/><Relationship Id="rId910" Type="http://schemas.openxmlformats.org/officeDocument/2006/relationships/hyperlink" Target="https://customwheelhousellc.box.com/shared/static/ro9j4d2t4spk8yeowc3zw9gp900t8tdq.png" TargetMode="External"/><Relationship Id="rId1333" Type="http://schemas.openxmlformats.org/officeDocument/2006/relationships/hyperlink" Target="https://customwheelhousellc.box.com/shared/static/u20acb868us743ssxjvywhscm6h39on7.png" TargetMode="External"/><Relationship Id="rId1540" Type="http://schemas.openxmlformats.org/officeDocument/2006/relationships/hyperlink" Target="https://customwheelhousellc.box.com/shared/static/o059ef3me67gjd6xyue6590q6dbgnavx.png" TargetMode="External"/><Relationship Id="rId1638" Type="http://schemas.openxmlformats.org/officeDocument/2006/relationships/hyperlink" Target="https://customwheelhousellc.box.com/shared/static/pldg9xs22b5w7cd3h7gbkccd1z1j832m.png" TargetMode="External"/><Relationship Id="rId2163" Type="http://schemas.openxmlformats.org/officeDocument/2006/relationships/hyperlink" Target="https://customwheelhousellc.box.com/shared/static/41ldlohya319z1nzb35fo9kikf8s08rw.png" TargetMode="External"/><Relationship Id="rId135" Type="http://schemas.openxmlformats.org/officeDocument/2006/relationships/hyperlink" Target="https://customwheelhousellc.box.com/shared/static/yhnsg1zzkf09xfry8mgvnf119qvcw3ki.png" TargetMode="External"/><Relationship Id="rId342" Type="http://schemas.openxmlformats.org/officeDocument/2006/relationships/hyperlink" Target="https://customwheelhousellc.box.com/shared/static/6mktl2hq0cbeenvirmw2txdhco58bnfe.png" TargetMode="External"/><Relationship Id="rId787" Type="http://schemas.openxmlformats.org/officeDocument/2006/relationships/hyperlink" Target="https://customwheelhousellc.box.com/shared/static/8h0sruc047866sywjcp6ka77ty01j4ud.png" TargetMode="External"/><Relationship Id="rId994" Type="http://schemas.openxmlformats.org/officeDocument/2006/relationships/hyperlink" Target="https://customwheelhousellc.box.com/shared/static/bfvj1yzgy2e8dd1n0ipswi54pz0mj7e2.png" TargetMode="External"/><Relationship Id="rId1400" Type="http://schemas.openxmlformats.org/officeDocument/2006/relationships/hyperlink" Target="https://customwheelhousellc.box.com/shared/static/ljh7x7y7yvamj9f5n2w0svej7f8w3q52.png" TargetMode="External"/><Relationship Id="rId1845" Type="http://schemas.openxmlformats.org/officeDocument/2006/relationships/hyperlink" Target="https://customwheelhousellc.box.com/shared/static/lnmlzo922ioa37nzxkl3s6ueg8mxqekx.png" TargetMode="External"/><Relationship Id="rId2023" Type="http://schemas.openxmlformats.org/officeDocument/2006/relationships/hyperlink" Target="https://customwheelhousellc.box.com/shared/static/yi1aba45z3kbwsk6rkvf7t2iyagbxw24.png" TargetMode="External"/><Relationship Id="rId2230" Type="http://schemas.openxmlformats.org/officeDocument/2006/relationships/hyperlink" Target="https://customwheelhousellc.box.com/shared/static/cl52h1ffj204nwiv6ue6dd02wea8lvt6.png" TargetMode="External"/><Relationship Id="rId202" Type="http://schemas.openxmlformats.org/officeDocument/2006/relationships/hyperlink" Target="https://customwheelhousellc.box.com/shared/static/kdugie0hwcahd8bxavxixnronwop1qhp.png" TargetMode="External"/><Relationship Id="rId647" Type="http://schemas.openxmlformats.org/officeDocument/2006/relationships/hyperlink" Target="https://customwheelhousellc.box.com/shared/static/4qlw26pxzhldfuyj6d95pfku6ainsjyr.png" TargetMode="External"/><Relationship Id="rId854" Type="http://schemas.openxmlformats.org/officeDocument/2006/relationships/hyperlink" Target="https://customwheelhousellc.box.com/shared/static/ddzr6al42q1g3hrk9e6nk57l5llhiqrg.png" TargetMode="External"/><Relationship Id="rId1277" Type="http://schemas.openxmlformats.org/officeDocument/2006/relationships/hyperlink" Target="https://customwheelhousellc.box.com/shared/static/k080z7izsr17jdq5flkbfndvf31dskvv.png" TargetMode="External"/><Relationship Id="rId1484" Type="http://schemas.openxmlformats.org/officeDocument/2006/relationships/hyperlink" Target="https://customwheelhousellc.box.com/shared/static/m5xa8lxy7t5vuze5bhczpihbok0ilpq1.png" TargetMode="External"/><Relationship Id="rId1691" Type="http://schemas.openxmlformats.org/officeDocument/2006/relationships/hyperlink" Target="https://customwheelhousellc.box.com/shared/static/6euec0z02c37l3vj9vz1ufnknx1murj1.png" TargetMode="External"/><Relationship Id="rId1705" Type="http://schemas.openxmlformats.org/officeDocument/2006/relationships/hyperlink" Target="https://customwheelhousellc.box.com/shared/static/ogas09bfej803d7miyabg0uxzziitx6j.png" TargetMode="External"/><Relationship Id="rId1912" Type="http://schemas.openxmlformats.org/officeDocument/2006/relationships/hyperlink" Target="https://customwheelhousellc.box.com/shared/static/whvsnosqamn6ay39ifk1zpqy71312tuw.jpg" TargetMode="External"/><Relationship Id="rId286" Type="http://schemas.openxmlformats.org/officeDocument/2006/relationships/hyperlink" Target="https://customwheelhousellc.box.com/shared/static/34z4o06n54h47upnfvccx5ikwm0uehkw.png" TargetMode="External"/><Relationship Id="rId493" Type="http://schemas.openxmlformats.org/officeDocument/2006/relationships/hyperlink" Target="https://customwheelhousellc.box.com/shared/static/14lfn3mpbsxeg1vsqtdlmuwa0xs9dzmg.png" TargetMode="External"/><Relationship Id="rId507" Type="http://schemas.openxmlformats.org/officeDocument/2006/relationships/hyperlink" Target="https://customwheelhousellc.box.com/shared/static/1nkj4doxzinqau223azsa6x042w5ky9s.jpg" TargetMode="External"/><Relationship Id="rId714" Type="http://schemas.openxmlformats.org/officeDocument/2006/relationships/hyperlink" Target="https://customwheelhousellc.box.com/shared/static/1n4d08sezx83o4gcxsyadsu9wpgc430j.png" TargetMode="External"/><Relationship Id="rId921" Type="http://schemas.openxmlformats.org/officeDocument/2006/relationships/hyperlink" Target="https://customwheelhousellc.box.com/shared/static/brlj7ul8wfnoevn7rskuzc1lvzssa3j2.png" TargetMode="External"/><Relationship Id="rId1137" Type="http://schemas.openxmlformats.org/officeDocument/2006/relationships/hyperlink" Target="https://customwheelhousellc.box.com/shared/static/gz3iqopjc6p5vicrnm9t5phbnwmxw542.png" TargetMode="External"/><Relationship Id="rId1344" Type="http://schemas.openxmlformats.org/officeDocument/2006/relationships/hyperlink" Target="https://customwheelhousellc.box.com/s/ygqzqkcc90pphmd5z1lut9ey1fqu47nn" TargetMode="External"/><Relationship Id="rId1551" Type="http://schemas.openxmlformats.org/officeDocument/2006/relationships/hyperlink" Target="https://customwheelhousellc.box.com/shared/static/omkpvvhgj5486e5hocfthntw5gru5z9k.png" TargetMode="External"/><Relationship Id="rId1789" Type="http://schemas.openxmlformats.org/officeDocument/2006/relationships/hyperlink" Target="https://customwheelhousellc.box.com/shared/static/w3uloq0lenlgfd0ny1kfbtsv1tnxly4q.png" TargetMode="External"/><Relationship Id="rId1996" Type="http://schemas.openxmlformats.org/officeDocument/2006/relationships/hyperlink" Target="https://customwheelhousellc.box.com/shared/static/92brkhli3lq8vg6t1lolzwozjd4kx02p.png" TargetMode="External"/><Relationship Id="rId2174" Type="http://schemas.openxmlformats.org/officeDocument/2006/relationships/hyperlink" Target="https://customwheelhousellc.box.com/shared/static/861x9ovsp7h4lwzr2tm90tx4e4p8lew4.png" TargetMode="External"/><Relationship Id="rId50" Type="http://schemas.openxmlformats.org/officeDocument/2006/relationships/hyperlink" Target="https://customwheelhousellc.box.com/shared/static/z7aobucbxuojhavzz3e5f4jmy1j5edgq.png" TargetMode="External"/><Relationship Id="rId146" Type="http://schemas.openxmlformats.org/officeDocument/2006/relationships/hyperlink" Target="https://customwheelhousellc.box.com/shared/static/kxg3ynpg42bn8ugnxgdnvr6p4klnvlsj.png" TargetMode="External"/><Relationship Id="rId353" Type="http://schemas.openxmlformats.org/officeDocument/2006/relationships/hyperlink" Target="https://customwheelhousellc.box.com/shared/static/n39hgfcarbemerh3ibbz7witj6b5pu9b.png" TargetMode="External"/><Relationship Id="rId560" Type="http://schemas.openxmlformats.org/officeDocument/2006/relationships/hyperlink" Target="https://customwheelhousellc.box.com/shared/static/wdezfgk39xykcpr6bx15yvy5w6kg2es7.png" TargetMode="External"/><Relationship Id="rId798" Type="http://schemas.openxmlformats.org/officeDocument/2006/relationships/hyperlink" Target="https://customwheelhousellc.box.com/shared/static/ceyogc1ecym21pvvxanrxqvikvnej837.png" TargetMode="External"/><Relationship Id="rId1190" Type="http://schemas.openxmlformats.org/officeDocument/2006/relationships/hyperlink" Target="https://customwheelhousellc.box.com/shared/static/3u48ttoes670aeq4j4rtn2gwb6n8wpqb.png" TargetMode="External"/><Relationship Id="rId1204" Type="http://schemas.openxmlformats.org/officeDocument/2006/relationships/hyperlink" Target="https://customwheelhousellc.box.com/shared/static/r88az6h08k308u4o16fyndx03azn0c92.png" TargetMode="External"/><Relationship Id="rId1411" Type="http://schemas.openxmlformats.org/officeDocument/2006/relationships/hyperlink" Target="https://customwheelhousellc.box.com/shared/static/9dg3atvdgvi01qkh63qdey6aq7xxqi14.png" TargetMode="External"/><Relationship Id="rId1649" Type="http://schemas.openxmlformats.org/officeDocument/2006/relationships/hyperlink" Target="https://customwheelhousellc.box.com/shared/static/nqp8crmfxflotjsokj3emwyzkv8pbshn.png" TargetMode="External"/><Relationship Id="rId1856" Type="http://schemas.openxmlformats.org/officeDocument/2006/relationships/hyperlink" Target="https://customwheelhousellc.box.com/shared/static/vody1p47svni6abbgd68ctracvwif7l6.png" TargetMode="External"/><Relationship Id="rId2034" Type="http://schemas.openxmlformats.org/officeDocument/2006/relationships/hyperlink" Target="https://customwheelhousellc.box.com/shared/static/02cf949z1bpdzn453992xkomglev0s2m.png" TargetMode="External"/><Relationship Id="rId2241" Type="http://schemas.openxmlformats.org/officeDocument/2006/relationships/hyperlink" Target="https://customwheelhousellc.box.com/shared/static/5s6rmcijker2vv5xfjblc0sfqsuay438.png" TargetMode="External"/><Relationship Id="rId213" Type="http://schemas.openxmlformats.org/officeDocument/2006/relationships/hyperlink" Target="https://customwheelhousellc.box.com/shared/static/emk8mhc4f1qryw3csfjdcm0236lvu094.png" TargetMode="External"/><Relationship Id="rId420" Type="http://schemas.openxmlformats.org/officeDocument/2006/relationships/hyperlink" Target="https://customwheelhousellc.box.com/shared/static/lvpk5txgokrtdzfakh2skzkac463cwq8.png" TargetMode="External"/><Relationship Id="rId658" Type="http://schemas.openxmlformats.org/officeDocument/2006/relationships/hyperlink" Target="https://customwheelhousellc.box.com/shared/static/hilgjc6cmhggvc087y31n24jt2786zq6.png" TargetMode="External"/><Relationship Id="rId865" Type="http://schemas.openxmlformats.org/officeDocument/2006/relationships/hyperlink" Target="https://customwheelhousellc.box.com/shared/static/a8fio4lcgzbe9w8tl0mxsxzo5cog83en.png" TargetMode="External"/><Relationship Id="rId1050" Type="http://schemas.openxmlformats.org/officeDocument/2006/relationships/hyperlink" Target="https://customwheelhousellc.box.com/shared/static/s2zizv6brg5hcue0nxw9t207etspf8p6.png" TargetMode="External"/><Relationship Id="rId1288" Type="http://schemas.openxmlformats.org/officeDocument/2006/relationships/hyperlink" Target="https://customwheelhousellc.box.com/shared/static/hni90bq2d4aqceiv261glrtrjpg3iar0.png" TargetMode="External"/><Relationship Id="rId1495" Type="http://schemas.openxmlformats.org/officeDocument/2006/relationships/hyperlink" Target="https://customwheelhousellc.box.com/shared/static/8744kvt53v2pzh5klcs6zc03cxwawjnn.png" TargetMode="External"/><Relationship Id="rId1509" Type="http://schemas.openxmlformats.org/officeDocument/2006/relationships/hyperlink" Target="https://customwheelhousellc.box.com/shared/static/8744kvt53v2pzh5klcs6zc03cxwawjnn.png" TargetMode="External"/><Relationship Id="rId1716" Type="http://schemas.openxmlformats.org/officeDocument/2006/relationships/hyperlink" Target="https://customwheelhousellc.box.com/shared/static/fgsqd7ruiq88tkkwkxkxrve4g3wnoon4.png" TargetMode="External"/><Relationship Id="rId1923" Type="http://schemas.openxmlformats.org/officeDocument/2006/relationships/hyperlink" Target="https://customwheelhousellc.box.com/shared/static/x27oga09bv96dyzryjkrc5neyg3fzoh2.png" TargetMode="External"/><Relationship Id="rId2101" Type="http://schemas.openxmlformats.org/officeDocument/2006/relationships/hyperlink" Target="https://customwheelhousellc.box.com/shared/static/ugoyiiducfitb3qahvf4d54978to9hvp.png" TargetMode="External"/><Relationship Id="rId297" Type="http://schemas.openxmlformats.org/officeDocument/2006/relationships/hyperlink" Target="https://customwheelhousellc.box.com/shared/static/d1uric0ekhojypkfdee24nnnn60lgsun.png" TargetMode="External"/><Relationship Id="rId518" Type="http://schemas.openxmlformats.org/officeDocument/2006/relationships/hyperlink" Target="https://customwheelhousellc.box.com/shared/static/cvjc11wzxvoh64j158x2u3zi64s6md36.png" TargetMode="External"/><Relationship Id="rId725" Type="http://schemas.openxmlformats.org/officeDocument/2006/relationships/hyperlink" Target="https://customwheelhousellc.box.com/s/kpnjncablljdparc7301yrny74omnkbm" TargetMode="External"/><Relationship Id="rId932" Type="http://schemas.openxmlformats.org/officeDocument/2006/relationships/hyperlink" Target="https://customwheelhousellc.box.com/shared/static/mcdl68a79kym9151dvjqscg0uknyhxol.png" TargetMode="External"/><Relationship Id="rId1148" Type="http://schemas.openxmlformats.org/officeDocument/2006/relationships/hyperlink" Target="https://customwheelhousellc.box.com/shared/static/qin5ba58sbqwdvkf5ffuim9q13jrkmnt.png" TargetMode="External"/><Relationship Id="rId1355" Type="http://schemas.openxmlformats.org/officeDocument/2006/relationships/hyperlink" Target="https://customwheelhousellc.box.com/shared/static/2h0kl46l2ccrig76ymcvwnbg31uk1gjp.png" TargetMode="External"/><Relationship Id="rId1562" Type="http://schemas.openxmlformats.org/officeDocument/2006/relationships/hyperlink" Target="https://customwheelhousellc.box.com/shared/static/7ez7kqmw7grdd4szylqsj2l7k03akfvg.png" TargetMode="External"/><Relationship Id="rId2185" Type="http://schemas.openxmlformats.org/officeDocument/2006/relationships/hyperlink" Target="https://customwheelhousellc.box.com/shared/static/i7dwntw667b128uklhnwhzvdn2cvqfyv.png" TargetMode="External"/><Relationship Id="rId157" Type="http://schemas.openxmlformats.org/officeDocument/2006/relationships/hyperlink" Target="https://customwheelhousellc.box.com/shared/static/myryfgf0qerej4s85oya4lvg9rhc3ksg.png" TargetMode="External"/><Relationship Id="rId364" Type="http://schemas.openxmlformats.org/officeDocument/2006/relationships/hyperlink" Target="https://customwheelhousellc.box.com/shared/static/2mxp1zriidlof5mmngjrg97b9mcc4jxr.png" TargetMode="External"/><Relationship Id="rId1008" Type="http://schemas.openxmlformats.org/officeDocument/2006/relationships/hyperlink" Target="https://customwheelhousellc.box.com/shared/static/d770esdq3p4yz2jctbvw9255udco0ztp.jpg" TargetMode="External"/><Relationship Id="rId1215" Type="http://schemas.openxmlformats.org/officeDocument/2006/relationships/hyperlink" Target="https://customwheelhousellc.box.com/shared/static/hxtsjxvgd0ml9b9x1amq3wey5yaxqqqm.png" TargetMode="External"/><Relationship Id="rId1422" Type="http://schemas.openxmlformats.org/officeDocument/2006/relationships/hyperlink" Target="https://customwheelhousellc.box.com/shared/static/lb5hh5tgvuz372ydjqv6itiolua9anv0.png" TargetMode="External"/><Relationship Id="rId1867" Type="http://schemas.openxmlformats.org/officeDocument/2006/relationships/hyperlink" Target="https://customwheelhousellc.box.com/shared/static/01v6vehlepvsk2snkj8mgpm76t1mb3g0.png" TargetMode="External"/><Relationship Id="rId2045" Type="http://schemas.openxmlformats.org/officeDocument/2006/relationships/hyperlink" Target="https://customwheelhousellc.box.com/shared/static/y1kc9gi3pzrewcpk2mxy0n4yglugcmk2.jpg" TargetMode="External"/><Relationship Id="rId61" Type="http://schemas.openxmlformats.org/officeDocument/2006/relationships/hyperlink" Target="https://customwheelhousellc.box.com/shared/static/6pba6dvok9z53u6bfinzucysn59dtr1b.png" TargetMode="External"/><Relationship Id="rId571" Type="http://schemas.openxmlformats.org/officeDocument/2006/relationships/hyperlink" Target="https://customwheelhousellc.box.com/shared/static/3mwqrfvnztfvd2jr2jn87ya1sk6ovltm.png" TargetMode="External"/><Relationship Id="rId669" Type="http://schemas.openxmlformats.org/officeDocument/2006/relationships/hyperlink" Target="https://customwheelhousellc.box.com/shared/static/58okmtyuejqeqs3tu12d78k9zzcq39uv.png" TargetMode="External"/><Relationship Id="rId876" Type="http://schemas.openxmlformats.org/officeDocument/2006/relationships/hyperlink" Target="https://customwheelhousellc.box.com/shared/static/esohhdlc0nj33191504lbskf3qmxi8l9.jpg" TargetMode="External"/><Relationship Id="rId1299" Type="http://schemas.openxmlformats.org/officeDocument/2006/relationships/hyperlink" Target="https://customwheelhousellc.box.com/shared/static/bennou71c9o4hihkog3n8tij5fwqfg45.png" TargetMode="External"/><Relationship Id="rId1727" Type="http://schemas.openxmlformats.org/officeDocument/2006/relationships/hyperlink" Target="https://customwheelhousellc.box.com/shared/static/scjvthb9j4q6yccmc0a3gag6dh615ord.png" TargetMode="External"/><Relationship Id="rId1934" Type="http://schemas.openxmlformats.org/officeDocument/2006/relationships/hyperlink" Target="https://customwheelhousellc.box.com/shared/static/csq4wua2yzwhu21ttplfghpzwxinh52z.png" TargetMode="External"/><Relationship Id="rId2252" Type="http://schemas.openxmlformats.org/officeDocument/2006/relationships/hyperlink" Target="https://customwheelhousellc.box.com/shared/static/63mkj56np3igs28vapkxq63yv5cgut9y.png" TargetMode="External"/><Relationship Id="rId19" Type="http://schemas.openxmlformats.org/officeDocument/2006/relationships/hyperlink" Target="https://customwheelhousellc.box.com/shared/static/9osq0re5aa1rm5epodj0i7ge4utolcry.png" TargetMode="External"/><Relationship Id="rId224" Type="http://schemas.openxmlformats.org/officeDocument/2006/relationships/hyperlink" Target="https://customwheelhousellc.box.com/shared/static/lb5hh5tgvuz372ydjqv6itiolua9anv0.png" TargetMode="External"/><Relationship Id="rId431" Type="http://schemas.openxmlformats.org/officeDocument/2006/relationships/hyperlink" Target="https://customwheelhousellc.box.com/shared/static/gtzdvx6eadf5hakb9iu36avbypoesq48.png" TargetMode="External"/><Relationship Id="rId529" Type="http://schemas.openxmlformats.org/officeDocument/2006/relationships/hyperlink" Target="https://customwheelhousellc.box.com/shared/static/2oxjdawg1qzam8g6hk20jongom1e9p9f.png" TargetMode="External"/><Relationship Id="rId736" Type="http://schemas.openxmlformats.org/officeDocument/2006/relationships/hyperlink" Target="https://customwheelhousellc.box.com/shared/static/55xxd6qguoi0khkbohv22b48gydys4xz.png" TargetMode="External"/><Relationship Id="rId1061" Type="http://schemas.openxmlformats.org/officeDocument/2006/relationships/hyperlink" Target="https://customwheelhousellc.box.com/shared/static/emk8mhc4f1qryw3csfjdcm0236lvu094.png" TargetMode="External"/><Relationship Id="rId1159" Type="http://schemas.openxmlformats.org/officeDocument/2006/relationships/hyperlink" Target="https://customwheelhousellc.box.com/shared/static/r2p82fyop73rwyr7acagbo8pmb173td0.png" TargetMode="External"/><Relationship Id="rId1366" Type="http://schemas.openxmlformats.org/officeDocument/2006/relationships/hyperlink" Target="https://customwheelhousellc.box.com/shared/static/kwmof5v4jm8vu0rijz77og182kjfpgtq.png" TargetMode="External"/><Relationship Id="rId2112" Type="http://schemas.openxmlformats.org/officeDocument/2006/relationships/hyperlink" Target="https://customwheelhousellc.box.com/shared/static/p65q02yqy1hh6406hnerbwfxo6nmn887.png" TargetMode="External"/><Relationship Id="rId2196" Type="http://schemas.openxmlformats.org/officeDocument/2006/relationships/hyperlink" Target="https://customwheelhousellc.box.com/shared/static/bkilk6e2bx9u5z4qi5d4te2lp64vdc83.png" TargetMode="External"/><Relationship Id="rId168" Type="http://schemas.openxmlformats.org/officeDocument/2006/relationships/hyperlink" Target="https://customwheelhousellc.box.com/shared/static/hg3wpx49lx9gt765321arx2yfi3b8d5t.png" TargetMode="External"/><Relationship Id="rId943" Type="http://schemas.openxmlformats.org/officeDocument/2006/relationships/hyperlink" Target="https://customwheelhousellc.box.com/shared/static/c9waojbeputxz8uwmej7q13c06sy9u4n.png" TargetMode="External"/><Relationship Id="rId1019" Type="http://schemas.openxmlformats.org/officeDocument/2006/relationships/hyperlink" Target="https://customwheelhousellc.box.com/shared/static/v6p47tnv1xr297ra2rmp32rq6pzsd44y.png" TargetMode="External"/><Relationship Id="rId1573" Type="http://schemas.openxmlformats.org/officeDocument/2006/relationships/hyperlink" Target="https://customwheelhousellc.box.com/shared/static/pd8ruiyu37ndghyz98591odl3x9ci5to.png" TargetMode="External"/><Relationship Id="rId1780" Type="http://schemas.openxmlformats.org/officeDocument/2006/relationships/hyperlink" Target="https://customwheelhousellc.box.com/shared/static/t4svabcpxo6pmmd2gh7pv2zeec6y9q0e.png" TargetMode="External"/><Relationship Id="rId1878" Type="http://schemas.openxmlformats.org/officeDocument/2006/relationships/hyperlink" Target="https://customwheelhousellc.box.com/shared/static/w5xtk8mm163di1h9q8fri2g026d9pyp1.png" TargetMode="External"/><Relationship Id="rId72" Type="http://schemas.openxmlformats.org/officeDocument/2006/relationships/hyperlink" Target="https://customwheelhousellc.box.com/shared/static/f5340oygjwiyfesguvd9sop4z8nsf2v7.jpg" TargetMode="External"/><Relationship Id="rId375" Type="http://schemas.openxmlformats.org/officeDocument/2006/relationships/hyperlink" Target="https://customwheelhousellc.box.com/shared/static/5no9m6t9gif3m8y6ovviuxg6xu9mzi9n.png" TargetMode="External"/><Relationship Id="rId582" Type="http://schemas.openxmlformats.org/officeDocument/2006/relationships/hyperlink" Target="https://customwheelhousellc.box.com/shared/static/3mwqrfvnztfvd2jr2jn87ya1sk6ovltm.png" TargetMode="External"/><Relationship Id="rId803" Type="http://schemas.openxmlformats.org/officeDocument/2006/relationships/hyperlink" Target="https://customwheelhousellc.box.com/shared/static/93xn28ctpiocywqfsdi8npxdfse4jx7u.png" TargetMode="External"/><Relationship Id="rId1226" Type="http://schemas.openxmlformats.org/officeDocument/2006/relationships/hyperlink" Target="https://customwheelhousellc.box.com/shared/static/ik1u30bhlqs1z2tnp71utvq1qxqk6a2k.png" TargetMode="External"/><Relationship Id="rId1433" Type="http://schemas.openxmlformats.org/officeDocument/2006/relationships/hyperlink" Target="https://customwheelhousellc.box.com/shared/static/ayy72tdydgjaigh3jt59e3qpfsz2cekd.png" TargetMode="External"/><Relationship Id="rId1640" Type="http://schemas.openxmlformats.org/officeDocument/2006/relationships/hyperlink" Target="https://customwheelhousellc.box.com/shared/static/pldg9xs22b5w7cd3h7gbkccd1z1j832m.png" TargetMode="External"/><Relationship Id="rId1738" Type="http://schemas.openxmlformats.org/officeDocument/2006/relationships/hyperlink" Target="https://customwheelhousellc.box.com/shared/static/apqabbx61f2vrdm3ogyasdraa4xsjijo.png" TargetMode="External"/><Relationship Id="rId2056" Type="http://schemas.openxmlformats.org/officeDocument/2006/relationships/hyperlink" Target="https://customwheelhousellc.box.com/shared/static/z778ncdtt8d8eki2dirysti8s52u9lnt.png" TargetMode="External"/><Relationship Id="rId2263" Type="http://schemas.openxmlformats.org/officeDocument/2006/relationships/hyperlink" Target="https://customwheelhousellc.box.com/shared/static/xaz417ks3sqnyv9qjpll05ivs63kll4m.png" TargetMode="External"/><Relationship Id="rId3" Type="http://schemas.openxmlformats.org/officeDocument/2006/relationships/hyperlink" Target="https://customwheelhousellc.box.com/shared/static/k4krtcsprgpmh0nwnl9a6wrgand1iytu.png" TargetMode="External"/><Relationship Id="rId235" Type="http://schemas.openxmlformats.org/officeDocument/2006/relationships/hyperlink" Target="https://customwheelhousellc.box.com/shared/static/vebebgbdzst5gtfbogivamt1qkl4tb4f.png" TargetMode="External"/><Relationship Id="rId442" Type="http://schemas.openxmlformats.org/officeDocument/2006/relationships/hyperlink" Target="https://customwheelhousellc.box.com/shared/static/wdar3nkid7obakzswecbnhlvkkc1aa4i.png" TargetMode="External"/><Relationship Id="rId887" Type="http://schemas.openxmlformats.org/officeDocument/2006/relationships/hyperlink" Target="https://customwheelhousellc.box.com/shared/static/bk2wjee4xwi5hg88wig4rmkrl5b46q3d.png" TargetMode="External"/><Relationship Id="rId1072" Type="http://schemas.openxmlformats.org/officeDocument/2006/relationships/hyperlink" Target="https://customwheelhousellc.box.com/shared/static/0llq9jo3x2bt0fyg8cdu5gzkiprhskf5.png" TargetMode="External"/><Relationship Id="rId1500" Type="http://schemas.openxmlformats.org/officeDocument/2006/relationships/hyperlink" Target="https://customwheelhousellc.box.com/shared/static/m2dyeijlqe5eginapbftf5v0h7m9263n.png" TargetMode="External"/><Relationship Id="rId1945" Type="http://schemas.openxmlformats.org/officeDocument/2006/relationships/hyperlink" Target="https://customwheelhousellc.box.com/shared/static/v9agac1104ziazdii5yyjyeoj2qhi1qt.jpg" TargetMode="External"/><Relationship Id="rId2123" Type="http://schemas.openxmlformats.org/officeDocument/2006/relationships/hyperlink" Target="https://customwheelhousellc.box.com/shared/static/d1jhxl9hmvz5uuv5zz9vtq2vrs1f4py9.png" TargetMode="External"/><Relationship Id="rId302" Type="http://schemas.openxmlformats.org/officeDocument/2006/relationships/hyperlink" Target="https://customwheelhousellc.box.com/shared/static/ykevoft8hqc8u78jluebojoxwtkegb9r.png" TargetMode="External"/><Relationship Id="rId747" Type="http://schemas.openxmlformats.org/officeDocument/2006/relationships/hyperlink" Target="https://customwheelhousellc.box.com/shared/static/6bh8klnkkhjmtjiz0w67pc9lj8fw1y0k.png" TargetMode="External"/><Relationship Id="rId954" Type="http://schemas.openxmlformats.org/officeDocument/2006/relationships/hyperlink" Target="https://customwheelhousellc.box.com/shared/static/uaa9xvwmjxst3rmghksizm91hz63idgc.png" TargetMode="External"/><Relationship Id="rId1377" Type="http://schemas.openxmlformats.org/officeDocument/2006/relationships/hyperlink" Target="https://customwheelhousellc.box.com/shared/static/affk1x0rh3q14jtr1p0fsapgsbeprklm.png" TargetMode="External"/><Relationship Id="rId1584" Type="http://schemas.openxmlformats.org/officeDocument/2006/relationships/hyperlink" Target="https://customwheelhousellc.box.com/shared/static/njdy2qlfb4rruj3mnhjkvo5yd1zlabtj.png" TargetMode="External"/><Relationship Id="rId1791" Type="http://schemas.openxmlformats.org/officeDocument/2006/relationships/hyperlink" Target="https://customwheelhousellc.box.com/shared/static/bwxfz9knclvd6rx1cevviwjuuqdpgxvz.png" TargetMode="External"/><Relationship Id="rId1805" Type="http://schemas.openxmlformats.org/officeDocument/2006/relationships/hyperlink" Target="https://customwheelhousellc.box.com/shared/static/oakih2rnsh7th1awyxi5c2l4l533yixq.png" TargetMode="External"/><Relationship Id="rId83" Type="http://schemas.openxmlformats.org/officeDocument/2006/relationships/hyperlink" Target="https://customwheelhousellc.box.com/shared/static/4m3bgd00knvfxc58ay6sxd2xfdn83taw.png" TargetMode="External"/><Relationship Id="rId179" Type="http://schemas.openxmlformats.org/officeDocument/2006/relationships/hyperlink" Target="https://customwheelhousellc.box.com/shared/static/4htga0llddyttpo6p93zxxnmeho80x8p.png" TargetMode="External"/><Relationship Id="rId386" Type="http://schemas.openxmlformats.org/officeDocument/2006/relationships/hyperlink" Target="https://customwheelhousellc.box.com/shared/static/kcgu5zm5dn7y90v1t05vqo9vnkne45ql.png" TargetMode="External"/><Relationship Id="rId593" Type="http://schemas.openxmlformats.org/officeDocument/2006/relationships/hyperlink" Target="https://customwheelhousellc.box.com/shared/static/huxfm98m86v8a9hg0w3ln5oyyeg0h2b9.png" TargetMode="External"/><Relationship Id="rId607" Type="http://schemas.openxmlformats.org/officeDocument/2006/relationships/hyperlink" Target="https://customwheelhousellc.box.com/shared/static/4a2xgit79rxhi5vu3gzchcbv1m6bpdmc.png" TargetMode="External"/><Relationship Id="rId814" Type="http://schemas.openxmlformats.org/officeDocument/2006/relationships/hyperlink" Target="https://customwheelhousellc.box.com/shared/static/9fbxbq8lhxi7njlezeh7hy1jlmv6q921.png" TargetMode="External"/><Relationship Id="rId1237" Type="http://schemas.openxmlformats.org/officeDocument/2006/relationships/hyperlink" Target="https://customwheelhousellc.box.com/shared/static/i6ajps82xwwa5o5uf186ehoo8xq1sp65.png" TargetMode="External"/><Relationship Id="rId1444" Type="http://schemas.openxmlformats.org/officeDocument/2006/relationships/hyperlink" Target="https://customwheelhousellc.box.com/shared/static/lrysfppy5em9mc8jwiowqidgrps2keyr.png" TargetMode="External"/><Relationship Id="rId1651" Type="http://schemas.openxmlformats.org/officeDocument/2006/relationships/hyperlink" Target="https://customwheelhousellc.box.com/shared/static/vj8grfgfjlc1wtghjthqzeyn29oylewc.png" TargetMode="External"/><Relationship Id="rId1889" Type="http://schemas.openxmlformats.org/officeDocument/2006/relationships/hyperlink" Target="https://customwheelhousellc.box.com/shared/static/sem712tvo63385zkkj2u98j4j2wuxv5m.png" TargetMode="External"/><Relationship Id="rId2067" Type="http://schemas.openxmlformats.org/officeDocument/2006/relationships/hyperlink" Target="https://customwheelhousellc.box.com/shared/static/d8lcw0il4dw07ygfo89vxn2j1ek4b9a0.png" TargetMode="External"/><Relationship Id="rId2274" Type="http://schemas.openxmlformats.org/officeDocument/2006/relationships/hyperlink" Target="https://customwheelhousellc.box.com/shared/static/jrb85l1srxssn9ssdm6bxo0wmt1n7f8g.png" TargetMode="External"/><Relationship Id="rId246" Type="http://schemas.openxmlformats.org/officeDocument/2006/relationships/hyperlink" Target="https://customwheelhousellc.box.com/shared/static/zzb7pdlznbhlwj6u9nue6lzj0w6e7msg.png" TargetMode="External"/><Relationship Id="rId453" Type="http://schemas.openxmlformats.org/officeDocument/2006/relationships/hyperlink" Target="https://customwheelhousellc.box.com/shared/static/0gqbrd52ds0vqqcgoy7aog2xj8g3lwjx.png" TargetMode="External"/><Relationship Id="rId660" Type="http://schemas.openxmlformats.org/officeDocument/2006/relationships/hyperlink" Target="https://customwheelhousellc.box.com/shared/static/4q3aqns0jele0t7xh7ipvnr4m13lms6e.png" TargetMode="External"/><Relationship Id="rId898" Type="http://schemas.openxmlformats.org/officeDocument/2006/relationships/hyperlink" Target="https://customwheelhousellc.box.com/shared/static/qx09523yt330xmt4ng6cax929eeq03wu.png" TargetMode="External"/><Relationship Id="rId1083" Type="http://schemas.openxmlformats.org/officeDocument/2006/relationships/hyperlink" Target="https://customwheelhousellc.box.com/shared/static/f5340oygjwiyfesguvd9sop4z8nsf2v7.jpg" TargetMode="External"/><Relationship Id="rId1290" Type="http://schemas.openxmlformats.org/officeDocument/2006/relationships/hyperlink" Target="https://customwheelhousellc.box.com/shared/static/hni90bq2d4aqceiv261glrtrjpg3iar0.png" TargetMode="External"/><Relationship Id="rId1304" Type="http://schemas.openxmlformats.org/officeDocument/2006/relationships/hyperlink" Target="https://customwheelhousellc.box.com/shared/static/k2cg8bfiok1ex9lhwjsc8miacp8ezg3p.png" TargetMode="External"/><Relationship Id="rId1511" Type="http://schemas.openxmlformats.org/officeDocument/2006/relationships/hyperlink" Target="https://customwheelhousellc.box.com/shared/static/8744kvt53v2pzh5klcs6zc03cxwawjnn.png" TargetMode="External"/><Relationship Id="rId1749" Type="http://schemas.openxmlformats.org/officeDocument/2006/relationships/hyperlink" Target="https://customwheelhousellc.box.com/shared/static/apqabbx61f2vrdm3ogyasdraa4xsjijo.png" TargetMode="External"/><Relationship Id="rId1956" Type="http://schemas.openxmlformats.org/officeDocument/2006/relationships/hyperlink" Target="https://customwheelhousellc.box.com/shared/static/v9agac1104ziazdii5yyjyeoj2qhi1qt.jpg" TargetMode="External"/><Relationship Id="rId2134" Type="http://schemas.openxmlformats.org/officeDocument/2006/relationships/hyperlink" Target="https://customwheelhousellc.box.com/shared/static/377ccbnh2dxum394illwaun5ss5bj6ns.png" TargetMode="External"/><Relationship Id="rId106" Type="http://schemas.openxmlformats.org/officeDocument/2006/relationships/hyperlink" Target="https://customwheelhousellc.box.com/shared/static/3x4ngmsm1a1ck977hmb5ur3mezx0vrxs.png" TargetMode="External"/><Relationship Id="rId313" Type="http://schemas.openxmlformats.org/officeDocument/2006/relationships/hyperlink" Target="https://customwheelhousellc.box.com/shared/static/zrtm689uyzl7nkd0ypbqixm9ok4rdibg.png" TargetMode="External"/><Relationship Id="rId758" Type="http://schemas.openxmlformats.org/officeDocument/2006/relationships/hyperlink" Target="https://customwheelhousellc.box.com/shared/static/7glzaacyg49a48865r9a3wvnaqk24zbm.jpg" TargetMode="External"/><Relationship Id="rId965" Type="http://schemas.openxmlformats.org/officeDocument/2006/relationships/hyperlink" Target="https://customwheelhousellc.box.com/shared/static/cbkf64jrj2h5km4rkydqwx8mg355yjct.jpg" TargetMode="External"/><Relationship Id="rId1150" Type="http://schemas.openxmlformats.org/officeDocument/2006/relationships/hyperlink" Target="https://customwheelhousellc.box.com/shared/static/qin5ba58sbqwdvkf5ffuim9q13jrkmnt.png" TargetMode="External"/><Relationship Id="rId1388" Type="http://schemas.openxmlformats.org/officeDocument/2006/relationships/hyperlink" Target="https://customwheelhousellc.box.com/shared/static/kwqg290jcr2oq1e2r2q7aqijhfqheq10.jpg" TargetMode="External"/><Relationship Id="rId1595" Type="http://schemas.openxmlformats.org/officeDocument/2006/relationships/hyperlink" Target="https://customwheelhousellc.box.com/shared/static/d8t0av2xtwtjvzzfgp8vxgw3g4apmvoz.png" TargetMode="External"/><Relationship Id="rId1609" Type="http://schemas.openxmlformats.org/officeDocument/2006/relationships/hyperlink" Target="https://customwheelhousellc.box.com/shared/static/d8t0av2xtwtjvzzfgp8vxgw3g4apmvoz.png" TargetMode="External"/><Relationship Id="rId1816" Type="http://schemas.openxmlformats.org/officeDocument/2006/relationships/hyperlink" Target="https://customwheelhousellc.box.com/shared/static/ukwb57e91b3vphbjkihpxji5ckq1ryjs.jpg" TargetMode="External"/><Relationship Id="rId10" Type="http://schemas.openxmlformats.org/officeDocument/2006/relationships/hyperlink" Target="https://customwheelhousellc.box.com/shared/static/k8t8qfcbq44w1h4mfy1ncanlzrgwxpov.png" TargetMode="External"/><Relationship Id="rId94" Type="http://schemas.openxmlformats.org/officeDocument/2006/relationships/hyperlink" Target="https://customwheelhousellc.box.com/shared/static/huxfm98m86v8a9hg0w3ln5oyyeg0h2b9.png" TargetMode="External"/><Relationship Id="rId397" Type="http://schemas.openxmlformats.org/officeDocument/2006/relationships/hyperlink" Target="https://customwheelhousellc.box.com/shared/static/0komdxmlhbk0kdlp5ai0qvspgwqyyh9p.png" TargetMode="External"/><Relationship Id="rId520" Type="http://schemas.openxmlformats.org/officeDocument/2006/relationships/hyperlink" Target="https://customwheelhousellc.box.com/shared/static/cvjc11wzxvoh64j158x2u3zi64s6md36.png" TargetMode="External"/><Relationship Id="rId618" Type="http://schemas.openxmlformats.org/officeDocument/2006/relationships/hyperlink" Target="https://customwheelhousellc.box.com/shared/static/1dpgoht9r59o4cysh3cdpsfd1sm8v7dv.png" TargetMode="External"/><Relationship Id="rId825" Type="http://schemas.openxmlformats.org/officeDocument/2006/relationships/hyperlink" Target="https://customwheelhousellc.box.com/shared/static/9y532dqgsute5r7xy2vta9c4a1lwl70d.png" TargetMode="External"/><Relationship Id="rId1248" Type="http://schemas.openxmlformats.org/officeDocument/2006/relationships/hyperlink" Target="https://customwheelhousellc.box.com/shared/static/i6ajps82xwwa5o5uf186ehoo8xq1sp65.png" TargetMode="External"/><Relationship Id="rId1455" Type="http://schemas.openxmlformats.org/officeDocument/2006/relationships/hyperlink" Target="https://customwheelhousellc.box.com/shared/static/m4y81un7qjovbwik37azyblqj6s4qu7m.png" TargetMode="External"/><Relationship Id="rId1662" Type="http://schemas.openxmlformats.org/officeDocument/2006/relationships/hyperlink" Target="https://customwheelhousellc.box.com/shared/static/psi5k40ce1icnzcvmubzgh2iix3pm3zl.png" TargetMode="External"/><Relationship Id="rId2078" Type="http://schemas.openxmlformats.org/officeDocument/2006/relationships/hyperlink" Target="https://customwheelhousellc.box.com/shared/static/z778ncdtt8d8eki2dirysti8s52u9lnt.png" TargetMode="External"/><Relationship Id="rId2201" Type="http://schemas.openxmlformats.org/officeDocument/2006/relationships/hyperlink" Target="https://customwheelhousellc.box.com/shared/static/knqgr7xyun3ik4nbk7zo1t43k8aqxviy.png" TargetMode="External"/><Relationship Id="rId2285" Type="http://schemas.openxmlformats.org/officeDocument/2006/relationships/printerSettings" Target="../printerSettings/printerSettings2.bin"/><Relationship Id="rId257" Type="http://schemas.openxmlformats.org/officeDocument/2006/relationships/hyperlink" Target="https://customwheelhousellc.box.com/shared/static/i265o0zj5p3zitz97c0ac32qzsrfi45t.png" TargetMode="External"/><Relationship Id="rId464" Type="http://schemas.openxmlformats.org/officeDocument/2006/relationships/hyperlink" Target="https://customwheelhousellc.box.com/shared/static/0n7nhpvsgd6thui7lmra4dxupzotlvlb.png" TargetMode="External"/><Relationship Id="rId1010" Type="http://schemas.openxmlformats.org/officeDocument/2006/relationships/hyperlink" Target="https://customwheelhousellc.box.com/shared/static/axy0k6dudyhcnle5zloas14d7nqoow6y.png" TargetMode="External"/><Relationship Id="rId1094" Type="http://schemas.openxmlformats.org/officeDocument/2006/relationships/hyperlink" Target="https://customwheelhousellc.box.com/shared/static/dyeujajdra6eut5vj7ejsn06trvf2ugi.png" TargetMode="External"/><Relationship Id="rId1108" Type="http://schemas.openxmlformats.org/officeDocument/2006/relationships/hyperlink" Target="https://customwheelhousellc.box.com/shared/static/c4ufv9aininvbal09hmrzmmltknaeme3.png" TargetMode="External"/><Relationship Id="rId1315" Type="http://schemas.openxmlformats.org/officeDocument/2006/relationships/hyperlink" Target="https://customwheelhousellc.box.com/shared/static/iq0gwupl018o0t8ofxt0u3bw8b0rjvb3.png" TargetMode="External"/><Relationship Id="rId1967" Type="http://schemas.openxmlformats.org/officeDocument/2006/relationships/hyperlink" Target="https://customwheelhousellc.box.com/shared/static/xtn36n1jl2p05fg2pe5o0kx183gvo5o4.png" TargetMode="External"/><Relationship Id="rId2145" Type="http://schemas.openxmlformats.org/officeDocument/2006/relationships/hyperlink" Target="https://customwheelhousellc.box.com/shared/static/jkyh7g21foh2jmuk53d1n0gd4l254f2i.png" TargetMode="External"/><Relationship Id="rId117" Type="http://schemas.openxmlformats.org/officeDocument/2006/relationships/hyperlink" Target="https://customwheelhousellc.box.com/shared/static/sfe156qk2pb0hkbqqenvh6xy7ghl54e0.png" TargetMode="External"/><Relationship Id="rId671" Type="http://schemas.openxmlformats.org/officeDocument/2006/relationships/hyperlink" Target="https://customwheelhousellc.box.com/shared/static/58okmtyuejqeqs3tu12d78k9zzcq39uv.png" TargetMode="External"/><Relationship Id="rId769" Type="http://schemas.openxmlformats.org/officeDocument/2006/relationships/hyperlink" Target="https://customwheelhousellc.box.com/shared/static/tyye0p0kbypf1rxme2qcbt4y1uh0e78d.png" TargetMode="External"/><Relationship Id="rId976" Type="http://schemas.openxmlformats.org/officeDocument/2006/relationships/hyperlink" Target="https://customwheelhousellc.box.com/shared/static/vmcr2uis9qd1p2it7d9n5t9efvlejdvs.png" TargetMode="External"/><Relationship Id="rId1399" Type="http://schemas.openxmlformats.org/officeDocument/2006/relationships/hyperlink" Target="https://customwheelhousellc.box.com/shared/static/osr6o9js3i26dk5zexo5hah25k9gdboe.png" TargetMode="External"/><Relationship Id="rId324" Type="http://schemas.openxmlformats.org/officeDocument/2006/relationships/hyperlink" Target="https://customwheelhousellc.box.com/shared/static/7fu392a90ahf3cley0kaejfvruz5m5pb.png" TargetMode="External"/><Relationship Id="rId531" Type="http://schemas.openxmlformats.org/officeDocument/2006/relationships/hyperlink" Target="https://customwheelhousellc.box.com/shared/static/2oxjdawg1qzam8g6hk20jongom1e9p9f.png" TargetMode="External"/><Relationship Id="rId629" Type="http://schemas.openxmlformats.org/officeDocument/2006/relationships/hyperlink" Target="https://customwheelhousellc.box.com/shared/static/49eqtdcd0lknoch8j3abwmtwkc9n99dt.png" TargetMode="External"/><Relationship Id="rId1161" Type="http://schemas.openxmlformats.org/officeDocument/2006/relationships/hyperlink" Target="https://customwheelhousellc.box.com/shared/static/r2p82fyop73rwyr7acagbo8pmb173td0.png" TargetMode="External"/><Relationship Id="rId1259" Type="http://schemas.openxmlformats.org/officeDocument/2006/relationships/hyperlink" Target="https://customwheelhousellc.box.com/shared/static/2gg60mqigfoyhejxht93tri7dslcsgsh.png" TargetMode="External"/><Relationship Id="rId1466" Type="http://schemas.openxmlformats.org/officeDocument/2006/relationships/hyperlink" Target="https://customwheelhousellc.box.com/shared/static/m5xa8lxy7t5vuze5bhczpihbok0ilpq1.png" TargetMode="External"/><Relationship Id="rId2005" Type="http://schemas.openxmlformats.org/officeDocument/2006/relationships/hyperlink" Target="https://customwheelhousellc.box.com/shared/static/ygxifr8x0wa4yvs62zesih7rpce80cxw.png" TargetMode="External"/><Relationship Id="rId2212" Type="http://schemas.openxmlformats.org/officeDocument/2006/relationships/hyperlink" Target="https://customwheelhousellc.box.com/shared/static/1jetegnec5of45vjy2yas2bn1qcm287n.png" TargetMode="External"/><Relationship Id="rId836" Type="http://schemas.openxmlformats.org/officeDocument/2006/relationships/hyperlink" Target="https://customwheelhousellc.box.com/shared/static/a493docqu7bs3xckkgiytjbc7wlkvkog.png" TargetMode="External"/><Relationship Id="rId1021" Type="http://schemas.openxmlformats.org/officeDocument/2006/relationships/hyperlink" Target="https://customwheelhousellc.box.com/shared/static/dp307q5r9rntnfrbr55gqa90c7vxt1dz.png" TargetMode="External"/><Relationship Id="rId1119" Type="http://schemas.openxmlformats.org/officeDocument/2006/relationships/hyperlink" Target="https://customwheelhousellc.box.com/shared/static/ek7ntlf6632qp5o034qsuuu7zrvwp72z.png" TargetMode="External"/><Relationship Id="rId1673" Type="http://schemas.openxmlformats.org/officeDocument/2006/relationships/hyperlink" Target="https://customwheelhousellc.box.com/shared/static/to8erjg31b6mxpzjxf19r3s6rvo7vnfb.png" TargetMode="External"/><Relationship Id="rId1880" Type="http://schemas.openxmlformats.org/officeDocument/2006/relationships/hyperlink" Target="https://customwheelhousellc.box.com/shared/static/w5xtk8mm163di1h9q8fri2g026d9pyp1.png" TargetMode="External"/><Relationship Id="rId1978" Type="http://schemas.openxmlformats.org/officeDocument/2006/relationships/hyperlink" Target="https://customwheelhousellc.box.com/shared/static/ymeock8l4gojpuxcfr9b6doqcr863nd9.png" TargetMode="External"/><Relationship Id="rId903" Type="http://schemas.openxmlformats.org/officeDocument/2006/relationships/hyperlink" Target="https://customwheelhousellc.box.com/shared/static/bm8fb0lw376v6y2z40fm9hal1uapcs4w.png" TargetMode="External"/><Relationship Id="rId1326" Type="http://schemas.openxmlformats.org/officeDocument/2006/relationships/hyperlink" Target="https://customwheelhousellc.box.com/shared/static/u20acb868us743ssxjvywhscm6h39on7.png" TargetMode="External"/><Relationship Id="rId1533" Type="http://schemas.openxmlformats.org/officeDocument/2006/relationships/hyperlink" Target="https://customwheelhousellc.box.com/shared/static/olqalupl2v9lsjo3sqshrfuw8l7wtt5c.png" TargetMode="External"/><Relationship Id="rId1740" Type="http://schemas.openxmlformats.org/officeDocument/2006/relationships/hyperlink" Target="https://customwheelhousellc.box.com/shared/static/apqabbx61f2vrdm3ogyasdraa4xsjijo.png" TargetMode="External"/><Relationship Id="rId32" Type="http://schemas.openxmlformats.org/officeDocument/2006/relationships/hyperlink" Target="https://customwheelhousellc.box.com/shared/static/d8lcw0il4dw07ygfo89vxn2j1ek4b9a0.png" TargetMode="External"/><Relationship Id="rId1600" Type="http://schemas.openxmlformats.org/officeDocument/2006/relationships/hyperlink" Target="https://customwheelhousellc.box.com/shared/static/n39hgfcarbemerh3ibbz7witj6b5pu9b.png" TargetMode="External"/><Relationship Id="rId1838" Type="http://schemas.openxmlformats.org/officeDocument/2006/relationships/hyperlink" Target="https://customwheelhousellc.box.com/shared/static/vczxys92ey0e1nptmv1vgr8b3nex8lbl.png" TargetMode="External"/><Relationship Id="rId181" Type="http://schemas.openxmlformats.org/officeDocument/2006/relationships/hyperlink" Target="https://customwheelhousellc.box.com/shared/static/omkpvvhgj5486e5hocfthntw5gru5z9k.png" TargetMode="External"/><Relationship Id="rId1905" Type="http://schemas.openxmlformats.org/officeDocument/2006/relationships/hyperlink" Target="https://customwheelhousellc.box.com/shared/static/2sqte7alrs169wljv63k0o4x9p3g5sos.png" TargetMode="External"/><Relationship Id="rId279" Type="http://schemas.openxmlformats.org/officeDocument/2006/relationships/hyperlink" Target="https://customwheelhousellc.box.com/shared/static/bcs22tlm9zitqa3r3rb41i14o324ggiz.png" TargetMode="External"/><Relationship Id="rId486" Type="http://schemas.openxmlformats.org/officeDocument/2006/relationships/hyperlink" Target="https://customwheelhousellc.box.com/shared/static/z7690cb2mulwcaq5lio08p4lunbye44e.png" TargetMode="External"/><Relationship Id="rId693" Type="http://schemas.openxmlformats.org/officeDocument/2006/relationships/hyperlink" Target="https://customwheelhousellc.box.com/shared/static/5br9jdk68x325b8veluh2ghqgbtce38q.png" TargetMode="External"/><Relationship Id="rId2167" Type="http://schemas.openxmlformats.org/officeDocument/2006/relationships/hyperlink" Target="https://customwheelhousellc.box.com/shared/static/41ldlohya319z1nzb35fo9kikf8s08rw.png" TargetMode="External"/><Relationship Id="rId139" Type="http://schemas.openxmlformats.org/officeDocument/2006/relationships/hyperlink" Target="https://customwheelhousellc.box.com/shared/static/njdy2qlfb4rruj3mnhjkvo5yd1zlabtj.png" TargetMode="External"/><Relationship Id="rId346" Type="http://schemas.openxmlformats.org/officeDocument/2006/relationships/hyperlink" Target="https://customwheelhousellc.box.com/shared/static/ka5g16ppc0d1qoyj7yy8i4mygft52lpf.png" TargetMode="External"/><Relationship Id="rId553" Type="http://schemas.openxmlformats.org/officeDocument/2006/relationships/hyperlink" Target="https://customwheelhousellc.box.com/shared/static/2q2xw7nv95idawqo82vjy9vvcoznfomq.png" TargetMode="External"/><Relationship Id="rId760" Type="http://schemas.openxmlformats.org/officeDocument/2006/relationships/hyperlink" Target="https://customwheelhousellc.box.com/shared/static/7glzaacyg49a48865r9a3wvnaqk24zbm.jpg" TargetMode="External"/><Relationship Id="rId998" Type="http://schemas.openxmlformats.org/officeDocument/2006/relationships/hyperlink" Target="https://customwheelhousellc.box.com/shared/static/bfvj1yzgy2e8dd1n0ipswi54pz0mj7e2.png" TargetMode="External"/><Relationship Id="rId1183" Type="http://schemas.openxmlformats.org/officeDocument/2006/relationships/hyperlink" Target="https://customwheelhousellc.box.com/shared/static/hb5p9p8617hi359wk4n2tkrvtqg8duml.png" TargetMode="External"/><Relationship Id="rId1390" Type="http://schemas.openxmlformats.org/officeDocument/2006/relationships/hyperlink" Target="https://customwheelhousellc.box.com/shared/static/li89d0onbqpobtmsnjhi23n72elkr31r.png" TargetMode="External"/><Relationship Id="rId2027" Type="http://schemas.openxmlformats.org/officeDocument/2006/relationships/hyperlink" Target="https://customwheelhousellc.box.com/shared/static/02cf949z1bpdzn453992xkomglev0s2m.png" TargetMode="External"/><Relationship Id="rId2234" Type="http://schemas.openxmlformats.org/officeDocument/2006/relationships/hyperlink" Target="https://customwheelhousellc.box.com/shared/static/cl52h1ffj204nwiv6ue6dd02wea8lvt6.png" TargetMode="External"/><Relationship Id="rId206" Type="http://schemas.openxmlformats.org/officeDocument/2006/relationships/hyperlink" Target="https://customwheelhousellc.box.com/shared/static/w17d5w9qycyrkzstl1gagwjvkex4axiz.png" TargetMode="External"/><Relationship Id="rId413" Type="http://schemas.openxmlformats.org/officeDocument/2006/relationships/hyperlink" Target="https://customwheelhousellc.box.com/shared/static/aimf90wckts6gwz2txb3kucfsu9bxkcd.jpg" TargetMode="External"/><Relationship Id="rId858" Type="http://schemas.openxmlformats.org/officeDocument/2006/relationships/hyperlink" Target="https://customwheelhousellc.box.com/shared/static/99ktymidvc8646pa9w7e89773c4qjbwl.png" TargetMode="External"/><Relationship Id="rId1043" Type="http://schemas.openxmlformats.org/officeDocument/2006/relationships/hyperlink" Target="https://customwheelhousellc.box.com/shared/static/eg7v4w61qakwqe3hna1di609xufs1uza.png" TargetMode="External"/><Relationship Id="rId1488" Type="http://schemas.openxmlformats.org/officeDocument/2006/relationships/hyperlink" Target="https://customwheelhousellc.box.com/shared/static/m5xa8lxy7t5vuze5bhczpihbok0ilpq1.png" TargetMode="External"/><Relationship Id="rId1695" Type="http://schemas.openxmlformats.org/officeDocument/2006/relationships/hyperlink" Target="https://customwheelhousellc.box.com/shared/static/3aomesmt91j2813p2azkznxcnhzyprsv.png" TargetMode="External"/><Relationship Id="rId620" Type="http://schemas.openxmlformats.org/officeDocument/2006/relationships/hyperlink" Target="https://customwheelhousellc.box.com/shared/static/1dpgoht9r59o4cysh3cdpsfd1sm8v7dv.png" TargetMode="External"/><Relationship Id="rId718" Type="http://schemas.openxmlformats.org/officeDocument/2006/relationships/hyperlink" Target="https://customwheelhousellc.box.com/s/kpnjncablljdparc7301yrny74omnkbm" TargetMode="External"/><Relationship Id="rId925" Type="http://schemas.openxmlformats.org/officeDocument/2006/relationships/hyperlink" Target="https://customwheelhousellc.box.com/shared/static/irgmta52t2sbp7p3h4hf39bra94dzvpx.png" TargetMode="External"/><Relationship Id="rId1250" Type="http://schemas.openxmlformats.org/officeDocument/2006/relationships/hyperlink" Target="https://customwheelhousellc.box.com/shared/static/iy7o772z4mikeok20gvc7eh2bqucvr3s.png" TargetMode="External"/><Relationship Id="rId1348" Type="http://schemas.openxmlformats.org/officeDocument/2006/relationships/hyperlink" Target="https://customwheelhousellc.box.com/shared/static/kmnj60kicbk35f0ubi0z19kl84alxs7t.png" TargetMode="External"/><Relationship Id="rId1555" Type="http://schemas.openxmlformats.org/officeDocument/2006/relationships/hyperlink" Target="https://customwheelhousellc.box.com/shared/static/g3fd83n51ro4k71n0u31low8d7lul49l.png" TargetMode="External"/><Relationship Id="rId1762" Type="http://schemas.openxmlformats.org/officeDocument/2006/relationships/hyperlink" Target="https://customwheelhousellc.box.com/shared/static/l21vxg6fksvblfaa8y2cpdzpy74p3gyy.jpg" TargetMode="External"/><Relationship Id="rId1110" Type="http://schemas.openxmlformats.org/officeDocument/2006/relationships/hyperlink" Target="https://customwheelhousellc.box.com/shared/static/c4ufv9aininvbal09hmrzmmltknaeme3.png" TargetMode="External"/><Relationship Id="rId1208" Type="http://schemas.openxmlformats.org/officeDocument/2006/relationships/hyperlink" Target="https://customwheelhousellc.box.com/shared/static/eq06v4xsmv2or0xj0b367bu0nkkzh29p.png" TargetMode="External"/><Relationship Id="rId1415" Type="http://schemas.openxmlformats.org/officeDocument/2006/relationships/hyperlink" Target="https://customwheelhousellc.box.com/shared/static/90stisi44nvvetifyuf6lpf1gvof26u6.png" TargetMode="External"/><Relationship Id="rId54" Type="http://schemas.openxmlformats.org/officeDocument/2006/relationships/hyperlink" Target="https://customwheelhousellc.box.com/shared/static/li89d0onbqpobtmsnjhi23n72elkr31r.png" TargetMode="External"/><Relationship Id="rId1622" Type="http://schemas.openxmlformats.org/officeDocument/2006/relationships/hyperlink" Target="https://customwheelhousellc.box.com/shared/static/pnnzlvij9jb2jpolkmxeiek7ujy8yge8.jpg" TargetMode="External"/><Relationship Id="rId1927" Type="http://schemas.openxmlformats.org/officeDocument/2006/relationships/hyperlink" Target="https://customwheelhousellc.box.com/shared/static/x27oga09bv96dyzryjkrc5neyg3fzoh2.png" TargetMode="External"/><Relationship Id="rId2091" Type="http://schemas.openxmlformats.org/officeDocument/2006/relationships/hyperlink" Target="https://customwheelhousellc.box.com/shared/static/zrtm689uyzl7nkd0ypbqixm9ok4rdibg.png" TargetMode="External"/><Relationship Id="rId2189" Type="http://schemas.openxmlformats.org/officeDocument/2006/relationships/hyperlink" Target="https://customwheelhousellc.box.com/shared/static/378dkdyf9zrl44rdynm5yx0qwcx759rs.png" TargetMode="External"/><Relationship Id="rId270" Type="http://schemas.openxmlformats.org/officeDocument/2006/relationships/hyperlink" Target="https://customwheelhousellc.box.com/shared/static/6nzmt1n0kshonz5g3ao150lfz5wgblq7.png" TargetMode="External"/><Relationship Id="rId130" Type="http://schemas.openxmlformats.org/officeDocument/2006/relationships/hyperlink" Target="https://customwheelhousellc.box.com/shared/static/5mbso1empw69wyu70owavqgqlw25u8te.png" TargetMode="External"/><Relationship Id="rId368" Type="http://schemas.openxmlformats.org/officeDocument/2006/relationships/hyperlink" Target="https://customwheelhousellc.box.com/shared/static/c4ufv9aininvbal09hmrzmmltknaeme3.png" TargetMode="External"/><Relationship Id="rId575" Type="http://schemas.openxmlformats.org/officeDocument/2006/relationships/hyperlink" Target="https://customwheelhousellc.box.com/shared/static/3mwqrfvnztfvd2jr2jn87ya1sk6ovltm.png" TargetMode="External"/><Relationship Id="rId782" Type="http://schemas.openxmlformats.org/officeDocument/2006/relationships/hyperlink" Target="https://customwheelhousellc.box.com/shared/static/05w9mqs8hqzn6s4mxw46wa0dil9hzhsf.png" TargetMode="External"/><Relationship Id="rId2049" Type="http://schemas.openxmlformats.org/officeDocument/2006/relationships/hyperlink" Target="https://customwheelhousellc.box.com/shared/static/y1kc9gi3pzrewcpk2mxy0n4yglugcmk2.jpg" TargetMode="External"/><Relationship Id="rId2256" Type="http://schemas.openxmlformats.org/officeDocument/2006/relationships/hyperlink" Target="https://customwheelhousellc.box.com/shared/static/63mkj56np3igs28vapkxq63yv5cgut9y.png" TargetMode="External"/><Relationship Id="rId228" Type="http://schemas.openxmlformats.org/officeDocument/2006/relationships/hyperlink" Target="https://customwheelhousellc.box.com/shared/static/x6seev91fgufx6ml69nt3a8a2vtfaee3.png" TargetMode="External"/><Relationship Id="rId435" Type="http://schemas.openxmlformats.org/officeDocument/2006/relationships/hyperlink" Target="https://customwheelhousellc.box.com/shared/static/csq4wua2yzwhu21ttplfghpzwxinh52z.png" TargetMode="External"/><Relationship Id="rId642" Type="http://schemas.openxmlformats.org/officeDocument/2006/relationships/hyperlink" Target="https://customwheelhousellc.box.com/shared/static/4htga0llddyttpo6p93zxxnmeho80x8p.png" TargetMode="External"/><Relationship Id="rId1065" Type="http://schemas.openxmlformats.org/officeDocument/2006/relationships/hyperlink" Target="https://customwheelhousellc.box.com/shared/static/f3y5u7stb37swccmhioqyfus76lwaldn.png" TargetMode="External"/><Relationship Id="rId1272" Type="http://schemas.openxmlformats.org/officeDocument/2006/relationships/hyperlink" Target="https://customwheelhousellc.box.com/shared/static/june41x9tkw95lt9ye4486iv1gj4tp2m.png" TargetMode="External"/><Relationship Id="rId2116" Type="http://schemas.openxmlformats.org/officeDocument/2006/relationships/hyperlink" Target="https://customwheelhousellc.box.com/shared/static/8zr8bzusl0gh0y0jcifc5l522kr9xpah.png" TargetMode="External"/><Relationship Id="rId502" Type="http://schemas.openxmlformats.org/officeDocument/2006/relationships/hyperlink" Target="https://customwheelhousellc.box.com/shared/static/1mczkpw6wkj7h6esvg30oanh3ixc505h.png" TargetMode="External"/><Relationship Id="rId947" Type="http://schemas.openxmlformats.org/officeDocument/2006/relationships/hyperlink" Target="https://customwheelhousellc.box.com/shared/static/c9waojbeputxz8uwmej7q13c06sy9u4n.png" TargetMode="External"/><Relationship Id="rId1132" Type="http://schemas.openxmlformats.org/officeDocument/2006/relationships/hyperlink" Target="https://customwheelhousellc.box.com/shared/static/ha4ph153p6po2pj05c8za8338i9l4u2j.png" TargetMode="External"/><Relationship Id="rId1577" Type="http://schemas.openxmlformats.org/officeDocument/2006/relationships/hyperlink" Target="https://customwheelhousellc.box.com/shared/static/ce8yxdmsusks2rhqq9f9xvhdxfnj5spi.png" TargetMode="External"/><Relationship Id="rId1784" Type="http://schemas.openxmlformats.org/officeDocument/2006/relationships/hyperlink" Target="https://customwheelhousellc.box.com/shared/static/t4svabcpxo6pmmd2gh7pv2zeec6y9q0e.png" TargetMode="External"/><Relationship Id="rId1991" Type="http://schemas.openxmlformats.org/officeDocument/2006/relationships/hyperlink" Target="https://customwheelhousellc.box.com/shared/static/xz150jms28blrzufobwa3d6jb2f0badj.png" TargetMode="External"/><Relationship Id="rId76" Type="http://schemas.openxmlformats.org/officeDocument/2006/relationships/hyperlink" Target="https://customwheelhousellc.box.com/shared/static/492f553wcq1ix884uaj1ujof2xcmmynp.png" TargetMode="External"/><Relationship Id="rId807" Type="http://schemas.openxmlformats.org/officeDocument/2006/relationships/hyperlink" Target="https://customwheelhousellc.box.com/shared/static/9fbxbq8lhxi7njlezeh7hy1jlmv6q921.png" TargetMode="External"/><Relationship Id="rId1437" Type="http://schemas.openxmlformats.org/officeDocument/2006/relationships/hyperlink" Target="https://customwheelhousellc.box.com/shared/static/ayy72tdydgjaigh3jt59e3qpfsz2cekd.png" TargetMode="External"/><Relationship Id="rId1644" Type="http://schemas.openxmlformats.org/officeDocument/2006/relationships/hyperlink" Target="https://customwheelhousellc.box.com/shared/static/nqp8crmfxflotjsokj3emwyzkv8pbshn.png" TargetMode="External"/><Relationship Id="rId1851" Type="http://schemas.openxmlformats.org/officeDocument/2006/relationships/hyperlink" Target="https://customwheelhousellc.box.com/shared/static/0komdxmlhbk0kdlp5ai0qvspgwqyyh9p.png" TargetMode="External"/><Relationship Id="rId1504" Type="http://schemas.openxmlformats.org/officeDocument/2006/relationships/hyperlink" Target="https://customwheelhousellc.box.com/shared/static/m2dyeijlqe5eginapbftf5v0h7m9263n.png" TargetMode="External"/><Relationship Id="rId1711" Type="http://schemas.openxmlformats.org/officeDocument/2006/relationships/hyperlink" Target="https://customwheelhousellc.box.com/shared/static/ogas09bfej803d7miyabg0uxzziitx6j.png" TargetMode="External"/><Relationship Id="rId1949" Type="http://schemas.openxmlformats.org/officeDocument/2006/relationships/hyperlink" Target="https://customwheelhousellc.box.com/shared/static/v9agac1104ziazdii5yyjyeoj2qhi1qt.jpg" TargetMode="External"/><Relationship Id="rId292" Type="http://schemas.openxmlformats.org/officeDocument/2006/relationships/hyperlink" Target="https://customwheelhousellc.box.com/shared/static/3t50f7ha47sajbd86t45b8fwrdeszr6f.png" TargetMode="External"/><Relationship Id="rId1809" Type="http://schemas.openxmlformats.org/officeDocument/2006/relationships/hyperlink" Target="https://customwheelhousellc.box.com/shared/static/oakih2rnsh7th1awyxi5c2l4l533yixq.png" TargetMode="External"/><Relationship Id="rId597" Type="http://schemas.openxmlformats.org/officeDocument/2006/relationships/hyperlink" Target="https://customwheelhousellc.box.com/shared/static/huxfm98m86v8a9hg0w3ln5oyyeg0h2b9.png" TargetMode="External"/><Relationship Id="rId2180" Type="http://schemas.openxmlformats.org/officeDocument/2006/relationships/hyperlink" Target="https://customwheelhousellc.box.com/shared/static/861x9ovsp7h4lwzr2tm90tx4e4p8lew4.png" TargetMode="External"/><Relationship Id="rId2278" Type="http://schemas.openxmlformats.org/officeDocument/2006/relationships/hyperlink" Target="https://customwheelhousellc.box.com/shared/static/jrb85l1srxssn9ssdm6bxo0wmt1n7f8g.png" TargetMode="External"/><Relationship Id="rId152" Type="http://schemas.openxmlformats.org/officeDocument/2006/relationships/hyperlink" Target="https://customwheelhousellc.box.com/shared/static/8nc7vcgiwb542bh96ld5ax54d40nchu2.png" TargetMode="External"/><Relationship Id="rId457" Type="http://schemas.openxmlformats.org/officeDocument/2006/relationships/hyperlink" Target="https://customwheelhousellc.box.com/shared/static/0sho6vuwohddnf71ag3uww6kvojcrc9b.png" TargetMode="External"/><Relationship Id="rId1087" Type="http://schemas.openxmlformats.org/officeDocument/2006/relationships/hyperlink" Target="https://customwheelhousellc.box.com/shared/static/flu0cfv6s67j6p769dpjjy7vef4yvmn5.png" TargetMode="External"/><Relationship Id="rId1294" Type="http://schemas.openxmlformats.org/officeDocument/2006/relationships/hyperlink" Target="https://customwheelhousellc.box.com/shared/static/hni90bq2d4aqceiv261glrtrjpg3iar0.png" TargetMode="External"/><Relationship Id="rId2040" Type="http://schemas.openxmlformats.org/officeDocument/2006/relationships/hyperlink" Target="https://customwheelhousellc.box.com/shared/static/xdo6wvaw44fjsrrw9t8wb742cpdp17ku.png" TargetMode="External"/><Relationship Id="rId2138" Type="http://schemas.openxmlformats.org/officeDocument/2006/relationships/hyperlink" Target="https://customwheelhousellc.box.com/shared/static/qlddx0c9ta01qo4hv4l3fjn8l24ko21j.png" TargetMode="External"/><Relationship Id="rId664" Type="http://schemas.openxmlformats.org/officeDocument/2006/relationships/hyperlink" Target="https://customwheelhousellc.box.com/shared/static/bc9o5fvvolgn63gk793b5c24hj8iyuiv.png" TargetMode="External"/><Relationship Id="rId871" Type="http://schemas.openxmlformats.org/officeDocument/2006/relationships/hyperlink" Target="https://customwheelhousellc.box.com/shared/static/aimf90wckts6gwz2txb3kucfsu9bxkcd.jpg" TargetMode="External"/><Relationship Id="rId969" Type="http://schemas.openxmlformats.org/officeDocument/2006/relationships/hyperlink" Target="https://customwheelhousellc.box.com/shared/static/cffsslqlyubcuiiqowhia99ztc9zjtd6.png" TargetMode="External"/><Relationship Id="rId1599" Type="http://schemas.openxmlformats.org/officeDocument/2006/relationships/hyperlink" Target="https://customwheelhousellc.box.com/shared/static/d8t0av2xtwtjvzzfgp8vxgw3g4apmvoz.png" TargetMode="External"/><Relationship Id="rId317" Type="http://schemas.openxmlformats.org/officeDocument/2006/relationships/hyperlink" Target="https://customwheelhousellc.box.com/shared/static/10hlxcloldx4nenka5xku4r1tdmyj34p.png" TargetMode="External"/><Relationship Id="rId524" Type="http://schemas.openxmlformats.org/officeDocument/2006/relationships/hyperlink" Target="https://customwheelhousellc.box.com/shared/static/q5mvc67xabwctoi0qwvdd1fjdwgyzyw4.png" TargetMode="External"/><Relationship Id="rId731" Type="http://schemas.openxmlformats.org/officeDocument/2006/relationships/hyperlink" Target="https://customwheelhousellc.box.com/shared/static/edq07pgj4v8mwaiexbting679nfvzvc9.png" TargetMode="External"/><Relationship Id="rId1154" Type="http://schemas.openxmlformats.org/officeDocument/2006/relationships/hyperlink" Target="https://customwheelhousellc.box.com/shared/static/qin5ba58sbqwdvkf5ffuim9q13jrkmnt.png" TargetMode="External"/><Relationship Id="rId1361" Type="http://schemas.openxmlformats.org/officeDocument/2006/relationships/hyperlink" Target="https://customwheelhousellc.box.com/s/qv3u43aid0gfl4jzlkg5f907gkb925xb" TargetMode="External"/><Relationship Id="rId1459" Type="http://schemas.openxmlformats.org/officeDocument/2006/relationships/hyperlink" Target="https://customwheelhousellc.box.com/shared/static/yw0vuip70cufvnqv71zflq9b00j3c5tj.png" TargetMode="External"/><Relationship Id="rId2205" Type="http://schemas.openxmlformats.org/officeDocument/2006/relationships/hyperlink" Target="https://customwheelhousellc.box.com/shared/static/knqgr7xyun3ik4nbk7zo1t43k8aqxviy.png" TargetMode="External"/><Relationship Id="rId98" Type="http://schemas.openxmlformats.org/officeDocument/2006/relationships/hyperlink" Target="https://customwheelhousellc.box.com/shared/static/bennou71c9o4hihkog3n8tij5fwqfg45.png" TargetMode="External"/><Relationship Id="rId829" Type="http://schemas.openxmlformats.org/officeDocument/2006/relationships/hyperlink" Target="https://customwheelhousellc.box.com/shared/static/su2cmavdt800glqq0hln7rhhp3ru3bn7.png" TargetMode="External"/><Relationship Id="rId1014" Type="http://schemas.openxmlformats.org/officeDocument/2006/relationships/hyperlink" Target="https://customwheelhousellc.box.com/shared/static/axy0k6dudyhcnle5zloas14d7nqoow6y.png" TargetMode="External"/><Relationship Id="rId1221" Type="http://schemas.openxmlformats.org/officeDocument/2006/relationships/hyperlink" Target="https://customwheelhousellc.box.com/shared/static/rggecz9cbks5bt64zb5qzhh9pnuqxrvd.png" TargetMode="External"/><Relationship Id="rId1666" Type="http://schemas.openxmlformats.org/officeDocument/2006/relationships/hyperlink" Target="https://customwheelhousellc.box.com/shared/static/paf4qc8jp677kvutx86yo9ntkjw6c847.png" TargetMode="External"/><Relationship Id="rId1873" Type="http://schemas.openxmlformats.org/officeDocument/2006/relationships/hyperlink" Target="https://customwheelhousellc.box.com/shared/static/w5xtk8mm163di1h9q8fri2g026d9pyp1.png" TargetMode="External"/><Relationship Id="rId1319" Type="http://schemas.openxmlformats.org/officeDocument/2006/relationships/hyperlink" Target="https://customwheelhousellc.box.com/shared/static/e3iggma9aavajw7ogqt8tnnb9hf5fbfh.png" TargetMode="External"/><Relationship Id="rId1526" Type="http://schemas.openxmlformats.org/officeDocument/2006/relationships/hyperlink" Target="https://customwheelhousellc.box.com/shared/static/nik6tcb3015km12x2p0ajg9igwt7tn8q.png" TargetMode="External"/><Relationship Id="rId1733" Type="http://schemas.openxmlformats.org/officeDocument/2006/relationships/hyperlink" Target="https://customwheelhousellc.box.com/shared/static/scjvthb9j4q6yccmc0a3gag6dh615ord.png" TargetMode="External"/><Relationship Id="rId1940" Type="http://schemas.openxmlformats.org/officeDocument/2006/relationships/hyperlink" Target="https://customwheelhousellc.box.com/shared/static/m9jwz5nbjpuzp6klt1zznfl3x9s4ebml.png" TargetMode="External"/><Relationship Id="rId25" Type="http://schemas.openxmlformats.org/officeDocument/2006/relationships/hyperlink" Target="https://customwheelhousellc.box.com/shared/static/w7k1yr1z5km1slvbq8q36jiwwu4hzo2z.png" TargetMode="External"/><Relationship Id="rId1800" Type="http://schemas.openxmlformats.org/officeDocument/2006/relationships/hyperlink" Target="https://customwheelhousellc.box.com/shared/static/u6bec4c1rceabockxgzbbhedc93fmthc.png" TargetMode="External"/><Relationship Id="rId174" Type="http://schemas.openxmlformats.org/officeDocument/2006/relationships/hyperlink" Target="https://customwheelhousellc.box.com/shared/static/q0dameo29f51bwqkqzd5p8x0wmiawz2b.png" TargetMode="External"/><Relationship Id="rId381" Type="http://schemas.openxmlformats.org/officeDocument/2006/relationships/hyperlink" Target="https://customwheelhousellc.box.com/shared/static/ymeock8l4gojpuxcfr9b6doqcr863nd9.png" TargetMode="External"/><Relationship Id="rId2062" Type="http://schemas.openxmlformats.org/officeDocument/2006/relationships/hyperlink" Target="https://customwheelhousellc.box.com/shared/static/z778ncdtt8d8eki2dirysti8s52u9lnt.png" TargetMode="External"/><Relationship Id="rId241" Type="http://schemas.openxmlformats.org/officeDocument/2006/relationships/hyperlink" Target="https://customwheelhousellc.box.com/shared/static/1n4d08sezx83o4gcxsyadsu9wpgc430j.png" TargetMode="External"/><Relationship Id="rId479" Type="http://schemas.openxmlformats.org/officeDocument/2006/relationships/hyperlink" Target="https://customwheelhousellc.box.com/shared/static/139g80udj4iuwh3sj4fjv94geq79iget.png" TargetMode="External"/><Relationship Id="rId686" Type="http://schemas.openxmlformats.org/officeDocument/2006/relationships/hyperlink" Target="https://customwheelhousellc.box.com/shared/static/1fon8glre7d1teqrikmb3ikj59eoehqm.png" TargetMode="External"/><Relationship Id="rId893" Type="http://schemas.openxmlformats.org/officeDocument/2006/relationships/hyperlink" Target="https://customwheelhousellc.box.com/shared/static/b8u01mz6ulem9p0rv9ep1tn9bodrigdu.png" TargetMode="External"/><Relationship Id="rId339" Type="http://schemas.openxmlformats.org/officeDocument/2006/relationships/hyperlink" Target="https://customwheelhousellc.box.com/shared/static/fqnpi9kjd7ez089e5pccocnii9xxzt7i.png" TargetMode="External"/><Relationship Id="rId546" Type="http://schemas.openxmlformats.org/officeDocument/2006/relationships/hyperlink" Target="https://customwheelhousellc.box.com/shared/static/aj0r6xvwsiv6glojee5d0grgpzkf2rzm.png" TargetMode="External"/><Relationship Id="rId753" Type="http://schemas.openxmlformats.org/officeDocument/2006/relationships/hyperlink" Target="https://customwheelhousellc.box.com/shared/static/7glzaacyg49a48865r9a3wvnaqk24zbm.jpg" TargetMode="External"/><Relationship Id="rId1176" Type="http://schemas.openxmlformats.org/officeDocument/2006/relationships/hyperlink" Target="https://customwheelhousellc.box.com/shared/static/fru58342nam22hyispngrsgbf0l9c6ic.png" TargetMode="External"/><Relationship Id="rId1383" Type="http://schemas.openxmlformats.org/officeDocument/2006/relationships/hyperlink" Target="https://customwheelhousellc.box.com/shared/static/ygqzqkcc90pphmd5z1lut9ey1fqu47nn.png" TargetMode="External"/><Relationship Id="rId2227" Type="http://schemas.openxmlformats.org/officeDocument/2006/relationships/hyperlink" Target="https://customwheelhousellc.box.com/shared/static/zdwk5ncwozlb1jw4nmwi2ei1p9g38ucx.png" TargetMode="External"/><Relationship Id="rId101" Type="http://schemas.openxmlformats.org/officeDocument/2006/relationships/hyperlink" Target="https://customwheelhousellc.box.com/shared/static/1dpgoht9r59o4cysh3cdpsfd1sm8v7dv.png" TargetMode="External"/><Relationship Id="rId406" Type="http://schemas.openxmlformats.org/officeDocument/2006/relationships/hyperlink" Target="https://customwheelhousellc.box.com/shared/static/rp9bkblpv7kd654tooh459qiv9cy10ic.jpg" TargetMode="External"/><Relationship Id="rId960" Type="http://schemas.openxmlformats.org/officeDocument/2006/relationships/hyperlink" Target="https://customwheelhousellc.box.com/shared/static/uaa9xvwmjxst3rmghksizm91hz63idgc.png" TargetMode="External"/><Relationship Id="rId1036" Type="http://schemas.openxmlformats.org/officeDocument/2006/relationships/hyperlink" Target="https://customwheelhousellc.box.com/shared/static/ei685u6rzahtto315fbm7qlx05fl86tj.png" TargetMode="External"/><Relationship Id="rId1243" Type="http://schemas.openxmlformats.org/officeDocument/2006/relationships/hyperlink" Target="https://customwheelhousellc.box.com/shared/static/as1k6bwilj4i3zdshfhm7dkl5u6e9rbw.png" TargetMode="External"/><Relationship Id="rId1590" Type="http://schemas.openxmlformats.org/officeDocument/2006/relationships/hyperlink" Target="https://customwheelhousellc.box.com/shared/static/n39hgfcarbemerh3ibbz7witj6b5pu9b.png" TargetMode="External"/><Relationship Id="rId1688" Type="http://schemas.openxmlformats.org/officeDocument/2006/relationships/hyperlink" Target="https://customwheelhousellc.box.com/shared/static/pxmobqm1k3m7iola3kp4bldswdezq4r6.png" TargetMode="External"/><Relationship Id="rId1895" Type="http://schemas.openxmlformats.org/officeDocument/2006/relationships/hyperlink" Target="https://customwheelhousellc.box.com/shared/static/2sqte7alrs169wljv63k0o4x9p3g5sos.png" TargetMode="External"/><Relationship Id="rId613" Type="http://schemas.openxmlformats.org/officeDocument/2006/relationships/hyperlink" Target="https://customwheelhousellc.box.com/shared/static/4a2xgit79rxhi5vu3gzchcbv1m6bpdmc.png" TargetMode="External"/><Relationship Id="rId820" Type="http://schemas.openxmlformats.org/officeDocument/2006/relationships/hyperlink" Target="https://customwheelhousellc.box.com/shared/static/kcgu5zm5dn7y90v1t05vqo9vnkne45ql.png" TargetMode="External"/><Relationship Id="rId918" Type="http://schemas.openxmlformats.org/officeDocument/2006/relationships/hyperlink" Target="https://customwheelhousellc.box.com/shared/static/brlj7ul8wfnoevn7rskuzc1lvzssa3j2.png" TargetMode="External"/><Relationship Id="rId1450" Type="http://schemas.openxmlformats.org/officeDocument/2006/relationships/hyperlink" Target="https://customwheelhousellc.box.com/shared/static/lz40hlea92gk0ipibjfs3jsd8la320q7.png" TargetMode="External"/><Relationship Id="rId1548" Type="http://schemas.openxmlformats.org/officeDocument/2006/relationships/hyperlink" Target="https://customwheelhousellc.box.com/shared/static/o059ef3me67gjd6xyue6590q6dbgnavx.png" TargetMode="External"/><Relationship Id="rId1755" Type="http://schemas.openxmlformats.org/officeDocument/2006/relationships/hyperlink" Target="https://customwheelhousellc.box.com/shared/static/fsnw87v6r17tkyc7j2lujdvw2h1qzc77.png" TargetMode="External"/><Relationship Id="rId1103" Type="http://schemas.openxmlformats.org/officeDocument/2006/relationships/hyperlink" Target="https://customwheelhousellc.box.com/shared/static/ek7ntlf6632qp5o034qsuuu7zrvwp72z.png" TargetMode="External"/><Relationship Id="rId1310" Type="http://schemas.openxmlformats.org/officeDocument/2006/relationships/hyperlink" Target="https://customwheelhousellc.box.com/shared/static/iq0gwupl018o0t8ofxt0u3bw8b0rjvb3.png" TargetMode="External"/><Relationship Id="rId1408" Type="http://schemas.openxmlformats.org/officeDocument/2006/relationships/hyperlink" Target="https://customwheelhousellc.box.com/shared/static/kw0fueipcqhrd586wvu2ea4z8kz65xi2.png" TargetMode="External"/><Relationship Id="rId1962" Type="http://schemas.openxmlformats.org/officeDocument/2006/relationships/hyperlink" Target="https://customwheelhousellc.box.com/shared/static/ihlq1n5vbjbx3rcutjkm9zhjbstyxyuk.png" TargetMode="External"/><Relationship Id="rId47" Type="http://schemas.openxmlformats.org/officeDocument/2006/relationships/hyperlink" Target="https://customwheelhousellc.box.com/shared/static/tyye0p0kbypf1rxme2qcbt4y1uh0e78d.png" TargetMode="External"/><Relationship Id="rId1615" Type="http://schemas.openxmlformats.org/officeDocument/2006/relationships/hyperlink" Target="https://customwheelhousellc.box.com/shared/static/v2mh6ba2q0n7p47rqyl30h2toha4isnc.jpg" TargetMode="External"/><Relationship Id="rId1822" Type="http://schemas.openxmlformats.org/officeDocument/2006/relationships/hyperlink" Target="https://customwheelhousellc.box.com/shared/static/vczxys92ey0e1nptmv1vgr8b3nex8lbl.png" TargetMode="External"/><Relationship Id="rId196" Type="http://schemas.openxmlformats.org/officeDocument/2006/relationships/hyperlink" Target="https://customwheelhousellc.box.com/shared/static/o9wq86hwo4crjcl2qu3r36wj4engw1xs.png" TargetMode="External"/><Relationship Id="rId2084" Type="http://schemas.openxmlformats.org/officeDocument/2006/relationships/hyperlink" Target="https://customwheelhousellc.box.com/shared/static/1a0ouf4c588w1hgd4ba8ljgg1sx2sbiv.png" TargetMode="External"/><Relationship Id="rId263" Type="http://schemas.openxmlformats.org/officeDocument/2006/relationships/hyperlink" Target="https://customwheelhousellc.box.com/shared/static/6gk1tah6lp9w4lz3vde91no0v15hm2vb.png" TargetMode="External"/><Relationship Id="rId470" Type="http://schemas.openxmlformats.org/officeDocument/2006/relationships/hyperlink" Target="https://customwheelhousellc.box.com/shared/static/dqrh2tyh54fi5gjs2g2kk3m00801y98u.png" TargetMode="External"/><Relationship Id="rId2151" Type="http://schemas.openxmlformats.org/officeDocument/2006/relationships/hyperlink" Target="https://customwheelhousellc.box.com/shared/static/jkyh7g21foh2jmuk53d1n0gd4l254f2i.png" TargetMode="External"/><Relationship Id="rId123" Type="http://schemas.openxmlformats.org/officeDocument/2006/relationships/hyperlink" Target="https://customwheelhousellc.box.com/shared/static/vody1p47svni6abbgd68ctracvwif7l6.png" TargetMode="External"/><Relationship Id="rId330" Type="http://schemas.openxmlformats.org/officeDocument/2006/relationships/hyperlink" Target="https://customwheelhousellc.box.com/shared/static/madmis01sur4kn5t5bhmwfgm1yjun0fv.png" TargetMode="External"/><Relationship Id="rId568" Type="http://schemas.openxmlformats.org/officeDocument/2006/relationships/hyperlink" Target="https://customwheelhousellc.box.com/shared/static/k5qy31aqi4c8c0j1ktef4gm5rpez00eh.png" TargetMode="External"/><Relationship Id="rId775" Type="http://schemas.openxmlformats.org/officeDocument/2006/relationships/hyperlink" Target="https://customwheelhousellc.box.com/shared/static/7knffq6xhswtfhjmux4svz65ducw4cd1.png" TargetMode="External"/><Relationship Id="rId982" Type="http://schemas.openxmlformats.org/officeDocument/2006/relationships/hyperlink" Target="https://customwheelhousellc.box.com/shared/static/vmcr2uis9qd1p2it7d9n5t9efvlejdvs.png" TargetMode="External"/><Relationship Id="rId1198" Type="http://schemas.openxmlformats.org/officeDocument/2006/relationships/hyperlink" Target="https://customwheelhousellc.box.com/shared/static/3u48ttoes670aeq4j4rtn2gwb6n8wpqb.png" TargetMode="External"/><Relationship Id="rId2011" Type="http://schemas.openxmlformats.org/officeDocument/2006/relationships/hyperlink" Target="https://customwheelhousellc.box.com/shared/static/ykevoft8hqc8u78jluebojoxwtkegb9r.png" TargetMode="External"/><Relationship Id="rId2249" Type="http://schemas.openxmlformats.org/officeDocument/2006/relationships/hyperlink" Target="https://customwheelhousellc.box.com/shared/static/5s6rmcijker2vv5xfjblc0sfqsuay438.png" TargetMode="External"/><Relationship Id="rId428" Type="http://schemas.openxmlformats.org/officeDocument/2006/relationships/hyperlink" Target="https://customwheelhousellc.box.com/shared/static/dp307q5r9rntnfrbr55gqa90c7vxt1dz.png" TargetMode="External"/><Relationship Id="rId635" Type="http://schemas.openxmlformats.org/officeDocument/2006/relationships/hyperlink" Target="https://customwheelhousellc.box.com/shared/static/76qwzj6z5t6ovre47vuhj5m0xxhjdvy4.png" TargetMode="External"/><Relationship Id="rId842" Type="http://schemas.openxmlformats.org/officeDocument/2006/relationships/hyperlink" Target="https://customwheelhousellc.box.com/shared/static/ddzr6al42q1g3hrk9e6nk57l5llhiqrg.png" TargetMode="External"/><Relationship Id="rId1058" Type="http://schemas.openxmlformats.org/officeDocument/2006/relationships/hyperlink" Target="https://customwheelhousellc.box.com/shared/static/n46q52ytxnu15g9s5is883n1297zyy6y.png" TargetMode="External"/><Relationship Id="rId1265" Type="http://schemas.openxmlformats.org/officeDocument/2006/relationships/hyperlink" Target="https://customwheelhousellc.box.com/shared/static/opn2j5uthwmi0tbenta2au5ill50hoil.png" TargetMode="External"/><Relationship Id="rId1472" Type="http://schemas.openxmlformats.org/officeDocument/2006/relationships/hyperlink" Target="https://customwheelhousellc.box.com/shared/static/m5xa8lxy7t5vuze5bhczpihbok0ilpq1.png" TargetMode="External"/><Relationship Id="rId2109" Type="http://schemas.openxmlformats.org/officeDocument/2006/relationships/hyperlink" Target="https://customwheelhousellc.box.com/shared/static/d47gbzszyonu8uwocn9ignn516txd33t.png" TargetMode="External"/><Relationship Id="rId702" Type="http://schemas.openxmlformats.org/officeDocument/2006/relationships/hyperlink" Target="https://customwheelhousellc.box.com/shared/static/yl15h4d2hyb72b9r3kia1akyuao49gvv.png" TargetMode="External"/><Relationship Id="rId1125" Type="http://schemas.openxmlformats.org/officeDocument/2006/relationships/hyperlink" Target="https://customwheelhousellc.box.com/shared/static/h1lv0zcv2ag567p0s88t7o67hlcgvhje.png" TargetMode="External"/><Relationship Id="rId1332" Type="http://schemas.openxmlformats.org/officeDocument/2006/relationships/hyperlink" Target="https://customwheelhousellc.box.com/shared/static/k8t8qfcbq44w1h4mfy1ncanlzrgwxpov.png" TargetMode="External"/><Relationship Id="rId1777" Type="http://schemas.openxmlformats.org/officeDocument/2006/relationships/hyperlink" Target="https://customwheelhousellc.box.com/shared/static/q4blsee3hli6tr2ou8x24iyjuidp7rdl.png" TargetMode="External"/><Relationship Id="rId1984" Type="http://schemas.openxmlformats.org/officeDocument/2006/relationships/hyperlink" Target="https://customwheelhousellc.box.com/shared/static/ymeock8l4gojpuxcfr9b6doqcr863nd9.png" TargetMode="External"/><Relationship Id="rId69" Type="http://schemas.openxmlformats.org/officeDocument/2006/relationships/hyperlink" Target="https://customwheelhousellc.box.com/shared/static/01v6vehlepvsk2snkj8mgpm76t1mb3g0.png" TargetMode="External"/><Relationship Id="rId1637" Type="http://schemas.openxmlformats.org/officeDocument/2006/relationships/hyperlink" Target="https://customwheelhousellc.box.com/shared/static/nqp8crmfxflotjsokj3emwyzkv8pbshn.png" TargetMode="External"/><Relationship Id="rId1844" Type="http://schemas.openxmlformats.org/officeDocument/2006/relationships/hyperlink" Target="https://customwheelhousellc.box.com/shared/static/vncbptjyh0chijl0h7f6jhoh8fgofnnl.png" TargetMode="External"/><Relationship Id="rId1704" Type="http://schemas.openxmlformats.org/officeDocument/2006/relationships/hyperlink" Target="https://customwheelhousellc.box.com/shared/static/ogas09bfej803d7miyabg0uxzziitx6j.png" TargetMode="External"/><Relationship Id="rId285" Type="http://schemas.openxmlformats.org/officeDocument/2006/relationships/hyperlink" Target="https://customwheelhousellc.box.com/shared/static/oq4065sdfwfj8iufwt9vhze702icssef.png" TargetMode="External"/><Relationship Id="rId1911" Type="http://schemas.openxmlformats.org/officeDocument/2006/relationships/hyperlink" Target="https://customwheelhousellc.box.com/shared/static/t65l1ha2cfauj7ywaakc7qe1wjva10fu.png" TargetMode="External"/><Relationship Id="rId492" Type="http://schemas.openxmlformats.org/officeDocument/2006/relationships/hyperlink" Target="https://customwheelhousellc.box.com/shared/static/14lfn3mpbsxeg1vsqtdlmuwa0xs9dzmg.png" TargetMode="External"/><Relationship Id="rId797" Type="http://schemas.openxmlformats.org/officeDocument/2006/relationships/hyperlink" Target="https://customwheelhousellc.box.com/shared/static/ceyogc1ecym21pvvxanrxqvikvnej837.png" TargetMode="External"/><Relationship Id="rId2173" Type="http://schemas.openxmlformats.org/officeDocument/2006/relationships/hyperlink" Target="https://customwheelhousellc.box.com/shared/static/z8stihrchugi0xv30tp3w5igwf9lg02z.png" TargetMode="External"/><Relationship Id="rId145" Type="http://schemas.openxmlformats.org/officeDocument/2006/relationships/hyperlink" Target="https://customwheelhousellc.box.com/shared/static/mtemkjfgmejudh1puojxhb2u5k764l7h.png" TargetMode="External"/><Relationship Id="rId352" Type="http://schemas.openxmlformats.org/officeDocument/2006/relationships/hyperlink" Target="https://customwheelhousellc.box.com/shared/static/wxvg8f8ps01x6xu56j79kwrty6o3mvow.png" TargetMode="External"/><Relationship Id="rId1287" Type="http://schemas.openxmlformats.org/officeDocument/2006/relationships/hyperlink" Target="https://customwheelhousellc.box.com/shared/static/hni90bq2d4aqceiv261glrtrjpg3iar0.png" TargetMode="External"/><Relationship Id="rId2033" Type="http://schemas.openxmlformats.org/officeDocument/2006/relationships/hyperlink" Target="https://customwheelhousellc.box.com/shared/static/02cf949z1bpdzn453992xkomglev0s2m.png" TargetMode="External"/><Relationship Id="rId2240" Type="http://schemas.openxmlformats.org/officeDocument/2006/relationships/hyperlink" Target="https://customwheelhousellc.box.com/shared/static/63mkj56np3igs28vapkxq63yv5cgut9y.png" TargetMode="External"/><Relationship Id="rId212" Type="http://schemas.openxmlformats.org/officeDocument/2006/relationships/hyperlink" Target="https://customwheelhousellc.box.com/shared/static/2sqte7alrs169wljv63k0o4x9p3g5sos.png" TargetMode="External"/><Relationship Id="rId657" Type="http://schemas.openxmlformats.org/officeDocument/2006/relationships/hyperlink" Target="https://customwheelhousellc.box.com/shared/static/hilgjc6cmhggvc087y31n24jt2786zq6.png" TargetMode="External"/><Relationship Id="rId864" Type="http://schemas.openxmlformats.org/officeDocument/2006/relationships/hyperlink" Target="https://customwheelhousellc.box.com/shared/static/a8fio4lcgzbe9w8tl0mxsxzo5cog83en.png" TargetMode="External"/><Relationship Id="rId1494" Type="http://schemas.openxmlformats.org/officeDocument/2006/relationships/hyperlink" Target="https://customwheelhousellc.box.com/shared/static/m2dyeijlqe5eginapbftf5v0h7m9263n.png" TargetMode="External"/><Relationship Id="rId1799" Type="http://schemas.openxmlformats.org/officeDocument/2006/relationships/hyperlink" Target="https://customwheelhousellc.box.com/shared/static/bwxfz9knclvd6rx1cevviwjuuqdpgxvz.png" TargetMode="External"/><Relationship Id="rId2100" Type="http://schemas.openxmlformats.org/officeDocument/2006/relationships/hyperlink" Target="https://customwheelhousellc.box.com/shared/static/61pbgghp7ktni7106knzvr0dglz5zby1.jpg" TargetMode="External"/><Relationship Id="rId517" Type="http://schemas.openxmlformats.org/officeDocument/2006/relationships/hyperlink" Target="https://customwheelhousellc.box.com/shared/static/cvjc11wzxvoh64j158x2u3zi64s6md36.png" TargetMode="External"/><Relationship Id="rId724" Type="http://schemas.openxmlformats.org/officeDocument/2006/relationships/hyperlink" Target="https://customwheelhousellc.box.com/s/kpnjncablljdparc7301yrny74omnkbm" TargetMode="External"/><Relationship Id="rId931" Type="http://schemas.openxmlformats.org/officeDocument/2006/relationships/hyperlink" Target="https://customwheelhousellc.box.com/shared/static/bv0zlpegig1wku0e5wp53jtarynkbqh5.png" TargetMode="External"/><Relationship Id="rId1147" Type="http://schemas.openxmlformats.org/officeDocument/2006/relationships/hyperlink" Target="https://customwheelhousellc.box.com/shared/static/fqnpi9kjd7ez089e5pccocnii9xxzt7i.png" TargetMode="External"/><Relationship Id="rId1354" Type="http://schemas.openxmlformats.org/officeDocument/2006/relationships/hyperlink" Target="https://customwheelhousellc.box.com/shared/static/kmnj60kicbk35f0ubi0z19kl84alxs7t.png" TargetMode="External"/><Relationship Id="rId1561" Type="http://schemas.openxmlformats.org/officeDocument/2006/relationships/hyperlink" Target="https://customwheelhousellc.box.com/shared/static/6bh8klnkkhjmtjiz0w67pc9lj8fw1y0k.png" TargetMode="External"/><Relationship Id="rId60" Type="http://schemas.openxmlformats.org/officeDocument/2006/relationships/hyperlink" Target="https://customwheelhousellc.box.com/shared/static/s9ovmhpotertxfvtuflnridoomwqjy35.png" TargetMode="External"/><Relationship Id="rId1007" Type="http://schemas.openxmlformats.org/officeDocument/2006/relationships/hyperlink" Target="https://customwheelhousellc.box.com/shared/static/d770esdq3p4yz2jctbvw9255udco0ztp.jpg" TargetMode="External"/><Relationship Id="rId1214" Type="http://schemas.openxmlformats.org/officeDocument/2006/relationships/hyperlink" Target="https://customwheelhousellc.box.com/shared/static/0gxuw82u4e1l1qtgyg9ejcghmuw0sbgs.png" TargetMode="External"/><Relationship Id="rId1421" Type="http://schemas.openxmlformats.org/officeDocument/2006/relationships/hyperlink" Target="https://customwheelhousellc.box.com/shared/static/90stisi44nvvetifyuf6lpf1gvof26u6.png" TargetMode="External"/><Relationship Id="rId1659" Type="http://schemas.openxmlformats.org/officeDocument/2006/relationships/hyperlink" Target="https://customwheelhousellc.box.com/shared/static/v7oqrxymjpl2e70ioxp3gvdj6pivvutp.png" TargetMode="External"/><Relationship Id="rId1866" Type="http://schemas.openxmlformats.org/officeDocument/2006/relationships/hyperlink" Target="https://customwheelhousellc.box.com/shared/static/vj68cxyuwj3he81ax4dpe0r2jmub6ez4.png" TargetMode="External"/><Relationship Id="rId1519" Type="http://schemas.openxmlformats.org/officeDocument/2006/relationships/hyperlink" Target="https://customwheelhousellc.box.com/shared/static/sala7s6g8uyyp41wvagf8m83omomt1vj.png" TargetMode="External"/><Relationship Id="rId1726" Type="http://schemas.openxmlformats.org/officeDocument/2006/relationships/hyperlink" Target="https://customwheelhousellc.box.com/shared/static/scjvthb9j4q6yccmc0a3gag6dh615ord.png" TargetMode="External"/><Relationship Id="rId1933" Type="http://schemas.openxmlformats.org/officeDocument/2006/relationships/hyperlink" Target="https://customwheelhousellc.box.com/shared/static/x6zhoq0pkibxacono4lu10pc659tqwqo.png" TargetMode="External"/><Relationship Id="rId18" Type="http://schemas.openxmlformats.org/officeDocument/2006/relationships/hyperlink" Target="https://customwheelhousellc.box.com/shared/static/7e3yo1qyd82kut1plnmyb6jlhxbtev84.png" TargetMode="External"/><Relationship Id="rId2195" Type="http://schemas.openxmlformats.org/officeDocument/2006/relationships/hyperlink" Target="https://customwheelhousellc.box.com/shared/static/40d1c2oagbhuqf4fem2oa9f87g5yyjks.png" TargetMode="External"/><Relationship Id="rId167" Type="http://schemas.openxmlformats.org/officeDocument/2006/relationships/hyperlink" Target="https://customwheelhousellc.box.com/shared/static/unzz5964svb6dbz2fp3ttzp7mbkv24ho.png" TargetMode="External"/><Relationship Id="rId374" Type="http://schemas.openxmlformats.org/officeDocument/2006/relationships/hyperlink" Target="https://customwheelhousellc.box.com/shared/static/bv0zlpegig1wku0e5wp53jtarynkbqh5.png" TargetMode="External"/><Relationship Id="rId581" Type="http://schemas.openxmlformats.org/officeDocument/2006/relationships/hyperlink" Target="https://customwheelhousellc.box.com/shared/static/3mwqrfvnztfvd2jr2jn87ya1sk6ovltm.png" TargetMode="External"/><Relationship Id="rId2055" Type="http://schemas.openxmlformats.org/officeDocument/2006/relationships/hyperlink" Target="https://customwheelhousellc.box.com/shared/static/d8lcw0il4dw07ygfo89vxn2j1ek4b9a0.png" TargetMode="External"/><Relationship Id="rId2262" Type="http://schemas.openxmlformats.org/officeDocument/2006/relationships/hyperlink" Target="https://customwheelhousellc.box.com/shared/static/jrb85l1srxssn9ssdm6bxo0wmt1n7f8g.png" TargetMode="External"/><Relationship Id="rId234" Type="http://schemas.openxmlformats.org/officeDocument/2006/relationships/hyperlink" Target="https://customwheelhousellc.box.com/shared/static/nik6tcb3015km12x2p0ajg9igwt7tn8q.png" TargetMode="External"/><Relationship Id="rId679" Type="http://schemas.openxmlformats.org/officeDocument/2006/relationships/hyperlink" Target="https://customwheelhousellc.box.com/shared/static/id8mv6zf02qpkl8pcchmizzs7sumldlu.png" TargetMode="External"/><Relationship Id="rId886" Type="http://schemas.openxmlformats.org/officeDocument/2006/relationships/hyperlink" Target="https://customwheelhousellc.box.com/shared/static/kdugie0hwcahd8bxavxixnronwop1qhp.png" TargetMode="External"/><Relationship Id="rId2" Type="http://schemas.openxmlformats.org/officeDocument/2006/relationships/hyperlink" Target="https://customwheelhousellc.box.com/shared/static/9y532dqgsute5r7xy2vta9c4a1lwl70d.png" TargetMode="External"/><Relationship Id="rId441" Type="http://schemas.openxmlformats.org/officeDocument/2006/relationships/hyperlink" Target="https://customwheelhousellc.box.com/shared/static/02o7kzi7sv6m025yqw2k0qu97mfnjwjd.png" TargetMode="External"/><Relationship Id="rId539" Type="http://schemas.openxmlformats.org/officeDocument/2006/relationships/hyperlink" Target="https://customwheelhousellc.box.com/shared/static/2p28facf0qk97ourbvaqfk68qhkmf91k.png" TargetMode="External"/><Relationship Id="rId746" Type="http://schemas.openxmlformats.org/officeDocument/2006/relationships/hyperlink" Target="https://customwheelhousellc.box.com/shared/static/6bh8klnkkhjmtjiz0w67pc9lj8fw1y0k.png" TargetMode="External"/><Relationship Id="rId1071" Type="http://schemas.openxmlformats.org/officeDocument/2006/relationships/hyperlink" Target="https://customwheelhousellc.box.com/shared/static/f3y5u7stb37swccmhioqyfus76lwaldn.png" TargetMode="External"/><Relationship Id="rId1169" Type="http://schemas.openxmlformats.org/officeDocument/2006/relationships/hyperlink" Target="https://customwheelhousellc.box.com/shared/static/z8muqeeiek8uczrzujxspoilvxq7dwml.png" TargetMode="External"/><Relationship Id="rId1376" Type="http://schemas.openxmlformats.org/officeDocument/2006/relationships/hyperlink" Target="https://customwheelhousellc.box.com/shared/static/affk1x0rh3q14jtr1p0fsapgsbeprklm.png" TargetMode="External"/><Relationship Id="rId1583" Type="http://schemas.openxmlformats.org/officeDocument/2006/relationships/hyperlink" Target="https://customwheelhousellc.box.com/shared/static/h5f0196799si9nj26688vcvcuwyvtkc4.png" TargetMode="External"/><Relationship Id="rId2122" Type="http://schemas.openxmlformats.org/officeDocument/2006/relationships/hyperlink" Target="https://customwheelhousellc.box.com/shared/static/8xkaf0mrjc78be89pajypc1rbam0i2ct.png" TargetMode="External"/><Relationship Id="rId301" Type="http://schemas.openxmlformats.org/officeDocument/2006/relationships/hyperlink" Target="https://customwheelhousellc.box.com/shared/static/w6yrsxbmu0c7lb6dcas4pbqapwbp499e.png" TargetMode="External"/><Relationship Id="rId953" Type="http://schemas.openxmlformats.org/officeDocument/2006/relationships/hyperlink" Target="https://customwheelhousellc.box.com/shared/static/bys9dc2w1io8zm3apjglic2e2uaoh3ng.png" TargetMode="External"/><Relationship Id="rId1029" Type="http://schemas.openxmlformats.org/officeDocument/2006/relationships/hyperlink" Target="https://customwheelhousellc.box.com/shared/static/x3lfe6lxi0uv025nlo2coerlp94yb0li.png" TargetMode="External"/><Relationship Id="rId1236" Type="http://schemas.openxmlformats.org/officeDocument/2006/relationships/hyperlink" Target="https://customwheelhousellc.box.com/shared/static/i6ajps82xwwa5o5uf186ehoo8xq1sp65.png" TargetMode="External"/><Relationship Id="rId1790" Type="http://schemas.openxmlformats.org/officeDocument/2006/relationships/hyperlink" Target="https://customwheelhousellc.box.com/shared/static/u6bec4c1rceabockxgzbbhedc93fmthc.png" TargetMode="External"/><Relationship Id="rId1888" Type="http://schemas.openxmlformats.org/officeDocument/2006/relationships/hyperlink" Target="https://customwheelhousellc.box.com/shared/static/w5xtk8mm163di1h9q8fri2g026d9pyp1.png" TargetMode="External"/><Relationship Id="rId82" Type="http://schemas.openxmlformats.org/officeDocument/2006/relationships/hyperlink" Target="https://customwheelhousellc.box.com/shared/static/ygqzqkcc90pphmd5z1lut9ey1fqu47nn.png" TargetMode="External"/><Relationship Id="rId606" Type="http://schemas.openxmlformats.org/officeDocument/2006/relationships/hyperlink" Target="https://customwheelhousellc.box.com/shared/static/4a2xgit79rxhi5vu3gzchcbv1m6bpdmc.png" TargetMode="External"/><Relationship Id="rId813" Type="http://schemas.openxmlformats.org/officeDocument/2006/relationships/hyperlink" Target="https://customwheelhousellc.box.com/shared/static/9fbxbq8lhxi7njlezeh7hy1jlmv6q921.png" TargetMode="External"/><Relationship Id="rId1443" Type="http://schemas.openxmlformats.org/officeDocument/2006/relationships/hyperlink" Target="https://customwheelhousellc.box.com/shared/static/ayy72tdydgjaigh3jt59e3qpfsz2cekd.png" TargetMode="External"/><Relationship Id="rId1650" Type="http://schemas.openxmlformats.org/officeDocument/2006/relationships/hyperlink" Target="https://customwheelhousellc.box.com/shared/static/pj5witfgkmybu2jsoegxcukn4tyosxpj.png" TargetMode="External"/><Relationship Id="rId1748" Type="http://schemas.openxmlformats.org/officeDocument/2006/relationships/hyperlink" Target="https://customwheelhousellc.box.com/shared/static/apqabbx61f2vrdm3ogyasdraa4xsjijo.png" TargetMode="External"/><Relationship Id="rId1303" Type="http://schemas.openxmlformats.org/officeDocument/2006/relationships/hyperlink" Target="https://customwheelhousellc.box.com/shared/static/k2cg8bfiok1ex9lhwjsc8miacp8ezg3p.png" TargetMode="External"/><Relationship Id="rId1510" Type="http://schemas.openxmlformats.org/officeDocument/2006/relationships/hyperlink" Target="https://customwheelhousellc.box.com/shared/static/m2dyeijlqe5eginapbftf5v0h7m9263n.png" TargetMode="External"/><Relationship Id="rId1955" Type="http://schemas.openxmlformats.org/officeDocument/2006/relationships/hyperlink" Target="https://customwheelhousellc.box.com/shared/static/v9agac1104ziazdii5yyjyeoj2qhi1qt.jpg" TargetMode="External"/><Relationship Id="rId1608" Type="http://schemas.openxmlformats.org/officeDocument/2006/relationships/hyperlink" Target="https://customwheelhousellc.box.com/shared/static/n39hgfcarbemerh3ibbz7witj6b5pu9b.png" TargetMode="External"/><Relationship Id="rId1815" Type="http://schemas.openxmlformats.org/officeDocument/2006/relationships/hyperlink" Target="https://customwheelhousellc.box.com/shared/static/sijtlsradjbuf8pkanyn9bwbkegwx75x.png" TargetMode="External"/><Relationship Id="rId189" Type="http://schemas.openxmlformats.org/officeDocument/2006/relationships/hyperlink" Target="https://customwheelhousellc.box.com/shared/static/iyjsw5gtvl64909qjmagvbp8zdow732f.png" TargetMode="External"/><Relationship Id="rId396" Type="http://schemas.openxmlformats.org/officeDocument/2006/relationships/hyperlink" Target="https://customwheelhousellc.box.com/shared/static/k34yf2a17st0wk69mhbebv7p4y2udgpj.png" TargetMode="External"/><Relationship Id="rId2077" Type="http://schemas.openxmlformats.org/officeDocument/2006/relationships/hyperlink" Target="https://customwheelhousellc.box.com/shared/static/d8lcw0il4dw07ygfo89vxn2j1ek4b9a0.png" TargetMode="External"/><Relationship Id="rId2284" Type="http://schemas.openxmlformats.org/officeDocument/2006/relationships/hyperlink" Target="https://customwheelhousellc.box.com/shared/static/jrb85l1srxssn9ssdm6bxo0wmt1n7f8g.png" TargetMode="External"/><Relationship Id="rId256" Type="http://schemas.openxmlformats.org/officeDocument/2006/relationships/hyperlink" Target="https://customwheelhousellc.box.com/shared/static/ik1u30bhlqs1z2tnp71utvq1qxqk6a2k.png" TargetMode="External"/><Relationship Id="rId463" Type="http://schemas.openxmlformats.org/officeDocument/2006/relationships/hyperlink" Target="https://customwheelhousellc.box.com/shared/static/0n7nhpvsgd6thui7lmra4dxupzotlvlb.png" TargetMode="External"/><Relationship Id="rId670" Type="http://schemas.openxmlformats.org/officeDocument/2006/relationships/hyperlink" Target="https://customwheelhousellc.box.com/shared/static/58okmtyuejqeqs3tu12d78k9zzcq39uv.png" TargetMode="External"/><Relationship Id="rId1093" Type="http://schemas.openxmlformats.org/officeDocument/2006/relationships/hyperlink" Target="https://customwheelhousellc.box.com/shared/static/gwd5262of3jpy20ynyxvhk56sjblzxe7.png" TargetMode="External"/><Relationship Id="rId2144" Type="http://schemas.openxmlformats.org/officeDocument/2006/relationships/hyperlink" Target="https://customwheelhousellc.box.com/shared/static/qlddx0c9ta01qo4hv4l3fjn8l24ko21j.png" TargetMode="External"/><Relationship Id="rId116" Type="http://schemas.openxmlformats.org/officeDocument/2006/relationships/hyperlink" Target="https://customwheelhousellc.box.com/shared/static/osr6o9js3i26dk5zexo5hah25k9gdboe.png" TargetMode="External"/><Relationship Id="rId323" Type="http://schemas.openxmlformats.org/officeDocument/2006/relationships/hyperlink" Target="https://customwheelhousellc.box.com/shared/static/y51oijsjgdhgd9p8ggpk5qtd9igmyjdx.png" TargetMode="External"/><Relationship Id="rId530" Type="http://schemas.openxmlformats.org/officeDocument/2006/relationships/hyperlink" Target="https://customwheelhousellc.box.com/shared/static/2oxjdawg1qzam8g6hk20jongom1e9p9f.png" TargetMode="External"/><Relationship Id="rId768" Type="http://schemas.openxmlformats.org/officeDocument/2006/relationships/hyperlink" Target="https://customwheelhousellc.box.com/shared/static/tyye0p0kbypf1rxme2qcbt4y1uh0e78d.png" TargetMode="External"/><Relationship Id="rId975" Type="http://schemas.openxmlformats.org/officeDocument/2006/relationships/hyperlink" Target="https://customwheelhousellc.box.com/shared/static/ct5y219def7h8o999dzmhv170rynoxcy.jpg" TargetMode="External"/><Relationship Id="rId1160" Type="http://schemas.openxmlformats.org/officeDocument/2006/relationships/hyperlink" Target="https://customwheelhousellc.box.com/shared/static/ffk8fhft2yz6ghgewizcw29b4f6ynbfu.png" TargetMode="External"/><Relationship Id="rId1398" Type="http://schemas.openxmlformats.org/officeDocument/2006/relationships/hyperlink" Target="https://customwheelhousellc.box.com/shared/static/ljh7x7y7yvamj9f5n2w0svej7f8w3q52.png" TargetMode="External"/><Relationship Id="rId2004" Type="http://schemas.openxmlformats.org/officeDocument/2006/relationships/hyperlink" Target="https://customwheelhousellc.box.com/shared/static/4nmhuyt34f61oxbywkxmemmx4xla06xg.png" TargetMode="External"/><Relationship Id="rId2211" Type="http://schemas.openxmlformats.org/officeDocument/2006/relationships/hyperlink" Target="https://customwheelhousellc.box.com/shared/static/f6hn549pd3y0sif2t8330ghmd5xugthn.png" TargetMode="External"/><Relationship Id="rId628" Type="http://schemas.openxmlformats.org/officeDocument/2006/relationships/hyperlink" Target="https://customwheelhousellc.box.com/shared/static/49eqtdcd0lknoch8j3abwmtwkc9n99dt.png" TargetMode="External"/><Relationship Id="rId835" Type="http://schemas.openxmlformats.org/officeDocument/2006/relationships/hyperlink" Target="https://customwheelhousellc.box.com/shared/static/a493docqu7bs3xckkgiytjbc7wlkvkog.png" TargetMode="External"/><Relationship Id="rId1258" Type="http://schemas.openxmlformats.org/officeDocument/2006/relationships/hyperlink" Target="https://customwheelhousellc.box.com/shared/static/iyjsw5gtvl64909qjmagvbp8zdow732f.png" TargetMode="External"/><Relationship Id="rId1465" Type="http://schemas.openxmlformats.org/officeDocument/2006/relationships/hyperlink" Target="https://customwheelhousellc.box.com/shared/static/7403cckf9pe1sj2oj8169skvhe8goq55.png" TargetMode="External"/><Relationship Id="rId1672" Type="http://schemas.openxmlformats.org/officeDocument/2006/relationships/hyperlink" Target="https://customwheelhousellc.box.com/shared/static/paf4qc8jp677kvutx86yo9ntkjw6c847.png" TargetMode="External"/><Relationship Id="rId1020" Type="http://schemas.openxmlformats.org/officeDocument/2006/relationships/hyperlink" Target="https://customwheelhousellc.box.com/shared/static/v6p47tnv1xr297ra2rmp32rq6pzsd44y.png" TargetMode="External"/><Relationship Id="rId1118" Type="http://schemas.openxmlformats.org/officeDocument/2006/relationships/hyperlink" Target="https://customwheelhousellc.box.com/shared/static/c4ufv9aininvbal09hmrzmmltknaeme3.png" TargetMode="External"/><Relationship Id="rId1325" Type="http://schemas.openxmlformats.org/officeDocument/2006/relationships/hyperlink" Target="https://customwheelhousellc.box.com/shared/static/k8t8qfcbq44w1h4mfy1ncanlzrgwxpov.png" TargetMode="External"/><Relationship Id="rId1532" Type="http://schemas.openxmlformats.org/officeDocument/2006/relationships/hyperlink" Target="https://customwheelhousellc.box.com/shared/static/nowff22f4zfhzqq5abf2ar0m2sxbfzta.png" TargetMode="External"/><Relationship Id="rId1977" Type="http://schemas.openxmlformats.org/officeDocument/2006/relationships/hyperlink" Target="https://customwheelhousellc.box.com/shared/static/xz150jms28blrzufobwa3d6jb2f0badj.png" TargetMode="External"/><Relationship Id="rId902" Type="http://schemas.openxmlformats.org/officeDocument/2006/relationships/hyperlink" Target="https://customwheelhousellc.box.com/shared/static/ro9j4d2t4spk8yeowc3zw9gp900t8tdq.png" TargetMode="External"/><Relationship Id="rId1837" Type="http://schemas.openxmlformats.org/officeDocument/2006/relationships/hyperlink" Target="https://customwheelhousellc.box.com/shared/static/x7sy6v49gld1o1cratfn5l6oaurk6eqi.png" TargetMode="External"/><Relationship Id="rId31" Type="http://schemas.openxmlformats.org/officeDocument/2006/relationships/hyperlink" Target="https://customwheelhousellc.box.com/shared/static/t65l1ha2cfauj7ywaakc7qe1wjva10fu.png" TargetMode="External"/><Relationship Id="rId2099" Type="http://schemas.openxmlformats.org/officeDocument/2006/relationships/hyperlink" Target="https://customwheelhousellc.box.com/shared/static/z5kgy509x0w34cp41vmqmsuz1g5pner2.jpg" TargetMode="External"/><Relationship Id="rId180" Type="http://schemas.openxmlformats.org/officeDocument/2006/relationships/hyperlink" Target="https://customwheelhousellc.box.com/shared/static/4qlw26pxzhldfuyj6d95pfku6ainsjyr.png" TargetMode="External"/><Relationship Id="rId278" Type="http://schemas.openxmlformats.org/officeDocument/2006/relationships/hyperlink" Target="https://customwheelhousellc.box.com/shared/static/tbr0gbv4921hvjeasoolr034betm1vpi.png" TargetMode="External"/><Relationship Id="rId1904" Type="http://schemas.openxmlformats.org/officeDocument/2006/relationships/hyperlink" Target="https://customwheelhousellc.box.com/shared/static/vy60648obkwp2rhz43ql9w9qxfys4r93.png" TargetMode="External"/><Relationship Id="rId485" Type="http://schemas.openxmlformats.org/officeDocument/2006/relationships/hyperlink" Target="https://customwheelhousellc.box.com/shared/static/z7690cb2mulwcaq5lio08p4lunbye44e.png" TargetMode="External"/><Relationship Id="rId692" Type="http://schemas.openxmlformats.org/officeDocument/2006/relationships/hyperlink" Target="https://customwheelhousellc.box.com/shared/static/5br9jdk68x325b8veluh2ghqgbtce38q.png" TargetMode="External"/><Relationship Id="rId2166" Type="http://schemas.openxmlformats.org/officeDocument/2006/relationships/hyperlink" Target="https://customwheelhousellc.box.com/shared/static/gbasy4wnsfrky5t6ia1wkubn9ec31l3x.png" TargetMode="External"/><Relationship Id="rId138" Type="http://schemas.openxmlformats.org/officeDocument/2006/relationships/hyperlink" Target="https://customwheelhousellc.box.com/shared/static/5dzgns6df2fvcx559jz09yys0bq6od07.png" TargetMode="External"/><Relationship Id="rId345" Type="http://schemas.openxmlformats.org/officeDocument/2006/relationships/hyperlink" Target="https://customwheelhousellc.box.com/shared/static/cbkf64jrj2h5km4rkydqwx8mg355yjct.jpg" TargetMode="External"/><Relationship Id="rId552" Type="http://schemas.openxmlformats.org/officeDocument/2006/relationships/hyperlink" Target="https://customwheelhousellc.box.com/shared/static/2q2xw7nv95idawqo82vjy9vvcoznfomq.png" TargetMode="External"/><Relationship Id="rId997" Type="http://schemas.openxmlformats.org/officeDocument/2006/relationships/hyperlink" Target="https://customwheelhousellc.box.com/shared/static/d2gtvn9ac5cnfet55kg7wa8jvfrhi6uu.png" TargetMode="External"/><Relationship Id="rId1182" Type="http://schemas.openxmlformats.org/officeDocument/2006/relationships/hyperlink" Target="https://customwheelhousellc.box.com/shared/static/f354q1bxh6nnnfe7m5cslfghjja8z42u.png" TargetMode="External"/><Relationship Id="rId2026" Type="http://schemas.openxmlformats.org/officeDocument/2006/relationships/hyperlink" Target="https://customwheelhousellc.box.com/shared/static/yi1aba45z3kbwsk6rkvf7t2iyagbxw24.png" TargetMode="External"/><Relationship Id="rId2233" Type="http://schemas.openxmlformats.org/officeDocument/2006/relationships/hyperlink" Target="https://customwheelhousellc.box.com/shared/static/u3icraahx5tm6gr4hnxiekzi3v5fo535.png" TargetMode="External"/><Relationship Id="rId205" Type="http://schemas.openxmlformats.org/officeDocument/2006/relationships/hyperlink" Target="https://customwheelhousellc.box.com/shared/static/y5mllp4ngi1vfdeqwf41a98zm3vtpiyz.png" TargetMode="External"/><Relationship Id="rId412" Type="http://schemas.openxmlformats.org/officeDocument/2006/relationships/hyperlink" Target="https://customwheelhousellc.box.com/shared/static/esohhdlc0nj33191504lbskf3qmxi8l9.jpg" TargetMode="External"/><Relationship Id="rId857" Type="http://schemas.openxmlformats.org/officeDocument/2006/relationships/hyperlink" Target="https://customwheelhousellc.box.com/shared/static/a7cxkbo2vjbvjbx1t003ggmrv98cwhh1.jpg" TargetMode="External"/><Relationship Id="rId1042" Type="http://schemas.openxmlformats.org/officeDocument/2006/relationships/hyperlink" Target="https://customwheelhousellc.box.com/shared/static/s2zizv6brg5hcue0nxw9t207etspf8p6.png" TargetMode="External"/><Relationship Id="rId1487" Type="http://schemas.openxmlformats.org/officeDocument/2006/relationships/hyperlink" Target="https://customwheelhousellc.box.com/shared/static/3x4ngmsm1a1ck977hmb5ur3mezx0vrxs.png" TargetMode="External"/><Relationship Id="rId1694" Type="http://schemas.openxmlformats.org/officeDocument/2006/relationships/hyperlink" Target="https://customwheelhousellc.box.com/shared/static/qau92y8lyjz4k2zcz0sm4jeaztmj4kr6.png" TargetMode="External"/><Relationship Id="rId717" Type="http://schemas.openxmlformats.org/officeDocument/2006/relationships/hyperlink" Target="https://customwheelhousellc.box.com/s/kpnjncablljdparc7301yrny74omnkbm" TargetMode="External"/><Relationship Id="rId924" Type="http://schemas.openxmlformats.org/officeDocument/2006/relationships/hyperlink" Target="https://customwheelhousellc.box.com/shared/static/irgmta52t2sbp7p3h4hf39bra94dzvpx.png" TargetMode="External"/><Relationship Id="rId1347" Type="http://schemas.openxmlformats.org/officeDocument/2006/relationships/hyperlink" Target="https://customwheelhousellc.box.com/shared/static/kmnj60kicbk35f0ubi0z19kl84alxs7t.png" TargetMode="External"/><Relationship Id="rId1554" Type="http://schemas.openxmlformats.org/officeDocument/2006/relationships/hyperlink" Target="https://customwheelhousellc.box.com/shared/static/g3fd83n51ro4k71n0u31low8d7lul49l.png" TargetMode="External"/><Relationship Id="rId1761" Type="http://schemas.openxmlformats.org/officeDocument/2006/relationships/hyperlink" Target="https://customwheelhousellc.box.com/shared/static/6pba6dvok9z53u6bfinzucysn59dtr1b.png" TargetMode="External"/><Relationship Id="rId1999" Type="http://schemas.openxmlformats.org/officeDocument/2006/relationships/hyperlink" Target="https://customwheelhousellc.box.com/shared/static/xsv1khh4fy11ztxvjtmpfjx62tsjan2v.png" TargetMode="External"/><Relationship Id="rId53" Type="http://schemas.openxmlformats.org/officeDocument/2006/relationships/hyperlink" Target="https://customwheelhousellc.box.com/shared/static/yl15h4d2hyb72b9r3kia1akyuao49gvv.png" TargetMode="External"/><Relationship Id="rId1207" Type="http://schemas.openxmlformats.org/officeDocument/2006/relationships/hyperlink" Target="https://customwheelhousellc.box.com/shared/static/eq06v4xsmv2or0xj0b367bu0nkkzh29p.png" TargetMode="External"/><Relationship Id="rId1414" Type="http://schemas.openxmlformats.org/officeDocument/2006/relationships/hyperlink" Target="https://customwheelhousellc.box.com/shared/static/lb5hh5tgvuz372ydjqv6itiolua9anv0.png" TargetMode="External"/><Relationship Id="rId1621" Type="http://schemas.openxmlformats.org/officeDocument/2006/relationships/hyperlink" Target="https://customwheelhousellc.box.com/shared/static/9w5qu9uqyk6kuegii2obiku6edqbmlw8.jpg" TargetMode="External"/><Relationship Id="rId1859" Type="http://schemas.openxmlformats.org/officeDocument/2006/relationships/hyperlink" Target="https://customwheelhousellc.box.com/shared/static/kqy40nmwu2hb6ru5xjd4p33yavf08pkh.png" TargetMode="External"/><Relationship Id="rId1719" Type="http://schemas.openxmlformats.org/officeDocument/2006/relationships/hyperlink" Target="https://customwheelhousellc.box.com/shared/static/hps8jh9wxmmt6vztikytmza4op6u1s0z.png" TargetMode="External"/><Relationship Id="rId1926" Type="http://schemas.openxmlformats.org/officeDocument/2006/relationships/hyperlink" Target="https://customwheelhousellc.box.com/shared/static/f3yya0rwyhdi3x7ecnmpy1cri7iv7zxh.png" TargetMode="External"/><Relationship Id="rId2090" Type="http://schemas.openxmlformats.org/officeDocument/2006/relationships/hyperlink" Target="https://customwheelhousellc.box.com/shared/static/1a0ouf4c588w1hgd4ba8ljgg1sx2sbiv.png" TargetMode="External"/><Relationship Id="rId2188" Type="http://schemas.openxmlformats.org/officeDocument/2006/relationships/hyperlink" Target="https://customwheelhousellc.box.com/shared/static/crxux6kqpzypyrg0gevtzcipyktxluum.png" TargetMode="External"/><Relationship Id="rId367" Type="http://schemas.openxmlformats.org/officeDocument/2006/relationships/hyperlink" Target="https://customwheelhousellc.box.com/shared/static/ek7ntlf6632qp5o034qsuuu7zrvwp72z.png" TargetMode="External"/><Relationship Id="rId574" Type="http://schemas.openxmlformats.org/officeDocument/2006/relationships/hyperlink" Target="https://customwheelhousellc.box.com/shared/static/3mwqrfvnztfvd2jr2jn87ya1sk6ovltm.png" TargetMode="External"/><Relationship Id="rId2048" Type="http://schemas.openxmlformats.org/officeDocument/2006/relationships/hyperlink" Target="https://customwheelhousellc.box.com/shared/static/vlshtxsdb5q0ehjkl6wld34lncc9rw07.jpg" TargetMode="External"/><Relationship Id="rId2255" Type="http://schemas.openxmlformats.org/officeDocument/2006/relationships/hyperlink" Target="https://customwheelhousellc.box.com/shared/static/5s6rmcijker2vv5xfjblc0sfqsuay438.png" TargetMode="External"/><Relationship Id="rId227" Type="http://schemas.openxmlformats.org/officeDocument/2006/relationships/hyperlink" Target="https://customwheelhousellc.box.com/shared/static/3aomesmt91j2813p2azkznxcnhzyprsv.png" TargetMode="External"/><Relationship Id="rId781" Type="http://schemas.openxmlformats.org/officeDocument/2006/relationships/hyperlink" Target="https://customwheelhousellc.box.com/shared/static/05w9mqs8hqzn6s4mxw46wa0dil9hzhsf.png" TargetMode="External"/><Relationship Id="rId879" Type="http://schemas.openxmlformats.org/officeDocument/2006/relationships/hyperlink" Target="https://customwheelhousellc.box.com/shared/static/bk2wjee4xwi5hg88wig4rmkrl5b46q3d.png" TargetMode="External"/><Relationship Id="rId434" Type="http://schemas.openxmlformats.org/officeDocument/2006/relationships/hyperlink" Target="https://customwheelhousellc.box.com/shared/static/x6zhoq0pkibxacono4lu10pc659tqwqo.png" TargetMode="External"/><Relationship Id="rId641" Type="http://schemas.openxmlformats.org/officeDocument/2006/relationships/hyperlink" Target="https://customwheelhousellc.box.com/shared/static/4htga0llddyttpo6p93zxxnmeho80x8p.png" TargetMode="External"/><Relationship Id="rId739" Type="http://schemas.openxmlformats.org/officeDocument/2006/relationships/hyperlink" Target="https://customwheelhousellc.box.com/shared/static/7e3yo1qyd82kut1plnmyb6jlhxbtev84.png" TargetMode="External"/><Relationship Id="rId1064" Type="http://schemas.openxmlformats.org/officeDocument/2006/relationships/hyperlink" Target="https://customwheelhousellc.box.com/shared/static/0llq9jo3x2bt0fyg8cdu5gzkiprhskf5.png" TargetMode="External"/><Relationship Id="rId1271" Type="http://schemas.openxmlformats.org/officeDocument/2006/relationships/hyperlink" Target="https://customwheelhousellc.box.com/shared/static/june41x9tkw95lt9ye4486iv1gj4tp2m.png" TargetMode="External"/><Relationship Id="rId1369" Type="http://schemas.openxmlformats.org/officeDocument/2006/relationships/hyperlink" Target="https://customwheelhousellc.box.com/shared/static/kwmof5v4jm8vu0rijz77og182kjfpgtq.png" TargetMode="External"/><Relationship Id="rId1576" Type="http://schemas.openxmlformats.org/officeDocument/2006/relationships/hyperlink" Target="https://customwheelhousellc.box.com/shared/static/ce8yxdmsusks2rhqq9f9xvhdxfnj5spi.png" TargetMode="External"/><Relationship Id="rId2115" Type="http://schemas.openxmlformats.org/officeDocument/2006/relationships/hyperlink" Target="https://customwheelhousellc.box.com/shared/static/360dv7wsgq23vfyz9ljesojs4ui85fq6.png" TargetMode="External"/><Relationship Id="rId501" Type="http://schemas.openxmlformats.org/officeDocument/2006/relationships/hyperlink" Target="https://customwheelhousellc.box.com/shared/static/1mczkpw6wkj7h6esvg30oanh3ixc505h.png" TargetMode="External"/><Relationship Id="rId946" Type="http://schemas.openxmlformats.org/officeDocument/2006/relationships/hyperlink" Target="https://customwheelhousellc.box.com/shared/static/pbp2syyxtiyifpogdje5g0yaosuwnhs4.png" TargetMode="External"/><Relationship Id="rId1131" Type="http://schemas.openxmlformats.org/officeDocument/2006/relationships/hyperlink" Target="https://customwheelhousellc.box.com/shared/static/ha4ph153p6po2pj05c8za8338i9l4u2j.png" TargetMode="External"/><Relationship Id="rId1229" Type="http://schemas.openxmlformats.org/officeDocument/2006/relationships/hyperlink" Target="https://customwheelhousellc.box.com/shared/static/i6ajps82xwwa5o5uf186ehoo8xq1sp65.png" TargetMode="External"/><Relationship Id="rId1783" Type="http://schemas.openxmlformats.org/officeDocument/2006/relationships/hyperlink" Target="https://customwheelhousellc.box.com/shared/static/q4blsee3hli6tr2ou8x24iyjuidp7rdl.png" TargetMode="External"/><Relationship Id="rId1990" Type="http://schemas.openxmlformats.org/officeDocument/2006/relationships/hyperlink" Target="https://customwheelhousellc.box.com/shared/static/ymeock8l4gojpuxcfr9b6doqcr863nd9.png" TargetMode="External"/><Relationship Id="rId75" Type="http://schemas.openxmlformats.org/officeDocument/2006/relationships/hyperlink" Target="https://customwheelhousellc.box.com/shared/static/hev8y4o8mzywpsr2jxs11e0wypi8xsw0.png" TargetMode="External"/><Relationship Id="rId806" Type="http://schemas.openxmlformats.org/officeDocument/2006/relationships/hyperlink" Target="https://customwheelhousellc.box.com/shared/static/mtgsazbd26imxtwt1to0adeqaa54yl9k.png" TargetMode="External"/><Relationship Id="rId1436" Type="http://schemas.openxmlformats.org/officeDocument/2006/relationships/hyperlink" Target="https://customwheelhousellc.box.com/shared/static/ljashu2hhgvfc7acmawi2ovfcetdshcb.png" TargetMode="External"/><Relationship Id="rId1643" Type="http://schemas.openxmlformats.org/officeDocument/2006/relationships/hyperlink" Target="https://customwheelhousellc.box.com/shared/static/pldg9xs22b5w7cd3h7gbkccd1z1j832m.png" TargetMode="External"/><Relationship Id="rId1850" Type="http://schemas.openxmlformats.org/officeDocument/2006/relationships/hyperlink" Target="https://customwheelhousellc.box.com/shared/static/k34yf2a17st0wk69mhbebv7p4y2udgpj.png" TargetMode="External"/><Relationship Id="rId1503" Type="http://schemas.openxmlformats.org/officeDocument/2006/relationships/hyperlink" Target="https://customwheelhousellc.box.com/shared/static/8744kvt53v2pzh5klcs6zc03cxwawjnn.png" TargetMode="External"/><Relationship Id="rId1710" Type="http://schemas.openxmlformats.org/officeDocument/2006/relationships/hyperlink" Target="https://customwheelhousellc.box.com/shared/static/qmsgox67wq9f15ttoca6uzmx4id0omfu.png" TargetMode="External"/><Relationship Id="rId1948" Type="http://schemas.openxmlformats.org/officeDocument/2006/relationships/hyperlink" Target="https://customwheelhousellc.box.com/shared/static/m9jwz5nbjpuzp6klt1zznfl3x9s4ebml.png" TargetMode="External"/><Relationship Id="rId291" Type="http://schemas.openxmlformats.org/officeDocument/2006/relationships/hyperlink" Target="https://customwheelhousellc.box.com/shared/static/86nk7wqd9i86ugpv0ckbaodqmjky25hw.png" TargetMode="External"/><Relationship Id="rId1808" Type="http://schemas.openxmlformats.org/officeDocument/2006/relationships/hyperlink" Target="https://customwheelhousellc.box.com/shared/static/u2nrxvs7q2w28o5ruoibr2ut2yp4t4j2.png" TargetMode="External"/><Relationship Id="rId151" Type="http://schemas.openxmlformats.org/officeDocument/2006/relationships/hyperlink" Target="https://customwheelhousellc.box.com/shared/static/3ifgr368zwfdt4vqmd6kcs33d99mamxw.jpg" TargetMode="External"/><Relationship Id="rId389" Type="http://schemas.openxmlformats.org/officeDocument/2006/relationships/hyperlink" Target="https://customwheelhousellc.box.com/shared/static/2p28facf0qk97ourbvaqfk68qhkmf91k.png" TargetMode="External"/><Relationship Id="rId596" Type="http://schemas.openxmlformats.org/officeDocument/2006/relationships/hyperlink" Target="https://customwheelhousellc.box.com/shared/static/huxfm98m86v8a9hg0w3ln5oyyeg0h2b9.png" TargetMode="External"/><Relationship Id="rId2277" Type="http://schemas.openxmlformats.org/officeDocument/2006/relationships/hyperlink" Target="https://customwheelhousellc.box.com/shared/static/xaz417ks3sqnyv9qjpll05ivs63kll4m.png" TargetMode="External"/><Relationship Id="rId249" Type="http://schemas.openxmlformats.org/officeDocument/2006/relationships/hyperlink" Target="https://customwheelhousellc.box.com/shared/static/92brkhli3lq8vg6t1lolzwozjd4kx02p.png" TargetMode="External"/><Relationship Id="rId456" Type="http://schemas.openxmlformats.org/officeDocument/2006/relationships/hyperlink" Target="https://customwheelhousellc.box.com/shared/static/0sho6vuwohddnf71ag3uww6kvojcrc9b.png" TargetMode="External"/><Relationship Id="rId663" Type="http://schemas.openxmlformats.org/officeDocument/2006/relationships/hyperlink" Target="https://customwheelhousellc.box.com/shared/static/bc9o5fvvolgn63gk793b5c24hj8iyuiv.png" TargetMode="External"/><Relationship Id="rId870" Type="http://schemas.openxmlformats.org/officeDocument/2006/relationships/hyperlink" Target="https://customwheelhousellc.box.com/shared/static/sfe156qk2pb0hkbqqenvh6xy7ghl54e0.png" TargetMode="External"/><Relationship Id="rId1086" Type="http://schemas.openxmlformats.org/officeDocument/2006/relationships/hyperlink" Target="https://customwheelhousellc.box.com/shared/static/d1uric0ekhojypkfdee24nnnn60lgsun.png" TargetMode="External"/><Relationship Id="rId1293" Type="http://schemas.openxmlformats.org/officeDocument/2006/relationships/hyperlink" Target="https://customwheelhousellc.box.com/shared/static/hni90bq2d4aqceiv261glrtrjpg3iar0.png" TargetMode="External"/><Relationship Id="rId2137" Type="http://schemas.openxmlformats.org/officeDocument/2006/relationships/hyperlink" Target="https://customwheelhousellc.box.com/shared/static/360nwparilnxn65bhxfenj9cig0b7t7k.png" TargetMode="External"/><Relationship Id="rId109" Type="http://schemas.openxmlformats.org/officeDocument/2006/relationships/hyperlink" Target="https://customwheelhousellc.box.com/shared/static/bm8fb0lw376v6y2z40fm9hal1uapcs4w.png" TargetMode="External"/><Relationship Id="rId316" Type="http://schemas.openxmlformats.org/officeDocument/2006/relationships/hyperlink" Target="https://customwheelhousellc.box.com/shared/static/id8mv6zf02qpkl8pcchmizzs7sumldlu.png" TargetMode="External"/><Relationship Id="rId523" Type="http://schemas.openxmlformats.org/officeDocument/2006/relationships/hyperlink" Target="https://customwheelhousellc.box.com/shared/static/q5mvc67xabwctoi0qwvdd1fjdwgyzyw4.png" TargetMode="External"/><Relationship Id="rId968" Type="http://schemas.openxmlformats.org/officeDocument/2006/relationships/hyperlink" Target="https://customwheelhousellc.box.com/shared/static/ka5g16ppc0d1qoyj7yy8i4mygft52lpf.png" TargetMode="External"/><Relationship Id="rId1153" Type="http://schemas.openxmlformats.org/officeDocument/2006/relationships/hyperlink" Target="https://customwheelhousellc.box.com/shared/static/fqnpi9kjd7ez089e5pccocnii9xxzt7i.png" TargetMode="External"/><Relationship Id="rId1598" Type="http://schemas.openxmlformats.org/officeDocument/2006/relationships/hyperlink" Target="https://customwheelhousellc.box.com/shared/static/n39hgfcarbemerh3ibbz7witj6b5pu9b.png" TargetMode="External"/><Relationship Id="rId2204" Type="http://schemas.openxmlformats.org/officeDocument/2006/relationships/hyperlink" Target="https://customwheelhousellc.box.com/shared/static/cprshbw3hg9ee31f5v7zlm1s89d6kna1.png" TargetMode="External"/><Relationship Id="rId97" Type="http://schemas.openxmlformats.org/officeDocument/2006/relationships/hyperlink" Target="https://customwheelhousellc.box.com/shared/static/jo4z27fisdlez98f2ybjm4bqxe0v8gkf.png" TargetMode="External"/><Relationship Id="rId730" Type="http://schemas.openxmlformats.org/officeDocument/2006/relationships/hyperlink" Target="https://customwheelhousellc.box.com/shared/static/6mktl2hq0cbeenvirmw2txdhco58bnfe.png" TargetMode="External"/><Relationship Id="rId828" Type="http://schemas.openxmlformats.org/officeDocument/2006/relationships/hyperlink" Target="https://customwheelhousellc.box.com/shared/static/su2cmavdt800glqq0hln7rhhp3ru3bn7.png" TargetMode="External"/><Relationship Id="rId1013" Type="http://schemas.openxmlformats.org/officeDocument/2006/relationships/hyperlink" Target="https://customwheelhousellc.box.com/shared/static/axy0k6dudyhcnle5zloas14d7nqoow6y.png" TargetMode="External"/><Relationship Id="rId1360" Type="http://schemas.openxmlformats.org/officeDocument/2006/relationships/hyperlink" Target="https://customwheelhousellc.box.com/s/qv3u43aid0gfl4jzlkg5f907gkb925xb" TargetMode="External"/><Relationship Id="rId1458" Type="http://schemas.openxmlformats.org/officeDocument/2006/relationships/hyperlink" Target="https://customwheelhousellc.box.com/shared/static/yw0vuip70cufvnqv71zflq9b00j3c5tj.png" TargetMode="External"/><Relationship Id="rId1665" Type="http://schemas.openxmlformats.org/officeDocument/2006/relationships/hyperlink" Target="https://customwheelhousellc.box.com/shared/static/to8erjg31b6mxpzjxf19r3s6rvo7vnfb.png" TargetMode="External"/><Relationship Id="rId1872" Type="http://schemas.openxmlformats.org/officeDocument/2006/relationships/hyperlink" Target="https://customwheelhousellc.box.com/shared/static/w5xtk8mm163di1h9q8fri2g026d9pyp1.png" TargetMode="External"/><Relationship Id="rId1220" Type="http://schemas.openxmlformats.org/officeDocument/2006/relationships/hyperlink" Target="https://customwheelhousellc.box.com/shared/static/0gxuw82u4e1l1qtgyg9ejcghmuw0sbgs.png" TargetMode="External"/><Relationship Id="rId1318" Type="http://schemas.openxmlformats.org/officeDocument/2006/relationships/hyperlink" Target="https://customwheelhousellc.box.com/shared/static/iq0gwupl018o0t8ofxt0u3bw8b0rjvb3.png" TargetMode="External"/><Relationship Id="rId1525" Type="http://schemas.openxmlformats.org/officeDocument/2006/relationships/hyperlink" Target="https://customwheelhousellc.box.com/shared/static/jz8j36t7b8jbpvk6uzn5wgd5vapyimlv.png" TargetMode="External"/><Relationship Id="rId1732" Type="http://schemas.openxmlformats.org/officeDocument/2006/relationships/hyperlink" Target="https://customwheelhousellc.box.com/shared/static/scjvthb9j4q6yccmc0a3gag6dh615ord.png" TargetMode="External"/><Relationship Id="rId24" Type="http://schemas.openxmlformats.org/officeDocument/2006/relationships/hyperlink" Target="https://customwheelhousellc.box.com/shared/static/6rthndfsmb4lsxln6qq0qwg5m93wmkkv.png" TargetMode="External"/><Relationship Id="rId173" Type="http://schemas.openxmlformats.org/officeDocument/2006/relationships/hyperlink" Target="https://customwheelhousellc.box.com/shared/static/vsb5iiyyad5gkh380o37afnleai6crbu.png" TargetMode="External"/><Relationship Id="rId380" Type="http://schemas.openxmlformats.org/officeDocument/2006/relationships/hyperlink" Target="https://customwheelhousellc.box.com/shared/static/xz150jms28blrzufobwa3d6jb2f0badj.png" TargetMode="External"/><Relationship Id="rId2061" Type="http://schemas.openxmlformats.org/officeDocument/2006/relationships/hyperlink" Target="https://customwheelhousellc.box.com/shared/static/d8lcw0il4dw07ygfo89vxn2j1ek4b9a0.png" TargetMode="External"/><Relationship Id="rId240" Type="http://schemas.openxmlformats.org/officeDocument/2006/relationships/hyperlink" Target="https://customwheelhousellc.box.com/shared/static/5nqrok0urn8ukxh8alulk0yz97j8yzhs.png" TargetMode="External"/><Relationship Id="rId478" Type="http://schemas.openxmlformats.org/officeDocument/2006/relationships/hyperlink" Target="https://customwheelhousellc.box.com/shared/static/139g80udj4iuwh3sj4fjv94geq79iget.png" TargetMode="External"/><Relationship Id="rId685" Type="http://schemas.openxmlformats.org/officeDocument/2006/relationships/hyperlink" Target="https://customwheelhousellc.box.com/shared/static/1fon8glre7d1teqrikmb3ikj59eoehqm.png" TargetMode="External"/><Relationship Id="rId892" Type="http://schemas.openxmlformats.org/officeDocument/2006/relationships/hyperlink" Target="https://customwheelhousellc.box.com/shared/static/kdugie0hwcahd8bxavxixnronwop1qhp.png" TargetMode="External"/><Relationship Id="rId2159" Type="http://schemas.openxmlformats.org/officeDocument/2006/relationships/hyperlink" Target="https://customwheelhousellc.box.com/shared/static/tcjwa50ilj4156xd81odvc8djdag8yuh.png" TargetMode="External"/><Relationship Id="rId100" Type="http://schemas.openxmlformats.org/officeDocument/2006/relationships/hyperlink" Target="https://customwheelhousellc.box.com/shared/static/90bzivjm4h5od2vt7qoo1hyq8tc3cgvy.png" TargetMode="External"/><Relationship Id="rId338" Type="http://schemas.openxmlformats.org/officeDocument/2006/relationships/hyperlink" Target="https://customwheelhousellc.box.com/shared/static/qc4n1spijn1kwsjhqqjpxqy4kr5ecbn1.jpg" TargetMode="External"/><Relationship Id="rId545" Type="http://schemas.openxmlformats.org/officeDocument/2006/relationships/hyperlink" Target="https://customwheelhousellc.box.com/shared/static/aj0r6xvwsiv6glojee5d0grgpzkf2rzm.png" TargetMode="External"/><Relationship Id="rId752" Type="http://schemas.openxmlformats.org/officeDocument/2006/relationships/hyperlink" Target="https://customwheelhousellc.box.com/shared/static/7glzaacyg49a48865r9a3wvnaqk24zbm.jpg" TargetMode="External"/><Relationship Id="rId1175" Type="http://schemas.openxmlformats.org/officeDocument/2006/relationships/hyperlink" Target="https://customwheelhousellc.box.com/shared/static/hsahrtz58uwxx8rosa3gy9itinowm4ng.png" TargetMode="External"/><Relationship Id="rId1382" Type="http://schemas.openxmlformats.org/officeDocument/2006/relationships/hyperlink" Target="https://customwheelhousellc.box.com/shared/static/idlbxdiwt2bgzwmd6uu7uxn4dyemtzw7.png" TargetMode="External"/><Relationship Id="rId2019" Type="http://schemas.openxmlformats.org/officeDocument/2006/relationships/hyperlink" Target="https://customwheelhousellc.box.com/shared/static/yi1aba45z3kbwsk6rkvf7t2iyagbxw24.png" TargetMode="External"/><Relationship Id="rId2226" Type="http://schemas.openxmlformats.org/officeDocument/2006/relationships/hyperlink" Target="https://customwheelhousellc.box.com/shared/static/sqiqc6jgfgcqkl1xm6jc8syynmewibeg.png" TargetMode="External"/><Relationship Id="rId405" Type="http://schemas.openxmlformats.org/officeDocument/2006/relationships/hyperlink" Target="https://customwheelhousellc.box.com/shared/static/0sho6vuwohddnf71ag3uww6kvojcrc9b.png" TargetMode="External"/><Relationship Id="rId612" Type="http://schemas.openxmlformats.org/officeDocument/2006/relationships/hyperlink" Target="https://customwheelhousellc.box.com/shared/static/4a2xgit79rxhi5vu3gzchcbv1m6bpdmc.png" TargetMode="External"/><Relationship Id="rId1035" Type="http://schemas.openxmlformats.org/officeDocument/2006/relationships/hyperlink" Target="https://customwheelhousellc.box.com/shared/static/x3lfe6lxi0uv025nlo2coerlp94yb0li.png" TargetMode="External"/><Relationship Id="rId1242" Type="http://schemas.openxmlformats.org/officeDocument/2006/relationships/hyperlink" Target="https://customwheelhousellc.box.com/shared/static/i6ajps82xwwa5o5uf186ehoo8xq1sp65.png" TargetMode="External"/><Relationship Id="rId1687" Type="http://schemas.openxmlformats.org/officeDocument/2006/relationships/hyperlink" Target="https://customwheelhousellc.box.com/shared/static/6euec0z02c37l3vj9vz1ufnknx1murj1.png" TargetMode="External"/><Relationship Id="rId1894" Type="http://schemas.openxmlformats.org/officeDocument/2006/relationships/hyperlink" Target="https://customwheelhousellc.box.com/shared/static/vy60648obkwp2rhz43ql9w9qxfys4r93.png" TargetMode="External"/><Relationship Id="rId917" Type="http://schemas.openxmlformats.org/officeDocument/2006/relationships/hyperlink" Target="https://customwheelhousellc.box.com/shared/static/brlj7ul8wfnoevn7rskuzc1lvzssa3j2.png" TargetMode="External"/><Relationship Id="rId1102" Type="http://schemas.openxmlformats.org/officeDocument/2006/relationships/hyperlink" Target="https://customwheelhousellc.box.com/shared/static/bjc5n5o4znr0e24960fbu2meh9klba7u.png" TargetMode="External"/><Relationship Id="rId1547" Type="http://schemas.openxmlformats.org/officeDocument/2006/relationships/hyperlink" Target="https://customwheelhousellc.box.com/shared/static/ytcy35bl6mhtdpbillnvwuvniumw4kdk.png" TargetMode="External"/><Relationship Id="rId1754" Type="http://schemas.openxmlformats.org/officeDocument/2006/relationships/hyperlink" Target="https://customwheelhousellc.box.com/shared/static/fsnw87v6r17tkyc7j2lujdvw2h1qzc77.png" TargetMode="External"/><Relationship Id="rId1961" Type="http://schemas.openxmlformats.org/officeDocument/2006/relationships/hyperlink" Target="https://customwheelhousellc.box.com/shared/static/x6seev91fgufx6ml69nt3a8a2vtfaee3.png" TargetMode="External"/><Relationship Id="rId46" Type="http://schemas.openxmlformats.org/officeDocument/2006/relationships/hyperlink" Target="https://customwheelhousellc.box.com/shared/static/7glzaacyg49a48865r9a3wvnaqk24zbm.jpg" TargetMode="External"/><Relationship Id="rId1407" Type="http://schemas.openxmlformats.org/officeDocument/2006/relationships/hyperlink" Target="https://customwheelhousellc.box.com/shared/static/9dg3atvdgvi01qkh63qdey6aq7xxqi14.png" TargetMode="External"/><Relationship Id="rId1614" Type="http://schemas.openxmlformats.org/officeDocument/2006/relationships/hyperlink" Target="https://customwheelhousellc.box.com/shared/static/v2mh6ba2q0n7p47rqyl30h2toha4isnc.jpg" TargetMode="External"/><Relationship Id="rId1821" Type="http://schemas.openxmlformats.org/officeDocument/2006/relationships/hyperlink" Target="https://customwheelhousellc.box.com/shared/static/x7sy6v49gld1o1cratfn5l6oaurk6eqi.png" TargetMode="External"/><Relationship Id="rId195" Type="http://schemas.openxmlformats.org/officeDocument/2006/relationships/hyperlink" Target="https://customwheelhousellc.box.com/shared/static/1mczkpw6wkj7h6esvg30oanh3ixc505h.png" TargetMode="External"/><Relationship Id="rId1919" Type="http://schemas.openxmlformats.org/officeDocument/2006/relationships/hyperlink" Target="https://customwheelhousellc.box.com/shared/static/x27oga09bv96dyzryjkrc5neyg3fzoh2.png" TargetMode="External"/><Relationship Id="rId2083" Type="http://schemas.openxmlformats.org/officeDocument/2006/relationships/hyperlink" Target="https://customwheelhousellc.box.com/shared/static/zrtm689uyzl7nkd0ypbqixm9ok4rdibg.png" TargetMode="External"/><Relationship Id="rId262" Type="http://schemas.openxmlformats.org/officeDocument/2006/relationships/hyperlink" Target="https://customwheelhousellc.box.com/shared/static/jytokiv5krid4lx2uungj8s1q3l0zlb2.png" TargetMode="External"/><Relationship Id="rId567" Type="http://schemas.openxmlformats.org/officeDocument/2006/relationships/hyperlink" Target="https://customwheelhousellc.box.com/shared/static/35g31d92zbsiglx30mf0ntyggiv5xius.png" TargetMode="External"/><Relationship Id="rId1197" Type="http://schemas.openxmlformats.org/officeDocument/2006/relationships/hyperlink" Target="https://customwheelhousellc.box.com/shared/static/i5wjiq2turnk0k42m6ecms3e3ouxkg93.png" TargetMode="External"/><Relationship Id="rId2150" Type="http://schemas.openxmlformats.org/officeDocument/2006/relationships/hyperlink" Target="https://customwheelhousellc.box.com/shared/static/dr6pxdxxdnuzzobkhtl1xb0encf9vf8p.png" TargetMode="External"/><Relationship Id="rId2248" Type="http://schemas.openxmlformats.org/officeDocument/2006/relationships/hyperlink" Target="https://customwheelhousellc.box.com/shared/static/63mkj56np3igs28vapkxq63yv5cgut9y.png" TargetMode="External"/><Relationship Id="rId122" Type="http://schemas.openxmlformats.org/officeDocument/2006/relationships/hyperlink" Target="https://customwheelhousellc.box.com/shared/static/affk1x0rh3q14jtr1p0fsapgsbeprklm.png" TargetMode="External"/><Relationship Id="rId774" Type="http://schemas.openxmlformats.org/officeDocument/2006/relationships/hyperlink" Target="https://customwheelhousellc.box.com/shared/static/tyye0p0kbypf1rxme2qcbt4y1uh0e78d.png" TargetMode="External"/><Relationship Id="rId981" Type="http://schemas.openxmlformats.org/officeDocument/2006/relationships/hyperlink" Target="https://customwheelhousellc.box.com/shared/static/ct5y219def7h8o999dzmhv170rynoxcy.jpg" TargetMode="External"/><Relationship Id="rId1057" Type="http://schemas.openxmlformats.org/officeDocument/2006/relationships/hyperlink" Target="https://customwheelhousellc.box.com/shared/static/emk8mhc4f1qryw3csfjdcm0236lvu094.png" TargetMode="External"/><Relationship Id="rId2010" Type="http://schemas.openxmlformats.org/officeDocument/2006/relationships/hyperlink" Target="https://customwheelhousellc.box.com/shared/static/7fu392a90ahf3cley0kaejfvruz5m5pb.png" TargetMode="External"/><Relationship Id="rId427" Type="http://schemas.openxmlformats.org/officeDocument/2006/relationships/hyperlink" Target="https://customwheelhousellc.box.com/shared/static/prhdjqw6m1jb5lb9d07ncr6v1h9hwrzn.png" TargetMode="External"/><Relationship Id="rId634" Type="http://schemas.openxmlformats.org/officeDocument/2006/relationships/hyperlink" Target="https://customwheelhousellc.box.com/shared/static/76qwzj6z5t6ovre47vuhj5m0xxhjdvy4.png" TargetMode="External"/><Relationship Id="rId841" Type="http://schemas.openxmlformats.org/officeDocument/2006/relationships/hyperlink" Target="https://customwheelhousellc.box.com/shared/static/a62ad15owcu8qucoxi4wtp1t94jp195p.png" TargetMode="External"/><Relationship Id="rId1264" Type="http://schemas.openxmlformats.org/officeDocument/2006/relationships/hyperlink" Target="https://customwheelhousellc.box.com/shared/static/izrwtshv5ddb0wfek02yys7gqzq32fz5.png" TargetMode="External"/><Relationship Id="rId1471" Type="http://schemas.openxmlformats.org/officeDocument/2006/relationships/hyperlink" Target="https://customwheelhousellc.box.com/shared/static/3x4ngmsm1a1ck977hmb5ur3mezx0vrxs.png" TargetMode="External"/><Relationship Id="rId1569" Type="http://schemas.openxmlformats.org/officeDocument/2006/relationships/hyperlink" Target="https://customwheelhousellc.box.com/shared/static/pd8ruiyu37ndghyz98591odl3x9ci5to.png" TargetMode="External"/><Relationship Id="rId2108" Type="http://schemas.openxmlformats.org/officeDocument/2006/relationships/hyperlink" Target="https://customwheelhousellc.box.com/shared/static/ftlldth6qcg6tv8u4pksuoczbkgn3cb9.png" TargetMode="External"/><Relationship Id="rId701" Type="http://schemas.openxmlformats.org/officeDocument/2006/relationships/hyperlink" Target="https://customwheelhousellc.box.com/shared/static/yl15h4d2hyb72b9r3kia1akyuao49gvv.png" TargetMode="External"/><Relationship Id="rId939" Type="http://schemas.openxmlformats.org/officeDocument/2006/relationships/hyperlink" Target="https://customwheelhousellc.box.com/shared/static/bnuhqtcndfp5ufc9q5r8ujxvga4d8uom.png" TargetMode="External"/><Relationship Id="rId1124" Type="http://schemas.openxmlformats.org/officeDocument/2006/relationships/hyperlink" Target="https://customwheelhousellc.box.com/shared/static/5mbso1empw69wyu70owavqgqlw25u8te.png" TargetMode="External"/><Relationship Id="rId1331" Type="http://schemas.openxmlformats.org/officeDocument/2006/relationships/hyperlink" Target="https://customwheelhousellc.box.com/shared/static/u20acb868us743ssxjvywhscm6h39on7.png" TargetMode="External"/><Relationship Id="rId1776" Type="http://schemas.openxmlformats.org/officeDocument/2006/relationships/hyperlink" Target="https://customwheelhousellc.box.com/shared/static/t4svabcpxo6pmmd2gh7pv2zeec6y9q0e.png" TargetMode="External"/><Relationship Id="rId1983" Type="http://schemas.openxmlformats.org/officeDocument/2006/relationships/hyperlink" Target="https://customwheelhousellc.box.com/shared/static/xz150jms28blrzufobwa3d6jb2f0badj.png" TargetMode="External"/><Relationship Id="rId68" Type="http://schemas.openxmlformats.org/officeDocument/2006/relationships/hyperlink" Target="https://customwheelhousellc.box.com/shared/static/vj68cxyuwj3he81ax4dpe0r2jmub6ez4.png" TargetMode="External"/><Relationship Id="rId1429" Type="http://schemas.openxmlformats.org/officeDocument/2006/relationships/hyperlink" Target="https://customwheelhousellc.box.com/shared/static/hvrwocfcgxkcfg5he8kemxhed79cz8tf.png" TargetMode="External"/><Relationship Id="rId1636" Type="http://schemas.openxmlformats.org/officeDocument/2006/relationships/hyperlink" Target="https://customwheelhousellc.box.com/shared/static/pldg9xs22b5w7cd3h7gbkccd1z1j832m.png" TargetMode="External"/><Relationship Id="rId1843" Type="http://schemas.openxmlformats.org/officeDocument/2006/relationships/hyperlink" Target="https://customwheelhousellc.box.com/shared/static/x7sy6v49gld1o1cratfn5l6oaurk6eqi.png" TargetMode="External"/><Relationship Id="rId1703" Type="http://schemas.openxmlformats.org/officeDocument/2006/relationships/hyperlink" Target="https://customwheelhousellc.box.com/shared/static/qmsgox67wq9f15ttoca6uzmx4id0omfu.png" TargetMode="External"/><Relationship Id="rId1910" Type="http://schemas.openxmlformats.org/officeDocument/2006/relationships/hyperlink" Target="https://customwheelhousellc.box.com/shared/static/whvsnosqamn6ay39ifk1zpqy71312tuw.jpg" TargetMode="External"/><Relationship Id="rId284" Type="http://schemas.openxmlformats.org/officeDocument/2006/relationships/hyperlink" Target="https://customwheelhousellc.box.com/shared/static/k920djzjca81mnr3o8laprpmhthvmu2n.png" TargetMode="External"/><Relationship Id="rId491" Type="http://schemas.openxmlformats.org/officeDocument/2006/relationships/hyperlink" Target="https://customwheelhousellc.box.com/shared/static/14lfn3mpbsxeg1vsqtdlmuwa0xs9dzmg.png" TargetMode="External"/><Relationship Id="rId2172" Type="http://schemas.openxmlformats.org/officeDocument/2006/relationships/hyperlink" Target="https://customwheelhousellc.box.com/shared/static/861x9ovsp7h4lwzr2tm90tx4e4p8lew4.png" TargetMode="External"/><Relationship Id="rId144" Type="http://schemas.openxmlformats.org/officeDocument/2006/relationships/hyperlink" Target="https://customwheelhousellc.box.com/shared/static/te3c2dla962km1dv6ihk68mqpi6o3igk.png" TargetMode="External"/><Relationship Id="rId589" Type="http://schemas.openxmlformats.org/officeDocument/2006/relationships/hyperlink" Target="https://customwheelhousellc.box.com/shared/static/huxfm98m86v8a9hg0w3ln5oyyeg0h2b9.png" TargetMode="External"/><Relationship Id="rId796" Type="http://schemas.openxmlformats.org/officeDocument/2006/relationships/hyperlink" Target="https://customwheelhousellc.box.com/shared/static/ceyogc1ecym21pvvxanrxqvikvnej837.png" TargetMode="External"/><Relationship Id="rId351" Type="http://schemas.openxmlformats.org/officeDocument/2006/relationships/hyperlink" Target="https://customwheelhousellc.box.com/shared/static/14lfn3mpbsxeg1vsqtdlmuwa0xs9dzmg.png" TargetMode="External"/><Relationship Id="rId449" Type="http://schemas.openxmlformats.org/officeDocument/2006/relationships/hyperlink" Target="https://customwheelhousellc.box.com/shared/static/0gqbrd52ds0vqqcgoy7aog2xj8g3lwjx.png" TargetMode="External"/><Relationship Id="rId656" Type="http://schemas.openxmlformats.org/officeDocument/2006/relationships/hyperlink" Target="https://customwheelhousellc.box.com/shared/static/4m3bgd00knvfxc58ay6sxd2xfdn83taw.png" TargetMode="External"/><Relationship Id="rId863" Type="http://schemas.openxmlformats.org/officeDocument/2006/relationships/hyperlink" Target="https://customwheelhousellc.box.com/shared/static/a8fio4lcgzbe9w8tl0mxsxzo5cog83en.png" TargetMode="External"/><Relationship Id="rId1079" Type="http://schemas.openxmlformats.org/officeDocument/2006/relationships/hyperlink" Target="https://customwheelhousellc.box.com/shared/static/f5340oygjwiyfesguvd9sop4z8nsf2v7.jpg" TargetMode="External"/><Relationship Id="rId1286" Type="http://schemas.openxmlformats.org/officeDocument/2006/relationships/hyperlink" Target="https://customwheelhousellc.box.com/shared/static/hni90bq2d4aqceiv261glrtrjpg3iar0.png" TargetMode="External"/><Relationship Id="rId1493" Type="http://schemas.openxmlformats.org/officeDocument/2006/relationships/hyperlink" Target="https://customwheelhousellc.box.com/shared/static/3x4ngmsm1a1ck977hmb5ur3mezx0vrxs.png" TargetMode="External"/><Relationship Id="rId2032" Type="http://schemas.openxmlformats.org/officeDocument/2006/relationships/hyperlink" Target="https://customwheelhousellc.box.com/shared/static/02cf949z1bpdzn453992xkomglev0s2m.png" TargetMode="External"/><Relationship Id="rId211" Type="http://schemas.openxmlformats.org/officeDocument/2006/relationships/hyperlink" Target="https://customwheelhousellc.box.com/shared/static/vy60648obkwp2rhz43ql9w9qxfys4r93.png" TargetMode="External"/><Relationship Id="rId309" Type="http://schemas.openxmlformats.org/officeDocument/2006/relationships/hyperlink" Target="https://customwheelhousellc.box.com/shared/static/i6ajps82xwwa5o5uf186ehoo8xq1sp65.png" TargetMode="External"/><Relationship Id="rId516" Type="http://schemas.openxmlformats.org/officeDocument/2006/relationships/hyperlink" Target="https://customwheelhousellc.box.com/shared/static/cvjc11wzxvoh64j158x2u3zi64s6md36.png" TargetMode="External"/><Relationship Id="rId1146" Type="http://schemas.openxmlformats.org/officeDocument/2006/relationships/hyperlink" Target="https://customwheelhousellc.box.com/shared/static/qin5ba58sbqwdvkf5ffuim9q13jrkmnt.png" TargetMode="External"/><Relationship Id="rId1798" Type="http://schemas.openxmlformats.org/officeDocument/2006/relationships/hyperlink" Target="https://customwheelhousellc.box.com/shared/static/u6bec4c1rceabockxgzbbhedc93fmthc.png" TargetMode="External"/><Relationship Id="rId723" Type="http://schemas.openxmlformats.org/officeDocument/2006/relationships/hyperlink" Target="https://customwheelhousellc.box.com/s/kpnjncablljdparc7301yrny74omnkbm" TargetMode="External"/><Relationship Id="rId930" Type="http://schemas.openxmlformats.org/officeDocument/2006/relationships/hyperlink" Target="https://customwheelhousellc.box.com/shared/static/irgmta52t2sbp7p3h4hf39bra94dzvpx.png" TargetMode="External"/><Relationship Id="rId1006" Type="http://schemas.openxmlformats.org/officeDocument/2006/relationships/hyperlink" Target="https://customwheelhousellc.box.com/shared/static/d770esdq3p4yz2jctbvw9255udco0ztp.jpg" TargetMode="External"/><Relationship Id="rId1353" Type="http://schemas.openxmlformats.org/officeDocument/2006/relationships/hyperlink" Target="https://customwheelhousellc.box.com/shared/static/2h0kl46l2ccrig76ymcvwnbg31uk1gjp.png" TargetMode="External"/><Relationship Id="rId1560" Type="http://schemas.openxmlformats.org/officeDocument/2006/relationships/hyperlink" Target="https://customwheelhousellc.box.com/shared/static/7ez7kqmw7grdd4szylqsj2l7k03akfvg.png" TargetMode="External"/><Relationship Id="rId1658" Type="http://schemas.openxmlformats.org/officeDocument/2006/relationships/hyperlink" Target="https://customwheelhousellc.box.com/shared/static/psi5k40ce1icnzcvmubzgh2iix3pm3zl.png" TargetMode="External"/><Relationship Id="rId1865" Type="http://schemas.openxmlformats.org/officeDocument/2006/relationships/hyperlink" Target="https://customwheelhousellc.box.com/shared/static/01v6vehlepvsk2snkj8mgpm76t1mb3g0.png" TargetMode="External"/><Relationship Id="rId1213" Type="http://schemas.openxmlformats.org/officeDocument/2006/relationships/hyperlink" Target="https://customwheelhousellc.box.com/shared/static/hxtsjxvgd0ml9b9x1amq3wey5yaxqqqm.png" TargetMode="External"/><Relationship Id="rId1420" Type="http://schemas.openxmlformats.org/officeDocument/2006/relationships/hyperlink" Target="https://customwheelhousellc.box.com/shared/static/lb5hh5tgvuz372ydjqv6itiolua9anv0.png" TargetMode="External"/><Relationship Id="rId1518" Type="http://schemas.openxmlformats.org/officeDocument/2006/relationships/hyperlink" Target="https://customwheelhousellc.box.com/shared/static/myryfgf0qerej4s85oya4lvg9rhc3ksg.png" TargetMode="External"/><Relationship Id="rId1725" Type="http://schemas.openxmlformats.org/officeDocument/2006/relationships/hyperlink" Target="https://customwheelhousellc.box.com/shared/static/te3c2dla962km1dv6ihk68mqpi6o3igk.png" TargetMode="External"/><Relationship Id="rId1932" Type="http://schemas.openxmlformats.org/officeDocument/2006/relationships/hyperlink" Target="https://customwheelhousellc.box.com/shared/static/f3yya0rwyhdi3x7ecnmpy1cri7iv7zxh.png" TargetMode="External"/><Relationship Id="rId17" Type="http://schemas.openxmlformats.org/officeDocument/2006/relationships/hyperlink" Target="https://customwheelhousellc.box.com/shared/static/vmcr2uis9qd1p2it7d9n5t9efvlejdvs.png" TargetMode="External"/><Relationship Id="rId2194" Type="http://schemas.openxmlformats.org/officeDocument/2006/relationships/hyperlink" Target="https://customwheelhousellc.box.com/shared/static/dr7ufxfkox4yv7vlfk9ngtniye1u3871.png" TargetMode="External"/><Relationship Id="rId166" Type="http://schemas.openxmlformats.org/officeDocument/2006/relationships/hyperlink" Target="https://customwheelhousellc.box.com/shared/static/5dhjdgcx36inavp4dt7l3uhw0jr27976.png" TargetMode="External"/><Relationship Id="rId373" Type="http://schemas.openxmlformats.org/officeDocument/2006/relationships/hyperlink" Target="https://customwheelhousellc.box.com/shared/static/mcdl68a79kym9151dvjqscg0uknyhxol.png" TargetMode="External"/><Relationship Id="rId580" Type="http://schemas.openxmlformats.org/officeDocument/2006/relationships/hyperlink" Target="https://customwheelhousellc.box.com/shared/static/3mwqrfvnztfvd2jr2jn87ya1sk6ovltm.png" TargetMode="External"/><Relationship Id="rId2054" Type="http://schemas.openxmlformats.org/officeDocument/2006/relationships/hyperlink" Target="https://customwheelhousellc.box.com/shared/static/z778ncdtt8d8eki2dirysti8s52u9lnt.png" TargetMode="External"/><Relationship Id="rId2261" Type="http://schemas.openxmlformats.org/officeDocument/2006/relationships/hyperlink" Target="https://customwheelhousellc.box.com/shared/static/xaz417ks3sqnyv9qjpll05ivs63kll4m.png" TargetMode="External"/><Relationship Id="rId1" Type="http://schemas.openxmlformats.org/officeDocument/2006/relationships/hyperlink" Target="https://customwheelhousellc.box.com/shared/static/su2cmavdt800glqq0hln7rhhp3ru3bn7.png" TargetMode="External"/><Relationship Id="rId233" Type="http://schemas.openxmlformats.org/officeDocument/2006/relationships/hyperlink" Target="https://customwheelhousellc.box.com/shared/static/svr460wi7rmvllykl53gzz70nir9a8ug.png" TargetMode="External"/><Relationship Id="rId440" Type="http://schemas.openxmlformats.org/officeDocument/2006/relationships/hyperlink" Target="https://customwheelhousellc.box.com/shared/static/9gno7eqtk91511cyvplgs44ksum5taf2.png" TargetMode="External"/><Relationship Id="rId678" Type="http://schemas.openxmlformats.org/officeDocument/2006/relationships/hyperlink" Target="https://customwheelhousellc.box.com/shared/static/id8mv6zf02qpkl8pcchmizzs7sumldlu.png" TargetMode="External"/><Relationship Id="rId885" Type="http://schemas.openxmlformats.org/officeDocument/2006/relationships/hyperlink" Target="https://customwheelhousellc.box.com/shared/static/bk2wjee4xwi5hg88wig4rmkrl5b46q3d.png" TargetMode="External"/><Relationship Id="rId1070" Type="http://schemas.openxmlformats.org/officeDocument/2006/relationships/hyperlink" Target="https://customwheelhousellc.box.com/shared/static/0llq9jo3x2bt0fyg8cdu5gzkiprhskf5.png" TargetMode="External"/><Relationship Id="rId2121" Type="http://schemas.openxmlformats.org/officeDocument/2006/relationships/hyperlink" Target="https://customwheelhousellc.box.com/shared/static/d1jhxl9hmvz5uuv5zz9vtq2vrs1f4py9.png" TargetMode="External"/><Relationship Id="rId300" Type="http://schemas.openxmlformats.org/officeDocument/2006/relationships/hyperlink" Target="https://customwheelhousellc.box.com/shared/static/1djq3r2pgkibpbbnuvegpk3v6o3vv7zk.png" TargetMode="External"/><Relationship Id="rId538" Type="http://schemas.openxmlformats.org/officeDocument/2006/relationships/hyperlink" Target="https://customwheelhousellc.box.com/shared/static/2p28facf0qk97ourbvaqfk68qhkmf91k.png" TargetMode="External"/><Relationship Id="rId745" Type="http://schemas.openxmlformats.org/officeDocument/2006/relationships/hyperlink" Target="https://customwheelhousellc.box.com/shared/static/7ez7kqmw7grdd4szylqsj2l7k03akfvg.png" TargetMode="External"/><Relationship Id="rId952" Type="http://schemas.openxmlformats.org/officeDocument/2006/relationships/hyperlink" Target="https://customwheelhousellc.box.com/shared/static/uaa9xvwmjxst3rmghksizm91hz63idgc.png" TargetMode="External"/><Relationship Id="rId1168" Type="http://schemas.openxmlformats.org/officeDocument/2006/relationships/hyperlink" Target="https://customwheelhousellc.box.com/shared/static/ffk8fhft2yz6ghgewizcw29b4f6ynbfu.png" TargetMode="External"/><Relationship Id="rId1375" Type="http://schemas.openxmlformats.org/officeDocument/2006/relationships/hyperlink" Target="https://customwheelhousellc.box.com/shared/static/affk1x0rh3q14jtr1p0fsapgsbeprklm.png" TargetMode="External"/><Relationship Id="rId1582" Type="http://schemas.openxmlformats.org/officeDocument/2006/relationships/hyperlink" Target="https://customwheelhousellc.box.com/shared/static/njdy2qlfb4rruj3mnhjkvo5yd1zlabtj.png" TargetMode="External"/><Relationship Id="rId2219" Type="http://schemas.openxmlformats.org/officeDocument/2006/relationships/hyperlink" Target="https://customwheelhousellc.box.com/shared/static/sqiqc6jgfgcqkl1xm6jc8syynmewibeg.png" TargetMode="External"/><Relationship Id="rId81" Type="http://schemas.openxmlformats.org/officeDocument/2006/relationships/hyperlink" Target="https://customwheelhousellc.box.com/shared/static/idlbxdiwt2bgzwmd6uu7uxn4dyemtzw7.png" TargetMode="External"/><Relationship Id="rId605" Type="http://schemas.openxmlformats.org/officeDocument/2006/relationships/hyperlink" Target="https://customwheelhousellc.box.com/shared/static/4a2xgit79rxhi5vu3gzchcbv1m6bpdmc.png" TargetMode="External"/><Relationship Id="rId812" Type="http://schemas.openxmlformats.org/officeDocument/2006/relationships/hyperlink" Target="https://customwheelhousellc.box.com/shared/static/9fbxbq8lhxi7njlezeh7hy1jlmv6q921.png" TargetMode="External"/><Relationship Id="rId1028" Type="http://schemas.openxmlformats.org/officeDocument/2006/relationships/hyperlink" Target="https://customwheelhousellc.box.com/shared/static/ei685u6rzahtto315fbm7qlx05fl86tj.png" TargetMode="External"/><Relationship Id="rId1235" Type="http://schemas.openxmlformats.org/officeDocument/2006/relationships/hyperlink" Target="https://customwheelhousellc.box.com/shared/static/as1k6bwilj4i3zdshfhm7dkl5u6e9rbw.png" TargetMode="External"/><Relationship Id="rId1442" Type="http://schemas.openxmlformats.org/officeDocument/2006/relationships/hyperlink" Target="https://customwheelhousellc.box.com/shared/static/ljashu2hhgvfc7acmawi2ovfcetdshcb.png" TargetMode="External"/><Relationship Id="rId1887" Type="http://schemas.openxmlformats.org/officeDocument/2006/relationships/hyperlink" Target="https://customwheelhousellc.box.com/shared/static/sem712tvo63385zkkj2u98j4j2wuxv5m.png" TargetMode="External"/><Relationship Id="rId1302" Type="http://schemas.openxmlformats.org/officeDocument/2006/relationships/hyperlink" Target="https://customwheelhousellc.box.com/shared/static/k2cg8bfiok1ex9lhwjsc8miacp8ezg3p.png" TargetMode="External"/><Relationship Id="rId1747" Type="http://schemas.openxmlformats.org/officeDocument/2006/relationships/hyperlink" Target="https://customwheelhousellc.box.com/shared/static/apqabbx61f2vrdm3ogyasdraa4xsjijo.png" TargetMode="External"/><Relationship Id="rId1954" Type="http://schemas.openxmlformats.org/officeDocument/2006/relationships/hyperlink" Target="https://customwheelhousellc.box.com/shared/static/m9jwz5nbjpuzp6klt1zznfl3x9s4ebml.png" TargetMode="External"/><Relationship Id="rId39" Type="http://schemas.openxmlformats.org/officeDocument/2006/relationships/hyperlink" Target="https://customwheelhousellc.box.com/shared/static/ytcy35bl6mhtdpbillnvwuvniumw4kdk.png" TargetMode="External"/><Relationship Id="rId1607" Type="http://schemas.openxmlformats.org/officeDocument/2006/relationships/hyperlink" Target="https://customwheelhousellc.box.com/shared/static/d8t0av2xtwtjvzzfgp8vxgw3g4apmvoz.png" TargetMode="External"/><Relationship Id="rId1814" Type="http://schemas.openxmlformats.org/officeDocument/2006/relationships/hyperlink" Target="https://customwheelhousellc.box.com/shared/static/ukwb57e91b3vphbjkihpxji5ckq1ryjs.jpg" TargetMode="External"/><Relationship Id="rId188" Type="http://schemas.openxmlformats.org/officeDocument/2006/relationships/hyperlink" Target="https://customwheelhousellc.box.com/shared/static/0llq9jo3x2bt0fyg8cdu5gzkiprhskf5.png" TargetMode="External"/><Relationship Id="rId395" Type="http://schemas.openxmlformats.org/officeDocument/2006/relationships/hyperlink" Target="https://customwheelhousellc.box.com/shared/static/qxe4b3p4naz75beuim5b6whsslfq7p7q.png" TargetMode="External"/><Relationship Id="rId2076" Type="http://schemas.openxmlformats.org/officeDocument/2006/relationships/hyperlink" Target="https://customwheelhousellc.box.com/shared/static/z778ncdtt8d8eki2dirysti8s52u9lnt.png" TargetMode="External"/><Relationship Id="rId2283" Type="http://schemas.openxmlformats.org/officeDocument/2006/relationships/hyperlink" Target="https://customwheelhousellc.box.com/shared/static/xaz417ks3sqnyv9qjpll05ivs63kll4m.png" TargetMode="External"/><Relationship Id="rId255" Type="http://schemas.openxmlformats.org/officeDocument/2006/relationships/hyperlink" Target="https://customwheelhousellc.box.com/shared/static/r88az6h08k308u4o16fyndx03azn0c92.png" TargetMode="External"/><Relationship Id="rId462" Type="http://schemas.openxmlformats.org/officeDocument/2006/relationships/hyperlink" Target="https://customwheelhousellc.box.com/shared/static/0n7nhpvsgd6thui7lmra4dxupzotlvlb.png" TargetMode="External"/><Relationship Id="rId1092" Type="http://schemas.openxmlformats.org/officeDocument/2006/relationships/hyperlink" Target="https://customwheelhousellc.box.com/shared/static/hps8jh9wxmmt6vztikytmza4op6u1s0z.png" TargetMode="External"/><Relationship Id="rId1397" Type="http://schemas.openxmlformats.org/officeDocument/2006/relationships/hyperlink" Target="https://customwheelhousellc.box.com/shared/static/osr6o9js3i26dk5zexo5hah25k9gdboe.png" TargetMode="External"/><Relationship Id="rId2143" Type="http://schemas.openxmlformats.org/officeDocument/2006/relationships/hyperlink" Target="https://customwheelhousellc.box.com/shared/static/360nwparilnxn65bhxfenj9cig0b7t7k.png" TargetMode="External"/><Relationship Id="rId115" Type="http://schemas.openxmlformats.org/officeDocument/2006/relationships/hyperlink" Target="https://customwheelhousellc.box.com/shared/static/ljh7x7y7yvamj9f5n2w0svej7f8w3q52.png" TargetMode="External"/><Relationship Id="rId322" Type="http://schemas.openxmlformats.org/officeDocument/2006/relationships/hyperlink" Target="https://customwheelhousellc.box.com/shared/static/3u48ttoes670aeq4j4rtn2gwb6n8wpqb.png" TargetMode="External"/><Relationship Id="rId767" Type="http://schemas.openxmlformats.org/officeDocument/2006/relationships/hyperlink" Target="https://customwheelhousellc.box.com/shared/static/tyye0p0kbypf1rxme2qcbt4y1uh0e78d.png" TargetMode="External"/><Relationship Id="rId974" Type="http://schemas.openxmlformats.org/officeDocument/2006/relationships/hyperlink" Target="https://customwheelhousellc.box.com/shared/static/vmcr2uis9qd1p2it7d9n5t9efvlejdvs.png" TargetMode="External"/><Relationship Id="rId2003" Type="http://schemas.openxmlformats.org/officeDocument/2006/relationships/hyperlink" Target="https://customwheelhousellc.box.com/shared/static/ygxifr8x0wa4yvs62zesih7rpce80cxw.png" TargetMode="External"/><Relationship Id="rId2210" Type="http://schemas.openxmlformats.org/officeDocument/2006/relationships/hyperlink" Target="https://customwheelhousellc.box.com/shared/static/1jetegnec5of45vjy2yas2bn1qcm287n.png" TargetMode="External"/><Relationship Id="rId627" Type="http://schemas.openxmlformats.org/officeDocument/2006/relationships/hyperlink" Target="https://customwheelhousellc.box.com/shared/static/49eqtdcd0lknoch8j3abwmtwkc9n99dt.png" TargetMode="External"/><Relationship Id="rId834" Type="http://schemas.openxmlformats.org/officeDocument/2006/relationships/hyperlink" Target="https://customwheelhousellc.box.com/shared/static/a493docqu7bs3xckkgiytjbc7wlkvkog.png" TargetMode="External"/><Relationship Id="rId1257" Type="http://schemas.openxmlformats.org/officeDocument/2006/relationships/hyperlink" Target="https://customwheelhousellc.box.com/shared/static/2gg60mqigfoyhejxht93tri7dslcsgsh.png" TargetMode="External"/><Relationship Id="rId1464" Type="http://schemas.openxmlformats.org/officeDocument/2006/relationships/hyperlink" Target="https://customwheelhousellc.box.com/shared/static/madmis01sur4kn5t5bhmwfgm1yjun0fv.png" TargetMode="External"/><Relationship Id="rId1671" Type="http://schemas.openxmlformats.org/officeDocument/2006/relationships/hyperlink" Target="https://customwheelhousellc.box.com/shared/static/to8erjg31b6mxpzjxf19r3s6rvo7vnfb.png" TargetMode="External"/><Relationship Id="rId901" Type="http://schemas.openxmlformats.org/officeDocument/2006/relationships/hyperlink" Target="https://customwheelhousellc.box.com/shared/static/bm8fb0lw376v6y2z40fm9hal1uapcs4w.png" TargetMode="External"/><Relationship Id="rId1117" Type="http://schemas.openxmlformats.org/officeDocument/2006/relationships/hyperlink" Target="https://customwheelhousellc.box.com/shared/static/ek7ntlf6632qp5o034qsuuu7zrvwp72z.png" TargetMode="External"/><Relationship Id="rId1324" Type="http://schemas.openxmlformats.org/officeDocument/2006/relationships/hyperlink" Target="https://customwheelhousellc.box.com/shared/static/k8t8qfcbq44w1h4mfy1ncanlzrgwxpov.png" TargetMode="External"/><Relationship Id="rId1531" Type="http://schemas.openxmlformats.org/officeDocument/2006/relationships/hyperlink" Target="https://customwheelhousellc.box.com/shared/static/olqalupl2v9lsjo3sqshrfuw8l7wtt5c.png" TargetMode="External"/><Relationship Id="rId1769" Type="http://schemas.openxmlformats.org/officeDocument/2006/relationships/hyperlink" Target="https://customwheelhousellc.box.com/shared/static/jstogfrnynn4mbpi34ewd3hm0y00x5nq.png" TargetMode="External"/><Relationship Id="rId1976" Type="http://schemas.openxmlformats.org/officeDocument/2006/relationships/hyperlink" Target="https://customwheelhousellc.box.com/shared/static/ymeock8l4gojpuxcfr9b6doqcr863nd9.png" TargetMode="External"/><Relationship Id="rId30" Type="http://schemas.openxmlformats.org/officeDocument/2006/relationships/hyperlink" Target="https://customwheelhousellc.box.com/shared/static/whvsnosqamn6ay39ifk1zpqy71312tuw.jpg" TargetMode="External"/><Relationship Id="rId1629" Type="http://schemas.openxmlformats.org/officeDocument/2006/relationships/hyperlink" Target="https://customwheelhousellc.box.com/shared/static/nqp8crmfxflotjsokj3emwyzkv8pbshn.png" TargetMode="External"/><Relationship Id="rId1836" Type="http://schemas.openxmlformats.org/officeDocument/2006/relationships/hyperlink" Target="https://customwheelhousellc.box.com/shared/static/vczxys92ey0e1nptmv1vgr8b3nex8lbl.png" TargetMode="External"/><Relationship Id="rId1903" Type="http://schemas.openxmlformats.org/officeDocument/2006/relationships/hyperlink" Target="https://customwheelhousellc.box.com/shared/static/2sqte7alrs169wljv63k0o4x9p3g5sos.png" TargetMode="External"/><Relationship Id="rId2098" Type="http://schemas.openxmlformats.org/officeDocument/2006/relationships/hyperlink" Target="https://customwheelhousellc.box.com/shared/static/61pbgghp7ktni7106knzvr0dglz5zby1.jpg" TargetMode="External"/><Relationship Id="rId277" Type="http://schemas.openxmlformats.org/officeDocument/2006/relationships/hyperlink" Target="https://customwheelhousellc.box.com/shared/static/rblwje4r21b4t5f7qe1guxbz4qntim0a.png" TargetMode="External"/><Relationship Id="rId484" Type="http://schemas.openxmlformats.org/officeDocument/2006/relationships/hyperlink" Target="https://customwheelhousellc.box.com/shared/static/z7690cb2mulwcaq5lio08p4lunbye44e.png" TargetMode="External"/><Relationship Id="rId2165" Type="http://schemas.openxmlformats.org/officeDocument/2006/relationships/hyperlink" Target="https://customwheelhousellc.box.com/shared/static/41ldlohya319z1nzb35fo9kikf8s08rw.png" TargetMode="External"/><Relationship Id="rId137" Type="http://schemas.openxmlformats.org/officeDocument/2006/relationships/hyperlink" Target="https://customwheelhousellc.box.com/shared/static/lrysfppy5em9mc8jwiowqidgrps2keyr.png" TargetMode="External"/><Relationship Id="rId344" Type="http://schemas.openxmlformats.org/officeDocument/2006/relationships/hyperlink" Target="https://customwheelhousellc.box.com/shared/static/4nmhuyt34f61oxbywkxmemmx4xla06xg.png" TargetMode="External"/><Relationship Id="rId691" Type="http://schemas.openxmlformats.org/officeDocument/2006/relationships/hyperlink" Target="https://customwheelhousellc.box.com/shared/static/5br9jdk68x325b8veluh2ghqgbtce38q.png" TargetMode="External"/><Relationship Id="rId789" Type="http://schemas.openxmlformats.org/officeDocument/2006/relationships/hyperlink" Target="https://customwheelhousellc.box.com/shared/static/8h0sruc047866sywjcp6ka77ty01j4ud.png" TargetMode="External"/><Relationship Id="rId996" Type="http://schemas.openxmlformats.org/officeDocument/2006/relationships/hyperlink" Target="https://customwheelhousellc.box.com/shared/static/bfvj1yzgy2e8dd1n0ipswi54pz0mj7e2.png" TargetMode="External"/><Relationship Id="rId2025" Type="http://schemas.openxmlformats.org/officeDocument/2006/relationships/hyperlink" Target="https://customwheelhousellc.box.com/shared/static/yi1aba45z3kbwsk6rkvf7t2iyagbxw24.png" TargetMode="External"/><Relationship Id="rId551" Type="http://schemas.openxmlformats.org/officeDocument/2006/relationships/hyperlink" Target="https://customwheelhousellc.box.com/shared/static/2q2xw7nv95idawqo82vjy9vvcoznfomq.png" TargetMode="External"/><Relationship Id="rId649" Type="http://schemas.openxmlformats.org/officeDocument/2006/relationships/hyperlink" Target="https://customwheelhousellc.box.com/shared/static/4qlw26pxzhldfuyj6d95pfku6ainsjyr.png" TargetMode="External"/><Relationship Id="rId856" Type="http://schemas.openxmlformats.org/officeDocument/2006/relationships/hyperlink" Target="https://customwheelhousellc.box.com/shared/static/99ktymidvc8646pa9w7e89773c4qjbwl.png" TargetMode="External"/><Relationship Id="rId1181" Type="http://schemas.openxmlformats.org/officeDocument/2006/relationships/hyperlink" Target="https://customwheelhousellc.box.com/shared/static/hb5p9p8617hi359wk4n2tkrvtqg8duml.png" TargetMode="External"/><Relationship Id="rId1279" Type="http://schemas.openxmlformats.org/officeDocument/2006/relationships/hyperlink" Target="https://customwheelhousellc.box.com/shared/static/k080z7izsr17jdq5flkbfndvf31dskvv.png" TargetMode="External"/><Relationship Id="rId1486" Type="http://schemas.openxmlformats.org/officeDocument/2006/relationships/hyperlink" Target="https://customwheelhousellc.box.com/shared/static/m5xa8lxy7t5vuze5bhczpihbok0ilpq1.png" TargetMode="External"/><Relationship Id="rId2232" Type="http://schemas.openxmlformats.org/officeDocument/2006/relationships/hyperlink" Target="https://customwheelhousellc.box.com/shared/static/cl52h1ffj204nwiv6ue6dd02wea8lvt6.png" TargetMode="External"/><Relationship Id="rId204" Type="http://schemas.openxmlformats.org/officeDocument/2006/relationships/hyperlink" Target="https://customwheelhousellc.box.com/shared/static/bfvj1yzgy2e8dd1n0ipswi54pz0mj7e2.png" TargetMode="External"/><Relationship Id="rId411" Type="http://schemas.openxmlformats.org/officeDocument/2006/relationships/hyperlink" Target="https://customwheelhousellc.box.com/shared/static/9w5qu9uqyk6kuegii2obiku6edqbmlw8.jpg" TargetMode="External"/><Relationship Id="rId509" Type="http://schemas.openxmlformats.org/officeDocument/2006/relationships/hyperlink" Target="https://customwheelhousellc.box.com/shared/static/ptmrqjunp2iz46ezggk2idve7fnw3359.png" TargetMode="External"/><Relationship Id="rId1041" Type="http://schemas.openxmlformats.org/officeDocument/2006/relationships/hyperlink" Target="https://customwheelhousellc.box.com/shared/static/eg7v4w61qakwqe3hna1di609xufs1uza.png" TargetMode="External"/><Relationship Id="rId1139" Type="http://schemas.openxmlformats.org/officeDocument/2006/relationships/hyperlink" Target="https://customwheelhousellc.box.com/shared/static/gz3iqopjc6p5vicrnm9t5phbnwmxw542.png" TargetMode="External"/><Relationship Id="rId1346" Type="http://schemas.openxmlformats.org/officeDocument/2006/relationships/hyperlink" Target="https://customwheelhousellc.box.com/shared/static/kmnj60kicbk35f0ubi0z19kl84alxs7t.png" TargetMode="External"/><Relationship Id="rId1693" Type="http://schemas.openxmlformats.org/officeDocument/2006/relationships/hyperlink" Target="https://customwheelhousellc.box.com/shared/static/prhdjqw6m1jb5lb9d07ncr6v1h9hwrzn.png" TargetMode="External"/><Relationship Id="rId1998" Type="http://schemas.openxmlformats.org/officeDocument/2006/relationships/hyperlink" Target="https://customwheelhousellc.box.com/shared/static/92brkhli3lq8vg6t1lolzwozjd4kx02p.p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26" Type="http://schemas.openxmlformats.org/officeDocument/2006/relationships/hyperlink" Target="https://customwheelhousellc.box.com/s/5ryg4v5n465f8uspsd7an7w7ywukwyew" TargetMode="External"/><Relationship Id="rId39" Type="http://schemas.openxmlformats.org/officeDocument/2006/relationships/hyperlink" Target="https://customwheelhousellc.box.com/s/n5fqne3ea0j9i741pa0haagb5b0hgn7b" TargetMode="External"/><Relationship Id="rId21" Type="http://schemas.openxmlformats.org/officeDocument/2006/relationships/hyperlink" Target="https://customwheelhousellc.box.com/s/q57sm7m4fd0jvclpnvd52313rohi3ezz" TargetMode="External"/><Relationship Id="rId34" Type="http://schemas.openxmlformats.org/officeDocument/2006/relationships/hyperlink" Target="https://customwheelhousellc.box.com/s/zfbe9e8lduyt03hca8nz72da0kl24uu5"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t6hp4bv6ytextlyyjh6kqatggpyo6hft"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2fkzkapgadsneyhsthqxv1d5ewnuf7xj" TargetMode="External"/><Relationship Id="rId5"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61" Type="http://schemas.openxmlformats.org/officeDocument/2006/relationships/hyperlink" Target="https://customwheelhousellc.box.com/s/ij45t7docvfumbu91rwqrqghjx18d16x" TargetMode="External"/><Relationship Id="rId10" Type="http://schemas.openxmlformats.org/officeDocument/2006/relationships/hyperlink" Target="https://customwheelhousellc.box.com/s/peqjs4vypmz4p3b5k86h01r4jnkwdahr" TargetMode="External"/><Relationship Id="rId19" Type="http://schemas.openxmlformats.org/officeDocument/2006/relationships/hyperlink" Target="https://customwheelhousellc.box.com/s/9vsktw7vl3gj1wlaf3oen398lf06i4oz"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ax092hk2jkiu72s73pit9gj9r3pzfne0"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hyperlink" Target="https://customwheelhousellc.box.com/s/uikxou70s3muiqgo6nfduohw7009yzc0" TargetMode="External"/><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agqjm5o9umxx93fge5nkc101dzhge61o"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70"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299" Type="http://schemas.openxmlformats.org/officeDocument/2006/relationships/hyperlink" Target="https://customwheelhousellc.box.com/s/4s1sb9jqvh9ts59xq567jvmmw8hoahz5" TargetMode="External"/><Relationship Id="rId671" Type="http://schemas.openxmlformats.org/officeDocument/2006/relationships/hyperlink" Target="https://customwheelhousellc.box.com/s/76fg9ks2j9nv5z79n6e81ymj2qfqk2vd" TargetMode="External"/><Relationship Id="rId21" Type="http://schemas.openxmlformats.org/officeDocument/2006/relationships/hyperlink" Target="https://www.dropbox.com/s/771k294tmvwk8eq/MR311_Vex_Matte_Black_6_Lug.jpg?dl=0"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24" Type="http://schemas.openxmlformats.org/officeDocument/2006/relationships/hyperlink" Target="https://customwheelhousellc.box.com/s/8mgzyegf3tv9rg8r1n3ie9du1s0b0qio" TargetMode="External"/><Relationship Id="rId366" Type="http://schemas.openxmlformats.org/officeDocument/2006/relationships/hyperlink" Target="https://customwheelhousellc.box.com/s/awyyxum0bqs5he3orwrpdc6rlr06uux5" TargetMode="External"/><Relationship Id="rId531" Type="http://schemas.openxmlformats.org/officeDocument/2006/relationships/hyperlink" Target="https://customwheelhousellc.box.com/s/g0z2mzng0aptjqfcbiwz5axdsk5ek80h" TargetMode="External"/><Relationship Id="rId573" Type="http://schemas.openxmlformats.org/officeDocument/2006/relationships/hyperlink" Target="https://customwheelhousellc.box.com/s/1mczkpw6wkj7h6esvg30oanh3ixc505h" TargetMode="External"/><Relationship Id="rId629" Type="http://schemas.openxmlformats.org/officeDocument/2006/relationships/hyperlink" Target="https://customwheelhousellc.box.com/s/omkpvvhgj5486e5hocfthntw5gru5z9k" TargetMode="External"/><Relationship Id="rId170" Type="http://schemas.openxmlformats.org/officeDocument/2006/relationships/hyperlink" Target="https://www.dropbox.com/s/btvajum3h5qzj9s/MR304_Double_Standard_Matte_Black_5_Lug.jpg?dl=0"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268" Type="http://schemas.openxmlformats.org/officeDocument/2006/relationships/hyperlink" Target="https://customwheelhousellc.box.com/s/6tqwu5a3hm1smelk9gzw71fu6e6hpx64" TargetMode="External"/><Relationship Id="rId475" Type="http://schemas.openxmlformats.org/officeDocument/2006/relationships/hyperlink" Target="https://customwheelhousellc.box.com/s/i5px4tzen8jjmk3kact3jaswkxj26ghn" TargetMode="External"/><Relationship Id="rId640" Type="http://schemas.openxmlformats.org/officeDocument/2006/relationships/hyperlink" Target="https://customwheelhousellc.box.com/s/5xza5cs1uld7dglgzlmadjnag0ljrv48" TargetMode="External"/><Relationship Id="rId682" Type="http://schemas.openxmlformats.org/officeDocument/2006/relationships/hyperlink" Target="https://customwheelhousellc.box.com/shared/static/02o7kzi7sv6m025yqw2k0qu97mfnjwjd.png" TargetMode="External"/><Relationship Id="rId32" Type="http://schemas.openxmlformats.org/officeDocument/2006/relationships/hyperlink" Target="https://www.dropbox.com/s/g7hqmq0p82p4z5p/MR311_Vex_Titanium_Head_On_8_Lug.jpg?dl=0" TargetMode="External"/><Relationship Id="rId74" Type="http://schemas.openxmlformats.org/officeDocument/2006/relationships/hyperlink" Target="https://www.dropbox.com/s/95jr9ikfen52ht0/MR305_NV_Matte_Black_Machined_Face_Head_On_5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i5px4tzen8jjmk3kact3jaswkxj26ghn" TargetMode="External"/><Relationship Id="rId377" Type="http://schemas.openxmlformats.org/officeDocument/2006/relationships/hyperlink" Target="https://customwheelhousellc.box.com/s/6ypk544m8u3tx7zg3n370di9mmpcf69a" TargetMode="External"/><Relationship Id="rId500" Type="http://schemas.openxmlformats.org/officeDocument/2006/relationships/hyperlink" Target="https://customwheelhousellc.box.com/s/505jx7ppayeunkq6vximg6mh85ayk94r" TargetMode="External"/><Relationship Id="rId542" Type="http://schemas.openxmlformats.org/officeDocument/2006/relationships/hyperlink" Target="https://customwheelhousellc.box.com/s/ax6gok5p17gymw4kba58no78nmdysgsu" TargetMode="External"/><Relationship Id="rId584" Type="http://schemas.openxmlformats.org/officeDocument/2006/relationships/hyperlink" Target="https://customwheelhousellc.box.com/s/lb5hh5tgvuz372ydjqv6itiolua9anv0" TargetMode="External"/><Relationship Id="rId5" Type="http://schemas.openxmlformats.org/officeDocument/2006/relationships/hyperlink" Target="https://www.dropbox.com/s/ogcqzwm51srenwg/MR301_The_Standard_Diamond_Cut_Machined_5_Lug.jpg?dl=0" TargetMode="External"/><Relationship Id="rId181" Type="http://schemas.openxmlformats.org/officeDocument/2006/relationships/hyperlink" Target="https://www.dropbox.com/s/3cqx6nnl47yt1eg/MR310_Con6_Bronze_8_Lug.jpg?dl=0" TargetMode="External"/><Relationship Id="rId237" Type="http://schemas.openxmlformats.org/officeDocument/2006/relationships/hyperlink" Target="https://www.dropbox.com/s/9bb3ik2yhkcvmsj/MR402_The_Standard_UTV_Matte_Black_Head_On.jpg?dl=0" TargetMode="External"/><Relationship Id="rId402" Type="http://schemas.openxmlformats.org/officeDocument/2006/relationships/hyperlink" Target="https://customwheelhousellc.box.com/s/ennn70c47gis1ukwzoiiijujaubx1ub5" TargetMode="External"/><Relationship Id="rId279" Type="http://schemas.openxmlformats.org/officeDocument/2006/relationships/hyperlink" Target="https://customwheelhousellc.box.com/s/flyg8o3vuyyzsmjl6n3v8c8bcllcc646" TargetMode="External"/><Relationship Id="rId444" Type="http://schemas.openxmlformats.org/officeDocument/2006/relationships/hyperlink" Target="https://customwheelhousellc.box.com/s/91ao0n5x21zncb1lixjs70j10pnrhsdf" TargetMode="External"/><Relationship Id="rId486" Type="http://schemas.openxmlformats.org/officeDocument/2006/relationships/hyperlink" Target="https://customwheelhousellc.box.com/s/jgcn13uokl4inzkshubf41rovq630vx8" TargetMode="External"/><Relationship Id="rId651" Type="http://schemas.openxmlformats.org/officeDocument/2006/relationships/hyperlink" Target="https://customwheelhousellc.box.com/s/ssodgoz08nlh1exyxx0flzeekdaihhl2"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290" Type="http://schemas.openxmlformats.org/officeDocument/2006/relationships/hyperlink" Target="https://customwheelhousellc.box.com/s/8mgzyegf3tv9rg8r1n3ie9du1s0b0qio" TargetMode="External"/><Relationship Id="rId304" Type="http://schemas.openxmlformats.org/officeDocument/2006/relationships/hyperlink" Target="https://customwheelhousellc.box.com/s/5hzqglh9s2cm0aao0ac3ok3sx1l1886g" TargetMode="External"/><Relationship Id="rId346" Type="http://schemas.openxmlformats.org/officeDocument/2006/relationships/hyperlink" Target="https://customwheelhousellc.box.com/s/q4m34ztw6kq8s44rmv2clk1yk66mmx2c" TargetMode="External"/><Relationship Id="rId388" Type="http://schemas.openxmlformats.org/officeDocument/2006/relationships/hyperlink" Target="https://customwheelhousellc.box.com/s/p0cqonop7xlh7vc5jjz9wzjy9od0y3e2" TargetMode="External"/><Relationship Id="rId511" Type="http://schemas.openxmlformats.org/officeDocument/2006/relationships/hyperlink" Target="https://customwheelhousellc.box.com/s/gl2dygcangpo7aeldcvbf5lps28ozey2" TargetMode="External"/><Relationship Id="rId553" Type="http://schemas.openxmlformats.org/officeDocument/2006/relationships/hyperlink" Target="https://customwheelhousellc.box.com/s/tn4u4bttu5oq0ybmu78ymibh72z3t05j" TargetMode="External"/><Relationship Id="rId609" Type="http://schemas.openxmlformats.org/officeDocument/2006/relationships/hyperlink" Target="https://customwheelhousellc.box.com/s/69z0ssv916kv3z3v8yktmartxajmohbd"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7h6jg50ebrl4okb7xw3e60b979371tf2" TargetMode="External"/><Relationship Id="rId595" Type="http://schemas.openxmlformats.org/officeDocument/2006/relationships/hyperlink" Target="https://customwheelhousellc.box.com/s/kb53jo0gp50qi9n2fr80juxvfmqilrux"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e376nrjzak326gcd04bfi2ymuydoptxp" TargetMode="External"/><Relationship Id="rId497" Type="http://schemas.openxmlformats.org/officeDocument/2006/relationships/hyperlink" Target="https://customwheelhousellc.box.com/s/x9srlh34etsgkwq7tv3335bg3q777am9" TargetMode="External"/><Relationship Id="rId620" Type="http://schemas.openxmlformats.org/officeDocument/2006/relationships/hyperlink" Target="https://customwheelhousellc.box.com/s/ptmrqjunp2iz46ezggk2idve7fnw3359" TargetMode="External"/><Relationship Id="rId662" Type="http://schemas.openxmlformats.org/officeDocument/2006/relationships/hyperlink" Target="https://customwheelhousellc.box.com/s/jytokiv5krid4lx2uungj8s1q3l0zlb2"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263hmebqfufqzoxzxwuo90ivxhect8ny" TargetMode="External"/><Relationship Id="rId357" Type="http://schemas.openxmlformats.org/officeDocument/2006/relationships/hyperlink" Target="https://customwheelhousellc.box.com/s/i8sjv3hzrr3a7rzn981g77muo28cjs94" TargetMode="External"/><Relationship Id="rId522" Type="http://schemas.openxmlformats.org/officeDocument/2006/relationships/hyperlink" Target="https://customwheelhousellc.box.com/s/trc3o267oby3b51v67txkpns5ltyjoyn" TargetMode="External"/><Relationship Id="rId54" Type="http://schemas.openxmlformats.org/officeDocument/2006/relationships/hyperlink" Target="https://www.dropbox.com/s/4vc5swbkn7l2wjs/MR310_Con6_Matte_Black_8_Lug.jpg?dl=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217" Type="http://schemas.openxmlformats.org/officeDocument/2006/relationships/hyperlink" Target="https://www.dropbox.com/s/g7hqmq0p82p4z5p/MR311_Vex_Titanium_Head_On_8_Lug.jpg?dl=0" TargetMode="External"/><Relationship Id="rId399" Type="http://schemas.openxmlformats.org/officeDocument/2006/relationships/hyperlink" Target="https://customwheelhousellc.box.com/s/q4m34ztw6kq8s44rmv2clk1yk66mmx2c" TargetMode="External"/><Relationship Id="rId564" Type="http://schemas.openxmlformats.org/officeDocument/2006/relationships/hyperlink" Target="https://customwheelhousellc.box.com/s/01n0z7j01bxgd8zft0o697hhsgjfqads" TargetMode="External"/><Relationship Id="rId259" Type="http://schemas.openxmlformats.org/officeDocument/2006/relationships/hyperlink" Target="https://customwheelhousellc.box.com/s/bzqhbxeizybh15lhr2gmv3zuxz8al6lh" TargetMode="External"/><Relationship Id="rId424" Type="http://schemas.openxmlformats.org/officeDocument/2006/relationships/hyperlink" Target="https://customwheelhousellc.box.com/s/glogbvr8fm90br7f3p0hxot5yrn3c490" TargetMode="External"/><Relationship Id="rId466" Type="http://schemas.openxmlformats.org/officeDocument/2006/relationships/hyperlink" Target="https://customwheelhousellc.box.com/s/kv5bvhnxccrudsui8gbbkofk5nqkuwlf" TargetMode="External"/><Relationship Id="rId631" Type="http://schemas.openxmlformats.org/officeDocument/2006/relationships/hyperlink" Target="https://customwheelhousellc.box.com/s/2tne4er2nmhnyyyuk0ln029k9se4uqmy" TargetMode="External"/><Relationship Id="rId673" Type="http://schemas.openxmlformats.org/officeDocument/2006/relationships/hyperlink" Target="https://customwheelhousellc.box.com/s/ce8yxdmsusks2rhqq9f9xvhdxfnj5spi"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270" Type="http://schemas.openxmlformats.org/officeDocument/2006/relationships/hyperlink" Target="https://customwheelhousellc.box.com/s/cfq2l9w6ntd4wjavjzu37ybfrz7mux6u" TargetMode="External"/><Relationship Id="rId326" Type="http://schemas.openxmlformats.org/officeDocument/2006/relationships/hyperlink" Target="https://customwheelhousellc.box.com/s/nglu3ut4wk5csd7uh7usd8uzyxi1ioj5" TargetMode="External"/><Relationship Id="rId533" Type="http://schemas.openxmlformats.org/officeDocument/2006/relationships/hyperlink" Target="https://customwheelhousellc.box.com/s/smwegamf1wo0byy0rv0juc1cas8w01ts"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q4m34ztw6kq8s44rmv2clk1yk66mmx2c" TargetMode="External"/><Relationship Id="rId575" Type="http://schemas.openxmlformats.org/officeDocument/2006/relationships/hyperlink" Target="https://customwheelhousellc.box.com/s/cx4vjfoxu5ldcynx3clm9bxjd2b3vfix" TargetMode="External"/><Relationship Id="rId172" Type="http://schemas.openxmlformats.org/officeDocument/2006/relationships/hyperlink" Target="https://www.dropbox.com/s/87v075f2708b2ys/MR304_Double_Standard_Machined_Lip.jpg?dl=0"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477" Type="http://schemas.openxmlformats.org/officeDocument/2006/relationships/hyperlink" Target="https://customwheelhousellc.box.com/s/j2xmrulsp2t14rszvg3xzdg0jpzvs4ul" TargetMode="External"/><Relationship Id="rId600" Type="http://schemas.openxmlformats.org/officeDocument/2006/relationships/hyperlink" Target="https://customwheelhousellc.box.com/s/pj9z2ma50j9p8ck33pdvmj8ehuapyiku" TargetMode="External"/><Relationship Id="rId642" Type="http://schemas.openxmlformats.org/officeDocument/2006/relationships/hyperlink" Target="https://customwheelhousellc.box.com/s/o9wq86hwo4crjcl2qu3r36wj4engw1xs" TargetMode="External"/><Relationship Id="rId684" Type="http://schemas.openxmlformats.org/officeDocument/2006/relationships/vmlDrawing" Target="../drawings/vmlDrawing2.vml"/><Relationship Id="rId281" Type="http://schemas.openxmlformats.org/officeDocument/2006/relationships/hyperlink" Target="https://customwheelhousellc.box.com/s/uf8h40s5wdbt26bswewtgi16b1tbouz4" TargetMode="External"/><Relationship Id="rId337" Type="http://schemas.openxmlformats.org/officeDocument/2006/relationships/hyperlink" Target="https://customwheelhousellc.box.com/s/5vnhcq908fd1ld6ho91zcihbui2bmzyj" TargetMode="External"/><Relationship Id="rId502" Type="http://schemas.openxmlformats.org/officeDocument/2006/relationships/hyperlink" Target="https://customwheelhousellc.box.com/s/bzqhbxeizybh15lhr2gmv3zuxz8al6lh" TargetMode="External"/><Relationship Id="rId34" Type="http://schemas.openxmlformats.org/officeDocument/2006/relationships/hyperlink" Target="https://www.dropbox.com/s/o3rkkh1qpbqnm8t/MR401_UTV_Beadlock_Machined_Head_On.jpg?dl=0"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5vnhcq908fd1ld6ho91zcihbui2bmzyj" TargetMode="External"/><Relationship Id="rId544" Type="http://schemas.openxmlformats.org/officeDocument/2006/relationships/hyperlink" Target="https://customwheelhousellc.box.com/s/bdiyz27z2lp5u8v5finu2e1mx9fx4g0r" TargetMode="External"/><Relationship Id="rId586" Type="http://schemas.openxmlformats.org/officeDocument/2006/relationships/hyperlink" Target="https://customwheelhousellc.box.com/s/lrysfppy5em9mc8jwiowqidgrps2keyr" TargetMode="External"/><Relationship Id="rId7" Type="http://schemas.openxmlformats.org/officeDocument/2006/relationships/hyperlink" Target="https://www.dropbox.com/s/lpv7ui2r104cr4k/MR301_The_Standard_Matte_Black_Head_On_8_Lug.jpg?dl=0" TargetMode="External"/><Relationship Id="rId183" Type="http://schemas.openxmlformats.org/officeDocument/2006/relationships/hyperlink" Target="https://www.dropbox.com/s/n9uhhisorb7t6kg/MR311_Vex_Matte_Black_8_Lug.jpg?dl=0" TargetMode="External"/><Relationship Id="rId239" Type="http://schemas.openxmlformats.org/officeDocument/2006/relationships/hyperlink" Target="https://www.dropbox.com/s/rspim3zcwouv2ob/MR405_UTV_Beadlock_Bronze_Head_On.jpg?dl=0" TargetMode="External"/><Relationship Id="rId390" Type="http://schemas.openxmlformats.org/officeDocument/2006/relationships/hyperlink" Target="https://customwheelhousellc.box.com/s/p0cqonop7xlh7vc5jjz9wzjy9od0y3e2" TargetMode="External"/><Relationship Id="rId404" Type="http://schemas.openxmlformats.org/officeDocument/2006/relationships/hyperlink" Target="https://customwheelhousellc.box.com/s/g59s9e1cvgr2epbmpxcvtl80uw79isgh" TargetMode="External"/><Relationship Id="rId446" Type="http://schemas.openxmlformats.org/officeDocument/2006/relationships/hyperlink" Target="https://customwheelhousellc.box.com/s/91ao0n5x21zncb1lixjs70j10pnrhsdf" TargetMode="External"/><Relationship Id="rId611" Type="http://schemas.openxmlformats.org/officeDocument/2006/relationships/hyperlink" Target="https://customwheelhousellc.box.com/s/brlj7ul8wfnoevn7rskuzc1lvzssa3j2" TargetMode="External"/><Relationship Id="rId653" Type="http://schemas.openxmlformats.org/officeDocument/2006/relationships/hyperlink" Target="https://customwheelhousellc.box.com/s/5dzgns6df2fvcx559jz09yys0bq6od07" TargetMode="External"/><Relationship Id="rId250" Type="http://schemas.openxmlformats.org/officeDocument/2006/relationships/hyperlink" Target="https://customwheelhousellc.box.com/s/pm6xlewa5nq3xb3vzoekce7mkecud6li" TargetMode="External"/><Relationship Id="rId292" Type="http://schemas.openxmlformats.org/officeDocument/2006/relationships/hyperlink" Target="https://customwheelhousellc.box.com/s/zmwcivcg3ldruu5nflam50g9rl6y0tg5" TargetMode="External"/><Relationship Id="rId306" Type="http://schemas.openxmlformats.org/officeDocument/2006/relationships/hyperlink" Target="https://customwheelhousellc.box.com/s/4yt5lqwumlu33mnrtga32iy0y2qivdkb" TargetMode="External"/><Relationship Id="rId488" Type="http://schemas.openxmlformats.org/officeDocument/2006/relationships/hyperlink" Target="https://customwheelhousellc.box.com/s/x9srlh34etsgkwq7tv3335bg3q777am9" TargetMode="External"/><Relationship Id="rId45" Type="http://schemas.openxmlformats.org/officeDocument/2006/relationships/hyperlink" Target="https://www.dropbox.com/s/4bmkmzysa0e2rsy/MR304_Double_Standard_Machined_Head_On_6_Lug.jpg?dl=0" TargetMode="External"/><Relationship Id="rId87" Type="http://schemas.openxmlformats.org/officeDocument/2006/relationships/hyperlink" Target="https://www.dropbox.com/s/n9uhhisorb7t6kg/MR311_Vex_Matte_Black_8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582ysp5r6c2lqp87ecwu4m51dulw3la5" TargetMode="External"/><Relationship Id="rId513" Type="http://schemas.openxmlformats.org/officeDocument/2006/relationships/hyperlink" Target="https://customwheelhousellc.box.com/s/nbjkgipfofl06lnnrwzciql9fa1a8gtd" TargetMode="External"/><Relationship Id="rId555" Type="http://schemas.openxmlformats.org/officeDocument/2006/relationships/hyperlink" Target="https://customwheelhousellc.box.com/s/l0jt09osq02u1jdsih7o196zcf2m82rg" TargetMode="External"/><Relationship Id="rId597" Type="http://schemas.openxmlformats.org/officeDocument/2006/relationships/hyperlink" Target="https://customwheelhousellc.box.com/s/iisfr3yprmix5p0gysdr8dfi76xjdi3f" TargetMode="External"/><Relationship Id="rId152" Type="http://schemas.openxmlformats.org/officeDocument/2006/relationships/hyperlink" Target="https://www.dropbox.com/s/kz7yxakgpo5om6t/MR311_Vex_Titanium_8_Lug.jpg?dl=0"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457" Type="http://schemas.openxmlformats.org/officeDocument/2006/relationships/hyperlink" Target="https://customwheelhousellc.box.com/s/e376nrjzak326gcd04bfi2ymuydoptxp" TargetMode="External"/><Relationship Id="rId622" Type="http://schemas.openxmlformats.org/officeDocument/2006/relationships/hyperlink" Target="https://customwheelhousellc.box.com/s/olqalupl2v9lsjo3sqshrfuw8l7wtt5c" TargetMode="External"/><Relationship Id="rId261" Type="http://schemas.openxmlformats.org/officeDocument/2006/relationships/hyperlink" Target="https://customwheelhousellc.box.com/s/3oaffp4kpvrv2za5n9mxwf64wl00nu4d" TargetMode="External"/><Relationship Id="rId499" Type="http://schemas.openxmlformats.org/officeDocument/2006/relationships/hyperlink" Target="https://customwheelhousellc.box.com/s/s1l6n0oq0jg8d4lk6yxplcswtou3ayjw" TargetMode="External"/><Relationship Id="rId664" Type="http://schemas.openxmlformats.org/officeDocument/2006/relationships/hyperlink" Target="https://customwheelhousellc.box.com/s/bnodof6qpif6cf9b2lof1699fsdne0sh" TargetMode="External"/><Relationship Id="rId14" Type="http://schemas.openxmlformats.org/officeDocument/2006/relationships/hyperlink" Target="https://www.dropbox.com/s/xgghkretftipcc9/MR307_Hole_Matte_Black_Head_On_5_Lug.jpg?dl=0" TargetMode="External"/><Relationship Id="rId56" Type="http://schemas.openxmlformats.org/officeDocument/2006/relationships/hyperlink" Target="https://www.dropbox.com/s/2xopt0m1fk6z6yr/MR311_Vex_Titanium_6_Lug.jpg?dl=0" TargetMode="External"/><Relationship Id="rId317" Type="http://schemas.openxmlformats.org/officeDocument/2006/relationships/hyperlink" Target="https://customwheelhousellc.box.com/s/263hmebqfufqzoxzxwuo90ivxhect8ny" TargetMode="External"/><Relationship Id="rId359" Type="http://schemas.openxmlformats.org/officeDocument/2006/relationships/hyperlink" Target="https://customwheelhousellc.box.com/s/kv5bvhnxccrudsui8gbbkofk5nqkuwlf" TargetMode="External"/><Relationship Id="rId524" Type="http://schemas.openxmlformats.org/officeDocument/2006/relationships/hyperlink" Target="https://customwheelhousellc.box.com/s/p0u8sd3sg0eac1xf02iu0hmg6qq2bav0" TargetMode="External"/><Relationship Id="rId566" Type="http://schemas.openxmlformats.org/officeDocument/2006/relationships/hyperlink" Target="https://customwheelhousellc.box.com/s/pj9z2ma50j9p8ck33pdvmj8ehuapyiku" TargetMode="External"/><Relationship Id="rId98" Type="http://schemas.openxmlformats.org/officeDocument/2006/relationships/hyperlink" Target="https://www.dropbox.com/s/g7hqmq0p82p4z5p/MR311_Vex_Titanium_Head_On_8_Lug.jpg?dl=0" TargetMode="External"/><Relationship Id="rId121" Type="http://schemas.openxmlformats.org/officeDocument/2006/relationships/hyperlink" Target="https://www.dropbox.com/s/5ckbj5mt9u2ukhn/MR308_Roost_Bronze_Head_On_5_Lug.jpg?dl=0" TargetMode="External"/><Relationship Id="rId163" Type="http://schemas.openxmlformats.org/officeDocument/2006/relationships/hyperlink" Target="https://www.dropbox.com/s/4zb8n2csxkp8wpf/MR311_Vex_Matte_Black_Head_On_8_Lug.jpg?dl=0" TargetMode="External"/><Relationship Id="rId219" Type="http://schemas.openxmlformats.org/officeDocument/2006/relationships/hyperlink" Target="https://www.dropbox.com/s/htyz7fesm2wc5td/MR311_Vex_Titanium_Head_On_5_Lug.jpg?dl=0" TargetMode="External"/><Relationship Id="rId370" Type="http://schemas.openxmlformats.org/officeDocument/2006/relationships/hyperlink" Target="https://customwheelhousellc.box.com/s/xtas50g291zsjocdnffz8d5dlpyc3klx" TargetMode="External"/><Relationship Id="rId426" Type="http://schemas.openxmlformats.org/officeDocument/2006/relationships/hyperlink" Target="https://customwheelhousellc.box.com/s/it8iu5uxrl64a5k90otb9wcyrdn3a90h" TargetMode="External"/><Relationship Id="rId633" Type="http://schemas.openxmlformats.org/officeDocument/2006/relationships/hyperlink" Target="https://customwheelhousellc.box.com/s/ha4ph153p6po2pj05c8za8338i9l4u2j"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xtas50g291zsjocdnffz8d5dlpyc3klx" TargetMode="External"/><Relationship Id="rId675" Type="http://schemas.openxmlformats.org/officeDocument/2006/relationships/hyperlink" Target="https://customwheelhousellc.box.com/s/iwyuxcrs1o1sz9auu4un9sptijcrp2cp" TargetMode="External"/><Relationship Id="rId25" Type="http://schemas.openxmlformats.org/officeDocument/2006/relationships/hyperlink" Target="https://www.dropbox.com/s/zrvqloonlt6i7cz/MR311_Vex_Matte_Black_5_Lug.jpg?dl=0"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4c61ypz1bew8s1x19i9jcazvde6eq8zq" TargetMode="External"/><Relationship Id="rId328" Type="http://schemas.openxmlformats.org/officeDocument/2006/relationships/hyperlink" Target="https://customwheelhousellc.box.com/s/0wni7egitofpl77v9cub6wazbkr4b56m" TargetMode="External"/><Relationship Id="rId535" Type="http://schemas.openxmlformats.org/officeDocument/2006/relationships/hyperlink" Target="https://customwheelhousellc.box.com/s/xzq7eyzcmtn8pxypmqa62rseaczqxtuc" TargetMode="External"/><Relationship Id="rId577" Type="http://schemas.openxmlformats.org/officeDocument/2006/relationships/hyperlink" Target="https://customwheelhousellc.box.com/s/we4gf0mvw88ngyyyrtysfjcbsbyujuj6" TargetMode="External"/><Relationship Id="rId132" Type="http://schemas.openxmlformats.org/officeDocument/2006/relationships/hyperlink" Target="https://www.dropbox.com/s/9i362jfz85ymyzd/MR310_Con6_Bronze_5_Lug.jpg?dl=0"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r74jpwhsmttnzp8wvm482xyki45vt6p8" TargetMode="External"/><Relationship Id="rId602" Type="http://schemas.openxmlformats.org/officeDocument/2006/relationships/hyperlink" Target="https://customwheelhousellc.box.com/s/bwxfz9knclvd6rx1cevviwjuuqdpgxvz" TargetMode="External"/><Relationship Id="rId241" Type="http://schemas.openxmlformats.org/officeDocument/2006/relationships/hyperlink" Target="https://www.dropbox.com/s/rspim3zcwouv2ob/MR405_UTV_Beadlock_Bronze_Head_On.jpg?dl=0" TargetMode="External"/><Relationship Id="rId437" Type="http://schemas.openxmlformats.org/officeDocument/2006/relationships/hyperlink" Target="https://customwheelhousellc.box.com/s/oe2uyttk0h8vzdwf0fawo1651gsfovds" TargetMode="External"/><Relationship Id="rId479" Type="http://schemas.openxmlformats.org/officeDocument/2006/relationships/hyperlink" Target="https://customwheelhousellc.box.com/s/0vpvbgyz5ytdi7humfxys5hctwnxqev5" TargetMode="External"/><Relationship Id="rId644" Type="http://schemas.openxmlformats.org/officeDocument/2006/relationships/hyperlink" Target="https://customwheelhousellc.box.com/s/wdar3nkid7obakzswecbnhlvkkc1aa4i" TargetMode="External"/><Relationship Id="rId36" Type="http://schemas.openxmlformats.org/officeDocument/2006/relationships/hyperlink" Target="https://www.dropbox.com/s/4k453a45sr8drje/MR501_Rally_Titanium_Head_On.jpg?dl=0" TargetMode="External"/><Relationship Id="rId283" Type="http://schemas.openxmlformats.org/officeDocument/2006/relationships/hyperlink" Target="https://customwheelhousellc.box.com/s/zqlfa6mgt4e1cceazjagjlvxvhpczmlx" TargetMode="External"/><Relationship Id="rId339" Type="http://schemas.openxmlformats.org/officeDocument/2006/relationships/hyperlink" Target="https://customwheelhousellc.box.com/s/k7o5hmj58pde9i7ssja4bmxk9xodxqn3" TargetMode="External"/><Relationship Id="rId490" Type="http://schemas.openxmlformats.org/officeDocument/2006/relationships/hyperlink" Target="https://customwheelhousellc.box.com/s/x9srlh34etsgkwq7tv3335bg3q777am9" TargetMode="External"/><Relationship Id="rId504" Type="http://schemas.openxmlformats.org/officeDocument/2006/relationships/hyperlink" Target="https://customwheelhousellc.box.com/s/91ao0n5x21zncb1lixjs70j10pnrhsdf" TargetMode="External"/><Relationship Id="rId546" Type="http://schemas.openxmlformats.org/officeDocument/2006/relationships/hyperlink" Target="https://customwheelhousellc.box.com/s/gcagxugwcsuyhtktbp92sn0cf0e51r3x" TargetMode="External"/><Relationship Id="rId78" Type="http://schemas.openxmlformats.org/officeDocument/2006/relationships/hyperlink" Target="https://www.dropbox.com/s/czbtiungwc1fskn/MR310_Con6_Matte_BlackHead_On_5_Lug.png?dl=0" TargetMode="External"/><Relationship Id="rId101" Type="http://schemas.openxmlformats.org/officeDocument/2006/relationships/hyperlink" Target="https://www.dropbox.com/s/kz7yxakgpo5om6t/MR311_Vex_Titanium_8_Lug.jpg?dl=0" TargetMode="External"/><Relationship Id="rId143" Type="http://schemas.openxmlformats.org/officeDocument/2006/relationships/hyperlink" Target="https://www.dropbox.com/s/7nh128bf68ipx2d/MR310_Con6_Matte_Black_Head_On_8_Lug.jpg?dl=0" TargetMode="External"/><Relationship Id="rId185" Type="http://schemas.openxmlformats.org/officeDocument/2006/relationships/hyperlink" Target="https://www.dropbox.com/s/zrvqloonlt6i7cz/MR311_Vex_Matte_Black_5_Lug.jpg?dl=0" TargetMode="External"/><Relationship Id="rId350" Type="http://schemas.openxmlformats.org/officeDocument/2006/relationships/hyperlink" Target="https://customwheelhousellc.box.com/s/j2xmrulsp2t14rszvg3xzdg0jpzvs4ul" TargetMode="External"/><Relationship Id="rId406" Type="http://schemas.openxmlformats.org/officeDocument/2006/relationships/hyperlink" Target="https://customwheelhousellc.box.com/s/g59s9e1cvgr2epbmpxcvtl80uw79isgh" TargetMode="External"/><Relationship Id="rId588" Type="http://schemas.openxmlformats.org/officeDocument/2006/relationships/hyperlink" Target="https://customwheelhousellc.box.com/s/lrysfppy5em9mc8jwiowqidgrps2keyr"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392" Type="http://schemas.openxmlformats.org/officeDocument/2006/relationships/hyperlink" Target="https://customwheelhousellc.box.com/s/p0cqonop7xlh7vc5jjz9wzjy9od0y3e2" TargetMode="External"/><Relationship Id="rId448" Type="http://schemas.openxmlformats.org/officeDocument/2006/relationships/hyperlink" Target="https://customwheelhousellc.box.com/s/w4u147qhv716qckuc7yv1gdkdgr7umei" TargetMode="External"/><Relationship Id="rId613" Type="http://schemas.openxmlformats.org/officeDocument/2006/relationships/hyperlink" Target="https://customwheelhousellc.box.com/s/c9n9bmjo5vyayxlliwhiz1ilsd0krio8" TargetMode="External"/><Relationship Id="rId655" Type="http://schemas.openxmlformats.org/officeDocument/2006/relationships/hyperlink" Target="https://customwheelhousellc.box.com/s/l83fvh77renek7dajjeemfxs5buucvx1" TargetMode="External"/><Relationship Id="rId252" Type="http://schemas.openxmlformats.org/officeDocument/2006/relationships/hyperlink" Target="https://customwheelhousellc.box.com/s/dyczdy8gz84hv4kqcdqu7z40e7bxps3c" TargetMode="External"/><Relationship Id="rId294" Type="http://schemas.openxmlformats.org/officeDocument/2006/relationships/hyperlink" Target="https://customwheelhousellc.box.com/s/3oaffp4kpvrv2za5n9mxwf64wl00nu4d" TargetMode="External"/><Relationship Id="rId308" Type="http://schemas.openxmlformats.org/officeDocument/2006/relationships/hyperlink" Target="https://customwheelhousellc.box.com/s/5vnhcq908fd1ld6ho91zcihbui2bmzyj" TargetMode="External"/><Relationship Id="rId515" Type="http://schemas.openxmlformats.org/officeDocument/2006/relationships/hyperlink" Target="https://customwheelhousellc.box.com/s/o01gqep4rpf9cha6l8qw4sjvdndd1zmv" TargetMode="External"/><Relationship Id="rId47" Type="http://schemas.openxmlformats.org/officeDocument/2006/relationships/hyperlink" Target="https://www.dropbox.com/s/cfyhoh8j93u1fct/MR304_Double_Standard_Machined_Lip_Head_On.jpg?dl=0" TargetMode="External"/><Relationship Id="rId89" Type="http://schemas.openxmlformats.org/officeDocument/2006/relationships/hyperlink" Target="https://www.dropbox.com/s/n9uhhisorb7t6kg/MR311_Vex_Matte_Black_8_Lug.jpg?dl=0" TargetMode="External"/><Relationship Id="rId112" Type="http://schemas.openxmlformats.org/officeDocument/2006/relationships/hyperlink" Target="https://www.dropbox.com/s/qlwdnxyq0wji261/MR301_The_Standard_Diamond_Cut_Machined_Head_On_6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q4m34ztw6kq8s44rmv2clk1yk66mmx2c" TargetMode="External"/><Relationship Id="rId557" Type="http://schemas.openxmlformats.org/officeDocument/2006/relationships/hyperlink" Target="https://customwheelhousellc.box.com/s/tn4u4bttu5oq0ybmu78ymibh72z3t05j" TargetMode="External"/><Relationship Id="rId599" Type="http://schemas.openxmlformats.org/officeDocument/2006/relationships/hyperlink" Target="https://customwheelhousellc.box.com/s/z5ylcj46nf2kxvcmre9n4xfre4f4mn4z"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459" Type="http://schemas.openxmlformats.org/officeDocument/2006/relationships/hyperlink" Target="https://customwheelhousellc.box.com/s/589qmw11pyyg3e7c90g9ehglks9ydzz3" TargetMode="External"/><Relationship Id="rId624" Type="http://schemas.openxmlformats.org/officeDocument/2006/relationships/hyperlink" Target="https://customwheelhousellc.box.com/s/0llq9jo3x2bt0fyg8cdu5gzkiprhskf5" TargetMode="External"/><Relationship Id="rId666" Type="http://schemas.openxmlformats.org/officeDocument/2006/relationships/hyperlink" Target="https://customwheelhousellc.box.com/s/ojpcboxf7ig32umb16s0h3e5mrx6r4py"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263" Type="http://schemas.openxmlformats.org/officeDocument/2006/relationships/hyperlink" Target="https://customwheelhousellc.box.com/s/5yckfs08w2apl042ylqmjfarsp8ggsmq" TargetMode="External"/><Relationship Id="rId319" Type="http://schemas.openxmlformats.org/officeDocument/2006/relationships/hyperlink" Target="https://customwheelhousellc.box.com/s/gxrzbqmgv54nj89braj2q2mcqnyhys4g" TargetMode="External"/><Relationship Id="rId470" Type="http://schemas.openxmlformats.org/officeDocument/2006/relationships/hyperlink" Target="https://customwheelhousellc.box.com/s/i8sjv3hzrr3a7rzn981g77muo28cjs94" TargetMode="External"/><Relationship Id="rId526" Type="http://schemas.openxmlformats.org/officeDocument/2006/relationships/hyperlink" Target="https://customwheelhousellc.box.com/s/pju5lc0euepxu2faq6g1v2hdw2suwnxs"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zqjhojz8r6aj0ikz2i5am4bd0k1vh7hr" TargetMode="External"/><Relationship Id="rId568" Type="http://schemas.openxmlformats.org/officeDocument/2006/relationships/hyperlink" Target="https://customwheelhousellc.box.com/s/4qlw26pxzhldfuyj6d95pfku6ainsjyr"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gsahqgi3rse2kki44xcl25rwrz7ixzc5" TargetMode="External"/><Relationship Id="rId428" Type="http://schemas.openxmlformats.org/officeDocument/2006/relationships/hyperlink" Target="https://customwheelhousellc.box.com/s/79x782vn9fx16ce3x0ogt5fm5tzahgt0" TargetMode="External"/><Relationship Id="rId635" Type="http://schemas.openxmlformats.org/officeDocument/2006/relationships/hyperlink" Target="https://customwheelhousellc.box.com/s/02o7kzi7sv6m025yqw2k0qu97mfnjwjd" TargetMode="External"/><Relationship Id="rId677" Type="http://schemas.openxmlformats.org/officeDocument/2006/relationships/hyperlink" Target="https://customwheelhousellc.box.com/s/ck8xv9uccg7modbvyqw8vkuuvp8noseq" TargetMode="External"/><Relationship Id="rId232" Type="http://schemas.openxmlformats.org/officeDocument/2006/relationships/hyperlink" Target="https://www.dropbox.com/s/k3dyf1yzn7meve8/MR_502_Rally_Bronze.jpg?dl=0" TargetMode="External"/><Relationship Id="rId274" Type="http://schemas.openxmlformats.org/officeDocument/2006/relationships/hyperlink" Target="https://customwheelhousellc.box.com/s/6buvunwp3wn1vwzq384dxt0vc6onqmia" TargetMode="External"/><Relationship Id="rId481" Type="http://schemas.openxmlformats.org/officeDocument/2006/relationships/hyperlink" Target="https://customwheelhousellc.box.com/s/j2xmrulsp2t14rszvg3xzdg0jpzvs4ul" TargetMode="External"/><Relationship Id="rId27" Type="http://schemas.openxmlformats.org/officeDocument/2006/relationships/hyperlink" Target="https://www.dropbox.com/s/s2z0zqme47qqzib/MR311_Vex_Titanium_5_Lug.jpg?dl=0"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37" Type="http://schemas.openxmlformats.org/officeDocument/2006/relationships/hyperlink" Target="https://customwheelhousellc.box.com/s/trc3o267oby3b51v67txkpns5ltyjoyn" TargetMode="External"/><Relationship Id="rId579" Type="http://schemas.openxmlformats.org/officeDocument/2006/relationships/hyperlink" Target="https://customwheelhousellc.box.com/s/vitpn6og0jelp3ga0vhkpxg5p9g2aezb"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41" Type="http://schemas.openxmlformats.org/officeDocument/2006/relationships/hyperlink" Target="https://customwheelhousellc.box.com/s/oe2uyttk0h8vzdwf0fawo1651gsfovds" TargetMode="External"/><Relationship Id="rId383" Type="http://schemas.openxmlformats.org/officeDocument/2006/relationships/hyperlink" Target="https://customwheelhousellc.box.com/s/5dlhjt7sgyo5r25mdbgelua3uvj36otk" TargetMode="External"/><Relationship Id="rId439" Type="http://schemas.openxmlformats.org/officeDocument/2006/relationships/hyperlink" Target="https://customwheelhousellc.box.com/s/6ngf534itxos2kx2okdzem4d6jx8wiry" TargetMode="External"/><Relationship Id="rId590" Type="http://schemas.openxmlformats.org/officeDocument/2006/relationships/hyperlink" Target="https://customwheelhousellc.box.com/s/xrbwbmxd3p7vbb39hxq6fafc5pnsswxx" TargetMode="External"/><Relationship Id="rId604" Type="http://schemas.openxmlformats.org/officeDocument/2006/relationships/hyperlink" Target="https://customwheelhousellc.box.com/s/90bzivjm4h5od2vt7qoo1hyq8tc3cgvy" TargetMode="External"/><Relationship Id="rId646" Type="http://schemas.openxmlformats.org/officeDocument/2006/relationships/hyperlink" Target="https://customwheelhousellc.box.com/s/bfvj1yzgy2e8dd1n0ipswi54pz0mj7e2" TargetMode="External"/><Relationship Id="rId201" Type="http://schemas.openxmlformats.org/officeDocument/2006/relationships/hyperlink" Target="https://www.dropbox.com/s/9vhvkzogqmczt23/MR406_UTV_Beadlock_Matte_Black.jpg?dl=0" TargetMode="External"/><Relationship Id="rId243" Type="http://schemas.openxmlformats.org/officeDocument/2006/relationships/hyperlink" Target="https://www.dropbox.com/s/rspim3zcwouv2ob/MR405_UTV_Beadlock_Bronze_Head_On.jpg?dl=0" TargetMode="External"/><Relationship Id="rId285" Type="http://schemas.openxmlformats.org/officeDocument/2006/relationships/hyperlink" Target="https://customwheelhousellc.box.com/s/eeq4g9jvuiq4baw2hht6fc90keh4dmt2" TargetMode="External"/><Relationship Id="rId450" Type="http://schemas.openxmlformats.org/officeDocument/2006/relationships/hyperlink" Target="https://customwheelhousellc.box.com/s/nglu3ut4wk5csd7uh7usd8uzyxi1ioj5" TargetMode="External"/><Relationship Id="rId506" Type="http://schemas.openxmlformats.org/officeDocument/2006/relationships/hyperlink" Target="https://customwheelhousellc.box.com/s/cfq2l9w6ntd4wjavjzu37ybfrz7mux6u"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q0bj15gtvgr2kl6wts6wqqi6x1k6tmnn" TargetMode="External"/><Relationship Id="rId492" Type="http://schemas.openxmlformats.org/officeDocument/2006/relationships/hyperlink" Target="https://customwheelhousellc.box.com/s/trc3o267oby3b51v67txkpns5ltyjoyn" TargetMode="External"/><Relationship Id="rId548" Type="http://schemas.openxmlformats.org/officeDocument/2006/relationships/hyperlink" Target="https://customwheelhousellc.box.com/s/sljauue1nxayiq5v5p1f9gik6ahmnfpc" TargetMode="External"/><Relationship Id="rId91" Type="http://schemas.openxmlformats.org/officeDocument/2006/relationships/hyperlink" Target="https://www.dropbox.com/s/771k294tmvwk8eq/MR311_Vex_Matte_Black_6_Lug.jpg?dl=0" TargetMode="External"/><Relationship Id="rId145" Type="http://schemas.openxmlformats.org/officeDocument/2006/relationships/hyperlink" Target="https://www.dropbox.com/s/587kbgmm8g1ni4e/MR311_Vex_Matte_Black_Head_On_5_Lug.jpg?dl=0" TargetMode="External"/><Relationship Id="rId187" Type="http://schemas.openxmlformats.org/officeDocument/2006/relationships/hyperlink" Target="https://www.dropbox.com/s/s2z0zqme47qqzib/MR311_Vex_Titanium_5_Lug.jpg?dl=0" TargetMode="External"/><Relationship Id="rId352" Type="http://schemas.openxmlformats.org/officeDocument/2006/relationships/hyperlink" Target="https://customwheelhousellc.box.com/s/crscsstcpz5d0y6vsvg74dbmoxsfssz7" TargetMode="External"/><Relationship Id="rId394" Type="http://schemas.openxmlformats.org/officeDocument/2006/relationships/hyperlink" Target="https://customwheelhousellc.box.com/s/p0cqonop7xlh7vc5jjz9wzjy9od0y3e2" TargetMode="External"/><Relationship Id="rId408" Type="http://schemas.openxmlformats.org/officeDocument/2006/relationships/hyperlink" Target="https://customwheelhousellc.box.com/s/eofa2cogo68e6lo8ag7ffuoetf41sesx" TargetMode="External"/><Relationship Id="rId615" Type="http://schemas.openxmlformats.org/officeDocument/2006/relationships/hyperlink" Target="https://customwheelhousellc.box.com/s/8iu6tfhzrza8tsx0qsw390ky74lzuyaj"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smwegamf1wo0byy0rv0juc1cas8w01ts" TargetMode="External"/><Relationship Id="rId657" Type="http://schemas.openxmlformats.org/officeDocument/2006/relationships/hyperlink" Target="https://customwheelhousellc.box.com/s/l83fvh77renek7dajjeemfxs5buucvx1"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2lg2kr9pizjb5ag1yuup0uvbhyfyr7ar" TargetMode="External"/><Relationship Id="rId461" Type="http://schemas.openxmlformats.org/officeDocument/2006/relationships/hyperlink" Target="https://customwheelhousellc.box.com/s/0wni7egitofpl77v9cub6wazbkr4b56m" TargetMode="External"/><Relationship Id="rId517" Type="http://schemas.openxmlformats.org/officeDocument/2006/relationships/hyperlink" Target="https://customwheelhousellc.box.com/s/q0bj15gtvgr2kl6wts6wqqi6x1k6tmnn" TargetMode="External"/><Relationship Id="rId559" Type="http://schemas.openxmlformats.org/officeDocument/2006/relationships/hyperlink" Target="https://customwheelhousellc.box.com/s/htk4iog9pqqc2c4f2go2vbpprd1nkkkn"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lr0i17laumjdzk3bg6wbz75saqmp4wyv" TargetMode="External"/><Relationship Id="rId363" Type="http://schemas.openxmlformats.org/officeDocument/2006/relationships/hyperlink" Target="https://customwheelhousellc.box.com/s/jgcn13uokl4inzkshubf41rovq630vx8"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2sqte7alrs169wljv63k0o4x9p3g5sos" TargetMode="External"/><Relationship Id="rId626" Type="http://schemas.openxmlformats.org/officeDocument/2006/relationships/hyperlink" Target="https://customwheelhousellc.box.com/s/olqalupl2v9lsjo3sqshrfuw8l7wtt5c"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scjvthb9j4q6yccmc0a3gag6dh615ord"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5hzqglh9s2cm0aao0ac3ok3sx1l1886g" TargetMode="External"/><Relationship Id="rId472" Type="http://schemas.openxmlformats.org/officeDocument/2006/relationships/hyperlink" Target="https://customwheelhousellc.box.com/s/i8sjv3hzrr3a7rzn981g77muo28cjs94" TargetMode="External"/><Relationship Id="rId528" Type="http://schemas.openxmlformats.org/officeDocument/2006/relationships/hyperlink" Target="https://customwheelhousellc.box.com/s/ef4f6q0hjyl8onzvoir186ovbzknlmba"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i5px4tzen8jjmk3kact3jaswkxj26ghn" TargetMode="External"/><Relationship Id="rId374" Type="http://schemas.openxmlformats.org/officeDocument/2006/relationships/hyperlink" Target="https://customwheelhousellc.box.com/s/oe2uyttk0h8vzdwf0fawo1651gsfovds" TargetMode="External"/><Relationship Id="rId581" Type="http://schemas.openxmlformats.org/officeDocument/2006/relationships/hyperlink" Target="https://customwheelhousellc.box.com/s/4qlw26pxzhldfuyj6d95pfku6ainsjyr" TargetMode="External"/><Relationship Id="rId71" Type="http://schemas.openxmlformats.org/officeDocument/2006/relationships/hyperlink" Target="https://www.dropbox.com/s/hwym9dzo1ffv1rc/MR304_Double_Standard_Machined_5_Lug.jpg?dl=0" TargetMode="External"/><Relationship Id="rId234" Type="http://schemas.openxmlformats.org/officeDocument/2006/relationships/hyperlink" Target="https://www.dropbox.com/s/ckyzeh5e1utcbmc/MR402_The_Standard_UTV_Matte_Black.jpg?dl=0" TargetMode="External"/><Relationship Id="rId637" Type="http://schemas.openxmlformats.org/officeDocument/2006/relationships/hyperlink" Target="https://customwheelhousellc.box.com/s/02o7kzi7sv6m025yqw2k0qu97mfnjwjd" TargetMode="External"/><Relationship Id="rId679" Type="http://schemas.openxmlformats.org/officeDocument/2006/relationships/hyperlink" Target="https://customwheelhousellc.box.com/shared/static/mtgsazbd26imxtwt1to0adeqaa54yl9k.png" TargetMode="External"/><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55" Type="http://schemas.openxmlformats.org/officeDocument/2006/relationships/hyperlink" Target="https://customwheelhousellc.box.com/s/xtas50g291zsjocdnffz8d5dlpyc3klx" TargetMode="External"/><Relationship Id="rId276" Type="http://schemas.openxmlformats.org/officeDocument/2006/relationships/hyperlink" Target="https://customwheelhousellc.box.com/s/79x782vn9fx16ce3x0ogt5fm5tzahgt0" TargetMode="External"/><Relationship Id="rId297" Type="http://schemas.openxmlformats.org/officeDocument/2006/relationships/hyperlink" Target="https://customwheelhousellc.box.com/s/z641e7l7zmtz38sanfk0aatiy91qxns1" TargetMode="External"/><Relationship Id="rId441" Type="http://schemas.openxmlformats.org/officeDocument/2006/relationships/hyperlink" Target="https://customwheelhousellc.box.com/s/r74jpwhsmttnzp8wvm482xyki45vt6p8" TargetMode="External"/><Relationship Id="rId462" Type="http://schemas.openxmlformats.org/officeDocument/2006/relationships/hyperlink" Target="https://customwheelhousellc.box.com/s/j8am95j6fcrf3iqmryqe8sd6hh8tkupg" TargetMode="External"/><Relationship Id="rId483" Type="http://schemas.openxmlformats.org/officeDocument/2006/relationships/hyperlink" Target="https://customwheelhousellc.box.com/s/zqjhojz8r6aj0ikz2i5am4bd0k1vh7hr" TargetMode="External"/><Relationship Id="rId518" Type="http://schemas.openxmlformats.org/officeDocument/2006/relationships/hyperlink" Target="https://customwheelhousellc.box.com/s/ut14co9rtrmaka9a5mkw4df1991u1fab" TargetMode="External"/><Relationship Id="rId539" Type="http://schemas.openxmlformats.org/officeDocument/2006/relationships/hyperlink" Target="https://customwheelhousellc.box.com/s/trc3o267oby3b51v67txkpns5ltyjoyn" TargetMode="External"/><Relationship Id="rId40" Type="http://schemas.openxmlformats.org/officeDocument/2006/relationships/hyperlink" Target="https://www.dropbox.com/s/qlwdnxyq0wji261/MR301_The_Standard_Diamond_Cut_Machined_Head_On_6_Lug.jpg?dl=0" TargetMode="External"/><Relationship Id="rId115" Type="http://schemas.openxmlformats.org/officeDocument/2006/relationships/hyperlink" Target="https://www.dropbox.com/s/qgqzy0wfcfbdjmu/MR304_Double_Standard_Machined_Lip_8_Lug.jpg?dl=0" TargetMode="External"/><Relationship Id="rId136" Type="http://schemas.openxmlformats.org/officeDocument/2006/relationships/hyperlink" Target="https://www.dropbox.com/s/3cqx6nnl47yt1eg/MR310_Con6_Bronze_8_Lug.jpg?dl=0" TargetMode="External"/><Relationship Id="rId157" Type="http://schemas.openxmlformats.org/officeDocument/2006/relationships/hyperlink" Target="https://www.dropbox.com/s/4zb8n2csxkp8wpf/MR311_Vex_Matte_Black_Head_On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fq2l9w6ntd4wjavjzu37ybfrz7mux6u" TargetMode="External"/><Relationship Id="rId322" Type="http://schemas.openxmlformats.org/officeDocument/2006/relationships/hyperlink" Target="https://customwheelhousellc.box.com/s/q0bj15gtvgr2kl6wts6wqqi6x1k6tmnn" TargetMode="External"/><Relationship Id="rId343" Type="http://schemas.openxmlformats.org/officeDocument/2006/relationships/hyperlink" Target="https://customwheelhousellc.box.com/s/q4m34ztw6kq8s44rmv2clk1yk66mmx2c" TargetMode="External"/><Relationship Id="rId364" Type="http://schemas.openxmlformats.org/officeDocument/2006/relationships/hyperlink" Target="https://customwheelhousellc.box.com/s/5vnhcq908fd1ld6ho91zcihbui2bmzyj" TargetMode="External"/><Relationship Id="rId550" Type="http://schemas.openxmlformats.org/officeDocument/2006/relationships/hyperlink" Target="https://customwheelhousellc.box.com/s/zphy8whjhdwqj938o86zb0lb4zd1a5bc" TargetMode="External"/><Relationship Id="rId61" Type="http://schemas.openxmlformats.org/officeDocument/2006/relationships/hyperlink" Target="https://www.dropbox.com/s/2c92ki6il7lr1am/MR309_Grid_Titanium_8_Lug.jpg?dl=0" TargetMode="External"/><Relationship Id="rId82" Type="http://schemas.openxmlformats.org/officeDocument/2006/relationships/hyperlink" Target="https://www.dropbox.com/s/ztztt386rjp8g6j/MR310_Con6_Bronze_Head_On_5_Lug.jpg?dl=0" TargetMode="External"/><Relationship Id="rId199" Type="http://schemas.openxmlformats.org/officeDocument/2006/relationships/hyperlink" Target="https://www.dropbox.com/s/z6vx0uq4j2c84f7/MR405_UTV_Beadlock_Bronze.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5dlhjt7sgyo5r25mdbgelua3uvj36otk" TargetMode="External"/><Relationship Id="rId571" Type="http://schemas.openxmlformats.org/officeDocument/2006/relationships/hyperlink" Target="https://customwheelhousellc.box.com/s/vy60648obkwp2rhz43ql9w9qxfys4r93" TargetMode="External"/><Relationship Id="rId592" Type="http://schemas.openxmlformats.org/officeDocument/2006/relationships/hyperlink" Target="https://customwheelhousellc.box.com/s/ogas09bfej803d7miyabg0uxzziitx6j" TargetMode="External"/><Relationship Id="rId606" Type="http://schemas.openxmlformats.org/officeDocument/2006/relationships/hyperlink" Target="https://customwheelhousellc.box.com/s/bennou71c9o4hihkog3n8tij5fwqfg45" TargetMode="External"/><Relationship Id="rId627" Type="http://schemas.openxmlformats.org/officeDocument/2006/relationships/hyperlink" Target="https://customwheelhousellc.box.com/s/omkpvvhgj5486e5hocfthntw5gru5z9k" TargetMode="External"/><Relationship Id="rId648" Type="http://schemas.openxmlformats.org/officeDocument/2006/relationships/hyperlink" Target="https://customwheelhousellc.box.com/s/kdugie0hwcahd8bxavxixnronwop1qhp" TargetMode="External"/><Relationship Id="rId669" Type="http://schemas.openxmlformats.org/officeDocument/2006/relationships/hyperlink" Target="https://customwheelhousellc.box.com/s/w132fjmvg4mfiex16i3nrxdntr4ze37c"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45" Type="http://schemas.openxmlformats.org/officeDocument/2006/relationships/hyperlink" Target="https://www.dropbox.com/s/bn8ad0ptw056dv8/MR401_UTV_Beadlock_Matte_Black_Head_On.jpg?dl=0" TargetMode="External"/><Relationship Id="rId266" Type="http://schemas.openxmlformats.org/officeDocument/2006/relationships/hyperlink" Target="https://customwheelhousellc.box.com/s/d6y5vuz7kao5hb7yq4uof5uz7v08fhs5" TargetMode="External"/><Relationship Id="rId287" Type="http://schemas.openxmlformats.org/officeDocument/2006/relationships/hyperlink" Target="https://customwheelhousellc.box.com/s/flyg8o3vuyyzsmjl6n3v8c8bcllcc646" TargetMode="External"/><Relationship Id="rId410" Type="http://schemas.openxmlformats.org/officeDocument/2006/relationships/hyperlink" Target="https://customwheelhousellc.box.com/s/g59s9e1cvgr2epbmpxcvtl80uw79isgh" TargetMode="External"/><Relationship Id="rId431" Type="http://schemas.openxmlformats.org/officeDocument/2006/relationships/hyperlink" Target="https://customwheelhousellc.box.com/s/x2zkyuv5hzxalkzx445w341fdwnl32ym" TargetMode="External"/><Relationship Id="rId452" Type="http://schemas.openxmlformats.org/officeDocument/2006/relationships/hyperlink" Target="https://customwheelhousellc.box.com/s/6ngf534itxos2kx2okdzem4d6jx8wiry" TargetMode="External"/><Relationship Id="rId473" Type="http://schemas.openxmlformats.org/officeDocument/2006/relationships/hyperlink" Target="https://customwheelhousellc.box.com/s/0vpvbgyz5ytdi7humfxys5hctwnxqev5" TargetMode="External"/><Relationship Id="rId494" Type="http://schemas.openxmlformats.org/officeDocument/2006/relationships/hyperlink" Target="https://customwheelhousellc.box.com/s/rkteyv8bzqni03fcn4f65zvsuy7r4u7l" TargetMode="External"/><Relationship Id="rId508" Type="http://schemas.openxmlformats.org/officeDocument/2006/relationships/hyperlink" Target="https://customwheelhousellc.box.com/s/kv5bvhnxccrudsui8gbbkofk5nqkuwlf" TargetMode="External"/><Relationship Id="rId529" Type="http://schemas.openxmlformats.org/officeDocument/2006/relationships/hyperlink" Target="https://customwheelhousellc.box.com/s/p0u8sd3sg0eac1xf02iu0hmg6qq2bav0" TargetMode="External"/><Relationship Id="rId680" Type="http://schemas.openxmlformats.org/officeDocument/2006/relationships/hyperlink" Target="https://customwheelhousellc.box.com/shared/static/93xn28ctpiocywqfsdi8npxdfse4jx7u.png" TargetMode="External"/><Relationship Id="rId30" Type="http://schemas.openxmlformats.org/officeDocument/2006/relationships/hyperlink" Target="https://www.dropbox.com/s/4u235va1y06y3ak/MR311_Vex_Titanium_Head_On_6_Lug.jpg?dl=0" TargetMode="External"/><Relationship Id="rId105" Type="http://schemas.openxmlformats.org/officeDocument/2006/relationships/hyperlink" Target="https://www.dropbox.com/s/pjeynes0x3vn6hh/MR301_The_Standard_Matte_Black_8_Lug.jpg?dl=0" TargetMode="External"/><Relationship Id="rId126" Type="http://schemas.openxmlformats.org/officeDocument/2006/relationships/hyperlink" Target="https://www.dropbox.com/s/4vc5swbkn7l2wjs/MR310_Con6_Matte_Black_8_Lug.jpg?dl=0" TargetMode="External"/><Relationship Id="rId147" Type="http://schemas.openxmlformats.org/officeDocument/2006/relationships/hyperlink" Target="https://www.dropbox.com/s/4zb8n2csxkp8wpf/MR311_Vex_Matte_Black_Head_On_8_Lug.jpg?dl=0" TargetMode="External"/><Relationship Id="rId168" Type="http://schemas.openxmlformats.org/officeDocument/2006/relationships/hyperlink" Target="https://www.dropbox.com/s/of6go6x2bbcunyj/MR301_The_Standard_Diamond_Cut_Machined_5_Lug_Head_On.jpg?dl=0" TargetMode="External"/><Relationship Id="rId312" Type="http://schemas.openxmlformats.org/officeDocument/2006/relationships/hyperlink" Target="https://customwheelhousellc.box.com/s/q0bj15gtvgr2kl6wts6wqqi6x1k6tmnn" TargetMode="External"/><Relationship Id="rId333" Type="http://schemas.openxmlformats.org/officeDocument/2006/relationships/hyperlink" Target="https://customwheelhousellc.box.com/s/e376nrjzak326gcd04bfi2ymuydoptxp" TargetMode="External"/><Relationship Id="rId354" Type="http://schemas.openxmlformats.org/officeDocument/2006/relationships/hyperlink" Target="https://customwheelhousellc.box.com/s/cfq2l9w6ntd4wjavjzu37ybfrz7mux6u" TargetMode="External"/><Relationship Id="rId540" Type="http://schemas.openxmlformats.org/officeDocument/2006/relationships/hyperlink" Target="https://customwheelhousellc.box.com/s/ef4f6q0hjyl8onzvoir186ovbzknlmba" TargetMode="External"/><Relationship Id="rId51" Type="http://schemas.openxmlformats.org/officeDocument/2006/relationships/hyperlink" Target="https://www.dropbox.com/s/z05wx05lsf8sfry/MR309_Grid_Titanium_Head_On_5_Lug.jpg?dl=0" TargetMode="External"/><Relationship Id="rId72" Type="http://schemas.openxmlformats.org/officeDocument/2006/relationships/hyperlink" Target="https://www.dropbox.com/s/a6ooxmehomi67sy/MR304_Double_Standard_Machined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75" Type="http://schemas.openxmlformats.org/officeDocument/2006/relationships/hyperlink" Target="https://customwheelhousellc.box.com/s/6ngf534itxos2kx2okdzem4d6jx8wiry" TargetMode="External"/><Relationship Id="rId396" Type="http://schemas.openxmlformats.org/officeDocument/2006/relationships/hyperlink" Target="https://customwheelhousellc.box.com/s/ennn70c47gis1ukwzoiiijujaubx1ub5" TargetMode="External"/><Relationship Id="rId561" Type="http://schemas.openxmlformats.org/officeDocument/2006/relationships/hyperlink" Target="https://customwheelhousellc.box.com/s/ky371j263eb63rappwdg4hwv53yl5gny" TargetMode="External"/><Relationship Id="rId582" Type="http://schemas.openxmlformats.org/officeDocument/2006/relationships/hyperlink" Target="https://customwheelhousellc.box.com/s/4htga0llddyttpo6p93zxxnmeho80x8p" TargetMode="External"/><Relationship Id="rId617" Type="http://schemas.openxmlformats.org/officeDocument/2006/relationships/hyperlink" Target="https://customwheelhousellc.box.com/s/cx4vjfoxu5ldcynx3clm9bxjd2b3vfix" TargetMode="External"/><Relationship Id="rId638" Type="http://schemas.openxmlformats.org/officeDocument/2006/relationships/hyperlink" Target="https://customwheelhousellc.box.com/s/wdar3nkid7obakzswecbnhlvkkc1aa4i" TargetMode="External"/><Relationship Id="rId659" Type="http://schemas.openxmlformats.org/officeDocument/2006/relationships/hyperlink" Target="https://customwheelhousellc.box.com/s/6gk1tah6lp9w4lz3vde91no0v15hm2vb" TargetMode="External"/><Relationship Id="rId3" Type="http://schemas.openxmlformats.org/officeDocument/2006/relationships/hyperlink" Target="https://www.dropbox.com/s/icwv5udt86v4ida/MR301_The_Standard_Diamond_Cut_Machined_8_Lug.jpg?dl=0" TargetMode="External"/><Relationship Id="rId214" Type="http://schemas.openxmlformats.org/officeDocument/2006/relationships/hyperlink" Target="https://www.dropbox.com/s/3cqx6nnl47yt1eg/MR310_Con6_Bronze_8_Lug.jpg?dl=0" TargetMode="External"/><Relationship Id="rId235" Type="http://schemas.openxmlformats.org/officeDocument/2006/relationships/hyperlink" Target="https://www.dropbox.com/s/ckyzeh5e1utcbmc/MR402_The_Standard_UTV_Matte_Black.jpg?dl=0" TargetMode="External"/><Relationship Id="rId256" Type="http://schemas.openxmlformats.org/officeDocument/2006/relationships/hyperlink" Target="https://customwheelhousellc.box.com/s/bzqhbxeizybh15lhr2gmv3zuxz8al6lh" TargetMode="External"/><Relationship Id="rId277" Type="http://schemas.openxmlformats.org/officeDocument/2006/relationships/hyperlink" Target="https://customwheelhousellc.box.com/s/gl92jrhrt20xhns64nz5q3au502d2384" TargetMode="External"/><Relationship Id="rId298" Type="http://schemas.openxmlformats.org/officeDocument/2006/relationships/hyperlink" Target="https://customwheelhousellc.box.com/s/4s1sb9jqvh9ts59xq567jvmmw8hoahz5" TargetMode="External"/><Relationship Id="rId400" Type="http://schemas.openxmlformats.org/officeDocument/2006/relationships/hyperlink" Target="https://customwheelhousellc.box.com/s/ennn70c47gis1ukwzoiiijujaubx1ub5" TargetMode="External"/><Relationship Id="rId421" Type="http://schemas.openxmlformats.org/officeDocument/2006/relationships/hyperlink" Target="https://customwheelhousellc.box.com/s/8txokzckexkpjl31s19st6v85lrscpcx" TargetMode="External"/><Relationship Id="rId442" Type="http://schemas.openxmlformats.org/officeDocument/2006/relationships/hyperlink" Target="https://customwheelhousellc.box.com/s/r74jpwhsmttnzp8wvm482xyki45vt6p8" TargetMode="External"/><Relationship Id="rId463" Type="http://schemas.openxmlformats.org/officeDocument/2006/relationships/hyperlink" Target="https://customwheelhousellc.box.com/s/codw9fwhfmyuh824isbhy2tjqi0v43oz" TargetMode="External"/><Relationship Id="rId484" Type="http://schemas.openxmlformats.org/officeDocument/2006/relationships/hyperlink" Target="https://customwheelhousellc.box.com/s/bdiyz27z2lp5u8v5finu2e1mx9fx4g0r" TargetMode="External"/><Relationship Id="rId519" Type="http://schemas.openxmlformats.org/officeDocument/2006/relationships/hyperlink" Target="https://customwheelhousellc.box.com/s/smwegamf1wo0byy0rv0juc1cas8w01ts" TargetMode="External"/><Relationship Id="rId670" Type="http://schemas.openxmlformats.org/officeDocument/2006/relationships/hyperlink" Target="https://customwheelhousellc.box.com/s/bnuhqtcndfp5ufc9q5r8ujxvga4d8uom" TargetMode="External"/><Relationship Id="rId116" Type="http://schemas.openxmlformats.org/officeDocument/2006/relationships/hyperlink" Target="https://www.dropbox.com/s/ycb0rca49ohxptl/MR305_NV_Matte_Black_8_Lug.jpg?dl=0" TargetMode="External"/><Relationship Id="rId137" Type="http://schemas.openxmlformats.org/officeDocument/2006/relationships/hyperlink" Target="https://www.dropbox.com/s/2s74nyu3w0nslof/MR310_Con6_Bronze_Head_On_8_Lug.jpg?dl=0" TargetMode="External"/><Relationship Id="rId158" Type="http://schemas.openxmlformats.org/officeDocument/2006/relationships/hyperlink" Target="https://www.dropbox.com/s/s2z0zqme47qqzib/MR311_Vex_Titanium_5_Lug.jpg?dl=0" TargetMode="External"/><Relationship Id="rId302" Type="http://schemas.openxmlformats.org/officeDocument/2006/relationships/hyperlink" Target="https://customwheelhousellc.box.com/s/cung1eenuseylbffy1tikjwv9ueagn7b" TargetMode="External"/><Relationship Id="rId323" Type="http://schemas.openxmlformats.org/officeDocument/2006/relationships/hyperlink" Target="https://customwheelhousellc.box.com/s/c6b1fokdn6vz411ipc5cixps4vayycc9" TargetMode="External"/><Relationship Id="rId344" Type="http://schemas.openxmlformats.org/officeDocument/2006/relationships/hyperlink" Target="https://customwheelhousellc.box.com/s/ennn70c47gis1ukwzoiiijujaubx1ub5" TargetMode="External"/><Relationship Id="rId530" Type="http://schemas.openxmlformats.org/officeDocument/2006/relationships/hyperlink" Target="https://customwheelhousellc.box.com/s/4kfc17rv7dzq0s90ihvm40lpcwge8mn3" TargetMode="External"/><Relationship Id="rId20" Type="http://schemas.openxmlformats.org/officeDocument/2006/relationships/hyperlink" Target="https://www.dropbox.com/s/zss5yuxoxlvyiav/MR310_Con6_Matte_Black_Head_On_6_Lug.jpg?dl=0" TargetMode="External"/><Relationship Id="rId41" Type="http://schemas.openxmlformats.org/officeDocument/2006/relationships/hyperlink" Target="https://www.dropbox.com/s/ogcqzwm51srenwg/MR301_The_Standard_Diamond_Cut_Machined_5_Lug.jpg?dl=0" TargetMode="External"/><Relationship Id="rId62" Type="http://schemas.openxmlformats.org/officeDocument/2006/relationships/hyperlink" Target="https://www.dropbox.com/s/6jjzxskyr7mzrto/MR308_Roost_Matte_Black_Head_On.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65" Type="http://schemas.openxmlformats.org/officeDocument/2006/relationships/hyperlink" Target="https://customwheelhousellc.box.com/s/i72pdrj109fogbe73fh3a7amt7nqjnsp" TargetMode="External"/><Relationship Id="rId386" Type="http://schemas.openxmlformats.org/officeDocument/2006/relationships/hyperlink" Target="https://customwheelhousellc.box.com/s/p0cqonop7xlh7vc5jjz9wzjy9od0y3e2" TargetMode="External"/><Relationship Id="rId551" Type="http://schemas.openxmlformats.org/officeDocument/2006/relationships/hyperlink" Target="https://customwheelhousellc.box.com/s/zqlfa6mgt4e1cceazjagjlvxvhpczmlx" TargetMode="External"/><Relationship Id="rId572" Type="http://schemas.openxmlformats.org/officeDocument/2006/relationships/hyperlink" Target="https://customwheelhousellc.box.com/s/o9wq86hwo4crjcl2qu3r36wj4engw1xs" TargetMode="External"/><Relationship Id="rId593" Type="http://schemas.openxmlformats.org/officeDocument/2006/relationships/hyperlink" Target="https://customwheelhousellc.box.com/s/l21vxg6fksvblfaa8y2cpdzpy74p3gyy" TargetMode="External"/><Relationship Id="rId607" Type="http://schemas.openxmlformats.org/officeDocument/2006/relationships/hyperlink" Target="https://customwheelhousellc.box.com/s/r2p82fyop73rwyr7acagbo8pmb173td0" TargetMode="External"/><Relationship Id="rId628" Type="http://schemas.openxmlformats.org/officeDocument/2006/relationships/hyperlink" Target="https://customwheelhousellc.box.com/s/g3fd83n51ro4k71n0u31low8d7lul49l" TargetMode="External"/><Relationship Id="rId649" Type="http://schemas.openxmlformats.org/officeDocument/2006/relationships/hyperlink" Target="https://customwheelhousellc.box.com/s/hb5p9p8617hi359wk4n2tkrvtqg8duml"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25" Type="http://schemas.openxmlformats.org/officeDocument/2006/relationships/hyperlink" Target="https://www.dropbox.com/s/4k453a45sr8drje/MR501_Rally_Titanium_Head_On.jpg?dl=0" TargetMode="External"/><Relationship Id="rId246" Type="http://schemas.openxmlformats.org/officeDocument/2006/relationships/hyperlink" Target="https://www.dropbox.com/s/34rvma2chsv34rh/MR403_Mesh_UTV_Matte_Black.jpg?dl=0" TargetMode="External"/><Relationship Id="rId267" Type="http://schemas.openxmlformats.org/officeDocument/2006/relationships/hyperlink" Target="https://customwheelhousellc.box.com/s/4i3sywkwrkbp8tfxnql84svo8u4ce6cr" TargetMode="External"/><Relationship Id="rId288" Type="http://schemas.openxmlformats.org/officeDocument/2006/relationships/hyperlink" Target="https://customwheelhousellc.box.com/s/dy5iz5ahsz3mw9q1q4rtfniuz413ung8" TargetMode="External"/><Relationship Id="rId411" Type="http://schemas.openxmlformats.org/officeDocument/2006/relationships/hyperlink" Target="https://customwheelhousellc.box.com/s/7h6jg50ebrl4okb7xw3e60b979371tf2" TargetMode="External"/><Relationship Id="rId432" Type="http://schemas.openxmlformats.org/officeDocument/2006/relationships/hyperlink" Target="https://customwheelhousellc.box.com/s/dy5iz5ahsz3mw9q1q4rtfniuz413ung8" TargetMode="External"/><Relationship Id="rId453" Type="http://schemas.openxmlformats.org/officeDocument/2006/relationships/hyperlink" Target="https://customwheelhousellc.box.com/s/syh2ng21tw1dxvevn3gbrtqbn6stsgi2" TargetMode="External"/><Relationship Id="rId474" Type="http://schemas.openxmlformats.org/officeDocument/2006/relationships/hyperlink" Target="https://customwheelhousellc.box.com/s/lr0i17laumjdzk3bg6wbz75saqmp4wyv" TargetMode="External"/><Relationship Id="rId509" Type="http://schemas.openxmlformats.org/officeDocument/2006/relationships/hyperlink" Target="https://customwheelhousellc.box.com/s/j2xmrulsp2t14rszvg3xzdg0jpzvs4ul" TargetMode="External"/><Relationship Id="rId660" Type="http://schemas.openxmlformats.org/officeDocument/2006/relationships/hyperlink" Target="https://customwheelhousellc.box.com/s/jytokiv5krid4lx2uungj8s1q3l0zlb2" TargetMode="External"/><Relationship Id="rId106" Type="http://schemas.openxmlformats.org/officeDocument/2006/relationships/hyperlink" Target="https://www.dropbox.com/s/lpv7ui2r104cr4k/MR301_The_Standard_Matte_Black_Head_On_8_Lug.jpg?dl=0" TargetMode="External"/><Relationship Id="rId127" Type="http://schemas.openxmlformats.org/officeDocument/2006/relationships/hyperlink" Target="https://www.dropbox.com/s/7nh128bf68ipx2d/MR310_Con6_Matte_Black_Head_On_8_Lug.jpg?dl=0" TargetMode="External"/><Relationship Id="rId313" Type="http://schemas.openxmlformats.org/officeDocument/2006/relationships/hyperlink" Target="https://customwheelhousellc.box.com/s/c6b1fokdn6vz411ipc5cixps4vayycc9" TargetMode="External"/><Relationship Id="rId495" Type="http://schemas.openxmlformats.org/officeDocument/2006/relationships/hyperlink" Target="https://customwheelhousellc.box.com/s/1quchxpqhw3fusbn74aak8kg89g0mse6" TargetMode="External"/><Relationship Id="rId681" Type="http://schemas.openxmlformats.org/officeDocument/2006/relationships/hyperlink" Target="https://customwheelhousellc.box.com/shared/static/wdar3nkid7obakzswecbnhlvkkc1aa4i.png" TargetMode="External"/><Relationship Id="rId10" Type="http://schemas.openxmlformats.org/officeDocument/2006/relationships/hyperlink" Target="https://www.dropbox.com/s/ea4tw3hvl53wyjn/MR304_Double_Standard_Machined_Lip_5_Lug.jpg?dl=0" TargetMode="External"/><Relationship Id="rId31" Type="http://schemas.openxmlformats.org/officeDocument/2006/relationships/hyperlink" Target="https://www.dropbox.com/s/kz7yxakgpo5om6t/MR311_Vex_Titanium_8_Lug.jpg?dl=0" TargetMode="External"/><Relationship Id="rId52" Type="http://schemas.openxmlformats.org/officeDocument/2006/relationships/hyperlink" Target="https://www.dropbox.com/s/q63z55ly67vhv5g/MR310_Con6_Matte_Black_6_Lug.jpg?dl=0" TargetMode="External"/><Relationship Id="rId73" Type="http://schemas.openxmlformats.org/officeDocument/2006/relationships/hyperlink" Target="https://www.dropbox.com/s/ovwnfxfuyxf6w94/MR305_NV_Matte_Black_Machined_Face_5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lr0i17laumjdzk3bg6wbz75saqmp4wyv" TargetMode="External"/><Relationship Id="rId355" Type="http://schemas.openxmlformats.org/officeDocument/2006/relationships/hyperlink" Target="https://customwheelhousellc.box.com/s/5hzqglh9s2cm0aao0ac3ok3sx1l1886g" TargetMode="External"/><Relationship Id="rId376" Type="http://schemas.openxmlformats.org/officeDocument/2006/relationships/hyperlink" Target="https://customwheelhousellc.box.com/s/jdrbselhj6vlx5qwkmd748gilc7ccm4w" TargetMode="External"/><Relationship Id="rId397" Type="http://schemas.openxmlformats.org/officeDocument/2006/relationships/hyperlink" Target="https://customwheelhousellc.box.com/s/q4m34ztw6kq8s44rmv2clk1yk66mmx2c" TargetMode="External"/><Relationship Id="rId520" Type="http://schemas.openxmlformats.org/officeDocument/2006/relationships/hyperlink" Target="https://customwheelhousellc.box.com/s/i72pdrj109fogbe73fh3a7amt7nqjnsp" TargetMode="External"/><Relationship Id="rId541" Type="http://schemas.openxmlformats.org/officeDocument/2006/relationships/hyperlink" Target="https://customwheelhousellc.box.com/s/p0u8sd3sg0eac1xf02iu0hmg6qq2bav0" TargetMode="External"/><Relationship Id="rId562" Type="http://schemas.openxmlformats.org/officeDocument/2006/relationships/hyperlink" Target="https://customwheelhousellc.box.com/s/j8am95j6fcrf3iqmryqe8sd6hh8tkupg" TargetMode="External"/><Relationship Id="rId583" Type="http://schemas.openxmlformats.org/officeDocument/2006/relationships/hyperlink" Target="https://customwheelhousellc.box.com/s/90stisi44nvvetifyuf6lpf1gvof26u6" TargetMode="External"/><Relationship Id="rId618" Type="http://schemas.openxmlformats.org/officeDocument/2006/relationships/hyperlink" Target="https://customwheelhousellc.box.com/s/gfan54lnszox2kgo7ysix2opl8jxumwv" TargetMode="External"/><Relationship Id="rId639" Type="http://schemas.openxmlformats.org/officeDocument/2006/relationships/hyperlink" Target="https://customwheelhousellc.box.com/s/ha4ph153p6po2pj05c8za8338i9l4u2j"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15" Type="http://schemas.openxmlformats.org/officeDocument/2006/relationships/hyperlink" Target="https://www.dropbox.com/s/2s74nyu3w0nslof/MR310_Con6_Bronze_Head_On_8_Lug.jpg?dl=0" TargetMode="External"/><Relationship Id="rId236" Type="http://schemas.openxmlformats.org/officeDocument/2006/relationships/hyperlink" Target="https://www.dropbox.com/s/9bb3ik2yhkcvmsj/MR402_The_Standard_UTV_Matte_Black_Head_On.jpg?dl=0" TargetMode="External"/><Relationship Id="rId257" Type="http://schemas.openxmlformats.org/officeDocument/2006/relationships/hyperlink" Target="https://customwheelhousellc.box.com/s/bzqhbxeizybh15lhr2gmv3zuxz8al6lh" TargetMode="External"/><Relationship Id="rId278" Type="http://schemas.openxmlformats.org/officeDocument/2006/relationships/hyperlink" Target="https://customwheelhousellc.box.com/s/8mgzyegf3tv9rg8r1n3ie9du1s0b0qio" TargetMode="External"/><Relationship Id="rId401" Type="http://schemas.openxmlformats.org/officeDocument/2006/relationships/hyperlink" Target="https://customwheelhousellc.box.com/s/q4m34ztw6kq8s44rmv2clk1yk66mmx2c" TargetMode="External"/><Relationship Id="rId422" Type="http://schemas.openxmlformats.org/officeDocument/2006/relationships/hyperlink" Target="https://customwheelhousellc.box.com/s/8txokzckexkpjl31s19st6v85lrscpcx" TargetMode="External"/><Relationship Id="rId443" Type="http://schemas.openxmlformats.org/officeDocument/2006/relationships/hyperlink" Target="https://customwheelhousellc.box.com/s/r74jpwhsmttnzp8wvm482xyki45vt6p8" TargetMode="External"/><Relationship Id="rId464" Type="http://schemas.openxmlformats.org/officeDocument/2006/relationships/hyperlink" Target="https://customwheelhousellc.box.com/s/lr0i17laumjdzk3bg6wbz75saqmp4wyv" TargetMode="External"/><Relationship Id="rId650" Type="http://schemas.openxmlformats.org/officeDocument/2006/relationships/hyperlink" Target="https://customwheelhousellc.box.com/s/f354q1bxh6nnnfe7m5cslfghjja8z42u" TargetMode="External"/><Relationship Id="rId303" Type="http://schemas.openxmlformats.org/officeDocument/2006/relationships/hyperlink" Target="https://customwheelhousellc.box.com/s/crscsstcpz5d0y6vsvg74dbmoxsfssz7" TargetMode="External"/><Relationship Id="rId485" Type="http://schemas.openxmlformats.org/officeDocument/2006/relationships/hyperlink" Target="https://customwheelhousellc.box.com/s/bxe945yul690l09504nn4co83nbwwg20"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ennn70c47gis1ukwzoiiijujaubx1ub5" TargetMode="External"/><Relationship Id="rId387" Type="http://schemas.openxmlformats.org/officeDocument/2006/relationships/hyperlink" Target="https://customwheelhousellc.box.com/s/5dlhjt7sgyo5r25mdbgelua3uvj36otk" TargetMode="External"/><Relationship Id="rId510" Type="http://schemas.openxmlformats.org/officeDocument/2006/relationships/hyperlink" Target="https://customwheelhousellc.box.com/s/683qc4dkjhasi62xtcaffjo2lc2e2qp4" TargetMode="External"/><Relationship Id="rId552" Type="http://schemas.openxmlformats.org/officeDocument/2006/relationships/hyperlink" Target="https://customwheelhousellc.box.com/s/wmdilrk7ypl4dwz965qntiicnogudze2" TargetMode="External"/><Relationship Id="rId594" Type="http://schemas.openxmlformats.org/officeDocument/2006/relationships/hyperlink" Target="https://customwheelhousellc.box.com/s/9dkdfyjyqusbdrhqt1ab0ymdh33xxwef" TargetMode="External"/><Relationship Id="rId608" Type="http://schemas.openxmlformats.org/officeDocument/2006/relationships/hyperlink" Target="https://customwheelhousellc.box.com/s/ffk8fhft2yz6ghgewizcw29b4f6ynbfu"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fp0fgy3iof720vj2wi28eazco0qjrfx4"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x2zkyuv5hzxalkzx445w341fdwnl32ym" TargetMode="External"/><Relationship Id="rId454" Type="http://schemas.openxmlformats.org/officeDocument/2006/relationships/hyperlink" Target="https://customwheelhousellc.box.com/s/w4ack6b2zr5blieg4pxdu8kzwvn7u6mn" TargetMode="External"/><Relationship Id="rId496" Type="http://schemas.openxmlformats.org/officeDocument/2006/relationships/hyperlink" Target="https://customwheelhousellc.box.com/s/kyzykqg3nt6i6xq6gfma32cqroo5xqb2" TargetMode="External"/><Relationship Id="rId661" Type="http://schemas.openxmlformats.org/officeDocument/2006/relationships/hyperlink" Target="https://customwheelhousellc.box.com/s/6gk1tah6lp9w4lz3vde91no0v15hm2vb"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ky371j263eb63rappwdg4hwv53yl5gny" TargetMode="External"/><Relationship Id="rId356" Type="http://schemas.openxmlformats.org/officeDocument/2006/relationships/hyperlink" Target="https://customwheelhousellc.box.com/s/zqjhojz8r6aj0ikz2i5am4bd0k1vh7hr" TargetMode="External"/><Relationship Id="rId398" Type="http://schemas.openxmlformats.org/officeDocument/2006/relationships/hyperlink" Target="https://customwheelhousellc.box.com/s/ennn70c47gis1ukwzoiiijujaubx1ub5" TargetMode="External"/><Relationship Id="rId521" Type="http://schemas.openxmlformats.org/officeDocument/2006/relationships/hyperlink" Target="https://customwheelhousellc.box.com/s/awyyxum0bqs5he3orwrpdc6rlr06uux5" TargetMode="External"/><Relationship Id="rId563" Type="http://schemas.openxmlformats.org/officeDocument/2006/relationships/hyperlink" Target="https://customwheelhousellc.box.com/s/codw9fwhfmyuh824isbhy2tjqi0v43oz" TargetMode="External"/><Relationship Id="rId619" Type="http://schemas.openxmlformats.org/officeDocument/2006/relationships/hyperlink" Target="https://customwheelhousellc.box.com/s/1nkj4doxzinqau223azsa6x042w5ky9s"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zmwcivcg3ldruu5nflam50g9rl6y0tg5" TargetMode="External"/><Relationship Id="rId258" Type="http://schemas.openxmlformats.org/officeDocument/2006/relationships/hyperlink" Target="https://customwheelhousellc.box.com/s/xtas50g291zsjocdnffz8d5dlpyc3klx" TargetMode="External"/><Relationship Id="rId465" Type="http://schemas.openxmlformats.org/officeDocument/2006/relationships/hyperlink" Target="https://customwheelhousellc.box.com/s/i5px4tzen8jjmk3kact3jaswkxj26ghn" TargetMode="External"/><Relationship Id="rId630" Type="http://schemas.openxmlformats.org/officeDocument/2006/relationships/hyperlink" Target="https://customwheelhousellc.box.com/s/g3fd83n51ro4k71n0u31low8d7lul49l" TargetMode="External"/><Relationship Id="rId672" Type="http://schemas.openxmlformats.org/officeDocument/2006/relationships/hyperlink" Target="https://customwheelhousellc.box.com/s/cffsslqlyubcuiiqowhia99ztc9zjtd6"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flyg8o3vuyyzsmjl6n3v8c8bcllcc646" TargetMode="External"/><Relationship Id="rId367" Type="http://schemas.openxmlformats.org/officeDocument/2006/relationships/hyperlink" Target="https://customwheelhousellc.box.com/s/841nnx14qw0tj5vetctqclkp99uuwpll" TargetMode="External"/><Relationship Id="rId532" Type="http://schemas.openxmlformats.org/officeDocument/2006/relationships/hyperlink" Target="https://customwheelhousellc.box.com/s/6ywrqw19zjsgnsq1c443iwk6qiuib46i" TargetMode="External"/><Relationship Id="rId574" Type="http://schemas.openxmlformats.org/officeDocument/2006/relationships/hyperlink" Target="https://customwheelhousellc.box.com/s/gfan54lnszox2kgo7ysix2opl8jxumwv"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qaqzz4zz9q8issjhszm87ktr19bgsisf" TargetMode="External"/><Relationship Id="rId434" Type="http://schemas.openxmlformats.org/officeDocument/2006/relationships/hyperlink" Target="https://customwheelhousellc.box.com/s/dy5iz5ahsz3mw9q1q4rtfniuz413ung8" TargetMode="External"/><Relationship Id="rId476" Type="http://schemas.openxmlformats.org/officeDocument/2006/relationships/hyperlink" Target="https://customwheelhousellc.box.com/s/kv5bvhnxccrudsui8gbbkofk5nqkuwlf" TargetMode="External"/><Relationship Id="rId641" Type="http://schemas.openxmlformats.org/officeDocument/2006/relationships/hyperlink" Target="https://customwheelhousellc.box.com/s/1mczkpw6wkj7h6esvg30oanh3ixc505h" TargetMode="External"/><Relationship Id="rId683" Type="http://schemas.openxmlformats.org/officeDocument/2006/relationships/printerSettings" Target="../printerSettings/printerSettings5.bin"/><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4c61ypz1bew8s1x19i9jcazvde6eq8zq" TargetMode="External"/><Relationship Id="rId336" Type="http://schemas.openxmlformats.org/officeDocument/2006/relationships/hyperlink" Target="https://customwheelhousellc.box.com/s/jgcn13uokl4inzkshubf41rovq630vx8" TargetMode="External"/><Relationship Id="rId501" Type="http://schemas.openxmlformats.org/officeDocument/2006/relationships/hyperlink" Target="https://customwheelhousellc.box.com/s/xtas50g291zsjocdnffz8d5dlpyc3klx" TargetMode="External"/><Relationship Id="rId543" Type="http://schemas.openxmlformats.org/officeDocument/2006/relationships/hyperlink" Target="https://customwheelhousellc.box.com/s/ex5i6ad8pb63hi46f472r6p2f1rv54cb"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jgcn13uokl4inzkshubf41rovq630vx8" TargetMode="External"/><Relationship Id="rId403" Type="http://schemas.openxmlformats.org/officeDocument/2006/relationships/hyperlink" Target="https://customwheelhousellc.box.com/s/eofa2cogo68e6lo8ag7ffuoetf41sesx" TargetMode="External"/><Relationship Id="rId585" Type="http://schemas.openxmlformats.org/officeDocument/2006/relationships/hyperlink" Target="https://customwheelhousellc.box.com/s/5dzgns6df2fvcx559jz09yys0bq6od07"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5vnhcq908fd1ld6ho91zcihbui2bmzyj" TargetMode="External"/><Relationship Id="rId610" Type="http://schemas.openxmlformats.org/officeDocument/2006/relationships/hyperlink" Target="https://customwheelhousellc.box.com/s/6mktl2hq0cbeenvirmw2txdhco58bnfe" TargetMode="External"/><Relationship Id="rId652" Type="http://schemas.openxmlformats.org/officeDocument/2006/relationships/hyperlink" Target="https://customwheelhousellc.box.com/s/w3uloq0lenlgfd0ny1kfbtsv1tnxly4q" TargetMode="External"/><Relationship Id="rId291" Type="http://schemas.openxmlformats.org/officeDocument/2006/relationships/hyperlink" Target="https://customwheelhousellc.box.com/s/flyg8o3vuyyzsmjl6n3v8c8bcllcc646" TargetMode="External"/><Relationship Id="rId305" Type="http://schemas.openxmlformats.org/officeDocument/2006/relationships/hyperlink" Target="https://customwheelhousellc.box.com/s/zqjhojz8r6aj0ikz2i5am4bd0k1vh7hr" TargetMode="External"/><Relationship Id="rId347" Type="http://schemas.openxmlformats.org/officeDocument/2006/relationships/hyperlink" Target="https://customwheelhousellc.box.com/s/005c6gky7r01fo1q8tsqx6xifkvuau97" TargetMode="External"/><Relationship Id="rId512" Type="http://schemas.openxmlformats.org/officeDocument/2006/relationships/hyperlink" Target="https://customwheelhousellc.box.com/s/xyy6ib7yzsep9x4nwjfv69ozjv2qs7q7"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5dlhjt7sgyo5r25mdbgelua3uvj36otk" TargetMode="External"/><Relationship Id="rId554" Type="http://schemas.openxmlformats.org/officeDocument/2006/relationships/hyperlink" Target="https://customwheelhousellc.box.com/s/w74k3jqdxkdou19x0c5867nzzr4pzhhu" TargetMode="External"/><Relationship Id="rId596" Type="http://schemas.openxmlformats.org/officeDocument/2006/relationships/hyperlink" Target="https://customwheelhousellc.box.com/s/3ux6zg1q5brhq43fga2es5aankgy36w0"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fp0fgy3iof720vj2wi28eazco0qjrfx4" TargetMode="External"/><Relationship Id="rId456" Type="http://schemas.openxmlformats.org/officeDocument/2006/relationships/hyperlink" Target="https://customwheelhousellc.box.com/s/rgz76nqhw86eqor28ebuan3s2m5y67fy" TargetMode="External"/><Relationship Id="rId498" Type="http://schemas.openxmlformats.org/officeDocument/2006/relationships/hyperlink" Target="https://customwheelhousellc.box.com/s/wt37evauamelbqg4u8ge4wpdz1hcj1j8" TargetMode="External"/><Relationship Id="rId621" Type="http://schemas.openxmlformats.org/officeDocument/2006/relationships/hyperlink" Target="https://customwheelhousellc.box.com/s/nowff22f4zfhzqq5abf2ar0m2sxbfzta" TargetMode="External"/><Relationship Id="rId663" Type="http://schemas.openxmlformats.org/officeDocument/2006/relationships/hyperlink" Target="https://customwheelhousellc.box.com/s/913xmnez8bxgnjyk9hzsxqsm1bc969qw"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xtas50g291zsjocdnffz8d5dlpyc3klx" TargetMode="External"/><Relationship Id="rId316" Type="http://schemas.openxmlformats.org/officeDocument/2006/relationships/hyperlink" Target="https://customwheelhousellc.box.com/s/ky371j263eb63rappwdg4hwv53yl5gny" TargetMode="External"/><Relationship Id="rId523" Type="http://schemas.openxmlformats.org/officeDocument/2006/relationships/hyperlink" Target="https://customwheelhousellc.box.com/s/lujqudrtmwvzuedck879q8zet4c9d9v6"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0vpvbgyz5ytdi7humfxys5hctwnxqev5" TargetMode="External"/><Relationship Id="rId565" Type="http://schemas.openxmlformats.org/officeDocument/2006/relationships/hyperlink" Target="https://customwheelhousellc.box.com/s/s2f5dy9iyiqx3wyhppwk586liimpe47n"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leug3o26518lt1lag2vrx76hsk8du0od" TargetMode="External"/><Relationship Id="rId467" Type="http://schemas.openxmlformats.org/officeDocument/2006/relationships/hyperlink" Target="https://customwheelhousellc.box.com/s/j2xmrulsp2t14rszvg3xzdg0jpzvs4ul" TargetMode="External"/><Relationship Id="rId632" Type="http://schemas.openxmlformats.org/officeDocument/2006/relationships/hyperlink" Target="https://customwheelhousellc.box.com/s/dxt217cxp9a2bas61j4miybbm2ni7er3" TargetMode="External"/><Relationship Id="rId271" Type="http://schemas.openxmlformats.org/officeDocument/2006/relationships/hyperlink" Target="https://customwheelhousellc.box.com/s/4yt5lqwumlu33mnrtga32iy0y2qivdkb" TargetMode="External"/><Relationship Id="rId674" Type="http://schemas.openxmlformats.org/officeDocument/2006/relationships/hyperlink" Target="https://customwheelhousellc.box.com/s/pd8ruiyu37ndghyz98591odl3x9ci5to"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vpsf8qttmzpfrickuvawu31yw7rcj5wo" TargetMode="External"/><Relationship Id="rId369" Type="http://schemas.openxmlformats.org/officeDocument/2006/relationships/hyperlink" Target="https://customwheelhousellc.box.com/s/ennn70c47gis1ukwzoiiijujaubx1ub5" TargetMode="External"/><Relationship Id="rId534" Type="http://schemas.openxmlformats.org/officeDocument/2006/relationships/hyperlink" Target="https://customwheelhousellc.box.com/s/2eo8ol773hfbmy217bz5n1erv5mhqjh5" TargetMode="External"/><Relationship Id="rId576" Type="http://schemas.openxmlformats.org/officeDocument/2006/relationships/hyperlink" Target="https://customwheelhousellc.box.com/s/ms4bnlid11ivzc3k08caghcffwd328dn"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91ao0n5x21zncb1lixjs70j10pnrhsdf"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u6bec4c1rceabockxgzbbhedc93fmthc" TargetMode="External"/><Relationship Id="rId643" Type="http://schemas.openxmlformats.org/officeDocument/2006/relationships/hyperlink" Target="https://customwheelhousellc.box.com/s/02o7kzi7sv6m025yqw2k0qu97mfnjwjd"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i8sjv3hzrr3a7rzn981g77muo28cjs94" TargetMode="External"/><Relationship Id="rId685" Type="http://schemas.openxmlformats.org/officeDocument/2006/relationships/comments" Target="../comments2.xm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phy8whjhdwqj938o86zb0lb4zd1a5bc" TargetMode="External"/><Relationship Id="rId338" Type="http://schemas.openxmlformats.org/officeDocument/2006/relationships/hyperlink" Target="https://customwheelhousellc.box.com/s/4s1sb9jqvh9ts59xq567jvmmw8hoahz5" TargetMode="External"/><Relationship Id="rId503" Type="http://schemas.openxmlformats.org/officeDocument/2006/relationships/hyperlink" Target="https://customwheelhousellc.box.com/s/r74jpwhsmttnzp8wvm482xyki45vt6p8" TargetMode="External"/><Relationship Id="rId545" Type="http://schemas.openxmlformats.org/officeDocument/2006/relationships/hyperlink" Target="https://customwheelhousellc.box.com/s/bxe945yul690l09504nn4co83nbwwg20" TargetMode="External"/><Relationship Id="rId587" Type="http://schemas.openxmlformats.org/officeDocument/2006/relationships/hyperlink" Target="https://customwheelhousellc.box.com/s/5dzgns6df2fvcx559jz09yys0bq6od07"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5dlhjt7sgyo5r25mdbgelua3uvj36otk" TargetMode="External"/><Relationship Id="rId405" Type="http://schemas.openxmlformats.org/officeDocument/2006/relationships/hyperlink" Target="https://customwheelhousellc.box.com/s/eofa2cogo68e6lo8ag7ffuoetf41sesx" TargetMode="External"/><Relationship Id="rId447" Type="http://schemas.openxmlformats.org/officeDocument/2006/relationships/hyperlink" Target="https://customwheelhousellc.box.com/s/k7o5hmj58pde9i7ssja4bmxk9xodxqn3" TargetMode="External"/><Relationship Id="rId612" Type="http://schemas.openxmlformats.org/officeDocument/2006/relationships/hyperlink" Target="https://customwheelhousellc.box.com/s/irgmta52t2sbp7p3h4hf39bra94dzvpx" TargetMode="External"/><Relationship Id="rId251" Type="http://schemas.openxmlformats.org/officeDocument/2006/relationships/hyperlink" Target="https://customwheelhousellc.box.com/s/kbsc0gi97j4vryw7qjrxze5r0miu02zg" TargetMode="External"/><Relationship Id="rId489" Type="http://schemas.openxmlformats.org/officeDocument/2006/relationships/hyperlink" Target="https://customwheelhousellc.box.com/s/kyzykqg3nt6i6xq6gfma32cqroo5xqb2" TargetMode="External"/><Relationship Id="rId654" Type="http://schemas.openxmlformats.org/officeDocument/2006/relationships/hyperlink" Target="https://customwheelhousellc.box.com/s/lrysfppy5em9mc8jwiowqidgrps2keyr"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cfq2l9w6ntd4wjavjzu37ybfrz7mux6u" TargetMode="External"/><Relationship Id="rId349" Type="http://schemas.openxmlformats.org/officeDocument/2006/relationships/hyperlink" Target="https://customwheelhousellc.box.com/s/kv5bvhnxccrudsui8gbbkofk5nqkuwlf" TargetMode="External"/><Relationship Id="rId514" Type="http://schemas.openxmlformats.org/officeDocument/2006/relationships/hyperlink" Target="https://customwheelhousellc.box.com/s/t5pgoa2uav7j0jkvw1p7lkoq60yrodna" TargetMode="External"/><Relationship Id="rId556" Type="http://schemas.openxmlformats.org/officeDocument/2006/relationships/hyperlink" Target="https://customwheelhousellc.box.com/s/wmdilrk7ypl4dwz965qntiicnogudze2"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j2xmrulsp2t14rszvg3xzdg0jpzvs4ul" TargetMode="External"/><Relationship Id="rId416" Type="http://schemas.openxmlformats.org/officeDocument/2006/relationships/hyperlink" Target="https://customwheelhousellc.box.com/s/7h6jg50ebrl4okb7xw3e60b979371tf2" TargetMode="External"/><Relationship Id="rId598" Type="http://schemas.openxmlformats.org/officeDocument/2006/relationships/hyperlink" Target="https://customwheelhousellc.box.com/s/yyw3qz0p3gf0kg4u1kc9tu85mr0ymhvc"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rgz76nqhw86eqor28ebuan3s2m5y67fy" TargetMode="External"/><Relationship Id="rId623" Type="http://schemas.openxmlformats.org/officeDocument/2006/relationships/hyperlink" Target="https://customwheelhousellc.box.com/s/f3y5u7stb37swccmhioqyfus76lwaldn" TargetMode="External"/><Relationship Id="rId665" Type="http://schemas.openxmlformats.org/officeDocument/2006/relationships/hyperlink" Target="https://customwheelhousellc.box.com/s/we4gf0mvw88ngyyyrtysfjcbsbyujuj6"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of5cl0nugfi9b2wwd81wl7rg29lam19y"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ef4f6q0hjyl8onzvoir186ovbzknlmba" TargetMode="External"/><Relationship Id="rId567" Type="http://schemas.openxmlformats.org/officeDocument/2006/relationships/hyperlink" Target="https://customwheelhousellc.box.com/s/z5ylcj46nf2kxvcmre9n4xfre4f4mn4z"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bzqhbxeizybh15lhr2gmv3zuxz8al6lh" TargetMode="External"/><Relationship Id="rId427" Type="http://schemas.openxmlformats.org/officeDocument/2006/relationships/hyperlink" Target="https://customwheelhousellc.box.com/s/gl92jrhrt20xhns64nz5q3au502d2384" TargetMode="External"/><Relationship Id="rId469" Type="http://schemas.openxmlformats.org/officeDocument/2006/relationships/hyperlink" Target="https://customwheelhousellc.box.com/s/bzqhbxeizybh15lhr2gmv3zuxz8al6lh"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zxp253pdnj2apgq7lkhgch5h7mkyz8i4"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uf8h40s5wdbt26bswewtgi16b1tbouz4" TargetMode="External"/><Relationship Id="rId329" Type="http://schemas.openxmlformats.org/officeDocument/2006/relationships/hyperlink" Target="https://customwheelhousellc.box.com/s/5hzqglh9s2cm0aao0ac3ok3sx1l1886g" TargetMode="External"/><Relationship Id="rId480" Type="http://schemas.openxmlformats.org/officeDocument/2006/relationships/hyperlink" Target="https://customwheelhousellc.box.com/s/kv5bvhnxccrudsui8gbbkofk5nqkuwlf" TargetMode="External"/><Relationship Id="rId536" Type="http://schemas.openxmlformats.org/officeDocument/2006/relationships/hyperlink" Target="https://customwheelhousellc.box.com/s/lujqudrtmwvzuedck879q8zet4c9d9v6"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w4u147qhv716qckuc7yv1gdkdgr7umei" TargetMode="External"/><Relationship Id="rId578" Type="http://schemas.openxmlformats.org/officeDocument/2006/relationships/hyperlink" Target="https://customwheelhousellc.box.com/s/ojpcboxf7ig32umb16s0h3e5mrx6r4py"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gxrzbqmgv54nj89braj2q2mcqnyhys4g"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3ucc82a5cn4bu2h52e6a063rgzacwqus" TargetMode="External"/><Relationship Id="rId645" Type="http://schemas.openxmlformats.org/officeDocument/2006/relationships/hyperlink" Target="https://customwheelhousellc.box.com/s/d2gtvn9ac5cnfet55kg7wa8jvfrhi6uu"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6buvunwp3wn1vwzq384dxt0vc6onqmia" TargetMode="External"/><Relationship Id="rId491" Type="http://schemas.openxmlformats.org/officeDocument/2006/relationships/hyperlink" Target="https://customwheelhousellc.box.com/s/kyzykqg3nt6i6xq6gfma32cqroo5xqb2" TargetMode="External"/><Relationship Id="rId505" Type="http://schemas.openxmlformats.org/officeDocument/2006/relationships/hyperlink" Target="https://customwheelhousellc.box.com/s/4yt5lqwumlu33mnrtga32iy0y2qivdkb"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sh5oi3roz8bfgs7eexzubew549txskh4" TargetMode="External"/><Relationship Id="rId589" Type="http://schemas.openxmlformats.org/officeDocument/2006/relationships/hyperlink" Target="https://customwheelhousellc.box.com/s/xtn36n1jl2p05fg2pe5o0kx183gvo5o4"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ung1eenuseylbffy1tikjwv9ueagn7b" TargetMode="External"/><Relationship Id="rId393" Type="http://schemas.openxmlformats.org/officeDocument/2006/relationships/hyperlink" Target="https://customwheelhousellc.box.com/s/5dlhjt7sgyo5r25mdbgelua3uvj36otk"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vpsf8qttmzpfrickuvawu31yw7rcj5wo" TargetMode="External"/><Relationship Id="rId614" Type="http://schemas.openxmlformats.org/officeDocument/2006/relationships/hyperlink" Target="https://customwheelhousellc.box.com/s/4kyo68fjq513va76hcjydoe9q5hi8u5x" TargetMode="External"/><Relationship Id="rId656" Type="http://schemas.openxmlformats.org/officeDocument/2006/relationships/hyperlink" Target="https://customwheelhousellc.box.com/s/az1kpzl0mgtmp7edlsa1wkdg87uk9kkf"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g59s9e1cvgr2epbmpxcvtl80uw79isgh" TargetMode="External"/><Relationship Id="rId295" Type="http://schemas.openxmlformats.org/officeDocument/2006/relationships/hyperlink" Target="https://customwheelhousellc.box.com/s/841nnx14qw0tj5vetctqclkp99uuwpll" TargetMode="External"/><Relationship Id="rId309" Type="http://schemas.openxmlformats.org/officeDocument/2006/relationships/hyperlink" Target="https://customwheelhousellc.box.com/s/jgcn13uokl4inzkshubf41rovq630vx8" TargetMode="External"/><Relationship Id="rId460" Type="http://schemas.openxmlformats.org/officeDocument/2006/relationships/hyperlink" Target="https://customwheelhousellc.box.com/s/841nnx14qw0tj5vetctqclkp99uuwpll" TargetMode="External"/><Relationship Id="rId516" Type="http://schemas.openxmlformats.org/officeDocument/2006/relationships/hyperlink" Target="https://customwheelhousellc.box.com/s/c6b1fokdn6vz411ipc5cixps4vayycc9"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i5px4tzen8jjmk3kact3jaswkxj26ghn" TargetMode="External"/><Relationship Id="rId558" Type="http://schemas.openxmlformats.org/officeDocument/2006/relationships/hyperlink" Target="https://customwheelhousellc.box.com/s/f7uoqhiwefhgojh9l87ijoo6no5t53bi"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ennn70c47gis1ukwzoiiijujaubx1ub5" TargetMode="External"/><Relationship Id="rId418" Type="http://schemas.openxmlformats.org/officeDocument/2006/relationships/hyperlink" Target="https://customwheelhousellc.box.com/s/fp0fgy3iof720vj2wi28eazco0qjrfx4" TargetMode="External"/><Relationship Id="rId625" Type="http://schemas.openxmlformats.org/officeDocument/2006/relationships/hyperlink" Target="https://customwheelhousellc.box.com/s/nowff22f4zfhzqq5abf2ar0m2sxbfzta"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zqjhojz8r6aj0ikz2i5am4bd0k1vh7hr" TargetMode="External"/><Relationship Id="rId471" Type="http://schemas.openxmlformats.org/officeDocument/2006/relationships/hyperlink" Target="https://customwheelhousellc.box.com/s/0vpvbgyz5ytdi7humfxys5hctwnxqev5" TargetMode="External"/><Relationship Id="rId667" Type="http://schemas.openxmlformats.org/officeDocument/2006/relationships/hyperlink" Target="https://customwheelhousellc.box.com/s/apqabbx61f2vrdm3ogyasdraa4xsjijo"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c4wtyoyxgqhsg1pbqrurixcdogwkmj15" TargetMode="External"/><Relationship Id="rId569" Type="http://schemas.openxmlformats.org/officeDocument/2006/relationships/hyperlink" Target="https://customwheelhousellc.box.com/s/4htga0llddyttpo6p93zxxnmeho80x8p"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lr0i17laumjdzk3bg6wbz75saqmp4wyv" TargetMode="External"/><Relationship Id="rId373" Type="http://schemas.openxmlformats.org/officeDocument/2006/relationships/hyperlink" Target="https://customwheelhousellc.box.com/s/yb4p3hh2lm9c1zwlhbfuozhva41qabom"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hzohxvjovyunxde24zx5uqkoxjub9iem" TargetMode="External"/><Relationship Id="rId636" Type="http://schemas.openxmlformats.org/officeDocument/2006/relationships/hyperlink" Target="https://customwheelhousellc.box.com/s/wdar3nkid7obakzswecbnhlvkkc1aa4i"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6ngf534itxos2kx2okdzem4d6jx8wiry" TargetMode="External"/><Relationship Id="rId678" Type="http://schemas.openxmlformats.org/officeDocument/2006/relationships/hyperlink" Target="https://customwheelhousellc.box.com/s/63ulwmx6h9t7kaletyhmzevmu1xwhp2l"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eeq4g9jvuiq4baw2hht6fc90keh4dmt2" TargetMode="External"/><Relationship Id="rId300" Type="http://schemas.openxmlformats.org/officeDocument/2006/relationships/hyperlink" Target="https://customwheelhousellc.box.com/s/4yt5lqwumlu33mnrtga32iy0y2qivdkb" TargetMode="External"/><Relationship Id="rId482" Type="http://schemas.openxmlformats.org/officeDocument/2006/relationships/hyperlink" Target="https://customwheelhousellc.box.com/s/5hzqglh9s2cm0aao0ac3ok3sx1l1886g" TargetMode="External"/><Relationship Id="rId538" Type="http://schemas.openxmlformats.org/officeDocument/2006/relationships/hyperlink" Target="https://customwheelhousellc.box.com/s/lujqudrtmwvzuedck879q8zet4c9d9v6"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6ngf534itxos2kx2okdzem4d6jx8wiry" TargetMode="External"/><Relationship Id="rId384" Type="http://schemas.openxmlformats.org/officeDocument/2006/relationships/hyperlink" Target="https://customwheelhousellc.box.com/s/p0cqonop7xlh7vc5jjz9wzjy9od0y3e2" TargetMode="External"/><Relationship Id="rId591" Type="http://schemas.openxmlformats.org/officeDocument/2006/relationships/hyperlink" Target="https://customwheelhousellc.box.com/s/qmsgox67wq9f15ttoca6uzmx4id0omfu" TargetMode="External"/><Relationship Id="rId605" Type="http://schemas.openxmlformats.org/officeDocument/2006/relationships/hyperlink" Target="https://customwheelhousellc.box.com/s/jo4z27fisdlez98f2ybjm4bqxe0v8gkf"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bk2wjee4xwi5hg88wig4rmkrl5b46q3d"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8mgzyegf3tv9rg8r1n3ie9du1s0b0qio" TargetMode="External"/><Relationship Id="rId451" Type="http://schemas.openxmlformats.org/officeDocument/2006/relationships/hyperlink" Target="https://customwheelhousellc.box.com/s/oe2uyttk0h8vzdwf0fawo1651gsfovds" TargetMode="External"/><Relationship Id="rId493" Type="http://schemas.openxmlformats.org/officeDocument/2006/relationships/hyperlink" Target="https://customwheelhousellc.box.com/s/lujqudrtmwvzuedck879q8zet4c9d9v6" TargetMode="External"/><Relationship Id="rId507" Type="http://schemas.openxmlformats.org/officeDocument/2006/relationships/hyperlink" Target="https://customwheelhousellc.box.com/s/p59yj2l2su4lb1mu42pgsdbgo7zckmlh" TargetMode="External"/><Relationship Id="rId549" Type="http://schemas.openxmlformats.org/officeDocument/2006/relationships/hyperlink" Target="https://customwheelhousellc.box.com/s/o9afcs1ax4rfv10y6f6kaqzqaemp273q"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c6b1fokdn6vz411ipc5cixps4vayycc9" TargetMode="External"/><Relationship Id="rId353" Type="http://schemas.openxmlformats.org/officeDocument/2006/relationships/hyperlink" Target="https://customwheelhousellc.box.com/s/4yt5lqwumlu33mnrtga32iy0y2qivdkb" TargetMode="External"/><Relationship Id="rId395" Type="http://schemas.openxmlformats.org/officeDocument/2006/relationships/hyperlink" Target="https://customwheelhousellc.box.com/s/q4m34ztw6kq8s44rmv2clk1yk66mmx2c"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263hmebqfufqzoxzxwuo90ivxhect8ny"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420" Type="http://schemas.openxmlformats.org/officeDocument/2006/relationships/hyperlink" Target="https://customwheelhousellc.box.com/s/m1tggzc5p8igm0x9g0tcomy1qsupe4fd" TargetMode="External"/><Relationship Id="rId616" Type="http://schemas.openxmlformats.org/officeDocument/2006/relationships/hyperlink" Target="https://customwheelhousellc.box.com/s/i0kkewz6i12u5222vdb2z4pxevyb2ctj" TargetMode="External"/><Relationship Id="rId658" Type="http://schemas.openxmlformats.org/officeDocument/2006/relationships/hyperlink" Target="https://customwheelhousellc.box.com/s/az1kpzl0mgtmp7edlsa1wkdg87uk9kk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978"/>
  <sheetViews>
    <sheetView tabSelected="1" topLeftCell="A933" zoomScale="85" zoomScaleNormal="85" workbookViewId="0">
      <selection activeCell="B953" sqref="B953:B957"/>
    </sheetView>
  </sheetViews>
  <sheetFormatPr defaultColWidth="8.85546875" defaultRowHeight="14.25"/>
  <cols>
    <col min="1" max="1" width="9.140625" style="107" customWidth="1"/>
    <col min="2" max="2" width="174.5703125" style="107" customWidth="1"/>
    <col min="3" max="3" width="12.28515625" style="107" bestFit="1" customWidth="1"/>
    <col min="4" max="5" width="8.85546875" style="107"/>
    <col min="6" max="6" width="8.85546875" style="107" customWidth="1"/>
    <col min="7" max="16384" width="8.85546875" style="107"/>
  </cols>
  <sheetData>
    <row r="1" spans="1:3">
      <c r="A1" s="1" t="s">
        <v>0</v>
      </c>
      <c r="B1" s="1" t="s">
        <v>1</v>
      </c>
      <c r="C1" s="28" t="s">
        <v>2</v>
      </c>
    </row>
    <row r="2" spans="1:3">
      <c r="A2" s="125">
        <v>1</v>
      </c>
      <c r="B2" s="146" t="s">
        <v>3</v>
      </c>
      <c r="C2" s="147">
        <v>41975</v>
      </c>
    </row>
    <row r="3" spans="1:3">
      <c r="A3" s="125">
        <v>2</v>
      </c>
      <c r="B3" s="146" t="s">
        <v>4</v>
      </c>
      <c r="C3" s="147">
        <v>41981</v>
      </c>
    </row>
    <row r="4" spans="1:3">
      <c r="A4" s="125">
        <v>3</v>
      </c>
      <c r="B4" s="146" t="s">
        <v>5</v>
      </c>
      <c r="C4" s="147">
        <v>41982</v>
      </c>
    </row>
    <row r="5" spans="1:3">
      <c r="A5" s="125">
        <v>4</v>
      </c>
      <c r="B5" s="107" t="s">
        <v>6</v>
      </c>
      <c r="C5" s="147">
        <v>41983</v>
      </c>
    </row>
    <row r="6" spans="1:3">
      <c r="A6" s="125">
        <v>5</v>
      </c>
      <c r="B6" s="146" t="s">
        <v>7</v>
      </c>
      <c r="C6" s="147">
        <v>41984</v>
      </c>
    </row>
    <row r="7" spans="1:3">
      <c r="A7" s="125">
        <v>6</v>
      </c>
      <c r="B7" s="146" t="s">
        <v>8</v>
      </c>
      <c r="C7" s="147">
        <v>41988</v>
      </c>
    </row>
    <row r="8" spans="1:3">
      <c r="A8" s="125">
        <v>7</v>
      </c>
      <c r="B8" s="146" t="s">
        <v>9</v>
      </c>
      <c r="C8" s="147">
        <v>41989</v>
      </c>
    </row>
    <row r="9" spans="1:3">
      <c r="A9" s="125">
        <v>8</v>
      </c>
      <c r="B9" s="146" t="s">
        <v>10</v>
      </c>
      <c r="C9" s="147">
        <v>41990</v>
      </c>
    </row>
    <row r="10" spans="1:3">
      <c r="A10" s="125">
        <v>9</v>
      </c>
      <c r="B10" s="146" t="s">
        <v>11</v>
      </c>
      <c r="C10" s="147">
        <v>42012</v>
      </c>
    </row>
    <row r="11" spans="1:3">
      <c r="A11" s="125">
        <v>10</v>
      </c>
      <c r="B11" s="146" t="s">
        <v>12</v>
      </c>
      <c r="C11" s="147">
        <v>42020</v>
      </c>
    </row>
    <row r="12" spans="1:3">
      <c r="A12" s="125">
        <v>11</v>
      </c>
      <c r="B12" s="146" t="s">
        <v>13</v>
      </c>
      <c r="C12" s="147">
        <v>42073</v>
      </c>
    </row>
    <row r="13" spans="1:3">
      <c r="A13" s="125">
        <v>12</v>
      </c>
      <c r="B13" s="146" t="s">
        <v>14</v>
      </c>
      <c r="C13" s="147">
        <v>42073</v>
      </c>
    </row>
    <row r="14" spans="1:3">
      <c r="A14" s="125">
        <v>13</v>
      </c>
      <c r="B14" s="146" t="s">
        <v>15</v>
      </c>
      <c r="C14" s="147">
        <v>42095</v>
      </c>
    </row>
    <row r="15" spans="1:3">
      <c r="A15" s="125">
        <v>14</v>
      </c>
      <c r="B15" s="146" t="s">
        <v>16</v>
      </c>
      <c r="C15" s="147">
        <v>42095</v>
      </c>
    </row>
    <row r="16" spans="1:3">
      <c r="A16" s="125">
        <v>15</v>
      </c>
      <c r="B16" s="146" t="s">
        <v>17</v>
      </c>
      <c r="C16" s="147">
        <v>42095</v>
      </c>
    </row>
    <row r="17" spans="1:3">
      <c r="A17" s="125">
        <v>16</v>
      </c>
      <c r="B17" s="146" t="s">
        <v>18</v>
      </c>
      <c r="C17" s="147">
        <v>42121</v>
      </c>
    </row>
    <row r="18" spans="1:3">
      <c r="A18" s="125">
        <v>17</v>
      </c>
      <c r="B18" s="146" t="s">
        <v>19</v>
      </c>
      <c r="C18" s="147">
        <v>42125</v>
      </c>
    </row>
    <row r="19" spans="1:3">
      <c r="A19" s="125">
        <v>18</v>
      </c>
      <c r="B19" s="146" t="s">
        <v>20</v>
      </c>
      <c r="C19" s="147">
        <v>42171</v>
      </c>
    </row>
    <row r="20" spans="1:3">
      <c r="A20" s="125">
        <v>19</v>
      </c>
      <c r="B20" s="146" t="s">
        <v>21</v>
      </c>
      <c r="C20" s="147">
        <v>42187</v>
      </c>
    </row>
    <row r="21" spans="1:3">
      <c r="A21" s="125">
        <v>20</v>
      </c>
      <c r="B21" s="146" t="s">
        <v>22</v>
      </c>
      <c r="C21" s="147">
        <v>42201</v>
      </c>
    </row>
    <row r="22" spans="1:3">
      <c r="A22" s="125">
        <v>21</v>
      </c>
      <c r="B22" s="146" t="s">
        <v>23</v>
      </c>
      <c r="C22" s="147">
        <v>42206</v>
      </c>
    </row>
    <row r="23" spans="1:3">
      <c r="A23" s="125">
        <v>22</v>
      </c>
      <c r="B23" s="107" t="s">
        <v>24</v>
      </c>
      <c r="C23" s="147">
        <v>42216</v>
      </c>
    </row>
    <row r="24" spans="1:3">
      <c r="A24" s="125">
        <v>23</v>
      </c>
      <c r="B24" s="107" t="s">
        <v>25</v>
      </c>
      <c r="C24" s="147">
        <v>42249</v>
      </c>
    </row>
    <row r="25" spans="1:3">
      <c r="A25" s="125">
        <v>24</v>
      </c>
      <c r="B25" s="107" t="s">
        <v>26</v>
      </c>
      <c r="C25" s="147">
        <v>42250</v>
      </c>
    </row>
    <row r="26" spans="1:3">
      <c r="A26" s="125">
        <v>25</v>
      </c>
      <c r="B26" s="107" t="s">
        <v>27</v>
      </c>
      <c r="C26" s="147">
        <v>42262</v>
      </c>
    </row>
    <row r="27" spans="1:3">
      <c r="A27" s="125">
        <v>26</v>
      </c>
      <c r="B27" s="107" t="s">
        <v>28</v>
      </c>
      <c r="C27" s="147">
        <v>42263</v>
      </c>
    </row>
    <row r="28" spans="1:3">
      <c r="A28" s="125">
        <v>27</v>
      </c>
      <c r="B28" s="107" t="s">
        <v>29</v>
      </c>
      <c r="C28" s="147">
        <v>42275</v>
      </c>
    </row>
    <row r="29" spans="1:3">
      <c r="A29" s="125">
        <v>28</v>
      </c>
      <c r="B29" s="107" t="s">
        <v>30</v>
      </c>
      <c r="C29" s="147">
        <v>42283</v>
      </c>
    </row>
    <row r="30" spans="1:3">
      <c r="A30" s="125">
        <v>29</v>
      </c>
      <c r="B30" s="107" t="s">
        <v>31</v>
      </c>
      <c r="C30" s="147">
        <v>42332</v>
      </c>
    </row>
    <row r="31" spans="1:3">
      <c r="A31" s="125">
        <v>30</v>
      </c>
      <c r="B31" s="107" t="s">
        <v>32</v>
      </c>
      <c r="C31" s="147">
        <v>42338</v>
      </c>
    </row>
    <row r="32" spans="1:3">
      <c r="A32" s="125">
        <v>31</v>
      </c>
      <c r="B32" s="107" t="s">
        <v>33</v>
      </c>
      <c r="C32" s="147">
        <v>42341</v>
      </c>
    </row>
    <row r="33" spans="1:3">
      <c r="A33" s="125">
        <v>32</v>
      </c>
      <c r="B33" s="107" t="s">
        <v>34</v>
      </c>
      <c r="C33" s="147">
        <v>42346</v>
      </c>
    </row>
    <row r="34" spans="1:3">
      <c r="A34" s="125">
        <v>33</v>
      </c>
      <c r="B34" s="107" t="s">
        <v>35</v>
      </c>
      <c r="C34" s="147">
        <v>42348</v>
      </c>
    </row>
    <row r="35" spans="1:3">
      <c r="A35" s="125"/>
      <c r="B35" s="107" t="s">
        <v>36</v>
      </c>
      <c r="C35" s="147"/>
    </row>
    <row r="36" spans="1:3">
      <c r="A36" s="125"/>
      <c r="B36" s="107" t="s">
        <v>37</v>
      </c>
      <c r="C36" s="147"/>
    </row>
    <row r="37" spans="1:3">
      <c r="A37" s="125"/>
      <c r="B37" s="107" t="s">
        <v>38</v>
      </c>
      <c r="C37" s="147"/>
    </row>
    <row r="38" spans="1:3">
      <c r="A38" s="125"/>
      <c r="B38" s="107" t="s">
        <v>39</v>
      </c>
      <c r="C38" s="147"/>
    </row>
    <row r="39" spans="1:3">
      <c r="A39" s="125"/>
      <c r="B39" s="107" t="s">
        <v>40</v>
      </c>
      <c r="C39" s="147"/>
    </row>
    <row r="40" spans="1:3">
      <c r="A40" s="125"/>
      <c r="B40" s="107" t="s">
        <v>41</v>
      </c>
      <c r="C40" s="147"/>
    </row>
    <row r="41" spans="1:3">
      <c r="A41" s="125"/>
      <c r="B41" s="107" t="s">
        <v>42</v>
      </c>
      <c r="C41" s="147"/>
    </row>
    <row r="42" spans="1:3">
      <c r="A42" s="125">
        <v>34</v>
      </c>
      <c r="B42" s="107" t="s">
        <v>43</v>
      </c>
      <c r="C42" s="147">
        <v>42352</v>
      </c>
    </row>
    <row r="43" spans="1:3">
      <c r="A43" s="125"/>
      <c r="B43" s="107" t="s">
        <v>44</v>
      </c>
      <c r="C43" s="147"/>
    </row>
    <row r="44" spans="1:3">
      <c r="A44" s="125">
        <v>35</v>
      </c>
      <c r="B44" s="107" t="s">
        <v>45</v>
      </c>
      <c r="C44" s="147">
        <v>42355</v>
      </c>
    </row>
    <row r="45" spans="1:3">
      <c r="A45" s="125">
        <v>36</v>
      </c>
      <c r="B45" s="107" t="s">
        <v>46</v>
      </c>
      <c r="C45" s="147">
        <v>42368</v>
      </c>
    </row>
    <row r="46" spans="1:3">
      <c r="A46" s="125">
        <v>37</v>
      </c>
      <c r="B46" s="107" t="s">
        <v>47</v>
      </c>
      <c r="C46" s="147">
        <v>42369</v>
      </c>
    </row>
    <row r="47" spans="1:3">
      <c r="A47" s="125">
        <v>38</v>
      </c>
      <c r="B47" s="107" t="s">
        <v>48</v>
      </c>
      <c r="C47" s="147">
        <v>42373</v>
      </c>
    </row>
    <row r="48" spans="1:3">
      <c r="A48" s="125">
        <v>39</v>
      </c>
      <c r="B48" s="107" t="s">
        <v>49</v>
      </c>
      <c r="C48" s="147">
        <v>42381</v>
      </c>
    </row>
    <row r="49" spans="1:3">
      <c r="A49" s="125">
        <v>40</v>
      </c>
      <c r="B49" s="107" t="s">
        <v>50</v>
      </c>
      <c r="C49" s="147">
        <v>42387</v>
      </c>
    </row>
    <row r="50" spans="1:3">
      <c r="A50" s="125">
        <v>41</v>
      </c>
      <c r="B50" s="107" t="s">
        <v>51</v>
      </c>
      <c r="C50" s="147">
        <v>42388</v>
      </c>
    </row>
    <row r="51" spans="1:3">
      <c r="A51" s="125">
        <v>42</v>
      </c>
      <c r="B51" s="107" t="s">
        <v>52</v>
      </c>
      <c r="C51" s="147">
        <v>42410</v>
      </c>
    </row>
    <row r="52" spans="1:3">
      <c r="A52" s="125">
        <v>43</v>
      </c>
      <c r="B52" s="107" t="s">
        <v>53</v>
      </c>
      <c r="C52" s="147">
        <v>42418</v>
      </c>
    </row>
    <row r="53" spans="1:3">
      <c r="A53" s="125"/>
      <c r="B53" s="107" t="s">
        <v>54</v>
      </c>
      <c r="C53" s="147"/>
    </row>
    <row r="54" spans="1:3">
      <c r="A54" s="125">
        <v>44</v>
      </c>
      <c r="B54" s="146" t="s">
        <v>55</v>
      </c>
      <c r="C54" s="147">
        <v>42431</v>
      </c>
    </row>
    <row r="55" spans="1:3">
      <c r="A55" s="125">
        <v>45</v>
      </c>
      <c r="B55" s="107" t="s">
        <v>56</v>
      </c>
      <c r="C55" s="147">
        <v>42437</v>
      </c>
    </row>
    <row r="56" spans="1:3">
      <c r="A56" s="125">
        <v>46</v>
      </c>
      <c r="B56" s="107" t="s">
        <v>57</v>
      </c>
      <c r="C56" s="147">
        <v>42445</v>
      </c>
    </row>
    <row r="57" spans="1:3">
      <c r="A57" s="125">
        <v>47</v>
      </c>
      <c r="B57" s="107" t="s">
        <v>58</v>
      </c>
      <c r="C57" s="147">
        <v>42447</v>
      </c>
    </row>
    <row r="58" spans="1:3">
      <c r="A58" s="125">
        <v>48</v>
      </c>
      <c r="B58" s="146" t="s">
        <v>59</v>
      </c>
      <c r="C58" s="147">
        <v>42457</v>
      </c>
    </row>
    <row r="59" spans="1:3">
      <c r="A59" s="125">
        <v>49</v>
      </c>
      <c r="B59" s="107" t="s">
        <v>60</v>
      </c>
      <c r="C59" s="147">
        <v>42499</v>
      </c>
    </row>
    <row r="60" spans="1:3">
      <c r="A60" s="125">
        <v>50</v>
      </c>
      <c r="B60" s="107" t="s">
        <v>61</v>
      </c>
      <c r="C60" s="147">
        <v>42534</v>
      </c>
    </row>
    <row r="61" spans="1:3">
      <c r="A61" s="125"/>
      <c r="B61" s="107" t="s">
        <v>62</v>
      </c>
      <c r="C61" s="147"/>
    </row>
    <row r="62" spans="1:3">
      <c r="A62" s="125"/>
      <c r="B62" s="107" t="s">
        <v>63</v>
      </c>
      <c r="C62" s="147"/>
    </row>
    <row r="63" spans="1:3">
      <c r="A63" s="125"/>
      <c r="B63" s="107" t="s">
        <v>64</v>
      </c>
      <c r="C63" s="147"/>
    </row>
    <row r="64" spans="1:3">
      <c r="A64" s="125">
        <v>51</v>
      </c>
      <c r="B64" s="107" t="s">
        <v>65</v>
      </c>
      <c r="C64" s="147">
        <v>42558</v>
      </c>
    </row>
    <row r="65" spans="1:3">
      <c r="A65" s="125">
        <v>52</v>
      </c>
      <c r="B65" s="107" t="s">
        <v>66</v>
      </c>
      <c r="C65" s="147">
        <v>42559</v>
      </c>
    </row>
    <row r="66" spans="1:3">
      <c r="A66" s="125">
        <v>53</v>
      </c>
      <c r="B66" s="146" t="s">
        <v>67</v>
      </c>
      <c r="C66" s="147">
        <v>42584</v>
      </c>
    </row>
    <row r="67" spans="1:3">
      <c r="A67" s="125">
        <v>54</v>
      </c>
      <c r="B67" s="146" t="s">
        <v>68</v>
      </c>
      <c r="C67" s="147">
        <v>42586</v>
      </c>
    </row>
    <row r="68" spans="1:3">
      <c r="A68" s="125">
        <v>55</v>
      </c>
      <c r="B68" s="107" t="s">
        <v>69</v>
      </c>
      <c r="C68" s="147">
        <v>42635</v>
      </c>
    </row>
    <row r="69" spans="1:3">
      <c r="A69" s="125">
        <v>56</v>
      </c>
      <c r="B69" s="146" t="s">
        <v>269</v>
      </c>
      <c r="C69" s="147">
        <v>42654</v>
      </c>
    </row>
    <row r="70" spans="1:3">
      <c r="A70" s="125"/>
      <c r="B70" s="146" t="s">
        <v>70</v>
      </c>
      <c r="C70" s="147"/>
    </row>
    <row r="71" spans="1:3">
      <c r="A71" s="125"/>
      <c r="B71" s="146" t="s">
        <v>71</v>
      </c>
      <c r="C71" s="147"/>
    </row>
    <row r="72" spans="1:3">
      <c r="A72" s="125">
        <v>57</v>
      </c>
      <c r="B72" s="146" t="s">
        <v>72</v>
      </c>
      <c r="C72" s="147">
        <v>42655</v>
      </c>
    </row>
    <row r="73" spans="1:3">
      <c r="A73" s="125">
        <v>58</v>
      </c>
      <c r="B73" s="146" t="s">
        <v>73</v>
      </c>
      <c r="C73" s="147">
        <v>42656</v>
      </c>
    </row>
    <row r="74" spans="1:3">
      <c r="A74" s="125"/>
      <c r="B74" s="146" t="s">
        <v>74</v>
      </c>
      <c r="C74" s="147"/>
    </row>
    <row r="75" spans="1:3">
      <c r="A75" s="125"/>
      <c r="B75" s="146" t="s">
        <v>75</v>
      </c>
      <c r="C75" s="147"/>
    </row>
    <row r="76" spans="1:3">
      <c r="A76" s="125">
        <v>59</v>
      </c>
      <c r="B76" s="107" t="s">
        <v>76</v>
      </c>
      <c r="C76" s="147">
        <v>42657</v>
      </c>
    </row>
    <row r="77" spans="1:3">
      <c r="A77" s="125">
        <v>60</v>
      </c>
      <c r="B77" s="107" t="s">
        <v>77</v>
      </c>
      <c r="C77" s="147">
        <v>42661</v>
      </c>
    </row>
    <row r="78" spans="1:3">
      <c r="A78" s="125"/>
      <c r="B78" s="107" t="s">
        <v>78</v>
      </c>
      <c r="C78" s="147"/>
    </row>
    <row r="79" spans="1:3">
      <c r="A79" s="125">
        <v>61</v>
      </c>
      <c r="B79" s="107" t="s">
        <v>79</v>
      </c>
      <c r="C79" s="147">
        <v>42662</v>
      </c>
    </row>
    <row r="80" spans="1:3">
      <c r="A80" s="125">
        <v>62</v>
      </c>
      <c r="B80" s="107" t="s">
        <v>80</v>
      </c>
      <c r="C80" s="147">
        <v>42678</v>
      </c>
    </row>
    <row r="81" spans="1:3">
      <c r="A81" s="125">
        <v>63</v>
      </c>
      <c r="B81" s="107" t="s">
        <v>81</v>
      </c>
      <c r="C81" s="147">
        <v>42681</v>
      </c>
    </row>
    <row r="82" spans="1:3">
      <c r="A82" s="125">
        <v>64</v>
      </c>
      <c r="B82" s="146" t="s">
        <v>82</v>
      </c>
      <c r="C82" s="147">
        <v>42720</v>
      </c>
    </row>
    <row r="83" spans="1:3">
      <c r="A83" s="125"/>
      <c r="B83" s="146" t="s">
        <v>83</v>
      </c>
      <c r="C83" s="147"/>
    </row>
    <row r="84" spans="1:3">
      <c r="A84" s="125">
        <v>65</v>
      </c>
      <c r="B84" s="107" t="s">
        <v>267</v>
      </c>
      <c r="C84" s="147">
        <v>42731</v>
      </c>
    </row>
    <row r="85" spans="1:3">
      <c r="A85" s="125">
        <v>66</v>
      </c>
      <c r="B85" s="107" t="s">
        <v>268</v>
      </c>
      <c r="C85" s="147">
        <v>42747</v>
      </c>
    </row>
    <row r="86" spans="1:3">
      <c r="A86" s="125">
        <v>67</v>
      </c>
      <c r="B86" s="107" t="s">
        <v>923</v>
      </c>
      <c r="C86" s="147">
        <v>42788</v>
      </c>
    </row>
    <row r="87" spans="1:3">
      <c r="A87" s="125">
        <v>68</v>
      </c>
      <c r="B87" s="107" t="s">
        <v>927</v>
      </c>
      <c r="C87" s="147">
        <v>42900</v>
      </c>
    </row>
    <row r="88" spans="1:3">
      <c r="A88" s="125"/>
      <c r="B88" s="107" t="s">
        <v>928</v>
      </c>
      <c r="C88" s="147"/>
    </row>
    <row r="89" spans="1:3">
      <c r="A89" s="125"/>
      <c r="B89" s="107" t="s">
        <v>925</v>
      </c>
      <c r="C89" s="147"/>
    </row>
    <row r="90" spans="1:3">
      <c r="A90" s="125"/>
      <c r="B90" s="107" t="s">
        <v>926</v>
      </c>
      <c r="C90" s="147"/>
    </row>
    <row r="91" spans="1:3">
      <c r="A91" s="125"/>
      <c r="B91" s="107" t="s">
        <v>929</v>
      </c>
      <c r="C91" s="147"/>
    </row>
    <row r="92" spans="1:3">
      <c r="A92" s="125"/>
      <c r="B92" s="107" t="s">
        <v>930</v>
      </c>
      <c r="C92" s="147"/>
    </row>
    <row r="93" spans="1:3">
      <c r="A93" s="125"/>
      <c r="B93" s="107" t="s">
        <v>931</v>
      </c>
      <c r="C93" s="147"/>
    </row>
    <row r="94" spans="1:3">
      <c r="A94" s="125">
        <v>69</v>
      </c>
      <c r="B94" s="107" t="s">
        <v>932</v>
      </c>
      <c r="C94" s="147">
        <v>42935</v>
      </c>
    </row>
    <row r="95" spans="1:3">
      <c r="A95" s="125"/>
      <c r="B95" s="107" t="s">
        <v>934</v>
      </c>
      <c r="C95" s="147"/>
    </row>
    <row r="96" spans="1:3">
      <c r="A96" s="125"/>
      <c r="B96" s="107" t="s">
        <v>935</v>
      </c>
      <c r="C96" s="147"/>
    </row>
    <row r="97" spans="1:3">
      <c r="A97" s="125"/>
      <c r="B97" s="107" t="s">
        <v>938</v>
      </c>
      <c r="C97" s="147"/>
    </row>
    <row r="98" spans="1:3">
      <c r="A98" s="125">
        <v>70</v>
      </c>
      <c r="B98" s="107" t="s">
        <v>952</v>
      </c>
      <c r="C98" s="147">
        <v>42937</v>
      </c>
    </row>
    <row r="99" spans="1:3">
      <c r="A99" s="125">
        <v>71</v>
      </c>
      <c r="B99" s="107" t="s">
        <v>962</v>
      </c>
      <c r="C99" s="147">
        <v>42954</v>
      </c>
    </row>
    <row r="100" spans="1:3">
      <c r="A100" s="125"/>
      <c r="B100" s="107" t="s">
        <v>960</v>
      </c>
      <c r="C100" s="147"/>
    </row>
    <row r="101" spans="1:3">
      <c r="A101" s="125"/>
      <c r="B101" s="107" t="s">
        <v>961</v>
      </c>
      <c r="C101" s="147"/>
    </row>
    <row r="102" spans="1:3">
      <c r="A102" s="125"/>
      <c r="B102" s="107" t="s">
        <v>1024</v>
      </c>
      <c r="C102" s="147"/>
    </row>
    <row r="103" spans="1:3">
      <c r="A103" s="125">
        <v>72</v>
      </c>
      <c r="B103" s="107" t="s">
        <v>1025</v>
      </c>
      <c r="C103" s="147">
        <v>42955</v>
      </c>
    </row>
    <row r="104" spans="1:3">
      <c r="A104" s="125"/>
      <c r="B104" s="107" t="s">
        <v>1026</v>
      </c>
      <c r="C104" s="147"/>
    </row>
    <row r="105" spans="1:3">
      <c r="A105" s="125"/>
      <c r="B105" s="107" t="s">
        <v>1027</v>
      </c>
      <c r="C105" s="147"/>
    </row>
    <row r="106" spans="1:3">
      <c r="A106" s="125">
        <v>73</v>
      </c>
      <c r="B106" s="107" t="s">
        <v>1028</v>
      </c>
      <c r="C106" s="147">
        <v>42963</v>
      </c>
    </row>
    <row r="107" spans="1:3">
      <c r="A107" s="125">
        <v>74</v>
      </c>
      <c r="B107" s="107" t="s">
        <v>1033</v>
      </c>
      <c r="C107" s="147">
        <v>42977</v>
      </c>
    </row>
    <row r="108" spans="1:3">
      <c r="A108" s="125"/>
      <c r="B108" s="107" t="s">
        <v>1034</v>
      </c>
      <c r="C108" s="147"/>
    </row>
    <row r="109" spans="1:3">
      <c r="A109" s="125"/>
      <c r="B109" s="107" t="s">
        <v>1035</v>
      </c>
      <c r="C109" s="147"/>
    </row>
    <row r="110" spans="1:3">
      <c r="A110" s="125"/>
      <c r="B110" s="148" t="s">
        <v>1036</v>
      </c>
      <c r="C110" s="147"/>
    </row>
    <row r="111" spans="1:3">
      <c r="A111" s="125">
        <v>75</v>
      </c>
      <c r="B111" s="107" t="s">
        <v>1047</v>
      </c>
      <c r="C111" s="147">
        <v>42991</v>
      </c>
    </row>
    <row r="112" spans="1:3">
      <c r="A112" s="125"/>
      <c r="B112" s="107" t="s">
        <v>1049</v>
      </c>
      <c r="C112" s="147"/>
    </row>
    <row r="113" spans="1:3">
      <c r="A113" s="125"/>
      <c r="B113" s="107" t="s">
        <v>1050</v>
      </c>
      <c r="C113" s="147"/>
    </row>
    <row r="114" spans="1:3">
      <c r="A114" s="125">
        <v>76</v>
      </c>
      <c r="B114" s="107" t="s">
        <v>1051</v>
      </c>
      <c r="C114" s="147">
        <v>43007</v>
      </c>
    </row>
    <row r="115" spans="1:3">
      <c r="A115" s="125"/>
      <c r="B115" s="107" t="s">
        <v>1146</v>
      </c>
      <c r="C115" s="147"/>
    </row>
    <row r="116" spans="1:3">
      <c r="A116" s="125">
        <v>77</v>
      </c>
      <c r="B116" s="107" t="s">
        <v>1151</v>
      </c>
      <c r="C116" s="147">
        <v>43012</v>
      </c>
    </row>
    <row r="117" spans="1:3">
      <c r="A117" s="125"/>
      <c r="B117" s="107" t="s">
        <v>1153</v>
      </c>
      <c r="C117" s="147"/>
    </row>
    <row r="118" spans="1:3">
      <c r="A118" s="125"/>
      <c r="B118" s="107" t="s">
        <v>1154</v>
      </c>
      <c r="C118" s="147"/>
    </row>
    <row r="119" spans="1:3">
      <c r="A119" s="125">
        <v>78</v>
      </c>
      <c r="B119" s="107" t="s">
        <v>1275</v>
      </c>
      <c r="C119" s="147">
        <v>43020</v>
      </c>
    </row>
    <row r="120" spans="1:3">
      <c r="A120" s="125"/>
      <c r="B120" s="107" t="s">
        <v>1276</v>
      </c>
      <c r="C120" s="147"/>
    </row>
    <row r="121" spans="1:3">
      <c r="A121" s="125"/>
      <c r="B121" s="107" t="s">
        <v>1277</v>
      </c>
      <c r="C121" s="147"/>
    </row>
    <row r="122" spans="1:3">
      <c r="A122" s="125">
        <v>79</v>
      </c>
      <c r="B122" s="107" t="s">
        <v>1278</v>
      </c>
      <c r="C122" s="147">
        <v>43021</v>
      </c>
    </row>
    <row r="123" spans="1:3">
      <c r="A123" s="125">
        <v>80</v>
      </c>
      <c r="B123" s="107" t="s">
        <v>1279</v>
      </c>
      <c r="C123" s="147">
        <v>43025</v>
      </c>
    </row>
    <row r="124" spans="1:3">
      <c r="A124" s="125"/>
      <c r="B124" s="107" t="s">
        <v>1280</v>
      </c>
      <c r="C124" s="147"/>
    </row>
    <row r="125" spans="1:3">
      <c r="A125" s="125"/>
      <c r="B125" s="107" t="s">
        <v>1430</v>
      </c>
      <c r="C125" s="147"/>
    </row>
    <row r="126" spans="1:3">
      <c r="A126" s="125">
        <v>81</v>
      </c>
      <c r="B126" s="107" t="s">
        <v>1443</v>
      </c>
      <c r="C126" s="147">
        <v>43028</v>
      </c>
    </row>
    <row r="127" spans="1:3">
      <c r="A127" s="125">
        <v>82</v>
      </c>
      <c r="B127" s="107" t="s">
        <v>1445</v>
      </c>
      <c r="C127" s="147">
        <v>43031</v>
      </c>
    </row>
    <row r="128" spans="1:3">
      <c r="A128" s="125">
        <v>83</v>
      </c>
      <c r="B128" s="107" t="s">
        <v>1449</v>
      </c>
      <c r="C128" s="147">
        <v>43041</v>
      </c>
    </row>
    <row r="129" spans="1:3">
      <c r="A129" s="125">
        <v>84</v>
      </c>
      <c r="B129" s="107" t="s">
        <v>1451</v>
      </c>
      <c r="C129" s="147">
        <v>43045</v>
      </c>
    </row>
    <row r="130" spans="1:3">
      <c r="A130" s="125">
        <v>85</v>
      </c>
      <c r="B130" s="107" t="s">
        <v>1456</v>
      </c>
      <c r="C130" s="147">
        <v>43053</v>
      </c>
    </row>
    <row r="131" spans="1:3">
      <c r="A131" s="125"/>
      <c r="B131" s="107" t="s">
        <v>1454</v>
      </c>
      <c r="C131" s="147"/>
    </row>
    <row r="132" spans="1:3">
      <c r="A132" s="125"/>
      <c r="B132" s="107" t="s">
        <v>1455</v>
      </c>
      <c r="C132" s="147"/>
    </row>
    <row r="133" spans="1:3">
      <c r="A133" s="125">
        <v>86</v>
      </c>
      <c r="B133" s="107" t="s">
        <v>1464</v>
      </c>
      <c r="C133" s="147">
        <v>43060</v>
      </c>
    </row>
    <row r="134" spans="1:3">
      <c r="A134" s="125">
        <v>87</v>
      </c>
      <c r="B134" s="107" t="s">
        <v>1467</v>
      </c>
      <c r="C134" s="147">
        <v>43070</v>
      </c>
    </row>
    <row r="135" spans="1:3">
      <c r="A135" s="125">
        <v>88</v>
      </c>
      <c r="B135" s="107" t="s">
        <v>1469</v>
      </c>
      <c r="C135" s="147">
        <v>43074</v>
      </c>
    </row>
    <row r="136" spans="1:3">
      <c r="A136" s="125">
        <v>89</v>
      </c>
      <c r="B136" s="107" t="s">
        <v>1471</v>
      </c>
      <c r="C136" s="147"/>
    </row>
    <row r="137" spans="1:3">
      <c r="A137" s="125">
        <v>90</v>
      </c>
      <c r="B137" s="107" t="s">
        <v>1472</v>
      </c>
      <c r="C137" s="147">
        <v>43075</v>
      </c>
    </row>
    <row r="138" spans="1:3">
      <c r="A138" s="125">
        <v>91</v>
      </c>
      <c r="B138" s="107" t="s">
        <v>1714</v>
      </c>
      <c r="C138" s="147">
        <v>43087</v>
      </c>
    </row>
    <row r="139" spans="1:3">
      <c r="A139" s="125"/>
      <c r="B139" s="107" t="s">
        <v>1715</v>
      </c>
      <c r="C139" s="147"/>
    </row>
    <row r="140" spans="1:3">
      <c r="A140" s="125">
        <v>92</v>
      </c>
      <c r="B140" s="107" t="s">
        <v>1717</v>
      </c>
      <c r="C140" s="147">
        <v>42743</v>
      </c>
    </row>
    <row r="141" spans="1:3">
      <c r="A141" s="125"/>
      <c r="B141" s="107" t="s">
        <v>1719</v>
      </c>
      <c r="C141" s="147"/>
    </row>
    <row r="142" spans="1:3">
      <c r="A142" s="125">
        <v>93</v>
      </c>
      <c r="B142" s="107" t="s">
        <v>1721</v>
      </c>
      <c r="C142" s="147">
        <v>43109</v>
      </c>
    </row>
    <row r="143" spans="1:3">
      <c r="A143" s="125"/>
      <c r="B143" s="107" t="s">
        <v>1723</v>
      </c>
      <c r="C143" s="147"/>
    </row>
    <row r="144" spans="1:3">
      <c r="A144" s="125"/>
      <c r="B144" s="107" t="s">
        <v>1740</v>
      </c>
      <c r="C144" s="147"/>
    </row>
    <row r="145" spans="1:3">
      <c r="A145" s="125">
        <v>94</v>
      </c>
      <c r="B145" s="107" t="s">
        <v>1765</v>
      </c>
      <c r="C145" s="147">
        <v>43110</v>
      </c>
    </row>
    <row r="146" spans="1:3">
      <c r="A146" s="125">
        <v>95</v>
      </c>
      <c r="B146" s="107" t="s">
        <v>1766</v>
      </c>
      <c r="C146" s="149" t="s">
        <v>1767</v>
      </c>
    </row>
    <row r="147" spans="1:3">
      <c r="A147" s="125">
        <v>96</v>
      </c>
      <c r="B147" s="107" t="s">
        <v>1773</v>
      </c>
      <c r="C147" s="147">
        <v>43116</v>
      </c>
    </row>
    <row r="148" spans="1:3">
      <c r="A148" s="125">
        <v>97</v>
      </c>
      <c r="B148" s="107" t="s">
        <v>1812</v>
      </c>
      <c r="C148" s="147">
        <v>43124</v>
      </c>
    </row>
    <row r="149" spans="1:3">
      <c r="A149" s="125"/>
      <c r="B149" s="107" t="s">
        <v>1805</v>
      </c>
      <c r="C149" s="147"/>
    </row>
    <row r="150" spans="1:3">
      <c r="A150" s="125"/>
      <c r="B150" s="107" t="s">
        <v>1810</v>
      </c>
      <c r="C150" s="147"/>
    </row>
    <row r="151" spans="1:3">
      <c r="A151" s="125">
        <v>98</v>
      </c>
      <c r="B151" s="107" t="s">
        <v>1813</v>
      </c>
      <c r="C151" s="147">
        <v>43125</v>
      </c>
    </row>
    <row r="152" spans="1:3">
      <c r="A152" s="125"/>
      <c r="B152" s="107" t="s">
        <v>1814</v>
      </c>
      <c r="C152" s="147"/>
    </row>
    <row r="153" spans="1:3">
      <c r="A153" s="125"/>
      <c r="B153" s="107" t="s">
        <v>1815</v>
      </c>
      <c r="C153" s="147"/>
    </row>
    <row r="154" spans="1:3">
      <c r="A154" s="125"/>
      <c r="B154" s="107" t="s">
        <v>1819</v>
      </c>
      <c r="C154" s="147"/>
    </row>
    <row r="155" spans="1:3">
      <c r="A155" s="125">
        <v>99</v>
      </c>
      <c r="B155" s="107" t="s">
        <v>1843</v>
      </c>
      <c r="C155" s="147">
        <v>43130</v>
      </c>
    </row>
    <row r="156" spans="1:3">
      <c r="A156" s="125"/>
      <c r="B156" s="107" t="s">
        <v>1846</v>
      </c>
      <c r="C156" s="147"/>
    </row>
    <row r="157" spans="1:3">
      <c r="A157" s="125"/>
      <c r="B157" s="107" t="s">
        <v>1844</v>
      </c>
      <c r="C157" s="147"/>
    </row>
    <row r="158" spans="1:3">
      <c r="A158" s="125"/>
      <c r="B158" s="107" t="s">
        <v>1847</v>
      </c>
      <c r="C158" s="147"/>
    </row>
    <row r="159" spans="1:3">
      <c r="A159" s="125"/>
      <c r="B159" s="107" t="s">
        <v>1852</v>
      </c>
      <c r="C159" s="147"/>
    </row>
    <row r="160" spans="1:3">
      <c r="A160" s="125">
        <v>100</v>
      </c>
      <c r="B160" s="107" t="s">
        <v>1858</v>
      </c>
      <c r="C160" s="147">
        <v>43140</v>
      </c>
    </row>
    <row r="161" spans="1:3">
      <c r="A161" s="125"/>
      <c r="B161" s="107" t="s">
        <v>1872</v>
      </c>
      <c r="C161" s="147"/>
    </row>
    <row r="162" spans="1:3">
      <c r="A162" s="125"/>
      <c r="B162" s="107" t="s">
        <v>1867</v>
      </c>
      <c r="C162" s="147"/>
    </row>
    <row r="163" spans="1:3">
      <c r="A163" s="125"/>
      <c r="B163" s="107" t="s">
        <v>1859</v>
      </c>
      <c r="C163" s="147"/>
    </row>
    <row r="164" spans="1:3">
      <c r="A164" s="125"/>
      <c r="B164" s="107" t="s">
        <v>1860</v>
      </c>
      <c r="C164" s="147"/>
    </row>
    <row r="165" spans="1:3">
      <c r="A165" s="125"/>
      <c r="B165" s="107" t="s">
        <v>1861</v>
      </c>
      <c r="C165" s="147"/>
    </row>
    <row r="166" spans="1:3">
      <c r="A166" s="125"/>
      <c r="B166" s="107" t="s">
        <v>1866</v>
      </c>
      <c r="C166" s="147"/>
    </row>
    <row r="167" spans="1:3">
      <c r="A167" s="125"/>
      <c r="B167" s="107" t="s">
        <v>1870</v>
      </c>
      <c r="C167" s="147"/>
    </row>
    <row r="168" spans="1:3">
      <c r="A168" s="125"/>
      <c r="B168" s="107" t="s">
        <v>1871</v>
      </c>
      <c r="C168" s="147"/>
    </row>
    <row r="169" spans="1:3">
      <c r="A169" s="125"/>
      <c r="B169" s="107" t="s">
        <v>1875</v>
      </c>
      <c r="C169" s="147"/>
    </row>
    <row r="170" spans="1:3">
      <c r="A170" s="125">
        <v>101</v>
      </c>
      <c r="B170" s="107" t="s">
        <v>1876</v>
      </c>
      <c r="C170" s="147">
        <v>43143</v>
      </c>
    </row>
    <row r="171" spans="1:3">
      <c r="A171" s="125">
        <v>102</v>
      </c>
      <c r="B171" s="107" t="s">
        <v>1880</v>
      </c>
      <c r="C171" s="147">
        <v>43145</v>
      </c>
    </row>
    <row r="172" spans="1:3">
      <c r="A172" s="125">
        <v>103</v>
      </c>
      <c r="B172" s="107" t="s">
        <v>1884</v>
      </c>
      <c r="C172" s="147">
        <v>43152</v>
      </c>
    </row>
    <row r="173" spans="1:3">
      <c r="A173" s="125"/>
      <c r="B173" s="107" t="s">
        <v>1890</v>
      </c>
      <c r="C173" s="147"/>
    </row>
    <row r="174" spans="1:3">
      <c r="A174" s="125"/>
      <c r="B174" s="107" t="s">
        <v>1891</v>
      </c>
      <c r="C174" s="147"/>
    </row>
    <row r="175" spans="1:3">
      <c r="A175" s="125"/>
      <c r="B175" s="107" t="s">
        <v>1899</v>
      </c>
      <c r="C175" s="147"/>
    </row>
    <row r="176" spans="1:3">
      <c r="A176" s="125">
        <v>104</v>
      </c>
      <c r="B176" s="107" t="s">
        <v>1900</v>
      </c>
      <c r="C176" s="147">
        <v>43161</v>
      </c>
    </row>
    <row r="177" spans="1:3">
      <c r="A177" s="125">
        <v>105</v>
      </c>
      <c r="B177" s="107" t="s">
        <v>1902</v>
      </c>
      <c r="C177" s="147">
        <v>43165</v>
      </c>
    </row>
    <row r="178" spans="1:3">
      <c r="A178" s="125"/>
      <c r="B178" s="107" t="s">
        <v>1901</v>
      </c>
      <c r="C178" s="147"/>
    </row>
    <row r="179" spans="1:3">
      <c r="A179" s="125"/>
      <c r="B179" s="107" t="s">
        <v>1909</v>
      </c>
      <c r="C179" s="147"/>
    </row>
    <row r="180" spans="1:3">
      <c r="A180" s="125">
        <v>106</v>
      </c>
      <c r="B180" s="107" t="s">
        <v>1910</v>
      </c>
      <c r="C180" s="147">
        <v>43185</v>
      </c>
    </row>
    <row r="181" spans="1:3">
      <c r="A181" s="125">
        <v>107</v>
      </c>
      <c r="B181" s="107" t="s">
        <v>1911</v>
      </c>
      <c r="C181" s="147">
        <v>43199</v>
      </c>
    </row>
    <row r="182" spans="1:3">
      <c r="A182" s="125"/>
      <c r="B182" s="107" t="s">
        <v>1916</v>
      </c>
      <c r="C182" s="147"/>
    </row>
    <row r="183" spans="1:3">
      <c r="A183" s="125"/>
      <c r="B183" s="107" t="s">
        <v>1915</v>
      </c>
      <c r="C183" s="147"/>
    </row>
    <row r="184" spans="1:3">
      <c r="A184" s="125">
        <v>108</v>
      </c>
      <c r="B184" s="107" t="s">
        <v>1919</v>
      </c>
      <c r="C184" s="147">
        <v>43201</v>
      </c>
    </row>
    <row r="185" spans="1:3">
      <c r="A185" s="125"/>
      <c r="B185" s="107" t="s">
        <v>1920</v>
      </c>
      <c r="C185" s="147"/>
    </row>
    <row r="186" spans="1:3">
      <c r="A186" s="125">
        <v>109</v>
      </c>
      <c r="B186" s="107" t="s">
        <v>1931</v>
      </c>
      <c r="C186" s="147">
        <v>43203</v>
      </c>
    </row>
    <row r="187" spans="1:3">
      <c r="A187" s="125">
        <v>110</v>
      </c>
      <c r="B187" s="107" t="s">
        <v>1932</v>
      </c>
      <c r="C187" s="147">
        <v>43224</v>
      </c>
    </row>
    <row r="188" spans="1:3">
      <c r="A188" s="125"/>
      <c r="B188" s="107" t="s">
        <v>1933</v>
      </c>
      <c r="C188" s="147"/>
    </row>
    <row r="189" spans="1:3">
      <c r="A189" s="125"/>
      <c r="B189" s="107" t="s">
        <v>1934</v>
      </c>
      <c r="C189" s="147"/>
    </row>
    <row r="190" spans="1:3">
      <c r="A190" s="125">
        <v>111</v>
      </c>
      <c r="B190" s="107" t="s">
        <v>1935</v>
      </c>
      <c r="C190" s="147">
        <v>43241</v>
      </c>
    </row>
    <row r="191" spans="1:3">
      <c r="A191" s="125"/>
      <c r="B191" s="107" t="s">
        <v>1936</v>
      </c>
      <c r="C191" s="147"/>
    </row>
    <row r="192" spans="1:3">
      <c r="A192" s="125"/>
      <c r="B192" s="107" t="s">
        <v>1939</v>
      </c>
      <c r="C192" s="147"/>
    </row>
    <row r="193" spans="1:3">
      <c r="A193" s="125">
        <v>112</v>
      </c>
      <c r="B193" s="107" t="s">
        <v>1940</v>
      </c>
      <c r="C193" s="147">
        <v>43265</v>
      </c>
    </row>
    <row r="194" spans="1:3">
      <c r="A194" s="125"/>
      <c r="B194" s="107" t="s">
        <v>1941</v>
      </c>
      <c r="C194" s="147"/>
    </row>
    <row r="195" spans="1:3">
      <c r="A195" s="125"/>
      <c r="B195" s="150" t="s">
        <v>1943</v>
      </c>
      <c r="C195" s="147"/>
    </row>
    <row r="196" spans="1:3">
      <c r="A196" s="125"/>
      <c r="B196" s="148" t="s">
        <v>1942</v>
      </c>
      <c r="C196" s="147"/>
    </row>
    <row r="197" spans="1:3">
      <c r="A197" s="125"/>
      <c r="B197" s="107" t="s">
        <v>1947</v>
      </c>
      <c r="C197" s="147"/>
    </row>
    <row r="198" spans="1:3">
      <c r="A198" s="125"/>
      <c r="B198" s="107" t="s">
        <v>1948</v>
      </c>
      <c r="C198" s="147"/>
    </row>
    <row r="199" spans="1:3">
      <c r="A199" s="125"/>
      <c r="B199" s="107" t="s">
        <v>1945</v>
      </c>
      <c r="C199" s="147"/>
    </row>
    <row r="200" spans="1:3">
      <c r="A200" s="125"/>
      <c r="B200" s="107" t="s">
        <v>1946</v>
      </c>
      <c r="C200" s="147"/>
    </row>
    <row r="201" spans="1:3">
      <c r="A201" s="125">
        <v>113</v>
      </c>
      <c r="B201" s="107" t="s">
        <v>1949</v>
      </c>
      <c r="C201" s="147">
        <v>43269</v>
      </c>
    </row>
    <row r="202" spans="1:3">
      <c r="A202" s="125">
        <v>114</v>
      </c>
      <c r="B202" s="107" t="s">
        <v>1950</v>
      </c>
      <c r="C202" s="147">
        <v>43273</v>
      </c>
    </row>
    <row r="203" spans="1:3">
      <c r="A203" s="125"/>
      <c r="B203" s="107" t="s">
        <v>1951</v>
      </c>
      <c r="C203" s="147"/>
    </row>
    <row r="204" spans="1:3">
      <c r="A204" s="125"/>
      <c r="B204" s="107" t="s">
        <v>1957</v>
      </c>
      <c r="C204" s="147"/>
    </row>
    <row r="205" spans="1:3">
      <c r="A205" s="125"/>
      <c r="B205" s="107" t="s">
        <v>1952</v>
      </c>
      <c r="C205" s="147"/>
    </row>
    <row r="206" spans="1:3">
      <c r="A206" s="125"/>
      <c r="B206" s="107" t="s">
        <v>1956</v>
      </c>
      <c r="C206" s="147"/>
    </row>
    <row r="207" spans="1:3">
      <c r="A207" s="125"/>
      <c r="B207" s="107" t="s">
        <v>1953</v>
      </c>
      <c r="C207" s="147"/>
    </row>
    <row r="208" spans="1:3">
      <c r="A208" s="125">
        <v>115</v>
      </c>
      <c r="B208" s="107" t="s">
        <v>1959</v>
      </c>
      <c r="C208" s="147">
        <v>43277</v>
      </c>
    </row>
    <row r="209" spans="1:3">
      <c r="A209" s="125"/>
      <c r="B209" s="107" t="s">
        <v>1958</v>
      </c>
      <c r="C209" s="147"/>
    </row>
    <row r="210" spans="1:3">
      <c r="A210" s="125"/>
      <c r="B210" s="107" t="s">
        <v>1960</v>
      </c>
      <c r="C210" s="147"/>
    </row>
    <row r="211" spans="1:3">
      <c r="A211" s="125">
        <v>116</v>
      </c>
      <c r="B211" s="107" t="s">
        <v>1963</v>
      </c>
      <c r="C211" s="147">
        <v>43280</v>
      </c>
    </row>
    <row r="212" spans="1:3">
      <c r="A212" s="125"/>
      <c r="B212" s="107" t="s">
        <v>1962</v>
      </c>
      <c r="C212" s="147"/>
    </row>
    <row r="213" spans="1:3">
      <c r="A213" s="125"/>
      <c r="B213" s="107" t="s">
        <v>1964</v>
      </c>
      <c r="C213" s="147"/>
    </row>
    <row r="214" spans="1:3">
      <c r="A214" s="125"/>
      <c r="B214" s="107" t="s">
        <v>1966</v>
      </c>
      <c r="C214" s="147"/>
    </row>
    <row r="215" spans="1:3">
      <c r="A215" s="125"/>
      <c r="B215" s="107" t="s">
        <v>1965</v>
      </c>
      <c r="C215" s="147"/>
    </row>
    <row r="216" spans="1:3">
      <c r="A216" s="125">
        <v>117</v>
      </c>
      <c r="B216" s="107" t="s">
        <v>2038</v>
      </c>
      <c r="C216" s="147">
        <v>43291</v>
      </c>
    </row>
    <row r="217" spans="1:3">
      <c r="A217" s="125"/>
      <c r="B217" s="107" t="s">
        <v>1967</v>
      </c>
      <c r="C217" s="147"/>
    </row>
    <row r="218" spans="1:3">
      <c r="A218" s="125">
        <v>118</v>
      </c>
      <c r="B218" s="107" t="s">
        <v>2048</v>
      </c>
      <c r="C218" s="147">
        <v>43300</v>
      </c>
    </row>
    <row r="219" spans="1:3">
      <c r="A219" s="125"/>
      <c r="B219" s="107" t="s">
        <v>2055</v>
      </c>
      <c r="C219" s="147"/>
    </row>
    <row r="220" spans="1:3">
      <c r="A220" s="125"/>
      <c r="B220" s="107" t="s">
        <v>2056</v>
      </c>
      <c r="C220" s="147"/>
    </row>
    <row r="221" spans="1:3">
      <c r="A221" s="125"/>
      <c r="B221" s="107" t="s">
        <v>2089</v>
      </c>
      <c r="C221" s="147"/>
    </row>
    <row r="222" spans="1:3">
      <c r="A222" s="125">
        <v>119</v>
      </c>
      <c r="B222" s="107" t="s">
        <v>2382</v>
      </c>
      <c r="C222" s="147">
        <v>43326</v>
      </c>
    </row>
    <row r="223" spans="1:3">
      <c r="A223" s="125">
        <v>120</v>
      </c>
      <c r="B223" s="107" t="s">
        <v>2090</v>
      </c>
      <c r="C223" s="147">
        <v>43340</v>
      </c>
    </row>
    <row r="224" spans="1:3">
      <c r="A224" s="125"/>
      <c r="B224" s="107" t="s">
        <v>2094</v>
      </c>
      <c r="C224" s="147"/>
    </row>
    <row r="225" spans="1:3">
      <c r="A225" s="125"/>
      <c r="B225" s="107" t="s">
        <v>2096</v>
      </c>
      <c r="C225" s="147"/>
    </row>
    <row r="226" spans="1:3">
      <c r="A226" s="125"/>
      <c r="B226" s="107" t="s">
        <v>2097</v>
      </c>
      <c r="C226" s="147"/>
    </row>
    <row r="227" spans="1:3">
      <c r="A227" s="125"/>
      <c r="B227" s="107" t="s">
        <v>2099</v>
      </c>
      <c r="C227" s="147"/>
    </row>
    <row r="228" spans="1:3">
      <c r="A228" s="125"/>
      <c r="B228" s="107" t="s">
        <v>2100</v>
      </c>
      <c r="C228" s="147"/>
    </row>
    <row r="229" spans="1:3">
      <c r="A229" s="125"/>
      <c r="B229" s="107" t="s">
        <v>2101</v>
      </c>
      <c r="C229" s="147"/>
    </row>
    <row r="230" spans="1:3">
      <c r="A230" s="125"/>
      <c r="B230" s="107" t="s">
        <v>2383</v>
      </c>
      <c r="C230" s="147"/>
    </row>
    <row r="231" spans="1:3">
      <c r="A231" s="125"/>
      <c r="B231" s="107" t="s">
        <v>2170</v>
      </c>
      <c r="C231" s="147"/>
    </row>
    <row r="232" spans="1:3">
      <c r="A232" s="125"/>
      <c r="B232" s="107" t="s">
        <v>2172</v>
      </c>
      <c r="C232" s="147"/>
    </row>
    <row r="233" spans="1:3">
      <c r="A233" s="125"/>
      <c r="B233" s="107" t="s">
        <v>2204</v>
      </c>
      <c r="C233" s="147"/>
    </row>
    <row r="234" spans="1:3">
      <c r="A234" s="125"/>
      <c r="B234" s="107" t="s">
        <v>2293</v>
      </c>
      <c r="C234" s="147"/>
    </row>
    <row r="235" spans="1:3">
      <c r="A235" s="125"/>
      <c r="B235" s="107" t="s">
        <v>2375</v>
      </c>
      <c r="C235" s="147"/>
    </row>
    <row r="236" spans="1:3">
      <c r="A236" s="125"/>
      <c r="B236" s="107" t="s">
        <v>2381</v>
      </c>
      <c r="C236" s="147"/>
    </row>
    <row r="237" spans="1:3">
      <c r="A237" s="125"/>
      <c r="B237" s="107" t="s">
        <v>2385</v>
      </c>
      <c r="C237" s="147"/>
    </row>
    <row r="238" spans="1:3">
      <c r="A238" s="125"/>
      <c r="B238" s="107" t="s">
        <v>2386</v>
      </c>
      <c r="C238" s="147"/>
    </row>
    <row r="239" spans="1:3">
      <c r="A239" s="125">
        <v>121</v>
      </c>
      <c r="B239" s="107" t="s">
        <v>2391</v>
      </c>
      <c r="C239" s="147">
        <v>43356</v>
      </c>
    </row>
    <row r="240" spans="1:3">
      <c r="A240" s="125"/>
      <c r="B240" s="107" t="s">
        <v>2398</v>
      </c>
      <c r="C240" s="147"/>
    </row>
    <row r="241" spans="1:3">
      <c r="A241" s="125"/>
      <c r="B241" s="107" t="s">
        <v>2399</v>
      </c>
      <c r="C241" s="147"/>
    </row>
    <row r="242" spans="1:3">
      <c r="A242" s="125"/>
      <c r="B242" s="107" t="s">
        <v>2403</v>
      </c>
      <c r="C242" s="147"/>
    </row>
    <row r="243" spans="1:3">
      <c r="A243" s="125"/>
      <c r="B243" s="107" t="s">
        <v>2097</v>
      </c>
      <c r="C243" s="147"/>
    </row>
    <row r="244" spans="1:3">
      <c r="A244" s="125"/>
      <c r="B244" s="107" t="s">
        <v>2437</v>
      </c>
      <c r="C244" s="147"/>
    </row>
    <row r="245" spans="1:3">
      <c r="A245" s="125"/>
      <c r="B245" s="107" t="s">
        <v>2443</v>
      </c>
      <c r="C245" s="147"/>
    </row>
    <row r="246" spans="1:3">
      <c r="A246" s="125"/>
      <c r="B246" s="107" t="s">
        <v>2446</v>
      </c>
      <c r="C246" s="147"/>
    </row>
    <row r="247" spans="1:3">
      <c r="A247" s="125">
        <v>122</v>
      </c>
      <c r="B247" s="107" t="s">
        <v>2447</v>
      </c>
      <c r="C247" s="147">
        <v>43370</v>
      </c>
    </row>
    <row r="248" spans="1:3">
      <c r="A248" s="125"/>
      <c r="B248" s="107" t="s">
        <v>2453</v>
      </c>
      <c r="C248" s="147"/>
    </row>
    <row r="249" spans="1:3">
      <c r="A249" s="125"/>
      <c r="B249" s="107" t="s">
        <v>2567</v>
      </c>
      <c r="C249" s="147"/>
    </row>
    <row r="250" spans="1:3">
      <c r="A250" s="125"/>
      <c r="B250" s="107" t="s">
        <v>2568</v>
      </c>
      <c r="C250" s="147"/>
    </row>
    <row r="251" spans="1:3">
      <c r="A251" s="125"/>
      <c r="B251" s="107" t="s">
        <v>2597</v>
      </c>
      <c r="C251" s="147"/>
    </row>
    <row r="252" spans="1:3">
      <c r="A252" s="125"/>
      <c r="B252" s="107" t="s">
        <v>2569</v>
      </c>
      <c r="C252" s="147"/>
    </row>
    <row r="253" spans="1:3">
      <c r="A253" s="125"/>
      <c r="B253" s="107" t="s">
        <v>2596</v>
      </c>
      <c r="C253" s="147"/>
    </row>
    <row r="254" spans="1:3">
      <c r="A254" s="125"/>
      <c r="B254" s="107" t="s">
        <v>2613</v>
      </c>
      <c r="C254" s="147"/>
    </row>
    <row r="255" spans="1:3">
      <c r="A255" s="125"/>
      <c r="B255" s="107" t="s">
        <v>2629</v>
      </c>
      <c r="C255" s="147"/>
    </row>
    <row r="256" spans="1:3">
      <c r="A256" s="125"/>
      <c r="B256" s="107" t="s">
        <v>2644</v>
      </c>
      <c r="C256" s="147"/>
    </row>
    <row r="257" spans="1:3">
      <c r="A257" s="125"/>
      <c r="B257" s="107" t="s">
        <v>2645</v>
      </c>
      <c r="C257" s="147"/>
    </row>
    <row r="258" spans="1:3">
      <c r="A258" s="125">
        <v>123</v>
      </c>
      <c r="B258" s="107" t="s">
        <v>2647</v>
      </c>
      <c r="C258" s="147">
        <v>43382</v>
      </c>
    </row>
    <row r="259" spans="1:3">
      <c r="A259" s="125"/>
      <c r="B259" s="107" t="s">
        <v>2662</v>
      </c>
      <c r="C259" s="147"/>
    </row>
    <row r="260" spans="1:3">
      <c r="A260" s="125">
        <v>124</v>
      </c>
      <c r="B260" s="107" t="s">
        <v>2663</v>
      </c>
      <c r="C260" s="147">
        <v>43388</v>
      </c>
    </row>
    <row r="261" spans="1:3">
      <c r="A261" s="125"/>
      <c r="B261" s="107" t="s">
        <v>2664</v>
      </c>
      <c r="C261" s="147"/>
    </row>
    <row r="262" spans="1:3">
      <c r="A262" s="125"/>
      <c r="B262" s="107" t="s">
        <v>2666</v>
      </c>
      <c r="C262" s="147"/>
    </row>
    <row r="263" spans="1:3">
      <c r="A263" s="125"/>
      <c r="B263" s="107" t="s">
        <v>2667</v>
      </c>
      <c r="C263" s="147"/>
    </row>
    <row r="264" spans="1:3">
      <c r="A264" s="125"/>
      <c r="B264" s="107" t="s">
        <v>2403</v>
      </c>
      <c r="C264" s="147"/>
    </row>
    <row r="265" spans="1:3">
      <c r="A265" s="125">
        <v>125</v>
      </c>
      <c r="B265" s="107" t="s">
        <v>2693</v>
      </c>
      <c r="C265" s="147">
        <v>43396</v>
      </c>
    </row>
    <row r="266" spans="1:3">
      <c r="A266" s="125"/>
      <c r="B266" s="107" t="s">
        <v>2695</v>
      </c>
      <c r="C266" s="147"/>
    </row>
    <row r="267" spans="1:3">
      <c r="A267" s="125"/>
      <c r="B267" s="107" t="s">
        <v>2697</v>
      </c>
      <c r="C267" s="147"/>
    </row>
    <row r="268" spans="1:3">
      <c r="A268" s="125"/>
      <c r="B268" s="107" t="s">
        <v>2698</v>
      </c>
      <c r="C268" s="147"/>
    </row>
    <row r="269" spans="1:3">
      <c r="A269" s="125"/>
      <c r="B269" s="107" t="s">
        <v>2711</v>
      </c>
      <c r="C269" s="147"/>
    </row>
    <row r="270" spans="1:3">
      <c r="A270" s="125"/>
      <c r="B270" s="107" t="s">
        <v>2713</v>
      </c>
      <c r="C270" s="147"/>
    </row>
    <row r="271" spans="1:3">
      <c r="A271" s="125"/>
      <c r="B271" s="107" t="s">
        <v>2712</v>
      </c>
      <c r="C271" s="147"/>
    </row>
    <row r="272" spans="1:3">
      <c r="A272" s="125">
        <v>126</v>
      </c>
      <c r="B272" s="107" t="s">
        <v>2714</v>
      </c>
      <c r="C272" s="147">
        <v>43423</v>
      </c>
    </row>
    <row r="273" spans="1:3">
      <c r="A273" s="125"/>
      <c r="B273" s="107" t="s">
        <v>2715</v>
      </c>
      <c r="C273" s="147"/>
    </row>
    <row r="274" spans="1:3">
      <c r="A274" s="125"/>
      <c r="B274" s="107" t="s">
        <v>2732</v>
      </c>
      <c r="C274" s="147"/>
    </row>
    <row r="275" spans="1:3">
      <c r="A275" s="125"/>
      <c r="B275" s="107" t="s">
        <v>2733</v>
      </c>
      <c r="C275" s="147"/>
    </row>
    <row r="276" spans="1:3">
      <c r="A276" s="125"/>
      <c r="B276" s="107" t="s">
        <v>2759</v>
      </c>
      <c r="C276" s="147"/>
    </row>
    <row r="277" spans="1:3">
      <c r="A277" s="125"/>
      <c r="B277" s="107" t="s">
        <v>2760</v>
      </c>
      <c r="C277" s="147"/>
    </row>
    <row r="278" spans="1:3">
      <c r="A278" s="125">
        <v>127</v>
      </c>
      <c r="B278" s="107" t="s">
        <v>2793</v>
      </c>
      <c r="C278" s="147">
        <v>43424</v>
      </c>
    </row>
    <row r="279" spans="1:3">
      <c r="A279" s="125"/>
      <c r="B279" s="107" t="s">
        <v>2794</v>
      </c>
      <c r="C279" s="147"/>
    </row>
    <row r="280" spans="1:3">
      <c r="A280" s="125"/>
      <c r="B280" s="107" t="s">
        <v>2795</v>
      </c>
      <c r="C280" s="147"/>
    </row>
    <row r="281" spans="1:3">
      <c r="A281" s="125">
        <v>128</v>
      </c>
      <c r="B281" s="107" t="s">
        <v>2796</v>
      </c>
      <c r="C281" s="147">
        <v>43437</v>
      </c>
    </row>
    <row r="282" spans="1:3">
      <c r="A282" s="125"/>
      <c r="B282" s="107" t="s">
        <v>2806</v>
      </c>
      <c r="C282" s="147"/>
    </row>
    <row r="283" spans="1:3">
      <c r="A283" s="125"/>
      <c r="B283" s="107" t="s">
        <v>2809</v>
      </c>
      <c r="C283" s="147"/>
    </row>
    <row r="284" spans="1:3">
      <c r="A284" s="125"/>
      <c r="B284" s="107" t="s">
        <v>2810</v>
      </c>
      <c r="C284" s="147"/>
    </row>
    <row r="285" spans="1:3">
      <c r="A285" s="125"/>
      <c r="B285" s="107" t="s">
        <v>2811</v>
      </c>
      <c r="C285" s="147"/>
    </row>
    <row r="286" spans="1:3">
      <c r="A286" s="125"/>
      <c r="B286" s="107" t="s">
        <v>2812</v>
      </c>
      <c r="C286" s="147"/>
    </row>
    <row r="287" spans="1:3">
      <c r="A287" s="125"/>
      <c r="B287" s="107" t="s">
        <v>2813</v>
      </c>
      <c r="C287" s="147"/>
    </row>
    <row r="288" spans="1:3">
      <c r="A288" s="125"/>
      <c r="B288" s="107" t="s">
        <v>2922</v>
      </c>
      <c r="C288" s="147"/>
    </row>
    <row r="289" spans="1:3">
      <c r="A289" s="125">
        <v>129</v>
      </c>
      <c r="B289" s="107" t="s">
        <v>2917</v>
      </c>
      <c r="C289" s="147">
        <v>43444</v>
      </c>
    </row>
    <row r="290" spans="1:3">
      <c r="A290" s="125"/>
      <c r="B290" s="107" t="s">
        <v>2918</v>
      </c>
      <c r="C290" s="147"/>
    </row>
    <row r="291" spans="1:3">
      <c r="A291" s="125"/>
      <c r="B291" s="107" t="s">
        <v>2919</v>
      </c>
      <c r="C291" s="147"/>
    </row>
    <row r="292" spans="1:3">
      <c r="A292" s="125"/>
      <c r="B292" s="107" t="s">
        <v>2870</v>
      </c>
      <c r="C292" s="147"/>
    </row>
    <row r="293" spans="1:3">
      <c r="A293" s="125"/>
      <c r="B293" s="107" t="s">
        <v>2920</v>
      </c>
      <c r="C293" s="147"/>
    </row>
    <row r="294" spans="1:3">
      <c r="A294" s="125"/>
      <c r="B294" s="107" t="s">
        <v>2923</v>
      </c>
      <c r="C294" s="147"/>
    </row>
    <row r="295" spans="1:3">
      <c r="A295" s="125">
        <v>130</v>
      </c>
      <c r="B295" s="107" t="s">
        <v>2924</v>
      </c>
      <c r="C295" s="147">
        <v>43461</v>
      </c>
    </row>
    <row r="296" spans="1:3">
      <c r="A296" s="125"/>
      <c r="B296" s="107" t="s">
        <v>2925</v>
      </c>
      <c r="C296" s="147"/>
    </row>
    <row r="297" spans="1:3">
      <c r="A297" s="125"/>
      <c r="B297" s="107" t="s">
        <v>2934</v>
      </c>
      <c r="C297" s="147"/>
    </row>
    <row r="298" spans="1:3">
      <c r="A298" s="125"/>
      <c r="B298" s="107" t="s">
        <v>2935</v>
      </c>
      <c r="C298" s="147"/>
    </row>
    <row r="299" spans="1:3">
      <c r="A299" s="125"/>
      <c r="B299" s="107" t="s">
        <v>2944</v>
      </c>
      <c r="C299" s="147"/>
    </row>
    <row r="300" spans="1:3">
      <c r="A300" s="125"/>
      <c r="B300" s="107" t="s">
        <v>2950</v>
      </c>
      <c r="C300" s="147"/>
    </row>
    <row r="301" spans="1:3">
      <c r="A301" s="125"/>
      <c r="B301" s="107" t="s">
        <v>2947</v>
      </c>
      <c r="C301" s="147"/>
    </row>
    <row r="302" spans="1:3">
      <c r="A302" s="125"/>
      <c r="B302" s="107" t="s">
        <v>2951</v>
      </c>
      <c r="C302" s="147"/>
    </row>
    <row r="303" spans="1:3">
      <c r="A303" s="125"/>
      <c r="B303" s="107" t="s">
        <v>2948</v>
      </c>
      <c r="C303" s="147"/>
    </row>
    <row r="304" spans="1:3">
      <c r="A304" s="125"/>
      <c r="B304" s="107" t="s">
        <v>2949</v>
      </c>
      <c r="C304" s="147"/>
    </row>
    <row r="305" spans="1:3">
      <c r="A305" s="125"/>
      <c r="B305" s="107" t="s">
        <v>2953</v>
      </c>
      <c r="C305" s="147"/>
    </row>
    <row r="306" spans="1:3">
      <c r="A306" s="125"/>
      <c r="B306" s="107" t="s">
        <v>2954</v>
      </c>
      <c r="C306" s="147"/>
    </row>
    <row r="307" spans="1:3">
      <c r="A307" s="125">
        <v>131</v>
      </c>
      <c r="B307" s="107" t="s">
        <v>2955</v>
      </c>
      <c r="C307" s="147">
        <v>43479</v>
      </c>
    </row>
    <row r="308" spans="1:3">
      <c r="A308" s="125"/>
      <c r="B308" s="107" t="s">
        <v>2958</v>
      </c>
      <c r="C308" s="147"/>
    </row>
    <row r="309" spans="1:3">
      <c r="A309" s="125"/>
      <c r="B309" s="107" t="s">
        <v>2959</v>
      </c>
      <c r="C309" s="147"/>
    </row>
    <row r="310" spans="1:3">
      <c r="A310" s="125"/>
      <c r="B310" s="107" t="s">
        <v>2963</v>
      </c>
      <c r="C310" s="147"/>
    </row>
    <row r="311" spans="1:3">
      <c r="A311" s="125"/>
      <c r="B311" s="107" t="s">
        <v>2964</v>
      </c>
      <c r="C311" s="147"/>
    </row>
    <row r="312" spans="1:3">
      <c r="A312" s="125"/>
      <c r="B312" s="107" t="s">
        <v>2965</v>
      </c>
      <c r="C312" s="147"/>
    </row>
    <row r="313" spans="1:3">
      <c r="A313" s="125"/>
      <c r="B313" s="107" t="s">
        <v>2966</v>
      </c>
      <c r="C313" s="147"/>
    </row>
    <row r="314" spans="1:3">
      <c r="A314" s="125"/>
      <c r="B314" s="107" t="s">
        <v>2982</v>
      </c>
      <c r="C314" s="147"/>
    </row>
    <row r="315" spans="1:3">
      <c r="A315" s="125"/>
      <c r="B315" s="107" t="s">
        <v>2983</v>
      </c>
      <c r="C315" s="147"/>
    </row>
    <row r="316" spans="1:3">
      <c r="A316" s="125">
        <v>132</v>
      </c>
      <c r="B316" s="107" t="s">
        <v>3010</v>
      </c>
      <c r="C316" s="147">
        <v>43502</v>
      </c>
    </row>
    <row r="317" spans="1:3">
      <c r="A317" s="125"/>
      <c r="B317" s="107" t="s">
        <v>2994</v>
      </c>
      <c r="C317" s="147"/>
    </row>
    <row r="318" spans="1:3">
      <c r="A318" s="125"/>
      <c r="B318" s="107" t="s">
        <v>2986</v>
      </c>
      <c r="C318" s="147"/>
    </row>
    <row r="319" spans="1:3">
      <c r="A319" s="125"/>
      <c r="B319" s="107" t="s">
        <v>3013</v>
      </c>
      <c r="C319" s="147"/>
    </row>
    <row r="320" spans="1:3">
      <c r="A320" s="125"/>
      <c r="B320" s="107" t="s">
        <v>3012</v>
      </c>
      <c r="C320" s="147"/>
    </row>
    <row r="321" spans="1:3">
      <c r="A321" s="125"/>
      <c r="B321" s="107" t="s">
        <v>3014</v>
      </c>
      <c r="C321" s="147"/>
    </row>
    <row r="322" spans="1:3">
      <c r="A322" s="125"/>
      <c r="B322" s="107" t="s">
        <v>3015</v>
      </c>
      <c r="C322" s="147"/>
    </row>
    <row r="323" spans="1:3">
      <c r="A323" s="125">
        <v>133</v>
      </c>
      <c r="B323" s="107" t="s">
        <v>3072</v>
      </c>
      <c r="C323" s="147">
        <v>43516</v>
      </c>
    </row>
    <row r="324" spans="1:3">
      <c r="A324" s="125"/>
      <c r="B324" s="107" t="s">
        <v>2995</v>
      </c>
      <c r="C324" s="147"/>
    </row>
    <row r="325" spans="1:3">
      <c r="A325" s="125"/>
      <c r="B325" s="107" t="s">
        <v>3075</v>
      </c>
      <c r="C325" s="147"/>
    </row>
    <row r="326" spans="1:3">
      <c r="A326" s="125"/>
      <c r="B326" s="107" t="s">
        <v>3077</v>
      </c>
      <c r="C326" s="147"/>
    </row>
    <row r="327" spans="1:3">
      <c r="A327" s="125"/>
      <c r="B327" s="107" t="s">
        <v>3078</v>
      </c>
      <c r="C327" s="147"/>
    </row>
    <row r="328" spans="1:3">
      <c r="A328" s="125"/>
      <c r="B328" s="107" t="s">
        <v>3079</v>
      </c>
      <c r="C328" s="147"/>
    </row>
    <row r="329" spans="1:3">
      <c r="A329" s="125">
        <v>134</v>
      </c>
      <c r="B329" s="107" t="s">
        <v>3107</v>
      </c>
      <c r="C329" s="147">
        <v>43518</v>
      </c>
    </row>
    <row r="330" spans="1:3">
      <c r="A330" s="125"/>
      <c r="B330" s="107" t="s">
        <v>3074</v>
      </c>
      <c r="C330" s="147"/>
    </row>
    <row r="331" spans="1:3">
      <c r="A331" s="125">
        <v>135</v>
      </c>
      <c r="B331" s="107" t="s">
        <v>3108</v>
      </c>
      <c r="C331" s="147">
        <v>43521</v>
      </c>
    </row>
    <row r="332" spans="1:3">
      <c r="A332" s="125">
        <v>136</v>
      </c>
      <c r="B332" s="107" t="s">
        <v>3119</v>
      </c>
      <c r="C332" s="147">
        <v>43542</v>
      </c>
    </row>
    <row r="333" spans="1:3">
      <c r="A333" s="125"/>
      <c r="B333" s="107" t="s">
        <v>3149</v>
      </c>
      <c r="C333" s="147"/>
    </row>
    <row r="334" spans="1:3">
      <c r="A334" s="125"/>
      <c r="B334" s="107" t="s">
        <v>3117</v>
      </c>
      <c r="C334" s="147"/>
    </row>
    <row r="335" spans="1:3">
      <c r="A335" s="125"/>
      <c r="B335" s="107" t="s">
        <v>3120</v>
      </c>
      <c r="C335" s="147"/>
    </row>
    <row r="336" spans="1:3">
      <c r="A336" s="125"/>
      <c r="B336" s="107" t="s">
        <v>3121</v>
      </c>
      <c r="C336" s="147"/>
    </row>
    <row r="337" spans="1:3">
      <c r="A337" s="125"/>
      <c r="B337" s="107" t="s">
        <v>3150</v>
      </c>
      <c r="C337" s="147"/>
    </row>
    <row r="338" spans="1:3">
      <c r="A338" s="125"/>
      <c r="B338" s="107" t="s">
        <v>3151</v>
      </c>
      <c r="C338" s="147"/>
    </row>
    <row r="339" spans="1:3">
      <c r="A339" s="125"/>
      <c r="B339" s="107" t="s">
        <v>3152</v>
      </c>
      <c r="C339" s="147"/>
    </row>
    <row r="340" spans="1:3">
      <c r="A340" s="125">
        <v>137</v>
      </c>
      <c r="B340" s="107" t="s">
        <v>3155</v>
      </c>
      <c r="C340" s="147">
        <v>43544</v>
      </c>
    </row>
    <row r="341" spans="1:3">
      <c r="A341" s="125">
        <v>138</v>
      </c>
      <c r="B341" s="107" t="s">
        <v>3156</v>
      </c>
      <c r="C341" s="147">
        <v>43549</v>
      </c>
    </row>
    <row r="342" spans="1:3">
      <c r="A342" s="125">
        <v>139</v>
      </c>
      <c r="B342" s="107" t="s">
        <v>3164</v>
      </c>
      <c r="C342" s="147">
        <v>43567</v>
      </c>
    </row>
    <row r="343" spans="1:3">
      <c r="A343" s="125"/>
      <c r="B343" s="107" t="s">
        <v>3160</v>
      </c>
      <c r="C343" s="147"/>
    </row>
    <row r="344" spans="1:3">
      <c r="A344" s="125"/>
      <c r="B344" s="107" t="s">
        <v>3161</v>
      </c>
      <c r="C344" s="147"/>
    </row>
    <row r="345" spans="1:3">
      <c r="A345" s="125"/>
      <c r="B345" s="107" t="s">
        <v>3162</v>
      </c>
      <c r="C345" s="147"/>
    </row>
    <row r="346" spans="1:3">
      <c r="A346" s="125"/>
      <c r="B346" s="107" t="s">
        <v>3163</v>
      </c>
      <c r="C346" s="147"/>
    </row>
    <row r="347" spans="1:3">
      <c r="A347" s="125"/>
      <c r="B347" s="107" t="s">
        <v>3159</v>
      </c>
      <c r="C347" s="147"/>
    </row>
    <row r="348" spans="1:3">
      <c r="A348" s="125">
        <v>140</v>
      </c>
      <c r="B348" s="107" t="s">
        <v>3168</v>
      </c>
      <c r="C348" s="147">
        <v>43592</v>
      </c>
    </row>
    <row r="349" spans="1:3">
      <c r="A349" s="125"/>
      <c r="B349" s="107" t="s">
        <v>3169</v>
      </c>
      <c r="C349" s="147"/>
    </row>
    <row r="350" spans="1:3">
      <c r="A350" s="125"/>
      <c r="B350" s="107" t="s">
        <v>3173</v>
      </c>
      <c r="C350" s="147"/>
    </row>
    <row r="351" spans="1:3">
      <c r="A351" s="125"/>
      <c r="B351" s="107" t="s">
        <v>3191</v>
      </c>
      <c r="C351" s="147"/>
    </row>
    <row r="352" spans="1:3">
      <c r="A352" s="125"/>
      <c r="B352" s="107" t="s">
        <v>3192</v>
      </c>
      <c r="C352" s="147"/>
    </row>
    <row r="353" spans="1:3">
      <c r="A353" s="125"/>
      <c r="B353" s="107" t="s">
        <v>3196</v>
      </c>
      <c r="C353" s="147"/>
    </row>
    <row r="354" spans="1:3">
      <c r="A354" s="125"/>
      <c r="B354" s="107" t="s">
        <v>3236</v>
      </c>
      <c r="C354" s="147"/>
    </row>
    <row r="355" spans="1:3">
      <c r="A355" s="125"/>
      <c r="B355" s="107" t="s">
        <v>3233</v>
      </c>
      <c r="C355" s="147"/>
    </row>
    <row r="356" spans="1:3">
      <c r="A356" s="125">
        <v>141</v>
      </c>
      <c r="B356" s="107" t="s">
        <v>3237</v>
      </c>
      <c r="C356" s="147">
        <v>43605</v>
      </c>
    </row>
    <row r="357" spans="1:3">
      <c r="A357" s="125"/>
      <c r="B357" s="107" t="s">
        <v>3259</v>
      </c>
      <c r="C357" s="147"/>
    </row>
    <row r="358" spans="1:3">
      <c r="A358" s="125"/>
      <c r="B358" s="107" t="s">
        <v>3238</v>
      </c>
      <c r="C358" s="147"/>
    </row>
    <row r="359" spans="1:3">
      <c r="A359" s="125"/>
      <c r="B359" s="107" t="s">
        <v>3239</v>
      </c>
      <c r="C359" s="147"/>
    </row>
    <row r="360" spans="1:3">
      <c r="A360" s="125"/>
      <c r="B360" s="107" t="s">
        <v>3258</v>
      </c>
      <c r="C360" s="147"/>
    </row>
    <row r="361" spans="1:3">
      <c r="A361" s="125">
        <v>142</v>
      </c>
      <c r="B361" s="107" t="s">
        <v>3260</v>
      </c>
      <c r="C361" s="147">
        <v>43613</v>
      </c>
    </row>
    <row r="362" spans="1:3">
      <c r="A362" s="125"/>
      <c r="B362" s="107" t="s">
        <v>3261</v>
      </c>
      <c r="C362" s="147"/>
    </row>
    <row r="363" spans="1:3">
      <c r="A363" s="125"/>
      <c r="B363" s="107" t="s">
        <v>3263</v>
      </c>
      <c r="C363" s="147"/>
    </row>
    <row r="364" spans="1:3">
      <c r="A364" s="125"/>
      <c r="B364" s="107" t="s">
        <v>3270</v>
      </c>
      <c r="C364" s="147"/>
    </row>
    <row r="365" spans="1:3">
      <c r="A365" s="125"/>
      <c r="B365" s="107" t="s">
        <v>3269</v>
      </c>
      <c r="C365" s="147"/>
    </row>
    <row r="366" spans="1:3">
      <c r="A366" s="125">
        <v>143</v>
      </c>
      <c r="B366" s="107" t="s">
        <v>3299</v>
      </c>
      <c r="C366" s="147">
        <v>43627</v>
      </c>
    </row>
    <row r="367" spans="1:3">
      <c r="A367" s="125"/>
      <c r="B367" s="107" t="s">
        <v>3300</v>
      </c>
      <c r="C367" s="147"/>
    </row>
    <row r="368" spans="1:3">
      <c r="A368" s="125"/>
      <c r="B368" s="107" t="s">
        <v>3303</v>
      </c>
      <c r="C368" s="147"/>
    </row>
    <row r="369" spans="1:3">
      <c r="A369" s="125"/>
      <c r="B369" s="107" t="s">
        <v>3304</v>
      </c>
      <c r="C369" s="147"/>
    </row>
    <row r="370" spans="1:3">
      <c r="A370" s="125"/>
      <c r="B370" s="107" t="s">
        <v>3305</v>
      </c>
      <c r="C370" s="147"/>
    </row>
    <row r="371" spans="1:3">
      <c r="A371" s="125">
        <v>144</v>
      </c>
      <c r="B371" s="107" t="s">
        <v>3312</v>
      </c>
      <c r="C371" s="147">
        <v>43628</v>
      </c>
    </row>
    <row r="372" spans="1:3">
      <c r="A372" s="125"/>
      <c r="B372" s="107" t="s">
        <v>3316</v>
      </c>
      <c r="C372" s="147"/>
    </row>
    <row r="373" spans="1:3">
      <c r="A373" s="125">
        <v>145</v>
      </c>
      <c r="B373" s="107" t="s">
        <v>3317</v>
      </c>
      <c r="C373" s="147">
        <v>43633</v>
      </c>
    </row>
    <row r="374" spans="1:3">
      <c r="A374" s="125">
        <v>146</v>
      </c>
      <c r="B374" s="107" t="s">
        <v>3318</v>
      </c>
      <c r="C374" s="147">
        <v>43656</v>
      </c>
    </row>
    <row r="375" spans="1:3">
      <c r="A375" s="125"/>
      <c r="B375" s="107" t="s">
        <v>3320</v>
      </c>
      <c r="C375" s="147"/>
    </row>
    <row r="376" spans="1:3">
      <c r="A376" s="125"/>
      <c r="B376" s="107" t="s">
        <v>3374</v>
      </c>
      <c r="C376" s="147"/>
    </row>
    <row r="377" spans="1:3">
      <c r="A377" s="125"/>
      <c r="B377" s="107" t="s">
        <v>3327</v>
      </c>
      <c r="C377" s="147"/>
    </row>
    <row r="378" spans="1:3">
      <c r="A378" s="125"/>
      <c r="B378" s="107" t="s">
        <v>3322</v>
      </c>
      <c r="C378" s="147"/>
    </row>
    <row r="379" spans="1:3">
      <c r="A379" s="125"/>
      <c r="B379" s="107" t="s">
        <v>3325</v>
      </c>
      <c r="C379" s="147"/>
    </row>
    <row r="380" spans="1:3">
      <c r="A380" s="125"/>
      <c r="B380" s="107" t="s">
        <v>3328</v>
      </c>
      <c r="C380" s="147"/>
    </row>
    <row r="381" spans="1:3">
      <c r="A381" s="125"/>
      <c r="B381" s="107" t="s">
        <v>3367</v>
      </c>
      <c r="C381" s="147"/>
    </row>
    <row r="382" spans="1:3">
      <c r="A382" s="125"/>
      <c r="B382" s="107" t="s">
        <v>3331</v>
      </c>
      <c r="C382" s="147"/>
    </row>
    <row r="383" spans="1:3">
      <c r="A383" s="125"/>
      <c r="B383" s="107" t="s">
        <v>3369</v>
      </c>
      <c r="C383" s="147"/>
    </row>
    <row r="384" spans="1:3">
      <c r="A384" s="125"/>
      <c r="B384" s="107" t="s">
        <v>3338</v>
      </c>
      <c r="C384" s="147"/>
    </row>
    <row r="385" spans="1:3">
      <c r="A385" s="125"/>
      <c r="B385" s="107" t="s">
        <v>3373</v>
      </c>
      <c r="C385" s="147"/>
    </row>
    <row r="386" spans="1:3">
      <c r="A386" s="125"/>
      <c r="B386" s="107" t="s">
        <v>3372</v>
      </c>
      <c r="C386" s="147"/>
    </row>
    <row r="387" spans="1:3">
      <c r="A387" s="125">
        <v>147</v>
      </c>
      <c r="B387" s="107" t="s">
        <v>3375</v>
      </c>
      <c r="C387" s="147">
        <v>43676</v>
      </c>
    </row>
    <row r="388" spans="1:3">
      <c r="A388" s="125"/>
      <c r="B388" s="107" t="s">
        <v>3376</v>
      </c>
      <c r="C388" s="147"/>
    </row>
    <row r="389" spans="1:3">
      <c r="A389" s="125"/>
      <c r="B389" s="107" t="s">
        <v>3385</v>
      </c>
      <c r="C389" s="147"/>
    </row>
    <row r="390" spans="1:3">
      <c r="A390" s="125"/>
      <c r="B390" s="107" t="s">
        <v>3386</v>
      </c>
      <c r="C390" s="147"/>
    </row>
    <row r="391" spans="1:3">
      <c r="A391" s="125"/>
      <c r="B391" s="107" t="s">
        <v>3387</v>
      </c>
      <c r="C391" s="147"/>
    </row>
    <row r="392" spans="1:3">
      <c r="A392" s="125"/>
      <c r="B392" s="107" t="s">
        <v>3388</v>
      </c>
      <c r="C392" s="147"/>
    </row>
    <row r="393" spans="1:3">
      <c r="A393" s="125"/>
      <c r="B393" s="107" t="s">
        <v>3393</v>
      </c>
      <c r="C393" s="147"/>
    </row>
    <row r="394" spans="1:3">
      <c r="A394" s="125">
        <v>148</v>
      </c>
      <c r="B394" s="107" t="s">
        <v>3431</v>
      </c>
      <c r="C394" s="147">
        <v>43698</v>
      </c>
    </row>
    <row r="395" spans="1:3">
      <c r="A395" s="125"/>
      <c r="B395" s="107" t="s">
        <v>3394</v>
      </c>
      <c r="C395" s="147"/>
    </row>
    <row r="396" spans="1:3">
      <c r="A396" s="125"/>
      <c r="B396" s="107" t="s">
        <v>3419</v>
      </c>
      <c r="C396" s="147"/>
    </row>
    <row r="397" spans="1:3">
      <c r="A397" s="125"/>
      <c r="B397" s="107" t="s">
        <v>3420</v>
      </c>
      <c r="C397" s="147"/>
    </row>
    <row r="398" spans="1:3">
      <c r="A398" s="125"/>
      <c r="B398" s="107" t="s">
        <v>3421</v>
      </c>
      <c r="C398" s="147"/>
    </row>
    <row r="399" spans="1:3">
      <c r="A399" s="125"/>
      <c r="B399" s="107" t="s">
        <v>3422</v>
      </c>
      <c r="C399" s="147"/>
    </row>
    <row r="400" spans="1:3">
      <c r="A400" s="125"/>
      <c r="B400" s="107" t="s">
        <v>3430</v>
      </c>
      <c r="C400" s="147"/>
    </row>
    <row r="401" spans="1:3">
      <c r="A401" s="125"/>
      <c r="B401" s="107" t="s">
        <v>3433</v>
      </c>
      <c r="C401" s="147"/>
    </row>
    <row r="402" spans="1:3">
      <c r="A402" s="125"/>
      <c r="B402" s="107" t="s">
        <v>3437</v>
      </c>
      <c r="C402" s="147"/>
    </row>
    <row r="403" spans="1:3">
      <c r="A403" s="125"/>
      <c r="B403" s="107" t="s">
        <v>3439</v>
      </c>
      <c r="C403" s="147"/>
    </row>
    <row r="404" spans="1:3">
      <c r="A404" s="125"/>
      <c r="B404" s="107" t="s">
        <v>3457</v>
      </c>
      <c r="C404" s="147"/>
    </row>
    <row r="405" spans="1:3">
      <c r="A405" s="125"/>
      <c r="B405" s="107" t="s">
        <v>3445</v>
      </c>
      <c r="C405" s="147"/>
    </row>
    <row r="406" spans="1:3">
      <c r="A406" s="125"/>
      <c r="B406" s="107" t="s">
        <v>3446</v>
      </c>
      <c r="C406" s="147"/>
    </row>
    <row r="407" spans="1:3">
      <c r="A407" s="125"/>
      <c r="B407" s="107" t="s">
        <v>3458</v>
      </c>
      <c r="C407" s="147"/>
    </row>
    <row r="408" spans="1:3">
      <c r="A408" s="125"/>
      <c r="B408" s="107" t="s">
        <v>3460</v>
      </c>
      <c r="C408" s="147"/>
    </row>
    <row r="409" spans="1:3">
      <c r="A409" s="125"/>
      <c r="B409" s="107" t="s">
        <v>3459</v>
      </c>
      <c r="C409" s="147"/>
    </row>
    <row r="410" spans="1:3">
      <c r="A410" s="125">
        <v>149</v>
      </c>
      <c r="B410" s="107" t="s">
        <v>3471</v>
      </c>
      <c r="C410" s="147">
        <v>43717</v>
      </c>
    </row>
    <row r="411" spans="1:3" ht="28.5">
      <c r="A411" s="125"/>
      <c r="B411" s="151" t="s">
        <v>3530</v>
      </c>
      <c r="C411" s="147"/>
    </row>
    <row r="412" spans="1:3">
      <c r="A412" s="125"/>
      <c r="B412" s="107" t="s">
        <v>3461</v>
      </c>
      <c r="C412" s="147"/>
    </row>
    <row r="413" spans="1:3">
      <c r="A413" s="125"/>
      <c r="B413" s="107" t="s">
        <v>3520</v>
      </c>
      <c r="C413" s="147"/>
    </row>
    <row r="414" spans="1:3">
      <c r="A414" s="125"/>
      <c r="B414" s="107" t="s">
        <v>3469</v>
      </c>
      <c r="C414" s="147"/>
    </row>
    <row r="415" spans="1:3">
      <c r="A415" s="125"/>
      <c r="B415" s="107" t="s">
        <v>3470</v>
      </c>
      <c r="C415" s="147"/>
    </row>
    <row r="416" spans="1:3">
      <c r="A416" s="125"/>
      <c r="B416" s="107" t="s">
        <v>3472</v>
      </c>
      <c r="C416" s="147"/>
    </row>
    <row r="417" spans="1:3">
      <c r="A417" s="125"/>
      <c r="B417" s="107" t="s">
        <v>3517</v>
      </c>
      <c r="C417" s="147"/>
    </row>
    <row r="418" spans="1:3">
      <c r="A418" s="125"/>
      <c r="B418" s="107" t="s">
        <v>3519</v>
      </c>
      <c r="C418" s="147"/>
    </row>
    <row r="419" spans="1:3">
      <c r="A419" s="125"/>
      <c r="B419" s="107" t="s">
        <v>3521</v>
      </c>
      <c r="C419" s="147"/>
    </row>
    <row r="420" spans="1:3">
      <c r="A420" s="125">
        <v>150</v>
      </c>
      <c r="B420" s="107" t="s">
        <v>3537</v>
      </c>
      <c r="C420" s="147">
        <v>43747</v>
      </c>
    </row>
    <row r="421" spans="1:3">
      <c r="A421" s="125"/>
      <c r="B421" s="107" t="s">
        <v>2382</v>
      </c>
      <c r="C421" s="147"/>
    </row>
    <row r="422" spans="1:3">
      <c r="A422" s="125"/>
      <c r="B422" s="107" t="s">
        <v>3536</v>
      </c>
      <c r="C422" s="147"/>
    </row>
    <row r="423" spans="1:3">
      <c r="A423" s="125"/>
      <c r="B423" s="107" t="s">
        <v>3534</v>
      </c>
      <c r="C423" s="147"/>
    </row>
    <row r="424" spans="1:3">
      <c r="A424" s="125"/>
      <c r="B424" s="107" t="s">
        <v>3538</v>
      </c>
      <c r="C424" s="147"/>
    </row>
    <row r="425" spans="1:3">
      <c r="A425" s="125"/>
      <c r="B425" s="107" t="s">
        <v>3845</v>
      </c>
      <c r="C425" s="147"/>
    </row>
    <row r="426" spans="1:3">
      <c r="A426" s="125"/>
      <c r="B426" s="107" t="s">
        <v>3871</v>
      </c>
      <c r="C426" s="147"/>
    </row>
    <row r="427" spans="1:3">
      <c r="A427" s="125"/>
      <c r="B427" s="107" t="s">
        <v>3873</v>
      </c>
      <c r="C427" s="147"/>
    </row>
    <row r="428" spans="1:3">
      <c r="A428" s="125">
        <v>151</v>
      </c>
      <c r="B428" s="107" t="s">
        <v>3874</v>
      </c>
      <c r="C428" s="147">
        <v>43754</v>
      </c>
    </row>
    <row r="429" spans="1:3">
      <c r="A429" s="125"/>
      <c r="B429" s="107" t="s">
        <v>3933</v>
      </c>
      <c r="C429" s="147"/>
    </row>
    <row r="430" spans="1:3">
      <c r="A430" s="125"/>
      <c r="B430" s="107" t="s">
        <v>3934</v>
      </c>
      <c r="C430" s="147"/>
    </row>
    <row r="431" spans="1:3">
      <c r="A431" s="125"/>
      <c r="B431" s="107" t="s">
        <v>3935</v>
      </c>
      <c r="C431" s="147"/>
    </row>
    <row r="432" spans="1:3">
      <c r="A432" s="125">
        <v>152</v>
      </c>
      <c r="B432" s="107" t="s">
        <v>3949</v>
      </c>
      <c r="C432" s="147">
        <v>43762</v>
      </c>
    </row>
    <row r="433" spans="1:3">
      <c r="A433" s="125"/>
      <c r="B433" s="107" t="s">
        <v>3936</v>
      </c>
      <c r="C433" s="147"/>
    </row>
    <row r="434" spans="1:3">
      <c r="A434" s="125">
        <v>153</v>
      </c>
      <c r="B434" s="107" t="s">
        <v>3941</v>
      </c>
      <c r="C434" s="147">
        <v>43775</v>
      </c>
    </row>
    <row r="435" spans="1:3">
      <c r="A435" s="125"/>
      <c r="B435" s="107" t="s">
        <v>3946</v>
      </c>
      <c r="C435" s="147"/>
    </row>
    <row r="436" spans="1:3">
      <c r="A436" s="125"/>
      <c r="B436" s="107" t="s">
        <v>3948</v>
      </c>
      <c r="C436" s="147"/>
    </row>
    <row r="437" spans="1:3">
      <c r="A437" s="125"/>
      <c r="B437" s="107" t="s">
        <v>3950</v>
      </c>
      <c r="C437" s="147"/>
    </row>
    <row r="438" spans="1:3">
      <c r="A438" s="125"/>
      <c r="B438" s="107" t="s">
        <v>3952</v>
      </c>
      <c r="C438" s="147"/>
    </row>
    <row r="439" spans="1:3">
      <c r="A439" s="125"/>
      <c r="B439" s="107" t="s">
        <v>3953</v>
      </c>
      <c r="C439" s="147"/>
    </row>
    <row r="440" spans="1:3">
      <c r="A440" s="125">
        <v>154</v>
      </c>
      <c r="B440" s="107" t="s">
        <v>3955</v>
      </c>
      <c r="C440" s="147">
        <v>43791</v>
      </c>
    </row>
    <row r="441" spans="1:3">
      <c r="A441" s="125"/>
      <c r="B441" s="107" t="s">
        <v>3956</v>
      </c>
      <c r="C441" s="147"/>
    </row>
    <row r="442" spans="1:3">
      <c r="A442" s="125"/>
      <c r="B442" s="107" t="s">
        <v>3995</v>
      </c>
      <c r="C442" s="147"/>
    </row>
    <row r="443" spans="1:3">
      <c r="A443" s="125"/>
      <c r="B443" s="107" t="s">
        <v>3997</v>
      </c>
      <c r="C443" s="147"/>
    </row>
    <row r="444" spans="1:3">
      <c r="A444" s="125"/>
      <c r="B444" s="107" t="s">
        <v>3996</v>
      </c>
      <c r="C444" s="147"/>
    </row>
    <row r="445" spans="1:3">
      <c r="A445" s="125"/>
      <c r="B445" s="107" t="s">
        <v>3998</v>
      </c>
      <c r="C445" s="147"/>
    </row>
    <row r="446" spans="1:3">
      <c r="A446" s="125">
        <v>155</v>
      </c>
      <c r="B446" s="107" t="s">
        <v>4000</v>
      </c>
      <c r="C446" s="147">
        <v>43803</v>
      </c>
    </row>
    <row r="447" spans="1:3">
      <c r="A447" s="125"/>
      <c r="B447" s="107" t="s">
        <v>4011</v>
      </c>
      <c r="C447" s="147"/>
    </row>
    <row r="448" spans="1:3">
      <c r="A448" s="125"/>
      <c r="B448" s="107" t="s">
        <v>4007</v>
      </c>
      <c r="C448" s="147"/>
    </row>
    <row r="449" spans="1:3">
      <c r="A449" s="125"/>
      <c r="B449" s="107" t="s">
        <v>4009</v>
      </c>
      <c r="C449" s="147"/>
    </row>
    <row r="450" spans="1:3">
      <c r="A450" s="125"/>
      <c r="B450" s="107" t="s">
        <v>4010</v>
      </c>
      <c r="C450" s="147"/>
    </row>
    <row r="451" spans="1:3">
      <c r="A451" s="125">
        <v>156</v>
      </c>
      <c r="B451" s="107" t="s">
        <v>4042</v>
      </c>
      <c r="C451" s="147">
        <v>43819</v>
      </c>
    </row>
    <row r="452" spans="1:3">
      <c r="A452" s="125"/>
      <c r="B452" s="107" t="s">
        <v>4013</v>
      </c>
      <c r="C452" s="147"/>
    </row>
    <row r="453" spans="1:3">
      <c r="A453" s="125"/>
      <c r="B453" s="107" t="s">
        <v>4025</v>
      </c>
      <c r="C453" s="147"/>
    </row>
    <row r="454" spans="1:3">
      <c r="A454" s="125"/>
      <c r="B454" s="107" t="s">
        <v>4037</v>
      </c>
      <c r="C454" s="147"/>
    </row>
    <row r="455" spans="1:3">
      <c r="A455" s="125"/>
      <c r="B455" s="107" t="s">
        <v>4038</v>
      </c>
      <c r="C455" s="147"/>
    </row>
    <row r="456" spans="1:3">
      <c r="A456" s="125"/>
      <c r="B456" s="107" t="s">
        <v>4043</v>
      </c>
      <c r="C456" s="147"/>
    </row>
    <row r="457" spans="1:3">
      <c r="A457" s="125"/>
      <c r="B457" s="107" t="s">
        <v>4041</v>
      </c>
      <c r="C457" s="147"/>
    </row>
    <row r="458" spans="1:3">
      <c r="A458" s="125"/>
      <c r="B458" s="107" t="s">
        <v>4044</v>
      </c>
      <c r="C458" s="147"/>
    </row>
    <row r="459" spans="1:3">
      <c r="A459" s="125">
        <v>157</v>
      </c>
      <c r="B459" s="107" t="s">
        <v>4045</v>
      </c>
      <c r="C459" s="147">
        <v>43836</v>
      </c>
    </row>
    <row r="460" spans="1:3">
      <c r="A460" s="125"/>
      <c r="B460" s="107" t="s">
        <v>4049</v>
      </c>
      <c r="C460" s="147"/>
    </row>
    <row r="461" spans="1:3">
      <c r="A461" s="125"/>
      <c r="B461" s="107" t="s">
        <v>4048</v>
      </c>
      <c r="C461" s="147"/>
    </row>
    <row r="462" spans="1:3">
      <c r="A462" s="125"/>
      <c r="B462" s="107" t="s">
        <v>4047</v>
      </c>
      <c r="C462" s="147"/>
    </row>
    <row r="463" spans="1:3">
      <c r="A463" s="125"/>
      <c r="B463" s="107" t="s">
        <v>4051</v>
      </c>
      <c r="C463" s="147"/>
    </row>
    <row r="464" spans="1:3">
      <c r="A464" s="125">
        <v>158</v>
      </c>
      <c r="B464" s="107" t="s">
        <v>4052</v>
      </c>
      <c r="C464" s="147">
        <v>43843</v>
      </c>
    </row>
    <row r="465" spans="1:3">
      <c r="A465" s="125">
        <v>159</v>
      </c>
      <c r="B465" s="107" t="s">
        <v>4074</v>
      </c>
      <c r="C465" s="147">
        <v>43851</v>
      </c>
    </row>
    <row r="466" spans="1:3">
      <c r="A466" s="125"/>
      <c r="B466" s="107" t="s">
        <v>4073</v>
      </c>
      <c r="C466" s="147"/>
    </row>
    <row r="467" spans="1:3">
      <c r="A467" s="125"/>
      <c r="B467" s="107" t="s">
        <v>4097</v>
      </c>
      <c r="C467" s="147"/>
    </row>
    <row r="468" spans="1:3">
      <c r="A468" s="125"/>
      <c r="B468" s="107" t="s">
        <v>4091</v>
      </c>
      <c r="C468" s="147"/>
    </row>
    <row r="469" spans="1:3">
      <c r="A469" s="125"/>
      <c r="B469" s="107" t="s">
        <v>4098</v>
      </c>
      <c r="C469" s="147"/>
    </row>
    <row r="470" spans="1:3">
      <c r="A470" s="125"/>
      <c r="B470" s="107" t="s">
        <v>4099</v>
      </c>
      <c r="C470" s="147"/>
    </row>
    <row r="471" spans="1:3">
      <c r="A471" s="125">
        <v>160</v>
      </c>
      <c r="B471" s="107" t="s">
        <v>4124</v>
      </c>
      <c r="C471" s="147">
        <v>43865</v>
      </c>
    </row>
    <row r="472" spans="1:3">
      <c r="A472" s="125"/>
      <c r="B472" s="107" t="s">
        <v>4125</v>
      </c>
      <c r="C472" s="147"/>
    </row>
    <row r="473" spans="1:3">
      <c r="A473" s="125"/>
      <c r="B473" s="107" t="s">
        <v>4120</v>
      </c>
      <c r="C473" s="147"/>
    </row>
    <row r="474" spans="1:3">
      <c r="A474" s="125"/>
      <c r="B474" s="107" t="s">
        <v>4123</v>
      </c>
      <c r="C474" s="147"/>
    </row>
    <row r="475" spans="1:3">
      <c r="A475" s="125"/>
      <c r="B475" s="107" t="s">
        <v>4132</v>
      </c>
      <c r="C475" s="147"/>
    </row>
    <row r="476" spans="1:3">
      <c r="A476" s="125"/>
      <c r="B476" s="107" t="s">
        <v>4128</v>
      </c>
      <c r="C476" s="147"/>
    </row>
    <row r="477" spans="1:3">
      <c r="A477" s="125"/>
      <c r="B477" s="107" t="s">
        <v>4129</v>
      </c>
      <c r="C477" s="147"/>
    </row>
    <row r="478" spans="1:3">
      <c r="A478" s="125"/>
      <c r="B478" s="107" t="s">
        <v>4130</v>
      </c>
      <c r="C478" s="147"/>
    </row>
    <row r="479" spans="1:3">
      <c r="A479" s="125"/>
      <c r="B479" s="107" t="s">
        <v>4131</v>
      </c>
      <c r="C479" s="147"/>
    </row>
    <row r="480" spans="1:3">
      <c r="A480" s="125">
        <v>161</v>
      </c>
      <c r="B480" s="107" t="s">
        <v>4133</v>
      </c>
      <c r="C480" s="147">
        <v>43879</v>
      </c>
    </row>
    <row r="481" spans="1:3">
      <c r="A481" s="125"/>
      <c r="B481" s="107" t="s">
        <v>4134</v>
      </c>
      <c r="C481" s="147"/>
    </row>
    <row r="482" spans="1:3">
      <c r="A482" s="125"/>
      <c r="B482" s="107" t="s">
        <v>4136</v>
      </c>
      <c r="C482" s="147"/>
    </row>
    <row r="483" spans="1:3">
      <c r="A483" s="125"/>
      <c r="B483" s="107" t="s">
        <v>4137</v>
      </c>
      <c r="C483" s="147"/>
    </row>
    <row r="484" spans="1:3">
      <c r="A484" s="125"/>
      <c r="B484" s="107" t="s">
        <v>4140</v>
      </c>
      <c r="C484" s="147"/>
    </row>
    <row r="485" spans="1:3">
      <c r="A485" s="125"/>
      <c r="B485" s="107" t="s">
        <v>4139</v>
      </c>
      <c r="C485" s="147"/>
    </row>
    <row r="486" spans="1:3">
      <c r="A486" s="125">
        <v>162</v>
      </c>
      <c r="B486" s="107" t="s">
        <v>4168</v>
      </c>
      <c r="C486" s="147">
        <v>43893</v>
      </c>
    </row>
    <row r="487" spans="1:3">
      <c r="A487" s="125"/>
      <c r="B487" s="107" t="s">
        <v>4174</v>
      </c>
      <c r="C487" s="147"/>
    </row>
    <row r="488" spans="1:3">
      <c r="A488" s="125">
        <v>163</v>
      </c>
      <c r="B488" s="107" t="s">
        <v>4175</v>
      </c>
      <c r="C488" s="147">
        <v>43909</v>
      </c>
    </row>
    <row r="489" spans="1:3">
      <c r="A489" s="125"/>
      <c r="B489" s="107" t="s">
        <v>4238</v>
      </c>
      <c r="C489" s="147"/>
    </row>
    <row r="490" spans="1:3">
      <c r="A490" s="125"/>
      <c r="B490" s="107" t="s">
        <v>4225</v>
      </c>
      <c r="C490" s="147"/>
    </row>
    <row r="491" spans="1:3">
      <c r="A491" s="125"/>
      <c r="B491" s="107" t="s">
        <v>4013</v>
      </c>
      <c r="C491" s="147"/>
    </row>
    <row r="492" spans="1:3">
      <c r="A492" s="125"/>
      <c r="B492" s="107" t="s">
        <v>4237</v>
      </c>
      <c r="C492" s="147"/>
    </row>
    <row r="493" spans="1:3">
      <c r="A493" s="125">
        <v>164</v>
      </c>
      <c r="B493" s="107" t="s">
        <v>4239</v>
      </c>
      <c r="C493" s="147">
        <v>43930</v>
      </c>
    </row>
    <row r="494" spans="1:3">
      <c r="A494" s="125"/>
      <c r="B494" s="107" t="s">
        <v>4013</v>
      </c>
      <c r="C494" s="147"/>
    </row>
    <row r="495" spans="1:3">
      <c r="A495" s="125"/>
      <c r="B495" s="107" t="s">
        <v>4240</v>
      </c>
      <c r="C495" s="147"/>
    </row>
    <row r="496" spans="1:3">
      <c r="A496" s="125"/>
      <c r="B496" s="107" t="s">
        <v>4241</v>
      </c>
      <c r="C496" s="147"/>
    </row>
    <row r="497" spans="1:3">
      <c r="A497" s="125">
        <v>165</v>
      </c>
      <c r="B497" s="107" t="s">
        <v>4270</v>
      </c>
      <c r="C497" s="147">
        <v>43936</v>
      </c>
    </row>
    <row r="498" spans="1:3">
      <c r="A498" s="125">
        <v>166</v>
      </c>
      <c r="B498" s="107" t="s">
        <v>4294</v>
      </c>
      <c r="C498" s="147">
        <v>43951</v>
      </c>
    </row>
    <row r="499" spans="1:3">
      <c r="A499" s="125"/>
      <c r="B499" s="107" t="s">
        <v>4271</v>
      </c>
      <c r="C499" s="147"/>
    </row>
    <row r="500" spans="1:3">
      <c r="A500" s="125"/>
      <c r="B500" s="107" t="s">
        <v>4272</v>
      </c>
      <c r="C500" s="147"/>
    </row>
    <row r="501" spans="1:3">
      <c r="A501" s="125"/>
      <c r="B501" s="107" t="s">
        <v>4274</v>
      </c>
      <c r="C501" s="147"/>
    </row>
    <row r="502" spans="1:3">
      <c r="A502" s="125"/>
      <c r="B502" s="107" t="s">
        <v>4276</v>
      </c>
      <c r="C502" s="147"/>
    </row>
    <row r="503" spans="1:3">
      <c r="A503" s="125"/>
      <c r="B503" s="107" t="s">
        <v>4285</v>
      </c>
      <c r="C503" s="147"/>
    </row>
    <row r="504" spans="1:3">
      <c r="A504" s="125"/>
      <c r="B504" s="107" t="s">
        <v>4295</v>
      </c>
      <c r="C504" s="147"/>
    </row>
    <row r="505" spans="1:3">
      <c r="A505" s="125">
        <v>167</v>
      </c>
      <c r="B505" s="107" t="s">
        <v>4296</v>
      </c>
      <c r="C505" s="147">
        <v>43979</v>
      </c>
    </row>
    <row r="506" spans="1:3">
      <c r="A506" s="125"/>
      <c r="B506" s="107" t="s">
        <v>4297</v>
      </c>
      <c r="C506" s="147"/>
    </row>
    <row r="507" spans="1:3">
      <c r="A507" s="125"/>
      <c r="B507" s="107" t="s">
        <v>4299</v>
      </c>
      <c r="C507" s="147"/>
    </row>
    <row r="508" spans="1:3">
      <c r="A508" s="125"/>
      <c r="B508" s="107" t="s">
        <v>4330</v>
      </c>
      <c r="C508" s="147"/>
    </row>
    <row r="509" spans="1:3">
      <c r="A509" s="125"/>
      <c r="B509" s="107" t="s">
        <v>4329</v>
      </c>
      <c r="C509" s="147"/>
    </row>
    <row r="510" spans="1:3">
      <c r="A510" s="125"/>
      <c r="B510" s="107" t="s">
        <v>4312</v>
      </c>
      <c r="C510" s="147"/>
    </row>
    <row r="511" spans="1:3">
      <c r="A511" s="125"/>
      <c r="B511" s="107" t="s">
        <v>4313</v>
      </c>
      <c r="C511" s="147"/>
    </row>
    <row r="512" spans="1:3">
      <c r="A512" s="125"/>
      <c r="B512" s="107" t="s">
        <v>4272</v>
      </c>
      <c r="C512" s="147"/>
    </row>
    <row r="513" spans="1:3">
      <c r="A513" s="125"/>
      <c r="B513" s="107" t="s">
        <v>4314</v>
      </c>
      <c r="C513" s="147"/>
    </row>
    <row r="514" spans="1:3">
      <c r="A514" s="125"/>
      <c r="B514" s="107" t="s">
        <v>4328</v>
      </c>
      <c r="C514" s="147"/>
    </row>
    <row r="515" spans="1:3">
      <c r="A515" s="125">
        <v>168</v>
      </c>
      <c r="B515" s="107" t="s">
        <v>4331</v>
      </c>
      <c r="C515" s="147">
        <v>43984</v>
      </c>
    </row>
    <row r="516" spans="1:3">
      <c r="A516" s="125"/>
      <c r="B516" s="107" t="s">
        <v>4339</v>
      </c>
      <c r="C516" s="147"/>
    </row>
    <row r="517" spans="1:3">
      <c r="A517" s="125"/>
      <c r="B517" s="107" t="s">
        <v>4342</v>
      </c>
      <c r="C517" s="147"/>
    </row>
    <row r="518" spans="1:3">
      <c r="A518" s="125"/>
      <c r="B518" s="107" t="s">
        <v>4343</v>
      </c>
      <c r="C518" s="147"/>
    </row>
    <row r="519" spans="1:3">
      <c r="A519" s="125">
        <v>169</v>
      </c>
      <c r="B519" s="107" t="s">
        <v>4345</v>
      </c>
      <c r="C519" s="147">
        <v>43985</v>
      </c>
    </row>
    <row r="520" spans="1:3">
      <c r="A520" s="125"/>
      <c r="B520" s="107" t="s">
        <v>4348</v>
      </c>
      <c r="C520" s="147"/>
    </row>
    <row r="521" spans="1:3">
      <c r="A521" s="125">
        <v>170</v>
      </c>
      <c r="B521" s="107" t="s">
        <v>4349</v>
      </c>
      <c r="C521" s="147">
        <v>44008</v>
      </c>
    </row>
    <row r="522" spans="1:3">
      <c r="A522" s="125"/>
      <c r="B522" s="107" t="s">
        <v>4384</v>
      </c>
      <c r="C522" s="147"/>
    </row>
    <row r="523" spans="1:3">
      <c r="A523" s="125"/>
      <c r="B523" s="107" t="s">
        <v>4350</v>
      </c>
      <c r="C523" s="147"/>
    </row>
    <row r="524" spans="1:3">
      <c r="A524" s="125"/>
      <c r="B524" s="107" t="s">
        <v>4353</v>
      </c>
      <c r="C524" s="147"/>
    </row>
    <row r="525" spans="1:3">
      <c r="A525" s="125"/>
      <c r="B525" s="107" t="s">
        <v>4370</v>
      </c>
      <c r="C525" s="147"/>
    </row>
    <row r="526" spans="1:3">
      <c r="A526" s="125"/>
      <c r="B526" s="107" t="s">
        <v>4372</v>
      </c>
      <c r="C526" s="147"/>
    </row>
    <row r="527" spans="1:3">
      <c r="A527" s="125"/>
      <c r="B527" s="107" t="s">
        <v>4383</v>
      </c>
      <c r="C527" s="147"/>
    </row>
    <row r="528" spans="1:3">
      <c r="A528" s="125">
        <v>171</v>
      </c>
      <c r="B528" s="107" t="s">
        <v>4385</v>
      </c>
      <c r="C528" s="147">
        <v>44028</v>
      </c>
    </row>
    <row r="529" spans="1:3">
      <c r="A529" s="125"/>
      <c r="B529" s="107" t="s">
        <v>4434</v>
      </c>
      <c r="C529" s="147"/>
    </row>
    <row r="530" spans="1:3">
      <c r="A530" s="125"/>
      <c r="B530" s="107" t="s">
        <v>4389</v>
      </c>
      <c r="C530" s="147"/>
    </row>
    <row r="531" spans="1:3">
      <c r="A531" s="125"/>
      <c r="B531" s="107" t="s">
        <v>4390</v>
      </c>
      <c r="C531" s="147"/>
    </row>
    <row r="532" spans="1:3">
      <c r="A532" s="125"/>
      <c r="B532" s="107" t="s">
        <v>4391</v>
      </c>
      <c r="C532" s="147"/>
    </row>
    <row r="533" spans="1:3">
      <c r="A533" s="125">
        <v>172</v>
      </c>
      <c r="B533" s="107" t="s">
        <v>4435</v>
      </c>
      <c r="C533" s="147">
        <v>44059</v>
      </c>
    </row>
    <row r="534" spans="1:3">
      <c r="A534" s="125"/>
      <c r="B534" s="107" t="s">
        <v>4436</v>
      </c>
      <c r="C534" s="147"/>
    </row>
    <row r="535" spans="1:3">
      <c r="A535" s="125"/>
      <c r="B535" s="107" t="s">
        <v>4434</v>
      </c>
      <c r="C535" s="147"/>
    </row>
    <row r="536" spans="1:3">
      <c r="A536" s="125"/>
      <c r="B536" s="107" t="s">
        <v>4449</v>
      </c>
      <c r="C536" s="147"/>
    </row>
    <row r="537" spans="1:3">
      <c r="A537" s="125"/>
      <c r="B537" s="107" t="s">
        <v>4450</v>
      </c>
      <c r="C537" s="147"/>
    </row>
    <row r="538" spans="1:3">
      <c r="A538" s="125"/>
      <c r="B538" s="107" t="s">
        <v>4461</v>
      </c>
      <c r="C538" s="147"/>
    </row>
    <row r="539" spans="1:3">
      <c r="A539" s="125"/>
      <c r="B539" s="107" t="s">
        <v>4460</v>
      </c>
      <c r="C539" s="147"/>
    </row>
    <row r="540" spans="1:3">
      <c r="A540" s="125">
        <v>173</v>
      </c>
      <c r="B540" s="107" t="s">
        <v>4477</v>
      </c>
      <c r="C540" s="147">
        <v>44067</v>
      </c>
    </row>
    <row r="541" spans="1:3">
      <c r="A541" s="125"/>
      <c r="B541" s="107" t="s">
        <v>4476</v>
      </c>
      <c r="C541" s="147"/>
    </row>
    <row r="542" spans="1:3">
      <c r="A542" s="125"/>
      <c r="B542" s="107" t="s">
        <v>4475</v>
      </c>
      <c r="C542" s="147"/>
    </row>
    <row r="543" spans="1:3">
      <c r="A543" s="125"/>
      <c r="B543" s="107" t="s">
        <v>4478</v>
      </c>
      <c r="C543" s="147"/>
    </row>
    <row r="544" spans="1:3">
      <c r="A544" s="125"/>
      <c r="B544" s="107" t="s">
        <v>4479</v>
      </c>
      <c r="C544" s="147"/>
    </row>
    <row r="545" spans="1:3">
      <c r="A545" s="125">
        <v>174</v>
      </c>
      <c r="B545" s="107" t="s">
        <v>4486</v>
      </c>
      <c r="C545" s="147">
        <v>44091</v>
      </c>
    </row>
    <row r="546" spans="1:3">
      <c r="A546" s="125"/>
      <c r="B546" s="107" t="s">
        <v>4487</v>
      </c>
      <c r="C546" s="147"/>
    </row>
    <row r="547" spans="1:3">
      <c r="A547" s="125"/>
      <c r="B547" s="107" t="s">
        <v>4488</v>
      </c>
      <c r="C547" s="147"/>
    </row>
    <row r="548" spans="1:3">
      <c r="A548" s="125"/>
      <c r="B548" s="107" t="s">
        <v>4489</v>
      </c>
      <c r="C548" s="147"/>
    </row>
    <row r="549" spans="1:3">
      <c r="A549" s="125"/>
      <c r="B549" s="107" t="s">
        <v>4491</v>
      </c>
      <c r="C549" s="147"/>
    </row>
    <row r="550" spans="1:3">
      <c r="A550" s="125"/>
      <c r="B550" s="107" t="s">
        <v>4540</v>
      </c>
      <c r="C550" s="147"/>
    </row>
    <row r="551" spans="1:3">
      <c r="A551" s="125">
        <v>175</v>
      </c>
      <c r="B551" s="107" t="s">
        <v>4541</v>
      </c>
      <c r="C551" s="147">
        <v>44105</v>
      </c>
    </row>
    <row r="552" spans="1:3">
      <c r="A552" s="125"/>
      <c r="B552" s="107" t="s">
        <v>4542</v>
      </c>
      <c r="C552" s="147"/>
    </row>
    <row r="553" spans="1:3">
      <c r="A553" s="125"/>
      <c r="B553" s="107" t="s">
        <v>4545</v>
      </c>
      <c r="C553" s="147"/>
    </row>
    <row r="554" spans="1:3">
      <c r="A554" s="125"/>
      <c r="B554" s="107" t="s">
        <v>4544</v>
      </c>
      <c r="C554" s="147"/>
    </row>
    <row r="555" spans="1:3">
      <c r="A555" s="125"/>
      <c r="B555" s="107" t="s">
        <v>4546</v>
      </c>
      <c r="C555" s="147"/>
    </row>
    <row r="556" spans="1:3">
      <c r="A556" s="125"/>
      <c r="B556" s="107" t="s">
        <v>4575</v>
      </c>
      <c r="C556" s="147"/>
    </row>
    <row r="557" spans="1:3">
      <c r="A557" s="125"/>
      <c r="B557" s="107" t="s">
        <v>4572</v>
      </c>
      <c r="C557" s="147"/>
    </row>
    <row r="558" spans="1:3">
      <c r="A558" s="125"/>
      <c r="B558" s="107" t="s">
        <v>4593</v>
      </c>
      <c r="C558" s="147"/>
    </row>
    <row r="559" spans="1:3">
      <c r="A559" s="125"/>
      <c r="B559" s="107" t="s">
        <v>4595</v>
      </c>
      <c r="C559" s="147"/>
    </row>
    <row r="560" spans="1:3">
      <c r="A560" s="125"/>
      <c r="B560" s="107" t="s">
        <v>4596</v>
      </c>
      <c r="C560" s="147"/>
    </row>
    <row r="561" spans="1:3">
      <c r="A561" s="125">
        <v>176</v>
      </c>
      <c r="B561" s="107" t="s">
        <v>4597</v>
      </c>
      <c r="C561" s="147">
        <v>44123</v>
      </c>
    </row>
    <row r="562" spans="1:3">
      <c r="A562" s="125"/>
      <c r="B562" s="107" t="s">
        <v>4598</v>
      </c>
      <c r="C562" s="147"/>
    </row>
    <row r="563" spans="1:3">
      <c r="A563" s="125"/>
      <c r="B563" s="107" t="s">
        <v>4599</v>
      </c>
      <c r="C563" s="147"/>
    </row>
    <row r="564" spans="1:3">
      <c r="A564" s="125"/>
      <c r="B564" s="107" t="s">
        <v>4331</v>
      </c>
      <c r="C564" s="147"/>
    </row>
    <row r="565" spans="1:3">
      <c r="A565" s="125"/>
      <c r="B565" s="107" t="s">
        <v>4602</v>
      </c>
      <c r="C565" s="147"/>
    </row>
    <row r="566" spans="1:3">
      <c r="A566" s="125"/>
      <c r="B566" s="107" t="s">
        <v>4605</v>
      </c>
      <c r="C566" s="147"/>
    </row>
    <row r="567" spans="1:3">
      <c r="A567" s="125">
        <v>177</v>
      </c>
      <c r="B567" s="107" t="s">
        <v>4614</v>
      </c>
      <c r="C567" s="147">
        <v>44134</v>
      </c>
    </row>
    <row r="568" spans="1:3">
      <c r="A568" s="125"/>
      <c r="B568" s="107" t="s">
        <v>4612</v>
      </c>
      <c r="C568" s="147"/>
    </row>
    <row r="569" spans="1:3">
      <c r="A569" s="125"/>
      <c r="B569" s="107" t="s">
        <v>4613</v>
      </c>
      <c r="C569" s="147"/>
    </row>
    <row r="570" spans="1:3">
      <c r="A570" s="125"/>
      <c r="B570" s="107" t="s">
        <v>4615</v>
      </c>
      <c r="C570" s="147"/>
    </row>
    <row r="571" spans="1:3">
      <c r="A571" s="125"/>
      <c r="B571" s="107" t="s">
        <v>4616</v>
      </c>
      <c r="C571" s="147"/>
    </row>
    <row r="572" spans="1:3">
      <c r="A572" s="125"/>
      <c r="B572" s="107" t="s">
        <v>4633</v>
      </c>
      <c r="C572" s="147"/>
    </row>
    <row r="573" spans="1:3">
      <c r="A573" s="125"/>
      <c r="B573" s="107" t="s">
        <v>4635</v>
      </c>
      <c r="C573" s="147"/>
    </row>
    <row r="574" spans="1:3">
      <c r="A574" s="125"/>
      <c r="B574" s="107" t="s">
        <v>4634</v>
      </c>
      <c r="C574" s="147"/>
    </row>
    <row r="575" spans="1:3">
      <c r="A575" s="125">
        <v>178</v>
      </c>
      <c r="B575" s="107" t="s">
        <v>4331</v>
      </c>
      <c r="C575" s="147">
        <v>44159</v>
      </c>
    </row>
    <row r="576" spans="1:3">
      <c r="A576" s="125"/>
      <c r="B576" s="107" t="s">
        <v>4670</v>
      </c>
      <c r="C576" s="147"/>
    </row>
    <row r="577" spans="1:3">
      <c r="A577" s="125"/>
      <c r="B577" s="107" t="s">
        <v>4667</v>
      </c>
      <c r="C577" s="147"/>
    </row>
    <row r="578" spans="1:3">
      <c r="A578" s="125"/>
      <c r="B578" s="107" t="s">
        <v>4666</v>
      </c>
      <c r="C578" s="147"/>
    </row>
    <row r="579" spans="1:3">
      <c r="A579" s="125"/>
      <c r="B579" s="107" t="s">
        <v>4665</v>
      </c>
      <c r="C579" s="147"/>
    </row>
    <row r="580" spans="1:3">
      <c r="A580" s="125">
        <v>179</v>
      </c>
      <c r="B580" s="107" t="s">
        <v>4671</v>
      </c>
      <c r="C580" s="147">
        <v>44176</v>
      </c>
    </row>
    <row r="581" spans="1:3">
      <c r="A581" s="125"/>
      <c r="B581" s="107" t="s">
        <v>4672</v>
      </c>
      <c r="C581" s="147"/>
    </row>
    <row r="582" spans="1:3">
      <c r="A582" s="125"/>
      <c r="B582" s="107" t="s">
        <v>4331</v>
      </c>
      <c r="C582" s="147"/>
    </row>
    <row r="583" spans="1:3">
      <c r="A583" s="125"/>
      <c r="B583" s="107" t="s">
        <v>4701</v>
      </c>
      <c r="C583" s="147"/>
    </row>
    <row r="584" spans="1:3">
      <c r="A584" s="125"/>
      <c r="B584" s="107" t="s">
        <v>4673</v>
      </c>
      <c r="C584" s="147"/>
    </row>
    <row r="585" spans="1:3">
      <c r="A585" s="125"/>
      <c r="B585" s="107" t="s">
        <v>4674</v>
      </c>
      <c r="C585" s="147"/>
    </row>
    <row r="586" spans="1:3">
      <c r="A586" s="125"/>
      <c r="B586" s="107" t="s">
        <v>4695</v>
      </c>
      <c r="C586" s="147"/>
    </row>
    <row r="587" spans="1:3">
      <c r="A587" s="125"/>
      <c r="B587" s="107" t="s">
        <v>4698</v>
      </c>
      <c r="C587" s="147"/>
    </row>
    <row r="588" spans="1:3">
      <c r="A588" s="125"/>
      <c r="B588" s="107" t="s">
        <v>4700</v>
      </c>
      <c r="C588" s="147"/>
    </row>
    <row r="589" spans="1:3">
      <c r="A589" s="125"/>
      <c r="B589" s="107" t="s">
        <v>4703</v>
      </c>
      <c r="C589" s="147"/>
    </row>
    <row r="590" spans="1:3">
      <c r="A590" s="125">
        <v>180</v>
      </c>
      <c r="B590" s="107" t="s">
        <v>4713</v>
      </c>
      <c r="C590" s="147">
        <v>44210</v>
      </c>
    </row>
    <row r="591" spans="1:3">
      <c r="A591" s="125"/>
      <c r="B591" s="107" t="s">
        <v>4721</v>
      </c>
      <c r="C591" s="147"/>
    </row>
    <row r="592" spans="1:3">
      <c r="A592" s="125"/>
      <c r="B592" s="107" t="s">
        <v>4718</v>
      </c>
      <c r="C592" s="147"/>
    </row>
    <row r="593" spans="1:3">
      <c r="A593" s="125"/>
      <c r="B593" s="107" t="s">
        <v>4720</v>
      </c>
      <c r="C593" s="147"/>
    </row>
    <row r="594" spans="1:3">
      <c r="A594" s="125"/>
      <c r="B594" s="107" t="s">
        <v>4719</v>
      </c>
      <c r="C594" s="147"/>
    </row>
    <row r="595" spans="1:3">
      <c r="A595" s="125"/>
      <c r="B595" s="107" t="s">
        <v>4716</v>
      </c>
      <c r="C595" s="147"/>
    </row>
    <row r="596" spans="1:3">
      <c r="A596" s="125"/>
      <c r="B596" s="107" t="s">
        <v>4717</v>
      </c>
      <c r="C596" s="147"/>
    </row>
    <row r="597" spans="1:3">
      <c r="A597" s="125"/>
      <c r="B597" s="107" t="s">
        <v>4331</v>
      </c>
      <c r="C597" s="147"/>
    </row>
    <row r="598" spans="1:3">
      <c r="A598" s="125"/>
      <c r="B598" s="107" t="s">
        <v>4736</v>
      </c>
      <c r="C598" s="147"/>
    </row>
    <row r="599" spans="1:3">
      <c r="A599" s="125"/>
      <c r="B599" s="107" t="s">
        <v>4737</v>
      </c>
      <c r="C599" s="147"/>
    </row>
    <row r="600" spans="1:3">
      <c r="A600" s="125"/>
      <c r="B600" s="107" t="s">
        <v>4754</v>
      </c>
      <c r="C600" s="147"/>
    </row>
    <row r="601" spans="1:3">
      <c r="A601" s="125"/>
      <c r="B601" s="107" t="s">
        <v>4769</v>
      </c>
      <c r="C601" s="147"/>
    </row>
    <row r="602" spans="1:3">
      <c r="A602" s="125"/>
      <c r="B602" s="107" t="s">
        <v>4813</v>
      </c>
      <c r="C602" s="147"/>
    </row>
    <row r="603" spans="1:3">
      <c r="A603" s="125"/>
      <c r="B603" s="107" t="s">
        <v>4768</v>
      </c>
      <c r="C603" s="147"/>
    </row>
    <row r="604" spans="1:3">
      <c r="A604" s="125"/>
      <c r="B604" s="107" t="s">
        <v>4810</v>
      </c>
      <c r="C604" s="147"/>
    </row>
    <row r="605" spans="1:3">
      <c r="A605" s="125"/>
      <c r="B605" s="107" t="s">
        <v>4811</v>
      </c>
      <c r="C605" s="147"/>
    </row>
    <row r="606" spans="1:3">
      <c r="A606" s="125"/>
      <c r="B606" s="107" t="s">
        <v>4765</v>
      </c>
      <c r="C606" s="147"/>
    </row>
    <row r="607" spans="1:3">
      <c r="A607" s="125"/>
      <c r="B607" s="107" t="s">
        <v>4766</v>
      </c>
      <c r="C607" s="147"/>
    </row>
    <row r="608" spans="1:3">
      <c r="A608" s="125"/>
      <c r="B608" s="107" t="s">
        <v>4767</v>
      </c>
      <c r="C608" s="147"/>
    </row>
    <row r="609" spans="1:3">
      <c r="A609" s="125"/>
      <c r="B609" s="107" t="s">
        <v>4812</v>
      </c>
      <c r="C609" s="147"/>
    </row>
    <row r="610" spans="1:3">
      <c r="A610" s="125"/>
      <c r="B610" s="107" t="s">
        <v>4820</v>
      </c>
      <c r="C610" s="147"/>
    </row>
    <row r="611" spans="1:3">
      <c r="A611" s="125"/>
      <c r="B611" s="107" t="s">
        <v>4818</v>
      </c>
      <c r="C611" s="147"/>
    </row>
    <row r="612" spans="1:3">
      <c r="A612" s="125"/>
      <c r="B612" s="107" t="s">
        <v>4821</v>
      </c>
      <c r="C612" s="147"/>
    </row>
    <row r="613" spans="1:3">
      <c r="A613" s="125">
        <v>181</v>
      </c>
      <c r="B613" s="107" t="s">
        <v>4822</v>
      </c>
      <c r="C613" s="147">
        <v>44214</v>
      </c>
    </row>
    <row r="614" spans="1:3">
      <c r="A614" s="125">
        <v>182</v>
      </c>
      <c r="B614" s="107" t="s">
        <v>4823</v>
      </c>
      <c r="C614" s="147">
        <v>44244</v>
      </c>
    </row>
    <row r="615" spans="1:3">
      <c r="A615" s="125"/>
      <c r="B615" s="107" t="s">
        <v>4824</v>
      </c>
      <c r="C615" s="147"/>
    </row>
    <row r="616" spans="1:3">
      <c r="A616" s="125"/>
      <c r="B616" s="107" t="s">
        <v>4844</v>
      </c>
      <c r="C616" s="147"/>
    </row>
    <row r="617" spans="1:3">
      <c r="A617" s="125"/>
      <c r="B617" s="107" t="s">
        <v>4831</v>
      </c>
      <c r="C617" s="147"/>
    </row>
    <row r="618" spans="1:3">
      <c r="A618" s="125"/>
      <c r="B618" s="107" t="s">
        <v>4832</v>
      </c>
      <c r="C618" s="147"/>
    </row>
    <row r="619" spans="1:3">
      <c r="A619" s="125"/>
      <c r="B619" s="107" t="s">
        <v>4833</v>
      </c>
      <c r="C619" s="147"/>
    </row>
    <row r="620" spans="1:3">
      <c r="A620" s="125"/>
      <c r="B620" s="107" t="s">
        <v>4834</v>
      </c>
      <c r="C620" s="147"/>
    </row>
    <row r="621" spans="1:3">
      <c r="A621" s="125"/>
      <c r="B621" s="107" t="s">
        <v>4838</v>
      </c>
      <c r="C621" s="147"/>
    </row>
    <row r="622" spans="1:3">
      <c r="A622" s="125"/>
      <c r="B622" s="107" t="s">
        <v>4842</v>
      </c>
      <c r="C622" s="147"/>
    </row>
    <row r="623" spans="1:3">
      <c r="A623" s="125"/>
      <c r="B623" s="107" t="s">
        <v>4331</v>
      </c>
      <c r="C623" s="147"/>
    </row>
    <row r="624" spans="1:3">
      <c r="A624" s="125"/>
      <c r="B624" s="107" t="s">
        <v>4845</v>
      </c>
      <c r="C624" s="147"/>
    </row>
    <row r="625" spans="1:3">
      <c r="A625" s="125"/>
      <c r="B625" s="107" t="s">
        <v>4846</v>
      </c>
      <c r="C625" s="147"/>
    </row>
    <row r="626" spans="1:3">
      <c r="A626" s="125"/>
      <c r="B626" s="107" t="s">
        <v>4860</v>
      </c>
      <c r="C626" s="147"/>
    </row>
    <row r="627" spans="1:3">
      <c r="A627" s="125"/>
      <c r="B627" s="107" t="s">
        <v>4737</v>
      </c>
      <c r="C627" s="147"/>
    </row>
    <row r="628" spans="1:3">
      <c r="A628" s="125"/>
      <c r="B628" s="107" t="s">
        <v>4861</v>
      </c>
      <c r="C628" s="147"/>
    </row>
    <row r="629" spans="1:3">
      <c r="A629" s="125"/>
      <c r="B629" s="107" t="s">
        <v>4872</v>
      </c>
      <c r="C629" s="147"/>
    </row>
    <row r="630" spans="1:3">
      <c r="A630" s="125"/>
      <c r="B630" s="107" t="s">
        <v>4862</v>
      </c>
      <c r="C630" s="147"/>
    </row>
    <row r="631" spans="1:3">
      <c r="A631" s="125">
        <v>183</v>
      </c>
      <c r="B631" s="107" t="s">
        <v>4880</v>
      </c>
      <c r="C631" s="147">
        <v>44253</v>
      </c>
    </row>
    <row r="632" spans="1:3">
      <c r="A632" s="125"/>
      <c r="B632" s="107" t="s">
        <v>4890</v>
      </c>
      <c r="C632" s="147"/>
    </row>
    <row r="633" spans="1:3">
      <c r="A633" s="125"/>
      <c r="B633" s="107" t="s">
        <v>4897</v>
      </c>
      <c r="C633" s="147"/>
    </row>
    <row r="634" spans="1:3">
      <c r="A634" s="125"/>
      <c r="B634" s="107" t="s">
        <v>4898</v>
      </c>
      <c r="C634" s="147"/>
    </row>
    <row r="635" spans="1:3">
      <c r="A635" s="125"/>
      <c r="B635" s="107" t="s">
        <v>4913</v>
      </c>
      <c r="C635" s="147"/>
    </row>
    <row r="636" spans="1:3">
      <c r="A636" s="125"/>
      <c r="B636" s="107" t="s">
        <v>4914</v>
      </c>
      <c r="C636" s="147"/>
    </row>
    <row r="637" spans="1:3">
      <c r="A637" s="125"/>
      <c r="B637" s="107" t="s">
        <v>4915</v>
      </c>
      <c r="C637" s="147"/>
    </row>
    <row r="638" spans="1:3">
      <c r="A638" s="125"/>
      <c r="B638" s="107" t="s">
        <v>4916</v>
      </c>
      <c r="C638" s="147"/>
    </row>
    <row r="639" spans="1:3">
      <c r="A639" s="125">
        <v>184</v>
      </c>
      <c r="B639" s="107" t="s">
        <v>4331</v>
      </c>
      <c r="C639" s="147">
        <v>44271</v>
      </c>
    </row>
    <row r="640" spans="1:3">
      <c r="A640" s="125"/>
      <c r="B640" s="107" t="s">
        <v>4918</v>
      </c>
      <c r="C640" s="147"/>
    </row>
    <row r="641" spans="1:3">
      <c r="A641" s="125"/>
      <c r="B641" s="107" t="s">
        <v>4922</v>
      </c>
      <c r="C641" s="147"/>
    </row>
    <row r="642" spans="1:3">
      <c r="A642" s="125"/>
      <c r="B642" s="107" t="s">
        <v>4924</v>
      </c>
      <c r="C642" s="147"/>
    </row>
    <row r="643" spans="1:3">
      <c r="A643" s="125"/>
      <c r="B643" s="107" t="s">
        <v>4926</v>
      </c>
      <c r="C643" s="147"/>
    </row>
    <row r="644" spans="1:3">
      <c r="A644" s="125"/>
      <c r="B644" s="107" t="s">
        <v>4927</v>
      </c>
      <c r="C644" s="147"/>
    </row>
    <row r="645" spans="1:3">
      <c r="A645" s="125"/>
      <c r="B645" s="107" t="s">
        <v>4928</v>
      </c>
      <c r="C645" s="147"/>
    </row>
    <row r="646" spans="1:3">
      <c r="A646" s="125"/>
      <c r="B646" s="107" t="s">
        <v>4929</v>
      </c>
      <c r="C646" s="147"/>
    </row>
    <row r="647" spans="1:3">
      <c r="A647" s="125"/>
      <c r="B647" s="107" t="s">
        <v>4935</v>
      </c>
      <c r="C647" s="147"/>
    </row>
    <row r="648" spans="1:3">
      <c r="A648" s="125"/>
      <c r="B648" s="107" t="s">
        <v>4936</v>
      </c>
      <c r="C648" s="147"/>
    </row>
    <row r="649" spans="1:3">
      <c r="A649" s="125"/>
      <c r="B649" s="107" t="s">
        <v>4937</v>
      </c>
      <c r="C649" s="147"/>
    </row>
    <row r="650" spans="1:3">
      <c r="A650" s="125"/>
      <c r="B650" s="107" t="s">
        <v>4940</v>
      </c>
      <c r="C650" s="147"/>
    </row>
    <row r="651" spans="1:3">
      <c r="A651" s="125"/>
      <c r="B651" s="107" t="s">
        <v>4944</v>
      </c>
      <c r="C651" s="147"/>
    </row>
    <row r="652" spans="1:3">
      <c r="A652" s="125"/>
      <c r="B652" s="107" t="s">
        <v>4942</v>
      </c>
      <c r="C652" s="147"/>
    </row>
    <row r="653" spans="1:3">
      <c r="A653" s="125"/>
      <c r="B653" s="107" t="s">
        <v>4943</v>
      </c>
      <c r="C653" s="147"/>
    </row>
    <row r="654" spans="1:3">
      <c r="A654" s="125">
        <v>185</v>
      </c>
      <c r="B654" s="107" t="s">
        <v>4945</v>
      </c>
      <c r="C654" s="147">
        <v>44286</v>
      </c>
    </row>
    <row r="655" spans="1:3">
      <c r="A655" s="125"/>
      <c r="B655" s="107" t="s">
        <v>4958</v>
      </c>
      <c r="C655" s="147"/>
    </row>
    <row r="656" spans="1:3">
      <c r="A656" s="125"/>
      <c r="B656" s="107" t="s">
        <v>4959</v>
      </c>
      <c r="C656" s="147"/>
    </row>
    <row r="657" spans="1:3">
      <c r="A657" s="125"/>
      <c r="B657" s="107" t="s">
        <v>4961</v>
      </c>
      <c r="C657" s="147"/>
    </row>
    <row r="658" spans="1:3">
      <c r="A658" s="125"/>
      <c r="B658" s="107" t="s">
        <v>4962</v>
      </c>
      <c r="C658" s="147"/>
    </row>
    <row r="659" spans="1:3">
      <c r="A659" s="125"/>
      <c r="B659" s="107" t="s">
        <v>4331</v>
      </c>
      <c r="C659" s="147"/>
    </row>
    <row r="660" spans="1:3">
      <c r="A660" s="125">
        <v>186</v>
      </c>
      <c r="B660" s="107" t="s">
        <v>4965</v>
      </c>
      <c r="C660" s="147">
        <v>44299</v>
      </c>
    </row>
    <row r="661" spans="1:3">
      <c r="A661" s="125"/>
      <c r="B661" s="107" t="s">
        <v>4737</v>
      </c>
      <c r="C661" s="147"/>
    </row>
    <row r="662" spans="1:3">
      <c r="A662" s="125"/>
      <c r="B662" s="107" t="s">
        <v>4993</v>
      </c>
      <c r="C662" s="147"/>
    </row>
    <row r="663" spans="1:3">
      <c r="A663" s="125"/>
      <c r="B663" s="107" t="s">
        <v>4979</v>
      </c>
      <c r="C663" s="147"/>
    </row>
    <row r="664" spans="1:3">
      <c r="A664" s="125"/>
      <c r="B664" s="107" t="s">
        <v>4987</v>
      </c>
      <c r="C664" s="147"/>
    </row>
    <row r="665" spans="1:3">
      <c r="A665" s="125"/>
      <c r="B665" s="107" t="s">
        <v>4986</v>
      </c>
      <c r="C665" s="147"/>
    </row>
    <row r="666" spans="1:3" ht="15">
      <c r="A666" s="125">
        <v>187</v>
      </c>
      <c r="B666" s="107" t="s">
        <v>4997</v>
      </c>
      <c r="C666" s="147">
        <v>44316</v>
      </c>
    </row>
    <row r="667" spans="1:3">
      <c r="A667" s="125"/>
      <c r="B667" s="107" t="s">
        <v>4998</v>
      </c>
      <c r="C667" s="147"/>
    </row>
    <row r="668" spans="1:3">
      <c r="A668" s="125"/>
      <c r="B668" s="107" t="s">
        <v>5000</v>
      </c>
      <c r="C668" s="147"/>
    </row>
    <row r="669" spans="1:3">
      <c r="A669" s="125"/>
      <c r="B669" s="107" t="s">
        <v>5002</v>
      </c>
      <c r="C669" s="147"/>
    </row>
    <row r="670" spans="1:3">
      <c r="A670" s="125">
        <v>188</v>
      </c>
      <c r="B670" s="107" t="s">
        <v>5039</v>
      </c>
      <c r="C670" s="147">
        <v>44344</v>
      </c>
    </row>
    <row r="671" spans="1:3">
      <c r="A671" s="125"/>
      <c r="B671" s="107" t="s">
        <v>5006</v>
      </c>
      <c r="C671" s="147"/>
    </row>
    <row r="672" spans="1:3">
      <c r="A672" s="125"/>
      <c r="B672" s="107" t="s">
        <v>5007</v>
      </c>
      <c r="C672" s="147"/>
    </row>
    <row r="673" spans="1:3">
      <c r="A673" s="125"/>
      <c r="B673" s="107" t="s">
        <v>5020</v>
      </c>
      <c r="C673" s="147"/>
    </row>
    <row r="674" spans="1:3">
      <c r="A674" s="125"/>
      <c r="B674" s="107" t="s">
        <v>5022</v>
      </c>
      <c r="C674" s="147"/>
    </row>
    <row r="675" spans="1:3">
      <c r="A675" s="125"/>
      <c r="B675" s="107" t="s">
        <v>5042</v>
      </c>
      <c r="C675" s="147"/>
    </row>
    <row r="676" spans="1:3">
      <c r="A676" s="125"/>
      <c r="B676" s="107" t="s">
        <v>4331</v>
      </c>
      <c r="C676" s="147"/>
    </row>
    <row r="677" spans="1:3">
      <c r="A677" s="125"/>
      <c r="B677" s="107" t="s">
        <v>5043</v>
      </c>
      <c r="C677" s="147"/>
    </row>
    <row r="678" spans="1:3">
      <c r="A678" s="125">
        <v>189</v>
      </c>
      <c r="B678" s="107" t="s">
        <v>5111</v>
      </c>
      <c r="C678" s="147">
        <v>44351</v>
      </c>
    </row>
    <row r="679" spans="1:3">
      <c r="A679" s="125"/>
      <c r="B679" s="107" t="s">
        <v>5110</v>
      </c>
      <c r="C679" s="147"/>
    </row>
    <row r="680" spans="1:3">
      <c r="A680" s="125"/>
      <c r="B680" s="107" t="s">
        <v>5133</v>
      </c>
      <c r="C680" s="147"/>
    </row>
    <row r="681" spans="1:3">
      <c r="A681" s="125"/>
      <c r="B681" s="107" t="s">
        <v>5134</v>
      </c>
      <c r="C681" s="147"/>
    </row>
    <row r="682" spans="1:3">
      <c r="A682" s="125"/>
      <c r="B682" s="107" t="s">
        <v>5135</v>
      </c>
      <c r="C682" s="147"/>
    </row>
    <row r="683" spans="1:3">
      <c r="A683" s="125"/>
      <c r="B683" s="107" t="s">
        <v>5136</v>
      </c>
      <c r="C683" s="147"/>
    </row>
    <row r="684" spans="1:3">
      <c r="A684" s="125"/>
      <c r="B684" s="107" t="s">
        <v>5137</v>
      </c>
      <c r="C684" s="147"/>
    </row>
    <row r="685" spans="1:3">
      <c r="A685" s="125"/>
      <c r="B685" s="107" t="s">
        <v>5138</v>
      </c>
      <c r="C685" s="147"/>
    </row>
    <row r="686" spans="1:3">
      <c r="A686" s="125"/>
      <c r="B686" s="107" t="s">
        <v>5182</v>
      </c>
      <c r="C686" s="147"/>
    </row>
    <row r="687" spans="1:3">
      <c r="A687" s="125">
        <v>190</v>
      </c>
      <c r="B687" s="107" t="s">
        <v>5227</v>
      </c>
      <c r="C687" s="147">
        <v>44368</v>
      </c>
    </row>
    <row r="688" spans="1:3">
      <c r="A688" s="125"/>
      <c r="B688" s="107" t="s">
        <v>5193</v>
      </c>
      <c r="C688" s="147"/>
    </row>
    <row r="689" spans="1:3">
      <c r="A689" s="125"/>
      <c r="B689" s="107" t="s">
        <v>5224</v>
      </c>
      <c r="C689" s="147"/>
    </row>
    <row r="690" spans="1:3">
      <c r="A690" s="125"/>
      <c r="B690" s="107" t="s">
        <v>5225</v>
      </c>
      <c r="C690" s="147"/>
    </row>
    <row r="691" spans="1:3">
      <c r="A691" s="125"/>
      <c r="B691" s="107" t="s">
        <v>5226</v>
      </c>
      <c r="C691" s="147"/>
    </row>
    <row r="692" spans="1:3">
      <c r="A692" s="125"/>
      <c r="B692" s="107" t="s">
        <v>5228</v>
      </c>
      <c r="C692" s="147"/>
    </row>
    <row r="693" spans="1:3">
      <c r="A693" s="125"/>
      <c r="B693" s="107" t="s">
        <v>5229</v>
      </c>
      <c r="C693" s="147"/>
    </row>
    <row r="694" spans="1:3">
      <c r="A694" s="125">
        <v>191</v>
      </c>
      <c r="B694" s="107" t="s">
        <v>5234</v>
      </c>
      <c r="C694" s="147">
        <v>44391</v>
      </c>
    </row>
    <row r="695" spans="1:3">
      <c r="A695" s="125"/>
      <c r="B695" s="107" t="s">
        <v>5238</v>
      </c>
      <c r="C695" s="147"/>
    </row>
    <row r="696" spans="1:3">
      <c r="A696" s="125"/>
      <c r="B696" s="107" t="s">
        <v>4331</v>
      </c>
      <c r="C696" s="147"/>
    </row>
    <row r="697" spans="1:3">
      <c r="A697" s="125"/>
      <c r="B697" s="107" t="s">
        <v>5236</v>
      </c>
      <c r="C697" s="147"/>
    </row>
    <row r="698" spans="1:3">
      <c r="A698" s="125"/>
      <c r="B698" s="107" t="s">
        <v>4945</v>
      </c>
      <c r="C698" s="147"/>
    </row>
    <row r="699" spans="1:3">
      <c r="A699" s="125">
        <v>192</v>
      </c>
      <c r="B699" s="107" t="s">
        <v>5234</v>
      </c>
      <c r="C699" s="147">
        <v>44411</v>
      </c>
    </row>
    <row r="700" spans="1:3">
      <c r="A700" s="125"/>
      <c r="B700" s="107" t="s">
        <v>5264</v>
      </c>
      <c r="C700" s="147"/>
    </row>
    <row r="701" spans="1:3">
      <c r="A701" s="125"/>
      <c r="B701" s="107" t="s">
        <v>5265</v>
      </c>
      <c r="C701" s="147"/>
    </row>
    <row r="702" spans="1:3">
      <c r="A702" s="125"/>
      <c r="B702" s="107" t="s">
        <v>5246</v>
      </c>
      <c r="C702" s="147"/>
    </row>
    <row r="703" spans="1:3">
      <c r="A703" s="125"/>
      <c r="B703" s="107" t="s">
        <v>5254</v>
      </c>
      <c r="C703" s="147"/>
    </row>
    <row r="704" spans="1:3">
      <c r="A704" s="125"/>
      <c r="B704" s="107" t="s">
        <v>5255</v>
      </c>
      <c r="C704" s="147"/>
    </row>
    <row r="705" spans="1:3">
      <c r="A705" s="125">
        <v>193</v>
      </c>
      <c r="B705" s="107" t="s">
        <v>5309</v>
      </c>
      <c r="C705" s="147">
        <v>44427</v>
      </c>
    </row>
    <row r="706" spans="1:3">
      <c r="A706" s="125"/>
      <c r="B706" s="107" t="s">
        <v>5315</v>
      </c>
      <c r="C706" s="147"/>
    </row>
    <row r="707" spans="1:3">
      <c r="A707" s="125">
        <v>194</v>
      </c>
      <c r="B707" s="107" t="s">
        <v>5320</v>
      </c>
      <c r="C707" s="147">
        <v>44453</v>
      </c>
    </row>
    <row r="708" spans="1:3">
      <c r="A708" s="125"/>
      <c r="B708" s="107" t="s">
        <v>5329</v>
      </c>
      <c r="C708" s="147"/>
    </row>
    <row r="709" spans="1:3">
      <c r="A709" s="125"/>
      <c r="B709" s="107" t="s">
        <v>5326</v>
      </c>
      <c r="C709" s="147"/>
    </row>
    <row r="710" spans="1:3">
      <c r="A710" s="125"/>
      <c r="B710" s="107" t="s">
        <v>5324</v>
      </c>
      <c r="C710" s="147"/>
    </row>
    <row r="711" spans="1:3">
      <c r="A711" s="125"/>
      <c r="B711" s="107" t="s">
        <v>5327</v>
      </c>
      <c r="C711" s="147"/>
    </row>
    <row r="712" spans="1:3">
      <c r="A712" s="125"/>
      <c r="B712" s="107" t="s">
        <v>5328</v>
      </c>
      <c r="C712" s="147"/>
    </row>
    <row r="713" spans="1:3">
      <c r="A713" s="125">
        <v>195</v>
      </c>
      <c r="B713" s="107" t="s">
        <v>5349</v>
      </c>
      <c r="C713" s="147">
        <v>44480</v>
      </c>
    </row>
    <row r="714" spans="1:3">
      <c r="A714" s="125"/>
      <c r="B714" s="107" t="s">
        <v>5354</v>
      </c>
      <c r="C714" s="147"/>
    </row>
    <row r="715" spans="1:3">
      <c r="A715" s="125"/>
      <c r="B715" s="107" t="s">
        <v>5449</v>
      </c>
      <c r="C715" s="147"/>
    </row>
    <row r="716" spans="1:3">
      <c r="A716" s="125"/>
      <c r="B716" s="107" t="s">
        <v>5327</v>
      </c>
      <c r="C716" s="147"/>
    </row>
    <row r="717" spans="1:3">
      <c r="A717" s="125"/>
      <c r="B717" s="107" t="s">
        <v>5357</v>
      </c>
      <c r="C717" s="147"/>
    </row>
    <row r="718" spans="1:3">
      <c r="A718" s="125">
        <v>196</v>
      </c>
      <c r="B718" s="107" t="s">
        <v>5554</v>
      </c>
      <c r="C718" s="147">
        <v>44488</v>
      </c>
    </row>
    <row r="719" spans="1:3">
      <c r="A719" s="125"/>
      <c r="B719" s="107" t="s">
        <v>5465</v>
      </c>
      <c r="C719" s="147"/>
    </row>
    <row r="720" spans="1:3">
      <c r="A720" s="125"/>
      <c r="B720" s="107" t="s">
        <v>5550</v>
      </c>
      <c r="C720" s="147"/>
    </row>
    <row r="721" spans="1:3">
      <c r="A721" s="125"/>
      <c r="B721" s="107" t="s">
        <v>5479</v>
      </c>
      <c r="C721" s="147"/>
    </row>
    <row r="722" spans="1:3">
      <c r="A722" s="125">
        <v>197</v>
      </c>
      <c r="B722" s="107" t="s">
        <v>5728</v>
      </c>
      <c r="C722" s="147">
        <v>44517</v>
      </c>
    </row>
    <row r="723" spans="1:3">
      <c r="A723" s="125"/>
      <c r="B723" s="107" t="s">
        <v>5723</v>
      </c>
      <c r="C723" s="147"/>
    </row>
    <row r="724" spans="1:3">
      <c r="A724" s="125"/>
      <c r="B724" s="107" t="s">
        <v>5727</v>
      </c>
      <c r="C724" s="147"/>
    </row>
    <row r="725" spans="1:3">
      <c r="A725" s="125"/>
      <c r="B725" s="107" t="s">
        <v>5625</v>
      </c>
      <c r="C725" s="147"/>
    </row>
    <row r="726" spans="1:3">
      <c r="A726" s="125"/>
      <c r="B726" s="107" t="s">
        <v>5698</v>
      </c>
      <c r="C726" s="147"/>
    </row>
    <row r="727" spans="1:3">
      <c r="A727" s="125"/>
      <c r="B727" s="107" t="s">
        <v>5700</v>
      </c>
      <c r="C727" s="147"/>
    </row>
    <row r="728" spans="1:3">
      <c r="A728" s="125">
        <v>198</v>
      </c>
      <c r="B728" s="107" t="s">
        <v>5787</v>
      </c>
      <c r="C728" s="147">
        <v>44539</v>
      </c>
    </row>
    <row r="729" spans="1:3">
      <c r="A729" s="125"/>
      <c r="B729" s="107" t="s">
        <v>5734</v>
      </c>
      <c r="C729" s="147"/>
    </row>
    <row r="730" spans="1:3">
      <c r="A730" s="125"/>
      <c r="B730" s="107" t="s">
        <v>5780</v>
      </c>
      <c r="C730" s="147"/>
    </row>
    <row r="731" spans="1:3">
      <c r="A731" s="125"/>
      <c r="B731" s="107" t="s">
        <v>5783</v>
      </c>
      <c r="C731" s="147"/>
    </row>
    <row r="732" spans="1:3">
      <c r="A732" s="125"/>
      <c r="B732" s="107" t="s">
        <v>5784</v>
      </c>
      <c r="C732" s="147"/>
    </row>
    <row r="733" spans="1:3">
      <c r="A733" s="125"/>
      <c r="B733" s="107" t="s">
        <v>5785</v>
      </c>
      <c r="C733" s="147"/>
    </row>
    <row r="734" spans="1:3">
      <c r="A734" s="125"/>
      <c r="B734" s="107" t="s">
        <v>5786</v>
      </c>
      <c r="C734" s="147"/>
    </row>
    <row r="735" spans="1:3">
      <c r="A735" s="125">
        <v>199</v>
      </c>
      <c r="B735" s="107" t="s">
        <v>5792</v>
      </c>
      <c r="C735" s="147">
        <v>44564</v>
      </c>
    </row>
    <row r="736" spans="1:3">
      <c r="A736" s="125"/>
      <c r="B736" s="107" t="s">
        <v>5826</v>
      </c>
      <c r="C736" s="147"/>
    </row>
    <row r="737" spans="1:3">
      <c r="A737" s="125"/>
      <c r="B737" s="107" t="s">
        <v>5793</v>
      </c>
      <c r="C737" s="147"/>
    </row>
    <row r="738" spans="1:3">
      <c r="A738" s="125"/>
      <c r="B738" s="107" t="s">
        <v>5795</v>
      </c>
      <c r="C738" s="147"/>
    </row>
    <row r="739" spans="1:3">
      <c r="A739" s="125"/>
      <c r="B739" s="107" t="s">
        <v>5805</v>
      </c>
      <c r="C739" s="147"/>
    </row>
    <row r="740" spans="1:3">
      <c r="A740" s="125"/>
      <c r="B740" s="107" t="s">
        <v>5832</v>
      </c>
      <c r="C740" s="147"/>
    </row>
    <row r="741" spans="1:3">
      <c r="A741" s="125"/>
      <c r="B741" s="107" t="s">
        <v>5835</v>
      </c>
      <c r="C741" s="147"/>
    </row>
    <row r="742" spans="1:3">
      <c r="A742" s="125"/>
      <c r="B742" s="107" t="s">
        <v>5834</v>
      </c>
      <c r="C742" s="147"/>
    </row>
    <row r="743" spans="1:3">
      <c r="A743" s="125"/>
      <c r="B743" s="107" t="s">
        <v>5837</v>
      </c>
      <c r="C743" s="147"/>
    </row>
    <row r="744" spans="1:3">
      <c r="A744" s="125">
        <v>200</v>
      </c>
      <c r="B744" s="107" t="s">
        <v>5913</v>
      </c>
      <c r="C744" s="147">
        <v>44596</v>
      </c>
    </row>
    <row r="745" spans="1:3">
      <c r="A745" s="125"/>
      <c r="B745" s="107" t="s">
        <v>5843</v>
      </c>
      <c r="C745" s="147"/>
    </row>
    <row r="746" spans="1:3">
      <c r="A746" s="125"/>
      <c r="B746" s="107" t="s">
        <v>5916</v>
      </c>
      <c r="C746" s="147"/>
    </row>
    <row r="747" spans="1:3">
      <c r="A747" s="125"/>
      <c r="B747" s="107" t="s">
        <v>5917</v>
      </c>
      <c r="C747" s="147"/>
    </row>
    <row r="748" spans="1:3">
      <c r="A748" s="125"/>
      <c r="B748" s="107" t="s">
        <v>5891</v>
      </c>
      <c r="C748" s="147"/>
    </row>
    <row r="749" spans="1:3">
      <c r="A749" s="125"/>
      <c r="B749" s="107" t="s">
        <v>5892</v>
      </c>
      <c r="C749" s="147"/>
    </row>
    <row r="750" spans="1:3">
      <c r="A750" s="125">
        <v>201</v>
      </c>
      <c r="B750" s="107" t="s">
        <v>5926</v>
      </c>
      <c r="C750" s="147">
        <v>44613</v>
      </c>
    </row>
    <row r="751" spans="1:3">
      <c r="A751" s="125"/>
      <c r="B751" s="107" t="s">
        <v>5927</v>
      </c>
      <c r="C751" s="147"/>
    </row>
    <row r="752" spans="1:3">
      <c r="A752" s="125"/>
      <c r="B752" s="107" t="s">
        <v>5931</v>
      </c>
      <c r="C752" s="147"/>
    </row>
    <row r="753" spans="1:3">
      <c r="A753" s="125"/>
      <c r="B753" s="107" t="s">
        <v>5932</v>
      </c>
      <c r="C753" s="147"/>
    </row>
    <row r="754" spans="1:3">
      <c r="A754" s="125">
        <v>202</v>
      </c>
      <c r="B754" s="107" t="s">
        <v>5959</v>
      </c>
      <c r="C754" s="147">
        <v>44642</v>
      </c>
    </row>
    <row r="755" spans="1:3">
      <c r="A755" s="125"/>
      <c r="B755" s="107" t="s">
        <v>5934</v>
      </c>
      <c r="C755" s="147"/>
    </row>
    <row r="756" spans="1:3">
      <c r="A756" s="125"/>
      <c r="B756" s="107" t="s">
        <v>5940</v>
      </c>
      <c r="C756" s="147"/>
    </row>
    <row r="757" spans="1:3">
      <c r="A757" s="125">
        <v>203</v>
      </c>
      <c r="B757" s="107" t="s">
        <v>5962</v>
      </c>
      <c r="C757" s="147">
        <v>44655</v>
      </c>
    </row>
    <row r="758" spans="1:3">
      <c r="A758" s="125"/>
      <c r="B758" s="107" t="s">
        <v>4331</v>
      </c>
      <c r="C758" s="147"/>
    </row>
    <row r="759" spans="1:3">
      <c r="A759" s="125"/>
      <c r="B759" s="107" t="s">
        <v>5963</v>
      </c>
      <c r="C759" s="147"/>
    </row>
    <row r="760" spans="1:3">
      <c r="A760" s="125"/>
      <c r="B760" s="107" t="s">
        <v>5964</v>
      </c>
      <c r="C760" s="147"/>
    </row>
    <row r="761" spans="1:3">
      <c r="A761" s="125">
        <v>204</v>
      </c>
      <c r="B761" s="107" t="s">
        <v>6069</v>
      </c>
      <c r="C761" s="147">
        <v>44700</v>
      </c>
    </row>
    <row r="762" spans="1:3">
      <c r="A762" s="125"/>
      <c r="B762" s="107" t="s">
        <v>6068</v>
      </c>
      <c r="C762" s="147"/>
    </row>
    <row r="763" spans="1:3">
      <c r="A763" s="125"/>
      <c r="B763" s="107" t="s">
        <v>6006</v>
      </c>
      <c r="C763" s="147"/>
    </row>
    <row r="764" spans="1:3">
      <c r="A764" s="125"/>
      <c r="B764" s="107" t="s">
        <v>6012</v>
      </c>
      <c r="C764" s="147"/>
    </row>
    <row r="765" spans="1:3">
      <c r="A765" s="125"/>
      <c r="B765" s="107" t="s">
        <v>5965</v>
      </c>
      <c r="C765" s="147"/>
    </row>
    <row r="766" spans="1:3">
      <c r="A766" s="125"/>
      <c r="B766" s="107" t="s">
        <v>6005</v>
      </c>
      <c r="C766" s="147"/>
    </row>
    <row r="767" spans="1:3">
      <c r="A767" s="125"/>
      <c r="B767" s="107" t="s">
        <v>4331</v>
      </c>
      <c r="C767" s="147"/>
    </row>
    <row r="768" spans="1:3">
      <c r="A768" s="125"/>
      <c r="B768" s="107" t="s">
        <v>6007</v>
      </c>
      <c r="C768" s="147"/>
    </row>
    <row r="769" spans="1:3">
      <c r="A769" s="125">
        <v>205</v>
      </c>
      <c r="B769" s="107" t="s">
        <v>6090</v>
      </c>
      <c r="C769" s="147">
        <v>44755</v>
      </c>
    </row>
    <row r="770" spans="1:3">
      <c r="A770" s="125"/>
      <c r="B770" s="107" t="s">
        <v>5913</v>
      </c>
      <c r="C770" s="147"/>
    </row>
    <row r="771" spans="1:3">
      <c r="A771" s="125"/>
      <c r="B771" s="107" t="s">
        <v>6117</v>
      </c>
      <c r="C771" s="147"/>
    </row>
    <row r="772" spans="1:3">
      <c r="A772" s="125"/>
      <c r="B772" s="107" t="s">
        <v>6118</v>
      </c>
      <c r="C772" s="147"/>
    </row>
    <row r="773" spans="1:3">
      <c r="A773" s="125"/>
      <c r="B773" s="107" t="s">
        <v>6146</v>
      </c>
      <c r="C773" s="147"/>
    </row>
    <row r="774" spans="1:3">
      <c r="A774" s="125"/>
      <c r="B774" s="107" t="s">
        <v>6142</v>
      </c>
      <c r="C774" s="147"/>
    </row>
    <row r="775" spans="1:3">
      <c r="A775" s="125"/>
      <c r="B775" s="107" t="s">
        <v>6147</v>
      </c>
      <c r="C775" s="147"/>
    </row>
    <row r="776" spans="1:3">
      <c r="A776" s="125"/>
      <c r="B776" s="107" t="s">
        <v>6150</v>
      </c>
      <c r="C776" s="147"/>
    </row>
    <row r="777" spans="1:3">
      <c r="A777" s="125"/>
      <c r="B777" s="107" t="s">
        <v>6151</v>
      </c>
      <c r="C777" s="147"/>
    </row>
    <row r="778" spans="1:3">
      <c r="A778" s="125">
        <v>206</v>
      </c>
      <c r="B778" s="107" t="s">
        <v>6152</v>
      </c>
      <c r="C778" s="147">
        <v>44781</v>
      </c>
    </row>
    <row r="779" spans="1:3">
      <c r="A779" s="125"/>
      <c r="B779" s="107" t="s">
        <v>6157</v>
      </c>
      <c r="C779" s="147"/>
    </row>
    <row r="780" spans="1:3">
      <c r="A780" s="125"/>
      <c r="B780" s="107" t="s">
        <v>6155</v>
      </c>
      <c r="C780" s="147"/>
    </row>
    <row r="781" spans="1:3">
      <c r="A781" s="125"/>
      <c r="B781" s="107" t="s">
        <v>6164</v>
      </c>
      <c r="C781" s="147"/>
    </row>
    <row r="782" spans="1:3">
      <c r="A782" s="125"/>
      <c r="B782" s="107" t="s">
        <v>6163</v>
      </c>
      <c r="C782" s="147"/>
    </row>
    <row r="783" spans="1:3">
      <c r="A783" s="125">
        <v>207</v>
      </c>
      <c r="B783" s="107" t="s">
        <v>6174</v>
      </c>
      <c r="C783" s="147">
        <v>44806</v>
      </c>
    </row>
    <row r="784" spans="1:3">
      <c r="A784" s="125"/>
      <c r="B784" s="107" t="s">
        <v>6173</v>
      </c>
      <c r="C784" s="147"/>
    </row>
    <row r="785" spans="1:3">
      <c r="A785" s="125"/>
      <c r="B785" s="107" t="s">
        <v>6176</v>
      </c>
      <c r="C785" s="147"/>
    </row>
    <row r="786" spans="1:3">
      <c r="A786" s="125"/>
      <c r="B786" s="107" t="s">
        <v>6177</v>
      </c>
      <c r="C786" s="147"/>
    </row>
    <row r="787" spans="1:3">
      <c r="A787" s="125"/>
      <c r="B787" s="107" t="s">
        <v>4331</v>
      </c>
      <c r="C787" s="147"/>
    </row>
    <row r="788" spans="1:3">
      <c r="A788" s="125"/>
      <c r="B788" s="107" t="s">
        <v>5835</v>
      </c>
      <c r="C788" s="147"/>
    </row>
    <row r="789" spans="1:3">
      <c r="A789" s="125"/>
      <c r="B789" s="107" t="s">
        <v>6178</v>
      </c>
      <c r="C789" s="147"/>
    </row>
    <row r="790" spans="1:3">
      <c r="A790" s="125"/>
      <c r="B790" s="107" t="s">
        <v>6185</v>
      </c>
      <c r="C790" s="147"/>
    </row>
    <row r="791" spans="1:3">
      <c r="A791" s="125"/>
      <c r="B791" s="107" t="s">
        <v>6175</v>
      </c>
      <c r="C791" s="147"/>
    </row>
    <row r="792" spans="1:3">
      <c r="A792" s="125"/>
      <c r="B792" s="107" t="s">
        <v>6187</v>
      </c>
      <c r="C792" s="147"/>
    </row>
    <row r="793" spans="1:3">
      <c r="A793" s="125">
        <v>208</v>
      </c>
      <c r="B793" s="107" t="s">
        <v>6242</v>
      </c>
      <c r="C793" s="147">
        <v>44827</v>
      </c>
    </row>
    <row r="794" spans="1:3">
      <c r="A794" s="125"/>
      <c r="B794" s="107" t="s">
        <v>5700</v>
      </c>
      <c r="C794" s="147"/>
    </row>
    <row r="795" spans="1:3">
      <c r="A795" s="125"/>
      <c r="B795" s="107" t="s">
        <v>6238</v>
      </c>
      <c r="C795" s="147"/>
    </row>
    <row r="796" spans="1:3">
      <c r="A796" s="125"/>
      <c r="B796" s="107" t="s">
        <v>6217</v>
      </c>
      <c r="C796" s="147"/>
    </row>
    <row r="797" spans="1:3">
      <c r="A797" s="125"/>
      <c r="B797" s="107" t="s">
        <v>6218</v>
      </c>
      <c r="C797" s="147"/>
    </row>
    <row r="798" spans="1:3">
      <c r="A798" s="125"/>
      <c r="B798" s="107" t="s">
        <v>6219</v>
      </c>
      <c r="C798" s="147"/>
    </row>
    <row r="799" spans="1:3">
      <c r="A799" s="125"/>
      <c r="B799" s="107" t="s">
        <v>6243</v>
      </c>
      <c r="C799" s="147"/>
    </row>
    <row r="800" spans="1:3">
      <c r="A800" s="125">
        <v>209</v>
      </c>
      <c r="B800" s="107" t="s">
        <v>5913</v>
      </c>
      <c r="C800" s="147">
        <v>44855</v>
      </c>
    </row>
    <row r="801" spans="1:3">
      <c r="A801" s="125"/>
      <c r="B801" s="107" t="s">
        <v>6252</v>
      </c>
      <c r="C801" s="147"/>
    </row>
    <row r="802" spans="1:3">
      <c r="A802" s="125"/>
      <c r="B802" s="107" t="s">
        <v>4331</v>
      </c>
      <c r="C802" s="147"/>
    </row>
    <row r="803" spans="1:3">
      <c r="A803" s="125"/>
      <c r="B803" s="107" t="s">
        <v>6256</v>
      </c>
      <c r="C803" s="147"/>
    </row>
    <row r="804" spans="1:3">
      <c r="A804" s="125"/>
      <c r="B804" s="107" t="s">
        <v>6263</v>
      </c>
      <c r="C804" s="147"/>
    </row>
    <row r="805" spans="1:3">
      <c r="A805" s="125"/>
      <c r="B805" s="107" t="s">
        <v>5227</v>
      </c>
      <c r="C805" s="147"/>
    </row>
    <row r="806" spans="1:3">
      <c r="A806" s="125"/>
      <c r="B806" s="107" t="s">
        <v>6277</v>
      </c>
      <c r="C806" s="147"/>
    </row>
    <row r="807" spans="1:3">
      <c r="A807" s="125"/>
      <c r="B807" s="107" t="s">
        <v>6276</v>
      </c>
      <c r="C807" s="147"/>
    </row>
    <row r="808" spans="1:3">
      <c r="A808" s="125">
        <v>210</v>
      </c>
      <c r="B808" s="107" t="s">
        <v>6281</v>
      </c>
      <c r="C808" s="147">
        <v>44883</v>
      </c>
    </row>
    <row r="809" spans="1:3">
      <c r="A809" s="125"/>
      <c r="B809" s="107" t="s">
        <v>6282</v>
      </c>
      <c r="C809" s="147"/>
    </row>
    <row r="810" spans="1:3">
      <c r="A810" s="125"/>
      <c r="B810" s="107" t="s">
        <v>5913</v>
      </c>
      <c r="C810" s="147"/>
    </row>
    <row r="811" spans="1:3">
      <c r="A811" s="125"/>
      <c r="B811" s="107" t="s">
        <v>6302</v>
      </c>
      <c r="C811" s="147"/>
    </row>
    <row r="812" spans="1:3">
      <c r="A812" s="125"/>
      <c r="B812" s="107" t="s">
        <v>6303</v>
      </c>
      <c r="C812" s="147"/>
    </row>
    <row r="813" spans="1:3">
      <c r="A813" s="125"/>
      <c r="B813" s="107" t="s">
        <v>6304</v>
      </c>
      <c r="C813" s="147"/>
    </row>
    <row r="814" spans="1:3">
      <c r="A814" s="125"/>
      <c r="B814" s="107" t="s">
        <v>6311</v>
      </c>
      <c r="C814" s="147"/>
    </row>
    <row r="815" spans="1:3">
      <c r="A815" s="125">
        <v>211</v>
      </c>
      <c r="B815" s="107" t="s">
        <v>6322</v>
      </c>
      <c r="C815" s="147">
        <v>44896</v>
      </c>
    </row>
    <row r="816" spans="1:3">
      <c r="A816" s="125"/>
      <c r="B816" s="107" t="s">
        <v>6324</v>
      </c>
      <c r="C816" s="147"/>
    </row>
    <row r="817" spans="1:3">
      <c r="A817" s="125"/>
      <c r="B817" s="107" t="s">
        <v>6327</v>
      </c>
      <c r="C817" s="147"/>
    </row>
    <row r="818" spans="1:3">
      <c r="A818" s="125"/>
      <c r="B818" s="107" t="s">
        <v>6328</v>
      </c>
      <c r="C818" s="147"/>
    </row>
    <row r="819" spans="1:3">
      <c r="A819" s="125"/>
      <c r="B819" s="107" t="s">
        <v>6340</v>
      </c>
      <c r="C819" s="147"/>
    </row>
    <row r="820" spans="1:3">
      <c r="A820" s="125"/>
      <c r="B820" s="107" t="s">
        <v>4331</v>
      </c>
      <c r="C820" s="147"/>
    </row>
    <row r="821" spans="1:3">
      <c r="A821" s="125">
        <v>212</v>
      </c>
      <c r="B821" s="107" t="s">
        <v>5913</v>
      </c>
      <c r="C821" s="147">
        <v>44932</v>
      </c>
    </row>
    <row r="822" spans="1:3">
      <c r="A822" s="125"/>
      <c r="B822" s="107" t="s">
        <v>6374</v>
      </c>
      <c r="C822" s="147"/>
    </row>
    <row r="823" spans="1:3">
      <c r="A823" s="125"/>
      <c r="B823" s="107" t="s">
        <v>6372</v>
      </c>
      <c r="C823" s="147"/>
    </row>
    <row r="824" spans="1:3">
      <c r="A824" s="125"/>
      <c r="B824" s="107" t="s">
        <v>5835</v>
      </c>
      <c r="C824" s="147"/>
    </row>
    <row r="825" spans="1:3">
      <c r="A825" s="125"/>
      <c r="B825" s="107" t="s">
        <v>6360</v>
      </c>
      <c r="C825" s="147"/>
    </row>
    <row r="826" spans="1:3">
      <c r="A826" s="125"/>
      <c r="B826" s="107" t="s">
        <v>6376</v>
      </c>
      <c r="C826" s="147"/>
    </row>
    <row r="827" spans="1:3">
      <c r="A827" s="125"/>
      <c r="B827" s="107" t="s">
        <v>6377</v>
      </c>
      <c r="C827" s="147"/>
    </row>
    <row r="828" spans="1:3">
      <c r="A828" s="125">
        <v>213</v>
      </c>
      <c r="B828" s="107" t="s">
        <v>6378</v>
      </c>
      <c r="C828" s="147">
        <v>44957</v>
      </c>
    </row>
    <row r="829" spans="1:3">
      <c r="A829" s="125"/>
      <c r="B829" s="107" t="s">
        <v>6390</v>
      </c>
      <c r="C829" s="147"/>
    </row>
    <row r="830" spans="1:3">
      <c r="A830" s="125"/>
      <c r="B830" s="107" t="s">
        <v>5913</v>
      </c>
      <c r="C830" s="147"/>
    </row>
    <row r="831" spans="1:3">
      <c r="A831" s="125"/>
      <c r="B831" s="107" t="s">
        <v>6395</v>
      </c>
      <c r="C831" s="147"/>
    </row>
    <row r="832" spans="1:3">
      <c r="A832" s="125"/>
      <c r="B832" s="107" t="s">
        <v>6409</v>
      </c>
      <c r="C832" s="147"/>
    </row>
    <row r="833" spans="1:3">
      <c r="A833" s="125"/>
      <c r="B833" s="107" t="s">
        <v>5700</v>
      </c>
      <c r="C833" s="147"/>
    </row>
    <row r="834" spans="1:3">
      <c r="A834" s="125">
        <v>214</v>
      </c>
      <c r="B834" s="107" t="s">
        <v>6410</v>
      </c>
      <c r="C834" s="147">
        <v>44973</v>
      </c>
    </row>
    <row r="835" spans="1:3">
      <c r="A835" s="125"/>
      <c r="B835" s="107" t="s">
        <v>6991</v>
      </c>
      <c r="C835" s="147"/>
    </row>
    <row r="836" spans="1:3">
      <c r="A836" s="125"/>
      <c r="B836" s="107" t="s">
        <v>5913</v>
      </c>
      <c r="C836" s="147"/>
    </row>
    <row r="837" spans="1:3">
      <c r="A837" s="125"/>
      <c r="B837" s="107" t="s">
        <v>6994</v>
      </c>
      <c r="C837" s="147"/>
    </row>
    <row r="838" spans="1:3">
      <c r="A838" s="125"/>
      <c r="B838" s="107" t="s">
        <v>7010</v>
      </c>
      <c r="C838" s="147"/>
    </row>
    <row r="839" spans="1:3">
      <c r="A839" s="125">
        <v>215</v>
      </c>
      <c r="B839" s="107" t="s">
        <v>7093</v>
      </c>
      <c r="C839" s="147">
        <v>45002</v>
      </c>
    </row>
    <row r="840" spans="1:3">
      <c r="A840" s="125"/>
      <c r="B840" s="107" t="s">
        <v>7020</v>
      </c>
      <c r="C840" s="147"/>
    </row>
    <row r="841" spans="1:3">
      <c r="A841" s="125"/>
      <c r="B841" s="107" t="s">
        <v>7030</v>
      </c>
      <c r="C841" s="147"/>
    </row>
    <row r="842" spans="1:3">
      <c r="A842" s="125"/>
      <c r="B842" s="107" t="s">
        <v>7021</v>
      </c>
      <c r="C842" s="147"/>
    </row>
    <row r="843" spans="1:3">
      <c r="A843" s="125"/>
      <c r="B843" s="107" t="s">
        <v>7023</v>
      </c>
      <c r="C843" s="147"/>
    </row>
    <row r="844" spans="1:3">
      <c r="A844" s="125"/>
      <c r="B844" s="107" t="s">
        <v>5700</v>
      </c>
      <c r="C844" s="147"/>
    </row>
    <row r="845" spans="1:3">
      <c r="A845" s="125"/>
      <c r="B845" s="107" t="s">
        <v>4331</v>
      </c>
      <c r="C845" s="147"/>
    </row>
    <row r="846" spans="1:3">
      <c r="A846" s="125"/>
      <c r="B846" s="107" t="s">
        <v>7031</v>
      </c>
      <c r="C846" s="147"/>
    </row>
    <row r="847" spans="1:3">
      <c r="A847" s="125"/>
      <c r="B847" s="107" t="s">
        <v>7094</v>
      </c>
      <c r="C847" s="147"/>
    </row>
    <row r="848" spans="1:3">
      <c r="A848" s="125">
        <v>216</v>
      </c>
      <c r="B848" s="107" t="s">
        <v>7136</v>
      </c>
      <c r="C848" s="147">
        <v>45020</v>
      </c>
    </row>
    <row r="849" spans="1:3">
      <c r="A849" s="125"/>
      <c r="B849" s="107" t="s">
        <v>5700</v>
      </c>
      <c r="C849" s="147"/>
    </row>
    <row r="850" spans="1:3">
      <c r="A850" s="125"/>
      <c r="B850" s="107" t="s">
        <v>7214</v>
      </c>
      <c r="C850" s="147"/>
    </row>
    <row r="851" spans="1:3">
      <c r="A851" s="125"/>
      <c r="B851" s="107" t="s">
        <v>7222</v>
      </c>
      <c r="C851" s="147"/>
    </row>
    <row r="852" spans="1:3">
      <c r="A852" s="125"/>
      <c r="B852" s="107" t="s">
        <v>7225</v>
      </c>
      <c r="C852" s="147"/>
    </row>
    <row r="853" spans="1:3">
      <c r="A853" s="125"/>
      <c r="B853" s="107" t="s">
        <v>7226</v>
      </c>
      <c r="C853" s="147"/>
    </row>
    <row r="854" spans="1:3">
      <c r="A854" s="125">
        <v>217</v>
      </c>
      <c r="B854" s="107" t="s">
        <v>7227</v>
      </c>
      <c r="C854" s="147">
        <v>45051</v>
      </c>
    </row>
    <row r="855" spans="1:3">
      <c r="A855" s="125"/>
      <c r="B855" s="107" t="s">
        <v>7228</v>
      </c>
      <c r="C855" s="147"/>
    </row>
    <row r="856" spans="1:3">
      <c r="A856" s="125"/>
      <c r="B856" s="107" t="s">
        <v>7244</v>
      </c>
      <c r="C856" s="147"/>
    </row>
    <row r="857" spans="1:3" ht="15">
      <c r="A857" s="125"/>
      <c r="B857" s="107" t="s">
        <v>7233</v>
      </c>
      <c r="C857" s="147"/>
    </row>
    <row r="858" spans="1:3" ht="15">
      <c r="A858" s="125"/>
      <c r="B858" s="107" t="s">
        <v>7234</v>
      </c>
      <c r="C858" s="147"/>
    </row>
    <row r="859" spans="1:3">
      <c r="A859" s="125"/>
      <c r="B859" s="107" t="s">
        <v>7238</v>
      </c>
      <c r="C859" s="147"/>
    </row>
    <row r="860" spans="1:3">
      <c r="A860" s="125"/>
      <c r="B860" s="107" t="s">
        <v>7239</v>
      </c>
      <c r="C860" s="147"/>
    </row>
    <row r="861" spans="1:3">
      <c r="A861" s="125">
        <v>218</v>
      </c>
      <c r="B861" s="107" t="s">
        <v>7227</v>
      </c>
      <c r="C861" s="147">
        <v>45070</v>
      </c>
    </row>
    <row r="862" spans="1:3">
      <c r="A862" s="125"/>
      <c r="B862" s="107" t="s">
        <v>7245</v>
      </c>
      <c r="C862" s="147"/>
    </row>
    <row r="863" spans="1:3">
      <c r="A863" s="125"/>
      <c r="B863" s="107" t="s">
        <v>7259</v>
      </c>
      <c r="C863" s="147"/>
    </row>
    <row r="864" spans="1:3">
      <c r="A864" s="125"/>
      <c r="B864" s="107" t="s">
        <v>7257</v>
      </c>
      <c r="C864" s="147"/>
    </row>
    <row r="865" spans="1:3">
      <c r="A865" s="125"/>
      <c r="B865" s="107" t="s">
        <v>7260</v>
      </c>
      <c r="C865" s="147"/>
    </row>
    <row r="866" spans="1:3">
      <c r="A866" s="125"/>
      <c r="B866" s="107" t="s">
        <v>7261</v>
      </c>
      <c r="C866" s="147"/>
    </row>
    <row r="867" spans="1:3">
      <c r="A867" s="125"/>
      <c r="B867" s="107" t="s">
        <v>7262</v>
      </c>
      <c r="C867" s="147"/>
    </row>
    <row r="868" spans="1:3">
      <c r="A868" s="125">
        <v>219</v>
      </c>
      <c r="B868" s="107" t="s">
        <v>5700</v>
      </c>
      <c r="C868" s="147">
        <v>45082</v>
      </c>
    </row>
    <row r="869" spans="1:3">
      <c r="A869" s="125"/>
      <c r="B869" s="107" t="s">
        <v>6238</v>
      </c>
      <c r="C869" s="147"/>
    </row>
    <row r="870" spans="1:3">
      <c r="A870" s="125"/>
      <c r="B870" s="107" t="s">
        <v>7279</v>
      </c>
      <c r="C870" s="147"/>
    </row>
    <row r="871" spans="1:3">
      <c r="A871" s="125">
        <v>220</v>
      </c>
      <c r="B871" s="107" t="s">
        <v>7293</v>
      </c>
      <c r="C871" s="147">
        <v>45118</v>
      </c>
    </row>
    <row r="872" spans="1:3">
      <c r="A872" s="125"/>
      <c r="B872" s="107" t="s">
        <v>7294</v>
      </c>
      <c r="C872" s="147"/>
    </row>
    <row r="873" spans="1:3">
      <c r="A873" s="125"/>
      <c r="B873" s="107" t="s">
        <v>7301</v>
      </c>
      <c r="C873" s="147"/>
    </row>
    <row r="874" spans="1:3">
      <c r="A874" s="125"/>
      <c r="B874" s="107" t="s">
        <v>7302</v>
      </c>
      <c r="C874" s="147"/>
    </row>
    <row r="875" spans="1:3">
      <c r="A875" s="125"/>
      <c r="B875" s="107" t="s">
        <v>7323</v>
      </c>
      <c r="C875" s="147"/>
    </row>
    <row r="876" spans="1:3">
      <c r="A876" s="125"/>
      <c r="B876" s="107" t="s">
        <v>7322</v>
      </c>
      <c r="C876" s="147"/>
    </row>
    <row r="877" spans="1:3">
      <c r="A877" s="125"/>
      <c r="B877" s="107" t="s">
        <v>4331</v>
      </c>
      <c r="C877" s="147"/>
    </row>
    <row r="878" spans="1:3">
      <c r="A878" s="125">
        <v>221</v>
      </c>
      <c r="B878" s="107" t="s">
        <v>7329</v>
      </c>
      <c r="C878" s="147">
        <v>45141</v>
      </c>
    </row>
    <row r="879" spans="1:3">
      <c r="A879" s="125"/>
      <c r="B879" s="107" t="s">
        <v>7332</v>
      </c>
      <c r="C879" s="147"/>
    </row>
    <row r="880" spans="1:3">
      <c r="A880" s="125"/>
      <c r="B880" s="107" t="s">
        <v>7333</v>
      </c>
      <c r="C880" s="147"/>
    </row>
    <row r="881" spans="1:3">
      <c r="A881" s="125"/>
      <c r="B881" s="107" t="s">
        <v>7334</v>
      </c>
      <c r="C881" s="147"/>
    </row>
    <row r="882" spans="1:3">
      <c r="A882" s="125"/>
      <c r="B882" s="107" t="s">
        <v>5913</v>
      </c>
      <c r="C882" s="147"/>
    </row>
    <row r="883" spans="1:3">
      <c r="A883" s="125"/>
      <c r="B883" s="107" t="s">
        <v>7335</v>
      </c>
      <c r="C883" s="147"/>
    </row>
    <row r="884" spans="1:3">
      <c r="A884" s="125"/>
      <c r="B884" s="107" t="s">
        <v>7394</v>
      </c>
      <c r="C884" s="147"/>
    </row>
    <row r="885" spans="1:3">
      <c r="A885" s="125"/>
      <c r="B885" s="107" t="s">
        <v>7395</v>
      </c>
      <c r="C885" s="147"/>
    </row>
    <row r="886" spans="1:3">
      <c r="A886" s="125">
        <v>222</v>
      </c>
      <c r="B886" s="107" t="s">
        <v>7397</v>
      </c>
      <c r="C886" s="147">
        <v>45155</v>
      </c>
    </row>
    <row r="887" spans="1:3">
      <c r="A887" s="125"/>
      <c r="B887" s="107" t="s">
        <v>7396</v>
      </c>
      <c r="C887" s="147"/>
    </row>
    <row r="888" spans="1:3">
      <c r="A888" s="125"/>
      <c r="B888" s="107" t="s">
        <v>7399</v>
      </c>
      <c r="C888" s="147"/>
    </row>
    <row r="889" spans="1:3">
      <c r="A889" s="125"/>
      <c r="B889" s="107" t="s">
        <v>7402</v>
      </c>
      <c r="C889" s="147"/>
    </row>
    <row r="890" spans="1:3">
      <c r="A890" s="125"/>
      <c r="B890" s="107" t="s">
        <v>7404</v>
      </c>
      <c r="C890" s="147"/>
    </row>
    <row r="891" spans="1:3">
      <c r="A891" s="125"/>
      <c r="B891" s="107" t="s">
        <v>7403</v>
      </c>
      <c r="C891" s="147"/>
    </row>
    <row r="892" spans="1:3">
      <c r="A892" s="125"/>
      <c r="B892" s="107" t="s">
        <v>7421</v>
      </c>
      <c r="C892" s="147"/>
    </row>
    <row r="893" spans="1:3">
      <c r="A893" s="125">
        <v>223</v>
      </c>
      <c r="B893" s="107" t="s">
        <v>7433</v>
      </c>
      <c r="C893" s="147">
        <v>45176</v>
      </c>
    </row>
    <row r="894" spans="1:3">
      <c r="A894" s="125"/>
      <c r="B894" s="107" t="s">
        <v>7423</v>
      </c>
      <c r="C894" s="147"/>
    </row>
    <row r="895" spans="1:3">
      <c r="A895" s="125"/>
      <c r="B895" s="107" t="s">
        <v>7424</v>
      </c>
      <c r="C895" s="147"/>
    </row>
    <row r="896" spans="1:3">
      <c r="A896" s="125"/>
      <c r="B896" s="107" t="s">
        <v>7426</v>
      </c>
      <c r="C896" s="147"/>
    </row>
    <row r="897" spans="1:3">
      <c r="A897" s="125">
        <v>224</v>
      </c>
      <c r="B897" s="107" t="s">
        <v>7483</v>
      </c>
      <c r="C897" s="147">
        <v>45208</v>
      </c>
    </row>
    <row r="898" spans="1:3">
      <c r="A898" s="125"/>
      <c r="B898" s="107" t="s">
        <v>7493</v>
      </c>
      <c r="C898" s="147"/>
    </row>
    <row r="899" spans="1:3">
      <c r="A899" s="125"/>
      <c r="B899" s="107" t="s">
        <v>7435</v>
      </c>
      <c r="C899" s="147"/>
    </row>
    <row r="900" spans="1:3">
      <c r="A900" s="125"/>
      <c r="B900" s="107" t="s">
        <v>7463</v>
      </c>
      <c r="C900" s="147"/>
    </row>
    <row r="901" spans="1:3">
      <c r="A901" s="125"/>
      <c r="B901" s="107" t="s">
        <v>7492</v>
      </c>
      <c r="C901" s="147"/>
    </row>
    <row r="902" spans="1:3">
      <c r="A902" s="125"/>
      <c r="B902" s="107" t="s">
        <v>7477</v>
      </c>
      <c r="C902" s="147"/>
    </row>
    <row r="903" spans="1:3">
      <c r="A903" s="125"/>
      <c r="B903" s="107" t="s">
        <v>7482</v>
      </c>
      <c r="C903" s="147"/>
    </row>
    <row r="904" spans="1:3">
      <c r="A904" s="125"/>
      <c r="B904" s="107" t="s">
        <v>7481</v>
      </c>
      <c r="C904" s="147"/>
    </row>
    <row r="905" spans="1:3">
      <c r="A905" s="125"/>
      <c r="B905" s="107" t="s">
        <v>7484</v>
      </c>
      <c r="C905" s="147"/>
    </row>
    <row r="906" spans="1:3">
      <c r="A906" s="125"/>
      <c r="B906" s="107" t="s">
        <v>7491</v>
      </c>
      <c r="C906" s="147"/>
    </row>
    <row r="907" spans="1:3">
      <c r="A907" s="125">
        <v>225</v>
      </c>
      <c r="B907" s="107" t="s">
        <v>7494</v>
      </c>
      <c r="C907" s="147">
        <v>45209</v>
      </c>
    </row>
    <row r="908" spans="1:3">
      <c r="A908" s="125">
        <v>226</v>
      </c>
      <c r="B908" s="107" t="s">
        <v>7498</v>
      </c>
      <c r="C908" s="147">
        <v>45237</v>
      </c>
    </row>
    <row r="909" spans="1:3">
      <c r="A909" s="125"/>
      <c r="B909" s="107" t="s">
        <v>7499</v>
      </c>
      <c r="C909" s="147"/>
    </row>
    <row r="910" spans="1:3">
      <c r="A910" s="125"/>
      <c r="B910" s="107" t="s">
        <v>7531</v>
      </c>
      <c r="C910" s="147"/>
    </row>
    <row r="911" spans="1:3">
      <c r="A911" s="125"/>
      <c r="B911" s="107" t="s">
        <v>7500</v>
      </c>
      <c r="C911" s="147"/>
    </row>
    <row r="912" spans="1:3">
      <c r="A912" s="125"/>
      <c r="B912" s="107" t="s">
        <v>7433</v>
      </c>
      <c r="C912" s="147"/>
    </row>
    <row r="913" spans="1:3">
      <c r="A913" s="125">
        <v>227</v>
      </c>
      <c r="B913" s="107" t="s">
        <v>7536</v>
      </c>
      <c r="C913" s="147">
        <v>45246</v>
      </c>
    </row>
    <row r="914" spans="1:3">
      <c r="A914" s="125"/>
      <c r="B914" s="107" t="s">
        <v>5913</v>
      </c>
      <c r="C914" s="147"/>
    </row>
    <row r="915" spans="1:3">
      <c r="A915" s="125"/>
      <c r="B915" s="107" t="s">
        <v>7227</v>
      </c>
      <c r="C915" s="147"/>
    </row>
    <row r="916" spans="1:3">
      <c r="A916" s="125">
        <v>228</v>
      </c>
      <c r="B916" s="107" t="s">
        <v>7563</v>
      </c>
      <c r="C916" s="147">
        <v>45300</v>
      </c>
    </row>
    <row r="917" spans="1:3">
      <c r="A917" s="125"/>
      <c r="B917" s="107" t="s">
        <v>7564</v>
      </c>
      <c r="C917" s="147"/>
    </row>
    <row r="918" spans="1:3">
      <c r="A918" s="125"/>
      <c r="B918" s="107" t="s">
        <v>5913</v>
      </c>
      <c r="C918" s="147"/>
    </row>
    <row r="919" spans="1:3">
      <c r="A919" s="125"/>
      <c r="B919" s="107" t="s">
        <v>7585</v>
      </c>
      <c r="C919" s="147"/>
    </row>
    <row r="920" spans="1:3">
      <c r="A920" s="125"/>
      <c r="B920" s="107" t="s">
        <v>4331</v>
      </c>
      <c r="C920" s="147"/>
    </row>
    <row r="921" spans="1:3">
      <c r="A921" s="125"/>
      <c r="B921" s="107" t="s">
        <v>7592</v>
      </c>
      <c r="C921" s="147"/>
    </row>
    <row r="922" spans="1:3">
      <c r="A922" s="125"/>
      <c r="B922" s="107" t="s">
        <v>7593</v>
      </c>
      <c r="C922" s="147"/>
    </row>
    <row r="923" spans="1:3">
      <c r="A923" s="125"/>
      <c r="B923" s="107" t="s">
        <v>7594</v>
      </c>
      <c r="C923" s="147"/>
    </row>
    <row r="924" spans="1:3">
      <c r="A924" s="125">
        <v>229</v>
      </c>
      <c r="B924" s="107" t="s">
        <v>7602</v>
      </c>
      <c r="C924" s="147">
        <v>45324</v>
      </c>
    </row>
    <row r="925" spans="1:3">
      <c r="A925" s="125"/>
      <c r="B925" s="107" t="s">
        <v>5913</v>
      </c>
      <c r="C925" s="147"/>
    </row>
    <row r="926" spans="1:3">
      <c r="A926" s="125"/>
      <c r="B926" s="107" t="s">
        <v>7618</v>
      </c>
      <c r="C926" s="147"/>
    </row>
    <row r="927" spans="1:3">
      <c r="A927" s="125">
        <v>230</v>
      </c>
      <c r="B927" s="107" t="s">
        <v>7630</v>
      </c>
      <c r="C927" s="147">
        <v>45336</v>
      </c>
    </row>
    <row r="928" spans="1:3">
      <c r="A928" s="125"/>
      <c r="B928" s="107" t="s">
        <v>5913</v>
      </c>
      <c r="C928" s="147"/>
    </row>
    <row r="929" spans="1:3">
      <c r="A929" s="125"/>
      <c r="B929" s="107" t="s">
        <v>7637</v>
      </c>
      <c r="C929" s="147"/>
    </row>
    <row r="930" spans="1:3">
      <c r="A930" s="125">
        <v>231</v>
      </c>
      <c r="B930" s="107" t="s">
        <v>7644</v>
      </c>
      <c r="C930" s="147">
        <v>45344</v>
      </c>
    </row>
    <row r="931" spans="1:3">
      <c r="A931" s="125"/>
      <c r="B931" s="107" t="s">
        <v>7936</v>
      </c>
      <c r="C931" s="147"/>
    </row>
    <row r="932" spans="1:3">
      <c r="A932" s="125"/>
      <c r="B932" s="107" t="s">
        <v>7937</v>
      </c>
      <c r="C932" s="147"/>
    </row>
    <row r="933" spans="1:3">
      <c r="A933" s="125"/>
      <c r="B933" s="107" t="s">
        <v>7938</v>
      </c>
      <c r="C933" s="147"/>
    </row>
    <row r="934" spans="1:3">
      <c r="A934" s="125"/>
      <c r="B934" s="107" t="s">
        <v>5913</v>
      </c>
      <c r="C934" s="147"/>
    </row>
    <row r="935" spans="1:3">
      <c r="A935" s="125">
        <v>232</v>
      </c>
      <c r="B935" s="107" t="s">
        <v>7656</v>
      </c>
      <c r="C935" s="147">
        <v>45372</v>
      </c>
    </row>
    <row r="936" spans="1:3">
      <c r="A936" s="125"/>
      <c r="B936" s="107" t="s">
        <v>7950</v>
      </c>
      <c r="C936" s="147"/>
    </row>
    <row r="937" spans="1:3">
      <c r="A937" s="125"/>
      <c r="B937" s="107" t="s">
        <v>5913</v>
      </c>
      <c r="C937" s="147"/>
    </row>
    <row r="938" spans="1:3">
      <c r="A938" s="125"/>
      <c r="B938" s="107" t="s">
        <v>7987</v>
      </c>
      <c r="C938" s="147"/>
    </row>
    <row r="939" spans="1:3">
      <c r="A939" s="125"/>
      <c r="B939" s="107" t="s">
        <v>7988</v>
      </c>
      <c r="C939" s="147"/>
    </row>
    <row r="940" spans="1:3">
      <c r="A940" s="125">
        <v>233</v>
      </c>
      <c r="B940" s="107" t="s">
        <v>7992</v>
      </c>
      <c r="C940" s="147">
        <v>45401</v>
      </c>
    </row>
    <row r="941" spans="1:3">
      <c r="A941" s="125"/>
      <c r="B941" s="107" t="s">
        <v>7993</v>
      </c>
      <c r="C941" s="147"/>
    </row>
    <row r="942" spans="1:3">
      <c r="A942" s="412"/>
      <c r="B942" s="413" t="s">
        <v>8003</v>
      </c>
      <c r="C942" s="414"/>
    </row>
    <row r="943" spans="1:3">
      <c r="A943" s="415"/>
      <c r="B943" s="416" t="s">
        <v>8032</v>
      </c>
      <c r="C943" s="417"/>
    </row>
    <row r="944" spans="1:3">
      <c r="A944" s="412"/>
      <c r="B944" s="107" t="s">
        <v>5913</v>
      </c>
      <c r="C944" s="414"/>
    </row>
    <row r="945" spans="1:3">
      <c r="A945" s="415"/>
      <c r="B945" s="416" t="s">
        <v>8047</v>
      </c>
      <c r="C945" s="417"/>
    </row>
    <row r="946" spans="1:3">
      <c r="A946" s="412"/>
      <c r="B946" s="413" t="s">
        <v>8048</v>
      </c>
      <c r="C946" s="414"/>
    </row>
    <row r="947" spans="1:3">
      <c r="A947" s="403"/>
      <c r="B947" s="404" t="s">
        <v>8050</v>
      </c>
      <c r="C947" s="405"/>
    </row>
    <row r="948" spans="1:3">
      <c r="A948" s="412">
        <v>234</v>
      </c>
      <c r="B948" s="413" t="s">
        <v>8056</v>
      </c>
      <c r="C948" s="414">
        <v>45413</v>
      </c>
    </row>
    <row r="949" spans="1:3">
      <c r="A949" s="403"/>
      <c r="B949" s="404" t="s">
        <v>8072</v>
      </c>
      <c r="C949" s="405"/>
    </row>
    <row r="950" spans="1:3">
      <c r="A950" s="400"/>
      <c r="B950" s="401" t="s">
        <v>8074</v>
      </c>
      <c r="C950" s="402"/>
    </row>
    <row r="951" spans="1:3">
      <c r="A951" s="403"/>
      <c r="B951" s="404" t="s">
        <v>8078</v>
      </c>
      <c r="C951" s="405"/>
    </row>
    <row r="952" spans="1:3" ht="15">
      <c r="A952" s="400"/>
      <c r="B952" s="401" t="s">
        <v>8079</v>
      </c>
      <c r="C952" s="402"/>
    </row>
    <row r="953" spans="1:3">
      <c r="A953" s="403">
        <v>235</v>
      </c>
      <c r="B953" s="404" t="s">
        <v>8082</v>
      </c>
      <c r="C953" s="405">
        <v>45429</v>
      </c>
    </row>
    <row r="954" spans="1:3">
      <c r="A954" s="400"/>
      <c r="B954" s="401" t="s">
        <v>8351</v>
      </c>
      <c r="C954" s="402"/>
    </row>
    <row r="955" spans="1:3">
      <c r="A955" s="415"/>
      <c r="B955" s="416" t="s">
        <v>8352</v>
      </c>
      <c r="C955" s="417"/>
    </row>
    <row r="956" spans="1:3">
      <c r="A956" s="125"/>
      <c r="B956" s="107" t="s">
        <v>8623</v>
      </c>
      <c r="C956" s="147"/>
    </row>
    <row r="957" spans="1:3">
      <c r="A957" s="125"/>
      <c r="B957" s="107" t="s">
        <v>5913</v>
      </c>
      <c r="C957" s="147"/>
    </row>
    <row r="958" spans="1:3">
      <c r="A958" s="125"/>
      <c r="C958" s="147"/>
    </row>
    <row r="959" spans="1:3">
      <c r="A959" s="125"/>
      <c r="C959" s="147"/>
    </row>
    <row r="960" spans="1:3">
      <c r="A960" s="125"/>
      <c r="C960" s="147"/>
    </row>
    <row r="961" spans="1:3">
      <c r="A961" s="125"/>
      <c r="C961" s="147"/>
    </row>
    <row r="962" spans="1:3">
      <c r="A962" s="125"/>
      <c r="C962" s="147"/>
    </row>
    <row r="963" spans="1:3">
      <c r="A963" s="125"/>
      <c r="C963" s="147"/>
    </row>
    <row r="964" spans="1:3">
      <c r="A964" s="125"/>
      <c r="C964" s="147"/>
    </row>
    <row r="965" spans="1:3">
      <c r="A965" s="125"/>
      <c r="C965" s="147"/>
    </row>
    <row r="966" spans="1:3">
      <c r="A966" s="125"/>
      <c r="C966" s="147"/>
    </row>
    <row r="967" spans="1:3">
      <c r="A967" s="125"/>
      <c r="C967" s="147"/>
    </row>
    <row r="968" spans="1:3">
      <c r="A968" s="125"/>
      <c r="C968" s="147"/>
    </row>
    <row r="969" spans="1:3">
      <c r="A969" s="125"/>
      <c r="C969" s="147"/>
    </row>
    <row r="970" spans="1:3">
      <c r="A970" s="125"/>
      <c r="C970" s="147"/>
    </row>
    <row r="971" spans="1:3">
      <c r="A971" s="125"/>
      <c r="C971" s="147"/>
    </row>
    <row r="972" spans="1:3">
      <c r="A972" s="125"/>
      <c r="C972" s="147"/>
    </row>
    <row r="973" spans="1:3">
      <c r="A973" s="125"/>
      <c r="C973" s="147"/>
    </row>
    <row r="974" spans="1:3">
      <c r="A974" s="125"/>
      <c r="C974" s="147"/>
    </row>
    <row r="975" spans="1:3">
      <c r="A975" s="125"/>
      <c r="C975" s="147"/>
    </row>
    <row r="976" spans="1:3">
      <c r="A976" s="125"/>
      <c r="C976" s="147"/>
    </row>
    <row r="977" spans="1:3">
      <c r="A977" s="125"/>
      <c r="C977" s="147"/>
    </row>
    <row r="978" spans="1:3">
      <c r="A978" s="125"/>
      <c r="C978" s="147"/>
    </row>
  </sheetData>
  <sheetProtection algorithmName="SHA-512" hashValue="hInoxLOk8sunSWxQf80IIhDno1yw8OlWxSVcmR4BHZggzKXMmNleDO6lC33qSu1pxjLj2rLNp39RH+zqJnUnUA==" saltValue="l9w6a2nxU2iwGj983dMPtQ==" spinCount="100000" sheet="1" objects="1" scenarios="1"/>
  <conditionalFormatting sqref="B195">
    <cfRule type="duplicateValues" dxfId="9615" priority="4"/>
  </conditionalFormatting>
  <conditionalFormatting sqref="B195:B196">
    <cfRule type="containsBlanks" dxfId="9614" priority="1">
      <formula>LEN(TRIM(B195))=0</formula>
    </cfRule>
  </conditionalFormatting>
  <conditionalFormatting sqref="B196">
    <cfRule type="duplicateValues" dxfId="9613" priority="2"/>
  </conditionalFormatting>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D1593"/>
  <sheetViews>
    <sheetView zoomScale="85" zoomScaleNormal="85" workbookViewId="0">
      <pane xSplit="7" ySplit="2" topLeftCell="H3" activePane="bottomRight" state="frozen"/>
      <selection pane="topRight" activeCell="H1" sqref="H1"/>
      <selection pane="bottomLeft" activeCell="A3" sqref="A3"/>
      <selection pane="bottomRight" activeCell="B3" sqref="B3"/>
    </sheetView>
  </sheetViews>
  <sheetFormatPr defaultColWidth="8.85546875" defaultRowHeight="15" customHeight="1"/>
  <cols>
    <col min="1" max="1" width="5.28515625" style="38" bestFit="1" customWidth="1"/>
    <col min="2" max="2" width="19.42578125" style="38" bestFit="1" customWidth="1"/>
    <col min="3" max="3" width="18.5703125" style="38" bestFit="1" customWidth="1"/>
    <col min="4" max="4" width="24.85546875" style="38" bestFit="1" customWidth="1"/>
    <col min="5" max="5" width="25.85546875" style="38" bestFit="1" customWidth="1"/>
    <col min="6" max="6" width="38.5703125" style="38" hidden="1" customWidth="1"/>
    <col min="7" max="7" width="38.85546875" style="38" hidden="1" customWidth="1"/>
    <col min="8" max="8" width="16.42578125" style="395" bestFit="1" customWidth="1"/>
    <col min="9" max="9" width="27.140625" style="321" bestFit="1" customWidth="1"/>
    <col min="10" max="10" width="19.42578125" style="38" bestFit="1" customWidth="1"/>
    <col min="11" max="11" width="18" style="343" bestFit="1" customWidth="1"/>
    <col min="12" max="12" width="17.28515625" style="58" bestFit="1" customWidth="1"/>
    <col min="13" max="13" width="39.28515625" style="58" bestFit="1" customWidth="1"/>
    <col min="14" max="14" width="26.85546875" style="38" bestFit="1" customWidth="1"/>
    <col min="15" max="15" width="17.85546875" style="38" bestFit="1" customWidth="1"/>
    <col min="16" max="16" width="20.7109375" style="38" bestFit="1" customWidth="1"/>
    <col min="17" max="17" width="16.28515625" style="38" bestFit="1" customWidth="1"/>
    <col min="18" max="19" width="18.85546875" style="38" bestFit="1" customWidth="1"/>
    <col min="20" max="20" width="22" style="38" bestFit="1" customWidth="1"/>
    <col min="21" max="21" width="18.85546875" style="38" bestFit="1" customWidth="1"/>
    <col min="22" max="22" width="16.5703125" style="38" bestFit="1" customWidth="1"/>
    <col min="23" max="23" width="18.85546875" style="38" bestFit="1" customWidth="1"/>
    <col min="24" max="24" width="17" style="38" bestFit="1" customWidth="1"/>
    <col min="25" max="25" width="44.28515625" style="38" bestFit="1" customWidth="1"/>
    <col min="26" max="26" width="41.7109375" style="38" bestFit="1" customWidth="1"/>
    <col min="27" max="27" width="25.5703125" style="38" bestFit="1" customWidth="1"/>
    <col min="28" max="28" width="22.7109375" style="38" bestFit="1" customWidth="1"/>
    <col min="29" max="29" width="22.28515625" style="38" bestFit="1" customWidth="1"/>
    <col min="30" max="30" width="23.7109375" style="38" bestFit="1" customWidth="1"/>
    <col min="31" max="31" width="24" style="38" bestFit="1" customWidth="1"/>
    <col min="32" max="32" width="23" style="38" bestFit="1" customWidth="1"/>
    <col min="33" max="33" width="30.5703125" style="38" bestFit="1" customWidth="1"/>
    <col min="34" max="34" width="23.28515625" style="38" bestFit="1" customWidth="1"/>
    <col min="35" max="35" width="20.140625" style="38" bestFit="1" customWidth="1"/>
    <col min="36" max="36" width="20.7109375" style="38" bestFit="1" customWidth="1"/>
    <col min="37" max="37" width="21.7109375" style="113" bestFit="1" customWidth="1"/>
    <col min="38" max="38" width="21.140625" style="38" bestFit="1" customWidth="1"/>
    <col min="39" max="39" width="21.7109375" style="38" bestFit="1" customWidth="1"/>
    <col min="40" max="40" width="23.5703125" style="38" bestFit="1" customWidth="1"/>
    <col min="41" max="42" width="22.28515625" style="368" bestFit="1" customWidth="1"/>
    <col min="43" max="43" width="22.28515625" style="368" customWidth="1"/>
    <col min="44" max="44" width="22.28515625" style="368" bestFit="1" customWidth="1"/>
    <col min="45" max="45" width="27.7109375" style="368" bestFit="1" customWidth="1"/>
    <col min="46" max="46" width="21.42578125" style="368" bestFit="1" customWidth="1"/>
    <col min="47" max="47" width="25.5703125" style="144" bestFit="1" customWidth="1"/>
    <col min="48" max="48" width="36.85546875" style="37" customWidth="1"/>
    <col min="49" max="49" width="39.140625" style="37" customWidth="1"/>
    <col min="50" max="50" width="19.5703125" style="37" bestFit="1" customWidth="1"/>
    <col min="51" max="51" width="22.42578125" style="38" bestFit="1" customWidth="1"/>
    <col min="52" max="52" width="19.5703125" style="38" bestFit="1" customWidth="1"/>
    <col min="53" max="54" width="20.140625" style="38" bestFit="1" customWidth="1"/>
    <col min="55" max="55" width="19.85546875" style="38" bestFit="1" customWidth="1"/>
    <col min="56" max="56" width="16.7109375" style="39" bestFit="1" customWidth="1"/>
    <col min="57" max="57" width="17.28515625" style="39" bestFit="1" customWidth="1"/>
    <col min="58" max="58" width="17" style="39" bestFit="1" customWidth="1"/>
    <col min="59" max="59" width="17" style="39" customWidth="1"/>
    <col min="60" max="60" width="18.85546875" style="38" bestFit="1" customWidth="1"/>
    <col min="61" max="61" width="21.7109375" style="39" bestFit="1" customWidth="1"/>
    <col min="62" max="62" width="20.140625" style="38" bestFit="1" customWidth="1"/>
    <col min="63" max="63" width="84.28515625" style="39" bestFit="1" customWidth="1"/>
    <col min="64" max="64" width="115.7109375" style="39" bestFit="1" customWidth="1"/>
    <col min="65" max="65" width="95.7109375" style="39" bestFit="1" customWidth="1"/>
    <col min="66" max="66" width="79.85546875" style="39" bestFit="1" customWidth="1"/>
    <col min="67" max="67" width="61.42578125" style="39" bestFit="1" customWidth="1"/>
    <col min="68" max="68" width="65.140625" style="39" bestFit="1" customWidth="1"/>
    <col min="69" max="69" width="76.85546875" style="39" bestFit="1" customWidth="1"/>
    <col min="70" max="72" width="60" style="39" customWidth="1"/>
    <col min="73" max="73" width="18.7109375" style="141" customWidth="1"/>
    <col min="74" max="74" width="94.28515625" style="141" bestFit="1" customWidth="1"/>
    <col min="75" max="75" width="17.5703125" style="141" customWidth="1"/>
    <col min="76" max="76" width="92.85546875" style="141" bestFit="1" customWidth="1"/>
    <col min="77" max="77" width="121.5703125" style="38" bestFit="1" customWidth="1"/>
    <col min="78" max="78" width="30.85546875" style="38" bestFit="1" customWidth="1"/>
    <col min="79" max="79" width="32.5703125" style="38" bestFit="1" customWidth="1"/>
    <col min="80" max="80" width="31" style="38" bestFit="1" customWidth="1"/>
    <col min="81" max="81" width="8.85546875" style="38" customWidth="1"/>
    <col min="82" max="82" width="8.140625" bestFit="1" customWidth="1"/>
    <col min="83" max="88" width="8.85546875" customWidth="1"/>
  </cols>
  <sheetData>
    <row r="1" spans="1:81" ht="15" customHeight="1" thickBot="1">
      <c r="A1" s="115"/>
      <c r="B1" s="115"/>
      <c r="C1" s="115"/>
      <c r="D1" s="115"/>
      <c r="E1" s="115"/>
      <c r="F1" s="115"/>
      <c r="G1" s="115"/>
      <c r="H1" s="392"/>
      <c r="I1" s="316"/>
      <c r="J1" s="115"/>
      <c r="K1" s="341"/>
      <c r="L1" s="116"/>
      <c r="M1" s="116"/>
      <c r="N1" s="115"/>
      <c r="O1" s="115"/>
      <c r="P1" s="115"/>
      <c r="Q1" s="115"/>
      <c r="R1" s="115"/>
      <c r="S1" s="115"/>
      <c r="T1" s="115"/>
      <c r="U1" s="115"/>
      <c r="V1" s="115"/>
      <c r="W1" s="115"/>
      <c r="X1" s="115"/>
      <c r="Y1" s="115"/>
      <c r="Z1" s="115"/>
      <c r="AA1" s="115"/>
      <c r="AB1" s="115"/>
      <c r="AC1" s="115"/>
      <c r="AD1" s="115"/>
      <c r="AE1" s="115"/>
      <c r="AF1" s="115"/>
      <c r="AG1" s="115"/>
      <c r="AH1" s="115"/>
      <c r="AI1" s="115"/>
      <c r="AJ1" s="115"/>
      <c r="AK1" s="117"/>
      <c r="AL1" s="115"/>
      <c r="AM1" s="115"/>
      <c r="AN1" s="115"/>
      <c r="AO1" s="366"/>
      <c r="AP1" s="366"/>
      <c r="AQ1" s="366"/>
      <c r="AR1" s="366"/>
      <c r="AS1" s="366"/>
      <c r="AT1" s="366"/>
      <c r="AU1" s="142"/>
      <c r="AV1" s="118"/>
      <c r="AW1" s="118"/>
      <c r="AX1" s="118"/>
      <c r="AY1" s="115"/>
      <c r="AZ1" s="115"/>
      <c r="BA1" s="115"/>
      <c r="BB1" s="115"/>
      <c r="BC1" s="115"/>
      <c r="BD1" s="115"/>
      <c r="BE1" s="115"/>
      <c r="BF1" s="115"/>
      <c r="BG1" s="115"/>
      <c r="BH1" s="115"/>
      <c r="BI1" s="115"/>
      <c r="BJ1" s="115"/>
      <c r="BK1" s="286"/>
      <c r="BL1" s="286"/>
      <c r="BM1" s="286"/>
      <c r="BN1" s="286"/>
      <c r="BO1" s="286"/>
      <c r="BP1" s="286"/>
      <c r="BQ1" s="286"/>
      <c r="BR1" s="286"/>
      <c r="BS1" s="286"/>
      <c r="BT1" s="286"/>
      <c r="BU1" s="137"/>
      <c r="BV1" s="137"/>
      <c r="BW1" s="137"/>
      <c r="BX1" s="137"/>
      <c r="BY1" s="119"/>
    </row>
    <row r="2" spans="1:81" ht="44.25" customHeight="1" thickBot="1">
      <c r="A2" s="120"/>
      <c r="B2" s="128" t="s">
        <v>1073</v>
      </c>
      <c r="C2" s="130" t="s">
        <v>1052</v>
      </c>
      <c r="D2" s="129" t="s">
        <v>1074</v>
      </c>
      <c r="E2" s="20" t="s">
        <v>1075</v>
      </c>
      <c r="F2" s="21" t="s">
        <v>2360</v>
      </c>
      <c r="G2" s="21" t="s">
        <v>2361</v>
      </c>
      <c r="H2" s="393" t="s">
        <v>1076</v>
      </c>
      <c r="I2" s="317" t="s">
        <v>3337</v>
      </c>
      <c r="J2" s="130" t="s">
        <v>1518</v>
      </c>
      <c r="K2" s="130" t="s">
        <v>1077</v>
      </c>
      <c r="L2" s="59" t="s">
        <v>3262</v>
      </c>
      <c r="M2" s="59" t="s">
        <v>2939</v>
      </c>
      <c r="N2" s="21" t="s">
        <v>1102</v>
      </c>
      <c r="O2" s="20" t="s">
        <v>1103</v>
      </c>
      <c r="P2" s="21" t="s">
        <v>1053</v>
      </c>
      <c r="Q2" s="20" t="s">
        <v>1078</v>
      </c>
      <c r="R2" s="21" t="s">
        <v>1079</v>
      </c>
      <c r="S2" s="20" t="s">
        <v>1080</v>
      </c>
      <c r="T2" s="21" t="s">
        <v>1081</v>
      </c>
      <c r="U2" s="20" t="s">
        <v>1054</v>
      </c>
      <c r="V2" s="21" t="s">
        <v>1099</v>
      </c>
      <c r="W2" s="20" t="s">
        <v>1100</v>
      </c>
      <c r="X2" s="20" t="s">
        <v>1101</v>
      </c>
      <c r="Y2" s="129" t="s">
        <v>1082</v>
      </c>
      <c r="Z2" s="130" t="s">
        <v>2985</v>
      </c>
      <c r="AA2" s="130" t="s">
        <v>4441</v>
      </c>
      <c r="AB2" s="130" t="s">
        <v>1083</v>
      </c>
      <c r="AC2" s="129" t="s">
        <v>1055</v>
      </c>
      <c r="AD2" s="20" t="s">
        <v>2095</v>
      </c>
      <c r="AE2" s="130" t="s">
        <v>1084</v>
      </c>
      <c r="AF2" s="21" t="s">
        <v>3076</v>
      </c>
      <c r="AG2" s="20" t="s">
        <v>1091</v>
      </c>
      <c r="AH2" s="130" t="s">
        <v>1056</v>
      </c>
      <c r="AI2" s="21" t="s">
        <v>1085</v>
      </c>
      <c r="AJ2" s="20" t="s">
        <v>1086</v>
      </c>
      <c r="AK2" s="112" t="s">
        <v>1057</v>
      </c>
      <c r="AL2" s="20" t="s">
        <v>1087</v>
      </c>
      <c r="AM2" s="20" t="s">
        <v>1716</v>
      </c>
      <c r="AN2" s="20" t="s">
        <v>3321</v>
      </c>
      <c r="AO2" s="369" t="s">
        <v>1136</v>
      </c>
      <c r="AP2" s="367" t="s">
        <v>1137</v>
      </c>
      <c r="AQ2" s="369" t="s">
        <v>4573</v>
      </c>
      <c r="AR2" s="369" t="s">
        <v>1138</v>
      </c>
      <c r="AS2" s="367" t="s">
        <v>4574</v>
      </c>
      <c r="AT2" s="367" t="s">
        <v>1139</v>
      </c>
      <c r="AU2" s="143" t="s">
        <v>1140</v>
      </c>
      <c r="AV2" s="20" t="s">
        <v>6280</v>
      </c>
      <c r="AW2" s="20" t="s">
        <v>6279</v>
      </c>
      <c r="AX2" s="20" t="s">
        <v>6283</v>
      </c>
      <c r="AY2" s="20" t="s">
        <v>1058</v>
      </c>
      <c r="AZ2" s="21" t="s">
        <v>1059</v>
      </c>
      <c r="BA2" s="20" t="s">
        <v>1060</v>
      </c>
      <c r="BB2" s="21" t="s">
        <v>1061</v>
      </c>
      <c r="BC2" s="20" t="s">
        <v>1104</v>
      </c>
      <c r="BD2" s="21" t="s">
        <v>1062</v>
      </c>
      <c r="BE2" s="20" t="s">
        <v>1063</v>
      </c>
      <c r="BF2" s="21" t="s">
        <v>1064</v>
      </c>
      <c r="BG2" s="20" t="s">
        <v>7022</v>
      </c>
      <c r="BH2" s="20" t="s">
        <v>1088</v>
      </c>
      <c r="BI2" s="57" t="s">
        <v>3531</v>
      </c>
      <c r="BJ2" s="57" t="s">
        <v>3319</v>
      </c>
      <c r="BK2" s="132" t="s">
        <v>1065</v>
      </c>
      <c r="BL2" s="133" t="s">
        <v>1066</v>
      </c>
      <c r="BM2" s="134" t="s">
        <v>1067</v>
      </c>
      <c r="BN2" s="133" t="s">
        <v>1068</v>
      </c>
      <c r="BO2" s="134" t="s">
        <v>1069</v>
      </c>
      <c r="BP2" s="134" t="s">
        <v>2816</v>
      </c>
      <c r="BQ2" s="134" t="s">
        <v>2817</v>
      </c>
      <c r="BR2" s="134" t="s">
        <v>5433</v>
      </c>
      <c r="BS2" s="134" t="s">
        <v>5434</v>
      </c>
      <c r="BT2" s="134" t="s">
        <v>5492</v>
      </c>
      <c r="BU2" s="138" t="s">
        <v>1070</v>
      </c>
      <c r="BV2" s="139" t="s">
        <v>3539</v>
      </c>
      <c r="BW2" s="138" t="s">
        <v>1071</v>
      </c>
      <c r="BX2" s="140" t="s">
        <v>3540</v>
      </c>
      <c r="BY2" s="133" t="s">
        <v>1</v>
      </c>
      <c r="BZ2" s="132" t="s">
        <v>3875</v>
      </c>
      <c r="CA2" s="133" t="s">
        <v>3876</v>
      </c>
      <c r="CB2" s="122" t="s">
        <v>3877</v>
      </c>
      <c r="CC2" s="37"/>
    </row>
    <row r="3" spans="1:81" s="38" customFormat="1" ht="15" customHeight="1">
      <c r="A3" s="22">
        <f t="shared" ref="A3:A66" si="0">ROW(B3)-2</f>
        <v>1</v>
      </c>
      <c r="B3" s="97" t="s">
        <v>84</v>
      </c>
      <c r="C3" s="97" t="s">
        <v>1072</v>
      </c>
      <c r="D3" s="97" t="s">
        <v>1114</v>
      </c>
      <c r="E3" s="91" t="str">
        <f>CONCATENATE(LEFT(D3,5),VLOOKUP(CONCATENATE(N3,"x",O3),'PART NUMBER GUIDE'!$B$9:$C$49,2,FALSE),VLOOKUP(CONCATENATE(P3, V3), 'PART NUMBER GUIDE'!$Q$6:$R$91, 2, FALSE),VLOOKUP(Y3,'PART NUMBER GUIDE'!$J$8:$K$43,2, FALSE),IF(U3="N/A",IF(ABS(S3)&lt;10,"0"&amp;ABS(S3),ABS(S3)),CONCATENATE(LEFT(U3,1),RIGHT(U3,1))), F3, G3)</f>
        <v>MR30157012306N</v>
      </c>
      <c r="F3" s="91" t="s">
        <v>2224</v>
      </c>
      <c r="G3" s="91"/>
      <c r="H3" s="47" t="s">
        <v>280</v>
      </c>
      <c r="I3" s="328">
        <v>40544</v>
      </c>
      <c r="J3" s="48" t="s">
        <v>1265</v>
      </c>
      <c r="K3" s="342">
        <v>209</v>
      </c>
      <c r="L3" s="92">
        <f t="shared" ref="L3:L66" si="1">IF(J3="Coming Soon",K3,IF(J3="Active",K3,""))</f>
        <v>209</v>
      </c>
      <c r="M3" s="344"/>
      <c r="N3" s="97">
        <v>15</v>
      </c>
      <c r="O3" s="49">
        <v>7</v>
      </c>
      <c r="P3" s="99" t="str">
        <f t="shared" ref="P3:P66" si="2">CONCATENATE(Q3,"x",R3)</f>
        <v>5x4.5</v>
      </c>
      <c r="Q3" s="50">
        <v>5</v>
      </c>
      <c r="R3" s="50">
        <v>4.5</v>
      </c>
      <c r="S3" s="51">
        <v>-6</v>
      </c>
      <c r="T3" s="52">
        <v>3.75</v>
      </c>
      <c r="U3" s="383" t="s">
        <v>85</v>
      </c>
      <c r="V3" s="52">
        <v>83</v>
      </c>
      <c r="W3" s="53">
        <v>21.43</v>
      </c>
      <c r="X3" s="51">
        <v>2100</v>
      </c>
      <c r="Y3" s="47" t="s">
        <v>5454</v>
      </c>
      <c r="Z3" s="79" t="s">
        <v>196</v>
      </c>
      <c r="AA3" s="51" t="str">
        <f t="shared" ref="AA3:AA66" si="3">_xlfn.CONCAT(N3,"x",O3,","," ",P3,","," ",S3," ","OS")</f>
        <v>15x7, 5x4.5, -6 OS</v>
      </c>
      <c r="AB3" s="50" t="s">
        <v>1586</v>
      </c>
      <c r="AC3" s="89">
        <f>_xlfn.IFNA(VLOOKUP(AB3,ACCESSORIES!F:J,5,FALSE),"N/A")</f>
        <v>33</v>
      </c>
      <c r="AD3" s="89" t="s">
        <v>85</v>
      </c>
      <c r="AE3" s="97" t="s">
        <v>85</v>
      </c>
      <c r="AF3" s="97" t="s">
        <v>3082</v>
      </c>
      <c r="AG3" s="97" t="s">
        <v>1937</v>
      </c>
      <c r="AH3" s="9">
        <f>_xlfn.IFNA(VLOOKUP(AG3,ACCESSORIES!F:J,5,FALSE),"N/A")</f>
        <v>1.1000000000000001</v>
      </c>
      <c r="AI3" s="97" t="s">
        <v>266</v>
      </c>
      <c r="AJ3" s="97" t="s">
        <v>85</v>
      </c>
      <c r="AK3" s="40" t="str">
        <f>_xlfn.IFNA(VLOOKUP(AJ3,ACCESSORIES!F:J,5,FALSE),"N/A")</f>
        <v>N/A</v>
      </c>
      <c r="AL3" s="97" t="s">
        <v>85</v>
      </c>
      <c r="AM3" s="97">
        <v>16.2</v>
      </c>
      <c r="AN3" s="97">
        <v>150</v>
      </c>
      <c r="AO3" s="54">
        <v>15.9</v>
      </c>
      <c r="AP3" s="25">
        <v>26.5</v>
      </c>
      <c r="AQ3" s="25">
        <v>33.200000000000003</v>
      </c>
      <c r="AR3" s="25">
        <v>26.5</v>
      </c>
      <c r="AS3" s="25">
        <v>183</v>
      </c>
      <c r="AT3" s="101">
        <v>179.5</v>
      </c>
      <c r="AU3" s="383">
        <v>77.099999999999994</v>
      </c>
      <c r="AV3" s="54">
        <v>80</v>
      </c>
      <c r="AW3" s="54">
        <v>80</v>
      </c>
      <c r="AX3" s="54">
        <v>60</v>
      </c>
      <c r="AY3" s="97" t="s">
        <v>85</v>
      </c>
      <c r="AZ3" s="98" t="str">
        <f>_xlfn.IFNA(VLOOKUP(AY3,ACCESSORIES!F:J,5,FALSE),"N/A")</f>
        <v>N/A</v>
      </c>
      <c r="BA3" s="97" t="s">
        <v>85</v>
      </c>
      <c r="BB3" s="98" t="str">
        <f>_xlfn.IFNA(VLOOKUP(BA3,ACCESSORIES!F:J,5,FALSE),"N/A")</f>
        <v>N/A</v>
      </c>
      <c r="BC3" s="55">
        <v>24.69177336470629</v>
      </c>
      <c r="BD3" s="56">
        <v>17.8740157480315</v>
      </c>
      <c r="BE3" s="56">
        <v>17.8740157480315</v>
      </c>
      <c r="BF3" s="56">
        <v>9.8425196850393704</v>
      </c>
      <c r="BG3" s="378">
        <f t="shared" ref="BG3:BG66" si="4">SUM(((BD3*25.4)*(BE3*25.4)*(BF3*25.4))/1000000000)</f>
        <v>5.1529000000000012E-2</v>
      </c>
      <c r="BH3" s="5">
        <v>48</v>
      </c>
      <c r="BI3" s="114" t="s">
        <v>3532</v>
      </c>
      <c r="BJ3" s="50" t="s">
        <v>4050</v>
      </c>
      <c r="BK3" s="81" t="s">
        <v>4066</v>
      </c>
      <c r="BL3" s="81" t="s">
        <v>5502</v>
      </c>
      <c r="BM3" s="81" t="s">
        <v>5503</v>
      </c>
      <c r="BN3" s="81" t="s">
        <v>5477</v>
      </c>
      <c r="BO3" s="81" t="s">
        <v>5504</v>
      </c>
      <c r="BP3" s="81" t="s">
        <v>5505</v>
      </c>
      <c r="BQ3" s="81" t="s">
        <v>4068</v>
      </c>
      <c r="BR3" s="93"/>
      <c r="BS3" s="93"/>
      <c r="BT3" s="93"/>
      <c r="BU3" s="353"/>
      <c r="BV3" s="384"/>
      <c r="BW3" s="353"/>
      <c r="BX3" s="384"/>
      <c r="BY3" s="93" t="str">
        <f t="shared" ref="BY3:BY66" si="5">CONCATENATE(IF(J3="Closeout","CLOSEOUT - ",""),D3,", ",N3,"x",O3,", ",IF(U3="N/A","",CONCATENATE(U3,"/")),IF(S3&gt;0,CONCATENATE("+",S3),S3),"mm Offset, ",P3,", ",V3,"mm Centerbore, ",PROPER(Y3),IF(G3="R",", Race Drilled",""),"",IF(BA3="N/A","",CONCATENATE(", w/ ",BA3)))</f>
        <v>MR301 The Standard, 15x7, -6mm Offset, 5x4.5, 83mm Centerbore, Machined - Clear Coat</v>
      </c>
      <c r="BZ3" s="81" t="s">
        <v>3878</v>
      </c>
      <c r="CA3" s="81" t="s">
        <v>3879</v>
      </c>
      <c r="CB3" s="81" t="str">
        <f t="shared" ref="CB3:CB66" si="6">C3</f>
        <v>STREET (3XX)</v>
      </c>
    </row>
    <row r="4" spans="1:81" s="38" customFormat="1" ht="15" customHeight="1">
      <c r="A4" s="22">
        <f t="shared" si="0"/>
        <v>2</v>
      </c>
      <c r="B4" s="99" t="s">
        <v>84</v>
      </c>
      <c r="C4" s="99" t="s">
        <v>1072</v>
      </c>
      <c r="D4" s="99" t="s">
        <v>1114</v>
      </c>
      <c r="E4" s="136" t="str">
        <f>CONCATENATE(LEFT(D4,5),VLOOKUP(CONCATENATE(N4,"x",O4),'PART NUMBER GUIDE'!$B$9:$C$49,2,FALSE),VLOOKUP(CONCATENATE(P4, V4), 'PART NUMBER GUIDE'!$Q$6:$R$91, 2, FALSE),VLOOKUP(Y4,'PART NUMBER GUIDE'!$J$8:$K$43,2, FALSE),IF(U4="N/A",IF(ABS(S4)&lt;10,"0"&amp;ABS(S4),ABS(S4)),CONCATENATE(LEFT(U4,1),RIGHT(U4,1))), F4, G4)</f>
        <v>MR30157012506N</v>
      </c>
      <c r="F4" s="90" t="s">
        <v>2224</v>
      </c>
      <c r="G4" s="90"/>
      <c r="H4" s="79" t="s">
        <v>281</v>
      </c>
      <c r="I4" s="318">
        <v>40544</v>
      </c>
      <c r="J4" s="85" t="s">
        <v>1265</v>
      </c>
      <c r="K4" s="342">
        <v>209</v>
      </c>
      <c r="L4" s="92">
        <f t="shared" si="1"/>
        <v>209</v>
      </c>
      <c r="M4" s="344"/>
      <c r="N4" s="99">
        <v>15</v>
      </c>
      <c r="O4" s="23">
        <v>7</v>
      </c>
      <c r="P4" s="99" t="str">
        <f t="shared" si="2"/>
        <v>5x4.5</v>
      </c>
      <c r="Q4" s="80">
        <v>5</v>
      </c>
      <c r="R4" s="80">
        <v>4.5</v>
      </c>
      <c r="S4" s="3">
        <v>-6</v>
      </c>
      <c r="T4" s="16">
        <v>3.75</v>
      </c>
      <c r="U4" s="100" t="s">
        <v>85</v>
      </c>
      <c r="V4" s="16">
        <v>83</v>
      </c>
      <c r="W4" s="8">
        <v>21.43</v>
      </c>
      <c r="X4" s="51">
        <v>2100</v>
      </c>
      <c r="Y4" s="79" t="s">
        <v>2294</v>
      </c>
      <c r="Z4" s="79" t="s">
        <v>2987</v>
      </c>
      <c r="AA4" s="51" t="str">
        <f t="shared" si="3"/>
        <v>15x7, 5x4.5, -6 OS</v>
      </c>
      <c r="AB4" s="80" t="s">
        <v>1588</v>
      </c>
      <c r="AC4" s="89">
        <f>_xlfn.IFNA(VLOOKUP(AB4,ACCESSORIES!F:J,5,FALSE),"N/A")</f>
        <v>33</v>
      </c>
      <c r="AD4" s="87" t="s">
        <v>85</v>
      </c>
      <c r="AE4" s="80" t="s">
        <v>85</v>
      </c>
      <c r="AF4" s="97" t="s">
        <v>3082</v>
      </c>
      <c r="AG4" s="99" t="s">
        <v>1937</v>
      </c>
      <c r="AH4" s="9">
        <f>_xlfn.IFNA(VLOOKUP(AG4,ACCESSORIES!F:J,5,FALSE),"N/A")</f>
        <v>1.1000000000000001</v>
      </c>
      <c r="AI4" s="99" t="s">
        <v>266</v>
      </c>
      <c r="AJ4" s="99" t="s">
        <v>85</v>
      </c>
      <c r="AK4" s="40" t="str">
        <f>_xlfn.IFNA(VLOOKUP(AJ4,ACCESSORIES!F:J,5,FALSE),"N/A")</f>
        <v>N/A</v>
      </c>
      <c r="AL4" s="99" t="s">
        <v>85</v>
      </c>
      <c r="AM4" s="99">
        <v>16.2</v>
      </c>
      <c r="AN4" s="99">
        <v>150</v>
      </c>
      <c r="AO4" s="25">
        <v>15.9</v>
      </c>
      <c r="AP4" s="25">
        <v>26.5</v>
      </c>
      <c r="AQ4" s="25">
        <v>33.200000000000003</v>
      </c>
      <c r="AR4" s="25">
        <v>26.5</v>
      </c>
      <c r="AS4" s="25">
        <v>183</v>
      </c>
      <c r="AT4" s="101">
        <v>179.5</v>
      </c>
      <c r="AU4" s="383">
        <v>77.099999999999994</v>
      </c>
      <c r="AV4" s="54">
        <v>80</v>
      </c>
      <c r="AW4" s="54">
        <v>80</v>
      </c>
      <c r="AX4" s="54">
        <v>60</v>
      </c>
      <c r="AY4" s="99" t="s">
        <v>85</v>
      </c>
      <c r="AZ4" s="98" t="str">
        <f>_xlfn.IFNA(VLOOKUP(AY4,ACCESSORIES!F:J,5,FALSE),"N/A")</f>
        <v>N/A</v>
      </c>
      <c r="BA4" s="99" t="s">
        <v>85</v>
      </c>
      <c r="BB4" s="98" t="str">
        <f>_xlfn.IFNA(VLOOKUP(BA4,ACCESSORIES!F:J,5,FALSE),"N/A")</f>
        <v>N/A</v>
      </c>
      <c r="BC4" s="77">
        <v>24.69177336470629</v>
      </c>
      <c r="BD4" s="56">
        <v>17.8740157480315</v>
      </c>
      <c r="BE4" s="56">
        <v>17.8740157480315</v>
      </c>
      <c r="BF4" s="56">
        <v>9.8425196850393704</v>
      </c>
      <c r="BG4" s="378">
        <f t="shared" si="4"/>
        <v>5.1529000000000012E-2</v>
      </c>
      <c r="BH4" s="5">
        <v>48</v>
      </c>
      <c r="BI4" s="114" t="s">
        <v>3532</v>
      </c>
      <c r="BJ4" s="50" t="s">
        <v>4050</v>
      </c>
      <c r="BK4" s="81" t="s">
        <v>4066</v>
      </c>
      <c r="BL4" s="81" t="s">
        <v>5502</v>
      </c>
      <c r="BM4" s="81" t="s">
        <v>5503</v>
      </c>
      <c r="BN4" s="81" t="s">
        <v>5477</v>
      </c>
      <c r="BO4" s="81" t="s">
        <v>5504</v>
      </c>
      <c r="BP4" s="81" t="s">
        <v>5505</v>
      </c>
      <c r="BQ4" s="81" t="s">
        <v>4068</v>
      </c>
      <c r="BR4" s="81"/>
      <c r="BS4" s="81"/>
      <c r="BT4" s="81"/>
      <c r="BU4" s="353" t="s">
        <v>6412</v>
      </c>
      <c r="BV4" s="384" t="s">
        <v>8335</v>
      </c>
      <c r="BW4" s="353" t="s">
        <v>6414</v>
      </c>
      <c r="BX4" s="384" t="s">
        <v>8336</v>
      </c>
      <c r="BY4" s="93" t="str">
        <f t="shared" si="5"/>
        <v>MR301 The Standard, 15x7, -6mm Offset, 5x4.5, 83mm Centerbore, Matte Black</v>
      </c>
      <c r="BZ4" s="81" t="s">
        <v>3878</v>
      </c>
      <c r="CA4" s="81" t="s">
        <v>3879</v>
      </c>
      <c r="CB4" s="81" t="str">
        <f t="shared" si="6"/>
        <v>STREET (3XX)</v>
      </c>
    </row>
    <row r="5" spans="1:81" s="38" customFormat="1" ht="15" customHeight="1">
      <c r="A5" s="22">
        <f t="shared" si="0"/>
        <v>3</v>
      </c>
      <c r="B5" s="99" t="s">
        <v>84</v>
      </c>
      <c r="C5" s="99" t="s">
        <v>1072</v>
      </c>
      <c r="D5" s="99" t="s">
        <v>1114</v>
      </c>
      <c r="E5" s="91" t="str">
        <f>CONCATENATE(LEFT(D5,5),VLOOKUP(CONCATENATE(N5,"x",O5),'PART NUMBER GUIDE'!$B$9:$C$49,2,FALSE),VLOOKUP(CONCATENATE(P5, V5), 'PART NUMBER GUIDE'!$Q$6:$R$91, 2, FALSE),VLOOKUP(Y5,'PART NUMBER GUIDE'!$J$8:$K$43,2, FALSE),IF(U5="N/A",IF(ABS(S5)&lt;10,"0"&amp;ABS(S5),ABS(S5)),CONCATENATE(LEFT(U5,1),RIGHT(U5,1))), F5, G5)</f>
        <v>MR30157055506N</v>
      </c>
      <c r="F5" s="90" t="s">
        <v>2224</v>
      </c>
      <c r="G5" s="90"/>
      <c r="H5" s="79" t="s">
        <v>283</v>
      </c>
      <c r="I5" s="318">
        <v>40544</v>
      </c>
      <c r="J5" s="85" t="s">
        <v>1265</v>
      </c>
      <c r="K5" s="342">
        <v>209</v>
      </c>
      <c r="L5" s="92">
        <f t="shared" si="1"/>
        <v>209</v>
      </c>
      <c r="M5" s="344"/>
      <c r="N5" s="99">
        <v>15</v>
      </c>
      <c r="O5" s="23">
        <v>7</v>
      </c>
      <c r="P5" s="99" t="str">
        <f t="shared" si="2"/>
        <v>5x5.5</v>
      </c>
      <c r="Q5" s="80">
        <v>5</v>
      </c>
      <c r="R5" s="80">
        <v>5.5</v>
      </c>
      <c r="S5" s="3">
        <v>-6</v>
      </c>
      <c r="T5" s="16">
        <v>3.75</v>
      </c>
      <c r="U5" s="100" t="s">
        <v>85</v>
      </c>
      <c r="V5" s="16">
        <v>108</v>
      </c>
      <c r="W5" s="8">
        <v>21.38</v>
      </c>
      <c r="X5" s="51">
        <v>2100</v>
      </c>
      <c r="Y5" s="79" t="s">
        <v>2294</v>
      </c>
      <c r="Z5" s="79" t="s">
        <v>2987</v>
      </c>
      <c r="AA5" s="51" t="str">
        <f t="shared" si="3"/>
        <v>15x7, 5x5.5, -6 OS</v>
      </c>
      <c r="AB5" s="80" t="s">
        <v>1579</v>
      </c>
      <c r="AC5" s="89">
        <f>_xlfn.IFNA(VLOOKUP(AB5,ACCESSORIES!F:J,5,FALSE),"N/A")</f>
        <v>33</v>
      </c>
      <c r="AD5" s="87" t="s">
        <v>85</v>
      </c>
      <c r="AE5" s="80" t="s">
        <v>85</v>
      </c>
      <c r="AF5" s="99" t="s">
        <v>3001</v>
      </c>
      <c r="AG5" s="99" t="s">
        <v>1937</v>
      </c>
      <c r="AH5" s="9">
        <f>_xlfn.IFNA(VLOOKUP(AG5,ACCESSORIES!F:J,5,FALSE),"N/A")</f>
        <v>1.1000000000000001</v>
      </c>
      <c r="AI5" s="99" t="s">
        <v>266</v>
      </c>
      <c r="AJ5" s="99" t="s">
        <v>85</v>
      </c>
      <c r="AK5" s="40" t="str">
        <f>_xlfn.IFNA(VLOOKUP(AJ5,ACCESSORIES!F:J,5,FALSE),"N/A")</f>
        <v>N/A</v>
      </c>
      <c r="AL5" s="99" t="s">
        <v>85</v>
      </c>
      <c r="AM5" s="99">
        <v>16.2</v>
      </c>
      <c r="AN5" s="99">
        <v>178</v>
      </c>
      <c r="AO5" s="25">
        <v>0</v>
      </c>
      <c r="AP5" s="25">
        <v>23.3</v>
      </c>
      <c r="AQ5" s="25">
        <v>33.4</v>
      </c>
      <c r="AR5" s="25">
        <v>26.5</v>
      </c>
      <c r="AS5" s="25">
        <v>183</v>
      </c>
      <c r="AT5" s="101">
        <v>179.5</v>
      </c>
      <c r="AU5" s="100">
        <v>106.4</v>
      </c>
      <c r="AV5" s="54">
        <v>55</v>
      </c>
      <c r="AW5" s="54">
        <v>55</v>
      </c>
      <c r="AX5" s="54">
        <v>60</v>
      </c>
      <c r="AY5" s="99" t="s">
        <v>85</v>
      </c>
      <c r="AZ5" s="98" t="str">
        <f>_xlfn.IFNA(VLOOKUP(AY5,ACCESSORIES!F:J,5,FALSE),"N/A")</f>
        <v>N/A</v>
      </c>
      <c r="BA5" s="99" t="s">
        <v>85</v>
      </c>
      <c r="BB5" s="98" t="str">
        <f>_xlfn.IFNA(VLOOKUP(BA5,ACCESSORIES!F:J,5,FALSE),"N/A")</f>
        <v>N/A</v>
      </c>
      <c r="BC5" s="77">
        <v>24.86814317445419</v>
      </c>
      <c r="BD5" s="56">
        <v>17.8740157480315</v>
      </c>
      <c r="BE5" s="56">
        <v>17.8740157480315</v>
      </c>
      <c r="BF5" s="56">
        <v>9.8425196850393704</v>
      </c>
      <c r="BG5" s="378">
        <f t="shared" si="4"/>
        <v>5.1529000000000012E-2</v>
      </c>
      <c r="BH5" s="5">
        <v>48</v>
      </c>
      <c r="BI5" s="114" t="s">
        <v>3532</v>
      </c>
      <c r="BJ5" s="50" t="s">
        <v>4050</v>
      </c>
      <c r="BK5" s="81" t="s">
        <v>4066</v>
      </c>
      <c r="BL5" s="81" t="s">
        <v>5502</v>
      </c>
      <c r="BM5" s="81" t="s">
        <v>5503</v>
      </c>
      <c r="BN5" s="81" t="s">
        <v>5477</v>
      </c>
      <c r="BO5" s="81" t="s">
        <v>5504</v>
      </c>
      <c r="BP5" s="81" t="s">
        <v>5505</v>
      </c>
      <c r="BQ5" s="81" t="s">
        <v>4068</v>
      </c>
      <c r="BR5" s="81"/>
      <c r="BS5" s="81"/>
      <c r="BT5" s="81"/>
      <c r="BU5" s="353" t="s">
        <v>6412</v>
      </c>
      <c r="BV5" s="384" t="s">
        <v>8335</v>
      </c>
      <c r="BW5" s="353" t="s">
        <v>6414</v>
      </c>
      <c r="BX5" s="384" t="s">
        <v>8336</v>
      </c>
      <c r="BY5" s="93" t="str">
        <f t="shared" si="5"/>
        <v>MR301 The Standard, 15x7, -6mm Offset, 5x5.5, 108mm Centerbore, Matte Black</v>
      </c>
      <c r="BZ5" s="81" t="s">
        <v>3878</v>
      </c>
      <c r="CA5" s="81" t="s">
        <v>3879</v>
      </c>
      <c r="CB5" s="81" t="str">
        <f t="shared" si="6"/>
        <v>STREET (3XX)</v>
      </c>
    </row>
    <row r="6" spans="1:81" s="38" customFormat="1" ht="15" customHeight="1">
      <c r="A6" s="22">
        <f t="shared" si="0"/>
        <v>4</v>
      </c>
      <c r="B6" s="99" t="s">
        <v>84</v>
      </c>
      <c r="C6" s="99" t="s">
        <v>1072</v>
      </c>
      <c r="D6" s="99" t="s">
        <v>1114</v>
      </c>
      <c r="E6" s="91" t="str">
        <f>CONCATENATE(LEFT(D6,5),VLOOKUP(CONCATENATE(N6,"x",O6),'PART NUMBER GUIDE'!$B$9:$C$49,2,FALSE),VLOOKUP(CONCATENATE(P6, V6), 'PART NUMBER GUIDE'!$Q$6:$R$91, 2, FALSE),VLOOKUP(Y6,'PART NUMBER GUIDE'!$J$8:$K$43,2, FALSE),IF(U6="N/A",IF(ABS(S6)&lt;10,"0"&amp;ABS(S6),ABS(S6)),CONCATENATE(LEFT(U6,1),RIGHT(U6,1))), F6, G6)</f>
        <v>MR30157060306N</v>
      </c>
      <c r="F6" s="90" t="s">
        <v>2224</v>
      </c>
      <c r="G6" s="90"/>
      <c r="H6" s="79" t="s">
        <v>284</v>
      </c>
      <c r="I6" s="318">
        <v>40544</v>
      </c>
      <c r="J6" s="85" t="s">
        <v>1265</v>
      </c>
      <c r="K6" s="342">
        <v>209</v>
      </c>
      <c r="L6" s="92">
        <f t="shared" si="1"/>
        <v>209</v>
      </c>
      <c r="M6" s="344"/>
      <c r="N6" s="99">
        <v>15</v>
      </c>
      <c r="O6" s="23">
        <v>7</v>
      </c>
      <c r="P6" s="99" t="str">
        <f t="shared" si="2"/>
        <v>6x5.5</v>
      </c>
      <c r="Q6" s="80">
        <v>6</v>
      </c>
      <c r="R6" s="80">
        <v>5.5</v>
      </c>
      <c r="S6" s="3">
        <v>-6</v>
      </c>
      <c r="T6" s="16">
        <v>3.75</v>
      </c>
      <c r="U6" s="100" t="s">
        <v>85</v>
      </c>
      <c r="V6" s="16">
        <v>108</v>
      </c>
      <c r="W6" s="8">
        <v>20.66</v>
      </c>
      <c r="X6" s="51">
        <v>2100</v>
      </c>
      <c r="Y6" s="47" t="s">
        <v>5454</v>
      </c>
      <c r="Z6" s="79" t="s">
        <v>196</v>
      </c>
      <c r="AA6" s="51" t="str">
        <f t="shared" si="3"/>
        <v>15x7, 6x5.5, -6 OS</v>
      </c>
      <c r="AB6" s="99" t="s">
        <v>1577</v>
      </c>
      <c r="AC6" s="89">
        <f>_xlfn.IFNA(VLOOKUP(AB6,ACCESSORIES!F:J,5,FALSE),"N/A")</f>
        <v>33</v>
      </c>
      <c r="AD6" s="87" t="s">
        <v>85</v>
      </c>
      <c r="AE6" s="99" t="s">
        <v>85</v>
      </c>
      <c r="AF6" s="99" t="s">
        <v>3001</v>
      </c>
      <c r="AG6" s="99" t="s">
        <v>1937</v>
      </c>
      <c r="AH6" s="9">
        <f>_xlfn.IFNA(VLOOKUP(AG6,ACCESSORIES!F:J,5,FALSE),"N/A")</f>
        <v>1.1000000000000001</v>
      </c>
      <c r="AI6" s="99" t="s">
        <v>266</v>
      </c>
      <c r="AJ6" s="99" t="s">
        <v>85</v>
      </c>
      <c r="AK6" s="40" t="str">
        <f>_xlfn.IFNA(VLOOKUP(AJ6,ACCESSORIES!F:J,5,FALSE),"N/A")</f>
        <v>N/A</v>
      </c>
      <c r="AL6" s="99" t="s">
        <v>85</v>
      </c>
      <c r="AM6" s="99">
        <v>16.2</v>
      </c>
      <c r="AN6" s="99">
        <v>178</v>
      </c>
      <c r="AO6" s="25">
        <v>0</v>
      </c>
      <c r="AP6" s="25">
        <v>23.3</v>
      </c>
      <c r="AQ6" s="25">
        <v>33.4</v>
      </c>
      <c r="AR6" s="25">
        <v>26.5</v>
      </c>
      <c r="AS6" s="25">
        <v>183</v>
      </c>
      <c r="AT6" s="101">
        <v>179.5</v>
      </c>
      <c r="AU6" s="100">
        <v>106.4</v>
      </c>
      <c r="AV6" s="54">
        <v>55</v>
      </c>
      <c r="AW6" s="54">
        <v>55</v>
      </c>
      <c r="AX6" s="54">
        <v>60</v>
      </c>
      <c r="AY6" s="99" t="s">
        <v>85</v>
      </c>
      <c r="AZ6" s="98" t="str">
        <f>_xlfn.IFNA(VLOOKUP(AY6,ACCESSORIES!F:J,5,FALSE),"N/A")</f>
        <v>N/A</v>
      </c>
      <c r="BA6" s="99" t="s">
        <v>85</v>
      </c>
      <c r="BB6" s="98" t="str">
        <f>_xlfn.IFNA(VLOOKUP(BA6,ACCESSORIES!F:J,5,FALSE),"N/A")</f>
        <v>N/A</v>
      </c>
      <c r="BC6" s="77">
        <v>24.140617709244093</v>
      </c>
      <c r="BD6" s="56">
        <v>17.8740157480315</v>
      </c>
      <c r="BE6" s="56">
        <v>17.8740157480315</v>
      </c>
      <c r="BF6" s="56">
        <v>9.8425196850393704</v>
      </c>
      <c r="BG6" s="378">
        <f t="shared" si="4"/>
        <v>5.1529000000000012E-2</v>
      </c>
      <c r="BH6" s="5">
        <v>48</v>
      </c>
      <c r="BI6" s="114" t="s">
        <v>3532</v>
      </c>
      <c r="BJ6" s="50" t="s">
        <v>4050</v>
      </c>
      <c r="BK6" s="81" t="s">
        <v>4066</v>
      </c>
      <c r="BL6" s="81" t="s">
        <v>5502</v>
      </c>
      <c r="BM6" s="81" t="s">
        <v>5503</v>
      </c>
      <c r="BN6" s="81" t="s">
        <v>5477</v>
      </c>
      <c r="BO6" s="81" t="s">
        <v>5504</v>
      </c>
      <c r="BP6" s="81" t="s">
        <v>5505</v>
      </c>
      <c r="BQ6" s="81" t="s">
        <v>4068</v>
      </c>
      <c r="BR6" s="81"/>
      <c r="BS6" s="81"/>
      <c r="BT6" s="81"/>
      <c r="BU6" s="313" t="s">
        <v>6420</v>
      </c>
      <c r="BV6" s="377" t="s">
        <v>8206</v>
      </c>
      <c r="BW6" s="313" t="s">
        <v>6421</v>
      </c>
      <c r="BX6" s="377" t="s">
        <v>8207</v>
      </c>
      <c r="BY6" s="93" t="str">
        <f t="shared" si="5"/>
        <v>MR301 The Standard, 15x7, -6mm Offset, 6x5.5, 108mm Centerbore, Machined - Clear Coat</v>
      </c>
      <c r="BZ6" s="81" t="s">
        <v>3878</v>
      </c>
      <c r="CA6" s="81" t="s">
        <v>3879</v>
      </c>
      <c r="CB6" s="81" t="str">
        <f t="shared" si="6"/>
        <v>STREET (3XX)</v>
      </c>
    </row>
    <row r="7" spans="1:81" s="38" customFormat="1" ht="15" customHeight="1">
      <c r="A7" s="22">
        <f t="shared" si="0"/>
        <v>5</v>
      </c>
      <c r="B7" s="99" t="s">
        <v>84</v>
      </c>
      <c r="C7" s="99" t="s">
        <v>1072</v>
      </c>
      <c r="D7" s="99" t="s">
        <v>1114</v>
      </c>
      <c r="E7" s="91" t="str">
        <f>CONCATENATE(LEFT(D7,5),VLOOKUP(CONCATENATE(N7,"x",O7),'PART NUMBER GUIDE'!$B$9:$C$49,2,FALSE),VLOOKUP(CONCATENATE(P7, V7), 'PART NUMBER GUIDE'!$Q$6:$R$91, 2, FALSE),VLOOKUP(Y7,'PART NUMBER GUIDE'!$J$8:$K$43,2, FALSE),IF(U7="N/A",IF(ABS(S7)&lt;10,"0"&amp;ABS(S7),ABS(S7)),CONCATENATE(LEFT(U7,1),RIGHT(U7,1))), F7, G7)</f>
        <v>MR30157060506N</v>
      </c>
      <c r="F7" s="90" t="s">
        <v>2224</v>
      </c>
      <c r="G7" s="90"/>
      <c r="H7" s="79" t="s">
        <v>285</v>
      </c>
      <c r="I7" s="318">
        <v>40544</v>
      </c>
      <c r="J7" s="85" t="s">
        <v>1265</v>
      </c>
      <c r="K7" s="342">
        <v>209</v>
      </c>
      <c r="L7" s="92">
        <f t="shared" si="1"/>
        <v>209</v>
      </c>
      <c r="M7" s="344"/>
      <c r="N7" s="99">
        <v>15</v>
      </c>
      <c r="O7" s="23">
        <v>7</v>
      </c>
      <c r="P7" s="99" t="str">
        <f t="shared" si="2"/>
        <v>6x5.5</v>
      </c>
      <c r="Q7" s="80">
        <v>6</v>
      </c>
      <c r="R7" s="80">
        <v>5.5</v>
      </c>
      <c r="S7" s="3">
        <v>-6</v>
      </c>
      <c r="T7" s="16">
        <v>3.75</v>
      </c>
      <c r="U7" s="100" t="s">
        <v>85</v>
      </c>
      <c r="V7" s="16">
        <v>108</v>
      </c>
      <c r="W7" s="8">
        <v>20.66</v>
      </c>
      <c r="X7" s="51">
        <v>2100</v>
      </c>
      <c r="Y7" s="79" t="s">
        <v>2294</v>
      </c>
      <c r="Z7" s="79" t="s">
        <v>2987</v>
      </c>
      <c r="AA7" s="51" t="str">
        <f t="shared" si="3"/>
        <v>15x7, 6x5.5, -6 OS</v>
      </c>
      <c r="AB7" s="80" t="s">
        <v>1579</v>
      </c>
      <c r="AC7" s="89">
        <f>_xlfn.IFNA(VLOOKUP(AB7,ACCESSORIES!F:J,5,FALSE),"N/A")</f>
        <v>33</v>
      </c>
      <c r="AD7" s="87" t="s">
        <v>85</v>
      </c>
      <c r="AE7" s="80" t="s">
        <v>85</v>
      </c>
      <c r="AF7" s="99" t="s">
        <v>3001</v>
      </c>
      <c r="AG7" s="99" t="s">
        <v>1937</v>
      </c>
      <c r="AH7" s="9">
        <f>_xlfn.IFNA(VLOOKUP(AG7,ACCESSORIES!F:J,5,FALSE),"N/A")</f>
        <v>1.1000000000000001</v>
      </c>
      <c r="AI7" s="99" t="s">
        <v>266</v>
      </c>
      <c r="AJ7" s="99" t="s">
        <v>85</v>
      </c>
      <c r="AK7" s="40" t="str">
        <f>_xlfn.IFNA(VLOOKUP(AJ7,ACCESSORIES!F:J,5,FALSE),"N/A")</f>
        <v>N/A</v>
      </c>
      <c r="AL7" s="99" t="s">
        <v>85</v>
      </c>
      <c r="AM7" s="99">
        <v>16.2</v>
      </c>
      <c r="AN7" s="99">
        <v>178</v>
      </c>
      <c r="AO7" s="25">
        <v>0</v>
      </c>
      <c r="AP7" s="25">
        <v>23.3</v>
      </c>
      <c r="AQ7" s="25">
        <v>33.4</v>
      </c>
      <c r="AR7" s="25">
        <v>26.5</v>
      </c>
      <c r="AS7" s="25">
        <v>183</v>
      </c>
      <c r="AT7" s="101">
        <v>179.5</v>
      </c>
      <c r="AU7" s="100">
        <v>106.4</v>
      </c>
      <c r="AV7" s="54">
        <v>55</v>
      </c>
      <c r="AW7" s="54">
        <v>55</v>
      </c>
      <c r="AX7" s="54">
        <v>60</v>
      </c>
      <c r="AY7" s="99" t="s">
        <v>85</v>
      </c>
      <c r="AZ7" s="98" t="str">
        <f>_xlfn.IFNA(VLOOKUP(AY7,ACCESSORIES!F:J,5,FALSE),"N/A")</f>
        <v>N/A</v>
      </c>
      <c r="BA7" s="99" t="s">
        <v>85</v>
      </c>
      <c r="BB7" s="98" t="str">
        <f>_xlfn.IFNA(VLOOKUP(BA7,ACCESSORIES!F:J,5,FALSE),"N/A")</f>
        <v>N/A</v>
      </c>
      <c r="BC7" s="77">
        <v>24.69</v>
      </c>
      <c r="BD7" s="56">
        <v>17.8740157480315</v>
      </c>
      <c r="BE7" s="56">
        <v>17.8740157480315</v>
      </c>
      <c r="BF7" s="56">
        <v>9.8425196850393704</v>
      </c>
      <c r="BG7" s="378">
        <f t="shared" si="4"/>
        <v>5.1529000000000012E-2</v>
      </c>
      <c r="BH7" s="5">
        <v>48</v>
      </c>
      <c r="BI7" s="114" t="s">
        <v>3532</v>
      </c>
      <c r="BJ7" s="50" t="s">
        <v>4050</v>
      </c>
      <c r="BK7" s="81" t="s">
        <v>4066</v>
      </c>
      <c r="BL7" s="81" t="s">
        <v>5502</v>
      </c>
      <c r="BM7" s="81" t="s">
        <v>5503</v>
      </c>
      <c r="BN7" s="81" t="s">
        <v>5477</v>
      </c>
      <c r="BO7" s="81" t="s">
        <v>5504</v>
      </c>
      <c r="BP7" s="81" t="s">
        <v>5505</v>
      </c>
      <c r="BQ7" s="81" t="s">
        <v>4068</v>
      </c>
      <c r="BR7" s="81"/>
      <c r="BS7" s="81"/>
      <c r="BT7" s="81"/>
      <c r="BU7" s="313" t="s">
        <v>6417</v>
      </c>
      <c r="BV7" s="377" t="s">
        <v>8502</v>
      </c>
      <c r="BW7" s="313" t="s">
        <v>6416</v>
      </c>
      <c r="BX7" s="377" t="s">
        <v>8503</v>
      </c>
      <c r="BY7" s="93" t="str">
        <f t="shared" si="5"/>
        <v>MR301 The Standard, 15x7, -6mm Offset, 6x5.5, 108mm Centerbore, Matte Black</v>
      </c>
      <c r="BZ7" s="81" t="s">
        <v>3878</v>
      </c>
      <c r="CA7" s="81" t="s">
        <v>3879</v>
      </c>
      <c r="CB7" s="81" t="str">
        <f t="shared" si="6"/>
        <v>STREET (3XX)</v>
      </c>
    </row>
    <row r="8" spans="1:81" s="38" customFormat="1" ht="15" customHeight="1">
      <c r="A8" s="22">
        <f t="shared" si="0"/>
        <v>6</v>
      </c>
      <c r="B8" s="99" t="s">
        <v>84</v>
      </c>
      <c r="C8" s="99" t="s">
        <v>1072</v>
      </c>
      <c r="D8" s="99" t="s">
        <v>1114</v>
      </c>
      <c r="E8" s="91" t="str">
        <f>CONCATENATE(LEFT(D8,5),VLOOKUP(CONCATENATE(N8,"x",O8),'PART NUMBER GUIDE'!$B$9:$C$49,2,FALSE),VLOOKUP(CONCATENATE(P8, V8), 'PART NUMBER GUIDE'!$Q$6:$R$91, 2, FALSE),VLOOKUP(Y8,'PART NUMBER GUIDE'!$J$8:$K$43,2, FALSE),IF(U8="N/A",IF(ABS(S8)&lt;10,"0"&amp;ABS(S8),ABS(S8)),CONCATENATE(LEFT(U8,1),RIGHT(U8,1))), F8, G8)</f>
        <v>MR30167060500</v>
      </c>
      <c r="F8" s="90"/>
      <c r="G8" s="90"/>
      <c r="H8" s="79" t="s">
        <v>362</v>
      </c>
      <c r="I8" s="318">
        <v>40544</v>
      </c>
      <c r="J8" s="85" t="s">
        <v>1265</v>
      </c>
      <c r="K8" s="342">
        <v>249</v>
      </c>
      <c r="L8" s="92">
        <f t="shared" si="1"/>
        <v>249</v>
      </c>
      <c r="M8" s="344"/>
      <c r="N8" s="99">
        <v>16</v>
      </c>
      <c r="O8" s="8">
        <v>7</v>
      </c>
      <c r="P8" s="99" t="str">
        <f t="shared" si="2"/>
        <v>6x5.5</v>
      </c>
      <c r="Q8" s="3">
        <v>6</v>
      </c>
      <c r="R8" s="3">
        <v>5.5</v>
      </c>
      <c r="S8" s="3">
        <v>0</v>
      </c>
      <c r="T8" s="16">
        <v>4</v>
      </c>
      <c r="U8" s="100" t="s">
        <v>85</v>
      </c>
      <c r="V8" s="16">
        <v>108</v>
      </c>
      <c r="W8" s="10">
        <v>26.92</v>
      </c>
      <c r="X8" s="51">
        <v>3600</v>
      </c>
      <c r="Y8" s="79" t="s">
        <v>2294</v>
      </c>
      <c r="Z8" s="79" t="s">
        <v>2987</v>
      </c>
      <c r="AA8" s="51" t="str">
        <f t="shared" si="3"/>
        <v>16x7, 6x5.5, 0 OS</v>
      </c>
      <c r="AB8" s="80" t="s">
        <v>1579</v>
      </c>
      <c r="AC8" s="89">
        <f>_xlfn.IFNA(VLOOKUP(AB8,ACCESSORIES!F:J,5,FALSE),"N/A")</f>
        <v>33</v>
      </c>
      <c r="AD8" s="87" t="s">
        <v>85</v>
      </c>
      <c r="AE8" s="3" t="s">
        <v>85</v>
      </c>
      <c r="AF8" s="99" t="s">
        <v>3001</v>
      </c>
      <c r="AG8" s="99" t="s">
        <v>1937</v>
      </c>
      <c r="AH8" s="9">
        <f>_xlfn.IFNA(VLOOKUP(AG8,ACCESSORIES!F:J,5,FALSE),"N/A")</f>
        <v>1.1000000000000001</v>
      </c>
      <c r="AI8" s="99" t="s">
        <v>266</v>
      </c>
      <c r="AJ8" s="99" t="s">
        <v>85</v>
      </c>
      <c r="AK8" s="40" t="str">
        <f>_xlfn.IFNA(VLOOKUP(AJ8,ACCESSORIES!F:J,5,FALSE),"N/A")</f>
        <v>N/A</v>
      </c>
      <c r="AL8" s="99" t="s">
        <v>85</v>
      </c>
      <c r="AM8" s="99">
        <v>16.2</v>
      </c>
      <c r="AN8" s="99">
        <v>178</v>
      </c>
      <c r="AO8" s="25">
        <v>0</v>
      </c>
      <c r="AP8" s="25">
        <v>13.7</v>
      </c>
      <c r="AQ8" s="25">
        <v>36</v>
      </c>
      <c r="AR8" s="25">
        <v>36.6</v>
      </c>
      <c r="AS8" s="25">
        <v>194.1</v>
      </c>
      <c r="AT8" s="101">
        <v>186.5</v>
      </c>
      <c r="AU8" s="100">
        <v>106.4</v>
      </c>
      <c r="AV8" s="54">
        <v>55</v>
      </c>
      <c r="AW8" s="54">
        <v>55</v>
      </c>
      <c r="AX8" s="54">
        <v>43</v>
      </c>
      <c r="AY8" s="99" t="s">
        <v>85</v>
      </c>
      <c r="AZ8" s="98" t="str">
        <f>_xlfn.IFNA(VLOOKUP(AY8,ACCESSORIES!F:J,5,FALSE),"N/A")</f>
        <v>N/A</v>
      </c>
      <c r="BA8" s="99" t="s">
        <v>85</v>
      </c>
      <c r="BB8" s="98" t="str">
        <f>_xlfn.IFNA(VLOOKUP(BA8,ACCESSORIES!F:J,5,FALSE),"N/A")</f>
        <v>N/A</v>
      </c>
      <c r="BC8" s="77">
        <v>30.614859475406664</v>
      </c>
      <c r="BD8" s="56">
        <v>19.09</v>
      </c>
      <c r="BE8" s="56">
        <v>19.09</v>
      </c>
      <c r="BF8" s="56">
        <v>10.24</v>
      </c>
      <c r="BG8" s="378">
        <f t="shared" si="4"/>
        <v>6.1152323564527607E-2</v>
      </c>
      <c r="BH8" s="80">
        <v>36</v>
      </c>
      <c r="BI8" s="114" t="s">
        <v>3532</v>
      </c>
      <c r="BJ8" s="50" t="s">
        <v>4050</v>
      </c>
      <c r="BK8" s="81" t="s">
        <v>4066</v>
      </c>
      <c r="BL8" s="81" t="s">
        <v>5502</v>
      </c>
      <c r="BM8" s="81" t="s">
        <v>5503</v>
      </c>
      <c r="BN8" s="81" t="s">
        <v>5477</v>
      </c>
      <c r="BO8" s="81" t="s">
        <v>5504</v>
      </c>
      <c r="BP8" s="81" t="s">
        <v>5505</v>
      </c>
      <c r="BQ8" s="81" t="s">
        <v>4068</v>
      </c>
      <c r="BR8" s="81"/>
      <c r="BS8" s="81"/>
      <c r="BT8" s="81"/>
      <c r="BU8" s="313" t="s">
        <v>6417</v>
      </c>
      <c r="BV8" s="377" t="s">
        <v>8502</v>
      </c>
      <c r="BW8" s="313" t="s">
        <v>6416</v>
      </c>
      <c r="BX8" s="377" t="s">
        <v>8503</v>
      </c>
      <c r="BY8" s="93" t="str">
        <f t="shared" si="5"/>
        <v>MR301 The Standard, 16x7, 0mm Offset, 6x5.5, 108mm Centerbore, Matte Black</v>
      </c>
      <c r="BZ8" s="81" t="s">
        <v>3878</v>
      </c>
      <c r="CA8" s="81" t="s">
        <v>3879</v>
      </c>
      <c r="CB8" s="81" t="str">
        <f t="shared" si="6"/>
        <v>STREET (3XX)</v>
      </c>
    </row>
    <row r="9" spans="1:81" s="38" customFormat="1" ht="15" customHeight="1">
      <c r="A9" s="22">
        <f t="shared" si="0"/>
        <v>7</v>
      </c>
      <c r="B9" s="99" t="s">
        <v>84</v>
      </c>
      <c r="C9" s="99" t="s">
        <v>1072</v>
      </c>
      <c r="D9" s="99" t="s">
        <v>1114</v>
      </c>
      <c r="E9" s="91" t="str">
        <f>CONCATENATE(LEFT(D9,5),VLOOKUP(CONCATENATE(N9,"x",O9),'PART NUMBER GUIDE'!$B$9:$C$49,2,FALSE),VLOOKUP(CONCATENATE(P9, V9), 'PART NUMBER GUIDE'!$Q$6:$R$91, 2, FALSE),VLOOKUP(Y9,'PART NUMBER GUIDE'!$J$8:$K$43,2, FALSE),IF(U9="N/A",IF(ABS(S9)&lt;10,"0"&amp;ABS(S9),ABS(S9)),CONCATENATE(LEFT(U9,1),RIGHT(U9,1))), F9, G9)</f>
        <v>MR30167080500</v>
      </c>
      <c r="F9" s="90"/>
      <c r="G9" s="90"/>
      <c r="H9" s="79" t="s">
        <v>363</v>
      </c>
      <c r="I9" s="318">
        <v>40544</v>
      </c>
      <c r="J9" s="85" t="s">
        <v>1265</v>
      </c>
      <c r="K9" s="342">
        <v>249</v>
      </c>
      <c r="L9" s="92">
        <f t="shared" si="1"/>
        <v>249</v>
      </c>
      <c r="M9" s="344"/>
      <c r="N9" s="99">
        <v>16</v>
      </c>
      <c r="O9" s="8">
        <v>7</v>
      </c>
      <c r="P9" s="99" t="str">
        <f t="shared" si="2"/>
        <v>8x6.5</v>
      </c>
      <c r="Q9" s="3">
        <v>8</v>
      </c>
      <c r="R9" s="3">
        <v>6.5</v>
      </c>
      <c r="S9" s="3">
        <v>0</v>
      </c>
      <c r="T9" s="16">
        <v>4</v>
      </c>
      <c r="U9" s="100" t="s">
        <v>85</v>
      </c>
      <c r="V9" s="16">
        <v>130.81</v>
      </c>
      <c r="W9" s="10">
        <v>26</v>
      </c>
      <c r="X9" s="51">
        <v>3600</v>
      </c>
      <c r="Y9" s="79" t="s">
        <v>2294</v>
      </c>
      <c r="Z9" s="79" t="s">
        <v>2987</v>
      </c>
      <c r="AA9" s="51" t="str">
        <f t="shared" si="3"/>
        <v>16x7, 8x6.5, 0 OS</v>
      </c>
      <c r="AB9" s="80" t="s">
        <v>1904</v>
      </c>
      <c r="AC9" s="89">
        <f>_xlfn.IFNA(VLOOKUP(AB9,ACCESSORIES!F:J,5,FALSE),"N/A")</f>
        <v>33</v>
      </c>
      <c r="AD9" s="87" t="s">
        <v>85</v>
      </c>
      <c r="AE9" s="3" t="s">
        <v>85</v>
      </c>
      <c r="AF9" s="3" t="s">
        <v>3005</v>
      </c>
      <c r="AG9" s="99" t="s">
        <v>1937</v>
      </c>
      <c r="AH9" s="9">
        <f>_xlfn.IFNA(VLOOKUP(AG9,ACCESSORIES!F:J,5,FALSE),"N/A")</f>
        <v>1.1000000000000001</v>
      </c>
      <c r="AI9" s="99" t="s">
        <v>266</v>
      </c>
      <c r="AJ9" s="99" t="s">
        <v>85</v>
      </c>
      <c r="AK9" s="40" t="str">
        <f>_xlfn.IFNA(VLOOKUP(AJ9,ACCESSORIES!F:J,5,FALSE),"N/A")</f>
        <v>N/A</v>
      </c>
      <c r="AL9" s="99" t="s">
        <v>85</v>
      </c>
      <c r="AM9" s="99">
        <v>16.2</v>
      </c>
      <c r="AN9" s="99">
        <v>196</v>
      </c>
      <c r="AO9" s="25">
        <v>0</v>
      </c>
      <c r="AP9" s="25">
        <v>0</v>
      </c>
      <c r="AQ9" s="25">
        <v>35.9</v>
      </c>
      <c r="AR9" s="25">
        <v>36.6</v>
      </c>
      <c r="AS9" s="25">
        <v>194.1</v>
      </c>
      <c r="AT9" s="101">
        <v>186.5</v>
      </c>
      <c r="AU9" s="100">
        <v>124</v>
      </c>
      <c r="AV9" s="54">
        <v>98</v>
      </c>
      <c r="AW9" s="54">
        <v>100</v>
      </c>
      <c r="AX9" s="54">
        <v>43</v>
      </c>
      <c r="AY9" s="99" t="s">
        <v>85</v>
      </c>
      <c r="AZ9" s="98" t="str">
        <f>_xlfn.IFNA(VLOOKUP(AY9,ACCESSORIES!F:J,5,FALSE),"N/A")</f>
        <v>N/A</v>
      </c>
      <c r="BA9" s="99" t="s">
        <v>85</v>
      </c>
      <c r="BB9" s="98" t="str">
        <f>_xlfn.IFNA(VLOOKUP(BA9,ACCESSORIES!F:J,5,FALSE),"N/A")</f>
        <v>N/A</v>
      </c>
      <c r="BC9" s="77">
        <v>29.5</v>
      </c>
      <c r="BD9" s="56">
        <v>19.09</v>
      </c>
      <c r="BE9" s="56">
        <v>19.09</v>
      </c>
      <c r="BF9" s="56">
        <v>10.24</v>
      </c>
      <c r="BG9" s="378">
        <f t="shared" si="4"/>
        <v>6.1152323564527607E-2</v>
      </c>
      <c r="BH9" s="80">
        <v>36</v>
      </c>
      <c r="BI9" s="114" t="s">
        <v>3532</v>
      </c>
      <c r="BJ9" s="50" t="s">
        <v>4050</v>
      </c>
      <c r="BK9" s="81" t="s">
        <v>4066</v>
      </c>
      <c r="BL9" s="81" t="s">
        <v>5502</v>
      </c>
      <c r="BM9" s="81" t="s">
        <v>5503</v>
      </c>
      <c r="BN9" s="81" t="s">
        <v>5477</v>
      </c>
      <c r="BO9" s="81" t="s">
        <v>5504</v>
      </c>
      <c r="BP9" s="81" t="s">
        <v>5505</v>
      </c>
      <c r="BQ9" s="81" t="s">
        <v>4068</v>
      </c>
      <c r="BR9" s="81"/>
      <c r="BS9" s="81"/>
      <c r="BT9" s="81"/>
      <c r="BU9" s="313" t="s">
        <v>6424</v>
      </c>
      <c r="BV9" s="377" t="s">
        <v>8343</v>
      </c>
      <c r="BW9" s="313" t="s">
        <v>6425</v>
      </c>
      <c r="BX9" s="377" t="s">
        <v>8344</v>
      </c>
      <c r="BY9" s="93" t="str">
        <f t="shared" si="5"/>
        <v>MR301 The Standard, 16x7, 0mm Offset, 8x6.5, 130.81mm Centerbore, Matte Black</v>
      </c>
      <c r="BZ9" s="81" t="s">
        <v>3878</v>
      </c>
      <c r="CA9" s="81" t="s">
        <v>3879</v>
      </c>
      <c r="CB9" s="81" t="str">
        <f t="shared" si="6"/>
        <v>STREET (3XX)</v>
      </c>
    </row>
    <row r="10" spans="1:81" s="38" customFormat="1" ht="15" customHeight="1">
      <c r="A10" s="22">
        <f t="shared" si="0"/>
        <v>8</v>
      </c>
      <c r="B10" s="99" t="s">
        <v>84</v>
      </c>
      <c r="C10" s="99" t="s">
        <v>1072</v>
      </c>
      <c r="D10" s="99" t="s">
        <v>1114</v>
      </c>
      <c r="E10" s="136" t="str">
        <f>CONCATENATE(LEFT(D10,5),VLOOKUP(CONCATENATE(N10,"x",O10),'PART NUMBER GUIDE'!$B$9:$C$49,2,FALSE),VLOOKUP(CONCATENATE(P10, V10), 'PART NUMBER GUIDE'!$Q$6:$R$91, 2, FALSE),VLOOKUP(Y10,'PART NUMBER GUIDE'!$J$8:$K$43,2, FALSE),IF(U10="N/A",IF(ABS(S10)&lt;10,"0"&amp;ABS(S10),ABS(S10)),CONCATENATE(LEFT(U10,1),RIGHT(U10,1))), F10, G10)</f>
        <v>MR30168012300</v>
      </c>
      <c r="F10" s="90"/>
      <c r="G10" s="90"/>
      <c r="H10" s="79" t="s">
        <v>286</v>
      </c>
      <c r="I10" s="318">
        <v>40544</v>
      </c>
      <c r="J10" s="85" t="s">
        <v>1265</v>
      </c>
      <c r="K10" s="342">
        <v>249</v>
      </c>
      <c r="L10" s="92">
        <f t="shared" si="1"/>
        <v>249</v>
      </c>
      <c r="M10" s="344"/>
      <c r="N10" s="99">
        <v>16</v>
      </c>
      <c r="O10" s="8">
        <v>8</v>
      </c>
      <c r="P10" s="99" t="str">
        <f t="shared" si="2"/>
        <v>5x4.5</v>
      </c>
      <c r="Q10" s="3">
        <v>5</v>
      </c>
      <c r="R10" s="3">
        <v>4.5</v>
      </c>
      <c r="S10" s="3">
        <v>0</v>
      </c>
      <c r="T10" s="16">
        <v>4.5</v>
      </c>
      <c r="U10" s="100" t="s">
        <v>85</v>
      </c>
      <c r="V10" s="16">
        <v>83</v>
      </c>
      <c r="W10" s="8">
        <v>25.6</v>
      </c>
      <c r="X10" s="51">
        <v>2100</v>
      </c>
      <c r="Y10" s="47" t="s">
        <v>5454</v>
      </c>
      <c r="Z10" s="79" t="s">
        <v>196</v>
      </c>
      <c r="AA10" s="51" t="str">
        <f t="shared" si="3"/>
        <v>16x8, 5x4.5, 0 OS</v>
      </c>
      <c r="AB10" s="80" t="s">
        <v>1586</v>
      </c>
      <c r="AC10" s="89">
        <f>_xlfn.IFNA(VLOOKUP(AB10,ACCESSORIES!F:J,5,FALSE),"N/A")</f>
        <v>33</v>
      </c>
      <c r="AD10" s="87" t="s">
        <v>85</v>
      </c>
      <c r="AE10" s="99" t="s">
        <v>85</v>
      </c>
      <c r="AF10" s="97" t="s">
        <v>3082</v>
      </c>
      <c r="AG10" s="99" t="s">
        <v>1937</v>
      </c>
      <c r="AH10" s="9">
        <f>_xlfn.IFNA(VLOOKUP(AG10,ACCESSORIES!F:J,5,FALSE),"N/A")</f>
        <v>1.1000000000000001</v>
      </c>
      <c r="AI10" s="99" t="s">
        <v>266</v>
      </c>
      <c r="AJ10" s="99" t="s">
        <v>85</v>
      </c>
      <c r="AK10" s="40" t="str">
        <f>_xlfn.IFNA(VLOOKUP(AJ10,ACCESSORIES!F:J,5,FALSE),"N/A")</f>
        <v>N/A</v>
      </c>
      <c r="AL10" s="99" t="s">
        <v>85</v>
      </c>
      <c r="AM10" s="99">
        <v>16.2</v>
      </c>
      <c r="AN10" s="99">
        <v>150</v>
      </c>
      <c r="AO10" s="25">
        <v>13</v>
      </c>
      <c r="AP10" s="25">
        <v>22</v>
      </c>
      <c r="AQ10" s="25">
        <v>29.7</v>
      </c>
      <c r="AR10" s="25">
        <v>27.2</v>
      </c>
      <c r="AS10" s="25">
        <v>193.3</v>
      </c>
      <c r="AT10" s="101">
        <v>189.6</v>
      </c>
      <c r="AU10" s="383">
        <v>77.099999999999994</v>
      </c>
      <c r="AV10" s="54">
        <v>80</v>
      </c>
      <c r="AW10" s="54">
        <v>80</v>
      </c>
      <c r="AX10" s="54">
        <v>64</v>
      </c>
      <c r="AY10" s="99" t="s">
        <v>85</v>
      </c>
      <c r="AZ10" s="98" t="str">
        <f>_xlfn.IFNA(VLOOKUP(AY10,ACCESSORIES!F:J,5,FALSE),"N/A")</f>
        <v>N/A</v>
      </c>
      <c r="BA10" s="99" t="s">
        <v>85</v>
      </c>
      <c r="BB10" s="98" t="str">
        <f>_xlfn.IFNA(VLOOKUP(BA10,ACCESSORIES!F:J,5,FALSE),"N/A")</f>
        <v>N/A</v>
      </c>
      <c r="BC10" s="77">
        <v>29.277388418151745</v>
      </c>
      <c r="BD10" s="56">
        <v>19.055118110236201</v>
      </c>
      <c r="BE10" s="56">
        <v>19.055118110236201</v>
      </c>
      <c r="BF10" s="56">
        <v>10.944881889763799</v>
      </c>
      <c r="BG10" s="378">
        <f t="shared" si="4"/>
        <v>6.5123167999999981E-2</v>
      </c>
      <c r="BH10" s="80">
        <v>36</v>
      </c>
      <c r="BI10" s="114" t="s">
        <v>3532</v>
      </c>
      <c r="BJ10" s="50" t="s">
        <v>4050</v>
      </c>
      <c r="BK10" s="81" t="s">
        <v>4066</v>
      </c>
      <c r="BL10" s="81" t="s">
        <v>5502</v>
      </c>
      <c r="BM10" s="81" t="s">
        <v>5503</v>
      </c>
      <c r="BN10" s="81" t="s">
        <v>5477</v>
      </c>
      <c r="BO10" s="81" t="s">
        <v>5504</v>
      </c>
      <c r="BP10" s="81" t="s">
        <v>5505</v>
      </c>
      <c r="BQ10" s="81" t="s">
        <v>4068</v>
      </c>
      <c r="BR10" s="81"/>
      <c r="BS10" s="81"/>
      <c r="BT10" s="81"/>
      <c r="BU10" s="353" t="s">
        <v>6418</v>
      </c>
      <c r="BV10" s="384" t="s">
        <v>8200</v>
      </c>
      <c r="BW10" s="353" t="s">
        <v>6419</v>
      </c>
      <c r="BX10" s="384" t="s">
        <v>8201</v>
      </c>
      <c r="BY10" s="93" t="str">
        <f t="shared" si="5"/>
        <v>MR301 The Standard, 16x8, 0mm Offset, 5x4.5, 83mm Centerbore, Machined - Clear Coat</v>
      </c>
      <c r="BZ10" s="81" t="s">
        <v>3878</v>
      </c>
      <c r="CA10" s="81" t="s">
        <v>3879</v>
      </c>
      <c r="CB10" s="81" t="str">
        <f t="shared" si="6"/>
        <v>STREET (3XX)</v>
      </c>
    </row>
    <row r="11" spans="1:81" s="38" customFormat="1" ht="15" customHeight="1">
      <c r="A11" s="22">
        <f t="shared" si="0"/>
        <v>9</v>
      </c>
      <c r="B11" s="99" t="s">
        <v>84</v>
      </c>
      <c r="C11" s="99" t="s">
        <v>1072</v>
      </c>
      <c r="D11" s="99" t="s">
        <v>1114</v>
      </c>
      <c r="E11" s="136" t="str">
        <f>CONCATENATE(LEFT(D11,5),VLOOKUP(CONCATENATE(N11,"x",O11),'PART NUMBER GUIDE'!$B$9:$C$49,2,FALSE),VLOOKUP(CONCATENATE(P11, V11), 'PART NUMBER GUIDE'!$Q$6:$R$91, 2, FALSE),VLOOKUP(Y11,'PART NUMBER GUIDE'!$J$8:$K$43,2, FALSE),IF(U11="N/A",IF(ABS(S11)&lt;10,"0"&amp;ABS(S11),ABS(S11)),CONCATENATE(LEFT(U11,1),RIGHT(U11,1))), F11, G11)</f>
        <v>MR30168012500</v>
      </c>
      <c r="F11" s="90"/>
      <c r="G11" s="90"/>
      <c r="H11" s="79" t="s">
        <v>1968</v>
      </c>
      <c r="I11" s="318">
        <v>40544</v>
      </c>
      <c r="J11" s="85" t="s">
        <v>1265</v>
      </c>
      <c r="K11" s="342">
        <v>249</v>
      </c>
      <c r="L11" s="92">
        <f t="shared" si="1"/>
        <v>249</v>
      </c>
      <c r="M11" s="344"/>
      <c r="N11" s="99">
        <v>16</v>
      </c>
      <c r="O11" s="8">
        <v>8</v>
      </c>
      <c r="P11" s="99" t="str">
        <f t="shared" si="2"/>
        <v>5x4.5</v>
      </c>
      <c r="Q11" s="3">
        <v>5</v>
      </c>
      <c r="R11" s="3">
        <v>4.5</v>
      </c>
      <c r="S11" s="3">
        <v>0</v>
      </c>
      <c r="T11" s="16">
        <v>4.5</v>
      </c>
      <c r="U11" s="100" t="s">
        <v>85</v>
      </c>
      <c r="V11" s="16">
        <v>83</v>
      </c>
      <c r="W11" s="8">
        <v>26.48</v>
      </c>
      <c r="X11" s="51">
        <v>2100</v>
      </c>
      <c r="Y11" s="79" t="s">
        <v>2294</v>
      </c>
      <c r="Z11" s="79" t="s">
        <v>2987</v>
      </c>
      <c r="AA11" s="51" t="str">
        <f t="shared" si="3"/>
        <v>16x8, 5x4.5, 0 OS</v>
      </c>
      <c r="AB11" s="80" t="s">
        <v>1588</v>
      </c>
      <c r="AC11" s="89">
        <f>_xlfn.IFNA(VLOOKUP(AB11,ACCESSORIES!F:J,5,FALSE),"N/A")</f>
        <v>33</v>
      </c>
      <c r="AD11" s="87" t="s">
        <v>85</v>
      </c>
      <c r="AE11" s="80" t="s">
        <v>85</v>
      </c>
      <c r="AF11" s="97" t="s">
        <v>3082</v>
      </c>
      <c r="AG11" s="99" t="s">
        <v>1937</v>
      </c>
      <c r="AH11" s="9">
        <f>_xlfn.IFNA(VLOOKUP(AG11,ACCESSORIES!F:J,5,FALSE),"N/A")</f>
        <v>1.1000000000000001</v>
      </c>
      <c r="AI11" s="99" t="s">
        <v>266</v>
      </c>
      <c r="AJ11" s="99" t="s">
        <v>85</v>
      </c>
      <c r="AK11" s="40" t="str">
        <f>_xlfn.IFNA(VLOOKUP(AJ11,ACCESSORIES!F:J,5,FALSE),"N/A")</f>
        <v>N/A</v>
      </c>
      <c r="AL11" s="99" t="s">
        <v>85</v>
      </c>
      <c r="AM11" s="99">
        <v>16.2</v>
      </c>
      <c r="AN11" s="99">
        <v>150</v>
      </c>
      <c r="AO11" s="25">
        <v>13</v>
      </c>
      <c r="AP11" s="25">
        <v>22</v>
      </c>
      <c r="AQ11" s="25">
        <v>29.7</v>
      </c>
      <c r="AR11" s="25">
        <v>27.2</v>
      </c>
      <c r="AS11" s="25">
        <v>193.3</v>
      </c>
      <c r="AT11" s="101">
        <v>189.6</v>
      </c>
      <c r="AU11" s="383">
        <v>77.099999999999994</v>
      </c>
      <c r="AV11" s="54">
        <v>80</v>
      </c>
      <c r="AW11" s="54">
        <v>80</v>
      </c>
      <c r="AX11" s="54">
        <v>64</v>
      </c>
      <c r="AY11" s="99" t="s">
        <v>85</v>
      </c>
      <c r="AZ11" s="98" t="str">
        <f>_xlfn.IFNA(VLOOKUP(AY11,ACCESSORIES!F:J,5,FALSE),"N/A")</f>
        <v>N/A</v>
      </c>
      <c r="BA11" s="99" t="s">
        <v>85</v>
      </c>
      <c r="BB11" s="98" t="str">
        <f>_xlfn.IFNA(VLOOKUP(BA11,ACCESSORIES!F:J,5,FALSE),"N/A")</f>
        <v>N/A</v>
      </c>
      <c r="BC11" s="77">
        <v>30.159237466891256</v>
      </c>
      <c r="BD11" s="56">
        <v>19.055118110236201</v>
      </c>
      <c r="BE11" s="56">
        <v>19.055118110236201</v>
      </c>
      <c r="BF11" s="56">
        <v>10.944881889763799</v>
      </c>
      <c r="BG11" s="378">
        <f t="shared" si="4"/>
        <v>6.5123167999999981E-2</v>
      </c>
      <c r="BH11" s="80">
        <v>36</v>
      </c>
      <c r="BI11" s="114" t="s">
        <v>3532</v>
      </c>
      <c r="BJ11" s="50" t="s">
        <v>4050</v>
      </c>
      <c r="BK11" s="81" t="s">
        <v>4066</v>
      </c>
      <c r="BL11" s="81" t="s">
        <v>5502</v>
      </c>
      <c r="BM11" s="81" t="s">
        <v>5503</v>
      </c>
      <c r="BN11" s="81" t="s">
        <v>5477</v>
      </c>
      <c r="BO11" s="81" t="s">
        <v>5504</v>
      </c>
      <c r="BP11" s="81" t="s">
        <v>5505</v>
      </c>
      <c r="BQ11" s="81" t="s">
        <v>4068</v>
      </c>
      <c r="BR11" s="81"/>
      <c r="BS11" s="81"/>
      <c r="BT11" s="81"/>
      <c r="BU11" s="353" t="s">
        <v>6412</v>
      </c>
      <c r="BV11" s="384" t="s">
        <v>8335</v>
      </c>
      <c r="BW11" s="353" t="s">
        <v>6414</v>
      </c>
      <c r="BX11" s="384" t="s">
        <v>8336</v>
      </c>
      <c r="BY11" s="93" t="str">
        <f t="shared" si="5"/>
        <v>MR301 The Standard, 16x8, 0mm Offset, 5x4.5, 83mm Centerbore, Matte Black</v>
      </c>
      <c r="BZ11" s="81" t="s">
        <v>3878</v>
      </c>
      <c r="CA11" s="81" t="s">
        <v>3879</v>
      </c>
      <c r="CB11" s="81" t="str">
        <f t="shared" si="6"/>
        <v>STREET (3XX)</v>
      </c>
    </row>
    <row r="12" spans="1:81" s="38" customFormat="1" ht="15" customHeight="1">
      <c r="A12" s="22">
        <f t="shared" si="0"/>
        <v>10</v>
      </c>
      <c r="B12" s="99" t="s">
        <v>84</v>
      </c>
      <c r="C12" s="99" t="s">
        <v>1072</v>
      </c>
      <c r="D12" s="99" t="s">
        <v>1114</v>
      </c>
      <c r="E12" s="91" t="str">
        <f>CONCATENATE(LEFT(D12,5),VLOOKUP(CONCATENATE(N12,"x",O12),'PART NUMBER GUIDE'!$B$9:$C$49,2,FALSE),VLOOKUP(CONCATENATE(P12, V12), 'PART NUMBER GUIDE'!$Q$6:$R$91, 2, FALSE),VLOOKUP(Y12,'PART NUMBER GUIDE'!$J$8:$K$43,2, FALSE),IF(U12="N/A",IF(ABS(S12)&lt;10,"0"&amp;ABS(S12),ABS(S12)),CONCATENATE(LEFT(U12,1),RIGHT(U12,1))), F12, G12)</f>
        <v>MR30168060300</v>
      </c>
      <c r="F12" s="90"/>
      <c r="G12" s="90"/>
      <c r="H12" s="79" t="s">
        <v>291</v>
      </c>
      <c r="I12" s="318">
        <v>40544</v>
      </c>
      <c r="J12" s="85" t="s">
        <v>1265</v>
      </c>
      <c r="K12" s="342">
        <v>249</v>
      </c>
      <c r="L12" s="92">
        <f t="shared" si="1"/>
        <v>249</v>
      </c>
      <c r="M12" s="344"/>
      <c r="N12" s="99">
        <v>16</v>
      </c>
      <c r="O12" s="8">
        <v>8</v>
      </c>
      <c r="P12" s="99" t="str">
        <f t="shared" si="2"/>
        <v>6x5.5</v>
      </c>
      <c r="Q12" s="3">
        <v>6</v>
      </c>
      <c r="R12" s="3">
        <v>5.5</v>
      </c>
      <c r="S12" s="3">
        <v>0</v>
      </c>
      <c r="T12" s="16">
        <v>4.5</v>
      </c>
      <c r="U12" s="100" t="s">
        <v>85</v>
      </c>
      <c r="V12" s="16">
        <v>108</v>
      </c>
      <c r="W12" s="8">
        <v>25.79</v>
      </c>
      <c r="X12" s="51">
        <v>2100</v>
      </c>
      <c r="Y12" s="47" t="s">
        <v>5454</v>
      </c>
      <c r="Z12" s="79" t="s">
        <v>196</v>
      </c>
      <c r="AA12" s="51" t="str">
        <f t="shared" si="3"/>
        <v>16x8, 6x5.5, 0 OS</v>
      </c>
      <c r="AB12" s="99" t="s">
        <v>1577</v>
      </c>
      <c r="AC12" s="89">
        <f>_xlfn.IFNA(VLOOKUP(AB12,ACCESSORIES!F:J,5,FALSE),"N/A")</f>
        <v>33</v>
      </c>
      <c r="AD12" s="87" t="s">
        <v>85</v>
      </c>
      <c r="AE12" s="99" t="s">
        <v>85</v>
      </c>
      <c r="AF12" s="99" t="s">
        <v>3001</v>
      </c>
      <c r="AG12" s="99" t="s">
        <v>1937</v>
      </c>
      <c r="AH12" s="9">
        <f>_xlfn.IFNA(VLOOKUP(AG12,ACCESSORIES!F:J,5,FALSE),"N/A")</f>
        <v>1.1000000000000001</v>
      </c>
      <c r="AI12" s="99" t="s">
        <v>266</v>
      </c>
      <c r="AJ12" s="99" t="s">
        <v>85</v>
      </c>
      <c r="AK12" s="40" t="str">
        <f>_xlfn.IFNA(VLOOKUP(AJ12,ACCESSORIES!F:J,5,FALSE),"N/A")</f>
        <v>N/A</v>
      </c>
      <c r="AL12" s="99" t="s">
        <v>85</v>
      </c>
      <c r="AM12" s="99">
        <v>16.2</v>
      </c>
      <c r="AN12" s="99">
        <v>178</v>
      </c>
      <c r="AO12" s="25">
        <v>0</v>
      </c>
      <c r="AP12" s="25">
        <v>15.8</v>
      </c>
      <c r="AQ12" s="25">
        <v>28.3</v>
      </c>
      <c r="AR12" s="25">
        <v>27.2</v>
      </c>
      <c r="AS12" s="25">
        <v>193.3</v>
      </c>
      <c r="AT12" s="101">
        <v>189.6</v>
      </c>
      <c r="AU12" s="100">
        <v>106.4</v>
      </c>
      <c r="AV12" s="54">
        <v>55</v>
      </c>
      <c r="AW12" s="54">
        <v>55</v>
      </c>
      <c r="AX12" s="54">
        <v>64</v>
      </c>
      <c r="AY12" s="99" t="s">
        <v>85</v>
      </c>
      <c r="AZ12" s="98" t="str">
        <f>_xlfn.IFNA(VLOOKUP(AY12,ACCESSORIES!F:J,5,FALSE),"N/A")</f>
        <v>N/A</v>
      </c>
      <c r="BA12" s="99" t="s">
        <v>85</v>
      </c>
      <c r="BB12" s="98" t="str">
        <f>_xlfn.IFNA(VLOOKUP(BA12,ACCESSORIES!F:J,5,FALSE),"N/A")</f>
        <v>N/A</v>
      </c>
      <c r="BC12" s="77">
        <v>29.696266716303011</v>
      </c>
      <c r="BD12" s="56">
        <v>19.055118110236201</v>
      </c>
      <c r="BE12" s="56">
        <v>19.055118110236201</v>
      </c>
      <c r="BF12" s="56">
        <v>10.944881889763799</v>
      </c>
      <c r="BG12" s="378">
        <f t="shared" si="4"/>
        <v>6.5123167999999981E-2</v>
      </c>
      <c r="BH12" s="80">
        <v>36</v>
      </c>
      <c r="BI12" s="114" t="s">
        <v>3532</v>
      </c>
      <c r="BJ12" s="50" t="s">
        <v>4050</v>
      </c>
      <c r="BK12" s="81" t="s">
        <v>4066</v>
      </c>
      <c r="BL12" s="81" t="s">
        <v>5502</v>
      </c>
      <c r="BM12" s="81" t="s">
        <v>5503</v>
      </c>
      <c r="BN12" s="81" t="s">
        <v>5477</v>
      </c>
      <c r="BO12" s="81" t="s">
        <v>5504</v>
      </c>
      <c r="BP12" s="81" t="s">
        <v>5505</v>
      </c>
      <c r="BQ12" s="81" t="s">
        <v>4068</v>
      </c>
      <c r="BR12" s="81"/>
      <c r="BS12" s="81"/>
      <c r="BT12" s="81"/>
      <c r="BU12" s="313" t="s">
        <v>6420</v>
      </c>
      <c r="BV12" s="377" t="s">
        <v>8206</v>
      </c>
      <c r="BW12" s="313" t="s">
        <v>6421</v>
      </c>
      <c r="BX12" s="377" t="s">
        <v>8207</v>
      </c>
      <c r="BY12" s="93" t="str">
        <f t="shared" si="5"/>
        <v>MR301 The Standard, 16x8, 0mm Offset, 6x5.5, 108mm Centerbore, Machined - Clear Coat</v>
      </c>
      <c r="BZ12" s="81" t="s">
        <v>3878</v>
      </c>
      <c r="CA12" s="81" t="s">
        <v>3879</v>
      </c>
      <c r="CB12" s="81" t="str">
        <f t="shared" si="6"/>
        <v>STREET (3XX)</v>
      </c>
    </row>
    <row r="13" spans="1:81" s="38" customFormat="1" ht="15" customHeight="1">
      <c r="A13" s="22">
        <f t="shared" si="0"/>
        <v>11</v>
      </c>
      <c r="B13" s="99" t="s">
        <v>84</v>
      </c>
      <c r="C13" s="99" t="s">
        <v>1072</v>
      </c>
      <c r="D13" s="99" t="s">
        <v>1114</v>
      </c>
      <c r="E13" s="91" t="str">
        <f>CONCATENATE(LEFT(D13,5),VLOOKUP(CONCATENATE(N13,"x",O13),'PART NUMBER GUIDE'!$B$9:$C$49,2,FALSE),VLOOKUP(CONCATENATE(P13, V13), 'PART NUMBER GUIDE'!$Q$6:$R$91, 2, FALSE),VLOOKUP(Y13,'PART NUMBER GUIDE'!$J$8:$K$43,2, FALSE),IF(U13="N/A",IF(ABS(S13)&lt;10,"0"&amp;ABS(S13),ABS(S13)),CONCATENATE(LEFT(U13,1),RIGHT(U13,1))), F13, G13)</f>
        <v>MR30168060500</v>
      </c>
      <c r="F13" s="90"/>
      <c r="G13" s="90"/>
      <c r="H13" s="79" t="s">
        <v>292</v>
      </c>
      <c r="I13" s="318">
        <v>40544</v>
      </c>
      <c r="J13" s="85" t="s">
        <v>1265</v>
      </c>
      <c r="K13" s="342">
        <v>249</v>
      </c>
      <c r="L13" s="92">
        <f t="shared" si="1"/>
        <v>249</v>
      </c>
      <c r="M13" s="344"/>
      <c r="N13" s="99">
        <v>16</v>
      </c>
      <c r="O13" s="8">
        <v>8</v>
      </c>
      <c r="P13" s="99" t="str">
        <f t="shared" si="2"/>
        <v>6x5.5</v>
      </c>
      <c r="Q13" s="3">
        <v>6</v>
      </c>
      <c r="R13" s="3">
        <v>5.5</v>
      </c>
      <c r="S13" s="3">
        <v>0</v>
      </c>
      <c r="T13" s="16">
        <v>4.5</v>
      </c>
      <c r="U13" s="100" t="s">
        <v>85</v>
      </c>
      <c r="V13" s="16">
        <v>108</v>
      </c>
      <c r="W13" s="8">
        <v>26.04</v>
      </c>
      <c r="X13" s="51">
        <v>2100</v>
      </c>
      <c r="Y13" s="79" t="s">
        <v>2294</v>
      </c>
      <c r="Z13" s="79" t="s">
        <v>2987</v>
      </c>
      <c r="AA13" s="51" t="str">
        <f t="shared" si="3"/>
        <v>16x8, 6x5.5, 0 OS</v>
      </c>
      <c r="AB13" s="80" t="s">
        <v>1579</v>
      </c>
      <c r="AC13" s="89">
        <f>_xlfn.IFNA(VLOOKUP(AB13,ACCESSORIES!F:J,5,FALSE),"N/A")</f>
        <v>33</v>
      </c>
      <c r="AD13" s="87" t="s">
        <v>85</v>
      </c>
      <c r="AE13" s="80" t="s">
        <v>85</v>
      </c>
      <c r="AF13" s="99" t="s">
        <v>3001</v>
      </c>
      <c r="AG13" s="99" t="s">
        <v>1937</v>
      </c>
      <c r="AH13" s="9">
        <f>_xlfn.IFNA(VLOOKUP(AG13,ACCESSORIES!F:J,5,FALSE),"N/A")</f>
        <v>1.1000000000000001</v>
      </c>
      <c r="AI13" s="99" t="s">
        <v>266</v>
      </c>
      <c r="AJ13" s="99" t="s">
        <v>85</v>
      </c>
      <c r="AK13" s="40" t="str">
        <f>_xlfn.IFNA(VLOOKUP(AJ13,ACCESSORIES!F:J,5,FALSE),"N/A")</f>
        <v>N/A</v>
      </c>
      <c r="AL13" s="99" t="s">
        <v>85</v>
      </c>
      <c r="AM13" s="99">
        <v>16.2</v>
      </c>
      <c r="AN13" s="99">
        <v>178</v>
      </c>
      <c r="AO13" s="25">
        <v>0</v>
      </c>
      <c r="AP13" s="25">
        <v>15.8</v>
      </c>
      <c r="AQ13" s="25">
        <v>28.3</v>
      </c>
      <c r="AR13" s="25">
        <v>27.2</v>
      </c>
      <c r="AS13" s="25">
        <v>193.3</v>
      </c>
      <c r="AT13" s="101">
        <v>189.6</v>
      </c>
      <c r="AU13" s="100">
        <v>106.4</v>
      </c>
      <c r="AV13" s="54">
        <v>55</v>
      </c>
      <c r="AW13" s="54">
        <v>55</v>
      </c>
      <c r="AX13" s="54">
        <v>64</v>
      </c>
      <c r="AY13" s="99" t="s">
        <v>85</v>
      </c>
      <c r="AZ13" s="98" t="str">
        <f>_xlfn.IFNA(VLOOKUP(AY13,ACCESSORIES!F:J,5,FALSE),"N/A")</f>
        <v>N/A</v>
      </c>
      <c r="BA13" s="99" t="s">
        <v>85</v>
      </c>
      <c r="BB13" s="98" t="str">
        <f>_xlfn.IFNA(VLOOKUP(BA13,ACCESSORIES!F:J,5,FALSE),"N/A")</f>
        <v>N/A</v>
      </c>
      <c r="BC13" s="77">
        <v>29.931426462633549</v>
      </c>
      <c r="BD13" s="56">
        <v>19.055118110236201</v>
      </c>
      <c r="BE13" s="56">
        <v>19.055118110236201</v>
      </c>
      <c r="BF13" s="56">
        <v>10.944881889763799</v>
      </c>
      <c r="BG13" s="378">
        <f t="shared" si="4"/>
        <v>6.5123167999999981E-2</v>
      </c>
      <c r="BH13" s="80">
        <v>36</v>
      </c>
      <c r="BI13" s="114" t="s">
        <v>3532</v>
      </c>
      <c r="BJ13" s="50" t="s">
        <v>4050</v>
      </c>
      <c r="BK13" s="81" t="s">
        <v>4066</v>
      </c>
      <c r="BL13" s="81" t="s">
        <v>5502</v>
      </c>
      <c r="BM13" s="81" t="s">
        <v>5503</v>
      </c>
      <c r="BN13" s="81" t="s">
        <v>5477</v>
      </c>
      <c r="BO13" s="81" t="s">
        <v>5504</v>
      </c>
      <c r="BP13" s="81" t="s">
        <v>5505</v>
      </c>
      <c r="BQ13" s="81" t="s">
        <v>4068</v>
      </c>
      <c r="BR13" s="81"/>
      <c r="BS13" s="81"/>
      <c r="BT13" s="81"/>
      <c r="BU13" s="313" t="s">
        <v>6417</v>
      </c>
      <c r="BV13" s="377" t="s">
        <v>8502</v>
      </c>
      <c r="BW13" s="313" t="s">
        <v>6416</v>
      </c>
      <c r="BX13" s="377" t="s">
        <v>8503</v>
      </c>
      <c r="BY13" s="93" t="str">
        <f t="shared" si="5"/>
        <v>MR301 The Standard, 16x8, 0mm Offset, 6x5.5, 108mm Centerbore, Matte Black</v>
      </c>
      <c r="BZ13" s="81" t="s">
        <v>3878</v>
      </c>
      <c r="CA13" s="81" t="s">
        <v>3879</v>
      </c>
      <c r="CB13" s="81" t="str">
        <f t="shared" si="6"/>
        <v>STREET (3XX)</v>
      </c>
    </row>
    <row r="14" spans="1:81" s="38" customFormat="1" ht="15" customHeight="1">
      <c r="A14" s="22">
        <f t="shared" si="0"/>
        <v>12</v>
      </c>
      <c r="B14" s="99" t="s">
        <v>84</v>
      </c>
      <c r="C14" s="99" t="s">
        <v>1072</v>
      </c>
      <c r="D14" s="99" t="s">
        <v>1114</v>
      </c>
      <c r="E14" s="91" t="str">
        <f>CONCATENATE(LEFT(D14,5),VLOOKUP(CONCATENATE(N14,"x",O14),'PART NUMBER GUIDE'!$B$9:$C$49,2,FALSE),VLOOKUP(CONCATENATE(P14, V14), 'PART NUMBER GUIDE'!$Q$6:$R$91, 2, FALSE),VLOOKUP(Y14,'PART NUMBER GUIDE'!$J$8:$K$43,2, FALSE),IF(U14="N/A",IF(ABS(S14)&lt;10,"0"&amp;ABS(S14),ABS(S14)),CONCATENATE(LEFT(U14,1),RIGHT(U14,1))), F14, G14)</f>
        <v>MR30168080500</v>
      </c>
      <c r="F14" s="90"/>
      <c r="G14" s="90"/>
      <c r="H14" s="79" t="s">
        <v>294</v>
      </c>
      <c r="I14" s="318">
        <v>40544</v>
      </c>
      <c r="J14" s="85" t="s">
        <v>1265</v>
      </c>
      <c r="K14" s="342">
        <v>249</v>
      </c>
      <c r="L14" s="92">
        <f t="shared" si="1"/>
        <v>249</v>
      </c>
      <c r="M14" s="344"/>
      <c r="N14" s="99">
        <v>16</v>
      </c>
      <c r="O14" s="8">
        <v>8</v>
      </c>
      <c r="P14" s="99" t="str">
        <f t="shared" si="2"/>
        <v>8x6.5</v>
      </c>
      <c r="Q14" s="3">
        <v>8</v>
      </c>
      <c r="R14" s="3">
        <v>6.5</v>
      </c>
      <c r="S14" s="3">
        <v>0</v>
      </c>
      <c r="T14" s="16">
        <v>4.5</v>
      </c>
      <c r="U14" s="100" t="s">
        <v>85</v>
      </c>
      <c r="V14" s="16">
        <v>130.81</v>
      </c>
      <c r="W14" s="8">
        <v>25.76</v>
      </c>
      <c r="X14" s="51">
        <v>3200</v>
      </c>
      <c r="Y14" s="79" t="s">
        <v>2294</v>
      </c>
      <c r="Z14" s="79" t="s">
        <v>2987</v>
      </c>
      <c r="AA14" s="51" t="str">
        <f t="shared" si="3"/>
        <v>16x8, 8x6.5, 0 OS</v>
      </c>
      <c r="AB14" s="80" t="s">
        <v>1904</v>
      </c>
      <c r="AC14" s="89">
        <f>_xlfn.IFNA(VLOOKUP(AB14,ACCESSORIES!F:J,5,FALSE),"N/A")</f>
        <v>33</v>
      </c>
      <c r="AD14" s="87" t="s">
        <v>85</v>
      </c>
      <c r="AE14" s="80" t="s">
        <v>85</v>
      </c>
      <c r="AF14" s="3" t="s">
        <v>3005</v>
      </c>
      <c r="AG14" s="99" t="s">
        <v>1937</v>
      </c>
      <c r="AH14" s="9">
        <f>_xlfn.IFNA(VLOOKUP(AG14,ACCESSORIES!F:J,5,FALSE),"N/A")</f>
        <v>1.1000000000000001</v>
      </c>
      <c r="AI14" s="99" t="s">
        <v>266</v>
      </c>
      <c r="AJ14" s="99" t="s">
        <v>85</v>
      </c>
      <c r="AK14" s="40" t="str">
        <f>_xlfn.IFNA(VLOOKUP(AJ14,ACCESSORIES!F:J,5,FALSE),"N/A")</f>
        <v>N/A</v>
      </c>
      <c r="AL14" s="99" t="s">
        <v>85</v>
      </c>
      <c r="AM14" s="99">
        <v>16.2</v>
      </c>
      <c r="AN14" s="99">
        <v>197</v>
      </c>
      <c r="AO14" s="25">
        <v>0</v>
      </c>
      <c r="AP14" s="25">
        <v>0</v>
      </c>
      <c r="AQ14" s="25">
        <v>28.4</v>
      </c>
      <c r="AR14" s="25">
        <v>27.2</v>
      </c>
      <c r="AS14" s="25">
        <v>193.3</v>
      </c>
      <c r="AT14" s="101">
        <v>189.6</v>
      </c>
      <c r="AU14" s="100">
        <v>124</v>
      </c>
      <c r="AV14" s="54">
        <v>98</v>
      </c>
      <c r="AW14" s="54">
        <v>100</v>
      </c>
      <c r="AX14" s="54">
        <v>64</v>
      </c>
      <c r="AY14" s="99" t="s">
        <v>85</v>
      </c>
      <c r="AZ14" s="98" t="str">
        <f>_xlfn.IFNA(VLOOKUP(AY14,ACCESSORIES!F:J,5,FALSE),"N/A")</f>
        <v>N/A</v>
      </c>
      <c r="BA14" s="99" t="s">
        <v>85</v>
      </c>
      <c r="BB14" s="98" t="str">
        <f>_xlfn.IFNA(VLOOKUP(BA14,ACCESSORIES!F:J,5,FALSE),"N/A")</f>
        <v>N/A</v>
      </c>
      <c r="BC14" s="77">
        <v>29.688917974230179</v>
      </c>
      <c r="BD14" s="56">
        <v>19.055118110236201</v>
      </c>
      <c r="BE14" s="56">
        <v>19.055118110236201</v>
      </c>
      <c r="BF14" s="56">
        <v>10.944881889763799</v>
      </c>
      <c r="BG14" s="378">
        <f t="shared" si="4"/>
        <v>6.5123167999999981E-2</v>
      </c>
      <c r="BH14" s="80">
        <v>36</v>
      </c>
      <c r="BI14" s="114" t="s">
        <v>3532</v>
      </c>
      <c r="BJ14" s="50" t="s">
        <v>4050</v>
      </c>
      <c r="BK14" s="81" t="s">
        <v>4066</v>
      </c>
      <c r="BL14" s="81" t="s">
        <v>5502</v>
      </c>
      <c r="BM14" s="81" t="s">
        <v>5503</v>
      </c>
      <c r="BN14" s="81" t="s">
        <v>5477</v>
      </c>
      <c r="BO14" s="81" t="s">
        <v>5504</v>
      </c>
      <c r="BP14" s="81" t="s">
        <v>5505</v>
      </c>
      <c r="BQ14" s="81" t="s">
        <v>4068</v>
      </c>
      <c r="BR14" s="81"/>
      <c r="BS14" s="81"/>
      <c r="BT14" s="81"/>
      <c r="BU14" s="313" t="s">
        <v>6424</v>
      </c>
      <c r="BV14" s="377" t="s">
        <v>8343</v>
      </c>
      <c r="BW14" s="313" t="s">
        <v>6425</v>
      </c>
      <c r="BX14" s="377" t="s">
        <v>8344</v>
      </c>
      <c r="BY14" s="93" t="str">
        <f t="shared" si="5"/>
        <v>MR301 The Standard, 16x8, 0mm Offset, 8x6.5, 130.81mm Centerbore, Matte Black</v>
      </c>
      <c r="BZ14" s="81" t="s">
        <v>3878</v>
      </c>
      <c r="CA14" s="81" t="s">
        <v>3879</v>
      </c>
      <c r="CB14" s="81" t="str">
        <f t="shared" si="6"/>
        <v>STREET (3XX)</v>
      </c>
    </row>
    <row r="15" spans="1:81" s="38" customFormat="1" ht="15" customHeight="1">
      <c r="A15" s="22">
        <f t="shared" si="0"/>
        <v>13</v>
      </c>
      <c r="B15" s="99" t="s">
        <v>84</v>
      </c>
      <c r="C15" s="99" t="s">
        <v>1072</v>
      </c>
      <c r="D15" s="99" t="s">
        <v>1114</v>
      </c>
      <c r="E15" s="91" t="str">
        <f>CONCATENATE(LEFT(D15,5),VLOOKUP(CONCATENATE(N15,"x",O15),'PART NUMBER GUIDE'!$B$9:$C$49,2,FALSE),VLOOKUP(CONCATENATE(P15, V15), 'PART NUMBER GUIDE'!$Q$6:$R$91, 2, FALSE),VLOOKUP(Y15,'PART NUMBER GUIDE'!$J$8:$K$43,2, FALSE),IF(U15="N/A",IF(ABS(S15)&lt;10,"0"&amp;ABS(S15),ABS(S15)),CONCATENATE(LEFT(U15,1),RIGHT(U15,1))), F15, G15)</f>
        <v>MR30177563550</v>
      </c>
      <c r="F15" s="90"/>
      <c r="G15" s="90"/>
      <c r="H15" s="79" t="s">
        <v>302</v>
      </c>
      <c r="I15" s="318">
        <v>40544</v>
      </c>
      <c r="J15" s="85" t="s">
        <v>1265</v>
      </c>
      <c r="K15" s="342">
        <v>289</v>
      </c>
      <c r="L15" s="92">
        <f t="shared" si="1"/>
        <v>289</v>
      </c>
      <c r="M15" s="344"/>
      <c r="N15" s="99">
        <v>17</v>
      </c>
      <c r="O15" s="8">
        <v>7.5</v>
      </c>
      <c r="P15" s="99" t="str">
        <f t="shared" si="2"/>
        <v>6x130</v>
      </c>
      <c r="Q15" s="3">
        <v>6</v>
      </c>
      <c r="R15" s="3">
        <v>130</v>
      </c>
      <c r="S15" s="3">
        <v>50</v>
      </c>
      <c r="T15" s="16">
        <v>6.2</v>
      </c>
      <c r="U15" s="100" t="s">
        <v>85</v>
      </c>
      <c r="V15" s="16">
        <v>84.1</v>
      </c>
      <c r="W15" s="8">
        <v>29.59</v>
      </c>
      <c r="X15" s="51">
        <v>3640</v>
      </c>
      <c r="Y15" s="79" t="s">
        <v>2294</v>
      </c>
      <c r="Z15" s="79" t="s">
        <v>2987</v>
      </c>
      <c r="AA15" s="51" t="str">
        <f t="shared" si="3"/>
        <v>17x7.5, 6x130, 50 OS</v>
      </c>
      <c r="AB15" s="80" t="s">
        <v>1591</v>
      </c>
      <c r="AC15" s="89">
        <f>_xlfn.IFNA(VLOOKUP(AB15,ACCESSORIES!F:J,5,FALSE),"N/A")</f>
        <v>33</v>
      </c>
      <c r="AD15" s="87" t="s">
        <v>85</v>
      </c>
      <c r="AE15" s="86" t="s">
        <v>1894</v>
      </c>
      <c r="AF15" s="80" t="s">
        <v>85</v>
      </c>
      <c r="AG15" s="99" t="s">
        <v>1937</v>
      </c>
      <c r="AH15" s="9">
        <f>_xlfn.IFNA(VLOOKUP(AG15,ACCESSORIES!F:J,5,FALSE),"N/A")</f>
        <v>1.1000000000000001</v>
      </c>
      <c r="AI15" s="99" t="s">
        <v>265</v>
      </c>
      <c r="AJ15" s="99" t="s">
        <v>85</v>
      </c>
      <c r="AK15" s="40" t="str">
        <f>_xlfn.IFNA(VLOOKUP(AJ15,ACCESSORIES!F:J,5,FALSE),"N/A")</f>
        <v>N/A</v>
      </c>
      <c r="AL15" s="99" t="s">
        <v>85</v>
      </c>
      <c r="AM15" s="99">
        <v>16.2</v>
      </c>
      <c r="AN15" s="99">
        <v>170</v>
      </c>
      <c r="AO15" s="25">
        <v>8</v>
      </c>
      <c r="AP15" s="25">
        <v>16.3</v>
      </c>
      <c r="AQ15" s="25">
        <v>19.7</v>
      </c>
      <c r="AR15" s="25">
        <v>17.2</v>
      </c>
      <c r="AS15" s="25">
        <v>203.9</v>
      </c>
      <c r="AT15" s="101">
        <v>192.6</v>
      </c>
      <c r="AU15" s="100">
        <v>70</v>
      </c>
      <c r="AV15" s="54">
        <v>25</v>
      </c>
      <c r="AW15" s="54">
        <v>33.799999999999997</v>
      </c>
      <c r="AX15" s="54">
        <v>18</v>
      </c>
      <c r="AY15" s="99" t="s">
        <v>85</v>
      </c>
      <c r="AZ15" s="98" t="str">
        <f>_xlfn.IFNA(VLOOKUP(AY15,ACCESSORIES!F:J,5,FALSE),"N/A")</f>
        <v>N/A</v>
      </c>
      <c r="BA15" s="99" t="s">
        <v>85</v>
      </c>
      <c r="BB15" s="98" t="str">
        <f>_xlfn.IFNA(VLOOKUP(BA15,ACCESSORIES!F:J,5,FALSE),"N/A")</f>
        <v>N/A</v>
      </c>
      <c r="BC15" s="77">
        <v>33.42207894722744</v>
      </c>
      <c r="BD15" s="56">
        <v>20.236220472440898</v>
      </c>
      <c r="BE15" s="56">
        <v>20.236220472440898</v>
      </c>
      <c r="BF15" s="56">
        <v>10.4330708661417</v>
      </c>
      <c r="BG15" s="378">
        <f t="shared" si="4"/>
        <v>7.001193999999944E-2</v>
      </c>
      <c r="BH15" s="80">
        <v>36</v>
      </c>
      <c r="BI15" s="114" t="s">
        <v>3532</v>
      </c>
      <c r="BJ15" s="50" t="s">
        <v>4050</v>
      </c>
      <c r="BK15" s="81" t="s">
        <v>4066</v>
      </c>
      <c r="BL15" s="81" t="s">
        <v>5502</v>
      </c>
      <c r="BM15" s="81" t="s">
        <v>5503</v>
      </c>
      <c r="BN15" s="81" t="s">
        <v>5477</v>
      </c>
      <c r="BO15" s="81" t="s">
        <v>5504</v>
      </c>
      <c r="BP15" s="81" t="s">
        <v>5505</v>
      </c>
      <c r="BQ15" s="81" t="s">
        <v>4068</v>
      </c>
      <c r="BR15" s="81"/>
      <c r="BS15" s="81"/>
      <c r="BT15" s="81"/>
      <c r="BU15" s="313" t="s">
        <v>6415</v>
      </c>
      <c r="BV15" s="377" t="s">
        <v>8332</v>
      </c>
      <c r="BW15" s="313"/>
      <c r="BX15" s="325"/>
      <c r="BY15" s="93" t="str">
        <f t="shared" si="5"/>
        <v>MR301 The Standard, 17x7.5, +50mm Offset, 6x130, 84.1mm Centerbore, Matte Black</v>
      </c>
      <c r="BZ15" s="81" t="s">
        <v>3878</v>
      </c>
      <c r="CA15" s="81" t="s">
        <v>3879</v>
      </c>
      <c r="CB15" s="81" t="str">
        <f t="shared" si="6"/>
        <v>STREET (3XX)</v>
      </c>
    </row>
    <row r="16" spans="1:81" s="38" customFormat="1" ht="15" customHeight="1">
      <c r="A16" s="22">
        <f t="shared" si="0"/>
        <v>14</v>
      </c>
      <c r="B16" s="99" t="s">
        <v>84</v>
      </c>
      <c r="C16" s="99" t="s">
        <v>1072</v>
      </c>
      <c r="D16" s="99" t="s">
        <v>1114</v>
      </c>
      <c r="E16" s="136" t="str">
        <f>CONCATENATE(LEFT(D16,5),VLOOKUP(CONCATENATE(N16,"x",O16),'PART NUMBER GUIDE'!$B$9:$C$49,2,FALSE),VLOOKUP(CONCATENATE(P16, V16), 'PART NUMBER GUIDE'!$Q$6:$R$91, 2, FALSE),VLOOKUP(Y16,'PART NUMBER GUIDE'!$J$8:$K$43,2, FALSE),IF(U16="N/A",IF(ABS(S16)&lt;10,"0"&amp;ABS(S16),ABS(S16)),CONCATENATE(LEFT(U16,1),RIGHT(U16,1))), F16, G16)</f>
        <v>MR30178512500</v>
      </c>
      <c r="F16" s="90"/>
      <c r="G16" s="90"/>
      <c r="H16" s="79" t="s">
        <v>305</v>
      </c>
      <c r="I16" s="318">
        <v>40544</v>
      </c>
      <c r="J16" s="85" t="s">
        <v>1265</v>
      </c>
      <c r="K16" s="342">
        <v>285</v>
      </c>
      <c r="L16" s="92">
        <f t="shared" si="1"/>
        <v>285</v>
      </c>
      <c r="M16" s="344"/>
      <c r="N16" s="99">
        <v>17</v>
      </c>
      <c r="O16" s="8">
        <v>8.5</v>
      </c>
      <c r="P16" s="99" t="str">
        <f t="shared" si="2"/>
        <v>5x4.5</v>
      </c>
      <c r="Q16" s="3">
        <v>5</v>
      </c>
      <c r="R16" s="3">
        <v>4.5</v>
      </c>
      <c r="S16" s="3">
        <v>0</v>
      </c>
      <c r="T16" s="16">
        <v>4.75</v>
      </c>
      <c r="U16" s="100" t="s">
        <v>85</v>
      </c>
      <c r="V16" s="16">
        <v>83</v>
      </c>
      <c r="W16" s="8">
        <v>29.89</v>
      </c>
      <c r="X16" s="51">
        <v>2650</v>
      </c>
      <c r="Y16" s="79" t="s">
        <v>2294</v>
      </c>
      <c r="Z16" s="79" t="s">
        <v>2987</v>
      </c>
      <c r="AA16" s="51" t="str">
        <f t="shared" si="3"/>
        <v>17x8.5, 5x4.5, 0 OS</v>
      </c>
      <c r="AB16" s="80" t="s">
        <v>1588</v>
      </c>
      <c r="AC16" s="89">
        <f>_xlfn.IFNA(VLOOKUP(AB16,ACCESSORIES!F:J,5,FALSE),"N/A")</f>
        <v>33</v>
      </c>
      <c r="AD16" s="87" t="s">
        <v>85</v>
      </c>
      <c r="AE16" s="99" t="s">
        <v>85</v>
      </c>
      <c r="AF16" s="97" t="s">
        <v>3082</v>
      </c>
      <c r="AG16" s="99" t="s">
        <v>1937</v>
      </c>
      <c r="AH16" s="9">
        <f>_xlfn.IFNA(VLOOKUP(AG16,ACCESSORIES!F:J,5,FALSE),"N/A")</f>
        <v>1.1000000000000001</v>
      </c>
      <c r="AI16" s="99" t="s">
        <v>266</v>
      </c>
      <c r="AJ16" s="99" t="s">
        <v>85</v>
      </c>
      <c r="AK16" s="40" t="str">
        <f>_xlfn.IFNA(VLOOKUP(AJ16,ACCESSORIES!F:J,5,FALSE),"N/A")</f>
        <v>N/A</v>
      </c>
      <c r="AL16" s="99" t="s">
        <v>85</v>
      </c>
      <c r="AM16" s="99">
        <v>16.2</v>
      </c>
      <c r="AN16" s="99">
        <v>150</v>
      </c>
      <c r="AO16" s="25">
        <v>13.7</v>
      </c>
      <c r="AP16" s="25">
        <v>22.9</v>
      </c>
      <c r="AQ16" s="25">
        <v>30.3</v>
      </c>
      <c r="AR16" s="25">
        <v>29.3</v>
      </c>
      <c r="AS16" s="25">
        <v>208.4</v>
      </c>
      <c r="AT16" s="101">
        <v>204.8</v>
      </c>
      <c r="AU16" s="383">
        <v>77.099999999999994</v>
      </c>
      <c r="AV16" s="54">
        <v>80</v>
      </c>
      <c r="AW16" s="54">
        <v>80</v>
      </c>
      <c r="AX16" s="54">
        <v>70</v>
      </c>
      <c r="AY16" s="99" t="s">
        <v>85</v>
      </c>
      <c r="AZ16" s="98" t="str">
        <f>_xlfn.IFNA(VLOOKUP(AY16,ACCESSORIES!F:J,5,FALSE),"N/A")</f>
        <v>N/A</v>
      </c>
      <c r="BA16" s="99" t="s">
        <v>85</v>
      </c>
      <c r="BB16" s="98" t="str">
        <f>_xlfn.IFNA(VLOOKUP(BA16,ACCESSORIES!F:J,5,FALSE),"N/A")</f>
        <v>N/A</v>
      </c>
      <c r="BC16" s="77">
        <v>33.840957245378711</v>
      </c>
      <c r="BD16" s="56">
        <v>20.236220472440898</v>
      </c>
      <c r="BE16" s="56">
        <v>20.236220472440898</v>
      </c>
      <c r="BF16" s="56">
        <v>11.417322834645701</v>
      </c>
      <c r="BG16" s="378">
        <f t="shared" si="4"/>
        <v>7.6616839999999839E-2</v>
      </c>
      <c r="BH16" s="80">
        <v>36</v>
      </c>
      <c r="BI16" s="114" t="s">
        <v>3532</v>
      </c>
      <c r="BJ16" s="50" t="s">
        <v>4050</v>
      </c>
      <c r="BK16" s="81" t="s">
        <v>4066</v>
      </c>
      <c r="BL16" s="81" t="s">
        <v>5502</v>
      </c>
      <c r="BM16" s="81" t="s">
        <v>5503</v>
      </c>
      <c r="BN16" s="81" t="s">
        <v>5477</v>
      </c>
      <c r="BO16" s="81" t="s">
        <v>5504</v>
      </c>
      <c r="BP16" s="81" t="s">
        <v>5505</v>
      </c>
      <c r="BQ16" s="81" t="s">
        <v>4068</v>
      </c>
      <c r="BR16" s="37"/>
      <c r="BS16" s="37"/>
      <c r="BT16" s="37"/>
      <c r="BU16" s="353" t="s">
        <v>6412</v>
      </c>
      <c r="BV16" s="384" t="s">
        <v>8335</v>
      </c>
      <c r="BW16" s="353" t="s">
        <v>6414</v>
      </c>
      <c r="BX16" s="384" t="s">
        <v>8336</v>
      </c>
      <c r="BY16" s="93" t="str">
        <f t="shared" si="5"/>
        <v>MR301 The Standard, 17x8.5, 0mm Offset, 5x4.5, 83mm Centerbore, Matte Black</v>
      </c>
      <c r="BZ16" s="81" t="s">
        <v>3878</v>
      </c>
      <c r="CA16" s="81" t="s">
        <v>3879</v>
      </c>
      <c r="CB16" s="81" t="str">
        <f t="shared" si="6"/>
        <v>STREET (3XX)</v>
      </c>
    </row>
    <row r="17" spans="1:80" s="38" customFormat="1" ht="15" customHeight="1">
      <c r="A17" s="22">
        <f t="shared" si="0"/>
        <v>15</v>
      </c>
      <c r="B17" s="99" t="s">
        <v>84</v>
      </c>
      <c r="C17" s="99" t="s">
        <v>1072</v>
      </c>
      <c r="D17" s="99" t="s">
        <v>1114</v>
      </c>
      <c r="E17" s="136" t="str">
        <f>CONCATENATE(LEFT(D17,5),VLOOKUP(CONCATENATE(N17,"x",O17),'PART NUMBER GUIDE'!$B$9:$C$49,2,FALSE),VLOOKUP(CONCATENATE(P17, V17), 'PART NUMBER GUIDE'!$Q$6:$R$91, 2, FALSE),VLOOKUP(Y17,'PART NUMBER GUIDE'!$J$8:$K$43,2, FALSE),IF(U17="N/A",IF(ABS(S17)&lt;10,"0"&amp;ABS(S17),ABS(S17)),CONCATENATE(LEFT(U17,1),RIGHT(U17,1))), F17, G17)</f>
        <v>MR30178564525</v>
      </c>
      <c r="F17" s="90"/>
      <c r="G17" s="90"/>
      <c r="H17" s="79" t="s">
        <v>358</v>
      </c>
      <c r="I17" s="318">
        <v>40544</v>
      </c>
      <c r="J17" s="85" t="s">
        <v>1265</v>
      </c>
      <c r="K17" s="342">
        <v>285</v>
      </c>
      <c r="L17" s="92">
        <f t="shared" si="1"/>
        <v>285</v>
      </c>
      <c r="M17" s="344"/>
      <c r="N17" s="99">
        <v>17</v>
      </c>
      <c r="O17" s="8">
        <v>8.5</v>
      </c>
      <c r="P17" s="99" t="str">
        <f t="shared" si="2"/>
        <v>6x4.5</v>
      </c>
      <c r="Q17" s="3">
        <v>6</v>
      </c>
      <c r="R17" s="3">
        <v>4.5</v>
      </c>
      <c r="S17" s="3">
        <v>25</v>
      </c>
      <c r="T17" s="16">
        <v>5.75</v>
      </c>
      <c r="U17" s="100" t="s">
        <v>85</v>
      </c>
      <c r="V17" s="16">
        <v>83</v>
      </c>
      <c r="W17" s="10">
        <v>30.09</v>
      </c>
      <c r="X17" s="51">
        <v>2650</v>
      </c>
      <c r="Y17" s="79" t="s">
        <v>2294</v>
      </c>
      <c r="Z17" s="79" t="s">
        <v>2987</v>
      </c>
      <c r="AA17" s="51" t="str">
        <f t="shared" si="3"/>
        <v>17x8.5, 6x4.5, 25 OS</v>
      </c>
      <c r="AB17" s="80" t="s">
        <v>1588</v>
      </c>
      <c r="AC17" s="89">
        <f>_xlfn.IFNA(VLOOKUP(AB17,ACCESSORIES!F:J,5,FALSE),"N/A")</f>
        <v>33</v>
      </c>
      <c r="AD17" s="87" t="s">
        <v>85</v>
      </c>
      <c r="AE17" s="80" t="s">
        <v>85</v>
      </c>
      <c r="AF17" s="97" t="s">
        <v>3082</v>
      </c>
      <c r="AG17" s="99" t="s">
        <v>1937</v>
      </c>
      <c r="AH17" s="9">
        <f>_xlfn.IFNA(VLOOKUP(AG17,ACCESSORIES!F:J,5,FALSE),"N/A")</f>
        <v>1.1000000000000001</v>
      </c>
      <c r="AI17" s="99" t="s">
        <v>266</v>
      </c>
      <c r="AJ17" s="99" t="s">
        <v>85</v>
      </c>
      <c r="AK17" s="40" t="str">
        <f>_xlfn.IFNA(VLOOKUP(AJ17,ACCESSORIES!F:J,5,FALSE),"N/A")</f>
        <v>N/A</v>
      </c>
      <c r="AL17" s="99" t="s">
        <v>85</v>
      </c>
      <c r="AM17" s="99">
        <v>16.2</v>
      </c>
      <c r="AN17" s="99">
        <v>150</v>
      </c>
      <c r="AO17" s="25">
        <v>13.4</v>
      </c>
      <c r="AP17" s="25">
        <v>23.2</v>
      </c>
      <c r="AQ17" s="25">
        <v>36.5</v>
      </c>
      <c r="AR17" s="25">
        <v>33.4</v>
      </c>
      <c r="AS17" s="25">
        <v>206.9</v>
      </c>
      <c r="AT17" s="101">
        <v>201.1</v>
      </c>
      <c r="AU17" s="383">
        <v>77.099999999999994</v>
      </c>
      <c r="AV17" s="54">
        <v>80</v>
      </c>
      <c r="AW17" s="54">
        <v>80</v>
      </c>
      <c r="AX17" s="54">
        <v>47</v>
      </c>
      <c r="AY17" s="99" t="s">
        <v>85</v>
      </c>
      <c r="AZ17" s="98" t="str">
        <f>_xlfn.IFNA(VLOOKUP(AY17,ACCESSORIES!F:J,5,FALSE),"N/A")</f>
        <v>N/A</v>
      </c>
      <c r="BA17" s="99" t="s">
        <v>85</v>
      </c>
      <c r="BB17" s="98" t="str">
        <f>_xlfn.IFNA(VLOOKUP(BA17,ACCESSORIES!F:J,5,FALSE),"N/A")</f>
        <v>N/A</v>
      </c>
      <c r="BC17" s="77">
        <v>34.0393732813451</v>
      </c>
      <c r="BD17" s="56">
        <v>20.236220472440898</v>
      </c>
      <c r="BE17" s="56">
        <v>20.236220472440898</v>
      </c>
      <c r="BF17" s="56">
        <v>11.417322834645701</v>
      </c>
      <c r="BG17" s="378">
        <f t="shared" si="4"/>
        <v>7.6616839999999839E-2</v>
      </c>
      <c r="BH17" s="80">
        <v>36</v>
      </c>
      <c r="BI17" s="114" t="s">
        <v>3532</v>
      </c>
      <c r="BJ17" s="50" t="s">
        <v>4050</v>
      </c>
      <c r="BK17" s="81" t="s">
        <v>4066</v>
      </c>
      <c r="BL17" s="81" t="s">
        <v>5502</v>
      </c>
      <c r="BM17" s="81" t="s">
        <v>5503</v>
      </c>
      <c r="BN17" s="81" t="s">
        <v>5477</v>
      </c>
      <c r="BO17" s="81" t="s">
        <v>5504</v>
      </c>
      <c r="BP17" s="81" t="s">
        <v>5505</v>
      </c>
      <c r="BQ17" s="81" t="s">
        <v>4068</v>
      </c>
      <c r="BR17" s="81"/>
      <c r="BS17" s="81"/>
      <c r="BT17" s="81"/>
      <c r="BU17" s="313" t="s">
        <v>6417</v>
      </c>
      <c r="BV17" s="377" t="s">
        <v>8502</v>
      </c>
      <c r="BW17" s="313" t="s">
        <v>6416</v>
      </c>
      <c r="BX17" s="377" t="s">
        <v>8503</v>
      </c>
      <c r="BY17" s="93" t="str">
        <f t="shared" si="5"/>
        <v>MR301 The Standard, 17x8.5, +25mm Offset, 6x4.5, 83mm Centerbore, Matte Black</v>
      </c>
      <c r="BZ17" s="81" t="s">
        <v>3878</v>
      </c>
      <c r="CA17" s="81" t="s">
        <v>3879</v>
      </c>
      <c r="CB17" s="81" t="str">
        <f t="shared" si="6"/>
        <v>STREET (3XX)</v>
      </c>
    </row>
    <row r="18" spans="1:80" s="38" customFormat="1" ht="15" customHeight="1">
      <c r="A18" s="22">
        <f t="shared" si="0"/>
        <v>16</v>
      </c>
      <c r="B18" s="99" t="s">
        <v>84</v>
      </c>
      <c r="C18" s="99" t="s">
        <v>1072</v>
      </c>
      <c r="D18" s="99" t="s">
        <v>1114</v>
      </c>
      <c r="E18" s="91" t="str">
        <f>CONCATENATE(LEFT(D18,5),VLOOKUP(CONCATENATE(N18,"x",O18),'PART NUMBER GUIDE'!$B$9:$C$49,2,FALSE),VLOOKUP(CONCATENATE(P18, V18), 'PART NUMBER GUIDE'!$Q$6:$R$91, 2, FALSE),VLOOKUP(Y18,'PART NUMBER GUIDE'!$J$8:$K$43,2, FALSE),IF(U18="N/A",IF(ABS(S18)&lt;10,"0"&amp;ABS(S18),ABS(S18)),CONCATENATE(LEFT(U18,1),RIGHT(U18,1))), F18, G18)</f>
        <v>MR30178516300</v>
      </c>
      <c r="F18" s="90"/>
      <c r="G18" s="90"/>
      <c r="H18" s="79" t="s">
        <v>306</v>
      </c>
      <c r="I18" s="318">
        <v>40544</v>
      </c>
      <c r="J18" s="85" t="s">
        <v>1265</v>
      </c>
      <c r="K18" s="342">
        <v>285</v>
      </c>
      <c r="L18" s="92">
        <f t="shared" si="1"/>
        <v>285</v>
      </c>
      <c r="M18" s="344"/>
      <c r="N18" s="99">
        <v>17</v>
      </c>
      <c r="O18" s="8">
        <v>8.5</v>
      </c>
      <c r="P18" s="99" t="str">
        <f t="shared" si="2"/>
        <v>6x135</v>
      </c>
      <c r="Q18" s="3">
        <v>6</v>
      </c>
      <c r="R18" s="3">
        <v>135</v>
      </c>
      <c r="S18" s="3">
        <v>0</v>
      </c>
      <c r="T18" s="16">
        <v>4.75</v>
      </c>
      <c r="U18" s="100" t="s">
        <v>85</v>
      </c>
      <c r="V18" s="16">
        <v>94</v>
      </c>
      <c r="W18" s="8">
        <v>29.74</v>
      </c>
      <c r="X18" s="51">
        <v>2650</v>
      </c>
      <c r="Y18" s="47" t="s">
        <v>5454</v>
      </c>
      <c r="Z18" s="79" t="s">
        <v>196</v>
      </c>
      <c r="AA18" s="51" t="str">
        <f t="shared" si="3"/>
        <v>17x8.5, 6x135, 0 OS</v>
      </c>
      <c r="AB18" s="80" t="s">
        <v>1575</v>
      </c>
      <c r="AC18" s="89">
        <f>_xlfn.IFNA(VLOOKUP(AB18,ACCESSORIES!F:J,5,FALSE),"N/A")</f>
        <v>33</v>
      </c>
      <c r="AD18" s="87" t="s">
        <v>85</v>
      </c>
      <c r="AE18" s="80" t="s">
        <v>85</v>
      </c>
      <c r="AF18" s="80" t="s">
        <v>3000</v>
      </c>
      <c r="AG18" s="99" t="s">
        <v>1937</v>
      </c>
      <c r="AH18" s="9">
        <f>_xlfn.IFNA(VLOOKUP(AG18,ACCESSORIES!F:J,5,FALSE),"N/A")</f>
        <v>1.1000000000000001</v>
      </c>
      <c r="AI18" s="99" t="s">
        <v>266</v>
      </c>
      <c r="AJ18" s="99" t="s">
        <v>85</v>
      </c>
      <c r="AK18" s="40" t="str">
        <f>_xlfn.IFNA(VLOOKUP(AJ18,ACCESSORIES!F:J,5,FALSE),"N/A")</f>
        <v>N/A</v>
      </c>
      <c r="AL18" s="99" t="s">
        <v>85</v>
      </c>
      <c r="AM18" s="99">
        <v>16.2</v>
      </c>
      <c r="AN18" s="99">
        <v>175</v>
      </c>
      <c r="AO18" s="25">
        <v>3.2</v>
      </c>
      <c r="AP18" s="25">
        <v>16</v>
      </c>
      <c r="AQ18" s="25">
        <v>30</v>
      </c>
      <c r="AR18" s="25">
        <v>29.3</v>
      </c>
      <c r="AS18" s="25">
        <v>208.4</v>
      </c>
      <c r="AT18" s="101">
        <v>204.8</v>
      </c>
      <c r="AU18" s="100">
        <v>88.8</v>
      </c>
      <c r="AV18" s="54">
        <v>79.8</v>
      </c>
      <c r="AW18" s="54">
        <v>79.8</v>
      </c>
      <c r="AX18" s="54">
        <v>70</v>
      </c>
      <c r="AY18" s="99" t="s">
        <v>85</v>
      </c>
      <c r="AZ18" s="98" t="str">
        <f>_xlfn.IFNA(VLOOKUP(AY18,ACCESSORIES!F:J,5,FALSE),"N/A")</f>
        <v>N/A</v>
      </c>
      <c r="BA18" s="99" t="s">
        <v>85</v>
      </c>
      <c r="BB18" s="98" t="str">
        <f>_xlfn.IFNA(VLOOKUP(BA18,ACCESSORIES!F:J,5,FALSE),"N/A")</f>
        <v>N/A</v>
      </c>
      <c r="BC18" s="77">
        <v>33.774818566723248</v>
      </c>
      <c r="BD18" s="56">
        <v>20.236220472440898</v>
      </c>
      <c r="BE18" s="56">
        <v>20.236220472440898</v>
      </c>
      <c r="BF18" s="56">
        <v>11.417322834645701</v>
      </c>
      <c r="BG18" s="378">
        <f t="shared" si="4"/>
        <v>7.6616839999999839E-2</v>
      </c>
      <c r="BH18" s="80">
        <v>36</v>
      </c>
      <c r="BI18" s="114" t="s">
        <v>3532</v>
      </c>
      <c r="BJ18" s="50" t="s">
        <v>4050</v>
      </c>
      <c r="BK18" s="81" t="s">
        <v>4066</v>
      </c>
      <c r="BL18" s="81" t="s">
        <v>5502</v>
      </c>
      <c r="BM18" s="81" t="s">
        <v>5503</v>
      </c>
      <c r="BN18" s="81" t="s">
        <v>5477</v>
      </c>
      <c r="BO18" s="81" t="s">
        <v>5504</v>
      </c>
      <c r="BP18" s="81" t="s">
        <v>5505</v>
      </c>
      <c r="BQ18" s="81" t="s">
        <v>4068</v>
      </c>
      <c r="BR18" s="81"/>
      <c r="BS18" s="81"/>
      <c r="BT18" s="81"/>
      <c r="BU18" s="313" t="s">
        <v>6420</v>
      </c>
      <c r="BV18" s="377" t="s">
        <v>8206</v>
      </c>
      <c r="BW18" s="313" t="s">
        <v>6421</v>
      </c>
      <c r="BX18" s="377" t="s">
        <v>8207</v>
      </c>
      <c r="BY18" s="93" t="str">
        <f t="shared" si="5"/>
        <v>MR301 The Standard, 17x8.5, 0mm Offset, 6x135, 94mm Centerbore, Machined - Clear Coat</v>
      </c>
      <c r="BZ18" s="81" t="s">
        <v>3878</v>
      </c>
      <c r="CA18" s="81" t="s">
        <v>3879</v>
      </c>
      <c r="CB18" s="81" t="str">
        <f t="shared" si="6"/>
        <v>STREET (3XX)</v>
      </c>
    </row>
    <row r="19" spans="1:80" s="38" customFormat="1" ht="15" customHeight="1">
      <c r="A19" s="22">
        <f t="shared" si="0"/>
        <v>17</v>
      </c>
      <c r="B19" s="99" t="s">
        <v>84</v>
      </c>
      <c r="C19" s="99" t="s">
        <v>1072</v>
      </c>
      <c r="D19" s="99" t="s">
        <v>1114</v>
      </c>
      <c r="E19" s="91" t="str">
        <f>CONCATENATE(LEFT(D19,5),VLOOKUP(CONCATENATE(N19,"x",O19),'PART NUMBER GUIDE'!$B$9:$C$49,2,FALSE),VLOOKUP(CONCATENATE(P19, V19), 'PART NUMBER GUIDE'!$Q$6:$R$91, 2, FALSE),VLOOKUP(Y19,'PART NUMBER GUIDE'!$J$8:$K$43,2, FALSE),IF(U19="N/A",IF(ABS(S19)&lt;10,"0"&amp;ABS(S19),ABS(S19)),CONCATENATE(LEFT(U19,1),RIGHT(U19,1))), F19, G19)</f>
        <v>MR30178516500</v>
      </c>
      <c r="F19" s="90"/>
      <c r="G19" s="90"/>
      <c r="H19" s="79" t="s">
        <v>307</v>
      </c>
      <c r="I19" s="318">
        <v>40544</v>
      </c>
      <c r="J19" s="85" t="s">
        <v>1265</v>
      </c>
      <c r="K19" s="342">
        <v>285</v>
      </c>
      <c r="L19" s="92">
        <f t="shared" si="1"/>
        <v>285</v>
      </c>
      <c r="M19" s="344"/>
      <c r="N19" s="99">
        <v>17</v>
      </c>
      <c r="O19" s="8">
        <v>8.5</v>
      </c>
      <c r="P19" s="99" t="str">
        <f t="shared" si="2"/>
        <v>6x135</v>
      </c>
      <c r="Q19" s="3">
        <v>6</v>
      </c>
      <c r="R19" s="3">
        <v>135</v>
      </c>
      <c r="S19" s="3">
        <v>0</v>
      </c>
      <c r="T19" s="16">
        <v>4.75</v>
      </c>
      <c r="U19" s="100" t="s">
        <v>85</v>
      </c>
      <c r="V19" s="16">
        <v>94</v>
      </c>
      <c r="W19" s="8">
        <v>29.98</v>
      </c>
      <c r="X19" s="51">
        <v>2650</v>
      </c>
      <c r="Y19" s="79" t="s">
        <v>2294</v>
      </c>
      <c r="Z19" s="79" t="s">
        <v>2987</v>
      </c>
      <c r="AA19" s="51" t="str">
        <f t="shared" si="3"/>
        <v>17x8.5, 6x135, 0 OS</v>
      </c>
      <c r="AB19" s="80" t="s">
        <v>1725</v>
      </c>
      <c r="AC19" s="89">
        <f>_xlfn.IFNA(VLOOKUP(AB19,ACCESSORIES!F:J,5,FALSE),"N/A")</f>
        <v>33</v>
      </c>
      <c r="AD19" s="87" t="s">
        <v>85</v>
      </c>
      <c r="AE19" s="99" t="s">
        <v>85</v>
      </c>
      <c r="AF19" s="80" t="s">
        <v>3000</v>
      </c>
      <c r="AG19" s="99" t="s">
        <v>1937</v>
      </c>
      <c r="AH19" s="9">
        <f>_xlfn.IFNA(VLOOKUP(AG19,ACCESSORIES!F:J,5,FALSE),"N/A")</f>
        <v>1.1000000000000001</v>
      </c>
      <c r="AI19" s="99" t="s">
        <v>266</v>
      </c>
      <c r="AJ19" s="99" t="s">
        <v>85</v>
      </c>
      <c r="AK19" s="40" t="str">
        <f>_xlfn.IFNA(VLOOKUP(AJ19,ACCESSORIES!F:J,5,FALSE),"N/A")</f>
        <v>N/A</v>
      </c>
      <c r="AL19" s="99" t="s">
        <v>85</v>
      </c>
      <c r="AM19" s="99">
        <v>16.2</v>
      </c>
      <c r="AN19" s="99">
        <v>175</v>
      </c>
      <c r="AO19" s="25">
        <v>3.2</v>
      </c>
      <c r="AP19" s="25">
        <v>16</v>
      </c>
      <c r="AQ19" s="25">
        <v>30</v>
      </c>
      <c r="AR19" s="25">
        <v>29.3</v>
      </c>
      <c r="AS19" s="25">
        <v>208.4</v>
      </c>
      <c r="AT19" s="101">
        <v>204.8</v>
      </c>
      <c r="AU19" s="100">
        <v>88.8</v>
      </c>
      <c r="AV19" s="54">
        <v>79.8</v>
      </c>
      <c r="AW19" s="54">
        <v>79.8</v>
      </c>
      <c r="AX19" s="54">
        <v>70</v>
      </c>
      <c r="AY19" s="99" t="s">
        <v>85</v>
      </c>
      <c r="AZ19" s="98" t="str">
        <f>_xlfn.IFNA(VLOOKUP(AY19,ACCESSORIES!F:J,5,FALSE),"N/A")</f>
        <v>N/A</v>
      </c>
      <c r="BA19" s="99" t="s">
        <v>85</v>
      </c>
      <c r="BB19" s="98" t="str">
        <f>_xlfn.IFNA(VLOOKUP(BA19,ACCESSORIES!F:J,5,FALSE),"N/A")</f>
        <v>N/A</v>
      </c>
      <c r="BC19" s="77">
        <v>34.017327055126614</v>
      </c>
      <c r="BD19" s="56">
        <v>20.236220472440898</v>
      </c>
      <c r="BE19" s="56">
        <v>20.236220472440898</v>
      </c>
      <c r="BF19" s="56">
        <v>11.417322834645701</v>
      </c>
      <c r="BG19" s="378">
        <f t="shared" si="4"/>
        <v>7.6616839999999839E-2</v>
      </c>
      <c r="BH19" s="80">
        <v>36</v>
      </c>
      <c r="BI19" s="114" t="s">
        <v>3532</v>
      </c>
      <c r="BJ19" s="50" t="s">
        <v>4050</v>
      </c>
      <c r="BK19" s="81" t="s">
        <v>4066</v>
      </c>
      <c r="BL19" s="81" t="s">
        <v>5502</v>
      </c>
      <c r="BM19" s="81" t="s">
        <v>5503</v>
      </c>
      <c r="BN19" s="81" t="s">
        <v>5477</v>
      </c>
      <c r="BO19" s="81" t="s">
        <v>5504</v>
      </c>
      <c r="BP19" s="81" t="s">
        <v>5505</v>
      </c>
      <c r="BQ19" s="81" t="s">
        <v>4068</v>
      </c>
      <c r="BR19" s="37"/>
      <c r="BS19" s="37"/>
      <c r="BT19" s="37"/>
      <c r="BU19" s="313" t="s">
        <v>6417</v>
      </c>
      <c r="BV19" s="377" t="s">
        <v>8502</v>
      </c>
      <c r="BW19" s="313" t="s">
        <v>6416</v>
      </c>
      <c r="BX19" s="377" t="s">
        <v>8503</v>
      </c>
      <c r="BY19" s="93" t="str">
        <f t="shared" si="5"/>
        <v>MR301 The Standard, 17x8.5, 0mm Offset, 6x135, 94mm Centerbore, Matte Black</v>
      </c>
      <c r="BZ19" s="81" t="s">
        <v>3878</v>
      </c>
      <c r="CA19" s="81" t="s">
        <v>3879</v>
      </c>
      <c r="CB19" s="81" t="str">
        <f t="shared" si="6"/>
        <v>STREET (3XX)</v>
      </c>
    </row>
    <row r="20" spans="1:80" s="38" customFormat="1" ht="15" customHeight="1">
      <c r="A20" s="22">
        <f t="shared" si="0"/>
        <v>18</v>
      </c>
      <c r="B20" s="99" t="s">
        <v>84</v>
      </c>
      <c r="C20" s="99" t="s">
        <v>1072</v>
      </c>
      <c r="D20" s="99" t="s">
        <v>1114</v>
      </c>
      <c r="E20" s="91" t="str">
        <f>CONCATENATE(LEFT(D20,5),VLOOKUP(CONCATENATE(N20,"x",O20),'PART NUMBER GUIDE'!$B$9:$C$49,2,FALSE),VLOOKUP(CONCATENATE(P20, V20), 'PART NUMBER GUIDE'!$Q$6:$R$91, 2, FALSE),VLOOKUP(Y20,'PART NUMBER GUIDE'!$J$8:$K$43,2, FALSE),IF(U20="N/A",IF(ABS(S20)&lt;10,"0"&amp;ABS(S20),ABS(S20)),CONCATENATE(LEFT(U20,1),RIGHT(U20,1))), F20, G20)</f>
        <v>MR30178550300</v>
      </c>
      <c r="F20" s="90"/>
      <c r="G20" s="90"/>
      <c r="H20" s="79" t="s">
        <v>308</v>
      </c>
      <c r="I20" s="318">
        <v>40544</v>
      </c>
      <c r="J20" s="85" t="s">
        <v>1265</v>
      </c>
      <c r="K20" s="342">
        <v>285</v>
      </c>
      <c r="L20" s="92">
        <f t="shared" si="1"/>
        <v>285</v>
      </c>
      <c r="M20" s="344"/>
      <c r="N20" s="99">
        <v>17</v>
      </c>
      <c r="O20" s="8">
        <v>8.5</v>
      </c>
      <c r="P20" s="99" t="str">
        <f t="shared" si="2"/>
        <v>5x5</v>
      </c>
      <c r="Q20" s="3">
        <v>5</v>
      </c>
      <c r="R20" s="25">
        <v>5</v>
      </c>
      <c r="S20" s="3">
        <v>0</v>
      </c>
      <c r="T20" s="16">
        <v>4.75</v>
      </c>
      <c r="U20" s="100" t="s">
        <v>85</v>
      </c>
      <c r="V20" s="16">
        <v>94</v>
      </c>
      <c r="W20" s="8">
        <v>29.37</v>
      </c>
      <c r="X20" s="51">
        <v>2650</v>
      </c>
      <c r="Y20" s="47" t="s">
        <v>5454</v>
      </c>
      <c r="Z20" s="79" t="s">
        <v>196</v>
      </c>
      <c r="AA20" s="51" t="str">
        <f t="shared" si="3"/>
        <v>17x8.5, 5x5, 0 OS</v>
      </c>
      <c r="AB20" s="80" t="s">
        <v>1575</v>
      </c>
      <c r="AC20" s="89">
        <f>_xlfn.IFNA(VLOOKUP(AB20,ACCESSORIES!F:J,5,FALSE),"N/A")</f>
        <v>33</v>
      </c>
      <c r="AD20" s="87" t="s">
        <v>85</v>
      </c>
      <c r="AE20" s="80" t="s">
        <v>85</v>
      </c>
      <c r="AF20" s="80" t="s">
        <v>3000</v>
      </c>
      <c r="AG20" s="99" t="s">
        <v>1937</v>
      </c>
      <c r="AH20" s="9">
        <f>_xlfn.IFNA(VLOOKUP(AG20,ACCESSORIES!F:J,5,FALSE),"N/A")</f>
        <v>1.1000000000000001</v>
      </c>
      <c r="AI20" s="99" t="s">
        <v>266</v>
      </c>
      <c r="AJ20" s="99" t="s">
        <v>85</v>
      </c>
      <c r="AK20" s="40" t="str">
        <f>_xlfn.IFNA(VLOOKUP(AJ20,ACCESSORIES!F:J,5,FALSE),"N/A")</f>
        <v>N/A</v>
      </c>
      <c r="AL20" s="99" t="s">
        <v>85</v>
      </c>
      <c r="AM20" s="99">
        <v>16.2</v>
      </c>
      <c r="AN20" s="99">
        <v>160</v>
      </c>
      <c r="AO20" s="25">
        <v>9.1999999999999993</v>
      </c>
      <c r="AP20" s="25">
        <v>18.3</v>
      </c>
      <c r="AQ20" s="25">
        <v>30.1</v>
      </c>
      <c r="AR20" s="25">
        <v>29.3</v>
      </c>
      <c r="AS20" s="25">
        <v>208.4</v>
      </c>
      <c r="AT20" s="101">
        <v>204.8</v>
      </c>
      <c r="AU20" s="100">
        <v>88.8</v>
      </c>
      <c r="AV20" s="54">
        <v>79.8</v>
      </c>
      <c r="AW20" s="54">
        <v>79.8</v>
      </c>
      <c r="AX20" s="54">
        <v>70</v>
      </c>
      <c r="AY20" s="99" t="s">
        <v>85</v>
      </c>
      <c r="AZ20" s="98" t="str">
        <f>_xlfn.IFNA(VLOOKUP(AY20,ACCESSORIES!F:J,5,FALSE),"N/A")</f>
        <v>N/A</v>
      </c>
      <c r="BA20" s="99" t="s">
        <v>85</v>
      </c>
      <c r="BB20" s="98" t="str">
        <f>_xlfn.IFNA(VLOOKUP(BA20,ACCESSORIES!F:J,5,FALSE),"N/A")</f>
        <v>N/A</v>
      </c>
      <c r="BC20" s="77">
        <v>33.400032721008955</v>
      </c>
      <c r="BD20" s="56">
        <v>20.236220472440898</v>
      </c>
      <c r="BE20" s="56">
        <v>20.236220472440898</v>
      </c>
      <c r="BF20" s="56">
        <v>11.417322834645701</v>
      </c>
      <c r="BG20" s="378">
        <f t="shared" si="4"/>
        <v>7.6616839999999839E-2</v>
      </c>
      <c r="BH20" s="80">
        <v>36</v>
      </c>
      <c r="BI20" s="114" t="s">
        <v>3532</v>
      </c>
      <c r="BJ20" s="50" t="s">
        <v>4050</v>
      </c>
      <c r="BK20" s="81" t="s">
        <v>4066</v>
      </c>
      <c r="BL20" s="81" t="s">
        <v>5502</v>
      </c>
      <c r="BM20" s="81" t="s">
        <v>5503</v>
      </c>
      <c r="BN20" s="81" t="s">
        <v>5477</v>
      </c>
      <c r="BO20" s="81" t="s">
        <v>5504</v>
      </c>
      <c r="BP20" s="81" t="s">
        <v>5505</v>
      </c>
      <c r="BQ20" s="81" t="s">
        <v>4068</v>
      </c>
      <c r="BR20" s="81"/>
      <c r="BS20" s="81"/>
      <c r="BT20" s="81"/>
      <c r="BU20" s="353" t="s">
        <v>6418</v>
      </c>
      <c r="BV20" s="384" t="s">
        <v>8200</v>
      </c>
      <c r="BW20" s="353" t="s">
        <v>6419</v>
      </c>
      <c r="BX20" s="384" t="s">
        <v>8201</v>
      </c>
      <c r="BY20" s="93" t="str">
        <f t="shared" si="5"/>
        <v>MR301 The Standard, 17x8.5, 0mm Offset, 5x5, 94mm Centerbore, Machined - Clear Coat</v>
      </c>
      <c r="BZ20" s="81" t="s">
        <v>3878</v>
      </c>
      <c r="CA20" s="81" t="s">
        <v>3879</v>
      </c>
      <c r="CB20" s="81" t="str">
        <f t="shared" si="6"/>
        <v>STREET (3XX)</v>
      </c>
    </row>
    <row r="21" spans="1:80" s="38" customFormat="1" ht="15" customHeight="1">
      <c r="A21" s="22">
        <f t="shared" si="0"/>
        <v>19</v>
      </c>
      <c r="B21" s="99" t="s">
        <v>84</v>
      </c>
      <c r="C21" s="99" t="s">
        <v>1072</v>
      </c>
      <c r="D21" s="99" t="s">
        <v>1114</v>
      </c>
      <c r="E21" s="91" t="str">
        <f>CONCATENATE(LEFT(D21,5),VLOOKUP(CONCATENATE(N21,"x",O21),'PART NUMBER GUIDE'!$B$9:$C$49,2,FALSE),VLOOKUP(CONCATENATE(P21, V21), 'PART NUMBER GUIDE'!$Q$6:$R$91, 2, FALSE),VLOOKUP(Y21,'PART NUMBER GUIDE'!$J$8:$K$43,2, FALSE),IF(U21="N/A",IF(ABS(S21)&lt;10,"0"&amp;ABS(S21),ABS(S21)),CONCATENATE(LEFT(U21,1),RIGHT(U21,1))), F21, G21)</f>
        <v>MR30178550500</v>
      </c>
      <c r="F21" s="90"/>
      <c r="G21" s="90"/>
      <c r="H21" s="79" t="s">
        <v>309</v>
      </c>
      <c r="I21" s="318">
        <v>40544</v>
      </c>
      <c r="J21" s="85" t="s">
        <v>1265</v>
      </c>
      <c r="K21" s="342">
        <v>285</v>
      </c>
      <c r="L21" s="92">
        <f t="shared" si="1"/>
        <v>285</v>
      </c>
      <c r="M21" s="344"/>
      <c r="N21" s="99">
        <v>17</v>
      </c>
      <c r="O21" s="8">
        <v>8.5</v>
      </c>
      <c r="P21" s="99" t="str">
        <f t="shared" si="2"/>
        <v>5x5</v>
      </c>
      <c r="Q21" s="3">
        <v>5</v>
      </c>
      <c r="R21" s="25">
        <v>5</v>
      </c>
      <c r="S21" s="3">
        <v>0</v>
      </c>
      <c r="T21" s="16">
        <v>4.75</v>
      </c>
      <c r="U21" s="100" t="s">
        <v>85</v>
      </c>
      <c r="V21" s="16">
        <v>94</v>
      </c>
      <c r="W21" s="8">
        <v>30.45</v>
      </c>
      <c r="X21" s="51">
        <v>2650</v>
      </c>
      <c r="Y21" s="79" t="s">
        <v>2294</v>
      </c>
      <c r="Z21" s="79" t="s">
        <v>2987</v>
      </c>
      <c r="AA21" s="51" t="str">
        <f t="shared" si="3"/>
        <v>17x8.5, 5x5, 0 OS</v>
      </c>
      <c r="AB21" s="80" t="s">
        <v>1725</v>
      </c>
      <c r="AC21" s="89">
        <f>_xlfn.IFNA(VLOOKUP(AB21,ACCESSORIES!F:J,5,FALSE),"N/A")</f>
        <v>33</v>
      </c>
      <c r="AD21" s="87" t="s">
        <v>85</v>
      </c>
      <c r="AE21" s="99" t="s">
        <v>85</v>
      </c>
      <c r="AF21" s="80" t="s">
        <v>3000</v>
      </c>
      <c r="AG21" s="99" t="s">
        <v>1937</v>
      </c>
      <c r="AH21" s="9">
        <f>_xlfn.IFNA(VLOOKUP(AG21,ACCESSORIES!F:J,5,FALSE),"N/A")</f>
        <v>1.1000000000000001</v>
      </c>
      <c r="AI21" s="99" t="s">
        <v>266</v>
      </c>
      <c r="AJ21" s="99" t="s">
        <v>85</v>
      </c>
      <c r="AK21" s="40" t="str">
        <f>_xlfn.IFNA(VLOOKUP(AJ21,ACCESSORIES!F:J,5,FALSE),"N/A")</f>
        <v>N/A</v>
      </c>
      <c r="AL21" s="99" t="s">
        <v>85</v>
      </c>
      <c r="AM21" s="99">
        <v>16.2</v>
      </c>
      <c r="AN21" s="99">
        <v>160</v>
      </c>
      <c r="AO21" s="25">
        <v>9.1999999999999993</v>
      </c>
      <c r="AP21" s="25">
        <v>18.3</v>
      </c>
      <c r="AQ21" s="25">
        <v>30.1</v>
      </c>
      <c r="AR21" s="25">
        <v>29.3</v>
      </c>
      <c r="AS21" s="25">
        <v>208.4</v>
      </c>
      <c r="AT21" s="101">
        <v>204.8</v>
      </c>
      <c r="AU21" s="100">
        <v>88.8</v>
      </c>
      <c r="AV21" s="54">
        <v>79.8</v>
      </c>
      <c r="AW21" s="54">
        <v>79.8</v>
      </c>
      <c r="AX21" s="54">
        <v>70</v>
      </c>
      <c r="AY21" s="99" t="s">
        <v>85</v>
      </c>
      <c r="AZ21" s="98" t="str">
        <f>_xlfn.IFNA(VLOOKUP(AY21,ACCESSORIES!F:J,5,FALSE),"N/A")</f>
        <v>N/A</v>
      </c>
      <c r="BA21" s="99" t="s">
        <v>85</v>
      </c>
      <c r="BB21" s="98" t="str">
        <f>_xlfn.IFNA(VLOOKUP(BA21,ACCESSORIES!F:J,5,FALSE),"N/A")</f>
        <v>N/A</v>
      </c>
      <c r="BC21" s="77">
        <v>34.480297805714855</v>
      </c>
      <c r="BD21" s="56">
        <v>20.236220472440898</v>
      </c>
      <c r="BE21" s="56">
        <v>20.236220472440898</v>
      </c>
      <c r="BF21" s="56">
        <v>11.417322834645701</v>
      </c>
      <c r="BG21" s="378">
        <f t="shared" si="4"/>
        <v>7.6616839999999839E-2</v>
      </c>
      <c r="BH21" s="80">
        <v>36</v>
      </c>
      <c r="BI21" s="114" t="s">
        <v>3532</v>
      </c>
      <c r="BJ21" s="50" t="s">
        <v>4050</v>
      </c>
      <c r="BK21" s="81" t="s">
        <v>4066</v>
      </c>
      <c r="BL21" s="81" t="s">
        <v>5502</v>
      </c>
      <c r="BM21" s="81" t="s">
        <v>5503</v>
      </c>
      <c r="BN21" s="81" t="s">
        <v>5477</v>
      </c>
      <c r="BO21" s="81" t="s">
        <v>5504</v>
      </c>
      <c r="BP21" s="81" t="s">
        <v>5505</v>
      </c>
      <c r="BQ21" s="81" t="s">
        <v>4068</v>
      </c>
      <c r="BR21" s="81"/>
      <c r="BS21" s="81"/>
      <c r="BT21" s="81"/>
      <c r="BU21" s="353" t="s">
        <v>6412</v>
      </c>
      <c r="BV21" s="384" t="s">
        <v>8335</v>
      </c>
      <c r="BW21" s="353" t="s">
        <v>6414</v>
      </c>
      <c r="BX21" s="384" t="s">
        <v>8336</v>
      </c>
      <c r="BY21" s="93" t="str">
        <f t="shared" si="5"/>
        <v>MR301 The Standard, 17x8.5, 0mm Offset, 5x5, 94mm Centerbore, Matte Black</v>
      </c>
      <c r="BZ21" s="81" t="s">
        <v>3878</v>
      </c>
      <c r="CA21" s="81" t="s">
        <v>3879</v>
      </c>
      <c r="CB21" s="81" t="str">
        <f t="shared" si="6"/>
        <v>STREET (3XX)</v>
      </c>
    </row>
    <row r="22" spans="1:80" s="38" customFormat="1" ht="15" customHeight="1">
      <c r="A22" s="22">
        <f t="shared" si="0"/>
        <v>20</v>
      </c>
      <c r="B22" s="99" t="s">
        <v>84</v>
      </c>
      <c r="C22" s="99" t="s">
        <v>1072</v>
      </c>
      <c r="D22" s="99" t="s">
        <v>1114</v>
      </c>
      <c r="E22" s="91" t="str">
        <f>CONCATENATE(LEFT(D22,5),VLOOKUP(CONCATENATE(N22,"x",O22),'PART NUMBER GUIDE'!$B$9:$C$49,2,FALSE),VLOOKUP(CONCATENATE(P22, V22), 'PART NUMBER GUIDE'!$Q$6:$R$91, 2, FALSE),VLOOKUP(Y22,'PART NUMBER GUIDE'!$J$8:$K$43,2, FALSE),IF(U22="N/A",IF(ABS(S22)&lt;10,"0"&amp;ABS(S22),ABS(S22)),CONCATENATE(LEFT(U22,1),RIGHT(U22,1))), F22, G22)</f>
        <v>MR30178555500</v>
      </c>
      <c r="F22" s="90"/>
      <c r="G22" s="90"/>
      <c r="H22" s="79" t="s">
        <v>313</v>
      </c>
      <c r="I22" s="318">
        <v>40544</v>
      </c>
      <c r="J22" s="85" t="s">
        <v>1265</v>
      </c>
      <c r="K22" s="342">
        <v>285</v>
      </c>
      <c r="L22" s="92">
        <f t="shared" si="1"/>
        <v>285</v>
      </c>
      <c r="M22" s="344"/>
      <c r="N22" s="99">
        <v>17</v>
      </c>
      <c r="O22" s="8">
        <v>8.5</v>
      </c>
      <c r="P22" s="99" t="str">
        <f t="shared" si="2"/>
        <v>5x5.5</v>
      </c>
      <c r="Q22" s="3">
        <v>5</v>
      </c>
      <c r="R22" s="3">
        <v>5.5</v>
      </c>
      <c r="S22" s="3">
        <v>0</v>
      </c>
      <c r="T22" s="16">
        <v>4.75</v>
      </c>
      <c r="U22" s="100" t="s">
        <v>85</v>
      </c>
      <c r="V22" s="16">
        <v>108</v>
      </c>
      <c r="W22" s="8">
        <v>30.25</v>
      </c>
      <c r="X22" s="51">
        <v>2650</v>
      </c>
      <c r="Y22" s="79" t="s">
        <v>2294</v>
      </c>
      <c r="Z22" s="79" t="s">
        <v>2987</v>
      </c>
      <c r="AA22" s="51" t="str">
        <f t="shared" si="3"/>
        <v>17x8.5, 5x5.5, 0 OS</v>
      </c>
      <c r="AB22" s="80" t="s">
        <v>1579</v>
      </c>
      <c r="AC22" s="89">
        <f>_xlfn.IFNA(VLOOKUP(AB22,ACCESSORIES!F:J,5,FALSE),"N/A")</f>
        <v>33</v>
      </c>
      <c r="AD22" s="87" t="s">
        <v>85</v>
      </c>
      <c r="AE22" s="99" t="s">
        <v>85</v>
      </c>
      <c r="AF22" s="99" t="s">
        <v>3001</v>
      </c>
      <c r="AG22" s="99" t="s">
        <v>1937</v>
      </c>
      <c r="AH22" s="9">
        <f>_xlfn.IFNA(VLOOKUP(AG22,ACCESSORIES!F:J,5,FALSE),"N/A")</f>
        <v>1.1000000000000001</v>
      </c>
      <c r="AI22" s="99" t="s">
        <v>266</v>
      </c>
      <c r="AJ22" s="99" t="s">
        <v>85</v>
      </c>
      <c r="AK22" s="40" t="str">
        <f>_xlfn.IFNA(VLOOKUP(AJ22,ACCESSORIES!F:J,5,FALSE),"N/A")</f>
        <v>N/A</v>
      </c>
      <c r="AL22" s="99" t="s">
        <v>85</v>
      </c>
      <c r="AM22" s="99">
        <v>16.2</v>
      </c>
      <c r="AN22" s="99">
        <v>185</v>
      </c>
      <c r="AO22" s="25">
        <v>0</v>
      </c>
      <c r="AP22" s="25">
        <v>9.6</v>
      </c>
      <c r="AQ22" s="25">
        <v>28.6</v>
      </c>
      <c r="AR22" s="25">
        <v>29.3</v>
      </c>
      <c r="AS22" s="25">
        <v>208.4</v>
      </c>
      <c r="AT22" s="101">
        <v>204.8</v>
      </c>
      <c r="AU22" s="100">
        <v>106.4</v>
      </c>
      <c r="AV22" s="54">
        <v>55</v>
      </c>
      <c r="AW22" s="54">
        <v>55</v>
      </c>
      <c r="AX22" s="54">
        <v>70</v>
      </c>
      <c r="AY22" s="99" t="s">
        <v>85</v>
      </c>
      <c r="AZ22" s="98" t="str">
        <f>_xlfn.IFNA(VLOOKUP(AY22,ACCESSORIES!F:J,5,FALSE),"N/A")</f>
        <v>N/A</v>
      </c>
      <c r="BA22" s="99" t="s">
        <v>85</v>
      </c>
      <c r="BB22" s="98" t="str">
        <f>_xlfn.IFNA(VLOOKUP(BA22,ACCESSORIES!F:J,5,FALSE),"N/A")</f>
        <v>N/A</v>
      </c>
      <c r="BC22" s="77">
        <v>34.97</v>
      </c>
      <c r="BD22" s="56">
        <v>20.236220472440898</v>
      </c>
      <c r="BE22" s="56">
        <v>20.236220472440898</v>
      </c>
      <c r="BF22" s="56">
        <v>11.417322834645701</v>
      </c>
      <c r="BG22" s="378">
        <f t="shared" si="4"/>
        <v>7.6616839999999839E-2</v>
      </c>
      <c r="BH22" s="80">
        <v>36</v>
      </c>
      <c r="BI22" s="114" t="s">
        <v>3532</v>
      </c>
      <c r="BJ22" s="50" t="s">
        <v>4050</v>
      </c>
      <c r="BK22" s="81" t="s">
        <v>4066</v>
      </c>
      <c r="BL22" s="81" t="s">
        <v>5502</v>
      </c>
      <c r="BM22" s="81" t="s">
        <v>5503</v>
      </c>
      <c r="BN22" s="81" t="s">
        <v>5477</v>
      </c>
      <c r="BO22" s="81" t="s">
        <v>5504</v>
      </c>
      <c r="BP22" s="81" t="s">
        <v>5505</v>
      </c>
      <c r="BQ22" s="81" t="s">
        <v>4068</v>
      </c>
      <c r="BR22" s="81"/>
      <c r="BS22" s="81"/>
      <c r="BT22" s="81"/>
      <c r="BU22" s="353" t="s">
        <v>6412</v>
      </c>
      <c r="BV22" s="384" t="s">
        <v>8335</v>
      </c>
      <c r="BW22" s="353" t="s">
        <v>6414</v>
      </c>
      <c r="BX22" s="384" t="s">
        <v>8336</v>
      </c>
      <c r="BY22" s="93" t="str">
        <f t="shared" si="5"/>
        <v>MR301 The Standard, 17x8.5, 0mm Offset, 5x5.5, 108mm Centerbore, Matte Black</v>
      </c>
      <c r="BZ22" s="81" t="s">
        <v>3878</v>
      </c>
      <c r="CA22" s="81" t="s">
        <v>3879</v>
      </c>
      <c r="CB22" s="81" t="str">
        <f t="shared" si="6"/>
        <v>STREET (3XX)</v>
      </c>
    </row>
    <row r="23" spans="1:80" s="38" customFormat="1" ht="15" customHeight="1">
      <c r="A23" s="22">
        <f t="shared" si="0"/>
        <v>21</v>
      </c>
      <c r="B23" s="99" t="s">
        <v>84</v>
      </c>
      <c r="C23" s="99" t="s">
        <v>1072</v>
      </c>
      <c r="D23" s="99" t="s">
        <v>1114</v>
      </c>
      <c r="E23" s="91" t="str">
        <f>CONCATENATE(LEFT(D23,5),VLOOKUP(CONCATENATE(N23,"x",O23),'PART NUMBER GUIDE'!$B$9:$C$49,2,FALSE),VLOOKUP(CONCATENATE(P23, V23), 'PART NUMBER GUIDE'!$Q$6:$R$91, 2, FALSE),VLOOKUP(Y23,'PART NUMBER GUIDE'!$J$8:$K$43,2, FALSE),IF(U23="N/A",IF(ABS(S23)&lt;10,"0"&amp;ABS(S23),ABS(S23)),CONCATENATE(LEFT(U23,1),RIGHT(U23,1))), F23, G23)</f>
        <v>MR30178560325</v>
      </c>
      <c r="F23" s="90"/>
      <c r="G23" s="90"/>
      <c r="H23" s="79" t="s">
        <v>355</v>
      </c>
      <c r="I23" s="318">
        <v>40544</v>
      </c>
      <c r="J23" s="85" t="s">
        <v>1265</v>
      </c>
      <c r="K23" s="342">
        <v>285</v>
      </c>
      <c r="L23" s="92">
        <f t="shared" si="1"/>
        <v>285</v>
      </c>
      <c r="M23" s="344"/>
      <c r="N23" s="99">
        <v>17</v>
      </c>
      <c r="O23" s="8">
        <v>8.5</v>
      </c>
      <c r="P23" s="99" t="str">
        <f t="shared" si="2"/>
        <v>6x5.5</v>
      </c>
      <c r="Q23" s="3">
        <v>6</v>
      </c>
      <c r="R23" s="3">
        <v>5.5</v>
      </c>
      <c r="S23" s="3">
        <v>25</v>
      </c>
      <c r="T23" s="16">
        <v>5.75</v>
      </c>
      <c r="U23" s="100" t="s">
        <v>85</v>
      </c>
      <c r="V23" s="16">
        <v>108</v>
      </c>
      <c r="W23" s="10">
        <v>30.87</v>
      </c>
      <c r="X23" s="51">
        <v>2650</v>
      </c>
      <c r="Y23" s="47" t="s">
        <v>5454</v>
      </c>
      <c r="Z23" s="79" t="s">
        <v>196</v>
      </c>
      <c r="AA23" s="51" t="str">
        <f t="shared" si="3"/>
        <v>17x8.5, 6x5.5, 25 OS</v>
      </c>
      <c r="AB23" s="99" t="s">
        <v>1577</v>
      </c>
      <c r="AC23" s="89">
        <f>_xlfn.IFNA(VLOOKUP(AB23,ACCESSORIES!F:J,5,FALSE),"N/A")</f>
        <v>33</v>
      </c>
      <c r="AD23" s="87" t="s">
        <v>85</v>
      </c>
      <c r="AE23" s="99" t="s">
        <v>85</v>
      </c>
      <c r="AF23" s="99" t="s">
        <v>3001</v>
      </c>
      <c r="AG23" s="99" t="s">
        <v>1937</v>
      </c>
      <c r="AH23" s="9">
        <f>_xlfn.IFNA(VLOOKUP(AG23,ACCESSORIES!F:J,5,FALSE),"N/A")</f>
        <v>1.1000000000000001</v>
      </c>
      <c r="AI23" s="99" t="s">
        <v>266</v>
      </c>
      <c r="AJ23" s="99" t="s">
        <v>85</v>
      </c>
      <c r="AK23" s="40" t="str">
        <f>_xlfn.IFNA(VLOOKUP(AJ23,ACCESSORIES!F:J,5,FALSE),"N/A")</f>
        <v>N/A</v>
      </c>
      <c r="AL23" s="99" t="s">
        <v>85</v>
      </c>
      <c r="AM23" s="99">
        <v>16.2</v>
      </c>
      <c r="AN23" s="99">
        <v>170</v>
      </c>
      <c r="AO23" s="25">
        <v>6.4</v>
      </c>
      <c r="AP23" s="25">
        <v>22.8</v>
      </c>
      <c r="AQ23" s="25">
        <v>36.5</v>
      </c>
      <c r="AR23" s="25">
        <v>33.4</v>
      </c>
      <c r="AS23" s="25">
        <v>206.9</v>
      </c>
      <c r="AT23" s="101">
        <v>201.1</v>
      </c>
      <c r="AU23" s="100">
        <v>106.4</v>
      </c>
      <c r="AV23" s="54">
        <v>55</v>
      </c>
      <c r="AW23" s="54">
        <v>55</v>
      </c>
      <c r="AX23" s="54">
        <v>47</v>
      </c>
      <c r="AY23" s="99" t="s">
        <v>85</v>
      </c>
      <c r="AZ23" s="98" t="str">
        <f>_xlfn.IFNA(VLOOKUP(AY23,ACCESSORIES!F:J,5,FALSE),"N/A")</f>
        <v>N/A</v>
      </c>
      <c r="BA23" s="99" t="s">
        <v>85</v>
      </c>
      <c r="BB23" s="98" t="str">
        <f>_xlfn.IFNA(VLOOKUP(BA23,ACCESSORIES!F:J,5,FALSE),"N/A")</f>
        <v>N/A</v>
      </c>
      <c r="BC23" s="77">
        <v>35.031453461177044</v>
      </c>
      <c r="BD23" s="56">
        <v>20.236220472440898</v>
      </c>
      <c r="BE23" s="56">
        <v>20.236220472440898</v>
      </c>
      <c r="BF23" s="56">
        <v>11.417322834645701</v>
      </c>
      <c r="BG23" s="378">
        <f t="shared" si="4"/>
        <v>7.6616839999999839E-2</v>
      </c>
      <c r="BH23" s="80">
        <v>36</v>
      </c>
      <c r="BI23" s="114" t="s">
        <v>3532</v>
      </c>
      <c r="BJ23" s="50" t="s">
        <v>4050</v>
      </c>
      <c r="BK23" s="81" t="s">
        <v>4066</v>
      </c>
      <c r="BL23" s="81" t="s">
        <v>5502</v>
      </c>
      <c r="BM23" s="81" t="s">
        <v>5503</v>
      </c>
      <c r="BN23" s="81" t="s">
        <v>5477</v>
      </c>
      <c r="BO23" s="81" t="s">
        <v>5504</v>
      </c>
      <c r="BP23" s="81" t="s">
        <v>5505</v>
      </c>
      <c r="BQ23" s="81" t="s">
        <v>4068</v>
      </c>
      <c r="BR23" s="81"/>
      <c r="BS23" s="81"/>
      <c r="BT23" s="81"/>
      <c r="BU23" s="313" t="s">
        <v>6420</v>
      </c>
      <c r="BV23" s="377" t="s">
        <v>8206</v>
      </c>
      <c r="BW23" s="313" t="s">
        <v>6421</v>
      </c>
      <c r="BX23" s="377" t="s">
        <v>8207</v>
      </c>
      <c r="BY23" s="93" t="str">
        <f t="shared" si="5"/>
        <v>MR301 The Standard, 17x8.5, +25mm Offset, 6x5.5, 108mm Centerbore, Machined - Clear Coat</v>
      </c>
      <c r="BZ23" s="81" t="s">
        <v>3878</v>
      </c>
      <c r="CA23" s="81" t="s">
        <v>3879</v>
      </c>
      <c r="CB23" s="81" t="str">
        <f t="shared" si="6"/>
        <v>STREET (3XX)</v>
      </c>
    </row>
    <row r="24" spans="1:80" s="38" customFormat="1" ht="15" customHeight="1">
      <c r="A24" s="22">
        <f t="shared" si="0"/>
        <v>22</v>
      </c>
      <c r="B24" s="99" t="s">
        <v>84</v>
      </c>
      <c r="C24" s="99" t="s">
        <v>1072</v>
      </c>
      <c r="D24" s="99" t="s">
        <v>1114</v>
      </c>
      <c r="E24" s="91" t="str">
        <f>CONCATENATE(LEFT(D24,5),VLOOKUP(CONCATENATE(N24,"x",O24),'PART NUMBER GUIDE'!$B$9:$C$49,2,FALSE),VLOOKUP(CONCATENATE(P24, V24), 'PART NUMBER GUIDE'!$Q$6:$R$91, 2, FALSE),VLOOKUP(Y24,'PART NUMBER GUIDE'!$J$8:$K$43,2, FALSE),IF(U24="N/A",IF(ABS(S24)&lt;10,"0"&amp;ABS(S24),ABS(S24)),CONCATENATE(LEFT(U24,1),RIGHT(U24,1))), F24, G24)</f>
        <v>MR30178560525</v>
      </c>
      <c r="F24" s="90"/>
      <c r="G24" s="90"/>
      <c r="H24" s="79" t="s">
        <v>356</v>
      </c>
      <c r="I24" s="318">
        <v>40544</v>
      </c>
      <c r="J24" s="85" t="s">
        <v>1265</v>
      </c>
      <c r="K24" s="342">
        <v>285</v>
      </c>
      <c r="L24" s="92">
        <f t="shared" si="1"/>
        <v>285</v>
      </c>
      <c r="M24" s="344"/>
      <c r="N24" s="99">
        <v>17</v>
      </c>
      <c r="O24" s="8">
        <v>8.5</v>
      </c>
      <c r="P24" s="99" t="str">
        <f t="shared" si="2"/>
        <v>6x5.5</v>
      </c>
      <c r="Q24" s="3">
        <v>6</v>
      </c>
      <c r="R24" s="3">
        <v>5.5</v>
      </c>
      <c r="S24" s="3">
        <v>25</v>
      </c>
      <c r="T24" s="16">
        <v>5.75</v>
      </c>
      <c r="U24" s="100" t="s">
        <v>85</v>
      </c>
      <c r="V24" s="16">
        <v>108</v>
      </c>
      <c r="W24" s="10">
        <v>29.76</v>
      </c>
      <c r="X24" s="51">
        <v>2650</v>
      </c>
      <c r="Y24" s="79" t="s">
        <v>2294</v>
      </c>
      <c r="Z24" s="79" t="s">
        <v>2987</v>
      </c>
      <c r="AA24" s="51" t="str">
        <f t="shared" si="3"/>
        <v>17x8.5, 6x5.5, 25 OS</v>
      </c>
      <c r="AB24" s="80" t="s">
        <v>1579</v>
      </c>
      <c r="AC24" s="89">
        <f>_xlfn.IFNA(VLOOKUP(AB24,ACCESSORIES!F:J,5,FALSE),"N/A")</f>
        <v>33</v>
      </c>
      <c r="AD24" s="87" t="s">
        <v>85</v>
      </c>
      <c r="AE24" s="80" t="s">
        <v>85</v>
      </c>
      <c r="AF24" s="99" t="s">
        <v>3001</v>
      </c>
      <c r="AG24" s="99" t="s">
        <v>1937</v>
      </c>
      <c r="AH24" s="9">
        <f>_xlfn.IFNA(VLOOKUP(AG24,ACCESSORIES!F:J,5,FALSE),"N/A")</f>
        <v>1.1000000000000001</v>
      </c>
      <c r="AI24" s="99" t="s">
        <v>266</v>
      </c>
      <c r="AJ24" s="99" t="s">
        <v>85</v>
      </c>
      <c r="AK24" s="40" t="str">
        <f>_xlfn.IFNA(VLOOKUP(AJ24,ACCESSORIES!F:J,5,FALSE),"N/A")</f>
        <v>N/A</v>
      </c>
      <c r="AL24" s="99" t="s">
        <v>85</v>
      </c>
      <c r="AM24" s="99">
        <v>16.2</v>
      </c>
      <c r="AN24" s="99">
        <v>170</v>
      </c>
      <c r="AO24" s="25">
        <v>6.4</v>
      </c>
      <c r="AP24" s="25">
        <v>22.8</v>
      </c>
      <c r="AQ24" s="25">
        <v>36.5</v>
      </c>
      <c r="AR24" s="25">
        <v>33.4</v>
      </c>
      <c r="AS24" s="25">
        <v>206.9</v>
      </c>
      <c r="AT24" s="101">
        <v>201.1</v>
      </c>
      <c r="AU24" s="100">
        <v>106.4</v>
      </c>
      <c r="AV24" s="54">
        <v>55</v>
      </c>
      <c r="AW24" s="54">
        <v>55</v>
      </c>
      <c r="AX24" s="54">
        <v>47</v>
      </c>
      <c r="AY24" s="99" t="s">
        <v>85</v>
      </c>
      <c r="AZ24" s="98" t="str">
        <f>_xlfn.IFNA(VLOOKUP(AY24,ACCESSORIES!F:J,5,FALSE),"N/A")</f>
        <v>N/A</v>
      </c>
      <c r="BA24" s="99" t="s">
        <v>85</v>
      </c>
      <c r="BB24" s="98" t="str">
        <f>_xlfn.IFNA(VLOOKUP(BA24,ACCESSORIES!F:J,5,FALSE),"N/A")</f>
        <v>N/A</v>
      </c>
      <c r="BC24" s="77">
        <v>33.929142150252659</v>
      </c>
      <c r="BD24" s="56">
        <v>20.236220472440898</v>
      </c>
      <c r="BE24" s="56">
        <v>20.236220472440898</v>
      </c>
      <c r="BF24" s="56">
        <v>11.417322834645701</v>
      </c>
      <c r="BG24" s="378">
        <f t="shared" si="4"/>
        <v>7.6616839999999839E-2</v>
      </c>
      <c r="BH24" s="80">
        <v>36</v>
      </c>
      <c r="BI24" s="114" t="s">
        <v>3532</v>
      </c>
      <c r="BJ24" s="50" t="s">
        <v>4050</v>
      </c>
      <c r="BK24" s="81" t="s">
        <v>4066</v>
      </c>
      <c r="BL24" s="81" t="s">
        <v>5502</v>
      </c>
      <c r="BM24" s="81" t="s">
        <v>5503</v>
      </c>
      <c r="BN24" s="81" t="s">
        <v>5477</v>
      </c>
      <c r="BO24" s="81" t="s">
        <v>5504</v>
      </c>
      <c r="BP24" s="81" t="s">
        <v>5505</v>
      </c>
      <c r="BQ24" s="81" t="s">
        <v>4068</v>
      </c>
      <c r="BR24" s="81"/>
      <c r="BS24" s="81"/>
      <c r="BT24" s="81"/>
      <c r="BU24" s="313" t="s">
        <v>6417</v>
      </c>
      <c r="BV24" s="377" t="s">
        <v>8502</v>
      </c>
      <c r="BW24" s="313" t="s">
        <v>6416</v>
      </c>
      <c r="BX24" s="377" t="s">
        <v>8503</v>
      </c>
      <c r="BY24" s="93" t="str">
        <f t="shared" si="5"/>
        <v>MR301 The Standard, 17x8.5, +25mm Offset, 6x5.5, 108mm Centerbore, Matte Black</v>
      </c>
      <c r="BZ24" s="81" t="s">
        <v>3878</v>
      </c>
      <c r="CA24" s="81" t="s">
        <v>3879</v>
      </c>
      <c r="CB24" s="81" t="str">
        <f t="shared" si="6"/>
        <v>STREET (3XX)</v>
      </c>
    </row>
    <row r="25" spans="1:80" s="38" customFormat="1" ht="15" customHeight="1">
      <c r="A25" s="22">
        <f t="shared" si="0"/>
        <v>23</v>
      </c>
      <c r="B25" s="99" t="s">
        <v>84</v>
      </c>
      <c r="C25" s="99" t="s">
        <v>1072</v>
      </c>
      <c r="D25" s="99" t="s">
        <v>1114</v>
      </c>
      <c r="E25" s="91" t="str">
        <f>CONCATENATE(LEFT(D25,5),VLOOKUP(CONCATENATE(N25,"x",O25),'PART NUMBER GUIDE'!$B$9:$C$49,2,FALSE),VLOOKUP(CONCATENATE(P25, V25), 'PART NUMBER GUIDE'!$Q$6:$R$91, 2, FALSE),VLOOKUP(Y25,'PART NUMBER GUIDE'!$J$8:$K$43,2, FALSE),IF(U25="N/A",IF(ABS(S25)&lt;10,"0"&amp;ABS(S25),ABS(S25)),CONCATENATE(LEFT(U25,1),RIGHT(U25,1))), F25, G25)</f>
        <v>MR30178560300</v>
      </c>
      <c r="F25" s="90"/>
      <c r="G25" s="90"/>
      <c r="H25" s="79" t="s">
        <v>314</v>
      </c>
      <c r="I25" s="318">
        <v>40544</v>
      </c>
      <c r="J25" s="85" t="s">
        <v>1265</v>
      </c>
      <c r="K25" s="342">
        <v>285</v>
      </c>
      <c r="L25" s="92">
        <f t="shared" si="1"/>
        <v>285</v>
      </c>
      <c r="M25" s="344"/>
      <c r="N25" s="99">
        <v>17</v>
      </c>
      <c r="O25" s="8">
        <v>8.5</v>
      </c>
      <c r="P25" s="99" t="str">
        <f t="shared" si="2"/>
        <v>6x5.5</v>
      </c>
      <c r="Q25" s="3">
        <v>6</v>
      </c>
      <c r="R25" s="3">
        <v>5.5</v>
      </c>
      <c r="S25" s="3">
        <v>0</v>
      </c>
      <c r="T25" s="16">
        <v>4.75</v>
      </c>
      <c r="U25" s="100" t="s">
        <v>85</v>
      </c>
      <c r="V25" s="16">
        <v>108</v>
      </c>
      <c r="W25" s="8">
        <v>29.67</v>
      </c>
      <c r="X25" s="51">
        <v>2650</v>
      </c>
      <c r="Y25" s="47" t="s">
        <v>5454</v>
      </c>
      <c r="Z25" s="79" t="s">
        <v>196</v>
      </c>
      <c r="AA25" s="51" t="str">
        <f t="shared" si="3"/>
        <v>17x8.5, 6x5.5, 0 OS</v>
      </c>
      <c r="AB25" s="99" t="s">
        <v>1577</v>
      </c>
      <c r="AC25" s="89">
        <f>_xlfn.IFNA(VLOOKUP(AB25,ACCESSORIES!F:J,5,FALSE),"N/A")</f>
        <v>33</v>
      </c>
      <c r="AD25" s="87" t="s">
        <v>85</v>
      </c>
      <c r="AE25" s="80" t="s">
        <v>85</v>
      </c>
      <c r="AF25" s="99" t="s">
        <v>3001</v>
      </c>
      <c r="AG25" s="99" t="s">
        <v>1937</v>
      </c>
      <c r="AH25" s="9">
        <f>_xlfn.IFNA(VLOOKUP(AG25,ACCESSORIES!F:J,5,FALSE),"N/A")</f>
        <v>1.1000000000000001</v>
      </c>
      <c r="AI25" s="99" t="s">
        <v>266</v>
      </c>
      <c r="AJ25" s="99" t="s">
        <v>85</v>
      </c>
      <c r="AK25" s="40" t="str">
        <f>_xlfn.IFNA(VLOOKUP(AJ25,ACCESSORIES!F:J,5,FALSE),"N/A")</f>
        <v>N/A</v>
      </c>
      <c r="AL25" s="99" t="s">
        <v>85</v>
      </c>
      <c r="AM25" s="99">
        <v>16.2</v>
      </c>
      <c r="AN25" s="99">
        <v>185</v>
      </c>
      <c r="AO25" s="25">
        <v>0</v>
      </c>
      <c r="AP25" s="25">
        <v>9.6</v>
      </c>
      <c r="AQ25" s="25">
        <v>28.6</v>
      </c>
      <c r="AR25" s="25">
        <v>29.3</v>
      </c>
      <c r="AS25" s="25">
        <v>208.4</v>
      </c>
      <c r="AT25" s="101">
        <v>204.8</v>
      </c>
      <c r="AU25" s="100">
        <v>106.4</v>
      </c>
      <c r="AV25" s="54">
        <v>55</v>
      </c>
      <c r="AW25" s="54">
        <v>55</v>
      </c>
      <c r="AX25" s="54">
        <v>70</v>
      </c>
      <c r="AY25" s="99" t="s">
        <v>85</v>
      </c>
      <c r="AZ25" s="98" t="str">
        <f>_xlfn.IFNA(VLOOKUP(AY25,ACCESSORIES!F:J,5,FALSE),"N/A")</f>
        <v>N/A</v>
      </c>
      <c r="BA25" s="99" t="s">
        <v>85</v>
      </c>
      <c r="BB25" s="98" t="str">
        <f>_xlfn.IFNA(VLOOKUP(BA25,ACCESSORIES!F:J,5,FALSE),"N/A")</f>
        <v>N/A</v>
      </c>
      <c r="BC25" s="77">
        <v>33.840957245378711</v>
      </c>
      <c r="BD25" s="56">
        <v>20.236220472440898</v>
      </c>
      <c r="BE25" s="56">
        <v>20.236220472440898</v>
      </c>
      <c r="BF25" s="56">
        <v>11.417322834645701</v>
      </c>
      <c r="BG25" s="378">
        <f t="shared" si="4"/>
        <v>7.6616839999999839E-2</v>
      </c>
      <c r="BH25" s="80">
        <v>36</v>
      </c>
      <c r="BI25" s="114" t="s">
        <v>3532</v>
      </c>
      <c r="BJ25" s="50" t="s">
        <v>4050</v>
      </c>
      <c r="BK25" s="81" t="s">
        <v>4066</v>
      </c>
      <c r="BL25" s="81" t="s">
        <v>5502</v>
      </c>
      <c r="BM25" s="81" t="s">
        <v>5503</v>
      </c>
      <c r="BN25" s="81" t="s">
        <v>5477</v>
      </c>
      <c r="BO25" s="81" t="s">
        <v>5504</v>
      </c>
      <c r="BP25" s="81" t="s">
        <v>5505</v>
      </c>
      <c r="BQ25" s="81" t="s">
        <v>4068</v>
      </c>
      <c r="BR25" s="81"/>
      <c r="BS25" s="81"/>
      <c r="BT25" s="81"/>
      <c r="BU25" s="313" t="s">
        <v>6420</v>
      </c>
      <c r="BV25" s="377" t="s">
        <v>8206</v>
      </c>
      <c r="BW25" s="313" t="s">
        <v>6421</v>
      </c>
      <c r="BX25" s="377" t="s">
        <v>8207</v>
      </c>
      <c r="BY25" s="93" t="str">
        <f t="shared" si="5"/>
        <v>MR301 The Standard, 17x8.5, 0mm Offset, 6x5.5, 108mm Centerbore, Machined - Clear Coat</v>
      </c>
      <c r="BZ25" s="81" t="s">
        <v>3878</v>
      </c>
      <c r="CA25" s="81" t="s">
        <v>3879</v>
      </c>
      <c r="CB25" s="81" t="str">
        <f t="shared" si="6"/>
        <v>STREET (3XX)</v>
      </c>
    </row>
    <row r="26" spans="1:80" s="38" customFormat="1" ht="15" customHeight="1">
      <c r="A26" s="22">
        <f t="shared" si="0"/>
        <v>24</v>
      </c>
      <c r="B26" s="99" t="s">
        <v>84</v>
      </c>
      <c r="C26" s="99" t="s">
        <v>1072</v>
      </c>
      <c r="D26" s="99" t="s">
        <v>1114</v>
      </c>
      <c r="E26" s="91" t="str">
        <f>CONCATENATE(LEFT(D26,5),VLOOKUP(CONCATENATE(N26,"x",O26),'PART NUMBER GUIDE'!$B$9:$C$49,2,FALSE),VLOOKUP(CONCATENATE(P26, V26), 'PART NUMBER GUIDE'!$Q$6:$R$91, 2, FALSE),VLOOKUP(Y26,'PART NUMBER GUIDE'!$J$8:$K$43,2, FALSE),IF(U26="N/A",IF(ABS(S26)&lt;10,"0"&amp;ABS(S26),ABS(S26)),CONCATENATE(LEFT(U26,1),RIGHT(U26,1))), F26, G26)</f>
        <v>MR30178560500</v>
      </c>
      <c r="F26" s="90"/>
      <c r="G26" s="90"/>
      <c r="H26" s="79" t="s">
        <v>315</v>
      </c>
      <c r="I26" s="318">
        <v>40544</v>
      </c>
      <c r="J26" s="85" t="s">
        <v>1265</v>
      </c>
      <c r="K26" s="342">
        <v>285</v>
      </c>
      <c r="L26" s="92">
        <f t="shared" si="1"/>
        <v>285</v>
      </c>
      <c r="M26" s="344"/>
      <c r="N26" s="99">
        <v>17</v>
      </c>
      <c r="O26" s="8">
        <v>8.5</v>
      </c>
      <c r="P26" s="99" t="str">
        <f t="shared" si="2"/>
        <v>6x5.5</v>
      </c>
      <c r="Q26" s="3">
        <v>6</v>
      </c>
      <c r="R26" s="3">
        <v>5.5</v>
      </c>
      <c r="S26" s="3">
        <v>0</v>
      </c>
      <c r="T26" s="16">
        <v>4.75</v>
      </c>
      <c r="U26" s="100" t="s">
        <v>85</v>
      </c>
      <c r="V26" s="16">
        <v>108</v>
      </c>
      <c r="W26" s="8">
        <v>30.2</v>
      </c>
      <c r="X26" s="51">
        <v>2650</v>
      </c>
      <c r="Y26" s="79" t="s">
        <v>2294</v>
      </c>
      <c r="Z26" s="79" t="s">
        <v>2987</v>
      </c>
      <c r="AA26" s="51" t="str">
        <f t="shared" si="3"/>
        <v>17x8.5, 6x5.5, 0 OS</v>
      </c>
      <c r="AB26" s="80" t="s">
        <v>1579</v>
      </c>
      <c r="AC26" s="89">
        <f>_xlfn.IFNA(VLOOKUP(AB26,ACCESSORIES!F:J,5,FALSE),"N/A")</f>
        <v>33</v>
      </c>
      <c r="AD26" s="87" t="s">
        <v>85</v>
      </c>
      <c r="AE26" s="99" t="s">
        <v>85</v>
      </c>
      <c r="AF26" s="99" t="s">
        <v>3001</v>
      </c>
      <c r="AG26" s="99" t="s">
        <v>1937</v>
      </c>
      <c r="AH26" s="9">
        <f>_xlfn.IFNA(VLOOKUP(AG26,ACCESSORIES!F:J,5,FALSE),"N/A")</f>
        <v>1.1000000000000001</v>
      </c>
      <c r="AI26" s="99" t="s">
        <v>266</v>
      </c>
      <c r="AJ26" s="99" t="s">
        <v>85</v>
      </c>
      <c r="AK26" s="40" t="str">
        <f>_xlfn.IFNA(VLOOKUP(AJ26,ACCESSORIES!F:J,5,FALSE),"N/A")</f>
        <v>N/A</v>
      </c>
      <c r="AL26" s="99" t="s">
        <v>85</v>
      </c>
      <c r="AM26" s="99">
        <v>16.2</v>
      </c>
      <c r="AN26" s="99">
        <v>185</v>
      </c>
      <c r="AO26" s="25">
        <v>0</v>
      </c>
      <c r="AP26" s="25">
        <v>9.6</v>
      </c>
      <c r="AQ26" s="25">
        <v>28.6</v>
      </c>
      <c r="AR26" s="25">
        <v>29.3</v>
      </c>
      <c r="AS26" s="25">
        <v>208.4</v>
      </c>
      <c r="AT26" s="101">
        <v>204.8</v>
      </c>
      <c r="AU26" s="100">
        <v>106.4</v>
      </c>
      <c r="AV26" s="54">
        <v>55</v>
      </c>
      <c r="AW26" s="54">
        <v>55</v>
      </c>
      <c r="AX26" s="54">
        <v>70</v>
      </c>
      <c r="AY26" s="99" t="s">
        <v>85</v>
      </c>
      <c r="AZ26" s="98" t="str">
        <f>_xlfn.IFNA(VLOOKUP(AY26,ACCESSORIES!F:J,5,FALSE),"N/A")</f>
        <v>N/A</v>
      </c>
      <c r="BA26" s="99" t="s">
        <v>85</v>
      </c>
      <c r="BB26" s="98" t="str">
        <f>_xlfn.IFNA(VLOOKUP(BA26,ACCESSORIES!F:J,5,FALSE),"N/A")</f>
        <v>N/A</v>
      </c>
      <c r="BC26" s="77">
        <v>34.370066674622414</v>
      </c>
      <c r="BD26" s="56">
        <v>20.236220472440898</v>
      </c>
      <c r="BE26" s="56">
        <v>20.236220472440898</v>
      </c>
      <c r="BF26" s="56">
        <v>11.417322834645701</v>
      </c>
      <c r="BG26" s="378">
        <f t="shared" si="4"/>
        <v>7.6616839999999839E-2</v>
      </c>
      <c r="BH26" s="80">
        <v>36</v>
      </c>
      <c r="BI26" s="114" t="s">
        <v>3532</v>
      </c>
      <c r="BJ26" s="50" t="s">
        <v>4050</v>
      </c>
      <c r="BK26" s="81" t="s">
        <v>4066</v>
      </c>
      <c r="BL26" s="81" t="s">
        <v>5502</v>
      </c>
      <c r="BM26" s="81" t="s">
        <v>5503</v>
      </c>
      <c r="BN26" s="81" t="s">
        <v>5477</v>
      </c>
      <c r="BO26" s="81" t="s">
        <v>5504</v>
      </c>
      <c r="BP26" s="81" t="s">
        <v>5505</v>
      </c>
      <c r="BQ26" s="81" t="s">
        <v>4068</v>
      </c>
      <c r="BR26" s="81"/>
      <c r="BS26" s="81"/>
      <c r="BT26" s="81"/>
      <c r="BU26" s="313" t="s">
        <v>6417</v>
      </c>
      <c r="BV26" s="377" t="s">
        <v>8502</v>
      </c>
      <c r="BW26" s="313" t="s">
        <v>6416</v>
      </c>
      <c r="BX26" s="377" t="s">
        <v>8503</v>
      </c>
      <c r="BY26" s="93" t="str">
        <f t="shared" si="5"/>
        <v>MR301 The Standard, 17x8.5, 0mm Offset, 6x5.5, 108mm Centerbore, Matte Black</v>
      </c>
      <c r="BZ26" s="81" t="s">
        <v>3878</v>
      </c>
      <c r="CA26" s="81" t="s">
        <v>3879</v>
      </c>
      <c r="CB26" s="81" t="str">
        <f t="shared" si="6"/>
        <v>STREET (3XX)</v>
      </c>
    </row>
    <row r="27" spans="1:80" s="38" customFormat="1" ht="15" customHeight="1">
      <c r="A27" s="22">
        <f t="shared" si="0"/>
        <v>25</v>
      </c>
      <c r="B27" s="99" t="s">
        <v>84</v>
      </c>
      <c r="C27" s="99" t="s">
        <v>1072</v>
      </c>
      <c r="D27" s="99" t="s">
        <v>1114</v>
      </c>
      <c r="E27" s="91" t="str">
        <f>CONCATENATE(LEFT(D27,5),VLOOKUP(CONCATENATE(N27,"x",O27),'PART NUMBER GUIDE'!$B$9:$C$49,2,FALSE),VLOOKUP(CONCATENATE(P27, V27), 'PART NUMBER GUIDE'!$Q$6:$R$91, 2, FALSE),VLOOKUP(Y27,'PART NUMBER GUIDE'!$J$8:$K$43,2, FALSE),IF(U27="N/A",IF(ABS(S27)&lt;10,"0"&amp;ABS(S27),ABS(S27)),CONCATENATE(LEFT(U27,1),RIGHT(U27,1))), F27, G27)</f>
        <v>MR30178580500</v>
      </c>
      <c r="F27" s="90"/>
      <c r="G27" s="90"/>
      <c r="H27" s="79" t="s">
        <v>317</v>
      </c>
      <c r="I27" s="318">
        <v>40544</v>
      </c>
      <c r="J27" s="85" t="s">
        <v>1265</v>
      </c>
      <c r="K27" s="342">
        <v>285</v>
      </c>
      <c r="L27" s="92">
        <f t="shared" si="1"/>
        <v>285</v>
      </c>
      <c r="M27" s="344"/>
      <c r="N27" s="99">
        <v>17</v>
      </c>
      <c r="O27" s="8">
        <v>8.5</v>
      </c>
      <c r="P27" s="99" t="str">
        <f t="shared" si="2"/>
        <v>8x6.5</v>
      </c>
      <c r="Q27" s="3">
        <v>8</v>
      </c>
      <c r="R27" s="3">
        <v>6.5</v>
      </c>
      <c r="S27" s="3">
        <v>0</v>
      </c>
      <c r="T27" s="16">
        <v>4.75</v>
      </c>
      <c r="U27" s="100" t="s">
        <v>85</v>
      </c>
      <c r="V27" s="16">
        <v>130.81</v>
      </c>
      <c r="W27" s="8">
        <v>31.46</v>
      </c>
      <c r="X27" s="51">
        <v>3640</v>
      </c>
      <c r="Y27" s="79" t="s">
        <v>2294</v>
      </c>
      <c r="Z27" s="79" t="s">
        <v>2987</v>
      </c>
      <c r="AA27" s="51" t="str">
        <f t="shared" si="3"/>
        <v>17x8.5, 8x6.5, 0 OS</v>
      </c>
      <c r="AB27" s="80" t="s">
        <v>1904</v>
      </c>
      <c r="AC27" s="89">
        <f>_xlfn.IFNA(VLOOKUP(AB27,ACCESSORIES!F:J,5,FALSE),"N/A")</f>
        <v>33</v>
      </c>
      <c r="AD27" s="87" t="s">
        <v>85</v>
      </c>
      <c r="AE27" s="99" t="s">
        <v>85</v>
      </c>
      <c r="AF27" s="3" t="s">
        <v>3005</v>
      </c>
      <c r="AG27" s="99" t="s">
        <v>1937</v>
      </c>
      <c r="AH27" s="9">
        <f>_xlfn.IFNA(VLOOKUP(AG27,ACCESSORIES!F:J,5,FALSE),"N/A")</f>
        <v>1.1000000000000001</v>
      </c>
      <c r="AI27" s="99" t="s">
        <v>266</v>
      </c>
      <c r="AJ27" s="99" t="s">
        <v>85</v>
      </c>
      <c r="AK27" s="40" t="str">
        <f>_xlfn.IFNA(VLOOKUP(AJ27,ACCESSORIES!F:J,5,FALSE),"N/A")</f>
        <v>N/A</v>
      </c>
      <c r="AL27" s="99" t="s">
        <v>85</v>
      </c>
      <c r="AM27" s="99">
        <v>16.2</v>
      </c>
      <c r="AN27" s="99">
        <v>205</v>
      </c>
      <c r="AO27" s="25">
        <v>0</v>
      </c>
      <c r="AP27" s="25">
        <v>0</v>
      </c>
      <c r="AQ27" s="25">
        <v>23.3</v>
      </c>
      <c r="AR27" s="25">
        <v>26.9</v>
      </c>
      <c r="AS27" s="25">
        <v>208.1</v>
      </c>
      <c r="AT27" s="101">
        <v>204.7</v>
      </c>
      <c r="AU27" s="100">
        <v>124</v>
      </c>
      <c r="AV27" s="54">
        <v>98</v>
      </c>
      <c r="AW27" s="54">
        <v>100</v>
      </c>
      <c r="AX27" s="54">
        <v>70</v>
      </c>
      <c r="AY27" s="99" t="s">
        <v>85</v>
      </c>
      <c r="AZ27" s="98" t="str">
        <f>_xlfn.IFNA(VLOOKUP(AY27,ACCESSORIES!F:J,5,FALSE),"N/A")</f>
        <v>N/A</v>
      </c>
      <c r="BA27" s="99" t="s">
        <v>85</v>
      </c>
      <c r="BB27" s="98" t="str">
        <f>_xlfn.IFNA(VLOOKUP(BA27,ACCESSORIES!F:J,5,FALSE),"N/A")</f>
        <v>N/A</v>
      </c>
      <c r="BC27" s="77">
        <v>35.648747795294703</v>
      </c>
      <c r="BD27" s="56">
        <v>20.236220472440898</v>
      </c>
      <c r="BE27" s="56">
        <v>20.236220472440898</v>
      </c>
      <c r="BF27" s="56">
        <v>11.417322834645701</v>
      </c>
      <c r="BG27" s="378">
        <f t="shared" si="4"/>
        <v>7.6616839999999839E-2</v>
      </c>
      <c r="BH27" s="80">
        <v>36</v>
      </c>
      <c r="BI27" s="114" t="s">
        <v>3532</v>
      </c>
      <c r="BJ27" s="50" t="s">
        <v>4050</v>
      </c>
      <c r="BK27" s="81" t="s">
        <v>4066</v>
      </c>
      <c r="BL27" s="81" t="s">
        <v>5502</v>
      </c>
      <c r="BM27" s="81" t="s">
        <v>5503</v>
      </c>
      <c r="BN27" s="81" t="s">
        <v>5477</v>
      </c>
      <c r="BO27" s="81" t="s">
        <v>5504</v>
      </c>
      <c r="BP27" s="81" t="s">
        <v>5505</v>
      </c>
      <c r="BQ27" s="81" t="s">
        <v>4068</v>
      </c>
      <c r="BR27" s="81"/>
      <c r="BS27" s="81"/>
      <c r="BT27" s="81"/>
      <c r="BU27" s="313" t="s">
        <v>6424</v>
      </c>
      <c r="BV27" s="377" t="s">
        <v>8343</v>
      </c>
      <c r="BW27" s="313" t="s">
        <v>6425</v>
      </c>
      <c r="BX27" s="377" t="s">
        <v>8344</v>
      </c>
      <c r="BY27" s="93" t="str">
        <f t="shared" si="5"/>
        <v>MR301 The Standard, 17x8.5, 0mm Offset, 8x6.5, 130.81mm Centerbore, Matte Black</v>
      </c>
      <c r="BZ27" s="81" t="s">
        <v>3878</v>
      </c>
      <c r="CA27" s="81" t="s">
        <v>3879</v>
      </c>
      <c r="CB27" s="81" t="str">
        <f t="shared" si="6"/>
        <v>STREET (3XX)</v>
      </c>
    </row>
    <row r="28" spans="1:80" s="38" customFormat="1" ht="15" customHeight="1">
      <c r="A28" s="22">
        <f t="shared" si="0"/>
        <v>26</v>
      </c>
      <c r="B28" s="99" t="s">
        <v>84</v>
      </c>
      <c r="C28" s="99" t="s">
        <v>1072</v>
      </c>
      <c r="D28" s="99" t="s">
        <v>1114</v>
      </c>
      <c r="E28" s="91" t="str">
        <f>CONCATENATE(LEFT(D28,5),VLOOKUP(CONCATENATE(N28,"x",O28),'PART NUMBER GUIDE'!$B$9:$C$49,2,FALSE),VLOOKUP(CONCATENATE(P28, V28), 'PART NUMBER GUIDE'!$Q$6:$R$91, 2, FALSE),VLOOKUP(Y28,'PART NUMBER GUIDE'!$J$8:$K$43,2, FALSE),IF(U28="N/A",IF(ABS(S28)&lt;10,"0"&amp;ABS(S28),ABS(S28)),CONCATENATE(LEFT(U28,1),RIGHT(U28,1))), F28, G28)</f>
        <v>MR30178580525</v>
      </c>
      <c r="F28" s="90"/>
      <c r="G28" s="90"/>
      <c r="H28" s="79" t="s">
        <v>360</v>
      </c>
      <c r="I28" s="318">
        <v>40544</v>
      </c>
      <c r="J28" s="85" t="s">
        <v>1265</v>
      </c>
      <c r="K28" s="342">
        <v>285</v>
      </c>
      <c r="L28" s="92">
        <f t="shared" si="1"/>
        <v>285</v>
      </c>
      <c r="M28" s="344"/>
      <c r="N28" s="99">
        <v>17</v>
      </c>
      <c r="O28" s="8">
        <v>8.5</v>
      </c>
      <c r="P28" s="99" t="str">
        <f t="shared" si="2"/>
        <v>8x6.5</v>
      </c>
      <c r="Q28" s="3">
        <v>8</v>
      </c>
      <c r="R28" s="3">
        <v>6.5</v>
      </c>
      <c r="S28" s="3">
        <v>25</v>
      </c>
      <c r="T28" s="16">
        <v>5.75</v>
      </c>
      <c r="U28" s="100" t="s">
        <v>85</v>
      </c>
      <c r="V28" s="16">
        <v>130.81</v>
      </c>
      <c r="W28" s="10">
        <v>29.74</v>
      </c>
      <c r="X28" s="51">
        <v>3640</v>
      </c>
      <c r="Y28" s="79" t="s">
        <v>2294</v>
      </c>
      <c r="Z28" s="79" t="s">
        <v>2987</v>
      </c>
      <c r="AA28" s="51" t="str">
        <f t="shared" si="3"/>
        <v>17x8.5, 8x6.5, 25 OS</v>
      </c>
      <c r="AB28" s="80" t="s">
        <v>1904</v>
      </c>
      <c r="AC28" s="89">
        <f>_xlfn.IFNA(VLOOKUP(AB28,ACCESSORIES!F:J,5,FALSE),"N/A")</f>
        <v>33</v>
      </c>
      <c r="AD28" s="87" t="s">
        <v>85</v>
      </c>
      <c r="AE28" s="80" t="s">
        <v>85</v>
      </c>
      <c r="AF28" s="3" t="s">
        <v>3005</v>
      </c>
      <c r="AG28" s="99" t="s">
        <v>1937</v>
      </c>
      <c r="AH28" s="9">
        <f>_xlfn.IFNA(VLOOKUP(AG28,ACCESSORIES!F:J,5,FALSE),"N/A")</f>
        <v>1.1000000000000001</v>
      </c>
      <c r="AI28" s="99" t="s">
        <v>266</v>
      </c>
      <c r="AJ28" s="99" t="s">
        <v>85</v>
      </c>
      <c r="AK28" s="40" t="str">
        <f>_xlfn.IFNA(VLOOKUP(AJ28,ACCESSORIES!F:J,5,FALSE),"N/A")</f>
        <v>N/A</v>
      </c>
      <c r="AL28" s="99" t="s">
        <v>85</v>
      </c>
      <c r="AM28" s="99">
        <v>16.2</v>
      </c>
      <c r="AN28" s="99">
        <v>190</v>
      </c>
      <c r="AO28" s="25">
        <v>0</v>
      </c>
      <c r="AP28" s="25">
        <v>8</v>
      </c>
      <c r="AQ28" s="25">
        <v>32.299999999999997</v>
      </c>
      <c r="AR28" s="25">
        <v>31.1</v>
      </c>
      <c r="AS28" s="25">
        <v>206.9</v>
      </c>
      <c r="AT28" s="101">
        <v>201.1</v>
      </c>
      <c r="AU28" s="100">
        <v>124</v>
      </c>
      <c r="AV28" s="54">
        <v>98</v>
      </c>
      <c r="AW28" s="54">
        <v>100</v>
      </c>
      <c r="AX28" s="54">
        <v>47</v>
      </c>
      <c r="AY28" s="99" t="s">
        <v>85</v>
      </c>
      <c r="AZ28" s="98" t="str">
        <f>_xlfn.IFNA(VLOOKUP(AY28,ACCESSORIES!F:J,5,FALSE),"N/A")</f>
        <v>N/A</v>
      </c>
      <c r="BA28" s="99" t="s">
        <v>85</v>
      </c>
      <c r="BB28" s="98" t="str">
        <f>_xlfn.IFNA(VLOOKUP(BA28,ACCESSORIES!F:J,5,FALSE),"N/A")</f>
        <v>N/A</v>
      </c>
      <c r="BC28" s="77">
        <v>33.929142150252659</v>
      </c>
      <c r="BD28" s="56">
        <v>20.236220472440898</v>
      </c>
      <c r="BE28" s="56">
        <v>20.236220472440898</v>
      </c>
      <c r="BF28" s="56">
        <v>11.417322834645701</v>
      </c>
      <c r="BG28" s="378">
        <f t="shared" si="4"/>
        <v>7.6616839999999839E-2</v>
      </c>
      <c r="BH28" s="80">
        <v>36</v>
      </c>
      <c r="BI28" s="114" t="s">
        <v>3532</v>
      </c>
      <c r="BJ28" s="50" t="s">
        <v>4050</v>
      </c>
      <c r="BK28" s="81" t="s">
        <v>4066</v>
      </c>
      <c r="BL28" s="81" t="s">
        <v>5502</v>
      </c>
      <c r="BM28" s="81" t="s">
        <v>5503</v>
      </c>
      <c r="BN28" s="81" t="s">
        <v>5477</v>
      </c>
      <c r="BO28" s="81" t="s">
        <v>5504</v>
      </c>
      <c r="BP28" s="81" t="s">
        <v>5505</v>
      </c>
      <c r="BQ28" s="81" t="s">
        <v>4068</v>
      </c>
      <c r="BR28" s="81"/>
      <c r="BS28" s="81"/>
      <c r="BT28" s="81"/>
      <c r="BU28" s="313" t="s">
        <v>6424</v>
      </c>
      <c r="BV28" s="377" t="s">
        <v>8343</v>
      </c>
      <c r="BW28" s="313" t="s">
        <v>6425</v>
      </c>
      <c r="BX28" s="377" t="s">
        <v>8344</v>
      </c>
      <c r="BY28" s="93" t="str">
        <f t="shared" si="5"/>
        <v>MR301 The Standard, 17x8.5, +25mm Offset, 8x6.5, 130.81mm Centerbore, Matte Black</v>
      </c>
      <c r="BZ28" s="81" t="s">
        <v>3878</v>
      </c>
      <c r="CA28" s="81" t="s">
        <v>3879</v>
      </c>
      <c r="CB28" s="81" t="str">
        <f t="shared" si="6"/>
        <v>STREET (3XX)</v>
      </c>
    </row>
    <row r="29" spans="1:80" s="38" customFormat="1" ht="15" customHeight="1">
      <c r="A29" s="22">
        <f t="shared" si="0"/>
        <v>27</v>
      </c>
      <c r="B29" s="99" t="s">
        <v>84</v>
      </c>
      <c r="C29" s="99" t="s">
        <v>1072</v>
      </c>
      <c r="D29" s="99" t="s">
        <v>1114</v>
      </c>
      <c r="E29" s="136" t="str">
        <f>CONCATENATE(LEFT(D29,5),VLOOKUP(CONCATENATE(N29,"x",O29),'PART NUMBER GUIDE'!$B$9:$C$49,2,FALSE),VLOOKUP(CONCATENATE(P29, V29), 'PART NUMBER GUIDE'!$Q$6:$R$91, 2, FALSE),VLOOKUP(Y29,'PART NUMBER GUIDE'!$J$8:$K$43,2, FALSE),IF(U29="N/A",IF(ABS(S29)&lt;10,"0"&amp;ABS(S29),ABS(S29)),CONCATENATE(LEFT(U29,1),RIGHT(U29,1))), F29, G29)</f>
        <v>MR30179012512N</v>
      </c>
      <c r="F29" s="90" t="s">
        <v>2224</v>
      </c>
      <c r="G29" s="90"/>
      <c r="H29" s="79" t="s">
        <v>320</v>
      </c>
      <c r="I29" s="318">
        <v>40544</v>
      </c>
      <c r="J29" s="85" t="s">
        <v>1265</v>
      </c>
      <c r="K29" s="342">
        <v>289</v>
      </c>
      <c r="L29" s="92">
        <f t="shared" si="1"/>
        <v>289</v>
      </c>
      <c r="M29" s="344"/>
      <c r="N29" s="99">
        <v>17</v>
      </c>
      <c r="O29" s="8">
        <v>9</v>
      </c>
      <c r="P29" s="99" t="str">
        <f t="shared" si="2"/>
        <v>5x4.5</v>
      </c>
      <c r="Q29" s="3">
        <v>5</v>
      </c>
      <c r="R29" s="3">
        <v>4.5</v>
      </c>
      <c r="S29" s="3">
        <v>-12</v>
      </c>
      <c r="T29" s="16">
        <v>4.5</v>
      </c>
      <c r="U29" s="100" t="s">
        <v>85</v>
      </c>
      <c r="V29" s="16">
        <v>83</v>
      </c>
      <c r="W29" s="8">
        <v>30.17</v>
      </c>
      <c r="X29" s="51">
        <v>2650</v>
      </c>
      <c r="Y29" s="79" t="s">
        <v>2294</v>
      </c>
      <c r="Z29" s="79" t="s">
        <v>2987</v>
      </c>
      <c r="AA29" s="51" t="str">
        <f t="shared" si="3"/>
        <v>17x9, 5x4.5, -12 OS</v>
      </c>
      <c r="AB29" s="80" t="s">
        <v>1588</v>
      </c>
      <c r="AC29" s="89">
        <f>_xlfn.IFNA(VLOOKUP(AB29,ACCESSORIES!F:J,5,FALSE),"N/A")</f>
        <v>33</v>
      </c>
      <c r="AD29" s="87" t="s">
        <v>85</v>
      </c>
      <c r="AE29" s="99" t="s">
        <v>85</v>
      </c>
      <c r="AF29" s="97" t="s">
        <v>3082</v>
      </c>
      <c r="AG29" s="99" t="s">
        <v>1937</v>
      </c>
      <c r="AH29" s="9">
        <f>_xlfn.IFNA(VLOOKUP(AG29,ACCESSORIES!F:J,5,FALSE),"N/A")</f>
        <v>1.1000000000000001</v>
      </c>
      <c r="AI29" s="99" t="s">
        <v>266</v>
      </c>
      <c r="AJ29" s="99" t="s">
        <v>85</v>
      </c>
      <c r="AK29" s="40" t="str">
        <f>_xlfn.IFNA(VLOOKUP(AJ29,ACCESSORIES!F:J,5,FALSE),"N/A")</f>
        <v>N/A</v>
      </c>
      <c r="AL29" s="99" t="s">
        <v>85</v>
      </c>
      <c r="AM29" s="99">
        <v>16.2</v>
      </c>
      <c r="AN29" s="99">
        <v>155</v>
      </c>
      <c r="AO29" s="25">
        <v>10.7</v>
      </c>
      <c r="AP29" s="25">
        <v>19.899999999999999</v>
      </c>
      <c r="AQ29" s="25">
        <v>30.4</v>
      </c>
      <c r="AR29" s="25">
        <v>29.9</v>
      </c>
      <c r="AS29" s="25">
        <v>209</v>
      </c>
      <c r="AT29" s="101">
        <v>205.6</v>
      </c>
      <c r="AU29" s="383">
        <v>77.099999999999994</v>
      </c>
      <c r="AV29" s="54">
        <v>80</v>
      </c>
      <c r="AW29" s="54">
        <v>80</v>
      </c>
      <c r="AX29" s="54">
        <v>88</v>
      </c>
      <c r="AY29" s="99" t="s">
        <v>85</v>
      </c>
      <c r="AZ29" s="98" t="str">
        <f>_xlfn.IFNA(VLOOKUP(AY29,ACCESSORIES!F:J,5,FALSE),"N/A")</f>
        <v>N/A</v>
      </c>
      <c r="BA29" s="99" t="s">
        <v>85</v>
      </c>
      <c r="BB29" s="98" t="str">
        <f>_xlfn.IFNA(VLOOKUP(BA29,ACCESSORIES!F:J,5,FALSE),"N/A")</f>
        <v>N/A</v>
      </c>
      <c r="BC29" s="77">
        <v>34.134906928291876</v>
      </c>
      <c r="BD29" s="56">
        <v>20.236220472440898</v>
      </c>
      <c r="BE29" s="56">
        <v>20.236220472440898</v>
      </c>
      <c r="BF29" s="56">
        <v>12.4409448818898</v>
      </c>
      <c r="BG29" s="378">
        <f t="shared" si="4"/>
        <v>8.348593599999983E-2</v>
      </c>
      <c r="BH29" s="80">
        <v>36</v>
      </c>
      <c r="BI29" s="114" t="s">
        <v>3532</v>
      </c>
      <c r="BJ29" s="50" t="s">
        <v>4050</v>
      </c>
      <c r="BK29" s="81" t="s">
        <v>4066</v>
      </c>
      <c r="BL29" s="81" t="s">
        <v>5502</v>
      </c>
      <c r="BM29" s="81" t="s">
        <v>5503</v>
      </c>
      <c r="BN29" s="81" t="s">
        <v>5477</v>
      </c>
      <c r="BO29" s="81" t="s">
        <v>5504</v>
      </c>
      <c r="BP29" s="81" t="s">
        <v>5505</v>
      </c>
      <c r="BQ29" s="81" t="s">
        <v>4068</v>
      </c>
      <c r="BR29" s="81"/>
      <c r="BS29" s="81"/>
      <c r="BT29" s="81"/>
      <c r="BU29" s="353" t="s">
        <v>6412</v>
      </c>
      <c r="BV29" s="384" t="s">
        <v>8335</v>
      </c>
      <c r="BW29" s="353" t="s">
        <v>6414</v>
      </c>
      <c r="BX29" s="384" t="s">
        <v>8336</v>
      </c>
      <c r="BY29" s="93" t="str">
        <f t="shared" si="5"/>
        <v>MR301 The Standard, 17x9, -12mm Offset, 5x4.5, 83mm Centerbore, Matte Black</v>
      </c>
      <c r="BZ29" s="81" t="s">
        <v>3878</v>
      </c>
      <c r="CA29" s="81" t="s">
        <v>3879</v>
      </c>
      <c r="CB29" s="81" t="str">
        <f t="shared" si="6"/>
        <v>STREET (3XX)</v>
      </c>
    </row>
    <row r="30" spans="1:80" s="38" customFormat="1" ht="15" customHeight="1">
      <c r="A30" s="22">
        <f t="shared" si="0"/>
        <v>28</v>
      </c>
      <c r="B30" s="99" t="s">
        <v>84</v>
      </c>
      <c r="C30" s="99" t="s">
        <v>1072</v>
      </c>
      <c r="D30" s="99" t="s">
        <v>1114</v>
      </c>
      <c r="E30" s="91" t="str">
        <f>CONCATENATE(LEFT(D30,5),VLOOKUP(CONCATENATE(N30,"x",O30),'PART NUMBER GUIDE'!$B$9:$C$49,2,FALSE),VLOOKUP(CONCATENATE(P30, V30), 'PART NUMBER GUIDE'!$Q$6:$R$91, 2, FALSE),VLOOKUP(Y30,'PART NUMBER GUIDE'!$J$8:$K$43,2, FALSE),IF(U30="N/A",IF(ABS(S30)&lt;10,"0"&amp;ABS(S30),ABS(S30)),CONCATENATE(LEFT(U30,1),RIGHT(U30,1))), F30, G30)</f>
        <v>MR30179050312N</v>
      </c>
      <c r="F30" s="90" t="s">
        <v>2224</v>
      </c>
      <c r="G30" s="90"/>
      <c r="H30" s="79" t="s">
        <v>321</v>
      </c>
      <c r="I30" s="318">
        <v>40544</v>
      </c>
      <c r="J30" s="85" t="s">
        <v>1265</v>
      </c>
      <c r="K30" s="342">
        <v>289</v>
      </c>
      <c r="L30" s="92">
        <f t="shared" si="1"/>
        <v>289</v>
      </c>
      <c r="M30" s="344"/>
      <c r="N30" s="99">
        <v>17</v>
      </c>
      <c r="O30" s="8">
        <v>9</v>
      </c>
      <c r="P30" s="99" t="str">
        <f t="shared" si="2"/>
        <v>5x5</v>
      </c>
      <c r="Q30" s="3">
        <v>5</v>
      </c>
      <c r="R30" s="25">
        <v>5</v>
      </c>
      <c r="S30" s="3">
        <v>-12</v>
      </c>
      <c r="T30" s="16">
        <v>4.5</v>
      </c>
      <c r="U30" s="100" t="s">
        <v>85</v>
      </c>
      <c r="V30" s="16">
        <v>94</v>
      </c>
      <c r="W30" s="8">
        <v>29.92</v>
      </c>
      <c r="X30" s="51">
        <v>2650</v>
      </c>
      <c r="Y30" s="47" t="s">
        <v>5454</v>
      </c>
      <c r="Z30" s="79" t="s">
        <v>196</v>
      </c>
      <c r="AA30" s="51" t="str">
        <f t="shared" si="3"/>
        <v>17x9, 5x5, -12 OS</v>
      </c>
      <c r="AB30" s="80" t="s">
        <v>1575</v>
      </c>
      <c r="AC30" s="89">
        <f>_xlfn.IFNA(VLOOKUP(AB30,ACCESSORIES!F:J,5,FALSE),"N/A")</f>
        <v>33</v>
      </c>
      <c r="AD30" s="87" t="s">
        <v>85</v>
      </c>
      <c r="AE30" s="80" t="s">
        <v>85</v>
      </c>
      <c r="AF30" s="80" t="s">
        <v>3000</v>
      </c>
      <c r="AG30" s="99" t="s">
        <v>1937</v>
      </c>
      <c r="AH30" s="9">
        <f>_xlfn.IFNA(VLOOKUP(AG30,ACCESSORIES!F:J,5,FALSE),"N/A")</f>
        <v>1.1000000000000001</v>
      </c>
      <c r="AI30" s="99" t="s">
        <v>266</v>
      </c>
      <c r="AJ30" s="99" t="s">
        <v>85</v>
      </c>
      <c r="AK30" s="40" t="str">
        <f>_xlfn.IFNA(VLOOKUP(AJ30,ACCESSORIES!F:J,5,FALSE),"N/A")</f>
        <v>N/A</v>
      </c>
      <c r="AL30" s="99" t="s">
        <v>85</v>
      </c>
      <c r="AM30" s="99">
        <v>16.2</v>
      </c>
      <c r="AN30" s="99">
        <v>165</v>
      </c>
      <c r="AO30" s="25">
        <v>6.6</v>
      </c>
      <c r="AP30" s="25">
        <v>16.600000000000001</v>
      </c>
      <c r="AQ30" s="25">
        <v>30</v>
      </c>
      <c r="AR30" s="25">
        <v>29.9</v>
      </c>
      <c r="AS30" s="25">
        <v>209</v>
      </c>
      <c r="AT30" s="101">
        <v>205.6</v>
      </c>
      <c r="AU30" s="100">
        <v>88.8</v>
      </c>
      <c r="AV30" s="54">
        <v>79.8</v>
      </c>
      <c r="AW30" s="54">
        <v>79.8</v>
      </c>
      <c r="AX30" s="54">
        <v>88</v>
      </c>
      <c r="AY30" s="99" t="s">
        <v>85</v>
      </c>
      <c r="AZ30" s="98" t="str">
        <f>_xlfn.IFNA(VLOOKUP(AY30,ACCESSORIES!F:J,5,FALSE),"N/A")</f>
        <v>N/A</v>
      </c>
      <c r="BA30" s="99" t="s">
        <v>85</v>
      </c>
      <c r="BB30" s="98" t="str">
        <f>_xlfn.IFNA(VLOOKUP(BA30,ACCESSORIES!F:J,5,FALSE),"N/A")</f>
        <v>N/A</v>
      </c>
      <c r="BC30" s="77">
        <v>33.973234602689629</v>
      </c>
      <c r="BD30" s="56">
        <v>20.236220472440898</v>
      </c>
      <c r="BE30" s="56">
        <v>20.236220472440898</v>
      </c>
      <c r="BF30" s="56">
        <v>12.4409448818898</v>
      </c>
      <c r="BG30" s="378">
        <f t="shared" si="4"/>
        <v>8.348593599999983E-2</v>
      </c>
      <c r="BH30" s="80">
        <v>36</v>
      </c>
      <c r="BI30" s="114" t="s">
        <v>3532</v>
      </c>
      <c r="BJ30" s="50" t="s">
        <v>4050</v>
      </c>
      <c r="BK30" s="81" t="s">
        <v>4066</v>
      </c>
      <c r="BL30" s="81" t="s">
        <v>5502</v>
      </c>
      <c r="BM30" s="81" t="s">
        <v>5503</v>
      </c>
      <c r="BN30" s="81" t="s">
        <v>5477</v>
      </c>
      <c r="BO30" s="81" t="s">
        <v>5504</v>
      </c>
      <c r="BP30" s="81" t="s">
        <v>5505</v>
      </c>
      <c r="BQ30" s="81" t="s">
        <v>4068</v>
      </c>
      <c r="BR30" s="81"/>
      <c r="BS30" s="81"/>
      <c r="BT30" s="81"/>
      <c r="BU30" s="353" t="s">
        <v>6418</v>
      </c>
      <c r="BV30" s="384" t="s">
        <v>8200</v>
      </c>
      <c r="BW30" s="353" t="s">
        <v>6419</v>
      </c>
      <c r="BX30" s="384" t="s">
        <v>8201</v>
      </c>
      <c r="BY30" s="93" t="str">
        <f t="shared" si="5"/>
        <v>MR301 The Standard, 17x9, -12mm Offset, 5x5, 94mm Centerbore, Machined - Clear Coat</v>
      </c>
      <c r="BZ30" s="81" t="s">
        <v>3878</v>
      </c>
      <c r="CA30" s="81" t="s">
        <v>3879</v>
      </c>
      <c r="CB30" s="81" t="str">
        <f t="shared" si="6"/>
        <v>STREET (3XX)</v>
      </c>
    </row>
    <row r="31" spans="1:80" s="38" customFormat="1" ht="15" customHeight="1">
      <c r="A31" s="22">
        <f t="shared" si="0"/>
        <v>29</v>
      </c>
      <c r="B31" s="99" t="s">
        <v>84</v>
      </c>
      <c r="C31" s="99" t="s">
        <v>1072</v>
      </c>
      <c r="D31" s="99" t="s">
        <v>1114</v>
      </c>
      <c r="E31" s="91" t="str">
        <f>CONCATENATE(LEFT(D31,5),VLOOKUP(CONCATENATE(N31,"x",O31),'PART NUMBER GUIDE'!$B$9:$C$49,2,FALSE),VLOOKUP(CONCATENATE(P31, V31), 'PART NUMBER GUIDE'!$Q$6:$R$91, 2, FALSE),VLOOKUP(Y31,'PART NUMBER GUIDE'!$J$8:$K$43,2, FALSE),IF(U31="N/A",IF(ABS(S31)&lt;10,"0"&amp;ABS(S31),ABS(S31)),CONCATENATE(LEFT(U31,1),RIGHT(U31,1))), F31, G31)</f>
        <v>MR30179050512N</v>
      </c>
      <c r="F31" s="90" t="s">
        <v>2224</v>
      </c>
      <c r="G31" s="90"/>
      <c r="H31" s="79" t="s">
        <v>322</v>
      </c>
      <c r="I31" s="318">
        <v>40544</v>
      </c>
      <c r="J31" s="85" t="s">
        <v>1265</v>
      </c>
      <c r="K31" s="342">
        <v>289</v>
      </c>
      <c r="L31" s="92">
        <f t="shared" si="1"/>
        <v>289</v>
      </c>
      <c r="M31" s="344"/>
      <c r="N31" s="99">
        <v>17</v>
      </c>
      <c r="O31" s="8">
        <v>9</v>
      </c>
      <c r="P31" s="99" t="str">
        <f t="shared" si="2"/>
        <v>5x5</v>
      </c>
      <c r="Q31" s="3">
        <v>5</v>
      </c>
      <c r="R31" s="25">
        <v>5</v>
      </c>
      <c r="S31" s="3">
        <v>-12</v>
      </c>
      <c r="T31" s="16">
        <v>4.5</v>
      </c>
      <c r="U31" s="100" t="s">
        <v>85</v>
      </c>
      <c r="V31" s="16">
        <v>94</v>
      </c>
      <c r="W31" s="8">
        <v>31.02</v>
      </c>
      <c r="X31" s="51">
        <v>2650</v>
      </c>
      <c r="Y31" s="79" t="s">
        <v>2294</v>
      </c>
      <c r="Z31" s="79" t="s">
        <v>2987</v>
      </c>
      <c r="AA31" s="51" t="str">
        <f t="shared" si="3"/>
        <v>17x9, 5x5, -12 OS</v>
      </c>
      <c r="AB31" s="80" t="s">
        <v>1725</v>
      </c>
      <c r="AC31" s="89">
        <f>_xlfn.IFNA(VLOOKUP(AB31,ACCESSORIES!F:J,5,FALSE),"N/A")</f>
        <v>33</v>
      </c>
      <c r="AD31" s="87" t="s">
        <v>85</v>
      </c>
      <c r="AE31" s="99" t="s">
        <v>85</v>
      </c>
      <c r="AF31" s="80" t="s">
        <v>3000</v>
      </c>
      <c r="AG31" s="99" t="s">
        <v>1937</v>
      </c>
      <c r="AH31" s="9">
        <f>_xlfn.IFNA(VLOOKUP(AG31,ACCESSORIES!F:J,5,FALSE),"N/A")</f>
        <v>1.1000000000000001</v>
      </c>
      <c r="AI31" s="99" t="s">
        <v>266</v>
      </c>
      <c r="AJ31" s="99" t="s">
        <v>85</v>
      </c>
      <c r="AK31" s="40" t="str">
        <f>_xlfn.IFNA(VLOOKUP(AJ31,ACCESSORIES!F:J,5,FALSE),"N/A")</f>
        <v>N/A</v>
      </c>
      <c r="AL31" s="99" t="s">
        <v>85</v>
      </c>
      <c r="AM31" s="99">
        <v>16.2</v>
      </c>
      <c r="AN31" s="99">
        <v>165</v>
      </c>
      <c r="AO31" s="25">
        <v>6.6</v>
      </c>
      <c r="AP31" s="25">
        <v>16.600000000000001</v>
      </c>
      <c r="AQ31" s="25">
        <v>30</v>
      </c>
      <c r="AR31" s="25">
        <v>29.9</v>
      </c>
      <c r="AS31" s="25">
        <v>209</v>
      </c>
      <c r="AT31" s="101">
        <v>205.6</v>
      </c>
      <c r="AU31" s="100">
        <v>88.8</v>
      </c>
      <c r="AV31" s="54">
        <v>79.8</v>
      </c>
      <c r="AW31" s="54">
        <v>79.8</v>
      </c>
      <c r="AX31" s="54">
        <v>88</v>
      </c>
      <c r="AY31" s="99" t="s">
        <v>85</v>
      </c>
      <c r="AZ31" s="98" t="str">
        <f>_xlfn.IFNA(VLOOKUP(AY31,ACCESSORIES!F:J,5,FALSE),"N/A")</f>
        <v>N/A</v>
      </c>
      <c r="BA31" s="99" t="s">
        <v>85</v>
      </c>
      <c r="BB31" s="98" t="str">
        <f>_xlfn.IFNA(VLOOKUP(BA31,ACCESSORIES!F:J,5,FALSE),"N/A")</f>
        <v>N/A</v>
      </c>
      <c r="BC31" s="77">
        <v>35.075545913614015</v>
      </c>
      <c r="BD31" s="56">
        <v>20.236220472440898</v>
      </c>
      <c r="BE31" s="56">
        <v>20.236220472440898</v>
      </c>
      <c r="BF31" s="56">
        <v>12.4409448818898</v>
      </c>
      <c r="BG31" s="378">
        <f t="shared" si="4"/>
        <v>8.348593599999983E-2</v>
      </c>
      <c r="BH31" s="80">
        <v>36</v>
      </c>
      <c r="BI31" s="114" t="s">
        <v>3532</v>
      </c>
      <c r="BJ31" s="50" t="s">
        <v>4050</v>
      </c>
      <c r="BK31" s="81" t="s">
        <v>4066</v>
      </c>
      <c r="BL31" s="81" t="s">
        <v>5502</v>
      </c>
      <c r="BM31" s="81" t="s">
        <v>5503</v>
      </c>
      <c r="BN31" s="81" t="s">
        <v>5477</v>
      </c>
      <c r="BO31" s="81" t="s">
        <v>5504</v>
      </c>
      <c r="BP31" s="81" t="s">
        <v>5505</v>
      </c>
      <c r="BQ31" s="81" t="s">
        <v>4068</v>
      </c>
      <c r="BR31" s="81"/>
      <c r="BS31" s="81"/>
      <c r="BT31" s="81"/>
      <c r="BU31" s="353" t="s">
        <v>6412</v>
      </c>
      <c r="BV31" s="384" t="s">
        <v>8335</v>
      </c>
      <c r="BW31" s="353" t="s">
        <v>6414</v>
      </c>
      <c r="BX31" s="384" t="s">
        <v>8336</v>
      </c>
      <c r="BY31" s="93" t="str">
        <f t="shared" si="5"/>
        <v>MR301 The Standard, 17x9, -12mm Offset, 5x5, 94mm Centerbore, Matte Black</v>
      </c>
      <c r="BZ31" s="81" t="s">
        <v>3878</v>
      </c>
      <c r="CA31" s="81" t="s">
        <v>3879</v>
      </c>
      <c r="CB31" s="81" t="str">
        <f t="shared" si="6"/>
        <v>STREET (3XX)</v>
      </c>
    </row>
    <row r="32" spans="1:80" s="38" customFormat="1" ht="15" customHeight="1">
      <c r="A32" s="22">
        <f t="shared" si="0"/>
        <v>30</v>
      </c>
      <c r="B32" s="99" t="s">
        <v>84</v>
      </c>
      <c r="C32" s="99" t="s">
        <v>1072</v>
      </c>
      <c r="D32" s="99" t="s">
        <v>1114</v>
      </c>
      <c r="E32" s="91" t="str">
        <f>CONCATENATE(LEFT(D32,5),VLOOKUP(CONCATENATE(N32,"x",O32),'PART NUMBER GUIDE'!$B$9:$C$49,2,FALSE),VLOOKUP(CONCATENATE(P32, V32), 'PART NUMBER GUIDE'!$Q$6:$R$91, 2, FALSE),VLOOKUP(Y32,'PART NUMBER GUIDE'!$J$8:$K$43,2, FALSE),IF(U32="N/A",IF(ABS(S32)&lt;10,"0"&amp;ABS(S32),ABS(S32)),CONCATENATE(LEFT(U32,1),RIGHT(U32,1))), F32, G32)</f>
        <v>MR30179055312N</v>
      </c>
      <c r="F32" s="90" t="s">
        <v>2224</v>
      </c>
      <c r="G32" s="90"/>
      <c r="H32" s="79" t="s">
        <v>323</v>
      </c>
      <c r="I32" s="318">
        <v>40544</v>
      </c>
      <c r="J32" s="85" t="s">
        <v>1265</v>
      </c>
      <c r="K32" s="342">
        <v>289</v>
      </c>
      <c r="L32" s="92">
        <f t="shared" si="1"/>
        <v>289</v>
      </c>
      <c r="M32" s="344"/>
      <c r="N32" s="99">
        <v>17</v>
      </c>
      <c r="O32" s="8">
        <v>9</v>
      </c>
      <c r="P32" s="99" t="str">
        <f t="shared" si="2"/>
        <v>5x5.5</v>
      </c>
      <c r="Q32" s="3">
        <v>5</v>
      </c>
      <c r="R32" s="3">
        <v>5.5</v>
      </c>
      <c r="S32" s="3">
        <v>-12</v>
      </c>
      <c r="T32" s="16">
        <v>4.5</v>
      </c>
      <c r="U32" s="100" t="s">
        <v>85</v>
      </c>
      <c r="V32" s="16">
        <v>108</v>
      </c>
      <c r="W32" s="8">
        <v>29.78</v>
      </c>
      <c r="X32" s="51">
        <v>2650</v>
      </c>
      <c r="Y32" s="47" t="s">
        <v>5454</v>
      </c>
      <c r="Z32" s="79" t="s">
        <v>196</v>
      </c>
      <c r="AA32" s="51" t="str">
        <f t="shared" si="3"/>
        <v>17x9, 5x5.5, -12 OS</v>
      </c>
      <c r="AB32" s="99" t="s">
        <v>1577</v>
      </c>
      <c r="AC32" s="89">
        <f>_xlfn.IFNA(VLOOKUP(AB32,ACCESSORIES!F:J,5,FALSE),"N/A")</f>
        <v>33</v>
      </c>
      <c r="AD32" s="87" t="s">
        <v>85</v>
      </c>
      <c r="AE32" s="80" t="s">
        <v>85</v>
      </c>
      <c r="AF32" s="99" t="s">
        <v>3001</v>
      </c>
      <c r="AG32" s="99" t="s">
        <v>1937</v>
      </c>
      <c r="AH32" s="9">
        <f>_xlfn.IFNA(VLOOKUP(AG32,ACCESSORIES!F:J,5,FALSE),"N/A")</f>
        <v>1.1000000000000001</v>
      </c>
      <c r="AI32" s="99" t="s">
        <v>266</v>
      </c>
      <c r="AJ32" s="99" t="s">
        <v>85</v>
      </c>
      <c r="AK32" s="40" t="str">
        <f>_xlfn.IFNA(VLOOKUP(AJ32,ACCESSORIES!F:J,5,FALSE),"N/A")</f>
        <v>N/A</v>
      </c>
      <c r="AL32" s="99" t="s">
        <v>85</v>
      </c>
      <c r="AM32" s="99">
        <v>16.2</v>
      </c>
      <c r="AN32" s="99">
        <v>175</v>
      </c>
      <c r="AO32" s="25">
        <v>2</v>
      </c>
      <c r="AP32" s="25">
        <v>14.8</v>
      </c>
      <c r="AQ32" s="25">
        <v>29.9</v>
      </c>
      <c r="AR32" s="25">
        <v>29.9</v>
      </c>
      <c r="AS32" s="25">
        <v>209</v>
      </c>
      <c r="AT32" s="101">
        <v>205.6</v>
      </c>
      <c r="AU32" s="100">
        <v>106.4</v>
      </c>
      <c r="AV32" s="54">
        <v>55</v>
      </c>
      <c r="AW32" s="54">
        <v>55</v>
      </c>
      <c r="AX32" s="54">
        <v>88</v>
      </c>
      <c r="AY32" s="99" t="s">
        <v>85</v>
      </c>
      <c r="AZ32" s="98" t="str">
        <f>_xlfn.IFNA(VLOOKUP(AY32,ACCESSORIES!F:J,5,FALSE),"N/A")</f>
        <v>N/A</v>
      </c>
      <c r="BA32" s="99" t="s">
        <v>85</v>
      </c>
      <c r="BB32" s="98" t="str">
        <f>_xlfn.IFNA(VLOOKUP(BA32,ACCESSORIES!F:J,5,FALSE),"N/A")</f>
        <v>N/A</v>
      </c>
      <c r="BC32" s="77">
        <v>33.973234602689637</v>
      </c>
      <c r="BD32" s="56">
        <v>20.236220472440898</v>
      </c>
      <c r="BE32" s="56">
        <v>20.236220472440898</v>
      </c>
      <c r="BF32" s="56">
        <v>12.4409448818898</v>
      </c>
      <c r="BG32" s="378">
        <f t="shared" si="4"/>
        <v>8.348593599999983E-2</v>
      </c>
      <c r="BH32" s="80">
        <v>36</v>
      </c>
      <c r="BI32" s="114" t="s">
        <v>3532</v>
      </c>
      <c r="BJ32" s="50" t="s">
        <v>4050</v>
      </c>
      <c r="BK32" s="81" t="s">
        <v>4066</v>
      </c>
      <c r="BL32" s="81" t="s">
        <v>5502</v>
      </c>
      <c r="BM32" s="81" t="s">
        <v>5503</v>
      </c>
      <c r="BN32" s="81" t="s">
        <v>5477</v>
      </c>
      <c r="BO32" s="81" t="s">
        <v>5504</v>
      </c>
      <c r="BP32" s="81" t="s">
        <v>5505</v>
      </c>
      <c r="BQ32" s="81" t="s">
        <v>4068</v>
      </c>
      <c r="BR32" s="81"/>
      <c r="BS32" s="81"/>
      <c r="BT32" s="81"/>
      <c r="BU32" s="353" t="s">
        <v>6418</v>
      </c>
      <c r="BV32" s="384" t="s">
        <v>8200</v>
      </c>
      <c r="BW32" s="353" t="s">
        <v>6419</v>
      </c>
      <c r="BX32" s="384" t="s">
        <v>8201</v>
      </c>
      <c r="BY32" s="93" t="str">
        <f t="shared" si="5"/>
        <v>MR301 The Standard, 17x9, -12mm Offset, 5x5.5, 108mm Centerbore, Machined - Clear Coat</v>
      </c>
      <c r="BZ32" s="81" t="s">
        <v>3878</v>
      </c>
      <c r="CA32" s="81" t="s">
        <v>3879</v>
      </c>
      <c r="CB32" s="81" t="str">
        <f t="shared" si="6"/>
        <v>STREET (3XX)</v>
      </c>
    </row>
    <row r="33" spans="1:80" s="38" customFormat="1" ht="15" customHeight="1">
      <c r="A33" s="22">
        <f t="shared" si="0"/>
        <v>31</v>
      </c>
      <c r="B33" s="99" t="s">
        <v>84</v>
      </c>
      <c r="C33" s="99" t="s">
        <v>1072</v>
      </c>
      <c r="D33" s="99" t="s">
        <v>1114</v>
      </c>
      <c r="E33" s="91" t="str">
        <f>CONCATENATE(LEFT(D33,5),VLOOKUP(CONCATENATE(N33,"x",O33),'PART NUMBER GUIDE'!$B$9:$C$49,2,FALSE),VLOOKUP(CONCATENATE(P33, V33), 'PART NUMBER GUIDE'!$Q$6:$R$91, 2, FALSE),VLOOKUP(Y33,'PART NUMBER GUIDE'!$J$8:$K$43,2, FALSE),IF(U33="N/A",IF(ABS(S33)&lt;10,"0"&amp;ABS(S33),ABS(S33)),CONCATENATE(LEFT(U33,1),RIGHT(U33,1))), F33, G33)</f>
        <v>MR30179055512N</v>
      </c>
      <c r="F33" s="90" t="s">
        <v>2224</v>
      </c>
      <c r="G33" s="90"/>
      <c r="H33" s="79" t="s">
        <v>324</v>
      </c>
      <c r="I33" s="318">
        <v>40544</v>
      </c>
      <c r="J33" s="85" t="s">
        <v>1265</v>
      </c>
      <c r="K33" s="342">
        <v>289</v>
      </c>
      <c r="L33" s="92">
        <f t="shared" si="1"/>
        <v>289</v>
      </c>
      <c r="M33" s="344"/>
      <c r="N33" s="99">
        <v>17</v>
      </c>
      <c r="O33" s="8">
        <v>9</v>
      </c>
      <c r="P33" s="99" t="str">
        <f t="shared" si="2"/>
        <v>5x5.5</v>
      </c>
      <c r="Q33" s="3">
        <v>5</v>
      </c>
      <c r="R33" s="3">
        <v>5.5</v>
      </c>
      <c r="S33" s="3">
        <v>-12</v>
      </c>
      <c r="T33" s="16">
        <v>4.5</v>
      </c>
      <c r="U33" s="100" t="s">
        <v>85</v>
      </c>
      <c r="V33" s="16">
        <v>108</v>
      </c>
      <c r="W33" s="8">
        <v>30.09</v>
      </c>
      <c r="X33" s="51">
        <v>2650</v>
      </c>
      <c r="Y33" s="79" t="s">
        <v>2294</v>
      </c>
      <c r="Z33" s="79" t="s">
        <v>2987</v>
      </c>
      <c r="AA33" s="51" t="str">
        <f t="shared" si="3"/>
        <v>17x9, 5x5.5, -12 OS</v>
      </c>
      <c r="AB33" s="80" t="s">
        <v>1579</v>
      </c>
      <c r="AC33" s="89">
        <f>_xlfn.IFNA(VLOOKUP(AB33,ACCESSORIES!F:J,5,FALSE),"N/A")</f>
        <v>33</v>
      </c>
      <c r="AD33" s="87" t="s">
        <v>85</v>
      </c>
      <c r="AE33" s="99" t="s">
        <v>85</v>
      </c>
      <c r="AF33" s="99" t="s">
        <v>3001</v>
      </c>
      <c r="AG33" s="99" t="s">
        <v>1937</v>
      </c>
      <c r="AH33" s="9">
        <f>_xlfn.IFNA(VLOOKUP(AG33,ACCESSORIES!F:J,5,FALSE),"N/A")</f>
        <v>1.1000000000000001</v>
      </c>
      <c r="AI33" s="99" t="s">
        <v>266</v>
      </c>
      <c r="AJ33" s="99" t="s">
        <v>85</v>
      </c>
      <c r="AK33" s="40" t="str">
        <f>_xlfn.IFNA(VLOOKUP(AJ33,ACCESSORIES!F:J,5,FALSE),"N/A")</f>
        <v>N/A</v>
      </c>
      <c r="AL33" s="99" t="s">
        <v>85</v>
      </c>
      <c r="AM33" s="99">
        <v>16.2</v>
      </c>
      <c r="AN33" s="99">
        <v>175</v>
      </c>
      <c r="AO33" s="25">
        <v>2</v>
      </c>
      <c r="AP33" s="25">
        <v>14.8</v>
      </c>
      <c r="AQ33" s="25">
        <v>29.9</v>
      </c>
      <c r="AR33" s="25">
        <v>29.9</v>
      </c>
      <c r="AS33" s="25">
        <v>209</v>
      </c>
      <c r="AT33" s="101">
        <v>205.6</v>
      </c>
      <c r="AU33" s="100">
        <v>106.4</v>
      </c>
      <c r="AV33" s="54">
        <v>55</v>
      </c>
      <c r="AW33" s="54">
        <v>55</v>
      </c>
      <c r="AX33" s="54">
        <v>88</v>
      </c>
      <c r="AY33" s="99" t="s">
        <v>85</v>
      </c>
      <c r="AZ33" s="98" t="str">
        <f>_xlfn.IFNA(VLOOKUP(AY33,ACCESSORIES!F:J,5,FALSE),"N/A")</f>
        <v>N/A</v>
      </c>
      <c r="BA33" s="99" t="s">
        <v>85</v>
      </c>
      <c r="BB33" s="98" t="str">
        <f>_xlfn.IFNA(VLOOKUP(BA33,ACCESSORIES!F:J,5,FALSE),"N/A")</f>
        <v>N/A</v>
      </c>
      <c r="BC33" s="77">
        <v>34.281881769748466</v>
      </c>
      <c r="BD33" s="56">
        <v>20.236220472440898</v>
      </c>
      <c r="BE33" s="56">
        <v>20.236220472440898</v>
      </c>
      <c r="BF33" s="56">
        <v>12.4409448818898</v>
      </c>
      <c r="BG33" s="378">
        <f t="shared" si="4"/>
        <v>8.348593599999983E-2</v>
      </c>
      <c r="BH33" s="80">
        <v>36</v>
      </c>
      <c r="BI33" s="114" t="s">
        <v>3532</v>
      </c>
      <c r="BJ33" s="50" t="s">
        <v>4050</v>
      </c>
      <c r="BK33" s="81" t="s">
        <v>4066</v>
      </c>
      <c r="BL33" s="81" t="s">
        <v>5502</v>
      </c>
      <c r="BM33" s="81" t="s">
        <v>5503</v>
      </c>
      <c r="BN33" s="81" t="s">
        <v>5477</v>
      </c>
      <c r="BO33" s="81" t="s">
        <v>5504</v>
      </c>
      <c r="BP33" s="81" t="s">
        <v>5505</v>
      </c>
      <c r="BQ33" s="81" t="s">
        <v>4068</v>
      </c>
      <c r="BR33" s="81"/>
      <c r="BS33" s="81"/>
      <c r="BT33" s="81"/>
      <c r="BU33" s="353" t="s">
        <v>6412</v>
      </c>
      <c r="BV33" s="384" t="s">
        <v>8335</v>
      </c>
      <c r="BW33" s="353" t="s">
        <v>6414</v>
      </c>
      <c r="BX33" s="384" t="s">
        <v>8336</v>
      </c>
      <c r="BY33" s="93" t="str">
        <f t="shared" si="5"/>
        <v>MR301 The Standard, 17x9, -12mm Offset, 5x5.5, 108mm Centerbore, Matte Black</v>
      </c>
      <c r="BZ33" s="81" t="s">
        <v>3878</v>
      </c>
      <c r="CA33" s="81" t="s">
        <v>3879</v>
      </c>
      <c r="CB33" s="81" t="str">
        <f t="shared" si="6"/>
        <v>STREET (3XX)</v>
      </c>
    </row>
    <row r="34" spans="1:80" s="38" customFormat="1" ht="15" customHeight="1">
      <c r="A34" s="22">
        <f t="shared" si="0"/>
        <v>32</v>
      </c>
      <c r="B34" s="99" t="s">
        <v>84</v>
      </c>
      <c r="C34" s="99" t="s">
        <v>1072</v>
      </c>
      <c r="D34" s="99" t="s">
        <v>1114</v>
      </c>
      <c r="E34" s="91" t="str">
        <f>CONCATENATE(LEFT(D34,5),VLOOKUP(CONCATENATE(N34,"x",O34),'PART NUMBER GUIDE'!$B$9:$C$49,2,FALSE),VLOOKUP(CONCATENATE(P34, V34), 'PART NUMBER GUIDE'!$Q$6:$R$91, 2, FALSE),VLOOKUP(Y34,'PART NUMBER GUIDE'!$J$8:$K$43,2, FALSE),IF(U34="N/A",IF(ABS(S34)&lt;10,"0"&amp;ABS(S34),ABS(S34)),CONCATENATE(LEFT(U34,1),RIGHT(U34,1))), F34, G34)</f>
        <v>MR30179060312N</v>
      </c>
      <c r="F34" s="90" t="s">
        <v>2224</v>
      </c>
      <c r="G34" s="90"/>
      <c r="H34" s="79" t="s">
        <v>325</v>
      </c>
      <c r="I34" s="318">
        <v>40544</v>
      </c>
      <c r="J34" s="85" t="s">
        <v>1265</v>
      </c>
      <c r="K34" s="342">
        <v>289</v>
      </c>
      <c r="L34" s="92">
        <f t="shared" si="1"/>
        <v>289</v>
      </c>
      <c r="M34" s="344"/>
      <c r="N34" s="99">
        <v>17</v>
      </c>
      <c r="O34" s="8">
        <v>9</v>
      </c>
      <c r="P34" s="99" t="str">
        <f t="shared" si="2"/>
        <v>6x5.5</v>
      </c>
      <c r="Q34" s="3">
        <v>6</v>
      </c>
      <c r="R34" s="3">
        <v>5.5</v>
      </c>
      <c r="S34" s="3">
        <v>-12</v>
      </c>
      <c r="T34" s="16">
        <v>4.5</v>
      </c>
      <c r="U34" s="100" t="s">
        <v>85</v>
      </c>
      <c r="V34" s="16">
        <v>108</v>
      </c>
      <c r="W34" s="8">
        <v>29.65</v>
      </c>
      <c r="X34" s="51">
        <v>2650</v>
      </c>
      <c r="Y34" s="47" t="s">
        <v>5454</v>
      </c>
      <c r="Z34" s="79" t="s">
        <v>196</v>
      </c>
      <c r="AA34" s="51" t="str">
        <f t="shared" si="3"/>
        <v>17x9, 6x5.5, -12 OS</v>
      </c>
      <c r="AB34" s="99" t="s">
        <v>1577</v>
      </c>
      <c r="AC34" s="89">
        <f>_xlfn.IFNA(VLOOKUP(AB34,ACCESSORIES!F:J,5,FALSE),"N/A")</f>
        <v>33</v>
      </c>
      <c r="AD34" s="87" t="s">
        <v>85</v>
      </c>
      <c r="AE34" s="80" t="s">
        <v>85</v>
      </c>
      <c r="AF34" s="99" t="s">
        <v>3001</v>
      </c>
      <c r="AG34" s="99" t="s">
        <v>1937</v>
      </c>
      <c r="AH34" s="9">
        <f>_xlfn.IFNA(VLOOKUP(AG34,ACCESSORIES!F:J,5,FALSE),"N/A")</f>
        <v>1.1000000000000001</v>
      </c>
      <c r="AI34" s="99" t="s">
        <v>266</v>
      </c>
      <c r="AJ34" s="99" t="s">
        <v>85</v>
      </c>
      <c r="AK34" s="40" t="str">
        <f>_xlfn.IFNA(VLOOKUP(AJ34,ACCESSORIES!F:J,5,FALSE),"N/A")</f>
        <v>N/A</v>
      </c>
      <c r="AL34" s="99" t="s">
        <v>85</v>
      </c>
      <c r="AM34" s="99">
        <v>16.2</v>
      </c>
      <c r="AN34" s="99">
        <v>175</v>
      </c>
      <c r="AO34" s="25">
        <v>2</v>
      </c>
      <c r="AP34" s="25">
        <v>14.8</v>
      </c>
      <c r="AQ34" s="25">
        <v>29.9</v>
      </c>
      <c r="AR34" s="25">
        <v>29.9</v>
      </c>
      <c r="AS34" s="25">
        <v>209</v>
      </c>
      <c r="AT34" s="101">
        <v>205.6</v>
      </c>
      <c r="AU34" s="100">
        <v>106.4</v>
      </c>
      <c r="AV34" s="54">
        <v>55</v>
      </c>
      <c r="AW34" s="54">
        <v>55</v>
      </c>
      <c r="AX34" s="54">
        <v>88</v>
      </c>
      <c r="AY34" s="99" t="s">
        <v>85</v>
      </c>
      <c r="AZ34" s="98" t="str">
        <f>_xlfn.IFNA(VLOOKUP(AY34,ACCESSORIES!F:J,5,FALSE),"N/A")</f>
        <v>N/A</v>
      </c>
      <c r="BA34" s="99" t="s">
        <v>85</v>
      </c>
      <c r="BB34" s="98" t="str">
        <f>_xlfn.IFNA(VLOOKUP(BA34,ACCESSORIES!F:J,5,FALSE),"N/A")</f>
        <v>N/A</v>
      </c>
      <c r="BC34" s="77">
        <v>33.840957245378711</v>
      </c>
      <c r="BD34" s="56">
        <v>20.236220472440898</v>
      </c>
      <c r="BE34" s="56">
        <v>20.236220472440898</v>
      </c>
      <c r="BF34" s="56">
        <v>12.4409448818898</v>
      </c>
      <c r="BG34" s="378">
        <f t="shared" si="4"/>
        <v>8.348593599999983E-2</v>
      </c>
      <c r="BH34" s="80">
        <v>36</v>
      </c>
      <c r="BI34" s="114" t="s">
        <v>3532</v>
      </c>
      <c r="BJ34" s="50" t="s">
        <v>4050</v>
      </c>
      <c r="BK34" s="81" t="s">
        <v>4066</v>
      </c>
      <c r="BL34" s="81" t="s">
        <v>5502</v>
      </c>
      <c r="BM34" s="81" t="s">
        <v>5503</v>
      </c>
      <c r="BN34" s="81" t="s">
        <v>5477</v>
      </c>
      <c r="BO34" s="81" t="s">
        <v>5504</v>
      </c>
      <c r="BP34" s="81" t="s">
        <v>5505</v>
      </c>
      <c r="BQ34" s="81" t="s">
        <v>4068</v>
      </c>
      <c r="BR34" s="81"/>
      <c r="BS34" s="81"/>
      <c r="BT34" s="81"/>
      <c r="BU34" s="313" t="s">
        <v>6420</v>
      </c>
      <c r="BV34" s="377" t="s">
        <v>8206</v>
      </c>
      <c r="BW34" s="313" t="s">
        <v>6421</v>
      </c>
      <c r="BX34" s="377" t="s">
        <v>8207</v>
      </c>
      <c r="BY34" s="93" t="str">
        <f t="shared" si="5"/>
        <v>MR301 The Standard, 17x9, -12mm Offset, 6x5.5, 108mm Centerbore, Machined - Clear Coat</v>
      </c>
      <c r="BZ34" s="81" t="s">
        <v>3878</v>
      </c>
      <c r="CA34" s="81" t="s">
        <v>3879</v>
      </c>
      <c r="CB34" s="81" t="str">
        <f t="shared" si="6"/>
        <v>STREET (3XX)</v>
      </c>
    </row>
    <row r="35" spans="1:80" s="38" customFormat="1" ht="15" customHeight="1">
      <c r="A35" s="22">
        <f t="shared" si="0"/>
        <v>33</v>
      </c>
      <c r="B35" s="99" t="s">
        <v>84</v>
      </c>
      <c r="C35" s="99" t="s">
        <v>1072</v>
      </c>
      <c r="D35" s="99" t="s">
        <v>1114</v>
      </c>
      <c r="E35" s="91" t="str">
        <f>CONCATENATE(LEFT(D35,5),VLOOKUP(CONCATENATE(N35,"x",O35),'PART NUMBER GUIDE'!$B$9:$C$49,2,FALSE),VLOOKUP(CONCATENATE(P35, V35), 'PART NUMBER GUIDE'!$Q$6:$R$91, 2, FALSE),VLOOKUP(Y35,'PART NUMBER GUIDE'!$J$8:$K$43,2, FALSE),IF(U35="N/A",IF(ABS(S35)&lt;10,"0"&amp;ABS(S35),ABS(S35)),CONCATENATE(LEFT(U35,1),RIGHT(U35,1))), F35, G35)</f>
        <v>MR30179060512N</v>
      </c>
      <c r="F35" s="90" t="s">
        <v>2224</v>
      </c>
      <c r="G35" s="90"/>
      <c r="H35" s="79" t="s">
        <v>326</v>
      </c>
      <c r="I35" s="318">
        <v>40544</v>
      </c>
      <c r="J35" s="85" t="s">
        <v>1265</v>
      </c>
      <c r="K35" s="342">
        <v>289</v>
      </c>
      <c r="L35" s="92">
        <f t="shared" si="1"/>
        <v>289</v>
      </c>
      <c r="M35" s="344"/>
      <c r="N35" s="99">
        <v>17</v>
      </c>
      <c r="O35" s="8">
        <v>9</v>
      </c>
      <c r="P35" s="99" t="str">
        <f t="shared" si="2"/>
        <v>6x5.5</v>
      </c>
      <c r="Q35" s="3">
        <v>6</v>
      </c>
      <c r="R35" s="3">
        <v>5.5</v>
      </c>
      <c r="S35" s="3">
        <v>-12</v>
      </c>
      <c r="T35" s="16">
        <v>4.5</v>
      </c>
      <c r="U35" s="100" t="s">
        <v>85</v>
      </c>
      <c r="V35" s="16">
        <v>108</v>
      </c>
      <c r="W35" s="8">
        <v>29.87</v>
      </c>
      <c r="X35" s="51">
        <v>2650</v>
      </c>
      <c r="Y35" s="79" t="s">
        <v>2294</v>
      </c>
      <c r="Z35" s="79" t="s">
        <v>2987</v>
      </c>
      <c r="AA35" s="51" t="str">
        <f t="shared" si="3"/>
        <v>17x9, 6x5.5, -12 OS</v>
      </c>
      <c r="AB35" s="80" t="s">
        <v>1579</v>
      </c>
      <c r="AC35" s="89">
        <f>_xlfn.IFNA(VLOOKUP(AB35,ACCESSORIES!F:J,5,FALSE),"N/A")</f>
        <v>33</v>
      </c>
      <c r="AD35" s="87" t="s">
        <v>85</v>
      </c>
      <c r="AE35" s="99" t="s">
        <v>85</v>
      </c>
      <c r="AF35" s="99" t="s">
        <v>3001</v>
      </c>
      <c r="AG35" s="99" t="s">
        <v>1937</v>
      </c>
      <c r="AH35" s="9">
        <f>_xlfn.IFNA(VLOOKUP(AG35,ACCESSORIES!F:J,5,FALSE),"N/A")</f>
        <v>1.1000000000000001</v>
      </c>
      <c r="AI35" s="99" t="s">
        <v>266</v>
      </c>
      <c r="AJ35" s="99" t="s">
        <v>85</v>
      </c>
      <c r="AK35" s="40" t="str">
        <f>_xlfn.IFNA(VLOOKUP(AJ35,ACCESSORIES!F:J,5,FALSE),"N/A")</f>
        <v>N/A</v>
      </c>
      <c r="AL35" s="99" t="s">
        <v>85</v>
      </c>
      <c r="AM35" s="99">
        <v>16.2</v>
      </c>
      <c r="AN35" s="99">
        <v>175</v>
      </c>
      <c r="AO35" s="25">
        <v>2</v>
      </c>
      <c r="AP35" s="25">
        <v>14.8</v>
      </c>
      <c r="AQ35" s="25">
        <v>29.9</v>
      </c>
      <c r="AR35" s="25">
        <v>29.9</v>
      </c>
      <c r="AS35" s="25">
        <v>209</v>
      </c>
      <c r="AT35" s="101">
        <v>205.6</v>
      </c>
      <c r="AU35" s="100">
        <v>106.4</v>
      </c>
      <c r="AV35" s="54">
        <v>55</v>
      </c>
      <c r="AW35" s="54">
        <v>55</v>
      </c>
      <c r="AX35" s="54">
        <v>88</v>
      </c>
      <c r="AY35" s="99" t="s">
        <v>85</v>
      </c>
      <c r="AZ35" s="98" t="str">
        <f>_xlfn.IFNA(VLOOKUP(AY35,ACCESSORIES!F:J,5,FALSE),"N/A")</f>
        <v>N/A</v>
      </c>
      <c r="BA35" s="99" t="s">
        <v>85</v>
      </c>
      <c r="BB35" s="98" t="str">
        <f>_xlfn.IFNA(VLOOKUP(BA35,ACCESSORIES!F:J,5,FALSE),"N/A")</f>
        <v>N/A</v>
      </c>
      <c r="BC35" s="77">
        <v>34.061419507563585</v>
      </c>
      <c r="BD35" s="56">
        <v>20.236220472440898</v>
      </c>
      <c r="BE35" s="56">
        <v>20.236220472440898</v>
      </c>
      <c r="BF35" s="56">
        <v>12.4409448818898</v>
      </c>
      <c r="BG35" s="378">
        <f t="shared" si="4"/>
        <v>8.348593599999983E-2</v>
      </c>
      <c r="BH35" s="80">
        <v>36</v>
      </c>
      <c r="BI35" s="114" t="s">
        <v>3532</v>
      </c>
      <c r="BJ35" s="50" t="s">
        <v>4050</v>
      </c>
      <c r="BK35" s="81" t="s">
        <v>4066</v>
      </c>
      <c r="BL35" s="81" t="s">
        <v>5502</v>
      </c>
      <c r="BM35" s="81" t="s">
        <v>5503</v>
      </c>
      <c r="BN35" s="81" t="s">
        <v>5477</v>
      </c>
      <c r="BO35" s="81" t="s">
        <v>5504</v>
      </c>
      <c r="BP35" s="81" t="s">
        <v>5505</v>
      </c>
      <c r="BQ35" s="81" t="s">
        <v>4068</v>
      </c>
      <c r="BR35" s="81"/>
      <c r="BS35" s="81"/>
      <c r="BT35" s="81"/>
      <c r="BU35" s="313" t="s">
        <v>6417</v>
      </c>
      <c r="BV35" s="377" t="s">
        <v>8502</v>
      </c>
      <c r="BW35" s="313" t="s">
        <v>6416</v>
      </c>
      <c r="BX35" s="377" t="s">
        <v>8503</v>
      </c>
      <c r="BY35" s="93" t="str">
        <f t="shared" si="5"/>
        <v>MR301 The Standard, 17x9, -12mm Offset, 6x5.5, 108mm Centerbore, Matte Black</v>
      </c>
      <c r="BZ35" s="81" t="s">
        <v>3878</v>
      </c>
      <c r="CA35" s="81" t="s">
        <v>3879</v>
      </c>
      <c r="CB35" s="81" t="str">
        <f t="shared" si="6"/>
        <v>STREET (3XX)</v>
      </c>
    </row>
    <row r="36" spans="1:80" s="38" customFormat="1" ht="15" customHeight="1">
      <c r="A36" s="22">
        <f t="shared" si="0"/>
        <v>34</v>
      </c>
      <c r="B36" s="99" t="s">
        <v>84</v>
      </c>
      <c r="C36" s="99" t="s">
        <v>1072</v>
      </c>
      <c r="D36" s="99" t="s">
        <v>1114</v>
      </c>
      <c r="E36" s="91" t="str">
        <f>CONCATENATE(LEFT(D36,5),VLOOKUP(CONCATENATE(N36,"x",O36),'PART NUMBER GUIDE'!$B$9:$C$49,2,FALSE),VLOOKUP(CONCATENATE(P36, V36), 'PART NUMBER GUIDE'!$Q$6:$R$91, 2, FALSE),VLOOKUP(Y36,'PART NUMBER GUIDE'!$J$8:$K$43,2, FALSE),IF(U36="N/A",IF(ABS(S36)&lt;10,"0"&amp;ABS(S36),ABS(S36)),CONCATENATE(LEFT(U36,1),RIGHT(U36,1))), F36, G36)</f>
        <v>MR30179080312N</v>
      </c>
      <c r="F36" s="90" t="s">
        <v>2224</v>
      </c>
      <c r="G36" s="90"/>
      <c r="H36" s="79" t="s">
        <v>327</v>
      </c>
      <c r="I36" s="318">
        <v>40544</v>
      </c>
      <c r="J36" s="85" t="s">
        <v>1265</v>
      </c>
      <c r="K36" s="342">
        <v>289</v>
      </c>
      <c r="L36" s="92">
        <f t="shared" si="1"/>
        <v>289</v>
      </c>
      <c r="M36" s="344"/>
      <c r="N36" s="99">
        <v>17</v>
      </c>
      <c r="O36" s="8">
        <v>9</v>
      </c>
      <c r="P36" s="99" t="str">
        <f t="shared" si="2"/>
        <v>8x6.5</v>
      </c>
      <c r="Q36" s="3">
        <v>8</v>
      </c>
      <c r="R36" s="3">
        <v>6.5</v>
      </c>
      <c r="S36" s="3">
        <v>-12</v>
      </c>
      <c r="T36" s="16">
        <v>4.5</v>
      </c>
      <c r="U36" s="100" t="s">
        <v>85</v>
      </c>
      <c r="V36" s="16">
        <v>130.81</v>
      </c>
      <c r="W36" s="8">
        <v>31.17</v>
      </c>
      <c r="X36" s="51">
        <v>3640</v>
      </c>
      <c r="Y36" s="47" t="s">
        <v>5454</v>
      </c>
      <c r="Z36" s="79" t="s">
        <v>196</v>
      </c>
      <c r="AA36" s="51" t="str">
        <f t="shared" si="3"/>
        <v>17x9, 8x6.5, -12 OS</v>
      </c>
      <c r="AB36" s="80" t="s">
        <v>1903</v>
      </c>
      <c r="AC36" s="89">
        <f>_xlfn.IFNA(VLOOKUP(AB36,ACCESSORIES!F:J,5,FALSE),"N/A")</f>
        <v>33</v>
      </c>
      <c r="AD36" s="87" t="s">
        <v>85</v>
      </c>
      <c r="AE36" s="80" t="s">
        <v>85</v>
      </c>
      <c r="AF36" s="3" t="s">
        <v>3005</v>
      </c>
      <c r="AG36" s="99" t="s">
        <v>1937</v>
      </c>
      <c r="AH36" s="9">
        <f>_xlfn.IFNA(VLOOKUP(AG36,ACCESSORIES!F:J,5,FALSE),"N/A")</f>
        <v>1.1000000000000001</v>
      </c>
      <c r="AI36" s="99" t="s">
        <v>266</v>
      </c>
      <c r="AJ36" s="99" t="s">
        <v>85</v>
      </c>
      <c r="AK36" s="40" t="str">
        <f>_xlfn.IFNA(VLOOKUP(AJ36,ACCESSORIES!F:J,5,FALSE),"N/A")</f>
        <v>N/A</v>
      </c>
      <c r="AL36" s="99" t="s">
        <v>85</v>
      </c>
      <c r="AM36" s="99">
        <v>16.2</v>
      </c>
      <c r="AN36" s="99">
        <v>200</v>
      </c>
      <c r="AO36" s="25">
        <v>0</v>
      </c>
      <c r="AP36" s="25">
        <v>0</v>
      </c>
      <c r="AQ36" s="25">
        <v>23.1</v>
      </c>
      <c r="AR36" s="25">
        <v>28.8</v>
      </c>
      <c r="AS36" s="25">
        <v>208.5</v>
      </c>
      <c r="AT36" s="101">
        <v>205.1</v>
      </c>
      <c r="AU36" s="100">
        <v>124</v>
      </c>
      <c r="AV36" s="54">
        <v>98</v>
      </c>
      <c r="AW36" s="54">
        <v>100</v>
      </c>
      <c r="AX36" s="54">
        <v>88</v>
      </c>
      <c r="AY36" s="99" t="s">
        <v>85</v>
      </c>
      <c r="AZ36" s="98" t="str">
        <f>_xlfn.IFNA(VLOOKUP(AY36,ACCESSORIES!F:J,5,FALSE),"N/A")</f>
        <v>N/A</v>
      </c>
      <c r="BA36" s="99" t="s">
        <v>85</v>
      </c>
      <c r="BB36" s="98" t="str">
        <f>_xlfn.IFNA(VLOOKUP(BA36,ACCESSORIES!F:J,5,FALSE),"N/A")</f>
        <v>N/A</v>
      </c>
      <c r="BC36" s="77">
        <v>35.384193080672851</v>
      </c>
      <c r="BD36" s="56">
        <v>20.236220472440898</v>
      </c>
      <c r="BE36" s="56">
        <v>20.236220472440898</v>
      </c>
      <c r="BF36" s="56">
        <v>12.4409448818898</v>
      </c>
      <c r="BG36" s="378">
        <f t="shared" si="4"/>
        <v>8.348593599999983E-2</v>
      </c>
      <c r="BH36" s="80">
        <v>36</v>
      </c>
      <c r="BI36" s="114" t="s">
        <v>3532</v>
      </c>
      <c r="BJ36" s="50" t="s">
        <v>4050</v>
      </c>
      <c r="BK36" s="81" t="s">
        <v>4066</v>
      </c>
      <c r="BL36" s="81" t="s">
        <v>5502</v>
      </c>
      <c r="BM36" s="81" t="s">
        <v>5503</v>
      </c>
      <c r="BN36" s="81" t="s">
        <v>5477</v>
      </c>
      <c r="BO36" s="81" t="s">
        <v>5504</v>
      </c>
      <c r="BP36" s="81" t="s">
        <v>5505</v>
      </c>
      <c r="BQ36" s="81" t="s">
        <v>4068</v>
      </c>
      <c r="BR36" s="81"/>
      <c r="BS36" s="81"/>
      <c r="BT36" s="81"/>
      <c r="BU36" s="313" t="s">
        <v>6422</v>
      </c>
      <c r="BV36" s="377" t="s">
        <v>8106</v>
      </c>
      <c r="BW36" s="313" t="s">
        <v>6423</v>
      </c>
      <c r="BX36" s="377" t="s">
        <v>8107</v>
      </c>
      <c r="BY36" s="93" t="str">
        <f t="shared" si="5"/>
        <v>MR301 The Standard, 17x9, -12mm Offset, 8x6.5, 130.81mm Centerbore, Machined - Clear Coat</v>
      </c>
      <c r="BZ36" s="81" t="s">
        <v>3878</v>
      </c>
      <c r="CA36" s="81" t="s">
        <v>3879</v>
      </c>
      <c r="CB36" s="81" t="str">
        <f t="shared" si="6"/>
        <v>STREET (3XX)</v>
      </c>
    </row>
    <row r="37" spans="1:80" s="38" customFormat="1" ht="15" customHeight="1">
      <c r="A37" s="22">
        <f t="shared" si="0"/>
        <v>35</v>
      </c>
      <c r="B37" s="99" t="s">
        <v>84</v>
      </c>
      <c r="C37" s="99" t="s">
        <v>1072</v>
      </c>
      <c r="D37" s="99" t="s">
        <v>1114</v>
      </c>
      <c r="E37" s="91" t="str">
        <f>CONCATENATE(LEFT(D37,5),VLOOKUP(CONCATENATE(N37,"x",O37),'PART NUMBER GUIDE'!$B$9:$C$49,2,FALSE),VLOOKUP(CONCATENATE(P37, V37), 'PART NUMBER GUIDE'!$Q$6:$R$91, 2, FALSE),VLOOKUP(Y37,'PART NUMBER GUIDE'!$J$8:$K$43,2, FALSE),IF(U37="N/A",IF(ABS(S37)&lt;10,"0"&amp;ABS(S37),ABS(S37)),CONCATENATE(LEFT(U37,1),RIGHT(U37,1))), F37, G37)</f>
        <v>MR30179080512N</v>
      </c>
      <c r="F37" s="90" t="s">
        <v>2224</v>
      </c>
      <c r="G37" s="90"/>
      <c r="H37" s="79" t="s">
        <v>328</v>
      </c>
      <c r="I37" s="318">
        <v>40544</v>
      </c>
      <c r="J37" s="85" t="s">
        <v>1265</v>
      </c>
      <c r="K37" s="342">
        <v>289</v>
      </c>
      <c r="L37" s="92">
        <f t="shared" si="1"/>
        <v>289</v>
      </c>
      <c r="M37" s="344"/>
      <c r="N37" s="99">
        <v>17</v>
      </c>
      <c r="O37" s="8">
        <v>9</v>
      </c>
      <c r="P37" s="99" t="str">
        <f t="shared" si="2"/>
        <v>8x6.5</v>
      </c>
      <c r="Q37" s="3">
        <v>8</v>
      </c>
      <c r="R37" s="3">
        <v>6.5</v>
      </c>
      <c r="S37" s="3">
        <v>-12</v>
      </c>
      <c r="T37" s="16">
        <v>4.5</v>
      </c>
      <c r="U37" s="100" t="s">
        <v>85</v>
      </c>
      <c r="V37" s="16">
        <v>130.81</v>
      </c>
      <c r="W37" s="8">
        <v>31.29</v>
      </c>
      <c r="X37" s="51">
        <v>3640</v>
      </c>
      <c r="Y37" s="79" t="s">
        <v>2294</v>
      </c>
      <c r="Z37" s="79" t="s">
        <v>2987</v>
      </c>
      <c r="AA37" s="51" t="str">
        <f t="shared" si="3"/>
        <v>17x9, 8x6.5, -12 OS</v>
      </c>
      <c r="AB37" s="80" t="s">
        <v>1904</v>
      </c>
      <c r="AC37" s="89">
        <f>_xlfn.IFNA(VLOOKUP(AB37,ACCESSORIES!F:J,5,FALSE),"N/A")</f>
        <v>33</v>
      </c>
      <c r="AD37" s="87" t="s">
        <v>85</v>
      </c>
      <c r="AE37" s="99" t="s">
        <v>85</v>
      </c>
      <c r="AF37" s="3" t="s">
        <v>3005</v>
      </c>
      <c r="AG37" s="99" t="s">
        <v>1937</v>
      </c>
      <c r="AH37" s="9">
        <f>_xlfn.IFNA(VLOOKUP(AG37,ACCESSORIES!F:J,5,FALSE),"N/A")</f>
        <v>1.1000000000000001</v>
      </c>
      <c r="AI37" s="99" t="s">
        <v>266</v>
      </c>
      <c r="AJ37" s="99" t="s">
        <v>85</v>
      </c>
      <c r="AK37" s="40" t="str">
        <f>_xlfn.IFNA(VLOOKUP(AJ37,ACCESSORIES!F:J,5,FALSE),"N/A")</f>
        <v>N/A</v>
      </c>
      <c r="AL37" s="99" t="s">
        <v>85</v>
      </c>
      <c r="AM37" s="99">
        <v>16.2</v>
      </c>
      <c r="AN37" s="99">
        <v>200</v>
      </c>
      <c r="AO37" s="25">
        <v>0</v>
      </c>
      <c r="AP37" s="25">
        <v>0</v>
      </c>
      <c r="AQ37" s="25">
        <v>23.1</v>
      </c>
      <c r="AR37" s="25">
        <v>28.8</v>
      </c>
      <c r="AS37" s="25">
        <v>208.5</v>
      </c>
      <c r="AT37" s="101">
        <v>205.1</v>
      </c>
      <c r="AU37" s="100">
        <v>124</v>
      </c>
      <c r="AV37" s="54">
        <v>98</v>
      </c>
      <c r="AW37" s="54">
        <v>100</v>
      </c>
      <c r="AX37" s="54">
        <v>88</v>
      </c>
      <c r="AY37" s="99" t="s">
        <v>85</v>
      </c>
      <c r="AZ37" s="98" t="str">
        <f>_xlfn.IFNA(VLOOKUP(AY37,ACCESSORIES!F:J,5,FALSE),"N/A")</f>
        <v>N/A</v>
      </c>
      <c r="BA37" s="99" t="s">
        <v>85</v>
      </c>
      <c r="BB37" s="98" t="str">
        <f>_xlfn.IFNA(VLOOKUP(BA37,ACCESSORIES!F:J,5,FALSE),"N/A")</f>
        <v>N/A</v>
      </c>
      <c r="BC37" s="77">
        <v>35.487075469692464</v>
      </c>
      <c r="BD37" s="56">
        <v>20.236220472440898</v>
      </c>
      <c r="BE37" s="56">
        <v>20.236220472440898</v>
      </c>
      <c r="BF37" s="56">
        <v>12.4409448818898</v>
      </c>
      <c r="BG37" s="378">
        <f t="shared" si="4"/>
        <v>8.348593599999983E-2</v>
      </c>
      <c r="BH37" s="80">
        <v>36</v>
      </c>
      <c r="BI37" s="114" t="s">
        <v>3532</v>
      </c>
      <c r="BJ37" s="50" t="s">
        <v>4050</v>
      </c>
      <c r="BK37" s="81" t="s">
        <v>4066</v>
      </c>
      <c r="BL37" s="81" t="s">
        <v>5502</v>
      </c>
      <c r="BM37" s="81" t="s">
        <v>5503</v>
      </c>
      <c r="BN37" s="81" t="s">
        <v>5477</v>
      </c>
      <c r="BO37" s="81" t="s">
        <v>5504</v>
      </c>
      <c r="BP37" s="81" t="s">
        <v>5505</v>
      </c>
      <c r="BQ37" s="81" t="s">
        <v>4068</v>
      </c>
      <c r="BR37" s="81"/>
      <c r="BS37" s="81"/>
      <c r="BT37" s="81"/>
      <c r="BU37" s="313" t="s">
        <v>6424</v>
      </c>
      <c r="BV37" s="377" t="s">
        <v>8343</v>
      </c>
      <c r="BW37" s="313" t="s">
        <v>6425</v>
      </c>
      <c r="BX37" s="377" t="s">
        <v>8344</v>
      </c>
      <c r="BY37" s="93" t="str">
        <f t="shared" si="5"/>
        <v>MR301 The Standard, 17x9, -12mm Offset, 8x6.5, 130.81mm Centerbore, Matte Black</v>
      </c>
      <c r="BZ37" s="81" t="s">
        <v>3878</v>
      </c>
      <c r="CA37" s="81" t="s">
        <v>3879</v>
      </c>
      <c r="CB37" s="81" t="str">
        <f t="shared" si="6"/>
        <v>STREET (3XX)</v>
      </c>
    </row>
    <row r="38" spans="1:80" s="38" customFormat="1" ht="15" customHeight="1">
      <c r="A38" s="22">
        <f t="shared" si="0"/>
        <v>36</v>
      </c>
      <c r="B38" s="99" t="s">
        <v>84</v>
      </c>
      <c r="C38" s="99" t="s">
        <v>1072</v>
      </c>
      <c r="D38" s="99" t="s">
        <v>1114</v>
      </c>
      <c r="E38" s="91" t="str">
        <f>CONCATENATE(LEFT(D38,5),VLOOKUP(CONCATENATE(N38,"x",O38),'PART NUMBER GUIDE'!$B$9:$C$49,2,FALSE),VLOOKUP(CONCATENATE(P38, V38), 'PART NUMBER GUIDE'!$Q$6:$R$91, 2, FALSE),VLOOKUP(Y38,'PART NUMBER GUIDE'!$J$8:$K$43,2, FALSE),IF(U38="N/A",IF(ABS(S38)&lt;10,"0"&amp;ABS(S38),ABS(S38)),CONCATENATE(LEFT(U38,1),RIGHT(U38,1))), F38, G38)</f>
        <v>MR30179087512N</v>
      </c>
      <c r="F38" s="90" t="s">
        <v>2224</v>
      </c>
      <c r="G38" s="90"/>
      <c r="H38" s="79" t="s">
        <v>330</v>
      </c>
      <c r="I38" s="318">
        <v>40544</v>
      </c>
      <c r="J38" s="85" t="s">
        <v>1265</v>
      </c>
      <c r="K38" s="342">
        <v>289</v>
      </c>
      <c r="L38" s="92">
        <f t="shared" si="1"/>
        <v>289</v>
      </c>
      <c r="M38" s="344"/>
      <c r="N38" s="99">
        <v>17</v>
      </c>
      <c r="O38" s="8">
        <v>9</v>
      </c>
      <c r="P38" s="99" t="str">
        <f t="shared" si="2"/>
        <v>8x170</v>
      </c>
      <c r="Q38" s="3">
        <v>8</v>
      </c>
      <c r="R38" s="3">
        <v>170</v>
      </c>
      <c r="S38" s="3">
        <v>-12</v>
      </c>
      <c r="T38" s="16">
        <v>4.5</v>
      </c>
      <c r="U38" s="100" t="s">
        <v>85</v>
      </c>
      <c r="V38" s="16">
        <v>130.81</v>
      </c>
      <c r="W38" s="8">
        <v>31.53</v>
      </c>
      <c r="X38" s="51">
        <v>3640</v>
      </c>
      <c r="Y38" s="79" t="s">
        <v>2294</v>
      </c>
      <c r="Z38" s="79" t="s">
        <v>2987</v>
      </c>
      <c r="AA38" s="51" t="str">
        <f t="shared" si="3"/>
        <v>17x9, 8x170, -12 OS</v>
      </c>
      <c r="AB38" s="80" t="s">
        <v>1904</v>
      </c>
      <c r="AC38" s="89">
        <f>_xlfn.IFNA(VLOOKUP(AB38,ACCESSORIES!F:J,5,FALSE),"N/A")</f>
        <v>33</v>
      </c>
      <c r="AD38" s="87" t="s">
        <v>85</v>
      </c>
      <c r="AE38" s="99" t="s">
        <v>85</v>
      </c>
      <c r="AF38" s="3" t="s">
        <v>3005</v>
      </c>
      <c r="AG38" s="99" t="s">
        <v>1937</v>
      </c>
      <c r="AH38" s="9">
        <f>_xlfn.IFNA(VLOOKUP(AG38,ACCESSORIES!F:J,5,FALSE),"N/A")</f>
        <v>1.1000000000000001</v>
      </c>
      <c r="AI38" s="99" t="s">
        <v>266</v>
      </c>
      <c r="AJ38" s="99" t="s">
        <v>85</v>
      </c>
      <c r="AK38" s="40" t="str">
        <f>_xlfn.IFNA(VLOOKUP(AJ38,ACCESSORIES!F:J,5,FALSE),"N/A")</f>
        <v>N/A</v>
      </c>
      <c r="AL38" s="99" t="s">
        <v>85</v>
      </c>
      <c r="AM38" s="99">
        <v>16.2</v>
      </c>
      <c r="AN38" s="99">
        <v>200</v>
      </c>
      <c r="AO38" s="25">
        <v>0</v>
      </c>
      <c r="AP38" s="25">
        <v>0</v>
      </c>
      <c r="AQ38" s="25">
        <v>23.1</v>
      </c>
      <c r="AR38" s="25">
        <v>28.8</v>
      </c>
      <c r="AS38" s="25">
        <v>208.5</v>
      </c>
      <c r="AT38" s="101">
        <v>205.1</v>
      </c>
      <c r="AU38" s="100">
        <v>124</v>
      </c>
      <c r="AV38" s="54">
        <v>98</v>
      </c>
      <c r="AW38" s="54">
        <v>100</v>
      </c>
      <c r="AX38" s="54">
        <v>88</v>
      </c>
      <c r="AY38" s="99" t="s">
        <v>85</v>
      </c>
      <c r="AZ38" s="98" t="str">
        <f>_xlfn.IFNA(VLOOKUP(AY38,ACCESSORIES!F:J,5,FALSE),"N/A")</f>
        <v>N/A</v>
      </c>
      <c r="BA38" s="99" t="s">
        <v>85</v>
      </c>
      <c r="BB38" s="98" t="str">
        <f>_xlfn.IFNA(VLOOKUP(BA38,ACCESSORIES!F:J,5,FALSE),"N/A")</f>
        <v>N/A</v>
      </c>
      <c r="BC38" s="77">
        <v>35.736932700168659</v>
      </c>
      <c r="BD38" s="56">
        <v>20.236220472440898</v>
      </c>
      <c r="BE38" s="56">
        <v>20.236220472440898</v>
      </c>
      <c r="BF38" s="56">
        <v>12.4409448818898</v>
      </c>
      <c r="BG38" s="378">
        <f t="shared" si="4"/>
        <v>8.348593599999983E-2</v>
      </c>
      <c r="BH38" s="80">
        <v>36</v>
      </c>
      <c r="BI38" s="114" t="s">
        <v>3532</v>
      </c>
      <c r="BJ38" s="50" t="s">
        <v>4050</v>
      </c>
      <c r="BK38" s="81" t="s">
        <v>4066</v>
      </c>
      <c r="BL38" s="81" t="s">
        <v>5502</v>
      </c>
      <c r="BM38" s="81" t="s">
        <v>5503</v>
      </c>
      <c r="BN38" s="81" t="s">
        <v>5477</v>
      </c>
      <c r="BO38" s="81" t="s">
        <v>5504</v>
      </c>
      <c r="BP38" s="81" t="s">
        <v>5505</v>
      </c>
      <c r="BQ38" s="81" t="s">
        <v>4068</v>
      </c>
      <c r="BR38" s="81"/>
      <c r="BS38" s="81"/>
      <c r="BT38" s="81"/>
      <c r="BU38" s="313" t="s">
        <v>6424</v>
      </c>
      <c r="BV38" s="377" t="s">
        <v>8343</v>
      </c>
      <c r="BW38" s="313" t="s">
        <v>6425</v>
      </c>
      <c r="BX38" s="377" t="s">
        <v>8344</v>
      </c>
      <c r="BY38" s="93" t="str">
        <f t="shared" si="5"/>
        <v>MR301 The Standard, 17x9, -12mm Offset, 8x170, 130.81mm Centerbore, Matte Black</v>
      </c>
      <c r="BZ38" s="81" t="s">
        <v>3878</v>
      </c>
      <c r="CA38" s="81" t="s">
        <v>3879</v>
      </c>
      <c r="CB38" s="81" t="str">
        <f t="shared" si="6"/>
        <v>STREET (3XX)</v>
      </c>
    </row>
    <row r="39" spans="1:80" s="38" customFormat="1" ht="15" customHeight="1">
      <c r="A39" s="22">
        <f t="shared" si="0"/>
        <v>37</v>
      </c>
      <c r="B39" s="99" t="s">
        <v>84</v>
      </c>
      <c r="C39" s="99" t="s">
        <v>1072</v>
      </c>
      <c r="D39" s="99" t="s">
        <v>1114</v>
      </c>
      <c r="E39" s="91" t="str">
        <f>CONCATENATE(LEFT(D39,5),VLOOKUP(CONCATENATE(N39,"x",O39),'PART NUMBER GUIDE'!$B$9:$C$49,2,FALSE),VLOOKUP(CONCATENATE(P39, V39), 'PART NUMBER GUIDE'!$Q$6:$R$91, 2, FALSE),VLOOKUP(Y39,'PART NUMBER GUIDE'!$J$8:$K$43,2, FALSE),IF(U39="N/A",IF(ABS(S39)&lt;10,"0"&amp;ABS(S39),ABS(S39)),CONCATENATE(LEFT(U39,1),RIGHT(U39,1))), F39, G39)</f>
        <v>MR30189016318</v>
      </c>
      <c r="F39" s="90"/>
      <c r="G39" s="90"/>
      <c r="H39" s="79" t="s">
        <v>331</v>
      </c>
      <c r="I39" s="318">
        <v>40544</v>
      </c>
      <c r="J39" s="85" t="s">
        <v>1265</v>
      </c>
      <c r="K39" s="342">
        <v>339</v>
      </c>
      <c r="L39" s="92">
        <f t="shared" si="1"/>
        <v>339</v>
      </c>
      <c r="M39" s="344"/>
      <c r="N39" s="99">
        <v>18</v>
      </c>
      <c r="O39" s="8">
        <v>9</v>
      </c>
      <c r="P39" s="99" t="str">
        <f t="shared" si="2"/>
        <v>6x135</v>
      </c>
      <c r="Q39" s="3">
        <v>6</v>
      </c>
      <c r="R39" s="3">
        <v>135</v>
      </c>
      <c r="S39" s="3">
        <v>18</v>
      </c>
      <c r="T39" s="16">
        <v>5.75</v>
      </c>
      <c r="U39" s="100" t="s">
        <v>85</v>
      </c>
      <c r="V39" s="16">
        <v>94</v>
      </c>
      <c r="W39" s="8">
        <v>30.31</v>
      </c>
      <c r="X39" s="51">
        <v>2650</v>
      </c>
      <c r="Y39" s="47" t="s">
        <v>5454</v>
      </c>
      <c r="Z39" s="79" t="s">
        <v>196</v>
      </c>
      <c r="AA39" s="51" t="str">
        <f t="shared" si="3"/>
        <v>18x9, 6x135, 18 OS</v>
      </c>
      <c r="AB39" s="80" t="s">
        <v>1575</v>
      </c>
      <c r="AC39" s="89">
        <f>_xlfn.IFNA(VLOOKUP(AB39,ACCESSORIES!F:J,5,FALSE),"N/A")</f>
        <v>33</v>
      </c>
      <c r="AD39" s="87" t="s">
        <v>85</v>
      </c>
      <c r="AE39" s="80" t="s">
        <v>85</v>
      </c>
      <c r="AF39" s="80" t="s">
        <v>3000</v>
      </c>
      <c r="AG39" s="99" t="s">
        <v>1937</v>
      </c>
      <c r="AH39" s="9">
        <f>_xlfn.IFNA(VLOOKUP(AG39,ACCESSORIES!F:J,5,FALSE),"N/A")</f>
        <v>1.1000000000000001</v>
      </c>
      <c r="AI39" s="99" t="s">
        <v>266</v>
      </c>
      <c r="AJ39" s="99" t="s">
        <v>85</v>
      </c>
      <c r="AK39" s="40" t="str">
        <f>_xlfn.IFNA(VLOOKUP(AJ39,ACCESSORIES!F:J,5,FALSE),"N/A")</f>
        <v>N/A</v>
      </c>
      <c r="AL39" s="99" t="s">
        <v>85</v>
      </c>
      <c r="AM39" s="99">
        <v>16.2</v>
      </c>
      <c r="AN39" s="99">
        <v>175</v>
      </c>
      <c r="AO39" s="25">
        <v>2.1</v>
      </c>
      <c r="AP39" s="25">
        <v>16</v>
      </c>
      <c r="AQ39" s="25">
        <v>29.3</v>
      </c>
      <c r="AR39" s="25">
        <v>30.3</v>
      </c>
      <c r="AS39" s="25">
        <v>218.9</v>
      </c>
      <c r="AT39" s="101">
        <v>214.1</v>
      </c>
      <c r="AU39" s="100">
        <v>88.8</v>
      </c>
      <c r="AV39" s="54">
        <v>79.8</v>
      </c>
      <c r="AW39" s="54">
        <v>79.8</v>
      </c>
      <c r="AX39" s="54">
        <v>94</v>
      </c>
      <c r="AY39" s="99" t="s">
        <v>85</v>
      </c>
      <c r="AZ39" s="98" t="str">
        <f>_xlfn.IFNA(VLOOKUP(AY39,ACCESSORIES!F:J,5,FALSE),"N/A")</f>
        <v>N/A</v>
      </c>
      <c r="BA39" s="99" t="s">
        <v>85</v>
      </c>
      <c r="BB39" s="98" t="str">
        <f>_xlfn.IFNA(VLOOKUP(BA39,ACCESSORIES!F:J,5,FALSE),"N/A")</f>
        <v>N/A</v>
      </c>
      <c r="BC39" s="77">
        <v>34.50234403193334</v>
      </c>
      <c r="BD39" s="56">
        <v>21.141732283464599</v>
      </c>
      <c r="BE39" s="56">
        <v>21.141732283464599</v>
      </c>
      <c r="BF39" s="56">
        <v>11.929133858267701</v>
      </c>
      <c r="BG39" s="378">
        <f t="shared" si="4"/>
        <v>8.7375807000000152E-2</v>
      </c>
      <c r="BH39" s="80">
        <v>36</v>
      </c>
      <c r="BI39" s="114" t="s">
        <v>3532</v>
      </c>
      <c r="BJ39" s="50" t="s">
        <v>4050</v>
      </c>
      <c r="BK39" s="81" t="s">
        <v>4066</v>
      </c>
      <c r="BL39" s="81" t="s">
        <v>5502</v>
      </c>
      <c r="BM39" s="81" t="s">
        <v>5503</v>
      </c>
      <c r="BN39" s="81" t="s">
        <v>5477</v>
      </c>
      <c r="BO39" s="81" t="s">
        <v>5504</v>
      </c>
      <c r="BP39" s="81" t="s">
        <v>5505</v>
      </c>
      <c r="BQ39" s="81" t="s">
        <v>4068</v>
      </c>
      <c r="BR39" s="81"/>
      <c r="BS39" s="81"/>
      <c r="BT39" s="81"/>
      <c r="BU39" s="313" t="s">
        <v>6420</v>
      </c>
      <c r="BV39" s="377" t="s">
        <v>8206</v>
      </c>
      <c r="BW39" s="313" t="s">
        <v>6421</v>
      </c>
      <c r="BX39" s="377" t="s">
        <v>8207</v>
      </c>
      <c r="BY39" s="93" t="str">
        <f t="shared" si="5"/>
        <v>MR301 The Standard, 18x9, +18mm Offset, 6x135, 94mm Centerbore, Machined - Clear Coat</v>
      </c>
      <c r="BZ39" s="81" t="s">
        <v>3878</v>
      </c>
      <c r="CA39" s="81" t="s">
        <v>3879</v>
      </c>
      <c r="CB39" s="81" t="str">
        <f t="shared" si="6"/>
        <v>STREET (3XX)</v>
      </c>
    </row>
    <row r="40" spans="1:80" s="38" customFormat="1" ht="15" customHeight="1">
      <c r="A40" s="22">
        <f t="shared" si="0"/>
        <v>38</v>
      </c>
      <c r="B40" s="99" t="s">
        <v>84</v>
      </c>
      <c r="C40" s="99" t="s">
        <v>1072</v>
      </c>
      <c r="D40" s="99" t="s">
        <v>1114</v>
      </c>
      <c r="E40" s="91" t="str">
        <f>CONCATENATE(LEFT(D40,5),VLOOKUP(CONCATENATE(N40,"x",O40),'PART NUMBER GUIDE'!$B$9:$C$49,2,FALSE),VLOOKUP(CONCATENATE(P40, V40), 'PART NUMBER GUIDE'!$Q$6:$R$91, 2, FALSE),VLOOKUP(Y40,'PART NUMBER GUIDE'!$J$8:$K$43,2, FALSE),IF(U40="N/A",IF(ABS(S40)&lt;10,"0"&amp;ABS(S40),ABS(S40)),CONCATENATE(LEFT(U40,1),RIGHT(U40,1))), F40, G40)</f>
        <v>MR30189016518</v>
      </c>
      <c r="F40" s="90"/>
      <c r="G40" s="90"/>
      <c r="H40" s="79" t="s">
        <v>332</v>
      </c>
      <c r="I40" s="318">
        <v>40544</v>
      </c>
      <c r="J40" s="85" t="s">
        <v>1265</v>
      </c>
      <c r="K40" s="342">
        <v>339</v>
      </c>
      <c r="L40" s="92">
        <f t="shared" si="1"/>
        <v>339</v>
      </c>
      <c r="M40" s="344"/>
      <c r="N40" s="99">
        <v>18</v>
      </c>
      <c r="O40" s="8">
        <v>9</v>
      </c>
      <c r="P40" s="99" t="str">
        <f t="shared" si="2"/>
        <v>6x135</v>
      </c>
      <c r="Q40" s="3">
        <v>6</v>
      </c>
      <c r="R40" s="3">
        <v>135</v>
      </c>
      <c r="S40" s="3">
        <v>18</v>
      </c>
      <c r="T40" s="16">
        <v>5.75</v>
      </c>
      <c r="U40" s="100" t="s">
        <v>85</v>
      </c>
      <c r="V40" s="16">
        <v>94</v>
      </c>
      <c r="W40" s="8">
        <v>30.64</v>
      </c>
      <c r="X40" s="51">
        <v>2650</v>
      </c>
      <c r="Y40" s="79" t="s">
        <v>2294</v>
      </c>
      <c r="Z40" s="79" t="s">
        <v>2987</v>
      </c>
      <c r="AA40" s="51" t="str">
        <f t="shared" si="3"/>
        <v>18x9, 6x135, 18 OS</v>
      </c>
      <c r="AB40" s="80" t="s">
        <v>1725</v>
      </c>
      <c r="AC40" s="89">
        <f>_xlfn.IFNA(VLOOKUP(AB40,ACCESSORIES!F:J,5,FALSE),"N/A")</f>
        <v>33</v>
      </c>
      <c r="AD40" s="87" t="s">
        <v>85</v>
      </c>
      <c r="AE40" s="99" t="s">
        <v>85</v>
      </c>
      <c r="AF40" s="80" t="s">
        <v>3000</v>
      </c>
      <c r="AG40" s="99" t="s">
        <v>1937</v>
      </c>
      <c r="AH40" s="9">
        <f>_xlfn.IFNA(VLOOKUP(AG40,ACCESSORIES!F:J,5,FALSE),"N/A")</f>
        <v>1.1000000000000001</v>
      </c>
      <c r="AI40" s="99" t="s">
        <v>266</v>
      </c>
      <c r="AJ40" s="99" t="s">
        <v>85</v>
      </c>
      <c r="AK40" s="40" t="str">
        <f>_xlfn.IFNA(VLOOKUP(AJ40,ACCESSORIES!F:J,5,FALSE),"N/A")</f>
        <v>N/A</v>
      </c>
      <c r="AL40" s="99" t="s">
        <v>85</v>
      </c>
      <c r="AM40" s="99">
        <v>16.2</v>
      </c>
      <c r="AN40" s="99">
        <v>175</v>
      </c>
      <c r="AO40" s="25">
        <v>2.1</v>
      </c>
      <c r="AP40" s="25">
        <v>16</v>
      </c>
      <c r="AQ40" s="25">
        <v>29.3</v>
      </c>
      <c r="AR40" s="25">
        <v>30.3</v>
      </c>
      <c r="AS40" s="25">
        <v>218.9</v>
      </c>
      <c r="AT40" s="101">
        <v>214.1</v>
      </c>
      <c r="AU40" s="100">
        <v>88.8</v>
      </c>
      <c r="AV40" s="54">
        <v>79.8</v>
      </c>
      <c r="AW40" s="54">
        <v>79.8</v>
      </c>
      <c r="AX40" s="54">
        <v>94</v>
      </c>
      <c r="AY40" s="99" t="s">
        <v>85</v>
      </c>
      <c r="AZ40" s="98" t="str">
        <f>_xlfn.IFNA(VLOOKUP(AY40,ACCESSORIES!F:J,5,FALSE),"N/A")</f>
        <v>N/A</v>
      </c>
      <c r="BA40" s="99" t="s">
        <v>85</v>
      </c>
      <c r="BB40" s="98" t="str">
        <f>_xlfn.IFNA(VLOOKUP(BA40,ACCESSORIES!F:J,5,FALSE),"N/A")</f>
        <v>N/A</v>
      </c>
      <c r="BC40" s="77">
        <v>34.833037425210655</v>
      </c>
      <c r="BD40" s="56">
        <v>21.141732283464599</v>
      </c>
      <c r="BE40" s="56">
        <v>21.141732283464599</v>
      </c>
      <c r="BF40" s="56">
        <v>11.929133858267701</v>
      </c>
      <c r="BG40" s="378">
        <f t="shared" si="4"/>
        <v>8.7375807000000152E-2</v>
      </c>
      <c r="BH40" s="80">
        <v>36</v>
      </c>
      <c r="BI40" s="114" t="s">
        <v>3532</v>
      </c>
      <c r="BJ40" s="50" t="s">
        <v>4050</v>
      </c>
      <c r="BK40" s="81" t="s">
        <v>4066</v>
      </c>
      <c r="BL40" s="81" t="s">
        <v>5502</v>
      </c>
      <c r="BM40" s="81" t="s">
        <v>5503</v>
      </c>
      <c r="BN40" s="81" t="s">
        <v>5477</v>
      </c>
      <c r="BO40" s="81" t="s">
        <v>5504</v>
      </c>
      <c r="BP40" s="81" t="s">
        <v>5505</v>
      </c>
      <c r="BQ40" s="81" t="s">
        <v>4068</v>
      </c>
      <c r="BR40" s="81"/>
      <c r="BS40" s="81"/>
      <c r="BT40" s="81"/>
      <c r="BU40" s="313" t="s">
        <v>6417</v>
      </c>
      <c r="BV40" s="377" t="s">
        <v>8502</v>
      </c>
      <c r="BW40" s="313" t="s">
        <v>6416</v>
      </c>
      <c r="BX40" s="377" t="s">
        <v>8503</v>
      </c>
      <c r="BY40" s="93" t="str">
        <f t="shared" si="5"/>
        <v>MR301 The Standard, 18x9, +18mm Offset, 6x135, 94mm Centerbore, Matte Black</v>
      </c>
      <c r="BZ40" s="81" t="s">
        <v>3878</v>
      </c>
      <c r="CA40" s="81" t="s">
        <v>3879</v>
      </c>
      <c r="CB40" s="81" t="str">
        <f t="shared" si="6"/>
        <v>STREET (3XX)</v>
      </c>
    </row>
    <row r="41" spans="1:80" s="38" customFormat="1" ht="15" customHeight="1">
      <c r="A41" s="22">
        <f t="shared" si="0"/>
        <v>39</v>
      </c>
      <c r="B41" s="99" t="s">
        <v>84</v>
      </c>
      <c r="C41" s="99" t="s">
        <v>1072</v>
      </c>
      <c r="D41" s="99" t="s">
        <v>1114</v>
      </c>
      <c r="E41" s="91" t="str">
        <f>CONCATENATE(LEFT(D41,5),VLOOKUP(CONCATENATE(N41,"x",O41),'PART NUMBER GUIDE'!$B$9:$C$49,2,FALSE),VLOOKUP(CONCATENATE(P41, V41), 'PART NUMBER GUIDE'!$Q$6:$R$91, 2, FALSE),VLOOKUP(Y41,'PART NUMBER GUIDE'!$J$8:$K$43,2, FALSE),IF(U41="N/A",IF(ABS(S41)&lt;10,"0"&amp;ABS(S41),ABS(S41)),CONCATENATE(LEFT(U41,1),RIGHT(U41,1))), F41, G41)</f>
        <v>MR30189050512N</v>
      </c>
      <c r="F41" s="90" t="s">
        <v>2224</v>
      </c>
      <c r="G41" s="90"/>
      <c r="H41" s="79" t="s">
        <v>333</v>
      </c>
      <c r="I41" s="318">
        <v>40544</v>
      </c>
      <c r="J41" s="85" t="s">
        <v>1265</v>
      </c>
      <c r="K41" s="342">
        <v>339</v>
      </c>
      <c r="L41" s="92">
        <f t="shared" si="1"/>
        <v>339</v>
      </c>
      <c r="M41" s="344"/>
      <c r="N41" s="99">
        <v>18</v>
      </c>
      <c r="O41" s="8">
        <v>9</v>
      </c>
      <c r="P41" s="99" t="str">
        <f t="shared" si="2"/>
        <v>5x5</v>
      </c>
      <c r="Q41" s="3">
        <v>5</v>
      </c>
      <c r="R41" s="25">
        <v>5</v>
      </c>
      <c r="S41" s="3">
        <v>-12</v>
      </c>
      <c r="T41" s="16">
        <v>4.5</v>
      </c>
      <c r="U41" s="100" t="s">
        <v>85</v>
      </c>
      <c r="V41" s="16">
        <v>94</v>
      </c>
      <c r="W41" s="8">
        <v>31.04</v>
      </c>
      <c r="X41" s="51">
        <v>2650</v>
      </c>
      <c r="Y41" s="79" t="s">
        <v>2294</v>
      </c>
      <c r="Z41" s="79" t="s">
        <v>2987</v>
      </c>
      <c r="AA41" s="51" t="str">
        <f t="shared" si="3"/>
        <v>18x9, 5x5, -12 OS</v>
      </c>
      <c r="AB41" s="80" t="s">
        <v>1725</v>
      </c>
      <c r="AC41" s="89">
        <f>_xlfn.IFNA(VLOOKUP(AB41,ACCESSORIES!F:J,5,FALSE),"N/A")</f>
        <v>33</v>
      </c>
      <c r="AD41" s="87" t="s">
        <v>85</v>
      </c>
      <c r="AE41" s="80" t="s">
        <v>85</v>
      </c>
      <c r="AF41" s="80" t="s">
        <v>3000</v>
      </c>
      <c r="AG41" s="99" t="s">
        <v>1937</v>
      </c>
      <c r="AH41" s="9">
        <f>_xlfn.IFNA(VLOOKUP(AG41,ACCESSORIES!F:J,5,FALSE),"N/A")</f>
        <v>1.1000000000000001</v>
      </c>
      <c r="AI41" s="99" t="s">
        <v>266</v>
      </c>
      <c r="AJ41" s="99" t="s">
        <v>85</v>
      </c>
      <c r="AK41" s="40" t="str">
        <f>_xlfn.IFNA(VLOOKUP(AJ41,ACCESSORIES!F:J,5,FALSE),"N/A")</f>
        <v>N/A</v>
      </c>
      <c r="AL41" s="99" t="s">
        <v>85</v>
      </c>
      <c r="AM41" s="99">
        <v>16.2</v>
      </c>
      <c r="AN41" s="99">
        <v>160</v>
      </c>
      <c r="AO41" s="25">
        <v>8.6</v>
      </c>
      <c r="AP41" s="25">
        <v>17.899999999999999</v>
      </c>
      <c r="AQ41" s="25">
        <v>29.7</v>
      </c>
      <c r="AR41" s="25">
        <v>28.8</v>
      </c>
      <c r="AS41" s="25">
        <v>221.5</v>
      </c>
      <c r="AT41" s="101">
        <v>217.1</v>
      </c>
      <c r="AU41" s="100">
        <v>88.8</v>
      </c>
      <c r="AV41" s="54">
        <v>79.8</v>
      </c>
      <c r="AW41" s="54">
        <v>79.8</v>
      </c>
      <c r="AX41" s="54">
        <v>90</v>
      </c>
      <c r="AY41" s="99" t="s">
        <v>85</v>
      </c>
      <c r="AZ41" s="98" t="str">
        <f>_xlfn.IFNA(VLOOKUP(AY41,ACCESSORIES!F:J,5,FALSE),"N/A")</f>
        <v>N/A</v>
      </c>
      <c r="BA41" s="99" t="s">
        <v>85</v>
      </c>
      <c r="BB41" s="98" t="str">
        <f>_xlfn.IFNA(VLOOKUP(BA41,ACCESSORIES!F:J,5,FALSE),"N/A")</f>
        <v>N/A</v>
      </c>
      <c r="BC41" s="77">
        <v>35.229869497143433</v>
      </c>
      <c r="BD41" s="56">
        <v>21.141732283464599</v>
      </c>
      <c r="BE41" s="56">
        <v>21.141732283464599</v>
      </c>
      <c r="BF41" s="56">
        <v>11.929133858267701</v>
      </c>
      <c r="BG41" s="378">
        <f t="shared" si="4"/>
        <v>8.7375807000000152E-2</v>
      </c>
      <c r="BH41" s="80">
        <v>36</v>
      </c>
      <c r="BI41" s="114" t="s">
        <v>3532</v>
      </c>
      <c r="BJ41" s="50" t="s">
        <v>4050</v>
      </c>
      <c r="BK41" s="81" t="s">
        <v>4066</v>
      </c>
      <c r="BL41" s="81" t="s">
        <v>5502</v>
      </c>
      <c r="BM41" s="81" t="s">
        <v>5503</v>
      </c>
      <c r="BN41" s="81" t="s">
        <v>5477</v>
      </c>
      <c r="BO41" s="81" t="s">
        <v>5504</v>
      </c>
      <c r="BP41" s="81" t="s">
        <v>5505</v>
      </c>
      <c r="BQ41" s="81" t="s">
        <v>4068</v>
      </c>
      <c r="BR41" s="81"/>
      <c r="BS41" s="81"/>
      <c r="BT41" s="81"/>
      <c r="BU41" s="353" t="s">
        <v>6412</v>
      </c>
      <c r="BV41" s="384" t="s">
        <v>8335</v>
      </c>
      <c r="BW41" s="353" t="s">
        <v>6414</v>
      </c>
      <c r="BX41" s="384" t="s">
        <v>8336</v>
      </c>
      <c r="BY41" s="93" t="str">
        <f t="shared" si="5"/>
        <v>MR301 The Standard, 18x9, -12mm Offset, 5x5, 94mm Centerbore, Matte Black</v>
      </c>
      <c r="BZ41" s="81" t="s">
        <v>3878</v>
      </c>
      <c r="CA41" s="81" t="s">
        <v>3879</v>
      </c>
      <c r="CB41" s="81" t="str">
        <f t="shared" si="6"/>
        <v>STREET (3XX)</v>
      </c>
    </row>
    <row r="42" spans="1:80" s="38" customFormat="1" ht="15" customHeight="1">
      <c r="A42" s="22">
        <f t="shared" si="0"/>
        <v>40</v>
      </c>
      <c r="B42" s="99" t="s">
        <v>84</v>
      </c>
      <c r="C42" s="99" t="s">
        <v>1072</v>
      </c>
      <c r="D42" s="99" t="s">
        <v>1114</v>
      </c>
      <c r="E42" s="91" t="str">
        <f>CONCATENATE(LEFT(D42,5),VLOOKUP(CONCATENATE(N42,"x",O42),'PART NUMBER GUIDE'!$B$9:$C$49,2,FALSE),VLOOKUP(CONCATENATE(P42, V42), 'PART NUMBER GUIDE'!$Q$6:$R$91, 2, FALSE),VLOOKUP(Y42,'PART NUMBER GUIDE'!$J$8:$K$43,2, FALSE),IF(U42="N/A",IF(ABS(S42)&lt;10,"0"&amp;ABS(S42),ABS(S42)),CONCATENATE(LEFT(U42,1),RIGHT(U42,1))), F42, G42)</f>
        <v>MR30189055512N</v>
      </c>
      <c r="F42" s="90" t="s">
        <v>2224</v>
      </c>
      <c r="G42" s="90"/>
      <c r="H42" s="79" t="s">
        <v>336</v>
      </c>
      <c r="I42" s="318">
        <v>40544</v>
      </c>
      <c r="J42" s="85" t="s">
        <v>1265</v>
      </c>
      <c r="K42" s="342">
        <v>339</v>
      </c>
      <c r="L42" s="92">
        <f t="shared" si="1"/>
        <v>339</v>
      </c>
      <c r="M42" s="344"/>
      <c r="N42" s="99">
        <v>18</v>
      </c>
      <c r="O42" s="8">
        <v>9</v>
      </c>
      <c r="P42" s="99" t="str">
        <f t="shared" si="2"/>
        <v>5x5.5</v>
      </c>
      <c r="Q42" s="3">
        <v>5</v>
      </c>
      <c r="R42" s="3">
        <v>5.5</v>
      </c>
      <c r="S42" s="3">
        <v>-12</v>
      </c>
      <c r="T42" s="16">
        <v>4.5</v>
      </c>
      <c r="U42" s="100" t="s">
        <v>85</v>
      </c>
      <c r="V42" s="16">
        <v>108</v>
      </c>
      <c r="W42" s="8">
        <v>31.04</v>
      </c>
      <c r="X42" s="51">
        <v>2650</v>
      </c>
      <c r="Y42" s="79" t="s">
        <v>2294</v>
      </c>
      <c r="Z42" s="79" t="s">
        <v>2987</v>
      </c>
      <c r="AA42" s="51" t="str">
        <f t="shared" si="3"/>
        <v>18x9, 5x5.5, -12 OS</v>
      </c>
      <c r="AB42" s="80" t="s">
        <v>1579</v>
      </c>
      <c r="AC42" s="89">
        <f>_xlfn.IFNA(VLOOKUP(AB42,ACCESSORIES!F:J,5,FALSE),"N/A")</f>
        <v>33</v>
      </c>
      <c r="AD42" s="87" t="s">
        <v>85</v>
      </c>
      <c r="AE42" s="80" t="s">
        <v>85</v>
      </c>
      <c r="AF42" s="99" t="s">
        <v>3001</v>
      </c>
      <c r="AG42" s="99" t="s">
        <v>1937</v>
      </c>
      <c r="AH42" s="9">
        <f>_xlfn.IFNA(VLOOKUP(AG42,ACCESSORIES!F:J,5,FALSE),"N/A")</f>
        <v>1.1000000000000001</v>
      </c>
      <c r="AI42" s="99" t="s">
        <v>266</v>
      </c>
      <c r="AJ42" s="99" t="s">
        <v>85</v>
      </c>
      <c r="AK42" s="40" t="str">
        <f>_xlfn.IFNA(VLOOKUP(AJ42,ACCESSORIES!F:J,5,FALSE),"N/A")</f>
        <v>N/A</v>
      </c>
      <c r="AL42" s="99" t="s">
        <v>85</v>
      </c>
      <c r="AM42" s="99">
        <v>16.2</v>
      </c>
      <c r="AN42" s="99">
        <v>178</v>
      </c>
      <c r="AO42" s="25">
        <v>0</v>
      </c>
      <c r="AP42" s="25">
        <v>16</v>
      </c>
      <c r="AQ42" s="25">
        <v>29.3</v>
      </c>
      <c r="AR42" s="25">
        <v>28.8</v>
      </c>
      <c r="AS42" s="25">
        <v>221.5</v>
      </c>
      <c r="AT42" s="101">
        <v>217.1</v>
      </c>
      <c r="AU42" s="100">
        <v>106.4</v>
      </c>
      <c r="AV42" s="54">
        <v>55</v>
      </c>
      <c r="AW42" s="54">
        <v>55</v>
      </c>
      <c r="AX42" s="54">
        <v>90</v>
      </c>
      <c r="AY42" s="99" t="s">
        <v>85</v>
      </c>
      <c r="AZ42" s="98" t="str">
        <f>_xlfn.IFNA(VLOOKUP(AY42,ACCESSORIES!F:J,5,FALSE),"N/A")</f>
        <v>N/A</v>
      </c>
      <c r="BA42" s="99" t="s">
        <v>85</v>
      </c>
      <c r="BB42" s="98" t="str">
        <f>_xlfn.IFNA(VLOOKUP(BA42,ACCESSORIES!F:J,5,FALSE),"N/A")</f>
        <v>N/A</v>
      </c>
      <c r="BC42" s="77">
        <v>35.369495596527194</v>
      </c>
      <c r="BD42" s="56">
        <v>21.141732283464599</v>
      </c>
      <c r="BE42" s="56">
        <v>21.141732283464599</v>
      </c>
      <c r="BF42" s="56">
        <v>11.929133858267701</v>
      </c>
      <c r="BG42" s="378">
        <f t="shared" si="4"/>
        <v>8.7375807000000152E-2</v>
      </c>
      <c r="BH42" s="80">
        <v>36</v>
      </c>
      <c r="BI42" s="114" t="s">
        <v>3532</v>
      </c>
      <c r="BJ42" s="50" t="s">
        <v>4050</v>
      </c>
      <c r="BK42" s="81" t="s">
        <v>4066</v>
      </c>
      <c r="BL42" s="81" t="s">
        <v>5502</v>
      </c>
      <c r="BM42" s="81" t="s">
        <v>5503</v>
      </c>
      <c r="BN42" s="81" t="s">
        <v>5477</v>
      </c>
      <c r="BO42" s="81" t="s">
        <v>5504</v>
      </c>
      <c r="BP42" s="81" t="s">
        <v>5505</v>
      </c>
      <c r="BQ42" s="81" t="s">
        <v>4068</v>
      </c>
      <c r="BR42" s="81"/>
      <c r="BS42" s="81"/>
      <c r="BT42" s="81"/>
      <c r="BU42" s="353" t="s">
        <v>6412</v>
      </c>
      <c r="BV42" s="384" t="s">
        <v>8335</v>
      </c>
      <c r="BW42" s="353" t="s">
        <v>6414</v>
      </c>
      <c r="BX42" s="384" t="s">
        <v>8336</v>
      </c>
      <c r="BY42" s="93" t="str">
        <f t="shared" si="5"/>
        <v>MR301 The Standard, 18x9, -12mm Offset, 5x5.5, 108mm Centerbore, Matte Black</v>
      </c>
      <c r="BZ42" s="81" t="s">
        <v>3878</v>
      </c>
      <c r="CA42" s="81" t="s">
        <v>3879</v>
      </c>
      <c r="CB42" s="81" t="str">
        <f t="shared" si="6"/>
        <v>STREET (3XX)</v>
      </c>
    </row>
    <row r="43" spans="1:80" s="38" customFormat="1" ht="15" customHeight="1">
      <c r="A43" s="22">
        <f t="shared" si="0"/>
        <v>41</v>
      </c>
      <c r="B43" s="99" t="s">
        <v>84</v>
      </c>
      <c r="C43" s="99" t="s">
        <v>1072</v>
      </c>
      <c r="D43" s="99" t="s">
        <v>1114</v>
      </c>
      <c r="E43" s="91" t="str">
        <f>CONCATENATE(LEFT(D43,5),VLOOKUP(CONCATENATE(N43,"x",O43),'PART NUMBER GUIDE'!$B$9:$C$49,2,FALSE),VLOOKUP(CONCATENATE(P43, V43), 'PART NUMBER GUIDE'!$Q$6:$R$91, 2, FALSE),VLOOKUP(Y43,'PART NUMBER GUIDE'!$J$8:$K$43,2, FALSE),IF(U43="N/A",IF(ABS(S43)&lt;10,"0"&amp;ABS(S43),ABS(S43)),CONCATENATE(LEFT(U43,1),RIGHT(U43,1))), F43, G43)</f>
        <v>MR30189060512N</v>
      </c>
      <c r="F43" s="90" t="s">
        <v>2224</v>
      </c>
      <c r="G43" s="90"/>
      <c r="H43" s="79" t="s">
        <v>340</v>
      </c>
      <c r="I43" s="318">
        <v>40544</v>
      </c>
      <c r="J43" s="85" t="s">
        <v>1265</v>
      </c>
      <c r="K43" s="342">
        <v>339</v>
      </c>
      <c r="L43" s="92">
        <f t="shared" si="1"/>
        <v>339</v>
      </c>
      <c r="M43" s="344"/>
      <c r="N43" s="99">
        <v>18</v>
      </c>
      <c r="O43" s="8">
        <v>9</v>
      </c>
      <c r="P43" s="99" t="str">
        <f t="shared" si="2"/>
        <v>6x5.5</v>
      </c>
      <c r="Q43" s="3">
        <v>6</v>
      </c>
      <c r="R43" s="3">
        <v>5.5</v>
      </c>
      <c r="S43" s="3">
        <v>-12</v>
      </c>
      <c r="T43" s="16">
        <v>4.5</v>
      </c>
      <c r="U43" s="100" t="s">
        <v>85</v>
      </c>
      <c r="V43" s="16">
        <v>108</v>
      </c>
      <c r="W43" s="8">
        <v>31.24</v>
      </c>
      <c r="X43" s="51">
        <v>2650</v>
      </c>
      <c r="Y43" s="79" t="s">
        <v>2294</v>
      </c>
      <c r="Z43" s="79" t="s">
        <v>2987</v>
      </c>
      <c r="AA43" s="51" t="str">
        <f t="shared" si="3"/>
        <v>18x9, 6x5.5, -12 OS</v>
      </c>
      <c r="AB43" s="80" t="s">
        <v>1579</v>
      </c>
      <c r="AC43" s="89">
        <f>_xlfn.IFNA(VLOOKUP(AB43,ACCESSORIES!F:J,5,FALSE),"N/A")</f>
        <v>33</v>
      </c>
      <c r="AD43" s="87" t="s">
        <v>85</v>
      </c>
      <c r="AE43" s="80" t="s">
        <v>85</v>
      </c>
      <c r="AF43" s="99" t="s">
        <v>3001</v>
      </c>
      <c r="AG43" s="99" t="s">
        <v>1937</v>
      </c>
      <c r="AH43" s="9">
        <f>_xlfn.IFNA(VLOOKUP(AG43,ACCESSORIES!F:J,5,FALSE),"N/A")</f>
        <v>1.1000000000000001</v>
      </c>
      <c r="AI43" s="99" t="s">
        <v>266</v>
      </c>
      <c r="AJ43" s="99" t="s">
        <v>85</v>
      </c>
      <c r="AK43" s="40" t="str">
        <f>_xlfn.IFNA(VLOOKUP(AJ43,ACCESSORIES!F:J,5,FALSE),"N/A")</f>
        <v>N/A</v>
      </c>
      <c r="AL43" s="99" t="s">
        <v>85</v>
      </c>
      <c r="AM43" s="99">
        <v>16.2</v>
      </c>
      <c r="AN43" s="99">
        <v>178</v>
      </c>
      <c r="AO43" s="25">
        <v>0</v>
      </c>
      <c r="AP43" s="25">
        <v>16</v>
      </c>
      <c r="AQ43" s="25">
        <v>29.3</v>
      </c>
      <c r="AR43" s="25">
        <v>28.8</v>
      </c>
      <c r="AS43" s="25">
        <v>221.5</v>
      </c>
      <c r="AT43" s="101">
        <v>217.1</v>
      </c>
      <c r="AU43" s="100">
        <v>106.4</v>
      </c>
      <c r="AV43" s="54">
        <v>55</v>
      </c>
      <c r="AW43" s="54">
        <v>55</v>
      </c>
      <c r="AX43" s="54">
        <v>90</v>
      </c>
      <c r="AY43" s="99" t="s">
        <v>85</v>
      </c>
      <c r="AZ43" s="98" t="str">
        <f>_xlfn.IFNA(VLOOKUP(AY43,ACCESSORIES!F:J,5,FALSE),"N/A")</f>
        <v>N/A</v>
      </c>
      <c r="BA43" s="99" t="s">
        <v>85</v>
      </c>
      <c r="BB43" s="98" t="str">
        <f>_xlfn.IFNA(VLOOKUP(BA43,ACCESSORIES!F:J,5,FALSE),"N/A")</f>
        <v>N/A</v>
      </c>
      <c r="BC43" s="77">
        <v>35.560562890420755</v>
      </c>
      <c r="BD43" s="56">
        <v>21.141732283464599</v>
      </c>
      <c r="BE43" s="56">
        <v>21.141732283464599</v>
      </c>
      <c r="BF43" s="56">
        <v>11.929133858267701</v>
      </c>
      <c r="BG43" s="378">
        <f t="shared" si="4"/>
        <v>8.7375807000000152E-2</v>
      </c>
      <c r="BH43" s="80">
        <v>36</v>
      </c>
      <c r="BI43" s="114" t="s">
        <v>3532</v>
      </c>
      <c r="BJ43" s="50" t="s">
        <v>4050</v>
      </c>
      <c r="BK43" s="81" t="s">
        <v>4066</v>
      </c>
      <c r="BL43" s="81" t="s">
        <v>5502</v>
      </c>
      <c r="BM43" s="81" t="s">
        <v>5503</v>
      </c>
      <c r="BN43" s="81" t="s">
        <v>5477</v>
      </c>
      <c r="BO43" s="81" t="s">
        <v>5504</v>
      </c>
      <c r="BP43" s="81" t="s">
        <v>5505</v>
      </c>
      <c r="BQ43" s="81" t="s">
        <v>4068</v>
      </c>
      <c r="BR43" s="81"/>
      <c r="BS43" s="81"/>
      <c r="BT43" s="81"/>
      <c r="BU43" s="313" t="s">
        <v>6417</v>
      </c>
      <c r="BV43" s="377" t="s">
        <v>8502</v>
      </c>
      <c r="BW43" s="313" t="s">
        <v>6416</v>
      </c>
      <c r="BX43" s="377" t="s">
        <v>8503</v>
      </c>
      <c r="BY43" s="93" t="str">
        <f t="shared" si="5"/>
        <v>MR301 The Standard, 18x9, -12mm Offset, 6x5.5, 108mm Centerbore, Matte Black</v>
      </c>
      <c r="BZ43" s="81" t="s">
        <v>3878</v>
      </c>
      <c r="CA43" s="81" t="s">
        <v>3879</v>
      </c>
      <c r="CB43" s="81" t="str">
        <f t="shared" si="6"/>
        <v>STREET (3XX)</v>
      </c>
    </row>
    <row r="44" spans="1:80" s="38" customFormat="1" ht="15" customHeight="1">
      <c r="A44" s="22">
        <f t="shared" si="0"/>
        <v>42</v>
      </c>
      <c r="B44" s="99" t="s">
        <v>84</v>
      </c>
      <c r="C44" s="99" t="s">
        <v>1072</v>
      </c>
      <c r="D44" s="99" t="s">
        <v>1114</v>
      </c>
      <c r="E44" s="91" t="str">
        <f>CONCATENATE(LEFT(D44,5),VLOOKUP(CONCATENATE(N44,"x",O44),'PART NUMBER GUIDE'!$B$9:$C$49,2,FALSE),VLOOKUP(CONCATENATE(P44, V44), 'PART NUMBER GUIDE'!$Q$6:$R$91, 2, FALSE),VLOOKUP(Y44,'PART NUMBER GUIDE'!$J$8:$K$43,2, FALSE),IF(U44="N/A",IF(ABS(S44)&lt;10,"0"&amp;ABS(S44),ABS(S44)),CONCATENATE(LEFT(U44,1),RIGHT(U44,1))), F44, G44)</f>
        <v>MR30189060518</v>
      </c>
      <c r="F44" s="90"/>
      <c r="G44" s="90"/>
      <c r="H44" s="79" t="s">
        <v>341</v>
      </c>
      <c r="I44" s="318">
        <v>40544</v>
      </c>
      <c r="J44" s="85" t="s">
        <v>1265</v>
      </c>
      <c r="K44" s="342">
        <v>339</v>
      </c>
      <c r="L44" s="92">
        <f t="shared" si="1"/>
        <v>339</v>
      </c>
      <c r="M44" s="344"/>
      <c r="N44" s="99">
        <v>18</v>
      </c>
      <c r="O44" s="8">
        <v>9</v>
      </c>
      <c r="P44" s="99" t="str">
        <f t="shared" si="2"/>
        <v>6x5.5</v>
      </c>
      <c r="Q44" s="3">
        <v>6</v>
      </c>
      <c r="R44" s="3">
        <v>5.5</v>
      </c>
      <c r="S44" s="3">
        <v>18</v>
      </c>
      <c r="T44" s="16">
        <v>5.75</v>
      </c>
      <c r="U44" s="100" t="s">
        <v>85</v>
      </c>
      <c r="V44" s="16">
        <v>108</v>
      </c>
      <c r="W44" s="8">
        <v>30.61</v>
      </c>
      <c r="X44" s="51">
        <v>2650</v>
      </c>
      <c r="Y44" s="79" t="s">
        <v>2294</v>
      </c>
      <c r="Z44" s="79" t="s">
        <v>2987</v>
      </c>
      <c r="AA44" s="51" t="str">
        <f t="shared" si="3"/>
        <v>18x9, 6x5.5, 18 OS</v>
      </c>
      <c r="AB44" s="80" t="s">
        <v>1579</v>
      </c>
      <c r="AC44" s="89">
        <f>_xlfn.IFNA(VLOOKUP(AB44,ACCESSORIES!F:J,5,FALSE),"N/A")</f>
        <v>33</v>
      </c>
      <c r="AD44" s="87" t="s">
        <v>85</v>
      </c>
      <c r="AE44" s="99" t="s">
        <v>85</v>
      </c>
      <c r="AF44" s="99" t="s">
        <v>3001</v>
      </c>
      <c r="AG44" s="99" t="s">
        <v>1937</v>
      </c>
      <c r="AH44" s="9">
        <f>_xlfn.IFNA(VLOOKUP(AG44,ACCESSORIES!F:J,5,FALSE),"N/A")</f>
        <v>1.1000000000000001</v>
      </c>
      <c r="AI44" s="99" t="s">
        <v>266</v>
      </c>
      <c r="AJ44" s="99" t="s">
        <v>85</v>
      </c>
      <c r="AK44" s="40" t="str">
        <f>_xlfn.IFNA(VLOOKUP(AJ44,ACCESSORIES!F:J,5,FALSE),"N/A")</f>
        <v>N/A</v>
      </c>
      <c r="AL44" s="99" t="s">
        <v>85</v>
      </c>
      <c r="AM44" s="99">
        <v>16.2</v>
      </c>
      <c r="AN44" s="99">
        <v>178</v>
      </c>
      <c r="AO44" s="25">
        <v>0.7</v>
      </c>
      <c r="AP44" s="25">
        <v>16</v>
      </c>
      <c r="AQ44" s="25">
        <v>29.3</v>
      </c>
      <c r="AR44" s="25">
        <v>30.3</v>
      </c>
      <c r="AS44" s="25">
        <v>218.9</v>
      </c>
      <c r="AT44" s="101">
        <v>214.1</v>
      </c>
      <c r="AU44" s="100">
        <v>106.4</v>
      </c>
      <c r="AV44" s="54">
        <v>55</v>
      </c>
      <c r="AW44" s="54">
        <v>55</v>
      </c>
      <c r="AX44" s="54">
        <v>94</v>
      </c>
      <c r="AY44" s="99" t="s">
        <v>85</v>
      </c>
      <c r="AZ44" s="98" t="str">
        <f>_xlfn.IFNA(VLOOKUP(AY44,ACCESSORIES!F:J,5,FALSE),"N/A")</f>
        <v>N/A</v>
      </c>
      <c r="BA44" s="99" t="s">
        <v>85</v>
      </c>
      <c r="BB44" s="98" t="str">
        <f>_xlfn.IFNA(VLOOKUP(BA44,ACCESSORIES!F:J,5,FALSE),"N/A")</f>
        <v>N/A</v>
      </c>
      <c r="BC44" s="77">
        <v>34.928571072157439</v>
      </c>
      <c r="BD44" s="56">
        <v>21.141732283464599</v>
      </c>
      <c r="BE44" s="56">
        <v>21.141732283464599</v>
      </c>
      <c r="BF44" s="56">
        <v>11.929133858267701</v>
      </c>
      <c r="BG44" s="378">
        <f t="shared" si="4"/>
        <v>8.7375807000000152E-2</v>
      </c>
      <c r="BH44" s="80">
        <v>36</v>
      </c>
      <c r="BI44" s="114" t="s">
        <v>3532</v>
      </c>
      <c r="BJ44" s="50" t="s">
        <v>4050</v>
      </c>
      <c r="BK44" s="81" t="s">
        <v>4066</v>
      </c>
      <c r="BL44" s="81" t="s">
        <v>5502</v>
      </c>
      <c r="BM44" s="81" t="s">
        <v>5503</v>
      </c>
      <c r="BN44" s="81" t="s">
        <v>5477</v>
      </c>
      <c r="BO44" s="81" t="s">
        <v>5504</v>
      </c>
      <c r="BP44" s="81" t="s">
        <v>5505</v>
      </c>
      <c r="BQ44" s="81" t="s">
        <v>4068</v>
      </c>
      <c r="BR44" s="81"/>
      <c r="BS44" s="81"/>
      <c r="BT44" s="81"/>
      <c r="BU44" s="313" t="s">
        <v>6417</v>
      </c>
      <c r="BV44" s="377" t="s">
        <v>8502</v>
      </c>
      <c r="BW44" s="313" t="s">
        <v>6416</v>
      </c>
      <c r="BX44" s="377" t="s">
        <v>8503</v>
      </c>
      <c r="BY44" s="93" t="str">
        <f t="shared" si="5"/>
        <v>MR301 The Standard, 18x9, +18mm Offset, 6x5.5, 108mm Centerbore, Matte Black</v>
      </c>
      <c r="BZ44" s="81" t="s">
        <v>3878</v>
      </c>
      <c r="CA44" s="81" t="s">
        <v>3879</v>
      </c>
      <c r="CB44" s="81" t="str">
        <f t="shared" si="6"/>
        <v>STREET (3XX)</v>
      </c>
    </row>
    <row r="45" spans="1:80" s="38" customFormat="1" ht="15" customHeight="1">
      <c r="A45" s="22">
        <f t="shared" si="0"/>
        <v>43</v>
      </c>
      <c r="B45" s="99" t="s">
        <v>84</v>
      </c>
      <c r="C45" s="99" t="s">
        <v>1072</v>
      </c>
      <c r="D45" s="99" t="s">
        <v>1114</v>
      </c>
      <c r="E45" s="91" t="str">
        <f>CONCATENATE(LEFT(D45,5),VLOOKUP(CONCATENATE(N45,"x",O45),'PART NUMBER GUIDE'!$B$9:$C$49,2,FALSE),VLOOKUP(CONCATENATE(P45, V45), 'PART NUMBER GUIDE'!$Q$6:$R$91, 2, FALSE),VLOOKUP(Y45,'PART NUMBER GUIDE'!$J$8:$K$43,2, FALSE),IF(U45="N/A",IF(ABS(S45)&lt;10,"0"&amp;ABS(S45),ABS(S45)),CONCATENATE(LEFT(U45,1),RIGHT(U45,1))), F45, G45)</f>
        <v>MR30189080318</v>
      </c>
      <c r="F45" s="90"/>
      <c r="G45" s="90"/>
      <c r="H45" s="79" t="s">
        <v>343</v>
      </c>
      <c r="I45" s="318">
        <v>40544</v>
      </c>
      <c r="J45" s="85" t="s">
        <v>1265</v>
      </c>
      <c r="K45" s="342">
        <v>339</v>
      </c>
      <c r="L45" s="92">
        <f t="shared" si="1"/>
        <v>339</v>
      </c>
      <c r="M45" s="344"/>
      <c r="N45" s="99">
        <v>18</v>
      </c>
      <c r="O45" s="8">
        <v>9</v>
      </c>
      <c r="P45" s="99" t="str">
        <f t="shared" si="2"/>
        <v>8x6.5</v>
      </c>
      <c r="Q45" s="3">
        <v>8</v>
      </c>
      <c r="R45" s="3">
        <v>6.5</v>
      </c>
      <c r="S45" s="3">
        <v>18</v>
      </c>
      <c r="T45" s="16">
        <v>5.75</v>
      </c>
      <c r="U45" s="100" t="s">
        <v>85</v>
      </c>
      <c r="V45" s="16">
        <v>130.81</v>
      </c>
      <c r="W45" s="8">
        <v>32.78</v>
      </c>
      <c r="X45" s="51">
        <v>3640</v>
      </c>
      <c r="Y45" s="47" t="s">
        <v>5454</v>
      </c>
      <c r="Z45" s="79" t="s">
        <v>196</v>
      </c>
      <c r="AA45" s="51" t="str">
        <f t="shared" si="3"/>
        <v>18x9, 8x6.5, 18 OS</v>
      </c>
      <c r="AB45" s="80" t="s">
        <v>1903</v>
      </c>
      <c r="AC45" s="89">
        <f>_xlfn.IFNA(VLOOKUP(AB45,ACCESSORIES!F:J,5,FALSE),"N/A")</f>
        <v>33</v>
      </c>
      <c r="AD45" s="87" t="s">
        <v>85</v>
      </c>
      <c r="AE45" s="99" t="s">
        <v>85</v>
      </c>
      <c r="AF45" s="3" t="s">
        <v>3005</v>
      </c>
      <c r="AG45" s="99" t="s">
        <v>1937</v>
      </c>
      <c r="AH45" s="9">
        <f>_xlfn.IFNA(VLOOKUP(AG45,ACCESSORIES!F:J,5,FALSE),"N/A")</f>
        <v>1.1000000000000001</v>
      </c>
      <c r="AI45" s="99" t="s">
        <v>266</v>
      </c>
      <c r="AJ45" s="99" t="s">
        <v>85</v>
      </c>
      <c r="AK45" s="40" t="str">
        <f>_xlfn.IFNA(VLOOKUP(AJ45,ACCESSORIES!F:J,5,FALSE),"N/A")</f>
        <v>N/A</v>
      </c>
      <c r="AL45" s="99" t="s">
        <v>85</v>
      </c>
      <c r="AM45" s="99">
        <v>16.2</v>
      </c>
      <c r="AN45" s="99">
        <v>205</v>
      </c>
      <c r="AO45" s="25">
        <v>0</v>
      </c>
      <c r="AP45" s="25">
        <v>0</v>
      </c>
      <c r="AQ45" s="25">
        <v>17.3</v>
      </c>
      <c r="AR45" s="25">
        <v>20.5</v>
      </c>
      <c r="AS45" s="25">
        <v>217.7</v>
      </c>
      <c r="AT45" s="101">
        <v>211.1</v>
      </c>
      <c r="AU45" s="100">
        <v>124</v>
      </c>
      <c r="AV45" s="54">
        <v>98</v>
      </c>
      <c r="AW45" s="54">
        <v>100</v>
      </c>
      <c r="AX45" s="54">
        <v>68</v>
      </c>
      <c r="AY45" s="99" t="s">
        <v>85</v>
      </c>
      <c r="AZ45" s="98" t="str">
        <f>_xlfn.IFNA(VLOOKUP(AY45,ACCESSORIES!F:J,5,FALSE),"N/A")</f>
        <v>N/A</v>
      </c>
      <c r="BA45" s="99" t="s">
        <v>85</v>
      </c>
      <c r="BB45" s="98" t="str">
        <f>_xlfn.IFNA(VLOOKUP(BA45,ACCESSORIES!F:J,5,FALSE),"N/A")</f>
        <v>N/A</v>
      </c>
      <c r="BC45" s="77">
        <v>37.133193694006216</v>
      </c>
      <c r="BD45" s="56">
        <v>21.141732283464599</v>
      </c>
      <c r="BE45" s="56">
        <v>21.141732283464599</v>
      </c>
      <c r="BF45" s="56">
        <v>11.929133858267701</v>
      </c>
      <c r="BG45" s="378">
        <f t="shared" si="4"/>
        <v>8.7375807000000152E-2</v>
      </c>
      <c r="BH45" s="80">
        <v>36</v>
      </c>
      <c r="BI45" s="114" t="s">
        <v>3532</v>
      </c>
      <c r="BJ45" s="50" t="s">
        <v>4050</v>
      </c>
      <c r="BK45" s="81" t="s">
        <v>4066</v>
      </c>
      <c r="BL45" s="81" t="s">
        <v>5502</v>
      </c>
      <c r="BM45" s="81" t="s">
        <v>5503</v>
      </c>
      <c r="BN45" s="81" t="s">
        <v>5477</v>
      </c>
      <c r="BO45" s="81" t="s">
        <v>5504</v>
      </c>
      <c r="BP45" s="81" t="s">
        <v>5505</v>
      </c>
      <c r="BQ45" s="81" t="s">
        <v>4068</v>
      </c>
      <c r="BR45" s="81"/>
      <c r="BS45" s="81"/>
      <c r="BT45" s="81"/>
      <c r="BU45" s="313" t="s">
        <v>6422</v>
      </c>
      <c r="BV45" s="377" t="s">
        <v>8106</v>
      </c>
      <c r="BW45" s="313" t="s">
        <v>6423</v>
      </c>
      <c r="BX45" s="377" t="s">
        <v>8107</v>
      </c>
      <c r="BY45" s="93" t="str">
        <f t="shared" si="5"/>
        <v>MR301 The Standard, 18x9, +18mm Offset, 8x6.5, 130.81mm Centerbore, Machined - Clear Coat</v>
      </c>
      <c r="BZ45" s="81" t="s">
        <v>3878</v>
      </c>
      <c r="CA45" s="81" t="s">
        <v>3879</v>
      </c>
      <c r="CB45" s="81" t="str">
        <f t="shared" si="6"/>
        <v>STREET (3XX)</v>
      </c>
    </row>
    <row r="46" spans="1:80" s="38" customFormat="1" ht="15" customHeight="1">
      <c r="A46" s="22">
        <f t="shared" si="0"/>
        <v>44</v>
      </c>
      <c r="B46" s="99" t="s">
        <v>84</v>
      </c>
      <c r="C46" s="99" t="s">
        <v>1072</v>
      </c>
      <c r="D46" s="99" t="s">
        <v>1114</v>
      </c>
      <c r="E46" s="91" t="str">
        <f>CONCATENATE(LEFT(D46,5),VLOOKUP(CONCATENATE(N46,"x",O46),'PART NUMBER GUIDE'!$B$9:$C$49,2,FALSE),VLOOKUP(CONCATENATE(P46, V46), 'PART NUMBER GUIDE'!$Q$6:$R$91, 2, FALSE),VLOOKUP(Y46,'PART NUMBER GUIDE'!$J$8:$K$43,2, FALSE),IF(U46="N/A",IF(ABS(S46)&lt;10,"0"&amp;ABS(S46),ABS(S46)),CONCATENATE(LEFT(U46,1),RIGHT(U46,1))), F46, G46)</f>
        <v>MR30189080518</v>
      </c>
      <c r="F46" s="90"/>
      <c r="G46" s="90"/>
      <c r="H46" s="79" t="s">
        <v>345</v>
      </c>
      <c r="I46" s="318">
        <v>40544</v>
      </c>
      <c r="J46" s="85" t="s">
        <v>1265</v>
      </c>
      <c r="K46" s="342">
        <v>339</v>
      </c>
      <c r="L46" s="92">
        <f t="shared" si="1"/>
        <v>339</v>
      </c>
      <c r="M46" s="344"/>
      <c r="N46" s="99">
        <v>18</v>
      </c>
      <c r="O46" s="8">
        <v>9</v>
      </c>
      <c r="P46" s="99" t="str">
        <f t="shared" si="2"/>
        <v>8x6.5</v>
      </c>
      <c r="Q46" s="3">
        <v>8</v>
      </c>
      <c r="R46" s="3">
        <v>6.5</v>
      </c>
      <c r="S46" s="3">
        <v>18</v>
      </c>
      <c r="T46" s="16">
        <v>5.75</v>
      </c>
      <c r="U46" s="100" t="s">
        <v>85</v>
      </c>
      <c r="V46" s="16">
        <v>130.81</v>
      </c>
      <c r="W46" s="8">
        <v>33.33</v>
      </c>
      <c r="X46" s="51">
        <v>3640</v>
      </c>
      <c r="Y46" s="79" t="s">
        <v>2294</v>
      </c>
      <c r="Z46" s="79" t="s">
        <v>2987</v>
      </c>
      <c r="AA46" s="51" t="str">
        <f t="shared" si="3"/>
        <v>18x9, 8x6.5, 18 OS</v>
      </c>
      <c r="AB46" s="80" t="s">
        <v>1904</v>
      </c>
      <c r="AC46" s="89">
        <f>_xlfn.IFNA(VLOOKUP(AB46,ACCESSORIES!F:J,5,FALSE),"N/A")</f>
        <v>33</v>
      </c>
      <c r="AD46" s="87" t="s">
        <v>85</v>
      </c>
      <c r="AE46" s="99" t="s">
        <v>85</v>
      </c>
      <c r="AF46" s="3" t="s">
        <v>3005</v>
      </c>
      <c r="AG46" s="99" t="s">
        <v>1937</v>
      </c>
      <c r="AH46" s="9">
        <f>_xlfn.IFNA(VLOOKUP(AG46,ACCESSORIES!F:J,5,FALSE),"N/A")</f>
        <v>1.1000000000000001</v>
      </c>
      <c r="AI46" s="99" t="s">
        <v>266</v>
      </c>
      <c r="AJ46" s="99" t="s">
        <v>85</v>
      </c>
      <c r="AK46" s="40" t="str">
        <f>_xlfn.IFNA(VLOOKUP(AJ46,ACCESSORIES!F:J,5,FALSE),"N/A")</f>
        <v>N/A</v>
      </c>
      <c r="AL46" s="99" t="s">
        <v>85</v>
      </c>
      <c r="AM46" s="99">
        <v>16.2</v>
      </c>
      <c r="AN46" s="99">
        <v>205</v>
      </c>
      <c r="AO46" s="25">
        <v>0</v>
      </c>
      <c r="AP46" s="25">
        <v>0</v>
      </c>
      <c r="AQ46" s="25">
        <v>17.3</v>
      </c>
      <c r="AR46" s="25">
        <v>20.5</v>
      </c>
      <c r="AS46" s="25">
        <v>217.7</v>
      </c>
      <c r="AT46" s="101">
        <v>211.1</v>
      </c>
      <c r="AU46" s="100">
        <v>124</v>
      </c>
      <c r="AV46" s="54">
        <v>98</v>
      </c>
      <c r="AW46" s="54">
        <v>100</v>
      </c>
      <c r="AX46" s="54">
        <v>68</v>
      </c>
      <c r="AY46" s="99" t="s">
        <v>85</v>
      </c>
      <c r="AZ46" s="98" t="str">
        <f>_xlfn.IFNA(VLOOKUP(AY46,ACCESSORIES!F:J,5,FALSE),"N/A")</f>
        <v>N/A</v>
      </c>
      <c r="BA46" s="99" t="s">
        <v>85</v>
      </c>
      <c r="BB46" s="98" t="str">
        <f>_xlfn.IFNA(VLOOKUP(BA46,ACCESSORIES!F:J,5,FALSE),"N/A")</f>
        <v>N/A</v>
      </c>
      <c r="BC46" s="77">
        <v>37.677000607395577</v>
      </c>
      <c r="BD46" s="56">
        <v>21.141732283464599</v>
      </c>
      <c r="BE46" s="56">
        <v>21.141732283464599</v>
      </c>
      <c r="BF46" s="56">
        <v>11.929133858267701</v>
      </c>
      <c r="BG46" s="378">
        <f t="shared" si="4"/>
        <v>8.7375807000000152E-2</v>
      </c>
      <c r="BH46" s="80">
        <v>36</v>
      </c>
      <c r="BI46" s="114" t="s">
        <v>3532</v>
      </c>
      <c r="BJ46" s="50" t="s">
        <v>4050</v>
      </c>
      <c r="BK46" s="81" t="s">
        <v>4066</v>
      </c>
      <c r="BL46" s="81" t="s">
        <v>5502</v>
      </c>
      <c r="BM46" s="81" t="s">
        <v>5503</v>
      </c>
      <c r="BN46" s="81" t="s">
        <v>5477</v>
      </c>
      <c r="BO46" s="81" t="s">
        <v>5504</v>
      </c>
      <c r="BP46" s="81" t="s">
        <v>5505</v>
      </c>
      <c r="BQ46" s="81" t="s">
        <v>4068</v>
      </c>
      <c r="BR46" s="81"/>
      <c r="BS46" s="81"/>
      <c r="BT46" s="81"/>
      <c r="BU46" s="313" t="s">
        <v>6424</v>
      </c>
      <c r="BV46" s="377" t="s">
        <v>8343</v>
      </c>
      <c r="BW46" s="313" t="s">
        <v>6425</v>
      </c>
      <c r="BX46" s="377" t="s">
        <v>8344</v>
      </c>
      <c r="BY46" s="93" t="str">
        <f t="shared" si="5"/>
        <v>MR301 The Standard, 18x9, +18mm Offset, 8x6.5, 130.81mm Centerbore, Matte Black</v>
      </c>
      <c r="BZ46" s="81" t="s">
        <v>3878</v>
      </c>
      <c r="CA46" s="81" t="s">
        <v>3879</v>
      </c>
      <c r="CB46" s="81" t="str">
        <f t="shared" si="6"/>
        <v>STREET (3XX)</v>
      </c>
    </row>
    <row r="47" spans="1:80" s="38" customFormat="1" ht="15" customHeight="1">
      <c r="A47" s="22">
        <f t="shared" si="0"/>
        <v>45</v>
      </c>
      <c r="B47" s="99" t="s">
        <v>84</v>
      </c>
      <c r="C47" s="99" t="s">
        <v>1072</v>
      </c>
      <c r="D47" s="99" t="s">
        <v>1114</v>
      </c>
      <c r="E47" s="91" t="str">
        <f>CONCATENATE(LEFT(D47,5),VLOOKUP(CONCATENATE(N47,"x",O47),'PART NUMBER GUIDE'!$B$9:$C$49,2,FALSE),VLOOKUP(CONCATENATE(P47, V47), 'PART NUMBER GUIDE'!$Q$6:$R$91, 2, FALSE),VLOOKUP(Y47,'PART NUMBER GUIDE'!$J$8:$K$43,2, FALSE),IF(U47="N/A",IF(ABS(S47)&lt;10,"0"&amp;ABS(S47),ABS(S47)),CONCATENATE(LEFT(U47,1),RIGHT(U47,1))), F47, G47)</f>
        <v>MR30189087318</v>
      </c>
      <c r="F47" s="90"/>
      <c r="G47" s="90"/>
      <c r="H47" s="79" t="s">
        <v>347</v>
      </c>
      <c r="I47" s="318">
        <v>40544</v>
      </c>
      <c r="J47" s="85" t="s">
        <v>1265</v>
      </c>
      <c r="K47" s="342">
        <v>339</v>
      </c>
      <c r="L47" s="92">
        <f t="shared" si="1"/>
        <v>339</v>
      </c>
      <c r="M47" s="344"/>
      <c r="N47" s="99">
        <v>18</v>
      </c>
      <c r="O47" s="8">
        <v>9</v>
      </c>
      <c r="P47" s="99" t="str">
        <f t="shared" si="2"/>
        <v>8x170</v>
      </c>
      <c r="Q47" s="3">
        <v>8</v>
      </c>
      <c r="R47" s="3">
        <v>170</v>
      </c>
      <c r="S47" s="3">
        <v>18</v>
      </c>
      <c r="T47" s="16">
        <v>5.75</v>
      </c>
      <c r="U47" s="100" t="s">
        <v>85</v>
      </c>
      <c r="V47" s="16">
        <v>130.81</v>
      </c>
      <c r="W47" s="8">
        <v>32.79</v>
      </c>
      <c r="X47" s="51">
        <v>3640</v>
      </c>
      <c r="Y47" s="47" t="s">
        <v>5454</v>
      </c>
      <c r="Z47" s="79" t="s">
        <v>196</v>
      </c>
      <c r="AA47" s="51" t="str">
        <f t="shared" si="3"/>
        <v>18x9, 8x170, 18 OS</v>
      </c>
      <c r="AB47" s="80" t="s">
        <v>1903</v>
      </c>
      <c r="AC47" s="89">
        <f>_xlfn.IFNA(VLOOKUP(AB47,ACCESSORIES!F:J,5,FALSE),"N/A")</f>
        <v>33</v>
      </c>
      <c r="AD47" s="87" t="s">
        <v>85</v>
      </c>
      <c r="AE47" s="99" t="s">
        <v>85</v>
      </c>
      <c r="AF47" s="3" t="s">
        <v>3005</v>
      </c>
      <c r="AG47" s="99" t="s">
        <v>1937</v>
      </c>
      <c r="AH47" s="9">
        <f>_xlfn.IFNA(VLOOKUP(AG47,ACCESSORIES!F:J,5,FALSE),"N/A")</f>
        <v>1.1000000000000001</v>
      </c>
      <c r="AI47" s="99" t="s">
        <v>266</v>
      </c>
      <c r="AJ47" s="99" t="s">
        <v>85</v>
      </c>
      <c r="AK47" s="40" t="str">
        <f>_xlfn.IFNA(VLOOKUP(AJ47,ACCESSORIES!F:J,5,FALSE),"N/A")</f>
        <v>N/A</v>
      </c>
      <c r="AL47" s="99" t="s">
        <v>85</v>
      </c>
      <c r="AM47" s="99">
        <v>16.2</v>
      </c>
      <c r="AN47" s="99">
        <v>205</v>
      </c>
      <c r="AO47" s="25">
        <v>0</v>
      </c>
      <c r="AP47" s="25">
        <v>0</v>
      </c>
      <c r="AQ47" s="25">
        <v>17.3</v>
      </c>
      <c r="AR47" s="25">
        <v>20.5</v>
      </c>
      <c r="AS47" s="25">
        <v>217.7</v>
      </c>
      <c r="AT47" s="101">
        <v>211.1</v>
      </c>
      <c r="AU47" s="100">
        <v>124</v>
      </c>
      <c r="AV47" s="54">
        <v>98</v>
      </c>
      <c r="AW47" s="54">
        <v>100</v>
      </c>
      <c r="AX47" s="54">
        <v>68</v>
      </c>
      <c r="AY47" s="99" t="s">
        <v>85</v>
      </c>
      <c r="AZ47" s="98" t="str">
        <f>_xlfn.IFNA(VLOOKUP(AY47,ACCESSORIES!F:J,5,FALSE),"N/A")</f>
        <v>N/A</v>
      </c>
      <c r="BA47" s="99" t="s">
        <v>85</v>
      </c>
      <c r="BB47" s="98" t="str">
        <f>_xlfn.IFNA(VLOOKUP(BA47,ACCESSORIES!F:J,5,FALSE),"N/A")</f>
        <v>N/A</v>
      </c>
      <c r="BC47" s="77">
        <v>37.125844951933388</v>
      </c>
      <c r="BD47" s="56">
        <v>21.141732283464599</v>
      </c>
      <c r="BE47" s="56">
        <v>21.141732283464599</v>
      </c>
      <c r="BF47" s="56">
        <v>11.929133858267701</v>
      </c>
      <c r="BG47" s="378">
        <f t="shared" si="4"/>
        <v>8.7375807000000152E-2</v>
      </c>
      <c r="BH47" s="80">
        <v>36</v>
      </c>
      <c r="BI47" s="114" t="s">
        <v>3532</v>
      </c>
      <c r="BJ47" s="50" t="s">
        <v>4050</v>
      </c>
      <c r="BK47" s="81" t="s">
        <v>4066</v>
      </c>
      <c r="BL47" s="81" t="s">
        <v>5502</v>
      </c>
      <c r="BM47" s="81" t="s">
        <v>5503</v>
      </c>
      <c r="BN47" s="81" t="s">
        <v>5477</v>
      </c>
      <c r="BO47" s="81" t="s">
        <v>5504</v>
      </c>
      <c r="BP47" s="81" t="s">
        <v>5505</v>
      </c>
      <c r="BQ47" s="81" t="s">
        <v>4068</v>
      </c>
      <c r="BR47" s="81"/>
      <c r="BS47" s="81"/>
      <c r="BT47" s="81"/>
      <c r="BU47" s="313" t="s">
        <v>6422</v>
      </c>
      <c r="BV47" s="377" t="s">
        <v>8106</v>
      </c>
      <c r="BW47" s="313" t="s">
        <v>6423</v>
      </c>
      <c r="BX47" s="377" t="s">
        <v>8107</v>
      </c>
      <c r="BY47" s="93" t="str">
        <f t="shared" si="5"/>
        <v>MR301 The Standard, 18x9, +18mm Offset, 8x170, 130.81mm Centerbore, Machined - Clear Coat</v>
      </c>
      <c r="BZ47" s="81" t="s">
        <v>3878</v>
      </c>
      <c r="CA47" s="81" t="s">
        <v>3879</v>
      </c>
      <c r="CB47" s="81" t="str">
        <f t="shared" si="6"/>
        <v>STREET (3XX)</v>
      </c>
    </row>
    <row r="48" spans="1:80" s="38" customFormat="1" ht="15" customHeight="1">
      <c r="A48" s="22">
        <f t="shared" si="0"/>
        <v>46</v>
      </c>
      <c r="B48" s="99" t="s">
        <v>84</v>
      </c>
      <c r="C48" s="99" t="s">
        <v>1072</v>
      </c>
      <c r="D48" s="99" t="s">
        <v>1114</v>
      </c>
      <c r="E48" s="91" t="str">
        <f>CONCATENATE(LEFT(D48,5),VLOOKUP(CONCATENATE(N48,"x",O48),'PART NUMBER GUIDE'!$B$9:$C$49,2,FALSE),VLOOKUP(CONCATENATE(P48, V48), 'PART NUMBER GUIDE'!$Q$6:$R$91, 2, FALSE),VLOOKUP(Y48,'PART NUMBER GUIDE'!$J$8:$K$43,2, FALSE),IF(U48="N/A",IF(ABS(S48)&lt;10,"0"&amp;ABS(S48),ABS(S48)),CONCATENATE(LEFT(U48,1),RIGHT(U48,1))), F48, G48)</f>
        <v>MR30189058518</v>
      </c>
      <c r="F48" s="90"/>
      <c r="G48" s="90"/>
      <c r="H48" s="79" t="s">
        <v>351</v>
      </c>
      <c r="I48" s="318">
        <v>40544</v>
      </c>
      <c r="J48" s="85" t="s">
        <v>1265</v>
      </c>
      <c r="K48" s="342">
        <v>339</v>
      </c>
      <c r="L48" s="92">
        <f t="shared" si="1"/>
        <v>339</v>
      </c>
      <c r="M48" s="344"/>
      <c r="N48" s="99">
        <v>18</v>
      </c>
      <c r="O48" s="8">
        <v>9</v>
      </c>
      <c r="P48" s="99" t="str">
        <f t="shared" si="2"/>
        <v>5x150</v>
      </c>
      <c r="Q48" s="3">
        <v>5</v>
      </c>
      <c r="R48" s="3">
        <v>150</v>
      </c>
      <c r="S48" s="3">
        <v>18</v>
      </c>
      <c r="T48" s="16">
        <v>5.75</v>
      </c>
      <c r="U48" s="100" t="s">
        <v>85</v>
      </c>
      <c r="V48" s="16">
        <v>116.5</v>
      </c>
      <c r="W48" s="8">
        <v>29.76</v>
      </c>
      <c r="X48" s="51">
        <v>2650</v>
      </c>
      <c r="Y48" s="79" t="s">
        <v>2294</v>
      </c>
      <c r="Z48" s="79" t="s">
        <v>2987</v>
      </c>
      <c r="AA48" s="51" t="str">
        <f t="shared" si="3"/>
        <v>18x9, 5x150, 18 OS</v>
      </c>
      <c r="AB48" s="80" t="s">
        <v>1583</v>
      </c>
      <c r="AC48" s="89">
        <f>_xlfn.IFNA(VLOOKUP(AB48,ACCESSORIES!F:J,5,FALSE),"N/A")</f>
        <v>33</v>
      </c>
      <c r="AD48" s="87" t="s">
        <v>85</v>
      </c>
      <c r="AE48" s="80" t="s">
        <v>85</v>
      </c>
      <c r="AF48" s="99" t="s">
        <v>3003</v>
      </c>
      <c r="AG48" s="99" t="s">
        <v>1937</v>
      </c>
      <c r="AH48" s="9">
        <f>_xlfn.IFNA(VLOOKUP(AG48,ACCESSORIES!F:J,5,FALSE),"N/A")</f>
        <v>1.1000000000000001</v>
      </c>
      <c r="AI48" s="99" t="s">
        <v>266</v>
      </c>
      <c r="AJ48" s="99" t="s">
        <v>85</v>
      </c>
      <c r="AK48" s="40" t="str">
        <f>_xlfn.IFNA(VLOOKUP(AJ48,ACCESSORIES!F:J,5,FALSE),"N/A")</f>
        <v>N/A</v>
      </c>
      <c r="AL48" s="99" t="s">
        <v>85</v>
      </c>
      <c r="AM48" s="99">
        <v>16.2</v>
      </c>
      <c r="AN48" s="99">
        <v>178</v>
      </c>
      <c r="AO48" s="25">
        <v>0.7</v>
      </c>
      <c r="AP48" s="25">
        <v>16</v>
      </c>
      <c r="AQ48" s="25">
        <v>29.3</v>
      </c>
      <c r="AR48" s="25">
        <v>30.3</v>
      </c>
      <c r="AS48" s="25">
        <v>218.9</v>
      </c>
      <c r="AT48" s="101">
        <v>214.1</v>
      </c>
      <c r="AU48" s="100">
        <v>110.5</v>
      </c>
      <c r="AV48" s="54">
        <v>38.9</v>
      </c>
      <c r="AW48" s="54">
        <v>38.9</v>
      </c>
      <c r="AX48" s="54">
        <v>46</v>
      </c>
      <c r="AY48" s="99" t="s">
        <v>85</v>
      </c>
      <c r="AZ48" s="98" t="str">
        <f>_xlfn.IFNA(VLOOKUP(AY48,ACCESSORIES!F:J,5,FALSE),"N/A")</f>
        <v>N/A</v>
      </c>
      <c r="BA48" s="99" t="s">
        <v>85</v>
      </c>
      <c r="BB48" s="98" t="str">
        <f>_xlfn.IFNA(VLOOKUP(BA48,ACCESSORIES!F:J,5,FALSE),"N/A")</f>
        <v>N/A</v>
      </c>
      <c r="BC48" s="77">
        <v>33.885049697815681</v>
      </c>
      <c r="BD48" s="56">
        <v>21.141732283464599</v>
      </c>
      <c r="BE48" s="56">
        <v>21.141732283464599</v>
      </c>
      <c r="BF48" s="56">
        <v>11.929133858267701</v>
      </c>
      <c r="BG48" s="378">
        <f t="shared" si="4"/>
        <v>8.7375807000000152E-2</v>
      </c>
      <c r="BH48" s="80">
        <v>36</v>
      </c>
      <c r="BI48" s="114" t="s">
        <v>3532</v>
      </c>
      <c r="BJ48" s="50" t="s">
        <v>4050</v>
      </c>
      <c r="BK48" s="81" t="s">
        <v>4066</v>
      </c>
      <c r="BL48" s="81" t="s">
        <v>5502</v>
      </c>
      <c r="BM48" s="81" t="s">
        <v>5503</v>
      </c>
      <c r="BN48" s="81" t="s">
        <v>5477</v>
      </c>
      <c r="BO48" s="81" t="s">
        <v>5504</v>
      </c>
      <c r="BP48" s="81" t="s">
        <v>5505</v>
      </c>
      <c r="BQ48" s="81" t="s">
        <v>4068</v>
      </c>
      <c r="BR48" s="81"/>
      <c r="BS48" s="81"/>
      <c r="BT48" s="81"/>
      <c r="BU48" s="353" t="s">
        <v>6412</v>
      </c>
      <c r="BV48" s="384" t="s">
        <v>8335</v>
      </c>
      <c r="BW48" s="353" t="s">
        <v>6414</v>
      </c>
      <c r="BX48" s="384" t="s">
        <v>8336</v>
      </c>
      <c r="BY48" s="93" t="str">
        <f t="shared" si="5"/>
        <v>MR301 The Standard, 18x9, +18mm Offset, 5x150, 116.5mm Centerbore, Matte Black</v>
      </c>
      <c r="BZ48" s="81" t="s">
        <v>3878</v>
      </c>
      <c r="CA48" s="81" t="s">
        <v>3879</v>
      </c>
      <c r="CB48" s="81" t="str">
        <f t="shared" si="6"/>
        <v>STREET (3XX)</v>
      </c>
    </row>
    <row r="49" spans="1:80" s="38" customFormat="1" ht="15" customHeight="1">
      <c r="A49" s="22">
        <f t="shared" si="0"/>
        <v>47</v>
      </c>
      <c r="B49" s="99" t="s">
        <v>84</v>
      </c>
      <c r="C49" s="99" t="s">
        <v>1072</v>
      </c>
      <c r="D49" s="99" t="s">
        <v>1114</v>
      </c>
      <c r="E49" s="91" t="str">
        <f>CONCATENATE(LEFT(D49,5),VLOOKUP(CONCATENATE(N49,"x",O49),'PART NUMBER GUIDE'!$B$9:$C$49,2,FALSE),VLOOKUP(CONCATENATE(P49, V49), 'PART NUMBER GUIDE'!$Q$6:$R$91, 2, FALSE),VLOOKUP(Y49,'PART NUMBER GUIDE'!$J$8:$K$43,2, FALSE),IF(U49="N/A",IF(ABS(S49)&lt;10,"0"&amp;ABS(S49),ABS(S49)),CONCATENATE(LEFT(U49,1),RIGHT(U49,1))), F49, G49)</f>
        <v>MR30189088318</v>
      </c>
      <c r="F49" s="90"/>
      <c r="G49" s="90"/>
      <c r="H49" s="79" t="s">
        <v>352</v>
      </c>
      <c r="I49" s="318">
        <v>40544</v>
      </c>
      <c r="J49" s="85" t="s">
        <v>1265</v>
      </c>
      <c r="K49" s="342">
        <v>339</v>
      </c>
      <c r="L49" s="92">
        <f t="shared" si="1"/>
        <v>339</v>
      </c>
      <c r="M49" s="344"/>
      <c r="N49" s="99">
        <v>18</v>
      </c>
      <c r="O49" s="8">
        <v>9</v>
      </c>
      <c r="P49" s="99" t="str">
        <f t="shared" si="2"/>
        <v>8x180</v>
      </c>
      <c r="Q49" s="3">
        <v>8</v>
      </c>
      <c r="R49" s="3">
        <v>180</v>
      </c>
      <c r="S49" s="3">
        <v>18</v>
      </c>
      <c r="T49" s="16">
        <v>5.75</v>
      </c>
      <c r="U49" s="100" t="s">
        <v>85</v>
      </c>
      <c r="V49" s="16">
        <v>130.81</v>
      </c>
      <c r="W49" s="8">
        <v>32.78</v>
      </c>
      <c r="X49" s="51">
        <v>3640</v>
      </c>
      <c r="Y49" s="47" t="s">
        <v>5454</v>
      </c>
      <c r="Z49" s="79" t="s">
        <v>196</v>
      </c>
      <c r="AA49" s="51" t="str">
        <f t="shared" si="3"/>
        <v>18x9, 8x180, 18 OS</v>
      </c>
      <c r="AB49" s="80" t="s">
        <v>1903</v>
      </c>
      <c r="AC49" s="89">
        <f>_xlfn.IFNA(VLOOKUP(AB49,ACCESSORIES!F:J,5,FALSE),"N/A")</f>
        <v>33</v>
      </c>
      <c r="AD49" s="87" t="s">
        <v>85</v>
      </c>
      <c r="AE49" s="80" t="s">
        <v>85</v>
      </c>
      <c r="AF49" s="3" t="s">
        <v>3005</v>
      </c>
      <c r="AG49" s="99" t="s">
        <v>1937</v>
      </c>
      <c r="AH49" s="9">
        <f>_xlfn.IFNA(VLOOKUP(AG49,ACCESSORIES!F:J,5,FALSE),"N/A")</f>
        <v>1.1000000000000001</v>
      </c>
      <c r="AI49" s="99" t="s">
        <v>266</v>
      </c>
      <c r="AJ49" s="99" t="s">
        <v>85</v>
      </c>
      <c r="AK49" s="40" t="str">
        <f>_xlfn.IFNA(VLOOKUP(AJ49,ACCESSORIES!F:J,5,FALSE),"N/A")</f>
        <v>N/A</v>
      </c>
      <c r="AL49" s="99" t="s">
        <v>85</v>
      </c>
      <c r="AM49" s="99">
        <v>16.2</v>
      </c>
      <c r="AN49" s="99">
        <v>205</v>
      </c>
      <c r="AO49" s="25">
        <v>0</v>
      </c>
      <c r="AP49" s="25">
        <v>0</v>
      </c>
      <c r="AQ49" s="25">
        <v>17.3</v>
      </c>
      <c r="AR49" s="25">
        <v>20.5</v>
      </c>
      <c r="AS49" s="25">
        <v>217.7</v>
      </c>
      <c r="AT49" s="101">
        <v>211.1</v>
      </c>
      <c r="AU49" s="100">
        <v>124</v>
      </c>
      <c r="AV49" s="54">
        <v>98</v>
      </c>
      <c r="AW49" s="54">
        <v>100</v>
      </c>
      <c r="AX49" s="54">
        <v>68</v>
      </c>
      <c r="AY49" s="99" t="s">
        <v>85</v>
      </c>
      <c r="AZ49" s="98" t="str">
        <f>_xlfn.IFNA(VLOOKUP(AY49,ACCESSORIES!F:J,5,FALSE),"N/A")</f>
        <v>N/A</v>
      </c>
      <c r="BA49" s="99" t="s">
        <v>85</v>
      </c>
      <c r="BB49" s="98" t="str">
        <f>_xlfn.IFNA(VLOOKUP(BA49,ACCESSORIES!F:J,5,FALSE),"N/A")</f>
        <v>N/A</v>
      </c>
      <c r="BC49" s="77">
        <v>37.125844951933381</v>
      </c>
      <c r="BD49" s="56">
        <v>21.141732283464599</v>
      </c>
      <c r="BE49" s="56">
        <v>21.141732283464599</v>
      </c>
      <c r="BF49" s="56">
        <v>11.929133858267701</v>
      </c>
      <c r="BG49" s="378">
        <f t="shared" si="4"/>
        <v>8.7375807000000152E-2</v>
      </c>
      <c r="BH49" s="80">
        <v>36</v>
      </c>
      <c r="BI49" s="114" t="s">
        <v>3532</v>
      </c>
      <c r="BJ49" s="50" t="s">
        <v>4050</v>
      </c>
      <c r="BK49" s="81" t="s">
        <v>4066</v>
      </c>
      <c r="BL49" s="81" t="s">
        <v>5502</v>
      </c>
      <c r="BM49" s="81" t="s">
        <v>5503</v>
      </c>
      <c r="BN49" s="81" t="s">
        <v>5477</v>
      </c>
      <c r="BO49" s="81" t="s">
        <v>5504</v>
      </c>
      <c r="BP49" s="81" t="s">
        <v>5505</v>
      </c>
      <c r="BQ49" s="81" t="s">
        <v>4068</v>
      </c>
      <c r="BR49" s="81"/>
      <c r="BS49" s="81"/>
      <c r="BT49" s="81"/>
      <c r="BU49" s="313" t="s">
        <v>6422</v>
      </c>
      <c r="BV49" s="377" t="s">
        <v>8106</v>
      </c>
      <c r="BW49" s="313" t="s">
        <v>6423</v>
      </c>
      <c r="BX49" s="377" t="s">
        <v>8107</v>
      </c>
      <c r="BY49" s="93" t="str">
        <f t="shared" si="5"/>
        <v>MR301 The Standard, 18x9, +18mm Offset, 8x180, 130.81mm Centerbore, Machined - Clear Coat</v>
      </c>
      <c r="BZ49" s="81" t="s">
        <v>3878</v>
      </c>
      <c r="CA49" s="81" t="s">
        <v>3879</v>
      </c>
      <c r="CB49" s="81" t="str">
        <f t="shared" si="6"/>
        <v>STREET (3XX)</v>
      </c>
    </row>
    <row r="50" spans="1:80" s="38" customFormat="1" ht="15" customHeight="1">
      <c r="A50" s="22">
        <f t="shared" si="0"/>
        <v>48</v>
      </c>
      <c r="B50" s="99" t="s">
        <v>84</v>
      </c>
      <c r="C50" s="99" t="s">
        <v>1072</v>
      </c>
      <c r="D50" s="99" t="s">
        <v>1114</v>
      </c>
      <c r="E50" s="91" t="str">
        <f>CONCATENATE(LEFT(D50,5),VLOOKUP(CONCATENATE(N50,"x",O50),'PART NUMBER GUIDE'!$B$9:$C$49,2,FALSE),VLOOKUP(CONCATENATE(P50, V50), 'PART NUMBER GUIDE'!$Q$6:$R$91, 2, FALSE),VLOOKUP(Y50,'PART NUMBER GUIDE'!$J$8:$K$43,2, FALSE),IF(U50="N/A",IF(ABS(S50)&lt;10,"0"&amp;ABS(S50),ABS(S50)),CONCATENATE(LEFT(U50,1),RIGHT(U50,1))), F50, G50)</f>
        <v>MR30189088518</v>
      </c>
      <c r="F50" s="90"/>
      <c r="G50" s="90"/>
      <c r="H50" s="79" t="s">
        <v>353</v>
      </c>
      <c r="I50" s="318">
        <v>40544</v>
      </c>
      <c r="J50" s="85" t="s">
        <v>1265</v>
      </c>
      <c r="K50" s="342">
        <v>339</v>
      </c>
      <c r="L50" s="92">
        <f t="shared" si="1"/>
        <v>339</v>
      </c>
      <c r="M50" s="344"/>
      <c r="N50" s="99">
        <v>18</v>
      </c>
      <c r="O50" s="8">
        <v>9</v>
      </c>
      <c r="P50" s="99" t="str">
        <f t="shared" si="2"/>
        <v>8x180</v>
      </c>
      <c r="Q50" s="3">
        <v>8</v>
      </c>
      <c r="R50" s="3">
        <v>180</v>
      </c>
      <c r="S50" s="3">
        <v>18</v>
      </c>
      <c r="T50" s="16">
        <v>5.75</v>
      </c>
      <c r="U50" s="100" t="s">
        <v>85</v>
      </c>
      <c r="V50" s="16">
        <v>130.81</v>
      </c>
      <c r="W50" s="8">
        <v>33.03</v>
      </c>
      <c r="X50" s="51">
        <v>3640</v>
      </c>
      <c r="Y50" s="79" t="s">
        <v>2294</v>
      </c>
      <c r="Z50" s="79" t="s">
        <v>2987</v>
      </c>
      <c r="AA50" s="51" t="str">
        <f t="shared" si="3"/>
        <v>18x9, 8x180, 18 OS</v>
      </c>
      <c r="AB50" s="80" t="s">
        <v>1904</v>
      </c>
      <c r="AC50" s="89">
        <f>_xlfn.IFNA(VLOOKUP(AB50,ACCESSORIES!F:J,5,FALSE),"N/A")</f>
        <v>33</v>
      </c>
      <c r="AD50" s="87" t="s">
        <v>85</v>
      </c>
      <c r="AE50" s="99" t="s">
        <v>85</v>
      </c>
      <c r="AF50" s="3" t="s">
        <v>3005</v>
      </c>
      <c r="AG50" s="99" t="s">
        <v>1937</v>
      </c>
      <c r="AH50" s="9">
        <f>_xlfn.IFNA(VLOOKUP(AG50,ACCESSORIES!F:J,5,FALSE),"N/A")</f>
        <v>1.1000000000000001</v>
      </c>
      <c r="AI50" s="99" t="s">
        <v>266</v>
      </c>
      <c r="AJ50" s="99" t="s">
        <v>85</v>
      </c>
      <c r="AK50" s="40" t="str">
        <f>_xlfn.IFNA(VLOOKUP(AJ50,ACCESSORIES!F:J,5,FALSE),"N/A")</f>
        <v>N/A</v>
      </c>
      <c r="AL50" s="99" t="s">
        <v>85</v>
      </c>
      <c r="AM50" s="99">
        <v>16.2</v>
      </c>
      <c r="AN50" s="99">
        <v>205</v>
      </c>
      <c r="AO50" s="25">
        <v>0</v>
      </c>
      <c r="AP50" s="25">
        <v>0</v>
      </c>
      <c r="AQ50" s="25">
        <v>17.3</v>
      </c>
      <c r="AR50" s="25">
        <v>20.5</v>
      </c>
      <c r="AS50" s="25">
        <v>217.7</v>
      </c>
      <c r="AT50" s="101">
        <v>211.1</v>
      </c>
      <c r="AU50" s="100">
        <v>124</v>
      </c>
      <c r="AV50" s="54">
        <v>98</v>
      </c>
      <c r="AW50" s="54">
        <v>100</v>
      </c>
      <c r="AX50" s="54">
        <v>68</v>
      </c>
      <c r="AY50" s="99" t="s">
        <v>85</v>
      </c>
      <c r="AZ50" s="98" t="str">
        <f>_xlfn.IFNA(VLOOKUP(AY50,ACCESSORIES!F:J,5,FALSE),"N/A")</f>
        <v>N/A</v>
      </c>
      <c r="BA50" s="99" t="s">
        <v>85</v>
      </c>
      <c r="BB50" s="98" t="str">
        <f>_xlfn.IFNA(VLOOKUP(BA50,ACCESSORIES!F:J,5,FALSE),"N/A")</f>
        <v>N/A</v>
      </c>
      <c r="BC50" s="77">
        <v>37.368353440336755</v>
      </c>
      <c r="BD50" s="56">
        <v>21.141732283464599</v>
      </c>
      <c r="BE50" s="56">
        <v>21.141732283464599</v>
      </c>
      <c r="BF50" s="56">
        <v>11.929133858267701</v>
      </c>
      <c r="BG50" s="378">
        <f t="shared" si="4"/>
        <v>8.7375807000000152E-2</v>
      </c>
      <c r="BH50" s="80">
        <v>36</v>
      </c>
      <c r="BI50" s="114" t="s">
        <v>3532</v>
      </c>
      <c r="BJ50" s="50" t="s">
        <v>4050</v>
      </c>
      <c r="BK50" s="81" t="s">
        <v>4066</v>
      </c>
      <c r="BL50" s="81" t="s">
        <v>5502</v>
      </c>
      <c r="BM50" s="81" t="s">
        <v>5503</v>
      </c>
      <c r="BN50" s="81" t="s">
        <v>5477</v>
      </c>
      <c r="BO50" s="81" t="s">
        <v>5504</v>
      </c>
      <c r="BP50" s="81" t="s">
        <v>5505</v>
      </c>
      <c r="BQ50" s="81" t="s">
        <v>4068</v>
      </c>
      <c r="BR50" s="81"/>
      <c r="BS50" s="81"/>
      <c r="BT50" s="81"/>
      <c r="BU50" s="313" t="s">
        <v>6424</v>
      </c>
      <c r="BV50" s="377" t="s">
        <v>8343</v>
      </c>
      <c r="BW50" s="313" t="s">
        <v>6425</v>
      </c>
      <c r="BX50" s="377" t="s">
        <v>8344</v>
      </c>
      <c r="BY50" s="93" t="str">
        <f t="shared" si="5"/>
        <v>MR301 The Standard, 18x9, +18mm Offset, 8x180, 130.81mm Centerbore, Matte Black</v>
      </c>
      <c r="BZ50" s="81" t="s">
        <v>3878</v>
      </c>
      <c r="CA50" s="81" t="s">
        <v>3879</v>
      </c>
      <c r="CB50" s="81" t="str">
        <f t="shared" si="6"/>
        <v>STREET (3XX)</v>
      </c>
    </row>
    <row r="51" spans="1:80" s="38" customFormat="1" ht="15" customHeight="1">
      <c r="A51" s="22">
        <f t="shared" si="0"/>
        <v>49</v>
      </c>
      <c r="B51" s="99" t="s">
        <v>84</v>
      </c>
      <c r="C51" s="99" t="s">
        <v>1072</v>
      </c>
      <c r="D51" s="99" t="s">
        <v>1114</v>
      </c>
      <c r="E51" s="91" t="str">
        <f>CONCATENATE(LEFT(D51,5),VLOOKUP(CONCATENATE(N51,"x",O51),'PART NUMBER GUIDE'!$B$9:$C$49,2,FALSE),VLOOKUP(CONCATENATE(P51, V51), 'PART NUMBER GUIDE'!$Q$6:$R$91, 2, FALSE),VLOOKUP(Y51,'PART NUMBER GUIDE'!$J$8:$K$43,2, FALSE),IF(U51="N/A",IF(ABS(S51)&lt;10,"0"&amp;ABS(S51),ABS(S51)),CONCATENATE(LEFT(U51,1),RIGHT(U51,1))), F51, G51)</f>
        <v>MR30129058518</v>
      </c>
      <c r="F51" s="90"/>
      <c r="G51" s="90"/>
      <c r="H51" s="79" t="s">
        <v>273</v>
      </c>
      <c r="I51" s="318">
        <v>40544</v>
      </c>
      <c r="J51" s="85" t="s">
        <v>1265</v>
      </c>
      <c r="K51" s="342">
        <v>369</v>
      </c>
      <c r="L51" s="92">
        <f t="shared" si="1"/>
        <v>369</v>
      </c>
      <c r="M51" s="344"/>
      <c r="N51" s="99">
        <v>20</v>
      </c>
      <c r="O51" s="8">
        <v>9</v>
      </c>
      <c r="P51" s="99" t="str">
        <f t="shared" si="2"/>
        <v>5x150</v>
      </c>
      <c r="Q51" s="99">
        <v>5</v>
      </c>
      <c r="R51" s="99">
        <v>150</v>
      </c>
      <c r="S51" s="99">
        <v>18</v>
      </c>
      <c r="T51" s="100">
        <v>5.75</v>
      </c>
      <c r="U51" s="100" t="s">
        <v>85</v>
      </c>
      <c r="V51" s="100">
        <v>116.5</v>
      </c>
      <c r="W51" s="385">
        <v>39.549999999999997</v>
      </c>
      <c r="X51" s="51">
        <v>2500</v>
      </c>
      <c r="Y51" s="386" t="s">
        <v>2294</v>
      </c>
      <c r="Z51" s="79" t="s">
        <v>2987</v>
      </c>
      <c r="AA51" s="51" t="str">
        <f t="shared" si="3"/>
        <v>20x9, 5x150, 18 OS</v>
      </c>
      <c r="AB51" s="80" t="s">
        <v>1583</v>
      </c>
      <c r="AC51" s="89">
        <f>_xlfn.IFNA(VLOOKUP(AB51,ACCESSORIES!F:J,5,FALSE),"N/A")</f>
        <v>33</v>
      </c>
      <c r="AD51" s="87" t="s">
        <v>85</v>
      </c>
      <c r="AE51" s="99" t="s">
        <v>85</v>
      </c>
      <c r="AF51" s="99" t="s">
        <v>3003</v>
      </c>
      <c r="AG51" s="99" t="s">
        <v>1937</v>
      </c>
      <c r="AH51" s="9">
        <f>_xlfn.IFNA(VLOOKUP(AG51,ACCESSORIES!F:J,5,FALSE),"N/A")</f>
        <v>1.1000000000000001</v>
      </c>
      <c r="AI51" s="99" t="s">
        <v>266</v>
      </c>
      <c r="AJ51" s="99" t="s">
        <v>85</v>
      </c>
      <c r="AK51" s="40" t="str">
        <f>_xlfn.IFNA(VLOOKUP(AJ51,ACCESSORIES!F:J,5,FALSE),"N/A")</f>
        <v>N/A</v>
      </c>
      <c r="AL51" s="99" t="s">
        <v>85</v>
      </c>
      <c r="AM51" s="99">
        <v>16.2</v>
      </c>
      <c r="AN51" s="99">
        <v>178</v>
      </c>
      <c r="AO51" s="25">
        <v>1.2</v>
      </c>
      <c r="AP51" s="25">
        <v>20.8</v>
      </c>
      <c r="AQ51" s="25">
        <v>39.299999999999997</v>
      </c>
      <c r="AR51" s="25">
        <v>42.5</v>
      </c>
      <c r="AS51" s="25">
        <v>243.7</v>
      </c>
      <c r="AT51" s="101">
        <v>239.4</v>
      </c>
      <c r="AU51" s="100">
        <v>110.5</v>
      </c>
      <c r="AV51" s="54">
        <v>38.9</v>
      </c>
      <c r="AW51" s="54">
        <v>38.9</v>
      </c>
      <c r="AX51" s="54">
        <v>47</v>
      </c>
      <c r="AY51" s="99" t="s">
        <v>85</v>
      </c>
      <c r="AZ51" s="98" t="str">
        <f>_xlfn.IFNA(VLOOKUP(AY51,ACCESSORIES!F:J,5,FALSE),"N/A")</f>
        <v>N/A</v>
      </c>
      <c r="BA51" s="99" t="s">
        <v>85</v>
      </c>
      <c r="BB51" s="98" t="str">
        <f>_xlfn.IFNA(VLOOKUP(BA51,ACCESSORIES!F:J,5,FALSE),"N/A")</f>
        <v>N/A</v>
      </c>
      <c r="BC51" s="77">
        <v>41.865783588908251</v>
      </c>
      <c r="BD51" s="56">
        <v>23.228346456692901</v>
      </c>
      <c r="BE51" s="56">
        <v>23.228346456692901</v>
      </c>
      <c r="BF51" s="56">
        <v>11.771653543307099</v>
      </c>
      <c r="BG51" s="378">
        <f t="shared" si="4"/>
        <v>0.10408189999999996</v>
      </c>
      <c r="BH51" s="99">
        <v>24</v>
      </c>
      <c r="BI51" s="114" t="s">
        <v>3532</v>
      </c>
      <c r="BJ51" s="50" t="s">
        <v>4050</v>
      </c>
      <c r="BK51" s="81" t="s">
        <v>4066</v>
      </c>
      <c r="BL51" s="81" t="s">
        <v>5502</v>
      </c>
      <c r="BM51" s="81" t="s">
        <v>5503</v>
      </c>
      <c r="BN51" s="81" t="s">
        <v>5477</v>
      </c>
      <c r="BO51" s="81" t="s">
        <v>5504</v>
      </c>
      <c r="BP51" s="81" t="s">
        <v>5505</v>
      </c>
      <c r="BQ51" s="81" t="s">
        <v>4068</v>
      </c>
      <c r="BR51" s="81"/>
      <c r="BS51" s="81"/>
      <c r="BT51" s="81"/>
      <c r="BU51" s="353" t="s">
        <v>6412</v>
      </c>
      <c r="BV51" s="384" t="s">
        <v>8335</v>
      </c>
      <c r="BW51" s="353" t="s">
        <v>6414</v>
      </c>
      <c r="BX51" s="384" t="s">
        <v>8336</v>
      </c>
      <c r="BY51" s="93" t="str">
        <f t="shared" si="5"/>
        <v>MR301 The Standard, 20x9, +18mm Offset, 5x150, 116.5mm Centerbore, Matte Black</v>
      </c>
      <c r="BZ51" s="81" t="s">
        <v>3878</v>
      </c>
      <c r="CA51" s="81" t="s">
        <v>3879</v>
      </c>
      <c r="CB51" s="81" t="str">
        <f t="shared" si="6"/>
        <v>STREET (3XX)</v>
      </c>
    </row>
    <row r="52" spans="1:80" s="38" customFormat="1" ht="15" customHeight="1">
      <c r="A52" s="22">
        <f t="shared" si="0"/>
        <v>50</v>
      </c>
      <c r="B52" s="99" t="s">
        <v>84</v>
      </c>
      <c r="C52" s="99" t="s">
        <v>1072</v>
      </c>
      <c r="D52" s="99" t="s">
        <v>1114</v>
      </c>
      <c r="E52" s="91" t="str">
        <f>CONCATENATE(LEFT(D52,5),VLOOKUP(CONCATENATE(N52,"x",O52),'PART NUMBER GUIDE'!$B$9:$C$49,2,FALSE),VLOOKUP(CONCATENATE(P52, V52), 'PART NUMBER GUIDE'!$Q$6:$R$91, 2, FALSE),VLOOKUP(Y52,'PART NUMBER GUIDE'!$J$8:$K$43,2, FALSE),IF(U52="N/A",IF(ABS(S52)&lt;10,"0"&amp;ABS(S52),ABS(S52)),CONCATENATE(LEFT(U52,1),RIGHT(U52,1))), F52, G52)</f>
        <v>MR30129016518</v>
      </c>
      <c r="F52" s="90"/>
      <c r="G52" s="90"/>
      <c r="H52" s="79" t="s">
        <v>271</v>
      </c>
      <c r="I52" s="318">
        <v>40544</v>
      </c>
      <c r="J52" s="85" t="s">
        <v>1265</v>
      </c>
      <c r="K52" s="342">
        <v>369</v>
      </c>
      <c r="L52" s="92">
        <f t="shared" si="1"/>
        <v>369</v>
      </c>
      <c r="M52" s="344"/>
      <c r="N52" s="99">
        <v>20</v>
      </c>
      <c r="O52" s="8">
        <v>9</v>
      </c>
      <c r="P52" s="99" t="str">
        <f t="shared" si="2"/>
        <v>6x135</v>
      </c>
      <c r="Q52" s="99">
        <v>6</v>
      </c>
      <c r="R52" s="99">
        <v>135</v>
      </c>
      <c r="S52" s="99">
        <v>18</v>
      </c>
      <c r="T52" s="100">
        <v>5.75</v>
      </c>
      <c r="U52" s="100" t="s">
        <v>85</v>
      </c>
      <c r="V52" s="100">
        <v>94</v>
      </c>
      <c r="W52" s="385">
        <v>37.92</v>
      </c>
      <c r="X52" s="51">
        <v>2500</v>
      </c>
      <c r="Y52" s="386" t="s">
        <v>2294</v>
      </c>
      <c r="Z52" s="79" t="s">
        <v>2987</v>
      </c>
      <c r="AA52" s="51" t="str">
        <f t="shared" si="3"/>
        <v>20x9, 6x135, 18 OS</v>
      </c>
      <c r="AB52" s="80" t="s">
        <v>1725</v>
      </c>
      <c r="AC52" s="89">
        <f>_xlfn.IFNA(VLOOKUP(AB52,ACCESSORIES!F:J,5,FALSE),"N/A")</f>
        <v>33</v>
      </c>
      <c r="AD52" s="87" t="s">
        <v>85</v>
      </c>
      <c r="AE52" s="99" t="s">
        <v>85</v>
      </c>
      <c r="AF52" s="80" t="s">
        <v>3000</v>
      </c>
      <c r="AG52" s="99" t="s">
        <v>1937</v>
      </c>
      <c r="AH52" s="9">
        <f>_xlfn.IFNA(VLOOKUP(AG52,ACCESSORIES!F:J,5,FALSE),"N/A")</f>
        <v>1.1000000000000001</v>
      </c>
      <c r="AI52" s="99" t="s">
        <v>266</v>
      </c>
      <c r="AJ52" s="99" t="s">
        <v>85</v>
      </c>
      <c r="AK52" s="40" t="str">
        <f>_xlfn.IFNA(VLOOKUP(AJ52,ACCESSORIES!F:J,5,FALSE),"N/A")</f>
        <v>N/A</v>
      </c>
      <c r="AL52" s="99" t="s">
        <v>85</v>
      </c>
      <c r="AM52" s="99">
        <v>16.2</v>
      </c>
      <c r="AN52" s="99">
        <v>178</v>
      </c>
      <c r="AO52" s="25">
        <v>1.2</v>
      </c>
      <c r="AP52" s="25">
        <v>20.8</v>
      </c>
      <c r="AQ52" s="25">
        <v>39.299999999999997</v>
      </c>
      <c r="AR52" s="25">
        <v>42.5</v>
      </c>
      <c r="AS52" s="25">
        <v>243.7</v>
      </c>
      <c r="AT52" s="101">
        <v>239.4</v>
      </c>
      <c r="AU52" s="100">
        <v>88.8</v>
      </c>
      <c r="AV52" s="54">
        <v>79.8</v>
      </c>
      <c r="AW52" s="54">
        <v>79.8</v>
      </c>
      <c r="AX52" s="54">
        <v>47</v>
      </c>
      <c r="AY52" s="99" t="s">
        <v>85</v>
      </c>
      <c r="AZ52" s="98" t="str">
        <f>_xlfn.IFNA(VLOOKUP(AY52,ACCESSORIES!F:J,5,FALSE),"N/A")</f>
        <v>N/A</v>
      </c>
      <c r="BA52" s="99" t="s">
        <v>85</v>
      </c>
      <c r="BB52" s="98" t="str">
        <f>_xlfn.IFNA(VLOOKUP(BA52,ACCESSORIES!F:J,5,FALSE),"N/A")</f>
        <v>N/A</v>
      </c>
      <c r="BC52" s="77">
        <v>42.505124149244395</v>
      </c>
      <c r="BD52" s="56">
        <v>23.228346456692901</v>
      </c>
      <c r="BE52" s="56">
        <v>23.228346456692901</v>
      </c>
      <c r="BF52" s="56">
        <v>11.771653543307099</v>
      </c>
      <c r="BG52" s="378">
        <f t="shared" si="4"/>
        <v>0.10408189999999996</v>
      </c>
      <c r="BH52" s="99">
        <v>24</v>
      </c>
      <c r="BI52" s="114" t="s">
        <v>3532</v>
      </c>
      <c r="BJ52" s="50" t="s">
        <v>4050</v>
      </c>
      <c r="BK52" s="81" t="s">
        <v>4066</v>
      </c>
      <c r="BL52" s="81" t="s">
        <v>5502</v>
      </c>
      <c r="BM52" s="81" t="s">
        <v>5503</v>
      </c>
      <c r="BN52" s="81" t="s">
        <v>5477</v>
      </c>
      <c r="BO52" s="81" t="s">
        <v>5504</v>
      </c>
      <c r="BP52" s="81" t="s">
        <v>5505</v>
      </c>
      <c r="BQ52" s="81" t="s">
        <v>4068</v>
      </c>
      <c r="BR52" s="81"/>
      <c r="BS52" s="81"/>
      <c r="BT52" s="81"/>
      <c r="BU52" s="313" t="s">
        <v>6417</v>
      </c>
      <c r="BV52" s="377" t="s">
        <v>8502</v>
      </c>
      <c r="BW52" s="313" t="s">
        <v>6416</v>
      </c>
      <c r="BX52" s="377" t="s">
        <v>8503</v>
      </c>
      <c r="BY52" s="93" t="str">
        <f t="shared" si="5"/>
        <v>MR301 The Standard, 20x9, +18mm Offset, 6x135, 94mm Centerbore, Matte Black</v>
      </c>
      <c r="BZ52" s="81" t="s">
        <v>3878</v>
      </c>
      <c r="CA52" s="81" t="s">
        <v>3879</v>
      </c>
      <c r="CB52" s="81" t="str">
        <f t="shared" si="6"/>
        <v>STREET (3XX)</v>
      </c>
    </row>
    <row r="53" spans="1:80" s="38" customFormat="1" ht="15" customHeight="1">
      <c r="A53" s="22">
        <f t="shared" si="0"/>
        <v>51</v>
      </c>
      <c r="B53" s="99" t="s">
        <v>84</v>
      </c>
      <c r="C53" s="99" t="s">
        <v>1072</v>
      </c>
      <c r="D53" s="99" t="s">
        <v>1114</v>
      </c>
      <c r="E53" s="91" t="str">
        <f>CONCATENATE(LEFT(D53,5),VLOOKUP(CONCATENATE(N53,"x",O53),'PART NUMBER GUIDE'!$B$9:$C$49,2,FALSE),VLOOKUP(CONCATENATE(P53, V53), 'PART NUMBER GUIDE'!$Q$6:$R$91, 2, FALSE),VLOOKUP(Y53,'PART NUMBER GUIDE'!$J$8:$K$43,2, FALSE),IF(U53="N/A",IF(ABS(S53)&lt;10,"0"&amp;ABS(S53),ABS(S53)),CONCATENATE(LEFT(U53,1),RIGHT(U53,1))), F53, G53)</f>
        <v>MR30129060318</v>
      </c>
      <c r="F53" s="90"/>
      <c r="G53" s="90"/>
      <c r="H53" s="79" t="s">
        <v>274</v>
      </c>
      <c r="I53" s="318">
        <v>40544</v>
      </c>
      <c r="J53" s="85" t="s">
        <v>1265</v>
      </c>
      <c r="K53" s="342">
        <v>369</v>
      </c>
      <c r="L53" s="92">
        <f t="shared" si="1"/>
        <v>369</v>
      </c>
      <c r="M53" s="344"/>
      <c r="N53" s="99">
        <v>20</v>
      </c>
      <c r="O53" s="8">
        <v>9</v>
      </c>
      <c r="P53" s="99" t="str">
        <f t="shared" si="2"/>
        <v>6x5.5</v>
      </c>
      <c r="Q53" s="80">
        <v>6</v>
      </c>
      <c r="R53" s="80">
        <v>5.5</v>
      </c>
      <c r="S53" s="3">
        <v>18</v>
      </c>
      <c r="T53" s="100">
        <v>5.75</v>
      </c>
      <c r="U53" s="100" t="s">
        <v>85</v>
      </c>
      <c r="V53" s="16">
        <v>108</v>
      </c>
      <c r="W53" s="8">
        <v>36.57</v>
      </c>
      <c r="X53" s="51">
        <v>2500</v>
      </c>
      <c r="Y53" s="47" t="s">
        <v>5454</v>
      </c>
      <c r="Z53" s="79" t="s">
        <v>196</v>
      </c>
      <c r="AA53" s="51" t="str">
        <f t="shared" si="3"/>
        <v>20x9, 6x5.5, 18 OS</v>
      </c>
      <c r="AB53" s="99" t="s">
        <v>1577</v>
      </c>
      <c r="AC53" s="89">
        <f>_xlfn.IFNA(VLOOKUP(AB53,ACCESSORIES!F:J,5,FALSE),"N/A")</f>
        <v>33</v>
      </c>
      <c r="AD53" s="87" t="s">
        <v>85</v>
      </c>
      <c r="AE53" s="99" t="s">
        <v>85</v>
      </c>
      <c r="AF53" s="99" t="s">
        <v>3001</v>
      </c>
      <c r="AG53" s="99" t="s">
        <v>1937</v>
      </c>
      <c r="AH53" s="9">
        <f>_xlfn.IFNA(VLOOKUP(AG53,ACCESSORIES!F:J,5,FALSE),"N/A")</f>
        <v>1.1000000000000001</v>
      </c>
      <c r="AI53" s="99" t="s">
        <v>266</v>
      </c>
      <c r="AJ53" s="99" t="s">
        <v>85</v>
      </c>
      <c r="AK53" s="40" t="str">
        <f>_xlfn.IFNA(VLOOKUP(AJ53,ACCESSORIES!F:J,5,FALSE),"N/A")</f>
        <v>N/A</v>
      </c>
      <c r="AL53" s="99" t="s">
        <v>85</v>
      </c>
      <c r="AM53" s="99">
        <v>16.2</v>
      </c>
      <c r="AN53" s="99">
        <v>178</v>
      </c>
      <c r="AO53" s="25">
        <v>1.2</v>
      </c>
      <c r="AP53" s="25">
        <v>20.8</v>
      </c>
      <c r="AQ53" s="25">
        <v>39.299999999999997</v>
      </c>
      <c r="AR53" s="25">
        <v>42.5</v>
      </c>
      <c r="AS53" s="25">
        <v>243.7</v>
      </c>
      <c r="AT53" s="101">
        <v>239.4</v>
      </c>
      <c r="AU53" s="100">
        <v>106.4</v>
      </c>
      <c r="AV53" s="54">
        <v>55</v>
      </c>
      <c r="AW53" s="54">
        <v>55</v>
      </c>
      <c r="AX53" s="54">
        <v>47</v>
      </c>
      <c r="AY53" s="99" t="s">
        <v>85</v>
      </c>
      <c r="AZ53" s="98" t="str">
        <f>_xlfn.IFNA(VLOOKUP(AY53,ACCESSORIES!F:J,5,FALSE),"N/A")</f>
        <v>N/A</v>
      </c>
      <c r="BA53" s="99" t="s">
        <v>85</v>
      </c>
      <c r="BB53" s="98" t="str">
        <f>_xlfn.IFNA(VLOOKUP(BA53,ACCESSORIES!F:J,5,FALSE),"N/A")</f>
        <v>N/A</v>
      </c>
      <c r="BC53" s="77">
        <v>41.292581707227562</v>
      </c>
      <c r="BD53" s="56">
        <v>23.228346456692901</v>
      </c>
      <c r="BE53" s="56">
        <v>23.228346456692901</v>
      </c>
      <c r="BF53" s="56">
        <v>11.771653543307099</v>
      </c>
      <c r="BG53" s="378">
        <f t="shared" si="4"/>
        <v>0.10408189999999996</v>
      </c>
      <c r="BH53" s="99">
        <v>24</v>
      </c>
      <c r="BI53" s="114" t="s">
        <v>3532</v>
      </c>
      <c r="BJ53" s="50" t="s">
        <v>4050</v>
      </c>
      <c r="BK53" s="81" t="s">
        <v>4066</v>
      </c>
      <c r="BL53" s="81" t="s">
        <v>5502</v>
      </c>
      <c r="BM53" s="81" t="s">
        <v>5503</v>
      </c>
      <c r="BN53" s="81" t="s">
        <v>5477</v>
      </c>
      <c r="BO53" s="81" t="s">
        <v>5504</v>
      </c>
      <c r="BP53" s="81" t="s">
        <v>5505</v>
      </c>
      <c r="BQ53" s="81" t="s">
        <v>4068</v>
      </c>
      <c r="BR53" s="81"/>
      <c r="BS53" s="81"/>
      <c r="BT53" s="81"/>
      <c r="BU53" s="313" t="s">
        <v>6420</v>
      </c>
      <c r="BV53" s="377" t="s">
        <v>8206</v>
      </c>
      <c r="BW53" s="313" t="s">
        <v>6421</v>
      </c>
      <c r="BX53" s="377" t="s">
        <v>8207</v>
      </c>
      <c r="BY53" s="93" t="str">
        <f t="shared" si="5"/>
        <v>MR301 The Standard, 20x9, +18mm Offset, 6x5.5, 108mm Centerbore, Machined - Clear Coat</v>
      </c>
      <c r="BZ53" s="81" t="s">
        <v>3878</v>
      </c>
      <c r="CA53" s="81" t="s">
        <v>3879</v>
      </c>
      <c r="CB53" s="81" t="str">
        <f t="shared" si="6"/>
        <v>STREET (3XX)</v>
      </c>
    </row>
    <row r="54" spans="1:80" s="38" customFormat="1" ht="15" customHeight="1">
      <c r="A54" s="22">
        <f t="shared" si="0"/>
        <v>52</v>
      </c>
      <c r="B54" s="99" t="s">
        <v>84</v>
      </c>
      <c r="C54" s="99" t="s">
        <v>1072</v>
      </c>
      <c r="D54" s="99" t="s">
        <v>1114</v>
      </c>
      <c r="E54" s="91" t="str">
        <f>CONCATENATE(LEFT(D54,5),VLOOKUP(CONCATENATE(N54,"x",O54),'PART NUMBER GUIDE'!$B$9:$C$49,2,FALSE),VLOOKUP(CONCATENATE(P54, V54), 'PART NUMBER GUIDE'!$Q$6:$R$91, 2, FALSE),VLOOKUP(Y54,'PART NUMBER GUIDE'!$J$8:$K$43,2, FALSE),IF(U54="N/A",IF(ABS(S54)&lt;10,"0"&amp;ABS(S54),ABS(S54)),CONCATENATE(LEFT(U54,1),RIGHT(U54,1))), F54, G54)</f>
        <v>MR30129060518</v>
      </c>
      <c r="F54" s="90"/>
      <c r="G54" s="90"/>
      <c r="H54" s="79" t="s">
        <v>275</v>
      </c>
      <c r="I54" s="318">
        <v>40544</v>
      </c>
      <c r="J54" s="85" t="s">
        <v>1265</v>
      </c>
      <c r="K54" s="342">
        <v>369</v>
      </c>
      <c r="L54" s="92">
        <f t="shared" si="1"/>
        <v>369</v>
      </c>
      <c r="M54" s="344"/>
      <c r="N54" s="99">
        <v>20</v>
      </c>
      <c r="O54" s="8">
        <v>9</v>
      </c>
      <c r="P54" s="99" t="str">
        <f t="shared" si="2"/>
        <v>6x5.5</v>
      </c>
      <c r="Q54" s="80">
        <v>6</v>
      </c>
      <c r="R54" s="80">
        <v>5.5</v>
      </c>
      <c r="S54" s="3">
        <v>18</v>
      </c>
      <c r="T54" s="100">
        <v>5.75</v>
      </c>
      <c r="U54" s="100" t="s">
        <v>85</v>
      </c>
      <c r="V54" s="16">
        <v>108</v>
      </c>
      <c r="W54" s="8">
        <v>37.43</v>
      </c>
      <c r="X54" s="51">
        <v>2500</v>
      </c>
      <c r="Y54" s="79" t="s">
        <v>2294</v>
      </c>
      <c r="Z54" s="79" t="s">
        <v>2987</v>
      </c>
      <c r="AA54" s="51" t="str">
        <f t="shared" si="3"/>
        <v>20x9, 6x5.5, 18 OS</v>
      </c>
      <c r="AB54" s="80" t="s">
        <v>1579</v>
      </c>
      <c r="AC54" s="89">
        <f>_xlfn.IFNA(VLOOKUP(AB54,ACCESSORIES!F:J,5,FALSE),"N/A")</f>
        <v>33</v>
      </c>
      <c r="AD54" s="87" t="s">
        <v>85</v>
      </c>
      <c r="AE54" s="80" t="s">
        <v>85</v>
      </c>
      <c r="AF54" s="99" t="s">
        <v>3001</v>
      </c>
      <c r="AG54" s="99" t="s">
        <v>1937</v>
      </c>
      <c r="AH54" s="9">
        <f>_xlfn.IFNA(VLOOKUP(AG54,ACCESSORIES!F:J,5,FALSE),"N/A")</f>
        <v>1.1000000000000001</v>
      </c>
      <c r="AI54" s="99" t="s">
        <v>266</v>
      </c>
      <c r="AJ54" s="99" t="s">
        <v>85</v>
      </c>
      <c r="AK54" s="40" t="str">
        <f>_xlfn.IFNA(VLOOKUP(AJ54,ACCESSORIES!F:J,5,FALSE),"N/A")</f>
        <v>N/A</v>
      </c>
      <c r="AL54" s="99" t="s">
        <v>85</v>
      </c>
      <c r="AM54" s="99">
        <v>16.2</v>
      </c>
      <c r="AN54" s="99">
        <v>178</v>
      </c>
      <c r="AO54" s="25">
        <v>1.2</v>
      </c>
      <c r="AP54" s="25">
        <v>20.8</v>
      </c>
      <c r="AQ54" s="25">
        <v>39.299999999999997</v>
      </c>
      <c r="AR54" s="25">
        <v>42.5</v>
      </c>
      <c r="AS54" s="25">
        <v>243.7</v>
      </c>
      <c r="AT54" s="101">
        <v>239.4</v>
      </c>
      <c r="AU54" s="100">
        <v>106.4</v>
      </c>
      <c r="AV54" s="54">
        <v>55</v>
      </c>
      <c r="AW54" s="54">
        <v>55</v>
      </c>
      <c r="AX54" s="54">
        <v>47</v>
      </c>
      <c r="AY54" s="99" t="s">
        <v>85</v>
      </c>
      <c r="AZ54" s="98" t="str">
        <f>_xlfn.IFNA(VLOOKUP(AY54,ACCESSORIES!F:J,5,FALSE),"N/A")</f>
        <v>N/A</v>
      </c>
      <c r="BA54" s="99" t="s">
        <v>85</v>
      </c>
      <c r="BB54" s="98" t="str">
        <f>_xlfn.IFNA(VLOOKUP(BA54,ACCESSORIES!F:J,5,FALSE),"N/A")</f>
        <v>N/A</v>
      </c>
      <c r="BC54" s="77">
        <v>42.152384529748595</v>
      </c>
      <c r="BD54" s="56">
        <v>23.228346456692901</v>
      </c>
      <c r="BE54" s="56">
        <v>23.228346456692901</v>
      </c>
      <c r="BF54" s="56">
        <v>11.771653543307099</v>
      </c>
      <c r="BG54" s="378">
        <f t="shared" si="4"/>
        <v>0.10408189999999996</v>
      </c>
      <c r="BH54" s="99">
        <v>24</v>
      </c>
      <c r="BI54" s="114" t="s">
        <v>3532</v>
      </c>
      <c r="BJ54" s="50" t="s">
        <v>4050</v>
      </c>
      <c r="BK54" s="81" t="s">
        <v>4066</v>
      </c>
      <c r="BL54" s="81" t="s">
        <v>5502</v>
      </c>
      <c r="BM54" s="81" t="s">
        <v>5503</v>
      </c>
      <c r="BN54" s="81" t="s">
        <v>5477</v>
      </c>
      <c r="BO54" s="81" t="s">
        <v>5504</v>
      </c>
      <c r="BP54" s="81" t="s">
        <v>5505</v>
      </c>
      <c r="BQ54" s="81" t="s">
        <v>4068</v>
      </c>
      <c r="BR54" s="81"/>
      <c r="BS54" s="81"/>
      <c r="BT54" s="81"/>
      <c r="BU54" s="313" t="s">
        <v>6417</v>
      </c>
      <c r="BV54" s="377" t="s">
        <v>8502</v>
      </c>
      <c r="BW54" s="313" t="s">
        <v>6416</v>
      </c>
      <c r="BX54" s="377" t="s">
        <v>8503</v>
      </c>
      <c r="BY54" s="93" t="str">
        <f t="shared" si="5"/>
        <v>MR301 The Standard, 20x9, +18mm Offset, 6x5.5, 108mm Centerbore, Matte Black</v>
      </c>
      <c r="BZ54" s="81" t="s">
        <v>3878</v>
      </c>
      <c r="CA54" s="81" t="s">
        <v>3879</v>
      </c>
      <c r="CB54" s="81" t="str">
        <f t="shared" si="6"/>
        <v>STREET (3XX)</v>
      </c>
    </row>
    <row r="55" spans="1:80" s="38" customFormat="1" ht="15" customHeight="1">
      <c r="A55" s="22">
        <f t="shared" si="0"/>
        <v>53</v>
      </c>
      <c r="B55" s="99" t="s">
        <v>84</v>
      </c>
      <c r="C55" s="99" t="s">
        <v>1072</v>
      </c>
      <c r="D55" s="99" t="s">
        <v>1114</v>
      </c>
      <c r="E55" s="91" t="str">
        <f>CONCATENATE(LEFT(D55,5),VLOOKUP(CONCATENATE(N55,"x",O55),'PART NUMBER GUIDE'!$B$9:$C$49,2,FALSE),VLOOKUP(CONCATENATE(P55, V55), 'PART NUMBER GUIDE'!$Q$6:$R$91, 2, FALSE),VLOOKUP(Y55,'PART NUMBER GUIDE'!$J$8:$K$43,2, FALSE),IF(U55="N/A",IF(ABS(S55)&lt;10,"0"&amp;ABS(S55),ABS(S55)),CONCATENATE(LEFT(U55,1),RIGHT(U55,1))), F55, G55)</f>
        <v>MR30129080318</v>
      </c>
      <c r="F55" s="90"/>
      <c r="G55" s="90"/>
      <c r="H55" s="79" t="s">
        <v>276</v>
      </c>
      <c r="I55" s="318">
        <v>40544</v>
      </c>
      <c r="J55" s="85" t="s">
        <v>1265</v>
      </c>
      <c r="K55" s="342">
        <v>369</v>
      </c>
      <c r="L55" s="92">
        <f t="shared" si="1"/>
        <v>369</v>
      </c>
      <c r="M55" s="344"/>
      <c r="N55" s="99">
        <v>20</v>
      </c>
      <c r="O55" s="8">
        <v>9</v>
      </c>
      <c r="P55" s="99" t="str">
        <f t="shared" si="2"/>
        <v>8x6.5</v>
      </c>
      <c r="Q55" s="80">
        <v>8</v>
      </c>
      <c r="R55" s="80">
        <v>6.5</v>
      </c>
      <c r="S55" s="3">
        <v>18</v>
      </c>
      <c r="T55" s="100">
        <v>5.75</v>
      </c>
      <c r="U55" s="100" t="s">
        <v>85</v>
      </c>
      <c r="V55" s="16">
        <v>130.81</v>
      </c>
      <c r="W55" s="8">
        <v>39.659999999999997</v>
      </c>
      <c r="X55" s="51">
        <v>3600</v>
      </c>
      <c r="Y55" s="47" t="s">
        <v>5454</v>
      </c>
      <c r="Z55" s="79" t="s">
        <v>196</v>
      </c>
      <c r="AA55" s="51" t="str">
        <f t="shared" si="3"/>
        <v>20x9, 8x6.5, 18 OS</v>
      </c>
      <c r="AB55" s="80" t="s">
        <v>1903</v>
      </c>
      <c r="AC55" s="89">
        <f>_xlfn.IFNA(VLOOKUP(AB55,ACCESSORIES!F:J,5,FALSE),"N/A")</f>
        <v>33</v>
      </c>
      <c r="AD55" s="87" t="s">
        <v>85</v>
      </c>
      <c r="AE55" s="99" t="s">
        <v>85</v>
      </c>
      <c r="AF55" s="3" t="s">
        <v>3005</v>
      </c>
      <c r="AG55" s="99" t="s">
        <v>1937</v>
      </c>
      <c r="AH55" s="9">
        <f>_xlfn.IFNA(VLOOKUP(AG55,ACCESSORIES!F:J,5,FALSE),"N/A")</f>
        <v>1.1000000000000001</v>
      </c>
      <c r="AI55" s="99" t="s">
        <v>266</v>
      </c>
      <c r="AJ55" s="99" t="s">
        <v>85</v>
      </c>
      <c r="AK55" s="40" t="str">
        <f>_xlfn.IFNA(VLOOKUP(AJ55,ACCESSORIES!F:J,5,FALSE),"N/A")</f>
        <v>N/A</v>
      </c>
      <c r="AL55" s="99" t="s">
        <v>85</v>
      </c>
      <c r="AM55" s="99">
        <v>16.2</v>
      </c>
      <c r="AN55" s="99">
        <v>205</v>
      </c>
      <c r="AO55" s="25">
        <v>0</v>
      </c>
      <c r="AP55" s="25">
        <v>0</v>
      </c>
      <c r="AQ55" s="25">
        <v>32</v>
      </c>
      <c r="AR55" s="25">
        <v>40</v>
      </c>
      <c r="AS55" s="25">
        <v>243.3</v>
      </c>
      <c r="AT55" s="101">
        <v>238.8</v>
      </c>
      <c r="AU55" s="100">
        <v>124</v>
      </c>
      <c r="AV55" s="54">
        <v>98</v>
      </c>
      <c r="AW55" s="54">
        <v>100</v>
      </c>
      <c r="AX55" s="54">
        <v>94</v>
      </c>
      <c r="AY55" s="99" t="s">
        <v>85</v>
      </c>
      <c r="AZ55" s="98" t="str">
        <f>_xlfn.IFNA(VLOOKUP(AY55,ACCESSORIES!F:J,5,FALSE),"N/A")</f>
        <v>N/A</v>
      </c>
      <c r="BA55" s="99" t="s">
        <v>85</v>
      </c>
      <c r="BB55" s="98" t="str">
        <f>_xlfn.IFNA(VLOOKUP(BA55,ACCESSORIES!F:J,5,FALSE),"N/A")</f>
        <v>N/A</v>
      </c>
      <c r="BC55" s="77">
        <v>44.401099604034336</v>
      </c>
      <c r="BD55" s="56">
        <v>23.228346456692901</v>
      </c>
      <c r="BE55" s="56">
        <v>23.228346456692901</v>
      </c>
      <c r="BF55" s="56">
        <v>11.771653543307099</v>
      </c>
      <c r="BG55" s="378">
        <f t="shared" si="4"/>
        <v>0.10408189999999996</v>
      </c>
      <c r="BH55" s="99">
        <v>24</v>
      </c>
      <c r="BI55" s="114" t="s">
        <v>3532</v>
      </c>
      <c r="BJ55" s="50" t="s">
        <v>4050</v>
      </c>
      <c r="BK55" s="81" t="s">
        <v>4066</v>
      </c>
      <c r="BL55" s="81" t="s">
        <v>5502</v>
      </c>
      <c r="BM55" s="81" t="s">
        <v>5503</v>
      </c>
      <c r="BN55" s="81" t="s">
        <v>5477</v>
      </c>
      <c r="BO55" s="81" t="s">
        <v>5504</v>
      </c>
      <c r="BP55" s="81" t="s">
        <v>5505</v>
      </c>
      <c r="BQ55" s="81" t="s">
        <v>4068</v>
      </c>
      <c r="BR55" s="81"/>
      <c r="BS55" s="81"/>
      <c r="BT55" s="81"/>
      <c r="BU55" s="313" t="s">
        <v>6422</v>
      </c>
      <c r="BV55" s="377" t="s">
        <v>8106</v>
      </c>
      <c r="BW55" s="313" t="s">
        <v>6423</v>
      </c>
      <c r="BX55" s="377" t="s">
        <v>8107</v>
      </c>
      <c r="BY55" s="93" t="str">
        <f t="shared" si="5"/>
        <v>MR301 The Standard, 20x9, +18mm Offset, 8x6.5, 130.81mm Centerbore, Machined - Clear Coat</v>
      </c>
      <c r="BZ55" s="81" t="s">
        <v>3878</v>
      </c>
      <c r="CA55" s="81" t="s">
        <v>3879</v>
      </c>
      <c r="CB55" s="81" t="str">
        <f t="shared" si="6"/>
        <v>STREET (3XX)</v>
      </c>
    </row>
    <row r="56" spans="1:80" s="38" customFormat="1" ht="15" customHeight="1">
      <c r="A56" s="22">
        <f t="shared" si="0"/>
        <v>54</v>
      </c>
      <c r="B56" s="99" t="s">
        <v>84</v>
      </c>
      <c r="C56" s="99" t="s">
        <v>1072</v>
      </c>
      <c r="D56" s="99" t="s">
        <v>1114</v>
      </c>
      <c r="E56" s="91" t="str">
        <f>CONCATENATE(LEFT(D56,5),VLOOKUP(CONCATENATE(N56,"x",O56),'PART NUMBER GUIDE'!$B$9:$C$49,2,FALSE),VLOOKUP(CONCATENATE(P56, V56), 'PART NUMBER GUIDE'!$Q$6:$R$91, 2, FALSE),VLOOKUP(Y56,'PART NUMBER GUIDE'!$J$8:$K$43,2, FALSE),IF(U56="N/A",IF(ABS(S56)&lt;10,"0"&amp;ABS(S56),ABS(S56)),CONCATENATE(LEFT(U56,1),RIGHT(U56,1))), F56, G56)</f>
        <v>MR30129080518</v>
      </c>
      <c r="F56" s="90"/>
      <c r="G56" s="90"/>
      <c r="H56" s="79" t="s">
        <v>277</v>
      </c>
      <c r="I56" s="318">
        <v>40544</v>
      </c>
      <c r="J56" s="85" t="s">
        <v>1265</v>
      </c>
      <c r="K56" s="342">
        <v>369</v>
      </c>
      <c r="L56" s="92">
        <f t="shared" si="1"/>
        <v>369</v>
      </c>
      <c r="M56" s="344"/>
      <c r="N56" s="99">
        <v>20</v>
      </c>
      <c r="O56" s="8">
        <v>9</v>
      </c>
      <c r="P56" s="99" t="str">
        <f t="shared" si="2"/>
        <v>8x6.5</v>
      </c>
      <c r="Q56" s="80">
        <v>8</v>
      </c>
      <c r="R56" s="80">
        <v>6.5</v>
      </c>
      <c r="S56" s="3">
        <v>18</v>
      </c>
      <c r="T56" s="100">
        <v>5.75</v>
      </c>
      <c r="U56" s="100" t="s">
        <v>85</v>
      </c>
      <c r="V56" s="16">
        <v>130.81</v>
      </c>
      <c r="W56" s="8">
        <v>40.06</v>
      </c>
      <c r="X56" s="51">
        <v>3600</v>
      </c>
      <c r="Y56" s="79" t="s">
        <v>2294</v>
      </c>
      <c r="Z56" s="79" t="s">
        <v>2987</v>
      </c>
      <c r="AA56" s="51" t="str">
        <f t="shared" si="3"/>
        <v>20x9, 8x6.5, 18 OS</v>
      </c>
      <c r="AB56" s="80" t="s">
        <v>1904</v>
      </c>
      <c r="AC56" s="89">
        <f>_xlfn.IFNA(VLOOKUP(AB56,ACCESSORIES!F:J,5,FALSE),"N/A")</f>
        <v>33</v>
      </c>
      <c r="AD56" s="87" t="s">
        <v>85</v>
      </c>
      <c r="AE56" s="80" t="s">
        <v>85</v>
      </c>
      <c r="AF56" s="3" t="s">
        <v>3005</v>
      </c>
      <c r="AG56" s="99" t="s">
        <v>1937</v>
      </c>
      <c r="AH56" s="9">
        <f>_xlfn.IFNA(VLOOKUP(AG56,ACCESSORIES!F:J,5,FALSE),"N/A")</f>
        <v>1.1000000000000001</v>
      </c>
      <c r="AI56" s="99" t="s">
        <v>266</v>
      </c>
      <c r="AJ56" s="99" t="s">
        <v>85</v>
      </c>
      <c r="AK56" s="40" t="str">
        <f>_xlfn.IFNA(VLOOKUP(AJ56,ACCESSORIES!F:J,5,FALSE),"N/A")</f>
        <v>N/A</v>
      </c>
      <c r="AL56" s="99" t="s">
        <v>85</v>
      </c>
      <c r="AM56" s="99">
        <v>16.2</v>
      </c>
      <c r="AN56" s="99">
        <v>205</v>
      </c>
      <c r="AO56" s="25">
        <v>0</v>
      </c>
      <c r="AP56" s="25">
        <v>0</v>
      </c>
      <c r="AQ56" s="25">
        <v>32</v>
      </c>
      <c r="AR56" s="25">
        <v>40</v>
      </c>
      <c r="AS56" s="25">
        <v>243.3</v>
      </c>
      <c r="AT56" s="101">
        <v>238.8</v>
      </c>
      <c r="AU56" s="100">
        <v>124</v>
      </c>
      <c r="AV56" s="54">
        <v>98</v>
      </c>
      <c r="AW56" s="54">
        <v>100</v>
      </c>
      <c r="AX56" s="54">
        <v>94</v>
      </c>
      <c r="AY56" s="99" t="s">
        <v>85</v>
      </c>
      <c r="AZ56" s="98" t="str">
        <f>_xlfn.IFNA(VLOOKUP(AY56,ACCESSORIES!F:J,5,FALSE),"N/A")</f>
        <v>N/A</v>
      </c>
      <c r="BA56" s="99" t="s">
        <v>85</v>
      </c>
      <c r="BB56" s="98" t="str">
        <f>_xlfn.IFNA(VLOOKUP(BA56,ACCESSORIES!F:J,5,FALSE),"N/A")</f>
        <v>N/A</v>
      </c>
      <c r="BC56" s="77">
        <v>44.797931675967128</v>
      </c>
      <c r="BD56" s="56">
        <v>23.228346456692901</v>
      </c>
      <c r="BE56" s="56">
        <v>23.228346456692901</v>
      </c>
      <c r="BF56" s="56">
        <v>11.771653543307099</v>
      </c>
      <c r="BG56" s="378">
        <f t="shared" si="4"/>
        <v>0.10408189999999996</v>
      </c>
      <c r="BH56" s="99">
        <v>24</v>
      </c>
      <c r="BI56" s="114" t="s">
        <v>3532</v>
      </c>
      <c r="BJ56" s="50" t="s">
        <v>4050</v>
      </c>
      <c r="BK56" s="81" t="s">
        <v>4066</v>
      </c>
      <c r="BL56" s="81" t="s">
        <v>5502</v>
      </c>
      <c r="BM56" s="81" t="s">
        <v>5503</v>
      </c>
      <c r="BN56" s="81" t="s">
        <v>5477</v>
      </c>
      <c r="BO56" s="81" t="s">
        <v>5504</v>
      </c>
      <c r="BP56" s="81" t="s">
        <v>5505</v>
      </c>
      <c r="BQ56" s="81" t="s">
        <v>4068</v>
      </c>
      <c r="BR56" s="81"/>
      <c r="BS56" s="81"/>
      <c r="BT56" s="81"/>
      <c r="BU56" s="313" t="s">
        <v>6424</v>
      </c>
      <c r="BV56" s="377" t="s">
        <v>8343</v>
      </c>
      <c r="BW56" s="313" t="s">
        <v>6425</v>
      </c>
      <c r="BX56" s="377" t="s">
        <v>8344</v>
      </c>
      <c r="BY56" s="93" t="str">
        <f t="shared" si="5"/>
        <v>MR301 The Standard, 20x9, +18mm Offset, 8x6.5, 130.81mm Centerbore, Matte Black</v>
      </c>
      <c r="BZ56" s="81" t="s">
        <v>3878</v>
      </c>
      <c r="CA56" s="81" t="s">
        <v>3879</v>
      </c>
      <c r="CB56" s="81" t="str">
        <f t="shared" si="6"/>
        <v>STREET (3XX)</v>
      </c>
    </row>
    <row r="57" spans="1:80" s="38" customFormat="1" ht="15" customHeight="1">
      <c r="A57" s="22">
        <f t="shared" si="0"/>
        <v>55</v>
      </c>
      <c r="B57" s="99" t="s">
        <v>84</v>
      </c>
      <c r="C57" s="99" t="s">
        <v>1072</v>
      </c>
      <c r="D57" s="99" t="s">
        <v>1114</v>
      </c>
      <c r="E57" s="91" t="str">
        <f>CONCATENATE(LEFT(D57,5),VLOOKUP(CONCATENATE(N57,"x",O57),'PART NUMBER GUIDE'!$B$9:$C$49,2,FALSE),VLOOKUP(CONCATENATE(P57, V57), 'PART NUMBER GUIDE'!$Q$6:$R$91, 2, FALSE),VLOOKUP(Y57,'PART NUMBER GUIDE'!$J$8:$K$43,2, FALSE),IF(U57="N/A",IF(ABS(S57)&lt;10,"0"&amp;ABS(S57),ABS(S57)),CONCATENATE(LEFT(U57,1),RIGHT(U57,1))), F57, G57)</f>
        <v>MR30129087318</v>
      </c>
      <c r="F57" s="90"/>
      <c r="G57" s="90"/>
      <c r="H57" s="79" t="s">
        <v>278</v>
      </c>
      <c r="I57" s="318">
        <v>40544</v>
      </c>
      <c r="J57" s="85" t="s">
        <v>1265</v>
      </c>
      <c r="K57" s="342">
        <v>369</v>
      </c>
      <c r="L57" s="92">
        <f t="shared" si="1"/>
        <v>369</v>
      </c>
      <c r="M57" s="344"/>
      <c r="N57" s="99">
        <v>20</v>
      </c>
      <c r="O57" s="8">
        <v>9</v>
      </c>
      <c r="P57" s="99" t="str">
        <f t="shared" si="2"/>
        <v>8x170</v>
      </c>
      <c r="Q57" s="80">
        <v>8</v>
      </c>
      <c r="R57" s="80">
        <v>170</v>
      </c>
      <c r="S57" s="3">
        <v>18</v>
      </c>
      <c r="T57" s="100">
        <v>5.75</v>
      </c>
      <c r="U57" s="100" t="s">
        <v>85</v>
      </c>
      <c r="V57" s="16">
        <v>130.81</v>
      </c>
      <c r="W57" s="8">
        <v>39.729999999999997</v>
      </c>
      <c r="X57" s="51">
        <v>3600</v>
      </c>
      <c r="Y57" s="47" t="s">
        <v>5454</v>
      </c>
      <c r="Z57" s="79" t="s">
        <v>196</v>
      </c>
      <c r="AA57" s="51" t="str">
        <f t="shared" si="3"/>
        <v>20x9, 8x170, 18 OS</v>
      </c>
      <c r="AB57" s="80" t="s">
        <v>1903</v>
      </c>
      <c r="AC57" s="89">
        <f>_xlfn.IFNA(VLOOKUP(AB57,ACCESSORIES!F:J,5,FALSE),"N/A")</f>
        <v>33</v>
      </c>
      <c r="AD57" s="87" t="s">
        <v>85</v>
      </c>
      <c r="AE57" s="99" t="s">
        <v>85</v>
      </c>
      <c r="AF57" s="3" t="s">
        <v>3005</v>
      </c>
      <c r="AG57" s="99" t="s">
        <v>1937</v>
      </c>
      <c r="AH57" s="9">
        <f>_xlfn.IFNA(VLOOKUP(AG57,ACCESSORIES!F:J,5,FALSE),"N/A")</f>
        <v>1.1000000000000001</v>
      </c>
      <c r="AI57" s="99" t="s">
        <v>266</v>
      </c>
      <c r="AJ57" s="99" t="s">
        <v>85</v>
      </c>
      <c r="AK57" s="40" t="str">
        <f>_xlfn.IFNA(VLOOKUP(AJ57,ACCESSORIES!F:J,5,FALSE),"N/A")</f>
        <v>N/A</v>
      </c>
      <c r="AL57" s="99" t="s">
        <v>85</v>
      </c>
      <c r="AM57" s="99">
        <v>16.2</v>
      </c>
      <c r="AN57" s="99">
        <v>205</v>
      </c>
      <c r="AO57" s="25">
        <v>0</v>
      </c>
      <c r="AP57" s="25">
        <v>0</v>
      </c>
      <c r="AQ57" s="25">
        <v>32</v>
      </c>
      <c r="AR57" s="25">
        <v>40</v>
      </c>
      <c r="AS57" s="25">
        <v>243.3</v>
      </c>
      <c r="AT57" s="101">
        <v>238.8</v>
      </c>
      <c r="AU57" s="100">
        <v>124</v>
      </c>
      <c r="AV57" s="54">
        <v>98</v>
      </c>
      <c r="AW57" s="54">
        <v>100</v>
      </c>
      <c r="AX57" s="54">
        <v>94</v>
      </c>
      <c r="AY57" s="99" t="s">
        <v>85</v>
      </c>
      <c r="AZ57" s="98" t="str">
        <f>_xlfn.IFNA(VLOOKUP(AY57,ACCESSORIES!F:J,5,FALSE),"N/A")</f>
        <v>N/A</v>
      </c>
      <c r="BA57" s="99" t="s">
        <v>85</v>
      </c>
      <c r="BB57" s="98" t="str">
        <f>_xlfn.IFNA(VLOOKUP(BA57,ACCESSORIES!F:J,5,FALSE),"N/A")</f>
        <v>N/A</v>
      </c>
      <c r="BC57" s="77">
        <v>44.467238282689806</v>
      </c>
      <c r="BD57" s="56">
        <v>23.228346456692901</v>
      </c>
      <c r="BE57" s="56">
        <v>23.228346456692901</v>
      </c>
      <c r="BF57" s="56">
        <v>11.771653543307099</v>
      </c>
      <c r="BG57" s="378">
        <f t="shared" si="4"/>
        <v>0.10408189999999996</v>
      </c>
      <c r="BH57" s="99">
        <v>24</v>
      </c>
      <c r="BI57" s="114" t="s">
        <v>3532</v>
      </c>
      <c r="BJ57" s="50" t="s">
        <v>4050</v>
      </c>
      <c r="BK57" s="81" t="s">
        <v>4066</v>
      </c>
      <c r="BL57" s="81" t="s">
        <v>5502</v>
      </c>
      <c r="BM57" s="81" t="s">
        <v>5503</v>
      </c>
      <c r="BN57" s="81" t="s">
        <v>5477</v>
      </c>
      <c r="BO57" s="81" t="s">
        <v>5504</v>
      </c>
      <c r="BP57" s="81" t="s">
        <v>5505</v>
      </c>
      <c r="BQ57" s="81" t="s">
        <v>4068</v>
      </c>
      <c r="BR57" s="81"/>
      <c r="BS57" s="81"/>
      <c r="BT57" s="81"/>
      <c r="BU57" s="313" t="s">
        <v>6422</v>
      </c>
      <c r="BV57" s="377" t="s">
        <v>8106</v>
      </c>
      <c r="BW57" s="313" t="s">
        <v>6423</v>
      </c>
      <c r="BX57" s="377" t="s">
        <v>8107</v>
      </c>
      <c r="BY57" s="93" t="str">
        <f t="shared" si="5"/>
        <v>MR301 The Standard, 20x9, +18mm Offset, 8x170, 130.81mm Centerbore, Machined - Clear Coat</v>
      </c>
      <c r="BZ57" s="81" t="s">
        <v>3878</v>
      </c>
      <c r="CA57" s="81" t="s">
        <v>3879</v>
      </c>
      <c r="CB57" s="81" t="str">
        <f t="shared" si="6"/>
        <v>STREET (3XX)</v>
      </c>
    </row>
    <row r="58" spans="1:80" s="38" customFormat="1" ht="15" customHeight="1">
      <c r="A58" s="22">
        <f t="shared" si="0"/>
        <v>56</v>
      </c>
      <c r="B58" s="99" t="s">
        <v>84</v>
      </c>
      <c r="C58" s="99" t="s">
        <v>1072</v>
      </c>
      <c r="D58" s="99" t="s">
        <v>1114</v>
      </c>
      <c r="E58" s="91" t="str">
        <f>CONCATENATE(LEFT(D58,5),VLOOKUP(CONCATENATE(N58,"x",O58),'PART NUMBER GUIDE'!$B$9:$C$49,2,FALSE),VLOOKUP(CONCATENATE(P58, V58), 'PART NUMBER GUIDE'!$Q$6:$R$91, 2, FALSE),VLOOKUP(Y58,'PART NUMBER GUIDE'!$J$8:$K$43,2, FALSE),IF(U58="N/A",IF(ABS(S58)&lt;10,"0"&amp;ABS(S58),ABS(S58)),CONCATENATE(LEFT(U58,1),RIGHT(U58,1))), F58, G58)</f>
        <v>MR30129087518</v>
      </c>
      <c r="F58" s="90"/>
      <c r="G58" s="90"/>
      <c r="H58" s="79" t="s">
        <v>279</v>
      </c>
      <c r="I58" s="318">
        <v>40544</v>
      </c>
      <c r="J58" s="85" t="s">
        <v>1265</v>
      </c>
      <c r="K58" s="342">
        <v>369</v>
      </c>
      <c r="L58" s="92">
        <f t="shared" si="1"/>
        <v>369</v>
      </c>
      <c r="M58" s="344"/>
      <c r="N58" s="99">
        <v>20</v>
      </c>
      <c r="O58" s="8">
        <v>9</v>
      </c>
      <c r="P58" s="99" t="str">
        <f t="shared" si="2"/>
        <v>8x170</v>
      </c>
      <c r="Q58" s="80">
        <v>8</v>
      </c>
      <c r="R58" s="80">
        <v>170</v>
      </c>
      <c r="S58" s="3">
        <v>18</v>
      </c>
      <c r="T58" s="100">
        <v>5.75</v>
      </c>
      <c r="U58" s="100" t="s">
        <v>85</v>
      </c>
      <c r="V58" s="16">
        <v>130.81</v>
      </c>
      <c r="W58" s="8">
        <v>40.1</v>
      </c>
      <c r="X58" s="51">
        <v>3600</v>
      </c>
      <c r="Y58" s="79" t="s">
        <v>2294</v>
      </c>
      <c r="Z58" s="79" t="s">
        <v>2987</v>
      </c>
      <c r="AA58" s="51" t="str">
        <f t="shared" si="3"/>
        <v>20x9, 8x170, 18 OS</v>
      </c>
      <c r="AB58" s="80" t="s">
        <v>1904</v>
      </c>
      <c r="AC58" s="89">
        <f>_xlfn.IFNA(VLOOKUP(AB58,ACCESSORIES!F:J,5,FALSE),"N/A")</f>
        <v>33</v>
      </c>
      <c r="AD58" s="87" t="s">
        <v>85</v>
      </c>
      <c r="AE58" s="80" t="s">
        <v>85</v>
      </c>
      <c r="AF58" s="3" t="s">
        <v>3005</v>
      </c>
      <c r="AG58" s="99" t="s">
        <v>1937</v>
      </c>
      <c r="AH58" s="9">
        <f>_xlfn.IFNA(VLOOKUP(AG58,ACCESSORIES!F:J,5,FALSE),"N/A")</f>
        <v>1.1000000000000001</v>
      </c>
      <c r="AI58" s="99" t="s">
        <v>266</v>
      </c>
      <c r="AJ58" s="99" t="s">
        <v>85</v>
      </c>
      <c r="AK58" s="40" t="str">
        <f>_xlfn.IFNA(VLOOKUP(AJ58,ACCESSORIES!F:J,5,FALSE),"N/A")</f>
        <v>N/A</v>
      </c>
      <c r="AL58" s="99" t="s">
        <v>85</v>
      </c>
      <c r="AM58" s="99">
        <v>16.2</v>
      </c>
      <c r="AN58" s="99">
        <v>205</v>
      </c>
      <c r="AO58" s="25">
        <v>0</v>
      </c>
      <c r="AP58" s="25">
        <v>0</v>
      </c>
      <c r="AQ58" s="25">
        <v>32</v>
      </c>
      <c r="AR58" s="25">
        <v>40</v>
      </c>
      <c r="AS58" s="25">
        <v>243.3</v>
      </c>
      <c r="AT58" s="101">
        <v>238.8</v>
      </c>
      <c r="AU58" s="100">
        <v>124</v>
      </c>
      <c r="AV58" s="54">
        <v>98</v>
      </c>
      <c r="AW58" s="54">
        <v>100</v>
      </c>
      <c r="AX58" s="54">
        <v>94</v>
      </c>
      <c r="AY58" s="99" t="s">
        <v>85</v>
      </c>
      <c r="AZ58" s="98" t="str">
        <f>_xlfn.IFNA(VLOOKUP(AY58,ACCESSORIES!F:J,5,FALSE),"N/A")</f>
        <v>N/A</v>
      </c>
      <c r="BA58" s="99" t="s">
        <v>85</v>
      </c>
      <c r="BB58" s="98" t="str">
        <f>_xlfn.IFNA(VLOOKUP(BA58,ACCESSORIES!F:J,5,FALSE),"N/A")</f>
        <v>N/A</v>
      </c>
      <c r="BC58" s="77">
        <v>44.842024128404098</v>
      </c>
      <c r="BD58" s="56">
        <v>23.228346456692901</v>
      </c>
      <c r="BE58" s="56">
        <v>23.228346456692901</v>
      </c>
      <c r="BF58" s="56">
        <v>11.771653543307099</v>
      </c>
      <c r="BG58" s="378">
        <f t="shared" si="4"/>
        <v>0.10408189999999996</v>
      </c>
      <c r="BH58" s="99">
        <v>24</v>
      </c>
      <c r="BI58" s="114" t="s">
        <v>3532</v>
      </c>
      <c r="BJ58" s="50" t="s">
        <v>4050</v>
      </c>
      <c r="BK58" s="81" t="s">
        <v>4066</v>
      </c>
      <c r="BL58" s="81" t="s">
        <v>5502</v>
      </c>
      <c r="BM58" s="81" t="s">
        <v>5503</v>
      </c>
      <c r="BN58" s="81" t="s">
        <v>5477</v>
      </c>
      <c r="BO58" s="81" t="s">
        <v>5504</v>
      </c>
      <c r="BP58" s="81" t="s">
        <v>5505</v>
      </c>
      <c r="BQ58" s="81" t="s">
        <v>4068</v>
      </c>
      <c r="BR58" s="81"/>
      <c r="BS58" s="81"/>
      <c r="BT58" s="81"/>
      <c r="BU58" s="313" t="s">
        <v>6424</v>
      </c>
      <c r="BV58" s="377" t="s">
        <v>8343</v>
      </c>
      <c r="BW58" s="313" t="s">
        <v>6425</v>
      </c>
      <c r="BX58" s="377" t="s">
        <v>8344</v>
      </c>
      <c r="BY58" s="93" t="str">
        <f t="shared" si="5"/>
        <v>MR301 The Standard, 20x9, +18mm Offset, 8x170, 130.81mm Centerbore, Matte Black</v>
      </c>
      <c r="BZ58" s="81" t="s">
        <v>3878</v>
      </c>
      <c r="CA58" s="81" t="s">
        <v>3879</v>
      </c>
      <c r="CB58" s="81" t="str">
        <f t="shared" si="6"/>
        <v>STREET (3XX)</v>
      </c>
    </row>
    <row r="59" spans="1:80" s="38" customFormat="1" ht="15" customHeight="1">
      <c r="A59" s="22">
        <f t="shared" si="0"/>
        <v>57</v>
      </c>
      <c r="B59" s="99" t="s">
        <v>84</v>
      </c>
      <c r="C59" s="99" t="s">
        <v>1072</v>
      </c>
      <c r="D59" s="5" t="s">
        <v>1116</v>
      </c>
      <c r="E59" s="136" t="str">
        <f>CONCATENATE(LEFT(D59,5),VLOOKUP(CONCATENATE(N59,"x",O59),'PART NUMBER GUIDE'!$B$9:$C$49,2,FALSE),VLOOKUP(CONCATENATE(P59, V59), 'PART NUMBER GUIDE'!$Q$6:$R$91, 2, FALSE),VLOOKUP(Y59,'PART NUMBER GUIDE'!$J$8:$K$43,2, FALSE),IF(U59="N/A",IF(ABS(S59)&lt;10,"0"&amp;ABS(S59),ABS(S59)),CONCATENATE(LEFT(U59,1),RIGHT(U59,1))), F59, G59)</f>
        <v>MR30451012550N</v>
      </c>
      <c r="F59" s="90" t="s">
        <v>2224</v>
      </c>
      <c r="G59" s="90"/>
      <c r="H59" s="79" t="s">
        <v>370</v>
      </c>
      <c r="I59" s="318">
        <v>40909</v>
      </c>
      <c r="J59" s="85" t="s">
        <v>1265</v>
      </c>
      <c r="K59" s="342">
        <v>259</v>
      </c>
      <c r="L59" s="92">
        <f t="shared" si="1"/>
        <v>259</v>
      </c>
      <c r="M59" s="344"/>
      <c r="N59" s="5">
        <v>15</v>
      </c>
      <c r="O59" s="8">
        <v>10</v>
      </c>
      <c r="P59" s="99" t="str">
        <f t="shared" si="2"/>
        <v>5x4.5</v>
      </c>
      <c r="Q59" s="3">
        <v>5</v>
      </c>
      <c r="R59" s="3">
        <v>4.5</v>
      </c>
      <c r="S59" s="3">
        <v>-50</v>
      </c>
      <c r="T59" s="18">
        <v>3.5</v>
      </c>
      <c r="U59" s="100" t="s">
        <v>85</v>
      </c>
      <c r="V59" s="16">
        <v>83</v>
      </c>
      <c r="W59" s="8">
        <v>23.96</v>
      </c>
      <c r="X59" s="51">
        <v>2100</v>
      </c>
      <c r="Y59" s="78" t="s">
        <v>2294</v>
      </c>
      <c r="Z59" s="79" t="s">
        <v>2987</v>
      </c>
      <c r="AA59" s="51" t="str">
        <f t="shared" si="3"/>
        <v>15x10, 5x4.5, -50 OS</v>
      </c>
      <c r="AB59" s="80" t="s">
        <v>1606</v>
      </c>
      <c r="AC59" s="89">
        <f>_xlfn.IFNA(VLOOKUP(AB59,ACCESSORIES!F:J,5,FALSE),"N/A")</f>
        <v>33</v>
      </c>
      <c r="AD59" s="87" t="s">
        <v>85</v>
      </c>
      <c r="AE59" s="99" t="s">
        <v>85</v>
      </c>
      <c r="AF59" s="97" t="s">
        <v>3082</v>
      </c>
      <c r="AG59" s="80" t="s">
        <v>1938</v>
      </c>
      <c r="AH59" s="9">
        <f>_xlfn.IFNA(VLOOKUP(AG59,ACCESSORIES!F:J,5,FALSE),"N/A")</f>
        <v>1.1000000000000001</v>
      </c>
      <c r="AI59" s="99" t="s">
        <v>266</v>
      </c>
      <c r="AJ59" s="99" t="s">
        <v>85</v>
      </c>
      <c r="AK59" s="40" t="str">
        <f>_xlfn.IFNA(VLOOKUP(AJ59,ACCESSORIES!F:J,5,FALSE),"N/A")</f>
        <v>N/A</v>
      </c>
      <c r="AL59" s="99" t="s">
        <v>85</v>
      </c>
      <c r="AM59" s="99">
        <v>16.2</v>
      </c>
      <c r="AN59" s="99">
        <v>155</v>
      </c>
      <c r="AO59" s="25">
        <v>21.6</v>
      </c>
      <c r="AP59" s="25">
        <v>30.3</v>
      </c>
      <c r="AQ59" s="25">
        <v>32.6</v>
      </c>
      <c r="AR59" s="25">
        <v>31.1</v>
      </c>
      <c r="AS59" s="25">
        <v>182.7</v>
      </c>
      <c r="AT59" s="101">
        <v>178.3</v>
      </c>
      <c r="AU59" s="100">
        <v>77.2</v>
      </c>
      <c r="AV59" s="54">
        <v>52</v>
      </c>
      <c r="AW59" s="54">
        <v>74</v>
      </c>
      <c r="AX59" s="54">
        <v>138</v>
      </c>
      <c r="AY59" s="99" t="s">
        <v>85</v>
      </c>
      <c r="AZ59" s="98" t="str">
        <f>_xlfn.IFNA(VLOOKUP(AY59,ACCESSORIES!F:J,5,FALSE),"N/A")</f>
        <v>N/A</v>
      </c>
      <c r="BA59" s="99" t="s">
        <v>85</v>
      </c>
      <c r="BB59" s="98" t="str">
        <f>_xlfn.IFNA(VLOOKUP(BA59,ACCESSORIES!F:J,5,FALSE),"N/A")</f>
        <v>N/A</v>
      </c>
      <c r="BC59" s="77">
        <v>28.329400690756771</v>
      </c>
      <c r="BD59" s="56">
        <v>17.8740157480315</v>
      </c>
      <c r="BE59" s="56">
        <v>17.8740157480315</v>
      </c>
      <c r="BF59" s="56">
        <v>12.9133858267717</v>
      </c>
      <c r="BG59" s="378">
        <f t="shared" si="4"/>
        <v>6.7606048000000252E-2</v>
      </c>
      <c r="BH59" s="80">
        <v>48</v>
      </c>
      <c r="BI59" s="114" t="s">
        <v>3532</v>
      </c>
      <c r="BJ59" s="50" t="s">
        <v>4050</v>
      </c>
      <c r="BK59" s="81" t="s">
        <v>4066</v>
      </c>
      <c r="BL59" s="29" t="s">
        <v>5448</v>
      </c>
      <c r="BM59" s="29" t="s">
        <v>5506</v>
      </c>
      <c r="BN59" s="81" t="s">
        <v>5507</v>
      </c>
      <c r="BO59" s="81" t="s">
        <v>5477</v>
      </c>
      <c r="BP59" s="81" t="s">
        <v>5504</v>
      </c>
      <c r="BQ59" s="81" t="s">
        <v>4068</v>
      </c>
      <c r="BR59" s="81"/>
      <c r="BS59" s="81"/>
      <c r="BT59" s="81"/>
      <c r="BU59" s="313" t="s">
        <v>6426</v>
      </c>
      <c r="BV59" s="377" t="s">
        <v>8446</v>
      </c>
      <c r="BW59" s="313" t="s">
        <v>6429</v>
      </c>
      <c r="BX59" s="377" t="s">
        <v>8447</v>
      </c>
      <c r="BY59" s="93" t="str">
        <f t="shared" si="5"/>
        <v>MR304 Double Standard, 15x10, -50mm Offset, 5x4.5, 83mm Centerbore, Matte Black</v>
      </c>
      <c r="BZ59" s="81" t="s">
        <v>3878</v>
      </c>
      <c r="CA59" s="81" t="s">
        <v>3879</v>
      </c>
      <c r="CB59" s="81" t="str">
        <f t="shared" si="6"/>
        <v>STREET (3XX)</v>
      </c>
    </row>
    <row r="60" spans="1:80" s="38" customFormat="1" ht="15" customHeight="1">
      <c r="A60" s="22">
        <f t="shared" si="0"/>
        <v>58</v>
      </c>
      <c r="B60" s="99" t="s">
        <v>84</v>
      </c>
      <c r="C60" s="99" t="s">
        <v>1072</v>
      </c>
      <c r="D60" s="5" t="s">
        <v>1116</v>
      </c>
      <c r="E60" s="91" t="str">
        <f>CONCATENATE(LEFT(D60,5),VLOOKUP(CONCATENATE(N60,"x",O60),'PART NUMBER GUIDE'!$B$9:$C$49,2,FALSE),VLOOKUP(CONCATENATE(P60, V60), 'PART NUMBER GUIDE'!$Q$6:$R$91, 2, FALSE),VLOOKUP(Y60,'PART NUMBER GUIDE'!$J$8:$K$43,2, FALSE),IF(U60="N/A",IF(ABS(S60)&lt;10,"0"&amp;ABS(S60),ABS(S60)),CONCATENATE(LEFT(U60,1),RIGHT(U60,1))), F60, G60)</f>
        <v>MR30451055550N</v>
      </c>
      <c r="F60" s="90" t="s">
        <v>2224</v>
      </c>
      <c r="G60" s="90"/>
      <c r="H60" s="79" t="s">
        <v>372</v>
      </c>
      <c r="I60" s="318">
        <v>40909</v>
      </c>
      <c r="J60" s="85" t="s">
        <v>1265</v>
      </c>
      <c r="K60" s="342">
        <v>259</v>
      </c>
      <c r="L60" s="92">
        <f t="shared" si="1"/>
        <v>259</v>
      </c>
      <c r="M60" s="344"/>
      <c r="N60" s="5">
        <v>15</v>
      </c>
      <c r="O60" s="8">
        <v>10</v>
      </c>
      <c r="P60" s="99" t="str">
        <f t="shared" si="2"/>
        <v>5x5.5</v>
      </c>
      <c r="Q60" s="3">
        <v>5</v>
      </c>
      <c r="R60" s="3">
        <v>5.5</v>
      </c>
      <c r="S60" s="3">
        <v>-50</v>
      </c>
      <c r="T60" s="18">
        <v>3.5</v>
      </c>
      <c r="U60" s="100" t="s">
        <v>85</v>
      </c>
      <c r="V60" s="16">
        <v>108</v>
      </c>
      <c r="W60" s="8">
        <v>23.809924315966779</v>
      </c>
      <c r="X60" s="51">
        <v>2100</v>
      </c>
      <c r="Y60" s="78" t="s">
        <v>2294</v>
      </c>
      <c r="Z60" s="79" t="s">
        <v>2987</v>
      </c>
      <c r="AA60" s="51" t="str">
        <f t="shared" si="3"/>
        <v>15x10, 5x5.5, -50 OS</v>
      </c>
      <c r="AB60" s="80" t="s">
        <v>1597</v>
      </c>
      <c r="AC60" s="89">
        <f>_xlfn.IFNA(VLOOKUP(AB60,ACCESSORIES!F:J,5,FALSE),"N/A")</f>
        <v>33</v>
      </c>
      <c r="AD60" s="87" t="s">
        <v>85</v>
      </c>
      <c r="AE60" s="99" t="s">
        <v>85</v>
      </c>
      <c r="AF60" s="99" t="s">
        <v>3001</v>
      </c>
      <c r="AG60" s="80" t="s">
        <v>1938</v>
      </c>
      <c r="AH60" s="9">
        <f>_xlfn.IFNA(VLOOKUP(AG60,ACCESSORIES!F:J,5,FALSE),"N/A")</f>
        <v>1.1000000000000001</v>
      </c>
      <c r="AI60" s="99" t="s">
        <v>266</v>
      </c>
      <c r="AJ60" s="99" t="s">
        <v>85</v>
      </c>
      <c r="AK60" s="40" t="str">
        <f>_xlfn.IFNA(VLOOKUP(AJ60,ACCESSORIES!F:J,5,FALSE),"N/A")</f>
        <v>N/A</v>
      </c>
      <c r="AL60" s="99" t="s">
        <v>85</v>
      </c>
      <c r="AM60" s="99">
        <v>16.2</v>
      </c>
      <c r="AN60" s="99">
        <v>170</v>
      </c>
      <c r="AO60" s="25">
        <v>10.72</v>
      </c>
      <c r="AP60" s="25">
        <v>26.7</v>
      </c>
      <c r="AQ60" s="25">
        <v>32.6</v>
      </c>
      <c r="AR60" s="25">
        <v>31.1</v>
      </c>
      <c r="AS60" s="25">
        <v>182.7</v>
      </c>
      <c r="AT60" s="101">
        <v>178.3</v>
      </c>
      <c r="AU60" s="100">
        <v>107</v>
      </c>
      <c r="AV60" s="54">
        <v>41</v>
      </c>
      <c r="AW60" s="54">
        <v>74</v>
      </c>
      <c r="AX60" s="54">
        <v>138</v>
      </c>
      <c r="AY60" s="99" t="s">
        <v>85</v>
      </c>
      <c r="AZ60" s="98" t="str">
        <f>_xlfn.IFNA(VLOOKUP(AY60,ACCESSORIES!F:J,5,FALSE),"N/A")</f>
        <v>N/A</v>
      </c>
      <c r="BA60" s="99" t="s">
        <v>85</v>
      </c>
      <c r="BB60" s="98" t="str">
        <f>_xlfn.IFNA(VLOOKUP(BA60,ACCESSORIES!F:J,5,FALSE),"N/A")</f>
        <v>N/A</v>
      </c>
      <c r="BC60" s="77">
        <v>28.108938428571889</v>
      </c>
      <c r="BD60" s="56">
        <v>17.8740157480315</v>
      </c>
      <c r="BE60" s="56">
        <v>17.8740157480315</v>
      </c>
      <c r="BF60" s="56">
        <v>12.9133858267717</v>
      </c>
      <c r="BG60" s="378">
        <f t="shared" si="4"/>
        <v>6.7606048000000252E-2</v>
      </c>
      <c r="BH60" s="80">
        <v>48</v>
      </c>
      <c r="BI60" s="114" t="s">
        <v>3532</v>
      </c>
      <c r="BJ60" s="50" t="s">
        <v>4050</v>
      </c>
      <c r="BK60" s="81" t="s">
        <v>4066</v>
      </c>
      <c r="BL60" s="29" t="s">
        <v>5448</v>
      </c>
      <c r="BM60" s="29" t="s">
        <v>5506</v>
      </c>
      <c r="BN60" s="81" t="s">
        <v>5507</v>
      </c>
      <c r="BO60" s="81" t="s">
        <v>5477</v>
      </c>
      <c r="BP60" s="81" t="s">
        <v>5504</v>
      </c>
      <c r="BQ60" s="81" t="s">
        <v>4068</v>
      </c>
      <c r="BR60" s="81"/>
      <c r="BS60" s="81"/>
      <c r="BT60" s="81"/>
      <c r="BU60" s="313" t="s">
        <v>6426</v>
      </c>
      <c r="BV60" s="377" t="s">
        <v>8446</v>
      </c>
      <c r="BW60" s="313" t="s">
        <v>6429</v>
      </c>
      <c r="BX60" s="377" t="s">
        <v>8447</v>
      </c>
      <c r="BY60" s="93" t="str">
        <f t="shared" si="5"/>
        <v>MR304 Double Standard, 15x10, -50mm Offset, 5x5.5, 108mm Centerbore, Matte Black</v>
      </c>
      <c r="BZ60" s="81" t="s">
        <v>3878</v>
      </c>
      <c r="CA60" s="81" t="s">
        <v>3879</v>
      </c>
      <c r="CB60" s="81" t="str">
        <f t="shared" si="6"/>
        <v>STREET (3XX)</v>
      </c>
    </row>
    <row r="61" spans="1:80" s="38" customFormat="1" ht="15" customHeight="1">
      <c r="A61" s="22">
        <f t="shared" si="0"/>
        <v>59</v>
      </c>
      <c r="B61" s="99" t="s">
        <v>84</v>
      </c>
      <c r="C61" s="99" t="s">
        <v>1072</v>
      </c>
      <c r="D61" s="5" t="s">
        <v>1116</v>
      </c>
      <c r="E61" s="91" t="str">
        <f>CONCATENATE(LEFT(D61,5),VLOOKUP(CONCATENATE(N61,"x",O61),'PART NUMBER GUIDE'!$B$9:$C$49,2,FALSE),VLOOKUP(CONCATENATE(P61, V61), 'PART NUMBER GUIDE'!$Q$6:$R$91, 2, FALSE),VLOOKUP(Y61,'PART NUMBER GUIDE'!$J$8:$K$43,2, FALSE),IF(U61="N/A",IF(ABS(S61)&lt;10,"0"&amp;ABS(S61),ABS(S61)),CONCATENATE(LEFT(U61,1),RIGHT(U61,1))), F61, G61)</f>
        <v>MR30451060550N</v>
      </c>
      <c r="F61" s="90" t="s">
        <v>2224</v>
      </c>
      <c r="G61" s="90"/>
      <c r="H61" s="79" t="s">
        <v>374</v>
      </c>
      <c r="I61" s="318">
        <v>40909</v>
      </c>
      <c r="J61" s="85" t="s">
        <v>1265</v>
      </c>
      <c r="K61" s="342">
        <v>259</v>
      </c>
      <c r="L61" s="92">
        <f t="shared" si="1"/>
        <v>259</v>
      </c>
      <c r="M61" s="344"/>
      <c r="N61" s="5">
        <v>15</v>
      </c>
      <c r="O61" s="8">
        <v>10</v>
      </c>
      <c r="P61" s="99" t="str">
        <f t="shared" si="2"/>
        <v>6x5.5</v>
      </c>
      <c r="Q61" s="3">
        <v>6</v>
      </c>
      <c r="R61" s="3">
        <v>5.5</v>
      </c>
      <c r="S61" s="3">
        <v>-50</v>
      </c>
      <c r="T61" s="18">
        <v>3.5</v>
      </c>
      <c r="U61" s="100" t="s">
        <v>85</v>
      </c>
      <c r="V61" s="16">
        <v>108</v>
      </c>
      <c r="W61" s="8">
        <v>23.99364498113464</v>
      </c>
      <c r="X61" s="51">
        <v>2100</v>
      </c>
      <c r="Y61" s="78" t="s">
        <v>2294</v>
      </c>
      <c r="Z61" s="79" t="s">
        <v>2987</v>
      </c>
      <c r="AA61" s="51" t="str">
        <f t="shared" si="3"/>
        <v>15x10, 6x5.5, -50 OS</v>
      </c>
      <c r="AB61" s="80" t="s">
        <v>1597</v>
      </c>
      <c r="AC61" s="89">
        <f>_xlfn.IFNA(VLOOKUP(AB61,ACCESSORIES!F:J,5,FALSE),"N/A")</f>
        <v>33</v>
      </c>
      <c r="AD61" s="87" t="s">
        <v>85</v>
      </c>
      <c r="AE61" s="99" t="s">
        <v>85</v>
      </c>
      <c r="AF61" s="99" t="s">
        <v>3001</v>
      </c>
      <c r="AG61" s="80" t="s">
        <v>1938</v>
      </c>
      <c r="AH61" s="9">
        <f>_xlfn.IFNA(VLOOKUP(AG61,ACCESSORIES!F:J,5,FALSE),"N/A")</f>
        <v>1.1000000000000001</v>
      </c>
      <c r="AI61" s="99" t="s">
        <v>266</v>
      </c>
      <c r="AJ61" s="99" t="s">
        <v>85</v>
      </c>
      <c r="AK61" s="40" t="str">
        <f>_xlfn.IFNA(VLOOKUP(AJ61,ACCESSORIES!F:J,5,FALSE),"N/A")</f>
        <v>N/A</v>
      </c>
      <c r="AL61" s="99" t="s">
        <v>85</v>
      </c>
      <c r="AM61" s="99">
        <v>16.2</v>
      </c>
      <c r="AN61" s="99">
        <v>170</v>
      </c>
      <c r="AO61" s="25">
        <v>10.72</v>
      </c>
      <c r="AP61" s="25">
        <v>26.6</v>
      </c>
      <c r="AQ61" s="25">
        <v>32.6</v>
      </c>
      <c r="AR61" s="25">
        <v>31.1</v>
      </c>
      <c r="AS61" s="25">
        <v>182.7</v>
      </c>
      <c r="AT61" s="101">
        <v>178.3</v>
      </c>
      <c r="AU61" s="100">
        <v>107</v>
      </c>
      <c r="AV61" s="54">
        <v>41</v>
      </c>
      <c r="AW61" s="54">
        <v>74</v>
      </c>
      <c r="AX61" s="54">
        <v>138</v>
      </c>
      <c r="AY61" s="99" t="s">
        <v>85</v>
      </c>
      <c r="AZ61" s="98" t="str">
        <f>_xlfn.IFNA(VLOOKUP(AY61,ACCESSORIES!F:J,5,FALSE),"N/A")</f>
        <v>N/A</v>
      </c>
      <c r="BA61" s="99" t="s">
        <v>85</v>
      </c>
      <c r="BB61" s="98" t="str">
        <f>_xlfn.IFNA(VLOOKUP(BA61,ACCESSORIES!F:J,5,FALSE),"N/A")</f>
        <v>N/A</v>
      </c>
      <c r="BC61" s="77">
        <v>28.108940893330097</v>
      </c>
      <c r="BD61" s="56">
        <v>17.8740157480315</v>
      </c>
      <c r="BE61" s="56">
        <v>17.8740157480315</v>
      </c>
      <c r="BF61" s="56">
        <v>12.9133858267717</v>
      </c>
      <c r="BG61" s="378">
        <f t="shared" si="4"/>
        <v>6.7606048000000252E-2</v>
      </c>
      <c r="BH61" s="80">
        <v>48</v>
      </c>
      <c r="BI61" s="114" t="s">
        <v>3532</v>
      </c>
      <c r="BJ61" s="50" t="s">
        <v>4050</v>
      </c>
      <c r="BK61" s="81" t="s">
        <v>4066</v>
      </c>
      <c r="BL61" s="29" t="s">
        <v>5448</v>
      </c>
      <c r="BM61" s="29" t="s">
        <v>5506</v>
      </c>
      <c r="BN61" s="81" t="s">
        <v>5507</v>
      </c>
      <c r="BO61" s="81" t="s">
        <v>5477</v>
      </c>
      <c r="BP61" s="81" t="s">
        <v>5504</v>
      </c>
      <c r="BQ61" s="81" t="s">
        <v>4068</v>
      </c>
      <c r="BR61" s="81"/>
      <c r="BS61" s="81"/>
      <c r="BT61" s="81"/>
      <c r="BU61" s="313" t="s">
        <v>6437</v>
      </c>
      <c r="BV61" s="377" t="s">
        <v>8240</v>
      </c>
      <c r="BW61" s="313" t="s">
        <v>6439</v>
      </c>
      <c r="BX61" s="377" t="s">
        <v>8241</v>
      </c>
      <c r="BY61" s="93" t="str">
        <f t="shared" si="5"/>
        <v>MR304 Double Standard, 15x10, -50mm Offset, 6x5.5, 108mm Centerbore, Matte Black</v>
      </c>
      <c r="BZ61" s="81" t="s">
        <v>3878</v>
      </c>
      <c r="CA61" s="81" t="s">
        <v>3879</v>
      </c>
      <c r="CB61" s="81" t="str">
        <f t="shared" si="6"/>
        <v>STREET (3XX)</v>
      </c>
    </row>
    <row r="62" spans="1:80" s="38" customFormat="1" ht="15" customHeight="1">
      <c r="A62" s="22">
        <f t="shared" si="0"/>
        <v>60</v>
      </c>
      <c r="B62" s="99" t="s">
        <v>84</v>
      </c>
      <c r="C62" s="99" t="s">
        <v>1072</v>
      </c>
      <c r="D62" s="5" t="s">
        <v>1116</v>
      </c>
      <c r="E62" s="136" t="str">
        <f>CONCATENATE(LEFT(D62,5),VLOOKUP(CONCATENATE(N62,"x",O62),'PART NUMBER GUIDE'!$B$9:$C$49,2,FALSE),VLOOKUP(CONCATENATE(P62, V62), 'PART NUMBER GUIDE'!$Q$6:$R$91, 2, FALSE),VLOOKUP(Y62,'PART NUMBER GUIDE'!$J$8:$K$43,2, FALSE),IF(U62="N/A",IF(ABS(S62)&lt;10,"0"&amp;ABS(S62),ABS(S62)),CONCATENATE(LEFT(U62,1),RIGHT(U62,1))), F62, G62)</f>
        <v>MR30458012524N</v>
      </c>
      <c r="F62" s="90" t="s">
        <v>2224</v>
      </c>
      <c r="G62" s="90"/>
      <c r="H62" s="79" t="s">
        <v>376</v>
      </c>
      <c r="I62" s="318">
        <v>40909</v>
      </c>
      <c r="J62" s="85" t="s">
        <v>1265</v>
      </c>
      <c r="K62" s="342">
        <v>229</v>
      </c>
      <c r="L62" s="92">
        <f t="shared" si="1"/>
        <v>229</v>
      </c>
      <c r="M62" s="344"/>
      <c r="N62" s="5">
        <v>15</v>
      </c>
      <c r="O62" s="8">
        <v>8</v>
      </c>
      <c r="P62" s="99" t="str">
        <f t="shared" si="2"/>
        <v>5x4.5</v>
      </c>
      <c r="Q62" s="3">
        <v>5</v>
      </c>
      <c r="R62" s="3">
        <v>4.5</v>
      </c>
      <c r="S62" s="3">
        <v>-24</v>
      </c>
      <c r="T62" s="18">
        <v>3.5</v>
      </c>
      <c r="U62" s="100" t="s">
        <v>85</v>
      </c>
      <c r="V62" s="16">
        <v>83</v>
      </c>
      <c r="W62" s="8">
        <v>21.31</v>
      </c>
      <c r="X62" s="51">
        <v>2100</v>
      </c>
      <c r="Y62" s="78" t="s">
        <v>2294</v>
      </c>
      <c r="Z62" s="79" t="s">
        <v>2987</v>
      </c>
      <c r="AA62" s="51" t="str">
        <f t="shared" si="3"/>
        <v>15x8, 5x4.5, -24 OS</v>
      </c>
      <c r="AB62" s="80" t="s">
        <v>1606</v>
      </c>
      <c r="AC62" s="89">
        <f>_xlfn.IFNA(VLOOKUP(AB62,ACCESSORIES!F:J,5,FALSE),"N/A")</f>
        <v>33</v>
      </c>
      <c r="AD62" s="87" t="s">
        <v>85</v>
      </c>
      <c r="AE62" s="99" t="s">
        <v>85</v>
      </c>
      <c r="AF62" s="97" t="s">
        <v>3082</v>
      </c>
      <c r="AG62" s="80" t="s">
        <v>1938</v>
      </c>
      <c r="AH62" s="9">
        <f>_xlfn.IFNA(VLOOKUP(AG62,ACCESSORIES!F:J,5,FALSE),"N/A")</f>
        <v>1.1000000000000001</v>
      </c>
      <c r="AI62" s="99" t="s">
        <v>266</v>
      </c>
      <c r="AJ62" s="99" t="s">
        <v>85</v>
      </c>
      <c r="AK62" s="40" t="str">
        <f>_xlfn.IFNA(VLOOKUP(AJ62,ACCESSORIES!F:J,5,FALSE),"N/A")</f>
        <v>N/A</v>
      </c>
      <c r="AL62" s="99" t="s">
        <v>85</v>
      </c>
      <c r="AM62" s="99">
        <v>16.2</v>
      </c>
      <c r="AN62" s="99">
        <v>155</v>
      </c>
      <c r="AO62" s="25">
        <v>21.7</v>
      </c>
      <c r="AP62" s="25">
        <v>30.4</v>
      </c>
      <c r="AQ62" s="25">
        <v>32.5</v>
      </c>
      <c r="AR62" s="25">
        <v>30.9</v>
      </c>
      <c r="AS62" s="25">
        <v>182.7</v>
      </c>
      <c r="AT62" s="101">
        <v>178.3</v>
      </c>
      <c r="AU62" s="100">
        <v>77.2</v>
      </c>
      <c r="AV62" s="54">
        <v>52</v>
      </c>
      <c r="AW62" s="54">
        <v>74</v>
      </c>
      <c r="AX62" s="54">
        <v>89</v>
      </c>
      <c r="AY62" s="99" t="s">
        <v>85</v>
      </c>
      <c r="AZ62" s="98" t="str">
        <f>_xlfn.IFNA(VLOOKUP(AY62,ACCESSORIES!F:J,5,FALSE),"N/A")</f>
        <v>N/A</v>
      </c>
      <c r="BA62" s="99" t="s">
        <v>85</v>
      </c>
      <c r="BB62" s="98" t="str">
        <f>_xlfn.IFNA(VLOOKUP(BA62,ACCESSORIES!F:J,5,FALSE),"N/A")</f>
        <v>N/A</v>
      </c>
      <c r="BC62" s="77">
        <v>25.61036612380995</v>
      </c>
      <c r="BD62" s="56">
        <v>17.8740157480315</v>
      </c>
      <c r="BE62" s="56">
        <v>17.8740157480315</v>
      </c>
      <c r="BF62" s="56">
        <v>10.944881889763799</v>
      </c>
      <c r="BG62" s="378">
        <f t="shared" si="4"/>
        <v>5.7300248000000116E-2</v>
      </c>
      <c r="BH62" s="80">
        <v>48</v>
      </c>
      <c r="BI62" s="114" t="s">
        <v>3532</v>
      </c>
      <c r="BJ62" s="50" t="s">
        <v>4050</v>
      </c>
      <c r="BK62" s="81" t="s">
        <v>4066</v>
      </c>
      <c r="BL62" s="29" t="s">
        <v>5448</v>
      </c>
      <c r="BM62" s="29" t="s">
        <v>5506</v>
      </c>
      <c r="BN62" s="81" t="s">
        <v>5507</v>
      </c>
      <c r="BO62" s="81" t="s">
        <v>5477</v>
      </c>
      <c r="BP62" s="81" t="s">
        <v>5504</v>
      </c>
      <c r="BQ62" s="81" t="s">
        <v>4068</v>
      </c>
      <c r="BR62" s="81"/>
      <c r="BS62" s="81"/>
      <c r="BT62" s="81"/>
      <c r="BU62" s="313" t="s">
        <v>6426</v>
      </c>
      <c r="BV62" s="377" t="s">
        <v>8446</v>
      </c>
      <c r="BW62" s="313" t="s">
        <v>6429</v>
      </c>
      <c r="BX62" s="377" t="s">
        <v>8447</v>
      </c>
      <c r="BY62" s="93" t="str">
        <f t="shared" si="5"/>
        <v>MR304 Double Standard, 15x8, -24mm Offset, 5x4.5, 83mm Centerbore, Matte Black</v>
      </c>
      <c r="BZ62" s="81" t="s">
        <v>3878</v>
      </c>
      <c r="CA62" s="81" t="s">
        <v>3879</v>
      </c>
      <c r="CB62" s="81" t="str">
        <f t="shared" si="6"/>
        <v>STREET (3XX)</v>
      </c>
    </row>
    <row r="63" spans="1:80" s="38" customFormat="1" ht="15" customHeight="1">
      <c r="A63" s="22">
        <f t="shared" si="0"/>
        <v>61</v>
      </c>
      <c r="B63" s="99" t="s">
        <v>84</v>
      </c>
      <c r="C63" s="99" t="s">
        <v>1072</v>
      </c>
      <c r="D63" s="5" t="s">
        <v>1116</v>
      </c>
      <c r="E63" s="136" t="str">
        <f>CONCATENATE(LEFT(D63,5),VLOOKUP(CONCATENATE(N63,"x",O63),'PART NUMBER GUIDE'!$B$9:$C$49,2,FALSE),VLOOKUP(CONCATENATE(P63, V63), 'PART NUMBER GUIDE'!$Q$6:$R$91, 2, FALSE),VLOOKUP(Y63,'PART NUMBER GUIDE'!$J$8:$K$43,2, FALSE),IF(U63="N/A",IF(ABS(S63)&lt;10,"0"&amp;ABS(S63),ABS(S63)),CONCATENATE(LEFT(U63,1),RIGHT(U63,1))), F63, G63)</f>
        <v>MR30458012924N</v>
      </c>
      <c r="F63" s="90" t="s">
        <v>2224</v>
      </c>
      <c r="G63" s="90"/>
      <c r="H63" s="79" t="s">
        <v>4770</v>
      </c>
      <c r="I63" s="318">
        <v>44210</v>
      </c>
      <c r="J63" s="85" t="s">
        <v>1265</v>
      </c>
      <c r="K63" s="342">
        <v>229</v>
      </c>
      <c r="L63" s="92">
        <f t="shared" si="1"/>
        <v>229</v>
      </c>
      <c r="M63" s="344"/>
      <c r="N63" s="5">
        <v>15</v>
      </c>
      <c r="O63" s="8">
        <v>8</v>
      </c>
      <c r="P63" s="99" t="str">
        <f t="shared" si="2"/>
        <v>5x4.5</v>
      </c>
      <c r="Q63" s="3">
        <v>5</v>
      </c>
      <c r="R63" s="3">
        <v>4.5</v>
      </c>
      <c r="S63" s="3">
        <v>-24</v>
      </c>
      <c r="T63" s="18">
        <v>3.5</v>
      </c>
      <c r="U63" s="100" t="s">
        <v>85</v>
      </c>
      <c r="V63" s="16">
        <v>83</v>
      </c>
      <c r="W63" s="8">
        <v>21.605301694118008</v>
      </c>
      <c r="X63" s="51">
        <v>2100</v>
      </c>
      <c r="Y63" s="78" t="s">
        <v>2297</v>
      </c>
      <c r="Z63" s="79" t="s">
        <v>2988</v>
      </c>
      <c r="AA63" s="51" t="str">
        <f t="shared" si="3"/>
        <v>15x8, 5x4.5, -24 OS</v>
      </c>
      <c r="AB63" s="80" t="s">
        <v>1606</v>
      </c>
      <c r="AC63" s="89">
        <f>_xlfn.IFNA(VLOOKUP(AB63,ACCESSORIES!F:J,5,FALSE),"N/A")</f>
        <v>33</v>
      </c>
      <c r="AD63" s="87" t="s">
        <v>85</v>
      </c>
      <c r="AE63" s="99" t="s">
        <v>85</v>
      </c>
      <c r="AF63" s="97" t="s">
        <v>3082</v>
      </c>
      <c r="AG63" s="80" t="s">
        <v>1938</v>
      </c>
      <c r="AH63" s="9">
        <f>_xlfn.IFNA(VLOOKUP(AG63,ACCESSORIES!F:J,5,FALSE),"N/A")</f>
        <v>1.1000000000000001</v>
      </c>
      <c r="AI63" s="99" t="s">
        <v>266</v>
      </c>
      <c r="AJ63" s="99" t="s">
        <v>85</v>
      </c>
      <c r="AK63" s="40" t="str">
        <f>_xlfn.IFNA(VLOOKUP(AJ63,ACCESSORIES!F:J,5,FALSE),"N/A")</f>
        <v>N/A</v>
      </c>
      <c r="AL63" s="99" t="s">
        <v>85</v>
      </c>
      <c r="AM63" s="99">
        <v>16.2</v>
      </c>
      <c r="AN63" s="99">
        <v>155</v>
      </c>
      <c r="AO63" s="25">
        <v>21.7</v>
      </c>
      <c r="AP63" s="25">
        <v>30.4</v>
      </c>
      <c r="AQ63" s="25">
        <v>32.5</v>
      </c>
      <c r="AR63" s="25">
        <v>30.9</v>
      </c>
      <c r="AS63" s="25">
        <v>182.7</v>
      </c>
      <c r="AT63" s="101">
        <v>178.3</v>
      </c>
      <c r="AU63" s="100">
        <v>77.2</v>
      </c>
      <c r="AV63" s="54">
        <v>52</v>
      </c>
      <c r="AW63" s="54">
        <v>74</v>
      </c>
      <c r="AX63" s="54">
        <v>89</v>
      </c>
      <c r="AY63" s="99" t="s">
        <v>85</v>
      </c>
      <c r="AZ63" s="98" t="str">
        <f>_xlfn.IFNA(VLOOKUP(AY63,ACCESSORIES!F:J,5,FALSE),"N/A")</f>
        <v>N/A</v>
      </c>
      <c r="BA63" s="99" t="s">
        <v>85</v>
      </c>
      <c r="BB63" s="98" t="str">
        <f>_xlfn.IFNA(VLOOKUP(BA63,ACCESSORIES!F:J,5,FALSE),"N/A")</f>
        <v>N/A</v>
      </c>
      <c r="BC63" s="77">
        <v>25.683853544538238</v>
      </c>
      <c r="BD63" s="56">
        <v>17.8740157480315</v>
      </c>
      <c r="BE63" s="56">
        <v>17.8740157480315</v>
      </c>
      <c r="BF63" s="56">
        <v>10.944881889763799</v>
      </c>
      <c r="BG63" s="378">
        <f t="shared" si="4"/>
        <v>5.7300248000000116E-2</v>
      </c>
      <c r="BH63" s="80">
        <v>48</v>
      </c>
      <c r="BI63" s="114" t="s">
        <v>3532</v>
      </c>
      <c r="BJ63" s="50" t="s">
        <v>4050</v>
      </c>
      <c r="BK63" s="81" t="s">
        <v>4066</v>
      </c>
      <c r="BL63" s="29" t="s">
        <v>5448</v>
      </c>
      <c r="BM63" s="29" t="s">
        <v>5506</v>
      </c>
      <c r="BN63" s="81" t="s">
        <v>5507</v>
      </c>
      <c r="BO63" s="81" t="s">
        <v>5477</v>
      </c>
      <c r="BP63" s="81" t="s">
        <v>5504</v>
      </c>
      <c r="BQ63" s="81" t="s">
        <v>4068</v>
      </c>
      <c r="BR63" s="81"/>
      <c r="BS63" s="81"/>
      <c r="BT63" s="81"/>
      <c r="BU63" s="313" t="s">
        <v>6430</v>
      </c>
      <c r="BV63" s="377" t="s">
        <v>8425</v>
      </c>
      <c r="BW63" s="313" t="s">
        <v>6431</v>
      </c>
      <c r="BX63" s="377" t="s">
        <v>8426</v>
      </c>
      <c r="BY63" s="93" t="str">
        <f t="shared" si="5"/>
        <v>MR304 Double Standard, 15x8, -24mm Offset, 5x4.5, 83mm Centerbore, Method Bronze</v>
      </c>
      <c r="BZ63" s="81" t="s">
        <v>3878</v>
      </c>
      <c r="CA63" s="81" t="s">
        <v>3879</v>
      </c>
      <c r="CB63" s="81" t="str">
        <f t="shared" si="6"/>
        <v>STREET (3XX)</v>
      </c>
    </row>
    <row r="64" spans="1:80" s="38" customFormat="1" ht="15" customHeight="1">
      <c r="A64" s="22">
        <f t="shared" si="0"/>
        <v>62</v>
      </c>
      <c r="B64" s="99" t="s">
        <v>84</v>
      </c>
      <c r="C64" s="99" t="s">
        <v>1072</v>
      </c>
      <c r="D64" s="5" t="s">
        <v>1116</v>
      </c>
      <c r="E64" s="91" t="str">
        <f>CONCATENATE(LEFT(D64,5),VLOOKUP(CONCATENATE(N64,"x",O64),'PART NUMBER GUIDE'!$B$9:$C$49,2,FALSE),VLOOKUP(CONCATENATE(P64, V64), 'PART NUMBER GUIDE'!$Q$6:$R$91, 2, FALSE),VLOOKUP(Y64,'PART NUMBER GUIDE'!$J$8:$K$43,2, FALSE),IF(U64="N/A",IF(ABS(S64)&lt;10,"0"&amp;ABS(S64),ABS(S64)),CONCATENATE(LEFT(U64,1),RIGHT(U64,1))), F64, G64)</f>
        <v>MR30458055524N</v>
      </c>
      <c r="F64" s="90" t="s">
        <v>2224</v>
      </c>
      <c r="G64" s="90"/>
      <c r="H64" s="79" t="s">
        <v>378</v>
      </c>
      <c r="I64" s="318">
        <v>40909</v>
      </c>
      <c r="J64" s="85" t="s">
        <v>1265</v>
      </c>
      <c r="K64" s="342">
        <v>229</v>
      </c>
      <c r="L64" s="92">
        <f t="shared" si="1"/>
        <v>229</v>
      </c>
      <c r="M64" s="344"/>
      <c r="N64" s="5">
        <v>15</v>
      </c>
      <c r="O64" s="8">
        <v>8</v>
      </c>
      <c r="P64" s="99" t="str">
        <f t="shared" si="2"/>
        <v>5x5.5</v>
      </c>
      <c r="Q64" s="3">
        <v>5</v>
      </c>
      <c r="R64" s="3">
        <v>5.5</v>
      </c>
      <c r="S64" s="3">
        <v>-24</v>
      </c>
      <c r="T64" s="18">
        <v>3.5</v>
      </c>
      <c r="U64" s="100" t="s">
        <v>85</v>
      </c>
      <c r="V64" s="16">
        <v>108</v>
      </c>
      <c r="W64" s="8">
        <v>21.64</v>
      </c>
      <c r="X64" s="51">
        <v>2100</v>
      </c>
      <c r="Y64" s="78" t="s">
        <v>2294</v>
      </c>
      <c r="Z64" s="79" t="s">
        <v>2987</v>
      </c>
      <c r="AA64" s="51" t="str">
        <f t="shared" si="3"/>
        <v>15x8, 5x5.5, -24 OS</v>
      </c>
      <c r="AB64" s="80" t="s">
        <v>1597</v>
      </c>
      <c r="AC64" s="89">
        <f>_xlfn.IFNA(VLOOKUP(AB64,ACCESSORIES!F:J,5,FALSE),"N/A")</f>
        <v>33</v>
      </c>
      <c r="AD64" s="87" t="s">
        <v>85</v>
      </c>
      <c r="AE64" s="99" t="s">
        <v>85</v>
      </c>
      <c r="AF64" s="99" t="s">
        <v>3001</v>
      </c>
      <c r="AG64" s="80" t="s">
        <v>1938</v>
      </c>
      <c r="AH64" s="9">
        <f>_xlfn.IFNA(VLOOKUP(AG64,ACCESSORIES!F:J,5,FALSE),"N/A")</f>
        <v>1.1000000000000001</v>
      </c>
      <c r="AI64" s="99" t="s">
        <v>266</v>
      </c>
      <c r="AJ64" s="99" t="s">
        <v>85</v>
      </c>
      <c r="AK64" s="40" t="str">
        <f>_xlfn.IFNA(VLOOKUP(AJ64,ACCESSORIES!F:J,5,FALSE),"N/A")</f>
        <v>N/A</v>
      </c>
      <c r="AL64" s="99" t="s">
        <v>85</v>
      </c>
      <c r="AM64" s="99">
        <v>16.2</v>
      </c>
      <c r="AN64" s="99">
        <v>170</v>
      </c>
      <c r="AO64" s="25">
        <v>10.7</v>
      </c>
      <c r="AP64" s="25">
        <v>26.7</v>
      </c>
      <c r="AQ64" s="25">
        <v>32.5</v>
      </c>
      <c r="AR64" s="25">
        <v>30.9</v>
      </c>
      <c r="AS64" s="25">
        <v>182.7</v>
      </c>
      <c r="AT64" s="101">
        <v>178.3</v>
      </c>
      <c r="AU64" s="100">
        <v>107</v>
      </c>
      <c r="AV64" s="54">
        <v>41</v>
      </c>
      <c r="AW64" s="54">
        <v>74</v>
      </c>
      <c r="AX64" s="54">
        <v>89</v>
      </c>
      <c r="AY64" s="99" t="s">
        <v>85</v>
      </c>
      <c r="AZ64" s="98" t="str">
        <f>_xlfn.IFNA(VLOOKUP(AY64,ACCESSORIES!F:J,5,FALSE),"N/A")</f>
        <v>N/A</v>
      </c>
      <c r="BA64" s="99" t="s">
        <v>85</v>
      </c>
      <c r="BB64" s="98" t="str">
        <f>_xlfn.IFNA(VLOOKUP(BA64,ACCESSORIES!F:J,5,FALSE),"N/A")</f>
        <v>N/A</v>
      </c>
      <c r="BC64" s="77">
        <v>25.573624682975652</v>
      </c>
      <c r="BD64" s="56">
        <v>17.8740157480315</v>
      </c>
      <c r="BE64" s="56">
        <v>17.8740157480315</v>
      </c>
      <c r="BF64" s="56">
        <v>10.944881889763799</v>
      </c>
      <c r="BG64" s="378">
        <f t="shared" si="4"/>
        <v>5.7300248000000116E-2</v>
      </c>
      <c r="BH64" s="80">
        <v>48</v>
      </c>
      <c r="BI64" s="114" t="s">
        <v>3532</v>
      </c>
      <c r="BJ64" s="50" t="s">
        <v>4050</v>
      </c>
      <c r="BK64" s="81" t="s">
        <v>4066</v>
      </c>
      <c r="BL64" s="29" t="s">
        <v>5448</v>
      </c>
      <c r="BM64" s="29" t="s">
        <v>5506</v>
      </c>
      <c r="BN64" s="81" t="s">
        <v>5507</v>
      </c>
      <c r="BO64" s="81" t="s">
        <v>5477</v>
      </c>
      <c r="BP64" s="81" t="s">
        <v>5504</v>
      </c>
      <c r="BQ64" s="81" t="s">
        <v>4068</v>
      </c>
      <c r="BR64" s="81"/>
      <c r="BS64" s="81"/>
      <c r="BT64" s="81"/>
      <c r="BU64" s="313" t="s">
        <v>6426</v>
      </c>
      <c r="BV64" s="377" t="s">
        <v>8446</v>
      </c>
      <c r="BW64" s="313" t="s">
        <v>6429</v>
      </c>
      <c r="BX64" s="377" t="s">
        <v>8447</v>
      </c>
      <c r="BY64" s="93" t="str">
        <f t="shared" si="5"/>
        <v>MR304 Double Standard, 15x8, -24mm Offset, 5x5.5, 108mm Centerbore, Matte Black</v>
      </c>
      <c r="BZ64" s="81" t="s">
        <v>3878</v>
      </c>
      <c r="CA64" s="81" t="s">
        <v>3879</v>
      </c>
      <c r="CB64" s="81" t="str">
        <f t="shared" si="6"/>
        <v>STREET (3XX)</v>
      </c>
    </row>
    <row r="65" spans="1:80" s="38" customFormat="1" ht="15" customHeight="1">
      <c r="A65" s="22">
        <f t="shared" si="0"/>
        <v>63</v>
      </c>
      <c r="B65" s="99" t="s">
        <v>84</v>
      </c>
      <c r="C65" s="99" t="s">
        <v>1072</v>
      </c>
      <c r="D65" s="5" t="s">
        <v>1116</v>
      </c>
      <c r="E65" s="91" t="str">
        <f>CONCATENATE(LEFT(D65,5),VLOOKUP(CONCATENATE(N65,"x",O65),'PART NUMBER GUIDE'!$B$9:$C$49,2,FALSE),VLOOKUP(CONCATENATE(P65, V65), 'PART NUMBER GUIDE'!$Q$6:$R$91, 2, FALSE),VLOOKUP(Y65,'PART NUMBER GUIDE'!$J$8:$K$43,2, FALSE),IF(U65="N/A",IF(ABS(S65)&lt;10,"0"&amp;ABS(S65),ABS(S65)),CONCATENATE(LEFT(U65,1),RIGHT(U65,1))), F65, G65)</f>
        <v>MR30458060524N</v>
      </c>
      <c r="F65" s="90" t="s">
        <v>2224</v>
      </c>
      <c r="G65" s="90"/>
      <c r="H65" s="79" t="s">
        <v>380</v>
      </c>
      <c r="I65" s="318">
        <v>40909</v>
      </c>
      <c r="J65" s="85" t="s">
        <v>1265</v>
      </c>
      <c r="K65" s="342">
        <v>229</v>
      </c>
      <c r="L65" s="92">
        <f t="shared" si="1"/>
        <v>229</v>
      </c>
      <c r="M65" s="344"/>
      <c r="N65" s="5">
        <v>15</v>
      </c>
      <c r="O65" s="8">
        <v>8</v>
      </c>
      <c r="P65" s="99" t="str">
        <f t="shared" si="2"/>
        <v>6x5.5</v>
      </c>
      <c r="Q65" s="3">
        <v>6</v>
      </c>
      <c r="R65" s="3">
        <v>5.5</v>
      </c>
      <c r="S65" s="3">
        <v>-24</v>
      </c>
      <c r="T65" s="18">
        <v>3.5</v>
      </c>
      <c r="U65" s="100" t="s">
        <v>85</v>
      </c>
      <c r="V65" s="16">
        <v>108</v>
      </c>
      <c r="W65" s="8">
        <v>21.42</v>
      </c>
      <c r="X65" s="51">
        <v>2100</v>
      </c>
      <c r="Y65" s="78" t="s">
        <v>2294</v>
      </c>
      <c r="Z65" s="79" t="s">
        <v>2987</v>
      </c>
      <c r="AA65" s="51" t="str">
        <f t="shared" si="3"/>
        <v>15x8, 6x5.5, -24 OS</v>
      </c>
      <c r="AB65" s="80" t="s">
        <v>1597</v>
      </c>
      <c r="AC65" s="89">
        <f>_xlfn.IFNA(VLOOKUP(AB65,ACCESSORIES!F:J,5,FALSE),"N/A")</f>
        <v>33</v>
      </c>
      <c r="AD65" s="87" t="s">
        <v>85</v>
      </c>
      <c r="AE65" s="99" t="s">
        <v>85</v>
      </c>
      <c r="AF65" s="99" t="s">
        <v>3001</v>
      </c>
      <c r="AG65" s="80" t="s">
        <v>1938</v>
      </c>
      <c r="AH65" s="9">
        <f>_xlfn.IFNA(VLOOKUP(AG65,ACCESSORIES!F:J,5,FALSE),"N/A")</f>
        <v>1.1000000000000001</v>
      </c>
      <c r="AI65" s="99" t="s">
        <v>266</v>
      </c>
      <c r="AJ65" s="99" t="s">
        <v>85</v>
      </c>
      <c r="AK65" s="40" t="str">
        <f>_xlfn.IFNA(VLOOKUP(AJ65,ACCESSORIES!F:J,5,FALSE),"N/A")</f>
        <v>N/A</v>
      </c>
      <c r="AL65" s="99" t="s">
        <v>85</v>
      </c>
      <c r="AM65" s="99">
        <v>16.2</v>
      </c>
      <c r="AN65" s="99">
        <v>170</v>
      </c>
      <c r="AO65" s="25">
        <v>10.7</v>
      </c>
      <c r="AP65" s="25">
        <v>26.7</v>
      </c>
      <c r="AQ65" s="25">
        <v>32.5</v>
      </c>
      <c r="AR65" s="25">
        <v>30.9</v>
      </c>
      <c r="AS65" s="25">
        <v>182.7</v>
      </c>
      <c r="AT65" s="101">
        <v>178.3</v>
      </c>
      <c r="AU65" s="100">
        <v>107</v>
      </c>
      <c r="AV65" s="54">
        <v>41</v>
      </c>
      <c r="AW65" s="54">
        <v>74</v>
      </c>
      <c r="AX65" s="54">
        <v>89</v>
      </c>
      <c r="AY65" s="99" t="s">
        <v>85</v>
      </c>
      <c r="AZ65" s="98" t="str">
        <f>_xlfn.IFNA(VLOOKUP(AY65,ACCESSORIES!F:J,5,FALSE),"N/A")</f>
        <v>N/A</v>
      </c>
      <c r="BA65" s="99" t="s">
        <v>85</v>
      </c>
      <c r="BB65" s="98" t="str">
        <f>_xlfn.IFNA(VLOOKUP(BA65,ACCESSORIES!F:J,5,FALSE),"N/A")</f>
        <v>N/A</v>
      </c>
      <c r="BC65" s="77">
        <v>25.61036612380995</v>
      </c>
      <c r="BD65" s="56">
        <v>17.8740157480315</v>
      </c>
      <c r="BE65" s="56">
        <v>17.8740157480315</v>
      </c>
      <c r="BF65" s="56">
        <v>10.944881889763799</v>
      </c>
      <c r="BG65" s="378">
        <f t="shared" si="4"/>
        <v>5.7300248000000116E-2</v>
      </c>
      <c r="BH65" s="80">
        <v>48</v>
      </c>
      <c r="BI65" s="114" t="s">
        <v>3532</v>
      </c>
      <c r="BJ65" s="50" t="s">
        <v>4050</v>
      </c>
      <c r="BK65" s="81" t="s">
        <v>4066</v>
      </c>
      <c r="BL65" s="29" t="s">
        <v>5448</v>
      </c>
      <c r="BM65" s="29" t="s">
        <v>5506</v>
      </c>
      <c r="BN65" s="81" t="s">
        <v>5507</v>
      </c>
      <c r="BO65" s="81" t="s">
        <v>5477</v>
      </c>
      <c r="BP65" s="81" t="s">
        <v>5504</v>
      </c>
      <c r="BQ65" s="81" t="s">
        <v>4068</v>
      </c>
      <c r="BR65" s="81"/>
      <c r="BS65" s="81"/>
      <c r="BT65" s="81"/>
      <c r="BU65" s="313" t="s">
        <v>6437</v>
      </c>
      <c r="BV65" s="377" t="s">
        <v>8240</v>
      </c>
      <c r="BW65" s="313" t="s">
        <v>6439</v>
      </c>
      <c r="BX65" s="377" t="s">
        <v>8241</v>
      </c>
      <c r="BY65" s="93" t="str">
        <f t="shared" si="5"/>
        <v>MR304 Double Standard, 15x8, -24mm Offset, 6x5.5, 108mm Centerbore, Matte Black</v>
      </c>
      <c r="BZ65" s="81" t="s">
        <v>3878</v>
      </c>
      <c r="CA65" s="81" t="s">
        <v>3879</v>
      </c>
      <c r="CB65" s="81" t="str">
        <f t="shared" si="6"/>
        <v>STREET (3XX)</v>
      </c>
    </row>
    <row r="66" spans="1:80" s="38" customFormat="1" ht="15" customHeight="1">
      <c r="A66" s="22">
        <f t="shared" si="0"/>
        <v>64</v>
      </c>
      <c r="B66" s="99" t="s">
        <v>84</v>
      </c>
      <c r="C66" s="99" t="s">
        <v>1072</v>
      </c>
      <c r="D66" s="5" t="s">
        <v>1116</v>
      </c>
      <c r="E66" s="91" t="str">
        <f>CONCATENATE(LEFT(D66,5),VLOOKUP(CONCATENATE(N66,"x",O66),'PART NUMBER GUIDE'!$B$9:$C$49,2,FALSE),VLOOKUP(CONCATENATE(P66, V66), 'PART NUMBER GUIDE'!$Q$6:$R$91, 2, FALSE),VLOOKUP(Y66,'PART NUMBER GUIDE'!$J$8:$K$43,2, FALSE),IF(U66="N/A",IF(ABS(S66)&lt;10,"0"&amp;ABS(S66),ABS(S66)),CONCATENATE(LEFT(U66,1),RIGHT(U66,1))), F66, G66)</f>
        <v>MR30468060500</v>
      </c>
      <c r="F66" s="90"/>
      <c r="G66" s="90"/>
      <c r="H66" s="79" t="s">
        <v>388</v>
      </c>
      <c r="I66" s="318">
        <v>40909</v>
      </c>
      <c r="J66" s="85" t="s">
        <v>1265</v>
      </c>
      <c r="K66" s="342">
        <v>259.2</v>
      </c>
      <c r="L66" s="92">
        <f t="shared" si="1"/>
        <v>259.2</v>
      </c>
      <c r="M66" s="344"/>
      <c r="N66" s="5">
        <v>16</v>
      </c>
      <c r="O66" s="8">
        <v>8</v>
      </c>
      <c r="P66" s="99" t="str">
        <f t="shared" si="2"/>
        <v>6x5.5</v>
      </c>
      <c r="Q66" s="3">
        <v>6</v>
      </c>
      <c r="R66" s="3">
        <v>5.5</v>
      </c>
      <c r="S66" s="3">
        <v>0</v>
      </c>
      <c r="T66" s="18">
        <v>4.5</v>
      </c>
      <c r="U66" s="100" t="s">
        <v>85</v>
      </c>
      <c r="V66" s="16">
        <v>108</v>
      </c>
      <c r="W66" s="8">
        <v>24.32</v>
      </c>
      <c r="X66" s="51">
        <v>3200</v>
      </c>
      <c r="Y66" s="78" t="s">
        <v>2294</v>
      </c>
      <c r="Z66" s="79" t="s">
        <v>2987</v>
      </c>
      <c r="AA66" s="51" t="str">
        <f t="shared" si="3"/>
        <v>16x8, 6x5.5, 0 OS</v>
      </c>
      <c r="AB66" s="80" t="s">
        <v>1597</v>
      </c>
      <c r="AC66" s="89">
        <f>_xlfn.IFNA(VLOOKUP(AB66,ACCESSORIES!F:J,5,FALSE),"N/A")</f>
        <v>33</v>
      </c>
      <c r="AD66" s="87" t="s">
        <v>85</v>
      </c>
      <c r="AE66" s="99" t="s">
        <v>85</v>
      </c>
      <c r="AF66" s="99" t="s">
        <v>3001</v>
      </c>
      <c r="AG66" s="80" t="s">
        <v>1938</v>
      </c>
      <c r="AH66" s="9">
        <f>_xlfn.IFNA(VLOOKUP(AG66,ACCESSORIES!F:J,5,FALSE),"N/A")</f>
        <v>1.1000000000000001</v>
      </c>
      <c r="AI66" s="99" t="s">
        <v>266</v>
      </c>
      <c r="AJ66" s="99" t="s">
        <v>85</v>
      </c>
      <c r="AK66" s="40" t="str">
        <f>_xlfn.IFNA(VLOOKUP(AJ66,ACCESSORIES!F:J,5,FALSE),"N/A")</f>
        <v>N/A</v>
      </c>
      <c r="AL66" s="99" t="s">
        <v>85</v>
      </c>
      <c r="AM66" s="99">
        <v>16.2</v>
      </c>
      <c r="AN66" s="99">
        <v>170</v>
      </c>
      <c r="AO66" s="25">
        <v>7.1</v>
      </c>
      <c r="AP66" s="25">
        <v>19.399999999999999</v>
      </c>
      <c r="AQ66" s="25">
        <v>28.4</v>
      </c>
      <c r="AR66" s="25">
        <v>26.6</v>
      </c>
      <c r="AS66" s="25">
        <v>193.8</v>
      </c>
      <c r="AT66" s="101">
        <v>191.3</v>
      </c>
      <c r="AU66" s="100">
        <v>107</v>
      </c>
      <c r="AV66" s="54">
        <v>41</v>
      </c>
      <c r="AW66" s="54">
        <v>74</v>
      </c>
      <c r="AX66" s="54">
        <v>70</v>
      </c>
      <c r="AY66" s="99" t="s">
        <v>85</v>
      </c>
      <c r="AZ66" s="98" t="str">
        <f>_xlfn.IFNA(VLOOKUP(AY66,ACCESSORIES!F:J,5,FALSE),"N/A")</f>
        <v>N/A</v>
      </c>
      <c r="BA66" s="99" t="s">
        <v>85</v>
      </c>
      <c r="BB66" s="98" t="str">
        <f>_xlfn.IFNA(VLOOKUP(BA66,ACCESSORIES!F:J,5,FALSE),"N/A")</f>
        <v>N/A</v>
      </c>
      <c r="BC66" s="77">
        <v>28.770325215126523</v>
      </c>
      <c r="BD66" s="56">
        <v>19.055118110236201</v>
      </c>
      <c r="BE66" s="56">
        <v>19.055118110236201</v>
      </c>
      <c r="BF66" s="56">
        <v>10.944881889763799</v>
      </c>
      <c r="BG66" s="378">
        <f t="shared" si="4"/>
        <v>6.5123167999999981E-2</v>
      </c>
      <c r="BH66" s="80">
        <v>36</v>
      </c>
      <c r="BI66" s="114" t="s">
        <v>3532</v>
      </c>
      <c r="BJ66" s="50" t="s">
        <v>4050</v>
      </c>
      <c r="BK66" s="81" t="s">
        <v>4066</v>
      </c>
      <c r="BL66" s="29" t="s">
        <v>5448</v>
      </c>
      <c r="BM66" s="29" t="s">
        <v>5506</v>
      </c>
      <c r="BN66" s="81" t="s">
        <v>5507</v>
      </c>
      <c r="BO66" s="81" t="s">
        <v>5477</v>
      </c>
      <c r="BP66" s="81" t="s">
        <v>5504</v>
      </c>
      <c r="BQ66" s="81" t="s">
        <v>4068</v>
      </c>
      <c r="BR66" s="81"/>
      <c r="BS66" s="81"/>
      <c r="BT66" s="81"/>
      <c r="BU66" s="313" t="s">
        <v>6437</v>
      </c>
      <c r="BV66" s="377" t="s">
        <v>8240</v>
      </c>
      <c r="BW66" s="313" t="s">
        <v>6439</v>
      </c>
      <c r="BX66" s="377" t="s">
        <v>8241</v>
      </c>
      <c r="BY66" s="93" t="str">
        <f t="shared" si="5"/>
        <v>MR304 Double Standard, 16x8, 0mm Offset, 6x5.5, 108mm Centerbore, Matte Black</v>
      </c>
      <c r="BZ66" s="81" t="s">
        <v>3878</v>
      </c>
      <c r="CA66" s="81" t="s">
        <v>3879</v>
      </c>
      <c r="CB66" s="81" t="str">
        <f t="shared" si="6"/>
        <v>STREET (3XX)</v>
      </c>
    </row>
    <row r="67" spans="1:80" s="38" customFormat="1" ht="15" customHeight="1">
      <c r="A67" s="22">
        <f t="shared" ref="A67:A130" si="7">ROW(B67)-2</f>
        <v>65</v>
      </c>
      <c r="B67" s="99" t="s">
        <v>84</v>
      </c>
      <c r="C67" s="99" t="s">
        <v>1072</v>
      </c>
      <c r="D67" s="5" t="s">
        <v>1116</v>
      </c>
      <c r="E67" s="91" t="str">
        <f>CONCATENATE(LEFT(D67,5),VLOOKUP(CONCATENATE(N67,"x",O67),'PART NUMBER GUIDE'!$B$9:$C$49,2,FALSE),VLOOKUP(CONCATENATE(P67, V67), 'PART NUMBER GUIDE'!$Q$6:$R$91, 2, FALSE),VLOOKUP(Y67,'PART NUMBER GUIDE'!$J$8:$K$43,2, FALSE),IF(U67="N/A",IF(ABS(S67)&lt;10,"0"&amp;ABS(S67),ABS(S67)),CONCATENATE(LEFT(U67,1),RIGHT(U67,1))), F67, G67)</f>
        <v>MR30468060900</v>
      </c>
      <c r="F67" s="90"/>
      <c r="G67" s="90"/>
      <c r="H67" s="79" t="s">
        <v>4771</v>
      </c>
      <c r="I67" s="318">
        <v>44210</v>
      </c>
      <c r="J67" s="85" t="s">
        <v>1265</v>
      </c>
      <c r="K67" s="342">
        <v>289</v>
      </c>
      <c r="L67" s="92">
        <f t="shared" ref="L67:L130" si="8">IF(J67="Coming Soon",K67,IF(J67="Active",K67,""))</f>
        <v>289</v>
      </c>
      <c r="M67" s="344"/>
      <c r="N67" s="5">
        <v>16</v>
      </c>
      <c r="O67" s="8">
        <v>8</v>
      </c>
      <c r="P67" s="99" t="str">
        <f t="shared" ref="P67:P130" si="9">CONCATENATE(Q67,"x",R67)</f>
        <v>6x5.5</v>
      </c>
      <c r="Q67" s="3">
        <v>6</v>
      </c>
      <c r="R67" s="3">
        <v>5.5</v>
      </c>
      <c r="S67" s="3">
        <v>0</v>
      </c>
      <c r="T67" s="18">
        <v>4.5</v>
      </c>
      <c r="U67" s="100" t="s">
        <v>85</v>
      </c>
      <c r="V67" s="16">
        <v>108</v>
      </c>
      <c r="W67" s="8">
        <v>24.07</v>
      </c>
      <c r="X67" s="51">
        <v>3200</v>
      </c>
      <c r="Y67" s="78" t="s">
        <v>2297</v>
      </c>
      <c r="Z67" s="79" t="s">
        <v>2988</v>
      </c>
      <c r="AA67" s="51" t="str">
        <f t="shared" ref="AA67:AA130" si="10">_xlfn.CONCAT(N67,"x",O67,","," ",P67,","," ",S67," ","OS")</f>
        <v>16x8, 6x5.5, 0 OS</v>
      </c>
      <c r="AB67" s="80" t="s">
        <v>1597</v>
      </c>
      <c r="AC67" s="89">
        <f>_xlfn.IFNA(VLOOKUP(AB67,ACCESSORIES!F:J,5,FALSE),"N/A")</f>
        <v>33</v>
      </c>
      <c r="AD67" s="87" t="s">
        <v>85</v>
      </c>
      <c r="AE67" s="80" t="s">
        <v>85</v>
      </c>
      <c r="AF67" s="99" t="s">
        <v>3001</v>
      </c>
      <c r="AG67" s="80" t="s">
        <v>1938</v>
      </c>
      <c r="AH67" s="9">
        <f>_xlfn.IFNA(VLOOKUP(AG67,ACCESSORIES!F:J,5,FALSE),"N/A")</f>
        <v>1.1000000000000001</v>
      </c>
      <c r="AI67" s="99" t="s">
        <v>266</v>
      </c>
      <c r="AJ67" s="99" t="s">
        <v>85</v>
      </c>
      <c r="AK67" s="40" t="str">
        <f>_xlfn.IFNA(VLOOKUP(AJ67,ACCESSORIES!F:J,5,FALSE),"N/A")</f>
        <v>N/A</v>
      </c>
      <c r="AL67" s="99" t="s">
        <v>85</v>
      </c>
      <c r="AM67" s="99">
        <v>16.2</v>
      </c>
      <c r="AN67" s="99">
        <v>170</v>
      </c>
      <c r="AO67" s="25">
        <v>7.1</v>
      </c>
      <c r="AP67" s="25">
        <v>19.399999999999999</v>
      </c>
      <c r="AQ67" s="25">
        <v>28.4</v>
      </c>
      <c r="AR67" s="25">
        <v>26.6</v>
      </c>
      <c r="AS67" s="25">
        <v>193.8</v>
      </c>
      <c r="AT67" s="101">
        <v>191.3</v>
      </c>
      <c r="AU67" s="100">
        <v>107</v>
      </c>
      <c r="AV67" s="54">
        <v>41</v>
      </c>
      <c r="AW67" s="54">
        <v>74</v>
      </c>
      <c r="AX67" s="54">
        <v>70</v>
      </c>
      <c r="AY67" s="99" t="s">
        <v>85</v>
      </c>
      <c r="AZ67" s="98" t="str">
        <f>_xlfn.IFNA(VLOOKUP(AY67,ACCESSORIES!F:J,5,FALSE),"N/A")</f>
        <v>N/A</v>
      </c>
      <c r="BA67" s="99" t="s">
        <v>85</v>
      </c>
      <c r="BB67" s="98" t="str">
        <f>_xlfn.IFNA(VLOOKUP(BA67,ACCESSORIES!F:J,5,FALSE),"N/A")</f>
        <v>N/A</v>
      </c>
      <c r="BC67" s="77">
        <v>28.292656980392621</v>
      </c>
      <c r="BD67" s="56">
        <v>19.055118110236201</v>
      </c>
      <c r="BE67" s="56">
        <v>19.055118110236201</v>
      </c>
      <c r="BF67" s="56">
        <v>10.944881889763799</v>
      </c>
      <c r="BG67" s="378">
        <f t="shared" ref="BG67:BG130" si="11">SUM(((BD67*25.4)*(BE67*25.4)*(BF67*25.4))/1000000000)</f>
        <v>6.5123167999999981E-2</v>
      </c>
      <c r="BH67" s="80">
        <v>36</v>
      </c>
      <c r="BI67" s="114" t="s">
        <v>3532</v>
      </c>
      <c r="BJ67" s="50" t="s">
        <v>4050</v>
      </c>
      <c r="BK67" s="81" t="s">
        <v>4066</v>
      </c>
      <c r="BL67" s="29" t="s">
        <v>5448</v>
      </c>
      <c r="BM67" s="29" t="s">
        <v>5506</v>
      </c>
      <c r="BN67" s="81" t="s">
        <v>5507</v>
      </c>
      <c r="BO67" s="81" t="s">
        <v>5477</v>
      </c>
      <c r="BP67" s="81" t="s">
        <v>5504</v>
      </c>
      <c r="BQ67" s="81" t="s">
        <v>4068</v>
      </c>
      <c r="BR67" s="81"/>
      <c r="BS67" s="81"/>
      <c r="BT67" s="81"/>
      <c r="BU67" s="313" t="s">
        <v>6440</v>
      </c>
      <c r="BV67" s="377" t="s">
        <v>8176</v>
      </c>
      <c r="BW67" s="313" t="s">
        <v>6441</v>
      </c>
      <c r="BX67" s="377" t="s">
        <v>8177</v>
      </c>
      <c r="BY67" s="93" t="str">
        <f t="shared" ref="BY67:BY130" si="12">CONCATENATE(IF(J67="Closeout","CLOSEOUT - ",""),D67,", ",N67,"x",O67,", ",IF(U67="N/A","",CONCATENATE(U67,"/")),IF(S67&gt;0,CONCATENATE("+",S67),S67),"mm Offset, ",P67,", ",V67,"mm Centerbore, ",PROPER(Y67),IF(G67="R",", Race Drilled",""),"",IF(BA67="N/A","",CONCATENATE(", w/ ",BA67)))</f>
        <v>MR304 Double Standard, 16x8, 0mm Offset, 6x5.5, 108mm Centerbore, Method Bronze</v>
      </c>
      <c r="BZ67" s="81" t="s">
        <v>3878</v>
      </c>
      <c r="CA67" s="81" t="s">
        <v>3879</v>
      </c>
      <c r="CB67" s="81" t="str">
        <f t="shared" ref="CB67:CB130" si="13">C67</f>
        <v>STREET (3XX)</v>
      </c>
    </row>
    <row r="68" spans="1:80" s="38" customFormat="1" ht="15" customHeight="1">
      <c r="A68" s="22">
        <f t="shared" si="7"/>
        <v>66</v>
      </c>
      <c r="B68" s="99" t="s">
        <v>84</v>
      </c>
      <c r="C68" s="99" t="s">
        <v>1072</v>
      </c>
      <c r="D68" s="5" t="s">
        <v>1116</v>
      </c>
      <c r="E68" s="91" t="str">
        <f>CONCATENATE(LEFT(D68,5),VLOOKUP(CONCATENATE(N68,"x",O68),'PART NUMBER GUIDE'!$B$9:$C$49,2,FALSE),VLOOKUP(CONCATENATE(P68, V68), 'PART NUMBER GUIDE'!$Q$6:$R$91, 2, FALSE),VLOOKUP(Y68,'PART NUMBER GUIDE'!$J$8:$K$43,2, FALSE),IF(U68="N/A",IF(ABS(S68)&lt;10,"0"&amp;ABS(S68),ABS(S68)),CONCATENATE(LEFT(U68,1),RIGHT(U68,1))), F68, G68)</f>
        <v>MR30468060300</v>
      </c>
      <c r="F68" s="90"/>
      <c r="G68" s="90"/>
      <c r="H68" s="79" t="s">
        <v>387</v>
      </c>
      <c r="I68" s="318">
        <v>40909</v>
      </c>
      <c r="J68" s="85" t="s">
        <v>1265</v>
      </c>
      <c r="K68" s="342">
        <v>259.2</v>
      </c>
      <c r="L68" s="92">
        <f t="shared" si="8"/>
        <v>259.2</v>
      </c>
      <c r="M68" s="344"/>
      <c r="N68" s="5">
        <v>16</v>
      </c>
      <c r="O68" s="8">
        <v>8</v>
      </c>
      <c r="P68" s="99" t="str">
        <f t="shared" si="9"/>
        <v>6x5.5</v>
      </c>
      <c r="Q68" s="3">
        <v>6</v>
      </c>
      <c r="R68" s="3">
        <v>5.5</v>
      </c>
      <c r="S68" s="3">
        <v>0</v>
      </c>
      <c r="T68" s="18">
        <v>4.5</v>
      </c>
      <c r="U68" s="100" t="s">
        <v>85</v>
      </c>
      <c r="V68" s="16">
        <v>108</v>
      </c>
      <c r="W68" s="8">
        <v>23.920155447059216</v>
      </c>
      <c r="X68" s="51">
        <v>3200</v>
      </c>
      <c r="Y68" s="47" t="s">
        <v>5454</v>
      </c>
      <c r="Z68" s="79" t="s">
        <v>196</v>
      </c>
      <c r="AA68" s="51" t="str">
        <f t="shared" si="10"/>
        <v>16x8, 6x5.5, 0 OS</v>
      </c>
      <c r="AB68" s="80" t="s">
        <v>1595</v>
      </c>
      <c r="AC68" s="89">
        <f>_xlfn.IFNA(VLOOKUP(AB68,ACCESSORIES!F:J,5,FALSE),"N/A")</f>
        <v>33</v>
      </c>
      <c r="AD68" s="87" t="s">
        <v>85</v>
      </c>
      <c r="AE68" s="80" t="s">
        <v>85</v>
      </c>
      <c r="AF68" s="99" t="s">
        <v>3001</v>
      </c>
      <c r="AG68" s="80" t="s">
        <v>1938</v>
      </c>
      <c r="AH68" s="9">
        <f>_xlfn.IFNA(VLOOKUP(AG68,ACCESSORIES!F:J,5,FALSE),"N/A")</f>
        <v>1.1000000000000001</v>
      </c>
      <c r="AI68" s="99" t="s">
        <v>266</v>
      </c>
      <c r="AJ68" s="99" t="s">
        <v>85</v>
      </c>
      <c r="AK68" s="40" t="str">
        <f>_xlfn.IFNA(VLOOKUP(AJ68,ACCESSORIES!F:J,5,FALSE),"N/A")</f>
        <v>N/A</v>
      </c>
      <c r="AL68" s="99" t="s">
        <v>85</v>
      </c>
      <c r="AM68" s="99">
        <v>16.2</v>
      </c>
      <c r="AN68" s="99">
        <v>170</v>
      </c>
      <c r="AO68" s="25">
        <v>7.1</v>
      </c>
      <c r="AP68" s="25">
        <v>19.399999999999999</v>
      </c>
      <c r="AQ68" s="25">
        <v>28.4</v>
      </c>
      <c r="AR68" s="25">
        <v>26.6</v>
      </c>
      <c r="AS68" s="25">
        <v>193.8</v>
      </c>
      <c r="AT68" s="101">
        <v>191.3</v>
      </c>
      <c r="AU68" s="100">
        <v>107</v>
      </c>
      <c r="AV68" s="54">
        <v>41</v>
      </c>
      <c r="AW68" s="54">
        <v>74</v>
      </c>
      <c r="AX68" s="54">
        <v>70</v>
      </c>
      <c r="AY68" s="99" t="s">
        <v>85</v>
      </c>
      <c r="AZ68" s="98" t="str">
        <f>_xlfn.IFNA(VLOOKUP(AY68,ACCESSORIES!F:J,5,FALSE),"N/A")</f>
        <v>N/A</v>
      </c>
      <c r="BA68" s="99" t="s">
        <v>85</v>
      </c>
      <c r="BB68" s="98" t="str">
        <f>_xlfn.IFNA(VLOOKUP(BA68,ACCESSORIES!F:J,5,FALSE),"N/A")</f>
        <v>N/A</v>
      </c>
      <c r="BC68" s="77">
        <v>28.366144401120916</v>
      </c>
      <c r="BD68" s="56">
        <v>19.055118110236201</v>
      </c>
      <c r="BE68" s="56">
        <v>19.055118110236201</v>
      </c>
      <c r="BF68" s="56">
        <v>10.944881889763799</v>
      </c>
      <c r="BG68" s="378">
        <f t="shared" si="11"/>
        <v>6.5123167999999981E-2</v>
      </c>
      <c r="BH68" s="80">
        <v>36</v>
      </c>
      <c r="BI68" s="114" t="s">
        <v>3532</v>
      </c>
      <c r="BJ68" s="50" t="s">
        <v>4050</v>
      </c>
      <c r="BK68" s="81" t="s">
        <v>4066</v>
      </c>
      <c r="BL68" s="29" t="s">
        <v>5448</v>
      </c>
      <c r="BM68" s="29" t="s">
        <v>5506</v>
      </c>
      <c r="BN68" s="81" t="s">
        <v>5507</v>
      </c>
      <c r="BO68" s="81" t="s">
        <v>5477</v>
      </c>
      <c r="BP68" s="81" t="s">
        <v>5504</v>
      </c>
      <c r="BQ68" s="81" t="s">
        <v>4068</v>
      </c>
      <c r="BR68" s="81"/>
      <c r="BS68" s="81"/>
      <c r="BT68" s="81"/>
      <c r="BU68" s="313" t="s">
        <v>6442</v>
      </c>
      <c r="BV68" s="377" t="s">
        <v>8246</v>
      </c>
      <c r="BW68" s="313" t="s">
        <v>6443</v>
      </c>
      <c r="BX68" s="377" t="s">
        <v>8247</v>
      </c>
      <c r="BY68" s="93" t="str">
        <f t="shared" si="12"/>
        <v>MR304 Double Standard, 16x8, 0mm Offset, 6x5.5, 108mm Centerbore, Machined - Clear Coat</v>
      </c>
      <c r="BZ68" s="81" t="s">
        <v>3878</v>
      </c>
      <c r="CA68" s="81" t="s">
        <v>3879</v>
      </c>
      <c r="CB68" s="81" t="str">
        <f t="shared" si="13"/>
        <v>STREET (3XX)</v>
      </c>
    </row>
    <row r="69" spans="1:80" s="38" customFormat="1" ht="15" customHeight="1">
      <c r="A69" s="22">
        <f t="shared" si="7"/>
        <v>67</v>
      </c>
      <c r="B69" s="99" t="s">
        <v>84</v>
      </c>
      <c r="C69" s="99" t="s">
        <v>1072</v>
      </c>
      <c r="D69" s="5" t="s">
        <v>1116</v>
      </c>
      <c r="E69" s="91" t="str">
        <f>CONCATENATE(LEFT(D69,5),VLOOKUP(CONCATENATE(N69,"x",O69),'PART NUMBER GUIDE'!$B$9:$C$49,2,FALSE),VLOOKUP(CONCATENATE(P69, V69), 'PART NUMBER GUIDE'!$Q$6:$R$91, 2, FALSE),VLOOKUP(Y69,'PART NUMBER GUIDE'!$J$8:$K$43,2, FALSE),IF(U69="N/A",IF(ABS(S69)&lt;10,"0"&amp;ABS(S69),ABS(S69)),CONCATENATE(LEFT(U69,1),RIGHT(U69,1))), F69, G69)</f>
        <v>MR30468080500</v>
      </c>
      <c r="F69" s="90"/>
      <c r="G69" s="90"/>
      <c r="H69" s="79" t="s">
        <v>391</v>
      </c>
      <c r="I69" s="318">
        <v>40909</v>
      </c>
      <c r="J69" s="85" t="s">
        <v>1265</v>
      </c>
      <c r="K69" s="342">
        <v>259.2</v>
      </c>
      <c r="L69" s="92">
        <f t="shared" si="8"/>
        <v>259.2</v>
      </c>
      <c r="M69" s="344"/>
      <c r="N69" s="5">
        <v>16</v>
      </c>
      <c r="O69" s="8">
        <v>8</v>
      </c>
      <c r="P69" s="99" t="str">
        <f t="shared" si="9"/>
        <v>8x6.5</v>
      </c>
      <c r="Q69" s="3">
        <v>8</v>
      </c>
      <c r="R69" s="3">
        <v>6.5</v>
      </c>
      <c r="S69" s="3">
        <v>0</v>
      </c>
      <c r="T69" s="18">
        <v>4.5</v>
      </c>
      <c r="U69" s="100" t="s">
        <v>85</v>
      </c>
      <c r="V69" s="16">
        <v>130.81</v>
      </c>
      <c r="W69" s="8">
        <v>23.809924315966779</v>
      </c>
      <c r="X69" s="51">
        <v>3200</v>
      </c>
      <c r="Y69" s="78" t="s">
        <v>2294</v>
      </c>
      <c r="Z69" s="79" t="s">
        <v>2987</v>
      </c>
      <c r="AA69" s="51" t="str">
        <f t="shared" si="10"/>
        <v>16x8, 8x6.5, 0 OS</v>
      </c>
      <c r="AB69" s="80" t="s">
        <v>1603</v>
      </c>
      <c r="AC69" s="89">
        <f>_xlfn.IFNA(VLOOKUP(AB69,ACCESSORIES!F:J,5,FALSE),"N/A")</f>
        <v>33</v>
      </c>
      <c r="AD69" s="87" t="s">
        <v>85</v>
      </c>
      <c r="AE69" s="99" t="s">
        <v>85</v>
      </c>
      <c r="AF69" s="3" t="s">
        <v>3005</v>
      </c>
      <c r="AG69" s="80" t="s">
        <v>1938</v>
      </c>
      <c r="AH69" s="9">
        <f>_xlfn.IFNA(VLOOKUP(AG69,ACCESSORIES!F:J,5,FALSE),"N/A")</f>
        <v>1.1000000000000001</v>
      </c>
      <c r="AI69" s="99" t="s">
        <v>266</v>
      </c>
      <c r="AJ69" s="99" t="s">
        <v>85</v>
      </c>
      <c r="AK69" s="40" t="str">
        <f>_xlfn.IFNA(VLOOKUP(AJ69,ACCESSORIES!F:J,5,FALSE),"N/A")</f>
        <v>N/A</v>
      </c>
      <c r="AL69" s="99" t="s">
        <v>85</v>
      </c>
      <c r="AM69" s="99">
        <v>16.2</v>
      </c>
      <c r="AN69" s="99">
        <v>200</v>
      </c>
      <c r="AO69" s="25">
        <v>0</v>
      </c>
      <c r="AP69" s="25">
        <v>0</v>
      </c>
      <c r="AQ69" s="25">
        <v>27.7</v>
      </c>
      <c r="AR69" s="25">
        <v>26.6</v>
      </c>
      <c r="AS69" s="25">
        <v>193.8</v>
      </c>
      <c r="AT69" s="101">
        <v>191.3</v>
      </c>
      <c r="AU69" s="100">
        <v>123</v>
      </c>
      <c r="AV69" s="54">
        <v>89.5</v>
      </c>
      <c r="AW69" s="54">
        <v>89.5</v>
      </c>
      <c r="AX69" s="54">
        <v>70</v>
      </c>
      <c r="AY69" s="99" t="s">
        <v>85</v>
      </c>
      <c r="AZ69" s="98" t="str">
        <f>_xlfn.IFNA(VLOOKUP(AY69,ACCESSORIES!F:J,5,FALSE),"N/A")</f>
        <v>N/A</v>
      </c>
      <c r="BA69" s="99" t="s">
        <v>85</v>
      </c>
      <c r="BB69" s="98" t="str">
        <f>_xlfn.IFNA(VLOOKUP(BA69,ACCESSORIES!F:J,5,FALSE),"N/A")</f>
        <v>N/A</v>
      </c>
      <c r="BC69" s="77">
        <v>28.329400690756771</v>
      </c>
      <c r="BD69" s="56">
        <v>19.055118110236201</v>
      </c>
      <c r="BE69" s="56">
        <v>19.055118110236201</v>
      </c>
      <c r="BF69" s="56">
        <v>10.944881889763799</v>
      </c>
      <c r="BG69" s="378">
        <f t="shared" si="11"/>
        <v>6.5123167999999981E-2</v>
      </c>
      <c r="BH69" s="80">
        <v>36</v>
      </c>
      <c r="BI69" s="114" t="s">
        <v>3532</v>
      </c>
      <c r="BJ69" s="50" t="s">
        <v>4050</v>
      </c>
      <c r="BK69" s="81" t="s">
        <v>4066</v>
      </c>
      <c r="BL69" s="29" t="s">
        <v>5448</v>
      </c>
      <c r="BM69" s="29" t="s">
        <v>5506</v>
      </c>
      <c r="BN69" s="81" t="s">
        <v>5507</v>
      </c>
      <c r="BO69" s="81" t="s">
        <v>5477</v>
      </c>
      <c r="BP69" s="81" t="s">
        <v>5504</v>
      </c>
      <c r="BQ69" s="81" t="s">
        <v>4068</v>
      </c>
      <c r="BR69" s="81"/>
      <c r="BS69" s="81"/>
      <c r="BT69" s="81"/>
      <c r="BU69" s="313" t="s">
        <v>6444</v>
      </c>
      <c r="BV69" s="377" t="s">
        <v>8341</v>
      </c>
      <c r="BW69" s="313" t="s">
        <v>6445</v>
      </c>
      <c r="BX69" s="377" t="s">
        <v>8342</v>
      </c>
      <c r="BY69" s="93" t="str">
        <f t="shared" si="12"/>
        <v>MR304 Double Standard, 16x8, 0mm Offset, 8x6.5, 130.81mm Centerbore, Matte Black</v>
      </c>
      <c r="BZ69" s="81" t="s">
        <v>3878</v>
      </c>
      <c r="CA69" s="81" t="s">
        <v>3879</v>
      </c>
      <c r="CB69" s="81" t="str">
        <f t="shared" si="13"/>
        <v>STREET (3XX)</v>
      </c>
    </row>
    <row r="70" spans="1:80" s="38" customFormat="1" ht="15" customHeight="1">
      <c r="A70" s="22">
        <f t="shared" si="7"/>
        <v>68</v>
      </c>
      <c r="B70" s="99" t="s">
        <v>84</v>
      </c>
      <c r="C70" s="99" t="s">
        <v>1072</v>
      </c>
      <c r="D70" s="5" t="s">
        <v>1116</v>
      </c>
      <c r="E70" s="91" t="str">
        <f>CONCATENATE(LEFT(D70,5),VLOOKUP(CONCATENATE(N70,"x",O70),'PART NUMBER GUIDE'!$B$9:$C$49,2,FALSE),VLOOKUP(CONCATENATE(P70, V70), 'PART NUMBER GUIDE'!$Q$6:$R$91, 2, FALSE),VLOOKUP(Y70,'PART NUMBER GUIDE'!$J$8:$K$43,2, FALSE),IF(U70="N/A",IF(ABS(S70)&lt;10,"0"&amp;ABS(S70),ABS(S70)),CONCATENATE(LEFT(U70,1),RIGHT(U70,1))), F70, G70)</f>
        <v>MR30478516500</v>
      </c>
      <c r="F70" s="90"/>
      <c r="G70" s="90"/>
      <c r="H70" s="79" t="s">
        <v>396</v>
      </c>
      <c r="I70" s="318">
        <v>40909</v>
      </c>
      <c r="J70" s="85" t="s">
        <v>1265</v>
      </c>
      <c r="K70" s="342">
        <v>285</v>
      </c>
      <c r="L70" s="92">
        <f t="shared" si="8"/>
        <v>285</v>
      </c>
      <c r="M70" s="344"/>
      <c r="N70" s="5">
        <v>17</v>
      </c>
      <c r="O70" s="8">
        <v>8.5</v>
      </c>
      <c r="P70" s="99" t="str">
        <f t="shared" si="9"/>
        <v>6x135</v>
      </c>
      <c r="Q70" s="3">
        <v>6</v>
      </c>
      <c r="R70" s="3">
        <v>135</v>
      </c>
      <c r="S70" s="3">
        <v>0</v>
      </c>
      <c r="T70" s="16">
        <v>4.75</v>
      </c>
      <c r="U70" s="100" t="s">
        <v>85</v>
      </c>
      <c r="V70" s="16">
        <v>94</v>
      </c>
      <c r="W70" s="8">
        <v>29.21</v>
      </c>
      <c r="X70" s="51">
        <v>2650</v>
      </c>
      <c r="Y70" s="78" t="s">
        <v>2294</v>
      </c>
      <c r="Z70" s="79" t="s">
        <v>2987</v>
      </c>
      <c r="AA70" s="51" t="str">
        <f t="shared" si="10"/>
        <v>17x8.5, 6x135, 0 OS</v>
      </c>
      <c r="AB70" s="80" t="s">
        <v>1593</v>
      </c>
      <c r="AC70" s="89">
        <f>_xlfn.IFNA(VLOOKUP(AB70,ACCESSORIES!F:J,5,FALSE),"N/A")</f>
        <v>33</v>
      </c>
      <c r="AD70" s="87" t="s">
        <v>85</v>
      </c>
      <c r="AE70" s="99" t="s">
        <v>85</v>
      </c>
      <c r="AF70" s="80" t="s">
        <v>3000</v>
      </c>
      <c r="AG70" s="80" t="s">
        <v>1938</v>
      </c>
      <c r="AH70" s="9">
        <f>_xlfn.IFNA(VLOOKUP(AG70,ACCESSORIES!F:J,5,FALSE),"N/A")</f>
        <v>1.1000000000000001</v>
      </c>
      <c r="AI70" s="99" t="s">
        <v>266</v>
      </c>
      <c r="AJ70" s="99" t="s">
        <v>85</v>
      </c>
      <c r="AK70" s="40" t="str">
        <f>_xlfn.IFNA(VLOOKUP(AJ70,ACCESSORIES!F:J,5,FALSE),"N/A")</f>
        <v>N/A</v>
      </c>
      <c r="AL70" s="99" t="s">
        <v>85</v>
      </c>
      <c r="AM70" s="99">
        <v>16.2</v>
      </c>
      <c r="AN70" s="99">
        <v>170</v>
      </c>
      <c r="AO70" s="25">
        <v>5.9</v>
      </c>
      <c r="AP70" s="25">
        <v>17.8</v>
      </c>
      <c r="AQ70" s="25">
        <v>31.2</v>
      </c>
      <c r="AR70" s="25">
        <v>27.4</v>
      </c>
      <c r="AS70" s="25">
        <v>207.7</v>
      </c>
      <c r="AT70" s="101">
        <v>203.3</v>
      </c>
      <c r="AU70" s="100">
        <v>88.2</v>
      </c>
      <c r="AV70" s="54">
        <v>52.7</v>
      </c>
      <c r="AW70" s="54">
        <v>75</v>
      </c>
      <c r="AX70" s="54">
        <v>78</v>
      </c>
      <c r="AY70" s="99" t="s">
        <v>85</v>
      </c>
      <c r="AZ70" s="98" t="str">
        <f>_xlfn.IFNA(VLOOKUP(AY70,ACCESSORIES!F:J,5,FALSE),"N/A")</f>
        <v>N/A</v>
      </c>
      <c r="BA70" s="99" t="s">
        <v>85</v>
      </c>
      <c r="BB70" s="98" t="str">
        <f>_xlfn.IFNA(VLOOKUP(BA70,ACCESSORIES!F:J,5,FALSE),"N/A")</f>
        <v>N/A</v>
      </c>
      <c r="BC70" s="77">
        <v>33.840957245378711</v>
      </c>
      <c r="BD70" s="56">
        <v>20.236220472440898</v>
      </c>
      <c r="BE70" s="56">
        <v>20.236220472440898</v>
      </c>
      <c r="BF70" s="56">
        <v>11.417322834645701</v>
      </c>
      <c r="BG70" s="378">
        <f t="shared" si="11"/>
        <v>7.6616839999999839E-2</v>
      </c>
      <c r="BH70" s="80">
        <v>36</v>
      </c>
      <c r="BI70" s="114" t="s">
        <v>3532</v>
      </c>
      <c r="BJ70" s="50" t="s">
        <v>4050</v>
      </c>
      <c r="BK70" s="81" t="s">
        <v>4066</v>
      </c>
      <c r="BL70" s="29" t="s">
        <v>5448</v>
      </c>
      <c r="BM70" s="29" t="s">
        <v>5506</v>
      </c>
      <c r="BN70" s="81" t="s">
        <v>5507</v>
      </c>
      <c r="BO70" s="81" t="s">
        <v>5477</v>
      </c>
      <c r="BP70" s="81" t="s">
        <v>5504</v>
      </c>
      <c r="BQ70" s="81" t="s">
        <v>4068</v>
      </c>
      <c r="BR70" s="81"/>
      <c r="BS70" s="81"/>
      <c r="BT70" s="81"/>
      <c r="BU70" s="313" t="s">
        <v>6437</v>
      </c>
      <c r="BV70" s="377" t="s">
        <v>8240</v>
      </c>
      <c r="BW70" s="313" t="s">
        <v>6439</v>
      </c>
      <c r="BX70" s="377" t="s">
        <v>8241</v>
      </c>
      <c r="BY70" s="93" t="str">
        <f t="shared" si="12"/>
        <v>MR304 Double Standard, 17x8.5, 0mm Offset, 6x135, 94mm Centerbore, Matte Black</v>
      </c>
      <c r="BZ70" s="81" t="s">
        <v>3878</v>
      </c>
      <c r="CA70" s="81" t="s">
        <v>3879</v>
      </c>
      <c r="CB70" s="81" t="str">
        <f t="shared" si="13"/>
        <v>STREET (3XX)</v>
      </c>
    </row>
    <row r="71" spans="1:80" s="38" customFormat="1" ht="15" customHeight="1">
      <c r="A71" s="22">
        <f t="shared" si="7"/>
        <v>69</v>
      </c>
      <c r="B71" s="99" t="s">
        <v>84</v>
      </c>
      <c r="C71" s="99" t="s">
        <v>1072</v>
      </c>
      <c r="D71" s="5" t="s">
        <v>1116</v>
      </c>
      <c r="E71" s="91" t="str">
        <f>CONCATENATE(LEFT(D71,5),VLOOKUP(CONCATENATE(N71,"x",O71),'PART NUMBER GUIDE'!$B$9:$C$49,2,FALSE),VLOOKUP(CONCATENATE(P71, V71), 'PART NUMBER GUIDE'!$Q$6:$R$91, 2, FALSE),VLOOKUP(Y71,'PART NUMBER GUIDE'!$J$8:$K$43,2, FALSE),IF(U71="N/A",IF(ABS(S71)&lt;10,"0"&amp;ABS(S71),ABS(S71)),CONCATENATE(LEFT(U71,1),RIGHT(U71,1))), F71, G71)</f>
        <v>MR30478516900</v>
      </c>
      <c r="F71" s="90"/>
      <c r="G71" s="90"/>
      <c r="H71" s="79" t="s">
        <v>4772</v>
      </c>
      <c r="I71" s="318">
        <v>44210</v>
      </c>
      <c r="J71" s="85" t="s">
        <v>1265</v>
      </c>
      <c r="K71" s="342">
        <v>285</v>
      </c>
      <c r="L71" s="92">
        <f t="shared" si="8"/>
        <v>285</v>
      </c>
      <c r="M71" s="344"/>
      <c r="N71" s="5">
        <v>17</v>
      </c>
      <c r="O71" s="8">
        <v>8.5</v>
      </c>
      <c r="P71" s="99" t="str">
        <f t="shared" si="9"/>
        <v>6x135</v>
      </c>
      <c r="Q71" s="3">
        <v>6</v>
      </c>
      <c r="R71" s="3">
        <v>135</v>
      </c>
      <c r="S71" s="3">
        <v>0</v>
      </c>
      <c r="T71" s="16">
        <v>4.75</v>
      </c>
      <c r="U71" s="100" t="s">
        <v>85</v>
      </c>
      <c r="V71" s="16">
        <v>94</v>
      </c>
      <c r="W71" s="8">
        <v>29.51</v>
      </c>
      <c r="X71" s="51">
        <v>2650</v>
      </c>
      <c r="Y71" s="78" t="s">
        <v>2297</v>
      </c>
      <c r="Z71" s="79" t="s">
        <v>2988</v>
      </c>
      <c r="AA71" s="51" t="str">
        <f t="shared" si="10"/>
        <v>17x8.5, 6x135, 0 OS</v>
      </c>
      <c r="AB71" s="80" t="s">
        <v>1593</v>
      </c>
      <c r="AC71" s="89">
        <f>_xlfn.IFNA(VLOOKUP(AB71,ACCESSORIES!F:J,5,FALSE),"N/A")</f>
        <v>33</v>
      </c>
      <c r="AD71" s="87" t="s">
        <v>85</v>
      </c>
      <c r="AE71" s="99" t="s">
        <v>85</v>
      </c>
      <c r="AF71" s="80" t="s">
        <v>3000</v>
      </c>
      <c r="AG71" s="80" t="s">
        <v>1938</v>
      </c>
      <c r="AH71" s="9">
        <f>_xlfn.IFNA(VLOOKUP(AG71,ACCESSORIES!F:J,5,FALSE),"N/A")</f>
        <v>1.1000000000000001</v>
      </c>
      <c r="AI71" s="99" t="s">
        <v>266</v>
      </c>
      <c r="AJ71" s="99" t="s">
        <v>85</v>
      </c>
      <c r="AK71" s="40" t="str">
        <f>_xlfn.IFNA(VLOOKUP(AJ71,ACCESSORIES!F:J,5,FALSE),"N/A")</f>
        <v>N/A</v>
      </c>
      <c r="AL71" s="99" t="s">
        <v>85</v>
      </c>
      <c r="AM71" s="99">
        <v>16.2</v>
      </c>
      <c r="AN71" s="99">
        <v>170</v>
      </c>
      <c r="AO71" s="25">
        <v>5.9</v>
      </c>
      <c r="AP71" s="25">
        <v>17.8</v>
      </c>
      <c r="AQ71" s="25">
        <v>31.2</v>
      </c>
      <c r="AR71" s="25">
        <v>27.4</v>
      </c>
      <c r="AS71" s="25">
        <v>207.7</v>
      </c>
      <c r="AT71" s="101">
        <v>203.3</v>
      </c>
      <c r="AU71" s="100">
        <v>88.2</v>
      </c>
      <c r="AV71" s="54">
        <v>52.7</v>
      </c>
      <c r="AW71" s="54">
        <v>75</v>
      </c>
      <c r="AX71" s="54">
        <v>78</v>
      </c>
      <c r="AY71" s="99" t="s">
        <v>85</v>
      </c>
      <c r="AZ71" s="98" t="str">
        <f>_xlfn.IFNA(VLOOKUP(AY71,ACCESSORIES!F:J,5,FALSE),"N/A")</f>
        <v>N/A</v>
      </c>
      <c r="BA71" s="99" t="s">
        <v>85</v>
      </c>
      <c r="BB71" s="98" t="str">
        <f>_xlfn.IFNA(VLOOKUP(BA71,ACCESSORIES!F:J,5,FALSE),"N/A")</f>
        <v>N/A</v>
      </c>
      <c r="BC71" s="77">
        <v>34.061419507563592</v>
      </c>
      <c r="BD71" s="56">
        <v>20.236220472440898</v>
      </c>
      <c r="BE71" s="56">
        <v>20.236220472440898</v>
      </c>
      <c r="BF71" s="56">
        <v>11.417322834645701</v>
      </c>
      <c r="BG71" s="378">
        <f t="shared" si="11"/>
        <v>7.6616839999999839E-2</v>
      </c>
      <c r="BH71" s="80">
        <v>36</v>
      </c>
      <c r="BI71" s="114" t="s">
        <v>3532</v>
      </c>
      <c r="BJ71" s="50" t="s">
        <v>4050</v>
      </c>
      <c r="BK71" s="81" t="s">
        <v>4066</v>
      </c>
      <c r="BL71" s="29" t="s">
        <v>5448</v>
      </c>
      <c r="BM71" s="29" t="s">
        <v>5506</v>
      </c>
      <c r="BN71" s="81" t="s">
        <v>5507</v>
      </c>
      <c r="BO71" s="81" t="s">
        <v>5477</v>
      </c>
      <c r="BP71" s="81" t="s">
        <v>5504</v>
      </c>
      <c r="BQ71" s="81" t="s">
        <v>4068</v>
      </c>
      <c r="BR71" s="81"/>
      <c r="BS71" s="81"/>
      <c r="BT71" s="81"/>
      <c r="BU71" s="313" t="s">
        <v>6440</v>
      </c>
      <c r="BV71" s="377" t="s">
        <v>8176</v>
      </c>
      <c r="BW71" s="313" t="s">
        <v>6441</v>
      </c>
      <c r="BX71" s="377" t="s">
        <v>8177</v>
      </c>
      <c r="BY71" s="93" t="str">
        <f t="shared" si="12"/>
        <v>MR304 Double Standard, 17x8.5, 0mm Offset, 6x135, 94mm Centerbore, Method Bronze</v>
      </c>
      <c r="BZ71" s="81" t="s">
        <v>3878</v>
      </c>
      <c r="CA71" s="81" t="s">
        <v>3879</v>
      </c>
      <c r="CB71" s="81" t="str">
        <f t="shared" si="13"/>
        <v>STREET (3XX)</v>
      </c>
    </row>
    <row r="72" spans="1:80" s="38" customFormat="1" ht="15" customHeight="1">
      <c r="A72" s="22">
        <f t="shared" si="7"/>
        <v>70</v>
      </c>
      <c r="B72" s="99" t="s">
        <v>84</v>
      </c>
      <c r="C72" s="99" t="s">
        <v>1072</v>
      </c>
      <c r="D72" s="5" t="s">
        <v>1116</v>
      </c>
      <c r="E72" s="91" t="str">
        <f>CONCATENATE(LEFT(D72,5),VLOOKUP(CONCATENATE(N72,"x",O72),'PART NUMBER GUIDE'!$B$9:$C$49,2,FALSE),VLOOKUP(CONCATENATE(P72, V72), 'PART NUMBER GUIDE'!$Q$6:$R$91, 2, FALSE),VLOOKUP(Y72,'PART NUMBER GUIDE'!$J$8:$K$43,2, FALSE),IF(U72="N/A",IF(ABS(S72)&lt;10,"0"&amp;ABS(S72),ABS(S72)),CONCATENATE(LEFT(U72,1),RIGHT(U72,1))), F72, G72)</f>
        <v>MR30478516300</v>
      </c>
      <c r="F72" s="90"/>
      <c r="G72" s="90"/>
      <c r="H72" s="79" t="s">
        <v>395</v>
      </c>
      <c r="I72" s="318">
        <v>40909</v>
      </c>
      <c r="J72" s="85" t="s">
        <v>1265</v>
      </c>
      <c r="K72" s="342">
        <v>285</v>
      </c>
      <c r="L72" s="92">
        <f t="shared" si="8"/>
        <v>285</v>
      </c>
      <c r="M72" s="344"/>
      <c r="N72" s="5">
        <v>17</v>
      </c>
      <c r="O72" s="8">
        <v>8.5</v>
      </c>
      <c r="P72" s="99" t="str">
        <f t="shared" si="9"/>
        <v>6x135</v>
      </c>
      <c r="Q72" s="3">
        <v>6</v>
      </c>
      <c r="R72" s="3">
        <v>135</v>
      </c>
      <c r="S72" s="3">
        <v>0</v>
      </c>
      <c r="T72" s="16">
        <v>4.75</v>
      </c>
      <c r="U72" s="100" t="s">
        <v>85</v>
      </c>
      <c r="V72" s="16">
        <v>94</v>
      </c>
      <c r="W72" s="8">
        <v>28</v>
      </c>
      <c r="X72" s="51">
        <v>2650</v>
      </c>
      <c r="Y72" s="47" t="s">
        <v>5454</v>
      </c>
      <c r="Z72" s="79" t="s">
        <v>196</v>
      </c>
      <c r="AA72" s="51" t="str">
        <f t="shared" si="10"/>
        <v>17x8.5, 6x135, 0 OS</v>
      </c>
      <c r="AB72" s="80" t="s">
        <v>1592</v>
      </c>
      <c r="AC72" s="89">
        <f>_xlfn.IFNA(VLOOKUP(AB72,ACCESSORIES!F:J,5,FALSE),"N/A")</f>
        <v>33</v>
      </c>
      <c r="AD72" s="87" t="s">
        <v>85</v>
      </c>
      <c r="AE72" s="80" t="s">
        <v>85</v>
      </c>
      <c r="AF72" s="80" t="s">
        <v>3000</v>
      </c>
      <c r="AG72" s="80" t="s">
        <v>1938</v>
      </c>
      <c r="AH72" s="9">
        <f>_xlfn.IFNA(VLOOKUP(AG72,ACCESSORIES!F:J,5,FALSE),"N/A")</f>
        <v>1.1000000000000001</v>
      </c>
      <c r="AI72" s="99" t="s">
        <v>266</v>
      </c>
      <c r="AJ72" s="99" t="s">
        <v>85</v>
      </c>
      <c r="AK72" s="40" t="str">
        <f>_xlfn.IFNA(VLOOKUP(AJ72,ACCESSORIES!F:J,5,FALSE),"N/A")</f>
        <v>N/A</v>
      </c>
      <c r="AL72" s="99" t="s">
        <v>85</v>
      </c>
      <c r="AM72" s="99">
        <v>16.2</v>
      </c>
      <c r="AN72" s="99">
        <v>170</v>
      </c>
      <c r="AO72" s="25">
        <v>5.9</v>
      </c>
      <c r="AP72" s="25">
        <v>17.8</v>
      </c>
      <c r="AQ72" s="25">
        <v>31.2</v>
      </c>
      <c r="AR72" s="25">
        <v>27.4</v>
      </c>
      <c r="AS72" s="25">
        <v>207.7</v>
      </c>
      <c r="AT72" s="101">
        <v>203.3</v>
      </c>
      <c r="AU72" s="100">
        <v>88.2</v>
      </c>
      <c r="AV72" s="54">
        <v>52.7</v>
      </c>
      <c r="AW72" s="54">
        <v>75</v>
      </c>
      <c r="AX72" s="54">
        <v>66</v>
      </c>
      <c r="AY72" s="99" t="s">
        <v>85</v>
      </c>
      <c r="AZ72" s="98" t="str">
        <f>_xlfn.IFNA(VLOOKUP(AY72,ACCESSORIES!F:J,5,FALSE),"N/A")</f>
        <v>N/A</v>
      </c>
      <c r="BA72" s="99" t="s">
        <v>85</v>
      </c>
      <c r="BB72" s="98" t="str">
        <f>_xlfn.IFNA(VLOOKUP(BA72,ACCESSORIES!F:J,5,FALSE),"N/A")</f>
        <v>N/A</v>
      </c>
      <c r="BC72" s="77">
        <v>32.518183672269444</v>
      </c>
      <c r="BD72" s="56">
        <v>20.236220472440898</v>
      </c>
      <c r="BE72" s="56">
        <v>20.236220472440898</v>
      </c>
      <c r="BF72" s="56">
        <v>11.417322834645701</v>
      </c>
      <c r="BG72" s="378">
        <f t="shared" si="11"/>
        <v>7.6616839999999839E-2</v>
      </c>
      <c r="BH72" s="80">
        <v>36</v>
      </c>
      <c r="BI72" s="114" t="s">
        <v>3532</v>
      </c>
      <c r="BJ72" s="50" t="s">
        <v>4050</v>
      </c>
      <c r="BK72" s="81" t="s">
        <v>4066</v>
      </c>
      <c r="BL72" s="29" t="s">
        <v>5448</v>
      </c>
      <c r="BM72" s="29" t="s">
        <v>5506</v>
      </c>
      <c r="BN72" s="81" t="s">
        <v>5507</v>
      </c>
      <c r="BO72" s="81" t="s">
        <v>5477</v>
      </c>
      <c r="BP72" s="81" t="s">
        <v>5504</v>
      </c>
      <c r="BQ72" s="81" t="s">
        <v>4068</v>
      </c>
      <c r="BR72" s="81"/>
      <c r="BS72" s="81"/>
      <c r="BT72" s="81"/>
      <c r="BU72" s="313" t="s">
        <v>6442</v>
      </c>
      <c r="BV72" s="377" t="s">
        <v>8246</v>
      </c>
      <c r="BW72" s="313" t="s">
        <v>6443</v>
      </c>
      <c r="BX72" s="377" t="s">
        <v>8247</v>
      </c>
      <c r="BY72" s="93" t="str">
        <f t="shared" si="12"/>
        <v>MR304 Double Standard, 17x8.5, 0mm Offset, 6x135, 94mm Centerbore, Machined - Clear Coat</v>
      </c>
      <c r="BZ72" s="81" t="s">
        <v>3878</v>
      </c>
      <c r="CA72" s="81" t="s">
        <v>3879</v>
      </c>
      <c r="CB72" s="81" t="str">
        <f t="shared" si="13"/>
        <v>STREET (3XX)</v>
      </c>
    </row>
    <row r="73" spans="1:80" s="38" customFormat="1" ht="15" customHeight="1">
      <c r="A73" s="22">
        <f t="shared" si="7"/>
        <v>71</v>
      </c>
      <c r="B73" s="99" t="s">
        <v>84</v>
      </c>
      <c r="C73" s="99" t="s">
        <v>1072</v>
      </c>
      <c r="D73" s="5" t="s">
        <v>1116</v>
      </c>
      <c r="E73" s="91" t="str">
        <f>CONCATENATE(LEFT(D73,5),VLOOKUP(CONCATENATE(N73,"x",O73),'PART NUMBER GUIDE'!$B$9:$C$49,2,FALSE),VLOOKUP(CONCATENATE(P73, V73), 'PART NUMBER GUIDE'!$Q$6:$R$91, 2, FALSE),VLOOKUP(Y73,'PART NUMBER GUIDE'!$J$8:$K$43,2, FALSE),IF(U73="N/A",IF(ABS(S73)&lt;10,"0"&amp;ABS(S73),ABS(S73)),CONCATENATE(LEFT(U73,1),RIGHT(U73,1))), F73, G73)</f>
        <v>MR30478550500</v>
      </c>
      <c r="F73" s="90"/>
      <c r="G73" s="90"/>
      <c r="H73" s="79" t="s">
        <v>399</v>
      </c>
      <c r="I73" s="318">
        <v>40909</v>
      </c>
      <c r="J73" s="85" t="s">
        <v>1265</v>
      </c>
      <c r="K73" s="342">
        <v>285</v>
      </c>
      <c r="L73" s="92">
        <f t="shared" si="8"/>
        <v>285</v>
      </c>
      <c r="M73" s="344"/>
      <c r="N73" s="5">
        <v>17</v>
      </c>
      <c r="O73" s="8">
        <v>8.5</v>
      </c>
      <c r="P73" s="99" t="str">
        <f t="shared" si="9"/>
        <v>5x5</v>
      </c>
      <c r="Q73" s="3">
        <v>5</v>
      </c>
      <c r="R73" s="25">
        <v>5</v>
      </c>
      <c r="S73" s="3">
        <v>0</v>
      </c>
      <c r="T73" s="16">
        <v>4.75</v>
      </c>
      <c r="U73" s="100" t="s">
        <v>85</v>
      </c>
      <c r="V73" s="16">
        <v>94</v>
      </c>
      <c r="W73" s="8">
        <v>29.39</v>
      </c>
      <c r="X73" s="51">
        <v>2650</v>
      </c>
      <c r="Y73" s="78" t="s">
        <v>2294</v>
      </c>
      <c r="Z73" s="79" t="s">
        <v>2987</v>
      </c>
      <c r="AA73" s="51" t="str">
        <f t="shared" si="10"/>
        <v>17x8.5, 5x5, 0 OS</v>
      </c>
      <c r="AB73" s="80" t="s">
        <v>1593</v>
      </c>
      <c r="AC73" s="89">
        <f>_xlfn.IFNA(VLOOKUP(AB73,ACCESSORIES!F:J,5,FALSE),"N/A")</f>
        <v>33</v>
      </c>
      <c r="AD73" s="87" t="s">
        <v>85</v>
      </c>
      <c r="AE73" s="99" t="s">
        <v>85</v>
      </c>
      <c r="AF73" s="80" t="s">
        <v>3000</v>
      </c>
      <c r="AG73" s="80" t="s">
        <v>1938</v>
      </c>
      <c r="AH73" s="9">
        <f>_xlfn.IFNA(VLOOKUP(AG73,ACCESSORIES!F:J,5,FALSE),"N/A")</f>
        <v>1.1000000000000001</v>
      </c>
      <c r="AI73" s="99" t="s">
        <v>266</v>
      </c>
      <c r="AJ73" s="99" t="s">
        <v>85</v>
      </c>
      <c r="AK73" s="40" t="str">
        <f>_xlfn.IFNA(VLOOKUP(AJ73,ACCESSORIES!F:J,5,FALSE),"N/A")</f>
        <v>N/A</v>
      </c>
      <c r="AL73" s="99" t="s">
        <v>85</v>
      </c>
      <c r="AM73" s="99">
        <v>16.2</v>
      </c>
      <c r="AN73" s="99">
        <v>155</v>
      </c>
      <c r="AO73" s="25">
        <v>13</v>
      </c>
      <c r="AP73" s="25">
        <v>23.4</v>
      </c>
      <c r="AQ73" s="25">
        <v>31.9</v>
      </c>
      <c r="AR73" s="25">
        <v>27.4</v>
      </c>
      <c r="AS73" s="25">
        <v>207.7</v>
      </c>
      <c r="AT73" s="101">
        <v>203.3</v>
      </c>
      <c r="AU73" s="100">
        <v>88.2</v>
      </c>
      <c r="AV73" s="54">
        <v>52.7</v>
      </c>
      <c r="AW73" s="54">
        <v>75</v>
      </c>
      <c r="AX73" s="54">
        <v>78</v>
      </c>
      <c r="AY73" s="99" t="s">
        <v>85</v>
      </c>
      <c r="AZ73" s="98" t="str">
        <f>_xlfn.IFNA(VLOOKUP(AY73,ACCESSORIES!F:J,5,FALSE),"N/A")</f>
        <v>N/A</v>
      </c>
      <c r="BA73" s="99" t="s">
        <v>85</v>
      </c>
      <c r="BB73" s="98" t="str">
        <f>_xlfn.IFNA(VLOOKUP(BA73,ACCESSORIES!F:J,5,FALSE),"N/A")</f>
        <v>N/A</v>
      </c>
      <c r="BC73" s="77">
        <v>34.024675797199436</v>
      </c>
      <c r="BD73" s="56">
        <v>20.236220472440898</v>
      </c>
      <c r="BE73" s="56">
        <v>20.236220472440898</v>
      </c>
      <c r="BF73" s="56">
        <v>11.417322834645701</v>
      </c>
      <c r="BG73" s="378">
        <f t="shared" si="11"/>
        <v>7.6616839999999839E-2</v>
      </c>
      <c r="BH73" s="80">
        <v>36</v>
      </c>
      <c r="BI73" s="114" t="s">
        <v>3532</v>
      </c>
      <c r="BJ73" s="50" t="s">
        <v>4050</v>
      </c>
      <c r="BK73" s="81" t="s">
        <v>4066</v>
      </c>
      <c r="BL73" s="29" t="s">
        <v>5448</v>
      </c>
      <c r="BM73" s="29" t="s">
        <v>5506</v>
      </c>
      <c r="BN73" s="81" t="s">
        <v>5507</v>
      </c>
      <c r="BO73" s="81" t="s">
        <v>5477</v>
      </c>
      <c r="BP73" s="81" t="s">
        <v>5504</v>
      </c>
      <c r="BQ73" s="81" t="s">
        <v>4068</v>
      </c>
      <c r="BR73" s="81"/>
      <c r="BS73" s="81"/>
      <c r="BT73" s="81"/>
      <c r="BU73" s="313" t="s">
        <v>6426</v>
      </c>
      <c r="BV73" s="377" t="s">
        <v>8446</v>
      </c>
      <c r="BW73" s="313" t="s">
        <v>6429</v>
      </c>
      <c r="BX73" s="377" t="s">
        <v>8447</v>
      </c>
      <c r="BY73" s="93" t="str">
        <f t="shared" si="12"/>
        <v>MR304 Double Standard, 17x8.5, 0mm Offset, 5x5, 94mm Centerbore, Matte Black</v>
      </c>
      <c r="BZ73" s="81" t="s">
        <v>3878</v>
      </c>
      <c r="CA73" s="81" t="s">
        <v>3879</v>
      </c>
      <c r="CB73" s="81" t="str">
        <f t="shared" si="13"/>
        <v>STREET (3XX)</v>
      </c>
    </row>
    <row r="74" spans="1:80" s="38" customFormat="1" ht="15" customHeight="1">
      <c r="A74" s="22">
        <f t="shared" si="7"/>
        <v>72</v>
      </c>
      <c r="B74" s="99" t="s">
        <v>84</v>
      </c>
      <c r="C74" s="99" t="s">
        <v>1072</v>
      </c>
      <c r="D74" s="5" t="s">
        <v>1116</v>
      </c>
      <c r="E74" s="91" t="str">
        <f>CONCATENATE(LEFT(D74,5),VLOOKUP(CONCATENATE(N74,"x",O74),'PART NUMBER GUIDE'!$B$9:$C$49,2,FALSE),VLOOKUP(CONCATENATE(P74, V74), 'PART NUMBER GUIDE'!$Q$6:$R$91, 2, FALSE),VLOOKUP(Y74,'PART NUMBER GUIDE'!$J$8:$K$43,2, FALSE),IF(U74="N/A",IF(ABS(S74)&lt;10,"0"&amp;ABS(S74),ABS(S74)),CONCATENATE(LEFT(U74,1),RIGHT(U74,1))), F74, G74)</f>
        <v>MR30478550900</v>
      </c>
      <c r="F74" s="90"/>
      <c r="G74" s="90"/>
      <c r="H74" s="79" t="s">
        <v>4773</v>
      </c>
      <c r="I74" s="318">
        <v>44210</v>
      </c>
      <c r="J74" s="85" t="s">
        <v>1265</v>
      </c>
      <c r="K74" s="342">
        <v>285</v>
      </c>
      <c r="L74" s="92">
        <f t="shared" si="8"/>
        <v>285</v>
      </c>
      <c r="M74" s="344"/>
      <c r="N74" s="5">
        <v>17</v>
      </c>
      <c r="O74" s="8">
        <v>8.5</v>
      </c>
      <c r="P74" s="99" t="str">
        <f t="shared" si="9"/>
        <v>5x5</v>
      </c>
      <c r="Q74" s="3">
        <v>5</v>
      </c>
      <c r="R74" s="25">
        <v>5</v>
      </c>
      <c r="S74" s="3">
        <v>0</v>
      </c>
      <c r="T74" s="16">
        <v>4.75</v>
      </c>
      <c r="U74" s="100" t="s">
        <v>85</v>
      </c>
      <c r="V74" s="16">
        <v>94</v>
      </c>
      <c r="W74" s="8">
        <v>29.43</v>
      </c>
      <c r="X74" s="51">
        <v>2650</v>
      </c>
      <c r="Y74" s="78" t="s">
        <v>2297</v>
      </c>
      <c r="Z74" s="79" t="s">
        <v>2988</v>
      </c>
      <c r="AA74" s="51" t="str">
        <f t="shared" si="10"/>
        <v>17x8.5, 5x5, 0 OS</v>
      </c>
      <c r="AB74" s="80" t="s">
        <v>1593</v>
      </c>
      <c r="AC74" s="89">
        <f>_xlfn.IFNA(VLOOKUP(AB74,ACCESSORIES!F:J,5,FALSE),"N/A")</f>
        <v>33</v>
      </c>
      <c r="AD74" s="87" t="s">
        <v>85</v>
      </c>
      <c r="AE74" s="99" t="s">
        <v>85</v>
      </c>
      <c r="AF74" s="80" t="s">
        <v>3000</v>
      </c>
      <c r="AG74" s="80" t="s">
        <v>1938</v>
      </c>
      <c r="AH74" s="9">
        <f>_xlfn.IFNA(VLOOKUP(AG74,ACCESSORIES!F:J,5,FALSE),"N/A")</f>
        <v>1.1000000000000001</v>
      </c>
      <c r="AI74" s="99" t="s">
        <v>266</v>
      </c>
      <c r="AJ74" s="99" t="s">
        <v>85</v>
      </c>
      <c r="AK74" s="40" t="str">
        <f>_xlfn.IFNA(VLOOKUP(AJ74,ACCESSORIES!F:J,5,FALSE),"N/A")</f>
        <v>N/A</v>
      </c>
      <c r="AL74" s="99" t="s">
        <v>85</v>
      </c>
      <c r="AM74" s="99">
        <v>16.2</v>
      </c>
      <c r="AN74" s="99">
        <v>155</v>
      </c>
      <c r="AO74" s="25">
        <v>13</v>
      </c>
      <c r="AP74" s="25">
        <v>23.4</v>
      </c>
      <c r="AQ74" s="25">
        <v>31.9</v>
      </c>
      <c r="AR74" s="25">
        <v>27.4</v>
      </c>
      <c r="AS74" s="25">
        <v>207.7</v>
      </c>
      <c r="AT74" s="101">
        <v>203.3</v>
      </c>
      <c r="AU74" s="100">
        <v>88.2</v>
      </c>
      <c r="AV74" s="54">
        <v>52.7</v>
      </c>
      <c r="AW74" s="54">
        <v>75</v>
      </c>
      <c r="AX74" s="54">
        <v>78</v>
      </c>
      <c r="AY74" s="99" t="s">
        <v>85</v>
      </c>
      <c r="AZ74" s="98" t="str">
        <f>_xlfn.IFNA(VLOOKUP(AY74,ACCESSORIES!F:J,5,FALSE),"N/A")</f>
        <v>N/A</v>
      </c>
      <c r="BA74" s="99" t="s">
        <v>85</v>
      </c>
      <c r="BB74" s="98" t="str">
        <f>_xlfn.IFNA(VLOOKUP(BA74,ACCESSORIES!F:J,5,FALSE),"N/A")</f>
        <v>N/A</v>
      </c>
      <c r="BC74" s="77">
        <v>34.171650638656018</v>
      </c>
      <c r="BD74" s="56">
        <v>20.236220472440898</v>
      </c>
      <c r="BE74" s="56">
        <v>20.236220472440898</v>
      </c>
      <c r="BF74" s="56">
        <v>11.417322834645701</v>
      </c>
      <c r="BG74" s="378">
        <f t="shared" si="11"/>
        <v>7.6616839999999839E-2</v>
      </c>
      <c r="BH74" s="80">
        <v>36</v>
      </c>
      <c r="BI74" s="114" t="s">
        <v>3532</v>
      </c>
      <c r="BJ74" s="50" t="s">
        <v>4050</v>
      </c>
      <c r="BK74" s="81" t="s">
        <v>4066</v>
      </c>
      <c r="BL74" s="29" t="s">
        <v>5448</v>
      </c>
      <c r="BM74" s="29" t="s">
        <v>5506</v>
      </c>
      <c r="BN74" s="81" t="s">
        <v>5507</v>
      </c>
      <c r="BO74" s="81" t="s">
        <v>5477</v>
      </c>
      <c r="BP74" s="81" t="s">
        <v>5504</v>
      </c>
      <c r="BQ74" s="81" t="s">
        <v>4068</v>
      </c>
      <c r="BR74" s="81"/>
      <c r="BS74" s="81"/>
      <c r="BT74" s="81"/>
      <c r="BU74" s="313" t="s">
        <v>6430</v>
      </c>
      <c r="BV74" s="377" t="s">
        <v>8425</v>
      </c>
      <c r="BW74" s="313" t="s">
        <v>6431</v>
      </c>
      <c r="BX74" s="377" t="s">
        <v>8426</v>
      </c>
      <c r="BY74" s="93" t="str">
        <f t="shared" si="12"/>
        <v>MR304 Double Standard, 17x8.5, 0mm Offset, 5x5, 94mm Centerbore, Method Bronze</v>
      </c>
      <c r="BZ74" s="81" t="s">
        <v>3878</v>
      </c>
      <c r="CA74" s="81" t="s">
        <v>3879</v>
      </c>
      <c r="CB74" s="81" t="str">
        <f t="shared" si="13"/>
        <v>STREET (3XX)</v>
      </c>
    </row>
    <row r="75" spans="1:80" s="38" customFormat="1" ht="15" customHeight="1">
      <c r="A75" s="22">
        <f t="shared" si="7"/>
        <v>73</v>
      </c>
      <c r="B75" s="99" t="s">
        <v>84</v>
      </c>
      <c r="C75" s="99" t="s">
        <v>1072</v>
      </c>
      <c r="D75" s="5" t="s">
        <v>1116</v>
      </c>
      <c r="E75" s="91" t="str">
        <f>CONCATENATE(LEFT(D75,5),VLOOKUP(CONCATENATE(N75,"x",O75),'PART NUMBER GUIDE'!$B$9:$C$49,2,FALSE),VLOOKUP(CONCATENATE(P75, V75), 'PART NUMBER GUIDE'!$Q$6:$R$91, 2, FALSE),VLOOKUP(Y75,'PART NUMBER GUIDE'!$J$8:$K$43,2, FALSE),IF(U75="N/A",IF(ABS(S75)&lt;10,"0"&amp;ABS(S75),ABS(S75)),CONCATENATE(LEFT(U75,1),RIGHT(U75,1))), F75, G75)</f>
        <v>MR30478550300</v>
      </c>
      <c r="F75" s="90"/>
      <c r="G75" s="90"/>
      <c r="H75" s="79" t="s">
        <v>398</v>
      </c>
      <c r="I75" s="318">
        <v>40909</v>
      </c>
      <c r="J75" s="85" t="s">
        <v>1265</v>
      </c>
      <c r="K75" s="342">
        <v>285</v>
      </c>
      <c r="L75" s="92">
        <f t="shared" si="8"/>
        <v>285</v>
      </c>
      <c r="M75" s="344"/>
      <c r="N75" s="5">
        <v>17</v>
      </c>
      <c r="O75" s="8">
        <v>8.5</v>
      </c>
      <c r="P75" s="99" t="str">
        <f t="shared" si="9"/>
        <v>5x5</v>
      </c>
      <c r="Q75" s="3">
        <v>5</v>
      </c>
      <c r="R75" s="25">
        <v>5</v>
      </c>
      <c r="S75" s="3">
        <v>0</v>
      </c>
      <c r="T75" s="16">
        <v>4.75</v>
      </c>
      <c r="U75" s="100" t="s">
        <v>85</v>
      </c>
      <c r="V75" s="16">
        <v>94</v>
      </c>
      <c r="W75" s="8">
        <v>28.66</v>
      </c>
      <c r="X75" s="51">
        <v>2650</v>
      </c>
      <c r="Y75" s="47" t="s">
        <v>5454</v>
      </c>
      <c r="Z75" s="79" t="s">
        <v>196</v>
      </c>
      <c r="AA75" s="51" t="str">
        <f t="shared" si="10"/>
        <v>17x8.5, 5x5, 0 OS</v>
      </c>
      <c r="AB75" s="80" t="s">
        <v>1592</v>
      </c>
      <c r="AC75" s="89">
        <f>_xlfn.IFNA(VLOOKUP(AB75,ACCESSORIES!F:J,5,FALSE),"N/A")</f>
        <v>33</v>
      </c>
      <c r="AD75" s="87" t="s">
        <v>85</v>
      </c>
      <c r="AE75" s="80" t="s">
        <v>85</v>
      </c>
      <c r="AF75" s="80" t="s">
        <v>3000</v>
      </c>
      <c r="AG75" s="80" t="s">
        <v>1938</v>
      </c>
      <c r="AH75" s="9">
        <f>_xlfn.IFNA(VLOOKUP(AG75,ACCESSORIES!F:J,5,FALSE),"N/A")</f>
        <v>1.1000000000000001</v>
      </c>
      <c r="AI75" s="99" t="s">
        <v>266</v>
      </c>
      <c r="AJ75" s="99" t="s">
        <v>85</v>
      </c>
      <c r="AK75" s="40" t="str">
        <f>_xlfn.IFNA(VLOOKUP(AJ75,ACCESSORIES!F:J,5,FALSE),"N/A")</f>
        <v>N/A</v>
      </c>
      <c r="AL75" s="99" t="s">
        <v>85</v>
      </c>
      <c r="AM75" s="99">
        <v>16.2</v>
      </c>
      <c r="AN75" s="99">
        <v>155</v>
      </c>
      <c r="AO75" s="25">
        <v>13</v>
      </c>
      <c r="AP75" s="25">
        <v>23.4</v>
      </c>
      <c r="AQ75" s="25">
        <v>31.9</v>
      </c>
      <c r="AR75" s="25">
        <v>27.4</v>
      </c>
      <c r="AS75" s="25">
        <v>207.7</v>
      </c>
      <c r="AT75" s="101">
        <v>203.3</v>
      </c>
      <c r="AU75" s="100">
        <v>88.2</v>
      </c>
      <c r="AV75" s="54">
        <v>52.7</v>
      </c>
      <c r="AW75" s="54">
        <v>75</v>
      </c>
      <c r="AX75" s="54">
        <v>66</v>
      </c>
      <c r="AY75" s="99" t="s">
        <v>85</v>
      </c>
      <c r="AZ75" s="98" t="str">
        <f>_xlfn.IFNA(VLOOKUP(AY75,ACCESSORIES!F:J,5,FALSE),"N/A")</f>
        <v>N/A</v>
      </c>
      <c r="BA75" s="99" t="s">
        <v>85</v>
      </c>
      <c r="BB75" s="98" t="str">
        <f>_xlfn.IFNA(VLOOKUP(BA75,ACCESSORIES!F:J,5,FALSE),"N/A")</f>
        <v>N/A</v>
      </c>
      <c r="BC75" s="77">
        <v>33.473520141737247</v>
      </c>
      <c r="BD75" s="56">
        <v>20.236220472440898</v>
      </c>
      <c r="BE75" s="56">
        <v>20.236220472440898</v>
      </c>
      <c r="BF75" s="56">
        <v>11.417322834645701</v>
      </c>
      <c r="BG75" s="378">
        <f t="shared" si="11"/>
        <v>7.6616839999999839E-2</v>
      </c>
      <c r="BH75" s="80">
        <v>36</v>
      </c>
      <c r="BI75" s="114" t="s">
        <v>3532</v>
      </c>
      <c r="BJ75" s="50" t="s">
        <v>4050</v>
      </c>
      <c r="BK75" s="81" t="s">
        <v>4066</v>
      </c>
      <c r="BL75" s="29" t="s">
        <v>5448</v>
      </c>
      <c r="BM75" s="29" t="s">
        <v>5506</v>
      </c>
      <c r="BN75" s="81" t="s">
        <v>5507</v>
      </c>
      <c r="BO75" s="81" t="s">
        <v>5477</v>
      </c>
      <c r="BP75" s="81" t="s">
        <v>5504</v>
      </c>
      <c r="BQ75" s="81" t="s">
        <v>4068</v>
      </c>
      <c r="BR75" s="81"/>
      <c r="BS75" s="81"/>
      <c r="BT75" s="81"/>
      <c r="BU75" s="313" t="s">
        <v>6433</v>
      </c>
      <c r="BV75" s="377" t="s">
        <v>8276</v>
      </c>
      <c r="BW75" s="313" t="s">
        <v>6435</v>
      </c>
      <c r="BX75" s="377" t="s">
        <v>8277</v>
      </c>
      <c r="BY75" s="93" t="str">
        <f t="shared" si="12"/>
        <v>MR304 Double Standard, 17x8.5, 0mm Offset, 5x5, 94mm Centerbore, Machined - Clear Coat</v>
      </c>
      <c r="BZ75" s="81" t="s">
        <v>3878</v>
      </c>
      <c r="CA75" s="81" t="s">
        <v>3879</v>
      </c>
      <c r="CB75" s="81" t="str">
        <f t="shared" si="13"/>
        <v>STREET (3XX)</v>
      </c>
    </row>
    <row r="76" spans="1:80" s="38" customFormat="1" ht="15" customHeight="1">
      <c r="A76" s="22">
        <f t="shared" si="7"/>
        <v>74</v>
      </c>
      <c r="B76" s="99" t="s">
        <v>84</v>
      </c>
      <c r="C76" s="99" t="s">
        <v>1072</v>
      </c>
      <c r="D76" s="5" t="s">
        <v>1116</v>
      </c>
      <c r="E76" s="91" t="str">
        <f>CONCATENATE(LEFT(D76,5),VLOOKUP(CONCATENATE(N76,"x",O76),'PART NUMBER GUIDE'!$B$9:$C$49,2,FALSE),VLOOKUP(CONCATENATE(P76, V76), 'PART NUMBER GUIDE'!$Q$6:$R$91, 2, FALSE),VLOOKUP(Y76,'PART NUMBER GUIDE'!$J$8:$K$43,2, FALSE),IF(U76="N/A",IF(ABS(S76)&lt;10,"0"&amp;ABS(S76),ABS(S76)),CONCATENATE(LEFT(U76,1),RIGHT(U76,1))), F76, G76)</f>
        <v>MR30478558500</v>
      </c>
      <c r="F76" s="90"/>
      <c r="G76" s="90"/>
      <c r="H76" s="79" t="s">
        <v>405</v>
      </c>
      <c r="I76" s="318">
        <v>40909</v>
      </c>
      <c r="J76" s="85" t="s">
        <v>1265</v>
      </c>
      <c r="K76" s="342">
        <v>285</v>
      </c>
      <c r="L76" s="92">
        <f t="shared" si="8"/>
        <v>285</v>
      </c>
      <c r="M76" s="344"/>
      <c r="N76" s="5">
        <v>17</v>
      </c>
      <c r="O76" s="8">
        <v>8.5</v>
      </c>
      <c r="P76" s="99" t="str">
        <f t="shared" si="9"/>
        <v>5x150</v>
      </c>
      <c r="Q76" s="3">
        <v>5</v>
      </c>
      <c r="R76" s="3">
        <v>150</v>
      </c>
      <c r="S76" s="3">
        <v>0</v>
      </c>
      <c r="T76" s="16">
        <v>4.75</v>
      </c>
      <c r="U76" s="100" t="s">
        <v>85</v>
      </c>
      <c r="V76" s="16">
        <v>116.5</v>
      </c>
      <c r="W76" s="8">
        <v>30.9</v>
      </c>
      <c r="X76" s="51">
        <v>2650</v>
      </c>
      <c r="Y76" s="78" t="s">
        <v>2294</v>
      </c>
      <c r="Z76" s="79" t="s">
        <v>2987</v>
      </c>
      <c r="AA76" s="51" t="str">
        <f t="shared" si="10"/>
        <v>17x8.5, 5x150, 0 OS</v>
      </c>
      <c r="AB76" s="80" t="s">
        <v>1600</v>
      </c>
      <c r="AC76" s="89">
        <f>_xlfn.IFNA(VLOOKUP(AB76,ACCESSORIES!F:J,5,FALSE),"N/A")</f>
        <v>33</v>
      </c>
      <c r="AD76" s="87" t="s">
        <v>85</v>
      </c>
      <c r="AE76" s="99" t="s">
        <v>85</v>
      </c>
      <c r="AF76" s="99" t="s">
        <v>3003</v>
      </c>
      <c r="AG76" s="80" t="s">
        <v>1938</v>
      </c>
      <c r="AH76" s="9">
        <f>_xlfn.IFNA(VLOOKUP(AG76,ACCESSORIES!F:J,5,FALSE),"N/A")</f>
        <v>1.1000000000000001</v>
      </c>
      <c r="AI76" s="99" t="s">
        <v>266</v>
      </c>
      <c r="AJ76" s="99" t="s">
        <v>85</v>
      </c>
      <c r="AK76" s="40" t="str">
        <f>_xlfn.IFNA(VLOOKUP(AJ76,ACCESSORIES!F:J,5,FALSE),"N/A")</f>
        <v>N/A</v>
      </c>
      <c r="AL76" s="99" t="s">
        <v>85</v>
      </c>
      <c r="AM76" s="99">
        <v>16.2</v>
      </c>
      <c r="AN76" s="99">
        <v>190</v>
      </c>
      <c r="AO76" s="25">
        <v>0</v>
      </c>
      <c r="AP76" s="25">
        <v>10.1</v>
      </c>
      <c r="AQ76" s="25">
        <v>30.4</v>
      </c>
      <c r="AR76" s="25">
        <v>27.3</v>
      </c>
      <c r="AS76" s="25">
        <v>207.7</v>
      </c>
      <c r="AT76" s="101">
        <v>203.3</v>
      </c>
      <c r="AU76" s="100">
        <v>110.7</v>
      </c>
      <c r="AV76" s="54">
        <v>46.7</v>
      </c>
      <c r="AW76" s="54">
        <v>46.7</v>
      </c>
      <c r="AX76" s="54">
        <v>78</v>
      </c>
      <c r="AY76" s="99" t="s">
        <v>85</v>
      </c>
      <c r="AZ76" s="98" t="str">
        <f>_xlfn.IFNA(VLOOKUP(AY76,ACCESSORIES!F:J,5,FALSE),"N/A")</f>
        <v>N/A</v>
      </c>
      <c r="BA76" s="99" t="s">
        <v>85</v>
      </c>
      <c r="BB76" s="98" t="str">
        <f>_xlfn.IFNA(VLOOKUP(BA76,ACCESSORIES!F:J,5,FALSE),"N/A")</f>
        <v>N/A</v>
      </c>
      <c r="BC76" s="77">
        <v>35.714886473950166</v>
      </c>
      <c r="BD76" s="56">
        <v>20.236220472440898</v>
      </c>
      <c r="BE76" s="56">
        <v>20.236220472440898</v>
      </c>
      <c r="BF76" s="56">
        <v>11.417322834645701</v>
      </c>
      <c r="BG76" s="378">
        <f t="shared" si="11"/>
        <v>7.6616839999999839E-2</v>
      </c>
      <c r="BH76" s="80">
        <v>36</v>
      </c>
      <c r="BI76" s="114" t="s">
        <v>3532</v>
      </c>
      <c r="BJ76" s="50" t="s">
        <v>4050</v>
      </c>
      <c r="BK76" s="81" t="s">
        <v>4066</v>
      </c>
      <c r="BL76" s="29" t="s">
        <v>5448</v>
      </c>
      <c r="BM76" s="29" t="s">
        <v>5506</v>
      </c>
      <c r="BN76" s="81" t="s">
        <v>5507</v>
      </c>
      <c r="BO76" s="81" t="s">
        <v>5477</v>
      </c>
      <c r="BP76" s="81" t="s">
        <v>5504</v>
      </c>
      <c r="BQ76" s="81" t="s">
        <v>4068</v>
      </c>
      <c r="BR76" s="81"/>
      <c r="BS76" s="81"/>
      <c r="BT76" s="81"/>
      <c r="BU76" s="313" t="s">
        <v>6426</v>
      </c>
      <c r="BV76" s="377" t="s">
        <v>8446</v>
      </c>
      <c r="BW76" s="313" t="s">
        <v>6429</v>
      </c>
      <c r="BX76" s="377" t="s">
        <v>8447</v>
      </c>
      <c r="BY76" s="93" t="str">
        <f t="shared" si="12"/>
        <v>MR304 Double Standard, 17x8.5, 0mm Offset, 5x150, 116.5mm Centerbore, Matte Black</v>
      </c>
      <c r="BZ76" s="81" t="s">
        <v>3878</v>
      </c>
      <c r="CA76" s="81" t="s">
        <v>3879</v>
      </c>
      <c r="CB76" s="81" t="str">
        <f t="shared" si="13"/>
        <v>STREET (3XX)</v>
      </c>
    </row>
    <row r="77" spans="1:80" s="38" customFormat="1" ht="15" customHeight="1">
      <c r="A77" s="22">
        <f t="shared" si="7"/>
        <v>75</v>
      </c>
      <c r="B77" s="99" t="s">
        <v>84</v>
      </c>
      <c r="C77" s="99" t="s">
        <v>1072</v>
      </c>
      <c r="D77" s="5" t="s">
        <v>1116</v>
      </c>
      <c r="E77" s="91" t="str">
        <f>CONCATENATE(LEFT(D77,5),VLOOKUP(CONCATENATE(N77,"x",O77),'PART NUMBER GUIDE'!$B$9:$C$49,2,FALSE),VLOOKUP(CONCATENATE(P77, V77), 'PART NUMBER GUIDE'!$Q$6:$R$91, 2, FALSE),VLOOKUP(Y77,'PART NUMBER GUIDE'!$J$8:$K$43,2, FALSE),IF(U77="N/A",IF(ABS(S77)&lt;10,"0"&amp;ABS(S77),ABS(S77)),CONCATENATE(LEFT(U77,1),RIGHT(U77,1))), F77, G77)</f>
        <v>MR30478555500</v>
      </c>
      <c r="F77" s="90"/>
      <c r="G77" s="90"/>
      <c r="H77" s="79" t="s">
        <v>402</v>
      </c>
      <c r="I77" s="318">
        <v>40909</v>
      </c>
      <c r="J77" s="85" t="s">
        <v>1265</v>
      </c>
      <c r="K77" s="342">
        <v>285</v>
      </c>
      <c r="L77" s="92">
        <f t="shared" si="8"/>
        <v>285</v>
      </c>
      <c r="M77" s="344"/>
      <c r="N77" s="5">
        <v>17</v>
      </c>
      <c r="O77" s="8">
        <v>8.5</v>
      </c>
      <c r="P77" s="99" t="str">
        <f t="shared" si="9"/>
        <v>5x5.5</v>
      </c>
      <c r="Q77" s="3">
        <v>5</v>
      </c>
      <c r="R77" s="3">
        <v>5.5</v>
      </c>
      <c r="S77" s="3">
        <v>0</v>
      </c>
      <c r="T77" s="16">
        <v>4.75</v>
      </c>
      <c r="U77" s="100" t="s">
        <v>85</v>
      </c>
      <c r="V77" s="16">
        <v>108</v>
      </c>
      <c r="W77" s="8">
        <v>31.16</v>
      </c>
      <c r="X77" s="51">
        <v>2650</v>
      </c>
      <c r="Y77" s="78" t="s">
        <v>2294</v>
      </c>
      <c r="Z77" s="79" t="s">
        <v>2987</v>
      </c>
      <c r="AA77" s="51" t="str">
        <f t="shared" si="10"/>
        <v>17x8.5, 5x5.5, 0 OS</v>
      </c>
      <c r="AB77" s="80" t="s">
        <v>1597</v>
      </c>
      <c r="AC77" s="89">
        <f>_xlfn.IFNA(VLOOKUP(AB77,ACCESSORIES!F:J,5,FALSE),"N/A")</f>
        <v>33</v>
      </c>
      <c r="AD77" s="87" t="s">
        <v>85</v>
      </c>
      <c r="AE77" s="99" t="s">
        <v>85</v>
      </c>
      <c r="AF77" s="99" t="s">
        <v>3001</v>
      </c>
      <c r="AG77" s="80" t="s">
        <v>1938</v>
      </c>
      <c r="AH77" s="9">
        <f>_xlfn.IFNA(VLOOKUP(AG77,ACCESSORIES!F:J,5,FALSE),"N/A")</f>
        <v>1.1000000000000001</v>
      </c>
      <c r="AI77" s="99" t="s">
        <v>266</v>
      </c>
      <c r="AJ77" s="99" t="s">
        <v>85</v>
      </c>
      <c r="AK77" s="40" t="str">
        <f>_xlfn.IFNA(VLOOKUP(AJ77,ACCESSORIES!F:J,5,FALSE),"N/A")</f>
        <v>N/A</v>
      </c>
      <c r="AL77" s="99" t="s">
        <v>85</v>
      </c>
      <c r="AM77" s="99">
        <v>16.2</v>
      </c>
      <c r="AN77" s="99">
        <v>170</v>
      </c>
      <c r="AO77" s="25">
        <v>6</v>
      </c>
      <c r="AP77" s="25">
        <v>18</v>
      </c>
      <c r="AQ77" s="25">
        <v>31.3</v>
      </c>
      <c r="AR77" s="25">
        <v>27.4</v>
      </c>
      <c r="AS77" s="25">
        <v>207.7</v>
      </c>
      <c r="AT77" s="101">
        <v>203.3</v>
      </c>
      <c r="AU77" s="100">
        <v>107</v>
      </c>
      <c r="AV77" s="54">
        <v>41</v>
      </c>
      <c r="AW77" s="54">
        <v>74</v>
      </c>
      <c r="AX77" s="54">
        <v>78</v>
      </c>
      <c r="AY77" s="99" t="s">
        <v>85</v>
      </c>
      <c r="AZ77" s="98" t="str">
        <f>_xlfn.IFNA(VLOOKUP(AY77,ACCESSORIES!F:J,5,FALSE),"N/A")</f>
        <v>N/A</v>
      </c>
      <c r="BA77" s="99" t="s">
        <v>85</v>
      </c>
      <c r="BB77" s="98" t="str">
        <f>_xlfn.IFNA(VLOOKUP(BA77,ACCESSORIES!F:J,5,FALSE),"N/A")</f>
        <v>N/A</v>
      </c>
      <c r="BC77" s="77">
        <v>35.567911632493583</v>
      </c>
      <c r="BD77" s="56">
        <v>20.236220472440898</v>
      </c>
      <c r="BE77" s="56">
        <v>20.236220472440898</v>
      </c>
      <c r="BF77" s="56">
        <v>11.417322834645701</v>
      </c>
      <c r="BG77" s="378">
        <f t="shared" si="11"/>
        <v>7.6616839999999839E-2</v>
      </c>
      <c r="BH77" s="80">
        <v>36</v>
      </c>
      <c r="BI77" s="114" t="s">
        <v>3532</v>
      </c>
      <c r="BJ77" s="50" t="s">
        <v>4050</v>
      </c>
      <c r="BK77" s="81" t="s">
        <v>4066</v>
      </c>
      <c r="BL77" s="29" t="s">
        <v>5448</v>
      </c>
      <c r="BM77" s="29" t="s">
        <v>5506</v>
      </c>
      <c r="BN77" s="81" t="s">
        <v>5507</v>
      </c>
      <c r="BO77" s="81" t="s">
        <v>5477</v>
      </c>
      <c r="BP77" s="81" t="s">
        <v>5504</v>
      </c>
      <c r="BQ77" s="81" t="s">
        <v>4068</v>
      </c>
      <c r="BR77" s="81"/>
      <c r="BS77" s="81"/>
      <c r="BT77" s="81"/>
      <c r="BU77" s="313" t="s">
        <v>6426</v>
      </c>
      <c r="BV77" s="377" t="s">
        <v>8446</v>
      </c>
      <c r="BW77" s="313" t="s">
        <v>6429</v>
      </c>
      <c r="BX77" s="377" t="s">
        <v>8447</v>
      </c>
      <c r="BY77" s="93" t="str">
        <f t="shared" si="12"/>
        <v>MR304 Double Standard, 17x8.5, 0mm Offset, 5x5.5, 108mm Centerbore, Matte Black</v>
      </c>
      <c r="BZ77" s="81" t="s">
        <v>3878</v>
      </c>
      <c r="CA77" s="81" t="s">
        <v>3879</v>
      </c>
      <c r="CB77" s="81" t="str">
        <f t="shared" si="13"/>
        <v>STREET (3XX)</v>
      </c>
    </row>
    <row r="78" spans="1:80" s="38" customFormat="1" ht="15" customHeight="1">
      <c r="A78" s="22">
        <f t="shared" si="7"/>
        <v>76</v>
      </c>
      <c r="B78" s="99" t="s">
        <v>84</v>
      </c>
      <c r="C78" s="99" t="s">
        <v>1072</v>
      </c>
      <c r="D78" s="5" t="s">
        <v>1116</v>
      </c>
      <c r="E78" s="91" t="str">
        <f>CONCATENATE(LEFT(D78,5),VLOOKUP(CONCATENATE(N78,"x",O78),'PART NUMBER GUIDE'!$B$9:$C$49,2,FALSE),VLOOKUP(CONCATENATE(P78, V78), 'PART NUMBER GUIDE'!$Q$6:$R$91, 2, FALSE),VLOOKUP(Y78,'PART NUMBER GUIDE'!$J$8:$K$43,2, FALSE),IF(U78="N/A",IF(ABS(S78)&lt;10,"0"&amp;ABS(S78),ABS(S78)),CONCATENATE(LEFT(U78,1),RIGHT(U78,1))), F78, G78)</f>
        <v>MR30478555300</v>
      </c>
      <c r="F78" s="90"/>
      <c r="G78" s="90"/>
      <c r="H78" s="79" t="s">
        <v>401</v>
      </c>
      <c r="I78" s="318">
        <v>40909</v>
      </c>
      <c r="J78" s="85" t="s">
        <v>1265</v>
      </c>
      <c r="K78" s="342">
        <v>285</v>
      </c>
      <c r="L78" s="92">
        <f t="shared" si="8"/>
        <v>285</v>
      </c>
      <c r="M78" s="344"/>
      <c r="N78" s="5">
        <v>17</v>
      </c>
      <c r="O78" s="8">
        <v>8.5</v>
      </c>
      <c r="P78" s="99" t="str">
        <f t="shared" si="9"/>
        <v>5x5.5</v>
      </c>
      <c r="Q78" s="3">
        <v>5</v>
      </c>
      <c r="R78" s="3">
        <v>5.5</v>
      </c>
      <c r="S78" s="3">
        <v>0</v>
      </c>
      <c r="T78" s="16">
        <v>4.75</v>
      </c>
      <c r="U78" s="100" t="s">
        <v>85</v>
      </c>
      <c r="V78" s="16">
        <v>108</v>
      </c>
      <c r="W78" s="8">
        <v>29.06</v>
      </c>
      <c r="X78" s="51">
        <v>2650</v>
      </c>
      <c r="Y78" s="47" t="s">
        <v>5454</v>
      </c>
      <c r="Z78" s="79" t="s">
        <v>196</v>
      </c>
      <c r="AA78" s="51" t="str">
        <f t="shared" si="10"/>
        <v>17x8.5, 5x5.5, 0 OS</v>
      </c>
      <c r="AB78" s="80" t="s">
        <v>1595</v>
      </c>
      <c r="AC78" s="89">
        <f>_xlfn.IFNA(VLOOKUP(AB78,ACCESSORIES!F:J,5,FALSE),"N/A")</f>
        <v>33</v>
      </c>
      <c r="AD78" s="87" t="s">
        <v>85</v>
      </c>
      <c r="AE78" s="80" t="s">
        <v>85</v>
      </c>
      <c r="AF78" s="99" t="s">
        <v>3001</v>
      </c>
      <c r="AG78" s="80" t="s">
        <v>1938</v>
      </c>
      <c r="AH78" s="9">
        <f>_xlfn.IFNA(VLOOKUP(AG78,ACCESSORIES!F:J,5,FALSE),"N/A")</f>
        <v>1.1000000000000001</v>
      </c>
      <c r="AI78" s="99" t="s">
        <v>266</v>
      </c>
      <c r="AJ78" s="99" t="s">
        <v>85</v>
      </c>
      <c r="AK78" s="40" t="str">
        <f>_xlfn.IFNA(VLOOKUP(AJ78,ACCESSORIES!F:J,5,FALSE),"N/A")</f>
        <v>N/A</v>
      </c>
      <c r="AL78" s="99" t="s">
        <v>85</v>
      </c>
      <c r="AM78" s="99">
        <v>16.2</v>
      </c>
      <c r="AN78" s="99">
        <v>170</v>
      </c>
      <c r="AO78" s="25">
        <v>6</v>
      </c>
      <c r="AP78" s="25">
        <v>18</v>
      </c>
      <c r="AQ78" s="25">
        <v>31.3</v>
      </c>
      <c r="AR78" s="25">
        <v>27.4</v>
      </c>
      <c r="AS78" s="25">
        <v>207.7</v>
      </c>
      <c r="AT78" s="101">
        <v>203.3</v>
      </c>
      <c r="AU78" s="100">
        <v>107</v>
      </c>
      <c r="AV78" s="54">
        <v>41</v>
      </c>
      <c r="AW78" s="54">
        <v>74</v>
      </c>
      <c r="AX78" s="54">
        <v>66</v>
      </c>
      <c r="AY78" s="99" t="s">
        <v>85</v>
      </c>
      <c r="AZ78" s="98" t="str">
        <f>_xlfn.IFNA(VLOOKUP(AY78,ACCESSORIES!F:J,5,FALSE),"N/A")</f>
        <v>N/A</v>
      </c>
      <c r="BA78" s="99" t="s">
        <v>85</v>
      </c>
      <c r="BB78" s="98" t="str">
        <f>_xlfn.IFNA(VLOOKUP(BA78,ACCESSORIES!F:J,5,FALSE),"N/A")</f>
        <v>N/A</v>
      </c>
      <c r="BC78" s="77">
        <v>33.914444666107002</v>
      </c>
      <c r="BD78" s="56">
        <v>20.236220472440898</v>
      </c>
      <c r="BE78" s="56">
        <v>20.236220472440898</v>
      </c>
      <c r="BF78" s="56">
        <v>11.417322834645701</v>
      </c>
      <c r="BG78" s="378">
        <f t="shared" si="11"/>
        <v>7.6616839999999839E-2</v>
      </c>
      <c r="BH78" s="80">
        <v>36</v>
      </c>
      <c r="BI78" s="114" t="s">
        <v>3532</v>
      </c>
      <c r="BJ78" s="50" t="s">
        <v>4050</v>
      </c>
      <c r="BK78" s="81" t="s">
        <v>4066</v>
      </c>
      <c r="BL78" s="29" t="s">
        <v>5448</v>
      </c>
      <c r="BM78" s="29" t="s">
        <v>5506</v>
      </c>
      <c r="BN78" s="81" t="s">
        <v>5507</v>
      </c>
      <c r="BO78" s="81" t="s">
        <v>5477</v>
      </c>
      <c r="BP78" s="81" t="s">
        <v>5504</v>
      </c>
      <c r="BQ78" s="81" t="s">
        <v>4068</v>
      </c>
      <c r="BR78" s="81"/>
      <c r="BS78" s="81"/>
      <c r="BT78" s="81"/>
      <c r="BU78" s="313" t="s">
        <v>6433</v>
      </c>
      <c r="BV78" s="377" t="s">
        <v>8276</v>
      </c>
      <c r="BW78" s="313" t="s">
        <v>6435</v>
      </c>
      <c r="BX78" s="377" t="s">
        <v>8277</v>
      </c>
      <c r="BY78" s="93" t="str">
        <f t="shared" si="12"/>
        <v>MR304 Double Standard, 17x8.5, 0mm Offset, 5x5.5, 108mm Centerbore, Machined - Clear Coat</v>
      </c>
      <c r="BZ78" s="81" t="s">
        <v>3878</v>
      </c>
      <c r="CA78" s="81" t="s">
        <v>3879</v>
      </c>
      <c r="CB78" s="81" t="str">
        <f t="shared" si="13"/>
        <v>STREET (3XX)</v>
      </c>
    </row>
    <row r="79" spans="1:80" s="38" customFormat="1" ht="15" customHeight="1">
      <c r="A79" s="22">
        <f t="shared" si="7"/>
        <v>77</v>
      </c>
      <c r="B79" s="99" t="s">
        <v>84</v>
      </c>
      <c r="C79" s="99" t="s">
        <v>1072</v>
      </c>
      <c r="D79" s="5" t="s">
        <v>1116</v>
      </c>
      <c r="E79" s="91" t="str">
        <f>CONCATENATE(LEFT(D79,5),VLOOKUP(CONCATENATE(N79,"x",O79),'PART NUMBER GUIDE'!$B$9:$C$49,2,FALSE),VLOOKUP(CONCATENATE(P79, V79), 'PART NUMBER GUIDE'!$Q$6:$R$91, 2, FALSE),VLOOKUP(Y79,'PART NUMBER GUIDE'!$J$8:$K$43,2, FALSE),IF(U79="N/A",IF(ABS(S79)&lt;10,"0"&amp;ABS(S79),ABS(S79)),CONCATENATE(LEFT(U79,1),RIGHT(U79,1))), F79, G79)</f>
        <v>MR30478555900</v>
      </c>
      <c r="F79" s="90"/>
      <c r="G79" s="90"/>
      <c r="H79" s="79" t="s">
        <v>4774</v>
      </c>
      <c r="I79" s="318">
        <v>44210</v>
      </c>
      <c r="J79" s="85" t="s">
        <v>1265</v>
      </c>
      <c r="K79" s="342">
        <v>285</v>
      </c>
      <c r="L79" s="92">
        <f t="shared" si="8"/>
        <v>285</v>
      </c>
      <c r="M79" s="344"/>
      <c r="N79" s="5">
        <v>17</v>
      </c>
      <c r="O79" s="8">
        <v>8.5</v>
      </c>
      <c r="P79" s="99" t="str">
        <f t="shared" si="9"/>
        <v>5x5.5</v>
      </c>
      <c r="Q79" s="3">
        <v>5</v>
      </c>
      <c r="R79" s="3">
        <v>5.5</v>
      </c>
      <c r="S79" s="3">
        <v>0</v>
      </c>
      <c r="T79" s="16">
        <v>4.75</v>
      </c>
      <c r="U79" s="100" t="s">
        <v>85</v>
      </c>
      <c r="V79" s="16">
        <v>108</v>
      </c>
      <c r="W79" s="8">
        <v>29.43</v>
      </c>
      <c r="X79" s="51">
        <v>2650</v>
      </c>
      <c r="Y79" s="78" t="s">
        <v>2297</v>
      </c>
      <c r="Z79" s="79" t="s">
        <v>2988</v>
      </c>
      <c r="AA79" s="51" t="str">
        <f t="shared" si="10"/>
        <v>17x8.5, 5x5.5, 0 OS</v>
      </c>
      <c r="AB79" s="80" t="s">
        <v>1597</v>
      </c>
      <c r="AC79" s="89">
        <f>_xlfn.IFNA(VLOOKUP(AB79,ACCESSORIES!F:J,5,FALSE),"N/A")</f>
        <v>33</v>
      </c>
      <c r="AD79" s="87" t="s">
        <v>85</v>
      </c>
      <c r="AE79" s="80" t="s">
        <v>85</v>
      </c>
      <c r="AF79" s="99" t="s">
        <v>3001</v>
      </c>
      <c r="AG79" s="80" t="s">
        <v>1938</v>
      </c>
      <c r="AH79" s="9">
        <f>_xlfn.IFNA(VLOOKUP(AG79,ACCESSORIES!F:J,5,FALSE),"N/A")</f>
        <v>1.1000000000000001</v>
      </c>
      <c r="AI79" s="99" t="s">
        <v>266</v>
      </c>
      <c r="AJ79" s="99" t="s">
        <v>85</v>
      </c>
      <c r="AK79" s="40" t="str">
        <f>_xlfn.IFNA(VLOOKUP(AJ79,ACCESSORIES!F:J,5,FALSE),"N/A")</f>
        <v>N/A</v>
      </c>
      <c r="AL79" s="99" t="s">
        <v>85</v>
      </c>
      <c r="AM79" s="99">
        <v>16.2</v>
      </c>
      <c r="AN79" s="99">
        <v>170</v>
      </c>
      <c r="AO79" s="25">
        <v>6</v>
      </c>
      <c r="AP79" s="25">
        <v>18</v>
      </c>
      <c r="AQ79" s="25">
        <v>31.3</v>
      </c>
      <c r="AR79" s="25">
        <v>27.4</v>
      </c>
      <c r="AS79" s="25">
        <v>207.7</v>
      </c>
      <c r="AT79" s="101">
        <v>203.3</v>
      </c>
      <c r="AU79" s="100">
        <v>107</v>
      </c>
      <c r="AV79" s="54">
        <v>41</v>
      </c>
      <c r="AW79" s="54">
        <v>74</v>
      </c>
      <c r="AX79" s="54">
        <v>66</v>
      </c>
      <c r="AY79" s="99" t="s">
        <v>85</v>
      </c>
      <c r="AZ79" s="98" t="str">
        <f>_xlfn.IFNA(VLOOKUP(AY79,ACCESSORIES!F:J,5,FALSE),"N/A")</f>
        <v>N/A</v>
      </c>
      <c r="BA79" s="99" t="s">
        <v>85</v>
      </c>
      <c r="BB79" s="98" t="str">
        <f>_xlfn.IFNA(VLOOKUP(BA79,ACCESSORIES!F:J,5,FALSE),"N/A")</f>
        <v>N/A</v>
      </c>
      <c r="BC79" s="77">
        <v>33.840957245378711</v>
      </c>
      <c r="BD79" s="56">
        <v>20.236220472440898</v>
      </c>
      <c r="BE79" s="56">
        <v>20.236220472440898</v>
      </c>
      <c r="BF79" s="56">
        <v>11.417322834645701</v>
      </c>
      <c r="BG79" s="378">
        <f t="shared" si="11"/>
        <v>7.6616839999999839E-2</v>
      </c>
      <c r="BH79" s="80">
        <v>36</v>
      </c>
      <c r="BI79" s="114" t="s">
        <v>3532</v>
      </c>
      <c r="BJ79" s="50" t="s">
        <v>4050</v>
      </c>
      <c r="BK79" s="81" t="s">
        <v>4066</v>
      </c>
      <c r="BL79" s="29" t="s">
        <v>5448</v>
      </c>
      <c r="BM79" s="29" t="s">
        <v>5506</v>
      </c>
      <c r="BN79" s="81" t="s">
        <v>5507</v>
      </c>
      <c r="BO79" s="81" t="s">
        <v>5477</v>
      </c>
      <c r="BP79" s="81" t="s">
        <v>5504</v>
      </c>
      <c r="BQ79" s="81" t="s">
        <v>4068</v>
      </c>
      <c r="BR79" s="81"/>
      <c r="BS79" s="81"/>
      <c r="BT79" s="81"/>
      <c r="BU79" s="313" t="s">
        <v>6430</v>
      </c>
      <c r="BV79" s="377" t="s">
        <v>8425</v>
      </c>
      <c r="BW79" s="313" t="s">
        <v>6431</v>
      </c>
      <c r="BX79" s="377" t="s">
        <v>8426</v>
      </c>
      <c r="BY79" s="93" t="str">
        <f t="shared" si="12"/>
        <v>MR304 Double Standard, 17x8.5, 0mm Offset, 5x5.5, 108mm Centerbore, Method Bronze</v>
      </c>
      <c r="BZ79" s="81" t="s">
        <v>3878</v>
      </c>
      <c r="CA79" s="81" t="s">
        <v>3879</v>
      </c>
      <c r="CB79" s="81" t="str">
        <f t="shared" si="13"/>
        <v>STREET (3XX)</v>
      </c>
    </row>
    <row r="80" spans="1:80" s="38" customFormat="1" ht="15" customHeight="1">
      <c r="A80" s="22">
        <f t="shared" si="7"/>
        <v>78</v>
      </c>
      <c r="B80" s="99" t="s">
        <v>84</v>
      </c>
      <c r="C80" s="99" t="s">
        <v>1072</v>
      </c>
      <c r="D80" s="5" t="s">
        <v>1116</v>
      </c>
      <c r="E80" s="91" t="str">
        <f>CONCATENATE(LEFT(D80,5),VLOOKUP(CONCATENATE(N80,"x",O80),'PART NUMBER GUIDE'!$B$9:$C$49,2,FALSE),VLOOKUP(CONCATENATE(P80, V80), 'PART NUMBER GUIDE'!$Q$6:$R$91, 2, FALSE),VLOOKUP(Y80,'PART NUMBER GUIDE'!$J$8:$K$43,2, FALSE),IF(U80="N/A",IF(ABS(S80)&lt;10,"0"&amp;ABS(S80),ABS(S80)),CONCATENATE(LEFT(U80,1),RIGHT(U80,1))), F80, G80)</f>
        <v>MR30478560300</v>
      </c>
      <c r="F80" s="90"/>
      <c r="G80" s="90"/>
      <c r="H80" s="79" t="s">
        <v>407</v>
      </c>
      <c r="I80" s="318">
        <v>40909</v>
      </c>
      <c r="J80" s="85" t="s">
        <v>1265</v>
      </c>
      <c r="K80" s="342">
        <v>285</v>
      </c>
      <c r="L80" s="92">
        <f t="shared" si="8"/>
        <v>285</v>
      </c>
      <c r="M80" s="344"/>
      <c r="N80" s="5">
        <v>17</v>
      </c>
      <c r="O80" s="8">
        <v>8.5</v>
      </c>
      <c r="P80" s="99" t="str">
        <f t="shared" si="9"/>
        <v>6x5.5</v>
      </c>
      <c r="Q80" s="3">
        <v>6</v>
      </c>
      <c r="R80" s="3">
        <v>5.5</v>
      </c>
      <c r="S80" s="3">
        <v>0</v>
      </c>
      <c r="T80" s="16">
        <v>4.75</v>
      </c>
      <c r="U80" s="100" t="s">
        <v>85</v>
      </c>
      <c r="V80" s="16">
        <v>108</v>
      </c>
      <c r="W80" s="8">
        <v>28.92</v>
      </c>
      <c r="X80" s="51">
        <v>2650</v>
      </c>
      <c r="Y80" s="47" t="s">
        <v>5454</v>
      </c>
      <c r="Z80" s="79" t="s">
        <v>196</v>
      </c>
      <c r="AA80" s="51" t="str">
        <f t="shared" si="10"/>
        <v>17x8.5, 6x5.5, 0 OS</v>
      </c>
      <c r="AB80" s="80" t="s">
        <v>1595</v>
      </c>
      <c r="AC80" s="89">
        <f>_xlfn.IFNA(VLOOKUP(AB80,ACCESSORIES!F:J,5,FALSE),"N/A")</f>
        <v>33</v>
      </c>
      <c r="AD80" s="87" t="s">
        <v>85</v>
      </c>
      <c r="AE80" s="99" t="s">
        <v>85</v>
      </c>
      <c r="AF80" s="99" t="s">
        <v>3001</v>
      </c>
      <c r="AG80" s="80" t="s">
        <v>1938</v>
      </c>
      <c r="AH80" s="9">
        <f>_xlfn.IFNA(VLOOKUP(AG80,ACCESSORIES!F:J,5,FALSE),"N/A")</f>
        <v>1.1000000000000001</v>
      </c>
      <c r="AI80" s="99" t="s">
        <v>266</v>
      </c>
      <c r="AJ80" s="99" t="s">
        <v>85</v>
      </c>
      <c r="AK80" s="40" t="str">
        <f>_xlfn.IFNA(VLOOKUP(AJ80,ACCESSORIES!F:J,5,FALSE),"N/A")</f>
        <v>N/A</v>
      </c>
      <c r="AL80" s="99" t="s">
        <v>85</v>
      </c>
      <c r="AM80" s="99">
        <v>16.2</v>
      </c>
      <c r="AN80" s="99">
        <v>170</v>
      </c>
      <c r="AO80" s="25">
        <v>6</v>
      </c>
      <c r="AP80" s="25">
        <v>18</v>
      </c>
      <c r="AQ80" s="25">
        <v>31.3</v>
      </c>
      <c r="AR80" s="25">
        <v>27.4</v>
      </c>
      <c r="AS80" s="25">
        <v>207.7</v>
      </c>
      <c r="AT80" s="101">
        <v>203.3</v>
      </c>
      <c r="AU80" s="100">
        <v>107</v>
      </c>
      <c r="AV80" s="54">
        <v>41</v>
      </c>
      <c r="AW80" s="54">
        <v>74</v>
      </c>
      <c r="AX80" s="54">
        <v>66</v>
      </c>
      <c r="AY80" s="99" t="s">
        <v>85</v>
      </c>
      <c r="AZ80" s="98" t="str">
        <f>_xlfn.IFNA(VLOOKUP(AY80,ACCESSORIES!F:J,5,FALSE),"N/A")</f>
        <v>N/A</v>
      </c>
      <c r="BA80" s="99" t="s">
        <v>85</v>
      </c>
      <c r="BB80" s="98" t="str">
        <f>_xlfn.IFNA(VLOOKUP(BA80,ACCESSORIES!F:J,5,FALSE),"N/A")</f>
        <v>N/A</v>
      </c>
      <c r="BC80" s="77">
        <v>33.400032721008955</v>
      </c>
      <c r="BD80" s="56">
        <v>20.236220472440898</v>
      </c>
      <c r="BE80" s="56">
        <v>20.236220472440898</v>
      </c>
      <c r="BF80" s="56">
        <v>11.417322834645701</v>
      </c>
      <c r="BG80" s="378">
        <f t="shared" si="11"/>
        <v>7.6616839999999839E-2</v>
      </c>
      <c r="BH80" s="80">
        <v>36</v>
      </c>
      <c r="BI80" s="114" t="s">
        <v>3532</v>
      </c>
      <c r="BJ80" s="50" t="s">
        <v>4050</v>
      </c>
      <c r="BK80" s="81" t="s">
        <v>4066</v>
      </c>
      <c r="BL80" s="29" t="s">
        <v>5448</v>
      </c>
      <c r="BM80" s="29" t="s">
        <v>5506</v>
      </c>
      <c r="BN80" s="81" t="s">
        <v>5507</v>
      </c>
      <c r="BO80" s="81" t="s">
        <v>5477</v>
      </c>
      <c r="BP80" s="81" t="s">
        <v>5504</v>
      </c>
      <c r="BQ80" s="81" t="s">
        <v>4068</v>
      </c>
      <c r="BR80" s="81"/>
      <c r="BS80" s="81"/>
      <c r="BT80" s="81"/>
      <c r="BU80" s="313" t="s">
        <v>6442</v>
      </c>
      <c r="BV80" s="377" t="s">
        <v>8246</v>
      </c>
      <c r="BW80" s="313" t="s">
        <v>6443</v>
      </c>
      <c r="BX80" s="377" t="s">
        <v>8247</v>
      </c>
      <c r="BY80" s="93" t="str">
        <f t="shared" si="12"/>
        <v>MR304 Double Standard, 17x8.5, 0mm Offset, 6x5.5, 108mm Centerbore, Machined - Clear Coat</v>
      </c>
      <c r="BZ80" s="81" t="s">
        <v>3878</v>
      </c>
      <c r="CA80" s="81" t="s">
        <v>3879</v>
      </c>
      <c r="CB80" s="81" t="str">
        <f t="shared" si="13"/>
        <v>STREET (3XX)</v>
      </c>
    </row>
    <row r="81" spans="1:80" s="38" customFormat="1" ht="15" customHeight="1">
      <c r="A81" s="22">
        <f t="shared" si="7"/>
        <v>79</v>
      </c>
      <c r="B81" s="99" t="s">
        <v>84</v>
      </c>
      <c r="C81" s="99" t="s">
        <v>1072</v>
      </c>
      <c r="D81" s="5" t="s">
        <v>1116</v>
      </c>
      <c r="E81" s="91" t="str">
        <f>CONCATENATE(LEFT(D81,5),VLOOKUP(CONCATENATE(N81,"x",O81),'PART NUMBER GUIDE'!$B$9:$C$49,2,FALSE),VLOOKUP(CONCATENATE(P81, V81), 'PART NUMBER GUIDE'!$Q$6:$R$91, 2, FALSE),VLOOKUP(Y81,'PART NUMBER GUIDE'!$J$8:$K$43,2, FALSE),IF(U81="N/A",IF(ABS(S81)&lt;10,"0"&amp;ABS(S81),ABS(S81)),CONCATENATE(LEFT(U81,1),RIGHT(U81,1))), F81, G81)</f>
        <v>MR30478560900</v>
      </c>
      <c r="F81" s="90"/>
      <c r="G81" s="90"/>
      <c r="H81" s="79" t="s">
        <v>4775</v>
      </c>
      <c r="I81" s="318">
        <v>44210</v>
      </c>
      <c r="J81" s="85" t="s">
        <v>1265</v>
      </c>
      <c r="K81" s="342">
        <v>285</v>
      </c>
      <c r="L81" s="92">
        <f t="shared" si="8"/>
        <v>285</v>
      </c>
      <c r="M81" s="344"/>
      <c r="N81" s="5">
        <v>17</v>
      </c>
      <c r="O81" s="8">
        <v>8.5</v>
      </c>
      <c r="P81" s="99" t="str">
        <f t="shared" si="9"/>
        <v>6x5.5</v>
      </c>
      <c r="Q81" s="3">
        <v>6</v>
      </c>
      <c r="R81" s="3">
        <v>5.5</v>
      </c>
      <c r="S81" s="3">
        <v>0</v>
      </c>
      <c r="T81" s="16">
        <v>4.75</v>
      </c>
      <c r="U81" s="100" t="s">
        <v>85</v>
      </c>
      <c r="V81" s="16">
        <v>108</v>
      </c>
      <c r="W81" s="8">
        <v>28.7</v>
      </c>
      <c r="X81" s="51">
        <v>2650</v>
      </c>
      <c r="Y81" s="79" t="s">
        <v>2297</v>
      </c>
      <c r="Z81" s="79" t="s">
        <v>2988</v>
      </c>
      <c r="AA81" s="51" t="str">
        <f t="shared" si="10"/>
        <v>17x8.5, 6x5.5, 0 OS</v>
      </c>
      <c r="AB81" s="80" t="s">
        <v>1597</v>
      </c>
      <c r="AC81" s="89">
        <f>_xlfn.IFNA(VLOOKUP(AB81,ACCESSORIES!F:J,5,FALSE),"N/A")</f>
        <v>33</v>
      </c>
      <c r="AD81" s="87" t="s">
        <v>85</v>
      </c>
      <c r="AE81" s="99" t="s">
        <v>85</v>
      </c>
      <c r="AF81" s="99" t="s">
        <v>3001</v>
      </c>
      <c r="AG81" s="80" t="s">
        <v>1938</v>
      </c>
      <c r="AH81" s="9">
        <f>_xlfn.IFNA(VLOOKUP(AG81,ACCESSORIES!F:J,5,FALSE),"N/A")</f>
        <v>1.1000000000000001</v>
      </c>
      <c r="AI81" s="99" t="s">
        <v>266</v>
      </c>
      <c r="AJ81" s="99" t="s">
        <v>85</v>
      </c>
      <c r="AK81" s="40" t="str">
        <f>_xlfn.IFNA(VLOOKUP(AJ81,ACCESSORIES!F:J,5,FALSE),"N/A")</f>
        <v>N/A</v>
      </c>
      <c r="AL81" s="99" t="s">
        <v>85</v>
      </c>
      <c r="AM81" s="99">
        <v>16.2</v>
      </c>
      <c r="AN81" s="99">
        <v>170</v>
      </c>
      <c r="AO81" s="25">
        <v>6</v>
      </c>
      <c r="AP81" s="25">
        <v>18</v>
      </c>
      <c r="AQ81" s="25">
        <v>31.3</v>
      </c>
      <c r="AR81" s="25">
        <v>27.4</v>
      </c>
      <c r="AS81" s="25">
        <v>207.7</v>
      </c>
      <c r="AT81" s="101">
        <v>203.3</v>
      </c>
      <c r="AU81" s="100">
        <v>107</v>
      </c>
      <c r="AV81" s="54">
        <v>41</v>
      </c>
      <c r="AW81" s="54">
        <v>74</v>
      </c>
      <c r="AX81" s="54">
        <v>66</v>
      </c>
      <c r="AY81" s="99" t="s">
        <v>85</v>
      </c>
      <c r="AZ81" s="98" t="str">
        <f>_xlfn.IFNA(VLOOKUP(AY81,ACCESSORIES!F:J,5,FALSE),"N/A")</f>
        <v>N/A</v>
      </c>
      <c r="BA81" s="99" t="s">
        <v>85</v>
      </c>
      <c r="BB81" s="98" t="str">
        <f>_xlfn.IFNA(VLOOKUP(BA81,ACCESSORIES!F:J,5,FALSE),"N/A")</f>
        <v>N/A</v>
      </c>
      <c r="BC81" s="77">
        <v>32.885620775910901</v>
      </c>
      <c r="BD81" s="56">
        <v>20.236220472440898</v>
      </c>
      <c r="BE81" s="56">
        <v>20.236220472440898</v>
      </c>
      <c r="BF81" s="56">
        <v>11.417322834645701</v>
      </c>
      <c r="BG81" s="378">
        <f t="shared" si="11"/>
        <v>7.6616839999999839E-2</v>
      </c>
      <c r="BH81" s="80">
        <v>36</v>
      </c>
      <c r="BI81" s="114" t="s">
        <v>3532</v>
      </c>
      <c r="BJ81" s="50" t="s">
        <v>4050</v>
      </c>
      <c r="BK81" s="81" t="s">
        <v>4066</v>
      </c>
      <c r="BL81" s="29" t="s">
        <v>5448</v>
      </c>
      <c r="BM81" s="29" t="s">
        <v>5506</v>
      </c>
      <c r="BN81" s="81" t="s">
        <v>5507</v>
      </c>
      <c r="BO81" s="81" t="s">
        <v>5477</v>
      </c>
      <c r="BP81" s="81" t="s">
        <v>5504</v>
      </c>
      <c r="BQ81" s="81" t="s">
        <v>4068</v>
      </c>
      <c r="BR81" s="81"/>
      <c r="BS81" s="81"/>
      <c r="BT81" s="81"/>
      <c r="BU81" s="313" t="s">
        <v>6440</v>
      </c>
      <c r="BV81" s="377" t="s">
        <v>8176</v>
      </c>
      <c r="BW81" s="313" t="s">
        <v>6441</v>
      </c>
      <c r="BX81" s="377" t="s">
        <v>8177</v>
      </c>
      <c r="BY81" s="93" t="str">
        <f t="shared" si="12"/>
        <v>MR304 Double Standard, 17x8.5, 0mm Offset, 6x5.5, 108mm Centerbore, Method Bronze</v>
      </c>
      <c r="BZ81" s="81" t="s">
        <v>3878</v>
      </c>
      <c r="CA81" s="81" t="s">
        <v>3879</v>
      </c>
      <c r="CB81" s="81" t="str">
        <f t="shared" si="13"/>
        <v>STREET (3XX)</v>
      </c>
    </row>
    <row r="82" spans="1:80" s="38" customFormat="1" ht="15" customHeight="1">
      <c r="A82" s="22">
        <f t="shared" si="7"/>
        <v>80</v>
      </c>
      <c r="B82" s="99" t="s">
        <v>84</v>
      </c>
      <c r="C82" s="99" t="s">
        <v>1072</v>
      </c>
      <c r="D82" s="5" t="s">
        <v>1116</v>
      </c>
      <c r="E82" s="91" t="str">
        <f>CONCATENATE(LEFT(D82,5),VLOOKUP(CONCATENATE(N82,"x",O82),'PART NUMBER GUIDE'!$B$9:$C$49,2,FALSE),VLOOKUP(CONCATENATE(P82, V82), 'PART NUMBER GUIDE'!$Q$6:$R$91, 2, FALSE),VLOOKUP(Y82,'PART NUMBER GUIDE'!$J$8:$K$43,2, FALSE),IF(U82="N/A",IF(ABS(S82)&lt;10,"0"&amp;ABS(S82),ABS(S82)),CONCATENATE(LEFT(U82,1),RIGHT(U82,1))), F82, G82)</f>
        <v>MR30478560500</v>
      </c>
      <c r="F82" s="90"/>
      <c r="G82" s="90"/>
      <c r="H82" s="79" t="s">
        <v>408</v>
      </c>
      <c r="I82" s="318">
        <v>40909</v>
      </c>
      <c r="J82" s="85" t="s">
        <v>1265</v>
      </c>
      <c r="K82" s="342">
        <v>285</v>
      </c>
      <c r="L82" s="92">
        <f t="shared" si="8"/>
        <v>285</v>
      </c>
      <c r="M82" s="344"/>
      <c r="N82" s="5">
        <v>17</v>
      </c>
      <c r="O82" s="8">
        <v>8.5</v>
      </c>
      <c r="P82" s="99" t="str">
        <f t="shared" si="9"/>
        <v>6x5.5</v>
      </c>
      <c r="Q82" s="3">
        <v>6</v>
      </c>
      <c r="R82" s="3">
        <v>5.5</v>
      </c>
      <c r="S82" s="3">
        <v>0</v>
      </c>
      <c r="T82" s="16">
        <v>4.75</v>
      </c>
      <c r="U82" s="100" t="s">
        <v>85</v>
      </c>
      <c r="V82" s="16">
        <v>108</v>
      </c>
      <c r="W82" s="8">
        <v>29.25</v>
      </c>
      <c r="X82" s="51">
        <v>2650</v>
      </c>
      <c r="Y82" s="78" t="s">
        <v>2294</v>
      </c>
      <c r="Z82" s="79" t="s">
        <v>2987</v>
      </c>
      <c r="AA82" s="51" t="str">
        <f t="shared" si="10"/>
        <v>17x8.5, 6x5.5, 0 OS</v>
      </c>
      <c r="AB82" s="80" t="s">
        <v>1597</v>
      </c>
      <c r="AC82" s="89">
        <f>_xlfn.IFNA(VLOOKUP(AB82,ACCESSORIES!F:J,5,FALSE),"N/A")</f>
        <v>33</v>
      </c>
      <c r="AD82" s="87" t="s">
        <v>85</v>
      </c>
      <c r="AE82" s="80" t="s">
        <v>85</v>
      </c>
      <c r="AF82" s="99" t="s">
        <v>3001</v>
      </c>
      <c r="AG82" s="80" t="s">
        <v>1938</v>
      </c>
      <c r="AH82" s="9">
        <f>_xlfn.IFNA(VLOOKUP(AG82,ACCESSORIES!F:J,5,FALSE),"N/A")</f>
        <v>1.1000000000000001</v>
      </c>
      <c r="AI82" s="99" t="s">
        <v>266</v>
      </c>
      <c r="AJ82" s="99" t="s">
        <v>85</v>
      </c>
      <c r="AK82" s="40" t="str">
        <f>_xlfn.IFNA(VLOOKUP(AJ82,ACCESSORIES!F:J,5,FALSE),"N/A")</f>
        <v>N/A</v>
      </c>
      <c r="AL82" s="99" t="s">
        <v>85</v>
      </c>
      <c r="AM82" s="99">
        <v>16.2</v>
      </c>
      <c r="AN82" s="99">
        <v>170</v>
      </c>
      <c r="AO82" s="25">
        <v>6</v>
      </c>
      <c r="AP82" s="25">
        <v>18</v>
      </c>
      <c r="AQ82" s="25">
        <v>31.3</v>
      </c>
      <c r="AR82" s="25">
        <v>27.4</v>
      </c>
      <c r="AS82" s="25">
        <v>207.7</v>
      </c>
      <c r="AT82" s="101">
        <v>203.3</v>
      </c>
      <c r="AU82" s="100">
        <v>107</v>
      </c>
      <c r="AV82" s="54">
        <v>41</v>
      </c>
      <c r="AW82" s="54">
        <v>74</v>
      </c>
      <c r="AX82" s="54">
        <v>78</v>
      </c>
      <c r="AY82" s="99" t="s">
        <v>85</v>
      </c>
      <c r="AZ82" s="98" t="str">
        <f>_xlfn.IFNA(VLOOKUP(AY82,ACCESSORIES!F:J,5,FALSE),"N/A")</f>
        <v>N/A</v>
      </c>
      <c r="BA82" s="99" t="s">
        <v>85</v>
      </c>
      <c r="BB82" s="98" t="str">
        <f>_xlfn.IFNA(VLOOKUP(BA82,ACCESSORIES!F:J,5,FALSE),"N/A")</f>
        <v>N/A</v>
      </c>
      <c r="BC82" s="77">
        <v>33.987932086835293</v>
      </c>
      <c r="BD82" s="56">
        <v>20.236220472440898</v>
      </c>
      <c r="BE82" s="56">
        <v>20.236220472440898</v>
      </c>
      <c r="BF82" s="56">
        <v>11.417322834645701</v>
      </c>
      <c r="BG82" s="378">
        <f t="shared" si="11"/>
        <v>7.6616839999999839E-2</v>
      </c>
      <c r="BH82" s="80">
        <v>36</v>
      </c>
      <c r="BI82" s="114" t="s">
        <v>3532</v>
      </c>
      <c r="BJ82" s="50" t="s">
        <v>4050</v>
      </c>
      <c r="BK82" s="81" t="s">
        <v>4066</v>
      </c>
      <c r="BL82" s="29" t="s">
        <v>5448</v>
      </c>
      <c r="BM82" s="29" t="s">
        <v>5506</v>
      </c>
      <c r="BN82" s="81" t="s">
        <v>5507</v>
      </c>
      <c r="BO82" s="81" t="s">
        <v>5477</v>
      </c>
      <c r="BP82" s="81" t="s">
        <v>5504</v>
      </c>
      <c r="BQ82" s="81" t="s">
        <v>4068</v>
      </c>
      <c r="BR82" s="81"/>
      <c r="BS82" s="81"/>
      <c r="BT82" s="81"/>
      <c r="BU82" s="313" t="s">
        <v>6437</v>
      </c>
      <c r="BV82" s="377" t="s">
        <v>8240</v>
      </c>
      <c r="BW82" s="313" t="s">
        <v>6439</v>
      </c>
      <c r="BX82" s="377" t="s">
        <v>8241</v>
      </c>
      <c r="BY82" s="93" t="str">
        <f t="shared" si="12"/>
        <v>MR304 Double Standard, 17x8.5, 0mm Offset, 6x5.5, 108mm Centerbore, Matte Black</v>
      </c>
      <c r="BZ82" s="81" t="s">
        <v>3878</v>
      </c>
      <c r="CA82" s="81" t="s">
        <v>3879</v>
      </c>
      <c r="CB82" s="81" t="str">
        <f t="shared" si="13"/>
        <v>STREET (3XX)</v>
      </c>
    </row>
    <row r="83" spans="1:80" s="38" customFormat="1" ht="15" customHeight="1">
      <c r="A83" s="22">
        <f t="shared" si="7"/>
        <v>81</v>
      </c>
      <c r="B83" s="99" t="s">
        <v>84</v>
      </c>
      <c r="C83" s="99" t="s">
        <v>1072</v>
      </c>
      <c r="D83" s="5" t="s">
        <v>1116</v>
      </c>
      <c r="E83" s="91" t="str">
        <f>CONCATENATE(LEFT(D83,5),VLOOKUP(CONCATENATE(N83,"x",O83),'PART NUMBER GUIDE'!$B$9:$C$49,2,FALSE),VLOOKUP(CONCATENATE(P83, V83), 'PART NUMBER GUIDE'!$Q$6:$R$91, 2, FALSE),VLOOKUP(Y83,'PART NUMBER GUIDE'!$J$8:$K$43,2, FALSE),IF(U83="N/A",IF(ABS(S83)&lt;10,"0"&amp;ABS(S83),ABS(S83)),CONCATENATE(LEFT(U83,1),RIGHT(U83,1))), F83, G83)</f>
        <v>MR30478580500</v>
      </c>
      <c r="F83" s="90"/>
      <c r="G83" s="90"/>
      <c r="H83" s="79" t="s">
        <v>411</v>
      </c>
      <c r="I83" s="318">
        <v>40909</v>
      </c>
      <c r="J83" s="85" t="s">
        <v>1265</v>
      </c>
      <c r="K83" s="342">
        <v>285</v>
      </c>
      <c r="L83" s="92">
        <f t="shared" si="8"/>
        <v>285</v>
      </c>
      <c r="M83" s="344"/>
      <c r="N83" s="5">
        <v>17</v>
      </c>
      <c r="O83" s="8">
        <v>8.5</v>
      </c>
      <c r="P83" s="99" t="str">
        <f t="shared" si="9"/>
        <v>8x6.5</v>
      </c>
      <c r="Q83" s="3">
        <v>8</v>
      </c>
      <c r="R83" s="3">
        <v>6.5</v>
      </c>
      <c r="S83" s="3">
        <v>0</v>
      </c>
      <c r="T83" s="16">
        <v>4.75</v>
      </c>
      <c r="U83" s="100" t="s">
        <v>85</v>
      </c>
      <c r="V83" s="16">
        <v>130.81</v>
      </c>
      <c r="W83" s="8">
        <v>28.77</v>
      </c>
      <c r="X83" s="51">
        <v>3640</v>
      </c>
      <c r="Y83" s="78" t="s">
        <v>2294</v>
      </c>
      <c r="Z83" s="79" t="s">
        <v>2987</v>
      </c>
      <c r="AA83" s="51" t="str">
        <f t="shared" si="10"/>
        <v>17x8.5, 8x6.5, 0 OS</v>
      </c>
      <c r="AB83" s="80" t="s">
        <v>1603</v>
      </c>
      <c r="AC83" s="89">
        <f>_xlfn.IFNA(VLOOKUP(AB83,ACCESSORIES!F:J,5,FALSE),"N/A")</f>
        <v>33</v>
      </c>
      <c r="AD83" s="87" t="s">
        <v>85</v>
      </c>
      <c r="AE83" s="80" t="s">
        <v>85</v>
      </c>
      <c r="AF83" s="3" t="s">
        <v>3005</v>
      </c>
      <c r="AG83" s="80" t="s">
        <v>1938</v>
      </c>
      <c r="AH83" s="9">
        <f>_xlfn.IFNA(VLOOKUP(AG83,ACCESSORIES!F:J,5,FALSE),"N/A")</f>
        <v>1.1000000000000001</v>
      </c>
      <c r="AI83" s="99" t="s">
        <v>266</v>
      </c>
      <c r="AJ83" s="99" t="s">
        <v>85</v>
      </c>
      <c r="AK83" s="40" t="str">
        <f>_xlfn.IFNA(VLOOKUP(AJ83,ACCESSORIES!F:J,5,FALSE),"N/A")</f>
        <v>N/A</v>
      </c>
      <c r="AL83" s="99" t="s">
        <v>85</v>
      </c>
      <c r="AM83" s="99">
        <v>16.2</v>
      </c>
      <c r="AN83" s="99">
        <v>200</v>
      </c>
      <c r="AO83" s="25">
        <v>0</v>
      </c>
      <c r="AP83" s="25">
        <v>0</v>
      </c>
      <c r="AQ83" s="25">
        <v>29.7</v>
      </c>
      <c r="AR83" s="25">
        <v>27.3</v>
      </c>
      <c r="AS83" s="25">
        <v>207.7</v>
      </c>
      <c r="AT83" s="101">
        <v>195.6</v>
      </c>
      <c r="AU83" s="100">
        <v>123</v>
      </c>
      <c r="AV83" s="54">
        <v>89.5</v>
      </c>
      <c r="AW83" s="54">
        <v>89.5</v>
      </c>
      <c r="AX83" s="54">
        <v>78</v>
      </c>
      <c r="AY83" s="99" t="s">
        <v>85</v>
      </c>
      <c r="AZ83" s="98" t="str">
        <f>_xlfn.IFNA(VLOOKUP(AY83,ACCESSORIES!F:J,5,FALSE),"N/A")</f>
        <v>N/A</v>
      </c>
      <c r="BA83" s="99" t="s">
        <v>85</v>
      </c>
      <c r="BB83" s="98" t="str">
        <f>_xlfn.IFNA(VLOOKUP(BA83,ACCESSORIES!F:J,5,FALSE),"N/A")</f>
        <v>N/A</v>
      </c>
      <c r="BC83" s="77">
        <v>33.400032721008955</v>
      </c>
      <c r="BD83" s="56">
        <v>20.236220472440898</v>
      </c>
      <c r="BE83" s="56">
        <v>20.236220472440898</v>
      </c>
      <c r="BF83" s="56">
        <v>11.417322834645701</v>
      </c>
      <c r="BG83" s="378">
        <f t="shared" si="11"/>
        <v>7.6616839999999839E-2</v>
      </c>
      <c r="BH83" s="80">
        <v>36</v>
      </c>
      <c r="BI83" s="114" t="s">
        <v>3532</v>
      </c>
      <c r="BJ83" s="50" t="s">
        <v>4050</v>
      </c>
      <c r="BK83" s="81" t="s">
        <v>4066</v>
      </c>
      <c r="BL83" s="29" t="s">
        <v>5448</v>
      </c>
      <c r="BM83" s="29" t="s">
        <v>5506</v>
      </c>
      <c r="BN83" s="81" t="s">
        <v>5507</v>
      </c>
      <c r="BO83" s="81" t="s">
        <v>5477</v>
      </c>
      <c r="BP83" s="81" t="s">
        <v>5504</v>
      </c>
      <c r="BQ83" s="81" t="s">
        <v>4068</v>
      </c>
      <c r="BR83" s="81"/>
      <c r="BS83" s="81"/>
      <c r="BT83" s="81"/>
      <c r="BU83" s="313" t="s">
        <v>6444</v>
      </c>
      <c r="BV83" s="377" t="s">
        <v>8341</v>
      </c>
      <c r="BW83" s="313" t="s">
        <v>6445</v>
      </c>
      <c r="BX83" s="377" t="s">
        <v>8342</v>
      </c>
      <c r="BY83" s="93" t="str">
        <f t="shared" si="12"/>
        <v>MR304 Double Standard, 17x8.5, 0mm Offset, 8x6.5, 130.81mm Centerbore, Matte Black</v>
      </c>
      <c r="BZ83" s="81" t="s">
        <v>3878</v>
      </c>
      <c r="CA83" s="81" t="s">
        <v>3879</v>
      </c>
      <c r="CB83" s="81" t="str">
        <f t="shared" si="13"/>
        <v>STREET (3XX)</v>
      </c>
    </row>
    <row r="84" spans="1:80" s="38" customFormat="1" ht="15" customHeight="1">
      <c r="A84" s="22">
        <f t="shared" si="7"/>
        <v>82</v>
      </c>
      <c r="B84" s="99" t="s">
        <v>84</v>
      </c>
      <c r="C84" s="99" t="s">
        <v>1072</v>
      </c>
      <c r="D84" s="5" t="s">
        <v>1116</v>
      </c>
      <c r="E84" s="91" t="str">
        <f>CONCATENATE(LEFT(D84,5),VLOOKUP(CONCATENATE(N84,"x",O84),'PART NUMBER GUIDE'!$B$9:$C$49,2,FALSE),VLOOKUP(CONCATENATE(P84, V84), 'PART NUMBER GUIDE'!$Q$6:$R$91, 2, FALSE),VLOOKUP(Y84,'PART NUMBER GUIDE'!$J$8:$K$43,2, FALSE),IF(U84="N/A",IF(ABS(S84)&lt;10,"0"&amp;ABS(S84),ABS(S84)),CONCATENATE(LEFT(U84,1),RIGHT(U84,1))), F84, G84)</f>
        <v>MR30478580300</v>
      </c>
      <c r="F84" s="90"/>
      <c r="G84" s="90"/>
      <c r="H84" s="79" t="s">
        <v>410</v>
      </c>
      <c r="I84" s="318">
        <v>40909</v>
      </c>
      <c r="J84" s="85" t="s">
        <v>1265</v>
      </c>
      <c r="K84" s="342">
        <v>285</v>
      </c>
      <c r="L84" s="92">
        <f t="shared" si="8"/>
        <v>285</v>
      </c>
      <c r="M84" s="344"/>
      <c r="N84" s="5">
        <v>17</v>
      </c>
      <c r="O84" s="8">
        <v>8.5</v>
      </c>
      <c r="P84" s="99" t="str">
        <f t="shared" si="9"/>
        <v>8x6.5</v>
      </c>
      <c r="Q84" s="3">
        <v>8</v>
      </c>
      <c r="R84" s="3">
        <v>6.5</v>
      </c>
      <c r="S84" s="3">
        <v>0</v>
      </c>
      <c r="T84" s="16">
        <v>4.75</v>
      </c>
      <c r="U84" s="100" t="s">
        <v>85</v>
      </c>
      <c r="V84" s="16">
        <v>130.81</v>
      </c>
      <c r="W84" s="8">
        <v>29.06</v>
      </c>
      <c r="X84" s="51">
        <v>3640</v>
      </c>
      <c r="Y84" s="47" t="s">
        <v>5454</v>
      </c>
      <c r="Z84" s="79" t="s">
        <v>196</v>
      </c>
      <c r="AA84" s="51" t="str">
        <f t="shared" si="10"/>
        <v>17x8.5, 8x6.5, 0 OS</v>
      </c>
      <c r="AB84" s="80" t="s">
        <v>1602</v>
      </c>
      <c r="AC84" s="89">
        <f>_xlfn.IFNA(VLOOKUP(AB84,ACCESSORIES!F:J,5,FALSE),"N/A")</f>
        <v>33</v>
      </c>
      <c r="AD84" s="87" t="s">
        <v>85</v>
      </c>
      <c r="AE84" s="99" t="s">
        <v>85</v>
      </c>
      <c r="AF84" s="3" t="s">
        <v>3005</v>
      </c>
      <c r="AG84" s="80" t="s">
        <v>1938</v>
      </c>
      <c r="AH84" s="9">
        <f>_xlfn.IFNA(VLOOKUP(AG84,ACCESSORIES!F:J,5,FALSE),"N/A")</f>
        <v>1.1000000000000001</v>
      </c>
      <c r="AI84" s="99" t="s">
        <v>266</v>
      </c>
      <c r="AJ84" s="99" t="s">
        <v>85</v>
      </c>
      <c r="AK84" s="40" t="str">
        <f>_xlfn.IFNA(VLOOKUP(AJ84,ACCESSORIES!F:J,5,FALSE),"N/A")</f>
        <v>N/A</v>
      </c>
      <c r="AL84" s="99" t="s">
        <v>85</v>
      </c>
      <c r="AM84" s="99">
        <v>16.2</v>
      </c>
      <c r="AN84" s="99">
        <v>200</v>
      </c>
      <c r="AO84" s="25">
        <v>0</v>
      </c>
      <c r="AP84" s="25">
        <v>0</v>
      </c>
      <c r="AQ84" s="25">
        <v>29.7</v>
      </c>
      <c r="AR84" s="25">
        <v>27.3</v>
      </c>
      <c r="AS84" s="25">
        <v>207.7</v>
      </c>
      <c r="AT84" s="101">
        <v>195.6</v>
      </c>
      <c r="AU84" s="100">
        <v>123</v>
      </c>
      <c r="AV84" s="54">
        <v>89.5</v>
      </c>
      <c r="AW84" s="54">
        <v>89.5</v>
      </c>
      <c r="AX84" s="54">
        <v>66</v>
      </c>
      <c r="AY84" s="99" t="s">
        <v>85</v>
      </c>
      <c r="AZ84" s="98" t="str">
        <f>_xlfn.IFNA(VLOOKUP(AY84,ACCESSORIES!F:J,5,FALSE),"N/A")</f>
        <v>N/A</v>
      </c>
      <c r="BA84" s="99" t="s">
        <v>85</v>
      </c>
      <c r="BB84" s="98" t="str">
        <f>_xlfn.IFNA(VLOOKUP(BA84,ACCESSORIES!F:J,5,FALSE),"N/A")</f>
        <v>N/A</v>
      </c>
      <c r="BC84" s="77">
        <v>33.951188376471144</v>
      </c>
      <c r="BD84" s="56">
        <v>20.236220472440898</v>
      </c>
      <c r="BE84" s="56">
        <v>20.236220472440898</v>
      </c>
      <c r="BF84" s="56">
        <v>11.417322834645701</v>
      </c>
      <c r="BG84" s="378">
        <f t="shared" si="11"/>
        <v>7.6616839999999839E-2</v>
      </c>
      <c r="BH84" s="80">
        <v>36</v>
      </c>
      <c r="BI84" s="114" t="s">
        <v>3532</v>
      </c>
      <c r="BJ84" s="50" t="s">
        <v>4050</v>
      </c>
      <c r="BK84" s="81" t="s">
        <v>4066</v>
      </c>
      <c r="BL84" s="29" t="s">
        <v>5448</v>
      </c>
      <c r="BM84" s="29" t="s">
        <v>5506</v>
      </c>
      <c r="BN84" s="81" t="s">
        <v>5507</v>
      </c>
      <c r="BO84" s="81" t="s">
        <v>5477</v>
      </c>
      <c r="BP84" s="81" t="s">
        <v>5504</v>
      </c>
      <c r="BQ84" s="81" t="s">
        <v>4068</v>
      </c>
      <c r="BR84" s="81"/>
      <c r="BS84" s="81"/>
      <c r="BT84" s="81"/>
      <c r="BU84" s="313" t="s">
        <v>6448</v>
      </c>
      <c r="BV84" s="377" t="s">
        <v>8427</v>
      </c>
      <c r="BW84" s="313" t="s">
        <v>6449</v>
      </c>
      <c r="BX84" s="377" t="s">
        <v>8428</v>
      </c>
      <c r="BY84" s="93" t="str">
        <f t="shared" si="12"/>
        <v>MR304 Double Standard, 17x8.5, 0mm Offset, 8x6.5, 130.81mm Centerbore, Machined - Clear Coat</v>
      </c>
      <c r="BZ84" s="81" t="s">
        <v>3878</v>
      </c>
      <c r="CA84" s="81" t="s">
        <v>3879</v>
      </c>
      <c r="CB84" s="81" t="str">
        <f t="shared" si="13"/>
        <v>STREET (3XX)</v>
      </c>
    </row>
    <row r="85" spans="1:80" s="38" customFormat="1" ht="15" customHeight="1">
      <c r="A85" s="22">
        <f t="shared" si="7"/>
        <v>83</v>
      </c>
      <c r="B85" s="99" t="s">
        <v>84</v>
      </c>
      <c r="C85" s="99" t="s">
        <v>1072</v>
      </c>
      <c r="D85" s="5" t="s">
        <v>1116</v>
      </c>
      <c r="E85" s="91" t="str">
        <f>CONCATENATE(LEFT(D85,5),VLOOKUP(CONCATENATE(N85,"x",O85),'PART NUMBER GUIDE'!$B$9:$C$49,2,FALSE),VLOOKUP(CONCATENATE(P85, V85), 'PART NUMBER GUIDE'!$Q$6:$R$91, 2, FALSE),VLOOKUP(Y85,'PART NUMBER GUIDE'!$J$8:$K$43,2, FALSE),IF(U85="N/A",IF(ABS(S85)&lt;10,"0"&amp;ABS(S85),ABS(S85)),CONCATENATE(LEFT(U85,1),RIGHT(U85,1))), F85, G85)</f>
        <v>MR30478580900</v>
      </c>
      <c r="F85" s="90"/>
      <c r="G85" s="90"/>
      <c r="H85" s="79" t="s">
        <v>4776</v>
      </c>
      <c r="I85" s="318">
        <v>44210</v>
      </c>
      <c r="J85" s="85" t="s">
        <v>1265</v>
      </c>
      <c r="K85" s="342">
        <v>285</v>
      </c>
      <c r="L85" s="92">
        <f t="shared" si="8"/>
        <v>285</v>
      </c>
      <c r="M85" s="344"/>
      <c r="N85" s="5">
        <v>17</v>
      </c>
      <c r="O85" s="8">
        <v>8.5</v>
      </c>
      <c r="P85" s="99" t="str">
        <f t="shared" si="9"/>
        <v>8x6.5</v>
      </c>
      <c r="Q85" s="3">
        <v>8</v>
      </c>
      <c r="R85" s="3">
        <v>6.5</v>
      </c>
      <c r="S85" s="3">
        <v>0</v>
      </c>
      <c r="T85" s="16">
        <v>4.75</v>
      </c>
      <c r="U85" s="100" t="s">
        <v>85</v>
      </c>
      <c r="V85" s="16">
        <v>130.81</v>
      </c>
      <c r="W85" s="8">
        <v>29.03</v>
      </c>
      <c r="X85" s="51">
        <v>3640</v>
      </c>
      <c r="Y85" s="78" t="s">
        <v>2297</v>
      </c>
      <c r="Z85" s="79" t="s">
        <v>2988</v>
      </c>
      <c r="AA85" s="51" t="str">
        <f t="shared" si="10"/>
        <v>17x8.5, 8x6.5, 0 OS</v>
      </c>
      <c r="AB85" s="80" t="s">
        <v>1603</v>
      </c>
      <c r="AC85" s="89">
        <f>_xlfn.IFNA(VLOOKUP(AB85,ACCESSORIES!F:J,5,FALSE),"N/A")</f>
        <v>33</v>
      </c>
      <c r="AD85" s="87" t="s">
        <v>85</v>
      </c>
      <c r="AE85" s="99" t="s">
        <v>85</v>
      </c>
      <c r="AF85" s="3" t="s">
        <v>3005</v>
      </c>
      <c r="AG85" s="80" t="s">
        <v>1938</v>
      </c>
      <c r="AH85" s="9">
        <f>_xlfn.IFNA(VLOOKUP(AG85,ACCESSORIES!F:J,5,FALSE),"N/A")</f>
        <v>1.1000000000000001</v>
      </c>
      <c r="AI85" s="99" t="s">
        <v>266</v>
      </c>
      <c r="AJ85" s="99" t="s">
        <v>85</v>
      </c>
      <c r="AK85" s="40" t="str">
        <f>_xlfn.IFNA(VLOOKUP(AJ85,ACCESSORIES!F:J,5,FALSE),"N/A")</f>
        <v>N/A</v>
      </c>
      <c r="AL85" s="99" t="s">
        <v>85</v>
      </c>
      <c r="AM85" s="99">
        <v>16.2</v>
      </c>
      <c r="AN85" s="99">
        <v>200</v>
      </c>
      <c r="AO85" s="25">
        <v>0</v>
      </c>
      <c r="AP85" s="25">
        <v>0</v>
      </c>
      <c r="AQ85" s="25">
        <v>29.7</v>
      </c>
      <c r="AR85" s="25">
        <v>27.3</v>
      </c>
      <c r="AS85" s="25">
        <v>207.7</v>
      </c>
      <c r="AT85" s="101">
        <v>195.6</v>
      </c>
      <c r="AU85" s="100">
        <v>123</v>
      </c>
      <c r="AV85" s="54">
        <v>89.5</v>
      </c>
      <c r="AW85" s="54">
        <v>89.5</v>
      </c>
      <c r="AX85" s="54">
        <v>66</v>
      </c>
      <c r="AY85" s="99" t="s">
        <v>85</v>
      </c>
      <c r="AZ85" s="98" t="str">
        <f>_xlfn.IFNA(VLOOKUP(AY85,ACCESSORIES!F:J,5,FALSE),"N/A")</f>
        <v>N/A</v>
      </c>
      <c r="BA85" s="99" t="s">
        <v>85</v>
      </c>
      <c r="BB85" s="98" t="str">
        <f>_xlfn.IFNA(VLOOKUP(BA85,ACCESSORIES!F:J,5,FALSE),"N/A")</f>
        <v>N/A</v>
      </c>
      <c r="BC85" s="77">
        <v>33.106083038095782</v>
      </c>
      <c r="BD85" s="56">
        <v>20.236220472440898</v>
      </c>
      <c r="BE85" s="56">
        <v>20.236220472440898</v>
      </c>
      <c r="BF85" s="56">
        <v>11.417322834645701</v>
      </c>
      <c r="BG85" s="378">
        <f t="shared" si="11"/>
        <v>7.6616839999999839E-2</v>
      </c>
      <c r="BH85" s="80">
        <v>36</v>
      </c>
      <c r="BI85" s="114" t="s">
        <v>3532</v>
      </c>
      <c r="BJ85" s="50" t="s">
        <v>4050</v>
      </c>
      <c r="BK85" s="81" t="s">
        <v>4066</v>
      </c>
      <c r="BL85" s="29" t="s">
        <v>5448</v>
      </c>
      <c r="BM85" s="29" t="s">
        <v>5506</v>
      </c>
      <c r="BN85" s="81" t="s">
        <v>5507</v>
      </c>
      <c r="BO85" s="81" t="s">
        <v>5477</v>
      </c>
      <c r="BP85" s="81" t="s">
        <v>5504</v>
      </c>
      <c r="BQ85" s="81" t="s">
        <v>4068</v>
      </c>
      <c r="BR85" s="81"/>
      <c r="BS85" s="81"/>
      <c r="BT85" s="81"/>
      <c r="BU85" s="313" t="s">
        <v>6446</v>
      </c>
      <c r="BV85" s="377" t="s">
        <v>8170</v>
      </c>
      <c r="BW85" s="313" t="s">
        <v>6447</v>
      </c>
      <c r="BX85" s="377" t="s">
        <v>8171</v>
      </c>
      <c r="BY85" s="93" t="str">
        <f t="shared" si="12"/>
        <v>MR304 Double Standard, 17x8.5, 0mm Offset, 8x6.5, 130.81mm Centerbore, Method Bronze</v>
      </c>
      <c r="BZ85" s="81" t="s">
        <v>3878</v>
      </c>
      <c r="CA85" s="81" t="s">
        <v>3879</v>
      </c>
      <c r="CB85" s="81" t="str">
        <f t="shared" si="13"/>
        <v>STREET (3XX)</v>
      </c>
    </row>
    <row r="86" spans="1:80" s="38" customFormat="1" ht="15" customHeight="1">
      <c r="A86" s="22">
        <f t="shared" si="7"/>
        <v>84</v>
      </c>
      <c r="B86" s="99" t="s">
        <v>84</v>
      </c>
      <c r="C86" s="99" t="s">
        <v>1072</v>
      </c>
      <c r="D86" s="5" t="s">
        <v>1116</v>
      </c>
      <c r="E86" s="91" t="str">
        <f>CONCATENATE(LEFT(D86,5),VLOOKUP(CONCATENATE(N86,"x",O86),'PART NUMBER GUIDE'!$B$9:$C$49,2,FALSE),VLOOKUP(CONCATENATE(P86, V86), 'PART NUMBER GUIDE'!$Q$6:$R$91, 2, FALSE),VLOOKUP(Y86,'PART NUMBER GUIDE'!$J$8:$K$43,2, FALSE),IF(U86="N/A",IF(ABS(S86)&lt;10,"0"&amp;ABS(S86),ABS(S86)),CONCATENATE(LEFT(U86,1),RIGHT(U86,1))), F86, G86)</f>
        <v>MR30478587500</v>
      </c>
      <c r="F86" s="90"/>
      <c r="G86" s="90"/>
      <c r="H86" s="79" t="s">
        <v>414</v>
      </c>
      <c r="I86" s="318">
        <v>40909</v>
      </c>
      <c r="J86" s="85" t="s">
        <v>1265</v>
      </c>
      <c r="K86" s="342">
        <v>285</v>
      </c>
      <c r="L86" s="92">
        <f t="shared" si="8"/>
        <v>285</v>
      </c>
      <c r="M86" s="344"/>
      <c r="N86" s="5">
        <v>17</v>
      </c>
      <c r="O86" s="8">
        <v>8.5</v>
      </c>
      <c r="P86" s="99" t="str">
        <f t="shared" si="9"/>
        <v>8x170</v>
      </c>
      <c r="Q86" s="3">
        <v>8</v>
      </c>
      <c r="R86" s="3">
        <v>170</v>
      </c>
      <c r="S86" s="3">
        <v>0</v>
      </c>
      <c r="T86" s="16">
        <v>4.75</v>
      </c>
      <c r="U86" s="100" t="s">
        <v>85</v>
      </c>
      <c r="V86" s="16">
        <v>130.81</v>
      </c>
      <c r="W86" s="8">
        <v>29.47</v>
      </c>
      <c r="X86" s="51">
        <v>3640</v>
      </c>
      <c r="Y86" s="78" t="s">
        <v>2294</v>
      </c>
      <c r="Z86" s="79" t="s">
        <v>2987</v>
      </c>
      <c r="AA86" s="51" t="str">
        <f t="shared" si="10"/>
        <v>17x8.5, 8x170, 0 OS</v>
      </c>
      <c r="AB86" s="80" t="s">
        <v>1851</v>
      </c>
      <c r="AC86" s="89">
        <f>_xlfn.IFNA(VLOOKUP(AB86,ACCESSORIES!F:J,5,FALSE),"N/A")</f>
        <v>33</v>
      </c>
      <c r="AD86" s="87" t="s">
        <v>85</v>
      </c>
      <c r="AE86" s="80" t="s">
        <v>85</v>
      </c>
      <c r="AF86" s="3" t="s">
        <v>3005</v>
      </c>
      <c r="AG86" s="80" t="s">
        <v>1938</v>
      </c>
      <c r="AH86" s="9">
        <f>_xlfn.IFNA(VLOOKUP(AG86,ACCESSORIES!F:J,5,FALSE),"N/A")</f>
        <v>1.1000000000000001</v>
      </c>
      <c r="AI86" s="99" t="s">
        <v>266</v>
      </c>
      <c r="AJ86" s="99" t="s">
        <v>85</v>
      </c>
      <c r="AK86" s="40" t="str">
        <f>_xlfn.IFNA(VLOOKUP(AJ86,ACCESSORIES!F:J,5,FALSE),"N/A")</f>
        <v>N/A</v>
      </c>
      <c r="AL86" s="99" t="s">
        <v>85</v>
      </c>
      <c r="AM86" s="99">
        <v>16.2</v>
      </c>
      <c r="AN86" s="99">
        <v>200</v>
      </c>
      <c r="AO86" s="25">
        <v>0</v>
      </c>
      <c r="AP86" s="25">
        <v>0</v>
      </c>
      <c r="AQ86" s="25">
        <v>29.7</v>
      </c>
      <c r="AR86" s="25">
        <v>27.3</v>
      </c>
      <c r="AS86" s="25">
        <v>207.7</v>
      </c>
      <c r="AT86" s="101">
        <v>203.3</v>
      </c>
      <c r="AU86" s="100">
        <v>128</v>
      </c>
      <c r="AV86" s="54">
        <v>97.7</v>
      </c>
      <c r="AW86" s="54">
        <v>107</v>
      </c>
      <c r="AX86" s="54">
        <v>78</v>
      </c>
      <c r="AY86" s="99" t="s">
        <v>85</v>
      </c>
      <c r="AZ86" s="98" t="str">
        <f>_xlfn.IFNA(VLOOKUP(AY86,ACCESSORIES!F:J,5,FALSE),"N/A")</f>
        <v>N/A</v>
      </c>
      <c r="BA86" s="99" t="s">
        <v>85</v>
      </c>
      <c r="BB86" s="98" t="str">
        <f>_xlfn.IFNA(VLOOKUP(BA86,ACCESSORIES!F:J,5,FALSE),"N/A")</f>
        <v>N/A</v>
      </c>
      <c r="BC86" s="77">
        <v>34.318625480112608</v>
      </c>
      <c r="BD86" s="56">
        <v>20.236220472440898</v>
      </c>
      <c r="BE86" s="56">
        <v>20.236220472440898</v>
      </c>
      <c r="BF86" s="56">
        <v>11.417322834645701</v>
      </c>
      <c r="BG86" s="378">
        <f t="shared" si="11"/>
        <v>7.6616839999999839E-2</v>
      </c>
      <c r="BH86" s="80">
        <v>36</v>
      </c>
      <c r="BI86" s="114" t="s">
        <v>3532</v>
      </c>
      <c r="BJ86" s="50" t="s">
        <v>4050</v>
      </c>
      <c r="BK86" s="81" t="s">
        <v>4066</v>
      </c>
      <c r="BL86" s="29" t="s">
        <v>5448</v>
      </c>
      <c r="BM86" s="29" t="s">
        <v>5506</v>
      </c>
      <c r="BN86" s="81" t="s">
        <v>5507</v>
      </c>
      <c r="BO86" s="81" t="s">
        <v>5477</v>
      </c>
      <c r="BP86" s="81" t="s">
        <v>5504</v>
      </c>
      <c r="BQ86" s="81" t="s">
        <v>4068</v>
      </c>
      <c r="BR86" s="81"/>
      <c r="BS86" s="81"/>
      <c r="BT86" s="81"/>
      <c r="BU86" s="313" t="s">
        <v>6444</v>
      </c>
      <c r="BV86" s="377" t="s">
        <v>8341</v>
      </c>
      <c r="BW86" s="313" t="s">
        <v>6445</v>
      </c>
      <c r="BX86" s="377" t="s">
        <v>8342</v>
      </c>
      <c r="BY86" s="93" t="str">
        <f t="shared" si="12"/>
        <v>MR304 Double Standard, 17x8.5, 0mm Offset, 8x170, 130.81mm Centerbore, Matte Black</v>
      </c>
      <c r="BZ86" s="81" t="s">
        <v>3878</v>
      </c>
      <c r="CA86" s="81" t="s">
        <v>3879</v>
      </c>
      <c r="CB86" s="81" t="str">
        <f t="shared" si="13"/>
        <v>STREET (3XX)</v>
      </c>
    </row>
    <row r="87" spans="1:80" s="38" customFormat="1" ht="15" customHeight="1">
      <c r="A87" s="22">
        <f t="shared" si="7"/>
        <v>85</v>
      </c>
      <c r="B87" s="99" t="s">
        <v>84</v>
      </c>
      <c r="C87" s="99" t="s">
        <v>1072</v>
      </c>
      <c r="D87" s="5" t="s">
        <v>1116</v>
      </c>
      <c r="E87" s="91" t="str">
        <f>CONCATENATE(LEFT(D87,5),VLOOKUP(CONCATENATE(N87,"x",O87),'PART NUMBER GUIDE'!$B$9:$C$49,2,FALSE),VLOOKUP(CONCATENATE(P87, V87), 'PART NUMBER GUIDE'!$Q$6:$R$91, 2, FALSE),VLOOKUP(Y87,'PART NUMBER GUIDE'!$J$8:$K$43,2, FALSE),IF(U87="N/A",IF(ABS(S87)&lt;10,"0"&amp;ABS(S87),ABS(S87)),CONCATENATE(LEFT(U87,1),RIGHT(U87,1))), F87, G87)</f>
        <v>MR30478587300</v>
      </c>
      <c r="F87" s="90"/>
      <c r="G87" s="90"/>
      <c r="H87" s="79" t="s">
        <v>413</v>
      </c>
      <c r="I87" s="318">
        <v>40909</v>
      </c>
      <c r="J87" s="85" t="s">
        <v>1265</v>
      </c>
      <c r="K87" s="342">
        <v>285</v>
      </c>
      <c r="L87" s="92">
        <f t="shared" si="8"/>
        <v>285</v>
      </c>
      <c r="M87" s="344"/>
      <c r="N87" s="5">
        <v>17</v>
      </c>
      <c r="O87" s="8">
        <v>8.5</v>
      </c>
      <c r="P87" s="99" t="str">
        <f t="shared" si="9"/>
        <v>8x170</v>
      </c>
      <c r="Q87" s="3">
        <v>8</v>
      </c>
      <c r="R87" s="3">
        <v>170</v>
      </c>
      <c r="S87" s="3">
        <v>0</v>
      </c>
      <c r="T87" s="16">
        <v>4.75</v>
      </c>
      <c r="U87" s="100" t="s">
        <v>85</v>
      </c>
      <c r="V87" s="16">
        <v>130.81</v>
      </c>
      <c r="W87" s="8">
        <v>29.58</v>
      </c>
      <c r="X87" s="51">
        <v>3640</v>
      </c>
      <c r="Y87" s="47" t="s">
        <v>5454</v>
      </c>
      <c r="Z87" s="79" t="s">
        <v>196</v>
      </c>
      <c r="AA87" s="51" t="str">
        <f t="shared" si="10"/>
        <v>17x8.5, 8x170, 0 OS</v>
      </c>
      <c r="AB87" s="80" t="s">
        <v>1625</v>
      </c>
      <c r="AC87" s="89">
        <f>_xlfn.IFNA(VLOOKUP(AB87,ACCESSORIES!F:J,5,FALSE),"N/A")</f>
        <v>33</v>
      </c>
      <c r="AD87" s="87" t="s">
        <v>85</v>
      </c>
      <c r="AE87" s="99" t="s">
        <v>85</v>
      </c>
      <c r="AF87" s="3" t="s">
        <v>3005</v>
      </c>
      <c r="AG87" s="80" t="s">
        <v>1938</v>
      </c>
      <c r="AH87" s="9">
        <f>_xlfn.IFNA(VLOOKUP(AG87,ACCESSORIES!F:J,5,FALSE),"N/A")</f>
        <v>1.1000000000000001</v>
      </c>
      <c r="AI87" s="99" t="s">
        <v>266</v>
      </c>
      <c r="AJ87" s="99" t="s">
        <v>85</v>
      </c>
      <c r="AK87" s="40" t="str">
        <f>_xlfn.IFNA(VLOOKUP(AJ87,ACCESSORIES!F:J,5,FALSE),"N/A")</f>
        <v>N/A</v>
      </c>
      <c r="AL87" s="99" t="s">
        <v>85</v>
      </c>
      <c r="AM87" s="99">
        <v>16.2</v>
      </c>
      <c r="AN87" s="99">
        <v>200</v>
      </c>
      <c r="AO87" s="25">
        <v>0</v>
      </c>
      <c r="AP87" s="25">
        <v>0</v>
      </c>
      <c r="AQ87" s="25">
        <v>29.7</v>
      </c>
      <c r="AR87" s="25">
        <v>27.3</v>
      </c>
      <c r="AS87" s="25">
        <v>207.7</v>
      </c>
      <c r="AT87" s="101">
        <v>203.3</v>
      </c>
      <c r="AU87" s="100">
        <v>128</v>
      </c>
      <c r="AV87" s="54">
        <v>97.7</v>
      </c>
      <c r="AW87" s="54">
        <v>107</v>
      </c>
      <c r="AX87" s="54">
        <v>66</v>
      </c>
      <c r="AY87" s="99" t="s">
        <v>85</v>
      </c>
      <c r="AZ87" s="98" t="str">
        <f>_xlfn.IFNA(VLOOKUP(AY87,ACCESSORIES!F:J,5,FALSE),"N/A")</f>
        <v>N/A</v>
      </c>
      <c r="BA87" s="99" t="s">
        <v>85</v>
      </c>
      <c r="BB87" s="98" t="str">
        <f>_xlfn.IFNA(VLOOKUP(BA87,ACCESSORIES!F:J,5,FALSE),"N/A")</f>
        <v>N/A</v>
      </c>
      <c r="BC87" s="77">
        <v>34.355369190476758</v>
      </c>
      <c r="BD87" s="56">
        <v>20.236220472440898</v>
      </c>
      <c r="BE87" s="56">
        <v>20.236220472440898</v>
      </c>
      <c r="BF87" s="56">
        <v>11.417322834645701</v>
      </c>
      <c r="BG87" s="378">
        <f t="shared" si="11"/>
        <v>7.6616839999999839E-2</v>
      </c>
      <c r="BH87" s="80">
        <v>36</v>
      </c>
      <c r="BI87" s="114" t="s">
        <v>3532</v>
      </c>
      <c r="BJ87" s="50" t="s">
        <v>4050</v>
      </c>
      <c r="BK87" s="81" t="s">
        <v>4066</v>
      </c>
      <c r="BL87" s="29" t="s">
        <v>5448</v>
      </c>
      <c r="BM87" s="29" t="s">
        <v>5506</v>
      </c>
      <c r="BN87" s="81" t="s">
        <v>5507</v>
      </c>
      <c r="BO87" s="81" t="s">
        <v>5477</v>
      </c>
      <c r="BP87" s="81" t="s">
        <v>5504</v>
      </c>
      <c r="BQ87" s="81" t="s">
        <v>4068</v>
      </c>
      <c r="BR87" s="81"/>
      <c r="BS87" s="81"/>
      <c r="BT87" s="81"/>
      <c r="BU87" s="313" t="s">
        <v>6448</v>
      </c>
      <c r="BV87" s="377" t="s">
        <v>8427</v>
      </c>
      <c r="BW87" s="313" t="s">
        <v>6449</v>
      </c>
      <c r="BX87" s="377" t="s">
        <v>8428</v>
      </c>
      <c r="BY87" s="93" t="str">
        <f t="shared" si="12"/>
        <v>MR304 Double Standard, 17x8.5, 0mm Offset, 8x170, 130.81mm Centerbore, Machined - Clear Coat</v>
      </c>
      <c r="BZ87" s="81" t="s">
        <v>3878</v>
      </c>
      <c r="CA87" s="81" t="s">
        <v>3879</v>
      </c>
      <c r="CB87" s="81" t="str">
        <f t="shared" si="13"/>
        <v>STREET (3XX)</v>
      </c>
    </row>
    <row r="88" spans="1:80" s="38" customFormat="1" ht="15" customHeight="1">
      <c r="A88" s="22">
        <f t="shared" si="7"/>
        <v>86</v>
      </c>
      <c r="B88" s="99" t="s">
        <v>84</v>
      </c>
      <c r="C88" s="99" t="s">
        <v>1072</v>
      </c>
      <c r="D88" s="5" t="s">
        <v>1116</v>
      </c>
      <c r="E88" s="91" t="str">
        <f>CONCATENATE(LEFT(D88,5),VLOOKUP(CONCATENATE(N88,"x",O88),'PART NUMBER GUIDE'!$B$9:$C$49,2,FALSE),VLOOKUP(CONCATENATE(P88, V88), 'PART NUMBER GUIDE'!$Q$6:$R$91, 2, FALSE),VLOOKUP(Y88,'PART NUMBER GUIDE'!$J$8:$K$43,2, FALSE),IF(U88="N/A",IF(ABS(S88)&lt;10,"0"&amp;ABS(S88),ABS(S88)),CONCATENATE(LEFT(U88,1),RIGHT(U88,1))), F88, G88)</f>
        <v>MR30478587900</v>
      </c>
      <c r="F88" s="90"/>
      <c r="G88" s="90"/>
      <c r="H88" s="79" t="s">
        <v>4777</v>
      </c>
      <c r="I88" s="318">
        <v>44210</v>
      </c>
      <c r="J88" s="85" t="s">
        <v>1265</v>
      </c>
      <c r="K88" s="342">
        <v>285</v>
      </c>
      <c r="L88" s="92">
        <f t="shared" si="8"/>
        <v>285</v>
      </c>
      <c r="M88" s="344"/>
      <c r="N88" s="5">
        <v>17</v>
      </c>
      <c r="O88" s="8">
        <v>8.5</v>
      </c>
      <c r="P88" s="99" t="str">
        <f t="shared" si="9"/>
        <v>8x170</v>
      </c>
      <c r="Q88" s="3">
        <v>8</v>
      </c>
      <c r="R88" s="3">
        <v>170</v>
      </c>
      <c r="S88" s="3">
        <v>0</v>
      </c>
      <c r="T88" s="16">
        <v>4.75</v>
      </c>
      <c r="U88" s="100" t="s">
        <v>85</v>
      </c>
      <c r="V88" s="16">
        <v>130.81</v>
      </c>
      <c r="W88" s="8">
        <v>28.92</v>
      </c>
      <c r="X88" s="51">
        <v>3640</v>
      </c>
      <c r="Y88" s="78" t="s">
        <v>2297</v>
      </c>
      <c r="Z88" s="79" t="s">
        <v>2988</v>
      </c>
      <c r="AA88" s="51" t="str">
        <f t="shared" si="10"/>
        <v>17x8.5, 8x170, 0 OS</v>
      </c>
      <c r="AB88" s="80" t="s">
        <v>1851</v>
      </c>
      <c r="AC88" s="89">
        <f>_xlfn.IFNA(VLOOKUP(AB88,ACCESSORIES!F:J,5,FALSE),"N/A")</f>
        <v>33</v>
      </c>
      <c r="AD88" s="87" t="s">
        <v>85</v>
      </c>
      <c r="AE88" s="99" t="s">
        <v>85</v>
      </c>
      <c r="AF88" s="3" t="s">
        <v>3005</v>
      </c>
      <c r="AG88" s="80" t="s">
        <v>1938</v>
      </c>
      <c r="AH88" s="9">
        <f>_xlfn.IFNA(VLOOKUP(AG88,ACCESSORIES!F:J,5,FALSE),"N/A")</f>
        <v>1.1000000000000001</v>
      </c>
      <c r="AI88" s="99" t="s">
        <v>266</v>
      </c>
      <c r="AJ88" s="99" t="s">
        <v>85</v>
      </c>
      <c r="AK88" s="40" t="str">
        <f>_xlfn.IFNA(VLOOKUP(AJ88,ACCESSORIES!F:J,5,FALSE),"N/A")</f>
        <v>N/A</v>
      </c>
      <c r="AL88" s="99" t="s">
        <v>85</v>
      </c>
      <c r="AM88" s="99">
        <v>16.2</v>
      </c>
      <c r="AN88" s="99">
        <v>200</v>
      </c>
      <c r="AO88" s="25">
        <v>0</v>
      </c>
      <c r="AP88" s="25">
        <v>0</v>
      </c>
      <c r="AQ88" s="25">
        <v>29.7</v>
      </c>
      <c r="AR88" s="25">
        <v>27.3</v>
      </c>
      <c r="AS88" s="25">
        <v>207.7</v>
      </c>
      <c r="AT88" s="101">
        <v>203.3</v>
      </c>
      <c r="AU88" s="100">
        <v>128</v>
      </c>
      <c r="AV88" s="54">
        <v>97.7</v>
      </c>
      <c r="AW88" s="54">
        <v>107</v>
      </c>
      <c r="AX88" s="54">
        <v>66</v>
      </c>
      <c r="AY88" s="99" t="s">
        <v>85</v>
      </c>
      <c r="AZ88" s="98" t="str">
        <f>_xlfn.IFNA(VLOOKUP(AY88,ACCESSORIES!F:J,5,FALSE),"N/A")</f>
        <v>N/A</v>
      </c>
      <c r="BA88" s="99" t="s">
        <v>85</v>
      </c>
      <c r="BB88" s="98" t="str">
        <f>_xlfn.IFNA(VLOOKUP(BA88,ACCESSORIES!F:J,5,FALSE),"N/A")</f>
        <v>N/A</v>
      </c>
      <c r="BC88" s="77">
        <v>33.767469824650419</v>
      </c>
      <c r="BD88" s="56">
        <v>20.236220472440898</v>
      </c>
      <c r="BE88" s="56">
        <v>20.236220472440898</v>
      </c>
      <c r="BF88" s="56">
        <v>11.417322834645701</v>
      </c>
      <c r="BG88" s="378">
        <f t="shared" si="11"/>
        <v>7.6616839999999839E-2</v>
      </c>
      <c r="BH88" s="80">
        <v>36</v>
      </c>
      <c r="BI88" s="114" t="s">
        <v>3532</v>
      </c>
      <c r="BJ88" s="50" t="s">
        <v>4050</v>
      </c>
      <c r="BK88" s="81" t="s">
        <v>4066</v>
      </c>
      <c r="BL88" s="29" t="s">
        <v>5448</v>
      </c>
      <c r="BM88" s="29" t="s">
        <v>5506</v>
      </c>
      <c r="BN88" s="81" t="s">
        <v>5507</v>
      </c>
      <c r="BO88" s="81" t="s">
        <v>5477</v>
      </c>
      <c r="BP88" s="81" t="s">
        <v>5504</v>
      </c>
      <c r="BQ88" s="81" t="s">
        <v>4068</v>
      </c>
      <c r="BR88" s="81"/>
      <c r="BS88" s="81"/>
      <c r="BT88" s="81"/>
      <c r="BU88" s="313" t="s">
        <v>6446</v>
      </c>
      <c r="BV88" s="377" t="s">
        <v>8170</v>
      </c>
      <c r="BW88" s="313" t="s">
        <v>6447</v>
      </c>
      <c r="BX88" s="377" t="s">
        <v>8171</v>
      </c>
      <c r="BY88" s="93" t="str">
        <f t="shared" si="12"/>
        <v>MR304 Double Standard, 17x8.5, 0mm Offset, 8x170, 130.81mm Centerbore, Method Bronze</v>
      </c>
      <c r="BZ88" s="81" t="s">
        <v>3878</v>
      </c>
      <c r="CA88" s="81" t="s">
        <v>3879</v>
      </c>
      <c r="CB88" s="81" t="str">
        <f t="shared" si="13"/>
        <v>STREET (3XX)</v>
      </c>
    </row>
    <row r="89" spans="1:80" s="38" customFormat="1" ht="15" customHeight="1">
      <c r="A89" s="22">
        <f t="shared" si="7"/>
        <v>87</v>
      </c>
      <c r="B89" s="99" t="s">
        <v>84</v>
      </c>
      <c r="C89" s="99" t="s">
        <v>1072</v>
      </c>
      <c r="D89" s="5" t="s">
        <v>1116</v>
      </c>
      <c r="E89" s="91" t="str">
        <f>CONCATENATE(LEFT(D89,5),VLOOKUP(CONCATENATE(N89,"x",O89),'PART NUMBER GUIDE'!$B$9:$C$49,2,FALSE),VLOOKUP(CONCATENATE(P89, V89), 'PART NUMBER GUIDE'!$Q$6:$R$91, 2, FALSE),VLOOKUP(Y89,'PART NUMBER GUIDE'!$J$8:$K$43,2, FALSE),IF(U89="N/A",IF(ABS(S89)&lt;10,"0"&amp;ABS(S89),ABS(S89)),CONCATENATE(LEFT(U89,1),RIGHT(U89,1))), F89, G89)</f>
        <v>MR30489016518</v>
      </c>
      <c r="F89" s="90"/>
      <c r="G89" s="90"/>
      <c r="H89" s="79" t="s">
        <v>417</v>
      </c>
      <c r="I89" s="318">
        <v>40909</v>
      </c>
      <c r="J89" s="85" t="s">
        <v>1265</v>
      </c>
      <c r="K89" s="342">
        <v>329</v>
      </c>
      <c r="L89" s="92">
        <f t="shared" si="8"/>
        <v>329</v>
      </c>
      <c r="M89" s="344"/>
      <c r="N89" s="5">
        <v>18</v>
      </c>
      <c r="O89" s="8">
        <v>9</v>
      </c>
      <c r="P89" s="99" t="str">
        <f t="shared" si="9"/>
        <v>6x135</v>
      </c>
      <c r="Q89" s="3">
        <v>6</v>
      </c>
      <c r="R89" s="3">
        <v>135</v>
      </c>
      <c r="S89" s="3">
        <v>18</v>
      </c>
      <c r="T89" s="16">
        <v>5.75</v>
      </c>
      <c r="U89" s="100" t="s">
        <v>85</v>
      </c>
      <c r="V89" s="16">
        <v>94</v>
      </c>
      <c r="W89" s="8">
        <v>32.479999999999997</v>
      </c>
      <c r="X89" s="51">
        <v>2500</v>
      </c>
      <c r="Y89" s="78" t="s">
        <v>2294</v>
      </c>
      <c r="Z89" s="79" t="s">
        <v>2987</v>
      </c>
      <c r="AA89" s="51" t="str">
        <f t="shared" si="10"/>
        <v>18x9, 6x135, 18 OS</v>
      </c>
      <c r="AB89" s="80" t="s">
        <v>1593</v>
      </c>
      <c r="AC89" s="89">
        <f>_xlfn.IFNA(VLOOKUP(AB89,ACCESSORIES!F:J,5,FALSE),"N/A")</f>
        <v>33</v>
      </c>
      <c r="AD89" s="87" t="s">
        <v>85</v>
      </c>
      <c r="AE89" s="80" t="s">
        <v>85</v>
      </c>
      <c r="AF89" s="80" t="s">
        <v>3000</v>
      </c>
      <c r="AG89" s="80" t="s">
        <v>1938</v>
      </c>
      <c r="AH89" s="9">
        <f>_xlfn.IFNA(VLOOKUP(AG89,ACCESSORIES!F:J,5,FALSE),"N/A")</f>
        <v>1.1000000000000001</v>
      </c>
      <c r="AI89" s="99" t="s">
        <v>266</v>
      </c>
      <c r="AJ89" s="99" t="s">
        <v>85</v>
      </c>
      <c r="AK89" s="40" t="str">
        <f>_xlfn.IFNA(VLOOKUP(AJ89,ACCESSORIES!F:J,5,FALSE),"N/A")</f>
        <v>N/A</v>
      </c>
      <c r="AL89" s="99" t="s">
        <v>85</v>
      </c>
      <c r="AM89" s="99">
        <v>16.2</v>
      </c>
      <c r="AN89" s="99">
        <v>170</v>
      </c>
      <c r="AO89" s="25">
        <v>5.9</v>
      </c>
      <c r="AP89" s="25">
        <v>17.8</v>
      </c>
      <c r="AQ89" s="25">
        <v>34.299999999999997</v>
      </c>
      <c r="AR89" s="25">
        <v>31.3</v>
      </c>
      <c r="AS89" s="25">
        <v>217.8</v>
      </c>
      <c r="AT89" s="101">
        <v>213.3</v>
      </c>
      <c r="AU89" s="100">
        <v>88.2</v>
      </c>
      <c r="AV89" s="54">
        <v>52.7</v>
      </c>
      <c r="AW89" s="54">
        <v>75</v>
      </c>
      <c r="AX89" s="54">
        <v>62</v>
      </c>
      <c r="AY89" s="99" t="s">
        <v>85</v>
      </c>
      <c r="AZ89" s="98" t="str">
        <f>_xlfn.IFNA(VLOOKUP(AY89,ACCESSORIES!F:J,5,FALSE),"N/A")</f>
        <v>N/A</v>
      </c>
      <c r="BA89" s="99" t="s">
        <v>85</v>
      </c>
      <c r="BB89" s="98" t="str">
        <f>_xlfn.IFNA(VLOOKUP(BA89,ACCESSORIES!F:J,5,FALSE),"N/A")</f>
        <v>N/A</v>
      </c>
      <c r="BC89" s="77">
        <v>36.74371036414626</v>
      </c>
      <c r="BD89" s="56">
        <v>21.141732283464599</v>
      </c>
      <c r="BE89" s="56">
        <v>21.141732283464599</v>
      </c>
      <c r="BF89" s="56">
        <v>11.929133858267701</v>
      </c>
      <c r="BG89" s="378">
        <f t="shared" si="11"/>
        <v>8.7375807000000152E-2</v>
      </c>
      <c r="BH89" s="80">
        <v>36</v>
      </c>
      <c r="BI89" s="114" t="s">
        <v>3532</v>
      </c>
      <c r="BJ89" s="50" t="s">
        <v>4050</v>
      </c>
      <c r="BK89" s="81" t="s">
        <v>4066</v>
      </c>
      <c r="BL89" s="29" t="s">
        <v>5448</v>
      </c>
      <c r="BM89" s="29" t="s">
        <v>5506</v>
      </c>
      <c r="BN89" s="81" t="s">
        <v>5507</v>
      </c>
      <c r="BO89" s="81" t="s">
        <v>5477</v>
      </c>
      <c r="BP89" s="81" t="s">
        <v>5504</v>
      </c>
      <c r="BQ89" s="81" t="s">
        <v>4068</v>
      </c>
      <c r="BR89" s="81"/>
      <c r="BS89" s="81"/>
      <c r="BT89" s="81"/>
      <c r="BU89" s="313" t="s">
        <v>6437</v>
      </c>
      <c r="BV89" s="377" t="s">
        <v>8240</v>
      </c>
      <c r="BW89" s="313" t="s">
        <v>6439</v>
      </c>
      <c r="BX89" s="377" t="s">
        <v>8241</v>
      </c>
      <c r="BY89" s="93" t="str">
        <f t="shared" si="12"/>
        <v>MR304 Double Standard, 18x9, +18mm Offset, 6x135, 94mm Centerbore, Matte Black</v>
      </c>
      <c r="BZ89" s="81" t="s">
        <v>3878</v>
      </c>
      <c r="CA89" s="81" t="s">
        <v>3879</v>
      </c>
      <c r="CB89" s="81" t="str">
        <f t="shared" si="13"/>
        <v>STREET (3XX)</v>
      </c>
    </row>
    <row r="90" spans="1:80" s="38" customFormat="1" ht="15" customHeight="1">
      <c r="A90" s="22">
        <f t="shared" si="7"/>
        <v>88</v>
      </c>
      <c r="B90" s="99" t="s">
        <v>84</v>
      </c>
      <c r="C90" s="99" t="s">
        <v>1072</v>
      </c>
      <c r="D90" s="5" t="s">
        <v>1116</v>
      </c>
      <c r="E90" s="91" t="str">
        <f>CONCATENATE(LEFT(D90,5),VLOOKUP(CONCATENATE(N90,"x",O90),'PART NUMBER GUIDE'!$B$9:$C$49,2,FALSE),VLOOKUP(CONCATENATE(P90, V90), 'PART NUMBER GUIDE'!$Q$6:$R$91, 2, FALSE),VLOOKUP(Y90,'PART NUMBER GUIDE'!$J$8:$K$43,2, FALSE),IF(U90="N/A",IF(ABS(S90)&lt;10,"0"&amp;ABS(S90),ABS(S90)),CONCATENATE(LEFT(U90,1),RIGHT(U90,1))), F90, G90)</f>
        <v>MR30489050512N</v>
      </c>
      <c r="F90" s="90" t="s">
        <v>2224</v>
      </c>
      <c r="G90" s="90"/>
      <c r="H90" s="79" t="s">
        <v>420</v>
      </c>
      <c r="I90" s="318">
        <v>40909</v>
      </c>
      <c r="J90" s="85" t="s">
        <v>1265</v>
      </c>
      <c r="K90" s="342">
        <v>329</v>
      </c>
      <c r="L90" s="92">
        <f t="shared" si="8"/>
        <v>329</v>
      </c>
      <c r="M90" s="344"/>
      <c r="N90" s="5">
        <v>18</v>
      </c>
      <c r="O90" s="8">
        <v>9</v>
      </c>
      <c r="P90" s="99" t="str">
        <f t="shared" si="9"/>
        <v>5x5</v>
      </c>
      <c r="Q90" s="3">
        <v>5</v>
      </c>
      <c r="R90" s="3">
        <v>5</v>
      </c>
      <c r="S90" s="3">
        <v>-12</v>
      </c>
      <c r="T90" s="18">
        <v>4.5</v>
      </c>
      <c r="U90" s="100" t="s">
        <v>85</v>
      </c>
      <c r="V90" s="16">
        <v>94</v>
      </c>
      <c r="W90" s="8">
        <v>31.09</v>
      </c>
      <c r="X90" s="51">
        <v>2500</v>
      </c>
      <c r="Y90" s="78" t="s">
        <v>2294</v>
      </c>
      <c r="Z90" s="79" t="s">
        <v>2987</v>
      </c>
      <c r="AA90" s="51" t="str">
        <f t="shared" si="10"/>
        <v>18x9, 5x5, -12 OS</v>
      </c>
      <c r="AB90" s="80" t="s">
        <v>1593</v>
      </c>
      <c r="AC90" s="89">
        <f>_xlfn.IFNA(VLOOKUP(AB90,ACCESSORIES!F:J,5,FALSE),"N/A")</f>
        <v>33</v>
      </c>
      <c r="AD90" s="87" t="s">
        <v>85</v>
      </c>
      <c r="AE90" s="80" t="s">
        <v>85</v>
      </c>
      <c r="AF90" s="80" t="s">
        <v>3000</v>
      </c>
      <c r="AG90" s="80" t="s">
        <v>1938</v>
      </c>
      <c r="AH90" s="9">
        <f>_xlfn.IFNA(VLOOKUP(AG90,ACCESSORIES!F:J,5,FALSE),"N/A")</f>
        <v>1.1000000000000001</v>
      </c>
      <c r="AI90" s="99" t="s">
        <v>266</v>
      </c>
      <c r="AJ90" s="99" t="s">
        <v>85</v>
      </c>
      <c r="AK90" s="40" t="str">
        <f>_xlfn.IFNA(VLOOKUP(AJ90,ACCESSORIES!F:J,5,FALSE),"N/A")</f>
        <v>N/A</v>
      </c>
      <c r="AL90" s="99" t="s">
        <v>85</v>
      </c>
      <c r="AM90" s="99">
        <v>16.2</v>
      </c>
      <c r="AN90" s="99">
        <v>155</v>
      </c>
      <c r="AO90" s="25">
        <v>13</v>
      </c>
      <c r="AP90" s="25">
        <v>23.2</v>
      </c>
      <c r="AQ90" s="25">
        <v>28.9</v>
      </c>
      <c r="AR90" s="25">
        <v>24.3</v>
      </c>
      <c r="AS90" s="25">
        <v>220.4</v>
      </c>
      <c r="AT90" s="101">
        <v>215.3</v>
      </c>
      <c r="AU90" s="100">
        <v>88.2</v>
      </c>
      <c r="AV90" s="54">
        <v>52.7</v>
      </c>
      <c r="AW90" s="54">
        <v>75</v>
      </c>
      <c r="AX90" s="54">
        <v>98</v>
      </c>
      <c r="AY90" s="99" t="s">
        <v>85</v>
      </c>
      <c r="AZ90" s="98" t="str">
        <f>_xlfn.IFNA(VLOOKUP(AY90,ACCESSORIES!F:J,5,FALSE),"N/A")</f>
        <v>N/A</v>
      </c>
      <c r="BA90" s="99" t="s">
        <v>85</v>
      </c>
      <c r="BB90" s="98" t="str">
        <f>_xlfn.IFNA(VLOOKUP(BA90,ACCESSORIES!F:J,5,FALSE),"N/A")</f>
        <v>N/A</v>
      </c>
      <c r="BC90" s="77">
        <v>35.604655342857725</v>
      </c>
      <c r="BD90" s="56">
        <v>21.141732283464599</v>
      </c>
      <c r="BE90" s="56">
        <v>21.141732283464599</v>
      </c>
      <c r="BF90" s="56">
        <v>11.929133858267701</v>
      </c>
      <c r="BG90" s="378">
        <f t="shared" si="11"/>
        <v>8.7375807000000152E-2</v>
      </c>
      <c r="BH90" s="80">
        <v>36</v>
      </c>
      <c r="BI90" s="114" t="s">
        <v>3532</v>
      </c>
      <c r="BJ90" s="50" t="s">
        <v>4050</v>
      </c>
      <c r="BK90" s="81" t="s">
        <v>4066</v>
      </c>
      <c r="BL90" s="29" t="s">
        <v>5448</v>
      </c>
      <c r="BM90" s="29" t="s">
        <v>5506</v>
      </c>
      <c r="BN90" s="81" t="s">
        <v>5507</v>
      </c>
      <c r="BO90" s="81" t="s">
        <v>5477</v>
      </c>
      <c r="BP90" s="81" t="s">
        <v>5504</v>
      </c>
      <c r="BQ90" s="81" t="s">
        <v>4068</v>
      </c>
      <c r="BR90" s="81"/>
      <c r="BS90" s="81"/>
      <c r="BT90" s="81"/>
      <c r="BU90" s="313" t="s">
        <v>6426</v>
      </c>
      <c r="BV90" s="377" t="s">
        <v>8446</v>
      </c>
      <c r="BW90" s="313" t="s">
        <v>6429</v>
      </c>
      <c r="BX90" s="377" t="s">
        <v>8447</v>
      </c>
      <c r="BY90" s="93" t="str">
        <f t="shared" si="12"/>
        <v>MR304 Double Standard, 18x9, -12mm Offset, 5x5, 94mm Centerbore, Matte Black</v>
      </c>
      <c r="BZ90" s="81" t="s">
        <v>3878</v>
      </c>
      <c r="CA90" s="81" t="s">
        <v>3879</v>
      </c>
      <c r="CB90" s="81" t="str">
        <f t="shared" si="13"/>
        <v>STREET (3XX)</v>
      </c>
    </row>
    <row r="91" spans="1:80" s="38" customFormat="1" ht="15" customHeight="1">
      <c r="A91" s="22">
        <f t="shared" si="7"/>
        <v>89</v>
      </c>
      <c r="B91" s="99" t="s">
        <v>84</v>
      </c>
      <c r="C91" s="99" t="s">
        <v>1072</v>
      </c>
      <c r="D91" s="5" t="s">
        <v>1116</v>
      </c>
      <c r="E91" s="91" t="str">
        <f>CONCATENATE(LEFT(D91,5),VLOOKUP(CONCATENATE(N91,"x",O91),'PART NUMBER GUIDE'!$B$9:$C$49,2,FALSE),VLOOKUP(CONCATENATE(P91, V91), 'PART NUMBER GUIDE'!$Q$6:$R$91, 2, FALSE),VLOOKUP(Y91,'PART NUMBER GUIDE'!$J$8:$K$43,2, FALSE),IF(U91="N/A",IF(ABS(S91)&lt;10,"0"&amp;ABS(S91),ABS(S91)),CONCATENATE(LEFT(U91,1),RIGHT(U91,1))), F91, G91)</f>
        <v>MR30489058525</v>
      </c>
      <c r="F91" s="90"/>
      <c r="G91" s="90"/>
      <c r="H91" s="79" t="s">
        <v>424</v>
      </c>
      <c r="I91" s="318">
        <v>40909</v>
      </c>
      <c r="J91" s="85" t="s">
        <v>1265</v>
      </c>
      <c r="K91" s="342">
        <v>329</v>
      </c>
      <c r="L91" s="92">
        <f t="shared" si="8"/>
        <v>329</v>
      </c>
      <c r="M91" s="344"/>
      <c r="N91" s="5">
        <v>18</v>
      </c>
      <c r="O91" s="8">
        <v>9</v>
      </c>
      <c r="P91" s="99" t="str">
        <f t="shared" si="9"/>
        <v>5x150</v>
      </c>
      <c r="Q91" s="3">
        <v>5</v>
      </c>
      <c r="R91" s="3">
        <v>150</v>
      </c>
      <c r="S91" s="3">
        <v>25</v>
      </c>
      <c r="T91" s="16">
        <v>6</v>
      </c>
      <c r="U91" s="100" t="s">
        <v>85</v>
      </c>
      <c r="V91" s="16">
        <v>116.5</v>
      </c>
      <c r="W91" s="8">
        <v>31.16</v>
      </c>
      <c r="X91" s="51">
        <v>2500</v>
      </c>
      <c r="Y91" s="78" t="s">
        <v>2294</v>
      </c>
      <c r="Z91" s="79" t="s">
        <v>2987</v>
      </c>
      <c r="AA91" s="51" t="str">
        <f t="shared" si="10"/>
        <v>18x9, 5x150, 25 OS</v>
      </c>
      <c r="AB91" s="80" t="s">
        <v>1600</v>
      </c>
      <c r="AC91" s="89">
        <f>_xlfn.IFNA(VLOOKUP(AB91,ACCESSORIES!F:J,5,FALSE),"N/A")</f>
        <v>33</v>
      </c>
      <c r="AD91" s="87" t="s">
        <v>85</v>
      </c>
      <c r="AE91" s="80" t="s">
        <v>85</v>
      </c>
      <c r="AF91" s="99" t="s">
        <v>3003</v>
      </c>
      <c r="AG91" s="80" t="s">
        <v>1938</v>
      </c>
      <c r="AH91" s="9">
        <f>_xlfn.IFNA(VLOOKUP(AG91,ACCESSORIES!F:J,5,FALSE),"N/A")</f>
        <v>1.1000000000000001</v>
      </c>
      <c r="AI91" s="99" t="s">
        <v>266</v>
      </c>
      <c r="AJ91" s="99" t="s">
        <v>85</v>
      </c>
      <c r="AK91" s="40" t="str">
        <f>_xlfn.IFNA(VLOOKUP(AJ91,ACCESSORIES!F:J,5,FALSE),"N/A")</f>
        <v>N/A</v>
      </c>
      <c r="AL91" s="99" t="s">
        <v>85</v>
      </c>
      <c r="AM91" s="99">
        <v>16.2</v>
      </c>
      <c r="AN91" s="99">
        <v>190</v>
      </c>
      <c r="AO91" s="25">
        <v>0</v>
      </c>
      <c r="AP91" s="25">
        <v>10.4</v>
      </c>
      <c r="AQ91" s="25">
        <v>24.9</v>
      </c>
      <c r="AR91" s="25">
        <v>24.3</v>
      </c>
      <c r="AS91" s="25">
        <v>217.2</v>
      </c>
      <c r="AT91" s="101">
        <v>211.3</v>
      </c>
      <c r="AU91" s="100">
        <v>110.7</v>
      </c>
      <c r="AV91" s="54">
        <v>46.7</v>
      </c>
      <c r="AW91" s="54">
        <v>46.7</v>
      </c>
      <c r="AX91" s="54">
        <v>62</v>
      </c>
      <c r="AY91" s="99" t="s">
        <v>85</v>
      </c>
      <c r="AZ91" s="98" t="str">
        <f>_xlfn.IFNA(VLOOKUP(AY91,ACCESSORIES!F:J,5,FALSE),"N/A")</f>
        <v>N/A</v>
      </c>
      <c r="BA91" s="99" t="s">
        <v>85</v>
      </c>
      <c r="BB91" s="98" t="str">
        <f>_xlfn.IFNA(VLOOKUP(BA91,ACCESSORIES!F:J,5,FALSE),"N/A")</f>
        <v>N/A</v>
      </c>
      <c r="BC91" s="77">
        <v>35.567911632493583</v>
      </c>
      <c r="BD91" s="56">
        <v>21.141732283464599</v>
      </c>
      <c r="BE91" s="56">
        <v>21.141732283464599</v>
      </c>
      <c r="BF91" s="56">
        <v>11.929133858267701</v>
      </c>
      <c r="BG91" s="378">
        <f t="shared" si="11"/>
        <v>8.7375807000000152E-2</v>
      </c>
      <c r="BH91" s="80">
        <v>36</v>
      </c>
      <c r="BI91" s="114" t="s">
        <v>3532</v>
      </c>
      <c r="BJ91" s="50" t="s">
        <v>4050</v>
      </c>
      <c r="BK91" s="81" t="s">
        <v>4066</v>
      </c>
      <c r="BL91" s="29" t="s">
        <v>5448</v>
      </c>
      <c r="BM91" s="29" t="s">
        <v>5506</v>
      </c>
      <c r="BN91" s="81" t="s">
        <v>5507</v>
      </c>
      <c r="BO91" s="81" t="s">
        <v>5477</v>
      </c>
      <c r="BP91" s="81" t="s">
        <v>5504</v>
      </c>
      <c r="BQ91" s="81" t="s">
        <v>4068</v>
      </c>
      <c r="BR91" s="81"/>
      <c r="BS91" s="81"/>
      <c r="BT91" s="81"/>
      <c r="BU91" s="313" t="s">
        <v>6426</v>
      </c>
      <c r="BV91" s="377" t="s">
        <v>8446</v>
      </c>
      <c r="BW91" s="313" t="s">
        <v>6429</v>
      </c>
      <c r="BX91" s="377" t="s">
        <v>8447</v>
      </c>
      <c r="BY91" s="93" t="str">
        <f t="shared" si="12"/>
        <v>MR304 Double Standard, 18x9, +25mm Offset, 5x150, 116.5mm Centerbore, Matte Black</v>
      </c>
      <c r="BZ91" s="81" t="s">
        <v>3878</v>
      </c>
      <c r="CA91" s="81" t="s">
        <v>3879</v>
      </c>
      <c r="CB91" s="81" t="str">
        <f t="shared" si="13"/>
        <v>STREET (3XX)</v>
      </c>
    </row>
    <row r="92" spans="1:80" s="38" customFormat="1" ht="15" customHeight="1">
      <c r="A92" s="22">
        <f t="shared" si="7"/>
        <v>90</v>
      </c>
      <c r="B92" s="99" t="s">
        <v>84</v>
      </c>
      <c r="C92" s="99" t="s">
        <v>1072</v>
      </c>
      <c r="D92" s="5" t="s">
        <v>1116</v>
      </c>
      <c r="E92" s="91" t="str">
        <f>CONCATENATE(LEFT(D92,5),VLOOKUP(CONCATENATE(N92,"x",O92),'PART NUMBER GUIDE'!$B$9:$C$49,2,FALSE),VLOOKUP(CONCATENATE(P92, V92), 'PART NUMBER GUIDE'!$Q$6:$R$91, 2, FALSE),VLOOKUP(Y92,'PART NUMBER GUIDE'!$J$8:$K$43,2, FALSE),IF(U92="N/A",IF(ABS(S92)&lt;10,"0"&amp;ABS(S92),ABS(S92)),CONCATENATE(LEFT(U92,1),RIGHT(U92,1))), F92, G92)</f>
        <v>MR30489058925</v>
      </c>
      <c r="F92" s="90"/>
      <c r="G92" s="90"/>
      <c r="H92" s="79" t="s">
        <v>4899</v>
      </c>
      <c r="I92" s="318">
        <v>44253</v>
      </c>
      <c r="J92" s="85" t="s">
        <v>1265</v>
      </c>
      <c r="K92" s="342">
        <v>329</v>
      </c>
      <c r="L92" s="92">
        <f t="shared" si="8"/>
        <v>329</v>
      </c>
      <c r="M92" s="344"/>
      <c r="N92" s="5">
        <v>18</v>
      </c>
      <c r="O92" s="8">
        <v>9</v>
      </c>
      <c r="P92" s="99" t="str">
        <f t="shared" si="9"/>
        <v>5x150</v>
      </c>
      <c r="Q92" s="3">
        <v>5</v>
      </c>
      <c r="R92" s="3">
        <v>150</v>
      </c>
      <c r="S92" s="3">
        <v>25</v>
      </c>
      <c r="T92" s="16">
        <v>6</v>
      </c>
      <c r="U92" s="100" t="s">
        <v>85</v>
      </c>
      <c r="V92" s="16">
        <v>116.5</v>
      </c>
      <c r="W92" s="8">
        <v>31.93</v>
      </c>
      <c r="X92" s="51">
        <v>2500</v>
      </c>
      <c r="Y92" s="78" t="s">
        <v>2297</v>
      </c>
      <c r="Z92" s="79" t="s">
        <v>2988</v>
      </c>
      <c r="AA92" s="51" t="str">
        <f t="shared" si="10"/>
        <v>18x9, 5x150, 25 OS</v>
      </c>
      <c r="AB92" s="80" t="s">
        <v>1600</v>
      </c>
      <c r="AC92" s="89">
        <f>_xlfn.IFNA(VLOOKUP(AB92,ACCESSORIES!F:J,5,FALSE),"N/A")</f>
        <v>33</v>
      </c>
      <c r="AD92" s="87" t="s">
        <v>85</v>
      </c>
      <c r="AE92" s="99" t="s">
        <v>85</v>
      </c>
      <c r="AF92" s="99" t="s">
        <v>3003</v>
      </c>
      <c r="AG92" s="80" t="s">
        <v>1938</v>
      </c>
      <c r="AH92" s="9">
        <f>_xlfn.IFNA(VLOOKUP(AG92,ACCESSORIES!F:J,5,FALSE),"N/A")</f>
        <v>1.1000000000000001</v>
      </c>
      <c r="AI92" s="99" t="s">
        <v>266</v>
      </c>
      <c r="AJ92" s="99" t="s">
        <v>85</v>
      </c>
      <c r="AK92" s="40" t="str">
        <f>_xlfn.IFNA(VLOOKUP(AJ92,ACCESSORIES!F:J,5,FALSE),"N/A")</f>
        <v>N/A</v>
      </c>
      <c r="AL92" s="99" t="s">
        <v>85</v>
      </c>
      <c r="AM92" s="99">
        <v>16.2</v>
      </c>
      <c r="AN92" s="99">
        <v>190</v>
      </c>
      <c r="AO92" s="25">
        <v>0</v>
      </c>
      <c r="AP92" s="25">
        <v>10.4</v>
      </c>
      <c r="AQ92" s="25">
        <v>24.9</v>
      </c>
      <c r="AR92" s="25">
        <v>24.3</v>
      </c>
      <c r="AS92" s="25">
        <v>217.2</v>
      </c>
      <c r="AT92" s="101">
        <v>211.3</v>
      </c>
      <c r="AU92" s="100">
        <v>110.7</v>
      </c>
      <c r="AV92" s="54">
        <v>46.7</v>
      </c>
      <c r="AW92" s="54">
        <v>46.7</v>
      </c>
      <c r="AX92" s="54">
        <v>62</v>
      </c>
      <c r="AY92" s="99" t="s">
        <v>85</v>
      </c>
      <c r="AZ92" s="98" t="str">
        <f>_xlfn.IFNA(VLOOKUP(AY92,ACCESSORIES!F:J,5,FALSE),"N/A")</f>
        <v>N/A</v>
      </c>
      <c r="BA92" s="99" t="s">
        <v>85</v>
      </c>
      <c r="BB92" s="98" t="str">
        <f>_xlfn.IFNA(VLOOKUP(BA92,ACCESSORIES!F:J,5,FALSE),"N/A")</f>
        <v>N/A</v>
      </c>
      <c r="BC92" s="77">
        <v>36.339529550140647</v>
      </c>
      <c r="BD92" s="56">
        <v>21.141732283464599</v>
      </c>
      <c r="BE92" s="56">
        <v>21.141732283464599</v>
      </c>
      <c r="BF92" s="56">
        <v>11.929133858267701</v>
      </c>
      <c r="BG92" s="378">
        <f t="shared" si="11"/>
        <v>8.7375807000000152E-2</v>
      </c>
      <c r="BH92" s="80">
        <v>36</v>
      </c>
      <c r="BI92" s="114" t="s">
        <v>3532</v>
      </c>
      <c r="BJ92" s="50" t="s">
        <v>4050</v>
      </c>
      <c r="BK92" s="81" t="s">
        <v>4066</v>
      </c>
      <c r="BL92" s="29" t="s">
        <v>5448</v>
      </c>
      <c r="BM92" s="29" t="s">
        <v>5506</v>
      </c>
      <c r="BN92" s="81" t="s">
        <v>5507</v>
      </c>
      <c r="BO92" s="81" t="s">
        <v>5477</v>
      </c>
      <c r="BP92" s="81" t="s">
        <v>5504</v>
      </c>
      <c r="BQ92" s="81" t="s">
        <v>4068</v>
      </c>
      <c r="BR92" s="81"/>
      <c r="BS92" s="81"/>
      <c r="BT92" s="81"/>
      <c r="BU92" s="313" t="s">
        <v>6430</v>
      </c>
      <c r="BV92" s="377" t="s">
        <v>8425</v>
      </c>
      <c r="BW92" s="313" t="s">
        <v>6431</v>
      </c>
      <c r="BX92" s="377" t="s">
        <v>8426</v>
      </c>
      <c r="BY92" s="93" t="str">
        <f t="shared" si="12"/>
        <v>MR304 Double Standard, 18x9, +25mm Offset, 5x150, 116.5mm Centerbore, Method Bronze</v>
      </c>
      <c r="BZ92" s="81" t="s">
        <v>3878</v>
      </c>
      <c r="CA92" s="81" t="s">
        <v>3879</v>
      </c>
      <c r="CB92" s="81" t="str">
        <f t="shared" si="13"/>
        <v>STREET (3XX)</v>
      </c>
    </row>
    <row r="93" spans="1:80" s="38" customFormat="1" ht="15" customHeight="1">
      <c r="A93" s="22">
        <f t="shared" si="7"/>
        <v>91</v>
      </c>
      <c r="B93" s="99" t="s">
        <v>84</v>
      </c>
      <c r="C93" s="99" t="s">
        <v>1072</v>
      </c>
      <c r="D93" s="5" t="s">
        <v>1116</v>
      </c>
      <c r="E93" s="91" t="str">
        <f>CONCATENATE(LEFT(D93,5),VLOOKUP(CONCATENATE(N93,"x",O93),'PART NUMBER GUIDE'!$B$9:$C$49,2,FALSE),VLOOKUP(CONCATENATE(P93, V93), 'PART NUMBER GUIDE'!$Q$6:$R$91, 2, FALSE),VLOOKUP(Y93,'PART NUMBER GUIDE'!$J$8:$K$43,2, FALSE),IF(U93="N/A",IF(ABS(S93)&lt;10,"0"&amp;ABS(S93),ABS(S93)),CONCATENATE(LEFT(U93,1),RIGHT(U93,1))), F93, G93)</f>
        <v>MR30489060512N</v>
      </c>
      <c r="F93" s="90" t="s">
        <v>2224</v>
      </c>
      <c r="G93" s="90"/>
      <c r="H93" s="79" t="s">
        <v>426</v>
      </c>
      <c r="I93" s="318">
        <v>40909</v>
      </c>
      <c r="J93" s="85" t="s">
        <v>1265</v>
      </c>
      <c r="K93" s="342">
        <v>329</v>
      </c>
      <c r="L93" s="92">
        <f t="shared" si="8"/>
        <v>329</v>
      </c>
      <c r="M93" s="344"/>
      <c r="N93" s="5">
        <v>18</v>
      </c>
      <c r="O93" s="8">
        <v>9</v>
      </c>
      <c r="P93" s="99" t="str">
        <f t="shared" si="9"/>
        <v>6x5.5</v>
      </c>
      <c r="Q93" s="3">
        <v>6</v>
      </c>
      <c r="R93" s="3">
        <v>5.5</v>
      </c>
      <c r="S93" s="3">
        <v>-12</v>
      </c>
      <c r="T93" s="18">
        <v>4.5</v>
      </c>
      <c r="U93" s="100" t="s">
        <v>85</v>
      </c>
      <c r="V93" s="16">
        <v>108</v>
      </c>
      <c r="W93" s="8">
        <v>30.2</v>
      </c>
      <c r="X93" s="51">
        <v>2500</v>
      </c>
      <c r="Y93" s="78" t="s">
        <v>2294</v>
      </c>
      <c r="Z93" s="79" t="s">
        <v>2987</v>
      </c>
      <c r="AA93" s="51" t="str">
        <f t="shared" si="10"/>
        <v>18x9, 6x5.5, -12 OS</v>
      </c>
      <c r="AB93" s="80" t="s">
        <v>1597</v>
      </c>
      <c r="AC93" s="89">
        <f>_xlfn.IFNA(VLOOKUP(AB93,ACCESSORIES!F:J,5,FALSE),"N/A")</f>
        <v>33</v>
      </c>
      <c r="AD93" s="87" t="s">
        <v>85</v>
      </c>
      <c r="AE93" s="80" t="s">
        <v>85</v>
      </c>
      <c r="AF93" s="99" t="s">
        <v>3001</v>
      </c>
      <c r="AG93" s="80" t="s">
        <v>1938</v>
      </c>
      <c r="AH93" s="9">
        <f>_xlfn.IFNA(VLOOKUP(AG93,ACCESSORIES!F:J,5,FALSE),"N/A")</f>
        <v>1.1000000000000001</v>
      </c>
      <c r="AI93" s="99" t="s">
        <v>266</v>
      </c>
      <c r="AJ93" s="99" t="s">
        <v>85</v>
      </c>
      <c r="AK93" s="40" t="str">
        <f>_xlfn.IFNA(VLOOKUP(AJ93,ACCESSORIES!F:J,5,FALSE),"N/A")</f>
        <v>N/A</v>
      </c>
      <c r="AL93" s="99" t="s">
        <v>85</v>
      </c>
      <c r="AM93" s="99">
        <v>16.2</v>
      </c>
      <c r="AN93" s="99">
        <v>170</v>
      </c>
      <c r="AO93" s="25">
        <v>6</v>
      </c>
      <c r="AP93" s="25">
        <v>17.899999999999999</v>
      </c>
      <c r="AQ93" s="25">
        <v>28.9</v>
      </c>
      <c r="AR93" s="25">
        <v>24.3</v>
      </c>
      <c r="AS93" s="25">
        <v>220.4</v>
      </c>
      <c r="AT93" s="101">
        <v>215.3</v>
      </c>
      <c r="AU93" s="100">
        <v>107</v>
      </c>
      <c r="AV93" s="54">
        <v>41</v>
      </c>
      <c r="AW93" s="54">
        <v>74</v>
      </c>
      <c r="AX93" s="54">
        <v>98</v>
      </c>
      <c r="AY93" s="99" t="s">
        <v>85</v>
      </c>
      <c r="AZ93" s="98" t="str">
        <f>_xlfn.IFNA(VLOOKUP(AY93,ACCESSORIES!F:J,5,FALSE),"N/A")</f>
        <v>N/A</v>
      </c>
      <c r="BA93" s="99" t="s">
        <v>85</v>
      </c>
      <c r="BB93" s="98" t="str">
        <f>_xlfn.IFNA(VLOOKUP(BA93,ACCESSORIES!F:J,5,FALSE),"N/A")</f>
        <v>N/A</v>
      </c>
      <c r="BC93" s="77">
        <v>35.200474528852119</v>
      </c>
      <c r="BD93" s="56">
        <v>21.141732283464599</v>
      </c>
      <c r="BE93" s="56">
        <v>21.141732283464599</v>
      </c>
      <c r="BF93" s="56">
        <v>11.929133858267701</v>
      </c>
      <c r="BG93" s="378">
        <f t="shared" si="11"/>
        <v>8.7375807000000152E-2</v>
      </c>
      <c r="BH93" s="80">
        <v>36</v>
      </c>
      <c r="BI93" s="114" t="s">
        <v>3532</v>
      </c>
      <c r="BJ93" s="50" t="s">
        <v>4050</v>
      </c>
      <c r="BK93" s="81" t="s">
        <v>4066</v>
      </c>
      <c r="BL93" s="29" t="s">
        <v>5448</v>
      </c>
      <c r="BM93" s="29" t="s">
        <v>5506</v>
      </c>
      <c r="BN93" s="81" t="s">
        <v>5507</v>
      </c>
      <c r="BO93" s="81" t="s">
        <v>5477</v>
      </c>
      <c r="BP93" s="81" t="s">
        <v>5504</v>
      </c>
      <c r="BQ93" s="81" t="s">
        <v>4068</v>
      </c>
      <c r="BR93" s="81"/>
      <c r="BS93" s="81"/>
      <c r="BT93" s="81"/>
      <c r="BU93" s="313" t="s">
        <v>6437</v>
      </c>
      <c r="BV93" s="377" t="s">
        <v>8240</v>
      </c>
      <c r="BW93" s="313" t="s">
        <v>6439</v>
      </c>
      <c r="BX93" s="377" t="s">
        <v>8241</v>
      </c>
      <c r="BY93" s="93" t="str">
        <f t="shared" si="12"/>
        <v>MR304 Double Standard, 18x9, -12mm Offset, 6x5.5, 108mm Centerbore, Matte Black</v>
      </c>
      <c r="BZ93" s="81" t="s">
        <v>3878</v>
      </c>
      <c r="CA93" s="81" t="s">
        <v>3879</v>
      </c>
      <c r="CB93" s="81" t="str">
        <f t="shared" si="13"/>
        <v>STREET (3XX)</v>
      </c>
    </row>
    <row r="94" spans="1:80" s="38" customFormat="1" ht="15" customHeight="1">
      <c r="A94" s="22">
        <f t="shared" si="7"/>
        <v>92</v>
      </c>
      <c r="B94" s="99" t="s">
        <v>84</v>
      </c>
      <c r="C94" s="99" t="s">
        <v>1072</v>
      </c>
      <c r="D94" s="5" t="s">
        <v>1116</v>
      </c>
      <c r="E94" s="91" t="str">
        <f>CONCATENATE(LEFT(D94,5),VLOOKUP(CONCATENATE(N94,"x",O94),'PART NUMBER GUIDE'!$B$9:$C$49,2,FALSE),VLOOKUP(CONCATENATE(P94, V94), 'PART NUMBER GUIDE'!$Q$6:$R$91, 2, FALSE),VLOOKUP(Y94,'PART NUMBER GUIDE'!$J$8:$K$43,2, FALSE),IF(U94="N/A",IF(ABS(S94)&lt;10,"0"&amp;ABS(S94),ABS(S94)),CONCATENATE(LEFT(U94,1),RIGHT(U94,1))), F94, G94)</f>
        <v>MR30489060912N</v>
      </c>
      <c r="F94" s="90" t="s">
        <v>2224</v>
      </c>
      <c r="G94" s="90"/>
      <c r="H94" s="79" t="s">
        <v>4900</v>
      </c>
      <c r="I94" s="318">
        <v>44253</v>
      </c>
      <c r="J94" s="85" t="s">
        <v>1265</v>
      </c>
      <c r="K94" s="342">
        <v>329</v>
      </c>
      <c r="L94" s="92">
        <f t="shared" si="8"/>
        <v>329</v>
      </c>
      <c r="M94" s="344"/>
      <c r="N94" s="5">
        <v>18</v>
      </c>
      <c r="O94" s="8">
        <v>9</v>
      </c>
      <c r="P94" s="99" t="str">
        <f t="shared" si="9"/>
        <v>6x5.5</v>
      </c>
      <c r="Q94" s="3">
        <v>6</v>
      </c>
      <c r="R94" s="3">
        <v>5.5</v>
      </c>
      <c r="S94" s="3">
        <v>-12</v>
      </c>
      <c r="T94" s="18">
        <v>4.5</v>
      </c>
      <c r="U94" s="100" t="s">
        <v>85</v>
      </c>
      <c r="V94" s="16">
        <v>108</v>
      </c>
      <c r="W94" s="8">
        <v>30.57</v>
      </c>
      <c r="X94" s="51">
        <v>2500</v>
      </c>
      <c r="Y94" s="78" t="s">
        <v>2297</v>
      </c>
      <c r="Z94" s="79" t="s">
        <v>2988</v>
      </c>
      <c r="AA94" s="51" t="str">
        <f t="shared" si="10"/>
        <v>18x9, 6x5.5, -12 OS</v>
      </c>
      <c r="AB94" s="80" t="s">
        <v>1597</v>
      </c>
      <c r="AC94" s="89">
        <f>_xlfn.IFNA(VLOOKUP(AB94,ACCESSORIES!F:J,5,FALSE),"N/A")</f>
        <v>33</v>
      </c>
      <c r="AD94" s="87" t="s">
        <v>85</v>
      </c>
      <c r="AE94" s="80" t="s">
        <v>85</v>
      </c>
      <c r="AF94" s="99" t="s">
        <v>3001</v>
      </c>
      <c r="AG94" s="80" t="s">
        <v>1938</v>
      </c>
      <c r="AH94" s="9">
        <f>_xlfn.IFNA(VLOOKUP(AG94,ACCESSORIES!F:J,5,FALSE),"N/A")</f>
        <v>1.1000000000000001</v>
      </c>
      <c r="AI94" s="99" t="s">
        <v>266</v>
      </c>
      <c r="AJ94" s="99" t="s">
        <v>85</v>
      </c>
      <c r="AK94" s="40" t="str">
        <f>_xlfn.IFNA(VLOOKUP(AJ94,ACCESSORIES!F:J,5,FALSE),"N/A")</f>
        <v>N/A</v>
      </c>
      <c r="AL94" s="99" t="s">
        <v>85</v>
      </c>
      <c r="AM94" s="99">
        <v>16.2</v>
      </c>
      <c r="AN94" s="99">
        <v>170</v>
      </c>
      <c r="AO94" s="25">
        <v>6</v>
      </c>
      <c r="AP94" s="25">
        <v>17.899999999999999</v>
      </c>
      <c r="AQ94" s="25">
        <v>28.9</v>
      </c>
      <c r="AR94" s="25">
        <v>24.3</v>
      </c>
      <c r="AS94" s="25">
        <v>220.4</v>
      </c>
      <c r="AT94" s="101">
        <v>215.3</v>
      </c>
      <c r="AU94" s="100">
        <v>107</v>
      </c>
      <c r="AV94" s="54">
        <v>41</v>
      </c>
      <c r="AW94" s="54">
        <v>74</v>
      </c>
      <c r="AX94" s="54">
        <v>98</v>
      </c>
      <c r="AY94" s="99" t="s">
        <v>85</v>
      </c>
      <c r="AZ94" s="98" t="str">
        <f>_xlfn.IFNA(VLOOKUP(AY94,ACCESSORIES!F:J,5,FALSE),"N/A")</f>
        <v>N/A</v>
      </c>
      <c r="BA94" s="99" t="s">
        <v>85</v>
      </c>
      <c r="BB94" s="98" t="str">
        <f>_xlfn.IFNA(VLOOKUP(BA94,ACCESSORIES!F:J,5,FALSE),"N/A")</f>
        <v>N/A</v>
      </c>
      <c r="BC94" s="77">
        <v>35.237218239216261</v>
      </c>
      <c r="BD94" s="56">
        <v>21.141732283464599</v>
      </c>
      <c r="BE94" s="56">
        <v>21.141732283464599</v>
      </c>
      <c r="BF94" s="56">
        <v>11.929133858267701</v>
      </c>
      <c r="BG94" s="378">
        <f t="shared" si="11"/>
        <v>8.7375807000000152E-2</v>
      </c>
      <c r="BH94" s="80">
        <v>36</v>
      </c>
      <c r="BI94" s="114" t="s">
        <v>3532</v>
      </c>
      <c r="BJ94" s="50" t="s">
        <v>4050</v>
      </c>
      <c r="BK94" s="81" t="s">
        <v>4066</v>
      </c>
      <c r="BL94" s="29" t="s">
        <v>5448</v>
      </c>
      <c r="BM94" s="29" t="s">
        <v>5506</v>
      </c>
      <c r="BN94" s="81" t="s">
        <v>5507</v>
      </c>
      <c r="BO94" s="81" t="s">
        <v>5477</v>
      </c>
      <c r="BP94" s="81" t="s">
        <v>5504</v>
      </c>
      <c r="BQ94" s="81" t="s">
        <v>4068</v>
      </c>
      <c r="BR94" s="81"/>
      <c r="BS94" s="81"/>
      <c r="BT94" s="81"/>
      <c r="BU94" s="313" t="s">
        <v>6440</v>
      </c>
      <c r="BV94" s="377" t="s">
        <v>8176</v>
      </c>
      <c r="BW94" s="313" t="s">
        <v>6441</v>
      </c>
      <c r="BX94" s="377" t="s">
        <v>8177</v>
      </c>
      <c r="BY94" s="93" t="str">
        <f t="shared" si="12"/>
        <v>MR304 Double Standard, 18x9, -12mm Offset, 6x5.5, 108mm Centerbore, Method Bronze</v>
      </c>
      <c r="BZ94" s="81" t="s">
        <v>3878</v>
      </c>
      <c r="CA94" s="81" t="s">
        <v>3879</v>
      </c>
      <c r="CB94" s="81" t="str">
        <f t="shared" si="13"/>
        <v>STREET (3XX)</v>
      </c>
    </row>
    <row r="95" spans="1:80" s="38" customFormat="1" ht="15" customHeight="1">
      <c r="A95" s="22">
        <f t="shared" si="7"/>
        <v>93</v>
      </c>
      <c r="B95" s="99" t="s">
        <v>84</v>
      </c>
      <c r="C95" s="99" t="s">
        <v>1072</v>
      </c>
      <c r="D95" s="5" t="s">
        <v>1116</v>
      </c>
      <c r="E95" s="91" t="str">
        <f>CONCATENATE(LEFT(D95,5),VLOOKUP(CONCATENATE(N95,"x",O95),'PART NUMBER GUIDE'!$B$9:$C$49,2,FALSE),VLOOKUP(CONCATENATE(P95, V95), 'PART NUMBER GUIDE'!$Q$6:$R$91, 2, FALSE),VLOOKUP(Y95,'PART NUMBER GUIDE'!$J$8:$K$43,2, FALSE),IF(U95="N/A",IF(ABS(S95)&lt;10,"0"&amp;ABS(S95),ABS(S95)),CONCATENATE(LEFT(U95,1),RIGHT(U95,1))), F95, G95)</f>
        <v>MR30489060312N</v>
      </c>
      <c r="F95" s="90" t="s">
        <v>2224</v>
      </c>
      <c r="G95" s="90"/>
      <c r="H95" s="79" t="s">
        <v>430</v>
      </c>
      <c r="I95" s="318">
        <v>40909</v>
      </c>
      <c r="J95" s="85" t="s">
        <v>1265</v>
      </c>
      <c r="K95" s="342">
        <v>329</v>
      </c>
      <c r="L95" s="92">
        <f t="shared" si="8"/>
        <v>329</v>
      </c>
      <c r="M95" s="344"/>
      <c r="N95" s="5">
        <v>18</v>
      </c>
      <c r="O95" s="8">
        <v>9</v>
      </c>
      <c r="P95" s="99" t="str">
        <f t="shared" si="9"/>
        <v>6x5.5</v>
      </c>
      <c r="Q95" s="3">
        <v>6</v>
      </c>
      <c r="R95" s="3">
        <v>5.5</v>
      </c>
      <c r="S95" s="3">
        <v>-12</v>
      </c>
      <c r="T95" s="18">
        <v>4.5</v>
      </c>
      <c r="U95" s="100" t="s">
        <v>85</v>
      </c>
      <c r="V95" s="16">
        <v>108</v>
      </c>
      <c r="W95" s="8">
        <v>31.27</v>
      </c>
      <c r="X95" s="51">
        <v>2500</v>
      </c>
      <c r="Y95" s="47" t="s">
        <v>5454</v>
      </c>
      <c r="Z95" s="79" t="s">
        <v>196</v>
      </c>
      <c r="AA95" s="51" t="str">
        <f t="shared" si="10"/>
        <v>18x9, 6x5.5, -12 OS</v>
      </c>
      <c r="AB95" s="80" t="s">
        <v>1595</v>
      </c>
      <c r="AC95" s="89">
        <f>_xlfn.IFNA(VLOOKUP(AB95,ACCESSORIES!F:J,5,FALSE),"N/A")</f>
        <v>33</v>
      </c>
      <c r="AD95" s="87" t="s">
        <v>85</v>
      </c>
      <c r="AE95" s="99" t="s">
        <v>85</v>
      </c>
      <c r="AF95" s="99" t="s">
        <v>3001</v>
      </c>
      <c r="AG95" s="80" t="s">
        <v>1938</v>
      </c>
      <c r="AH95" s="9">
        <f>_xlfn.IFNA(VLOOKUP(AG95,ACCESSORIES!F:J,5,FALSE),"N/A")</f>
        <v>1.1000000000000001</v>
      </c>
      <c r="AI95" s="99" t="s">
        <v>266</v>
      </c>
      <c r="AJ95" s="99" t="s">
        <v>85</v>
      </c>
      <c r="AK95" s="40" t="str">
        <f>_xlfn.IFNA(VLOOKUP(AJ95,ACCESSORIES!F:J,5,FALSE),"N/A")</f>
        <v>N/A</v>
      </c>
      <c r="AL95" s="99" t="s">
        <v>85</v>
      </c>
      <c r="AM95" s="99">
        <v>16.2</v>
      </c>
      <c r="AN95" s="99">
        <v>170</v>
      </c>
      <c r="AO95" s="25">
        <v>6</v>
      </c>
      <c r="AP95" s="25">
        <v>17.899999999999999</v>
      </c>
      <c r="AQ95" s="25">
        <v>28.9</v>
      </c>
      <c r="AR95" s="25">
        <v>24.3</v>
      </c>
      <c r="AS95" s="25">
        <v>220.4</v>
      </c>
      <c r="AT95" s="101">
        <v>215.3</v>
      </c>
      <c r="AU95" s="100">
        <v>107</v>
      </c>
      <c r="AV95" s="54">
        <v>41</v>
      </c>
      <c r="AW95" s="54">
        <v>74</v>
      </c>
      <c r="AX95" s="54">
        <v>98</v>
      </c>
      <c r="AY95" s="99" t="s">
        <v>85</v>
      </c>
      <c r="AZ95" s="98" t="str">
        <f>_xlfn.IFNA(VLOOKUP(AY95,ACCESSORIES!F:J,5,FALSE),"N/A")</f>
        <v>N/A</v>
      </c>
      <c r="BA95" s="99" t="s">
        <v>85</v>
      </c>
      <c r="BB95" s="98" t="str">
        <f>_xlfn.IFNA(VLOOKUP(BA95,ACCESSORIES!F:J,5,FALSE),"N/A")</f>
        <v>N/A</v>
      </c>
      <c r="BC95" s="77">
        <v>35.751630184314315</v>
      </c>
      <c r="BD95" s="56">
        <v>21.141732283464599</v>
      </c>
      <c r="BE95" s="56">
        <v>21.141732283464599</v>
      </c>
      <c r="BF95" s="56">
        <v>11.929133858267701</v>
      </c>
      <c r="BG95" s="378">
        <f t="shared" si="11"/>
        <v>8.7375807000000152E-2</v>
      </c>
      <c r="BH95" s="80">
        <v>36</v>
      </c>
      <c r="BI95" s="114" t="s">
        <v>3532</v>
      </c>
      <c r="BJ95" s="50" t="s">
        <v>4050</v>
      </c>
      <c r="BK95" s="81" t="s">
        <v>4066</v>
      </c>
      <c r="BL95" s="29" t="s">
        <v>5448</v>
      </c>
      <c r="BM95" s="29" t="s">
        <v>5506</v>
      </c>
      <c r="BN95" s="81" t="s">
        <v>5507</v>
      </c>
      <c r="BO95" s="81" t="s">
        <v>5477</v>
      </c>
      <c r="BP95" s="81" t="s">
        <v>5504</v>
      </c>
      <c r="BQ95" s="81" t="s">
        <v>4068</v>
      </c>
      <c r="BR95" s="81"/>
      <c r="BS95" s="81"/>
      <c r="BT95" s="81"/>
      <c r="BU95" s="313" t="s">
        <v>6442</v>
      </c>
      <c r="BV95" s="377" t="s">
        <v>8246</v>
      </c>
      <c r="BW95" s="313" t="s">
        <v>6443</v>
      </c>
      <c r="BX95" s="377" t="s">
        <v>8247</v>
      </c>
      <c r="BY95" s="93" t="str">
        <f t="shared" si="12"/>
        <v>MR304 Double Standard, 18x9, -12mm Offset, 6x5.5, 108mm Centerbore, Machined - Clear Coat</v>
      </c>
      <c r="BZ95" s="81" t="s">
        <v>3878</v>
      </c>
      <c r="CA95" s="81" t="s">
        <v>3879</v>
      </c>
      <c r="CB95" s="81" t="str">
        <f t="shared" si="13"/>
        <v>STREET (3XX)</v>
      </c>
    </row>
    <row r="96" spans="1:80" s="38" customFormat="1" ht="15" customHeight="1">
      <c r="A96" s="22">
        <f t="shared" si="7"/>
        <v>94</v>
      </c>
      <c r="B96" s="99" t="s">
        <v>84</v>
      </c>
      <c r="C96" s="99" t="s">
        <v>1072</v>
      </c>
      <c r="D96" s="5" t="s">
        <v>1116</v>
      </c>
      <c r="E96" s="91" t="str">
        <f>CONCATENATE(LEFT(D96,5),VLOOKUP(CONCATENATE(N96,"x",O96),'PART NUMBER GUIDE'!$B$9:$C$49,2,FALSE),VLOOKUP(CONCATENATE(P96, V96), 'PART NUMBER GUIDE'!$Q$6:$R$91, 2, FALSE),VLOOKUP(Y96,'PART NUMBER GUIDE'!$J$8:$K$43,2, FALSE),IF(U96="N/A",IF(ABS(S96)&lt;10,"0"&amp;ABS(S96),ABS(S96)),CONCATENATE(LEFT(U96,1),RIGHT(U96,1))), F96, G96)</f>
        <v>MR30489080512N</v>
      </c>
      <c r="F96" s="90" t="s">
        <v>2224</v>
      </c>
      <c r="G96" s="90"/>
      <c r="H96" s="79" t="s">
        <v>432</v>
      </c>
      <c r="I96" s="318">
        <v>40909</v>
      </c>
      <c r="J96" s="85" t="s">
        <v>1265</v>
      </c>
      <c r="K96" s="342">
        <v>329</v>
      </c>
      <c r="L96" s="92">
        <f t="shared" si="8"/>
        <v>329</v>
      </c>
      <c r="M96" s="344"/>
      <c r="N96" s="5">
        <v>18</v>
      </c>
      <c r="O96" s="8">
        <v>9</v>
      </c>
      <c r="P96" s="99" t="str">
        <f t="shared" si="9"/>
        <v>8x6.5</v>
      </c>
      <c r="Q96" s="3">
        <v>8</v>
      </c>
      <c r="R96" s="3">
        <v>6.5</v>
      </c>
      <c r="S96" s="3">
        <v>-12</v>
      </c>
      <c r="T96" s="18">
        <v>4.5</v>
      </c>
      <c r="U96" s="100" t="s">
        <v>85</v>
      </c>
      <c r="V96" s="16">
        <v>130.81</v>
      </c>
      <c r="W96" s="8">
        <v>31.2</v>
      </c>
      <c r="X96" s="51">
        <v>3640</v>
      </c>
      <c r="Y96" s="78" t="s">
        <v>2294</v>
      </c>
      <c r="Z96" s="79" t="s">
        <v>2987</v>
      </c>
      <c r="AA96" s="51" t="str">
        <f t="shared" si="10"/>
        <v>18x9, 8x6.5, -12 OS</v>
      </c>
      <c r="AB96" s="80" t="s">
        <v>1603</v>
      </c>
      <c r="AC96" s="89">
        <f>_xlfn.IFNA(VLOOKUP(AB96,ACCESSORIES!F:J,5,FALSE),"N/A")</f>
        <v>33</v>
      </c>
      <c r="AD96" s="87" t="s">
        <v>85</v>
      </c>
      <c r="AE96" s="80" t="s">
        <v>85</v>
      </c>
      <c r="AF96" s="3" t="s">
        <v>3005</v>
      </c>
      <c r="AG96" s="80" t="s">
        <v>1938</v>
      </c>
      <c r="AH96" s="9">
        <f>_xlfn.IFNA(VLOOKUP(AG96,ACCESSORIES!F:J,5,FALSE),"N/A")</f>
        <v>1.1000000000000001</v>
      </c>
      <c r="AI96" s="99" t="s">
        <v>266</v>
      </c>
      <c r="AJ96" s="99" t="s">
        <v>85</v>
      </c>
      <c r="AK96" s="40" t="str">
        <f>_xlfn.IFNA(VLOOKUP(AJ96,ACCESSORIES!F:J,5,FALSE),"N/A")</f>
        <v>N/A</v>
      </c>
      <c r="AL96" s="99" t="s">
        <v>85</v>
      </c>
      <c r="AM96" s="99">
        <v>16.2</v>
      </c>
      <c r="AN96" s="99">
        <v>200</v>
      </c>
      <c r="AO96" s="25">
        <v>0</v>
      </c>
      <c r="AP96" s="25">
        <v>0</v>
      </c>
      <c r="AQ96" s="25">
        <v>25.7</v>
      </c>
      <c r="AR96" s="25">
        <v>24.3</v>
      </c>
      <c r="AS96" s="25">
        <v>220.4</v>
      </c>
      <c r="AT96" s="101">
        <v>215.3</v>
      </c>
      <c r="AU96" s="100">
        <v>123</v>
      </c>
      <c r="AV96" s="54">
        <v>89.5</v>
      </c>
      <c r="AW96" s="54">
        <v>89.5</v>
      </c>
      <c r="AX96" s="54">
        <v>98</v>
      </c>
      <c r="AY96" s="99" t="s">
        <v>85</v>
      </c>
      <c r="AZ96" s="98" t="str">
        <f>_xlfn.IFNA(VLOOKUP(AY96,ACCESSORIES!F:J,5,FALSE),"N/A")</f>
        <v>N/A</v>
      </c>
      <c r="BA96" s="99" t="s">
        <v>85</v>
      </c>
      <c r="BB96" s="98" t="str">
        <f>_xlfn.IFNA(VLOOKUP(BA96,ACCESSORIES!F:J,5,FALSE),"N/A")</f>
        <v>N/A</v>
      </c>
      <c r="BC96" s="77">
        <v>35.604655342857725</v>
      </c>
      <c r="BD96" s="56">
        <v>21.141732283464599</v>
      </c>
      <c r="BE96" s="56">
        <v>21.141732283464599</v>
      </c>
      <c r="BF96" s="56">
        <v>11.929133858267701</v>
      </c>
      <c r="BG96" s="378">
        <f t="shared" si="11"/>
        <v>8.7375807000000152E-2</v>
      </c>
      <c r="BH96" s="80">
        <v>36</v>
      </c>
      <c r="BI96" s="114" t="s">
        <v>3532</v>
      </c>
      <c r="BJ96" s="50" t="s">
        <v>4050</v>
      </c>
      <c r="BK96" s="81" t="s">
        <v>4066</v>
      </c>
      <c r="BL96" s="29" t="s">
        <v>5448</v>
      </c>
      <c r="BM96" s="29" t="s">
        <v>5506</v>
      </c>
      <c r="BN96" s="81" t="s">
        <v>5507</v>
      </c>
      <c r="BO96" s="81" t="s">
        <v>5477</v>
      </c>
      <c r="BP96" s="81" t="s">
        <v>5504</v>
      </c>
      <c r="BQ96" s="81" t="s">
        <v>4068</v>
      </c>
      <c r="BR96" s="81"/>
      <c r="BS96" s="81"/>
      <c r="BT96" s="81"/>
      <c r="BU96" s="313" t="s">
        <v>6444</v>
      </c>
      <c r="BV96" s="377" t="s">
        <v>8341</v>
      </c>
      <c r="BW96" s="313" t="s">
        <v>6445</v>
      </c>
      <c r="BX96" s="377" t="s">
        <v>8342</v>
      </c>
      <c r="BY96" s="93" t="str">
        <f t="shared" si="12"/>
        <v>MR304 Double Standard, 18x9, -12mm Offset, 8x6.5, 130.81mm Centerbore, Matte Black</v>
      </c>
      <c r="BZ96" s="81" t="s">
        <v>3878</v>
      </c>
      <c r="CA96" s="81" t="s">
        <v>3879</v>
      </c>
      <c r="CB96" s="81" t="str">
        <f t="shared" si="13"/>
        <v>STREET (3XX)</v>
      </c>
    </row>
    <row r="97" spans="1:80" s="38" customFormat="1" ht="15" customHeight="1">
      <c r="A97" s="22">
        <f t="shared" si="7"/>
        <v>95</v>
      </c>
      <c r="B97" s="99" t="s">
        <v>84</v>
      </c>
      <c r="C97" s="99" t="s">
        <v>1072</v>
      </c>
      <c r="D97" s="5" t="s">
        <v>1116</v>
      </c>
      <c r="E97" s="91" t="str">
        <f>CONCATENATE(LEFT(D97,5),VLOOKUP(CONCATENATE(N97,"x",O97),'PART NUMBER GUIDE'!$B$9:$C$49,2,FALSE),VLOOKUP(CONCATENATE(P97, V97), 'PART NUMBER GUIDE'!$Q$6:$R$91, 2, FALSE),VLOOKUP(Y97,'PART NUMBER GUIDE'!$J$8:$K$43,2, FALSE),IF(U97="N/A",IF(ABS(S97)&lt;10,"0"&amp;ABS(S97),ABS(S97)),CONCATENATE(LEFT(U97,1),RIGHT(U97,1))), F97, G97)</f>
        <v>MR30489080518</v>
      </c>
      <c r="F97" s="90"/>
      <c r="G97" s="90"/>
      <c r="H97" s="79" t="s">
        <v>433</v>
      </c>
      <c r="I97" s="318">
        <v>40909</v>
      </c>
      <c r="J97" s="85" t="s">
        <v>1265</v>
      </c>
      <c r="K97" s="342">
        <v>329</v>
      </c>
      <c r="L97" s="92">
        <f t="shared" si="8"/>
        <v>329</v>
      </c>
      <c r="M97" s="344"/>
      <c r="N97" s="5">
        <v>18</v>
      </c>
      <c r="O97" s="8">
        <v>9</v>
      </c>
      <c r="P97" s="99" t="str">
        <f t="shared" si="9"/>
        <v>8x6.5</v>
      </c>
      <c r="Q97" s="3">
        <v>8</v>
      </c>
      <c r="R97" s="3">
        <v>6.5</v>
      </c>
      <c r="S97" s="3">
        <v>18</v>
      </c>
      <c r="T97" s="16">
        <v>5.75</v>
      </c>
      <c r="U97" s="100" t="s">
        <v>85</v>
      </c>
      <c r="V97" s="16">
        <v>130.81</v>
      </c>
      <c r="W97" s="8">
        <v>31.56</v>
      </c>
      <c r="X97" s="51">
        <v>3640</v>
      </c>
      <c r="Y97" s="78" t="s">
        <v>2294</v>
      </c>
      <c r="Z97" s="79" t="s">
        <v>2987</v>
      </c>
      <c r="AA97" s="51" t="str">
        <f t="shared" si="10"/>
        <v>18x9, 8x6.5, 18 OS</v>
      </c>
      <c r="AB97" s="80" t="s">
        <v>1603</v>
      </c>
      <c r="AC97" s="89">
        <f>_xlfn.IFNA(VLOOKUP(AB97,ACCESSORIES!F:J,5,FALSE),"N/A")</f>
        <v>33</v>
      </c>
      <c r="AD97" s="87" t="s">
        <v>85</v>
      </c>
      <c r="AE97" s="99" t="s">
        <v>85</v>
      </c>
      <c r="AF97" s="3" t="s">
        <v>3005</v>
      </c>
      <c r="AG97" s="80" t="s">
        <v>1938</v>
      </c>
      <c r="AH97" s="9">
        <f>_xlfn.IFNA(VLOOKUP(AG97,ACCESSORIES!F:J,5,FALSE),"N/A")</f>
        <v>1.1000000000000001</v>
      </c>
      <c r="AI97" s="99" t="s">
        <v>266</v>
      </c>
      <c r="AJ97" s="99" t="s">
        <v>85</v>
      </c>
      <c r="AK97" s="40" t="str">
        <f>_xlfn.IFNA(VLOOKUP(AJ97,ACCESSORIES!F:J,5,FALSE),"N/A")</f>
        <v>N/A</v>
      </c>
      <c r="AL97" s="99" t="s">
        <v>85</v>
      </c>
      <c r="AM97" s="99">
        <v>16.2</v>
      </c>
      <c r="AN97" s="99">
        <v>200</v>
      </c>
      <c r="AO97" s="25">
        <v>0</v>
      </c>
      <c r="AP97" s="25">
        <v>0</v>
      </c>
      <c r="AQ97" s="25">
        <v>31.3</v>
      </c>
      <c r="AR97" s="25">
        <v>31.3</v>
      </c>
      <c r="AS97" s="25">
        <v>217.8</v>
      </c>
      <c r="AT97" s="101">
        <v>213.3</v>
      </c>
      <c r="AU97" s="100">
        <v>123</v>
      </c>
      <c r="AV97" s="54">
        <v>89.5</v>
      </c>
      <c r="AW97" s="54">
        <v>89.5</v>
      </c>
      <c r="AX97" s="54">
        <v>62</v>
      </c>
      <c r="AY97" s="99" t="s">
        <v>85</v>
      </c>
      <c r="AZ97" s="98" t="str">
        <f>_xlfn.IFNA(VLOOKUP(AY97,ACCESSORIES!F:J,5,FALSE),"N/A")</f>
        <v>N/A</v>
      </c>
      <c r="BA97" s="99" t="s">
        <v>85</v>
      </c>
      <c r="BB97" s="98" t="str">
        <f>_xlfn.IFNA(VLOOKUP(BA97,ACCESSORIES!F:J,5,FALSE),"N/A")</f>
        <v>N/A</v>
      </c>
      <c r="BC97" s="77">
        <v>36.045579867227488</v>
      </c>
      <c r="BD97" s="56">
        <v>21.141732283464599</v>
      </c>
      <c r="BE97" s="56">
        <v>21.141732283464599</v>
      </c>
      <c r="BF97" s="56">
        <v>11.929133858267701</v>
      </c>
      <c r="BG97" s="378">
        <f t="shared" si="11"/>
        <v>8.7375807000000152E-2</v>
      </c>
      <c r="BH97" s="80">
        <v>36</v>
      </c>
      <c r="BI97" s="114" t="s">
        <v>3532</v>
      </c>
      <c r="BJ97" s="50" t="s">
        <v>4050</v>
      </c>
      <c r="BK97" s="81" t="s">
        <v>4066</v>
      </c>
      <c r="BL97" s="29" t="s">
        <v>5448</v>
      </c>
      <c r="BM97" s="29" t="s">
        <v>5506</v>
      </c>
      <c r="BN97" s="81" t="s">
        <v>5507</v>
      </c>
      <c r="BO97" s="81" t="s">
        <v>5477</v>
      </c>
      <c r="BP97" s="81" t="s">
        <v>5504</v>
      </c>
      <c r="BQ97" s="81" t="s">
        <v>4068</v>
      </c>
      <c r="BR97" s="81"/>
      <c r="BS97" s="81"/>
      <c r="BT97" s="81"/>
      <c r="BU97" s="313" t="s">
        <v>6444</v>
      </c>
      <c r="BV97" s="377" t="s">
        <v>8341</v>
      </c>
      <c r="BW97" s="313" t="s">
        <v>6445</v>
      </c>
      <c r="BX97" s="377" t="s">
        <v>8342</v>
      </c>
      <c r="BY97" s="93" t="str">
        <f t="shared" si="12"/>
        <v>MR304 Double Standard, 18x9, +18mm Offset, 8x6.5, 130.81mm Centerbore, Matte Black</v>
      </c>
      <c r="BZ97" s="81" t="s">
        <v>3878</v>
      </c>
      <c r="CA97" s="81" t="s">
        <v>3879</v>
      </c>
      <c r="CB97" s="81" t="str">
        <f t="shared" si="13"/>
        <v>STREET (3XX)</v>
      </c>
    </row>
    <row r="98" spans="1:80" s="38" customFormat="1" ht="15" customHeight="1">
      <c r="A98" s="22">
        <f t="shared" si="7"/>
        <v>96</v>
      </c>
      <c r="B98" s="99" t="s">
        <v>84</v>
      </c>
      <c r="C98" s="99" t="s">
        <v>1072</v>
      </c>
      <c r="D98" s="5" t="s">
        <v>1116</v>
      </c>
      <c r="E98" s="91" t="str">
        <f>CONCATENATE(LEFT(D98,5),VLOOKUP(CONCATENATE(N98,"x",O98),'PART NUMBER GUIDE'!$B$9:$C$49,2,FALSE),VLOOKUP(CONCATENATE(P98, V98), 'PART NUMBER GUIDE'!$Q$6:$R$91, 2, FALSE),VLOOKUP(Y98,'PART NUMBER GUIDE'!$J$8:$K$43,2, FALSE),IF(U98="N/A",IF(ABS(S98)&lt;10,"0"&amp;ABS(S98),ABS(S98)),CONCATENATE(LEFT(U98,1),RIGHT(U98,1))), F98, G98)</f>
        <v>MR30421055318N</v>
      </c>
      <c r="F98" s="90" t="s">
        <v>2224</v>
      </c>
      <c r="G98" s="90"/>
      <c r="H98" s="79" t="s">
        <v>4245</v>
      </c>
      <c r="I98" s="318">
        <v>43924</v>
      </c>
      <c r="J98" s="85" t="s">
        <v>1265</v>
      </c>
      <c r="K98" s="342">
        <v>389</v>
      </c>
      <c r="L98" s="92">
        <f t="shared" si="8"/>
        <v>389</v>
      </c>
      <c r="M98" s="344"/>
      <c r="N98" s="5">
        <v>20</v>
      </c>
      <c r="O98" s="8">
        <v>10</v>
      </c>
      <c r="P98" s="99" t="str">
        <f t="shared" si="9"/>
        <v>5x5.5</v>
      </c>
      <c r="Q98" s="3">
        <v>5</v>
      </c>
      <c r="R98" s="3">
        <v>5.5</v>
      </c>
      <c r="S98" s="3">
        <v>-18</v>
      </c>
      <c r="T98" s="16">
        <v>4.76</v>
      </c>
      <c r="U98" s="100" t="s">
        <v>85</v>
      </c>
      <c r="V98" s="16">
        <v>108</v>
      </c>
      <c r="W98" s="8">
        <v>37.880000000000003</v>
      </c>
      <c r="X98" s="51">
        <v>2650</v>
      </c>
      <c r="Y98" s="47" t="s">
        <v>5454</v>
      </c>
      <c r="Z98" s="79" t="s">
        <v>196</v>
      </c>
      <c r="AA98" s="51" t="str">
        <f t="shared" si="10"/>
        <v>20x10, 5x5.5, -18 OS</v>
      </c>
      <c r="AB98" s="80" t="s">
        <v>1595</v>
      </c>
      <c r="AC98" s="89">
        <f>_xlfn.IFNA(VLOOKUP(AB98,ACCESSORIES!F:J,5,FALSE),"N/A")</f>
        <v>33</v>
      </c>
      <c r="AD98" s="87" t="s">
        <v>85</v>
      </c>
      <c r="AE98" s="99" t="s">
        <v>85</v>
      </c>
      <c r="AF98" s="99" t="s">
        <v>3001</v>
      </c>
      <c r="AG98" s="80" t="s">
        <v>1938</v>
      </c>
      <c r="AH98" s="9">
        <f>_xlfn.IFNA(VLOOKUP(AG98,ACCESSORIES!F:J,5,FALSE),"N/A")</f>
        <v>1.1000000000000001</v>
      </c>
      <c r="AI98" s="99" t="s">
        <v>266</v>
      </c>
      <c r="AJ98" s="99" t="s">
        <v>85</v>
      </c>
      <c r="AK98" s="40" t="str">
        <f>_xlfn.IFNA(VLOOKUP(AJ98,ACCESSORIES!F:J,5,FALSE),"N/A")</f>
        <v>N/A</v>
      </c>
      <c r="AL98" s="99" t="s">
        <v>85</v>
      </c>
      <c r="AM98" s="99">
        <v>16.2</v>
      </c>
      <c r="AN98" s="99">
        <v>175</v>
      </c>
      <c r="AO98" s="25">
        <v>3</v>
      </c>
      <c r="AP98" s="25">
        <v>14.9</v>
      </c>
      <c r="AQ98" s="25">
        <v>35.700000000000003</v>
      </c>
      <c r="AR98" s="25">
        <v>44.51</v>
      </c>
      <c r="AS98" s="25">
        <v>245.81</v>
      </c>
      <c r="AT98" s="101">
        <v>241.4</v>
      </c>
      <c r="AU98" s="100">
        <v>107</v>
      </c>
      <c r="AV98" s="54">
        <v>41</v>
      </c>
      <c r="AW98" s="54">
        <v>74</v>
      </c>
      <c r="AX98" s="54">
        <v>99</v>
      </c>
      <c r="AY98" s="99" t="s">
        <v>85</v>
      </c>
      <c r="AZ98" s="98" t="str">
        <f>_xlfn.IFNA(VLOOKUP(AY98,ACCESSORIES!F:J,5,FALSE),"N/A")</f>
        <v>N/A</v>
      </c>
      <c r="BA98" s="99" t="s">
        <v>85</v>
      </c>
      <c r="BB98" s="98" t="str">
        <f>_xlfn.IFNA(VLOOKUP(BA98,ACCESSORIES!F:J,5,FALSE),"N/A")</f>
        <v>N/A</v>
      </c>
      <c r="BC98" s="77">
        <v>42.44</v>
      </c>
      <c r="BD98" s="56">
        <v>23.228346456692901</v>
      </c>
      <c r="BE98" s="56">
        <v>23.228346456692901</v>
      </c>
      <c r="BF98" s="56">
        <v>12.9133858267717</v>
      </c>
      <c r="BG98" s="378">
        <f t="shared" si="11"/>
        <v>0.11417680000000027</v>
      </c>
      <c r="BH98" s="80">
        <v>20</v>
      </c>
      <c r="BI98" s="114" t="s">
        <v>3532</v>
      </c>
      <c r="BJ98" s="50" t="s">
        <v>4050</v>
      </c>
      <c r="BK98" s="81" t="s">
        <v>4066</v>
      </c>
      <c r="BL98" s="29" t="s">
        <v>5448</v>
      </c>
      <c r="BM98" s="29" t="s">
        <v>5506</v>
      </c>
      <c r="BN98" s="81" t="s">
        <v>5507</v>
      </c>
      <c r="BO98" s="81" t="s">
        <v>5477</v>
      </c>
      <c r="BP98" s="81" t="s">
        <v>5504</v>
      </c>
      <c r="BQ98" s="81" t="s">
        <v>4068</v>
      </c>
      <c r="BR98" s="81"/>
      <c r="BS98" s="81"/>
      <c r="BT98" s="81"/>
      <c r="BU98" s="313" t="s">
        <v>6433</v>
      </c>
      <c r="BV98" s="377" t="s">
        <v>8276</v>
      </c>
      <c r="BW98" s="313" t="s">
        <v>6435</v>
      </c>
      <c r="BX98" s="377" t="s">
        <v>8277</v>
      </c>
      <c r="BY98" s="93" t="str">
        <f t="shared" si="12"/>
        <v>MR304 Double Standard, 20x10, -18mm Offset, 5x5.5, 108mm Centerbore, Machined - Clear Coat</v>
      </c>
      <c r="BZ98" s="81" t="s">
        <v>3878</v>
      </c>
      <c r="CA98" s="81" t="s">
        <v>3879</v>
      </c>
      <c r="CB98" s="81" t="str">
        <f t="shared" si="13"/>
        <v>STREET (3XX)</v>
      </c>
    </row>
    <row r="99" spans="1:80" s="38" customFormat="1" ht="15" customHeight="1">
      <c r="A99" s="22">
        <f t="shared" si="7"/>
        <v>97</v>
      </c>
      <c r="B99" s="99" t="s">
        <v>84</v>
      </c>
      <c r="C99" s="99" t="s">
        <v>1072</v>
      </c>
      <c r="D99" s="5" t="s">
        <v>1116</v>
      </c>
      <c r="E99" s="91" t="str">
        <f>CONCATENATE(LEFT(D99,5),VLOOKUP(CONCATENATE(N99,"x",O99),'PART NUMBER GUIDE'!$B$9:$C$49,2,FALSE),VLOOKUP(CONCATENATE(P99, V99), 'PART NUMBER GUIDE'!$Q$6:$R$91, 2, FALSE),VLOOKUP(Y99,'PART NUMBER GUIDE'!$J$8:$K$43,2, FALSE),IF(U99="N/A",IF(ABS(S99)&lt;10,"0"&amp;ABS(S99),ABS(S99)),CONCATENATE(LEFT(U99,1),RIGHT(U99,1))), F99, G99)</f>
        <v>MR30421016518N</v>
      </c>
      <c r="F99" s="90" t="s">
        <v>2224</v>
      </c>
      <c r="G99" s="90"/>
      <c r="H99" s="79" t="s">
        <v>4246</v>
      </c>
      <c r="I99" s="318">
        <v>43924</v>
      </c>
      <c r="J99" s="85" t="s">
        <v>1265</v>
      </c>
      <c r="K99" s="342">
        <v>379</v>
      </c>
      <c r="L99" s="92">
        <f t="shared" si="8"/>
        <v>379</v>
      </c>
      <c r="M99" s="344"/>
      <c r="N99" s="5">
        <v>20</v>
      </c>
      <c r="O99" s="8">
        <v>10</v>
      </c>
      <c r="P99" s="99" t="str">
        <f t="shared" si="9"/>
        <v>6x135</v>
      </c>
      <c r="Q99" s="3">
        <v>6</v>
      </c>
      <c r="R99" s="3">
        <v>135</v>
      </c>
      <c r="S99" s="3">
        <v>-18</v>
      </c>
      <c r="T99" s="16">
        <v>4.76</v>
      </c>
      <c r="U99" s="100" t="s">
        <v>85</v>
      </c>
      <c r="V99" s="16">
        <v>94</v>
      </c>
      <c r="W99" s="8">
        <v>36.92743219580364</v>
      </c>
      <c r="X99" s="51">
        <v>2650</v>
      </c>
      <c r="Y99" s="78" t="s">
        <v>2294</v>
      </c>
      <c r="Z99" s="79" t="s">
        <v>2987</v>
      </c>
      <c r="AA99" s="51" t="str">
        <f t="shared" si="10"/>
        <v>20x10, 6x135, -18 OS</v>
      </c>
      <c r="AB99" s="80" t="s">
        <v>1593</v>
      </c>
      <c r="AC99" s="89">
        <f>_xlfn.IFNA(VLOOKUP(AB99,ACCESSORIES!F:J,5,FALSE),"N/A")</f>
        <v>33</v>
      </c>
      <c r="AD99" s="87" t="s">
        <v>85</v>
      </c>
      <c r="AE99" s="80" t="s">
        <v>85</v>
      </c>
      <c r="AF99" s="80" t="s">
        <v>3000</v>
      </c>
      <c r="AG99" s="80" t="s">
        <v>1938</v>
      </c>
      <c r="AH99" s="9">
        <f>_xlfn.IFNA(VLOOKUP(AG99,ACCESSORIES!F:J,5,FALSE),"N/A")</f>
        <v>1.1000000000000001</v>
      </c>
      <c r="AI99" s="99" t="s">
        <v>266</v>
      </c>
      <c r="AJ99" s="99" t="s">
        <v>85</v>
      </c>
      <c r="AK99" s="40" t="str">
        <f>_xlfn.IFNA(VLOOKUP(AJ99,ACCESSORIES!F:J,5,FALSE),"N/A")</f>
        <v>N/A</v>
      </c>
      <c r="AL99" s="99" t="s">
        <v>85</v>
      </c>
      <c r="AM99" s="99">
        <v>16.2</v>
      </c>
      <c r="AN99" s="99">
        <v>165</v>
      </c>
      <c r="AO99" s="25">
        <v>8.9</v>
      </c>
      <c r="AP99" s="25">
        <v>20.9</v>
      </c>
      <c r="AQ99" s="25">
        <v>38.299999999999997</v>
      </c>
      <c r="AR99" s="25">
        <v>44.51</v>
      </c>
      <c r="AS99" s="25">
        <v>245.81</v>
      </c>
      <c r="AT99" s="101">
        <v>241.4</v>
      </c>
      <c r="AU99" s="100">
        <v>88.2</v>
      </c>
      <c r="AV99" s="54">
        <v>52.7</v>
      </c>
      <c r="AW99" s="54">
        <v>75</v>
      </c>
      <c r="AX99" s="54">
        <v>99</v>
      </c>
      <c r="AY99" s="99" t="s">
        <v>85</v>
      </c>
      <c r="AZ99" s="98" t="str">
        <f>_xlfn.IFNA(VLOOKUP(AY99,ACCESSORIES!F:J,5,FALSE),"N/A")</f>
        <v>N/A</v>
      </c>
      <c r="BA99" s="99" t="s">
        <v>85</v>
      </c>
      <c r="BB99" s="98" t="str">
        <f>_xlfn.IFNA(VLOOKUP(BA99,ACCESSORIES!F:J,5,FALSE),"N/A")</f>
        <v>N/A</v>
      </c>
      <c r="BC99" s="77">
        <v>42.732938921409726</v>
      </c>
      <c r="BD99" s="56">
        <v>23.228346456692901</v>
      </c>
      <c r="BE99" s="56">
        <v>23.228346456692901</v>
      </c>
      <c r="BF99" s="56">
        <v>12.9133858267717</v>
      </c>
      <c r="BG99" s="378">
        <f t="shared" si="11"/>
        <v>0.11417680000000027</v>
      </c>
      <c r="BH99" s="80">
        <v>20</v>
      </c>
      <c r="BI99" s="114" t="s">
        <v>3532</v>
      </c>
      <c r="BJ99" s="50" t="s">
        <v>4050</v>
      </c>
      <c r="BK99" s="81" t="s">
        <v>4066</v>
      </c>
      <c r="BL99" s="29" t="s">
        <v>5448</v>
      </c>
      <c r="BM99" s="29" t="s">
        <v>5506</v>
      </c>
      <c r="BN99" s="81" t="s">
        <v>5507</v>
      </c>
      <c r="BO99" s="81" t="s">
        <v>5477</v>
      </c>
      <c r="BP99" s="81" t="s">
        <v>5504</v>
      </c>
      <c r="BQ99" s="81" t="s">
        <v>4068</v>
      </c>
      <c r="BR99" s="81"/>
      <c r="BS99" s="81"/>
      <c r="BT99" s="81"/>
      <c r="BU99" s="313" t="s">
        <v>6437</v>
      </c>
      <c r="BV99" s="377" t="s">
        <v>8240</v>
      </c>
      <c r="BW99" s="313" t="s">
        <v>6439</v>
      </c>
      <c r="BX99" s="377" t="s">
        <v>8241</v>
      </c>
      <c r="BY99" s="93" t="str">
        <f t="shared" si="12"/>
        <v>MR304 Double Standard, 20x10, -18mm Offset, 6x135, 94mm Centerbore, Matte Black</v>
      </c>
      <c r="BZ99" s="81" t="s">
        <v>3878</v>
      </c>
      <c r="CA99" s="81" t="s">
        <v>3879</v>
      </c>
      <c r="CB99" s="81" t="str">
        <f t="shared" si="13"/>
        <v>STREET (3XX)</v>
      </c>
    </row>
    <row r="100" spans="1:80" s="38" customFormat="1" ht="15" customHeight="1">
      <c r="A100" s="22">
        <f t="shared" si="7"/>
        <v>98</v>
      </c>
      <c r="B100" s="99" t="s">
        <v>84</v>
      </c>
      <c r="C100" s="99" t="s">
        <v>1072</v>
      </c>
      <c r="D100" s="5" t="s">
        <v>1116</v>
      </c>
      <c r="E100" s="91" t="str">
        <f>CONCATENATE(LEFT(D100,5),VLOOKUP(CONCATENATE(N100,"x",O100),'PART NUMBER GUIDE'!$B$9:$C$49,2,FALSE),VLOOKUP(CONCATENATE(P100, V100), 'PART NUMBER GUIDE'!$Q$6:$R$91, 2, FALSE),VLOOKUP(Y100,'PART NUMBER GUIDE'!$J$8:$K$43,2, FALSE),IF(U100="N/A",IF(ABS(S100)&lt;10,"0"&amp;ABS(S100),ABS(S100)),CONCATENATE(LEFT(U100,1),RIGHT(U100,1))), F100, G100)</f>
        <v>MR30421016318N</v>
      </c>
      <c r="F100" s="90" t="s">
        <v>2224</v>
      </c>
      <c r="G100" s="90"/>
      <c r="H100" s="79" t="s">
        <v>4247</v>
      </c>
      <c r="I100" s="318">
        <v>43924</v>
      </c>
      <c r="J100" s="85" t="s">
        <v>1265</v>
      </c>
      <c r="K100" s="342">
        <v>389</v>
      </c>
      <c r="L100" s="92">
        <f t="shared" si="8"/>
        <v>389</v>
      </c>
      <c r="M100" s="344"/>
      <c r="N100" s="5">
        <v>20</v>
      </c>
      <c r="O100" s="8">
        <v>10</v>
      </c>
      <c r="P100" s="99" t="str">
        <f t="shared" si="9"/>
        <v>6x135</v>
      </c>
      <c r="Q100" s="3">
        <v>6</v>
      </c>
      <c r="R100" s="3">
        <v>135</v>
      </c>
      <c r="S100" s="3">
        <v>-18</v>
      </c>
      <c r="T100" s="16">
        <v>4.76</v>
      </c>
      <c r="U100" s="100" t="s">
        <v>85</v>
      </c>
      <c r="V100" s="16">
        <v>94</v>
      </c>
      <c r="W100" s="8">
        <v>37.662306515342898</v>
      </c>
      <c r="X100" s="51">
        <v>2650</v>
      </c>
      <c r="Y100" s="47" t="s">
        <v>5454</v>
      </c>
      <c r="Z100" s="79" t="s">
        <v>196</v>
      </c>
      <c r="AA100" s="51" t="str">
        <f t="shared" si="10"/>
        <v>20x10, 6x135, -18 OS</v>
      </c>
      <c r="AB100" s="80" t="s">
        <v>1592</v>
      </c>
      <c r="AC100" s="89">
        <f>_xlfn.IFNA(VLOOKUP(AB100,ACCESSORIES!F:J,5,FALSE),"N/A")</f>
        <v>33</v>
      </c>
      <c r="AD100" s="87" t="s">
        <v>85</v>
      </c>
      <c r="AE100" s="99" t="s">
        <v>85</v>
      </c>
      <c r="AF100" s="80" t="s">
        <v>3000</v>
      </c>
      <c r="AG100" s="80" t="s">
        <v>1938</v>
      </c>
      <c r="AH100" s="9">
        <f>_xlfn.IFNA(VLOOKUP(AG100,ACCESSORIES!F:J,5,FALSE),"N/A")</f>
        <v>1.1000000000000001</v>
      </c>
      <c r="AI100" s="99" t="s">
        <v>266</v>
      </c>
      <c r="AJ100" s="99" t="s">
        <v>85</v>
      </c>
      <c r="AK100" s="40" t="str">
        <f>_xlfn.IFNA(VLOOKUP(AJ100,ACCESSORIES!F:J,5,FALSE),"N/A")</f>
        <v>N/A</v>
      </c>
      <c r="AL100" s="99" t="s">
        <v>85</v>
      </c>
      <c r="AM100" s="99">
        <v>16.2</v>
      </c>
      <c r="AN100" s="99">
        <v>165</v>
      </c>
      <c r="AO100" s="25">
        <v>8.9</v>
      </c>
      <c r="AP100" s="25">
        <v>20.9</v>
      </c>
      <c r="AQ100" s="25">
        <v>38.299999999999997</v>
      </c>
      <c r="AR100" s="25">
        <v>44.51</v>
      </c>
      <c r="AS100" s="25">
        <v>245.81</v>
      </c>
      <c r="AT100" s="101">
        <v>241.4</v>
      </c>
      <c r="AU100" s="100">
        <v>88.2</v>
      </c>
      <c r="AV100" s="54">
        <v>52.7</v>
      </c>
      <c r="AW100" s="54">
        <v>75</v>
      </c>
      <c r="AX100" s="54">
        <v>99</v>
      </c>
      <c r="AY100" s="99" t="s">
        <v>85</v>
      </c>
      <c r="AZ100" s="98" t="str">
        <f>_xlfn.IFNA(VLOOKUP(AY100,ACCESSORIES!F:J,5,FALSE),"N/A")</f>
        <v>N/A</v>
      </c>
      <c r="BA100" s="99" t="s">
        <v>85</v>
      </c>
      <c r="BB100" s="98" t="str">
        <f>_xlfn.IFNA(VLOOKUP(BA100,ACCESSORIES!F:J,5,FALSE),"N/A")</f>
        <v>N/A</v>
      </c>
      <c r="BC100" s="77">
        <v>43.357582100095101</v>
      </c>
      <c r="BD100" s="56">
        <v>23.228346456692901</v>
      </c>
      <c r="BE100" s="56">
        <v>23.228346456692901</v>
      </c>
      <c r="BF100" s="56">
        <v>12.9133858267717</v>
      </c>
      <c r="BG100" s="378">
        <f t="shared" si="11"/>
        <v>0.11417680000000027</v>
      </c>
      <c r="BH100" s="80">
        <v>20</v>
      </c>
      <c r="BI100" s="114" t="s">
        <v>3532</v>
      </c>
      <c r="BJ100" s="50" t="s">
        <v>4050</v>
      </c>
      <c r="BK100" s="81" t="s">
        <v>4066</v>
      </c>
      <c r="BL100" s="29" t="s">
        <v>5448</v>
      </c>
      <c r="BM100" s="29" t="s">
        <v>5506</v>
      </c>
      <c r="BN100" s="81" t="s">
        <v>5507</v>
      </c>
      <c r="BO100" s="81" t="s">
        <v>5477</v>
      </c>
      <c r="BP100" s="81" t="s">
        <v>5504</v>
      </c>
      <c r="BQ100" s="81" t="s">
        <v>4068</v>
      </c>
      <c r="BR100" s="81"/>
      <c r="BS100" s="81"/>
      <c r="BT100" s="81"/>
      <c r="BU100" s="313" t="s">
        <v>6442</v>
      </c>
      <c r="BV100" s="377" t="s">
        <v>8246</v>
      </c>
      <c r="BW100" s="313" t="s">
        <v>6443</v>
      </c>
      <c r="BX100" s="377" t="s">
        <v>8247</v>
      </c>
      <c r="BY100" s="93" t="str">
        <f t="shared" si="12"/>
        <v>MR304 Double Standard, 20x10, -18mm Offset, 6x135, 94mm Centerbore, Machined - Clear Coat</v>
      </c>
      <c r="BZ100" s="81" t="s">
        <v>3878</v>
      </c>
      <c r="CA100" s="81" t="s">
        <v>3879</v>
      </c>
      <c r="CB100" s="81" t="str">
        <f t="shared" si="13"/>
        <v>STREET (3XX)</v>
      </c>
    </row>
    <row r="101" spans="1:80" s="38" customFormat="1" ht="15" customHeight="1">
      <c r="A101" s="22">
        <f t="shared" si="7"/>
        <v>99</v>
      </c>
      <c r="B101" s="99" t="s">
        <v>84</v>
      </c>
      <c r="C101" s="99" t="s">
        <v>1072</v>
      </c>
      <c r="D101" s="5" t="s">
        <v>1116</v>
      </c>
      <c r="E101" s="91" t="str">
        <f>CONCATENATE(LEFT(D101,5),VLOOKUP(CONCATENATE(N101,"x",O101),'PART NUMBER GUIDE'!$B$9:$C$49,2,FALSE),VLOOKUP(CONCATENATE(P101, V101), 'PART NUMBER GUIDE'!$Q$6:$R$91, 2, FALSE),VLOOKUP(Y101,'PART NUMBER GUIDE'!$J$8:$K$43,2, FALSE),IF(U101="N/A",IF(ABS(S101)&lt;10,"0"&amp;ABS(S101),ABS(S101)),CONCATENATE(LEFT(U101,1),RIGHT(U101,1))), F101, G101)</f>
        <v>MR30421060518N</v>
      </c>
      <c r="F101" s="90" t="s">
        <v>2224</v>
      </c>
      <c r="G101" s="90"/>
      <c r="H101" s="79" t="s">
        <v>4248</v>
      </c>
      <c r="I101" s="318">
        <v>43924</v>
      </c>
      <c r="J101" s="85" t="s">
        <v>1265</v>
      </c>
      <c r="K101" s="342">
        <v>379</v>
      </c>
      <c r="L101" s="92">
        <f t="shared" si="8"/>
        <v>379</v>
      </c>
      <c r="M101" s="344"/>
      <c r="N101" s="5">
        <v>20</v>
      </c>
      <c r="O101" s="8">
        <v>10</v>
      </c>
      <c r="P101" s="99" t="str">
        <f t="shared" si="9"/>
        <v>6x5.5</v>
      </c>
      <c r="Q101" s="3">
        <v>6</v>
      </c>
      <c r="R101" s="3">
        <v>5.5</v>
      </c>
      <c r="S101" s="3">
        <v>-18</v>
      </c>
      <c r="T101" s="16">
        <v>4.76</v>
      </c>
      <c r="U101" s="100" t="s">
        <v>85</v>
      </c>
      <c r="V101" s="16">
        <v>108</v>
      </c>
      <c r="W101" s="8">
        <v>37.037660047059433</v>
      </c>
      <c r="X101" s="51">
        <v>2650</v>
      </c>
      <c r="Y101" s="78" t="s">
        <v>2294</v>
      </c>
      <c r="Z101" s="79" t="s">
        <v>2987</v>
      </c>
      <c r="AA101" s="51" t="str">
        <f t="shared" si="10"/>
        <v>20x10, 6x5.5, -18 OS</v>
      </c>
      <c r="AB101" s="80" t="s">
        <v>1597</v>
      </c>
      <c r="AC101" s="89">
        <f>_xlfn.IFNA(VLOOKUP(AB101,ACCESSORIES!F:J,5,FALSE),"N/A")</f>
        <v>33</v>
      </c>
      <c r="AD101" s="87" t="s">
        <v>85</v>
      </c>
      <c r="AE101" s="80" t="s">
        <v>85</v>
      </c>
      <c r="AF101" s="99" t="s">
        <v>3001</v>
      </c>
      <c r="AG101" s="80" t="s">
        <v>1938</v>
      </c>
      <c r="AH101" s="9">
        <f>_xlfn.IFNA(VLOOKUP(AG101,ACCESSORIES!F:J,5,FALSE),"N/A")</f>
        <v>1.1000000000000001</v>
      </c>
      <c r="AI101" s="99" t="s">
        <v>266</v>
      </c>
      <c r="AJ101" s="99" t="s">
        <v>85</v>
      </c>
      <c r="AK101" s="40" t="str">
        <f>_xlfn.IFNA(VLOOKUP(AJ101,ACCESSORIES!F:J,5,FALSE),"N/A")</f>
        <v>N/A</v>
      </c>
      <c r="AL101" s="99" t="s">
        <v>85</v>
      </c>
      <c r="AM101" s="99">
        <v>16.2</v>
      </c>
      <c r="AN101" s="99">
        <v>175</v>
      </c>
      <c r="AO101" s="25">
        <v>3</v>
      </c>
      <c r="AP101" s="25">
        <v>14.9</v>
      </c>
      <c r="AQ101" s="25">
        <v>35.700000000000003</v>
      </c>
      <c r="AR101" s="25">
        <v>44.51</v>
      </c>
      <c r="AS101" s="25">
        <v>245.81</v>
      </c>
      <c r="AT101" s="101">
        <v>241.4</v>
      </c>
      <c r="AU101" s="100">
        <v>107</v>
      </c>
      <c r="AV101" s="54">
        <v>41</v>
      </c>
      <c r="AW101" s="54">
        <v>74</v>
      </c>
      <c r="AX101" s="54">
        <v>99</v>
      </c>
      <c r="AY101" s="99" t="s">
        <v>85</v>
      </c>
      <c r="AZ101" s="98" t="str">
        <f>_xlfn.IFNA(VLOOKUP(AY101,ACCESSORIES!F:J,5,FALSE),"N/A")</f>
        <v>N/A</v>
      </c>
      <c r="BA101" s="99" t="s">
        <v>85</v>
      </c>
      <c r="BB101" s="98" t="str">
        <f>_xlfn.IFNA(VLOOKUP(BA101,ACCESSORIES!F:J,5,FALSE),"N/A")</f>
        <v>N/A</v>
      </c>
      <c r="BC101" s="77">
        <v>43.32</v>
      </c>
      <c r="BD101" s="56">
        <v>23.228346456692901</v>
      </c>
      <c r="BE101" s="56">
        <v>23.228346456692901</v>
      </c>
      <c r="BF101" s="56">
        <v>12.9133858267717</v>
      </c>
      <c r="BG101" s="378">
        <f t="shared" si="11"/>
        <v>0.11417680000000027</v>
      </c>
      <c r="BH101" s="80">
        <v>20</v>
      </c>
      <c r="BI101" s="114" t="s">
        <v>3532</v>
      </c>
      <c r="BJ101" s="50" t="s">
        <v>4050</v>
      </c>
      <c r="BK101" s="81" t="s">
        <v>4066</v>
      </c>
      <c r="BL101" s="29" t="s">
        <v>5448</v>
      </c>
      <c r="BM101" s="29" t="s">
        <v>5506</v>
      </c>
      <c r="BN101" s="81" t="s">
        <v>5507</v>
      </c>
      <c r="BO101" s="81" t="s">
        <v>5477</v>
      </c>
      <c r="BP101" s="81" t="s">
        <v>5504</v>
      </c>
      <c r="BQ101" s="81" t="s">
        <v>4068</v>
      </c>
      <c r="BR101" s="81"/>
      <c r="BS101" s="81"/>
      <c r="BT101" s="81"/>
      <c r="BU101" s="313" t="s">
        <v>6437</v>
      </c>
      <c r="BV101" s="377" t="s">
        <v>8240</v>
      </c>
      <c r="BW101" s="313" t="s">
        <v>6439</v>
      </c>
      <c r="BX101" s="377" t="s">
        <v>8241</v>
      </c>
      <c r="BY101" s="93" t="str">
        <f t="shared" si="12"/>
        <v>MR304 Double Standard, 20x10, -18mm Offset, 6x5.5, 108mm Centerbore, Matte Black</v>
      </c>
      <c r="BZ101" s="81" t="s">
        <v>3878</v>
      </c>
      <c r="CA101" s="81" t="s">
        <v>3879</v>
      </c>
      <c r="CB101" s="81" t="str">
        <f t="shared" si="13"/>
        <v>STREET (3XX)</v>
      </c>
    </row>
    <row r="102" spans="1:80" s="38" customFormat="1" ht="15" customHeight="1">
      <c r="A102" s="22">
        <f t="shared" si="7"/>
        <v>100</v>
      </c>
      <c r="B102" s="99" t="s">
        <v>84</v>
      </c>
      <c r="C102" s="99" t="s">
        <v>1072</v>
      </c>
      <c r="D102" s="5" t="s">
        <v>1116</v>
      </c>
      <c r="E102" s="91" t="str">
        <f>CONCATENATE(LEFT(D102,5),VLOOKUP(CONCATENATE(N102,"x",O102),'PART NUMBER GUIDE'!$B$9:$C$49,2,FALSE),VLOOKUP(CONCATENATE(P102, V102), 'PART NUMBER GUIDE'!$Q$6:$R$91, 2, FALSE),VLOOKUP(Y102,'PART NUMBER GUIDE'!$J$8:$K$43,2, FALSE),IF(U102="N/A",IF(ABS(S102)&lt;10,"0"&amp;ABS(S102),ABS(S102)),CONCATENATE(LEFT(U102,1),RIGHT(U102,1))), F102, G102)</f>
        <v>MR30421060318N</v>
      </c>
      <c r="F102" s="90" t="s">
        <v>2224</v>
      </c>
      <c r="G102" s="90"/>
      <c r="H102" s="79" t="s">
        <v>4249</v>
      </c>
      <c r="I102" s="318">
        <v>43924</v>
      </c>
      <c r="J102" s="85" t="s">
        <v>1265</v>
      </c>
      <c r="K102" s="342">
        <v>389</v>
      </c>
      <c r="L102" s="92">
        <f t="shared" si="8"/>
        <v>389</v>
      </c>
      <c r="M102" s="344"/>
      <c r="N102" s="5">
        <v>20</v>
      </c>
      <c r="O102" s="8">
        <v>10</v>
      </c>
      <c r="P102" s="99" t="str">
        <f t="shared" si="9"/>
        <v>6x5.5</v>
      </c>
      <c r="Q102" s="3">
        <v>6</v>
      </c>
      <c r="R102" s="3">
        <v>5.5</v>
      </c>
      <c r="S102" s="3">
        <v>-18</v>
      </c>
      <c r="T102" s="16">
        <v>4.76</v>
      </c>
      <c r="U102" s="100" t="s">
        <v>85</v>
      </c>
      <c r="V102" s="16">
        <v>108</v>
      </c>
      <c r="W102" s="8">
        <v>37.956252806163086</v>
      </c>
      <c r="X102" s="51">
        <v>2650</v>
      </c>
      <c r="Y102" s="47" t="s">
        <v>5454</v>
      </c>
      <c r="Z102" s="79" t="s">
        <v>196</v>
      </c>
      <c r="AA102" s="51" t="str">
        <f t="shared" si="10"/>
        <v>20x10, 6x5.5, -18 OS</v>
      </c>
      <c r="AB102" s="80" t="s">
        <v>1595</v>
      </c>
      <c r="AC102" s="89">
        <f>_xlfn.IFNA(VLOOKUP(AB102,ACCESSORIES!F:J,5,FALSE),"N/A")</f>
        <v>33</v>
      </c>
      <c r="AD102" s="87" t="s">
        <v>85</v>
      </c>
      <c r="AE102" s="99" t="s">
        <v>85</v>
      </c>
      <c r="AF102" s="99" t="s">
        <v>3001</v>
      </c>
      <c r="AG102" s="80" t="s">
        <v>1938</v>
      </c>
      <c r="AH102" s="9">
        <f>_xlfn.IFNA(VLOOKUP(AG102,ACCESSORIES!F:J,5,FALSE),"N/A")</f>
        <v>1.1000000000000001</v>
      </c>
      <c r="AI102" s="99" t="s">
        <v>266</v>
      </c>
      <c r="AJ102" s="99" t="s">
        <v>85</v>
      </c>
      <c r="AK102" s="40" t="str">
        <f>_xlfn.IFNA(VLOOKUP(AJ102,ACCESSORIES!F:J,5,FALSE),"N/A")</f>
        <v>N/A</v>
      </c>
      <c r="AL102" s="99" t="s">
        <v>85</v>
      </c>
      <c r="AM102" s="99">
        <v>16.2</v>
      </c>
      <c r="AN102" s="99">
        <v>175</v>
      </c>
      <c r="AO102" s="25">
        <v>3</v>
      </c>
      <c r="AP102" s="25">
        <v>14.9</v>
      </c>
      <c r="AQ102" s="25">
        <v>35.700000000000003</v>
      </c>
      <c r="AR102" s="25">
        <v>44.51</v>
      </c>
      <c r="AS102" s="25">
        <v>245.81</v>
      </c>
      <c r="AT102" s="101">
        <v>241.4</v>
      </c>
      <c r="AU102" s="100">
        <v>107</v>
      </c>
      <c r="AV102" s="54">
        <v>41</v>
      </c>
      <c r="AW102" s="54">
        <v>74</v>
      </c>
      <c r="AX102" s="54">
        <v>99</v>
      </c>
      <c r="AY102" s="99" t="s">
        <v>85</v>
      </c>
      <c r="AZ102" s="98" t="str">
        <f>_xlfn.IFNA(VLOOKUP(AY102,ACCESSORIES!F:J,5,FALSE),"N/A")</f>
        <v>N/A</v>
      </c>
      <c r="BA102" s="99" t="s">
        <v>85</v>
      </c>
      <c r="BB102" s="98" t="str">
        <f>_xlfn.IFNA(VLOOKUP(BA102,ACCESSORIES!F:J,5,FALSE),"N/A")</f>
        <v>N/A</v>
      </c>
      <c r="BC102" s="77">
        <v>44.202683568067954</v>
      </c>
      <c r="BD102" s="56">
        <v>23.228346456692901</v>
      </c>
      <c r="BE102" s="56">
        <v>23.228346456692901</v>
      </c>
      <c r="BF102" s="56">
        <v>12.9133858267717</v>
      </c>
      <c r="BG102" s="378">
        <f t="shared" si="11"/>
        <v>0.11417680000000027</v>
      </c>
      <c r="BH102" s="80">
        <v>20</v>
      </c>
      <c r="BI102" s="114" t="s">
        <v>3532</v>
      </c>
      <c r="BJ102" s="50" t="s">
        <v>4050</v>
      </c>
      <c r="BK102" s="81" t="s">
        <v>4066</v>
      </c>
      <c r="BL102" s="29" t="s">
        <v>5448</v>
      </c>
      <c r="BM102" s="29" t="s">
        <v>5506</v>
      </c>
      <c r="BN102" s="81" t="s">
        <v>5507</v>
      </c>
      <c r="BO102" s="81" t="s">
        <v>5477</v>
      </c>
      <c r="BP102" s="81" t="s">
        <v>5504</v>
      </c>
      <c r="BQ102" s="81" t="s">
        <v>4068</v>
      </c>
      <c r="BR102" s="81"/>
      <c r="BS102" s="81"/>
      <c r="BT102" s="81"/>
      <c r="BU102" s="313" t="s">
        <v>6442</v>
      </c>
      <c r="BV102" s="377" t="s">
        <v>8246</v>
      </c>
      <c r="BW102" s="313" t="s">
        <v>6443</v>
      </c>
      <c r="BX102" s="377" t="s">
        <v>8247</v>
      </c>
      <c r="BY102" s="93" t="str">
        <f t="shared" si="12"/>
        <v>MR304 Double Standard, 20x10, -18mm Offset, 6x5.5, 108mm Centerbore, Machined - Clear Coat</v>
      </c>
      <c r="BZ102" s="81" t="s">
        <v>3878</v>
      </c>
      <c r="CA102" s="81" t="s">
        <v>3879</v>
      </c>
      <c r="CB102" s="81" t="str">
        <f t="shared" si="13"/>
        <v>STREET (3XX)</v>
      </c>
    </row>
    <row r="103" spans="1:80" s="38" customFormat="1" ht="15" customHeight="1">
      <c r="A103" s="22">
        <f t="shared" si="7"/>
        <v>101</v>
      </c>
      <c r="B103" s="99" t="s">
        <v>84</v>
      </c>
      <c r="C103" s="99" t="s">
        <v>1072</v>
      </c>
      <c r="D103" s="5" t="s">
        <v>1116</v>
      </c>
      <c r="E103" s="91" t="str">
        <f>CONCATENATE(LEFT(D103,5),VLOOKUP(CONCATENATE(N103,"x",O103),'PART NUMBER GUIDE'!$B$9:$C$49,2,FALSE),VLOOKUP(CONCATENATE(P103, V103), 'PART NUMBER GUIDE'!$Q$6:$R$91, 2, FALSE),VLOOKUP(Y103,'PART NUMBER GUIDE'!$J$8:$K$43,2, FALSE),IF(U103="N/A",IF(ABS(S103)&lt;10,"0"&amp;ABS(S103),ABS(S103)),CONCATENATE(LEFT(U103,1),RIGHT(U103,1))), F103, G103)</f>
        <v>MR30421080518N</v>
      </c>
      <c r="F103" s="90" t="s">
        <v>2224</v>
      </c>
      <c r="G103" s="90"/>
      <c r="H103" s="79" t="s">
        <v>4250</v>
      </c>
      <c r="I103" s="318">
        <v>43924</v>
      </c>
      <c r="J103" s="85" t="s">
        <v>1265</v>
      </c>
      <c r="K103" s="342">
        <v>379</v>
      </c>
      <c r="L103" s="92">
        <f t="shared" si="8"/>
        <v>379</v>
      </c>
      <c r="M103" s="344"/>
      <c r="N103" s="5">
        <v>20</v>
      </c>
      <c r="O103" s="8">
        <v>10</v>
      </c>
      <c r="P103" s="99" t="str">
        <f t="shared" si="9"/>
        <v>8x6.5</v>
      </c>
      <c r="Q103" s="3">
        <v>8</v>
      </c>
      <c r="R103" s="3">
        <v>6.5</v>
      </c>
      <c r="S103" s="3">
        <v>-18</v>
      </c>
      <c r="T103" s="16">
        <v>4.76</v>
      </c>
      <c r="U103" s="100" t="s">
        <v>85</v>
      </c>
      <c r="V103" s="16">
        <v>130.81</v>
      </c>
      <c r="W103" s="8">
        <v>37.368353440336747</v>
      </c>
      <c r="X103" s="51">
        <v>3640</v>
      </c>
      <c r="Y103" s="78" t="s">
        <v>2294</v>
      </c>
      <c r="Z103" s="79" t="s">
        <v>2987</v>
      </c>
      <c r="AA103" s="51" t="str">
        <f t="shared" si="10"/>
        <v>20x10, 8x6.5, -18 OS</v>
      </c>
      <c r="AB103" s="80" t="s">
        <v>1603</v>
      </c>
      <c r="AC103" s="89">
        <f>_xlfn.IFNA(VLOOKUP(AB103,ACCESSORIES!F:J,5,FALSE),"N/A")</f>
        <v>33</v>
      </c>
      <c r="AD103" s="87" t="s">
        <v>85</v>
      </c>
      <c r="AE103" s="80" t="s">
        <v>85</v>
      </c>
      <c r="AF103" s="3" t="s">
        <v>3005</v>
      </c>
      <c r="AG103" s="80" t="s">
        <v>1938</v>
      </c>
      <c r="AH103" s="9">
        <f>_xlfn.IFNA(VLOOKUP(AG103,ACCESSORIES!F:J,5,FALSE),"N/A")</f>
        <v>1.1000000000000001</v>
      </c>
      <c r="AI103" s="99" t="s">
        <v>266</v>
      </c>
      <c r="AJ103" s="99" t="s">
        <v>85</v>
      </c>
      <c r="AK103" s="40" t="str">
        <f>_xlfn.IFNA(VLOOKUP(AJ103,ACCESSORIES!F:J,5,FALSE),"N/A")</f>
        <v>N/A</v>
      </c>
      <c r="AL103" s="99" t="s">
        <v>85</v>
      </c>
      <c r="AM103" s="99">
        <v>16.2</v>
      </c>
      <c r="AN103" s="99">
        <v>200</v>
      </c>
      <c r="AO103" s="25">
        <v>0</v>
      </c>
      <c r="AP103" s="25">
        <v>0</v>
      </c>
      <c r="AQ103" s="25">
        <v>34.799999999999997</v>
      </c>
      <c r="AR103" s="25">
        <v>43.8</v>
      </c>
      <c r="AS103" s="25">
        <v>245.4</v>
      </c>
      <c r="AT103" s="101">
        <v>241</v>
      </c>
      <c r="AU103" s="100">
        <v>123</v>
      </c>
      <c r="AV103" s="54">
        <v>89.5</v>
      </c>
      <c r="AW103" s="54">
        <v>89.5</v>
      </c>
      <c r="AX103" s="54">
        <v>99</v>
      </c>
      <c r="AY103" s="99" t="s">
        <v>85</v>
      </c>
      <c r="AZ103" s="98" t="str">
        <f>_xlfn.IFNA(VLOOKUP(AY103,ACCESSORIES!F:J,5,FALSE),"N/A")</f>
        <v>N/A</v>
      </c>
      <c r="BA103" s="99" t="s">
        <v>85</v>
      </c>
      <c r="BB103" s="98" t="str">
        <f>_xlfn.IFNA(VLOOKUP(BA103,ACCESSORIES!F:J,5,FALSE),"N/A")</f>
        <v>N/A</v>
      </c>
      <c r="BC103" s="77">
        <v>43.651527912605765</v>
      </c>
      <c r="BD103" s="56">
        <v>23.228346456692901</v>
      </c>
      <c r="BE103" s="56">
        <v>23.228346456692901</v>
      </c>
      <c r="BF103" s="56">
        <v>12.9133858267717</v>
      </c>
      <c r="BG103" s="378">
        <f t="shared" si="11"/>
        <v>0.11417680000000027</v>
      </c>
      <c r="BH103" s="80">
        <v>20</v>
      </c>
      <c r="BI103" s="114" t="s">
        <v>3532</v>
      </c>
      <c r="BJ103" s="50" t="s">
        <v>4050</v>
      </c>
      <c r="BK103" s="81" t="s">
        <v>4066</v>
      </c>
      <c r="BL103" s="29" t="s">
        <v>5448</v>
      </c>
      <c r="BM103" s="29" t="s">
        <v>5506</v>
      </c>
      <c r="BN103" s="81" t="s">
        <v>5507</v>
      </c>
      <c r="BO103" s="81" t="s">
        <v>5477</v>
      </c>
      <c r="BP103" s="81" t="s">
        <v>5504</v>
      </c>
      <c r="BQ103" s="81" t="s">
        <v>4068</v>
      </c>
      <c r="BR103" s="81"/>
      <c r="BS103" s="81"/>
      <c r="BT103" s="81"/>
      <c r="BU103" s="313" t="s">
        <v>6444</v>
      </c>
      <c r="BV103" s="377" t="s">
        <v>8341</v>
      </c>
      <c r="BW103" s="313" t="s">
        <v>6445</v>
      </c>
      <c r="BX103" s="377" t="s">
        <v>8342</v>
      </c>
      <c r="BY103" s="93" t="str">
        <f t="shared" si="12"/>
        <v>MR304 Double Standard, 20x10, -18mm Offset, 8x6.5, 130.81mm Centerbore, Matte Black</v>
      </c>
      <c r="BZ103" s="81" t="s">
        <v>3878</v>
      </c>
      <c r="CA103" s="81" t="s">
        <v>3879</v>
      </c>
      <c r="CB103" s="81" t="str">
        <f t="shared" si="13"/>
        <v>STREET (3XX)</v>
      </c>
    </row>
    <row r="104" spans="1:80" s="38" customFormat="1" ht="15" customHeight="1">
      <c r="A104" s="22">
        <f t="shared" si="7"/>
        <v>102</v>
      </c>
      <c r="B104" s="99" t="s">
        <v>84</v>
      </c>
      <c r="C104" s="99" t="s">
        <v>1072</v>
      </c>
      <c r="D104" s="5" t="s">
        <v>1116</v>
      </c>
      <c r="E104" s="91" t="str">
        <f>CONCATENATE(LEFT(D104,5),VLOOKUP(CONCATENATE(N104,"x",O104),'PART NUMBER GUIDE'!$B$9:$C$49,2,FALSE),VLOOKUP(CONCATENATE(P104, V104), 'PART NUMBER GUIDE'!$Q$6:$R$91, 2, FALSE),VLOOKUP(Y104,'PART NUMBER GUIDE'!$J$8:$K$43,2, FALSE),IF(U104="N/A",IF(ABS(S104)&lt;10,"0"&amp;ABS(S104),ABS(S104)),CONCATENATE(LEFT(U104,1),RIGHT(U104,1))), F104, G104)</f>
        <v>MR30421080318N</v>
      </c>
      <c r="F104" s="90" t="s">
        <v>2224</v>
      </c>
      <c r="G104" s="90"/>
      <c r="H104" s="79" t="s">
        <v>4251</v>
      </c>
      <c r="I104" s="318">
        <v>43924</v>
      </c>
      <c r="J104" s="85" t="s">
        <v>1265</v>
      </c>
      <c r="K104" s="342">
        <v>389</v>
      </c>
      <c r="L104" s="92">
        <f t="shared" si="8"/>
        <v>389</v>
      </c>
      <c r="M104" s="344"/>
      <c r="N104" s="5">
        <v>20</v>
      </c>
      <c r="O104" s="8">
        <v>10</v>
      </c>
      <c r="P104" s="99" t="str">
        <f t="shared" si="9"/>
        <v>8x6.5</v>
      </c>
      <c r="Q104" s="3">
        <v>8</v>
      </c>
      <c r="R104" s="3">
        <v>6.5</v>
      </c>
      <c r="S104" s="3">
        <v>-18</v>
      </c>
      <c r="T104" s="16">
        <v>4.76</v>
      </c>
      <c r="U104" s="100" t="s">
        <v>85</v>
      </c>
      <c r="V104" s="16">
        <v>130.81</v>
      </c>
      <c r="W104" s="8">
        <v>38.029740226891377</v>
      </c>
      <c r="X104" s="51">
        <v>3640</v>
      </c>
      <c r="Y104" s="47" t="s">
        <v>5454</v>
      </c>
      <c r="Z104" s="79" t="s">
        <v>196</v>
      </c>
      <c r="AA104" s="51" t="str">
        <f t="shared" si="10"/>
        <v>20x10, 8x6.5, -18 OS</v>
      </c>
      <c r="AB104" s="80" t="s">
        <v>1602</v>
      </c>
      <c r="AC104" s="89">
        <f>_xlfn.IFNA(VLOOKUP(AB104,ACCESSORIES!F:J,5,FALSE),"N/A")</f>
        <v>33</v>
      </c>
      <c r="AD104" s="87" t="s">
        <v>85</v>
      </c>
      <c r="AE104" s="99" t="s">
        <v>85</v>
      </c>
      <c r="AF104" s="3" t="s">
        <v>3005</v>
      </c>
      <c r="AG104" s="80" t="s">
        <v>1938</v>
      </c>
      <c r="AH104" s="9">
        <f>_xlfn.IFNA(VLOOKUP(AG104,ACCESSORIES!F:J,5,FALSE),"N/A")</f>
        <v>1.1000000000000001</v>
      </c>
      <c r="AI104" s="99" t="s">
        <v>266</v>
      </c>
      <c r="AJ104" s="99" t="s">
        <v>85</v>
      </c>
      <c r="AK104" s="40" t="str">
        <f>_xlfn.IFNA(VLOOKUP(AJ104,ACCESSORIES!F:J,5,FALSE),"N/A")</f>
        <v>N/A</v>
      </c>
      <c r="AL104" s="99" t="s">
        <v>85</v>
      </c>
      <c r="AM104" s="99">
        <v>16.2</v>
      </c>
      <c r="AN104" s="99">
        <v>200</v>
      </c>
      <c r="AO104" s="25">
        <v>0</v>
      </c>
      <c r="AP104" s="25">
        <v>0</v>
      </c>
      <c r="AQ104" s="25">
        <v>34.799999999999997</v>
      </c>
      <c r="AR104" s="25">
        <v>43.8</v>
      </c>
      <c r="AS104" s="25">
        <v>245.4</v>
      </c>
      <c r="AT104" s="101">
        <v>241</v>
      </c>
      <c r="AU104" s="100">
        <v>123</v>
      </c>
      <c r="AV104" s="54">
        <v>89.5</v>
      </c>
      <c r="AW104" s="54">
        <v>89.5</v>
      </c>
      <c r="AX104" s="54">
        <v>99</v>
      </c>
      <c r="AY104" s="99" t="s">
        <v>85</v>
      </c>
      <c r="AZ104" s="98" t="str">
        <f>_xlfn.IFNA(VLOOKUP(AY104,ACCESSORIES!F:J,5,FALSE),"N/A")</f>
        <v>N/A</v>
      </c>
      <c r="BA104" s="99" t="s">
        <v>85</v>
      </c>
      <c r="BB104" s="98" t="str">
        <f>_xlfn.IFNA(VLOOKUP(BA104,ACCESSORIES!F:J,5,FALSE),"N/A")</f>
        <v>N/A</v>
      </c>
      <c r="BC104" s="77">
        <v>44.423145830252828</v>
      </c>
      <c r="BD104" s="56">
        <v>23.228346456692901</v>
      </c>
      <c r="BE104" s="56">
        <v>23.228346456692901</v>
      </c>
      <c r="BF104" s="56">
        <v>12.9133858267717</v>
      </c>
      <c r="BG104" s="378">
        <f t="shared" si="11"/>
        <v>0.11417680000000027</v>
      </c>
      <c r="BH104" s="80">
        <v>20</v>
      </c>
      <c r="BI104" s="114" t="s">
        <v>3532</v>
      </c>
      <c r="BJ104" s="50" t="s">
        <v>4050</v>
      </c>
      <c r="BK104" s="81" t="s">
        <v>4066</v>
      </c>
      <c r="BL104" s="29" t="s">
        <v>5448</v>
      </c>
      <c r="BM104" s="29" t="s">
        <v>5506</v>
      </c>
      <c r="BN104" s="81" t="s">
        <v>5507</v>
      </c>
      <c r="BO104" s="81" t="s">
        <v>5477</v>
      </c>
      <c r="BP104" s="81" t="s">
        <v>5504</v>
      </c>
      <c r="BQ104" s="81" t="s">
        <v>4068</v>
      </c>
      <c r="BR104" s="81"/>
      <c r="BS104" s="81"/>
      <c r="BT104" s="81"/>
      <c r="BU104" s="313" t="s">
        <v>6448</v>
      </c>
      <c r="BV104" s="377" t="s">
        <v>8427</v>
      </c>
      <c r="BW104" s="313" t="s">
        <v>6449</v>
      </c>
      <c r="BX104" s="377" t="s">
        <v>8428</v>
      </c>
      <c r="BY104" s="93" t="str">
        <f t="shared" si="12"/>
        <v>MR304 Double Standard, 20x10, -18mm Offset, 8x6.5, 130.81mm Centerbore, Machined - Clear Coat</v>
      </c>
      <c r="BZ104" s="81" t="s">
        <v>3878</v>
      </c>
      <c r="CA104" s="81" t="s">
        <v>3879</v>
      </c>
      <c r="CB104" s="81" t="str">
        <f t="shared" si="13"/>
        <v>STREET (3XX)</v>
      </c>
    </row>
    <row r="105" spans="1:80" s="38" customFormat="1" ht="15" customHeight="1">
      <c r="A105" s="22">
        <f t="shared" si="7"/>
        <v>103</v>
      </c>
      <c r="B105" s="99" t="s">
        <v>84</v>
      </c>
      <c r="C105" s="99" t="s">
        <v>1072</v>
      </c>
      <c r="D105" s="5" t="s">
        <v>1116</v>
      </c>
      <c r="E105" s="91" t="str">
        <f>CONCATENATE(LEFT(D105,5),VLOOKUP(CONCATENATE(N105,"x",O105),'PART NUMBER GUIDE'!$B$9:$C$49,2,FALSE),VLOOKUP(CONCATENATE(P105, V105), 'PART NUMBER GUIDE'!$Q$6:$R$91, 2, FALSE),VLOOKUP(Y105,'PART NUMBER GUIDE'!$J$8:$K$43,2, FALSE),IF(U105="N/A",IF(ABS(S105)&lt;10,"0"&amp;ABS(S105),ABS(S105)),CONCATENATE(LEFT(U105,1),RIGHT(U105,1))), F105, G105)</f>
        <v>MR30421087518N</v>
      </c>
      <c r="F105" s="90" t="s">
        <v>2224</v>
      </c>
      <c r="G105" s="90"/>
      <c r="H105" s="79" t="s">
        <v>4252</v>
      </c>
      <c r="I105" s="318">
        <v>43924</v>
      </c>
      <c r="J105" s="85" t="s">
        <v>1265</v>
      </c>
      <c r="K105" s="342">
        <v>379</v>
      </c>
      <c r="L105" s="92">
        <f t="shared" si="8"/>
        <v>379</v>
      </c>
      <c r="M105" s="344"/>
      <c r="N105" s="5">
        <v>20</v>
      </c>
      <c r="O105" s="8">
        <v>10</v>
      </c>
      <c r="P105" s="99" t="str">
        <f t="shared" si="9"/>
        <v>8x170</v>
      </c>
      <c r="Q105" s="3">
        <v>8</v>
      </c>
      <c r="R105" s="3">
        <v>170</v>
      </c>
      <c r="S105" s="3">
        <v>-18</v>
      </c>
      <c r="T105" s="16">
        <v>4.76</v>
      </c>
      <c r="U105" s="100" t="s">
        <v>85</v>
      </c>
      <c r="V105" s="16">
        <v>130.81</v>
      </c>
      <c r="W105" s="8">
        <v>37.809277964706496</v>
      </c>
      <c r="X105" s="51">
        <v>3640</v>
      </c>
      <c r="Y105" s="78" t="s">
        <v>2294</v>
      </c>
      <c r="Z105" s="79" t="s">
        <v>2987</v>
      </c>
      <c r="AA105" s="51" t="str">
        <f t="shared" si="10"/>
        <v>20x10, 8x170, -18 OS</v>
      </c>
      <c r="AB105" s="80" t="s">
        <v>1851</v>
      </c>
      <c r="AC105" s="89">
        <f>_xlfn.IFNA(VLOOKUP(AB105,ACCESSORIES!F:J,5,FALSE),"N/A")</f>
        <v>33</v>
      </c>
      <c r="AD105" s="87" t="s">
        <v>85</v>
      </c>
      <c r="AE105" s="80" t="s">
        <v>85</v>
      </c>
      <c r="AF105" s="3" t="s">
        <v>3005</v>
      </c>
      <c r="AG105" s="80" t="s">
        <v>1938</v>
      </c>
      <c r="AH105" s="9">
        <f>_xlfn.IFNA(VLOOKUP(AG105,ACCESSORIES!F:J,5,FALSE),"N/A")</f>
        <v>1.1000000000000001</v>
      </c>
      <c r="AI105" s="99" t="s">
        <v>266</v>
      </c>
      <c r="AJ105" s="99" t="s">
        <v>85</v>
      </c>
      <c r="AK105" s="40" t="str">
        <f>_xlfn.IFNA(VLOOKUP(AJ105,ACCESSORIES!F:J,5,FALSE),"N/A")</f>
        <v>N/A</v>
      </c>
      <c r="AL105" s="99" t="s">
        <v>85</v>
      </c>
      <c r="AM105" s="99">
        <v>16.2</v>
      </c>
      <c r="AN105" s="99">
        <v>205</v>
      </c>
      <c r="AO105" s="25">
        <v>0</v>
      </c>
      <c r="AP105" s="25">
        <v>0</v>
      </c>
      <c r="AQ105" s="25">
        <v>34.69</v>
      </c>
      <c r="AR105" s="25">
        <v>43.8</v>
      </c>
      <c r="AS105" s="25">
        <v>245.4</v>
      </c>
      <c r="AT105" s="101">
        <v>241</v>
      </c>
      <c r="AU105" s="100">
        <v>128</v>
      </c>
      <c r="AV105" s="54">
        <v>97.7</v>
      </c>
      <c r="AW105" s="54">
        <v>107</v>
      </c>
      <c r="AX105" s="54">
        <v>99</v>
      </c>
      <c r="AY105" s="99" t="s">
        <v>85</v>
      </c>
      <c r="AZ105" s="98" t="str">
        <f>_xlfn.IFNA(VLOOKUP(AY105,ACCESSORIES!F:J,5,FALSE),"N/A")</f>
        <v>N/A</v>
      </c>
      <c r="BA105" s="99" t="s">
        <v>85</v>
      </c>
      <c r="BB105" s="98" t="str">
        <f>_xlfn.IFNA(VLOOKUP(BA105,ACCESSORIES!F:J,5,FALSE),"N/A")</f>
        <v>N/A</v>
      </c>
      <c r="BC105" s="77">
        <v>44.092452436975513</v>
      </c>
      <c r="BD105" s="56">
        <v>23.228346456692901</v>
      </c>
      <c r="BE105" s="56">
        <v>23.228346456692901</v>
      </c>
      <c r="BF105" s="56">
        <v>12.9133858267717</v>
      </c>
      <c r="BG105" s="378">
        <f t="shared" si="11"/>
        <v>0.11417680000000027</v>
      </c>
      <c r="BH105" s="80">
        <v>20</v>
      </c>
      <c r="BI105" s="114" t="s">
        <v>3532</v>
      </c>
      <c r="BJ105" s="50" t="s">
        <v>4050</v>
      </c>
      <c r="BK105" s="81" t="s">
        <v>4066</v>
      </c>
      <c r="BL105" s="29" t="s">
        <v>5448</v>
      </c>
      <c r="BM105" s="29" t="s">
        <v>5506</v>
      </c>
      <c r="BN105" s="81" t="s">
        <v>5507</v>
      </c>
      <c r="BO105" s="81" t="s">
        <v>5477</v>
      </c>
      <c r="BP105" s="81" t="s">
        <v>5504</v>
      </c>
      <c r="BQ105" s="81" t="s">
        <v>4068</v>
      </c>
      <c r="BR105" s="81"/>
      <c r="BS105" s="81"/>
      <c r="BT105" s="81"/>
      <c r="BU105" s="313" t="s">
        <v>6444</v>
      </c>
      <c r="BV105" s="377" t="s">
        <v>8341</v>
      </c>
      <c r="BW105" s="313" t="s">
        <v>6445</v>
      </c>
      <c r="BX105" s="377" t="s">
        <v>8342</v>
      </c>
      <c r="BY105" s="93" t="str">
        <f t="shared" si="12"/>
        <v>MR304 Double Standard, 20x10, -18mm Offset, 8x170, 130.81mm Centerbore, Matte Black</v>
      </c>
      <c r="BZ105" s="81" t="s">
        <v>3878</v>
      </c>
      <c r="CA105" s="81" t="s">
        <v>3879</v>
      </c>
      <c r="CB105" s="81" t="str">
        <f t="shared" si="13"/>
        <v>STREET (3XX)</v>
      </c>
    </row>
    <row r="106" spans="1:80" s="38" customFormat="1" ht="15" customHeight="1">
      <c r="A106" s="22">
        <f t="shared" si="7"/>
        <v>104</v>
      </c>
      <c r="B106" s="99" t="s">
        <v>84</v>
      </c>
      <c r="C106" s="99" t="s">
        <v>1072</v>
      </c>
      <c r="D106" s="5" t="s">
        <v>1116</v>
      </c>
      <c r="E106" s="91" t="str">
        <f>CONCATENATE(LEFT(D106,5),VLOOKUP(CONCATENATE(N106,"x",O106),'PART NUMBER GUIDE'!$B$9:$C$49,2,FALSE),VLOOKUP(CONCATENATE(P106, V106), 'PART NUMBER GUIDE'!$Q$6:$R$91, 2, FALSE),VLOOKUP(Y106,'PART NUMBER GUIDE'!$J$8:$K$43,2, FALSE),IF(U106="N/A",IF(ABS(S106)&lt;10,"0"&amp;ABS(S106),ABS(S106)),CONCATENATE(LEFT(U106,1),RIGHT(U106,1))), F106, G106)</f>
        <v>MR30421087318N</v>
      </c>
      <c r="F106" s="90" t="s">
        <v>2224</v>
      </c>
      <c r="G106" s="90"/>
      <c r="H106" s="79" t="s">
        <v>4253</v>
      </c>
      <c r="I106" s="318">
        <v>43924</v>
      </c>
      <c r="J106" s="85" t="s">
        <v>1265</v>
      </c>
      <c r="K106" s="342">
        <v>389</v>
      </c>
      <c r="L106" s="92">
        <f t="shared" si="8"/>
        <v>389</v>
      </c>
      <c r="M106" s="344"/>
      <c r="N106" s="5">
        <v>20</v>
      </c>
      <c r="O106" s="8">
        <v>10</v>
      </c>
      <c r="P106" s="99" t="str">
        <f t="shared" si="9"/>
        <v>8x170</v>
      </c>
      <c r="Q106" s="3">
        <v>8</v>
      </c>
      <c r="R106" s="3">
        <v>170</v>
      </c>
      <c r="S106" s="3">
        <v>-18</v>
      </c>
      <c r="T106" s="16">
        <v>4.76</v>
      </c>
      <c r="U106" s="100" t="s">
        <v>85</v>
      </c>
      <c r="V106" s="16">
        <v>130.81</v>
      </c>
      <c r="W106" s="8">
        <v>37.919509095798944</v>
      </c>
      <c r="X106" s="51">
        <v>3640</v>
      </c>
      <c r="Y106" s="47" t="s">
        <v>5454</v>
      </c>
      <c r="Z106" s="79" t="s">
        <v>196</v>
      </c>
      <c r="AA106" s="51" t="str">
        <f t="shared" si="10"/>
        <v>20x10, 8x170, -18 OS</v>
      </c>
      <c r="AB106" s="80" t="s">
        <v>1625</v>
      </c>
      <c r="AC106" s="89">
        <f>_xlfn.IFNA(VLOOKUP(AB106,ACCESSORIES!F:J,5,FALSE),"N/A")</f>
        <v>33</v>
      </c>
      <c r="AD106" s="87" t="s">
        <v>85</v>
      </c>
      <c r="AE106" s="99" t="s">
        <v>85</v>
      </c>
      <c r="AF106" s="3" t="s">
        <v>3005</v>
      </c>
      <c r="AG106" s="80" t="s">
        <v>1938</v>
      </c>
      <c r="AH106" s="9">
        <f>_xlfn.IFNA(VLOOKUP(AG106,ACCESSORIES!F:J,5,FALSE),"N/A")</f>
        <v>1.1000000000000001</v>
      </c>
      <c r="AI106" s="99" t="s">
        <v>266</v>
      </c>
      <c r="AJ106" s="99" t="s">
        <v>85</v>
      </c>
      <c r="AK106" s="40" t="str">
        <f>_xlfn.IFNA(VLOOKUP(AJ106,ACCESSORIES!F:J,5,FALSE),"N/A")</f>
        <v>N/A</v>
      </c>
      <c r="AL106" s="99" t="s">
        <v>85</v>
      </c>
      <c r="AM106" s="99">
        <v>16.2</v>
      </c>
      <c r="AN106" s="99">
        <v>205</v>
      </c>
      <c r="AO106" s="25">
        <v>0</v>
      </c>
      <c r="AP106" s="25">
        <v>0</v>
      </c>
      <c r="AQ106" s="25">
        <v>34.69</v>
      </c>
      <c r="AR106" s="25">
        <v>43.8</v>
      </c>
      <c r="AS106" s="25">
        <v>245.4</v>
      </c>
      <c r="AT106" s="101">
        <v>241</v>
      </c>
      <c r="AU106" s="100">
        <v>128</v>
      </c>
      <c r="AV106" s="54">
        <v>97.7</v>
      </c>
      <c r="AW106" s="54">
        <v>107</v>
      </c>
      <c r="AX106" s="54">
        <v>99</v>
      </c>
      <c r="AY106" s="99" t="s">
        <v>85</v>
      </c>
      <c r="AZ106" s="98" t="str">
        <f>_xlfn.IFNA(VLOOKUP(AY106,ACCESSORIES!F:J,5,FALSE),"N/A")</f>
        <v>N/A</v>
      </c>
      <c r="BA106" s="99" t="s">
        <v>85</v>
      </c>
      <c r="BB106" s="98" t="str">
        <f>_xlfn.IFNA(VLOOKUP(BA106,ACCESSORIES!F:J,5,FALSE),"N/A")</f>
        <v>N/A</v>
      </c>
      <c r="BC106" s="77">
        <v>44.312914699160395</v>
      </c>
      <c r="BD106" s="56">
        <v>23.228346456692901</v>
      </c>
      <c r="BE106" s="56">
        <v>23.228346456692901</v>
      </c>
      <c r="BF106" s="56">
        <v>12.9133858267717</v>
      </c>
      <c r="BG106" s="378">
        <f t="shared" si="11"/>
        <v>0.11417680000000027</v>
      </c>
      <c r="BH106" s="80">
        <v>20</v>
      </c>
      <c r="BI106" s="114" t="s">
        <v>3532</v>
      </c>
      <c r="BJ106" s="50" t="s">
        <v>4050</v>
      </c>
      <c r="BK106" s="81" t="s">
        <v>4066</v>
      </c>
      <c r="BL106" s="29" t="s">
        <v>5448</v>
      </c>
      <c r="BM106" s="29" t="s">
        <v>5506</v>
      </c>
      <c r="BN106" s="81" t="s">
        <v>5507</v>
      </c>
      <c r="BO106" s="81" t="s">
        <v>5477</v>
      </c>
      <c r="BP106" s="81" t="s">
        <v>5504</v>
      </c>
      <c r="BQ106" s="81" t="s">
        <v>4068</v>
      </c>
      <c r="BR106" s="81"/>
      <c r="BS106" s="81"/>
      <c r="BT106" s="81"/>
      <c r="BU106" s="313" t="s">
        <v>6448</v>
      </c>
      <c r="BV106" s="377" t="s">
        <v>8427</v>
      </c>
      <c r="BW106" s="313" t="s">
        <v>6449</v>
      </c>
      <c r="BX106" s="377" t="s">
        <v>8428</v>
      </c>
      <c r="BY106" s="93" t="str">
        <f t="shared" si="12"/>
        <v>MR304 Double Standard, 20x10, -18mm Offset, 8x170, 130.81mm Centerbore, Machined - Clear Coat</v>
      </c>
      <c r="BZ106" s="81" t="s">
        <v>3878</v>
      </c>
      <c r="CA106" s="81" t="s">
        <v>3879</v>
      </c>
      <c r="CB106" s="81" t="str">
        <f t="shared" si="13"/>
        <v>STREET (3XX)</v>
      </c>
    </row>
    <row r="107" spans="1:80" s="38" customFormat="1" ht="15" customHeight="1">
      <c r="A107" s="22">
        <f t="shared" si="7"/>
        <v>105</v>
      </c>
      <c r="B107" s="99" t="s">
        <v>84</v>
      </c>
      <c r="C107" s="99" t="s">
        <v>1072</v>
      </c>
      <c r="D107" s="5" t="s">
        <v>1116</v>
      </c>
      <c r="E107" s="91" t="str">
        <f>CONCATENATE(LEFT(D107,5),VLOOKUP(CONCATENATE(N107,"x",O107),'PART NUMBER GUIDE'!$B$9:$C$49,2,FALSE),VLOOKUP(CONCATENATE(P107, V107), 'PART NUMBER GUIDE'!$Q$6:$R$91, 2, FALSE),VLOOKUP(Y107,'PART NUMBER GUIDE'!$J$8:$K$43,2, FALSE),IF(U107="N/A",IF(ABS(S107)&lt;10,"0"&amp;ABS(S107),ABS(S107)),CONCATENATE(LEFT(U107,1),RIGHT(U107,1))), F107, G107)</f>
        <v>MR30421088318N</v>
      </c>
      <c r="F107" s="90" t="s">
        <v>2224</v>
      </c>
      <c r="G107" s="90"/>
      <c r="H107" s="79" t="s">
        <v>4255</v>
      </c>
      <c r="I107" s="318">
        <v>43924</v>
      </c>
      <c r="J107" s="85" t="s">
        <v>1265</v>
      </c>
      <c r="K107" s="342">
        <v>389</v>
      </c>
      <c r="L107" s="92">
        <f t="shared" si="8"/>
        <v>389</v>
      </c>
      <c r="M107" s="344"/>
      <c r="N107" s="5">
        <v>20</v>
      </c>
      <c r="O107" s="8">
        <v>10</v>
      </c>
      <c r="P107" s="99" t="str">
        <f t="shared" si="9"/>
        <v>8x180</v>
      </c>
      <c r="Q107" s="3">
        <v>8</v>
      </c>
      <c r="R107" s="3">
        <v>180</v>
      </c>
      <c r="S107" s="3">
        <v>-18</v>
      </c>
      <c r="T107" s="16">
        <v>4.76</v>
      </c>
      <c r="U107" s="100" t="s">
        <v>85</v>
      </c>
      <c r="V107" s="16">
        <v>130.81</v>
      </c>
      <c r="W107" s="8">
        <v>38.397177330532841</v>
      </c>
      <c r="X107" s="51">
        <v>3640</v>
      </c>
      <c r="Y107" s="47" t="s">
        <v>5454</v>
      </c>
      <c r="Z107" s="79" t="s">
        <v>196</v>
      </c>
      <c r="AA107" s="51" t="str">
        <f t="shared" si="10"/>
        <v>20x10, 8x180, -18 OS</v>
      </c>
      <c r="AB107" s="80" t="s">
        <v>1602</v>
      </c>
      <c r="AC107" s="89">
        <f>_xlfn.IFNA(VLOOKUP(AB107,ACCESSORIES!F:J,5,FALSE),"N/A")</f>
        <v>33</v>
      </c>
      <c r="AD107" s="87" t="s">
        <v>85</v>
      </c>
      <c r="AE107" s="80" t="s">
        <v>85</v>
      </c>
      <c r="AF107" s="3" t="s">
        <v>3005</v>
      </c>
      <c r="AG107" s="80" t="s">
        <v>1938</v>
      </c>
      <c r="AH107" s="9">
        <f>_xlfn.IFNA(VLOOKUP(AG107,ACCESSORIES!F:J,5,FALSE),"N/A")</f>
        <v>1.1000000000000001</v>
      </c>
      <c r="AI107" s="99" t="s">
        <v>266</v>
      </c>
      <c r="AJ107" s="99" t="s">
        <v>85</v>
      </c>
      <c r="AK107" s="40" t="str">
        <f>_xlfn.IFNA(VLOOKUP(AJ107,ACCESSORIES!F:J,5,FALSE),"N/A")</f>
        <v>N/A</v>
      </c>
      <c r="AL107" s="99" t="s">
        <v>85</v>
      </c>
      <c r="AM107" s="99">
        <v>16.2</v>
      </c>
      <c r="AN107" s="99">
        <v>210</v>
      </c>
      <c r="AO107" s="25">
        <v>0</v>
      </c>
      <c r="AP107" s="25">
        <v>0</v>
      </c>
      <c r="AQ107" s="25">
        <v>34.69</v>
      </c>
      <c r="AR107" s="25">
        <v>43.8</v>
      </c>
      <c r="AS107" s="25">
        <v>245.4</v>
      </c>
      <c r="AT107" s="101">
        <v>241</v>
      </c>
      <c r="AU107" s="100">
        <v>123</v>
      </c>
      <c r="AV107" s="54">
        <v>89.5</v>
      </c>
      <c r="AW107" s="54">
        <v>89.5</v>
      </c>
      <c r="AX107" s="54">
        <v>99</v>
      </c>
      <c r="AY107" s="99" t="s">
        <v>85</v>
      </c>
      <c r="AZ107" s="98" t="str">
        <f>_xlfn.IFNA(VLOOKUP(AY107,ACCESSORIES!F:J,5,FALSE),"N/A")</f>
        <v>N/A</v>
      </c>
      <c r="BA107" s="99" t="s">
        <v>85</v>
      </c>
      <c r="BB107" s="98" t="str">
        <f>_xlfn.IFNA(VLOOKUP(BA107,ACCESSORIES!F:J,5,FALSE),"N/A")</f>
        <v>N/A</v>
      </c>
      <c r="BC107" s="77">
        <v>44.790582933894292</v>
      </c>
      <c r="BD107" s="56">
        <v>23.228346456692901</v>
      </c>
      <c r="BE107" s="56">
        <v>23.228346456692901</v>
      </c>
      <c r="BF107" s="56">
        <v>12.9133858267717</v>
      </c>
      <c r="BG107" s="378">
        <f t="shared" si="11"/>
        <v>0.11417680000000027</v>
      </c>
      <c r="BH107" s="80">
        <v>20</v>
      </c>
      <c r="BI107" s="114" t="s">
        <v>3532</v>
      </c>
      <c r="BJ107" s="50" t="s">
        <v>4050</v>
      </c>
      <c r="BK107" s="81" t="s">
        <v>4066</v>
      </c>
      <c r="BL107" s="29" t="s">
        <v>5448</v>
      </c>
      <c r="BM107" s="29" t="s">
        <v>5506</v>
      </c>
      <c r="BN107" s="81" t="s">
        <v>5507</v>
      </c>
      <c r="BO107" s="81" t="s">
        <v>5477</v>
      </c>
      <c r="BP107" s="81" t="s">
        <v>5504</v>
      </c>
      <c r="BQ107" s="81" t="s">
        <v>4068</v>
      </c>
      <c r="BR107" s="81"/>
      <c r="BS107" s="81"/>
      <c r="BT107" s="81"/>
      <c r="BU107" s="313" t="s">
        <v>6448</v>
      </c>
      <c r="BV107" s="377" t="s">
        <v>8427</v>
      </c>
      <c r="BW107" s="313" t="s">
        <v>6449</v>
      </c>
      <c r="BX107" s="377" t="s">
        <v>8428</v>
      </c>
      <c r="BY107" s="93" t="str">
        <f t="shared" si="12"/>
        <v>MR304 Double Standard, 20x10, -18mm Offset, 8x180, 130.81mm Centerbore, Machined - Clear Coat</v>
      </c>
      <c r="BZ107" s="81" t="s">
        <v>3878</v>
      </c>
      <c r="CA107" s="81" t="s">
        <v>3879</v>
      </c>
      <c r="CB107" s="81" t="str">
        <f t="shared" si="13"/>
        <v>STREET (3XX)</v>
      </c>
    </row>
    <row r="108" spans="1:80" s="38" customFormat="1" ht="15" customHeight="1">
      <c r="A108" s="22">
        <f t="shared" si="7"/>
        <v>106</v>
      </c>
      <c r="B108" s="99" t="s">
        <v>84</v>
      </c>
      <c r="C108" s="99" t="s">
        <v>1072</v>
      </c>
      <c r="D108" s="5" t="s">
        <v>2354</v>
      </c>
      <c r="E108" s="136" t="str">
        <f>CONCATENATE(LEFT(D108,5),VLOOKUP(CONCATENATE(N108,"x",O108),'PART NUMBER GUIDE'!$B$9:$C$49,2,FALSE),VLOOKUP(CONCATENATE(P108, V108), 'PART NUMBER GUIDE'!$Q$6:$R$91, 2, FALSE),VLOOKUP(Y108,'PART NUMBER GUIDE'!$J$8:$K$43,2, FALSE),IF(U108="N/A",IF(ABS(S108)&lt;10,"0"&amp;ABS(S108),ABS(S108)),CONCATENATE(LEFT(U108,1),RIGHT(U108,1))), F108, G108)</f>
        <v>MR30568012300</v>
      </c>
      <c r="F108" s="90"/>
      <c r="G108" s="90"/>
      <c r="H108" s="79" t="s">
        <v>453</v>
      </c>
      <c r="I108" s="318">
        <v>41275</v>
      </c>
      <c r="J108" s="85" t="s">
        <v>1265</v>
      </c>
      <c r="K108" s="342">
        <v>269</v>
      </c>
      <c r="L108" s="92">
        <f t="shared" si="8"/>
        <v>269</v>
      </c>
      <c r="M108" s="344"/>
      <c r="N108" s="5">
        <v>16</v>
      </c>
      <c r="O108" s="8">
        <v>8</v>
      </c>
      <c r="P108" s="99" t="str">
        <f t="shared" si="9"/>
        <v>5x4.5</v>
      </c>
      <c r="Q108" s="3">
        <v>5</v>
      </c>
      <c r="R108" s="3">
        <v>4.5</v>
      </c>
      <c r="S108" s="3">
        <v>0</v>
      </c>
      <c r="T108" s="16">
        <v>4.5</v>
      </c>
      <c r="U108" s="100" t="s">
        <v>85</v>
      </c>
      <c r="V108" s="16">
        <v>83</v>
      </c>
      <c r="W108" s="8">
        <v>26.16</v>
      </c>
      <c r="X108" s="51">
        <v>2650</v>
      </c>
      <c r="Y108" s="78" t="s">
        <v>5456</v>
      </c>
      <c r="Z108" s="78" t="s">
        <v>2990</v>
      </c>
      <c r="AA108" s="51" t="str">
        <f t="shared" si="10"/>
        <v>16x8, 5x4.5, 0 OS</v>
      </c>
      <c r="AB108" s="80" t="s">
        <v>1606</v>
      </c>
      <c r="AC108" s="89">
        <f>_xlfn.IFNA(VLOOKUP(AB108,ACCESSORIES!F:J,5,FALSE),"N/A")</f>
        <v>33</v>
      </c>
      <c r="AD108" s="87" t="s">
        <v>85</v>
      </c>
      <c r="AE108" s="80" t="s">
        <v>85</v>
      </c>
      <c r="AF108" s="97" t="s">
        <v>3082</v>
      </c>
      <c r="AG108" s="80" t="s">
        <v>1938</v>
      </c>
      <c r="AH108" s="9">
        <f>_xlfn.IFNA(VLOOKUP(AG108,ACCESSORIES!F:J,5,FALSE),"N/A")</f>
        <v>1.1000000000000001</v>
      </c>
      <c r="AI108" s="99" t="s">
        <v>266</v>
      </c>
      <c r="AJ108" s="99" t="s">
        <v>85</v>
      </c>
      <c r="AK108" s="40" t="str">
        <f>_xlfn.IFNA(VLOOKUP(AJ108,ACCESSORIES!F:J,5,FALSE),"N/A")</f>
        <v>N/A</v>
      </c>
      <c r="AL108" s="99" t="s">
        <v>85</v>
      </c>
      <c r="AM108" s="99">
        <v>16.2</v>
      </c>
      <c r="AN108" s="99">
        <v>150</v>
      </c>
      <c r="AO108" s="25">
        <v>10.8</v>
      </c>
      <c r="AP108" s="25">
        <v>18</v>
      </c>
      <c r="AQ108" s="25">
        <v>32.4</v>
      </c>
      <c r="AR108" s="25">
        <v>41.6</v>
      </c>
      <c r="AS108" s="25">
        <v>193.3</v>
      </c>
      <c r="AT108" s="101">
        <v>187.2</v>
      </c>
      <c r="AU108" s="100">
        <v>77.2</v>
      </c>
      <c r="AV108" s="54">
        <v>52</v>
      </c>
      <c r="AW108" s="54">
        <v>74</v>
      </c>
      <c r="AX108" s="54">
        <v>40</v>
      </c>
      <c r="AY108" s="99" t="s">
        <v>85</v>
      </c>
      <c r="AZ108" s="98" t="str">
        <f>_xlfn.IFNA(VLOOKUP(AY108,ACCESSORIES!F:J,5,FALSE),"N/A")</f>
        <v>N/A</v>
      </c>
      <c r="BA108" s="99" t="s">
        <v>85</v>
      </c>
      <c r="BB108" s="98" t="str">
        <f>_xlfn.IFNA(VLOOKUP(BA108,ACCESSORIES!F:J,5,FALSE),"N/A")</f>
        <v>N/A</v>
      </c>
      <c r="BC108" s="77">
        <v>30.61</v>
      </c>
      <c r="BD108" s="56">
        <v>19.055118110236201</v>
      </c>
      <c r="BE108" s="56">
        <v>19.055118110236201</v>
      </c>
      <c r="BF108" s="56">
        <v>10.944881889763799</v>
      </c>
      <c r="BG108" s="378">
        <f t="shared" si="11"/>
        <v>6.5123167999999981E-2</v>
      </c>
      <c r="BH108" s="80">
        <v>36</v>
      </c>
      <c r="BI108" s="114" t="s">
        <v>3532</v>
      </c>
      <c r="BJ108" s="50" t="s">
        <v>4050</v>
      </c>
      <c r="BK108" s="81" t="s">
        <v>4066</v>
      </c>
      <c r="BL108" s="81" t="s">
        <v>4836</v>
      </c>
      <c r="BM108" s="81" t="s">
        <v>5506</v>
      </c>
      <c r="BN108" s="81" t="s">
        <v>5507</v>
      </c>
      <c r="BO108" s="81" t="s">
        <v>5477</v>
      </c>
      <c r="BP108" s="81" t="s">
        <v>5504</v>
      </c>
      <c r="BQ108" s="81" t="s">
        <v>4068</v>
      </c>
      <c r="BR108" s="81"/>
      <c r="BS108" s="81"/>
      <c r="BT108" s="81"/>
      <c r="BU108" s="313" t="s">
        <v>6473</v>
      </c>
      <c r="BV108" s="377" t="s">
        <v>8530</v>
      </c>
      <c r="BW108" s="313" t="s">
        <v>6476</v>
      </c>
      <c r="BX108" s="377" t="s">
        <v>8531</v>
      </c>
      <c r="BY108" s="93" t="str">
        <f t="shared" si="12"/>
        <v>MR305 NV, 16x8, 0mm Offset, 5x4.5, 83mm Centerbore, Machined - Matte Black Lip</v>
      </c>
      <c r="BZ108" s="81" t="s">
        <v>3878</v>
      </c>
      <c r="CA108" s="81" t="s">
        <v>3879</v>
      </c>
      <c r="CB108" s="81" t="str">
        <f t="shared" si="13"/>
        <v>STREET (3XX)</v>
      </c>
    </row>
    <row r="109" spans="1:80" s="38" customFormat="1" ht="15" customHeight="1">
      <c r="A109" s="22">
        <f t="shared" si="7"/>
        <v>107</v>
      </c>
      <c r="B109" s="99" t="s">
        <v>84</v>
      </c>
      <c r="C109" s="99" t="s">
        <v>1072</v>
      </c>
      <c r="D109" s="5" t="s">
        <v>2354</v>
      </c>
      <c r="E109" s="136" t="str">
        <f>CONCATENATE(LEFT(D109,5),VLOOKUP(CONCATENATE(N109,"x",O109),'PART NUMBER GUIDE'!$B$9:$C$49,2,FALSE),VLOOKUP(CONCATENATE(P109, V109), 'PART NUMBER GUIDE'!$Q$6:$R$91, 2, FALSE),VLOOKUP(Y109,'PART NUMBER GUIDE'!$J$8:$K$43,2, FALSE),IF(U109="N/A",IF(ABS(S109)&lt;10,"0"&amp;ABS(S109),ABS(S109)),CONCATENATE(LEFT(U109,1),RIGHT(U109,1))), F109, G109)</f>
        <v>MR30568012500</v>
      </c>
      <c r="F109" s="90"/>
      <c r="G109" s="90"/>
      <c r="H109" s="79" t="s">
        <v>454</v>
      </c>
      <c r="I109" s="318">
        <v>41275</v>
      </c>
      <c r="J109" s="85" t="s">
        <v>1265</v>
      </c>
      <c r="K109" s="342">
        <v>269</v>
      </c>
      <c r="L109" s="92">
        <f t="shared" si="8"/>
        <v>269</v>
      </c>
      <c r="M109" s="344"/>
      <c r="N109" s="5">
        <v>16</v>
      </c>
      <c r="O109" s="8">
        <v>8</v>
      </c>
      <c r="P109" s="99" t="str">
        <f t="shared" si="9"/>
        <v>5x4.5</v>
      </c>
      <c r="Q109" s="3">
        <v>5</v>
      </c>
      <c r="R109" s="3">
        <v>4.5</v>
      </c>
      <c r="S109" s="3">
        <v>0</v>
      </c>
      <c r="T109" s="16">
        <v>4.5</v>
      </c>
      <c r="U109" s="100" t="s">
        <v>85</v>
      </c>
      <c r="V109" s="16">
        <v>83</v>
      </c>
      <c r="W109" s="8">
        <v>25.683853544538238</v>
      </c>
      <c r="X109" s="51">
        <v>2650</v>
      </c>
      <c r="Y109" s="78" t="s">
        <v>2294</v>
      </c>
      <c r="Z109" s="79" t="s">
        <v>2987</v>
      </c>
      <c r="AA109" s="51" t="str">
        <f t="shared" si="10"/>
        <v>16x8, 5x4.5, 0 OS</v>
      </c>
      <c r="AB109" s="80" t="s">
        <v>1606</v>
      </c>
      <c r="AC109" s="89">
        <f>_xlfn.IFNA(VLOOKUP(AB109,ACCESSORIES!F:J,5,FALSE),"N/A")</f>
        <v>33</v>
      </c>
      <c r="AD109" s="87" t="s">
        <v>85</v>
      </c>
      <c r="AE109" s="99" t="s">
        <v>85</v>
      </c>
      <c r="AF109" s="97" t="s">
        <v>3082</v>
      </c>
      <c r="AG109" s="80" t="s">
        <v>1938</v>
      </c>
      <c r="AH109" s="9">
        <f>_xlfn.IFNA(VLOOKUP(AG109,ACCESSORIES!F:J,5,FALSE),"N/A")</f>
        <v>1.1000000000000001</v>
      </c>
      <c r="AI109" s="99" t="s">
        <v>266</v>
      </c>
      <c r="AJ109" s="99" t="s">
        <v>85</v>
      </c>
      <c r="AK109" s="40" t="str">
        <f>_xlfn.IFNA(VLOOKUP(AJ109,ACCESSORIES!F:J,5,FALSE),"N/A")</f>
        <v>N/A</v>
      </c>
      <c r="AL109" s="99" t="s">
        <v>85</v>
      </c>
      <c r="AM109" s="99">
        <v>16.2</v>
      </c>
      <c r="AN109" s="99">
        <v>150</v>
      </c>
      <c r="AO109" s="25">
        <v>10.8</v>
      </c>
      <c r="AP109" s="25">
        <v>18</v>
      </c>
      <c r="AQ109" s="25">
        <v>32.4</v>
      </c>
      <c r="AR109" s="25">
        <v>41.6</v>
      </c>
      <c r="AS109" s="25">
        <v>193.3</v>
      </c>
      <c r="AT109" s="101">
        <v>187.2</v>
      </c>
      <c r="AU109" s="100">
        <v>77.2</v>
      </c>
      <c r="AV109" s="54">
        <v>52</v>
      </c>
      <c r="AW109" s="54">
        <v>74</v>
      </c>
      <c r="AX109" s="54">
        <v>40</v>
      </c>
      <c r="AY109" s="99" t="s">
        <v>85</v>
      </c>
      <c r="AZ109" s="98" t="str">
        <f>_xlfn.IFNA(VLOOKUP(AY109,ACCESSORIES!F:J,5,FALSE),"N/A")</f>
        <v>N/A</v>
      </c>
      <c r="BA109" s="99" t="s">
        <v>85</v>
      </c>
      <c r="BB109" s="98" t="str">
        <f>_xlfn.IFNA(VLOOKUP(BA109,ACCESSORIES!F:J,5,FALSE),"N/A")</f>
        <v>N/A</v>
      </c>
      <c r="BC109" s="77">
        <v>30.240073629692375</v>
      </c>
      <c r="BD109" s="56">
        <v>19.055118110236201</v>
      </c>
      <c r="BE109" s="56">
        <v>19.055118110236201</v>
      </c>
      <c r="BF109" s="56">
        <v>10.944881889763799</v>
      </c>
      <c r="BG109" s="378">
        <f t="shared" si="11"/>
        <v>6.5123167999999981E-2</v>
      </c>
      <c r="BH109" s="80">
        <v>36</v>
      </c>
      <c r="BI109" s="114" t="s">
        <v>3532</v>
      </c>
      <c r="BJ109" s="50" t="s">
        <v>4050</v>
      </c>
      <c r="BK109" s="81" t="s">
        <v>4066</v>
      </c>
      <c r="BL109" s="81" t="s">
        <v>4836</v>
      </c>
      <c r="BM109" s="81" t="s">
        <v>5506</v>
      </c>
      <c r="BN109" s="81" t="s">
        <v>5507</v>
      </c>
      <c r="BO109" s="81" t="s">
        <v>5477</v>
      </c>
      <c r="BP109" s="81" t="s">
        <v>5504</v>
      </c>
      <c r="BQ109" s="81" t="s">
        <v>4068</v>
      </c>
      <c r="BR109" s="81"/>
      <c r="BS109" s="81"/>
      <c r="BT109" s="81"/>
      <c r="BU109" s="313" t="s">
        <v>6466</v>
      </c>
      <c r="BV109" s="377" t="s">
        <v>8479</v>
      </c>
      <c r="BW109" s="313" t="s">
        <v>6468</v>
      </c>
      <c r="BX109" s="377" t="s">
        <v>8480</v>
      </c>
      <c r="BY109" s="93" t="str">
        <f t="shared" si="12"/>
        <v>MR305 NV, 16x8, 0mm Offset, 5x4.5, 83mm Centerbore, Matte Black</v>
      </c>
      <c r="BZ109" s="81" t="s">
        <v>3878</v>
      </c>
      <c r="CA109" s="81" t="s">
        <v>3879</v>
      </c>
      <c r="CB109" s="81" t="str">
        <f t="shared" si="13"/>
        <v>STREET (3XX)</v>
      </c>
    </row>
    <row r="110" spans="1:80" s="38" customFormat="1" ht="15" customHeight="1">
      <c r="A110" s="22">
        <f t="shared" si="7"/>
        <v>108</v>
      </c>
      <c r="B110" s="99" t="s">
        <v>84</v>
      </c>
      <c r="C110" s="99" t="s">
        <v>1072</v>
      </c>
      <c r="D110" s="5" t="s">
        <v>2354</v>
      </c>
      <c r="E110" s="91" t="str">
        <f>CONCATENATE(LEFT(D110,5),VLOOKUP(CONCATENATE(N110,"x",O110),'PART NUMBER GUIDE'!$B$9:$C$49,2,FALSE),VLOOKUP(CONCATENATE(P110, V110), 'PART NUMBER GUIDE'!$Q$6:$R$91, 2, FALSE),VLOOKUP(Y110,'PART NUMBER GUIDE'!$J$8:$K$43,2, FALSE),IF(U110="N/A",IF(ABS(S110)&lt;10,"0"&amp;ABS(S110),ABS(S110)),CONCATENATE(LEFT(U110,1),RIGHT(U110,1))), F110, G110)</f>
        <v>MR30568060300</v>
      </c>
      <c r="F110" s="90"/>
      <c r="G110" s="90"/>
      <c r="H110" s="79" t="s">
        <v>455</v>
      </c>
      <c r="I110" s="318">
        <v>41275</v>
      </c>
      <c r="J110" s="85" t="s">
        <v>1265</v>
      </c>
      <c r="K110" s="342">
        <v>269</v>
      </c>
      <c r="L110" s="92">
        <f t="shared" si="8"/>
        <v>269</v>
      </c>
      <c r="M110" s="344"/>
      <c r="N110" s="5">
        <v>16</v>
      </c>
      <c r="O110" s="8">
        <v>8</v>
      </c>
      <c r="P110" s="99" t="str">
        <f t="shared" si="9"/>
        <v>6x5.5</v>
      </c>
      <c r="Q110" s="3">
        <v>6</v>
      </c>
      <c r="R110" s="3">
        <v>5.5</v>
      </c>
      <c r="S110" s="3">
        <v>0</v>
      </c>
      <c r="T110" s="16">
        <v>4.5</v>
      </c>
      <c r="U110" s="100" t="s">
        <v>85</v>
      </c>
      <c r="V110" s="16">
        <v>108</v>
      </c>
      <c r="W110" s="8">
        <v>26.345240331092867</v>
      </c>
      <c r="X110" s="51">
        <v>2650</v>
      </c>
      <c r="Y110" s="78" t="s">
        <v>5456</v>
      </c>
      <c r="Z110" s="78" t="s">
        <v>2990</v>
      </c>
      <c r="AA110" s="51" t="str">
        <f t="shared" si="10"/>
        <v>16x8, 6x5.5, 0 OS</v>
      </c>
      <c r="AB110" s="80" t="s">
        <v>1597</v>
      </c>
      <c r="AC110" s="89">
        <f>_xlfn.IFNA(VLOOKUP(AB110,ACCESSORIES!F:J,5,FALSE),"N/A")</f>
        <v>33</v>
      </c>
      <c r="AD110" s="87" t="s">
        <v>85</v>
      </c>
      <c r="AE110" s="80" t="s">
        <v>85</v>
      </c>
      <c r="AF110" s="99" t="s">
        <v>3001</v>
      </c>
      <c r="AG110" s="80" t="s">
        <v>1938</v>
      </c>
      <c r="AH110" s="9">
        <f>_xlfn.IFNA(VLOOKUP(AG110,ACCESSORIES!F:J,5,FALSE),"N/A")</f>
        <v>1.1000000000000001</v>
      </c>
      <c r="AI110" s="99" t="s">
        <v>266</v>
      </c>
      <c r="AJ110" s="99" t="s">
        <v>85</v>
      </c>
      <c r="AK110" s="40" t="str">
        <f>_xlfn.IFNA(VLOOKUP(AJ110,ACCESSORIES!F:J,5,FALSE),"N/A")</f>
        <v>N/A</v>
      </c>
      <c r="AL110" s="99" t="s">
        <v>85</v>
      </c>
      <c r="AM110" s="99">
        <v>16.2</v>
      </c>
      <c r="AN110" s="99">
        <v>170</v>
      </c>
      <c r="AO110" s="25">
        <v>4.9000000000000004</v>
      </c>
      <c r="AP110" s="25">
        <v>14.6</v>
      </c>
      <c r="AQ110" s="25">
        <v>32.4</v>
      </c>
      <c r="AR110" s="25">
        <v>41.6</v>
      </c>
      <c r="AS110" s="25">
        <v>193.3</v>
      </c>
      <c r="AT110" s="101">
        <v>187.2</v>
      </c>
      <c r="AU110" s="100">
        <v>107</v>
      </c>
      <c r="AV110" s="54">
        <v>41</v>
      </c>
      <c r="AW110" s="54">
        <v>74</v>
      </c>
      <c r="AX110" s="54">
        <v>40</v>
      </c>
      <c r="AY110" s="99" t="s">
        <v>85</v>
      </c>
      <c r="AZ110" s="98" t="str">
        <f>_xlfn.IFNA(VLOOKUP(AY110,ACCESSORIES!F:J,5,FALSE),"N/A")</f>
        <v>N/A</v>
      </c>
      <c r="BA110" s="99" t="s">
        <v>85</v>
      </c>
      <c r="BB110" s="98" t="str">
        <f>_xlfn.IFNA(VLOOKUP(BA110,ACCESSORIES!F:J,5,FALSE),"N/A")</f>
        <v>N/A</v>
      </c>
      <c r="BC110" s="77">
        <v>30.644254443697985</v>
      </c>
      <c r="BD110" s="56">
        <v>19.055118110236201</v>
      </c>
      <c r="BE110" s="56">
        <v>19.055118110236201</v>
      </c>
      <c r="BF110" s="56">
        <v>10.944881889763799</v>
      </c>
      <c r="BG110" s="378">
        <f t="shared" si="11"/>
        <v>6.5123167999999981E-2</v>
      </c>
      <c r="BH110" s="80">
        <v>36</v>
      </c>
      <c r="BI110" s="114" t="s">
        <v>3532</v>
      </c>
      <c r="BJ110" s="50" t="s">
        <v>4050</v>
      </c>
      <c r="BK110" s="81" t="s">
        <v>4066</v>
      </c>
      <c r="BL110" s="81" t="s">
        <v>4836</v>
      </c>
      <c r="BM110" s="81" t="s">
        <v>5506</v>
      </c>
      <c r="BN110" s="81" t="s">
        <v>5507</v>
      </c>
      <c r="BO110" s="81" t="s">
        <v>5477</v>
      </c>
      <c r="BP110" s="81" t="s">
        <v>5504</v>
      </c>
      <c r="BQ110" s="81" t="s">
        <v>4068</v>
      </c>
      <c r="BR110" s="81"/>
      <c r="BS110" s="81"/>
      <c r="BT110" s="81"/>
      <c r="BU110" s="313" t="s">
        <v>6477</v>
      </c>
      <c r="BV110" s="377" t="s">
        <v>8159</v>
      </c>
      <c r="BW110" s="313" t="s">
        <v>6478</v>
      </c>
      <c r="BX110" s="377" t="s">
        <v>8158</v>
      </c>
      <c r="BY110" s="93" t="str">
        <f t="shared" si="12"/>
        <v>MR305 NV, 16x8, 0mm Offset, 6x5.5, 108mm Centerbore, Machined - Matte Black Lip</v>
      </c>
      <c r="BZ110" s="81" t="s">
        <v>3878</v>
      </c>
      <c r="CA110" s="81" t="s">
        <v>3879</v>
      </c>
      <c r="CB110" s="81" t="str">
        <f t="shared" si="13"/>
        <v>STREET (3XX)</v>
      </c>
    </row>
    <row r="111" spans="1:80" s="38" customFormat="1" ht="15" customHeight="1">
      <c r="A111" s="22">
        <f t="shared" si="7"/>
        <v>109</v>
      </c>
      <c r="B111" s="99" t="s">
        <v>84</v>
      </c>
      <c r="C111" s="99" t="s">
        <v>1072</v>
      </c>
      <c r="D111" s="5" t="s">
        <v>2354</v>
      </c>
      <c r="E111" s="91" t="str">
        <f>CONCATENATE(LEFT(D111,5),VLOOKUP(CONCATENATE(N111,"x",O111),'PART NUMBER GUIDE'!$B$9:$C$49,2,FALSE),VLOOKUP(CONCATENATE(P111, V111), 'PART NUMBER GUIDE'!$Q$6:$R$91, 2, FALSE),VLOOKUP(Y111,'PART NUMBER GUIDE'!$J$8:$K$43,2, FALSE),IF(U111="N/A",IF(ABS(S111)&lt;10,"0"&amp;ABS(S111),ABS(S111)),CONCATENATE(LEFT(U111,1),RIGHT(U111,1))), F111, G111)</f>
        <v>MR30568060500</v>
      </c>
      <c r="F111" s="90"/>
      <c r="G111" s="90"/>
      <c r="H111" s="79" t="s">
        <v>456</v>
      </c>
      <c r="I111" s="318">
        <v>41275</v>
      </c>
      <c r="J111" s="85" t="s">
        <v>1265</v>
      </c>
      <c r="K111" s="342">
        <v>269</v>
      </c>
      <c r="L111" s="92">
        <f t="shared" si="8"/>
        <v>269</v>
      </c>
      <c r="M111" s="344"/>
      <c r="N111" s="5">
        <v>16</v>
      </c>
      <c r="O111" s="8">
        <v>8</v>
      </c>
      <c r="P111" s="99" t="str">
        <f t="shared" si="9"/>
        <v>6x5.5</v>
      </c>
      <c r="Q111" s="3">
        <v>6</v>
      </c>
      <c r="R111" s="3">
        <v>5.5</v>
      </c>
      <c r="S111" s="3">
        <v>0</v>
      </c>
      <c r="T111" s="16">
        <v>4.5</v>
      </c>
      <c r="U111" s="100" t="s">
        <v>85</v>
      </c>
      <c r="V111" s="16">
        <v>108</v>
      </c>
      <c r="W111" s="8">
        <v>26.051290648179702</v>
      </c>
      <c r="X111" s="51">
        <v>2650</v>
      </c>
      <c r="Y111" s="78" t="s">
        <v>2294</v>
      </c>
      <c r="Z111" s="79" t="s">
        <v>2987</v>
      </c>
      <c r="AA111" s="51" t="str">
        <f t="shared" si="10"/>
        <v>16x8, 6x5.5, 0 OS</v>
      </c>
      <c r="AB111" s="80" t="s">
        <v>1597</v>
      </c>
      <c r="AC111" s="89">
        <f>_xlfn.IFNA(VLOOKUP(AB111,ACCESSORIES!F:J,5,FALSE),"N/A")</f>
        <v>33</v>
      </c>
      <c r="AD111" s="87" t="s">
        <v>85</v>
      </c>
      <c r="AE111" s="99" t="s">
        <v>85</v>
      </c>
      <c r="AF111" s="99" t="s">
        <v>3001</v>
      </c>
      <c r="AG111" s="80" t="s">
        <v>1938</v>
      </c>
      <c r="AH111" s="9">
        <f>_xlfn.IFNA(VLOOKUP(AG111,ACCESSORIES!F:J,5,FALSE),"N/A")</f>
        <v>1.1000000000000001</v>
      </c>
      <c r="AI111" s="99" t="s">
        <v>266</v>
      </c>
      <c r="AJ111" s="99" t="s">
        <v>85</v>
      </c>
      <c r="AK111" s="40" t="str">
        <f>_xlfn.IFNA(VLOOKUP(AJ111,ACCESSORIES!F:J,5,FALSE),"N/A")</f>
        <v>N/A</v>
      </c>
      <c r="AL111" s="99" t="s">
        <v>85</v>
      </c>
      <c r="AM111" s="99">
        <v>16.2</v>
      </c>
      <c r="AN111" s="99">
        <v>170</v>
      </c>
      <c r="AO111" s="25">
        <v>4.9000000000000004</v>
      </c>
      <c r="AP111" s="25">
        <v>14.6</v>
      </c>
      <c r="AQ111" s="25">
        <v>32.4</v>
      </c>
      <c r="AR111" s="25">
        <v>41.6</v>
      </c>
      <c r="AS111" s="25">
        <v>193.3</v>
      </c>
      <c r="AT111" s="101">
        <v>187.2</v>
      </c>
      <c r="AU111" s="100">
        <v>107</v>
      </c>
      <c r="AV111" s="54">
        <v>41</v>
      </c>
      <c r="AW111" s="54">
        <v>74</v>
      </c>
      <c r="AX111" s="54">
        <v>40</v>
      </c>
      <c r="AY111" s="99" t="s">
        <v>85</v>
      </c>
      <c r="AZ111" s="98" t="str">
        <f>_xlfn.IFNA(VLOOKUP(AY111,ACCESSORIES!F:J,5,FALSE),"N/A")</f>
        <v>N/A</v>
      </c>
      <c r="BA111" s="99" t="s">
        <v>85</v>
      </c>
      <c r="BB111" s="98" t="str">
        <f>_xlfn.IFNA(VLOOKUP(BA111,ACCESSORIES!F:J,5,FALSE),"N/A")</f>
        <v>N/A</v>
      </c>
      <c r="BC111" s="77">
        <v>29.982867657143348</v>
      </c>
      <c r="BD111" s="56">
        <v>19.055118110236201</v>
      </c>
      <c r="BE111" s="56">
        <v>19.055118110236201</v>
      </c>
      <c r="BF111" s="56">
        <v>10.944881889763799</v>
      </c>
      <c r="BG111" s="378">
        <f t="shared" si="11"/>
        <v>6.5123167999999981E-2</v>
      </c>
      <c r="BH111" s="80">
        <v>36</v>
      </c>
      <c r="BI111" s="114" t="s">
        <v>3532</v>
      </c>
      <c r="BJ111" s="50" t="s">
        <v>4050</v>
      </c>
      <c r="BK111" s="81" t="s">
        <v>4066</v>
      </c>
      <c r="BL111" s="81" t="s">
        <v>4836</v>
      </c>
      <c r="BM111" s="81" t="s">
        <v>5506</v>
      </c>
      <c r="BN111" s="81" t="s">
        <v>5507</v>
      </c>
      <c r="BO111" s="81" t="s">
        <v>5477</v>
      </c>
      <c r="BP111" s="81" t="s">
        <v>5504</v>
      </c>
      <c r="BQ111" s="81" t="s">
        <v>4068</v>
      </c>
      <c r="BR111" s="81"/>
      <c r="BS111" s="81"/>
      <c r="BT111" s="81"/>
      <c r="BU111" s="313" t="s">
        <v>6469</v>
      </c>
      <c r="BV111" s="377" t="s">
        <v>8180</v>
      </c>
      <c r="BW111" s="313" t="s">
        <v>6470</v>
      </c>
      <c r="BX111" s="377" t="s">
        <v>8181</v>
      </c>
      <c r="BY111" s="93" t="str">
        <f t="shared" si="12"/>
        <v>MR305 NV, 16x8, 0mm Offset, 6x5.5, 108mm Centerbore, Matte Black</v>
      </c>
      <c r="BZ111" s="81" t="s">
        <v>3878</v>
      </c>
      <c r="CA111" s="81" t="s">
        <v>3879</v>
      </c>
      <c r="CB111" s="81" t="str">
        <f t="shared" si="13"/>
        <v>STREET (3XX)</v>
      </c>
    </row>
    <row r="112" spans="1:80" s="38" customFormat="1" ht="15" customHeight="1">
      <c r="A112" s="22">
        <f t="shared" si="7"/>
        <v>110</v>
      </c>
      <c r="B112" s="99" t="s">
        <v>84</v>
      </c>
      <c r="C112" s="99" t="s">
        <v>1072</v>
      </c>
      <c r="D112" s="5" t="s">
        <v>2354</v>
      </c>
      <c r="E112" s="91" t="str">
        <f>CONCATENATE(LEFT(D112,5),VLOOKUP(CONCATENATE(N112,"x",O112),'PART NUMBER GUIDE'!$B$9:$C$49,2,FALSE),VLOOKUP(CONCATENATE(P112, V112), 'PART NUMBER GUIDE'!$Q$6:$R$91, 2, FALSE),VLOOKUP(Y112,'PART NUMBER GUIDE'!$J$8:$K$43,2, FALSE),IF(U112="N/A",IF(ABS(S112)&lt;10,"0"&amp;ABS(S112),ABS(S112)),CONCATENATE(LEFT(U112,1),RIGHT(U112,1))), F112, G112)</f>
        <v>MR30568060800</v>
      </c>
      <c r="F112" s="90"/>
      <c r="G112" s="90"/>
      <c r="H112" s="79" t="s">
        <v>5879</v>
      </c>
      <c r="I112" s="318">
        <v>44596</v>
      </c>
      <c r="J112" s="85" t="s">
        <v>1265</v>
      </c>
      <c r="K112" s="342">
        <v>289</v>
      </c>
      <c r="L112" s="92">
        <f t="shared" si="8"/>
        <v>289</v>
      </c>
      <c r="M112" s="344"/>
      <c r="N112" s="5">
        <v>16</v>
      </c>
      <c r="O112" s="8">
        <v>8</v>
      </c>
      <c r="P112" s="99" t="str">
        <f t="shared" si="9"/>
        <v>6x5.5</v>
      </c>
      <c r="Q112" s="3">
        <v>6</v>
      </c>
      <c r="R112" s="3">
        <v>5.5</v>
      </c>
      <c r="S112" s="3">
        <v>0</v>
      </c>
      <c r="T112" s="16">
        <v>4.5</v>
      </c>
      <c r="U112" s="100" t="s">
        <v>85</v>
      </c>
      <c r="V112" s="16">
        <v>108</v>
      </c>
      <c r="W112" s="8">
        <v>26.198267788450398</v>
      </c>
      <c r="X112" s="51">
        <v>2650</v>
      </c>
      <c r="Y112" s="78" t="s">
        <v>5693</v>
      </c>
      <c r="Z112" s="78" t="s">
        <v>2992</v>
      </c>
      <c r="AA112" s="51" t="str">
        <f t="shared" si="10"/>
        <v>16x8, 6x5.5, 0 OS</v>
      </c>
      <c r="AB112" s="80" t="s">
        <v>1597</v>
      </c>
      <c r="AC112" s="89">
        <f>_xlfn.IFNA(VLOOKUP(AB112,ACCESSORIES!F:J,5,FALSE),"N/A")</f>
        <v>33</v>
      </c>
      <c r="AD112" s="87" t="s">
        <v>85</v>
      </c>
      <c r="AE112" s="99" t="s">
        <v>85</v>
      </c>
      <c r="AF112" s="99" t="s">
        <v>3001</v>
      </c>
      <c r="AG112" s="80" t="s">
        <v>1938</v>
      </c>
      <c r="AH112" s="9">
        <f>_xlfn.IFNA(VLOOKUP(AG112,ACCESSORIES!F:J,5,FALSE),"N/A")</f>
        <v>1.1000000000000001</v>
      </c>
      <c r="AI112" s="99" t="s">
        <v>266</v>
      </c>
      <c r="AJ112" s="99" t="s">
        <v>85</v>
      </c>
      <c r="AK112" s="40" t="str">
        <f>_xlfn.IFNA(VLOOKUP(AJ112,ACCESSORIES!F:J,5,FALSE),"N/A")</f>
        <v>N/A</v>
      </c>
      <c r="AL112" s="99" t="s">
        <v>85</v>
      </c>
      <c r="AM112" s="99">
        <v>16.2</v>
      </c>
      <c r="AN112" s="99">
        <v>170</v>
      </c>
      <c r="AO112" s="25">
        <v>4.9000000000000004</v>
      </c>
      <c r="AP112" s="25">
        <v>14.6</v>
      </c>
      <c r="AQ112" s="25">
        <v>32.4</v>
      </c>
      <c r="AR112" s="25">
        <v>41.6</v>
      </c>
      <c r="AS112" s="25">
        <v>193.3</v>
      </c>
      <c r="AT112" s="101">
        <v>187.2</v>
      </c>
      <c r="AU112" s="100">
        <v>107</v>
      </c>
      <c r="AV112" s="389">
        <v>41</v>
      </c>
      <c r="AW112" s="389">
        <v>74</v>
      </c>
      <c r="AX112" s="54">
        <v>40</v>
      </c>
      <c r="AY112" s="99" t="s">
        <v>85</v>
      </c>
      <c r="AZ112" s="98" t="str">
        <f>_xlfn.IFNA(VLOOKUP(AY112,ACCESSORIES!F:J,5,FALSE),"N/A")</f>
        <v>N/A</v>
      </c>
      <c r="BA112" s="99" t="s">
        <v>85</v>
      </c>
      <c r="BB112" s="98" t="str">
        <f>_xlfn.IFNA(VLOOKUP(BA112,ACCESSORIES!F:J,5,FALSE),"N/A")</f>
        <v>N/A</v>
      </c>
      <c r="BC112" s="77">
        <v>30.460538561625246</v>
      </c>
      <c r="BD112" s="56">
        <v>19.055118110236201</v>
      </c>
      <c r="BE112" s="56">
        <v>19.055118110236201</v>
      </c>
      <c r="BF112" s="56">
        <v>10.944881889763799</v>
      </c>
      <c r="BG112" s="378">
        <f t="shared" si="11"/>
        <v>6.5123167999999981E-2</v>
      </c>
      <c r="BH112" s="80">
        <v>36</v>
      </c>
      <c r="BI112" s="114" t="s">
        <v>3532</v>
      </c>
      <c r="BJ112" s="50" t="s">
        <v>4050</v>
      </c>
      <c r="BK112" s="81" t="s">
        <v>4066</v>
      </c>
      <c r="BL112" s="81" t="s">
        <v>4836</v>
      </c>
      <c r="BM112" s="81" t="s">
        <v>5506</v>
      </c>
      <c r="BN112" s="81" t="s">
        <v>5507</v>
      </c>
      <c r="BO112" s="81" t="s">
        <v>5477</v>
      </c>
      <c r="BP112" s="81" t="s">
        <v>5504</v>
      </c>
      <c r="BQ112" s="81" t="s">
        <v>4068</v>
      </c>
      <c r="BR112" s="81"/>
      <c r="BS112" s="81"/>
      <c r="BT112" s="81"/>
      <c r="BU112" s="313" t="s">
        <v>6464</v>
      </c>
      <c r="BV112" s="377" t="s">
        <v>8498</v>
      </c>
      <c r="BW112" s="313" t="s">
        <v>6455</v>
      </c>
      <c r="BX112" s="377" t="s">
        <v>8499</v>
      </c>
      <c r="BY112" s="93" t="str">
        <f t="shared" si="12"/>
        <v>MR305 NV, 16x8, 0mm Offset, 6x5.5, 108mm Centerbore, Titanium - Matte Black Lip</v>
      </c>
      <c r="BZ112" s="81" t="s">
        <v>3878</v>
      </c>
      <c r="CA112" s="81" t="s">
        <v>3879</v>
      </c>
      <c r="CB112" s="81" t="str">
        <f t="shared" si="13"/>
        <v>STREET (3XX)</v>
      </c>
    </row>
    <row r="113" spans="1:80" s="38" customFormat="1" ht="15" customHeight="1">
      <c r="A113" s="22">
        <f t="shared" si="7"/>
        <v>111</v>
      </c>
      <c r="B113" s="99" t="s">
        <v>84</v>
      </c>
      <c r="C113" s="99" t="s">
        <v>1072</v>
      </c>
      <c r="D113" s="5" t="s">
        <v>2354</v>
      </c>
      <c r="E113" s="91" t="str">
        <f>CONCATENATE(LEFT(D113,5),VLOOKUP(CONCATENATE(N113,"x",O113),'PART NUMBER GUIDE'!$B$9:$C$49,2,FALSE),VLOOKUP(CONCATENATE(P113, V113), 'PART NUMBER GUIDE'!$Q$6:$R$91, 2, FALSE),VLOOKUP(Y113,'PART NUMBER GUIDE'!$J$8:$K$43,2, FALSE),IF(U113="N/A",IF(ABS(S113)&lt;10,"0"&amp;ABS(S113),ABS(S113)),CONCATENATE(LEFT(U113,1),RIGHT(U113,1))), F113, G113)</f>
        <v>MR30568060900</v>
      </c>
      <c r="F113" s="90"/>
      <c r="G113" s="90"/>
      <c r="H113" s="79" t="s">
        <v>457</v>
      </c>
      <c r="I113" s="318">
        <v>41275</v>
      </c>
      <c r="J113" s="85" t="s">
        <v>1265</v>
      </c>
      <c r="K113" s="342">
        <v>289</v>
      </c>
      <c r="L113" s="92">
        <f t="shared" si="8"/>
        <v>289</v>
      </c>
      <c r="M113" s="344"/>
      <c r="N113" s="5">
        <v>16</v>
      </c>
      <c r="O113" s="8">
        <v>8</v>
      </c>
      <c r="P113" s="99" t="str">
        <f t="shared" si="9"/>
        <v>6x5.5</v>
      </c>
      <c r="Q113" s="3">
        <v>6</v>
      </c>
      <c r="R113" s="3">
        <v>5.5</v>
      </c>
      <c r="S113" s="3">
        <v>0</v>
      </c>
      <c r="T113" s="16">
        <v>4.5</v>
      </c>
      <c r="U113" s="100" t="s">
        <v>85</v>
      </c>
      <c r="V113" s="16">
        <v>108</v>
      </c>
      <c r="W113" s="8">
        <v>26.492215172549454</v>
      </c>
      <c r="X113" s="51">
        <v>2650</v>
      </c>
      <c r="Y113" s="78" t="s">
        <v>5463</v>
      </c>
      <c r="Z113" s="78" t="s">
        <v>2988</v>
      </c>
      <c r="AA113" s="51" t="str">
        <f t="shared" si="10"/>
        <v>16x8, 6x5.5, 0 OS</v>
      </c>
      <c r="AB113" s="80" t="s">
        <v>1597</v>
      </c>
      <c r="AC113" s="89">
        <f>_xlfn.IFNA(VLOOKUP(AB113,ACCESSORIES!F:J,5,FALSE),"N/A")</f>
        <v>33</v>
      </c>
      <c r="AD113" s="87" t="s">
        <v>85</v>
      </c>
      <c r="AE113" s="99" t="s">
        <v>85</v>
      </c>
      <c r="AF113" s="99" t="s">
        <v>3001</v>
      </c>
      <c r="AG113" s="80" t="s">
        <v>1938</v>
      </c>
      <c r="AH113" s="9">
        <f>_xlfn.IFNA(VLOOKUP(AG113,ACCESSORIES!F:J,5,FALSE),"N/A")</f>
        <v>1.1000000000000001</v>
      </c>
      <c r="AI113" s="99" t="s">
        <v>266</v>
      </c>
      <c r="AJ113" s="99" t="s">
        <v>85</v>
      </c>
      <c r="AK113" s="40" t="str">
        <f>_xlfn.IFNA(VLOOKUP(AJ113,ACCESSORIES!F:J,5,FALSE),"N/A")</f>
        <v>N/A</v>
      </c>
      <c r="AL113" s="99" t="s">
        <v>85</v>
      </c>
      <c r="AM113" s="99">
        <v>16.2</v>
      </c>
      <c r="AN113" s="99">
        <v>170</v>
      </c>
      <c r="AO113" s="25">
        <v>4.9000000000000004</v>
      </c>
      <c r="AP113" s="25">
        <v>14.6</v>
      </c>
      <c r="AQ113" s="25">
        <v>32.4</v>
      </c>
      <c r="AR113" s="25">
        <v>41.6</v>
      </c>
      <c r="AS113" s="25">
        <v>193.3</v>
      </c>
      <c r="AT113" s="101">
        <v>187.2</v>
      </c>
      <c r="AU113" s="100">
        <v>107</v>
      </c>
      <c r="AV113" s="54">
        <v>41</v>
      </c>
      <c r="AW113" s="54">
        <v>74</v>
      </c>
      <c r="AX113" s="54">
        <v>40</v>
      </c>
      <c r="AY113" s="99" t="s">
        <v>85</v>
      </c>
      <c r="AZ113" s="98" t="str">
        <f>_xlfn.IFNA(VLOOKUP(AY113,ACCESSORIES!F:J,5,FALSE),"N/A")</f>
        <v>N/A</v>
      </c>
      <c r="BA113" s="99" t="s">
        <v>85</v>
      </c>
      <c r="BB113" s="98" t="str">
        <f>_xlfn.IFNA(VLOOKUP(BA113,ACCESSORIES!F:J,5,FALSE),"N/A")</f>
        <v>N/A</v>
      </c>
      <c r="BC113" s="77">
        <v>30.717741864426273</v>
      </c>
      <c r="BD113" s="56">
        <v>19.055118110236201</v>
      </c>
      <c r="BE113" s="56">
        <v>19.055118110236201</v>
      </c>
      <c r="BF113" s="56">
        <v>10.944881889763799</v>
      </c>
      <c r="BG113" s="378">
        <f t="shared" si="11"/>
        <v>6.5123167999999981E-2</v>
      </c>
      <c r="BH113" s="80">
        <v>36</v>
      </c>
      <c r="BI113" s="114" t="s">
        <v>3532</v>
      </c>
      <c r="BJ113" s="50" t="s">
        <v>4050</v>
      </c>
      <c r="BK113" s="81" t="s">
        <v>4066</v>
      </c>
      <c r="BL113" s="81" t="s">
        <v>4836</v>
      </c>
      <c r="BM113" s="81" t="s">
        <v>5506</v>
      </c>
      <c r="BN113" s="81" t="s">
        <v>5507</v>
      </c>
      <c r="BO113" s="81" t="s">
        <v>5477</v>
      </c>
      <c r="BP113" s="81" t="s">
        <v>5504</v>
      </c>
      <c r="BQ113" s="81" t="s">
        <v>4068</v>
      </c>
      <c r="BR113" s="81"/>
      <c r="BS113" s="81"/>
      <c r="BT113" s="81"/>
      <c r="BU113" s="313" t="s">
        <v>6459</v>
      </c>
      <c r="BV113" s="377" t="s">
        <v>8534</v>
      </c>
      <c r="BW113" s="313" t="s">
        <v>6454</v>
      </c>
      <c r="BX113" s="377" t="s">
        <v>8535</v>
      </c>
      <c r="BY113" s="93" t="str">
        <f t="shared" si="12"/>
        <v>MR305 NV, 16x8, 0mm Offset, 6x5.5, 108mm Centerbore, Method Bronze - Matte Black Lip</v>
      </c>
      <c r="BZ113" s="81" t="s">
        <v>3878</v>
      </c>
      <c r="CA113" s="81" t="s">
        <v>3879</v>
      </c>
      <c r="CB113" s="81" t="str">
        <f t="shared" si="13"/>
        <v>STREET (3XX)</v>
      </c>
    </row>
    <row r="114" spans="1:80" s="38" customFormat="1" ht="15" customHeight="1">
      <c r="A114" s="22">
        <f t="shared" si="7"/>
        <v>112</v>
      </c>
      <c r="B114" s="99" t="s">
        <v>84</v>
      </c>
      <c r="C114" s="99" t="s">
        <v>1072</v>
      </c>
      <c r="D114" s="5" t="s">
        <v>2354</v>
      </c>
      <c r="E114" s="91" t="str">
        <f>CONCATENATE(LEFT(D114,5),VLOOKUP(CONCATENATE(N114,"x",O114),'PART NUMBER GUIDE'!$B$9:$C$49,2,FALSE),VLOOKUP(CONCATENATE(P114, V114), 'PART NUMBER GUIDE'!$Q$6:$R$91, 2, FALSE),VLOOKUP(Y114,'PART NUMBER GUIDE'!$J$8:$K$43,2, FALSE),IF(U114="N/A",IF(ABS(S114)&lt;10,"0"&amp;ABS(S114),ABS(S114)),CONCATENATE(LEFT(U114,1),RIGHT(U114,1))), F114, G114)</f>
        <v>MR305680601000</v>
      </c>
      <c r="F114" s="90"/>
      <c r="G114" s="90"/>
      <c r="H114" s="79" t="s">
        <v>5311</v>
      </c>
      <c r="I114" s="318">
        <v>44253</v>
      </c>
      <c r="J114" s="85" t="s">
        <v>1265</v>
      </c>
      <c r="K114" s="342">
        <v>319</v>
      </c>
      <c r="L114" s="92">
        <f t="shared" si="8"/>
        <v>319</v>
      </c>
      <c r="M114" s="344"/>
      <c r="N114" s="5">
        <v>16</v>
      </c>
      <c r="O114" s="8">
        <v>8</v>
      </c>
      <c r="P114" s="99" t="str">
        <f t="shared" si="9"/>
        <v>6x5.5</v>
      </c>
      <c r="Q114" s="3">
        <v>6</v>
      </c>
      <c r="R114" s="3">
        <v>5.5</v>
      </c>
      <c r="S114" s="3">
        <v>0</v>
      </c>
      <c r="T114" s="16">
        <v>4.5</v>
      </c>
      <c r="U114" s="100" t="s">
        <v>85</v>
      </c>
      <c r="V114" s="16">
        <v>108</v>
      </c>
      <c r="W114" s="8">
        <v>26.455471462185312</v>
      </c>
      <c r="X114" s="51">
        <v>2650</v>
      </c>
      <c r="Y114" s="348" t="s">
        <v>5464</v>
      </c>
      <c r="Z114" s="79" t="s">
        <v>7386</v>
      </c>
      <c r="AA114" s="51" t="str">
        <f t="shared" si="10"/>
        <v>16x8, 6x5.5, 0 OS</v>
      </c>
      <c r="AB114" s="80" t="s">
        <v>2672</v>
      </c>
      <c r="AC114" s="89">
        <f>_xlfn.IFNA(VLOOKUP(AB114,ACCESSORIES!F:J,5,FALSE),"N/A")</f>
        <v>33</v>
      </c>
      <c r="AD114" s="87" t="s">
        <v>85</v>
      </c>
      <c r="AE114" s="99" t="s">
        <v>85</v>
      </c>
      <c r="AF114" s="99" t="s">
        <v>3001</v>
      </c>
      <c r="AG114" s="80" t="s">
        <v>1538</v>
      </c>
      <c r="AH114" s="9">
        <f>_xlfn.IFNA(VLOOKUP(AG114,ACCESSORIES!F:J,5,FALSE),"N/A")</f>
        <v>1.1000000000000001</v>
      </c>
      <c r="AI114" s="99" t="s">
        <v>266</v>
      </c>
      <c r="AJ114" s="99" t="s">
        <v>85</v>
      </c>
      <c r="AK114" s="40" t="str">
        <f>_xlfn.IFNA(VLOOKUP(AJ114,ACCESSORIES!F:J,5,FALSE),"N/A")</f>
        <v>N/A</v>
      </c>
      <c r="AL114" s="99" t="s">
        <v>85</v>
      </c>
      <c r="AM114" s="99">
        <v>16.2</v>
      </c>
      <c r="AN114" s="99">
        <v>170</v>
      </c>
      <c r="AO114" s="25">
        <v>4.9000000000000004</v>
      </c>
      <c r="AP114" s="25">
        <v>14.6</v>
      </c>
      <c r="AQ114" s="25">
        <v>32.4</v>
      </c>
      <c r="AR114" s="25">
        <v>41.6</v>
      </c>
      <c r="AS114" s="25">
        <v>193.3</v>
      </c>
      <c r="AT114" s="101">
        <v>187.2</v>
      </c>
      <c r="AU114" s="100">
        <v>106.7</v>
      </c>
      <c r="AV114" s="54">
        <v>23</v>
      </c>
      <c r="AW114" s="54">
        <v>38</v>
      </c>
      <c r="AX114" s="54">
        <v>40</v>
      </c>
      <c r="AY114" s="99" t="s">
        <v>85</v>
      </c>
      <c r="AZ114" s="98" t="str">
        <f>_xlfn.IFNA(VLOOKUP(AY114,ACCESSORIES!F:J,5,FALSE),"N/A")</f>
        <v>N/A</v>
      </c>
      <c r="BA114" s="99" t="s">
        <v>85</v>
      </c>
      <c r="BB114" s="98" t="str">
        <f>_xlfn.IFNA(VLOOKUP(BA114,ACCESSORIES!F:J,5,FALSE),"N/A")</f>
        <v>N/A</v>
      </c>
      <c r="BC114" s="77">
        <v>30.938204126611154</v>
      </c>
      <c r="BD114" s="56">
        <v>19.055118110236201</v>
      </c>
      <c r="BE114" s="56">
        <v>19.055118110236201</v>
      </c>
      <c r="BF114" s="56">
        <v>10.944881889763799</v>
      </c>
      <c r="BG114" s="378">
        <f t="shared" si="11"/>
        <v>6.5123167999999981E-2</v>
      </c>
      <c r="BH114" s="80">
        <v>36</v>
      </c>
      <c r="BI114" s="114" t="s">
        <v>3532</v>
      </c>
      <c r="BJ114" s="50" t="s">
        <v>4050</v>
      </c>
      <c r="BK114" s="81" t="s">
        <v>5508</v>
      </c>
      <c r="BL114" s="81" t="s">
        <v>4066</v>
      </c>
      <c r="BM114" s="81" t="s">
        <v>4836</v>
      </c>
      <c r="BN114" s="81" t="s">
        <v>5506</v>
      </c>
      <c r="BO114" s="81" t="s">
        <v>5509</v>
      </c>
      <c r="BP114" s="81" t="s">
        <v>5510</v>
      </c>
      <c r="BQ114" s="81" t="s">
        <v>5511</v>
      </c>
      <c r="BR114" s="81" t="s">
        <v>4068</v>
      </c>
      <c r="BS114" s="81"/>
      <c r="BT114" s="81"/>
      <c r="BU114" s="313" t="s">
        <v>6462</v>
      </c>
      <c r="BV114" s="377" t="s">
        <v>8407</v>
      </c>
      <c r="BW114" s="313" t="s">
        <v>6463</v>
      </c>
      <c r="BX114" s="377" t="s">
        <v>8408</v>
      </c>
      <c r="BY114" s="93" t="str">
        <f t="shared" si="12"/>
        <v>MR305 NV, 16x8, 0mm Offset, 6x5.5, 108mm Centerbore, Matte Black - Gloss Black Lip</v>
      </c>
      <c r="BZ114" s="81" t="s">
        <v>3878</v>
      </c>
      <c r="CA114" s="81" t="s">
        <v>3879</v>
      </c>
      <c r="CB114" s="81" t="str">
        <f t="shared" si="13"/>
        <v>STREET (3XX)</v>
      </c>
    </row>
    <row r="115" spans="1:80" s="38" customFormat="1" ht="15" customHeight="1">
      <c r="A115" s="22">
        <f t="shared" si="7"/>
        <v>113</v>
      </c>
      <c r="B115" s="99" t="s">
        <v>84</v>
      </c>
      <c r="C115" s="99" t="s">
        <v>1072</v>
      </c>
      <c r="D115" s="5" t="s">
        <v>2354</v>
      </c>
      <c r="E115" s="91" t="str">
        <f>CONCATENATE(LEFT(D115,5),VLOOKUP(CONCATENATE(N115,"x",O115),'PART NUMBER GUIDE'!$B$9:$C$49,2,FALSE),VLOOKUP(CONCATENATE(P115, V115), 'PART NUMBER GUIDE'!$Q$6:$R$91, 2, FALSE),VLOOKUP(Y115,'PART NUMBER GUIDE'!$J$8:$K$43,2, FALSE),IF(U115="N/A",IF(ABS(S115)&lt;10,"0"&amp;ABS(S115),ABS(S115)),CONCATENATE(LEFT(U115,1),RIGHT(U115,1))), F115, G115)</f>
        <v>MR30568080500</v>
      </c>
      <c r="F115" s="90"/>
      <c r="G115" s="90"/>
      <c r="H115" s="79" t="s">
        <v>459</v>
      </c>
      <c r="I115" s="318">
        <v>41275</v>
      </c>
      <c r="J115" s="85" t="s">
        <v>1265</v>
      </c>
      <c r="K115" s="342">
        <v>269</v>
      </c>
      <c r="L115" s="92">
        <f t="shared" si="8"/>
        <v>269</v>
      </c>
      <c r="M115" s="344"/>
      <c r="N115" s="5">
        <v>16</v>
      </c>
      <c r="O115" s="8">
        <v>8</v>
      </c>
      <c r="P115" s="99" t="str">
        <f t="shared" si="9"/>
        <v>8x6.5</v>
      </c>
      <c r="Q115" s="3">
        <v>8</v>
      </c>
      <c r="R115" s="3">
        <v>6.5</v>
      </c>
      <c r="S115" s="3">
        <v>0</v>
      </c>
      <c r="T115" s="16">
        <v>4.5</v>
      </c>
      <c r="U115" s="100" t="s">
        <v>85</v>
      </c>
      <c r="V115" s="16">
        <v>130.81</v>
      </c>
      <c r="W115" s="8">
        <v>26.235009200000434</v>
      </c>
      <c r="X115" s="51">
        <v>3640</v>
      </c>
      <c r="Y115" s="78" t="s">
        <v>2294</v>
      </c>
      <c r="Z115" s="79" t="s">
        <v>2987</v>
      </c>
      <c r="AA115" s="51" t="str">
        <f t="shared" si="10"/>
        <v>16x8, 8x6.5, 0 OS</v>
      </c>
      <c r="AB115" s="80" t="s">
        <v>1603</v>
      </c>
      <c r="AC115" s="89">
        <f>_xlfn.IFNA(VLOOKUP(AB115,ACCESSORIES!F:J,5,FALSE),"N/A")</f>
        <v>33</v>
      </c>
      <c r="AD115" s="87" t="s">
        <v>85</v>
      </c>
      <c r="AE115" s="99" t="s">
        <v>85</v>
      </c>
      <c r="AF115" s="3" t="s">
        <v>3005</v>
      </c>
      <c r="AG115" s="80" t="s">
        <v>1938</v>
      </c>
      <c r="AH115" s="9">
        <f>_xlfn.IFNA(VLOOKUP(AG115,ACCESSORIES!F:J,5,FALSE),"N/A")</f>
        <v>1.1000000000000001</v>
      </c>
      <c r="AI115" s="99" t="s">
        <v>266</v>
      </c>
      <c r="AJ115" s="99" t="s">
        <v>85</v>
      </c>
      <c r="AK115" s="40" t="str">
        <f>_xlfn.IFNA(VLOOKUP(AJ115,ACCESSORIES!F:J,5,FALSE),"N/A")</f>
        <v>N/A</v>
      </c>
      <c r="AL115" s="99" t="s">
        <v>85</v>
      </c>
      <c r="AM115" s="99">
        <v>16.2</v>
      </c>
      <c r="AN115" s="99">
        <v>200</v>
      </c>
      <c r="AO115" s="25">
        <v>0</v>
      </c>
      <c r="AP115" s="25">
        <v>0</v>
      </c>
      <c r="AQ115" s="25">
        <v>32.4</v>
      </c>
      <c r="AR115" s="25">
        <v>41.6</v>
      </c>
      <c r="AS115" s="25">
        <v>193.3</v>
      </c>
      <c r="AT115" s="101">
        <v>187.2</v>
      </c>
      <c r="AU115" s="100">
        <v>123</v>
      </c>
      <c r="AV115" s="54">
        <v>89.5</v>
      </c>
      <c r="AW115" s="54">
        <v>89.5</v>
      </c>
      <c r="AX115" s="54">
        <v>40</v>
      </c>
      <c r="AY115" s="99" t="s">
        <v>85</v>
      </c>
      <c r="AZ115" s="98" t="str">
        <f>_xlfn.IFNA(VLOOKUP(AY115,ACCESSORIES!F:J,5,FALSE),"N/A")</f>
        <v>N/A</v>
      </c>
      <c r="BA115" s="99" t="s">
        <v>85</v>
      </c>
      <c r="BB115" s="98" t="str">
        <f>_xlfn.IFNA(VLOOKUP(BA115,ACCESSORIES!F:J,5,FALSE),"N/A")</f>
        <v>N/A</v>
      </c>
      <c r="BC115" s="77">
        <v>30.9</v>
      </c>
      <c r="BD115" s="56">
        <v>19.055118110236201</v>
      </c>
      <c r="BE115" s="56">
        <v>19.055118110236201</v>
      </c>
      <c r="BF115" s="56">
        <v>10.944881889763799</v>
      </c>
      <c r="BG115" s="378">
        <f t="shared" si="11"/>
        <v>6.5123167999999981E-2</v>
      </c>
      <c r="BH115" s="80">
        <v>36</v>
      </c>
      <c r="BI115" s="114" t="s">
        <v>3532</v>
      </c>
      <c r="BJ115" s="50" t="s">
        <v>4050</v>
      </c>
      <c r="BK115" s="81" t="s">
        <v>4066</v>
      </c>
      <c r="BL115" s="81" t="s">
        <v>4836</v>
      </c>
      <c r="BM115" s="81" t="s">
        <v>5506</v>
      </c>
      <c r="BN115" s="81" t="s">
        <v>5507</v>
      </c>
      <c r="BO115" s="81" t="s">
        <v>5477</v>
      </c>
      <c r="BP115" s="81" t="s">
        <v>5504</v>
      </c>
      <c r="BQ115" s="81" t="s">
        <v>4068</v>
      </c>
      <c r="BR115" s="81"/>
      <c r="BS115" s="81"/>
      <c r="BT115" s="81"/>
      <c r="BU115" s="313" t="s">
        <v>6467</v>
      </c>
      <c r="BV115" s="377" t="s">
        <v>8387</v>
      </c>
      <c r="BW115" s="313" t="s">
        <v>6471</v>
      </c>
      <c r="BX115" s="377" t="s">
        <v>8388</v>
      </c>
      <c r="BY115" s="93" t="str">
        <f t="shared" si="12"/>
        <v>MR305 NV, 16x8, 0mm Offset, 8x6.5, 130.81mm Centerbore, Matte Black</v>
      </c>
      <c r="BZ115" s="81" t="s">
        <v>3878</v>
      </c>
      <c r="CA115" s="81" t="s">
        <v>3879</v>
      </c>
      <c r="CB115" s="81" t="str">
        <f t="shared" si="13"/>
        <v>STREET (3XX)</v>
      </c>
    </row>
    <row r="116" spans="1:80" s="38" customFormat="1" ht="15" customHeight="1">
      <c r="A116" s="22">
        <f t="shared" si="7"/>
        <v>114</v>
      </c>
      <c r="B116" s="99" t="s">
        <v>84</v>
      </c>
      <c r="C116" s="99" t="s">
        <v>1072</v>
      </c>
      <c r="D116" s="5" t="s">
        <v>2354</v>
      </c>
      <c r="E116" s="136" t="str">
        <f>CONCATENATE(LEFT(D116,5),VLOOKUP(CONCATENATE(N116,"x",O116),'PART NUMBER GUIDE'!$B$9:$C$49,2,FALSE),VLOOKUP(CONCATENATE(P116, V116), 'PART NUMBER GUIDE'!$Q$6:$R$91, 2, FALSE),VLOOKUP(Y116,'PART NUMBER GUIDE'!$J$8:$K$43,2, FALSE),IF(U116="N/A",IF(ABS(S116)&lt;10,"0"&amp;ABS(S116),ABS(S116)),CONCATENATE(LEFT(U116,1),RIGHT(U116,1))), F116, G116)</f>
        <v>MR30578512500</v>
      </c>
      <c r="F116" s="90"/>
      <c r="G116" s="90"/>
      <c r="H116" s="79" t="s">
        <v>462</v>
      </c>
      <c r="I116" s="318">
        <v>41275</v>
      </c>
      <c r="J116" s="85" t="s">
        <v>1265</v>
      </c>
      <c r="K116" s="342">
        <v>299</v>
      </c>
      <c r="L116" s="92">
        <f t="shared" si="8"/>
        <v>299</v>
      </c>
      <c r="M116" s="344"/>
      <c r="N116" s="5">
        <v>17</v>
      </c>
      <c r="O116" s="8">
        <v>8.5</v>
      </c>
      <c r="P116" s="99" t="str">
        <f t="shared" si="9"/>
        <v>5x4.5</v>
      </c>
      <c r="Q116" s="3">
        <v>5</v>
      </c>
      <c r="R116" s="3">
        <v>4.5</v>
      </c>
      <c r="S116" s="3">
        <v>0</v>
      </c>
      <c r="T116" s="16">
        <v>4.75</v>
      </c>
      <c r="U116" s="100" t="s">
        <v>85</v>
      </c>
      <c r="V116" s="16">
        <v>83</v>
      </c>
      <c r="W116" s="8">
        <v>30.94</v>
      </c>
      <c r="X116" s="51">
        <v>2650</v>
      </c>
      <c r="Y116" s="78" t="s">
        <v>2294</v>
      </c>
      <c r="Z116" s="79" t="s">
        <v>2987</v>
      </c>
      <c r="AA116" s="51" t="str">
        <f t="shared" si="10"/>
        <v>17x8.5, 5x4.5, 0 OS</v>
      </c>
      <c r="AB116" s="80" t="s">
        <v>1606</v>
      </c>
      <c r="AC116" s="89">
        <f>_xlfn.IFNA(VLOOKUP(AB116,ACCESSORIES!F:J,5,FALSE),"N/A")</f>
        <v>33</v>
      </c>
      <c r="AD116" s="87" t="s">
        <v>85</v>
      </c>
      <c r="AE116" s="87" t="s">
        <v>85</v>
      </c>
      <c r="AF116" s="97" t="s">
        <v>3082</v>
      </c>
      <c r="AG116" s="80" t="s">
        <v>1938</v>
      </c>
      <c r="AH116" s="9">
        <f>_xlfn.IFNA(VLOOKUP(AG116,ACCESSORIES!F:J,5,FALSE),"N/A")</f>
        <v>1.1000000000000001</v>
      </c>
      <c r="AI116" s="99" t="s">
        <v>266</v>
      </c>
      <c r="AJ116" s="99" t="s">
        <v>85</v>
      </c>
      <c r="AK116" s="40" t="str">
        <f>_xlfn.IFNA(VLOOKUP(AJ116,ACCESSORIES!F:J,5,FALSE),"N/A")</f>
        <v>N/A</v>
      </c>
      <c r="AL116" s="99" t="s">
        <v>85</v>
      </c>
      <c r="AM116" s="99">
        <v>16.2</v>
      </c>
      <c r="AN116" s="99">
        <v>150</v>
      </c>
      <c r="AO116" s="25">
        <v>12.5</v>
      </c>
      <c r="AP116" s="25">
        <v>20.9</v>
      </c>
      <c r="AQ116" s="25">
        <v>34.799999999999997</v>
      </c>
      <c r="AR116" s="25">
        <v>46.9</v>
      </c>
      <c r="AS116" s="25">
        <v>207.8</v>
      </c>
      <c r="AT116" s="101">
        <v>202.6</v>
      </c>
      <c r="AU116" s="100">
        <v>77.2</v>
      </c>
      <c r="AV116" s="54">
        <v>52</v>
      </c>
      <c r="AW116" s="54">
        <v>74</v>
      </c>
      <c r="AX116" s="54">
        <v>33</v>
      </c>
      <c r="AY116" s="99" t="s">
        <v>85</v>
      </c>
      <c r="AZ116" s="98" t="str">
        <f>_xlfn.IFNA(VLOOKUP(AY116,ACCESSORIES!F:J,5,FALSE),"N/A")</f>
        <v>N/A</v>
      </c>
      <c r="BA116" s="99" t="s">
        <v>85</v>
      </c>
      <c r="BB116" s="98" t="str">
        <f>_xlfn.IFNA(VLOOKUP(BA116,ACCESSORIES!F:J,5,FALSE),"N/A")</f>
        <v>N/A</v>
      </c>
      <c r="BC116" s="77">
        <v>35.567911632493583</v>
      </c>
      <c r="BD116" s="56">
        <v>20.236220472440898</v>
      </c>
      <c r="BE116" s="56">
        <v>20.236220472440898</v>
      </c>
      <c r="BF116" s="56">
        <v>11.417322834645701</v>
      </c>
      <c r="BG116" s="378">
        <f t="shared" si="11"/>
        <v>7.6616839999999839E-2</v>
      </c>
      <c r="BH116" s="80">
        <v>36</v>
      </c>
      <c r="BI116" s="114" t="s">
        <v>3532</v>
      </c>
      <c r="BJ116" s="50" t="s">
        <v>4050</v>
      </c>
      <c r="BK116" s="81" t="s">
        <v>4066</v>
      </c>
      <c r="BL116" s="81" t="s">
        <v>4836</v>
      </c>
      <c r="BM116" s="81" t="s">
        <v>5506</v>
      </c>
      <c r="BN116" s="81" t="s">
        <v>5507</v>
      </c>
      <c r="BO116" s="81" t="s">
        <v>5477</v>
      </c>
      <c r="BP116" s="81" t="s">
        <v>5504</v>
      </c>
      <c r="BQ116" s="81" t="s">
        <v>4068</v>
      </c>
      <c r="BR116" s="81"/>
      <c r="BS116" s="81"/>
      <c r="BT116" s="81"/>
      <c r="BU116" s="313" t="s">
        <v>6466</v>
      </c>
      <c r="BV116" s="377" t="s">
        <v>8479</v>
      </c>
      <c r="BW116" s="313" t="s">
        <v>6468</v>
      </c>
      <c r="BX116" s="377" t="s">
        <v>8480</v>
      </c>
      <c r="BY116" s="93" t="str">
        <f t="shared" si="12"/>
        <v>MR305 NV, 17x8.5, 0mm Offset, 5x4.5, 83mm Centerbore, Matte Black</v>
      </c>
      <c r="BZ116" s="81" t="s">
        <v>3878</v>
      </c>
      <c r="CA116" s="81" t="s">
        <v>3879</v>
      </c>
      <c r="CB116" s="81" t="str">
        <f t="shared" si="13"/>
        <v>STREET (3XX)</v>
      </c>
    </row>
    <row r="117" spans="1:80" s="38" customFormat="1" ht="15" customHeight="1">
      <c r="A117" s="22">
        <f t="shared" si="7"/>
        <v>115</v>
      </c>
      <c r="B117" s="99" t="s">
        <v>84</v>
      </c>
      <c r="C117" s="99" t="s">
        <v>1072</v>
      </c>
      <c r="D117" s="5" t="s">
        <v>2354</v>
      </c>
      <c r="E117" s="136" t="str">
        <f>CONCATENATE(LEFT(D117,5),VLOOKUP(CONCATENATE(N117,"x",O117),'PART NUMBER GUIDE'!$B$9:$C$49,2,FALSE),VLOOKUP(CONCATENATE(P117, V117), 'PART NUMBER GUIDE'!$Q$6:$R$91, 2, FALSE),VLOOKUP(Y117,'PART NUMBER GUIDE'!$J$8:$K$43,2, FALSE),IF(U117="N/A",IF(ABS(S117)&lt;10,"0"&amp;ABS(S117),ABS(S117)),CONCATENATE(LEFT(U117,1),RIGHT(U117,1))), F117, G117)</f>
        <v>MR30578562325</v>
      </c>
      <c r="F117" s="90"/>
      <c r="G117" s="90"/>
      <c r="H117" s="79" t="s">
        <v>5139</v>
      </c>
      <c r="I117" s="318">
        <v>44351</v>
      </c>
      <c r="J117" s="85" t="s">
        <v>1265</v>
      </c>
      <c r="K117" s="342">
        <v>299</v>
      </c>
      <c r="L117" s="92">
        <f t="shared" si="8"/>
        <v>299</v>
      </c>
      <c r="M117" s="344"/>
      <c r="N117" s="5">
        <v>17</v>
      </c>
      <c r="O117" s="8">
        <v>8.5</v>
      </c>
      <c r="P117" s="99" t="str">
        <f t="shared" si="9"/>
        <v>6x120</v>
      </c>
      <c r="Q117" s="3">
        <v>6</v>
      </c>
      <c r="R117" s="3">
        <v>120</v>
      </c>
      <c r="S117" s="3">
        <v>25</v>
      </c>
      <c r="T117" s="16">
        <v>5.7</v>
      </c>
      <c r="U117" s="100" t="s">
        <v>85</v>
      </c>
      <c r="V117" s="16">
        <v>83</v>
      </c>
      <c r="W117" s="16">
        <v>30.13</v>
      </c>
      <c r="X117" s="51">
        <v>2500</v>
      </c>
      <c r="Y117" s="78" t="s">
        <v>5456</v>
      </c>
      <c r="Z117" s="78" t="s">
        <v>2990</v>
      </c>
      <c r="AA117" s="51" t="str">
        <f t="shared" si="10"/>
        <v>17x8.5, 6x120, 25 OS</v>
      </c>
      <c r="AB117" s="80" t="s">
        <v>1606</v>
      </c>
      <c r="AC117" s="89">
        <f>_xlfn.IFNA(VLOOKUP(AB117,ACCESSORIES!F:J,5,FALSE),"N/A")</f>
        <v>33</v>
      </c>
      <c r="AD117" s="87" t="s">
        <v>85</v>
      </c>
      <c r="AE117" s="87" t="s">
        <v>85</v>
      </c>
      <c r="AF117" s="97" t="s">
        <v>3082</v>
      </c>
      <c r="AG117" s="80" t="s">
        <v>1938</v>
      </c>
      <c r="AH117" s="9">
        <f>_xlfn.IFNA(VLOOKUP(AG117,ACCESSORIES!F:J,5,FALSE),"N/A")</f>
        <v>1.1000000000000001</v>
      </c>
      <c r="AI117" s="99" t="s">
        <v>266</v>
      </c>
      <c r="AJ117" s="99" t="s">
        <v>85</v>
      </c>
      <c r="AK117" s="40" t="str">
        <f>_xlfn.IFNA(VLOOKUP(AJ117,ACCESSORIES!F:J,5,FALSE),"N/A")</f>
        <v>N/A</v>
      </c>
      <c r="AL117" s="99" t="s">
        <v>85</v>
      </c>
      <c r="AM117" s="99">
        <v>16.2</v>
      </c>
      <c r="AN117" s="99">
        <v>150</v>
      </c>
      <c r="AO117" s="25">
        <v>15.1</v>
      </c>
      <c r="AP117" s="25">
        <v>25</v>
      </c>
      <c r="AQ117" s="25">
        <v>33.5</v>
      </c>
      <c r="AR117" s="25">
        <v>39.4</v>
      </c>
      <c r="AS117" s="25">
        <v>209.8</v>
      </c>
      <c r="AT117" s="101">
        <v>200.5</v>
      </c>
      <c r="AU117" s="100">
        <v>77.2</v>
      </c>
      <c r="AV117" s="54">
        <v>52</v>
      </c>
      <c r="AW117" s="54">
        <v>74</v>
      </c>
      <c r="AX117" s="54">
        <v>30</v>
      </c>
      <c r="AY117" s="99" t="s">
        <v>85</v>
      </c>
      <c r="AZ117" s="98" t="str">
        <f>_xlfn.IFNA(VLOOKUP(AY117,ACCESSORIES!F:J,5,FALSE),"N/A")</f>
        <v>N/A</v>
      </c>
      <c r="BA117" s="99" t="s">
        <v>85</v>
      </c>
      <c r="BB117" s="98" t="str">
        <f>_xlfn.IFNA(VLOOKUP(BA117,ACCESSORIES!F:J,5,FALSE),"N/A")</f>
        <v>N/A</v>
      </c>
      <c r="BC117" s="77">
        <v>34.50234403193334</v>
      </c>
      <c r="BD117" s="56">
        <v>20.236220472440898</v>
      </c>
      <c r="BE117" s="56">
        <v>20.236220472440898</v>
      </c>
      <c r="BF117" s="56">
        <v>11.417322834645701</v>
      </c>
      <c r="BG117" s="378">
        <f t="shared" si="11"/>
        <v>7.6616839999999839E-2</v>
      </c>
      <c r="BH117" s="14">
        <v>36</v>
      </c>
      <c r="BI117" s="114" t="s">
        <v>3532</v>
      </c>
      <c r="BJ117" s="50" t="s">
        <v>4050</v>
      </c>
      <c r="BK117" s="81" t="s">
        <v>4066</v>
      </c>
      <c r="BL117" s="81" t="s">
        <v>4836</v>
      </c>
      <c r="BM117" s="81" t="s">
        <v>5506</v>
      </c>
      <c r="BN117" s="81" t="s">
        <v>5507</v>
      </c>
      <c r="BO117" s="81" t="s">
        <v>5477</v>
      </c>
      <c r="BP117" s="81" t="s">
        <v>5504</v>
      </c>
      <c r="BQ117" s="81" t="s">
        <v>4068</v>
      </c>
      <c r="BR117" s="81"/>
      <c r="BS117" s="81"/>
      <c r="BT117" s="81"/>
      <c r="BU117" s="313" t="s">
        <v>6477</v>
      </c>
      <c r="BV117" s="377" t="s">
        <v>8159</v>
      </c>
      <c r="BW117" s="313" t="s">
        <v>6478</v>
      </c>
      <c r="BX117" s="377" t="s">
        <v>8158</v>
      </c>
      <c r="BY117" s="93" t="str">
        <f t="shared" si="12"/>
        <v>MR305 NV, 17x8.5, +25mm Offset, 6x120, 83mm Centerbore, Machined - Matte Black Lip</v>
      </c>
      <c r="BZ117" s="81" t="s">
        <v>3878</v>
      </c>
      <c r="CA117" s="81" t="s">
        <v>3879</v>
      </c>
      <c r="CB117" s="81" t="str">
        <f t="shared" si="13"/>
        <v>STREET (3XX)</v>
      </c>
    </row>
    <row r="118" spans="1:80" s="38" customFormat="1" ht="15" customHeight="1">
      <c r="A118" s="22">
        <f t="shared" si="7"/>
        <v>116</v>
      </c>
      <c r="B118" s="99" t="s">
        <v>84</v>
      </c>
      <c r="C118" s="99" t="s">
        <v>1072</v>
      </c>
      <c r="D118" s="5" t="s">
        <v>2354</v>
      </c>
      <c r="E118" s="136" t="str">
        <f>CONCATENATE(LEFT(D118,5),VLOOKUP(CONCATENATE(N118,"x",O118),'PART NUMBER GUIDE'!$B$9:$C$49,2,FALSE),VLOOKUP(CONCATENATE(P118, V118), 'PART NUMBER GUIDE'!$Q$6:$R$91, 2, FALSE),VLOOKUP(Y118,'PART NUMBER GUIDE'!$J$8:$K$43,2, FALSE),IF(U118="N/A",IF(ABS(S118)&lt;10,"0"&amp;ABS(S118),ABS(S118)),CONCATENATE(LEFT(U118,1),RIGHT(U118,1))), F118, G118)</f>
        <v>MR30578562525</v>
      </c>
      <c r="F118" s="90"/>
      <c r="G118" s="90"/>
      <c r="H118" s="79" t="s">
        <v>5140</v>
      </c>
      <c r="I118" s="318">
        <v>44351</v>
      </c>
      <c r="J118" s="85" t="s">
        <v>1265</v>
      </c>
      <c r="K118" s="342">
        <v>299</v>
      </c>
      <c r="L118" s="92">
        <f t="shared" si="8"/>
        <v>299</v>
      </c>
      <c r="M118" s="344"/>
      <c r="N118" s="5">
        <v>17</v>
      </c>
      <c r="O118" s="8">
        <v>8.5</v>
      </c>
      <c r="P118" s="99" t="str">
        <f t="shared" si="9"/>
        <v>6x120</v>
      </c>
      <c r="Q118" s="3">
        <v>6</v>
      </c>
      <c r="R118" s="3">
        <v>120</v>
      </c>
      <c r="S118" s="3">
        <v>25</v>
      </c>
      <c r="T118" s="16">
        <v>5.7</v>
      </c>
      <c r="U118" s="100" t="s">
        <v>85</v>
      </c>
      <c r="V118" s="16">
        <v>83</v>
      </c>
      <c r="W118" s="16">
        <v>29.93</v>
      </c>
      <c r="X118" s="51">
        <v>2500</v>
      </c>
      <c r="Y118" s="78" t="s">
        <v>2294</v>
      </c>
      <c r="Z118" s="79" t="s">
        <v>2987</v>
      </c>
      <c r="AA118" s="51" t="str">
        <f t="shared" si="10"/>
        <v>17x8.5, 6x120, 25 OS</v>
      </c>
      <c r="AB118" s="80" t="s">
        <v>1606</v>
      </c>
      <c r="AC118" s="89">
        <f>_xlfn.IFNA(VLOOKUP(AB118,ACCESSORIES!F:J,5,FALSE),"N/A")</f>
        <v>33</v>
      </c>
      <c r="AD118" s="87" t="s">
        <v>85</v>
      </c>
      <c r="AE118" s="87" t="s">
        <v>85</v>
      </c>
      <c r="AF118" s="97" t="s">
        <v>3082</v>
      </c>
      <c r="AG118" s="80" t="s">
        <v>1938</v>
      </c>
      <c r="AH118" s="9">
        <f>_xlfn.IFNA(VLOOKUP(AG118,ACCESSORIES!F:J,5,FALSE),"N/A")</f>
        <v>1.1000000000000001</v>
      </c>
      <c r="AI118" s="99" t="s">
        <v>266</v>
      </c>
      <c r="AJ118" s="99" t="s">
        <v>85</v>
      </c>
      <c r="AK118" s="40" t="str">
        <f>_xlfn.IFNA(VLOOKUP(AJ118,ACCESSORIES!F:J,5,FALSE),"N/A")</f>
        <v>N/A</v>
      </c>
      <c r="AL118" s="99" t="s">
        <v>85</v>
      </c>
      <c r="AM118" s="99">
        <v>16.2</v>
      </c>
      <c r="AN118" s="99">
        <v>150</v>
      </c>
      <c r="AO118" s="25">
        <v>15.1</v>
      </c>
      <c r="AP118" s="25">
        <v>25</v>
      </c>
      <c r="AQ118" s="25">
        <v>33.5</v>
      </c>
      <c r="AR118" s="25">
        <v>39.4</v>
      </c>
      <c r="AS118" s="25">
        <v>209.8</v>
      </c>
      <c r="AT118" s="101">
        <v>200.5</v>
      </c>
      <c r="AU118" s="100">
        <v>77.2</v>
      </c>
      <c r="AV118" s="54">
        <v>52</v>
      </c>
      <c r="AW118" s="54">
        <v>74</v>
      </c>
      <c r="AX118" s="54">
        <v>30</v>
      </c>
      <c r="AY118" s="99" t="s">
        <v>85</v>
      </c>
      <c r="AZ118" s="98" t="str">
        <f>_xlfn.IFNA(VLOOKUP(AY118,ACCESSORIES!F:J,5,FALSE),"N/A")</f>
        <v>N/A</v>
      </c>
      <c r="BA118" s="99" t="s">
        <v>85</v>
      </c>
      <c r="BB118" s="98" t="str">
        <f>_xlfn.IFNA(VLOOKUP(BA118,ACCESSORIES!F:J,5,FALSE),"N/A")</f>
        <v>N/A</v>
      </c>
      <c r="BC118" s="77">
        <v>33.951188376471144</v>
      </c>
      <c r="BD118" s="56">
        <v>20.236220472440898</v>
      </c>
      <c r="BE118" s="56">
        <v>20.236220472440898</v>
      </c>
      <c r="BF118" s="56">
        <v>11.417322834645701</v>
      </c>
      <c r="BG118" s="378">
        <f t="shared" si="11"/>
        <v>7.6616839999999839E-2</v>
      </c>
      <c r="BH118" s="14">
        <v>36</v>
      </c>
      <c r="BI118" s="114" t="s">
        <v>3532</v>
      </c>
      <c r="BJ118" s="50" t="s">
        <v>4050</v>
      </c>
      <c r="BK118" s="81" t="s">
        <v>4066</v>
      </c>
      <c r="BL118" s="81" t="s">
        <v>4836</v>
      </c>
      <c r="BM118" s="81" t="s">
        <v>5506</v>
      </c>
      <c r="BN118" s="81" t="s">
        <v>5507</v>
      </c>
      <c r="BO118" s="81" t="s">
        <v>5477</v>
      </c>
      <c r="BP118" s="81" t="s">
        <v>5504</v>
      </c>
      <c r="BQ118" s="81" t="s">
        <v>4068</v>
      </c>
      <c r="BR118" s="81"/>
      <c r="BS118" s="81"/>
      <c r="BT118" s="81"/>
      <c r="BU118" s="313" t="s">
        <v>6466</v>
      </c>
      <c r="BV118" s="377" t="s">
        <v>8479</v>
      </c>
      <c r="BW118" s="313" t="s">
        <v>6468</v>
      </c>
      <c r="BX118" s="377" t="s">
        <v>8480</v>
      </c>
      <c r="BY118" s="93" t="str">
        <f t="shared" si="12"/>
        <v>MR305 NV, 17x8.5, +25mm Offset, 6x120, 83mm Centerbore, Matte Black</v>
      </c>
      <c r="BZ118" s="81" t="s">
        <v>3878</v>
      </c>
      <c r="CA118" s="81" t="s">
        <v>3879</v>
      </c>
      <c r="CB118" s="81" t="str">
        <f t="shared" si="13"/>
        <v>STREET (3XX)</v>
      </c>
    </row>
    <row r="119" spans="1:80" s="38" customFormat="1" ht="15" customHeight="1">
      <c r="A119" s="22">
        <f t="shared" si="7"/>
        <v>117</v>
      </c>
      <c r="B119" s="99" t="s">
        <v>84</v>
      </c>
      <c r="C119" s="99" t="s">
        <v>1072</v>
      </c>
      <c r="D119" s="5" t="s">
        <v>2354</v>
      </c>
      <c r="E119" s="136" t="str">
        <f>CONCATENATE(LEFT(D119,5),VLOOKUP(CONCATENATE(N119,"x",O119),'PART NUMBER GUIDE'!$B$9:$C$49,2,FALSE),VLOOKUP(CONCATENATE(P119, V119), 'PART NUMBER GUIDE'!$Q$6:$R$91, 2, FALSE),VLOOKUP(Y119,'PART NUMBER GUIDE'!$J$8:$K$43,2, FALSE),IF(U119="N/A",IF(ABS(S119)&lt;10,"0"&amp;ABS(S119),ABS(S119)),CONCATENATE(LEFT(U119,1),RIGHT(U119,1))), F119, G119)</f>
        <v>MR30578562925</v>
      </c>
      <c r="F119" s="90"/>
      <c r="G119" s="90"/>
      <c r="H119" s="79" t="s">
        <v>5141</v>
      </c>
      <c r="I119" s="318">
        <v>44351</v>
      </c>
      <c r="J119" s="85" t="s">
        <v>1265</v>
      </c>
      <c r="K119" s="342">
        <v>319</v>
      </c>
      <c r="L119" s="92">
        <f t="shared" si="8"/>
        <v>319</v>
      </c>
      <c r="M119" s="344"/>
      <c r="N119" s="5">
        <v>17</v>
      </c>
      <c r="O119" s="8">
        <v>8.5</v>
      </c>
      <c r="P119" s="99" t="str">
        <f t="shared" si="9"/>
        <v>6x120</v>
      </c>
      <c r="Q119" s="3">
        <v>6</v>
      </c>
      <c r="R119" s="3">
        <v>120</v>
      </c>
      <c r="S119" s="3">
        <v>25</v>
      </c>
      <c r="T119" s="16">
        <v>5.7</v>
      </c>
      <c r="U119" s="100" t="s">
        <v>85</v>
      </c>
      <c r="V119" s="16">
        <v>83</v>
      </c>
      <c r="W119" s="16">
        <v>30.02</v>
      </c>
      <c r="X119" s="51">
        <v>2500</v>
      </c>
      <c r="Y119" s="78" t="s">
        <v>5463</v>
      </c>
      <c r="Z119" s="78" t="s">
        <v>2988</v>
      </c>
      <c r="AA119" s="51" t="str">
        <f t="shared" si="10"/>
        <v>17x8.5, 6x120, 25 OS</v>
      </c>
      <c r="AB119" s="80" t="s">
        <v>1606</v>
      </c>
      <c r="AC119" s="89">
        <f>_xlfn.IFNA(VLOOKUP(AB119,ACCESSORIES!F:J,5,FALSE),"N/A")</f>
        <v>33</v>
      </c>
      <c r="AD119" s="87" t="s">
        <v>85</v>
      </c>
      <c r="AE119" s="87" t="s">
        <v>85</v>
      </c>
      <c r="AF119" s="97" t="s">
        <v>3082</v>
      </c>
      <c r="AG119" s="80" t="s">
        <v>1938</v>
      </c>
      <c r="AH119" s="9">
        <f>_xlfn.IFNA(VLOOKUP(AG119,ACCESSORIES!F:J,5,FALSE),"N/A")</f>
        <v>1.1000000000000001</v>
      </c>
      <c r="AI119" s="99" t="s">
        <v>266</v>
      </c>
      <c r="AJ119" s="99" t="s">
        <v>85</v>
      </c>
      <c r="AK119" s="40" t="str">
        <f>_xlfn.IFNA(VLOOKUP(AJ119,ACCESSORIES!F:J,5,FALSE),"N/A")</f>
        <v>N/A</v>
      </c>
      <c r="AL119" s="99" t="s">
        <v>85</v>
      </c>
      <c r="AM119" s="99">
        <v>16.2</v>
      </c>
      <c r="AN119" s="99">
        <v>150</v>
      </c>
      <c r="AO119" s="25">
        <v>15.1</v>
      </c>
      <c r="AP119" s="25">
        <v>25</v>
      </c>
      <c r="AQ119" s="25">
        <v>33.5</v>
      </c>
      <c r="AR119" s="25">
        <v>39.4</v>
      </c>
      <c r="AS119" s="25">
        <v>209.8</v>
      </c>
      <c r="AT119" s="101">
        <v>200.5</v>
      </c>
      <c r="AU119" s="100">
        <v>77.2</v>
      </c>
      <c r="AV119" s="54">
        <v>52</v>
      </c>
      <c r="AW119" s="54">
        <v>74</v>
      </c>
      <c r="AX119" s="54">
        <v>30</v>
      </c>
      <c r="AY119" s="99" t="s">
        <v>85</v>
      </c>
      <c r="AZ119" s="98" t="str">
        <f>_xlfn.IFNA(VLOOKUP(AY119,ACCESSORIES!F:J,5,FALSE),"N/A")</f>
        <v>N/A</v>
      </c>
      <c r="BA119" s="99" t="s">
        <v>85</v>
      </c>
      <c r="BB119" s="98" t="str">
        <f>_xlfn.IFNA(VLOOKUP(BA119,ACCESSORIES!F:J,5,FALSE),"N/A")</f>
        <v>N/A</v>
      </c>
      <c r="BC119" s="77">
        <v>34.428856611205049</v>
      </c>
      <c r="BD119" s="56">
        <v>20.236220472440898</v>
      </c>
      <c r="BE119" s="56">
        <v>20.236220472440898</v>
      </c>
      <c r="BF119" s="56">
        <v>11.417322834645701</v>
      </c>
      <c r="BG119" s="378">
        <f t="shared" si="11"/>
        <v>7.6616839999999839E-2</v>
      </c>
      <c r="BH119" s="14">
        <v>36</v>
      </c>
      <c r="BI119" s="114" t="s">
        <v>3532</v>
      </c>
      <c r="BJ119" s="50" t="s">
        <v>4050</v>
      </c>
      <c r="BK119" s="81" t="s">
        <v>4066</v>
      </c>
      <c r="BL119" s="81" t="s">
        <v>4836</v>
      </c>
      <c r="BM119" s="81" t="s">
        <v>5506</v>
      </c>
      <c r="BN119" s="81" t="s">
        <v>5507</v>
      </c>
      <c r="BO119" s="81" t="s">
        <v>5477</v>
      </c>
      <c r="BP119" s="81" t="s">
        <v>5504</v>
      </c>
      <c r="BQ119" s="81" t="s">
        <v>4068</v>
      </c>
      <c r="BR119" s="81"/>
      <c r="BS119" s="81"/>
      <c r="BT119" s="81"/>
      <c r="BU119" s="313" t="s">
        <v>6459</v>
      </c>
      <c r="BV119" s="377" t="s">
        <v>8534</v>
      </c>
      <c r="BW119" s="313" t="s">
        <v>6454</v>
      </c>
      <c r="BX119" s="377" t="s">
        <v>8535</v>
      </c>
      <c r="BY119" s="93" t="str">
        <f t="shared" si="12"/>
        <v>MR305 NV, 17x8.5, +25mm Offset, 6x120, 83mm Centerbore, Method Bronze - Matte Black Lip</v>
      </c>
      <c r="BZ119" s="81" t="s">
        <v>3878</v>
      </c>
      <c r="CA119" s="81" t="s">
        <v>3879</v>
      </c>
      <c r="CB119" s="81" t="str">
        <f t="shared" si="13"/>
        <v>STREET (3XX)</v>
      </c>
    </row>
    <row r="120" spans="1:80" s="38" customFormat="1" ht="15" customHeight="1">
      <c r="A120" s="22">
        <f t="shared" si="7"/>
        <v>118</v>
      </c>
      <c r="B120" s="99" t="s">
        <v>84</v>
      </c>
      <c r="C120" s="99" t="s">
        <v>1072</v>
      </c>
      <c r="D120" s="5" t="s">
        <v>2354</v>
      </c>
      <c r="E120" s="91" t="str">
        <f>CONCATENATE(LEFT(D120,5),VLOOKUP(CONCATENATE(N120,"x",O120),'PART NUMBER GUIDE'!$B$9:$C$49,2,FALSE),VLOOKUP(CONCATENATE(P120, V120), 'PART NUMBER GUIDE'!$Q$6:$R$91, 2, FALSE),VLOOKUP(Y120,'PART NUMBER GUIDE'!$J$8:$K$43,2, FALSE),IF(U120="N/A",IF(ABS(S120)&lt;10,"0"&amp;ABS(S120),ABS(S120)),CONCATENATE(LEFT(U120,1),RIGHT(U120,1))), F120, G120)</f>
        <v>MR30578516300</v>
      </c>
      <c r="F120" s="90"/>
      <c r="G120" s="90"/>
      <c r="H120" s="79" t="s">
        <v>463</v>
      </c>
      <c r="I120" s="318">
        <v>41275</v>
      </c>
      <c r="J120" s="85" t="s">
        <v>1265</v>
      </c>
      <c r="K120" s="342">
        <v>299</v>
      </c>
      <c r="L120" s="92">
        <f t="shared" si="8"/>
        <v>299</v>
      </c>
      <c r="M120" s="344"/>
      <c r="N120" s="5">
        <v>17</v>
      </c>
      <c r="O120" s="8">
        <v>8.5</v>
      </c>
      <c r="P120" s="99" t="str">
        <f t="shared" si="9"/>
        <v>6x135</v>
      </c>
      <c r="Q120" s="3">
        <v>6</v>
      </c>
      <c r="R120" s="3">
        <v>135</v>
      </c>
      <c r="S120" s="3">
        <v>0</v>
      </c>
      <c r="T120" s="16">
        <v>4.75</v>
      </c>
      <c r="U120" s="100" t="s">
        <v>85</v>
      </c>
      <c r="V120" s="16">
        <v>94</v>
      </c>
      <c r="W120" s="8">
        <v>31.56</v>
      </c>
      <c r="X120" s="51">
        <v>2650</v>
      </c>
      <c r="Y120" s="78" t="s">
        <v>5456</v>
      </c>
      <c r="Z120" s="78" t="s">
        <v>2990</v>
      </c>
      <c r="AA120" s="51" t="str">
        <f t="shared" si="10"/>
        <v>17x8.5, 6x135, 0 OS</v>
      </c>
      <c r="AB120" s="80" t="s">
        <v>1593</v>
      </c>
      <c r="AC120" s="89">
        <f>_xlfn.IFNA(VLOOKUP(AB120,ACCESSORIES!F:J,5,FALSE),"N/A")</f>
        <v>33</v>
      </c>
      <c r="AD120" s="87" t="s">
        <v>85</v>
      </c>
      <c r="AE120" s="87" t="s">
        <v>85</v>
      </c>
      <c r="AF120" s="80" t="s">
        <v>3000</v>
      </c>
      <c r="AG120" s="80" t="s">
        <v>1938</v>
      </c>
      <c r="AH120" s="9">
        <f>_xlfn.IFNA(VLOOKUP(AG120,ACCESSORIES!F:J,5,FALSE),"N/A")</f>
        <v>1.1000000000000001</v>
      </c>
      <c r="AI120" s="99" t="s">
        <v>266</v>
      </c>
      <c r="AJ120" s="99" t="s">
        <v>85</v>
      </c>
      <c r="AK120" s="40" t="str">
        <f>_xlfn.IFNA(VLOOKUP(AJ120,ACCESSORIES!F:J,5,FALSE),"N/A")</f>
        <v>N/A</v>
      </c>
      <c r="AL120" s="99" t="s">
        <v>85</v>
      </c>
      <c r="AM120" s="99">
        <v>16.2</v>
      </c>
      <c r="AN120" s="99">
        <v>170</v>
      </c>
      <c r="AO120" s="25">
        <v>5.9</v>
      </c>
      <c r="AP120" s="25">
        <v>17.8</v>
      </c>
      <c r="AQ120" s="25">
        <v>34.799999999999997</v>
      </c>
      <c r="AR120" s="25">
        <v>46.9</v>
      </c>
      <c r="AS120" s="25">
        <v>207.8</v>
      </c>
      <c r="AT120" s="101">
        <v>202.6</v>
      </c>
      <c r="AU120" s="100">
        <v>88.2</v>
      </c>
      <c r="AV120" s="54">
        <v>52.7</v>
      </c>
      <c r="AW120" s="54">
        <v>75</v>
      </c>
      <c r="AX120" s="54">
        <v>33</v>
      </c>
      <c r="AY120" s="99" t="s">
        <v>85</v>
      </c>
      <c r="AZ120" s="98" t="str">
        <f>_xlfn.IFNA(VLOOKUP(AY120,ACCESSORIES!F:J,5,FALSE),"N/A")</f>
        <v>N/A</v>
      </c>
      <c r="BA120" s="99" t="s">
        <v>85</v>
      </c>
      <c r="BB120" s="98" t="str">
        <f>_xlfn.IFNA(VLOOKUP(BA120,ACCESSORIES!F:J,5,FALSE),"N/A")</f>
        <v>N/A</v>
      </c>
      <c r="BC120" s="77">
        <v>36.119067287955772</v>
      </c>
      <c r="BD120" s="56">
        <v>20.236220472440898</v>
      </c>
      <c r="BE120" s="56">
        <v>20.236220472440898</v>
      </c>
      <c r="BF120" s="56">
        <v>11.417322834645701</v>
      </c>
      <c r="BG120" s="378">
        <f t="shared" si="11"/>
        <v>7.6616839999999839E-2</v>
      </c>
      <c r="BH120" s="80">
        <v>36</v>
      </c>
      <c r="BI120" s="114" t="s">
        <v>3532</v>
      </c>
      <c r="BJ120" s="50" t="s">
        <v>4050</v>
      </c>
      <c r="BK120" s="81" t="s">
        <v>4066</v>
      </c>
      <c r="BL120" s="81" t="s">
        <v>4836</v>
      </c>
      <c r="BM120" s="81" t="s">
        <v>5506</v>
      </c>
      <c r="BN120" s="81" t="s">
        <v>5507</v>
      </c>
      <c r="BO120" s="81" t="s">
        <v>5477</v>
      </c>
      <c r="BP120" s="81" t="s">
        <v>5504</v>
      </c>
      <c r="BQ120" s="81" t="s">
        <v>4068</v>
      </c>
      <c r="BR120" s="81"/>
      <c r="BS120" s="81"/>
      <c r="BT120" s="81"/>
      <c r="BU120" s="313" t="s">
        <v>6477</v>
      </c>
      <c r="BV120" s="377" t="s">
        <v>8159</v>
      </c>
      <c r="BW120" s="313" t="s">
        <v>6478</v>
      </c>
      <c r="BX120" s="377" t="s">
        <v>8158</v>
      </c>
      <c r="BY120" s="93" t="str">
        <f t="shared" si="12"/>
        <v>MR305 NV, 17x8.5, 0mm Offset, 6x135, 94mm Centerbore, Machined - Matte Black Lip</v>
      </c>
      <c r="BZ120" s="81" t="s">
        <v>3878</v>
      </c>
      <c r="CA120" s="81" t="s">
        <v>3879</v>
      </c>
      <c r="CB120" s="81" t="str">
        <f t="shared" si="13"/>
        <v>STREET (3XX)</v>
      </c>
    </row>
    <row r="121" spans="1:80" s="38" customFormat="1" ht="15" customHeight="1">
      <c r="A121" s="22">
        <f t="shared" si="7"/>
        <v>119</v>
      </c>
      <c r="B121" s="99" t="s">
        <v>84</v>
      </c>
      <c r="C121" s="99" t="s">
        <v>1072</v>
      </c>
      <c r="D121" s="5" t="s">
        <v>2354</v>
      </c>
      <c r="E121" s="91" t="str">
        <f>CONCATENATE(LEFT(D121,5),VLOOKUP(CONCATENATE(N121,"x",O121),'PART NUMBER GUIDE'!$B$9:$C$49,2,FALSE),VLOOKUP(CONCATENATE(P121, V121), 'PART NUMBER GUIDE'!$Q$6:$R$91, 2, FALSE),VLOOKUP(Y121,'PART NUMBER GUIDE'!$J$8:$K$43,2, FALSE),IF(U121="N/A",IF(ABS(S121)&lt;10,"0"&amp;ABS(S121),ABS(S121)),CONCATENATE(LEFT(U121,1),RIGHT(U121,1))), F121, G121)</f>
        <v>MR30578516500</v>
      </c>
      <c r="F121" s="90"/>
      <c r="G121" s="90"/>
      <c r="H121" s="79" t="s">
        <v>464</v>
      </c>
      <c r="I121" s="318">
        <v>41275</v>
      </c>
      <c r="J121" s="85" t="s">
        <v>1265</v>
      </c>
      <c r="K121" s="342">
        <v>299</v>
      </c>
      <c r="L121" s="92">
        <f t="shared" si="8"/>
        <v>299</v>
      </c>
      <c r="M121" s="344"/>
      <c r="N121" s="5">
        <v>17</v>
      </c>
      <c r="O121" s="8">
        <v>8.5</v>
      </c>
      <c r="P121" s="99" t="str">
        <f t="shared" si="9"/>
        <v>6x135</v>
      </c>
      <c r="Q121" s="3">
        <v>6</v>
      </c>
      <c r="R121" s="3">
        <v>135</v>
      </c>
      <c r="S121" s="3">
        <v>0</v>
      </c>
      <c r="T121" s="16">
        <v>4.75</v>
      </c>
      <c r="U121" s="100" t="s">
        <v>85</v>
      </c>
      <c r="V121" s="16">
        <v>94</v>
      </c>
      <c r="W121" s="8">
        <v>30.9</v>
      </c>
      <c r="X121" s="51">
        <v>2650</v>
      </c>
      <c r="Y121" s="78" t="s">
        <v>2294</v>
      </c>
      <c r="Z121" s="79" t="s">
        <v>2987</v>
      </c>
      <c r="AA121" s="51" t="str">
        <f t="shared" si="10"/>
        <v>17x8.5, 6x135, 0 OS</v>
      </c>
      <c r="AB121" s="80" t="s">
        <v>1593</v>
      </c>
      <c r="AC121" s="89">
        <f>_xlfn.IFNA(VLOOKUP(AB121,ACCESSORIES!F:J,5,FALSE),"N/A")</f>
        <v>33</v>
      </c>
      <c r="AD121" s="87" t="s">
        <v>85</v>
      </c>
      <c r="AE121" s="87" t="s">
        <v>85</v>
      </c>
      <c r="AF121" s="80" t="s">
        <v>3000</v>
      </c>
      <c r="AG121" s="80" t="s">
        <v>1938</v>
      </c>
      <c r="AH121" s="9">
        <f>_xlfn.IFNA(VLOOKUP(AG121,ACCESSORIES!F:J,5,FALSE),"N/A")</f>
        <v>1.1000000000000001</v>
      </c>
      <c r="AI121" s="99" t="s">
        <v>266</v>
      </c>
      <c r="AJ121" s="99" t="s">
        <v>85</v>
      </c>
      <c r="AK121" s="40" t="str">
        <f>_xlfn.IFNA(VLOOKUP(AJ121,ACCESSORIES!F:J,5,FALSE),"N/A")</f>
        <v>N/A</v>
      </c>
      <c r="AL121" s="99" t="s">
        <v>85</v>
      </c>
      <c r="AM121" s="99">
        <v>16.2</v>
      </c>
      <c r="AN121" s="99">
        <v>170</v>
      </c>
      <c r="AO121" s="25">
        <v>5.9</v>
      </c>
      <c r="AP121" s="25">
        <v>17.8</v>
      </c>
      <c r="AQ121" s="25">
        <v>34.799999999999997</v>
      </c>
      <c r="AR121" s="25">
        <v>46.9</v>
      </c>
      <c r="AS121" s="25">
        <v>207.8</v>
      </c>
      <c r="AT121" s="101">
        <v>202.6</v>
      </c>
      <c r="AU121" s="100">
        <v>88.2</v>
      </c>
      <c r="AV121" s="54">
        <v>52.7</v>
      </c>
      <c r="AW121" s="54">
        <v>75</v>
      </c>
      <c r="AX121" s="54">
        <v>33</v>
      </c>
      <c r="AY121" s="99" t="s">
        <v>85</v>
      </c>
      <c r="AZ121" s="98" t="str">
        <f>_xlfn.IFNA(VLOOKUP(AY121,ACCESSORIES!F:J,5,FALSE),"N/A")</f>
        <v>N/A</v>
      </c>
      <c r="BA121" s="99" t="s">
        <v>85</v>
      </c>
      <c r="BB121" s="98" t="str">
        <f>_xlfn.IFNA(VLOOKUP(BA121,ACCESSORIES!F:J,5,FALSE),"N/A")</f>
        <v>N/A</v>
      </c>
      <c r="BC121" s="77">
        <v>35.714886473950166</v>
      </c>
      <c r="BD121" s="56">
        <v>20.236220472440898</v>
      </c>
      <c r="BE121" s="56">
        <v>20.236220472440898</v>
      </c>
      <c r="BF121" s="56">
        <v>11.417322834645701</v>
      </c>
      <c r="BG121" s="378">
        <f t="shared" si="11"/>
        <v>7.6616839999999839E-2</v>
      </c>
      <c r="BH121" s="80">
        <v>36</v>
      </c>
      <c r="BI121" s="114" t="s">
        <v>3532</v>
      </c>
      <c r="BJ121" s="50" t="s">
        <v>4050</v>
      </c>
      <c r="BK121" s="81" t="s">
        <v>4066</v>
      </c>
      <c r="BL121" s="81" t="s">
        <v>4836</v>
      </c>
      <c r="BM121" s="81" t="s">
        <v>5506</v>
      </c>
      <c r="BN121" s="81" t="s">
        <v>5507</v>
      </c>
      <c r="BO121" s="81" t="s">
        <v>5477</v>
      </c>
      <c r="BP121" s="81" t="s">
        <v>5504</v>
      </c>
      <c r="BQ121" s="81" t="s">
        <v>4068</v>
      </c>
      <c r="BR121" s="81"/>
      <c r="BS121" s="81"/>
      <c r="BT121" s="81"/>
      <c r="BU121" s="313" t="s">
        <v>6469</v>
      </c>
      <c r="BV121" s="377" t="s">
        <v>8180</v>
      </c>
      <c r="BW121" s="313" t="s">
        <v>6470</v>
      </c>
      <c r="BX121" s="377" t="s">
        <v>8181</v>
      </c>
      <c r="BY121" s="93" t="str">
        <f t="shared" si="12"/>
        <v>MR305 NV, 17x8.5, 0mm Offset, 6x135, 94mm Centerbore, Matte Black</v>
      </c>
      <c r="BZ121" s="81" t="s">
        <v>3878</v>
      </c>
      <c r="CA121" s="81" t="s">
        <v>3879</v>
      </c>
      <c r="CB121" s="81" t="str">
        <f t="shared" si="13"/>
        <v>STREET (3XX)</v>
      </c>
    </row>
    <row r="122" spans="1:80" s="38" customFormat="1" ht="15" customHeight="1">
      <c r="A122" s="22">
        <f t="shared" si="7"/>
        <v>120</v>
      </c>
      <c r="B122" s="99" t="s">
        <v>84</v>
      </c>
      <c r="C122" s="99" t="s">
        <v>1072</v>
      </c>
      <c r="D122" s="5" t="s">
        <v>2354</v>
      </c>
      <c r="E122" s="91" t="str">
        <f>CONCATENATE(LEFT(D122,5),VLOOKUP(CONCATENATE(N122,"x",O122),'PART NUMBER GUIDE'!$B$9:$C$49,2,FALSE),VLOOKUP(CONCATENATE(P122, V122), 'PART NUMBER GUIDE'!$Q$6:$R$91, 2, FALSE),VLOOKUP(Y122,'PART NUMBER GUIDE'!$J$8:$K$43,2, FALSE),IF(U122="N/A",IF(ABS(S122)&lt;10,"0"&amp;ABS(S122),ABS(S122)),CONCATENATE(LEFT(U122,1),RIGHT(U122,1))), F122, G122)</f>
        <v>MR30578516800</v>
      </c>
      <c r="F122" s="90"/>
      <c r="G122" s="90"/>
      <c r="H122" s="79" t="s">
        <v>5880</v>
      </c>
      <c r="I122" s="318">
        <v>44596</v>
      </c>
      <c r="J122" s="85" t="s">
        <v>1265</v>
      </c>
      <c r="K122" s="342">
        <v>319</v>
      </c>
      <c r="L122" s="92">
        <f t="shared" si="8"/>
        <v>319</v>
      </c>
      <c r="M122" s="344"/>
      <c r="N122" s="5">
        <v>17</v>
      </c>
      <c r="O122" s="8">
        <v>8.5</v>
      </c>
      <c r="P122" s="99" t="str">
        <f t="shared" si="9"/>
        <v>6x135</v>
      </c>
      <c r="Q122" s="3">
        <v>6</v>
      </c>
      <c r="R122" s="3">
        <v>135</v>
      </c>
      <c r="S122" s="3">
        <v>0</v>
      </c>
      <c r="T122" s="16">
        <v>4.75</v>
      </c>
      <c r="U122" s="100" t="s">
        <v>85</v>
      </c>
      <c r="V122" s="16">
        <v>94</v>
      </c>
      <c r="W122" s="8">
        <v>30.39</v>
      </c>
      <c r="X122" s="51">
        <v>2650</v>
      </c>
      <c r="Y122" s="78" t="s">
        <v>5693</v>
      </c>
      <c r="Z122" s="78" t="s">
        <v>2992</v>
      </c>
      <c r="AA122" s="51" t="str">
        <f t="shared" si="10"/>
        <v>17x8.5, 6x135, 0 OS</v>
      </c>
      <c r="AB122" s="80" t="s">
        <v>1593</v>
      </c>
      <c r="AC122" s="89">
        <f>_xlfn.IFNA(VLOOKUP(AB122,ACCESSORIES!F:J,5,FALSE),"N/A")</f>
        <v>33</v>
      </c>
      <c r="AD122" s="87" t="s">
        <v>85</v>
      </c>
      <c r="AE122" s="87" t="s">
        <v>85</v>
      </c>
      <c r="AF122" s="80" t="s">
        <v>3000</v>
      </c>
      <c r="AG122" s="80" t="s">
        <v>1938</v>
      </c>
      <c r="AH122" s="9">
        <f>_xlfn.IFNA(VLOOKUP(AG122,ACCESSORIES!F:J,5,FALSE),"N/A")</f>
        <v>1.1000000000000001</v>
      </c>
      <c r="AI122" s="99" t="s">
        <v>266</v>
      </c>
      <c r="AJ122" s="99" t="s">
        <v>85</v>
      </c>
      <c r="AK122" s="40" t="str">
        <f>_xlfn.IFNA(VLOOKUP(AJ122,ACCESSORIES!F:J,5,FALSE),"N/A")</f>
        <v>N/A</v>
      </c>
      <c r="AL122" s="99" t="s">
        <v>85</v>
      </c>
      <c r="AM122" s="99">
        <v>16.2</v>
      </c>
      <c r="AN122" s="99">
        <v>170</v>
      </c>
      <c r="AO122" s="25">
        <v>5.9</v>
      </c>
      <c r="AP122" s="25">
        <v>17.8</v>
      </c>
      <c r="AQ122" s="25">
        <v>34.799999999999997</v>
      </c>
      <c r="AR122" s="25">
        <v>46.9</v>
      </c>
      <c r="AS122" s="25">
        <v>207.8</v>
      </c>
      <c r="AT122" s="101">
        <v>202.6</v>
      </c>
      <c r="AU122" s="100">
        <v>88.2</v>
      </c>
      <c r="AV122" s="389">
        <v>52.7</v>
      </c>
      <c r="AW122" s="389">
        <v>75</v>
      </c>
      <c r="AX122" s="54">
        <v>33</v>
      </c>
      <c r="AY122" s="99" t="s">
        <v>85</v>
      </c>
      <c r="AZ122" s="98" t="str">
        <f>_xlfn.IFNA(VLOOKUP(AY122,ACCESSORIES!F:J,5,FALSE),"N/A")</f>
        <v>N/A</v>
      </c>
      <c r="BA122" s="99" t="s">
        <v>85</v>
      </c>
      <c r="BB122" s="98" t="str">
        <f>_xlfn.IFNA(VLOOKUP(BA122,ACCESSORIES!F:J,5,FALSE),"N/A")</f>
        <v>N/A</v>
      </c>
      <c r="BC122" s="77">
        <v>34.906524845938947</v>
      </c>
      <c r="BD122" s="56">
        <v>20.236220472440898</v>
      </c>
      <c r="BE122" s="56">
        <v>20.236220472440898</v>
      </c>
      <c r="BF122" s="56">
        <v>11.417322834645701</v>
      </c>
      <c r="BG122" s="378">
        <f t="shared" si="11"/>
        <v>7.6616839999999839E-2</v>
      </c>
      <c r="BH122" s="80">
        <v>36</v>
      </c>
      <c r="BI122" s="114" t="s">
        <v>3532</v>
      </c>
      <c r="BJ122" s="50" t="s">
        <v>4050</v>
      </c>
      <c r="BK122" s="81" t="s">
        <v>4066</v>
      </c>
      <c r="BL122" s="81" t="s">
        <v>4836</v>
      </c>
      <c r="BM122" s="81" t="s">
        <v>5506</v>
      </c>
      <c r="BN122" s="81" t="s">
        <v>5507</v>
      </c>
      <c r="BO122" s="81" t="s">
        <v>5477</v>
      </c>
      <c r="BP122" s="81" t="s">
        <v>5504</v>
      </c>
      <c r="BQ122" s="81" t="s">
        <v>4068</v>
      </c>
      <c r="BR122" s="81"/>
      <c r="BS122" s="81"/>
      <c r="BT122" s="81"/>
      <c r="BU122" s="313" t="s">
        <v>6464</v>
      </c>
      <c r="BV122" s="377" t="s">
        <v>8498</v>
      </c>
      <c r="BW122" s="313" t="s">
        <v>6455</v>
      </c>
      <c r="BX122" s="377" t="s">
        <v>8499</v>
      </c>
      <c r="BY122" s="93" t="str">
        <f t="shared" si="12"/>
        <v>MR305 NV, 17x8.5, 0mm Offset, 6x135, 94mm Centerbore, Titanium - Matte Black Lip</v>
      </c>
      <c r="BZ122" s="81" t="s">
        <v>3878</v>
      </c>
      <c r="CA122" s="81" t="s">
        <v>3879</v>
      </c>
      <c r="CB122" s="81" t="str">
        <f t="shared" si="13"/>
        <v>STREET (3XX)</v>
      </c>
    </row>
    <row r="123" spans="1:80" s="38" customFormat="1" ht="15" customHeight="1">
      <c r="A123" s="22">
        <f t="shared" si="7"/>
        <v>121</v>
      </c>
      <c r="B123" s="99" t="s">
        <v>84</v>
      </c>
      <c r="C123" s="99" t="s">
        <v>1072</v>
      </c>
      <c r="D123" s="5" t="s">
        <v>2354</v>
      </c>
      <c r="E123" s="91" t="str">
        <f>CONCATENATE(LEFT(D123,5),VLOOKUP(CONCATENATE(N123,"x",O123),'PART NUMBER GUIDE'!$B$9:$C$49,2,FALSE),VLOOKUP(CONCATENATE(P123, V123), 'PART NUMBER GUIDE'!$Q$6:$R$91, 2, FALSE),VLOOKUP(Y123,'PART NUMBER GUIDE'!$J$8:$K$43,2, FALSE),IF(U123="N/A",IF(ABS(S123)&lt;10,"0"&amp;ABS(S123),ABS(S123)),CONCATENATE(LEFT(U123,1),RIGHT(U123,1))), F123, G123)</f>
        <v>MR30578516900</v>
      </c>
      <c r="F123" s="90"/>
      <c r="G123" s="90"/>
      <c r="H123" s="79" t="s">
        <v>465</v>
      </c>
      <c r="I123" s="318">
        <v>41275</v>
      </c>
      <c r="J123" s="85" t="s">
        <v>1265</v>
      </c>
      <c r="K123" s="342">
        <v>319</v>
      </c>
      <c r="L123" s="92">
        <f t="shared" si="8"/>
        <v>319</v>
      </c>
      <c r="M123" s="344"/>
      <c r="N123" s="5">
        <v>17</v>
      </c>
      <c r="O123" s="8">
        <v>8.5</v>
      </c>
      <c r="P123" s="99" t="str">
        <f t="shared" si="9"/>
        <v>6x135</v>
      </c>
      <c r="Q123" s="3">
        <v>6</v>
      </c>
      <c r="R123" s="3">
        <v>135</v>
      </c>
      <c r="S123" s="3">
        <v>0</v>
      </c>
      <c r="T123" s="16">
        <v>4.75</v>
      </c>
      <c r="U123" s="100" t="s">
        <v>85</v>
      </c>
      <c r="V123" s="16">
        <v>94</v>
      </c>
      <c r="W123" s="8">
        <v>30.94</v>
      </c>
      <c r="X123" s="51">
        <v>2650</v>
      </c>
      <c r="Y123" s="78" t="s">
        <v>5463</v>
      </c>
      <c r="Z123" s="78" t="s">
        <v>2988</v>
      </c>
      <c r="AA123" s="51" t="str">
        <f t="shared" si="10"/>
        <v>17x8.5, 6x135, 0 OS</v>
      </c>
      <c r="AB123" s="80" t="s">
        <v>1593</v>
      </c>
      <c r="AC123" s="89">
        <f>_xlfn.IFNA(VLOOKUP(AB123,ACCESSORIES!F:J,5,FALSE),"N/A")</f>
        <v>33</v>
      </c>
      <c r="AD123" s="87" t="s">
        <v>85</v>
      </c>
      <c r="AE123" s="87" t="s">
        <v>85</v>
      </c>
      <c r="AF123" s="80" t="s">
        <v>3000</v>
      </c>
      <c r="AG123" s="80" t="s">
        <v>1938</v>
      </c>
      <c r="AH123" s="9">
        <f>_xlfn.IFNA(VLOOKUP(AG123,ACCESSORIES!F:J,5,FALSE),"N/A")</f>
        <v>1.1000000000000001</v>
      </c>
      <c r="AI123" s="99" t="s">
        <v>266</v>
      </c>
      <c r="AJ123" s="99" t="s">
        <v>85</v>
      </c>
      <c r="AK123" s="40" t="str">
        <f>_xlfn.IFNA(VLOOKUP(AJ123,ACCESSORIES!F:J,5,FALSE),"N/A")</f>
        <v>N/A</v>
      </c>
      <c r="AL123" s="99" t="s">
        <v>85</v>
      </c>
      <c r="AM123" s="99">
        <v>16.2</v>
      </c>
      <c r="AN123" s="99">
        <v>170</v>
      </c>
      <c r="AO123" s="25">
        <v>5.9</v>
      </c>
      <c r="AP123" s="25">
        <v>17.8</v>
      </c>
      <c r="AQ123" s="25">
        <v>34.799999999999997</v>
      </c>
      <c r="AR123" s="25">
        <v>46.9</v>
      </c>
      <c r="AS123" s="25">
        <v>207.8</v>
      </c>
      <c r="AT123" s="101">
        <v>202.6</v>
      </c>
      <c r="AU123" s="100">
        <v>88.2</v>
      </c>
      <c r="AV123" s="54">
        <v>52.7</v>
      </c>
      <c r="AW123" s="54">
        <v>75</v>
      </c>
      <c r="AX123" s="54">
        <v>33</v>
      </c>
      <c r="AY123" s="99" t="s">
        <v>85</v>
      </c>
      <c r="AZ123" s="98" t="str">
        <f>_xlfn.IFNA(VLOOKUP(AY123,ACCESSORIES!F:J,5,FALSE),"N/A")</f>
        <v>N/A</v>
      </c>
      <c r="BA123" s="99" t="s">
        <v>85</v>
      </c>
      <c r="BB123" s="98" t="str">
        <f>_xlfn.IFNA(VLOOKUP(BA123,ACCESSORIES!F:J,5,FALSE),"N/A")</f>
        <v>N/A</v>
      </c>
      <c r="BC123" s="77">
        <v>35.604655342857733</v>
      </c>
      <c r="BD123" s="56">
        <v>20.236220472440898</v>
      </c>
      <c r="BE123" s="56">
        <v>20.236220472440898</v>
      </c>
      <c r="BF123" s="56">
        <v>11.417322834645701</v>
      </c>
      <c r="BG123" s="378">
        <f t="shared" si="11"/>
        <v>7.6616839999999839E-2</v>
      </c>
      <c r="BH123" s="80">
        <v>36</v>
      </c>
      <c r="BI123" s="114" t="s">
        <v>3532</v>
      </c>
      <c r="BJ123" s="50" t="s">
        <v>4050</v>
      </c>
      <c r="BK123" s="81" t="s">
        <v>4066</v>
      </c>
      <c r="BL123" s="81" t="s">
        <v>4836</v>
      </c>
      <c r="BM123" s="81" t="s">
        <v>5506</v>
      </c>
      <c r="BN123" s="81" t="s">
        <v>5507</v>
      </c>
      <c r="BO123" s="81" t="s">
        <v>5477</v>
      </c>
      <c r="BP123" s="81" t="s">
        <v>5504</v>
      </c>
      <c r="BQ123" s="81" t="s">
        <v>4068</v>
      </c>
      <c r="BR123" s="81"/>
      <c r="BS123" s="81"/>
      <c r="BT123" s="81"/>
      <c r="BU123" s="313" t="s">
        <v>6459</v>
      </c>
      <c r="BV123" s="377" t="s">
        <v>8534</v>
      </c>
      <c r="BW123" s="313" t="s">
        <v>6454</v>
      </c>
      <c r="BX123" s="377" t="s">
        <v>8535</v>
      </c>
      <c r="BY123" s="93" t="str">
        <f t="shared" si="12"/>
        <v>MR305 NV, 17x8.5, 0mm Offset, 6x135, 94mm Centerbore, Method Bronze - Matte Black Lip</v>
      </c>
      <c r="BZ123" s="81" t="s">
        <v>3878</v>
      </c>
      <c r="CA123" s="81" t="s">
        <v>3879</v>
      </c>
      <c r="CB123" s="81" t="str">
        <f t="shared" si="13"/>
        <v>STREET (3XX)</v>
      </c>
    </row>
    <row r="124" spans="1:80" s="38" customFormat="1" ht="15" customHeight="1">
      <c r="A124" s="22">
        <f t="shared" si="7"/>
        <v>122</v>
      </c>
      <c r="B124" s="99" t="s">
        <v>84</v>
      </c>
      <c r="C124" s="99" t="s">
        <v>1072</v>
      </c>
      <c r="D124" s="5" t="s">
        <v>2354</v>
      </c>
      <c r="E124" s="91" t="str">
        <f>CONCATENATE(LEFT(D124,5),VLOOKUP(CONCATENATE(N124,"x",O124),'PART NUMBER GUIDE'!$B$9:$C$49,2,FALSE),VLOOKUP(CONCATENATE(P124, V124), 'PART NUMBER GUIDE'!$Q$6:$R$91, 2, FALSE),VLOOKUP(Y124,'PART NUMBER GUIDE'!$J$8:$K$43,2, FALSE),IF(U124="N/A",IF(ABS(S124)&lt;10,"0"&amp;ABS(S124),ABS(S124)),CONCATENATE(LEFT(U124,1),RIGHT(U124,1))), F124, G124)</f>
        <v>MR305785161000</v>
      </c>
      <c r="F124" s="90"/>
      <c r="G124" s="90"/>
      <c r="H124" s="79" t="s">
        <v>5312</v>
      </c>
      <c r="I124" s="318">
        <v>44253</v>
      </c>
      <c r="J124" s="85" t="s">
        <v>1265</v>
      </c>
      <c r="K124" s="342">
        <v>339</v>
      </c>
      <c r="L124" s="92">
        <f t="shared" si="8"/>
        <v>339</v>
      </c>
      <c r="M124" s="344"/>
      <c r="N124" s="5">
        <v>17</v>
      </c>
      <c r="O124" s="8">
        <v>8.5</v>
      </c>
      <c r="P124" s="99" t="str">
        <f t="shared" si="9"/>
        <v>6x135</v>
      </c>
      <c r="Q124" s="3">
        <v>6</v>
      </c>
      <c r="R124" s="3">
        <v>135</v>
      </c>
      <c r="S124" s="3">
        <v>0</v>
      </c>
      <c r="T124" s="16">
        <v>4.75</v>
      </c>
      <c r="U124" s="100" t="s">
        <v>85</v>
      </c>
      <c r="V124" s="16">
        <v>94</v>
      </c>
      <c r="W124" s="8">
        <v>30.5</v>
      </c>
      <c r="X124" s="51">
        <v>2650</v>
      </c>
      <c r="Y124" s="348" t="s">
        <v>5464</v>
      </c>
      <c r="Z124" s="79" t="s">
        <v>7386</v>
      </c>
      <c r="AA124" s="51" t="str">
        <f t="shared" si="10"/>
        <v>17x8.5, 6x135, 0 OS</v>
      </c>
      <c r="AB124" s="80" t="s">
        <v>2671</v>
      </c>
      <c r="AC124" s="89">
        <f>_xlfn.IFNA(VLOOKUP(AB124,ACCESSORIES!F:J,5,FALSE),"N/A")</f>
        <v>33</v>
      </c>
      <c r="AD124" s="87" t="s">
        <v>85</v>
      </c>
      <c r="AE124" s="87" t="s">
        <v>85</v>
      </c>
      <c r="AF124" s="80" t="s">
        <v>3000</v>
      </c>
      <c r="AG124" s="80" t="s">
        <v>1538</v>
      </c>
      <c r="AH124" s="9">
        <f>_xlfn.IFNA(VLOOKUP(AG124,ACCESSORIES!F:J,5,FALSE),"N/A")</f>
        <v>1.1000000000000001</v>
      </c>
      <c r="AI124" s="99" t="s">
        <v>266</v>
      </c>
      <c r="AJ124" s="99" t="s">
        <v>85</v>
      </c>
      <c r="AK124" s="40" t="str">
        <f>_xlfn.IFNA(VLOOKUP(AJ124,ACCESSORIES!F:J,5,FALSE),"N/A")</f>
        <v>N/A</v>
      </c>
      <c r="AL124" s="99" t="s">
        <v>85</v>
      </c>
      <c r="AM124" s="99">
        <v>16.2</v>
      </c>
      <c r="AN124" s="99">
        <v>170</v>
      </c>
      <c r="AO124" s="25">
        <v>5.9</v>
      </c>
      <c r="AP124" s="25">
        <v>17.8</v>
      </c>
      <c r="AQ124" s="25">
        <v>34.799999999999997</v>
      </c>
      <c r="AR124" s="25">
        <v>46.9</v>
      </c>
      <c r="AS124" s="25">
        <v>207.8</v>
      </c>
      <c r="AT124" s="101">
        <v>202.6</v>
      </c>
      <c r="AU124" s="100">
        <v>89.5</v>
      </c>
      <c r="AV124" s="54">
        <v>32.9</v>
      </c>
      <c r="AW124" s="54">
        <v>37.5</v>
      </c>
      <c r="AX124" s="54">
        <v>33</v>
      </c>
      <c r="AY124" s="99" t="s">
        <v>85</v>
      </c>
      <c r="AZ124" s="98" t="str">
        <f>_xlfn.IFNA(VLOOKUP(AY124,ACCESSORIES!F:J,5,FALSE),"N/A")</f>
        <v>N/A</v>
      </c>
      <c r="BA124" s="99" t="s">
        <v>85</v>
      </c>
      <c r="BB124" s="98" t="str">
        <f>_xlfn.IFNA(VLOOKUP(BA124,ACCESSORIES!F:J,5,FALSE),"N/A")</f>
        <v>N/A</v>
      </c>
      <c r="BC124" s="77">
        <v>35.347449370308702</v>
      </c>
      <c r="BD124" s="56">
        <v>20.236220472440898</v>
      </c>
      <c r="BE124" s="56">
        <v>20.236220472440898</v>
      </c>
      <c r="BF124" s="56">
        <v>11.417322834645701</v>
      </c>
      <c r="BG124" s="378">
        <f t="shared" si="11"/>
        <v>7.6616839999999839E-2</v>
      </c>
      <c r="BH124" s="80">
        <v>36</v>
      </c>
      <c r="BI124" s="114" t="s">
        <v>3532</v>
      </c>
      <c r="BJ124" s="50" t="s">
        <v>4050</v>
      </c>
      <c r="BK124" s="81" t="s">
        <v>5508</v>
      </c>
      <c r="BL124" s="81" t="s">
        <v>4066</v>
      </c>
      <c r="BM124" s="81" t="s">
        <v>4836</v>
      </c>
      <c r="BN124" s="81" t="s">
        <v>5506</v>
      </c>
      <c r="BO124" s="81" t="s">
        <v>5509</v>
      </c>
      <c r="BP124" s="81" t="s">
        <v>5510</v>
      </c>
      <c r="BQ124" s="81" t="s">
        <v>5511</v>
      </c>
      <c r="BR124" s="81" t="s">
        <v>4068</v>
      </c>
      <c r="BS124" s="81"/>
      <c r="BT124" s="81"/>
      <c r="BU124" s="313" t="s">
        <v>6462</v>
      </c>
      <c r="BV124" s="377" t="s">
        <v>8407</v>
      </c>
      <c r="BW124" s="313" t="s">
        <v>6463</v>
      </c>
      <c r="BX124" s="377" t="s">
        <v>8408</v>
      </c>
      <c r="BY124" s="93" t="str">
        <f t="shared" si="12"/>
        <v>MR305 NV, 17x8.5, 0mm Offset, 6x135, 94mm Centerbore, Matte Black - Gloss Black Lip</v>
      </c>
      <c r="BZ124" s="81" t="s">
        <v>3878</v>
      </c>
      <c r="CA124" s="81" t="s">
        <v>3879</v>
      </c>
      <c r="CB124" s="81" t="str">
        <f t="shared" si="13"/>
        <v>STREET (3XX)</v>
      </c>
    </row>
    <row r="125" spans="1:80" s="38" customFormat="1" ht="15" customHeight="1">
      <c r="A125" s="22">
        <f t="shared" si="7"/>
        <v>123</v>
      </c>
      <c r="B125" s="99" t="s">
        <v>84</v>
      </c>
      <c r="C125" s="99" t="s">
        <v>1072</v>
      </c>
      <c r="D125" s="5" t="s">
        <v>2354</v>
      </c>
      <c r="E125" s="136" t="str">
        <f>CONCATENATE(LEFT(D125,5),VLOOKUP(CONCATENATE(N125,"x",O125),'PART NUMBER GUIDE'!$B$9:$C$49,2,FALSE),VLOOKUP(CONCATENATE(P125, V125), 'PART NUMBER GUIDE'!$Q$6:$R$91, 2, FALSE),VLOOKUP(Y125,'PART NUMBER GUIDE'!$J$8:$K$43,2, FALSE),IF(U125="N/A",IF(ABS(S125)&lt;10,"0"&amp;ABS(S125),ABS(S125)),CONCATENATE(LEFT(U125,1),RIGHT(U125,1))), F125, G125)</f>
        <v>MR30578516325</v>
      </c>
      <c r="F125" s="90"/>
      <c r="G125" s="90"/>
      <c r="H125" s="79" t="s">
        <v>5142</v>
      </c>
      <c r="I125" s="318">
        <v>44351</v>
      </c>
      <c r="J125" s="85" t="s">
        <v>1265</v>
      </c>
      <c r="K125" s="342">
        <v>299</v>
      </c>
      <c r="L125" s="92">
        <f t="shared" si="8"/>
        <v>299</v>
      </c>
      <c r="M125" s="344"/>
      <c r="N125" s="5">
        <v>17</v>
      </c>
      <c r="O125" s="8">
        <v>8.5</v>
      </c>
      <c r="P125" s="99" t="str">
        <f t="shared" si="9"/>
        <v>6x135</v>
      </c>
      <c r="Q125" s="3">
        <v>6</v>
      </c>
      <c r="R125" s="3">
        <v>135</v>
      </c>
      <c r="S125" s="3">
        <v>25</v>
      </c>
      <c r="T125" s="16">
        <v>5.7</v>
      </c>
      <c r="U125" s="100" t="s">
        <v>85</v>
      </c>
      <c r="V125" s="16">
        <v>94</v>
      </c>
      <c r="W125" s="16">
        <v>31.34</v>
      </c>
      <c r="X125" s="51">
        <v>2500</v>
      </c>
      <c r="Y125" s="78" t="s">
        <v>5456</v>
      </c>
      <c r="Z125" s="78" t="s">
        <v>2990</v>
      </c>
      <c r="AA125" s="51" t="str">
        <f t="shared" si="10"/>
        <v>17x8.5, 6x135, 25 OS</v>
      </c>
      <c r="AB125" s="80" t="s">
        <v>1593</v>
      </c>
      <c r="AC125" s="89">
        <f>_xlfn.IFNA(VLOOKUP(AB125,ACCESSORIES!F:J,5,FALSE),"N/A")</f>
        <v>33</v>
      </c>
      <c r="AD125" s="87" t="s">
        <v>85</v>
      </c>
      <c r="AE125" s="87" t="s">
        <v>85</v>
      </c>
      <c r="AF125" s="80" t="s">
        <v>3000</v>
      </c>
      <c r="AG125" s="80" t="s">
        <v>1938</v>
      </c>
      <c r="AH125" s="9">
        <f>_xlfn.IFNA(VLOOKUP(AG125,ACCESSORIES!F:J,5,FALSE),"N/A")</f>
        <v>1.1000000000000001</v>
      </c>
      <c r="AI125" s="99" t="s">
        <v>266</v>
      </c>
      <c r="AJ125" s="99" t="s">
        <v>85</v>
      </c>
      <c r="AK125" s="40" t="str">
        <f>_xlfn.IFNA(VLOOKUP(AJ125,ACCESSORIES!F:J,5,FALSE),"N/A")</f>
        <v>N/A</v>
      </c>
      <c r="AL125" s="99" t="s">
        <v>85</v>
      </c>
      <c r="AM125" s="99">
        <v>16.2</v>
      </c>
      <c r="AN125" s="99">
        <v>170</v>
      </c>
      <c r="AO125" s="25">
        <v>6.8</v>
      </c>
      <c r="AP125" s="25">
        <v>21.4</v>
      </c>
      <c r="AQ125" s="25">
        <v>33.5</v>
      </c>
      <c r="AR125" s="25">
        <v>39.4</v>
      </c>
      <c r="AS125" s="25">
        <v>209.8</v>
      </c>
      <c r="AT125" s="101">
        <v>200.5</v>
      </c>
      <c r="AU125" s="100">
        <v>88.2</v>
      </c>
      <c r="AV125" s="54">
        <v>52.7</v>
      </c>
      <c r="AW125" s="54">
        <v>75</v>
      </c>
      <c r="AX125" s="54">
        <v>30</v>
      </c>
      <c r="AY125" s="99" t="s">
        <v>85</v>
      </c>
      <c r="AZ125" s="98" t="str">
        <f>_xlfn.IFNA(VLOOKUP(AY125,ACCESSORIES!F:J,5,FALSE),"N/A")</f>
        <v>N/A</v>
      </c>
      <c r="BA125" s="99" t="s">
        <v>85</v>
      </c>
      <c r="BB125" s="98" t="str">
        <f>_xlfn.IFNA(VLOOKUP(BA125,ACCESSORIES!F:J,5,FALSE),"N/A")</f>
        <v>N/A</v>
      </c>
      <c r="BC125" s="77">
        <v>35.751630184314308</v>
      </c>
      <c r="BD125" s="56">
        <v>20.236220472440898</v>
      </c>
      <c r="BE125" s="56">
        <v>20.236220472440898</v>
      </c>
      <c r="BF125" s="56">
        <v>11.417322834645701</v>
      </c>
      <c r="BG125" s="378">
        <f t="shared" si="11"/>
        <v>7.6616839999999839E-2</v>
      </c>
      <c r="BH125" s="14">
        <v>36</v>
      </c>
      <c r="BI125" s="114" t="s">
        <v>3532</v>
      </c>
      <c r="BJ125" s="50" t="s">
        <v>4050</v>
      </c>
      <c r="BK125" s="81" t="s">
        <v>4066</v>
      </c>
      <c r="BL125" s="81" t="s">
        <v>4836</v>
      </c>
      <c r="BM125" s="81" t="s">
        <v>5506</v>
      </c>
      <c r="BN125" s="81" t="s">
        <v>5507</v>
      </c>
      <c r="BO125" s="81" t="s">
        <v>5477</v>
      </c>
      <c r="BP125" s="81" t="s">
        <v>5504</v>
      </c>
      <c r="BQ125" s="81" t="s">
        <v>4068</v>
      </c>
      <c r="BR125" s="81"/>
      <c r="BS125" s="81"/>
      <c r="BT125" s="81"/>
      <c r="BU125" s="313" t="s">
        <v>6477</v>
      </c>
      <c r="BV125" s="377" t="s">
        <v>8159</v>
      </c>
      <c r="BW125" s="313" t="s">
        <v>6478</v>
      </c>
      <c r="BX125" s="377" t="s">
        <v>8158</v>
      </c>
      <c r="BY125" s="93" t="str">
        <f t="shared" si="12"/>
        <v>MR305 NV, 17x8.5, +25mm Offset, 6x135, 94mm Centerbore, Machined - Matte Black Lip</v>
      </c>
      <c r="BZ125" s="81" t="s">
        <v>3878</v>
      </c>
      <c r="CA125" s="81" t="s">
        <v>3879</v>
      </c>
      <c r="CB125" s="81" t="str">
        <f t="shared" si="13"/>
        <v>STREET (3XX)</v>
      </c>
    </row>
    <row r="126" spans="1:80" s="38" customFormat="1" ht="15" customHeight="1">
      <c r="A126" s="22">
        <f t="shared" si="7"/>
        <v>124</v>
      </c>
      <c r="B126" s="99" t="s">
        <v>84</v>
      </c>
      <c r="C126" s="99" t="s">
        <v>1072</v>
      </c>
      <c r="D126" s="5" t="s">
        <v>2354</v>
      </c>
      <c r="E126" s="136" t="str">
        <f>CONCATENATE(LEFT(D126,5),VLOOKUP(CONCATENATE(N126,"x",O126),'PART NUMBER GUIDE'!$B$9:$C$49,2,FALSE),VLOOKUP(CONCATENATE(P126, V126), 'PART NUMBER GUIDE'!$Q$6:$R$91, 2, FALSE),VLOOKUP(Y126,'PART NUMBER GUIDE'!$J$8:$K$43,2, FALSE),IF(U126="N/A",IF(ABS(S126)&lt;10,"0"&amp;ABS(S126),ABS(S126)),CONCATENATE(LEFT(U126,1),RIGHT(U126,1))), F126, G126)</f>
        <v>MR30578516525</v>
      </c>
      <c r="F126" s="90"/>
      <c r="G126" s="90"/>
      <c r="H126" s="79" t="s">
        <v>5143</v>
      </c>
      <c r="I126" s="318">
        <v>44351</v>
      </c>
      <c r="J126" s="85" t="s">
        <v>1265</v>
      </c>
      <c r="K126" s="342">
        <v>299</v>
      </c>
      <c r="L126" s="92">
        <f t="shared" si="8"/>
        <v>299</v>
      </c>
      <c r="M126" s="344"/>
      <c r="N126" s="5">
        <v>17</v>
      </c>
      <c r="O126" s="8">
        <v>8.5</v>
      </c>
      <c r="P126" s="99" t="str">
        <f t="shared" si="9"/>
        <v>6x135</v>
      </c>
      <c r="Q126" s="3">
        <v>6</v>
      </c>
      <c r="R126" s="3">
        <v>135</v>
      </c>
      <c r="S126" s="3">
        <v>25</v>
      </c>
      <c r="T126" s="16">
        <v>5.7</v>
      </c>
      <c r="U126" s="100" t="s">
        <v>85</v>
      </c>
      <c r="V126" s="16">
        <v>94</v>
      </c>
      <c r="W126" s="16">
        <v>30.24</v>
      </c>
      <c r="X126" s="51">
        <v>2500</v>
      </c>
      <c r="Y126" s="78" t="s">
        <v>2294</v>
      </c>
      <c r="Z126" s="79" t="s">
        <v>2987</v>
      </c>
      <c r="AA126" s="51" t="str">
        <f t="shared" si="10"/>
        <v>17x8.5, 6x135, 25 OS</v>
      </c>
      <c r="AB126" s="80" t="s">
        <v>1593</v>
      </c>
      <c r="AC126" s="89">
        <f>_xlfn.IFNA(VLOOKUP(AB126,ACCESSORIES!F:J,5,FALSE),"N/A")</f>
        <v>33</v>
      </c>
      <c r="AD126" s="87" t="s">
        <v>85</v>
      </c>
      <c r="AE126" s="87" t="s">
        <v>85</v>
      </c>
      <c r="AF126" s="80" t="s">
        <v>3000</v>
      </c>
      <c r="AG126" s="80" t="s">
        <v>1938</v>
      </c>
      <c r="AH126" s="9">
        <f>_xlfn.IFNA(VLOOKUP(AG126,ACCESSORIES!F:J,5,FALSE),"N/A")</f>
        <v>1.1000000000000001</v>
      </c>
      <c r="AI126" s="99" t="s">
        <v>266</v>
      </c>
      <c r="AJ126" s="99" t="s">
        <v>85</v>
      </c>
      <c r="AK126" s="40" t="str">
        <f>_xlfn.IFNA(VLOOKUP(AJ126,ACCESSORIES!F:J,5,FALSE),"N/A")</f>
        <v>N/A</v>
      </c>
      <c r="AL126" s="99" t="s">
        <v>85</v>
      </c>
      <c r="AM126" s="99">
        <v>16.2</v>
      </c>
      <c r="AN126" s="99">
        <v>170</v>
      </c>
      <c r="AO126" s="25">
        <v>6.8</v>
      </c>
      <c r="AP126" s="25">
        <v>21.4</v>
      </c>
      <c r="AQ126" s="25">
        <v>33.5</v>
      </c>
      <c r="AR126" s="25">
        <v>39.4</v>
      </c>
      <c r="AS126" s="25">
        <v>209.8</v>
      </c>
      <c r="AT126" s="101">
        <v>200.5</v>
      </c>
      <c r="AU126" s="100">
        <v>88.2</v>
      </c>
      <c r="AV126" s="54">
        <v>52.7</v>
      </c>
      <c r="AW126" s="54">
        <v>75</v>
      </c>
      <c r="AX126" s="54">
        <v>30</v>
      </c>
      <c r="AY126" s="99" t="s">
        <v>85</v>
      </c>
      <c r="AZ126" s="98" t="str">
        <f>_xlfn.IFNA(VLOOKUP(AY126,ACCESSORIES!F:J,5,FALSE),"N/A")</f>
        <v>N/A</v>
      </c>
      <c r="BA126" s="99" t="s">
        <v>85</v>
      </c>
      <c r="BB126" s="98" t="str">
        <f>_xlfn.IFNA(VLOOKUP(BA126,ACCESSORIES!F:J,5,FALSE),"N/A")</f>
        <v>N/A</v>
      </c>
      <c r="BC126" s="77">
        <v>34.355369190476758</v>
      </c>
      <c r="BD126" s="56">
        <v>20.236220472440898</v>
      </c>
      <c r="BE126" s="56">
        <v>20.236220472440898</v>
      </c>
      <c r="BF126" s="56">
        <v>11.417322834645701</v>
      </c>
      <c r="BG126" s="378">
        <f t="shared" si="11"/>
        <v>7.6616839999999839E-2</v>
      </c>
      <c r="BH126" s="14">
        <v>36</v>
      </c>
      <c r="BI126" s="114" t="s">
        <v>3532</v>
      </c>
      <c r="BJ126" s="50" t="s">
        <v>4050</v>
      </c>
      <c r="BK126" s="81" t="s">
        <v>4066</v>
      </c>
      <c r="BL126" s="81" t="s">
        <v>4836</v>
      </c>
      <c r="BM126" s="81" t="s">
        <v>5506</v>
      </c>
      <c r="BN126" s="81" t="s">
        <v>5507</v>
      </c>
      <c r="BO126" s="81" t="s">
        <v>5477</v>
      </c>
      <c r="BP126" s="81" t="s">
        <v>5504</v>
      </c>
      <c r="BQ126" s="81" t="s">
        <v>4068</v>
      </c>
      <c r="BR126" s="81"/>
      <c r="BS126" s="81"/>
      <c r="BT126" s="81"/>
      <c r="BU126" s="313" t="s">
        <v>6469</v>
      </c>
      <c r="BV126" s="377" t="s">
        <v>8180</v>
      </c>
      <c r="BW126" s="313" t="s">
        <v>6470</v>
      </c>
      <c r="BX126" s="377" t="s">
        <v>8181</v>
      </c>
      <c r="BY126" s="93" t="str">
        <f t="shared" si="12"/>
        <v>MR305 NV, 17x8.5, +25mm Offset, 6x135, 94mm Centerbore, Matte Black</v>
      </c>
      <c r="BZ126" s="81" t="s">
        <v>3878</v>
      </c>
      <c r="CA126" s="81" t="s">
        <v>3879</v>
      </c>
      <c r="CB126" s="81" t="str">
        <f t="shared" si="13"/>
        <v>STREET (3XX)</v>
      </c>
    </row>
    <row r="127" spans="1:80" s="38" customFormat="1" ht="15" customHeight="1">
      <c r="A127" s="22">
        <f t="shared" si="7"/>
        <v>125</v>
      </c>
      <c r="B127" s="99" t="s">
        <v>84</v>
      </c>
      <c r="C127" s="99" t="s">
        <v>1072</v>
      </c>
      <c r="D127" s="5" t="s">
        <v>2354</v>
      </c>
      <c r="E127" s="136" t="str">
        <f>CONCATENATE(LEFT(D127,5),VLOOKUP(CONCATENATE(N127,"x",O127),'PART NUMBER GUIDE'!$B$9:$C$49,2,FALSE),VLOOKUP(CONCATENATE(P127, V127), 'PART NUMBER GUIDE'!$Q$6:$R$91, 2, FALSE),VLOOKUP(Y127,'PART NUMBER GUIDE'!$J$8:$K$43,2, FALSE),IF(U127="N/A",IF(ABS(S127)&lt;10,"0"&amp;ABS(S127),ABS(S127)),CONCATENATE(LEFT(U127,1),RIGHT(U127,1))), F127, G127)</f>
        <v>MR30578516925</v>
      </c>
      <c r="F127" s="90"/>
      <c r="G127" s="90"/>
      <c r="H127" s="79" t="s">
        <v>5144</v>
      </c>
      <c r="I127" s="318">
        <v>44351</v>
      </c>
      <c r="J127" s="85" t="s">
        <v>1265</v>
      </c>
      <c r="K127" s="342">
        <v>319</v>
      </c>
      <c r="L127" s="92">
        <f t="shared" si="8"/>
        <v>319</v>
      </c>
      <c r="M127" s="344"/>
      <c r="N127" s="5">
        <v>17</v>
      </c>
      <c r="O127" s="8">
        <v>8.5</v>
      </c>
      <c r="P127" s="99" t="str">
        <f t="shared" si="9"/>
        <v>6x135</v>
      </c>
      <c r="Q127" s="3">
        <v>6</v>
      </c>
      <c r="R127" s="3">
        <v>135</v>
      </c>
      <c r="S127" s="3">
        <v>25</v>
      </c>
      <c r="T127" s="16">
        <v>5.7</v>
      </c>
      <c r="U127" s="100" t="s">
        <v>85</v>
      </c>
      <c r="V127" s="16">
        <v>94</v>
      </c>
      <c r="W127" s="16">
        <v>29.87</v>
      </c>
      <c r="X127" s="51">
        <v>2500</v>
      </c>
      <c r="Y127" s="78" t="s">
        <v>5463</v>
      </c>
      <c r="Z127" s="78" t="s">
        <v>2988</v>
      </c>
      <c r="AA127" s="51" t="str">
        <f t="shared" si="10"/>
        <v>17x8.5, 6x135, 25 OS</v>
      </c>
      <c r="AB127" s="80" t="s">
        <v>1593</v>
      </c>
      <c r="AC127" s="89">
        <f>_xlfn.IFNA(VLOOKUP(AB127,ACCESSORIES!F:J,5,FALSE),"N/A")</f>
        <v>33</v>
      </c>
      <c r="AD127" s="87" t="s">
        <v>85</v>
      </c>
      <c r="AE127" s="87" t="s">
        <v>85</v>
      </c>
      <c r="AF127" s="80" t="s">
        <v>3000</v>
      </c>
      <c r="AG127" s="80" t="s">
        <v>1938</v>
      </c>
      <c r="AH127" s="9">
        <f>_xlfn.IFNA(VLOOKUP(AG127,ACCESSORIES!F:J,5,FALSE),"N/A")</f>
        <v>1.1000000000000001</v>
      </c>
      <c r="AI127" s="99" t="s">
        <v>266</v>
      </c>
      <c r="AJ127" s="99" t="s">
        <v>85</v>
      </c>
      <c r="AK127" s="40" t="str">
        <f>_xlfn.IFNA(VLOOKUP(AJ127,ACCESSORIES!F:J,5,FALSE),"N/A")</f>
        <v>N/A</v>
      </c>
      <c r="AL127" s="99" t="s">
        <v>85</v>
      </c>
      <c r="AM127" s="99">
        <v>16.2</v>
      </c>
      <c r="AN127" s="99">
        <v>170</v>
      </c>
      <c r="AO127" s="25">
        <v>6.8</v>
      </c>
      <c r="AP127" s="25">
        <v>21.4</v>
      </c>
      <c r="AQ127" s="25">
        <v>33.5</v>
      </c>
      <c r="AR127" s="25">
        <v>39.4</v>
      </c>
      <c r="AS127" s="25">
        <v>209.8</v>
      </c>
      <c r="AT127" s="101">
        <v>200.5</v>
      </c>
      <c r="AU127" s="100">
        <v>88.2</v>
      </c>
      <c r="AV127" s="54">
        <v>52.7</v>
      </c>
      <c r="AW127" s="54">
        <v>75</v>
      </c>
      <c r="AX127" s="54">
        <v>30</v>
      </c>
      <c r="AY127" s="99" t="s">
        <v>85</v>
      </c>
      <c r="AZ127" s="98" t="str">
        <f>_xlfn.IFNA(VLOOKUP(AY127,ACCESSORIES!F:J,5,FALSE),"N/A")</f>
        <v>N/A</v>
      </c>
      <c r="BA127" s="99" t="s">
        <v>85</v>
      </c>
      <c r="BB127" s="98" t="str">
        <f>_xlfn.IFNA(VLOOKUP(BA127,ACCESSORIES!F:J,5,FALSE),"N/A")</f>
        <v>N/A</v>
      </c>
      <c r="BC127" s="77">
        <v>34.318625480112608</v>
      </c>
      <c r="BD127" s="56">
        <v>20.236220472440898</v>
      </c>
      <c r="BE127" s="56">
        <v>20.236220472440898</v>
      </c>
      <c r="BF127" s="56">
        <v>11.417322834645701</v>
      </c>
      <c r="BG127" s="378">
        <f t="shared" si="11"/>
        <v>7.6616839999999839E-2</v>
      </c>
      <c r="BH127" s="14">
        <v>36</v>
      </c>
      <c r="BI127" s="114" t="s">
        <v>3532</v>
      </c>
      <c r="BJ127" s="50" t="s">
        <v>4050</v>
      </c>
      <c r="BK127" s="81" t="s">
        <v>4066</v>
      </c>
      <c r="BL127" s="81" t="s">
        <v>4836</v>
      </c>
      <c r="BM127" s="81" t="s">
        <v>5506</v>
      </c>
      <c r="BN127" s="81" t="s">
        <v>5507</v>
      </c>
      <c r="BO127" s="81" t="s">
        <v>5477</v>
      </c>
      <c r="BP127" s="81" t="s">
        <v>5504</v>
      </c>
      <c r="BQ127" s="81" t="s">
        <v>4068</v>
      </c>
      <c r="BR127" s="81"/>
      <c r="BS127" s="81"/>
      <c r="BT127" s="81"/>
      <c r="BU127" s="313" t="s">
        <v>6459</v>
      </c>
      <c r="BV127" s="377" t="s">
        <v>8534</v>
      </c>
      <c r="BW127" s="313" t="s">
        <v>6454</v>
      </c>
      <c r="BX127" s="377" t="s">
        <v>8535</v>
      </c>
      <c r="BY127" s="93" t="str">
        <f t="shared" si="12"/>
        <v>MR305 NV, 17x8.5, +25mm Offset, 6x135, 94mm Centerbore, Method Bronze - Matte Black Lip</v>
      </c>
      <c r="BZ127" s="81" t="s">
        <v>3878</v>
      </c>
      <c r="CA127" s="81" t="s">
        <v>3879</v>
      </c>
      <c r="CB127" s="81" t="str">
        <f t="shared" si="13"/>
        <v>STREET (3XX)</v>
      </c>
    </row>
    <row r="128" spans="1:80" s="38" customFormat="1" ht="15" customHeight="1">
      <c r="A128" s="22">
        <f t="shared" si="7"/>
        <v>126</v>
      </c>
      <c r="B128" s="99" t="s">
        <v>84</v>
      </c>
      <c r="C128" s="99" t="s">
        <v>1072</v>
      </c>
      <c r="D128" s="5" t="s">
        <v>2354</v>
      </c>
      <c r="E128" s="91" t="str">
        <f>CONCATENATE(LEFT(D128,5),VLOOKUP(CONCATENATE(N128,"x",O128),'PART NUMBER GUIDE'!$B$9:$C$49,2,FALSE),VLOOKUP(CONCATENATE(P128, V128), 'PART NUMBER GUIDE'!$Q$6:$R$91, 2, FALSE),VLOOKUP(Y128,'PART NUMBER GUIDE'!$J$8:$K$43,2, FALSE),IF(U128="N/A",IF(ABS(S128)&lt;10,"0"&amp;ABS(S128),ABS(S128)),CONCATENATE(LEFT(U128,1),RIGHT(U128,1))), F128, G128)</f>
        <v>MR30578550300</v>
      </c>
      <c r="F128" s="90"/>
      <c r="G128" s="90"/>
      <c r="H128" s="79" t="s">
        <v>466</v>
      </c>
      <c r="I128" s="318">
        <v>41275</v>
      </c>
      <c r="J128" s="85" t="s">
        <v>1265</v>
      </c>
      <c r="K128" s="342">
        <v>299</v>
      </c>
      <c r="L128" s="92">
        <f t="shared" si="8"/>
        <v>299</v>
      </c>
      <c r="M128" s="344"/>
      <c r="N128" s="5">
        <v>17</v>
      </c>
      <c r="O128" s="8">
        <v>8.5</v>
      </c>
      <c r="P128" s="99" t="str">
        <f t="shared" si="9"/>
        <v>5x5</v>
      </c>
      <c r="Q128" s="3">
        <v>5</v>
      </c>
      <c r="R128" s="3">
        <v>5</v>
      </c>
      <c r="S128" s="3">
        <v>0</v>
      </c>
      <c r="T128" s="16">
        <v>4.75</v>
      </c>
      <c r="U128" s="100" t="s">
        <v>85</v>
      </c>
      <c r="V128" s="16">
        <v>94</v>
      </c>
      <c r="W128" s="8">
        <v>30.5</v>
      </c>
      <c r="X128" s="51">
        <v>2650</v>
      </c>
      <c r="Y128" s="78" t="s">
        <v>5456</v>
      </c>
      <c r="Z128" s="78" t="s">
        <v>2990</v>
      </c>
      <c r="AA128" s="51" t="str">
        <f t="shared" si="10"/>
        <v>17x8.5, 5x5, 0 OS</v>
      </c>
      <c r="AB128" s="80" t="s">
        <v>1593</v>
      </c>
      <c r="AC128" s="89">
        <f>_xlfn.IFNA(VLOOKUP(AB128,ACCESSORIES!F:J,5,FALSE),"N/A")</f>
        <v>33</v>
      </c>
      <c r="AD128" s="87" t="s">
        <v>85</v>
      </c>
      <c r="AE128" s="87" t="s">
        <v>85</v>
      </c>
      <c r="AF128" s="80" t="s">
        <v>3000</v>
      </c>
      <c r="AG128" s="80" t="s">
        <v>1938</v>
      </c>
      <c r="AH128" s="9">
        <f>_xlfn.IFNA(VLOOKUP(AG128,ACCESSORIES!F:J,5,FALSE),"N/A")</f>
        <v>1.1000000000000001</v>
      </c>
      <c r="AI128" s="99" t="s">
        <v>266</v>
      </c>
      <c r="AJ128" s="99" t="s">
        <v>85</v>
      </c>
      <c r="AK128" s="40" t="str">
        <f>_xlfn.IFNA(VLOOKUP(AJ128,ACCESSORIES!F:J,5,FALSE),"N/A")</f>
        <v>N/A</v>
      </c>
      <c r="AL128" s="99" t="s">
        <v>85</v>
      </c>
      <c r="AM128" s="99">
        <v>16.2</v>
      </c>
      <c r="AN128" s="99">
        <v>155</v>
      </c>
      <c r="AO128" s="25">
        <v>12.9</v>
      </c>
      <c r="AP128" s="25">
        <v>23.2</v>
      </c>
      <c r="AQ128" s="25">
        <v>34.799999999999997</v>
      </c>
      <c r="AR128" s="25">
        <v>46.9</v>
      </c>
      <c r="AS128" s="25">
        <v>207.8</v>
      </c>
      <c r="AT128" s="101">
        <v>202.6</v>
      </c>
      <c r="AU128" s="100">
        <v>88.2</v>
      </c>
      <c r="AV128" s="54">
        <v>52.7</v>
      </c>
      <c r="AW128" s="54">
        <v>75</v>
      </c>
      <c r="AX128" s="54">
        <v>33</v>
      </c>
      <c r="AY128" s="99" t="s">
        <v>85</v>
      </c>
      <c r="AZ128" s="98" t="str">
        <f>_xlfn.IFNA(VLOOKUP(AY128,ACCESSORIES!F:J,5,FALSE),"N/A")</f>
        <v>N/A</v>
      </c>
      <c r="BA128" s="99" t="s">
        <v>85</v>
      </c>
      <c r="BB128" s="98" t="str">
        <f>_xlfn.IFNA(VLOOKUP(BA128,ACCESSORIES!F:J,5,FALSE),"N/A")</f>
        <v>N/A</v>
      </c>
      <c r="BC128" s="77">
        <v>35.200474528852119</v>
      </c>
      <c r="BD128" s="56">
        <v>20.236220472440898</v>
      </c>
      <c r="BE128" s="56">
        <v>20.236220472440898</v>
      </c>
      <c r="BF128" s="56">
        <v>11.417322834645701</v>
      </c>
      <c r="BG128" s="378">
        <f t="shared" si="11"/>
        <v>7.6616839999999839E-2</v>
      </c>
      <c r="BH128" s="80">
        <v>36</v>
      </c>
      <c r="BI128" s="114" t="s">
        <v>3532</v>
      </c>
      <c r="BJ128" s="50" t="s">
        <v>4050</v>
      </c>
      <c r="BK128" s="81" t="s">
        <v>4066</v>
      </c>
      <c r="BL128" s="81" t="s">
        <v>4836</v>
      </c>
      <c r="BM128" s="81" t="s">
        <v>5506</v>
      </c>
      <c r="BN128" s="81" t="s">
        <v>5507</v>
      </c>
      <c r="BO128" s="81" t="s">
        <v>5477</v>
      </c>
      <c r="BP128" s="81" t="s">
        <v>5504</v>
      </c>
      <c r="BQ128" s="81" t="s">
        <v>4068</v>
      </c>
      <c r="BR128" s="81"/>
      <c r="BS128" s="81"/>
      <c r="BT128" s="81"/>
      <c r="BU128" s="313" t="s">
        <v>6473</v>
      </c>
      <c r="BV128" s="377" t="s">
        <v>8530</v>
      </c>
      <c r="BW128" s="313" t="s">
        <v>6476</v>
      </c>
      <c r="BX128" s="377" t="s">
        <v>8531</v>
      </c>
      <c r="BY128" s="93" t="str">
        <f t="shared" si="12"/>
        <v>MR305 NV, 17x8.5, 0mm Offset, 5x5, 94mm Centerbore, Machined - Matte Black Lip</v>
      </c>
      <c r="BZ128" s="81" t="s">
        <v>3878</v>
      </c>
      <c r="CA128" s="81" t="s">
        <v>3879</v>
      </c>
      <c r="CB128" s="81" t="str">
        <f t="shared" si="13"/>
        <v>STREET (3XX)</v>
      </c>
    </row>
    <row r="129" spans="1:80" s="38" customFormat="1" ht="15" customHeight="1">
      <c r="A129" s="22">
        <f t="shared" si="7"/>
        <v>127</v>
      </c>
      <c r="B129" s="99" t="s">
        <v>84</v>
      </c>
      <c r="C129" s="99" t="s">
        <v>1072</v>
      </c>
      <c r="D129" s="5" t="s">
        <v>2354</v>
      </c>
      <c r="E129" s="91" t="str">
        <f>CONCATENATE(LEFT(D129,5),VLOOKUP(CONCATENATE(N129,"x",O129),'PART NUMBER GUIDE'!$B$9:$C$49,2,FALSE),VLOOKUP(CONCATENATE(P129, V129), 'PART NUMBER GUIDE'!$Q$6:$R$91, 2, FALSE),VLOOKUP(Y129,'PART NUMBER GUIDE'!$J$8:$K$43,2, FALSE),IF(U129="N/A",IF(ABS(S129)&lt;10,"0"&amp;ABS(S129),ABS(S129)),CONCATENATE(LEFT(U129,1),RIGHT(U129,1))), F129, G129)</f>
        <v>MR30578550500</v>
      </c>
      <c r="F129" s="90"/>
      <c r="G129" s="90"/>
      <c r="H129" s="79" t="s">
        <v>467</v>
      </c>
      <c r="I129" s="318">
        <v>41275</v>
      </c>
      <c r="J129" s="85" t="s">
        <v>1265</v>
      </c>
      <c r="K129" s="342">
        <v>299</v>
      </c>
      <c r="L129" s="92">
        <f t="shared" si="8"/>
        <v>299</v>
      </c>
      <c r="M129" s="344"/>
      <c r="N129" s="5">
        <v>17</v>
      </c>
      <c r="O129" s="8">
        <v>8.5</v>
      </c>
      <c r="P129" s="99" t="str">
        <f t="shared" si="9"/>
        <v>5x5</v>
      </c>
      <c r="Q129" s="3">
        <v>5</v>
      </c>
      <c r="R129" s="3">
        <v>5</v>
      </c>
      <c r="S129" s="3">
        <v>0</v>
      </c>
      <c r="T129" s="16">
        <v>4.75</v>
      </c>
      <c r="U129" s="100" t="s">
        <v>85</v>
      </c>
      <c r="V129" s="16">
        <v>94</v>
      </c>
      <c r="W129" s="8">
        <v>30.72</v>
      </c>
      <c r="X129" s="51">
        <v>2650</v>
      </c>
      <c r="Y129" s="78" t="s">
        <v>2294</v>
      </c>
      <c r="Z129" s="79" t="s">
        <v>2987</v>
      </c>
      <c r="AA129" s="51" t="str">
        <f t="shared" si="10"/>
        <v>17x8.5, 5x5, 0 OS</v>
      </c>
      <c r="AB129" s="80" t="s">
        <v>1593</v>
      </c>
      <c r="AC129" s="89">
        <f>_xlfn.IFNA(VLOOKUP(AB129,ACCESSORIES!F:J,5,FALSE),"N/A")</f>
        <v>33</v>
      </c>
      <c r="AD129" s="87" t="s">
        <v>85</v>
      </c>
      <c r="AE129" s="87" t="s">
        <v>85</v>
      </c>
      <c r="AF129" s="80" t="s">
        <v>3000</v>
      </c>
      <c r="AG129" s="80" t="s">
        <v>1938</v>
      </c>
      <c r="AH129" s="9">
        <f>_xlfn.IFNA(VLOOKUP(AG129,ACCESSORIES!F:J,5,FALSE),"N/A")</f>
        <v>1.1000000000000001</v>
      </c>
      <c r="AI129" s="99" t="s">
        <v>266</v>
      </c>
      <c r="AJ129" s="99" t="s">
        <v>85</v>
      </c>
      <c r="AK129" s="40" t="str">
        <f>_xlfn.IFNA(VLOOKUP(AJ129,ACCESSORIES!F:J,5,FALSE),"N/A")</f>
        <v>N/A</v>
      </c>
      <c r="AL129" s="99" t="s">
        <v>85</v>
      </c>
      <c r="AM129" s="99">
        <v>16.2</v>
      </c>
      <c r="AN129" s="99">
        <v>155</v>
      </c>
      <c r="AO129" s="25">
        <v>12.9</v>
      </c>
      <c r="AP129" s="25">
        <v>23.2</v>
      </c>
      <c r="AQ129" s="25">
        <v>34.799999999999997</v>
      </c>
      <c r="AR129" s="25">
        <v>46.9</v>
      </c>
      <c r="AS129" s="25">
        <v>207.8</v>
      </c>
      <c r="AT129" s="101">
        <v>202.6</v>
      </c>
      <c r="AU129" s="100">
        <v>88.2</v>
      </c>
      <c r="AV129" s="54">
        <v>52.7</v>
      </c>
      <c r="AW129" s="54">
        <v>75</v>
      </c>
      <c r="AX129" s="54">
        <v>33</v>
      </c>
      <c r="AY129" s="99" t="s">
        <v>85</v>
      </c>
      <c r="AZ129" s="98" t="str">
        <f>_xlfn.IFNA(VLOOKUP(AY129,ACCESSORIES!F:J,5,FALSE),"N/A")</f>
        <v>N/A</v>
      </c>
      <c r="BA129" s="99" t="s">
        <v>85</v>
      </c>
      <c r="BB129" s="98" t="str">
        <f>_xlfn.IFNA(VLOOKUP(BA129,ACCESSORIES!F:J,5,FALSE),"N/A")</f>
        <v>N/A</v>
      </c>
      <c r="BC129" s="77">
        <v>35.457680501401143</v>
      </c>
      <c r="BD129" s="56">
        <v>20.236220472440898</v>
      </c>
      <c r="BE129" s="56">
        <v>20.236220472440898</v>
      </c>
      <c r="BF129" s="56">
        <v>11.417322834645701</v>
      </c>
      <c r="BG129" s="378">
        <f t="shared" si="11"/>
        <v>7.6616839999999839E-2</v>
      </c>
      <c r="BH129" s="80">
        <v>36</v>
      </c>
      <c r="BI129" s="114" t="s">
        <v>3532</v>
      </c>
      <c r="BJ129" s="50" t="s">
        <v>4050</v>
      </c>
      <c r="BK129" s="81" t="s">
        <v>4066</v>
      </c>
      <c r="BL129" s="81" t="s">
        <v>4836</v>
      </c>
      <c r="BM129" s="81" t="s">
        <v>5506</v>
      </c>
      <c r="BN129" s="81" t="s">
        <v>5507</v>
      </c>
      <c r="BO129" s="81" t="s">
        <v>5477</v>
      </c>
      <c r="BP129" s="81" t="s">
        <v>5504</v>
      </c>
      <c r="BQ129" s="81" t="s">
        <v>4068</v>
      </c>
      <c r="BR129" s="81"/>
      <c r="BS129" s="81"/>
      <c r="BT129" s="81"/>
      <c r="BU129" s="313" t="s">
        <v>6466</v>
      </c>
      <c r="BV129" s="377" t="s">
        <v>8479</v>
      </c>
      <c r="BW129" s="313" t="s">
        <v>6468</v>
      </c>
      <c r="BX129" s="377" t="s">
        <v>8480</v>
      </c>
      <c r="BY129" s="93" t="str">
        <f t="shared" si="12"/>
        <v>MR305 NV, 17x8.5, 0mm Offset, 5x5, 94mm Centerbore, Matte Black</v>
      </c>
      <c r="BZ129" s="81" t="s">
        <v>3878</v>
      </c>
      <c r="CA129" s="81" t="s">
        <v>3879</v>
      </c>
      <c r="CB129" s="81" t="str">
        <f t="shared" si="13"/>
        <v>STREET (3XX)</v>
      </c>
    </row>
    <row r="130" spans="1:80" s="38" customFormat="1" ht="15" customHeight="1">
      <c r="A130" s="22">
        <f t="shared" si="7"/>
        <v>128</v>
      </c>
      <c r="B130" s="99" t="s">
        <v>84</v>
      </c>
      <c r="C130" s="99" t="s">
        <v>1072</v>
      </c>
      <c r="D130" s="5" t="s">
        <v>2354</v>
      </c>
      <c r="E130" s="91" t="str">
        <f>CONCATENATE(LEFT(D130,5),VLOOKUP(CONCATENATE(N130,"x",O130),'PART NUMBER GUIDE'!$B$9:$C$49,2,FALSE),VLOOKUP(CONCATENATE(P130, V130), 'PART NUMBER GUIDE'!$Q$6:$R$91, 2, FALSE),VLOOKUP(Y130,'PART NUMBER GUIDE'!$J$8:$K$43,2, FALSE),IF(U130="N/A",IF(ABS(S130)&lt;10,"0"&amp;ABS(S130),ABS(S130)),CONCATENATE(LEFT(U130,1),RIGHT(U130,1))), F130, G130)</f>
        <v>MR30578550800</v>
      </c>
      <c r="F130" s="90"/>
      <c r="G130" s="90"/>
      <c r="H130" s="79" t="s">
        <v>5881</v>
      </c>
      <c r="I130" s="318">
        <v>44596</v>
      </c>
      <c r="J130" s="85" t="s">
        <v>1265</v>
      </c>
      <c r="K130" s="342">
        <v>319</v>
      </c>
      <c r="L130" s="92">
        <f t="shared" si="8"/>
        <v>319</v>
      </c>
      <c r="M130" s="344"/>
      <c r="N130" s="5">
        <v>17</v>
      </c>
      <c r="O130" s="8">
        <v>8.5</v>
      </c>
      <c r="P130" s="99" t="str">
        <f t="shared" si="9"/>
        <v>5x5</v>
      </c>
      <c r="Q130" s="3">
        <v>5</v>
      </c>
      <c r="R130" s="3">
        <v>5</v>
      </c>
      <c r="S130" s="3">
        <v>0</v>
      </c>
      <c r="T130" s="16">
        <v>4.75</v>
      </c>
      <c r="U130" s="100" t="s">
        <v>85</v>
      </c>
      <c r="V130" s="16">
        <v>94</v>
      </c>
      <c r="W130" s="8">
        <v>30.42</v>
      </c>
      <c r="X130" s="51">
        <v>2650</v>
      </c>
      <c r="Y130" s="78" t="s">
        <v>5693</v>
      </c>
      <c r="Z130" s="78" t="s">
        <v>2992</v>
      </c>
      <c r="AA130" s="51" t="str">
        <f t="shared" si="10"/>
        <v>17x8.5, 5x5, 0 OS</v>
      </c>
      <c r="AB130" s="80" t="s">
        <v>1593</v>
      </c>
      <c r="AC130" s="89">
        <f>_xlfn.IFNA(VLOOKUP(AB130,ACCESSORIES!F:J,5,FALSE),"N/A")</f>
        <v>33</v>
      </c>
      <c r="AD130" s="87" t="s">
        <v>85</v>
      </c>
      <c r="AE130" s="87" t="s">
        <v>85</v>
      </c>
      <c r="AF130" s="80" t="s">
        <v>3000</v>
      </c>
      <c r="AG130" s="80" t="s">
        <v>1938</v>
      </c>
      <c r="AH130" s="9">
        <f>_xlfn.IFNA(VLOOKUP(AG130,ACCESSORIES!F:J,5,FALSE),"N/A")</f>
        <v>1.1000000000000001</v>
      </c>
      <c r="AI130" s="99" t="s">
        <v>266</v>
      </c>
      <c r="AJ130" s="99" t="s">
        <v>85</v>
      </c>
      <c r="AK130" s="40" t="str">
        <f>_xlfn.IFNA(VLOOKUP(AJ130,ACCESSORIES!F:J,5,FALSE),"N/A")</f>
        <v>N/A</v>
      </c>
      <c r="AL130" s="99" t="s">
        <v>85</v>
      </c>
      <c r="AM130" s="99">
        <v>16.2</v>
      </c>
      <c r="AN130" s="99">
        <v>155</v>
      </c>
      <c r="AO130" s="25">
        <v>12.9</v>
      </c>
      <c r="AP130" s="25">
        <v>23.2</v>
      </c>
      <c r="AQ130" s="25">
        <v>34.799999999999997</v>
      </c>
      <c r="AR130" s="25">
        <v>46.9</v>
      </c>
      <c r="AS130" s="25">
        <v>207.8</v>
      </c>
      <c r="AT130" s="101">
        <v>202.6</v>
      </c>
      <c r="AU130" s="100">
        <v>88.2</v>
      </c>
      <c r="AV130" s="389">
        <v>52.7</v>
      </c>
      <c r="AW130" s="389">
        <v>75</v>
      </c>
      <c r="AX130" s="54">
        <v>33</v>
      </c>
      <c r="AY130" s="99" t="s">
        <v>85</v>
      </c>
      <c r="AZ130" s="98" t="str">
        <f>_xlfn.IFNA(VLOOKUP(AY130,ACCESSORIES!F:J,5,FALSE),"N/A")</f>
        <v>N/A</v>
      </c>
      <c r="BA130" s="99" t="s">
        <v>85</v>
      </c>
      <c r="BB130" s="98" t="str">
        <f>_xlfn.IFNA(VLOOKUP(BA130,ACCESSORIES!F:J,5,FALSE),"N/A")</f>
        <v>N/A</v>
      </c>
      <c r="BC130" s="77">
        <v>34.612575163025781</v>
      </c>
      <c r="BD130" s="56">
        <v>20.236220472440898</v>
      </c>
      <c r="BE130" s="56">
        <v>20.236220472440898</v>
      </c>
      <c r="BF130" s="56">
        <v>11.417322834645701</v>
      </c>
      <c r="BG130" s="378">
        <f t="shared" si="11"/>
        <v>7.6616839999999839E-2</v>
      </c>
      <c r="BH130" s="80">
        <v>36</v>
      </c>
      <c r="BI130" s="114" t="s">
        <v>3532</v>
      </c>
      <c r="BJ130" s="50" t="s">
        <v>4050</v>
      </c>
      <c r="BK130" s="81" t="s">
        <v>4066</v>
      </c>
      <c r="BL130" s="81" t="s">
        <v>4836</v>
      </c>
      <c r="BM130" s="81" t="s">
        <v>5506</v>
      </c>
      <c r="BN130" s="81" t="s">
        <v>5507</v>
      </c>
      <c r="BO130" s="81" t="s">
        <v>5477</v>
      </c>
      <c r="BP130" s="81" t="s">
        <v>5504</v>
      </c>
      <c r="BQ130" s="81" t="s">
        <v>4068</v>
      </c>
      <c r="BR130" s="81"/>
      <c r="BS130" s="81"/>
      <c r="BT130" s="81"/>
      <c r="BU130" s="313"/>
      <c r="BV130" s="325"/>
      <c r="BW130" s="313"/>
      <c r="BX130" s="325"/>
      <c r="BY130" s="93" t="str">
        <f t="shared" si="12"/>
        <v>MR305 NV, 17x8.5, 0mm Offset, 5x5, 94mm Centerbore, Titanium - Matte Black Lip</v>
      </c>
      <c r="BZ130" s="81" t="s">
        <v>3878</v>
      </c>
      <c r="CA130" s="81" t="s">
        <v>3879</v>
      </c>
      <c r="CB130" s="81" t="str">
        <f t="shared" si="13"/>
        <v>STREET (3XX)</v>
      </c>
    </row>
    <row r="131" spans="1:80" s="38" customFormat="1" ht="15" customHeight="1">
      <c r="A131" s="22">
        <f t="shared" ref="A131:A194" si="14">ROW(B131)-2</f>
        <v>129</v>
      </c>
      <c r="B131" s="99" t="s">
        <v>84</v>
      </c>
      <c r="C131" s="99" t="s">
        <v>1072</v>
      </c>
      <c r="D131" s="5" t="s">
        <v>2354</v>
      </c>
      <c r="E131" s="91" t="str">
        <f>CONCATENATE(LEFT(D131,5),VLOOKUP(CONCATENATE(N131,"x",O131),'PART NUMBER GUIDE'!$B$9:$C$49,2,FALSE),VLOOKUP(CONCATENATE(P131, V131), 'PART NUMBER GUIDE'!$Q$6:$R$91, 2, FALSE),VLOOKUP(Y131,'PART NUMBER GUIDE'!$J$8:$K$43,2, FALSE),IF(U131="N/A",IF(ABS(S131)&lt;10,"0"&amp;ABS(S131),ABS(S131)),CONCATENATE(LEFT(U131,1),RIGHT(U131,1))), F131, G131)</f>
        <v>MR30578550900</v>
      </c>
      <c r="F131" s="90"/>
      <c r="G131" s="90"/>
      <c r="H131" s="79" t="s">
        <v>468</v>
      </c>
      <c r="I131" s="318">
        <v>41275</v>
      </c>
      <c r="J131" s="85" t="s">
        <v>1265</v>
      </c>
      <c r="K131" s="342">
        <v>319</v>
      </c>
      <c r="L131" s="92">
        <f t="shared" ref="L131:L194" si="15">IF(J131="Coming Soon",K131,IF(J131="Active",K131,""))</f>
        <v>319</v>
      </c>
      <c r="M131" s="344"/>
      <c r="N131" s="5">
        <v>17</v>
      </c>
      <c r="O131" s="8">
        <v>8.5</v>
      </c>
      <c r="P131" s="99" t="str">
        <f t="shared" ref="P131:P194" si="16">CONCATENATE(Q131,"x",R131)</f>
        <v>5x5</v>
      </c>
      <c r="Q131" s="3">
        <v>5</v>
      </c>
      <c r="R131" s="3">
        <v>5</v>
      </c>
      <c r="S131" s="3">
        <v>0</v>
      </c>
      <c r="T131" s="16">
        <v>4.75</v>
      </c>
      <c r="U131" s="100" t="s">
        <v>85</v>
      </c>
      <c r="V131" s="16">
        <v>94</v>
      </c>
      <c r="W131" s="8">
        <v>30.86</v>
      </c>
      <c r="X131" s="51">
        <v>2650</v>
      </c>
      <c r="Y131" s="78" t="s">
        <v>5463</v>
      </c>
      <c r="Z131" s="78" t="s">
        <v>2988</v>
      </c>
      <c r="AA131" s="51" t="str">
        <f t="shared" ref="AA131:AA194" si="17">_xlfn.CONCAT(N131,"x",O131,","," ",P131,","," ",S131," ","OS")</f>
        <v>17x8.5, 5x5, 0 OS</v>
      </c>
      <c r="AB131" s="80" t="s">
        <v>1593</v>
      </c>
      <c r="AC131" s="89">
        <f>_xlfn.IFNA(VLOOKUP(AB131,ACCESSORIES!F:J,5,FALSE),"N/A")</f>
        <v>33</v>
      </c>
      <c r="AD131" s="87" t="s">
        <v>85</v>
      </c>
      <c r="AE131" s="87" t="s">
        <v>85</v>
      </c>
      <c r="AF131" s="80" t="s">
        <v>3000</v>
      </c>
      <c r="AG131" s="80" t="s">
        <v>1938</v>
      </c>
      <c r="AH131" s="9">
        <f>_xlfn.IFNA(VLOOKUP(AG131,ACCESSORIES!F:J,5,FALSE),"N/A")</f>
        <v>1.1000000000000001</v>
      </c>
      <c r="AI131" s="99" t="s">
        <v>266</v>
      </c>
      <c r="AJ131" s="99" t="s">
        <v>85</v>
      </c>
      <c r="AK131" s="40" t="str">
        <f>_xlfn.IFNA(VLOOKUP(AJ131,ACCESSORIES!F:J,5,FALSE),"N/A")</f>
        <v>N/A</v>
      </c>
      <c r="AL131" s="99" t="s">
        <v>85</v>
      </c>
      <c r="AM131" s="99">
        <v>16.2</v>
      </c>
      <c r="AN131" s="99">
        <v>155</v>
      </c>
      <c r="AO131" s="25">
        <v>12.9</v>
      </c>
      <c r="AP131" s="25">
        <v>23.2</v>
      </c>
      <c r="AQ131" s="25">
        <v>34.799999999999997</v>
      </c>
      <c r="AR131" s="25">
        <v>46.9</v>
      </c>
      <c r="AS131" s="25">
        <v>207.8</v>
      </c>
      <c r="AT131" s="101">
        <v>202.6</v>
      </c>
      <c r="AU131" s="100">
        <v>88.2</v>
      </c>
      <c r="AV131" s="54">
        <v>52.7</v>
      </c>
      <c r="AW131" s="54">
        <v>75</v>
      </c>
      <c r="AX131" s="54">
        <v>33</v>
      </c>
      <c r="AY131" s="99" t="s">
        <v>85</v>
      </c>
      <c r="AZ131" s="98" t="str">
        <f>_xlfn.IFNA(VLOOKUP(AY131,ACCESSORIES!F:J,5,FALSE),"N/A")</f>
        <v>N/A</v>
      </c>
      <c r="BA131" s="99" t="s">
        <v>85</v>
      </c>
      <c r="BB131" s="98" t="str">
        <f>_xlfn.IFNA(VLOOKUP(BA131,ACCESSORIES!F:J,5,FALSE),"N/A")</f>
        <v>N/A</v>
      </c>
      <c r="BC131" s="77">
        <v>35.604655342857725</v>
      </c>
      <c r="BD131" s="56">
        <v>20.236220472440898</v>
      </c>
      <c r="BE131" s="56">
        <v>20.236220472440898</v>
      </c>
      <c r="BF131" s="56">
        <v>11.417322834645701</v>
      </c>
      <c r="BG131" s="378">
        <f t="shared" ref="BG131:BG194" si="18">SUM(((BD131*25.4)*(BE131*25.4)*(BF131*25.4))/1000000000)</f>
        <v>7.6616839999999839E-2</v>
      </c>
      <c r="BH131" s="80">
        <v>36</v>
      </c>
      <c r="BI131" s="114" t="s">
        <v>3532</v>
      </c>
      <c r="BJ131" s="50" t="s">
        <v>4050</v>
      </c>
      <c r="BK131" s="81" t="s">
        <v>4066</v>
      </c>
      <c r="BL131" s="81" t="s">
        <v>4836</v>
      </c>
      <c r="BM131" s="81" t="s">
        <v>5506</v>
      </c>
      <c r="BN131" s="81" t="s">
        <v>5507</v>
      </c>
      <c r="BO131" s="81" t="s">
        <v>5477</v>
      </c>
      <c r="BP131" s="81" t="s">
        <v>5504</v>
      </c>
      <c r="BQ131" s="81" t="s">
        <v>4068</v>
      </c>
      <c r="BR131" s="81"/>
      <c r="BS131" s="81"/>
      <c r="BT131" s="81"/>
      <c r="BU131" s="313" t="s">
        <v>6461</v>
      </c>
      <c r="BV131" s="377" t="s">
        <v>8138</v>
      </c>
      <c r="BW131" s="313" t="s">
        <v>6456</v>
      </c>
      <c r="BX131" s="377" t="s">
        <v>8139</v>
      </c>
      <c r="BY131" s="93" t="str">
        <f t="shared" ref="BY131:BY194" si="19">CONCATENATE(IF(J131="Closeout","CLOSEOUT - ",""),D131,", ",N131,"x",O131,", ",IF(U131="N/A","",CONCATENATE(U131,"/")),IF(S131&gt;0,CONCATENATE("+",S131),S131),"mm Offset, ",P131,", ",V131,"mm Centerbore, ",PROPER(Y131),IF(G131="R",", Race Drilled",""),"",IF(BA131="N/A","",CONCATENATE(", w/ ",BA131)))</f>
        <v>MR305 NV, 17x8.5, 0mm Offset, 5x5, 94mm Centerbore, Method Bronze - Matte Black Lip</v>
      </c>
      <c r="BZ131" s="81" t="s">
        <v>3878</v>
      </c>
      <c r="CA131" s="81" t="s">
        <v>3879</v>
      </c>
      <c r="CB131" s="81" t="str">
        <f t="shared" ref="CB131:CB194" si="20">C131</f>
        <v>STREET (3XX)</v>
      </c>
    </row>
    <row r="132" spans="1:80" s="38" customFormat="1" ht="15" customHeight="1">
      <c r="A132" s="22">
        <f t="shared" si="14"/>
        <v>130</v>
      </c>
      <c r="B132" s="99" t="s">
        <v>84</v>
      </c>
      <c r="C132" s="99" t="s">
        <v>1072</v>
      </c>
      <c r="D132" s="5" t="s">
        <v>2354</v>
      </c>
      <c r="E132" s="91" t="str">
        <f>CONCATENATE(LEFT(D132,5),VLOOKUP(CONCATENATE(N132,"x",O132),'PART NUMBER GUIDE'!$B$9:$C$49,2,FALSE),VLOOKUP(CONCATENATE(P132, V132), 'PART NUMBER GUIDE'!$Q$6:$R$91, 2, FALSE),VLOOKUP(Y132,'PART NUMBER GUIDE'!$J$8:$K$43,2, FALSE),IF(U132="N/A",IF(ABS(S132)&lt;10,"0"&amp;ABS(S132),ABS(S132)),CONCATENATE(LEFT(U132,1),RIGHT(U132,1))), F132, G132)</f>
        <v>MR305785501000</v>
      </c>
      <c r="F132" s="90"/>
      <c r="G132" s="90"/>
      <c r="H132" s="79" t="s">
        <v>5313</v>
      </c>
      <c r="I132" s="318">
        <v>44253</v>
      </c>
      <c r="J132" s="85" t="s">
        <v>1265</v>
      </c>
      <c r="K132" s="342">
        <v>339</v>
      </c>
      <c r="L132" s="92">
        <f t="shared" si="15"/>
        <v>339</v>
      </c>
      <c r="M132" s="344"/>
      <c r="N132" s="5">
        <v>17</v>
      </c>
      <c r="O132" s="8">
        <v>8.5</v>
      </c>
      <c r="P132" s="99" t="str">
        <f t="shared" si="16"/>
        <v>5x5</v>
      </c>
      <c r="Q132" s="3">
        <v>5</v>
      </c>
      <c r="R132" s="3">
        <v>5</v>
      </c>
      <c r="S132" s="3">
        <v>0</v>
      </c>
      <c r="T132" s="16">
        <v>4.75</v>
      </c>
      <c r="U132" s="100" t="s">
        <v>85</v>
      </c>
      <c r="V132" s="16">
        <v>94</v>
      </c>
      <c r="W132" s="8">
        <v>30.57</v>
      </c>
      <c r="X132" s="51">
        <v>2650</v>
      </c>
      <c r="Y132" s="348" t="s">
        <v>5464</v>
      </c>
      <c r="Z132" s="79" t="s">
        <v>7386</v>
      </c>
      <c r="AA132" s="51" t="str">
        <f t="shared" si="17"/>
        <v>17x8.5, 5x5, 0 OS</v>
      </c>
      <c r="AB132" s="80" t="s">
        <v>2671</v>
      </c>
      <c r="AC132" s="89">
        <f>_xlfn.IFNA(VLOOKUP(AB132,ACCESSORIES!F:J,5,FALSE),"N/A")</f>
        <v>33</v>
      </c>
      <c r="AD132" s="87" t="s">
        <v>85</v>
      </c>
      <c r="AE132" s="87" t="s">
        <v>85</v>
      </c>
      <c r="AF132" s="80" t="s">
        <v>3000</v>
      </c>
      <c r="AG132" s="80" t="s">
        <v>1538</v>
      </c>
      <c r="AH132" s="9">
        <f>_xlfn.IFNA(VLOOKUP(AG132,ACCESSORIES!F:J,5,FALSE),"N/A")</f>
        <v>1.1000000000000001</v>
      </c>
      <c r="AI132" s="99" t="s">
        <v>266</v>
      </c>
      <c r="AJ132" s="99" t="s">
        <v>85</v>
      </c>
      <c r="AK132" s="40" t="str">
        <f>_xlfn.IFNA(VLOOKUP(AJ132,ACCESSORIES!F:J,5,FALSE),"N/A")</f>
        <v>N/A</v>
      </c>
      <c r="AL132" s="99" t="s">
        <v>85</v>
      </c>
      <c r="AM132" s="99">
        <v>16.2</v>
      </c>
      <c r="AN132" s="99">
        <v>155</v>
      </c>
      <c r="AO132" s="25">
        <v>12.9</v>
      </c>
      <c r="AP132" s="25">
        <v>23.2</v>
      </c>
      <c r="AQ132" s="25">
        <v>34.799999999999997</v>
      </c>
      <c r="AR132" s="25">
        <v>46.9</v>
      </c>
      <c r="AS132" s="25">
        <v>207.8</v>
      </c>
      <c r="AT132" s="101">
        <v>202.6</v>
      </c>
      <c r="AU132" s="100">
        <v>89.5</v>
      </c>
      <c r="AV132" s="54">
        <v>32.9</v>
      </c>
      <c r="AW132" s="54">
        <v>37.5</v>
      </c>
      <c r="AX132" s="54">
        <v>33</v>
      </c>
      <c r="AY132" s="99" t="s">
        <v>85</v>
      </c>
      <c r="AZ132" s="98" t="str">
        <f>_xlfn.IFNA(VLOOKUP(AY132,ACCESSORIES!F:J,5,FALSE),"N/A")</f>
        <v>N/A</v>
      </c>
      <c r="BA132" s="99" t="s">
        <v>85</v>
      </c>
      <c r="BB132" s="98" t="str">
        <f>_xlfn.IFNA(VLOOKUP(BA132,ACCESSORIES!F:J,5,FALSE),"N/A")</f>
        <v>N/A</v>
      </c>
      <c r="BC132" s="77">
        <v>34.722806294118215</v>
      </c>
      <c r="BD132" s="56">
        <v>20.236220472440898</v>
      </c>
      <c r="BE132" s="56">
        <v>20.236220472440898</v>
      </c>
      <c r="BF132" s="56">
        <v>11.417322834645701</v>
      </c>
      <c r="BG132" s="378">
        <f t="shared" si="18"/>
        <v>7.6616839999999839E-2</v>
      </c>
      <c r="BH132" s="80">
        <v>36</v>
      </c>
      <c r="BI132" s="114" t="s">
        <v>3532</v>
      </c>
      <c r="BJ132" s="50" t="s">
        <v>4050</v>
      </c>
      <c r="BK132" s="81" t="s">
        <v>5508</v>
      </c>
      <c r="BL132" s="81" t="s">
        <v>4066</v>
      </c>
      <c r="BM132" s="81" t="s">
        <v>4836</v>
      </c>
      <c r="BN132" s="81" t="s">
        <v>5506</v>
      </c>
      <c r="BO132" s="81" t="s">
        <v>5509</v>
      </c>
      <c r="BP132" s="81" t="s">
        <v>5510</v>
      </c>
      <c r="BQ132" s="81" t="s">
        <v>5511</v>
      </c>
      <c r="BR132" s="81" t="s">
        <v>4068</v>
      </c>
      <c r="BS132" s="81"/>
      <c r="BT132" s="81"/>
      <c r="BU132" s="313"/>
      <c r="BV132" s="325"/>
      <c r="BW132" s="313"/>
      <c r="BX132" s="325"/>
      <c r="BY132" s="93" t="str">
        <f t="shared" si="19"/>
        <v>MR305 NV, 17x8.5, 0mm Offset, 5x5, 94mm Centerbore, Matte Black - Gloss Black Lip</v>
      </c>
      <c r="BZ132" s="81" t="s">
        <v>3878</v>
      </c>
      <c r="CA132" s="81" t="s">
        <v>3879</v>
      </c>
      <c r="CB132" s="81" t="str">
        <f t="shared" si="20"/>
        <v>STREET (3XX)</v>
      </c>
    </row>
    <row r="133" spans="1:80" s="38" customFormat="1" ht="15" customHeight="1">
      <c r="A133" s="22">
        <f t="shared" si="14"/>
        <v>131</v>
      </c>
      <c r="B133" s="99" t="s">
        <v>84</v>
      </c>
      <c r="C133" s="99" t="s">
        <v>1072</v>
      </c>
      <c r="D133" s="5" t="s">
        <v>2354</v>
      </c>
      <c r="E133" s="136" t="str">
        <f>CONCATENATE(LEFT(D133,5),VLOOKUP(CONCATENATE(N133,"x",O133),'PART NUMBER GUIDE'!$B$9:$C$49,2,FALSE),VLOOKUP(CONCATENATE(P133, V133), 'PART NUMBER GUIDE'!$Q$6:$R$91, 2, FALSE),VLOOKUP(Y133,'PART NUMBER GUIDE'!$J$8:$K$43,2, FALSE),IF(U133="N/A",IF(ABS(S133)&lt;10,"0"&amp;ABS(S133),ABS(S133)),CONCATENATE(LEFT(U133,1),RIGHT(U133,1))), F133, G133)</f>
        <v>MR30578550525</v>
      </c>
      <c r="F133" s="90"/>
      <c r="G133" s="90"/>
      <c r="H133" s="79" t="s">
        <v>5146</v>
      </c>
      <c r="I133" s="318">
        <v>44351</v>
      </c>
      <c r="J133" s="85" t="s">
        <v>1265</v>
      </c>
      <c r="K133" s="342">
        <v>299</v>
      </c>
      <c r="L133" s="92">
        <f t="shared" si="15"/>
        <v>299</v>
      </c>
      <c r="M133" s="344"/>
      <c r="N133" s="5">
        <v>17</v>
      </c>
      <c r="O133" s="8">
        <v>8.5</v>
      </c>
      <c r="P133" s="99" t="str">
        <f t="shared" si="16"/>
        <v>5x5</v>
      </c>
      <c r="Q133" s="3">
        <v>5</v>
      </c>
      <c r="R133" s="3">
        <v>5</v>
      </c>
      <c r="S133" s="3">
        <v>25</v>
      </c>
      <c r="T133" s="16">
        <v>5.7</v>
      </c>
      <c r="U133" s="100" t="s">
        <v>85</v>
      </c>
      <c r="V133" s="16">
        <v>94</v>
      </c>
      <c r="W133" s="16">
        <v>29.76</v>
      </c>
      <c r="X133" s="51">
        <v>2500</v>
      </c>
      <c r="Y133" s="78" t="s">
        <v>2294</v>
      </c>
      <c r="Z133" s="79" t="s">
        <v>2987</v>
      </c>
      <c r="AA133" s="51" t="str">
        <f t="shared" si="17"/>
        <v>17x8.5, 5x5, 25 OS</v>
      </c>
      <c r="AB133" s="80" t="s">
        <v>1593</v>
      </c>
      <c r="AC133" s="89">
        <f>_xlfn.IFNA(VLOOKUP(AB133,ACCESSORIES!F:J,5,FALSE),"N/A")</f>
        <v>33</v>
      </c>
      <c r="AD133" s="87" t="s">
        <v>85</v>
      </c>
      <c r="AE133" s="87" t="s">
        <v>85</v>
      </c>
      <c r="AF133" s="80" t="s">
        <v>3000</v>
      </c>
      <c r="AG133" s="80" t="s">
        <v>1938</v>
      </c>
      <c r="AH133" s="9">
        <f>_xlfn.IFNA(VLOOKUP(AG133,ACCESSORIES!F:J,5,FALSE),"N/A")</f>
        <v>1.1000000000000001</v>
      </c>
      <c r="AI133" s="99" t="s">
        <v>266</v>
      </c>
      <c r="AJ133" s="99" t="s">
        <v>85</v>
      </c>
      <c r="AK133" s="40" t="str">
        <f>_xlfn.IFNA(VLOOKUP(AJ133,ACCESSORIES!F:J,5,FALSE),"N/A")</f>
        <v>N/A</v>
      </c>
      <c r="AL133" s="99" t="s">
        <v>85</v>
      </c>
      <c r="AM133" s="99">
        <v>16.2</v>
      </c>
      <c r="AN133" s="99">
        <v>155</v>
      </c>
      <c r="AO133" s="25">
        <v>12.8</v>
      </c>
      <c r="AP133" s="25">
        <v>23.4</v>
      </c>
      <c r="AQ133" s="25">
        <v>33.5</v>
      </c>
      <c r="AR133" s="25">
        <v>39.4</v>
      </c>
      <c r="AS133" s="25">
        <v>209.8</v>
      </c>
      <c r="AT133" s="101">
        <v>200.5</v>
      </c>
      <c r="AU133" s="100">
        <v>88.2</v>
      </c>
      <c r="AV133" s="54">
        <v>52.7</v>
      </c>
      <c r="AW133" s="54">
        <v>75</v>
      </c>
      <c r="AX133" s="54">
        <v>30</v>
      </c>
      <c r="AY133" s="99" t="s">
        <v>85</v>
      </c>
      <c r="AZ133" s="98" t="str">
        <f>_xlfn.IFNA(VLOOKUP(AY133,ACCESSORIES!F:J,5,FALSE),"N/A")</f>
        <v>N/A</v>
      </c>
      <c r="BA133" s="99" t="s">
        <v>85</v>
      </c>
      <c r="BB133" s="98" t="str">
        <f>_xlfn.IFNA(VLOOKUP(BA133,ACCESSORIES!F:J,5,FALSE),"N/A")</f>
        <v>N/A</v>
      </c>
      <c r="BC133" s="77">
        <v>33.987932086835293</v>
      </c>
      <c r="BD133" s="56">
        <v>20.236220472440898</v>
      </c>
      <c r="BE133" s="56">
        <v>20.236220472440898</v>
      </c>
      <c r="BF133" s="56">
        <v>11.417322834645701</v>
      </c>
      <c r="BG133" s="378">
        <f t="shared" si="18"/>
        <v>7.6616839999999839E-2</v>
      </c>
      <c r="BH133" s="14">
        <v>36</v>
      </c>
      <c r="BI133" s="114" t="s">
        <v>3532</v>
      </c>
      <c r="BJ133" s="50" t="s">
        <v>4050</v>
      </c>
      <c r="BK133" s="81" t="s">
        <v>4066</v>
      </c>
      <c r="BL133" s="81" t="s">
        <v>4836</v>
      </c>
      <c r="BM133" s="81" t="s">
        <v>5506</v>
      </c>
      <c r="BN133" s="81" t="s">
        <v>5507</v>
      </c>
      <c r="BO133" s="81" t="s">
        <v>5477</v>
      </c>
      <c r="BP133" s="81" t="s">
        <v>5504</v>
      </c>
      <c r="BQ133" s="81" t="s">
        <v>4068</v>
      </c>
      <c r="BR133" s="81"/>
      <c r="BS133" s="81"/>
      <c r="BT133" s="81"/>
      <c r="BU133" s="313" t="s">
        <v>6466</v>
      </c>
      <c r="BV133" s="377" t="s">
        <v>8479</v>
      </c>
      <c r="BW133" s="313" t="s">
        <v>6468</v>
      </c>
      <c r="BX133" s="377" t="s">
        <v>8480</v>
      </c>
      <c r="BY133" s="93" t="str">
        <f t="shared" si="19"/>
        <v>MR305 NV, 17x8.5, +25mm Offset, 5x5, 94mm Centerbore, Matte Black</v>
      </c>
      <c r="BZ133" s="81" t="s">
        <v>3878</v>
      </c>
      <c r="CA133" s="81" t="s">
        <v>3879</v>
      </c>
      <c r="CB133" s="81" t="str">
        <f t="shared" si="20"/>
        <v>STREET (3XX)</v>
      </c>
    </row>
    <row r="134" spans="1:80" s="38" customFormat="1" ht="15" customHeight="1">
      <c r="A134" s="22">
        <f t="shared" si="14"/>
        <v>132</v>
      </c>
      <c r="B134" s="99" t="s">
        <v>84</v>
      </c>
      <c r="C134" s="99" t="s">
        <v>1072</v>
      </c>
      <c r="D134" s="5" t="s">
        <v>2354</v>
      </c>
      <c r="E134" s="136" t="str">
        <f>CONCATENATE(LEFT(D134,5),VLOOKUP(CONCATENATE(N134,"x",O134),'PART NUMBER GUIDE'!$B$9:$C$49,2,FALSE),VLOOKUP(CONCATENATE(P134, V134), 'PART NUMBER GUIDE'!$Q$6:$R$91, 2, FALSE),VLOOKUP(Y134,'PART NUMBER GUIDE'!$J$8:$K$43,2, FALSE),IF(U134="N/A",IF(ABS(S134)&lt;10,"0"&amp;ABS(S134),ABS(S134)),CONCATENATE(LEFT(U134,1),RIGHT(U134,1))), F134, G134)</f>
        <v>MR30578550925</v>
      </c>
      <c r="F134" s="90"/>
      <c r="G134" s="90"/>
      <c r="H134" s="79" t="s">
        <v>5147</v>
      </c>
      <c r="I134" s="318">
        <v>44351</v>
      </c>
      <c r="J134" s="85" t="s">
        <v>1265</v>
      </c>
      <c r="K134" s="342">
        <v>319</v>
      </c>
      <c r="L134" s="92">
        <f t="shared" si="15"/>
        <v>319</v>
      </c>
      <c r="M134" s="344"/>
      <c r="N134" s="5">
        <v>17</v>
      </c>
      <c r="O134" s="8">
        <v>8.5</v>
      </c>
      <c r="P134" s="99" t="str">
        <f t="shared" si="16"/>
        <v>5x5</v>
      </c>
      <c r="Q134" s="3">
        <v>5</v>
      </c>
      <c r="R134" s="3">
        <v>5</v>
      </c>
      <c r="S134" s="3">
        <v>25</v>
      </c>
      <c r="T134" s="16">
        <v>5.7</v>
      </c>
      <c r="U134" s="100" t="s">
        <v>85</v>
      </c>
      <c r="V134" s="16">
        <v>94</v>
      </c>
      <c r="W134" s="16">
        <v>29.69</v>
      </c>
      <c r="X134" s="51">
        <v>2500</v>
      </c>
      <c r="Y134" s="78" t="s">
        <v>5463</v>
      </c>
      <c r="Z134" s="78" t="s">
        <v>2988</v>
      </c>
      <c r="AA134" s="51" t="str">
        <f t="shared" si="17"/>
        <v>17x8.5, 5x5, 25 OS</v>
      </c>
      <c r="AB134" s="80" t="s">
        <v>1593</v>
      </c>
      <c r="AC134" s="89">
        <f>_xlfn.IFNA(VLOOKUP(AB134,ACCESSORIES!F:J,5,FALSE),"N/A")</f>
        <v>33</v>
      </c>
      <c r="AD134" s="87" t="s">
        <v>85</v>
      </c>
      <c r="AE134" s="87" t="s">
        <v>85</v>
      </c>
      <c r="AF134" s="80" t="s">
        <v>3000</v>
      </c>
      <c r="AG134" s="80" t="s">
        <v>1938</v>
      </c>
      <c r="AH134" s="9">
        <f>_xlfn.IFNA(VLOOKUP(AG134,ACCESSORIES!F:J,5,FALSE),"N/A")</f>
        <v>1.1000000000000001</v>
      </c>
      <c r="AI134" s="99" t="s">
        <v>266</v>
      </c>
      <c r="AJ134" s="99" t="s">
        <v>85</v>
      </c>
      <c r="AK134" s="40" t="str">
        <f>_xlfn.IFNA(VLOOKUP(AJ134,ACCESSORIES!F:J,5,FALSE),"N/A")</f>
        <v>N/A</v>
      </c>
      <c r="AL134" s="99" t="s">
        <v>85</v>
      </c>
      <c r="AM134" s="99">
        <v>16.2</v>
      </c>
      <c r="AN134" s="99">
        <v>155</v>
      </c>
      <c r="AO134" s="25">
        <v>12.8</v>
      </c>
      <c r="AP134" s="25">
        <v>23.4</v>
      </c>
      <c r="AQ134" s="25">
        <v>33.5</v>
      </c>
      <c r="AR134" s="25">
        <v>39.4</v>
      </c>
      <c r="AS134" s="25">
        <v>209.8</v>
      </c>
      <c r="AT134" s="101">
        <v>200.5</v>
      </c>
      <c r="AU134" s="100">
        <v>88.2</v>
      </c>
      <c r="AV134" s="54">
        <v>52.7</v>
      </c>
      <c r="AW134" s="54">
        <v>75</v>
      </c>
      <c r="AX134" s="54">
        <v>30</v>
      </c>
      <c r="AY134" s="99" t="s">
        <v>85</v>
      </c>
      <c r="AZ134" s="98" t="str">
        <f>_xlfn.IFNA(VLOOKUP(AY134,ACCESSORIES!F:J,5,FALSE),"N/A")</f>
        <v>N/A</v>
      </c>
      <c r="BA134" s="99" t="s">
        <v>85</v>
      </c>
      <c r="BB134" s="98" t="str">
        <f>_xlfn.IFNA(VLOOKUP(BA134,ACCESSORIES!F:J,5,FALSE),"N/A")</f>
        <v>N/A</v>
      </c>
      <c r="BC134" s="77">
        <v>33.767469824650419</v>
      </c>
      <c r="BD134" s="56">
        <v>20.236220472440898</v>
      </c>
      <c r="BE134" s="56">
        <v>20.236220472440898</v>
      </c>
      <c r="BF134" s="56">
        <v>11.417322834645701</v>
      </c>
      <c r="BG134" s="378">
        <f t="shared" si="18"/>
        <v>7.6616839999999839E-2</v>
      </c>
      <c r="BH134" s="14">
        <v>36</v>
      </c>
      <c r="BI134" s="114" t="s">
        <v>3532</v>
      </c>
      <c r="BJ134" s="50" t="s">
        <v>4050</v>
      </c>
      <c r="BK134" s="81" t="s">
        <v>4066</v>
      </c>
      <c r="BL134" s="81" t="s">
        <v>4836</v>
      </c>
      <c r="BM134" s="81" t="s">
        <v>5506</v>
      </c>
      <c r="BN134" s="81" t="s">
        <v>5507</v>
      </c>
      <c r="BO134" s="81" t="s">
        <v>5477</v>
      </c>
      <c r="BP134" s="81" t="s">
        <v>5504</v>
      </c>
      <c r="BQ134" s="81" t="s">
        <v>4068</v>
      </c>
      <c r="BR134" s="81"/>
      <c r="BS134" s="81"/>
      <c r="BT134" s="81"/>
      <c r="BU134" s="313" t="s">
        <v>6461</v>
      </c>
      <c r="BV134" s="377" t="s">
        <v>8138</v>
      </c>
      <c r="BW134" s="313" t="s">
        <v>6456</v>
      </c>
      <c r="BX134" s="377" t="s">
        <v>8139</v>
      </c>
      <c r="BY134" s="93" t="str">
        <f t="shared" si="19"/>
        <v>MR305 NV, 17x8.5, +25mm Offset, 5x5, 94mm Centerbore, Method Bronze - Matte Black Lip</v>
      </c>
      <c r="BZ134" s="81" t="s">
        <v>3878</v>
      </c>
      <c r="CA134" s="81" t="s">
        <v>3879</v>
      </c>
      <c r="CB134" s="81" t="str">
        <f t="shared" si="20"/>
        <v>STREET (3XX)</v>
      </c>
    </row>
    <row r="135" spans="1:80" s="38" customFormat="1" ht="15" customHeight="1">
      <c r="A135" s="22">
        <f t="shared" si="14"/>
        <v>133</v>
      </c>
      <c r="B135" s="99" t="s">
        <v>84</v>
      </c>
      <c r="C135" s="99" t="s">
        <v>1072</v>
      </c>
      <c r="D135" s="5" t="s">
        <v>2354</v>
      </c>
      <c r="E135" s="91" t="str">
        <f>CONCATENATE(LEFT(D135,5),VLOOKUP(CONCATENATE(N135,"x",O135),'PART NUMBER GUIDE'!$B$9:$C$49,2,FALSE),VLOOKUP(CONCATENATE(P135, V135), 'PART NUMBER GUIDE'!$Q$6:$R$91, 2, FALSE),VLOOKUP(Y135,'PART NUMBER GUIDE'!$J$8:$K$43,2, FALSE),IF(U135="N/A",IF(ABS(S135)&lt;10,"0"&amp;ABS(S135),ABS(S135)),CONCATENATE(LEFT(U135,1),RIGHT(U135,1))), F135, G135)</f>
        <v>MR30578555300</v>
      </c>
      <c r="F135" s="90"/>
      <c r="G135" s="90"/>
      <c r="H135" s="79" t="s">
        <v>469</v>
      </c>
      <c r="I135" s="318">
        <v>41275</v>
      </c>
      <c r="J135" s="85" t="s">
        <v>1265</v>
      </c>
      <c r="K135" s="342">
        <v>299</v>
      </c>
      <c r="L135" s="92">
        <f t="shared" si="15"/>
        <v>299</v>
      </c>
      <c r="M135" s="344"/>
      <c r="N135" s="5">
        <v>17</v>
      </c>
      <c r="O135" s="8">
        <v>8.5</v>
      </c>
      <c r="P135" s="99" t="str">
        <f t="shared" si="16"/>
        <v>5x5.5</v>
      </c>
      <c r="Q135" s="3">
        <v>5</v>
      </c>
      <c r="R135" s="3">
        <v>5.5</v>
      </c>
      <c r="S135" s="3">
        <v>0</v>
      </c>
      <c r="T135" s="16">
        <v>4.75</v>
      </c>
      <c r="U135" s="100" t="s">
        <v>85</v>
      </c>
      <c r="V135" s="16">
        <v>108</v>
      </c>
      <c r="W135" s="8">
        <v>30.06</v>
      </c>
      <c r="X135" s="51">
        <v>2650</v>
      </c>
      <c r="Y135" s="78" t="s">
        <v>5456</v>
      </c>
      <c r="Z135" s="78" t="s">
        <v>2990</v>
      </c>
      <c r="AA135" s="51" t="str">
        <f t="shared" si="17"/>
        <v>17x8.5, 5x5.5, 0 OS</v>
      </c>
      <c r="AB135" s="80" t="s">
        <v>1597</v>
      </c>
      <c r="AC135" s="89">
        <f>_xlfn.IFNA(VLOOKUP(AB135,ACCESSORIES!F:J,5,FALSE),"N/A")</f>
        <v>33</v>
      </c>
      <c r="AD135" s="87" t="s">
        <v>85</v>
      </c>
      <c r="AE135" s="87" t="s">
        <v>85</v>
      </c>
      <c r="AF135" s="99" t="s">
        <v>3001</v>
      </c>
      <c r="AG135" s="80" t="s">
        <v>1938</v>
      </c>
      <c r="AH135" s="9">
        <f>_xlfn.IFNA(VLOOKUP(AG135,ACCESSORIES!F:J,5,FALSE),"N/A")</f>
        <v>1.1000000000000001</v>
      </c>
      <c r="AI135" s="99" t="s">
        <v>266</v>
      </c>
      <c r="AJ135" s="99" t="s">
        <v>85</v>
      </c>
      <c r="AK135" s="40" t="str">
        <f>_xlfn.IFNA(VLOOKUP(AJ135,ACCESSORIES!F:J,5,FALSE),"N/A")</f>
        <v>N/A</v>
      </c>
      <c r="AL135" s="99" t="s">
        <v>85</v>
      </c>
      <c r="AM135" s="99">
        <v>16.2</v>
      </c>
      <c r="AN135" s="99">
        <v>170</v>
      </c>
      <c r="AO135" s="25">
        <v>5.6</v>
      </c>
      <c r="AP135" s="25">
        <v>17.899999999999999</v>
      </c>
      <c r="AQ135" s="25">
        <v>34.799999999999997</v>
      </c>
      <c r="AR135" s="25">
        <v>46.9</v>
      </c>
      <c r="AS135" s="25">
        <v>207.8</v>
      </c>
      <c r="AT135" s="101">
        <v>202.6</v>
      </c>
      <c r="AU135" s="100">
        <v>107</v>
      </c>
      <c r="AV135" s="54">
        <v>41</v>
      </c>
      <c r="AW135" s="54">
        <v>74</v>
      </c>
      <c r="AX135" s="54">
        <v>33</v>
      </c>
      <c r="AY135" s="99" t="s">
        <v>85</v>
      </c>
      <c r="AZ135" s="98" t="str">
        <f>_xlfn.IFNA(VLOOKUP(AY135,ACCESSORIES!F:J,5,FALSE),"N/A")</f>
        <v>N/A</v>
      </c>
      <c r="BA135" s="99" t="s">
        <v>85</v>
      </c>
      <c r="BB135" s="98" t="str">
        <f>_xlfn.IFNA(VLOOKUP(BA135,ACCESSORIES!F:J,5,FALSE),"N/A")</f>
        <v>N/A</v>
      </c>
      <c r="BC135" s="77">
        <v>34.539087742297482</v>
      </c>
      <c r="BD135" s="56">
        <v>20.236220472440898</v>
      </c>
      <c r="BE135" s="56">
        <v>20.236220472440898</v>
      </c>
      <c r="BF135" s="56">
        <v>11.417322834645701</v>
      </c>
      <c r="BG135" s="378">
        <f t="shared" si="18"/>
        <v>7.6616839999999839E-2</v>
      </c>
      <c r="BH135" s="80">
        <v>36</v>
      </c>
      <c r="BI135" s="114" t="s">
        <v>3532</v>
      </c>
      <c r="BJ135" s="50" t="s">
        <v>4050</v>
      </c>
      <c r="BK135" s="81" t="s">
        <v>4066</v>
      </c>
      <c r="BL135" s="81" t="s">
        <v>4836</v>
      </c>
      <c r="BM135" s="81" t="s">
        <v>5506</v>
      </c>
      <c r="BN135" s="81" t="s">
        <v>5507</v>
      </c>
      <c r="BO135" s="81" t="s">
        <v>5477</v>
      </c>
      <c r="BP135" s="81" t="s">
        <v>5504</v>
      </c>
      <c r="BQ135" s="81" t="s">
        <v>4068</v>
      </c>
      <c r="BR135" s="81"/>
      <c r="BS135" s="81"/>
      <c r="BT135" s="81"/>
      <c r="BU135" s="313" t="s">
        <v>6473</v>
      </c>
      <c r="BV135" s="377" t="s">
        <v>8530</v>
      </c>
      <c r="BW135" s="313" t="s">
        <v>6476</v>
      </c>
      <c r="BX135" s="377" t="s">
        <v>8531</v>
      </c>
      <c r="BY135" s="93" t="str">
        <f t="shared" si="19"/>
        <v>MR305 NV, 17x8.5, 0mm Offset, 5x5.5, 108mm Centerbore, Machined - Matte Black Lip</v>
      </c>
      <c r="BZ135" s="81" t="s">
        <v>3878</v>
      </c>
      <c r="CA135" s="81" t="s">
        <v>3879</v>
      </c>
      <c r="CB135" s="81" t="str">
        <f t="shared" si="20"/>
        <v>STREET (3XX)</v>
      </c>
    </row>
    <row r="136" spans="1:80" s="38" customFormat="1" ht="15" customHeight="1">
      <c r="A136" s="22">
        <f t="shared" si="14"/>
        <v>134</v>
      </c>
      <c r="B136" s="99" t="s">
        <v>84</v>
      </c>
      <c r="C136" s="99" t="s">
        <v>1072</v>
      </c>
      <c r="D136" s="5" t="s">
        <v>2354</v>
      </c>
      <c r="E136" s="91" t="str">
        <f>CONCATENATE(LEFT(D136,5),VLOOKUP(CONCATENATE(N136,"x",O136),'PART NUMBER GUIDE'!$B$9:$C$49,2,FALSE),VLOOKUP(CONCATENATE(P136, V136), 'PART NUMBER GUIDE'!$Q$6:$R$91, 2, FALSE),VLOOKUP(Y136,'PART NUMBER GUIDE'!$J$8:$K$43,2, FALSE),IF(U136="N/A",IF(ABS(S136)&lt;10,"0"&amp;ABS(S136),ABS(S136)),CONCATENATE(LEFT(U136,1),RIGHT(U136,1))), F136, G136)</f>
        <v>MR30578555500</v>
      </c>
      <c r="F136" s="90"/>
      <c r="G136" s="90"/>
      <c r="H136" s="79" t="s">
        <v>470</v>
      </c>
      <c r="I136" s="318">
        <v>41275</v>
      </c>
      <c r="J136" s="85" t="s">
        <v>1265</v>
      </c>
      <c r="K136" s="342">
        <v>299</v>
      </c>
      <c r="L136" s="92">
        <f t="shared" si="15"/>
        <v>299</v>
      </c>
      <c r="M136" s="344"/>
      <c r="N136" s="5">
        <v>17</v>
      </c>
      <c r="O136" s="8">
        <v>8.5</v>
      </c>
      <c r="P136" s="99" t="str">
        <f t="shared" si="16"/>
        <v>5x5.5</v>
      </c>
      <c r="Q136" s="3">
        <v>5</v>
      </c>
      <c r="R136" s="3">
        <v>5.5</v>
      </c>
      <c r="S136" s="3">
        <v>0</v>
      </c>
      <c r="T136" s="16">
        <v>4.75</v>
      </c>
      <c r="U136" s="100" t="s">
        <v>85</v>
      </c>
      <c r="V136" s="16">
        <v>108</v>
      </c>
      <c r="W136" s="8">
        <v>30.64</v>
      </c>
      <c r="X136" s="51">
        <v>2650</v>
      </c>
      <c r="Y136" s="78" t="s">
        <v>2294</v>
      </c>
      <c r="Z136" s="79" t="s">
        <v>2987</v>
      </c>
      <c r="AA136" s="51" t="str">
        <f t="shared" si="17"/>
        <v>17x8.5, 5x5.5, 0 OS</v>
      </c>
      <c r="AB136" s="80" t="s">
        <v>1597</v>
      </c>
      <c r="AC136" s="89">
        <f>_xlfn.IFNA(VLOOKUP(AB136,ACCESSORIES!F:J,5,FALSE),"N/A")</f>
        <v>33</v>
      </c>
      <c r="AD136" s="87" t="s">
        <v>85</v>
      </c>
      <c r="AE136" s="87" t="s">
        <v>85</v>
      </c>
      <c r="AF136" s="99" t="s">
        <v>3001</v>
      </c>
      <c r="AG136" s="80" t="s">
        <v>1938</v>
      </c>
      <c r="AH136" s="9">
        <f>_xlfn.IFNA(VLOOKUP(AG136,ACCESSORIES!F:J,5,FALSE),"N/A")</f>
        <v>1.1000000000000001</v>
      </c>
      <c r="AI136" s="99" t="s">
        <v>266</v>
      </c>
      <c r="AJ136" s="99" t="s">
        <v>85</v>
      </c>
      <c r="AK136" s="40" t="str">
        <f>_xlfn.IFNA(VLOOKUP(AJ136,ACCESSORIES!F:J,5,FALSE),"N/A")</f>
        <v>N/A</v>
      </c>
      <c r="AL136" s="99" t="s">
        <v>85</v>
      </c>
      <c r="AM136" s="99">
        <v>16.2</v>
      </c>
      <c r="AN136" s="99">
        <v>170</v>
      </c>
      <c r="AO136" s="25">
        <v>5.6</v>
      </c>
      <c r="AP136" s="25">
        <v>17.899999999999999</v>
      </c>
      <c r="AQ136" s="25">
        <v>34.799999999999997</v>
      </c>
      <c r="AR136" s="25">
        <v>46.9</v>
      </c>
      <c r="AS136" s="25">
        <v>207.8</v>
      </c>
      <c r="AT136" s="101">
        <v>202.6</v>
      </c>
      <c r="AU136" s="100">
        <v>107</v>
      </c>
      <c r="AV136" s="54">
        <v>41</v>
      </c>
      <c r="AW136" s="54">
        <v>74</v>
      </c>
      <c r="AX136" s="54">
        <v>33</v>
      </c>
      <c r="AY136" s="99" t="s">
        <v>85</v>
      </c>
      <c r="AZ136" s="98" t="str">
        <f>_xlfn.IFNA(VLOOKUP(AY136,ACCESSORIES!F:J,5,FALSE),"N/A")</f>
        <v>N/A</v>
      </c>
      <c r="BA136" s="99" t="s">
        <v>85</v>
      </c>
      <c r="BB136" s="98" t="str">
        <f>_xlfn.IFNA(VLOOKUP(BA136,ACCESSORIES!F:J,5,FALSE),"N/A")</f>
        <v>N/A</v>
      </c>
      <c r="BC136" s="77">
        <v>35.604655342857725</v>
      </c>
      <c r="BD136" s="56">
        <v>20.236220472440898</v>
      </c>
      <c r="BE136" s="56">
        <v>20.236220472440898</v>
      </c>
      <c r="BF136" s="56">
        <v>11.417322834645701</v>
      </c>
      <c r="BG136" s="378">
        <f t="shared" si="18"/>
        <v>7.6616839999999839E-2</v>
      </c>
      <c r="BH136" s="80">
        <v>36</v>
      </c>
      <c r="BI136" s="114" t="s">
        <v>3532</v>
      </c>
      <c r="BJ136" s="50" t="s">
        <v>4050</v>
      </c>
      <c r="BK136" s="81" t="s">
        <v>4066</v>
      </c>
      <c r="BL136" s="81" t="s">
        <v>4836</v>
      </c>
      <c r="BM136" s="81" t="s">
        <v>5506</v>
      </c>
      <c r="BN136" s="81" t="s">
        <v>5507</v>
      </c>
      <c r="BO136" s="81" t="s">
        <v>5477</v>
      </c>
      <c r="BP136" s="81" t="s">
        <v>5504</v>
      </c>
      <c r="BQ136" s="81" t="s">
        <v>4068</v>
      </c>
      <c r="BR136" s="81"/>
      <c r="BS136" s="81"/>
      <c r="BT136" s="81"/>
      <c r="BU136" s="313" t="s">
        <v>6466</v>
      </c>
      <c r="BV136" s="377" t="s">
        <v>8479</v>
      </c>
      <c r="BW136" s="313" t="s">
        <v>6468</v>
      </c>
      <c r="BX136" s="377" t="s">
        <v>8480</v>
      </c>
      <c r="BY136" s="93" t="str">
        <f t="shared" si="19"/>
        <v>MR305 NV, 17x8.5, 0mm Offset, 5x5.5, 108mm Centerbore, Matte Black</v>
      </c>
      <c r="BZ136" s="81" t="s">
        <v>3878</v>
      </c>
      <c r="CA136" s="81" t="s">
        <v>3879</v>
      </c>
      <c r="CB136" s="81" t="str">
        <f t="shared" si="20"/>
        <v>STREET (3XX)</v>
      </c>
    </row>
    <row r="137" spans="1:80" s="38" customFormat="1" ht="15" customHeight="1">
      <c r="A137" s="22">
        <f t="shared" si="14"/>
        <v>135</v>
      </c>
      <c r="B137" s="99" t="s">
        <v>84</v>
      </c>
      <c r="C137" s="99" t="s">
        <v>1072</v>
      </c>
      <c r="D137" s="5" t="s">
        <v>2354</v>
      </c>
      <c r="E137" s="91" t="str">
        <f>CONCATENATE(LEFT(D137,5),VLOOKUP(CONCATENATE(N137,"x",O137),'PART NUMBER GUIDE'!$B$9:$C$49,2,FALSE),VLOOKUP(CONCATENATE(P137, V137), 'PART NUMBER GUIDE'!$Q$6:$R$91, 2, FALSE),VLOOKUP(Y137,'PART NUMBER GUIDE'!$J$8:$K$43,2, FALSE),IF(U137="N/A",IF(ABS(S137)&lt;10,"0"&amp;ABS(S137),ABS(S137)),CONCATENATE(LEFT(U137,1),RIGHT(U137,1))), F137, G137)</f>
        <v>MR30578555800</v>
      </c>
      <c r="F137" s="90"/>
      <c r="G137" s="90"/>
      <c r="H137" s="79" t="s">
        <v>5977</v>
      </c>
      <c r="I137" s="318">
        <v>44701</v>
      </c>
      <c r="J137" s="85" t="s">
        <v>1265</v>
      </c>
      <c r="K137" s="342">
        <v>319</v>
      </c>
      <c r="L137" s="92">
        <f t="shared" si="15"/>
        <v>319</v>
      </c>
      <c r="M137" s="344"/>
      <c r="N137" s="5">
        <v>17</v>
      </c>
      <c r="O137" s="8">
        <v>8.5</v>
      </c>
      <c r="P137" s="99" t="str">
        <f t="shared" si="16"/>
        <v>5x5.5</v>
      </c>
      <c r="Q137" s="3">
        <v>5</v>
      </c>
      <c r="R137" s="3">
        <v>5.5</v>
      </c>
      <c r="S137" s="3">
        <v>0</v>
      </c>
      <c r="T137" s="16">
        <v>4.75</v>
      </c>
      <c r="U137" s="100" t="s">
        <v>85</v>
      </c>
      <c r="V137" s="16">
        <v>108</v>
      </c>
      <c r="W137" s="8">
        <v>31.01</v>
      </c>
      <c r="X137" s="51">
        <v>2650</v>
      </c>
      <c r="Y137" s="78" t="s">
        <v>5693</v>
      </c>
      <c r="Z137" s="78" t="s">
        <v>2992</v>
      </c>
      <c r="AA137" s="51" t="str">
        <f t="shared" si="17"/>
        <v>17x8.5, 5x5.5, 0 OS</v>
      </c>
      <c r="AB137" s="80" t="s">
        <v>1597</v>
      </c>
      <c r="AC137" s="89">
        <f>_xlfn.IFNA(VLOOKUP(AB137,ACCESSORIES!F:J,5,FALSE),"N/A")</f>
        <v>33</v>
      </c>
      <c r="AD137" s="87" t="s">
        <v>85</v>
      </c>
      <c r="AE137" s="87" t="s">
        <v>85</v>
      </c>
      <c r="AF137" s="99" t="s">
        <v>3001</v>
      </c>
      <c r="AG137" s="80" t="s">
        <v>1938</v>
      </c>
      <c r="AH137" s="9">
        <f>_xlfn.IFNA(VLOOKUP(AG137,ACCESSORIES!F:J,5,FALSE),"N/A")</f>
        <v>1.1000000000000001</v>
      </c>
      <c r="AI137" s="99" t="s">
        <v>266</v>
      </c>
      <c r="AJ137" s="99" t="s">
        <v>85</v>
      </c>
      <c r="AK137" s="40" t="str">
        <f>_xlfn.IFNA(VLOOKUP(AJ137,ACCESSORIES!F:J,5,FALSE),"N/A")</f>
        <v>N/A</v>
      </c>
      <c r="AL137" s="99" t="s">
        <v>85</v>
      </c>
      <c r="AM137" s="99">
        <v>16.2</v>
      </c>
      <c r="AN137" s="99">
        <v>170</v>
      </c>
      <c r="AO137" s="25">
        <v>5.6</v>
      </c>
      <c r="AP137" s="25">
        <v>17.899999999999999</v>
      </c>
      <c r="AQ137" s="25">
        <v>34.799999999999997</v>
      </c>
      <c r="AR137" s="25">
        <v>46.9</v>
      </c>
      <c r="AS137" s="25">
        <v>207.8</v>
      </c>
      <c r="AT137" s="101">
        <v>202.6</v>
      </c>
      <c r="AU137" s="100">
        <v>107</v>
      </c>
      <c r="AV137" s="54">
        <v>41</v>
      </c>
      <c r="AW137" s="54">
        <v>74</v>
      </c>
      <c r="AX137" s="54">
        <v>33</v>
      </c>
      <c r="AY137" s="99" t="s">
        <v>85</v>
      </c>
      <c r="AZ137" s="98" t="str">
        <f>_xlfn.IFNA(VLOOKUP(AY137,ACCESSORIES!F:J,5,FALSE),"N/A")</f>
        <v>N/A</v>
      </c>
      <c r="BA137" s="99" t="s">
        <v>85</v>
      </c>
      <c r="BB137" s="98" t="str">
        <f>_xlfn.IFNA(VLOOKUP(BA137,ACCESSORIES!F:J,5,FALSE),"N/A")</f>
        <v>N/A</v>
      </c>
      <c r="BC137" s="77">
        <v>35.567911632493583</v>
      </c>
      <c r="BD137" s="56">
        <v>20.236220472440898</v>
      </c>
      <c r="BE137" s="56">
        <v>20.236220472440898</v>
      </c>
      <c r="BF137" s="56">
        <v>11.417322834645701</v>
      </c>
      <c r="BG137" s="378">
        <f t="shared" si="18"/>
        <v>7.6616839999999839E-2</v>
      </c>
      <c r="BH137" s="80">
        <v>36</v>
      </c>
      <c r="BI137" s="114" t="s">
        <v>3532</v>
      </c>
      <c r="BJ137" s="50" t="s">
        <v>4050</v>
      </c>
      <c r="BK137" s="81" t="s">
        <v>4066</v>
      </c>
      <c r="BL137" s="81" t="s">
        <v>4836</v>
      </c>
      <c r="BM137" s="81" t="s">
        <v>5506</v>
      </c>
      <c r="BN137" s="81" t="s">
        <v>5507</v>
      </c>
      <c r="BO137" s="81" t="s">
        <v>5477</v>
      </c>
      <c r="BP137" s="81" t="s">
        <v>5504</v>
      </c>
      <c r="BQ137" s="81" t="s">
        <v>4068</v>
      </c>
      <c r="BR137" s="81"/>
      <c r="BS137" s="81"/>
      <c r="BT137" s="81"/>
      <c r="BU137" s="313"/>
      <c r="BV137" s="325"/>
      <c r="BW137" s="313"/>
      <c r="BX137" s="325"/>
      <c r="BY137" s="93" t="str">
        <f t="shared" si="19"/>
        <v>MR305 NV, 17x8.5, 0mm Offset, 5x5.5, 108mm Centerbore, Titanium - Matte Black Lip</v>
      </c>
      <c r="BZ137" s="81" t="s">
        <v>3878</v>
      </c>
      <c r="CA137" s="81" t="s">
        <v>3879</v>
      </c>
      <c r="CB137" s="81" t="str">
        <f t="shared" si="20"/>
        <v>STREET (3XX)</v>
      </c>
    </row>
    <row r="138" spans="1:80" s="38" customFormat="1" ht="15" customHeight="1">
      <c r="A138" s="22">
        <f t="shared" si="14"/>
        <v>136</v>
      </c>
      <c r="B138" s="99" t="s">
        <v>84</v>
      </c>
      <c r="C138" s="99" t="s">
        <v>1072</v>
      </c>
      <c r="D138" s="5" t="s">
        <v>2354</v>
      </c>
      <c r="E138" s="91" t="str">
        <f>CONCATENATE(LEFT(D138,5),VLOOKUP(CONCATENATE(N138,"x",O138),'PART NUMBER GUIDE'!$B$9:$C$49,2,FALSE),VLOOKUP(CONCATENATE(P138, V138), 'PART NUMBER GUIDE'!$Q$6:$R$91, 2, FALSE),VLOOKUP(Y138,'PART NUMBER GUIDE'!$J$8:$K$43,2, FALSE),IF(U138="N/A",IF(ABS(S138)&lt;10,"0"&amp;ABS(S138),ABS(S138)),CONCATENATE(LEFT(U138,1),RIGHT(U138,1))), F138, G138)</f>
        <v>MR30578555900</v>
      </c>
      <c r="F138" s="90"/>
      <c r="G138" s="90"/>
      <c r="H138" s="79" t="s">
        <v>471</v>
      </c>
      <c r="I138" s="318">
        <v>41275</v>
      </c>
      <c r="J138" s="85" t="s">
        <v>1265</v>
      </c>
      <c r="K138" s="342">
        <v>319</v>
      </c>
      <c r="L138" s="92">
        <f t="shared" si="15"/>
        <v>319</v>
      </c>
      <c r="M138" s="344"/>
      <c r="N138" s="5">
        <v>17</v>
      </c>
      <c r="O138" s="8">
        <v>8.5</v>
      </c>
      <c r="P138" s="99" t="str">
        <f t="shared" si="16"/>
        <v>5x5.5</v>
      </c>
      <c r="Q138" s="3">
        <v>5</v>
      </c>
      <c r="R138" s="3">
        <v>5.5</v>
      </c>
      <c r="S138" s="3">
        <v>0</v>
      </c>
      <c r="T138" s="16">
        <v>4.75</v>
      </c>
      <c r="U138" s="100" t="s">
        <v>85</v>
      </c>
      <c r="V138" s="16">
        <v>108</v>
      </c>
      <c r="W138" s="8">
        <v>30.57</v>
      </c>
      <c r="X138" s="51">
        <v>2650</v>
      </c>
      <c r="Y138" s="78" t="s">
        <v>5463</v>
      </c>
      <c r="Z138" s="78" t="s">
        <v>2988</v>
      </c>
      <c r="AA138" s="51" t="str">
        <f t="shared" si="17"/>
        <v>17x8.5, 5x5.5, 0 OS</v>
      </c>
      <c r="AB138" s="80" t="s">
        <v>1597</v>
      </c>
      <c r="AC138" s="89">
        <f>_xlfn.IFNA(VLOOKUP(AB138,ACCESSORIES!F:J,5,FALSE),"N/A")</f>
        <v>33</v>
      </c>
      <c r="AD138" s="87" t="s">
        <v>85</v>
      </c>
      <c r="AE138" s="87" t="s">
        <v>85</v>
      </c>
      <c r="AF138" s="99" t="s">
        <v>3001</v>
      </c>
      <c r="AG138" s="80" t="s">
        <v>1938</v>
      </c>
      <c r="AH138" s="9">
        <f>_xlfn.IFNA(VLOOKUP(AG138,ACCESSORIES!F:J,5,FALSE),"N/A")</f>
        <v>1.1000000000000001</v>
      </c>
      <c r="AI138" s="99" t="s">
        <v>266</v>
      </c>
      <c r="AJ138" s="99" t="s">
        <v>85</v>
      </c>
      <c r="AK138" s="40" t="str">
        <f>_xlfn.IFNA(VLOOKUP(AJ138,ACCESSORIES!F:J,5,FALSE),"N/A")</f>
        <v>N/A</v>
      </c>
      <c r="AL138" s="99" t="s">
        <v>85</v>
      </c>
      <c r="AM138" s="99">
        <v>16.2</v>
      </c>
      <c r="AN138" s="99">
        <v>170</v>
      </c>
      <c r="AO138" s="25">
        <v>5.6</v>
      </c>
      <c r="AP138" s="25">
        <v>17.899999999999999</v>
      </c>
      <c r="AQ138" s="25">
        <v>34.799999999999997</v>
      </c>
      <c r="AR138" s="25">
        <v>46.9</v>
      </c>
      <c r="AS138" s="25">
        <v>207.8</v>
      </c>
      <c r="AT138" s="101">
        <v>202.6</v>
      </c>
      <c r="AU138" s="100">
        <v>107</v>
      </c>
      <c r="AV138" s="54">
        <v>41</v>
      </c>
      <c r="AW138" s="54">
        <v>74</v>
      </c>
      <c r="AX138" s="54">
        <v>33</v>
      </c>
      <c r="AY138" s="99" t="s">
        <v>85</v>
      </c>
      <c r="AZ138" s="98" t="str">
        <f>_xlfn.IFNA(VLOOKUP(AY138,ACCESSORIES!F:J,5,FALSE),"N/A")</f>
        <v>N/A</v>
      </c>
      <c r="BA138" s="99" t="s">
        <v>85</v>
      </c>
      <c r="BB138" s="98" t="str">
        <f>_xlfn.IFNA(VLOOKUP(BA138,ACCESSORIES!F:J,5,FALSE),"N/A")</f>
        <v>N/A</v>
      </c>
      <c r="BC138" s="77">
        <v>35.200474528852119</v>
      </c>
      <c r="BD138" s="56">
        <v>20.236220472440898</v>
      </c>
      <c r="BE138" s="56">
        <v>20.236220472440898</v>
      </c>
      <c r="BF138" s="56">
        <v>11.417322834645701</v>
      </c>
      <c r="BG138" s="378">
        <f t="shared" si="18"/>
        <v>7.6616839999999839E-2</v>
      </c>
      <c r="BH138" s="80">
        <v>36</v>
      </c>
      <c r="BI138" s="114" t="s">
        <v>3532</v>
      </c>
      <c r="BJ138" s="50" t="s">
        <v>4050</v>
      </c>
      <c r="BK138" s="81" t="s">
        <v>4066</v>
      </c>
      <c r="BL138" s="81" t="s">
        <v>4836</v>
      </c>
      <c r="BM138" s="81" t="s">
        <v>5506</v>
      </c>
      <c r="BN138" s="81" t="s">
        <v>5507</v>
      </c>
      <c r="BO138" s="81" t="s">
        <v>5477</v>
      </c>
      <c r="BP138" s="81" t="s">
        <v>5504</v>
      </c>
      <c r="BQ138" s="81" t="s">
        <v>4068</v>
      </c>
      <c r="BR138" s="81"/>
      <c r="BS138" s="81"/>
      <c r="BT138" s="81"/>
      <c r="BU138" s="313" t="s">
        <v>6461</v>
      </c>
      <c r="BV138" s="377" t="s">
        <v>8138</v>
      </c>
      <c r="BW138" s="313" t="s">
        <v>6456</v>
      </c>
      <c r="BX138" s="377" t="s">
        <v>8139</v>
      </c>
      <c r="BY138" s="93" t="str">
        <f t="shared" si="19"/>
        <v>MR305 NV, 17x8.5, 0mm Offset, 5x5.5, 108mm Centerbore, Method Bronze - Matte Black Lip</v>
      </c>
      <c r="BZ138" s="81" t="s">
        <v>3878</v>
      </c>
      <c r="CA138" s="81" t="s">
        <v>3879</v>
      </c>
      <c r="CB138" s="81" t="str">
        <f t="shared" si="20"/>
        <v>STREET (3XX)</v>
      </c>
    </row>
    <row r="139" spans="1:80" s="38" customFormat="1" ht="15" customHeight="1">
      <c r="A139" s="22">
        <f t="shared" si="14"/>
        <v>137</v>
      </c>
      <c r="B139" s="99" t="s">
        <v>84</v>
      </c>
      <c r="C139" s="99" t="s">
        <v>1072</v>
      </c>
      <c r="D139" s="5" t="s">
        <v>2354</v>
      </c>
      <c r="E139" s="91" t="str">
        <f>CONCATENATE(LEFT(D139,5),VLOOKUP(CONCATENATE(N139,"x",O139),'PART NUMBER GUIDE'!$B$9:$C$49,2,FALSE),VLOOKUP(CONCATENATE(P139, V139), 'PART NUMBER GUIDE'!$Q$6:$R$91, 2, FALSE),VLOOKUP(Y139,'PART NUMBER GUIDE'!$J$8:$K$43,2, FALSE),IF(U139="N/A",IF(ABS(S139)&lt;10,"0"&amp;ABS(S139),ABS(S139)),CONCATENATE(LEFT(U139,1),RIGHT(U139,1))), F139, G139)</f>
        <v>MR30578558300</v>
      </c>
      <c r="F139" s="90"/>
      <c r="G139" s="90"/>
      <c r="H139" s="79" t="s">
        <v>472</v>
      </c>
      <c r="I139" s="318">
        <v>41275</v>
      </c>
      <c r="J139" s="85" t="s">
        <v>1265</v>
      </c>
      <c r="K139" s="342">
        <v>299</v>
      </c>
      <c r="L139" s="92">
        <f t="shared" si="15"/>
        <v>299</v>
      </c>
      <c r="M139" s="344"/>
      <c r="N139" s="5">
        <v>17</v>
      </c>
      <c r="O139" s="8">
        <v>8.5</v>
      </c>
      <c r="P139" s="99" t="str">
        <f t="shared" si="16"/>
        <v>5x150</v>
      </c>
      <c r="Q139" s="3">
        <v>5</v>
      </c>
      <c r="R139" s="3">
        <v>150</v>
      </c>
      <c r="S139" s="3">
        <v>0</v>
      </c>
      <c r="T139" s="16">
        <v>4.75</v>
      </c>
      <c r="U139" s="100" t="s">
        <v>85</v>
      </c>
      <c r="V139" s="16">
        <v>116.5</v>
      </c>
      <c r="W139" s="8">
        <v>29.76</v>
      </c>
      <c r="X139" s="51">
        <v>2650</v>
      </c>
      <c r="Y139" s="78" t="s">
        <v>5456</v>
      </c>
      <c r="Z139" s="78" t="s">
        <v>2990</v>
      </c>
      <c r="AA139" s="51" t="str">
        <f t="shared" si="17"/>
        <v>17x8.5, 5x150, 0 OS</v>
      </c>
      <c r="AB139" s="80" t="s">
        <v>1600</v>
      </c>
      <c r="AC139" s="89">
        <f>_xlfn.IFNA(VLOOKUP(AB139,ACCESSORIES!F:J,5,FALSE),"N/A")</f>
        <v>33</v>
      </c>
      <c r="AD139" s="87" t="s">
        <v>85</v>
      </c>
      <c r="AE139" s="87" t="s">
        <v>85</v>
      </c>
      <c r="AF139" s="99" t="s">
        <v>3003</v>
      </c>
      <c r="AG139" s="80" t="s">
        <v>1938</v>
      </c>
      <c r="AH139" s="9">
        <f>_xlfn.IFNA(VLOOKUP(AG139,ACCESSORIES!F:J,5,FALSE),"N/A")</f>
        <v>1.1000000000000001</v>
      </c>
      <c r="AI139" s="99" t="s">
        <v>266</v>
      </c>
      <c r="AJ139" s="99" t="s">
        <v>85</v>
      </c>
      <c r="AK139" s="40" t="str">
        <f>_xlfn.IFNA(VLOOKUP(AJ139,ACCESSORIES!F:J,5,FALSE),"N/A")</f>
        <v>N/A</v>
      </c>
      <c r="AL139" s="99" t="s">
        <v>85</v>
      </c>
      <c r="AM139" s="99">
        <v>16.2</v>
      </c>
      <c r="AN139" s="99">
        <v>190</v>
      </c>
      <c r="AO139" s="25">
        <v>0</v>
      </c>
      <c r="AP139" s="25">
        <v>10.1</v>
      </c>
      <c r="AQ139" s="25">
        <v>34.9</v>
      </c>
      <c r="AR139" s="25">
        <v>47</v>
      </c>
      <c r="AS139" s="25">
        <v>207.4</v>
      </c>
      <c r="AT139" s="101">
        <v>202.3</v>
      </c>
      <c r="AU139" s="100">
        <v>110.7</v>
      </c>
      <c r="AV139" s="54">
        <v>46.7</v>
      </c>
      <c r="AW139" s="54">
        <v>46.7</v>
      </c>
      <c r="AX139" s="54">
        <v>33</v>
      </c>
      <c r="AY139" s="99" t="s">
        <v>85</v>
      </c>
      <c r="AZ139" s="98" t="str">
        <f>_xlfn.IFNA(VLOOKUP(AY139,ACCESSORIES!F:J,5,FALSE),"N/A")</f>
        <v>N/A</v>
      </c>
      <c r="BA139" s="99" t="s">
        <v>85</v>
      </c>
      <c r="BB139" s="98" t="str">
        <f>_xlfn.IFNA(VLOOKUP(BA139,ACCESSORIES!F:J,5,FALSE),"N/A")</f>
        <v>N/A</v>
      </c>
      <c r="BC139" s="77">
        <v>34.061419507563585</v>
      </c>
      <c r="BD139" s="56">
        <v>20.236220472440898</v>
      </c>
      <c r="BE139" s="56">
        <v>20.236220472440898</v>
      </c>
      <c r="BF139" s="56">
        <v>11.417322834645701</v>
      </c>
      <c r="BG139" s="378">
        <f t="shared" si="18"/>
        <v>7.6616839999999839E-2</v>
      </c>
      <c r="BH139" s="80">
        <v>36</v>
      </c>
      <c r="BI139" s="114" t="s">
        <v>3532</v>
      </c>
      <c r="BJ139" s="50" t="s">
        <v>4050</v>
      </c>
      <c r="BK139" s="81" t="s">
        <v>4066</v>
      </c>
      <c r="BL139" s="81" t="s">
        <v>4836</v>
      </c>
      <c r="BM139" s="81" t="s">
        <v>5506</v>
      </c>
      <c r="BN139" s="81" t="s">
        <v>5507</v>
      </c>
      <c r="BO139" s="81" t="s">
        <v>5477</v>
      </c>
      <c r="BP139" s="81" t="s">
        <v>5504</v>
      </c>
      <c r="BQ139" s="81" t="s">
        <v>4068</v>
      </c>
      <c r="BR139" s="81"/>
      <c r="BS139" s="81"/>
      <c r="BT139" s="81"/>
      <c r="BU139" s="313" t="s">
        <v>6473</v>
      </c>
      <c r="BV139" s="377" t="s">
        <v>8530</v>
      </c>
      <c r="BW139" s="313" t="s">
        <v>6476</v>
      </c>
      <c r="BX139" s="377" t="s">
        <v>8531</v>
      </c>
      <c r="BY139" s="93" t="str">
        <f t="shared" si="19"/>
        <v>MR305 NV, 17x8.5, 0mm Offset, 5x150, 116.5mm Centerbore, Machined - Matte Black Lip</v>
      </c>
      <c r="BZ139" s="81" t="s">
        <v>3878</v>
      </c>
      <c r="CA139" s="81" t="s">
        <v>3879</v>
      </c>
      <c r="CB139" s="81" t="str">
        <f t="shared" si="20"/>
        <v>STREET (3XX)</v>
      </c>
    </row>
    <row r="140" spans="1:80" s="38" customFormat="1" ht="15" customHeight="1">
      <c r="A140" s="22">
        <f t="shared" si="14"/>
        <v>138</v>
      </c>
      <c r="B140" s="99" t="s">
        <v>84</v>
      </c>
      <c r="C140" s="99" t="s">
        <v>1072</v>
      </c>
      <c r="D140" s="5" t="s">
        <v>2354</v>
      </c>
      <c r="E140" s="91" t="str">
        <f>CONCATENATE(LEFT(D140,5),VLOOKUP(CONCATENATE(N140,"x",O140),'PART NUMBER GUIDE'!$B$9:$C$49,2,FALSE),VLOOKUP(CONCATENATE(P140, V140), 'PART NUMBER GUIDE'!$Q$6:$R$91, 2, FALSE),VLOOKUP(Y140,'PART NUMBER GUIDE'!$J$8:$K$43,2, FALSE),IF(U140="N/A",IF(ABS(S140)&lt;10,"0"&amp;ABS(S140),ABS(S140)),CONCATENATE(LEFT(U140,1),RIGHT(U140,1))), F140, G140)</f>
        <v>MR30578558500</v>
      </c>
      <c r="F140" s="90"/>
      <c r="G140" s="90"/>
      <c r="H140" s="79" t="s">
        <v>473</v>
      </c>
      <c r="I140" s="318">
        <v>41275</v>
      </c>
      <c r="J140" s="85" t="s">
        <v>1265</v>
      </c>
      <c r="K140" s="342">
        <v>299</v>
      </c>
      <c r="L140" s="92">
        <f t="shared" si="15"/>
        <v>299</v>
      </c>
      <c r="M140" s="344"/>
      <c r="N140" s="5">
        <v>17</v>
      </c>
      <c r="O140" s="8">
        <v>8.5</v>
      </c>
      <c r="P140" s="99" t="str">
        <f t="shared" si="16"/>
        <v>5x150</v>
      </c>
      <c r="Q140" s="3">
        <v>5</v>
      </c>
      <c r="R140" s="3">
        <v>150</v>
      </c>
      <c r="S140" s="3">
        <v>0</v>
      </c>
      <c r="T140" s="16">
        <v>4.75</v>
      </c>
      <c r="U140" s="100" t="s">
        <v>85</v>
      </c>
      <c r="V140" s="16">
        <v>116.5</v>
      </c>
      <c r="W140" s="8">
        <v>30.64</v>
      </c>
      <c r="X140" s="51">
        <v>2650</v>
      </c>
      <c r="Y140" s="78" t="s">
        <v>2294</v>
      </c>
      <c r="Z140" s="79" t="s">
        <v>2987</v>
      </c>
      <c r="AA140" s="51" t="str">
        <f t="shared" si="17"/>
        <v>17x8.5, 5x150, 0 OS</v>
      </c>
      <c r="AB140" s="80" t="s">
        <v>1600</v>
      </c>
      <c r="AC140" s="89">
        <f>_xlfn.IFNA(VLOOKUP(AB140,ACCESSORIES!F:J,5,FALSE),"N/A")</f>
        <v>33</v>
      </c>
      <c r="AD140" s="87" t="s">
        <v>85</v>
      </c>
      <c r="AE140" s="87" t="s">
        <v>85</v>
      </c>
      <c r="AF140" s="99" t="s">
        <v>3003</v>
      </c>
      <c r="AG140" s="80" t="s">
        <v>1938</v>
      </c>
      <c r="AH140" s="9">
        <f>_xlfn.IFNA(VLOOKUP(AG140,ACCESSORIES!F:J,5,FALSE),"N/A")</f>
        <v>1.1000000000000001</v>
      </c>
      <c r="AI140" s="99" t="s">
        <v>266</v>
      </c>
      <c r="AJ140" s="99" t="s">
        <v>85</v>
      </c>
      <c r="AK140" s="40" t="str">
        <f>_xlfn.IFNA(VLOOKUP(AJ140,ACCESSORIES!F:J,5,FALSE),"N/A")</f>
        <v>N/A</v>
      </c>
      <c r="AL140" s="99" t="s">
        <v>85</v>
      </c>
      <c r="AM140" s="99">
        <v>16.2</v>
      </c>
      <c r="AN140" s="99">
        <v>190</v>
      </c>
      <c r="AO140" s="25">
        <v>0</v>
      </c>
      <c r="AP140" s="25">
        <v>10.1</v>
      </c>
      <c r="AQ140" s="25">
        <v>34.9</v>
      </c>
      <c r="AR140" s="25">
        <v>47</v>
      </c>
      <c r="AS140" s="25">
        <v>207.4</v>
      </c>
      <c r="AT140" s="101">
        <v>202.3</v>
      </c>
      <c r="AU140" s="100">
        <v>110.7</v>
      </c>
      <c r="AV140" s="54">
        <v>46.7</v>
      </c>
      <c r="AW140" s="54">
        <v>46.7</v>
      </c>
      <c r="AX140" s="54">
        <v>33</v>
      </c>
      <c r="AY140" s="3" t="s">
        <v>85</v>
      </c>
      <c r="AZ140" s="98" t="str">
        <f>_xlfn.IFNA(VLOOKUP(AY140,ACCESSORIES!F:J,5,FALSE),"N/A")</f>
        <v>N/A</v>
      </c>
      <c r="BA140" s="3" t="s">
        <v>85</v>
      </c>
      <c r="BB140" s="98" t="str">
        <f>_xlfn.IFNA(VLOOKUP(BA140,ACCESSORIES!F:J,5,FALSE),"N/A")</f>
        <v>N/A</v>
      </c>
      <c r="BC140" s="77">
        <v>35.494424211765285</v>
      </c>
      <c r="BD140" s="56">
        <v>20.236220472440898</v>
      </c>
      <c r="BE140" s="56">
        <v>20.236220472440898</v>
      </c>
      <c r="BF140" s="56">
        <v>11.417322834645701</v>
      </c>
      <c r="BG140" s="378">
        <f t="shared" si="18"/>
        <v>7.6616839999999839E-2</v>
      </c>
      <c r="BH140" s="80">
        <v>36</v>
      </c>
      <c r="BI140" s="114" t="s">
        <v>3532</v>
      </c>
      <c r="BJ140" s="50" t="s">
        <v>4050</v>
      </c>
      <c r="BK140" s="81" t="s">
        <v>4066</v>
      </c>
      <c r="BL140" s="81" t="s">
        <v>4836</v>
      </c>
      <c r="BM140" s="81" t="s">
        <v>5506</v>
      </c>
      <c r="BN140" s="81" t="s">
        <v>5507</v>
      </c>
      <c r="BO140" s="81" t="s">
        <v>5477</v>
      </c>
      <c r="BP140" s="81" t="s">
        <v>5504</v>
      </c>
      <c r="BQ140" s="81" t="s">
        <v>4068</v>
      </c>
      <c r="BR140" s="81"/>
      <c r="BS140" s="81"/>
      <c r="BT140" s="81"/>
      <c r="BU140" s="313" t="s">
        <v>6466</v>
      </c>
      <c r="BV140" s="377" t="s">
        <v>8479</v>
      </c>
      <c r="BW140" s="313" t="s">
        <v>6468</v>
      </c>
      <c r="BX140" s="377" t="s">
        <v>8480</v>
      </c>
      <c r="BY140" s="93" t="str">
        <f t="shared" si="19"/>
        <v>MR305 NV, 17x8.5, 0mm Offset, 5x150, 116.5mm Centerbore, Matte Black</v>
      </c>
      <c r="BZ140" s="81" t="s">
        <v>3878</v>
      </c>
      <c r="CA140" s="81" t="s">
        <v>3879</v>
      </c>
      <c r="CB140" s="81" t="str">
        <f t="shared" si="20"/>
        <v>STREET (3XX)</v>
      </c>
    </row>
    <row r="141" spans="1:80" s="38" customFormat="1" ht="15" customHeight="1">
      <c r="A141" s="22">
        <f t="shared" si="14"/>
        <v>139</v>
      </c>
      <c r="B141" s="99" t="s">
        <v>84</v>
      </c>
      <c r="C141" s="99" t="s">
        <v>1072</v>
      </c>
      <c r="D141" s="5" t="s">
        <v>2354</v>
      </c>
      <c r="E141" s="91" t="str">
        <f>CONCATENATE(LEFT(D141,5),VLOOKUP(CONCATENATE(N141,"x",O141),'PART NUMBER GUIDE'!$B$9:$C$49,2,FALSE),VLOOKUP(CONCATENATE(P141, V141), 'PART NUMBER GUIDE'!$Q$6:$R$91, 2, FALSE),VLOOKUP(Y141,'PART NUMBER GUIDE'!$J$8:$K$43,2, FALSE),IF(U141="N/A",IF(ABS(S141)&lt;10,"0"&amp;ABS(S141),ABS(S141)),CONCATENATE(LEFT(U141,1),RIGHT(U141,1))), F141, G141)</f>
        <v>MR30578558800</v>
      </c>
      <c r="F141" s="90"/>
      <c r="G141" s="90"/>
      <c r="H141" s="79" t="s">
        <v>5882</v>
      </c>
      <c r="I141" s="318">
        <v>44596</v>
      </c>
      <c r="J141" s="85" t="s">
        <v>1265</v>
      </c>
      <c r="K141" s="342">
        <v>319</v>
      </c>
      <c r="L141" s="92">
        <f t="shared" si="15"/>
        <v>319</v>
      </c>
      <c r="M141" s="344"/>
      <c r="N141" s="5">
        <v>17</v>
      </c>
      <c r="O141" s="8">
        <v>8.5</v>
      </c>
      <c r="P141" s="99" t="str">
        <f t="shared" si="16"/>
        <v>5x150</v>
      </c>
      <c r="Q141" s="3">
        <v>5</v>
      </c>
      <c r="R141" s="3">
        <v>150</v>
      </c>
      <c r="S141" s="3">
        <v>0</v>
      </c>
      <c r="T141" s="16">
        <v>4.75</v>
      </c>
      <c r="U141" s="100" t="s">
        <v>85</v>
      </c>
      <c r="V141" s="16">
        <v>116.5</v>
      </c>
      <c r="W141" s="8">
        <v>30.24</v>
      </c>
      <c r="X141" s="51">
        <v>2650</v>
      </c>
      <c r="Y141" s="78" t="s">
        <v>5693</v>
      </c>
      <c r="Z141" s="78" t="s">
        <v>2992</v>
      </c>
      <c r="AA141" s="51" t="str">
        <f t="shared" si="17"/>
        <v>17x8.5, 5x150, 0 OS</v>
      </c>
      <c r="AB141" s="80" t="s">
        <v>1600</v>
      </c>
      <c r="AC141" s="89">
        <f>_xlfn.IFNA(VLOOKUP(AB141,ACCESSORIES!F:J,5,FALSE),"N/A")</f>
        <v>33</v>
      </c>
      <c r="AD141" s="87" t="s">
        <v>85</v>
      </c>
      <c r="AE141" s="87" t="s">
        <v>85</v>
      </c>
      <c r="AF141" s="99" t="s">
        <v>3003</v>
      </c>
      <c r="AG141" s="80" t="s">
        <v>1938</v>
      </c>
      <c r="AH141" s="9">
        <f>_xlfn.IFNA(VLOOKUP(AG141,ACCESSORIES!F:J,5,FALSE),"N/A")</f>
        <v>1.1000000000000001</v>
      </c>
      <c r="AI141" s="99" t="s">
        <v>266</v>
      </c>
      <c r="AJ141" s="99" t="s">
        <v>85</v>
      </c>
      <c r="AK141" s="40" t="str">
        <f>_xlfn.IFNA(VLOOKUP(AJ141,ACCESSORIES!F:J,5,FALSE),"N/A")</f>
        <v>N/A</v>
      </c>
      <c r="AL141" s="99" t="s">
        <v>85</v>
      </c>
      <c r="AM141" s="99">
        <v>16.2</v>
      </c>
      <c r="AN141" s="99">
        <v>190</v>
      </c>
      <c r="AO141" s="25">
        <v>0</v>
      </c>
      <c r="AP141" s="25">
        <v>10.1</v>
      </c>
      <c r="AQ141" s="25">
        <v>34.9</v>
      </c>
      <c r="AR141" s="25">
        <v>47</v>
      </c>
      <c r="AS141" s="25">
        <v>207.4</v>
      </c>
      <c r="AT141" s="101">
        <v>202.3</v>
      </c>
      <c r="AU141" s="100">
        <v>110.7</v>
      </c>
      <c r="AV141" s="54">
        <v>46.7</v>
      </c>
      <c r="AW141" s="54">
        <v>46.7</v>
      </c>
      <c r="AX141" s="54">
        <v>33</v>
      </c>
      <c r="AY141" s="3" t="s">
        <v>85</v>
      </c>
      <c r="AZ141" s="98" t="str">
        <f>_xlfn.IFNA(VLOOKUP(AY141,ACCESSORIES!F:J,5,FALSE),"N/A")</f>
        <v>N/A</v>
      </c>
      <c r="BA141" s="3" t="s">
        <v>85</v>
      </c>
      <c r="BB141" s="98" t="str">
        <f>_xlfn.IFNA(VLOOKUP(BA141,ACCESSORIES!F:J,5,FALSE),"N/A")</f>
        <v>N/A</v>
      </c>
      <c r="BC141" s="77">
        <v>34.428856611205049</v>
      </c>
      <c r="BD141" s="56">
        <v>20.236220472440898</v>
      </c>
      <c r="BE141" s="56">
        <v>20.236220472440898</v>
      </c>
      <c r="BF141" s="56">
        <v>11.417322834645701</v>
      </c>
      <c r="BG141" s="378">
        <f t="shared" si="18"/>
        <v>7.6616839999999839E-2</v>
      </c>
      <c r="BH141" s="80">
        <v>36</v>
      </c>
      <c r="BI141" s="114" t="s">
        <v>3532</v>
      </c>
      <c r="BJ141" s="50" t="s">
        <v>4050</v>
      </c>
      <c r="BK141" s="81" t="s">
        <v>4066</v>
      </c>
      <c r="BL141" s="81" t="s">
        <v>4836</v>
      </c>
      <c r="BM141" s="81" t="s">
        <v>5506</v>
      </c>
      <c r="BN141" s="81" t="s">
        <v>5507</v>
      </c>
      <c r="BO141" s="81" t="s">
        <v>5477</v>
      </c>
      <c r="BP141" s="81" t="s">
        <v>5504</v>
      </c>
      <c r="BQ141" s="81" t="s">
        <v>4068</v>
      </c>
      <c r="BR141" s="81"/>
      <c r="BS141" s="81"/>
      <c r="BT141" s="81"/>
      <c r="BU141" s="313"/>
      <c r="BV141" s="377"/>
      <c r="BW141" s="313"/>
      <c r="BX141" s="377"/>
      <c r="BY141" s="93" t="str">
        <f t="shared" si="19"/>
        <v>MR305 NV, 17x8.5, 0mm Offset, 5x150, 116.5mm Centerbore, Titanium - Matte Black Lip</v>
      </c>
      <c r="BZ141" s="81" t="s">
        <v>3878</v>
      </c>
      <c r="CA141" s="81" t="s">
        <v>3879</v>
      </c>
      <c r="CB141" s="81" t="str">
        <f t="shared" si="20"/>
        <v>STREET (3XX)</v>
      </c>
    </row>
    <row r="142" spans="1:80" s="38" customFormat="1" ht="15" customHeight="1">
      <c r="A142" s="22">
        <f t="shared" si="14"/>
        <v>140</v>
      </c>
      <c r="B142" s="99" t="s">
        <v>84</v>
      </c>
      <c r="C142" s="99" t="s">
        <v>1072</v>
      </c>
      <c r="D142" s="5" t="s">
        <v>2354</v>
      </c>
      <c r="E142" s="91" t="str">
        <f>CONCATENATE(LEFT(D142,5),VLOOKUP(CONCATENATE(N142,"x",O142),'PART NUMBER GUIDE'!$B$9:$C$49,2,FALSE),VLOOKUP(CONCATENATE(P142, V142), 'PART NUMBER GUIDE'!$Q$6:$R$91, 2, FALSE),VLOOKUP(Y142,'PART NUMBER GUIDE'!$J$8:$K$43,2, FALSE),IF(U142="N/A",IF(ABS(S142)&lt;10,"0"&amp;ABS(S142),ABS(S142)),CONCATENATE(LEFT(U142,1),RIGHT(U142,1))), F142, G142)</f>
        <v>MR30578558900</v>
      </c>
      <c r="F142" s="90"/>
      <c r="G142" s="90"/>
      <c r="H142" s="79" t="s">
        <v>474</v>
      </c>
      <c r="I142" s="318">
        <v>41275</v>
      </c>
      <c r="J142" s="85" t="s">
        <v>1265</v>
      </c>
      <c r="K142" s="342">
        <v>319</v>
      </c>
      <c r="L142" s="92">
        <f t="shared" si="15"/>
        <v>319</v>
      </c>
      <c r="M142" s="344"/>
      <c r="N142" s="5">
        <v>17</v>
      </c>
      <c r="O142" s="8">
        <v>8.5</v>
      </c>
      <c r="P142" s="99" t="str">
        <f t="shared" si="16"/>
        <v>5x150</v>
      </c>
      <c r="Q142" s="3">
        <v>5</v>
      </c>
      <c r="R142" s="3">
        <v>150</v>
      </c>
      <c r="S142" s="3">
        <v>0</v>
      </c>
      <c r="T142" s="16">
        <v>4.75</v>
      </c>
      <c r="U142" s="100" t="s">
        <v>85</v>
      </c>
      <c r="V142" s="16">
        <v>116.5</v>
      </c>
      <c r="W142" s="8">
        <v>30.57</v>
      </c>
      <c r="X142" s="51">
        <v>2650</v>
      </c>
      <c r="Y142" s="78" t="s">
        <v>5463</v>
      </c>
      <c r="Z142" s="78" t="s">
        <v>2988</v>
      </c>
      <c r="AA142" s="51" t="str">
        <f t="shared" si="17"/>
        <v>17x8.5, 5x150, 0 OS</v>
      </c>
      <c r="AB142" s="80" t="s">
        <v>1600</v>
      </c>
      <c r="AC142" s="89">
        <f>_xlfn.IFNA(VLOOKUP(AB142,ACCESSORIES!F:J,5,FALSE),"N/A")</f>
        <v>33</v>
      </c>
      <c r="AD142" s="87" t="s">
        <v>85</v>
      </c>
      <c r="AE142" s="87" t="s">
        <v>85</v>
      </c>
      <c r="AF142" s="99" t="s">
        <v>3003</v>
      </c>
      <c r="AG142" s="80" t="s">
        <v>1938</v>
      </c>
      <c r="AH142" s="9">
        <f>_xlfn.IFNA(VLOOKUP(AG142,ACCESSORIES!F:J,5,FALSE),"N/A")</f>
        <v>1.1000000000000001</v>
      </c>
      <c r="AI142" s="99" t="s">
        <v>266</v>
      </c>
      <c r="AJ142" s="99" t="s">
        <v>85</v>
      </c>
      <c r="AK142" s="40" t="str">
        <f>_xlfn.IFNA(VLOOKUP(AJ142,ACCESSORIES!F:J,5,FALSE),"N/A")</f>
        <v>N/A</v>
      </c>
      <c r="AL142" s="99" t="s">
        <v>85</v>
      </c>
      <c r="AM142" s="99">
        <v>16.2</v>
      </c>
      <c r="AN142" s="99">
        <v>190</v>
      </c>
      <c r="AO142" s="25">
        <v>0</v>
      </c>
      <c r="AP142" s="25">
        <v>10.1</v>
      </c>
      <c r="AQ142" s="25">
        <v>34.9</v>
      </c>
      <c r="AR142" s="25">
        <v>47</v>
      </c>
      <c r="AS142" s="25">
        <v>207.4</v>
      </c>
      <c r="AT142" s="101">
        <v>202.3</v>
      </c>
      <c r="AU142" s="100">
        <v>110.7</v>
      </c>
      <c r="AV142" s="54">
        <v>46.7</v>
      </c>
      <c r="AW142" s="54">
        <v>46.7</v>
      </c>
      <c r="AX142" s="54">
        <v>33</v>
      </c>
      <c r="AY142" s="3" t="s">
        <v>85</v>
      </c>
      <c r="AZ142" s="98" t="str">
        <f>_xlfn.IFNA(VLOOKUP(AY142,ACCESSORIES!F:J,5,FALSE),"N/A")</f>
        <v>N/A</v>
      </c>
      <c r="BA142" s="3" t="s">
        <v>85</v>
      </c>
      <c r="BB142" s="98" t="str">
        <f>_xlfn.IFNA(VLOOKUP(BA142,ACCESSORIES!F:J,5,FALSE),"N/A")</f>
        <v>N/A</v>
      </c>
      <c r="BC142" s="77">
        <v>35.420936791037001</v>
      </c>
      <c r="BD142" s="56">
        <v>20.236220472440898</v>
      </c>
      <c r="BE142" s="56">
        <v>20.236220472440898</v>
      </c>
      <c r="BF142" s="56">
        <v>11.417322834645701</v>
      </c>
      <c r="BG142" s="378">
        <f t="shared" si="18"/>
        <v>7.6616839999999839E-2</v>
      </c>
      <c r="BH142" s="80">
        <v>36</v>
      </c>
      <c r="BI142" s="114" t="s">
        <v>3532</v>
      </c>
      <c r="BJ142" s="50" t="s">
        <v>4050</v>
      </c>
      <c r="BK142" s="81" t="s">
        <v>4066</v>
      </c>
      <c r="BL142" s="81" t="s">
        <v>4836</v>
      </c>
      <c r="BM142" s="81" t="s">
        <v>5506</v>
      </c>
      <c r="BN142" s="81" t="s">
        <v>5507</v>
      </c>
      <c r="BO142" s="81" t="s">
        <v>5477</v>
      </c>
      <c r="BP142" s="81" t="s">
        <v>5504</v>
      </c>
      <c r="BQ142" s="81" t="s">
        <v>4068</v>
      </c>
      <c r="BR142" s="81"/>
      <c r="BS142" s="81"/>
      <c r="BT142" s="81"/>
      <c r="BU142" s="313" t="s">
        <v>6461</v>
      </c>
      <c r="BV142" s="377" t="s">
        <v>8138</v>
      </c>
      <c r="BW142" s="313" t="s">
        <v>6456</v>
      </c>
      <c r="BX142" s="377" t="s">
        <v>8139</v>
      </c>
      <c r="BY142" s="93" t="str">
        <f t="shared" si="19"/>
        <v>MR305 NV, 17x8.5, 0mm Offset, 5x150, 116.5mm Centerbore, Method Bronze - Matte Black Lip</v>
      </c>
      <c r="BZ142" s="81" t="s">
        <v>3878</v>
      </c>
      <c r="CA142" s="81" t="s">
        <v>3879</v>
      </c>
      <c r="CB142" s="81" t="str">
        <f t="shared" si="20"/>
        <v>STREET (3XX)</v>
      </c>
    </row>
    <row r="143" spans="1:80" s="38" customFormat="1" ht="15" customHeight="1">
      <c r="A143" s="22">
        <f t="shared" si="14"/>
        <v>141</v>
      </c>
      <c r="B143" s="99" t="s">
        <v>84</v>
      </c>
      <c r="C143" s="99" t="s">
        <v>1072</v>
      </c>
      <c r="D143" s="5" t="s">
        <v>2354</v>
      </c>
      <c r="E143" s="91" t="str">
        <f>CONCATENATE(LEFT(D143,5),VLOOKUP(CONCATENATE(N143,"x",O143),'PART NUMBER GUIDE'!$B$9:$C$49,2,FALSE),VLOOKUP(CONCATENATE(P143, V143), 'PART NUMBER GUIDE'!$Q$6:$R$91, 2, FALSE),VLOOKUP(Y143,'PART NUMBER GUIDE'!$J$8:$K$43,2, FALSE),IF(U143="N/A",IF(ABS(S143)&lt;10,"0"&amp;ABS(S143),ABS(S143)),CONCATENATE(LEFT(U143,1),RIGHT(U143,1))), F143, G143)</f>
        <v>MR305785581000</v>
      </c>
      <c r="F143" s="90"/>
      <c r="G143" s="90"/>
      <c r="H143" s="79" t="s">
        <v>5344</v>
      </c>
      <c r="I143" s="312">
        <v>44480</v>
      </c>
      <c r="J143" s="85" t="s">
        <v>1265</v>
      </c>
      <c r="K143" s="342">
        <v>339</v>
      </c>
      <c r="L143" s="92">
        <f t="shared" si="15"/>
        <v>339</v>
      </c>
      <c r="M143" s="344"/>
      <c r="N143" s="5">
        <v>17</v>
      </c>
      <c r="O143" s="8">
        <v>8.5</v>
      </c>
      <c r="P143" s="99" t="str">
        <f t="shared" si="16"/>
        <v>5x150</v>
      </c>
      <c r="Q143" s="3">
        <v>5</v>
      </c>
      <c r="R143" s="3">
        <v>150</v>
      </c>
      <c r="S143" s="3">
        <v>0</v>
      </c>
      <c r="T143" s="16">
        <v>4.75</v>
      </c>
      <c r="U143" s="100" t="s">
        <v>85</v>
      </c>
      <c r="V143" s="16">
        <v>116.5</v>
      </c>
      <c r="W143" s="8">
        <v>30.9</v>
      </c>
      <c r="X143" s="51">
        <v>2650</v>
      </c>
      <c r="Y143" s="348" t="s">
        <v>5464</v>
      </c>
      <c r="Z143" s="79" t="s">
        <v>7386</v>
      </c>
      <c r="AA143" s="51" t="str">
        <f t="shared" si="17"/>
        <v>17x8.5, 5x150, 0 OS</v>
      </c>
      <c r="AB143" s="80" t="s">
        <v>5342</v>
      </c>
      <c r="AC143" s="89">
        <f>_xlfn.IFNA(VLOOKUP(AB143,ACCESSORIES!F:J,5,FALSE),"N/A")</f>
        <v>33</v>
      </c>
      <c r="AD143" s="87" t="s">
        <v>85</v>
      </c>
      <c r="AE143" s="87" t="s">
        <v>85</v>
      </c>
      <c r="AF143" s="99" t="s">
        <v>3003</v>
      </c>
      <c r="AG143" s="80" t="s">
        <v>1538</v>
      </c>
      <c r="AH143" s="9">
        <f>_xlfn.IFNA(VLOOKUP(AG143,ACCESSORIES!F:J,5,FALSE),"N/A")</f>
        <v>1.1000000000000001</v>
      </c>
      <c r="AI143" s="99" t="s">
        <v>266</v>
      </c>
      <c r="AJ143" s="99" t="s">
        <v>85</v>
      </c>
      <c r="AK143" s="40" t="str">
        <f>_xlfn.IFNA(VLOOKUP(AJ143,ACCESSORIES!F:J,5,FALSE),"N/A")</f>
        <v>N/A</v>
      </c>
      <c r="AL143" s="99" t="s">
        <v>85</v>
      </c>
      <c r="AM143" s="99">
        <v>16.2</v>
      </c>
      <c r="AN143" s="99">
        <v>190</v>
      </c>
      <c r="AO143" s="25">
        <v>0</v>
      </c>
      <c r="AP143" s="25">
        <v>10.1</v>
      </c>
      <c r="AQ143" s="25">
        <v>34.9</v>
      </c>
      <c r="AR143" s="25">
        <v>47</v>
      </c>
      <c r="AS143" s="25">
        <v>207.4</v>
      </c>
      <c r="AT143" s="101">
        <v>202.3</v>
      </c>
      <c r="AU143" s="100">
        <v>111.4</v>
      </c>
      <c r="AV143" s="54">
        <v>37.5</v>
      </c>
      <c r="AW143" s="54">
        <v>40</v>
      </c>
      <c r="AX143" s="54">
        <v>33</v>
      </c>
      <c r="AY143" s="3" t="s">
        <v>85</v>
      </c>
      <c r="AZ143" s="98" t="str">
        <f>_xlfn.IFNA(VLOOKUP(AY143,ACCESSORIES!F:J,5,FALSE),"N/A")</f>
        <v>N/A</v>
      </c>
      <c r="BA143" s="3" t="s">
        <v>85</v>
      </c>
      <c r="BB143" s="98" t="str">
        <f>_xlfn.IFNA(VLOOKUP(BA143,ACCESSORIES!F:J,5,FALSE),"N/A")</f>
        <v>N/A</v>
      </c>
      <c r="BC143" s="77">
        <v>35.053499687395529</v>
      </c>
      <c r="BD143" s="56">
        <v>20.236220472440898</v>
      </c>
      <c r="BE143" s="56">
        <v>20.236220472440898</v>
      </c>
      <c r="BF143" s="56">
        <v>11.417322834645701</v>
      </c>
      <c r="BG143" s="378">
        <f t="shared" si="18"/>
        <v>7.6616839999999839E-2</v>
      </c>
      <c r="BH143" s="80">
        <v>36</v>
      </c>
      <c r="BI143" s="114" t="s">
        <v>3532</v>
      </c>
      <c r="BJ143" s="50" t="s">
        <v>4050</v>
      </c>
      <c r="BK143" s="81" t="s">
        <v>5508</v>
      </c>
      <c r="BL143" s="81" t="s">
        <v>4066</v>
      </c>
      <c r="BM143" s="81" t="s">
        <v>4836</v>
      </c>
      <c r="BN143" s="81" t="s">
        <v>5506</v>
      </c>
      <c r="BO143" s="81" t="s">
        <v>5509</v>
      </c>
      <c r="BP143" s="81" t="s">
        <v>5510</v>
      </c>
      <c r="BQ143" s="81" t="s">
        <v>5511</v>
      </c>
      <c r="BR143" s="81" t="s">
        <v>4068</v>
      </c>
      <c r="BS143" s="81"/>
      <c r="BT143" s="81"/>
      <c r="BU143" s="313"/>
      <c r="BV143" s="325"/>
      <c r="BW143" s="313"/>
      <c r="BX143" s="325"/>
      <c r="BY143" s="93" t="str">
        <f t="shared" si="19"/>
        <v>MR305 NV, 17x8.5, 0mm Offset, 5x150, 116.5mm Centerbore, Matte Black - Gloss Black Lip</v>
      </c>
      <c r="BZ143" s="81" t="s">
        <v>3878</v>
      </c>
      <c r="CA143" s="81" t="s">
        <v>3879</v>
      </c>
      <c r="CB143" s="81" t="str">
        <f t="shared" si="20"/>
        <v>STREET (3XX)</v>
      </c>
    </row>
    <row r="144" spans="1:80" s="38" customFormat="1" ht="15" customHeight="1">
      <c r="A144" s="22">
        <f t="shared" si="14"/>
        <v>142</v>
      </c>
      <c r="B144" s="99" t="s">
        <v>84</v>
      </c>
      <c r="C144" s="99" t="s">
        <v>1072</v>
      </c>
      <c r="D144" s="5" t="s">
        <v>2354</v>
      </c>
      <c r="E144" s="136" t="str">
        <f>CONCATENATE(LEFT(D144,5),VLOOKUP(CONCATENATE(N144,"x",O144),'PART NUMBER GUIDE'!$B$9:$C$49,2,FALSE),VLOOKUP(CONCATENATE(P144, V144), 'PART NUMBER GUIDE'!$Q$6:$R$91, 2, FALSE),VLOOKUP(Y144,'PART NUMBER GUIDE'!$J$8:$K$43,2, FALSE),IF(U144="N/A",IF(ABS(S144)&lt;10,"0"&amp;ABS(S144),ABS(S144)),CONCATENATE(LEFT(U144,1),RIGHT(U144,1))), F144, G144)</f>
        <v>MR30578558525</v>
      </c>
      <c r="F144" s="90"/>
      <c r="G144" s="90"/>
      <c r="H144" s="79" t="s">
        <v>5149</v>
      </c>
      <c r="I144" s="318">
        <v>44351</v>
      </c>
      <c r="J144" s="85" t="s">
        <v>1265</v>
      </c>
      <c r="K144" s="342">
        <v>299</v>
      </c>
      <c r="L144" s="92">
        <f t="shared" si="15"/>
        <v>299</v>
      </c>
      <c r="M144" s="344"/>
      <c r="N144" s="5">
        <v>17</v>
      </c>
      <c r="O144" s="8">
        <v>8.5</v>
      </c>
      <c r="P144" s="99" t="str">
        <f t="shared" si="16"/>
        <v>5x150</v>
      </c>
      <c r="Q144" s="3">
        <v>5</v>
      </c>
      <c r="R144" s="3">
        <v>150</v>
      </c>
      <c r="S144" s="3">
        <v>25</v>
      </c>
      <c r="T144" s="16">
        <v>5.7</v>
      </c>
      <c r="U144" s="100" t="s">
        <v>85</v>
      </c>
      <c r="V144" s="16">
        <v>116.5</v>
      </c>
      <c r="W144" s="16">
        <v>29.1</v>
      </c>
      <c r="X144" s="51">
        <v>2500</v>
      </c>
      <c r="Y144" s="78" t="s">
        <v>2294</v>
      </c>
      <c r="Z144" s="79" t="s">
        <v>2987</v>
      </c>
      <c r="AA144" s="51" t="str">
        <f t="shared" si="17"/>
        <v>17x8.5, 5x150, 25 OS</v>
      </c>
      <c r="AB144" s="80" t="s">
        <v>1600</v>
      </c>
      <c r="AC144" s="89">
        <f>_xlfn.IFNA(VLOOKUP(AB144,ACCESSORIES!F:J,5,FALSE),"N/A")</f>
        <v>33</v>
      </c>
      <c r="AD144" s="87" t="s">
        <v>85</v>
      </c>
      <c r="AE144" s="87" t="s">
        <v>85</v>
      </c>
      <c r="AF144" s="99" t="s">
        <v>3003</v>
      </c>
      <c r="AG144" s="80" t="s">
        <v>1938</v>
      </c>
      <c r="AH144" s="9">
        <f>_xlfn.IFNA(VLOOKUP(AG144,ACCESSORIES!F:J,5,FALSE),"N/A")</f>
        <v>1.1000000000000001</v>
      </c>
      <c r="AI144" s="99" t="s">
        <v>266</v>
      </c>
      <c r="AJ144" s="99" t="s">
        <v>85</v>
      </c>
      <c r="AK144" s="40" t="str">
        <f>_xlfn.IFNA(VLOOKUP(AJ144,ACCESSORIES!F:J,5,FALSE),"N/A")</f>
        <v>N/A</v>
      </c>
      <c r="AL144" s="99" t="s">
        <v>85</v>
      </c>
      <c r="AM144" s="99">
        <v>16.2</v>
      </c>
      <c r="AN144" s="99">
        <v>180</v>
      </c>
      <c r="AO144" s="25">
        <v>0</v>
      </c>
      <c r="AP144" s="25">
        <v>22.8</v>
      </c>
      <c r="AQ144" s="25">
        <v>33.5</v>
      </c>
      <c r="AR144" s="25">
        <v>39.4</v>
      </c>
      <c r="AS144" s="25">
        <v>209.8</v>
      </c>
      <c r="AT144" s="101">
        <v>200.5</v>
      </c>
      <c r="AU144" s="100">
        <v>110.7</v>
      </c>
      <c r="AV144" s="54">
        <v>46.7</v>
      </c>
      <c r="AW144" s="54">
        <v>46.7</v>
      </c>
      <c r="AX144" s="54">
        <v>30</v>
      </c>
      <c r="AY144" s="3" t="s">
        <v>85</v>
      </c>
      <c r="AZ144" s="98" t="str">
        <f>_xlfn.IFNA(VLOOKUP(AY144,ACCESSORIES!F:J,5,FALSE),"N/A")</f>
        <v>N/A</v>
      </c>
      <c r="BA144" s="3" t="s">
        <v>85</v>
      </c>
      <c r="BB144" s="98" t="str">
        <f>_xlfn.IFNA(VLOOKUP(BA144,ACCESSORIES!F:J,5,FALSE),"N/A")</f>
        <v>N/A</v>
      </c>
      <c r="BC144" s="77">
        <v>33.179570458824074</v>
      </c>
      <c r="BD144" s="56">
        <v>20.236220472440898</v>
      </c>
      <c r="BE144" s="56">
        <v>20.236220472440898</v>
      </c>
      <c r="BF144" s="56">
        <v>11.417322834645701</v>
      </c>
      <c r="BG144" s="378">
        <f t="shared" si="18"/>
        <v>7.6616839999999839E-2</v>
      </c>
      <c r="BH144" s="80">
        <v>36</v>
      </c>
      <c r="BI144" s="114" t="s">
        <v>3532</v>
      </c>
      <c r="BJ144" s="50" t="s">
        <v>4050</v>
      </c>
      <c r="BK144" s="81" t="s">
        <v>4066</v>
      </c>
      <c r="BL144" s="81" t="s">
        <v>4836</v>
      </c>
      <c r="BM144" s="81" t="s">
        <v>5506</v>
      </c>
      <c r="BN144" s="81" t="s">
        <v>5507</v>
      </c>
      <c r="BO144" s="81" t="s">
        <v>5477</v>
      </c>
      <c r="BP144" s="81" t="s">
        <v>5504</v>
      </c>
      <c r="BQ144" s="81" t="s">
        <v>4068</v>
      </c>
      <c r="BR144" s="81"/>
      <c r="BS144" s="81"/>
      <c r="BT144" s="81"/>
      <c r="BU144" s="313" t="s">
        <v>6466</v>
      </c>
      <c r="BV144" s="377" t="s">
        <v>8479</v>
      </c>
      <c r="BW144" s="313" t="s">
        <v>6468</v>
      </c>
      <c r="BX144" s="377" t="s">
        <v>8480</v>
      </c>
      <c r="BY144" s="93" t="str">
        <f t="shared" si="19"/>
        <v>MR305 NV, 17x8.5, +25mm Offset, 5x150, 116.5mm Centerbore, Matte Black</v>
      </c>
      <c r="BZ144" s="81" t="s">
        <v>3878</v>
      </c>
      <c r="CA144" s="81" t="s">
        <v>3879</v>
      </c>
      <c r="CB144" s="81" t="str">
        <f t="shared" si="20"/>
        <v>STREET (3XX)</v>
      </c>
    </row>
    <row r="145" spans="1:80" s="38" customFormat="1" ht="15" customHeight="1">
      <c r="A145" s="22">
        <f t="shared" si="14"/>
        <v>143</v>
      </c>
      <c r="B145" s="99" t="s">
        <v>84</v>
      </c>
      <c r="C145" s="99" t="s">
        <v>1072</v>
      </c>
      <c r="D145" s="5" t="s">
        <v>2354</v>
      </c>
      <c r="E145" s="136" t="str">
        <f>CONCATENATE(LEFT(D145,5),VLOOKUP(CONCATENATE(N145,"x",O145),'PART NUMBER GUIDE'!$B$9:$C$49,2,FALSE),VLOOKUP(CONCATENATE(P145, V145), 'PART NUMBER GUIDE'!$Q$6:$R$91, 2, FALSE),VLOOKUP(Y145,'PART NUMBER GUIDE'!$J$8:$K$43,2, FALSE),IF(U145="N/A",IF(ABS(S145)&lt;10,"0"&amp;ABS(S145),ABS(S145)),CONCATENATE(LEFT(U145,1),RIGHT(U145,1))), F145, G145)</f>
        <v>MR30578558925</v>
      </c>
      <c r="F145" s="90"/>
      <c r="G145" s="90"/>
      <c r="H145" s="79" t="s">
        <v>5150</v>
      </c>
      <c r="I145" s="318">
        <v>44351</v>
      </c>
      <c r="J145" s="85" t="s">
        <v>1265</v>
      </c>
      <c r="K145" s="342">
        <v>319</v>
      </c>
      <c r="L145" s="92">
        <f t="shared" si="15"/>
        <v>319</v>
      </c>
      <c r="M145" s="344"/>
      <c r="N145" s="5">
        <v>17</v>
      </c>
      <c r="O145" s="8">
        <v>8.5</v>
      </c>
      <c r="P145" s="99" t="str">
        <f t="shared" si="16"/>
        <v>5x150</v>
      </c>
      <c r="Q145" s="3">
        <v>5</v>
      </c>
      <c r="R145" s="3">
        <v>150</v>
      </c>
      <c r="S145" s="3">
        <v>25</v>
      </c>
      <c r="T145" s="16">
        <v>5.7</v>
      </c>
      <c r="U145" s="100" t="s">
        <v>85</v>
      </c>
      <c r="V145" s="16">
        <v>116.5</v>
      </c>
      <c r="W145" s="16">
        <v>29</v>
      </c>
      <c r="X145" s="51">
        <v>2500</v>
      </c>
      <c r="Y145" s="78" t="s">
        <v>5463</v>
      </c>
      <c r="Z145" s="78" t="s">
        <v>2988</v>
      </c>
      <c r="AA145" s="51" t="str">
        <f t="shared" si="17"/>
        <v>17x8.5, 5x150, 25 OS</v>
      </c>
      <c r="AB145" s="80" t="s">
        <v>1600</v>
      </c>
      <c r="AC145" s="89">
        <f>_xlfn.IFNA(VLOOKUP(AB145,ACCESSORIES!F:J,5,FALSE),"N/A")</f>
        <v>33</v>
      </c>
      <c r="AD145" s="87" t="s">
        <v>85</v>
      </c>
      <c r="AE145" s="87" t="s">
        <v>85</v>
      </c>
      <c r="AF145" s="99" t="s">
        <v>3003</v>
      </c>
      <c r="AG145" s="80" t="s">
        <v>1938</v>
      </c>
      <c r="AH145" s="9">
        <f>_xlfn.IFNA(VLOOKUP(AG145,ACCESSORIES!F:J,5,FALSE),"N/A")</f>
        <v>1.1000000000000001</v>
      </c>
      <c r="AI145" s="99" t="s">
        <v>266</v>
      </c>
      <c r="AJ145" s="99" t="s">
        <v>85</v>
      </c>
      <c r="AK145" s="40" t="str">
        <f>_xlfn.IFNA(VLOOKUP(AJ145,ACCESSORIES!F:J,5,FALSE),"N/A")</f>
        <v>N/A</v>
      </c>
      <c r="AL145" s="99" t="s">
        <v>85</v>
      </c>
      <c r="AM145" s="99">
        <v>16.2</v>
      </c>
      <c r="AN145" s="99">
        <v>180</v>
      </c>
      <c r="AO145" s="25">
        <v>0</v>
      </c>
      <c r="AP145" s="25">
        <v>22.8</v>
      </c>
      <c r="AQ145" s="25">
        <v>33.5</v>
      </c>
      <c r="AR145" s="25">
        <v>39.4</v>
      </c>
      <c r="AS145" s="25">
        <v>209.8</v>
      </c>
      <c r="AT145" s="101">
        <v>200.5</v>
      </c>
      <c r="AU145" s="100">
        <v>110.7</v>
      </c>
      <c r="AV145" s="54">
        <v>46.7</v>
      </c>
      <c r="AW145" s="54">
        <v>46.7</v>
      </c>
      <c r="AX145" s="54">
        <v>30</v>
      </c>
      <c r="AY145" s="3" t="s">
        <v>85</v>
      </c>
      <c r="AZ145" s="98" t="str">
        <f>_xlfn.IFNA(VLOOKUP(AY145,ACCESSORIES!F:J,5,FALSE),"N/A")</f>
        <v>N/A</v>
      </c>
      <c r="BA145" s="3" t="s">
        <v>85</v>
      </c>
      <c r="BB145" s="98" t="str">
        <f>_xlfn.IFNA(VLOOKUP(BA145,ACCESSORIES!F:J,5,FALSE),"N/A")</f>
        <v>N/A</v>
      </c>
      <c r="BC145" s="77">
        <v>32.92236448627505</v>
      </c>
      <c r="BD145" s="56">
        <v>20.236220472440898</v>
      </c>
      <c r="BE145" s="56">
        <v>20.236220472440898</v>
      </c>
      <c r="BF145" s="56">
        <v>11.417322834645701</v>
      </c>
      <c r="BG145" s="378">
        <f t="shared" si="18"/>
        <v>7.6616839999999839E-2</v>
      </c>
      <c r="BH145" s="80">
        <v>36</v>
      </c>
      <c r="BI145" s="114" t="s">
        <v>3532</v>
      </c>
      <c r="BJ145" s="50" t="s">
        <v>4050</v>
      </c>
      <c r="BK145" s="81" t="s">
        <v>4066</v>
      </c>
      <c r="BL145" s="81" t="s">
        <v>4836</v>
      </c>
      <c r="BM145" s="81" t="s">
        <v>5506</v>
      </c>
      <c r="BN145" s="81" t="s">
        <v>5507</v>
      </c>
      <c r="BO145" s="81" t="s">
        <v>5477</v>
      </c>
      <c r="BP145" s="81" t="s">
        <v>5504</v>
      </c>
      <c r="BQ145" s="81" t="s">
        <v>4068</v>
      </c>
      <c r="BR145" s="81"/>
      <c r="BS145" s="81"/>
      <c r="BT145" s="81"/>
      <c r="BU145" s="313" t="s">
        <v>6461</v>
      </c>
      <c r="BV145" s="377" t="s">
        <v>8138</v>
      </c>
      <c r="BW145" s="313" t="s">
        <v>6456</v>
      </c>
      <c r="BX145" s="377" t="s">
        <v>8139</v>
      </c>
      <c r="BY145" s="93" t="str">
        <f t="shared" si="19"/>
        <v>MR305 NV, 17x8.5, +25mm Offset, 5x150, 116.5mm Centerbore, Method Bronze - Matte Black Lip</v>
      </c>
      <c r="BZ145" s="81" t="s">
        <v>3878</v>
      </c>
      <c r="CA145" s="81" t="s">
        <v>3879</v>
      </c>
      <c r="CB145" s="81" t="str">
        <f t="shared" si="20"/>
        <v>STREET (3XX)</v>
      </c>
    </row>
    <row r="146" spans="1:80" s="38" customFormat="1" ht="15" customHeight="1">
      <c r="A146" s="22">
        <f t="shared" si="14"/>
        <v>144</v>
      </c>
      <c r="B146" s="99" t="s">
        <v>84</v>
      </c>
      <c r="C146" s="99" t="s">
        <v>1072</v>
      </c>
      <c r="D146" s="5" t="s">
        <v>2354</v>
      </c>
      <c r="E146" s="91" t="str">
        <f>CONCATENATE(LEFT(D146,5),VLOOKUP(CONCATENATE(N146,"x",O146),'PART NUMBER GUIDE'!$B$9:$C$49,2,FALSE),VLOOKUP(CONCATENATE(P146, V146), 'PART NUMBER GUIDE'!$Q$6:$R$91, 2, FALSE),VLOOKUP(Y146,'PART NUMBER GUIDE'!$J$8:$K$43,2, FALSE),IF(U146="N/A",IF(ABS(S146)&lt;10,"0"&amp;ABS(S146),ABS(S146)),CONCATENATE(LEFT(U146,1),RIGHT(U146,1))), F146, G146)</f>
        <v>MR30578560300</v>
      </c>
      <c r="F146" s="90"/>
      <c r="G146" s="90"/>
      <c r="H146" s="79" t="s">
        <v>475</v>
      </c>
      <c r="I146" s="318">
        <v>41275</v>
      </c>
      <c r="J146" s="85" t="s">
        <v>1265</v>
      </c>
      <c r="K146" s="342">
        <v>299</v>
      </c>
      <c r="L146" s="92">
        <f t="shared" si="15"/>
        <v>299</v>
      </c>
      <c r="M146" s="344"/>
      <c r="N146" s="5">
        <v>17</v>
      </c>
      <c r="O146" s="8">
        <v>8.5</v>
      </c>
      <c r="P146" s="99" t="str">
        <f t="shared" si="16"/>
        <v>6x5.5</v>
      </c>
      <c r="Q146" s="3">
        <v>6</v>
      </c>
      <c r="R146" s="3">
        <v>5.5</v>
      </c>
      <c r="S146" s="3">
        <v>0</v>
      </c>
      <c r="T146" s="16">
        <v>4.75</v>
      </c>
      <c r="U146" s="100" t="s">
        <v>85</v>
      </c>
      <c r="V146" s="16">
        <v>108</v>
      </c>
      <c r="W146" s="8">
        <v>30.2</v>
      </c>
      <c r="X146" s="51">
        <v>2650</v>
      </c>
      <c r="Y146" s="78" t="s">
        <v>5456</v>
      </c>
      <c r="Z146" s="78" t="s">
        <v>2990</v>
      </c>
      <c r="AA146" s="51" t="str">
        <f t="shared" si="17"/>
        <v>17x8.5, 6x5.5, 0 OS</v>
      </c>
      <c r="AB146" s="80" t="s">
        <v>1597</v>
      </c>
      <c r="AC146" s="89">
        <f>_xlfn.IFNA(VLOOKUP(AB146,ACCESSORIES!F:J,5,FALSE),"N/A")</f>
        <v>33</v>
      </c>
      <c r="AD146" s="87" t="s">
        <v>85</v>
      </c>
      <c r="AE146" s="87" t="s">
        <v>85</v>
      </c>
      <c r="AF146" s="99" t="s">
        <v>3001</v>
      </c>
      <c r="AG146" s="80" t="s">
        <v>1938</v>
      </c>
      <c r="AH146" s="9">
        <f>_xlfn.IFNA(VLOOKUP(AG146,ACCESSORIES!F:J,5,FALSE),"N/A")</f>
        <v>1.1000000000000001</v>
      </c>
      <c r="AI146" s="99" t="s">
        <v>266</v>
      </c>
      <c r="AJ146" s="99" t="s">
        <v>85</v>
      </c>
      <c r="AK146" s="40" t="str">
        <f>_xlfn.IFNA(VLOOKUP(AJ146,ACCESSORIES!F:J,5,FALSE),"N/A")</f>
        <v>N/A</v>
      </c>
      <c r="AL146" s="99" t="s">
        <v>85</v>
      </c>
      <c r="AM146" s="99">
        <v>16.2</v>
      </c>
      <c r="AN146" s="99">
        <v>170</v>
      </c>
      <c r="AO146" s="25">
        <v>5.9</v>
      </c>
      <c r="AP146" s="25">
        <v>17.899999999999999</v>
      </c>
      <c r="AQ146" s="25">
        <v>34.799999999999997</v>
      </c>
      <c r="AR146" s="25">
        <v>46.9</v>
      </c>
      <c r="AS146" s="25">
        <v>207.8</v>
      </c>
      <c r="AT146" s="101">
        <v>202.6</v>
      </c>
      <c r="AU146" s="100">
        <v>107</v>
      </c>
      <c r="AV146" s="54">
        <v>41</v>
      </c>
      <c r="AW146" s="54">
        <v>74</v>
      </c>
      <c r="AX146" s="54">
        <v>33</v>
      </c>
      <c r="AY146" s="3" t="s">
        <v>85</v>
      </c>
      <c r="AZ146" s="98" t="str">
        <f>_xlfn.IFNA(VLOOKUP(AY146,ACCESSORIES!F:J,5,FALSE),"N/A")</f>
        <v>N/A</v>
      </c>
      <c r="BA146" s="3" t="s">
        <v>85</v>
      </c>
      <c r="BB146" s="98" t="str">
        <f>_xlfn.IFNA(VLOOKUP(BA146,ACCESSORIES!F:J,5,FALSE),"N/A")</f>
        <v>N/A</v>
      </c>
      <c r="BC146" s="77">
        <v>34.888152990756879</v>
      </c>
      <c r="BD146" s="56">
        <v>20.236220472440898</v>
      </c>
      <c r="BE146" s="56">
        <v>20.236220472440898</v>
      </c>
      <c r="BF146" s="56">
        <v>11.417322834645701</v>
      </c>
      <c r="BG146" s="378">
        <f t="shared" si="18"/>
        <v>7.6616839999999839E-2</v>
      </c>
      <c r="BH146" s="80">
        <v>36</v>
      </c>
      <c r="BI146" s="114" t="s">
        <v>3532</v>
      </c>
      <c r="BJ146" s="50" t="s">
        <v>4050</v>
      </c>
      <c r="BK146" s="81" t="s">
        <v>4066</v>
      </c>
      <c r="BL146" s="81" t="s">
        <v>4836</v>
      </c>
      <c r="BM146" s="81" t="s">
        <v>5506</v>
      </c>
      <c r="BN146" s="81" t="s">
        <v>5507</v>
      </c>
      <c r="BO146" s="81" t="s">
        <v>5477</v>
      </c>
      <c r="BP146" s="81" t="s">
        <v>5504</v>
      </c>
      <c r="BQ146" s="81" t="s">
        <v>4068</v>
      </c>
      <c r="BR146" s="81"/>
      <c r="BS146" s="81"/>
      <c r="BT146" s="81"/>
      <c r="BU146" s="313" t="s">
        <v>6477</v>
      </c>
      <c r="BV146" s="377" t="s">
        <v>8159</v>
      </c>
      <c r="BW146" s="313" t="s">
        <v>6478</v>
      </c>
      <c r="BX146" s="377" t="s">
        <v>8158</v>
      </c>
      <c r="BY146" s="93" t="str">
        <f t="shared" si="19"/>
        <v>MR305 NV, 17x8.5, 0mm Offset, 6x5.5, 108mm Centerbore, Machined - Matte Black Lip</v>
      </c>
      <c r="BZ146" s="81" t="s">
        <v>3878</v>
      </c>
      <c r="CA146" s="81" t="s">
        <v>3879</v>
      </c>
      <c r="CB146" s="81" t="str">
        <f t="shared" si="20"/>
        <v>STREET (3XX)</v>
      </c>
    </row>
    <row r="147" spans="1:80" s="38" customFormat="1" ht="15" customHeight="1">
      <c r="A147" s="22">
        <f t="shared" si="14"/>
        <v>145</v>
      </c>
      <c r="B147" s="99" t="s">
        <v>84</v>
      </c>
      <c r="C147" s="99" t="s">
        <v>1072</v>
      </c>
      <c r="D147" s="5" t="s">
        <v>2354</v>
      </c>
      <c r="E147" s="91" t="str">
        <f>CONCATENATE(LEFT(D147,5),VLOOKUP(CONCATENATE(N147,"x",O147),'PART NUMBER GUIDE'!$B$9:$C$49,2,FALSE),VLOOKUP(CONCATENATE(P147, V147), 'PART NUMBER GUIDE'!$Q$6:$R$91, 2, FALSE),VLOOKUP(Y147,'PART NUMBER GUIDE'!$J$8:$K$43,2, FALSE),IF(U147="N/A",IF(ABS(S147)&lt;10,"0"&amp;ABS(S147),ABS(S147)),CONCATENATE(LEFT(U147,1),RIGHT(U147,1))), F147, G147)</f>
        <v>MR30578560500</v>
      </c>
      <c r="F147" s="90"/>
      <c r="G147" s="90"/>
      <c r="H147" s="79" t="s">
        <v>476</v>
      </c>
      <c r="I147" s="318">
        <v>41275</v>
      </c>
      <c r="J147" s="85" t="s">
        <v>1265</v>
      </c>
      <c r="K147" s="342">
        <v>299</v>
      </c>
      <c r="L147" s="92">
        <f t="shared" si="15"/>
        <v>299</v>
      </c>
      <c r="M147" s="344"/>
      <c r="N147" s="5">
        <v>17</v>
      </c>
      <c r="O147" s="8">
        <v>8.5</v>
      </c>
      <c r="P147" s="99" t="str">
        <f t="shared" si="16"/>
        <v>6x5.5</v>
      </c>
      <c r="Q147" s="3">
        <v>6</v>
      </c>
      <c r="R147" s="3">
        <v>5.5</v>
      </c>
      <c r="S147" s="3">
        <v>0</v>
      </c>
      <c r="T147" s="16">
        <v>4.75</v>
      </c>
      <c r="U147" s="100" t="s">
        <v>85</v>
      </c>
      <c r="V147" s="16">
        <v>108</v>
      </c>
      <c r="W147" s="8">
        <v>31.23</v>
      </c>
      <c r="X147" s="51">
        <v>2650</v>
      </c>
      <c r="Y147" s="78" t="s">
        <v>2294</v>
      </c>
      <c r="Z147" s="79" t="s">
        <v>2987</v>
      </c>
      <c r="AA147" s="51" t="str">
        <f t="shared" si="17"/>
        <v>17x8.5, 6x5.5, 0 OS</v>
      </c>
      <c r="AB147" s="80" t="s">
        <v>1597</v>
      </c>
      <c r="AC147" s="89">
        <f>_xlfn.IFNA(VLOOKUP(AB147,ACCESSORIES!F:J,5,FALSE),"N/A")</f>
        <v>33</v>
      </c>
      <c r="AD147" s="87" t="s">
        <v>85</v>
      </c>
      <c r="AE147" s="87" t="s">
        <v>85</v>
      </c>
      <c r="AF147" s="99" t="s">
        <v>3001</v>
      </c>
      <c r="AG147" s="80" t="s">
        <v>1938</v>
      </c>
      <c r="AH147" s="9">
        <f>_xlfn.IFNA(VLOOKUP(AG147,ACCESSORIES!F:J,5,FALSE),"N/A")</f>
        <v>1.1000000000000001</v>
      </c>
      <c r="AI147" s="99" t="s">
        <v>266</v>
      </c>
      <c r="AJ147" s="99" t="s">
        <v>85</v>
      </c>
      <c r="AK147" s="40" t="str">
        <f>_xlfn.IFNA(VLOOKUP(AJ147,ACCESSORIES!F:J,5,FALSE),"N/A")</f>
        <v>N/A</v>
      </c>
      <c r="AL147" s="99" t="s">
        <v>85</v>
      </c>
      <c r="AM147" s="99">
        <v>16.2</v>
      </c>
      <c r="AN147" s="99">
        <v>170</v>
      </c>
      <c r="AO147" s="25">
        <v>5.9</v>
      </c>
      <c r="AP147" s="25">
        <v>17.899999999999999</v>
      </c>
      <c r="AQ147" s="25">
        <v>34.799999999999997</v>
      </c>
      <c r="AR147" s="25">
        <v>46.9</v>
      </c>
      <c r="AS147" s="25">
        <v>207.8</v>
      </c>
      <c r="AT147" s="101">
        <v>202.6</v>
      </c>
      <c r="AU147" s="100">
        <v>107</v>
      </c>
      <c r="AV147" s="54">
        <v>41</v>
      </c>
      <c r="AW147" s="54">
        <v>74</v>
      </c>
      <c r="AX147" s="54">
        <v>33</v>
      </c>
      <c r="AY147" s="3" t="s">
        <v>85</v>
      </c>
      <c r="AZ147" s="98" t="str">
        <f>_xlfn.IFNA(VLOOKUP(AY147,ACCESSORIES!F:J,5,FALSE),"N/A")</f>
        <v>N/A</v>
      </c>
      <c r="BA147" s="3" t="s">
        <v>85</v>
      </c>
      <c r="BB147" s="98" t="str">
        <f>_xlfn.IFNA(VLOOKUP(BA147,ACCESSORIES!F:J,5,FALSE),"N/A")</f>
        <v>N/A</v>
      </c>
      <c r="BC147" s="77">
        <v>36.08232357759163</v>
      </c>
      <c r="BD147" s="56">
        <v>20.236220472440898</v>
      </c>
      <c r="BE147" s="56">
        <v>20.236220472440898</v>
      </c>
      <c r="BF147" s="56">
        <v>11.417322834645701</v>
      </c>
      <c r="BG147" s="378">
        <f t="shared" si="18"/>
        <v>7.6616839999999839E-2</v>
      </c>
      <c r="BH147" s="80">
        <v>36</v>
      </c>
      <c r="BI147" s="114" t="s">
        <v>3532</v>
      </c>
      <c r="BJ147" s="50" t="s">
        <v>4050</v>
      </c>
      <c r="BK147" s="81" t="s">
        <v>4066</v>
      </c>
      <c r="BL147" s="81" t="s">
        <v>4836</v>
      </c>
      <c r="BM147" s="81" t="s">
        <v>5506</v>
      </c>
      <c r="BN147" s="81" t="s">
        <v>5507</v>
      </c>
      <c r="BO147" s="81" t="s">
        <v>5477</v>
      </c>
      <c r="BP147" s="81" t="s">
        <v>5504</v>
      </c>
      <c r="BQ147" s="81" t="s">
        <v>4068</v>
      </c>
      <c r="BR147" s="81"/>
      <c r="BS147" s="81"/>
      <c r="BT147" s="81"/>
      <c r="BU147" s="313" t="s">
        <v>6469</v>
      </c>
      <c r="BV147" s="377" t="s">
        <v>8180</v>
      </c>
      <c r="BW147" s="313" t="s">
        <v>6470</v>
      </c>
      <c r="BX147" s="377" t="s">
        <v>8181</v>
      </c>
      <c r="BY147" s="93" t="str">
        <f t="shared" si="19"/>
        <v>MR305 NV, 17x8.5, 0mm Offset, 6x5.5, 108mm Centerbore, Matte Black</v>
      </c>
      <c r="BZ147" s="81" t="s">
        <v>3878</v>
      </c>
      <c r="CA147" s="81" t="s">
        <v>3879</v>
      </c>
      <c r="CB147" s="81" t="str">
        <f t="shared" si="20"/>
        <v>STREET (3XX)</v>
      </c>
    </row>
    <row r="148" spans="1:80" s="38" customFormat="1" ht="15" customHeight="1">
      <c r="A148" s="22">
        <f t="shared" si="14"/>
        <v>146</v>
      </c>
      <c r="B148" s="99" t="s">
        <v>84</v>
      </c>
      <c r="C148" s="99" t="s">
        <v>1072</v>
      </c>
      <c r="D148" s="5" t="s">
        <v>2354</v>
      </c>
      <c r="E148" s="91" t="str">
        <f>CONCATENATE(LEFT(D148,5),VLOOKUP(CONCATENATE(N148,"x",O148),'PART NUMBER GUIDE'!$B$9:$C$49,2,FALSE),VLOOKUP(CONCATENATE(P148, V148), 'PART NUMBER GUIDE'!$Q$6:$R$91, 2, FALSE),VLOOKUP(Y148,'PART NUMBER GUIDE'!$J$8:$K$43,2, FALSE),IF(U148="N/A",IF(ABS(S148)&lt;10,"0"&amp;ABS(S148),ABS(S148)),CONCATENATE(LEFT(U148,1),RIGHT(U148,1))), F148, G148)</f>
        <v>MR30578560800</v>
      </c>
      <c r="F148" s="90"/>
      <c r="G148" s="90"/>
      <c r="H148" s="79" t="s">
        <v>5883</v>
      </c>
      <c r="I148" s="318">
        <v>44596</v>
      </c>
      <c r="J148" s="85" t="s">
        <v>1265</v>
      </c>
      <c r="K148" s="342">
        <v>319</v>
      </c>
      <c r="L148" s="92">
        <f t="shared" si="15"/>
        <v>319</v>
      </c>
      <c r="M148" s="344"/>
      <c r="N148" s="5">
        <v>17</v>
      </c>
      <c r="O148" s="8">
        <v>8.5</v>
      </c>
      <c r="P148" s="99" t="str">
        <f t="shared" si="16"/>
        <v>6x5.5</v>
      </c>
      <c r="Q148" s="3">
        <v>6</v>
      </c>
      <c r="R148" s="3">
        <v>5.5</v>
      </c>
      <c r="S148" s="3">
        <v>0</v>
      </c>
      <c r="T148" s="16">
        <v>4.75</v>
      </c>
      <c r="U148" s="100" t="s">
        <v>85</v>
      </c>
      <c r="V148" s="16">
        <v>108</v>
      </c>
      <c r="W148" s="8">
        <v>30.2</v>
      </c>
      <c r="X148" s="51">
        <v>2650</v>
      </c>
      <c r="Y148" s="78" t="s">
        <v>5693</v>
      </c>
      <c r="Z148" s="78" t="s">
        <v>2992</v>
      </c>
      <c r="AA148" s="51" t="str">
        <f t="shared" si="17"/>
        <v>17x8.5, 6x5.5, 0 OS</v>
      </c>
      <c r="AB148" s="80" t="s">
        <v>1597</v>
      </c>
      <c r="AC148" s="89">
        <f>_xlfn.IFNA(VLOOKUP(AB148,ACCESSORIES!F:J,5,FALSE),"N/A")</f>
        <v>33</v>
      </c>
      <c r="AD148" s="87" t="s">
        <v>85</v>
      </c>
      <c r="AE148" s="87" t="s">
        <v>85</v>
      </c>
      <c r="AF148" s="99" t="s">
        <v>3001</v>
      </c>
      <c r="AG148" s="80" t="s">
        <v>1938</v>
      </c>
      <c r="AH148" s="9">
        <f>_xlfn.IFNA(VLOOKUP(AG148,ACCESSORIES!F:J,5,FALSE),"N/A")</f>
        <v>1.1000000000000001</v>
      </c>
      <c r="AI148" s="99" t="s">
        <v>266</v>
      </c>
      <c r="AJ148" s="99" t="s">
        <v>85</v>
      </c>
      <c r="AK148" s="40" t="str">
        <f>_xlfn.IFNA(VLOOKUP(AJ148,ACCESSORIES!F:J,5,FALSE),"N/A")</f>
        <v>N/A</v>
      </c>
      <c r="AL148" s="99" t="s">
        <v>85</v>
      </c>
      <c r="AM148" s="99">
        <v>16.2</v>
      </c>
      <c r="AN148" s="99">
        <v>170</v>
      </c>
      <c r="AO148" s="25">
        <v>5.9</v>
      </c>
      <c r="AP148" s="25">
        <v>17.899999999999999</v>
      </c>
      <c r="AQ148" s="25">
        <v>34.799999999999997</v>
      </c>
      <c r="AR148" s="25">
        <v>46.9</v>
      </c>
      <c r="AS148" s="25">
        <v>207.8</v>
      </c>
      <c r="AT148" s="101">
        <v>202.6</v>
      </c>
      <c r="AU148" s="100">
        <v>107</v>
      </c>
      <c r="AV148" s="389">
        <v>41</v>
      </c>
      <c r="AW148" s="389">
        <v>74</v>
      </c>
      <c r="AX148" s="54">
        <v>33</v>
      </c>
      <c r="AY148" s="3" t="s">
        <v>85</v>
      </c>
      <c r="AZ148" s="98" t="str">
        <f>_xlfn.IFNA(VLOOKUP(AY148,ACCESSORIES!F:J,5,FALSE),"N/A")</f>
        <v>N/A</v>
      </c>
      <c r="BA148" s="3" t="s">
        <v>85</v>
      </c>
      <c r="BB148" s="98" t="str">
        <f>_xlfn.IFNA(VLOOKUP(BA148,ACCESSORIES!F:J,5,FALSE),"N/A")</f>
        <v>N/A</v>
      </c>
      <c r="BC148" s="77">
        <v>35.16373081848797</v>
      </c>
      <c r="BD148" s="56">
        <v>20.236220472440898</v>
      </c>
      <c r="BE148" s="56">
        <v>20.236220472440898</v>
      </c>
      <c r="BF148" s="56">
        <v>11.417322834645701</v>
      </c>
      <c r="BG148" s="378">
        <f t="shared" si="18"/>
        <v>7.6616839999999839E-2</v>
      </c>
      <c r="BH148" s="80">
        <v>36</v>
      </c>
      <c r="BI148" s="114" t="s">
        <v>3532</v>
      </c>
      <c r="BJ148" s="50" t="s">
        <v>4050</v>
      </c>
      <c r="BK148" s="81" t="s">
        <v>4066</v>
      </c>
      <c r="BL148" s="81" t="s">
        <v>4836</v>
      </c>
      <c r="BM148" s="81" t="s">
        <v>5506</v>
      </c>
      <c r="BN148" s="81" t="s">
        <v>5507</v>
      </c>
      <c r="BO148" s="81" t="s">
        <v>5477</v>
      </c>
      <c r="BP148" s="81" t="s">
        <v>5504</v>
      </c>
      <c r="BQ148" s="81" t="s">
        <v>4068</v>
      </c>
      <c r="BR148" s="81"/>
      <c r="BS148" s="81"/>
      <c r="BT148" s="81"/>
      <c r="BU148" s="313" t="s">
        <v>6464</v>
      </c>
      <c r="BV148" s="377" t="s">
        <v>8498</v>
      </c>
      <c r="BW148" s="313" t="s">
        <v>6455</v>
      </c>
      <c r="BX148" s="377" t="s">
        <v>8499</v>
      </c>
      <c r="BY148" s="93" t="str">
        <f t="shared" si="19"/>
        <v>MR305 NV, 17x8.5, 0mm Offset, 6x5.5, 108mm Centerbore, Titanium - Matte Black Lip</v>
      </c>
      <c r="BZ148" s="81" t="s">
        <v>3878</v>
      </c>
      <c r="CA148" s="81" t="s">
        <v>3879</v>
      </c>
      <c r="CB148" s="81" t="str">
        <f t="shared" si="20"/>
        <v>STREET (3XX)</v>
      </c>
    </row>
    <row r="149" spans="1:80" s="38" customFormat="1" ht="15" customHeight="1">
      <c r="A149" s="22">
        <f t="shared" si="14"/>
        <v>147</v>
      </c>
      <c r="B149" s="99" t="s">
        <v>84</v>
      </c>
      <c r="C149" s="99" t="s">
        <v>1072</v>
      </c>
      <c r="D149" s="5" t="s">
        <v>2354</v>
      </c>
      <c r="E149" s="91" t="str">
        <f>CONCATENATE(LEFT(D149,5),VLOOKUP(CONCATENATE(N149,"x",O149),'PART NUMBER GUIDE'!$B$9:$C$49,2,FALSE),VLOOKUP(CONCATENATE(P149, V149), 'PART NUMBER GUIDE'!$Q$6:$R$91, 2, FALSE),VLOOKUP(Y149,'PART NUMBER GUIDE'!$J$8:$K$43,2, FALSE),IF(U149="N/A",IF(ABS(S149)&lt;10,"0"&amp;ABS(S149),ABS(S149)),CONCATENATE(LEFT(U149,1),RIGHT(U149,1))), F149, G149)</f>
        <v>MR30578560900</v>
      </c>
      <c r="F149" s="90"/>
      <c r="G149" s="90"/>
      <c r="H149" s="79" t="s">
        <v>477</v>
      </c>
      <c r="I149" s="318">
        <v>41275</v>
      </c>
      <c r="J149" s="85" t="s">
        <v>1265</v>
      </c>
      <c r="K149" s="342">
        <v>319</v>
      </c>
      <c r="L149" s="92">
        <f t="shared" si="15"/>
        <v>319</v>
      </c>
      <c r="M149" s="344"/>
      <c r="N149" s="5">
        <v>17</v>
      </c>
      <c r="O149" s="8">
        <v>8.5</v>
      </c>
      <c r="P149" s="99" t="str">
        <f t="shared" si="16"/>
        <v>6x5.5</v>
      </c>
      <c r="Q149" s="3">
        <v>6</v>
      </c>
      <c r="R149" s="3">
        <v>5.5</v>
      </c>
      <c r="S149" s="3">
        <v>0</v>
      </c>
      <c r="T149" s="16">
        <v>4.75</v>
      </c>
      <c r="U149" s="100" t="s">
        <v>85</v>
      </c>
      <c r="V149" s="16">
        <v>108</v>
      </c>
      <c r="W149" s="8">
        <v>30.35</v>
      </c>
      <c r="X149" s="51">
        <v>2650</v>
      </c>
      <c r="Y149" s="78" t="s">
        <v>5463</v>
      </c>
      <c r="Z149" s="78" t="s">
        <v>2988</v>
      </c>
      <c r="AA149" s="51" t="str">
        <f t="shared" si="17"/>
        <v>17x8.5, 6x5.5, 0 OS</v>
      </c>
      <c r="AB149" s="80" t="s">
        <v>1597</v>
      </c>
      <c r="AC149" s="89">
        <f>_xlfn.IFNA(VLOOKUP(AB149,ACCESSORIES!F:J,5,FALSE),"N/A")</f>
        <v>33</v>
      </c>
      <c r="AD149" s="87" t="s">
        <v>85</v>
      </c>
      <c r="AE149" s="87" t="s">
        <v>85</v>
      </c>
      <c r="AF149" s="99" t="s">
        <v>3001</v>
      </c>
      <c r="AG149" s="80" t="s">
        <v>1938</v>
      </c>
      <c r="AH149" s="9">
        <f>_xlfn.IFNA(VLOOKUP(AG149,ACCESSORIES!F:J,5,FALSE),"N/A")</f>
        <v>1.1000000000000001</v>
      </c>
      <c r="AI149" s="99" t="s">
        <v>266</v>
      </c>
      <c r="AJ149" s="99" t="s">
        <v>85</v>
      </c>
      <c r="AK149" s="40" t="str">
        <f>_xlfn.IFNA(VLOOKUP(AJ149,ACCESSORIES!F:J,5,FALSE),"N/A")</f>
        <v>N/A</v>
      </c>
      <c r="AL149" s="99" t="s">
        <v>85</v>
      </c>
      <c r="AM149" s="99">
        <v>16.2</v>
      </c>
      <c r="AN149" s="99">
        <v>170</v>
      </c>
      <c r="AO149" s="25">
        <v>5.9</v>
      </c>
      <c r="AP149" s="25">
        <v>17.899999999999999</v>
      </c>
      <c r="AQ149" s="25">
        <v>34.799999999999997</v>
      </c>
      <c r="AR149" s="25">
        <v>46.9</v>
      </c>
      <c r="AS149" s="25">
        <v>207.8</v>
      </c>
      <c r="AT149" s="101">
        <v>202.6</v>
      </c>
      <c r="AU149" s="100">
        <v>107</v>
      </c>
      <c r="AV149" s="54">
        <v>41</v>
      </c>
      <c r="AW149" s="54">
        <v>74</v>
      </c>
      <c r="AX149" s="54">
        <v>33</v>
      </c>
      <c r="AY149" s="3" t="s">
        <v>85</v>
      </c>
      <c r="AZ149" s="98" t="str">
        <f>_xlfn.IFNA(VLOOKUP(AY149,ACCESSORIES!F:J,5,FALSE),"N/A")</f>
        <v>N/A</v>
      </c>
      <c r="BA149" s="3" t="s">
        <v>85</v>
      </c>
      <c r="BB149" s="98" t="str">
        <f>_xlfn.IFNA(VLOOKUP(BA149,ACCESSORIES!F:J,5,FALSE),"N/A")</f>
        <v>N/A</v>
      </c>
      <c r="BC149" s="77">
        <v>35.016755977031387</v>
      </c>
      <c r="BD149" s="56">
        <v>20.236220472440898</v>
      </c>
      <c r="BE149" s="56">
        <v>20.236220472440898</v>
      </c>
      <c r="BF149" s="56">
        <v>11.417322834645701</v>
      </c>
      <c r="BG149" s="378">
        <f t="shared" si="18"/>
        <v>7.6616839999999839E-2</v>
      </c>
      <c r="BH149" s="80">
        <v>36</v>
      </c>
      <c r="BI149" s="114" t="s">
        <v>3532</v>
      </c>
      <c r="BJ149" s="50" t="s">
        <v>4050</v>
      </c>
      <c r="BK149" s="81" t="s">
        <v>4066</v>
      </c>
      <c r="BL149" s="81" t="s">
        <v>4836</v>
      </c>
      <c r="BM149" s="81" t="s">
        <v>5506</v>
      </c>
      <c r="BN149" s="81" t="s">
        <v>5507</v>
      </c>
      <c r="BO149" s="81" t="s">
        <v>5477</v>
      </c>
      <c r="BP149" s="81" t="s">
        <v>5504</v>
      </c>
      <c r="BQ149" s="81" t="s">
        <v>4068</v>
      </c>
      <c r="BR149" s="81"/>
      <c r="BS149" s="81"/>
      <c r="BT149" s="81"/>
      <c r="BU149" s="313" t="s">
        <v>6459</v>
      </c>
      <c r="BV149" s="377" t="s">
        <v>8534</v>
      </c>
      <c r="BW149" s="313" t="s">
        <v>6454</v>
      </c>
      <c r="BX149" s="377" t="s">
        <v>8535</v>
      </c>
      <c r="BY149" s="93" t="str">
        <f t="shared" si="19"/>
        <v>MR305 NV, 17x8.5, 0mm Offset, 6x5.5, 108mm Centerbore, Method Bronze - Matte Black Lip</v>
      </c>
      <c r="BZ149" s="81" t="s">
        <v>3878</v>
      </c>
      <c r="CA149" s="81" t="s">
        <v>3879</v>
      </c>
      <c r="CB149" s="81" t="str">
        <f t="shared" si="20"/>
        <v>STREET (3XX)</v>
      </c>
    </row>
    <row r="150" spans="1:80" s="38" customFormat="1" ht="15" customHeight="1">
      <c r="A150" s="22">
        <f t="shared" si="14"/>
        <v>148</v>
      </c>
      <c r="B150" s="99" t="s">
        <v>84</v>
      </c>
      <c r="C150" s="99" t="s">
        <v>1072</v>
      </c>
      <c r="D150" s="5" t="s">
        <v>2354</v>
      </c>
      <c r="E150" s="91" t="str">
        <f>CONCATENATE(LEFT(D150,5),VLOOKUP(CONCATENATE(N150,"x",O150),'PART NUMBER GUIDE'!$B$9:$C$49,2,FALSE),VLOOKUP(CONCATENATE(P150, V150), 'PART NUMBER GUIDE'!$Q$6:$R$91, 2, FALSE),VLOOKUP(Y150,'PART NUMBER GUIDE'!$J$8:$K$43,2, FALSE),IF(U150="N/A",IF(ABS(S150)&lt;10,"0"&amp;ABS(S150),ABS(S150)),CONCATENATE(LEFT(U150,1),RIGHT(U150,1))), F150, G150)</f>
        <v>MR305785601000</v>
      </c>
      <c r="F150" s="90"/>
      <c r="G150" s="90"/>
      <c r="H150" s="79" t="s">
        <v>5314</v>
      </c>
      <c r="I150" s="318">
        <v>44253</v>
      </c>
      <c r="J150" s="85" t="s">
        <v>1265</v>
      </c>
      <c r="K150" s="342">
        <v>339</v>
      </c>
      <c r="L150" s="92">
        <f t="shared" si="15"/>
        <v>339</v>
      </c>
      <c r="M150" s="344"/>
      <c r="N150" s="5">
        <v>17</v>
      </c>
      <c r="O150" s="8">
        <v>8.5</v>
      </c>
      <c r="P150" s="99" t="str">
        <f t="shared" si="16"/>
        <v>6x5.5</v>
      </c>
      <c r="Q150" s="3">
        <v>6</v>
      </c>
      <c r="R150" s="3">
        <v>5.5</v>
      </c>
      <c r="S150" s="3">
        <v>0</v>
      </c>
      <c r="T150" s="16">
        <v>4.75</v>
      </c>
      <c r="U150" s="100" t="s">
        <v>85</v>
      </c>
      <c r="V150" s="16">
        <v>108</v>
      </c>
      <c r="W150" s="8">
        <v>30.57</v>
      </c>
      <c r="X150" s="51">
        <v>2650</v>
      </c>
      <c r="Y150" s="348" t="s">
        <v>5464</v>
      </c>
      <c r="Z150" s="79" t="s">
        <v>7386</v>
      </c>
      <c r="AA150" s="51" t="str">
        <f t="shared" si="17"/>
        <v>17x8.5, 6x5.5, 0 OS</v>
      </c>
      <c r="AB150" s="80" t="s">
        <v>2672</v>
      </c>
      <c r="AC150" s="89">
        <f>_xlfn.IFNA(VLOOKUP(AB150,ACCESSORIES!F:J,5,FALSE),"N/A")</f>
        <v>33</v>
      </c>
      <c r="AD150" s="87" t="s">
        <v>85</v>
      </c>
      <c r="AE150" s="87" t="s">
        <v>85</v>
      </c>
      <c r="AF150" s="99" t="s">
        <v>3001</v>
      </c>
      <c r="AG150" s="80" t="s">
        <v>1538</v>
      </c>
      <c r="AH150" s="9">
        <f>_xlfn.IFNA(VLOOKUP(AG150,ACCESSORIES!F:J,5,FALSE),"N/A")</f>
        <v>1.1000000000000001</v>
      </c>
      <c r="AI150" s="99" t="s">
        <v>266</v>
      </c>
      <c r="AJ150" s="99" t="s">
        <v>85</v>
      </c>
      <c r="AK150" s="40" t="str">
        <f>_xlfn.IFNA(VLOOKUP(AJ150,ACCESSORIES!F:J,5,FALSE),"N/A")</f>
        <v>N/A</v>
      </c>
      <c r="AL150" s="99" t="s">
        <v>85</v>
      </c>
      <c r="AM150" s="99">
        <v>16.2</v>
      </c>
      <c r="AN150" s="99">
        <v>170</v>
      </c>
      <c r="AO150" s="25">
        <v>5.9</v>
      </c>
      <c r="AP150" s="25">
        <v>17.899999999999999</v>
      </c>
      <c r="AQ150" s="25">
        <v>34.799999999999997</v>
      </c>
      <c r="AR150" s="25">
        <v>46.9</v>
      </c>
      <c r="AS150" s="25">
        <v>207.8</v>
      </c>
      <c r="AT150" s="101">
        <v>202.6</v>
      </c>
      <c r="AU150" s="100">
        <v>106.7</v>
      </c>
      <c r="AV150" s="54">
        <v>23</v>
      </c>
      <c r="AW150" s="54">
        <v>38</v>
      </c>
      <c r="AX150" s="54">
        <v>33</v>
      </c>
      <c r="AY150" s="3" t="s">
        <v>85</v>
      </c>
      <c r="AZ150" s="98" t="str">
        <f>_xlfn.IFNA(VLOOKUP(AY150,ACCESSORIES!F:J,5,FALSE),"N/A")</f>
        <v>N/A</v>
      </c>
      <c r="BA150" s="3" t="s">
        <v>85</v>
      </c>
      <c r="BB150" s="98" t="str">
        <f>_xlfn.IFNA(VLOOKUP(BA150,ACCESSORIES!F:J,5,FALSE),"N/A")</f>
        <v>N/A</v>
      </c>
      <c r="BC150" s="77">
        <v>35.053499687395536</v>
      </c>
      <c r="BD150" s="56">
        <v>20.236220472440898</v>
      </c>
      <c r="BE150" s="56">
        <v>20.236220472440898</v>
      </c>
      <c r="BF150" s="56">
        <v>11.417322834645701</v>
      </c>
      <c r="BG150" s="378">
        <f t="shared" si="18"/>
        <v>7.6616839999999839E-2</v>
      </c>
      <c r="BH150" s="80">
        <v>36</v>
      </c>
      <c r="BI150" s="114" t="s">
        <v>3532</v>
      </c>
      <c r="BJ150" s="50" t="s">
        <v>4050</v>
      </c>
      <c r="BK150" s="81" t="s">
        <v>5508</v>
      </c>
      <c r="BL150" s="81" t="s">
        <v>4066</v>
      </c>
      <c r="BM150" s="81" t="s">
        <v>4836</v>
      </c>
      <c r="BN150" s="81" t="s">
        <v>5506</v>
      </c>
      <c r="BO150" s="81" t="s">
        <v>5509</v>
      </c>
      <c r="BP150" s="81" t="s">
        <v>5510</v>
      </c>
      <c r="BQ150" s="81" t="s">
        <v>5511</v>
      </c>
      <c r="BR150" s="81" t="s">
        <v>4068</v>
      </c>
      <c r="BS150" s="81"/>
      <c r="BT150" s="81"/>
      <c r="BU150" s="313" t="s">
        <v>6462</v>
      </c>
      <c r="BV150" s="377" t="s">
        <v>8407</v>
      </c>
      <c r="BW150" s="313" t="s">
        <v>6463</v>
      </c>
      <c r="BX150" s="377" t="s">
        <v>8408</v>
      </c>
      <c r="BY150" s="93" t="str">
        <f t="shared" si="19"/>
        <v>MR305 NV, 17x8.5, 0mm Offset, 6x5.5, 108mm Centerbore, Matte Black - Gloss Black Lip</v>
      </c>
      <c r="BZ150" s="81" t="s">
        <v>3878</v>
      </c>
      <c r="CA150" s="81" t="s">
        <v>3879</v>
      </c>
      <c r="CB150" s="81" t="str">
        <f t="shared" si="20"/>
        <v>STREET (3XX)</v>
      </c>
    </row>
    <row r="151" spans="1:80" s="38" customFormat="1" ht="15" customHeight="1">
      <c r="A151" s="22">
        <f t="shared" si="14"/>
        <v>149</v>
      </c>
      <c r="B151" s="99" t="s">
        <v>84</v>
      </c>
      <c r="C151" s="99" t="s">
        <v>1072</v>
      </c>
      <c r="D151" s="5" t="s">
        <v>2354</v>
      </c>
      <c r="E151" s="136" t="str">
        <f>CONCATENATE(LEFT(D151,5),VLOOKUP(CONCATENATE(N151,"x",O151),'PART NUMBER GUIDE'!$B$9:$C$49,2,FALSE),VLOOKUP(CONCATENATE(P151, V151), 'PART NUMBER GUIDE'!$Q$6:$R$91, 2, FALSE),VLOOKUP(Y151,'PART NUMBER GUIDE'!$J$8:$K$43,2, FALSE),IF(U151="N/A",IF(ABS(S151)&lt;10,"0"&amp;ABS(S151),ABS(S151)),CONCATENATE(LEFT(U151,1),RIGHT(U151,1))), F151, G151)</f>
        <v>MR30578560325</v>
      </c>
      <c r="F151" s="90"/>
      <c r="G151" s="90"/>
      <c r="H151" s="79" t="s">
        <v>5151</v>
      </c>
      <c r="I151" s="318">
        <v>44351</v>
      </c>
      <c r="J151" s="85" t="s">
        <v>1265</v>
      </c>
      <c r="K151" s="342">
        <v>299</v>
      </c>
      <c r="L151" s="92">
        <f t="shared" si="15"/>
        <v>299</v>
      </c>
      <c r="M151" s="344"/>
      <c r="N151" s="5">
        <v>17</v>
      </c>
      <c r="O151" s="8">
        <v>8.5</v>
      </c>
      <c r="P151" s="99" t="str">
        <f t="shared" si="16"/>
        <v>6x5.5</v>
      </c>
      <c r="Q151" s="3">
        <v>6</v>
      </c>
      <c r="R151" s="3">
        <v>5.5</v>
      </c>
      <c r="S151" s="3">
        <v>25</v>
      </c>
      <c r="T151" s="16">
        <v>5.7</v>
      </c>
      <c r="U151" s="100" t="s">
        <v>85</v>
      </c>
      <c r="V151" s="16">
        <v>108</v>
      </c>
      <c r="W151" s="16">
        <v>29.28</v>
      </c>
      <c r="X151" s="51">
        <v>2500</v>
      </c>
      <c r="Y151" s="78" t="s">
        <v>5456</v>
      </c>
      <c r="Z151" s="78" t="s">
        <v>2990</v>
      </c>
      <c r="AA151" s="51" t="str">
        <f t="shared" si="17"/>
        <v>17x8.5, 6x5.5, 25 OS</v>
      </c>
      <c r="AB151" s="80" t="s">
        <v>1597</v>
      </c>
      <c r="AC151" s="89">
        <f>_xlfn.IFNA(VLOOKUP(AB151,ACCESSORIES!F:J,5,FALSE),"N/A")</f>
        <v>33</v>
      </c>
      <c r="AD151" s="87" t="s">
        <v>85</v>
      </c>
      <c r="AE151" s="87" t="s">
        <v>85</v>
      </c>
      <c r="AF151" s="99" t="s">
        <v>3001</v>
      </c>
      <c r="AG151" s="80" t="s">
        <v>1938</v>
      </c>
      <c r="AH151" s="9">
        <f>_xlfn.IFNA(VLOOKUP(AG151,ACCESSORIES!F:J,5,FALSE),"N/A")</f>
        <v>1.1000000000000001</v>
      </c>
      <c r="AI151" s="99" t="s">
        <v>266</v>
      </c>
      <c r="AJ151" s="99" t="s">
        <v>85</v>
      </c>
      <c r="AK151" s="40" t="str">
        <f>_xlfn.IFNA(VLOOKUP(AJ151,ACCESSORIES!F:J,5,FALSE),"N/A")</f>
        <v>N/A</v>
      </c>
      <c r="AL151" s="99" t="s">
        <v>85</v>
      </c>
      <c r="AM151" s="99">
        <v>16.2</v>
      </c>
      <c r="AN151" s="99">
        <v>170</v>
      </c>
      <c r="AO151" s="25">
        <v>6.9</v>
      </c>
      <c r="AP151" s="25">
        <v>21.3</v>
      </c>
      <c r="AQ151" s="25">
        <v>33.5</v>
      </c>
      <c r="AR151" s="25">
        <v>39.4</v>
      </c>
      <c r="AS151" s="25">
        <v>209.8</v>
      </c>
      <c r="AT151" s="101">
        <v>200.5</v>
      </c>
      <c r="AU151" s="100">
        <v>107</v>
      </c>
      <c r="AV151" s="54">
        <v>41</v>
      </c>
      <c r="AW151" s="54">
        <v>74</v>
      </c>
      <c r="AX151" s="54">
        <v>30</v>
      </c>
      <c r="AY151" s="3" t="s">
        <v>85</v>
      </c>
      <c r="AZ151" s="98" t="str">
        <f>_xlfn.IFNA(VLOOKUP(AY151,ACCESSORIES!F:J,5,FALSE),"N/A")</f>
        <v>N/A</v>
      </c>
      <c r="BA151" s="3" t="s">
        <v>85</v>
      </c>
      <c r="BB151" s="98" t="str">
        <f>_xlfn.IFNA(VLOOKUP(BA151,ACCESSORIES!F:J,5,FALSE),"N/A")</f>
        <v>N/A</v>
      </c>
      <c r="BC151" s="77">
        <v>34.245138059384317</v>
      </c>
      <c r="BD151" s="56">
        <v>20.236220472440898</v>
      </c>
      <c r="BE151" s="56">
        <v>20.236220472440898</v>
      </c>
      <c r="BF151" s="56">
        <v>11.417322834645701</v>
      </c>
      <c r="BG151" s="378">
        <f t="shared" si="18"/>
        <v>7.6616839999999839E-2</v>
      </c>
      <c r="BH151" s="80">
        <v>36</v>
      </c>
      <c r="BI151" s="114" t="s">
        <v>3532</v>
      </c>
      <c r="BJ151" s="50" t="s">
        <v>4050</v>
      </c>
      <c r="BK151" s="81" t="s">
        <v>4066</v>
      </c>
      <c r="BL151" s="81" t="s">
        <v>4836</v>
      </c>
      <c r="BM151" s="81" t="s">
        <v>5506</v>
      </c>
      <c r="BN151" s="81" t="s">
        <v>5507</v>
      </c>
      <c r="BO151" s="81" t="s">
        <v>5477</v>
      </c>
      <c r="BP151" s="81" t="s">
        <v>5504</v>
      </c>
      <c r="BQ151" s="81" t="s">
        <v>4068</v>
      </c>
      <c r="BR151" s="81"/>
      <c r="BS151" s="81"/>
      <c r="BT151" s="81"/>
      <c r="BU151" s="313" t="s">
        <v>6477</v>
      </c>
      <c r="BV151" s="377" t="s">
        <v>8159</v>
      </c>
      <c r="BW151" s="313" t="s">
        <v>6478</v>
      </c>
      <c r="BX151" s="377" t="s">
        <v>8158</v>
      </c>
      <c r="BY151" s="93" t="str">
        <f t="shared" si="19"/>
        <v>MR305 NV, 17x8.5, +25mm Offset, 6x5.5, 108mm Centerbore, Machined - Matte Black Lip</v>
      </c>
      <c r="BZ151" s="81" t="s">
        <v>3878</v>
      </c>
      <c r="CA151" s="81" t="s">
        <v>3879</v>
      </c>
      <c r="CB151" s="81" t="str">
        <f t="shared" si="20"/>
        <v>STREET (3XX)</v>
      </c>
    </row>
    <row r="152" spans="1:80" s="38" customFormat="1" ht="15" customHeight="1">
      <c r="A152" s="22">
        <f t="shared" si="14"/>
        <v>150</v>
      </c>
      <c r="B152" s="99" t="s">
        <v>84</v>
      </c>
      <c r="C152" s="99" t="s">
        <v>1072</v>
      </c>
      <c r="D152" s="5" t="s">
        <v>2354</v>
      </c>
      <c r="E152" s="136" t="str">
        <f>CONCATENATE(LEFT(D152,5),VLOOKUP(CONCATENATE(N152,"x",O152),'PART NUMBER GUIDE'!$B$9:$C$49,2,FALSE),VLOOKUP(CONCATENATE(P152, V152), 'PART NUMBER GUIDE'!$Q$6:$R$91, 2, FALSE),VLOOKUP(Y152,'PART NUMBER GUIDE'!$J$8:$K$43,2, FALSE),IF(U152="N/A",IF(ABS(S152)&lt;10,"0"&amp;ABS(S152),ABS(S152)),CONCATENATE(LEFT(U152,1),RIGHT(U152,1))), F152, G152)</f>
        <v>MR30578560525</v>
      </c>
      <c r="F152" s="90"/>
      <c r="G152" s="90"/>
      <c r="H152" s="79" t="s">
        <v>5152</v>
      </c>
      <c r="I152" s="318">
        <v>44351</v>
      </c>
      <c r="J152" s="85" t="s">
        <v>1265</v>
      </c>
      <c r="K152" s="342">
        <v>299</v>
      </c>
      <c r="L152" s="92">
        <f t="shared" si="15"/>
        <v>299</v>
      </c>
      <c r="M152" s="344"/>
      <c r="N152" s="5">
        <v>17</v>
      </c>
      <c r="O152" s="8">
        <v>8.5</v>
      </c>
      <c r="P152" s="99" t="str">
        <f t="shared" si="16"/>
        <v>6x5.5</v>
      </c>
      <c r="Q152" s="3">
        <v>6</v>
      </c>
      <c r="R152" s="3">
        <v>5.5</v>
      </c>
      <c r="S152" s="3">
        <v>25</v>
      </c>
      <c r="T152" s="16">
        <v>5.7</v>
      </c>
      <c r="U152" s="100" t="s">
        <v>85</v>
      </c>
      <c r="V152" s="16">
        <v>108</v>
      </c>
      <c r="W152" s="16">
        <v>28.95</v>
      </c>
      <c r="X152" s="51">
        <v>2500</v>
      </c>
      <c r="Y152" s="78" t="s">
        <v>2294</v>
      </c>
      <c r="Z152" s="79" t="s">
        <v>2987</v>
      </c>
      <c r="AA152" s="51" t="str">
        <f t="shared" si="17"/>
        <v>17x8.5, 6x5.5, 25 OS</v>
      </c>
      <c r="AB152" s="80" t="s">
        <v>1597</v>
      </c>
      <c r="AC152" s="89">
        <f>_xlfn.IFNA(VLOOKUP(AB152,ACCESSORIES!F:J,5,FALSE),"N/A")</f>
        <v>33</v>
      </c>
      <c r="AD152" s="87" t="s">
        <v>85</v>
      </c>
      <c r="AE152" s="87" t="s">
        <v>85</v>
      </c>
      <c r="AF152" s="99" t="s">
        <v>3001</v>
      </c>
      <c r="AG152" s="80" t="s">
        <v>1938</v>
      </c>
      <c r="AH152" s="9">
        <f>_xlfn.IFNA(VLOOKUP(AG152,ACCESSORIES!F:J,5,FALSE),"N/A")</f>
        <v>1.1000000000000001</v>
      </c>
      <c r="AI152" s="99" t="s">
        <v>266</v>
      </c>
      <c r="AJ152" s="99" t="s">
        <v>85</v>
      </c>
      <c r="AK152" s="40" t="str">
        <f>_xlfn.IFNA(VLOOKUP(AJ152,ACCESSORIES!F:J,5,FALSE),"N/A")</f>
        <v>N/A</v>
      </c>
      <c r="AL152" s="99" t="s">
        <v>85</v>
      </c>
      <c r="AM152" s="99">
        <v>16.2</v>
      </c>
      <c r="AN152" s="99">
        <v>170</v>
      </c>
      <c r="AO152" s="25">
        <v>6.9</v>
      </c>
      <c r="AP152" s="25">
        <v>21.3</v>
      </c>
      <c r="AQ152" s="25">
        <v>33.5</v>
      </c>
      <c r="AR152" s="25">
        <v>39.4</v>
      </c>
      <c r="AS152" s="25">
        <v>209.8</v>
      </c>
      <c r="AT152" s="101">
        <v>200.5</v>
      </c>
      <c r="AU152" s="100">
        <v>107</v>
      </c>
      <c r="AV152" s="54">
        <v>41</v>
      </c>
      <c r="AW152" s="54">
        <v>74</v>
      </c>
      <c r="AX152" s="54">
        <v>30</v>
      </c>
      <c r="AY152" s="3" t="s">
        <v>85</v>
      </c>
      <c r="AZ152" s="98" t="str">
        <f>_xlfn.IFNA(VLOOKUP(AY152,ACCESSORIES!F:J,5,FALSE),"N/A")</f>
        <v>N/A</v>
      </c>
      <c r="BA152" s="3" t="s">
        <v>85</v>
      </c>
      <c r="BB152" s="98" t="str">
        <f>_xlfn.IFNA(VLOOKUP(BA152,ACCESSORIES!F:J,5,FALSE),"N/A")</f>
        <v>N/A</v>
      </c>
      <c r="BC152" s="77">
        <v>33.767469824650412</v>
      </c>
      <c r="BD152" s="56">
        <v>20.236220472440898</v>
      </c>
      <c r="BE152" s="56">
        <v>20.236220472440898</v>
      </c>
      <c r="BF152" s="56">
        <v>11.417322834645701</v>
      </c>
      <c r="BG152" s="378">
        <f t="shared" si="18"/>
        <v>7.6616839999999839E-2</v>
      </c>
      <c r="BH152" s="80">
        <v>36</v>
      </c>
      <c r="BI152" s="114" t="s">
        <v>3532</v>
      </c>
      <c r="BJ152" s="50" t="s">
        <v>4050</v>
      </c>
      <c r="BK152" s="81" t="s">
        <v>4066</v>
      </c>
      <c r="BL152" s="81" t="s">
        <v>4836</v>
      </c>
      <c r="BM152" s="81" t="s">
        <v>5506</v>
      </c>
      <c r="BN152" s="81" t="s">
        <v>5507</v>
      </c>
      <c r="BO152" s="81" t="s">
        <v>5477</v>
      </c>
      <c r="BP152" s="81" t="s">
        <v>5504</v>
      </c>
      <c r="BQ152" s="81" t="s">
        <v>4068</v>
      </c>
      <c r="BR152" s="81"/>
      <c r="BS152" s="81"/>
      <c r="BT152" s="81"/>
      <c r="BU152" s="313" t="s">
        <v>6469</v>
      </c>
      <c r="BV152" s="377" t="s">
        <v>8180</v>
      </c>
      <c r="BW152" s="313" t="s">
        <v>6470</v>
      </c>
      <c r="BX152" s="377" t="s">
        <v>8181</v>
      </c>
      <c r="BY152" s="93" t="str">
        <f t="shared" si="19"/>
        <v>MR305 NV, 17x8.5, +25mm Offset, 6x5.5, 108mm Centerbore, Matte Black</v>
      </c>
      <c r="BZ152" s="81" t="s">
        <v>3878</v>
      </c>
      <c r="CA152" s="81" t="s">
        <v>3879</v>
      </c>
      <c r="CB152" s="81" t="str">
        <f t="shared" si="20"/>
        <v>STREET (3XX)</v>
      </c>
    </row>
    <row r="153" spans="1:80" s="38" customFormat="1" ht="15" customHeight="1">
      <c r="A153" s="22">
        <f t="shared" si="14"/>
        <v>151</v>
      </c>
      <c r="B153" s="99" t="s">
        <v>84</v>
      </c>
      <c r="C153" s="99" t="s">
        <v>1072</v>
      </c>
      <c r="D153" s="5" t="s">
        <v>2354</v>
      </c>
      <c r="E153" s="91" t="str">
        <f>CONCATENATE(LEFT(D153,5),VLOOKUP(CONCATENATE(N153,"x",O153),'PART NUMBER GUIDE'!$B$9:$C$49,2,FALSE),VLOOKUP(CONCATENATE(P153, V153), 'PART NUMBER GUIDE'!$Q$6:$R$91, 2, FALSE),VLOOKUP(Y153,'PART NUMBER GUIDE'!$J$8:$K$43,2, FALSE),IF(U153="N/A",IF(ABS(S153)&lt;10,"0"&amp;ABS(S153),ABS(S153)),CONCATENATE(LEFT(U153,1),RIGHT(U153,1))), F153, G153)</f>
        <v>MR30578560825</v>
      </c>
      <c r="F153" s="90"/>
      <c r="G153" s="90"/>
      <c r="H153" s="79" t="s">
        <v>5884</v>
      </c>
      <c r="I153" s="318">
        <v>44596</v>
      </c>
      <c r="J153" s="85" t="s">
        <v>1265</v>
      </c>
      <c r="K153" s="342">
        <v>319</v>
      </c>
      <c r="L153" s="92">
        <f t="shared" si="15"/>
        <v>319</v>
      </c>
      <c r="M153" s="344"/>
      <c r="N153" s="5">
        <v>17</v>
      </c>
      <c r="O153" s="8">
        <v>8.5</v>
      </c>
      <c r="P153" s="99" t="str">
        <f t="shared" si="16"/>
        <v>6x5.5</v>
      </c>
      <c r="Q153" s="3">
        <v>6</v>
      </c>
      <c r="R153" s="3">
        <v>5.5</v>
      </c>
      <c r="S153" s="3">
        <v>25</v>
      </c>
      <c r="T153" s="16">
        <v>5.7</v>
      </c>
      <c r="U153" s="100" t="s">
        <v>85</v>
      </c>
      <c r="V153" s="16">
        <v>108</v>
      </c>
      <c r="W153" s="16">
        <v>29.62</v>
      </c>
      <c r="X153" s="51">
        <v>2500</v>
      </c>
      <c r="Y153" s="78" t="s">
        <v>5693</v>
      </c>
      <c r="Z153" s="78" t="s">
        <v>2992</v>
      </c>
      <c r="AA153" s="51" t="str">
        <f t="shared" si="17"/>
        <v>17x8.5, 6x5.5, 25 OS</v>
      </c>
      <c r="AB153" s="80" t="s">
        <v>1597</v>
      </c>
      <c r="AC153" s="89">
        <f>_xlfn.IFNA(VLOOKUP(AB153,ACCESSORIES!F:J,5,FALSE),"N/A")</f>
        <v>33</v>
      </c>
      <c r="AD153" s="87" t="s">
        <v>85</v>
      </c>
      <c r="AE153" s="87" t="s">
        <v>85</v>
      </c>
      <c r="AF153" s="99" t="s">
        <v>3001</v>
      </c>
      <c r="AG153" s="80" t="s">
        <v>1938</v>
      </c>
      <c r="AH153" s="9">
        <f>_xlfn.IFNA(VLOOKUP(AG153,ACCESSORIES!F:J,5,FALSE),"N/A")</f>
        <v>1.1000000000000001</v>
      </c>
      <c r="AI153" s="99" t="s">
        <v>266</v>
      </c>
      <c r="AJ153" s="99" t="s">
        <v>85</v>
      </c>
      <c r="AK153" s="40" t="str">
        <f>_xlfn.IFNA(VLOOKUP(AJ153,ACCESSORIES!F:J,5,FALSE),"N/A")</f>
        <v>N/A</v>
      </c>
      <c r="AL153" s="99" t="s">
        <v>85</v>
      </c>
      <c r="AM153" s="99">
        <v>16.2</v>
      </c>
      <c r="AN153" s="99">
        <v>170</v>
      </c>
      <c r="AO153" s="25">
        <v>6.9</v>
      </c>
      <c r="AP153" s="25">
        <v>21.3</v>
      </c>
      <c r="AQ153" s="25">
        <v>33.5</v>
      </c>
      <c r="AR153" s="25">
        <v>39.4</v>
      </c>
      <c r="AS153" s="25">
        <v>209.8</v>
      </c>
      <c r="AT153" s="101">
        <v>200.5</v>
      </c>
      <c r="AU153" s="100">
        <v>107</v>
      </c>
      <c r="AV153" s="389">
        <v>41</v>
      </c>
      <c r="AW153" s="389">
        <v>74</v>
      </c>
      <c r="AX153" s="54">
        <v>30</v>
      </c>
      <c r="AY153" s="3" t="s">
        <v>85</v>
      </c>
      <c r="AZ153" s="98" t="str">
        <f>_xlfn.IFNA(VLOOKUP(AY153,ACCESSORIES!F:J,5,FALSE),"N/A")</f>
        <v>N/A</v>
      </c>
      <c r="BA153" s="3" t="s">
        <v>85</v>
      </c>
      <c r="BB153" s="98" t="str">
        <f>_xlfn.IFNA(VLOOKUP(BA153,ACCESSORIES!F:J,5,FALSE),"N/A")</f>
        <v>N/A</v>
      </c>
      <c r="BC153" s="77">
        <v>33.363289010644799</v>
      </c>
      <c r="BD153" s="56">
        <v>20.236220472440898</v>
      </c>
      <c r="BE153" s="56">
        <v>20.236220472440898</v>
      </c>
      <c r="BF153" s="56">
        <v>11.417322834645701</v>
      </c>
      <c r="BG153" s="378">
        <f t="shared" si="18"/>
        <v>7.6616839999999839E-2</v>
      </c>
      <c r="BH153" s="80">
        <v>36</v>
      </c>
      <c r="BI153" s="114" t="s">
        <v>3532</v>
      </c>
      <c r="BJ153" s="50" t="s">
        <v>4050</v>
      </c>
      <c r="BK153" s="81" t="s">
        <v>4066</v>
      </c>
      <c r="BL153" s="81" t="s">
        <v>4836</v>
      </c>
      <c r="BM153" s="81" t="s">
        <v>5506</v>
      </c>
      <c r="BN153" s="81" t="s">
        <v>5507</v>
      </c>
      <c r="BO153" s="81" t="s">
        <v>5477</v>
      </c>
      <c r="BP153" s="81" t="s">
        <v>5504</v>
      </c>
      <c r="BQ153" s="81" t="s">
        <v>4068</v>
      </c>
      <c r="BR153" s="81"/>
      <c r="BS153" s="81"/>
      <c r="BT153" s="81"/>
      <c r="BU153" s="313" t="s">
        <v>6464</v>
      </c>
      <c r="BV153" s="377" t="s">
        <v>8498</v>
      </c>
      <c r="BW153" s="313" t="s">
        <v>6455</v>
      </c>
      <c r="BX153" s="377" t="s">
        <v>8499</v>
      </c>
      <c r="BY153" s="93" t="str">
        <f t="shared" si="19"/>
        <v>MR305 NV, 17x8.5, +25mm Offset, 6x5.5, 108mm Centerbore, Titanium - Matte Black Lip</v>
      </c>
      <c r="BZ153" s="81" t="s">
        <v>3878</v>
      </c>
      <c r="CA153" s="81" t="s">
        <v>3879</v>
      </c>
      <c r="CB153" s="81" t="str">
        <f t="shared" si="20"/>
        <v>STREET (3XX)</v>
      </c>
    </row>
    <row r="154" spans="1:80" s="38" customFormat="1" ht="15" customHeight="1">
      <c r="A154" s="22">
        <f t="shared" si="14"/>
        <v>152</v>
      </c>
      <c r="B154" s="99" t="s">
        <v>84</v>
      </c>
      <c r="C154" s="99" t="s">
        <v>1072</v>
      </c>
      <c r="D154" s="5" t="s">
        <v>2354</v>
      </c>
      <c r="E154" s="136" t="str">
        <f>CONCATENATE(LEFT(D154,5),VLOOKUP(CONCATENATE(N154,"x",O154),'PART NUMBER GUIDE'!$B$9:$C$49,2,FALSE),VLOOKUP(CONCATENATE(P154, V154), 'PART NUMBER GUIDE'!$Q$6:$R$91, 2, FALSE),VLOOKUP(Y154,'PART NUMBER GUIDE'!$J$8:$K$43,2, FALSE),IF(U154="N/A",IF(ABS(S154)&lt;10,"0"&amp;ABS(S154),ABS(S154)),CONCATENATE(LEFT(U154,1),RIGHT(U154,1))), F154, G154)</f>
        <v>MR30578560925</v>
      </c>
      <c r="F154" s="90"/>
      <c r="G154" s="90"/>
      <c r="H154" s="79" t="s">
        <v>5153</v>
      </c>
      <c r="I154" s="318">
        <v>44351</v>
      </c>
      <c r="J154" s="85" t="s">
        <v>1265</v>
      </c>
      <c r="K154" s="342">
        <v>319</v>
      </c>
      <c r="L154" s="92">
        <f t="shared" si="15"/>
        <v>319</v>
      </c>
      <c r="M154" s="344"/>
      <c r="N154" s="5">
        <v>17</v>
      </c>
      <c r="O154" s="8">
        <v>8.5</v>
      </c>
      <c r="P154" s="99" t="str">
        <f t="shared" si="16"/>
        <v>6x5.5</v>
      </c>
      <c r="Q154" s="3">
        <v>6</v>
      </c>
      <c r="R154" s="3">
        <v>5.5</v>
      </c>
      <c r="S154" s="3">
        <v>25</v>
      </c>
      <c r="T154" s="16">
        <v>5.7</v>
      </c>
      <c r="U154" s="100" t="s">
        <v>85</v>
      </c>
      <c r="V154" s="16">
        <v>108</v>
      </c>
      <c r="W154" s="16">
        <v>29.39</v>
      </c>
      <c r="X154" s="51">
        <v>2500</v>
      </c>
      <c r="Y154" s="78" t="s">
        <v>5463</v>
      </c>
      <c r="Z154" s="78" t="s">
        <v>2988</v>
      </c>
      <c r="AA154" s="51" t="str">
        <f t="shared" si="17"/>
        <v>17x8.5, 6x5.5, 25 OS</v>
      </c>
      <c r="AB154" s="80" t="s">
        <v>1597</v>
      </c>
      <c r="AC154" s="89">
        <f>_xlfn.IFNA(VLOOKUP(AB154,ACCESSORIES!F:J,5,FALSE),"N/A")</f>
        <v>33</v>
      </c>
      <c r="AD154" s="87" t="s">
        <v>85</v>
      </c>
      <c r="AE154" s="87" t="s">
        <v>85</v>
      </c>
      <c r="AF154" s="99" t="s">
        <v>3001</v>
      </c>
      <c r="AG154" s="80" t="s">
        <v>1938</v>
      </c>
      <c r="AH154" s="9">
        <f>_xlfn.IFNA(VLOOKUP(AG154,ACCESSORIES!F:J,5,FALSE),"N/A")</f>
        <v>1.1000000000000001</v>
      </c>
      <c r="AI154" s="99" t="s">
        <v>266</v>
      </c>
      <c r="AJ154" s="99" t="s">
        <v>85</v>
      </c>
      <c r="AK154" s="40" t="str">
        <f>_xlfn.IFNA(VLOOKUP(AJ154,ACCESSORIES!F:J,5,FALSE),"N/A")</f>
        <v>N/A</v>
      </c>
      <c r="AL154" s="99" t="s">
        <v>85</v>
      </c>
      <c r="AM154" s="99">
        <v>16.2</v>
      </c>
      <c r="AN154" s="99">
        <v>170</v>
      </c>
      <c r="AO154" s="25">
        <v>6.9</v>
      </c>
      <c r="AP154" s="25">
        <v>21.3</v>
      </c>
      <c r="AQ154" s="25">
        <v>33.5</v>
      </c>
      <c r="AR154" s="25">
        <v>39.4</v>
      </c>
      <c r="AS154" s="25">
        <v>209.8</v>
      </c>
      <c r="AT154" s="101">
        <v>200.5</v>
      </c>
      <c r="AU154" s="100">
        <v>107</v>
      </c>
      <c r="AV154" s="54">
        <v>41</v>
      </c>
      <c r="AW154" s="54">
        <v>74</v>
      </c>
      <c r="AX154" s="54">
        <v>30</v>
      </c>
      <c r="AY154" s="3" t="s">
        <v>85</v>
      </c>
      <c r="AZ154" s="98" t="str">
        <f>_xlfn.IFNA(VLOOKUP(AY154,ACCESSORIES!F:J,5,FALSE),"N/A")</f>
        <v>N/A</v>
      </c>
      <c r="BA154" s="3" t="s">
        <v>85</v>
      </c>
      <c r="BB154" s="98" t="str">
        <f>_xlfn.IFNA(VLOOKUP(BA154,ACCESSORIES!F:J,5,FALSE),"N/A")</f>
        <v>N/A</v>
      </c>
      <c r="BC154" s="77">
        <v>33.73072611428627</v>
      </c>
      <c r="BD154" s="56">
        <v>20.236220472440898</v>
      </c>
      <c r="BE154" s="56">
        <v>20.236220472440898</v>
      </c>
      <c r="BF154" s="56">
        <v>11.417322834645701</v>
      </c>
      <c r="BG154" s="378">
        <f t="shared" si="18"/>
        <v>7.6616839999999839E-2</v>
      </c>
      <c r="BH154" s="80">
        <v>36</v>
      </c>
      <c r="BI154" s="114" t="s">
        <v>3532</v>
      </c>
      <c r="BJ154" s="50" t="s">
        <v>4050</v>
      </c>
      <c r="BK154" s="81" t="s">
        <v>4066</v>
      </c>
      <c r="BL154" s="81" t="s">
        <v>4836</v>
      </c>
      <c r="BM154" s="81" t="s">
        <v>5506</v>
      </c>
      <c r="BN154" s="81" t="s">
        <v>5507</v>
      </c>
      <c r="BO154" s="81" t="s">
        <v>5477</v>
      </c>
      <c r="BP154" s="81" t="s">
        <v>5504</v>
      </c>
      <c r="BQ154" s="81" t="s">
        <v>4068</v>
      </c>
      <c r="BR154" s="81"/>
      <c r="BS154" s="81"/>
      <c r="BT154" s="81"/>
      <c r="BU154" s="313" t="s">
        <v>6459</v>
      </c>
      <c r="BV154" s="377" t="s">
        <v>8534</v>
      </c>
      <c r="BW154" s="313" t="s">
        <v>6454</v>
      </c>
      <c r="BX154" s="377" t="s">
        <v>8535</v>
      </c>
      <c r="BY154" s="93" t="str">
        <f t="shared" si="19"/>
        <v>MR305 NV, 17x8.5, +25mm Offset, 6x5.5, 108mm Centerbore, Method Bronze - Matte Black Lip</v>
      </c>
      <c r="BZ154" s="81" t="s">
        <v>3878</v>
      </c>
      <c r="CA154" s="81" t="s">
        <v>3879</v>
      </c>
      <c r="CB154" s="81" t="str">
        <f t="shared" si="20"/>
        <v>STREET (3XX)</v>
      </c>
    </row>
    <row r="155" spans="1:80" s="38" customFormat="1" ht="15" customHeight="1">
      <c r="A155" s="22">
        <f t="shared" si="14"/>
        <v>153</v>
      </c>
      <c r="B155" s="99" t="s">
        <v>84</v>
      </c>
      <c r="C155" s="99" t="s">
        <v>1072</v>
      </c>
      <c r="D155" s="5" t="s">
        <v>2354</v>
      </c>
      <c r="E155" s="136" t="str">
        <f>CONCATENATE(LEFT(D155,5),VLOOKUP(CONCATENATE(N155,"x",O155),'PART NUMBER GUIDE'!$B$9:$C$49,2,FALSE),VLOOKUP(CONCATENATE(P155, V155), 'PART NUMBER GUIDE'!$Q$6:$R$91, 2, FALSE),VLOOKUP(Y155,'PART NUMBER GUIDE'!$J$8:$K$43,2, FALSE),IF(U155="N/A",IF(ABS(S155)&lt;10,"0"&amp;ABS(S155),ABS(S155)),CONCATENATE(LEFT(U155,1),RIGHT(U155,1))), F155, G155)</f>
        <v>MR305785601025</v>
      </c>
      <c r="F155" s="90"/>
      <c r="G155" s="90"/>
      <c r="H155" s="79" t="s">
        <v>5316</v>
      </c>
      <c r="I155" s="318">
        <v>44453</v>
      </c>
      <c r="J155" s="85" t="s">
        <v>1265</v>
      </c>
      <c r="K155" s="342">
        <v>339</v>
      </c>
      <c r="L155" s="92">
        <f t="shared" si="15"/>
        <v>339</v>
      </c>
      <c r="M155" s="344"/>
      <c r="N155" s="5">
        <v>17</v>
      </c>
      <c r="O155" s="8">
        <v>8.5</v>
      </c>
      <c r="P155" s="99" t="str">
        <f t="shared" si="16"/>
        <v>6x5.5</v>
      </c>
      <c r="Q155" s="3">
        <v>6</v>
      </c>
      <c r="R155" s="3">
        <v>5.5</v>
      </c>
      <c r="S155" s="3">
        <v>25</v>
      </c>
      <c r="T155" s="16">
        <v>5.7</v>
      </c>
      <c r="U155" s="100" t="s">
        <v>85</v>
      </c>
      <c r="V155" s="16">
        <v>108</v>
      </c>
      <c r="W155" s="16">
        <v>28.55</v>
      </c>
      <c r="X155" s="51">
        <v>2500</v>
      </c>
      <c r="Y155" s="348" t="s">
        <v>5464</v>
      </c>
      <c r="Z155" s="79" t="s">
        <v>7386</v>
      </c>
      <c r="AA155" s="51" t="str">
        <f t="shared" si="17"/>
        <v>17x8.5, 6x5.5, 25 OS</v>
      </c>
      <c r="AB155" s="80" t="s">
        <v>2672</v>
      </c>
      <c r="AC155" s="89">
        <f>_xlfn.IFNA(VLOOKUP(AB155,ACCESSORIES!F:J,5,FALSE),"N/A")</f>
        <v>33</v>
      </c>
      <c r="AD155" s="87" t="s">
        <v>85</v>
      </c>
      <c r="AE155" s="87" t="s">
        <v>85</v>
      </c>
      <c r="AF155" s="99" t="s">
        <v>3001</v>
      </c>
      <c r="AG155" s="80" t="s">
        <v>1538</v>
      </c>
      <c r="AH155" s="9">
        <f>_xlfn.IFNA(VLOOKUP(AG155,ACCESSORIES!F:J,5,FALSE),"N/A")</f>
        <v>1.1000000000000001</v>
      </c>
      <c r="AI155" s="99" t="s">
        <v>266</v>
      </c>
      <c r="AJ155" s="99" t="s">
        <v>85</v>
      </c>
      <c r="AK155" s="40" t="str">
        <f>_xlfn.IFNA(VLOOKUP(AJ155,ACCESSORIES!F:J,5,FALSE),"N/A")</f>
        <v>N/A</v>
      </c>
      <c r="AL155" s="99" t="s">
        <v>85</v>
      </c>
      <c r="AM155" s="99">
        <v>16.2</v>
      </c>
      <c r="AN155" s="99">
        <v>170</v>
      </c>
      <c r="AO155" s="25">
        <v>6.9</v>
      </c>
      <c r="AP155" s="25">
        <v>21.3</v>
      </c>
      <c r="AQ155" s="25">
        <v>33.5</v>
      </c>
      <c r="AR155" s="25">
        <v>39.4</v>
      </c>
      <c r="AS155" s="25">
        <v>209.8</v>
      </c>
      <c r="AT155" s="101">
        <v>200.5</v>
      </c>
      <c r="AU155" s="100">
        <v>106.7</v>
      </c>
      <c r="AV155" s="54">
        <v>23</v>
      </c>
      <c r="AW155" s="54">
        <v>38</v>
      </c>
      <c r="AX155" s="54">
        <v>30</v>
      </c>
      <c r="AY155" s="3" t="s">
        <v>85</v>
      </c>
      <c r="AZ155" s="98" t="str">
        <f>_xlfn.IFNA(VLOOKUP(AY155,ACCESSORIES!F:J,5,FALSE),"N/A")</f>
        <v>N/A</v>
      </c>
      <c r="BA155" s="3" t="s">
        <v>85</v>
      </c>
      <c r="BB155" s="98" t="str">
        <f>_xlfn.IFNA(VLOOKUP(BA155,ACCESSORIES!F:J,5,FALSE),"N/A")</f>
        <v>N/A</v>
      </c>
      <c r="BC155" s="77">
        <v>32.848877065546759</v>
      </c>
      <c r="BD155" s="56">
        <v>20.236220472440898</v>
      </c>
      <c r="BE155" s="56">
        <v>20.236220472440898</v>
      </c>
      <c r="BF155" s="56">
        <v>11.417322834645701</v>
      </c>
      <c r="BG155" s="378">
        <f t="shared" si="18"/>
        <v>7.6616839999999839E-2</v>
      </c>
      <c r="BH155" s="80">
        <v>36</v>
      </c>
      <c r="BI155" s="114" t="s">
        <v>3532</v>
      </c>
      <c r="BJ155" s="50" t="s">
        <v>4050</v>
      </c>
      <c r="BK155" s="81" t="s">
        <v>5508</v>
      </c>
      <c r="BL155" s="81" t="s">
        <v>4066</v>
      </c>
      <c r="BM155" s="81" t="s">
        <v>4836</v>
      </c>
      <c r="BN155" s="81" t="s">
        <v>5506</v>
      </c>
      <c r="BO155" s="81" t="s">
        <v>5509</v>
      </c>
      <c r="BP155" s="81" t="s">
        <v>5510</v>
      </c>
      <c r="BQ155" s="81" t="s">
        <v>5511</v>
      </c>
      <c r="BR155" s="81" t="s">
        <v>4068</v>
      </c>
      <c r="BS155" s="81"/>
      <c r="BT155" s="81"/>
      <c r="BU155" s="313" t="s">
        <v>6462</v>
      </c>
      <c r="BV155" s="377" t="s">
        <v>8407</v>
      </c>
      <c r="BW155" s="313" t="s">
        <v>6463</v>
      </c>
      <c r="BX155" s="377" t="s">
        <v>8408</v>
      </c>
      <c r="BY155" s="93" t="str">
        <f t="shared" si="19"/>
        <v>MR305 NV, 17x8.5, +25mm Offset, 6x5.5, 108mm Centerbore, Matte Black - Gloss Black Lip</v>
      </c>
      <c r="BZ155" s="81" t="s">
        <v>3878</v>
      </c>
      <c r="CA155" s="81" t="s">
        <v>3879</v>
      </c>
      <c r="CB155" s="81" t="str">
        <f t="shared" si="20"/>
        <v>STREET (3XX)</v>
      </c>
    </row>
    <row r="156" spans="1:80" s="38" customFormat="1" ht="15" customHeight="1">
      <c r="A156" s="22">
        <f t="shared" si="14"/>
        <v>154</v>
      </c>
      <c r="B156" s="99" t="s">
        <v>84</v>
      </c>
      <c r="C156" s="99" t="s">
        <v>1072</v>
      </c>
      <c r="D156" s="5" t="s">
        <v>2354</v>
      </c>
      <c r="E156" s="91" t="str">
        <f>CONCATENATE(LEFT(D156,5),VLOOKUP(CONCATENATE(N156,"x",O156),'PART NUMBER GUIDE'!$B$9:$C$49,2,FALSE),VLOOKUP(CONCATENATE(P156, V156), 'PART NUMBER GUIDE'!$Q$6:$R$91, 2, FALSE),VLOOKUP(Y156,'PART NUMBER GUIDE'!$J$8:$K$43,2, FALSE),IF(U156="N/A",IF(ABS(S156)&lt;10,"0"&amp;ABS(S156),ABS(S156)),CONCATENATE(LEFT(U156,1),RIGHT(U156,1))), F156, G156)</f>
        <v>MR30578580300</v>
      </c>
      <c r="F156" s="90"/>
      <c r="G156" s="90"/>
      <c r="H156" s="79" t="s">
        <v>478</v>
      </c>
      <c r="I156" s="318">
        <v>41275</v>
      </c>
      <c r="J156" s="85" t="s">
        <v>1265</v>
      </c>
      <c r="K156" s="342">
        <v>299</v>
      </c>
      <c r="L156" s="92">
        <f t="shared" si="15"/>
        <v>299</v>
      </c>
      <c r="M156" s="344"/>
      <c r="N156" s="5">
        <v>17</v>
      </c>
      <c r="O156" s="8">
        <v>8.5</v>
      </c>
      <c r="P156" s="99" t="str">
        <f t="shared" si="16"/>
        <v>8x6.5</v>
      </c>
      <c r="Q156" s="3">
        <v>8</v>
      </c>
      <c r="R156" s="3">
        <v>6.5</v>
      </c>
      <c r="S156" s="3">
        <v>0</v>
      </c>
      <c r="T156" s="16">
        <v>4.75</v>
      </c>
      <c r="U156" s="100" t="s">
        <v>85</v>
      </c>
      <c r="V156" s="16">
        <v>130.81</v>
      </c>
      <c r="W156" s="8">
        <v>30.97</v>
      </c>
      <c r="X156" s="51">
        <v>3640</v>
      </c>
      <c r="Y156" s="78" t="s">
        <v>5456</v>
      </c>
      <c r="Z156" s="78" t="s">
        <v>2990</v>
      </c>
      <c r="AA156" s="51" t="str">
        <f t="shared" si="17"/>
        <v>17x8.5, 8x6.5, 0 OS</v>
      </c>
      <c r="AB156" s="80" t="s">
        <v>1603</v>
      </c>
      <c r="AC156" s="89">
        <f>_xlfn.IFNA(VLOOKUP(AB156,ACCESSORIES!F:J,5,FALSE),"N/A")</f>
        <v>33</v>
      </c>
      <c r="AD156" s="87" t="s">
        <v>85</v>
      </c>
      <c r="AE156" s="87" t="s">
        <v>85</v>
      </c>
      <c r="AF156" s="3" t="s">
        <v>3005</v>
      </c>
      <c r="AG156" s="80" t="s">
        <v>1938</v>
      </c>
      <c r="AH156" s="9">
        <f>_xlfn.IFNA(VLOOKUP(AG156,ACCESSORIES!F:J,5,FALSE),"N/A")</f>
        <v>1.1000000000000001</v>
      </c>
      <c r="AI156" s="99" t="s">
        <v>266</v>
      </c>
      <c r="AJ156" s="99" t="s">
        <v>85</v>
      </c>
      <c r="AK156" s="40" t="str">
        <f>_xlfn.IFNA(VLOOKUP(AJ156,ACCESSORIES!F:J,5,FALSE),"N/A")</f>
        <v>N/A</v>
      </c>
      <c r="AL156" s="99" t="s">
        <v>85</v>
      </c>
      <c r="AM156" s="99">
        <v>16.2</v>
      </c>
      <c r="AN156" s="99">
        <v>200</v>
      </c>
      <c r="AO156" s="25">
        <v>0</v>
      </c>
      <c r="AP156" s="25">
        <v>0</v>
      </c>
      <c r="AQ156" s="25">
        <v>32.4</v>
      </c>
      <c r="AR156" s="25">
        <v>44.5</v>
      </c>
      <c r="AS156" s="25">
        <v>207.4</v>
      </c>
      <c r="AT156" s="101">
        <v>202.2</v>
      </c>
      <c r="AU156" s="100">
        <v>123</v>
      </c>
      <c r="AV156" s="54">
        <v>89.5</v>
      </c>
      <c r="AW156" s="54">
        <v>89.5</v>
      </c>
      <c r="AX156" s="54">
        <v>33</v>
      </c>
      <c r="AY156" s="3" t="s">
        <v>85</v>
      </c>
      <c r="AZ156" s="98" t="str">
        <f>_xlfn.IFNA(VLOOKUP(AY156,ACCESSORIES!F:J,5,FALSE),"N/A")</f>
        <v>N/A</v>
      </c>
      <c r="BA156" s="3" t="s">
        <v>85</v>
      </c>
      <c r="BB156" s="98" t="str">
        <f>_xlfn.IFNA(VLOOKUP(BA156,ACCESSORIES!F:J,5,FALSE),"N/A")</f>
        <v>N/A</v>
      </c>
      <c r="BC156" s="77">
        <v>35.494424211765292</v>
      </c>
      <c r="BD156" s="56">
        <v>20.236220472440898</v>
      </c>
      <c r="BE156" s="56">
        <v>20.236220472440898</v>
      </c>
      <c r="BF156" s="56">
        <v>11.417322834645701</v>
      </c>
      <c r="BG156" s="378">
        <f t="shared" si="18"/>
        <v>7.6616839999999839E-2</v>
      </c>
      <c r="BH156" s="80">
        <v>36</v>
      </c>
      <c r="BI156" s="114" t="s">
        <v>3532</v>
      </c>
      <c r="BJ156" s="50" t="s">
        <v>4050</v>
      </c>
      <c r="BK156" s="81" t="s">
        <v>4066</v>
      </c>
      <c r="BL156" s="81" t="s">
        <v>4836</v>
      </c>
      <c r="BM156" s="81" t="s">
        <v>5506</v>
      </c>
      <c r="BN156" s="81" t="s">
        <v>5507</v>
      </c>
      <c r="BO156" s="81" t="s">
        <v>5477</v>
      </c>
      <c r="BP156" s="81" t="s">
        <v>5504</v>
      </c>
      <c r="BQ156" s="81" t="s">
        <v>4068</v>
      </c>
      <c r="BR156" s="81"/>
      <c r="BS156" s="81"/>
      <c r="BT156" s="81"/>
      <c r="BU156" s="313" t="s">
        <v>6474</v>
      </c>
      <c r="BV156" s="377" t="s">
        <v>8365</v>
      </c>
      <c r="BW156" s="313" t="s">
        <v>6479</v>
      </c>
      <c r="BX156" s="377" t="s">
        <v>8366</v>
      </c>
      <c r="BY156" s="93" t="str">
        <f t="shared" si="19"/>
        <v>MR305 NV, 17x8.5, 0mm Offset, 8x6.5, 130.81mm Centerbore, Machined - Matte Black Lip</v>
      </c>
      <c r="BZ156" s="81" t="s">
        <v>3878</v>
      </c>
      <c r="CA156" s="81" t="s">
        <v>3879</v>
      </c>
      <c r="CB156" s="81" t="str">
        <f t="shared" si="20"/>
        <v>STREET (3XX)</v>
      </c>
    </row>
    <row r="157" spans="1:80" s="38" customFormat="1" ht="15" customHeight="1">
      <c r="A157" s="22">
        <f t="shared" si="14"/>
        <v>155</v>
      </c>
      <c r="B157" s="99" t="s">
        <v>84</v>
      </c>
      <c r="C157" s="99" t="s">
        <v>1072</v>
      </c>
      <c r="D157" s="5" t="s">
        <v>2354</v>
      </c>
      <c r="E157" s="91" t="str">
        <f>CONCATENATE(LEFT(D157,5),VLOOKUP(CONCATENATE(N157,"x",O157),'PART NUMBER GUIDE'!$B$9:$C$49,2,FALSE),VLOOKUP(CONCATENATE(P157, V157), 'PART NUMBER GUIDE'!$Q$6:$R$91, 2, FALSE),VLOOKUP(Y157,'PART NUMBER GUIDE'!$J$8:$K$43,2, FALSE),IF(U157="N/A",IF(ABS(S157)&lt;10,"0"&amp;ABS(S157),ABS(S157)),CONCATENATE(LEFT(U157,1),RIGHT(U157,1))), F157, G157)</f>
        <v>MR30578580500</v>
      </c>
      <c r="F157" s="90"/>
      <c r="G157" s="90"/>
      <c r="H157" s="79" t="s">
        <v>479</v>
      </c>
      <c r="I157" s="318">
        <v>41275</v>
      </c>
      <c r="J157" s="85" t="s">
        <v>1265</v>
      </c>
      <c r="K157" s="342">
        <v>299</v>
      </c>
      <c r="L157" s="92">
        <f t="shared" si="15"/>
        <v>299</v>
      </c>
      <c r="M157" s="344"/>
      <c r="N157" s="5">
        <v>17</v>
      </c>
      <c r="O157" s="8">
        <v>8.5</v>
      </c>
      <c r="P157" s="99" t="str">
        <f t="shared" si="16"/>
        <v>8x6.5</v>
      </c>
      <c r="Q157" s="3">
        <v>8</v>
      </c>
      <c r="R157" s="3">
        <v>6.5</v>
      </c>
      <c r="S157" s="3">
        <v>0</v>
      </c>
      <c r="T157" s="16">
        <v>4.75</v>
      </c>
      <c r="U157" s="100" t="s">
        <v>85</v>
      </c>
      <c r="V157" s="16">
        <v>130.81</v>
      </c>
      <c r="W157" s="8">
        <v>30.31</v>
      </c>
      <c r="X157" s="51">
        <v>3640</v>
      </c>
      <c r="Y157" s="78" t="s">
        <v>2294</v>
      </c>
      <c r="Z157" s="79" t="s">
        <v>2987</v>
      </c>
      <c r="AA157" s="51" t="str">
        <f t="shared" si="17"/>
        <v>17x8.5, 8x6.5, 0 OS</v>
      </c>
      <c r="AB157" s="80" t="s">
        <v>1603</v>
      </c>
      <c r="AC157" s="89">
        <f>_xlfn.IFNA(VLOOKUP(AB157,ACCESSORIES!F:J,5,FALSE),"N/A")</f>
        <v>33</v>
      </c>
      <c r="AD157" s="87" t="s">
        <v>85</v>
      </c>
      <c r="AE157" s="87" t="s">
        <v>85</v>
      </c>
      <c r="AF157" s="3" t="s">
        <v>3005</v>
      </c>
      <c r="AG157" s="80" t="s">
        <v>1938</v>
      </c>
      <c r="AH157" s="9">
        <f>_xlfn.IFNA(VLOOKUP(AG157,ACCESSORIES!F:J,5,FALSE),"N/A")</f>
        <v>1.1000000000000001</v>
      </c>
      <c r="AI157" s="99" t="s">
        <v>266</v>
      </c>
      <c r="AJ157" s="99" t="s">
        <v>85</v>
      </c>
      <c r="AK157" s="40" t="str">
        <f>_xlfn.IFNA(VLOOKUP(AJ157,ACCESSORIES!F:J,5,FALSE),"N/A")</f>
        <v>N/A</v>
      </c>
      <c r="AL157" s="99" t="s">
        <v>85</v>
      </c>
      <c r="AM157" s="99">
        <v>16.2</v>
      </c>
      <c r="AN157" s="99">
        <v>200</v>
      </c>
      <c r="AO157" s="25">
        <v>0</v>
      </c>
      <c r="AP157" s="25">
        <v>0</v>
      </c>
      <c r="AQ157" s="25">
        <v>32.4</v>
      </c>
      <c r="AR157" s="25">
        <v>44.5</v>
      </c>
      <c r="AS157" s="25">
        <v>207.4</v>
      </c>
      <c r="AT157" s="101">
        <v>202.2</v>
      </c>
      <c r="AU157" s="100">
        <v>123</v>
      </c>
      <c r="AV157" s="54">
        <v>89.5</v>
      </c>
      <c r="AW157" s="54">
        <v>89.5</v>
      </c>
      <c r="AX157" s="54">
        <v>33</v>
      </c>
      <c r="AY157" s="3" t="s">
        <v>85</v>
      </c>
      <c r="AZ157" s="98" t="str">
        <f>_xlfn.IFNA(VLOOKUP(AY157,ACCESSORIES!F:J,5,FALSE),"N/A")</f>
        <v>N/A</v>
      </c>
      <c r="BA157" s="3" t="s">
        <v>85</v>
      </c>
      <c r="BB157" s="98" t="str">
        <f>_xlfn.IFNA(VLOOKUP(BA157,ACCESSORIES!F:J,5,FALSE),"N/A")</f>
        <v>N/A</v>
      </c>
      <c r="BC157" s="77">
        <v>35.16373081848797</v>
      </c>
      <c r="BD157" s="56">
        <v>20.236220472440898</v>
      </c>
      <c r="BE157" s="56">
        <v>20.236220472440898</v>
      </c>
      <c r="BF157" s="56">
        <v>11.417322834645701</v>
      </c>
      <c r="BG157" s="378">
        <f t="shared" si="18"/>
        <v>7.6616839999999839E-2</v>
      </c>
      <c r="BH157" s="80">
        <v>36</v>
      </c>
      <c r="BI157" s="114" t="s">
        <v>3532</v>
      </c>
      <c r="BJ157" s="50" t="s">
        <v>4050</v>
      </c>
      <c r="BK157" s="81" t="s">
        <v>4066</v>
      </c>
      <c r="BL157" s="81" t="s">
        <v>4836</v>
      </c>
      <c r="BM157" s="81" t="s">
        <v>5506</v>
      </c>
      <c r="BN157" s="81" t="s">
        <v>5507</v>
      </c>
      <c r="BO157" s="81" t="s">
        <v>5477</v>
      </c>
      <c r="BP157" s="81" t="s">
        <v>5504</v>
      </c>
      <c r="BQ157" s="81" t="s">
        <v>4068</v>
      </c>
      <c r="BR157" s="81"/>
      <c r="BS157" s="81"/>
      <c r="BT157" s="81"/>
      <c r="BU157" s="313" t="s">
        <v>6467</v>
      </c>
      <c r="BV157" s="377" t="s">
        <v>8387</v>
      </c>
      <c r="BW157" s="313" t="s">
        <v>6471</v>
      </c>
      <c r="BX157" s="377" t="s">
        <v>8388</v>
      </c>
      <c r="BY157" s="93" t="str">
        <f t="shared" si="19"/>
        <v>MR305 NV, 17x8.5, 0mm Offset, 8x6.5, 130.81mm Centerbore, Matte Black</v>
      </c>
      <c r="BZ157" s="81" t="s">
        <v>3878</v>
      </c>
      <c r="CA157" s="81" t="s">
        <v>3879</v>
      </c>
      <c r="CB157" s="81" t="str">
        <f t="shared" si="20"/>
        <v>STREET (3XX)</v>
      </c>
    </row>
    <row r="158" spans="1:80" s="38" customFormat="1" ht="15" customHeight="1">
      <c r="A158" s="22">
        <f t="shared" si="14"/>
        <v>156</v>
      </c>
      <c r="B158" s="99" t="s">
        <v>84</v>
      </c>
      <c r="C158" s="99" t="s">
        <v>1072</v>
      </c>
      <c r="D158" s="5" t="s">
        <v>2354</v>
      </c>
      <c r="E158" s="91" t="str">
        <f>CONCATENATE(LEFT(D158,5),VLOOKUP(CONCATENATE(N158,"x",O158),'PART NUMBER GUIDE'!$B$9:$C$49,2,FALSE),VLOOKUP(CONCATENATE(P158, V158), 'PART NUMBER GUIDE'!$Q$6:$R$91, 2, FALSE),VLOOKUP(Y158,'PART NUMBER GUIDE'!$J$8:$K$43,2, FALSE),IF(U158="N/A",IF(ABS(S158)&lt;10,"0"&amp;ABS(S158),ABS(S158)),CONCATENATE(LEFT(U158,1),RIGHT(U158,1))), F158, G158)</f>
        <v>MR30578580800</v>
      </c>
      <c r="F158" s="90"/>
      <c r="G158" s="90"/>
      <c r="H158" s="79" t="s">
        <v>5885</v>
      </c>
      <c r="I158" s="318">
        <v>44596</v>
      </c>
      <c r="J158" s="85" t="s">
        <v>1265</v>
      </c>
      <c r="K158" s="342">
        <v>319</v>
      </c>
      <c r="L158" s="92">
        <f t="shared" si="15"/>
        <v>319</v>
      </c>
      <c r="M158" s="344"/>
      <c r="N158" s="5">
        <v>17</v>
      </c>
      <c r="O158" s="8">
        <v>8.5</v>
      </c>
      <c r="P158" s="99" t="str">
        <f t="shared" si="16"/>
        <v>8x6.5</v>
      </c>
      <c r="Q158" s="3">
        <v>8</v>
      </c>
      <c r="R158" s="3">
        <v>6.5</v>
      </c>
      <c r="S158" s="3">
        <v>0</v>
      </c>
      <c r="T158" s="16">
        <v>4.75</v>
      </c>
      <c r="U158" s="100" t="s">
        <v>85</v>
      </c>
      <c r="V158" s="16">
        <v>130.81</v>
      </c>
      <c r="W158" s="8">
        <v>30.72</v>
      </c>
      <c r="X158" s="51">
        <v>3640</v>
      </c>
      <c r="Y158" s="78" t="s">
        <v>5693</v>
      </c>
      <c r="Z158" s="78" t="s">
        <v>2992</v>
      </c>
      <c r="AA158" s="51" t="str">
        <f t="shared" si="17"/>
        <v>17x8.5, 8x6.5, 0 OS</v>
      </c>
      <c r="AB158" s="80" t="s">
        <v>1603</v>
      </c>
      <c r="AC158" s="89">
        <f>_xlfn.IFNA(VLOOKUP(AB158,ACCESSORIES!F:J,5,FALSE),"N/A")</f>
        <v>33</v>
      </c>
      <c r="AD158" s="87" t="s">
        <v>85</v>
      </c>
      <c r="AE158" s="87" t="s">
        <v>85</v>
      </c>
      <c r="AF158" s="3" t="s">
        <v>3005</v>
      </c>
      <c r="AG158" s="80" t="s">
        <v>1938</v>
      </c>
      <c r="AH158" s="9">
        <f>_xlfn.IFNA(VLOOKUP(AG158,ACCESSORIES!F:J,5,FALSE),"N/A")</f>
        <v>1.1000000000000001</v>
      </c>
      <c r="AI158" s="99" t="s">
        <v>266</v>
      </c>
      <c r="AJ158" s="99" t="s">
        <v>85</v>
      </c>
      <c r="AK158" s="40" t="str">
        <f>_xlfn.IFNA(VLOOKUP(AJ158,ACCESSORIES!F:J,5,FALSE),"N/A")</f>
        <v>N/A</v>
      </c>
      <c r="AL158" s="99" t="s">
        <v>85</v>
      </c>
      <c r="AM158" s="99">
        <v>16.2</v>
      </c>
      <c r="AN158" s="99">
        <v>200</v>
      </c>
      <c r="AO158" s="25">
        <v>0</v>
      </c>
      <c r="AP158" s="25">
        <v>0</v>
      </c>
      <c r="AQ158" s="25">
        <v>32.4</v>
      </c>
      <c r="AR158" s="25">
        <v>44.5</v>
      </c>
      <c r="AS158" s="25">
        <v>207.4</v>
      </c>
      <c r="AT158" s="101">
        <v>202.2</v>
      </c>
      <c r="AU158" s="100">
        <v>123</v>
      </c>
      <c r="AV158" s="54">
        <v>89.5</v>
      </c>
      <c r="AW158" s="54">
        <v>89.5</v>
      </c>
      <c r="AX158" s="54">
        <v>33</v>
      </c>
      <c r="AY158" s="3" t="s">
        <v>85</v>
      </c>
      <c r="AZ158" s="98" t="str">
        <f>_xlfn.IFNA(VLOOKUP(AY158,ACCESSORIES!F:J,5,FALSE),"N/A")</f>
        <v>N/A</v>
      </c>
      <c r="BA158" s="3" t="s">
        <v>85</v>
      </c>
      <c r="BB158" s="98" t="str">
        <f>_xlfn.IFNA(VLOOKUP(BA158,ACCESSORIES!F:J,5,FALSE),"N/A")</f>
        <v>N/A</v>
      </c>
      <c r="BC158" s="77">
        <v>35.237218239216269</v>
      </c>
      <c r="BD158" s="56">
        <v>20.236220472440898</v>
      </c>
      <c r="BE158" s="56">
        <v>20.236220472440898</v>
      </c>
      <c r="BF158" s="56">
        <v>11.417322834645701</v>
      </c>
      <c r="BG158" s="378">
        <f t="shared" si="18"/>
        <v>7.6616839999999839E-2</v>
      </c>
      <c r="BH158" s="80">
        <v>36</v>
      </c>
      <c r="BI158" s="114" t="s">
        <v>3532</v>
      </c>
      <c r="BJ158" s="50" t="s">
        <v>4050</v>
      </c>
      <c r="BK158" s="81" t="s">
        <v>4066</v>
      </c>
      <c r="BL158" s="81" t="s">
        <v>4836</v>
      </c>
      <c r="BM158" s="81" t="s">
        <v>5506</v>
      </c>
      <c r="BN158" s="81" t="s">
        <v>5507</v>
      </c>
      <c r="BO158" s="81" t="s">
        <v>5477</v>
      </c>
      <c r="BP158" s="81" t="s">
        <v>5504</v>
      </c>
      <c r="BQ158" s="81" t="s">
        <v>4068</v>
      </c>
      <c r="BR158" s="81"/>
      <c r="BS158" s="81"/>
      <c r="BT158" s="81"/>
      <c r="BU158" s="313" t="s">
        <v>6465</v>
      </c>
      <c r="BV158" s="377" t="s">
        <v>8339</v>
      </c>
      <c r="BW158" s="313" t="s">
        <v>6457</v>
      </c>
      <c r="BX158" s="377" t="s">
        <v>8340</v>
      </c>
      <c r="BY158" s="93" t="str">
        <f t="shared" si="19"/>
        <v>MR305 NV, 17x8.5, 0mm Offset, 8x6.5, 130.81mm Centerbore, Titanium - Matte Black Lip</v>
      </c>
      <c r="BZ158" s="81" t="s">
        <v>3878</v>
      </c>
      <c r="CA158" s="81" t="s">
        <v>3879</v>
      </c>
      <c r="CB158" s="81" t="str">
        <f t="shared" si="20"/>
        <v>STREET (3XX)</v>
      </c>
    </row>
    <row r="159" spans="1:80" s="38" customFormat="1" ht="15" customHeight="1">
      <c r="A159" s="22">
        <f t="shared" si="14"/>
        <v>157</v>
      </c>
      <c r="B159" s="99" t="s">
        <v>84</v>
      </c>
      <c r="C159" s="99" t="s">
        <v>1072</v>
      </c>
      <c r="D159" s="5" t="s">
        <v>2354</v>
      </c>
      <c r="E159" s="91" t="str">
        <f>CONCATENATE(LEFT(D159,5),VLOOKUP(CONCATENATE(N159,"x",O159),'PART NUMBER GUIDE'!$B$9:$C$49,2,FALSE),VLOOKUP(CONCATENATE(P159, V159), 'PART NUMBER GUIDE'!$Q$6:$R$91, 2, FALSE),VLOOKUP(Y159,'PART NUMBER GUIDE'!$J$8:$K$43,2, FALSE),IF(U159="N/A",IF(ABS(S159)&lt;10,"0"&amp;ABS(S159),ABS(S159)),CONCATENATE(LEFT(U159,1),RIGHT(U159,1))), F159, G159)</f>
        <v>MR30578580900</v>
      </c>
      <c r="F159" s="90"/>
      <c r="G159" s="90"/>
      <c r="H159" s="79" t="s">
        <v>480</v>
      </c>
      <c r="I159" s="318">
        <v>41275</v>
      </c>
      <c r="J159" s="85" t="s">
        <v>1265</v>
      </c>
      <c r="K159" s="342">
        <v>319</v>
      </c>
      <c r="L159" s="92">
        <f t="shared" si="15"/>
        <v>319</v>
      </c>
      <c r="M159" s="344"/>
      <c r="N159" s="5">
        <v>17</v>
      </c>
      <c r="O159" s="8">
        <v>8.5</v>
      </c>
      <c r="P159" s="99" t="str">
        <f t="shared" si="16"/>
        <v>8x6.5</v>
      </c>
      <c r="Q159" s="3">
        <v>8</v>
      </c>
      <c r="R159" s="3">
        <v>6.5</v>
      </c>
      <c r="S159" s="3">
        <v>0</v>
      </c>
      <c r="T159" s="16">
        <v>4.75</v>
      </c>
      <c r="U159" s="100" t="s">
        <v>85</v>
      </c>
      <c r="V159" s="16">
        <v>130.81</v>
      </c>
      <c r="W159" s="8">
        <v>31.31</v>
      </c>
      <c r="X159" s="51">
        <v>3640</v>
      </c>
      <c r="Y159" s="78" t="s">
        <v>5463</v>
      </c>
      <c r="Z159" s="78" t="s">
        <v>2988</v>
      </c>
      <c r="AA159" s="51" t="str">
        <f t="shared" si="17"/>
        <v>17x8.5, 8x6.5, 0 OS</v>
      </c>
      <c r="AB159" s="80" t="s">
        <v>1603</v>
      </c>
      <c r="AC159" s="89">
        <f>_xlfn.IFNA(VLOOKUP(AB159,ACCESSORIES!F:J,5,FALSE),"N/A")</f>
        <v>33</v>
      </c>
      <c r="AD159" s="87" t="s">
        <v>85</v>
      </c>
      <c r="AE159" s="87" t="s">
        <v>85</v>
      </c>
      <c r="AF159" s="3" t="s">
        <v>3005</v>
      </c>
      <c r="AG159" s="80" t="s">
        <v>1938</v>
      </c>
      <c r="AH159" s="9">
        <f>_xlfn.IFNA(VLOOKUP(AG159,ACCESSORIES!F:J,5,FALSE),"N/A")</f>
        <v>1.1000000000000001</v>
      </c>
      <c r="AI159" s="99" t="s">
        <v>266</v>
      </c>
      <c r="AJ159" s="99" t="s">
        <v>85</v>
      </c>
      <c r="AK159" s="40" t="str">
        <f>_xlfn.IFNA(VLOOKUP(AJ159,ACCESSORIES!F:J,5,FALSE),"N/A")</f>
        <v>N/A</v>
      </c>
      <c r="AL159" s="99" t="s">
        <v>85</v>
      </c>
      <c r="AM159" s="99">
        <v>16.2</v>
      </c>
      <c r="AN159" s="99">
        <v>200</v>
      </c>
      <c r="AO159" s="25">
        <v>0</v>
      </c>
      <c r="AP159" s="25">
        <v>0</v>
      </c>
      <c r="AQ159" s="25">
        <v>32.4</v>
      </c>
      <c r="AR159" s="25">
        <v>44.5</v>
      </c>
      <c r="AS159" s="25">
        <v>207.4</v>
      </c>
      <c r="AT159" s="101">
        <v>202.2</v>
      </c>
      <c r="AU159" s="100">
        <v>123</v>
      </c>
      <c r="AV159" s="54">
        <v>89.5</v>
      </c>
      <c r="AW159" s="54">
        <v>89.5</v>
      </c>
      <c r="AX159" s="54">
        <v>33</v>
      </c>
      <c r="AY159" s="3" t="s">
        <v>85</v>
      </c>
      <c r="AZ159" s="98" t="str">
        <f>_xlfn.IFNA(VLOOKUP(AY159,ACCESSORIES!F:J,5,FALSE),"N/A")</f>
        <v>N/A</v>
      </c>
      <c r="BA159" s="3" t="s">
        <v>85</v>
      </c>
      <c r="BB159" s="98" t="str">
        <f>_xlfn.IFNA(VLOOKUP(BA159,ACCESSORIES!F:J,5,FALSE),"N/A")</f>
        <v>N/A</v>
      </c>
      <c r="BC159" s="77">
        <v>35.420936791037001</v>
      </c>
      <c r="BD159" s="56">
        <v>20.236220472440898</v>
      </c>
      <c r="BE159" s="56">
        <v>20.236220472440898</v>
      </c>
      <c r="BF159" s="56">
        <v>11.417322834645701</v>
      </c>
      <c r="BG159" s="378">
        <f t="shared" si="18"/>
        <v>7.6616839999999839E-2</v>
      </c>
      <c r="BH159" s="80">
        <v>36</v>
      </c>
      <c r="BI159" s="114" t="s">
        <v>3532</v>
      </c>
      <c r="BJ159" s="50" t="s">
        <v>4050</v>
      </c>
      <c r="BK159" s="81" t="s">
        <v>4066</v>
      </c>
      <c r="BL159" s="81" t="s">
        <v>4836</v>
      </c>
      <c r="BM159" s="81" t="s">
        <v>5506</v>
      </c>
      <c r="BN159" s="81" t="s">
        <v>5507</v>
      </c>
      <c r="BO159" s="81" t="s">
        <v>5477</v>
      </c>
      <c r="BP159" s="81" t="s">
        <v>5504</v>
      </c>
      <c r="BQ159" s="81" t="s">
        <v>4068</v>
      </c>
      <c r="BR159" s="81"/>
      <c r="BS159" s="81"/>
      <c r="BT159" s="81"/>
      <c r="BU159" s="313" t="s">
        <v>6461</v>
      </c>
      <c r="BV159" s="377" t="s">
        <v>8138</v>
      </c>
      <c r="BW159" s="313" t="s">
        <v>6456</v>
      </c>
      <c r="BX159" s="377" t="s">
        <v>8139</v>
      </c>
      <c r="BY159" s="93" t="str">
        <f t="shared" si="19"/>
        <v>MR305 NV, 17x8.5, 0mm Offset, 8x6.5, 130.81mm Centerbore, Method Bronze - Matte Black Lip</v>
      </c>
      <c r="BZ159" s="81" t="s">
        <v>3878</v>
      </c>
      <c r="CA159" s="81" t="s">
        <v>3879</v>
      </c>
      <c r="CB159" s="81" t="str">
        <f t="shared" si="20"/>
        <v>STREET (3XX)</v>
      </c>
    </row>
    <row r="160" spans="1:80" s="38" customFormat="1" ht="15" customHeight="1">
      <c r="A160" s="22">
        <f t="shared" si="14"/>
        <v>158</v>
      </c>
      <c r="B160" s="99" t="s">
        <v>84</v>
      </c>
      <c r="C160" s="99" t="s">
        <v>1072</v>
      </c>
      <c r="D160" s="5" t="s">
        <v>2354</v>
      </c>
      <c r="E160" s="91" t="str">
        <f>CONCATENATE(LEFT(D160,5),VLOOKUP(CONCATENATE(N160,"x",O160),'PART NUMBER GUIDE'!$B$9:$C$49,2,FALSE),VLOOKUP(CONCATENATE(P160, V160), 'PART NUMBER GUIDE'!$Q$6:$R$91, 2, FALSE),VLOOKUP(Y160,'PART NUMBER GUIDE'!$J$8:$K$43,2, FALSE),IF(U160="N/A",IF(ABS(S160)&lt;10,"0"&amp;ABS(S160),ABS(S160)),CONCATENATE(LEFT(U160,1),RIGHT(U160,1))), F160, G160)</f>
        <v>MR305785801000</v>
      </c>
      <c r="F160" s="90"/>
      <c r="G160" s="90"/>
      <c r="H160" s="79" t="s">
        <v>5345</v>
      </c>
      <c r="I160" s="312">
        <v>44480</v>
      </c>
      <c r="J160" s="85" t="s">
        <v>1265</v>
      </c>
      <c r="K160" s="342">
        <v>339</v>
      </c>
      <c r="L160" s="92">
        <f t="shared" si="15"/>
        <v>339</v>
      </c>
      <c r="M160" s="344"/>
      <c r="N160" s="5">
        <v>17</v>
      </c>
      <c r="O160" s="8">
        <v>8.5</v>
      </c>
      <c r="P160" s="99" t="str">
        <f t="shared" si="16"/>
        <v>8x6.5</v>
      </c>
      <c r="Q160" s="3">
        <v>8</v>
      </c>
      <c r="R160" s="3">
        <v>6.5</v>
      </c>
      <c r="S160" s="3">
        <v>0</v>
      </c>
      <c r="T160" s="16">
        <v>4.75</v>
      </c>
      <c r="U160" s="100" t="s">
        <v>85</v>
      </c>
      <c r="V160" s="16">
        <v>130.81</v>
      </c>
      <c r="W160" s="8">
        <v>30.68</v>
      </c>
      <c r="X160" s="51">
        <v>3640</v>
      </c>
      <c r="Y160" s="348" t="s">
        <v>5464</v>
      </c>
      <c r="Z160" s="79" t="s">
        <v>7386</v>
      </c>
      <c r="AA160" s="51" t="str">
        <f t="shared" si="17"/>
        <v>17x8.5, 8x6.5, 0 OS</v>
      </c>
      <c r="AB160" s="80" t="s">
        <v>1904</v>
      </c>
      <c r="AC160" s="89">
        <f>_xlfn.IFNA(VLOOKUP(AB160,ACCESSORIES!F:J,5,FALSE),"N/A")</f>
        <v>33</v>
      </c>
      <c r="AD160" s="87" t="s">
        <v>85</v>
      </c>
      <c r="AE160" s="87" t="s">
        <v>85</v>
      </c>
      <c r="AF160" s="3" t="s">
        <v>3005</v>
      </c>
      <c r="AG160" s="80" t="s">
        <v>1538</v>
      </c>
      <c r="AH160" s="9">
        <f>_xlfn.IFNA(VLOOKUP(AG160,ACCESSORIES!F:J,5,FALSE),"N/A")</f>
        <v>1.1000000000000001</v>
      </c>
      <c r="AI160" s="99" t="s">
        <v>266</v>
      </c>
      <c r="AJ160" s="99" t="s">
        <v>85</v>
      </c>
      <c r="AK160" s="40" t="str">
        <f>_xlfn.IFNA(VLOOKUP(AJ160,ACCESSORIES!F:J,5,FALSE),"N/A")</f>
        <v>N/A</v>
      </c>
      <c r="AL160" s="99" t="s">
        <v>85</v>
      </c>
      <c r="AM160" s="99">
        <v>16.2</v>
      </c>
      <c r="AN160" s="99">
        <v>200</v>
      </c>
      <c r="AO160" s="25">
        <v>0</v>
      </c>
      <c r="AP160" s="25">
        <v>0</v>
      </c>
      <c r="AQ160" s="25">
        <v>32.4</v>
      </c>
      <c r="AR160" s="25">
        <v>44.5</v>
      </c>
      <c r="AS160" s="25">
        <v>207.4</v>
      </c>
      <c r="AT160" s="101">
        <v>202.2</v>
      </c>
      <c r="AU160" s="100">
        <v>124</v>
      </c>
      <c r="AV160" s="54">
        <v>98</v>
      </c>
      <c r="AW160" s="54">
        <v>100</v>
      </c>
      <c r="AX160" s="54">
        <v>33</v>
      </c>
      <c r="AY160" s="3" t="s">
        <v>85</v>
      </c>
      <c r="AZ160" s="98" t="str">
        <f>_xlfn.IFNA(VLOOKUP(AY160,ACCESSORIES!F:J,5,FALSE),"N/A")</f>
        <v>N/A</v>
      </c>
      <c r="BA160" s="3" t="s">
        <v>85</v>
      </c>
      <c r="BB160" s="98" t="str">
        <f>_xlfn.IFNA(VLOOKUP(BA160,ACCESSORIES!F:J,5,FALSE),"N/A")</f>
        <v>N/A</v>
      </c>
      <c r="BC160" s="77">
        <v>34.980012266667238</v>
      </c>
      <c r="BD160" s="56">
        <v>20.236220472440898</v>
      </c>
      <c r="BE160" s="56">
        <v>20.236220472440898</v>
      </c>
      <c r="BF160" s="56">
        <v>11.417322834645701</v>
      </c>
      <c r="BG160" s="378">
        <f t="shared" si="18"/>
        <v>7.6616839999999839E-2</v>
      </c>
      <c r="BH160" s="80">
        <v>36</v>
      </c>
      <c r="BI160" s="114" t="s">
        <v>3532</v>
      </c>
      <c r="BJ160" s="50" t="s">
        <v>4050</v>
      </c>
      <c r="BK160" s="81" t="s">
        <v>5508</v>
      </c>
      <c r="BL160" s="81" t="s">
        <v>4066</v>
      </c>
      <c r="BM160" s="81" t="s">
        <v>4836</v>
      </c>
      <c r="BN160" s="81" t="s">
        <v>5506</v>
      </c>
      <c r="BO160" s="81" t="s">
        <v>5509</v>
      </c>
      <c r="BP160" s="81" t="s">
        <v>5510</v>
      </c>
      <c r="BQ160" s="81" t="s">
        <v>5511</v>
      </c>
      <c r="BR160" s="81" t="s">
        <v>4068</v>
      </c>
      <c r="BS160" s="81"/>
      <c r="BT160" s="81"/>
      <c r="BU160" s="313"/>
      <c r="BV160" s="325"/>
      <c r="BW160" s="313"/>
      <c r="BX160" s="325"/>
      <c r="BY160" s="93" t="str">
        <f t="shared" si="19"/>
        <v>MR305 NV, 17x8.5, 0mm Offset, 8x6.5, 130.81mm Centerbore, Matte Black - Gloss Black Lip</v>
      </c>
      <c r="BZ160" s="81" t="s">
        <v>3878</v>
      </c>
      <c r="CA160" s="81" t="s">
        <v>3879</v>
      </c>
      <c r="CB160" s="81" t="str">
        <f t="shared" si="20"/>
        <v>STREET (3XX)</v>
      </c>
    </row>
    <row r="161" spans="1:80" s="38" customFormat="1" ht="15" customHeight="1">
      <c r="A161" s="22">
        <f t="shared" si="14"/>
        <v>159</v>
      </c>
      <c r="B161" s="99" t="s">
        <v>84</v>
      </c>
      <c r="C161" s="99" t="s">
        <v>1072</v>
      </c>
      <c r="D161" s="5" t="s">
        <v>2354</v>
      </c>
      <c r="E161" s="91" t="str">
        <f>CONCATENATE(LEFT(D161,5),VLOOKUP(CONCATENATE(N161,"x",O161),'PART NUMBER GUIDE'!$B$9:$C$49,2,FALSE),VLOOKUP(CONCATENATE(P161, V161), 'PART NUMBER GUIDE'!$Q$6:$R$91, 2, FALSE),VLOOKUP(Y161,'PART NUMBER GUIDE'!$J$8:$K$43,2, FALSE),IF(U161="N/A",IF(ABS(S161)&lt;10,"0"&amp;ABS(S161),ABS(S161)),CONCATENATE(LEFT(U161,1),RIGHT(U161,1))), F161, G161)</f>
        <v>MR30578587300</v>
      </c>
      <c r="F161" s="90"/>
      <c r="G161" s="90"/>
      <c r="H161" s="79" t="s">
        <v>481</v>
      </c>
      <c r="I161" s="318">
        <v>41275</v>
      </c>
      <c r="J161" s="85" t="s">
        <v>1265</v>
      </c>
      <c r="K161" s="342">
        <v>299</v>
      </c>
      <c r="L161" s="92">
        <f t="shared" si="15"/>
        <v>299</v>
      </c>
      <c r="M161" s="344"/>
      <c r="N161" s="5">
        <v>17</v>
      </c>
      <c r="O161" s="8">
        <v>8.5</v>
      </c>
      <c r="P161" s="99" t="str">
        <f t="shared" si="16"/>
        <v>8x170</v>
      </c>
      <c r="Q161" s="3">
        <v>8</v>
      </c>
      <c r="R161" s="3">
        <v>170</v>
      </c>
      <c r="S161" s="3">
        <v>0</v>
      </c>
      <c r="T161" s="16">
        <v>4.75</v>
      </c>
      <c r="U161" s="100" t="s">
        <v>85</v>
      </c>
      <c r="V161" s="16">
        <v>130.81</v>
      </c>
      <c r="W161" s="8">
        <v>30.72</v>
      </c>
      <c r="X161" s="51">
        <v>3640</v>
      </c>
      <c r="Y161" s="78" t="s">
        <v>5456</v>
      </c>
      <c r="Z161" s="78" t="s">
        <v>2990</v>
      </c>
      <c r="AA161" s="51" t="str">
        <f t="shared" si="17"/>
        <v>17x8.5, 8x170, 0 OS</v>
      </c>
      <c r="AB161" s="80" t="s">
        <v>1851</v>
      </c>
      <c r="AC161" s="89">
        <f>_xlfn.IFNA(VLOOKUP(AB161,ACCESSORIES!F:J,5,FALSE),"N/A")</f>
        <v>33</v>
      </c>
      <c r="AD161" s="87" t="s">
        <v>85</v>
      </c>
      <c r="AE161" s="87" t="s">
        <v>85</v>
      </c>
      <c r="AF161" s="3" t="s">
        <v>3005</v>
      </c>
      <c r="AG161" s="80" t="s">
        <v>1938</v>
      </c>
      <c r="AH161" s="9">
        <f>_xlfn.IFNA(VLOOKUP(AG161,ACCESSORIES!F:J,5,FALSE),"N/A")</f>
        <v>1.1000000000000001</v>
      </c>
      <c r="AI161" s="99" t="s">
        <v>266</v>
      </c>
      <c r="AJ161" s="99" t="s">
        <v>85</v>
      </c>
      <c r="AK161" s="40" t="str">
        <f>_xlfn.IFNA(VLOOKUP(AJ161,ACCESSORIES!F:J,5,FALSE),"N/A")</f>
        <v>N/A</v>
      </c>
      <c r="AL161" s="99" t="s">
        <v>85</v>
      </c>
      <c r="AM161" s="99">
        <v>16.2</v>
      </c>
      <c r="AN161" s="99">
        <v>200</v>
      </c>
      <c r="AO161" s="25">
        <v>0</v>
      </c>
      <c r="AP161" s="25">
        <v>0</v>
      </c>
      <c r="AQ161" s="25">
        <v>32.4</v>
      </c>
      <c r="AR161" s="25">
        <v>44.5</v>
      </c>
      <c r="AS161" s="25">
        <v>207.4</v>
      </c>
      <c r="AT161" s="101">
        <v>202.2</v>
      </c>
      <c r="AU161" s="100">
        <v>128</v>
      </c>
      <c r="AV161" s="54">
        <v>97.7</v>
      </c>
      <c r="AW161" s="54">
        <v>107</v>
      </c>
      <c r="AX161" s="54">
        <v>33</v>
      </c>
      <c r="AY161" s="3" t="s">
        <v>85</v>
      </c>
      <c r="AZ161" s="98" t="str">
        <f>_xlfn.IFNA(VLOOKUP(AY161,ACCESSORIES!F:J,5,FALSE),"N/A")</f>
        <v>N/A</v>
      </c>
      <c r="BA161" s="3" t="s">
        <v>85</v>
      </c>
      <c r="BB161" s="98" t="str">
        <f>_xlfn.IFNA(VLOOKUP(BA161,ACCESSORIES!F:J,5,FALSE),"N/A")</f>
        <v>N/A</v>
      </c>
      <c r="BC161" s="77">
        <v>35.420936791036993</v>
      </c>
      <c r="BD161" s="56">
        <v>20.236220472440898</v>
      </c>
      <c r="BE161" s="56">
        <v>20.236220472440898</v>
      </c>
      <c r="BF161" s="56">
        <v>11.417322834645701</v>
      </c>
      <c r="BG161" s="378">
        <f t="shared" si="18"/>
        <v>7.6616839999999839E-2</v>
      </c>
      <c r="BH161" s="80">
        <v>36</v>
      </c>
      <c r="BI161" s="114" t="s">
        <v>3532</v>
      </c>
      <c r="BJ161" s="50" t="s">
        <v>4050</v>
      </c>
      <c r="BK161" s="81" t="s">
        <v>4066</v>
      </c>
      <c r="BL161" s="81" t="s">
        <v>4836</v>
      </c>
      <c r="BM161" s="81" t="s">
        <v>5506</v>
      </c>
      <c r="BN161" s="81" t="s">
        <v>5507</v>
      </c>
      <c r="BO161" s="81" t="s">
        <v>5477</v>
      </c>
      <c r="BP161" s="81" t="s">
        <v>5504</v>
      </c>
      <c r="BQ161" s="81" t="s">
        <v>4068</v>
      </c>
      <c r="BR161" s="81"/>
      <c r="BS161" s="81"/>
      <c r="BT161" s="81"/>
      <c r="BU161" s="313" t="s">
        <v>6474</v>
      </c>
      <c r="BV161" s="377" t="s">
        <v>8365</v>
      </c>
      <c r="BW161" s="313" t="s">
        <v>6479</v>
      </c>
      <c r="BX161" s="377" t="s">
        <v>8366</v>
      </c>
      <c r="BY161" s="93" t="str">
        <f t="shared" si="19"/>
        <v>MR305 NV, 17x8.5, 0mm Offset, 8x170, 130.81mm Centerbore, Machined - Matte Black Lip</v>
      </c>
      <c r="BZ161" s="81" t="s">
        <v>3878</v>
      </c>
      <c r="CA161" s="81" t="s">
        <v>3879</v>
      </c>
      <c r="CB161" s="81" t="str">
        <f t="shared" si="20"/>
        <v>STREET (3XX)</v>
      </c>
    </row>
    <row r="162" spans="1:80" s="38" customFormat="1" ht="15" customHeight="1">
      <c r="A162" s="22">
        <f t="shared" si="14"/>
        <v>160</v>
      </c>
      <c r="B162" s="99" t="s">
        <v>84</v>
      </c>
      <c r="C162" s="99" t="s">
        <v>1072</v>
      </c>
      <c r="D162" s="5" t="s">
        <v>2354</v>
      </c>
      <c r="E162" s="91" t="str">
        <f>CONCATENATE(LEFT(D162,5),VLOOKUP(CONCATENATE(N162,"x",O162),'PART NUMBER GUIDE'!$B$9:$C$49,2,FALSE),VLOOKUP(CONCATENATE(P162, V162), 'PART NUMBER GUIDE'!$Q$6:$R$91, 2, FALSE),VLOOKUP(Y162,'PART NUMBER GUIDE'!$J$8:$K$43,2, FALSE),IF(U162="N/A",IF(ABS(S162)&lt;10,"0"&amp;ABS(S162),ABS(S162)),CONCATENATE(LEFT(U162,1),RIGHT(U162,1))), F162, G162)</f>
        <v>MR30578587500</v>
      </c>
      <c r="F162" s="90"/>
      <c r="G162" s="90"/>
      <c r="H162" s="79" t="s">
        <v>482</v>
      </c>
      <c r="I162" s="318">
        <v>41275</v>
      </c>
      <c r="J162" s="85" t="s">
        <v>1265</v>
      </c>
      <c r="K162" s="342">
        <v>299</v>
      </c>
      <c r="L162" s="92">
        <f t="shared" si="15"/>
        <v>299</v>
      </c>
      <c r="M162" s="344"/>
      <c r="N162" s="5">
        <v>17</v>
      </c>
      <c r="O162" s="8">
        <v>8.5</v>
      </c>
      <c r="P162" s="99" t="str">
        <f t="shared" si="16"/>
        <v>8x170</v>
      </c>
      <c r="Q162" s="3">
        <v>8</v>
      </c>
      <c r="R162" s="3">
        <v>170</v>
      </c>
      <c r="S162" s="3">
        <v>0</v>
      </c>
      <c r="T162" s="16">
        <v>4.75</v>
      </c>
      <c r="U162" s="100" t="s">
        <v>85</v>
      </c>
      <c r="V162" s="16">
        <v>130.81</v>
      </c>
      <c r="W162" s="8">
        <v>30.46</v>
      </c>
      <c r="X162" s="51">
        <v>3640</v>
      </c>
      <c r="Y162" s="78" t="s">
        <v>2294</v>
      </c>
      <c r="Z162" s="79" t="s">
        <v>2987</v>
      </c>
      <c r="AA162" s="51" t="str">
        <f t="shared" si="17"/>
        <v>17x8.5, 8x170, 0 OS</v>
      </c>
      <c r="AB162" s="80" t="s">
        <v>1851</v>
      </c>
      <c r="AC162" s="89">
        <f>_xlfn.IFNA(VLOOKUP(AB162,ACCESSORIES!F:J,5,FALSE),"N/A")</f>
        <v>33</v>
      </c>
      <c r="AD162" s="87" t="s">
        <v>85</v>
      </c>
      <c r="AE162" s="87" t="s">
        <v>85</v>
      </c>
      <c r="AF162" s="3" t="s">
        <v>3005</v>
      </c>
      <c r="AG162" s="80" t="s">
        <v>1938</v>
      </c>
      <c r="AH162" s="9">
        <f>_xlfn.IFNA(VLOOKUP(AG162,ACCESSORIES!F:J,5,FALSE),"N/A")</f>
        <v>1.1000000000000001</v>
      </c>
      <c r="AI162" s="99" t="s">
        <v>266</v>
      </c>
      <c r="AJ162" s="99" t="s">
        <v>85</v>
      </c>
      <c r="AK162" s="40" t="str">
        <f>_xlfn.IFNA(VLOOKUP(AJ162,ACCESSORIES!F:J,5,FALSE),"N/A")</f>
        <v>N/A</v>
      </c>
      <c r="AL162" s="99" t="s">
        <v>85</v>
      </c>
      <c r="AM162" s="99">
        <v>16.2</v>
      </c>
      <c r="AN162" s="99">
        <v>200</v>
      </c>
      <c r="AO162" s="25">
        <v>0</v>
      </c>
      <c r="AP162" s="25">
        <v>0</v>
      </c>
      <c r="AQ162" s="25">
        <v>32.4</v>
      </c>
      <c r="AR162" s="25">
        <v>44.5</v>
      </c>
      <c r="AS162" s="25">
        <v>207.4</v>
      </c>
      <c r="AT162" s="101">
        <v>202.2</v>
      </c>
      <c r="AU162" s="100">
        <v>128</v>
      </c>
      <c r="AV162" s="54">
        <v>97.7</v>
      </c>
      <c r="AW162" s="54">
        <v>107</v>
      </c>
      <c r="AX162" s="54">
        <v>33</v>
      </c>
      <c r="AY162" s="3" t="s">
        <v>85</v>
      </c>
      <c r="AZ162" s="98" t="str">
        <f>_xlfn.IFNA(VLOOKUP(AY162,ACCESSORIES!F:J,5,FALSE),"N/A")</f>
        <v>N/A</v>
      </c>
      <c r="BA162" s="3" t="s">
        <v>85</v>
      </c>
      <c r="BB162" s="98" t="str">
        <f>_xlfn.IFNA(VLOOKUP(BA162,ACCESSORIES!F:J,5,FALSE),"N/A")</f>
        <v>N/A</v>
      </c>
      <c r="BC162" s="77">
        <v>35.714886473950166</v>
      </c>
      <c r="BD162" s="56">
        <v>20.236220472440898</v>
      </c>
      <c r="BE162" s="56">
        <v>20.236220472440898</v>
      </c>
      <c r="BF162" s="56">
        <v>11.417322834645701</v>
      </c>
      <c r="BG162" s="378">
        <f t="shared" si="18"/>
        <v>7.6616839999999839E-2</v>
      </c>
      <c r="BH162" s="80">
        <v>36</v>
      </c>
      <c r="BI162" s="114" t="s">
        <v>3532</v>
      </c>
      <c r="BJ162" s="50" t="s">
        <v>4050</v>
      </c>
      <c r="BK162" s="81" t="s">
        <v>4066</v>
      </c>
      <c r="BL162" s="81" t="s">
        <v>4836</v>
      </c>
      <c r="BM162" s="81" t="s">
        <v>5506</v>
      </c>
      <c r="BN162" s="81" t="s">
        <v>5507</v>
      </c>
      <c r="BO162" s="81" t="s">
        <v>5477</v>
      </c>
      <c r="BP162" s="81" t="s">
        <v>5504</v>
      </c>
      <c r="BQ162" s="81" t="s">
        <v>4068</v>
      </c>
      <c r="BR162" s="81"/>
      <c r="BS162" s="81"/>
      <c r="BT162" s="81"/>
      <c r="BU162" s="313" t="s">
        <v>6467</v>
      </c>
      <c r="BV162" s="377" t="s">
        <v>8387</v>
      </c>
      <c r="BW162" s="313" t="s">
        <v>6471</v>
      </c>
      <c r="BX162" s="377" t="s">
        <v>8388</v>
      </c>
      <c r="BY162" s="93" t="str">
        <f t="shared" si="19"/>
        <v>MR305 NV, 17x8.5, 0mm Offset, 8x170, 130.81mm Centerbore, Matte Black</v>
      </c>
      <c r="BZ162" s="81" t="s">
        <v>3878</v>
      </c>
      <c r="CA162" s="81" t="s">
        <v>3879</v>
      </c>
      <c r="CB162" s="81" t="str">
        <f t="shared" si="20"/>
        <v>STREET (3XX)</v>
      </c>
    </row>
    <row r="163" spans="1:80" s="38" customFormat="1" ht="15" customHeight="1">
      <c r="A163" s="22">
        <f t="shared" si="14"/>
        <v>161</v>
      </c>
      <c r="B163" s="99" t="s">
        <v>84</v>
      </c>
      <c r="C163" s="99" t="s">
        <v>1072</v>
      </c>
      <c r="D163" s="5" t="s">
        <v>2354</v>
      </c>
      <c r="E163" s="91" t="str">
        <f>CONCATENATE(LEFT(D163,5),VLOOKUP(CONCATENATE(N163,"x",O163),'PART NUMBER GUIDE'!$B$9:$C$49,2,FALSE),VLOOKUP(CONCATENATE(P163, V163), 'PART NUMBER GUIDE'!$Q$6:$R$91, 2, FALSE),VLOOKUP(Y163,'PART NUMBER GUIDE'!$J$8:$K$43,2, FALSE),IF(U163="N/A",IF(ABS(S163)&lt;10,"0"&amp;ABS(S163),ABS(S163)),CONCATENATE(LEFT(U163,1),RIGHT(U163,1))), F163, G163)</f>
        <v>MR30578587900</v>
      </c>
      <c r="F163" s="90"/>
      <c r="G163" s="90"/>
      <c r="H163" s="79" t="s">
        <v>483</v>
      </c>
      <c r="I163" s="318">
        <v>41275</v>
      </c>
      <c r="J163" s="85" t="s">
        <v>1265</v>
      </c>
      <c r="K163" s="342">
        <v>319</v>
      </c>
      <c r="L163" s="92">
        <f t="shared" si="15"/>
        <v>319</v>
      </c>
      <c r="M163" s="344"/>
      <c r="N163" s="5">
        <v>17</v>
      </c>
      <c r="O163" s="8">
        <v>8.5</v>
      </c>
      <c r="P163" s="99" t="str">
        <f t="shared" si="16"/>
        <v>8x170</v>
      </c>
      <c r="Q163" s="3">
        <v>8</v>
      </c>
      <c r="R163" s="3">
        <v>170</v>
      </c>
      <c r="S163" s="3">
        <v>0</v>
      </c>
      <c r="T163" s="16">
        <v>4.75</v>
      </c>
      <c r="U163" s="100" t="s">
        <v>85</v>
      </c>
      <c r="V163" s="16">
        <v>130.81</v>
      </c>
      <c r="W163" s="8">
        <v>30.9</v>
      </c>
      <c r="X163" s="51">
        <v>3640</v>
      </c>
      <c r="Y163" s="78" t="s">
        <v>5463</v>
      </c>
      <c r="Z163" s="78" t="s">
        <v>2988</v>
      </c>
      <c r="AA163" s="51" t="str">
        <f t="shared" si="17"/>
        <v>17x8.5, 8x170, 0 OS</v>
      </c>
      <c r="AB163" s="80" t="s">
        <v>1851</v>
      </c>
      <c r="AC163" s="89">
        <f>_xlfn.IFNA(VLOOKUP(AB163,ACCESSORIES!F:J,5,FALSE),"N/A")</f>
        <v>33</v>
      </c>
      <c r="AD163" s="87" t="s">
        <v>85</v>
      </c>
      <c r="AE163" s="87" t="s">
        <v>85</v>
      </c>
      <c r="AF163" s="3" t="s">
        <v>3005</v>
      </c>
      <c r="AG163" s="80" t="s">
        <v>1938</v>
      </c>
      <c r="AH163" s="9">
        <f>_xlfn.IFNA(VLOOKUP(AG163,ACCESSORIES!F:J,5,FALSE),"N/A")</f>
        <v>1.1000000000000001</v>
      </c>
      <c r="AI163" s="99" t="s">
        <v>266</v>
      </c>
      <c r="AJ163" s="99" t="s">
        <v>85</v>
      </c>
      <c r="AK163" s="40" t="str">
        <f>_xlfn.IFNA(VLOOKUP(AJ163,ACCESSORIES!F:J,5,FALSE),"N/A")</f>
        <v>N/A</v>
      </c>
      <c r="AL163" s="99" t="s">
        <v>85</v>
      </c>
      <c r="AM163" s="99">
        <v>16.2</v>
      </c>
      <c r="AN163" s="99">
        <v>200</v>
      </c>
      <c r="AO163" s="25">
        <v>0</v>
      </c>
      <c r="AP163" s="25">
        <v>0</v>
      </c>
      <c r="AQ163" s="25">
        <v>32.4</v>
      </c>
      <c r="AR163" s="25">
        <v>44.5</v>
      </c>
      <c r="AS163" s="25">
        <v>207.4</v>
      </c>
      <c r="AT163" s="101">
        <v>202.2</v>
      </c>
      <c r="AU163" s="100">
        <v>128</v>
      </c>
      <c r="AV163" s="54">
        <v>97.7</v>
      </c>
      <c r="AW163" s="54">
        <v>107</v>
      </c>
      <c r="AX163" s="54">
        <v>33</v>
      </c>
      <c r="AY163" s="3" t="s">
        <v>85</v>
      </c>
      <c r="AZ163" s="98" t="str">
        <f>_xlfn.IFNA(VLOOKUP(AY163,ACCESSORIES!F:J,5,FALSE),"N/A")</f>
        <v>N/A</v>
      </c>
      <c r="BA163" s="3" t="s">
        <v>85</v>
      </c>
      <c r="BB163" s="98" t="str">
        <f>_xlfn.IFNA(VLOOKUP(BA163,ACCESSORIES!F:J,5,FALSE),"N/A")</f>
        <v>N/A</v>
      </c>
      <c r="BC163" s="77">
        <v>35.714886473950166</v>
      </c>
      <c r="BD163" s="56">
        <v>20.236220472440898</v>
      </c>
      <c r="BE163" s="56">
        <v>20.236220472440898</v>
      </c>
      <c r="BF163" s="56">
        <v>11.417322834645701</v>
      </c>
      <c r="BG163" s="378">
        <f t="shared" si="18"/>
        <v>7.6616839999999839E-2</v>
      </c>
      <c r="BH163" s="80">
        <v>36</v>
      </c>
      <c r="BI163" s="114" t="s">
        <v>3532</v>
      </c>
      <c r="BJ163" s="50" t="s">
        <v>4050</v>
      </c>
      <c r="BK163" s="81" t="s">
        <v>4066</v>
      </c>
      <c r="BL163" s="81" t="s">
        <v>4836</v>
      </c>
      <c r="BM163" s="81" t="s">
        <v>5506</v>
      </c>
      <c r="BN163" s="81" t="s">
        <v>5507</v>
      </c>
      <c r="BO163" s="81" t="s">
        <v>5477</v>
      </c>
      <c r="BP163" s="81" t="s">
        <v>5504</v>
      </c>
      <c r="BQ163" s="81" t="s">
        <v>4068</v>
      </c>
      <c r="BR163" s="81"/>
      <c r="BS163" s="81"/>
      <c r="BT163" s="81"/>
      <c r="BU163" s="313" t="s">
        <v>6460</v>
      </c>
      <c r="BV163" s="377" t="s">
        <v>8190</v>
      </c>
      <c r="BW163" s="313" t="s">
        <v>6458</v>
      </c>
      <c r="BX163" s="377" t="s">
        <v>8191</v>
      </c>
      <c r="BY163" s="93" t="str">
        <f t="shared" si="19"/>
        <v>MR305 NV, 17x8.5, 0mm Offset, 8x170, 130.81mm Centerbore, Method Bronze - Matte Black Lip</v>
      </c>
      <c r="BZ163" s="81" t="s">
        <v>3878</v>
      </c>
      <c r="CA163" s="81" t="s">
        <v>3879</v>
      </c>
      <c r="CB163" s="81" t="str">
        <f t="shared" si="20"/>
        <v>STREET (3XX)</v>
      </c>
    </row>
    <row r="164" spans="1:80" s="38" customFormat="1" ht="15" customHeight="1">
      <c r="A164" s="22">
        <f t="shared" si="14"/>
        <v>162</v>
      </c>
      <c r="B164" s="99" t="s">
        <v>84</v>
      </c>
      <c r="C164" s="99" t="s">
        <v>1072</v>
      </c>
      <c r="D164" s="5" t="s">
        <v>2354</v>
      </c>
      <c r="E164" s="91" t="str">
        <f>CONCATENATE(LEFT(D164,5),VLOOKUP(CONCATENATE(N164,"x",O164),'PART NUMBER GUIDE'!$B$9:$C$49,2,FALSE),VLOOKUP(CONCATENATE(P164, V164), 'PART NUMBER GUIDE'!$Q$6:$R$91, 2, FALSE),VLOOKUP(Y164,'PART NUMBER GUIDE'!$J$8:$K$43,2, FALSE),IF(U164="N/A",IF(ABS(S164)&lt;10,"0"&amp;ABS(S164),ABS(S164)),CONCATENATE(LEFT(U164,1),RIGHT(U164,1))), F164, G164)</f>
        <v>MR30589058500</v>
      </c>
      <c r="F164" s="90"/>
      <c r="G164" s="90"/>
      <c r="H164" s="79" t="s">
        <v>4454</v>
      </c>
      <c r="I164" s="318">
        <v>44056</v>
      </c>
      <c r="J164" s="85" t="s">
        <v>1265</v>
      </c>
      <c r="K164" s="342">
        <v>339</v>
      </c>
      <c r="L164" s="92">
        <f t="shared" si="15"/>
        <v>339</v>
      </c>
      <c r="M164" s="344"/>
      <c r="N164" s="5">
        <v>18</v>
      </c>
      <c r="O164" s="8">
        <v>9</v>
      </c>
      <c r="P164" s="99" t="str">
        <f t="shared" si="16"/>
        <v>5x150</v>
      </c>
      <c r="Q164" s="3">
        <v>5</v>
      </c>
      <c r="R164" s="3">
        <v>150</v>
      </c>
      <c r="S164" s="3">
        <v>0</v>
      </c>
      <c r="T164" s="16">
        <v>5</v>
      </c>
      <c r="U164" s="100" t="s">
        <v>85</v>
      </c>
      <c r="V164" s="16">
        <v>116.5</v>
      </c>
      <c r="W164" s="8">
        <v>34.909999999999997</v>
      </c>
      <c r="X164" s="51">
        <v>2650</v>
      </c>
      <c r="Y164" s="78" t="s">
        <v>2294</v>
      </c>
      <c r="Z164" s="79" t="s">
        <v>2987</v>
      </c>
      <c r="AA164" s="51" t="str">
        <f t="shared" si="17"/>
        <v>18x9, 5x150, 0 OS</v>
      </c>
      <c r="AB164" s="80" t="s">
        <v>1600</v>
      </c>
      <c r="AC164" s="89">
        <f>_xlfn.IFNA(VLOOKUP(AB164,ACCESSORIES!F:J,5,FALSE),"N/A")</f>
        <v>33</v>
      </c>
      <c r="AD164" s="87" t="s">
        <v>85</v>
      </c>
      <c r="AE164" s="87" t="s">
        <v>85</v>
      </c>
      <c r="AF164" s="99" t="s">
        <v>3003</v>
      </c>
      <c r="AG164" s="80" t="s">
        <v>1938</v>
      </c>
      <c r="AH164" s="9">
        <f>_xlfn.IFNA(VLOOKUP(AG164,ACCESSORIES!F:J,5,FALSE),"N/A")</f>
        <v>1.1000000000000001</v>
      </c>
      <c r="AI164" s="99" t="s">
        <v>266</v>
      </c>
      <c r="AJ164" s="99" t="s">
        <v>85</v>
      </c>
      <c r="AK164" s="40" t="str">
        <f>_xlfn.IFNA(VLOOKUP(AJ164,ACCESSORIES!F:J,5,FALSE),"N/A")</f>
        <v>N/A</v>
      </c>
      <c r="AL164" s="99" t="s">
        <v>85</v>
      </c>
      <c r="AM164" s="99">
        <v>16.2</v>
      </c>
      <c r="AN164" s="99">
        <v>180</v>
      </c>
      <c r="AO164" s="25">
        <v>0</v>
      </c>
      <c r="AP164" s="25">
        <v>30.4</v>
      </c>
      <c r="AQ164" s="25">
        <v>56.2</v>
      </c>
      <c r="AR164" s="25">
        <v>63</v>
      </c>
      <c r="AS164" s="25">
        <v>220</v>
      </c>
      <c r="AT164" s="101">
        <v>213</v>
      </c>
      <c r="AU164" s="100">
        <v>110.7</v>
      </c>
      <c r="AV164" s="54">
        <v>46.7</v>
      </c>
      <c r="AW164" s="54">
        <v>46.7</v>
      </c>
      <c r="AX164" s="54">
        <v>34</v>
      </c>
      <c r="AY164" s="3" t="s">
        <v>85</v>
      </c>
      <c r="AZ164" s="98" t="str">
        <f>_xlfn.IFNA(VLOOKUP(AY164,ACCESSORIES!F:J,5,FALSE),"N/A")</f>
        <v>N/A</v>
      </c>
      <c r="BA164" s="3" t="s">
        <v>85</v>
      </c>
      <c r="BB164" s="98" t="str">
        <f>_xlfn.IFNA(VLOOKUP(BA164,ACCESSORIES!F:J,5,FALSE),"N/A")</f>
        <v>N/A</v>
      </c>
      <c r="BC164" s="77">
        <v>39.315770089636501</v>
      </c>
      <c r="BD164" s="56">
        <v>21.141732283464599</v>
      </c>
      <c r="BE164" s="56">
        <v>21.141732283464599</v>
      </c>
      <c r="BF164" s="56">
        <v>11.929133858267701</v>
      </c>
      <c r="BG164" s="378">
        <f t="shared" si="18"/>
        <v>8.7375807000000152E-2</v>
      </c>
      <c r="BH164" s="80">
        <v>36</v>
      </c>
      <c r="BI164" s="114" t="s">
        <v>3532</v>
      </c>
      <c r="BJ164" s="50" t="s">
        <v>4050</v>
      </c>
      <c r="BK164" s="81" t="s">
        <v>4066</v>
      </c>
      <c r="BL164" s="81" t="s">
        <v>4836</v>
      </c>
      <c r="BM164" s="81" t="s">
        <v>5506</v>
      </c>
      <c r="BN164" s="81" t="s">
        <v>5507</v>
      </c>
      <c r="BO164" s="81" t="s">
        <v>5477</v>
      </c>
      <c r="BP164" s="81" t="s">
        <v>5504</v>
      </c>
      <c r="BQ164" s="81" t="s">
        <v>4068</v>
      </c>
      <c r="BR164" s="81"/>
      <c r="BS164" s="81"/>
      <c r="BT164" s="81"/>
      <c r="BU164" s="313" t="s">
        <v>6466</v>
      </c>
      <c r="BV164" s="377" t="s">
        <v>8479</v>
      </c>
      <c r="BW164" s="313" t="s">
        <v>6468</v>
      </c>
      <c r="BX164" s="377" t="s">
        <v>8480</v>
      </c>
      <c r="BY164" s="93" t="str">
        <f t="shared" si="19"/>
        <v>MR305 NV, 18x9, 0mm Offset, 5x150, 116.5mm Centerbore, Matte Black</v>
      </c>
      <c r="BZ164" s="81" t="s">
        <v>3878</v>
      </c>
      <c r="CA164" s="81" t="s">
        <v>3879</v>
      </c>
      <c r="CB164" s="81" t="str">
        <f t="shared" si="20"/>
        <v>STREET (3XX)</v>
      </c>
    </row>
    <row r="165" spans="1:80" s="38" customFormat="1" ht="15" customHeight="1">
      <c r="A165" s="22">
        <f t="shared" si="14"/>
        <v>163</v>
      </c>
      <c r="B165" s="99" t="s">
        <v>84</v>
      </c>
      <c r="C165" s="99" t="s">
        <v>1072</v>
      </c>
      <c r="D165" s="5" t="s">
        <v>2354</v>
      </c>
      <c r="E165" s="91" t="str">
        <f>CONCATENATE(LEFT(D165,5),VLOOKUP(CONCATENATE(N165,"x",O165),'PART NUMBER GUIDE'!$B$9:$C$49,2,FALSE),VLOOKUP(CONCATENATE(P165, V165), 'PART NUMBER GUIDE'!$Q$6:$R$91, 2, FALSE),VLOOKUP(Y165,'PART NUMBER GUIDE'!$J$8:$K$43,2, FALSE),IF(U165="N/A",IF(ABS(S165)&lt;10,"0"&amp;ABS(S165),ABS(S165)),CONCATENATE(LEFT(U165,1),RIGHT(U165,1))), F165, G165)</f>
        <v>MR30589058900</v>
      </c>
      <c r="F165" s="90"/>
      <c r="G165" s="90"/>
      <c r="H165" s="79" t="s">
        <v>4456</v>
      </c>
      <c r="I165" s="318">
        <v>44056</v>
      </c>
      <c r="J165" s="85" t="s">
        <v>1265</v>
      </c>
      <c r="K165" s="342">
        <v>369</v>
      </c>
      <c r="L165" s="92">
        <f t="shared" si="15"/>
        <v>369</v>
      </c>
      <c r="M165" s="344"/>
      <c r="N165" s="5">
        <v>18</v>
      </c>
      <c r="O165" s="8">
        <v>9</v>
      </c>
      <c r="P165" s="99" t="str">
        <f t="shared" si="16"/>
        <v>5x150</v>
      </c>
      <c r="Q165" s="3">
        <v>5</v>
      </c>
      <c r="R165" s="3">
        <v>150</v>
      </c>
      <c r="S165" s="3">
        <v>0</v>
      </c>
      <c r="T165" s="16">
        <v>5</v>
      </c>
      <c r="U165" s="100" t="s">
        <v>85</v>
      </c>
      <c r="V165" s="16">
        <v>116.5</v>
      </c>
      <c r="W165" s="8">
        <v>34.43</v>
      </c>
      <c r="X165" s="51">
        <v>2650</v>
      </c>
      <c r="Y165" s="78" t="s">
        <v>5463</v>
      </c>
      <c r="Z165" s="78" t="s">
        <v>2988</v>
      </c>
      <c r="AA165" s="51" t="str">
        <f t="shared" si="17"/>
        <v>18x9, 5x150, 0 OS</v>
      </c>
      <c r="AB165" s="80" t="s">
        <v>1600</v>
      </c>
      <c r="AC165" s="89">
        <f>_xlfn.IFNA(VLOOKUP(AB165,ACCESSORIES!F:J,5,FALSE),"N/A")</f>
        <v>33</v>
      </c>
      <c r="AD165" s="87" t="s">
        <v>85</v>
      </c>
      <c r="AE165" s="87" t="s">
        <v>85</v>
      </c>
      <c r="AF165" s="99" t="s">
        <v>3003</v>
      </c>
      <c r="AG165" s="80" t="s">
        <v>1938</v>
      </c>
      <c r="AH165" s="9">
        <f>_xlfn.IFNA(VLOOKUP(AG165,ACCESSORIES!F:J,5,FALSE),"N/A")</f>
        <v>1.1000000000000001</v>
      </c>
      <c r="AI165" s="99" t="s">
        <v>266</v>
      </c>
      <c r="AJ165" s="99" t="s">
        <v>85</v>
      </c>
      <c r="AK165" s="40" t="str">
        <f>_xlfn.IFNA(VLOOKUP(AJ165,ACCESSORIES!F:J,5,FALSE),"N/A")</f>
        <v>N/A</v>
      </c>
      <c r="AL165" s="99" t="s">
        <v>85</v>
      </c>
      <c r="AM165" s="99">
        <v>16.2</v>
      </c>
      <c r="AN165" s="99">
        <v>180</v>
      </c>
      <c r="AO165" s="25">
        <v>0</v>
      </c>
      <c r="AP165" s="25">
        <v>30.4</v>
      </c>
      <c r="AQ165" s="25">
        <v>56.2</v>
      </c>
      <c r="AR165" s="25">
        <v>63.1</v>
      </c>
      <c r="AS165" s="25">
        <v>219.7</v>
      </c>
      <c r="AT165" s="101">
        <v>212.6</v>
      </c>
      <c r="AU165" s="100">
        <v>110.7</v>
      </c>
      <c r="AV165" s="54">
        <v>46.7</v>
      </c>
      <c r="AW165" s="54">
        <v>46.7</v>
      </c>
      <c r="AX165" s="54">
        <v>34</v>
      </c>
      <c r="AY165" s="3" t="s">
        <v>85</v>
      </c>
      <c r="AZ165" s="98" t="str">
        <f>_xlfn.IFNA(VLOOKUP(AY165,ACCESSORIES!F:J,5,FALSE),"N/A")</f>
        <v>N/A</v>
      </c>
      <c r="BA165" s="3" t="s">
        <v>85</v>
      </c>
      <c r="BB165" s="98" t="str">
        <f>_xlfn.IFNA(VLOOKUP(BA165,ACCESSORIES!F:J,5,FALSE),"N/A")</f>
        <v>N/A</v>
      </c>
      <c r="BC165" s="77">
        <v>38.654383303081865</v>
      </c>
      <c r="BD165" s="56">
        <v>21.141732283464599</v>
      </c>
      <c r="BE165" s="56">
        <v>21.141732283464599</v>
      </c>
      <c r="BF165" s="56">
        <v>11.929133858267701</v>
      </c>
      <c r="BG165" s="378">
        <f t="shared" si="18"/>
        <v>8.7375807000000152E-2</v>
      </c>
      <c r="BH165" s="80">
        <v>36</v>
      </c>
      <c r="BI165" s="114" t="s">
        <v>3532</v>
      </c>
      <c r="BJ165" s="50" t="s">
        <v>4050</v>
      </c>
      <c r="BK165" s="81" t="s">
        <v>4066</v>
      </c>
      <c r="BL165" s="81" t="s">
        <v>4836</v>
      </c>
      <c r="BM165" s="81" t="s">
        <v>5506</v>
      </c>
      <c r="BN165" s="81" t="s">
        <v>5507</v>
      </c>
      <c r="BO165" s="81" t="s">
        <v>5477</v>
      </c>
      <c r="BP165" s="81" t="s">
        <v>5504</v>
      </c>
      <c r="BQ165" s="81" t="s">
        <v>4068</v>
      </c>
      <c r="BR165" s="81"/>
      <c r="BS165" s="81"/>
      <c r="BT165" s="81"/>
      <c r="BU165" s="313" t="s">
        <v>6460</v>
      </c>
      <c r="BV165" s="377" t="s">
        <v>8190</v>
      </c>
      <c r="BW165" s="313" t="s">
        <v>6458</v>
      </c>
      <c r="BX165" s="377" t="s">
        <v>8191</v>
      </c>
      <c r="BY165" s="93" t="str">
        <f t="shared" si="19"/>
        <v>MR305 NV, 18x9, 0mm Offset, 5x150, 116.5mm Centerbore, Method Bronze - Matte Black Lip</v>
      </c>
      <c r="BZ165" s="81" t="s">
        <v>3878</v>
      </c>
      <c r="CA165" s="81" t="s">
        <v>3879</v>
      </c>
      <c r="CB165" s="81" t="str">
        <f t="shared" si="20"/>
        <v>STREET (3XX)</v>
      </c>
    </row>
    <row r="166" spans="1:80" s="38" customFormat="1" ht="15" customHeight="1">
      <c r="A166" s="22">
        <f t="shared" si="14"/>
        <v>164</v>
      </c>
      <c r="B166" s="99" t="s">
        <v>84</v>
      </c>
      <c r="C166" s="99" t="s">
        <v>1072</v>
      </c>
      <c r="D166" s="5" t="s">
        <v>2354</v>
      </c>
      <c r="E166" s="91" t="str">
        <f>CONCATENATE(LEFT(D166,5),VLOOKUP(CONCATENATE(N166,"x",O166),'PART NUMBER GUIDE'!$B$9:$C$49,2,FALSE),VLOOKUP(CONCATENATE(P166, V166), 'PART NUMBER GUIDE'!$Q$6:$R$91, 2, FALSE),VLOOKUP(Y166,'PART NUMBER GUIDE'!$J$8:$K$43,2, FALSE),IF(U166="N/A",IF(ABS(S166)&lt;10,"0"&amp;ABS(S166),ABS(S166)),CONCATENATE(LEFT(U166,1),RIGHT(U166,1))), F166, G166)</f>
        <v>MR30589016500</v>
      </c>
      <c r="F166" s="90"/>
      <c r="G166" s="90"/>
      <c r="H166" s="79" t="s">
        <v>4451</v>
      </c>
      <c r="I166" s="318">
        <v>44056</v>
      </c>
      <c r="J166" s="85" t="s">
        <v>1265</v>
      </c>
      <c r="K166" s="342">
        <v>339</v>
      </c>
      <c r="L166" s="92">
        <f t="shared" si="15"/>
        <v>339</v>
      </c>
      <c r="M166" s="344"/>
      <c r="N166" s="5">
        <v>18</v>
      </c>
      <c r="O166" s="8">
        <v>9</v>
      </c>
      <c r="P166" s="99" t="str">
        <f t="shared" si="16"/>
        <v>6x135</v>
      </c>
      <c r="Q166" s="3">
        <v>6</v>
      </c>
      <c r="R166" s="3">
        <v>135</v>
      </c>
      <c r="S166" s="3">
        <v>0</v>
      </c>
      <c r="T166" s="16">
        <v>5</v>
      </c>
      <c r="U166" s="100" t="s">
        <v>85</v>
      </c>
      <c r="V166" s="16">
        <v>94</v>
      </c>
      <c r="W166" s="8">
        <v>35.380000000000003</v>
      </c>
      <c r="X166" s="51">
        <v>2650</v>
      </c>
      <c r="Y166" s="78" t="s">
        <v>2294</v>
      </c>
      <c r="Z166" s="79" t="s">
        <v>2987</v>
      </c>
      <c r="AA166" s="51" t="str">
        <f t="shared" si="17"/>
        <v>18x9, 6x135, 0 OS</v>
      </c>
      <c r="AB166" s="80" t="s">
        <v>1593</v>
      </c>
      <c r="AC166" s="89">
        <f>_xlfn.IFNA(VLOOKUP(AB166,ACCESSORIES!F:J,5,FALSE),"N/A")</f>
        <v>33</v>
      </c>
      <c r="AD166" s="87" t="s">
        <v>85</v>
      </c>
      <c r="AE166" s="87" t="s">
        <v>85</v>
      </c>
      <c r="AF166" s="80" t="s">
        <v>3000</v>
      </c>
      <c r="AG166" s="80" t="s">
        <v>1938</v>
      </c>
      <c r="AH166" s="9">
        <f>_xlfn.IFNA(VLOOKUP(AG166,ACCESSORIES!F:J,5,FALSE),"N/A")</f>
        <v>1.1000000000000001</v>
      </c>
      <c r="AI166" s="99" t="s">
        <v>266</v>
      </c>
      <c r="AJ166" s="99" t="s">
        <v>85</v>
      </c>
      <c r="AK166" s="40" t="str">
        <f>_xlfn.IFNA(VLOOKUP(AJ166,ACCESSORIES!F:J,5,FALSE),"N/A")</f>
        <v>N/A</v>
      </c>
      <c r="AL166" s="99" t="s">
        <v>85</v>
      </c>
      <c r="AM166" s="99">
        <v>16.2</v>
      </c>
      <c r="AN166" s="99">
        <v>175</v>
      </c>
      <c r="AO166" s="25">
        <v>7.7</v>
      </c>
      <c r="AP166" s="25">
        <v>30.4</v>
      </c>
      <c r="AQ166" s="25">
        <v>52</v>
      </c>
      <c r="AR166" s="25">
        <v>63</v>
      </c>
      <c r="AS166" s="25">
        <v>219.7</v>
      </c>
      <c r="AT166" s="101">
        <v>212.6</v>
      </c>
      <c r="AU166" s="100">
        <v>88.2</v>
      </c>
      <c r="AV166" s="54">
        <v>52.7</v>
      </c>
      <c r="AW166" s="54">
        <v>75</v>
      </c>
      <c r="AX166" s="54">
        <v>34</v>
      </c>
      <c r="AY166" s="3" t="s">
        <v>85</v>
      </c>
      <c r="AZ166" s="98" t="str">
        <f>_xlfn.IFNA(VLOOKUP(AY166,ACCESSORIES!F:J,5,FALSE),"N/A")</f>
        <v>N/A</v>
      </c>
      <c r="BA166" s="3" t="s">
        <v>85</v>
      </c>
      <c r="BB166" s="98" t="str">
        <f>_xlfn.IFNA(VLOOKUP(BA166,ACCESSORIES!F:J,5,FALSE),"N/A")</f>
        <v>N/A</v>
      </c>
      <c r="BC166" s="77">
        <v>40.124131717647721</v>
      </c>
      <c r="BD166" s="56">
        <v>21.141732283464599</v>
      </c>
      <c r="BE166" s="56">
        <v>21.141732283464599</v>
      </c>
      <c r="BF166" s="56">
        <v>11.929133858267701</v>
      </c>
      <c r="BG166" s="378">
        <f t="shared" si="18"/>
        <v>8.7375807000000152E-2</v>
      </c>
      <c r="BH166" s="80">
        <v>36</v>
      </c>
      <c r="BI166" s="114" t="s">
        <v>3532</v>
      </c>
      <c r="BJ166" s="50" t="s">
        <v>4050</v>
      </c>
      <c r="BK166" s="81" t="s">
        <v>4066</v>
      </c>
      <c r="BL166" s="81" t="s">
        <v>4836</v>
      </c>
      <c r="BM166" s="81" t="s">
        <v>5506</v>
      </c>
      <c r="BN166" s="81" t="s">
        <v>5507</v>
      </c>
      <c r="BO166" s="81" t="s">
        <v>5477</v>
      </c>
      <c r="BP166" s="81" t="s">
        <v>5504</v>
      </c>
      <c r="BQ166" s="81" t="s">
        <v>4068</v>
      </c>
      <c r="BR166" s="81"/>
      <c r="BS166" s="81"/>
      <c r="BT166" s="81"/>
      <c r="BU166" s="313" t="s">
        <v>6469</v>
      </c>
      <c r="BV166" s="377" t="s">
        <v>8180</v>
      </c>
      <c r="BW166" s="313" t="s">
        <v>6470</v>
      </c>
      <c r="BX166" s="377" t="s">
        <v>8181</v>
      </c>
      <c r="BY166" s="93" t="str">
        <f t="shared" si="19"/>
        <v>MR305 NV, 18x9, 0mm Offset, 6x135, 94mm Centerbore, Matte Black</v>
      </c>
      <c r="BZ166" s="81" t="s">
        <v>3878</v>
      </c>
      <c r="CA166" s="81" t="s">
        <v>3879</v>
      </c>
      <c r="CB166" s="81" t="str">
        <f t="shared" si="20"/>
        <v>STREET (3XX)</v>
      </c>
    </row>
    <row r="167" spans="1:80" s="38" customFormat="1" ht="15" customHeight="1">
      <c r="A167" s="22">
        <f t="shared" si="14"/>
        <v>165</v>
      </c>
      <c r="B167" s="99" t="s">
        <v>84</v>
      </c>
      <c r="C167" s="99" t="s">
        <v>1072</v>
      </c>
      <c r="D167" s="5" t="s">
        <v>2354</v>
      </c>
      <c r="E167" s="91" t="str">
        <f>CONCATENATE(LEFT(D167,5),VLOOKUP(CONCATENATE(N167,"x",O167),'PART NUMBER GUIDE'!$B$9:$C$49,2,FALSE),VLOOKUP(CONCATENATE(P167, V167), 'PART NUMBER GUIDE'!$Q$6:$R$91, 2, FALSE),VLOOKUP(Y167,'PART NUMBER GUIDE'!$J$8:$K$43,2, FALSE),IF(U167="N/A",IF(ABS(S167)&lt;10,"0"&amp;ABS(S167),ABS(S167)),CONCATENATE(LEFT(U167,1),RIGHT(U167,1))), F167, G167)</f>
        <v>MR30589016900</v>
      </c>
      <c r="F167" s="90"/>
      <c r="G167" s="90"/>
      <c r="H167" s="79" t="s">
        <v>4453</v>
      </c>
      <c r="I167" s="318">
        <v>44056</v>
      </c>
      <c r="J167" s="85" t="s">
        <v>1265</v>
      </c>
      <c r="K167" s="342">
        <v>369</v>
      </c>
      <c r="L167" s="92">
        <f t="shared" si="15"/>
        <v>369</v>
      </c>
      <c r="M167" s="344"/>
      <c r="N167" s="5">
        <v>18</v>
      </c>
      <c r="O167" s="8">
        <v>9</v>
      </c>
      <c r="P167" s="99" t="str">
        <f t="shared" si="16"/>
        <v>6x135</v>
      </c>
      <c r="Q167" s="3">
        <v>6</v>
      </c>
      <c r="R167" s="3">
        <v>135</v>
      </c>
      <c r="S167" s="3">
        <v>0</v>
      </c>
      <c r="T167" s="16">
        <v>5</v>
      </c>
      <c r="U167" s="100" t="s">
        <v>85</v>
      </c>
      <c r="V167" s="16">
        <v>94</v>
      </c>
      <c r="W167" s="8">
        <v>35.380000000000003</v>
      </c>
      <c r="X167" s="51">
        <v>2650</v>
      </c>
      <c r="Y167" s="78" t="s">
        <v>5463</v>
      </c>
      <c r="Z167" s="78" t="s">
        <v>2988</v>
      </c>
      <c r="AA167" s="51" t="str">
        <f t="shared" si="17"/>
        <v>18x9, 6x135, 0 OS</v>
      </c>
      <c r="AB167" s="80" t="s">
        <v>1593</v>
      </c>
      <c r="AC167" s="89">
        <f>_xlfn.IFNA(VLOOKUP(AB167,ACCESSORIES!F:J,5,FALSE),"N/A")</f>
        <v>33</v>
      </c>
      <c r="AD167" s="87" t="s">
        <v>85</v>
      </c>
      <c r="AE167" s="87" t="s">
        <v>85</v>
      </c>
      <c r="AF167" s="80" t="s">
        <v>3000</v>
      </c>
      <c r="AG167" s="80" t="s">
        <v>1938</v>
      </c>
      <c r="AH167" s="9">
        <f>_xlfn.IFNA(VLOOKUP(AG167,ACCESSORIES!F:J,5,FALSE),"N/A")</f>
        <v>1.1000000000000001</v>
      </c>
      <c r="AI167" s="99" t="s">
        <v>266</v>
      </c>
      <c r="AJ167" s="99" t="s">
        <v>85</v>
      </c>
      <c r="AK167" s="40" t="str">
        <f>_xlfn.IFNA(VLOOKUP(AJ167,ACCESSORIES!F:J,5,FALSE),"N/A")</f>
        <v>N/A</v>
      </c>
      <c r="AL167" s="99" t="s">
        <v>85</v>
      </c>
      <c r="AM167" s="99">
        <v>16.2</v>
      </c>
      <c r="AN167" s="99">
        <v>175</v>
      </c>
      <c r="AO167" s="25">
        <v>7.7</v>
      </c>
      <c r="AP167" s="25">
        <v>30.4</v>
      </c>
      <c r="AQ167" s="25">
        <v>52</v>
      </c>
      <c r="AR167" s="25">
        <v>63.1</v>
      </c>
      <c r="AS167" s="25">
        <v>219.7</v>
      </c>
      <c r="AT167" s="101">
        <v>212.6</v>
      </c>
      <c r="AU167" s="100">
        <v>88.2</v>
      </c>
      <c r="AV167" s="54">
        <v>52.7</v>
      </c>
      <c r="AW167" s="54">
        <v>75</v>
      </c>
      <c r="AX167" s="54">
        <v>34</v>
      </c>
      <c r="AY167" s="3" t="s">
        <v>85</v>
      </c>
      <c r="AZ167" s="98" t="str">
        <f>_xlfn.IFNA(VLOOKUP(AY167,ACCESSORIES!F:J,5,FALSE),"N/A")</f>
        <v>N/A</v>
      </c>
      <c r="BA167" s="3" t="s">
        <v>85</v>
      </c>
      <c r="BB167" s="98" t="str">
        <f>_xlfn.IFNA(VLOOKUP(BA167,ACCESSORIES!F:J,5,FALSE),"N/A")</f>
        <v>N/A</v>
      </c>
      <c r="BC167" s="77">
        <v>39.572976062185525</v>
      </c>
      <c r="BD167" s="56">
        <v>21.141732283464599</v>
      </c>
      <c r="BE167" s="56">
        <v>21.141732283464599</v>
      </c>
      <c r="BF167" s="56">
        <v>11.929133858267701</v>
      </c>
      <c r="BG167" s="378">
        <f t="shared" si="18"/>
        <v>8.7375807000000152E-2</v>
      </c>
      <c r="BH167" s="80">
        <v>36</v>
      </c>
      <c r="BI167" s="114" t="s">
        <v>3532</v>
      </c>
      <c r="BJ167" s="50" t="s">
        <v>4050</v>
      </c>
      <c r="BK167" s="81" t="s">
        <v>4066</v>
      </c>
      <c r="BL167" s="81" t="s">
        <v>4836</v>
      </c>
      <c r="BM167" s="81" t="s">
        <v>5506</v>
      </c>
      <c r="BN167" s="81" t="s">
        <v>5507</v>
      </c>
      <c r="BO167" s="81" t="s">
        <v>5477</v>
      </c>
      <c r="BP167" s="81" t="s">
        <v>5504</v>
      </c>
      <c r="BQ167" s="81" t="s">
        <v>4068</v>
      </c>
      <c r="BR167" s="81"/>
      <c r="BS167" s="81"/>
      <c r="BT167" s="81"/>
      <c r="BU167" s="313" t="s">
        <v>6459</v>
      </c>
      <c r="BV167" s="377" t="s">
        <v>8534</v>
      </c>
      <c r="BW167" s="313" t="s">
        <v>6454</v>
      </c>
      <c r="BX167" s="377" t="s">
        <v>8535</v>
      </c>
      <c r="BY167" s="93" t="str">
        <f t="shared" si="19"/>
        <v>MR305 NV, 18x9, 0mm Offset, 6x135, 94mm Centerbore, Method Bronze - Matte Black Lip</v>
      </c>
      <c r="BZ167" s="81" t="s">
        <v>3878</v>
      </c>
      <c r="CA167" s="81" t="s">
        <v>3879</v>
      </c>
      <c r="CB167" s="81" t="str">
        <f t="shared" si="20"/>
        <v>STREET (3XX)</v>
      </c>
    </row>
    <row r="168" spans="1:80" s="38" customFormat="1" ht="15" customHeight="1">
      <c r="A168" s="22">
        <f t="shared" si="14"/>
        <v>166</v>
      </c>
      <c r="B168" s="99" t="s">
        <v>84</v>
      </c>
      <c r="C168" s="99" t="s">
        <v>1072</v>
      </c>
      <c r="D168" s="5" t="s">
        <v>2354</v>
      </c>
      <c r="E168" s="91" t="str">
        <f>CONCATENATE(LEFT(D168,5),VLOOKUP(CONCATENATE(N168,"x",O168),'PART NUMBER GUIDE'!$B$9:$C$49,2,FALSE),VLOOKUP(CONCATENATE(P168, V168), 'PART NUMBER GUIDE'!$Q$6:$R$91, 2, FALSE),VLOOKUP(Y168,'PART NUMBER GUIDE'!$J$8:$K$43,2, FALSE),IF(U168="N/A",IF(ABS(S168)&lt;10,"0"&amp;ABS(S168),ABS(S168)),CONCATENATE(LEFT(U168,1),RIGHT(U168,1))), F168, G168)</f>
        <v>MR30589060500</v>
      </c>
      <c r="F168" s="90"/>
      <c r="G168" s="90"/>
      <c r="H168" s="79" t="s">
        <v>4457</v>
      </c>
      <c r="I168" s="318">
        <v>44056</v>
      </c>
      <c r="J168" s="85" t="s">
        <v>1265</v>
      </c>
      <c r="K168" s="342">
        <v>339</v>
      </c>
      <c r="L168" s="92">
        <f t="shared" si="15"/>
        <v>339</v>
      </c>
      <c r="M168" s="344"/>
      <c r="N168" s="5">
        <v>18</v>
      </c>
      <c r="O168" s="8">
        <v>9</v>
      </c>
      <c r="P168" s="99" t="str">
        <f t="shared" si="16"/>
        <v>6x5.5</v>
      </c>
      <c r="Q168" s="3">
        <v>6</v>
      </c>
      <c r="R168" s="3">
        <v>5.5</v>
      </c>
      <c r="S168" s="3">
        <v>0</v>
      </c>
      <c r="T168" s="16">
        <v>5</v>
      </c>
      <c r="U168" s="100" t="s">
        <v>85</v>
      </c>
      <c r="V168" s="16">
        <v>108</v>
      </c>
      <c r="W168" s="8">
        <v>34.909999999999997</v>
      </c>
      <c r="X168" s="51">
        <v>2650</v>
      </c>
      <c r="Y168" s="78" t="s">
        <v>2294</v>
      </c>
      <c r="Z168" s="79" t="s">
        <v>2987</v>
      </c>
      <c r="AA168" s="51" t="str">
        <f t="shared" si="17"/>
        <v>18x9, 6x5.5, 0 OS</v>
      </c>
      <c r="AB168" s="80" t="s">
        <v>1597</v>
      </c>
      <c r="AC168" s="89">
        <f>_xlfn.IFNA(VLOOKUP(AB168,ACCESSORIES!F:J,5,FALSE),"N/A")</f>
        <v>33</v>
      </c>
      <c r="AD168" s="87" t="s">
        <v>85</v>
      </c>
      <c r="AE168" s="87" t="s">
        <v>85</v>
      </c>
      <c r="AF168" s="99" t="s">
        <v>3001</v>
      </c>
      <c r="AG168" s="80" t="s">
        <v>1938</v>
      </c>
      <c r="AH168" s="9">
        <f>_xlfn.IFNA(VLOOKUP(AG168,ACCESSORIES!F:J,5,FALSE),"N/A")</f>
        <v>1.1000000000000001</v>
      </c>
      <c r="AI168" s="99" t="s">
        <v>266</v>
      </c>
      <c r="AJ168" s="99" t="s">
        <v>85</v>
      </c>
      <c r="AK168" s="40" t="str">
        <f>_xlfn.IFNA(VLOOKUP(AJ168,ACCESSORIES!F:J,5,FALSE),"N/A")</f>
        <v>N/A</v>
      </c>
      <c r="AL168" s="99" t="s">
        <v>85</v>
      </c>
      <c r="AM168" s="99">
        <v>16.2</v>
      </c>
      <c r="AN168" s="99">
        <v>175</v>
      </c>
      <c r="AO168" s="25">
        <v>6.7</v>
      </c>
      <c r="AP168" s="25">
        <v>31.4</v>
      </c>
      <c r="AQ168" s="25">
        <v>51.8</v>
      </c>
      <c r="AR168" s="25">
        <v>63.1</v>
      </c>
      <c r="AS168" s="25">
        <v>220.4</v>
      </c>
      <c r="AT168" s="101">
        <v>213.8</v>
      </c>
      <c r="AU168" s="100">
        <v>107</v>
      </c>
      <c r="AV168" s="54">
        <v>41</v>
      </c>
      <c r="AW168" s="54">
        <v>74</v>
      </c>
      <c r="AX168" s="54">
        <v>34</v>
      </c>
      <c r="AY168" s="3" t="s">
        <v>85</v>
      </c>
      <c r="AZ168" s="98" t="str">
        <f>_xlfn.IFNA(VLOOKUP(AY168,ACCESSORIES!F:J,5,FALSE),"N/A")</f>
        <v>N/A</v>
      </c>
      <c r="BA168" s="3" t="s">
        <v>85</v>
      </c>
      <c r="BB168" s="98" t="str">
        <f>_xlfn.IFNA(VLOOKUP(BA168,ACCESSORIES!F:J,5,FALSE),"N/A")</f>
        <v>N/A</v>
      </c>
      <c r="BC168" s="77">
        <v>39.646463482913816</v>
      </c>
      <c r="BD168" s="56">
        <v>21.141732283464599</v>
      </c>
      <c r="BE168" s="56">
        <v>21.141732283464599</v>
      </c>
      <c r="BF168" s="56">
        <v>11.929133858267701</v>
      </c>
      <c r="BG168" s="378">
        <f t="shared" si="18"/>
        <v>8.7375807000000152E-2</v>
      </c>
      <c r="BH168" s="80">
        <v>36</v>
      </c>
      <c r="BI168" s="114" t="s">
        <v>3532</v>
      </c>
      <c r="BJ168" s="50" t="s">
        <v>4050</v>
      </c>
      <c r="BK168" s="81" t="s">
        <v>4066</v>
      </c>
      <c r="BL168" s="81" t="s">
        <v>4836</v>
      </c>
      <c r="BM168" s="81" t="s">
        <v>5506</v>
      </c>
      <c r="BN168" s="81" t="s">
        <v>5507</v>
      </c>
      <c r="BO168" s="81" t="s">
        <v>5477</v>
      </c>
      <c r="BP168" s="81" t="s">
        <v>5504</v>
      </c>
      <c r="BQ168" s="81" t="s">
        <v>4068</v>
      </c>
      <c r="BR168" s="81"/>
      <c r="BS168" s="81"/>
      <c r="BT168" s="81"/>
      <c r="BU168" s="313" t="s">
        <v>6469</v>
      </c>
      <c r="BV168" s="377" t="s">
        <v>8180</v>
      </c>
      <c r="BW168" s="313" t="s">
        <v>6470</v>
      </c>
      <c r="BX168" s="377" t="s">
        <v>8181</v>
      </c>
      <c r="BY168" s="93" t="str">
        <f t="shared" si="19"/>
        <v>MR305 NV, 18x9, 0mm Offset, 6x5.5, 108mm Centerbore, Matte Black</v>
      </c>
      <c r="BZ168" s="81" t="s">
        <v>3878</v>
      </c>
      <c r="CA168" s="81" t="s">
        <v>3879</v>
      </c>
      <c r="CB168" s="81" t="str">
        <f t="shared" si="20"/>
        <v>STREET (3XX)</v>
      </c>
    </row>
    <row r="169" spans="1:80" s="38" customFormat="1" ht="15" customHeight="1">
      <c r="A169" s="22">
        <f t="shared" si="14"/>
        <v>167</v>
      </c>
      <c r="B169" s="99" t="s">
        <v>84</v>
      </c>
      <c r="C169" s="99" t="s">
        <v>1072</v>
      </c>
      <c r="D169" s="5" t="s">
        <v>2354</v>
      </c>
      <c r="E169" s="91" t="str">
        <f>CONCATENATE(LEFT(D169,5),VLOOKUP(CONCATENATE(N169,"x",O169),'PART NUMBER GUIDE'!$B$9:$C$49,2,FALSE),VLOOKUP(CONCATENATE(P169, V169), 'PART NUMBER GUIDE'!$Q$6:$R$91, 2, FALSE),VLOOKUP(Y169,'PART NUMBER GUIDE'!$J$8:$K$43,2, FALSE),IF(U169="N/A",IF(ABS(S169)&lt;10,"0"&amp;ABS(S169),ABS(S169)),CONCATENATE(LEFT(U169,1),RIGHT(U169,1))), F169, G169)</f>
        <v>MR30589060300</v>
      </c>
      <c r="F169" s="90"/>
      <c r="G169" s="90"/>
      <c r="H169" s="79" t="s">
        <v>4458</v>
      </c>
      <c r="I169" s="318">
        <v>44056</v>
      </c>
      <c r="J169" s="85" t="s">
        <v>1265</v>
      </c>
      <c r="K169" s="342">
        <v>339</v>
      </c>
      <c r="L169" s="92">
        <f t="shared" si="15"/>
        <v>339</v>
      </c>
      <c r="M169" s="344"/>
      <c r="N169" s="5">
        <v>18</v>
      </c>
      <c r="O169" s="8">
        <v>9</v>
      </c>
      <c r="P169" s="99" t="str">
        <f t="shared" si="16"/>
        <v>6x5.5</v>
      </c>
      <c r="Q169" s="3">
        <v>6</v>
      </c>
      <c r="R169" s="3">
        <v>5.5</v>
      </c>
      <c r="S169" s="3">
        <v>0</v>
      </c>
      <c r="T169" s="16">
        <v>5</v>
      </c>
      <c r="U169" s="100" t="s">
        <v>85</v>
      </c>
      <c r="V169" s="16">
        <v>108</v>
      </c>
      <c r="W169" s="8">
        <v>33.4</v>
      </c>
      <c r="X169" s="51">
        <v>2650</v>
      </c>
      <c r="Y169" s="78" t="s">
        <v>5456</v>
      </c>
      <c r="Z169" s="78" t="s">
        <v>2990</v>
      </c>
      <c r="AA169" s="51" t="str">
        <f t="shared" si="17"/>
        <v>18x9, 6x5.5, 0 OS</v>
      </c>
      <c r="AB169" s="80" t="s">
        <v>1597</v>
      </c>
      <c r="AC169" s="89">
        <f>_xlfn.IFNA(VLOOKUP(AB169,ACCESSORIES!F:J,5,FALSE),"N/A")</f>
        <v>33</v>
      </c>
      <c r="AD169" s="87" t="s">
        <v>85</v>
      </c>
      <c r="AE169" s="87" t="s">
        <v>85</v>
      </c>
      <c r="AF169" s="99" t="s">
        <v>3001</v>
      </c>
      <c r="AG169" s="80" t="s">
        <v>1938</v>
      </c>
      <c r="AH169" s="9">
        <f>_xlfn.IFNA(VLOOKUP(AG169,ACCESSORIES!F:J,5,FALSE),"N/A")</f>
        <v>1.1000000000000001</v>
      </c>
      <c r="AI169" s="99" t="s">
        <v>266</v>
      </c>
      <c r="AJ169" s="99" t="s">
        <v>85</v>
      </c>
      <c r="AK169" s="40" t="str">
        <f>_xlfn.IFNA(VLOOKUP(AJ169,ACCESSORIES!F:J,5,FALSE),"N/A")</f>
        <v>N/A</v>
      </c>
      <c r="AL169" s="99" t="s">
        <v>85</v>
      </c>
      <c r="AM169" s="99">
        <v>16.2</v>
      </c>
      <c r="AN169" s="99">
        <v>175</v>
      </c>
      <c r="AO169" s="25">
        <v>6.7</v>
      </c>
      <c r="AP169" s="25">
        <v>31.4</v>
      </c>
      <c r="AQ169" s="25">
        <v>51.8</v>
      </c>
      <c r="AR169" s="25">
        <v>63.1</v>
      </c>
      <c r="AS169" s="25">
        <v>220.4</v>
      </c>
      <c r="AT169" s="101">
        <v>213.8</v>
      </c>
      <c r="AU169" s="100">
        <v>107</v>
      </c>
      <c r="AV169" s="54">
        <v>41</v>
      </c>
      <c r="AW169" s="54">
        <v>74</v>
      </c>
      <c r="AX169" s="54">
        <v>34</v>
      </c>
      <c r="AY169" s="3" t="s">
        <v>85</v>
      </c>
      <c r="AZ169" s="98" t="str">
        <f>_xlfn.IFNA(VLOOKUP(AY169,ACCESSORIES!F:J,5,FALSE),"N/A")</f>
        <v>N/A</v>
      </c>
      <c r="BA169" s="3" t="s">
        <v>85</v>
      </c>
      <c r="BB169" s="98" t="str">
        <f>_xlfn.IFNA(VLOOKUP(BA169,ACCESSORIES!F:J,5,FALSE),"N/A")</f>
        <v>N/A</v>
      </c>
      <c r="BC169" s="77">
        <v>37.919509095798944</v>
      </c>
      <c r="BD169" s="56">
        <v>21.141732283464599</v>
      </c>
      <c r="BE169" s="56">
        <v>21.141732283464599</v>
      </c>
      <c r="BF169" s="56">
        <v>11.929133858267701</v>
      </c>
      <c r="BG169" s="378">
        <f t="shared" si="18"/>
        <v>8.7375807000000152E-2</v>
      </c>
      <c r="BH169" s="80">
        <v>36</v>
      </c>
      <c r="BI169" s="114" t="s">
        <v>3532</v>
      </c>
      <c r="BJ169" s="50" t="s">
        <v>4050</v>
      </c>
      <c r="BK169" s="81" t="s">
        <v>4066</v>
      </c>
      <c r="BL169" s="81" t="s">
        <v>4836</v>
      </c>
      <c r="BM169" s="81" t="s">
        <v>5506</v>
      </c>
      <c r="BN169" s="81" t="s">
        <v>5507</v>
      </c>
      <c r="BO169" s="81" t="s">
        <v>5477</v>
      </c>
      <c r="BP169" s="81" t="s">
        <v>5504</v>
      </c>
      <c r="BQ169" s="81" t="s">
        <v>4068</v>
      </c>
      <c r="BR169" s="81"/>
      <c r="BS169" s="81"/>
      <c r="BT169" s="81"/>
      <c r="BU169" s="313" t="s">
        <v>6477</v>
      </c>
      <c r="BV169" s="377" t="s">
        <v>8159</v>
      </c>
      <c r="BW169" s="313" t="s">
        <v>6478</v>
      </c>
      <c r="BX169" s="377" t="s">
        <v>8158</v>
      </c>
      <c r="BY169" s="93" t="str">
        <f t="shared" si="19"/>
        <v>MR305 NV, 18x9, 0mm Offset, 6x5.5, 108mm Centerbore, Machined - Matte Black Lip</v>
      </c>
      <c r="BZ169" s="81" t="s">
        <v>3878</v>
      </c>
      <c r="CA169" s="81" t="s">
        <v>3879</v>
      </c>
      <c r="CB169" s="81" t="str">
        <f t="shared" si="20"/>
        <v>STREET (3XX)</v>
      </c>
    </row>
    <row r="170" spans="1:80" s="38" customFormat="1" ht="15" customHeight="1">
      <c r="A170" s="22">
        <f t="shared" si="14"/>
        <v>168</v>
      </c>
      <c r="B170" s="99" t="s">
        <v>84</v>
      </c>
      <c r="C170" s="99" t="s">
        <v>1072</v>
      </c>
      <c r="D170" s="5" t="s">
        <v>2354</v>
      </c>
      <c r="E170" s="91" t="str">
        <f>CONCATENATE(LEFT(D170,5),VLOOKUP(CONCATENATE(N170,"x",O170),'PART NUMBER GUIDE'!$B$9:$C$49,2,FALSE),VLOOKUP(CONCATENATE(P170, V170), 'PART NUMBER GUIDE'!$Q$6:$R$91, 2, FALSE),VLOOKUP(Y170,'PART NUMBER GUIDE'!$J$8:$K$43,2, FALSE),IF(U170="N/A",IF(ABS(S170)&lt;10,"0"&amp;ABS(S170),ABS(S170)),CONCATENATE(LEFT(U170,1),RIGHT(U170,1))), F170, G170)</f>
        <v>MR30589060900</v>
      </c>
      <c r="F170" s="90"/>
      <c r="G170" s="90"/>
      <c r="H170" s="79" t="s">
        <v>4459</v>
      </c>
      <c r="I170" s="318">
        <v>44056</v>
      </c>
      <c r="J170" s="85" t="s">
        <v>1265</v>
      </c>
      <c r="K170" s="342">
        <v>369</v>
      </c>
      <c r="L170" s="92">
        <f t="shared" si="15"/>
        <v>369</v>
      </c>
      <c r="M170" s="344"/>
      <c r="N170" s="5">
        <v>18</v>
      </c>
      <c r="O170" s="8">
        <v>9</v>
      </c>
      <c r="P170" s="99" t="str">
        <f t="shared" si="16"/>
        <v>6x5.5</v>
      </c>
      <c r="Q170" s="3">
        <v>6</v>
      </c>
      <c r="R170" s="3">
        <v>5.5</v>
      </c>
      <c r="S170" s="3">
        <v>0</v>
      </c>
      <c r="T170" s="16">
        <v>5</v>
      </c>
      <c r="U170" s="100" t="s">
        <v>85</v>
      </c>
      <c r="V170" s="16">
        <v>108</v>
      </c>
      <c r="W170" s="8">
        <v>34.83</v>
      </c>
      <c r="X170" s="51">
        <v>2650</v>
      </c>
      <c r="Y170" s="78" t="s">
        <v>5463</v>
      </c>
      <c r="Z170" s="78" t="s">
        <v>2988</v>
      </c>
      <c r="AA170" s="51" t="str">
        <f t="shared" si="17"/>
        <v>18x9, 6x5.5, 0 OS</v>
      </c>
      <c r="AB170" s="80" t="s">
        <v>1597</v>
      </c>
      <c r="AC170" s="89">
        <f>_xlfn.IFNA(VLOOKUP(AB170,ACCESSORIES!F:J,5,FALSE),"N/A")</f>
        <v>33</v>
      </c>
      <c r="AD170" s="87" t="s">
        <v>85</v>
      </c>
      <c r="AE170" s="87" t="s">
        <v>85</v>
      </c>
      <c r="AF170" s="99" t="s">
        <v>3001</v>
      </c>
      <c r="AG170" s="80" t="s">
        <v>1938</v>
      </c>
      <c r="AH170" s="9">
        <f>_xlfn.IFNA(VLOOKUP(AG170,ACCESSORIES!F:J,5,FALSE),"N/A")</f>
        <v>1.1000000000000001</v>
      </c>
      <c r="AI170" s="99" t="s">
        <v>266</v>
      </c>
      <c r="AJ170" s="99" t="s">
        <v>85</v>
      </c>
      <c r="AK170" s="40" t="str">
        <f>_xlfn.IFNA(VLOOKUP(AJ170,ACCESSORIES!F:J,5,FALSE),"N/A")</f>
        <v>N/A</v>
      </c>
      <c r="AL170" s="99" t="s">
        <v>85</v>
      </c>
      <c r="AM170" s="99">
        <v>16.2</v>
      </c>
      <c r="AN170" s="99">
        <v>175</v>
      </c>
      <c r="AO170" s="25">
        <v>6.7</v>
      </c>
      <c r="AP170" s="25">
        <v>31.4</v>
      </c>
      <c r="AQ170" s="25">
        <v>51.8</v>
      </c>
      <c r="AR170" s="25">
        <v>63.1</v>
      </c>
      <c r="AS170" s="25">
        <v>220.4</v>
      </c>
      <c r="AT170" s="101">
        <v>213.8</v>
      </c>
      <c r="AU170" s="100">
        <v>107</v>
      </c>
      <c r="AV170" s="54">
        <v>41</v>
      </c>
      <c r="AW170" s="54">
        <v>74</v>
      </c>
      <c r="AX170" s="54">
        <v>34</v>
      </c>
      <c r="AY170" s="3" t="s">
        <v>85</v>
      </c>
      <c r="AZ170" s="98" t="str">
        <f>_xlfn.IFNA(VLOOKUP(AY170,ACCESSORIES!F:J,5,FALSE),"N/A")</f>
        <v>N/A</v>
      </c>
      <c r="BA170" s="3" t="s">
        <v>85</v>
      </c>
      <c r="BB170" s="98" t="str">
        <f>_xlfn.IFNA(VLOOKUP(BA170,ACCESSORIES!F:J,5,FALSE),"N/A")</f>
        <v>N/A</v>
      </c>
      <c r="BC170" s="77">
        <v>39.683207193277958</v>
      </c>
      <c r="BD170" s="56">
        <v>21.141732283464599</v>
      </c>
      <c r="BE170" s="56">
        <v>21.141732283464599</v>
      </c>
      <c r="BF170" s="56">
        <v>11.929133858267701</v>
      </c>
      <c r="BG170" s="378">
        <f t="shared" si="18"/>
        <v>8.7375807000000152E-2</v>
      </c>
      <c r="BH170" s="80">
        <v>36</v>
      </c>
      <c r="BI170" s="114" t="s">
        <v>3532</v>
      </c>
      <c r="BJ170" s="50" t="s">
        <v>4050</v>
      </c>
      <c r="BK170" s="81" t="s">
        <v>4066</v>
      </c>
      <c r="BL170" s="81" t="s">
        <v>4836</v>
      </c>
      <c r="BM170" s="81" t="s">
        <v>5506</v>
      </c>
      <c r="BN170" s="81" t="s">
        <v>5507</v>
      </c>
      <c r="BO170" s="81" t="s">
        <v>5477</v>
      </c>
      <c r="BP170" s="81" t="s">
        <v>5504</v>
      </c>
      <c r="BQ170" s="81" t="s">
        <v>4068</v>
      </c>
      <c r="BR170" s="81"/>
      <c r="BS170" s="81"/>
      <c r="BT170" s="81"/>
      <c r="BU170" s="313" t="s">
        <v>6459</v>
      </c>
      <c r="BV170" s="377" t="s">
        <v>8534</v>
      </c>
      <c r="BW170" s="313" t="s">
        <v>6454</v>
      </c>
      <c r="BX170" s="377" t="s">
        <v>8535</v>
      </c>
      <c r="BY170" s="93" t="str">
        <f t="shared" si="19"/>
        <v>MR305 NV, 18x9, 0mm Offset, 6x5.5, 108mm Centerbore, Method Bronze - Matte Black Lip</v>
      </c>
      <c r="BZ170" s="81" t="s">
        <v>3878</v>
      </c>
      <c r="CA170" s="81" t="s">
        <v>3879</v>
      </c>
      <c r="CB170" s="81" t="str">
        <f t="shared" si="20"/>
        <v>STREET (3XX)</v>
      </c>
    </row>
    <row r="171" spans="1:80" s="38" customFormat="1" ht="15" customHeight="1">
      <c r="A171" s="22">
        <f t="shared" si="14"/>
        <v>169</v>
      </c>
      <c r="B171" s="99" t="s">
        <v>84</v>
      </c>
      <c r="C171" s="99" t="s">
        <v>1072</v>
      </c>
      <c r="D171" s="5" t="s">
        <v>2354</v>
      </c>
      <c r="E171" s="91" t="str">
        <f>CONCATENATE(LEFT(D171,5),VLOOKUP(CONCATENATE(N171,"x",O171),'PART NUMBER GUIDE'!$B$9:$C$49,2,FALSE),VLOOKUP(CONCATENATE(P171, V171), 'PART NUMBER GUIDE'!$Q$6:$R$91, 2, FALSE),VLOOKUP(Y171,'PART NUMBER GUIDE'!$J$8:$K$43,2, FALSE),IF(U171="N/A",IF(ABS(S171)&lt;10,"0"&amp;ABS(S171),ABS(S171)),CONCATENATE(LEFT(U171,1),RIGHT(U171,1))), F171, G171)</f>
        <v>MR30589016318</v>
      </c>
      <c r="F171" s="90"/>
      <c r="G171" s="90"/>
      <c r="H171" s="79" t="s">
        <v>487</v>
      </c>
      <c r="I171" s="318">
        <v>41275</v>
      </c>
      <c r="J171" s="85" t="s">
        <v>1265</v>
      </c>
      <c r="K171" s="342">
        <v>339</v>
      </c>
      <c r="L171" s="92">
        <f t="shared" si="15"/>
        <v>339</v>
      </c>
      <c r="M171" s="344"/>
      <c r="N171" s="5">
        <v>18</v>
      </c>
      <c r="O171" s="8">
        <v>9</v>
      </c>
      <c r="P171" s="99" t="str">
        <f t="shared" si="16"/>
        <v>6x135</v>
      </c>
      <c r="Q171" s="3">
        <v>6</v>
      </c>
      <c r="R171" s="3">
        <v>135</v>
      </c>
      <c r="S171" s="3">
        <v>18</v>
      </c>
      <c r="T171" s="16">
        <v>5.75</v>
      </c>
      <c r="U171" s="100" t="s">
        <v>85</v>
      </c>
      <c r="V171" s="16">
        <v>94</v>
      </c>
      <c r="W171" s="8">
        <v>34.25</v>
      </c>
      <c r="X171" s="51">
        <v>2650</v>
      </c>
      <c r="Y171" s="78" t="s">
        <v>5456</v>
      </c>
      <c r="Z171" s="78" t="s">
        <v>2990</v>
      </c>
      <c r="AA171" s="51" t="str">
        <f t="shared" si="17"/>
        <v>18x9, 6x135, 18 OS</v>
      </c>
      <c r="AB171" s="80" t="s">
        <v>1593</v>
      </c>
      <c r="AC171" s="89">
        <f>_xlfn.IFNA(VLOOKUP(AB171,ACCESSORIES!F:J,5,FALSE),"N/A")</f>
        <v>33</v>
      </c>
      <c r="AD171" s="87" t="s">
        <v>85</v>
      </c>
      <c r="AE171" s="87" t="s">
        <v>85</v>
      </c>
      <c r="AF171" s="80" t="s">
        <v>3000</v>
      </c>
      <c r="AG171" s="80" t="s">
        <v>1938</v>
      </c>
      <c r="AH171" s="9">
        <f>_xlfn.IFNA(VLOOKUP(AG171,ACCESSORIES!F:J,5,FALSE),"N/A")</f>
        <v>1.1000000000000001</v>
      </c>
      <c r="AI171" s="99" t="s">
        <v>266</v>
      </c>
      <c r="AJ171" s="99" t="s">
        <v>85</v>
      </c>
      <c r="AK171" s="40" t="str">
        <f>_xlfn.IFNA(VLOOKUP(AJ171,ACCESSORIES!F:J,5,FALSE),"N/A")</f>
        <v>N/A</v>
      </c>
      <c r="AL171" s="99" t="s">
        <v>85</v>
      </c>
      <c r="AM171" s="99">
        <v>16.2</v>
      </c>
      <c r="AN171" s="99">
        <v>170</v>
      </c>
      <c r="AO171" s="25">
        <v>5.9</v>
      </c>
      <c r="AP171" s="25">
        <v>17.8</v>
      </c>
      <c r="AQ171" s="25">
        <v>37.6</v>
      </c>
      <c r="AR171" s="25">
        <v>43.1</v>
      </c>
      <c r="AS171" s="25">
        <v>218</v>
      </c>
      <c r="AT171" s="101">
        <v>208.1</v>
      </c>
      <c r="AU171" s="100">
        <v>88.2</v>
      </c>
      <c r="AV171" s="54">
        <v>52.7</v>
      </c>
      <c r="AW171" s="54">
        <v>75</v>
      </c>
      <c r="AX171" s="54">
        <v>35</v>
      </c>
      <c r="AY171" s="3" t="s">
        <v>85</v>
      </c>
      <c r="AZ171" s="98" t="str">
        <f>_xlfn.IFNA(VLOOKUP(AY171,ACCESSORIES!F:J,5,FALSE),"N/A")</f>
        <v>N/A</v>
      </c>
      <c r="BA171" s="3" t="s">
        <v>85</v>
      </c>
      <c r="BB171" s="98" t="str">
        <f>_xlfn.IFNA(VLOOKUP(BA171,ACCESSORIES!F:J,5,FALSE),"N/A")</f>
        <v>N/A</v>
      </c>
      <c r="BC171" s="77">
        <v>38.544152171989431</v>
      </c>
      <c r="BD171" s="56">
        <v>21.141732283464599</v>
      </c>
      <c r="BE171" s="56">
        <v>21.141732283464599</v>
      </c>
      <c r="BF171" s="56">
        <v>11.929133858267701</v>
      </c>
      <c r="BG171" s="378">
        <f t="shared" si="18"/>
        <v>8.7375807000000152E-2</v>
      </c>
      <c r="BH171" s="80">
        <v>36</v>
      </c>
      <c r="BI171" s="114" t="s">
        <v>3532</v>
      </c>
      <c r="BJ171" s="50" t="s">
        <v>4050</v>
      </c>
      <c r="BK171" s="81" t="s">
        <v>4066</v>
      </c>
      <c r="BL171" s="81" t="s">
        <v>4836</v>
      </c>
      <c r="BM171" s="81" t="s">
        <v>5506</v>
      </c>
      <c r="BN171" s="81" t="s">
        <v>5507</v>
      </c>
      <c r="BO171" s="81" t="s">
        <v>5477</v>
      </c>
      <c r="BP171" s="81" t="s">
        <v>5504</v>
      </c>
      <c r="BQ171" s="81" t="s">
        <v>4068</v>
      </c>
      <c r="BR171" s="81"/>
      <c r="BS171" s="81"/>
      <c r="BT171" s="81"/>
      <c r="BU171" s="313" t="s">
        <v>6477</v>
      </c>
      <c r="BV171" s="377" t="s">
        <v>8159</v>
      </c>
      <c r="BW171" s="313" t="s">
        <v>6478</v>
      </c>
      <c r="BX171" s="377" t="s">
        <v>8158</v>
      </c>
      <c r="BY171" s="93" t="str">
        <f t="shared" si="19"/>
        <v>MR305 NV, 18x9, +18mm Offset, 6x135, 94mm Centerbore, Machined - Matte Black Lip</v>
      </c>
      <c r="BZ171" s="81" t="s">
        <v>3878</v>
      </c>
      <c r="CA171" s="81" t="s">
        <v>3879</v>
      </c>
      <c r="CB171" s="81" t="str">
        <f t="shared" si="20"/>
        <v>STREET (3XX)</v>
      </c>
    </row>
    <row r="172" spans="1:80" s="38" customFormat="1" ht="15" customHeight="1">
      <c r="A172" s="22">
        <f t="shared" si="14"/>
        <v>170</v>
      </c>
      <c r="B172" s="99" t="s">
        <v>84</v>
      </c>
      <c r="C172" s="99" t="s">
        <v>1072</v>
      </c>
      <c r="D172" s="5" t="s">
        <v>2354</v>
      </c>
      <c r="E172" s="91" t="str">
        <f>CONCATENATE(LEFT(D172,5),VLOOKUP(CONCATENATE(N172,"x",O172),'PART NUMBER GUIDE'!$B$9:$C$49,2,FALSE),VLOOKUP(CONCATENATE(P172, V172), 'PART NUMBER GUIDE'!$Q$6:$R$91, 2, FALSE),VLOOKUP(Y172,'PART NUMBER GUIDE'!$J$8:$K$43,2, FALSE),IF(U172="N/A",IF(ABS(S172)&lt;10,"0"&amp;ABS(S172),ABS(S172)),CONCATENATE(LEFT(U172,1),RIGHT(U172,1))), F172, G172)</f>
        <v>MR30589016518</v>
      </c>
      <c r="F172" s="90"/>
      <c r="G172" s="90"/>
      <c r="H172" s="79" t="s">
        <v>488</v>
      </c>
      <c r="I172" s="318">
        <v>41275</v>
      </c>
      <c r="J172" s="85" t="s">
        <v>1265</v>
      </c>
      <c r="K172" s="342">
        <v>339</v>
      </c>
      <c r="L172" s="92">
        <f t="shared" si="15"/>
        <v>339</v>
      </c>
      <c r="M172" s="344"/>
      <c r="N172" s="5">
        <v>18</v>
      </c>
      <c r="O172" s="8">
        <v>9</v>
      </c>
      <c r="P172" s="99" t="str">
        <f t="shared" si="16"/>
        <v>6x135</v>
      </c>
      <c r="Q172" s="3">
        <v>6</v>
      </c>
      <c r="R172" s="3">
        <v>135</v>
      </c>
      <c r="S172" s="3">
        <v>18</v>
      </c>
      <c r="T172" s="16">
        <v>5.75</v>
      </c>
      <c r="U172" s="100" t="s">
        <v>85</v>
      </c>
      <c r="V172" s="16">
        <v>94</v>
      </c>
      <c r="W172" s="8">
        <v>35.020000000000003</v>
      </c>
      <c r="X172" s="51">
        <v>2650</v>
      </c>
      <c r="Y172" s="78" t="s">
        <v>2294</v>
      </c>
      <c r="Z172" s="79" t="s">
        <v>2987</v>
      </c>
      <c r="AA172" s="51" t="str">
        <f t="shared" si="17"/>
        <v>18x9, 6x135, 18 OS</v>
      </c>
      <c r="AB172" s="80" t="s">
        <v>1593</v>
      </c>
      <c r="AC172" s="89">
        <f>_xlfn.IFNA(VLOOKUP(AB172,ACCESSORIES!F:J,5,FALSE),"N/A")</f>
        <v>33</v>
      </c>
      <c r="AD172" s="87" t="s">
        <v>85</v>
      </c>
      <c r="AE172" s="87" t="s">
        <v>85</v>
      </c>
      <c r="AF172" s="80" t="s">
        <v>3000</v>
      </c>
      <c r="AG172" s="80" t="s">
        <v>1938</v>
      </c>
      <c r="AH172" s="9">
        <f>_xlfn.IFNA(VLOOKUP(AG172,ACCESSORIES!F:J,5,FALSE),"N/A")</f>
        <v>1.1000000000000001</v>
      </c>
      <c r="AI172" s="99" t="s">
        <v>266</v>
      </c>
      <c r="AJ172" s="99" t="s">
        <v>85</v>
      </c>
      <c r="AK172" s="40" t="str">
        <f>_xlfn.IFNA(VLOOKUP(AJ172,ACCESSORIES!F:J,5,FALSE),"N/A")</f>
        <v>N/A</v>
      </c>
      <c r="AL172" s="99" t="s">
        <v>85</v>
      </c>
      <c r="AM172" s="99">
        <v>16.2</v>
      </c>
      <c r="AN172" s="99">
        <v>170</v>
      </c>
      <c r="AO172" s="25">
        <v>5.9</v>
      </c>
      <c r="AP172" s="25">
        <v>17.8</v>
      </c>
      <c r="AQ172" s="25">
        <v>37.6</v>
      </c>
      <c r="AR172" s="25">
        <v>43.1</v>
      </c>
      <c r="AS172" s="25">
        <v>218</v>
      </c>
      <c r="AT172" s="101">
        <v>208.1</v>
      </c>
      <c r="AU172" s="100">
        <v>88.2</v>
      </c>
      <c r="AV172" s="54">
        <v>52.7</v>
      </c>
      <c r="AW172" s="54">
        <v>75</v>
      </c>
      <c r="AX172" s="54">
        <v>35</v>
      </c>
      <c r="AY172" s="3" t="s">
        <v>85</v>
      </c>
      <c r="AZ172" s="98" t="str">
        <f>_xlfn.IFNA(VLOOKUP(AY172,ACCESSORIES!F:J,5,FALSE),"N/A")</f>
        <v>N/A</v>
      </c>
      <c r="BA172" s="3" t="s">
        <v>85</v>
      </c>
      <c r="BB172" s="98" t="str">
        <f>_xlfn.IFNA(VLOOKUP(BA172,ACCESSORIES!F:J,5,FALSE),"N/A")</f>
        <v>N/A</v>
      </c>
      <c r="BC172" s="77">
        <v>39.830182034734548</v>
      </c>
      <c r="BD172" s="56">
        <v>21.141732283464599</v>
      </c>
      <c r="BE172" s="56">
        <v>21.141732283464599</v>
      </c>
      <c r="BF172" s="56">
        <v>11.929133858267701</v>
      </c>
      <c r="BG172" s="378">
        <f t="shared" si="18"/>
        <v>8.7375807000000152E-2</v>
      </c>
      <c r="BH172" s="80">
        <v>36</v>
      </c>
      <c r="BI172" s="114" t="s">
        <v>3532</v>
      </c>
      <c r="BJ172" s="50" t="s">
        <v>4050</v>
      </c>
      <c r="BK172" s="81" t="s">
        <v>4066</v>
      </c>
      <c r="BL172" s="81" t="s">
        <v>4836</v>
      </c>
      <c r="BM172" s="81" t="s">
        <v>5506</v>
      </c>
      <c r="BN172" s="81" t="s">
        <v>5507</v>
      </c>
      <c r="BO172" s="81" t="s">
        <v>5477</v>
      </c>
      <c r="BP172" s="81" t="s">
        <v>5504</v>
      </c>
      <c r="BQ172" s="81" t="s">
        <v>4068</v>
      </c>
      <c r="BR172" s="81"/>
      <c r="BS172" s="81"/>
      <c r="BT172" s="81"/>
      <c r="BU172" s="313" t="s">
        <v>6469</v>
      </c>
      <c r="BV172" s="377" t="s">
        <v>8180</v>
      </c>
      <c r="BW172" s="313" t="s">
        <v>6470</v>
      </c>
      <c r="BX172" s="377" t="s">
        <v>8181</v>
      </c>
      <c r="BY172" s="93" t="str">
        <f t="shared" si="19"/>
        <v>MR305 NV, 18x9, +18mm Offset, 6x135, 94mm Centerbore, Matte Black</v>
      </c>
      <c r="BZ172" s="81" t="s">
        <v>3878</v>
      </c>
      <c r="CA172" s="81" t="s">
        <v>3879</v>
      </c>
      <c r="CB172" s="81" t="str">
        <f t="shared" si="20"/>
        <v>STREET (3XX)</v>
      </c>
    </row>
    <row r="173" spans="1:80" s="38" customFormat="1" ht="15" customHeight="1">
      <c r="A173" s="22">
        <f t="shared" si="14"/>
        <v>171</v>
      </c>
      <c r="B173" s="99" t="s">
        <v>84</v>
      </c>
      <c r="C173" s="99" t="s">
        <v>1072</v>
      </c>
      <c r="D173" s="5" t="s">
        <v>2354</v>
      </c>
      <c r="E173" s="91" t="str">
        <f>CONCATENATE(LEFT(D173,5),VLOOKUP(CONCATENATE(N173,"x",O173),'PART NUMBER GUIDE'!$B$9:$C$49,2,FALSE),VLOOKUP(CONCATENATE(P173, V173), 'PART NUMBER GUIDE'!$Q$6:$R$91, 2, FALSE),VLOOKUP(Y173,'PART NUMBER GUIDE'!$J$8:$K$43,2, FALSE),IF(U173="N/A",IF(ABS(S173)&lt;10,"0"&amp;ABS(S173),ABS(S173)),CONCATENATE(LEFT(U173,1),RIGHT(U173,1))), F173, G173)</f>
        <v>MR30589016818</v>
      </c>
      <c r="F173" s="90"/>
      <c r="G173" s="90"/>
      <c r="H173" s="79" t="s">
        <v>5886</v>
      </c>
      <c r="I173" s="318">
        <v>44596</v>
      </c>
      <c r="J173" s="85" t="s">
        <v>1265</v>
      </c>
      <c r="K173" s="342">
        <v>369</v>
      </c>
      <c r="L173" s="92">
        <f t="shared" si="15"/>
        <v>369</v>
      </c>
      <c r="M173" s="344"/>
      <c r="N173" s="5">
        <v>18</v>
      </c>
      <c r="O173" s="8">
        <v>9</v>
      </c>
      <c r="P173" s="99" t="str">
        <f t="shared" si="16"/>
        <v>6x135</v>
      </c>
      <c r="Q173" s="3">
        <v>6</v>
      </c>
      <c r="R173" s="3">
        <v>135</v>
      </c>
      <c r="S173" s="3">
        <v>18</v>
      </c>
      <c r="T173" s="16">
        <v>5.75</v>
      </c>
      <c r="U173" s="100" t="s">
        <v>85</v>
      </c>
      <c r="V173" s="16">
        <v>94</v>
      </c>
      <c r="W173" s="8">
        <v>33.4</v>
      </c>
      <c r="X173" s="51">
        <v>2650</v>
      </c>
      <c r="Y173" s="78" t="s">
        <v>5693</v>
      </c>
      <c r="Z173" s="78" t="s">
        <v>2992</v>
      </c>
      <c r="AA173" s="51" t="str">
        <f t="shared" si="17"/>
        <v>18x9, 6x135, 18 OS</v>
      </c>
      <c r="AB173" s="80" t="s">
        <v>1593</v>
      </c>
      <c r="AC173" s="89">
        <f>_xlfn.IFNA(VLOOKUP(AB173,ACCESSORIES!F:J,5,FALSE),"N/A")</f>
        <v>33</v>
      </c>
      <c r="AD173" s="87" t="s">
        <v>85</v>
      </c>
      <c r="AE173" s="87" t="s">
        <v>85</v>
      </c>
      <c r="AF173" s="80" t="s">
        <v>3000</v>
      </c>
      <c r="AG173" s="80" t="s">
        <v>1938</v>
      </c>
      <c r="AH173" s="9">
        <f>_xlfn.IFNA(VLOOKUP(AG173,ACCESSORIES!F:J,5,FALSE),"N/A")</f>
        <v>1.1000000000000001</v>
      </c>
      <c r="AI173" s="99" t="s">
        <v>266</v>
      </c>
      <c r="AJ173" s="99" t="s">
        <v>85</v>
      </c>
      <c r="AK173" s="40" t="str">
        <f>_xlfn.IFNA(VLOOKUP(AJ173,ACCESSORIES!F:J,5,FALSE),"N/A")</f>
        <v>N/A</v>
      </c>
      <c r="AL173" s="99" t="s">
        <v>85</v>
      </c>
      <c r="AM173" s="99">
        <v>16.2</v>
      </c>
      <c r="AN173" s="99">
        <v>170</v>
      </c>
      <c r="AO173" s="25">
        <v>5.9</v>
      </c>
      <c r="AP173" s="25">
        <v>17.8</v>
      </c>
      <c r="AQ173" s="25">
        <v>37.6</v>
      </c>
      <c r="AR173" s="25">
        <v>43.1</v>
      </c>
      <c r="AS173" s="25">
        <v>218</v>
      </c>
      <c r="AT173" s="101">
        <v>208.1</v>
      </c>
      <c r="AU173" s="100">
        <v>88.2</v>
      </c>
      <c r="AV173" s="389">
        <v>52.7</v>
      </c>
      <c r="AW173" s="389">
        <v>75</v>
      </c>
      <c r="AX173" s="54">
        <v>35</v>
      </c>
      <c r="AY173" s="3" t="s">
        <v>85</v>
      </c>
      <c r="AZ173" s="98" t="str">
        <f>_xlfn.IFNA(VLOOKUP(AY173,ACCESSORIES!F:J,5,FALSE),"N/A")</f>
        <v>N/A</v>
      </c>
      <c r="BA173" s="3" t="s">
        <v>85</v>
      </c>
      <c r="BB173" s="98" t="str">
        <f>_xlfn.IFNA(VLOOKUP(BA173,ACCESSORIES!F:J,5,FALSE),"N/A")</f>
        <v>N/A</v>
      </c>
      <c r="BC173" s="77">
        <v>37.919509095798944</v>
      </c>
      <c r="BD173" s="56">
        <v>21.141732283464599</v>
      </c>
      <c r="BE173" s="56">
        <v>21.141732283464599</v>
      </c>
      <c r="BF173" s="56">
        <v>11.929133858267701</v>
      </c>
      <c r="BG173" s="378">
        <f t="shared" si="18"/>
        <v>8.7375807000000152E-2</v>
      </c>
      <c r="BH173" s="80">
        <v>36</v>
      </c>
      <c r="BI173" s="114" t="s">
        <v>3532</v>
      </c>
      <c r="BJ173" s="50" t="s">
        <v>4050</v>
      </c>
      <c r="BK173" s="81" t="s">
        <v>4066</v>
      </c>
      <c r="BL173" s="81" t="s">
        <v>4836</v>
      </c>
      <c r="BM173" s="81" t="s">
        <v>5506</v>
      </c>
      <c r="BN173" s="81" t="s">
        <v>5507</v>
      </c>
      <c r="BO173" s="81" t="s">
        <v>5477</v>
      </c>
      <c r="BP173" s="81" t="s">
        <v>5504</v>
      </c>
      <c r="BQ173" s="81" t="s">
        <v>4068</v>
      </c>
      <c r="BR173" s="81"/>
      <c r="BS173" s="81"/>
      <c r="BT173" s="81"/>
      <c r="BU173" s="313" t="s">
        <v>6464</v>
      </c>
      <c r="BV173" s="377" t="s">
        <v>8498</v>
      </c>
      <c r="BW173" s="313" t="s">
        <v>6455</v>
      </c>
      <c r="BX173" s="377" t="s">
        <v>8499</v>
      </c>
      <c r="BY173" s="93" t="str">
        <f t="shared" si="19"/>
        <v>MR305 NV, 18x9, +18mm Offset, 6x135, 94mm Centerbore, Titanium - Matte Black Lip</v>
      </c>
      <c r="BZ173" s="81" t="s">
        <v>3878</v>
      </c>
      <c r="CA173" s="81" t="s">
        <v>3879</v>
      </c>
      <c r="CB173" s="81" t="str">
        <f t="shared" si="20"/>
        <v>STREET (3XX)</v>
      </c>
    </row>
    <row r="174" spans="1:80" s="38" customFormat="1" ht="15" customHeight="1">
      <c r="A174" s="22">
        <f t="shared" si="14"/>
        <v>172</v>
      </c>
      <c r="B174" s="99" t="s">
        <v>84</v>
      </c>
      <c r="C174" s="99" t="s">
        <v>1072</v>
      </c>
      <c r="D174" s="5" t="s">
        <v>2354</v>
      </c>
      <c r="E174" s="91" t="str">
        <f>CONCATENATE(LEFT(D174,5),VLOOKUP(CONCATENATE(N174,"x",O174),'PART NUMBER GUIDE'!$B$9:$C$49,2,FALSE),VLOOKUP(CONCATENATE(P174, V174), 'PART NUMBER GUIDE'!$Q$6:$R$91, 2, FALSE),VLOOKUP(Y174,'PART NUMBER GUIDE'!$J$8:$K$43,2, FALSE),IF(U174="N/A",IF(ABS(S174)&lt;10,"0"&amp;ABS(S174),ABS(S174)),CONCATENATE(LEFT(U174,1),RIGHT(U174,1))), F174, G174)</f>
        <v>MR30589016918</v>
      </c>
      <c r="F174" s="90"/>
      <c r="G174" s="90"/>
      <c r="H174" s="79" t="s">
        <v>489</v>
      </c>
      <c r="I174" s="318">
        <v>41275</v>
      </c>
      <c r="J174" s="85" t="s">
        <v>1265</v>
      </c>
      <c r="K174" s="342">
        <v>369</v>
      </c>
      <c r="L174" s="92">
        <f t="shared" si="15"/>
        <v>369</v>
      </c>
      <c r="M174" s="344"/>
      <c r="N174" s="5">
        <v>18</v>
      </c>
      <c r="O174" s="8">
        <v>9</v>
      </c>
      <c r="P174" s="99" t="str">
        <f t="shared" si="16"/>
        <v>6x135</v>
      </c>
      <c r="Q174" s="3">
        <v>6</v>
      </c>
      <c r="R174" s="3">
        <v>135</v>
      </c>
      <c r="S174" s="3">
        <v>18</v>
      </c>
      <c r="T174" s="16">
        <v>5.75</v>
      </c>
      <c r="U174" s="100" t="s">
        <v>85</v>
      </c>
      <c r="V174" s="16">
        <v>94</v>
      </c>
      <c r="W174" s="8">
        <v>34.72</v>
      </c>
      <c r="X174" s="51">
        <v>2650</v>
      </c>
      <c r="Y174" s="78" t="s">
        <v>5463</v>
      </c>
      <c r="Z174" s="78" t="s">
        <v>2988</v>
      </c>
      <c r="AA174" s="51" t="str">
        <f t="shared" si="17"/>
        <v>18x9, 6x135, 18 OS</v>
      </c>
      <c r="AB174" s="80" t="s">
        <v>1593</v>
      </c>
      <c r="AC174" s="89">
        <f>_xlfn.IFNA(VLOOKUP(AB174,ACCESSORIES!F:J,5,FALSE),"N/A")</f>
        <v>33</v>
      </c>
      <c r="AD174" s="87" t="s">
        <v>85</v>
      </c>
      <c r="AE174" s="87" t="s">
        <v>85</v>
      </c>
      <c r="AF174" s="80" t="s">
        <v>3000</v>
      </c>
      <c r="AG174" s="80" t="s">
        <v>1938</v>
      </c>
      <c r="AH174" s="9">
        <f>_xlfn.IFNA(VLOOKUP(AG174,ACCESSORIES!F:J,5,FALSE),"N/A")</f>
        <v>1.1000000000000001</v>
      </c>
      <c r="AI174" s="99" t="s">
        <v>266</v>
      </c>
      <c r="AJ174" s="99" t="s">
        <v>85</v>
      </c>
      <c r="AK174" s="40" t="str">
        <f>_xlfn.IFNA(VLOOKUP(AJ174,ACCESSORIES!F:J,5,FALSE),"N/A")</f>
        <v>N/A</v>
      </c>
      <c r="AL174" s="99" t="s">
        <v>85</v>
      </c>
      <c r="AM174" s="99">
        <v>16.2</v>
      </c>
      <c r="AN174" s="99">
        <v>170</v>
      </c>
      <c r="AO174" s="25">
        <v>5.9</v>
      </c>
      <c r="AP174" s="25">
        <v>17.8</v>
      </c>
      <c r="AQ174" s="25">
        <v>37.6</v>
      </c>
      <c r="AR174" s="25">
        <v>43.1</v>
      </c>
      <c r="AS174" s="25">
        <v>218</v>
      </c>
      <c r="AT174" s="101">
        <v>208.1</v>
      </c>
      <c r="AU174" s="100">
        <v>88.2</v>
      </c>
      <c r="AV174" s="54">
        <v>52.7</v>
      </c>
      <c r="AW174" s="54">
        <v>75</v>
      </c>
      <c r="AX174" s="54">
        <v>35</v>
      </c>
      <c r="AY174" s="3" t="s">
        <v>85</v>
      </c>
      <c r="AZ174" s="98" t="str">
        <f>_xlfn.IFNA(VLOOKUP(AY174,ACCESSORIES!F:J,5,FALSE),"N/A")</f>
        <v>N/A</v>
      </c>
      <c r="BA174" s="3" t="s">
        <v>85</v>
      </c>
      <c r="BB174" s="98" t="str">
        <f>_xlfn.IFNA(VLOOKUP(BA174,ACCESSORIES!F:J,5,FALSE),"N/A")</f>
        <v>N/A</v>
      </c>
      <c r="BC174" s="77">
        <v>39.756694614006257</v>
      </c>
      <c r="BD174" s="56">
        <v>21.141732283464599</v>
      </c>
      <c r="BE174" s="56">
        <v>21.141732283464599</v>
      </c>
      <c r="BF174" s="56">
        <v>11.929133858267701</v>
      </c>
      <c r="BG174" s="378">
        <f t="shared" si="18"/>
        <v>8.7375807000000152E-2</v>
      </c>
      <c r="BH174" s="80">
        <v>36</v>
      </c>
      <c r="BI174" s="114" t="s">
        <v>3532</v>
      </c>
      <c r="BJ174" s="50" t="s">
        <v>4050</v>
      </c>
      <c r="BK174" s="81" t="s">
        <v>4066</v>
      </c>
      <c r="BL174" s="81" t="s">
        <v>4836</v>
      </c>
      <c r="BM174" s="81" t="s">
        <v>5506</v>
      </c>
      <c r="BN174" s="81" t="s">
        <v>5507</v>
      </c>
      <c r="BO174" s="81" t="s">
        <v>5477</v>
      </c>
      <c r="BP174" s="81" t="s">
        <v>5504</v>
      </c>
      <c r="BQ174" s="81" t="s">
        <v>4068</v>
      </c>
      <c r="BR174" s="81"/>
      <c r="BS174" s="81"/>
      <c r="BT174" s="81"/>
      <c r="BU174" s="313" t="s">
        <v>6459</v>
      </c>
      <c r="BV174" s="377" t="s">
        <v>8534</v>
      </c>
      <c r="BW174" s="313" t="s">
        <v>6454</v>
      </c>
      <c r="BX174" s="377" t="s">
        <v>8535</v>
      </c>
      <c r="BY174" s="93" t="str">
        <f t="shared" si="19"/>
        <v>MR305 NV, 18x9, +18mm Offset, 6x135, 94mm Centerbore, Method Bronze - Matte Black Lip</v>
      </c>
      <c r="BZ174" s="81" t="s">
        <v>3878</v>
      </c>
      <c r="CA174" s="81" t="s">
        <v>3879</v>
      </c>
      <c r="CB174" s="81" t="str">
        <f t="shared" si="20"/>
        <v>STREET (3XX)</v>
      </c>
    </row>
    <row r="175" spans="1:80" s="38" customFormat="1" ht="15" customHeight="1">
      <c r="A175" s="22">
        <f t="shared" si="14"/>
        <v>173</v>
      </c>
      <c r="B175" s="99" t="s">
        <v>84</v>
      </c>
      <c r="C175" s="99" t="s">
        <v>1072</v>
      </c>
      <c r="D175" s="5" t="s">
        <v>2354</v>
      </c>
      <c r="E175" s="91" t="str">
        <f>CONCATENATE(LEFT(D175,5),VLOOKUP(CONCATENATE(N175,"x",O175),'PART NUMBER GUIDE'!$B$9:$C$49,2,FALSE),VLOOKUP(CONCATENATE(P175, V175), 'PART NUMBER GUIDE'!$Q$6:$R$91, 2, FALSE),VLOOKUP(Y175,'PART NUMBER GUIDE'!$J$8:$K$43,2, FALSE),IF(U175="N/A",IF(ABS(S175)&lt;10,"0"&amp;ABS(S175),ABS(S175)),CONCATENATE(LEFT(U175,1),RIGHT(U175,1))), F175, G175)</f>
        <v>MR30589055518</v>
      </c>
      <c r="F175" s="90"/>
      <c r="G175" s="90"/>
      <c r="H175" s="79" t="s">
        <v>491</v>
      </c>
      <c r="I175" s="318">
        <v>41275</v>
      </c>
      <c r="J175" s="85" t="s">
        <v>1265</v>
      </c>
      <c r="K175" s="342">
        <v>339</v>
      </c>
      <c r="L175" s="92">
        <f t="shared" si="15"/>
        <v>339</v>
      </c>
      <c r="M175" s="344"/>
      <c r="N175" s="5">
        <v>18</v>
      </c>
      <c r="O175" s="8">
        <v>9</v>
      </c>
      <c r="P175" s="99" t="str">
        <f t="shared" si="16"/>
        <v>5x5.5</v>
      </c>
      <c r="Q175" s="3">
        <v>5</v>
      </c>
      <c r="R175" s="3">
        <v>5.5</v>
      </c>
      <c r="S175" s="3">
        <v>18</v>
      </c>
      <c r="T175" s="16">
        <v>5.75</v>
      </c>
      <c r="U175" s="100" t="s">
        <v>85</v>
      </c>
      <c r="V175" s="16">
        <v>108</v>
      </c>
      <c r="W175" s="8">
        <v>34.39</v>
      </c>
      <c r="X175" s="51">
        <v>2650</v>
      </c>
      <c r="Y175" s="78" t="s">
        <v>2294</v>
      </c>
      <c r="Z175" s="79" t="s">
        <v>2987</v>
      </c>
      <c r="AA175" s="51" t="str">
        <f t="shared" si="17"/>
        <v>18x9, 5x5.5, 18 OS</v>
      </c>
      <c r="AB175" s="80" t="s">
        <v>1597</v>
      </c>
      <c r="AC175" s="89">
        <f>_xlfn.IFNA(VLOOKUP(AB175,ACCESSORIES!F:J,5,FALSE),"N/A")</f>
        <v>33</v>
      </c>
      <c r="AD175" s="87" t="s">
        <v>85</v>
      </c>
      <c r="AE175" s="87" t="s">
        <v>85</v>
      </c>
      <c r="AF175" s="99" t="s">
        <v>3001</v>
      </c>
      <c r="AG175" s="80" t="s">
        <v>1938</v>
      </c>
      <c r="AH175" s="9">
        <f>_xlfn.IFNA(VLOOKUP(AG175,ACCESSORIES!F:J,5,FALSE),"N/A")</f>
        <v>1.1000000000000001</v>
      </c>
      <c r="AI175" s="99" t="s">
        <v>266</v>
      </c>
      <c r="AJ175" s="99" t="s">
        <v>85</v>
      </c>
      <c r="AK175" s="40" t="str">
        <f>_xlfn.IFNA(VLOOKUP(AJ175,ACCESSORIES!F:J,5,FALSE),"N/A")</f>
        <v>N/A</v>
      </c>
      <c r="AL175" s="99" t="s">
        <v>85</v>
      </c>
      <c r="AM175" s="99">
        <v>16.2</v>
      </c>
      <c r="AN175" s="99">
        <v>170</v>
      </c>
      <c r="AO175" s="25">
        <v>6</v>
      </c>
      <c r="AP175" s="25">
        <v>18</v>
      </c>
      <c r="AQ175" s="25">
        <v>37.700000000000003</v>
      </c>
      <c r="AR175" s="25">
        <v>43.1</v>
      </c>
      <c r="AS175" s="25">
        <v>218</v>
      </c>
      <c r="AT175" s="101">
        <v>208.1</v>
      </c>
      <c r="AU175" s="100">
        <v>107</v>
      </c>
      <c r="AV175" s="54">
        <v>41</v>
      </c>
      <c r="AW175" s="54">
        <v>74</v>
      </c>
      <c r="AX175" s="54">
        <v>35</v>
      </c>
      <c r="AY175" s="3" t="s">
        <v>85</v>
      </c>
      <c r="AZ175" s="98" t="str">
        <f>_xlfn.IFNA(VLOOKUP(AY175,ACCESSORIES!F:J,5,FALSE),"N/A")</f>
        <v>N/A</v>
      </c>
      <c r="BA175" s="3" t="s">
        <v>85</v>
      </c>
      <c r="BB175" s="98" t="str">
        <f>_xlfn.IFNA(VLOOKUP(BA175,ACCESSORIES!F:J,5,FALSE),"N/A")</f>
        <v>N/A</v>
      </c>
      <c r="BC175" s="77">
        <v>39</v>
      </c>
      <c r="BD175" s="56">
        <v>21.141732283464599</v>
      </c>
      <c r="BE175" s="56">
        <v>21.141732283464599</v>
      </c>
      <c r="BF175" s="56">
        <v>11.929133858267701</v>
      </c>
      <c r="BG175" s="378">
        <f t="shared" si="18"/>
        <v>8.7375807000000152E-2</v>
      </c>
      <c r="BH175" s="80">
        <v>36</v>
      </c>
      <c r="BI175" s="114" t="s">
        <v>3532</v>
      </c>
      <c r="BJ175" s="50" t="s">
        <v>4050</v>
      </c>
      <c r="BK175" s="81" t="s">
        <v>4066</v>
      </c>
      <c r="BL175" s="81" t="s">
        <v>4836</v>
      </c>
      <c r="BM175" s="81" t="s">
        <v>5506</v>
      </c>
      <c r="BN175" s="81" t="s">
        <v>5507</v>
      </c>
      <c r="BO175" s="81" t="s">
        <v>5477</v>
      </c>
      <c r="BP175" s="81" t="s">
        <v>5504</v>
      </c>
      <c r="BQ175" s="81" t="s">
        <v>4068</v>
      </c>
      <c r="BR175" s="81"/>
      <c r="BS175" s="81"/>
      <c r="BT175" s="81"/>
      <c r="BU175" s="313" t="s">
        <v>6466</v>
      </c>
      <c r="BV175" s="377" t="s">
        <v>8479</v>
      </c>
      <c r="BW175" s="313" t="s">
        <v>6468</v>
      </c>
      <c r="BX175" s="377" t="s">
        <v>8480</v>
      </c>
      <c r="BY175" s="93" t="str">
        <f t="shared" si="19"/>
        <v>MR305 NV, 18x9, +18mm Offset, 5x5.5, 108mm Centerbore, Matte Black</v>
      </c>
      <c r="BZ175" s="81" t="s">
        <v>3878</v>
      </c>
      <c r="CA175" s="81" t="s">
        <v>3879</v>
      </c>
      <c r="CB175" s="81" t="str">
        <f t="shared" si="20"/>
        <v>STREET (3XX)</v>
      </c>
    </row>
    <row r="176" spans="1:80" s="38" customFormat="1" ht="15" customHeight="1">
      <c r="A176" s="22">
        <f t="shared" si="14"/>
        <v>174</v>
      </c>
      <c r="B176" s="99" t="s">
        <v>84</v>
      </c>
      <c r="C176" s="99" t="s">
        <v>1072</v>
      </c>
      <c r="D176" s="5" t="s">
        <v>2354</v>
      </c>
      <c r="E176" s="91" t="str">
        <f>CONCATENATE(LEFT(D176,5),VLOOKUP(CONCATENATE(N176,"x",O176),'PART NUMBER GUIDE'!$B$9:$C$49,2,FALSE),VLOOKUP(CONCATENATE(P176, V176), 'PART NUMBER GUIDE'!$Q$6:$R$91, 2, FALSE),VLOOKUP(Y176,'PART NUMBER GUIDE'!$J$8:$K$43,2, FALSE),IF(U176="N/A",IF(ABS(S176)&lt;10,"0"&amp;ABS(S176),ABS(S176)),CONCATENATE(LEFT(U176,1),RIGHT(U176,1))), F176, G176)</f>
        <v>MR30589058325</v>
      </c>
      <c r="F176" s="90"/>
      <c r="G176" s="90"/>
      <c r="H176" s="79" t="s">
        <v>492</v>
      </c>
      <c r="I176" s="318">
        <v>41275</v>
      </c>
      <c r="J176" s="85" t="s">
        <v>1265</v>
      </c>
      <c r="K176" s="342">
        <v>339</v>
      </c>
      <c r="L176" s="92">
        <f t="shared" si="15"/>
        <v>339</v>
      </c>
      <c r="M176" s="344"/>
      <c r="N176" s="5">
        <v>18</v>
      </c>
      <c r="O176" s="8">
        <v>9</v>
      </c>
      <c r="P176" s="99" t="str">
        <f t="shared" si="16"/>
        <v>5x150</v>
      </c>
      <c r="Q176" s="3">
        <v>5</v>
      </c>
      <c r="R176" s="3">
        <v>150</v>
      </c>
      <c r="S176" s="3">
        <v>25</v>
      </c>
      <c r="T176" s="16">
        <v>6</v>
      </c>
      <c r="U176" s="100" t="s">
        <v>85</v>
      </c>
      <c r="V176" s="16">
        <v>116.5</v>
      </c>
      <c r="W176" s="8">
        <v>32.33</v>
      </c>
      <c r="X176" s="51">
        <v>2650</v>
      </c>
      <c r="Y176" s="78" t="s">
        <v>5456</v>
      </c>
      <c r="Z176" s="78" t="s">
        <v>2990</v>
      </c>
      <c r="AA176" s="51" t="str">
        <f t="shared" si="17"/>
        <v>18x9, 5x150, 25 OS</v>
      </c>
      <c r="AB176" s="80" t="s">
        <v>1600</v>
      </c>
      <c r="AC176" s="89">
        <f>_xlfn.IFNA(VLOOKUP(AB176,ACCESSORIES!F:J,5,FALSE),"N/A")</f>
        <v>33</v>
      </c>
      <c r="AD176" s="87" t="s">
        <v>85</v>
      </c>
      <c r="AE176" s="87" t="s">
        <v>85</v>
      </c>
      <c r="AF176" s="99" t="s">
        <v>3003</v>
      </c>
      <c r="AG176" s="80" t="s">
        <v>1938</v>
      </c>
      <c r="AH176" s="9">
        <f>_xlfn.IFNA(VLOOKUP(AG176,ACCESSORIES!F:J,5,FALSE),"N/A")</f>
        <v>1.1000000000000001</v>
      </c>
      <c r="AI176" s="99" t="s">
        <v>266</v>
      </c>
      <c r="AJ176" s="99" t="s">
        <v>85</v>
      </c>
      <c r="AK176" s="40" t="str">
        <f>_xlfn.IFNA(VLOOKUP(AJ176,ACCESSORIES!F:J,5,FALSE),"N/A")</f>
        <v>N/A</v>
      </c>
      <c r="AL176" s="99" t="s">
        <v>85</v>
      </c>
      <c r="AM176" s="99">
        <v>16.2</v>
      </c>
      <c r="AN176" s="99">
        <v>190</v>
      </c>
      <c r="AO176" s="25">
        <v>0</v>
      </c>
      <c r="AP176" s="25">
        <v>10.1</v>
      </c>
      <c r="AQ176" s="25">
        <v>31.3</v>
      </c>
      <c r="AR176" s="25">
        <v>36.4</v>
      </c>
      <c r="AS176" s="25">
        <v>217.4</v>
      </c>
      <c r="AT176" s="101">
        <v>206.2</v>
      </c>
      <c r="AU176" s="100">
        <v>110.7</v>
      </c>
      <c r="AV176" s="54">
        <v>46.7</v>
      </c>
      <c r="AW176" s="54">
        <v>46.7</v>
      </c>
      <c r="AX176" s="54">
        <v>35</v>
      </c>
      <c r="AY176" s="3" t="s">
        <v>85</v>
      </c>
      <c r="AZ176" s="98" t="str">
        <f>_xlfn.IFNA(VLOOKUP(AY176,ACCESSORIES!F:J,5,FALSE),"N/A")</f>
        <v>N/A</v>
      </c>
      <c r="BA176" s="3" t="s">
        <v>85</v>
      </c>
      <c r="BB176" s="98" t="str">
        <f>_xlfn.IFNA(VLOOKUP(BA176,ACCESSORIES!F:J,5,FALSE),"N/A")</f>
        <v>N/A</v>
      </c>
      <c r="BC176" s="77">
        <v>36.74371036414626</v>
      </c>
      <c r="BD176" s="56">
        <v>21.141732283464599</v>
      </c>
      <c r="BE176" s="56">
        <v>21.141732283464599</v>
      </c>
      <c r="BF176" s="56">
        <v>11.929133858267701</v>
      </c>
      <c r="BG176" s="378">
        <f t="shared" si="18"/>
        <v>8.7375807000000152E-2</v>
      </c>
      <c r="BH176" s="80">
        <v>36</v>
      </c>
      <c r="BI176" s="114" t="s">
        <v>3532</v>
      </c>
      <c r="BJ176" s="50" t="s">
        <v>4050</v>
      </c>
      <c r="BK176" s="81" t="s">
        <v>4066</v>
      </c>
      <c r="BL176" s="81" t="s">
        <v>4836</v>
      </c>
      <c r="BM176" s="81" t="s">
        <v>5506</v>
      </c>
      <c r="BN176" s="81" t="s">
        <v>5507</v>
      </c>
      <c r="BO176" s="81" t="s">
        <v>5477</v>
      </c>
      <c r="BP176" s="81" t="s">
        <v>5504</v>
      </c>
      <c r="BQ176" s="81" t="s">
        <v>4068</v>
      </c>
      <c r="BR176" s="81"/>
      <c r="BS176" s="81"/>
      <c r="BT176" s="81"/>
      <c r="BU176" s="313" t="s">
        <v>6473</v>
      </c>
      <c r="BV176" s="377" t="s">
        <v>8530</v>
      </c>
      <c r="BW176" s="313" t="s">
        <v>6476</v>
      </c>
      <c r="BX176" s="377" t="s">
        <v>8531</v>
      </c>
      <c r="BY176" s="93" t="str">
        <f t="shared" si="19"/>
        <v>MR305 NV, 18x9, +25mm Offset, 5x150, 116.5mm Centerbore, Machined - Matte Black Lip</v>
      </c>
      <c r="BZ176" s="81" t="s">
        <v>3878</v>
      </c>
      <c r="CA176" s="81" t="s">
        <v>3879</v>
      </c>
      <c r="CB176" s="81" t="str">
        <f t="shared" si="20"/>
        <v>STREET (3XX)</v>
      </c>
    </row>
    <row r="177" spans="1:80" s="38" customFormat="1" ht="15" customHeight="1">
      <c r="A177" s="22">
        <f t="shared" si="14"/>
        <v>175</v>
      </c>
      <c r="B177" s="99" t="s">
        <v>84</v>
      </c>
      <c r="C177" s="99" t="s">
        <v>1072</v>
      </c>
      <c r="D177" s="5" t="s">
        <v>2354</v>
      </c>
      <c r="E177" s="91" t="str">
        <f>CONCATENATE(LEFT(D177,5),VLOOKUP(CONCATENATE(N177,"x",O177),'PART NUMBER GUIDE'!$B$9:$C$49,2,FALSE),VLOOKUP(CONCATENATE(P177, V177), 'PART NUMBER GUIDE'!$Q$6:$R$91, 2, FALSE),VLOOKUP(Y177,'PART NUMBER GUIDE'!$J$8:$K$43,2, FALSE),IF(U177="N/A",IF(ABS(S177)&lt;10,"0"&amp;ABS(S177),ABS(S177)),CONCATENATE(LEFT(U177,1),RIGHT(U177,1))), F177, G177)</f>
        <v>MR30589058525</v>
      </c>
      <c r="F177" s="90"/>
      <c r="G177" s="90"/>
      <c r="H177" s="79" t="s">
        <v>493</v>
      </c>
      <c r="I177" s="318">
        <v>41275</v>
      </c>
      <c r="J177" s="85" t="s">
        <v>1265</v>
      </c>
      <c r="K177" s="342">
        <v>339</v>
      </c>
      <c r="L177" s="92">
        <f t="shared" si="15"/>
        <v>339</v>
      </c>
      <c r="M177" s="344"/>
      <c r="N177" s="5">
        <v>18</v>
      </c>
      <c r="O177" s="8">
        <v>9</v>
      </c>
      <c r="P177" s="99" t="str">
        <f t="shared" si="16"/>
        <v>5x150</v>
      </c>
      <c r="Q177" s="3">
        <v>5</v>
      </c>
      <c r="R177" s="3">
        <v>150</v>
      </c>
      <c r="S177" s="3">
        <v>25</v>
      </c>
      <c r="T177" s="16">
        <v>6</v>
      </c>
      <c r="U177" s="100" t="s">
        <v>85</v>
      </c>
      <c r="V177" s="16">
        <v>116.5</v>
      </c>
      <c r="W177" s="8">
        <v>33.659999999999997</v>
      </c>
      <c r="X177" s="51">
        <v>2650</v>
      </c>
      <c r="Y177" s="78" t="s">
        <v>2294</v>
      </c>
      <c r="Z177" s="79" t="s">
        <v>2987</v>
      </c>
      <c r="AA177" s="51" t="str">
        <f t="shared" si="17"/>
        <v>18x9, 5x150, 25 OS</v>
      </c>
      <c r="AB177" s="80" t="s">
        <v>1600</v>
      </c>
      <c r="AC177" s="89">
        <f>_xlfn.IFNA(VLOOKUP(AB177,ACCESSORIES!F:J,5,FALSE),"N/A")</f>
        <v>33</v>
      </c>
      <c r="AD177" s="87" t="s">
        <v>85</v>
      </c>
      <c r="AE177" s="87" t="s">
        <v>85</v>
      </c>
      <c r="AF177" s="99" t="s">
        <v>3003</v>
      </c>
      <c r="AG177" s="80" t="s">
        <v>1938</v>
      </c>
      <c r="AH177" s="9">
        <f>_xlfn.IFNA(VLOOKUP(AG177,ACCESSORIES!F:J,5,FALSE),"N/A")</f>
        <v>1.1000000000000001</v>
      </c>
      <c r="AI177" s="99" t="s">
        <v>266</v>
      </c>
      <c r="AJ177" s="99" t="s">
        <v>85</v>
      </c>
      <c r="AK177" s="40" t="str">
        <f>_xlfn.IFNA(VLOOKUP(AJ177,ACCESSORIES!F:J,5,FALSE),"N/A")</f>
        <v>N/A</v>
      </c>
      <c r="AL177" s="99" t="s">
        <v>85</v>
      </c>
      <c r="AM177" s="99">
        <v>16.2</v>
      </c>
      <c r="AN177" s="99">
        <v>190</v>
      </c>
      <c r="AO177" s="25">
        <v>0</v>
      </c>
      <c r="AP177" s="25">
        <v>10.1</v>
      </c>
      <c r="AQ177" s="25">
        <v>31.3</v>
      </c>
      <c r="AR177" s="25">
        <v>36.4</v>
      </c>
      <c r="AS177" s="25">
        <v>217.4</v>
      </c>
      <c r="AT177" s="101">
        <v>206.2</v>
      </c>
      <c r="AU177" s="100">
        <v>110.7</v>
      </c>
      <c r="AV177" s="54">
        <v>46.7</v>
      </c>
      <c r="AW177" s="54">
        <v>46.7</v>
      </c>
      <c r="AX177" s="54">
        <v>35</v>
      </c>
      <c r="AY177" s="3" t="s">
        <v>85</v>
      </c>
      <c r="AZ177" s="98" t="str">
        <f>_xlfn.IFNA(VLOOKUP(AY177,ACCESSORIES!F:J,5,FALSE),"N/A")</f>
        <v>N/A</v>
      </c>
      <c r="BA177" s="3" t="s">
        <v>85</v>
      </c>
      <c r="BB177" s="98" t="str">
        <f>_xlfn.IFNA(VLOOKUP(BA177,ACCESSORIES!F:J,5,FALSE),"N/A")</f>
        <v>N/A</v>
      </c>
      <c r="BC177" s="77">
        <v>38.727870723810163</v>
      </c>
      <c r="BD177" s="56">
        <v>21.141732283464599</v>
      </c>
      <c r="BE177" s="56">
        <v>21.141732283464599</v>
      </c>
      <c r="BF177" s="56">
        <v>11.929133858267701</v>
      </c>
      <c r="BG177" s="378">
        <f t="shared" si="18"/>
        <v>8.7375807000000152E-2</v>
      </c>
      <c r="BH177" s="80">
        <v>36</v>
      </c>
      <c r="BI177" s="114" t="s">
        <v>3532</v>
      </c>
      <c r="BJ177" s="50" t="s">
        <v>4050</v>
      </c>
      <c r="BK177" s="81" t="s">
        <v>4066</v>
      </c>
      <c r="BL177" s="81" t="s">
        <v>4836</v>
      </c>
      <c r="BM177" s="81" t="s">
        <v>5506</v>
      </c>
      <c r="BN177" s="81" t="s">
        <v>5507</v>
      </c>
      <c r="BO177" s="81" t="s">
        <v>5477</v>
      </c>
      <c r="BP177" s="81" t="s">
        <v>5504</v>
      </c>
      <c r="BQ177" s="81" t="s">
        <v>4068</v>
      </c>
      <c r="BR177" s="81"/>
      <c r="BS177" s="81"/>
      <c r="BT177" s="81"/>
      <c r="BU177" s="313" t="s">
        <v>6466</v>
      </c>
      <c r="BV177" s="377" t="s">
        <v>8479</v>
      </c>
      <c r="BW177" s="313" t="s">
        <v>6468</v>
      </c>
      <c r="BX177" s="377" t="s">
        <v>8480</v>
      </c>
      <c r="BY177" s="93" t="str">
        <f t="shared" si="19"/>
        <v>MR305 NV, 18x9, +25mm Offset, 5x150, 116.5mm Centerbore, Matte Black</v>
      </c>
      <c r="BZ177" s="81" t="s">
        <v>3878</v>
      </c>
      <c r="CA177" s="81" t="s">
        <v>3879</v>
      </c>
      <c r="CB177" s="81" t="str">
        <f t="shared" si="20"/>
        <v>STREET (3XX)</v>
      </c>
    </row>
    <row r="178" spans="1:80" s="38" customFormat="1" ht="15" customHeight="1">
      <c r="A178" s="22">
        <f t="shared" si="14"/>
        <v>176</v>
      </c>
      <c r="B178" s="99" t="s">
        <v>84</v>
      </c>
      <c r="C178" s="99" t="s">
        <v>1072</v>
      </c>
      <c r="D178" s="5" t="s">
        <v>2354</v>
      </c>
      <c r="E178" s="91" t="str">
        <f>CONCATENATE(LEFT(D178,5),VLOOKUP(CONCATENATE(N178,"x",O178),'PART NUMBER GUIDE'!$B$9:$C$49,2,FALSE),VLOOKUP(CONCATENATE(P178, V178), 'PART NUMBER GUIDE'!$Q$6:$R$91, 2, FALSE),VLOOKUP(Y178,'PART NUMBER GUIDE'!$J$8:$K$43,2, FALSE),IF(U178="N/A",IF(ABS(S178)&lt;10,"0"&amp;ABS(S178),ABS(S178)),CONCATENATE(LEFT(U178,1),RIGHT(U178,1))), F178, G178)</f>
        <v>MR30589058825</v>
      </c>
      <c r="F178" s="90"/>
      <c r="G178" s="90"/>
      <c r="H178" s="79" t="s">
        <v>5887</v>
      </c>
      <c r="I178" s="318">
        <v>44596</v>
      </c>
      <c r="J178" s="85" t="s">
        <v>1265</v>
      </c>
      <c r="K178" s="342">
        <v>369</v>
      </c>
      <c r="L178" s="92">
        <f t="shared" si="15"/>
        <v>369</v>
      </c>
      <c r="M178" s="344"/>
      <c r="N178" s="5">
        <v>18</v>
      </c>
      <c r="O178" s="8">
        <v>9</v>
      </c>
      <c r="P178" s="99" t="str">
        <f t="shared" si="16"/>
        <v>5x150</v>
      </c>
      <c r="Q178" s="3">
        <v>5</v>
      </c>
      <c r="R178" s="3">
        <v>150</v>
      </c>
      <c r="S178" s="3">
        <v>25</v>
      </c>
      <c r="T178" s="16">
        <v>6</v>
      </c>
      <c r="U178" s="100" t="s">
        <v>85</v>
      </c>
      <c r="V178" s="16">
        <v>116.5</v>
      </c>
      <c r="W178" s="8">
        <v>32.08</v>
      </c>
      <c r="X178" s="51">
        <v>2650</v>
      </c>
      <c r="Y178" s="78" t="s">
        <v>5693</v>
      </c>
      <c r="Z178" s="78" t="s">
        <v>2992</v>
      </c>
      <c r="AA178" s="51" t="str">
        <f t="shared" si="17"/>
        <v>18x9, 5x150, 25 OS</v>
      </c>
      <c r="AB178" s="80" t="s">
        <v>1600</v>
      </c>
      <c r="AC178" s="89">
        <f>_xlfn.IFNA(VLOOKUP(AB178,ACCESSORIES!F:J,5,FALSE),"N/A")</f>
        <v>33</v>
      </c>
      <c r="AD178" s="87" t="s">
        <v>85</v>
      </c>
      <c r="AE178" s="87" t="s">
        <v>85</v>
      </c>
      <c r="AF178" s="99" t="s">
        <v>3003</v>
      </c>
      <c r="AG178" s="80" t="s">
        <v>1938</v>
      </c>
      <c r="AH178" s="9">
        <f>_xlfn.IFNA(VLOOKUP(AG178,ACCESSORIES!F:J,5,FALSE),"N/A")</f>
        <v>1.1000000000000001</v>
      </c>
      <c r="AI178" s="99" t="s">
        <v>266</v>
      </c>
      <c r="AJ178" s="99" t="s">
        <v>85</v>
      </c>
      <c r="AK178" s="40" t="str">
        <f>_xlfn.IFNA(VLOOKUP(AJ178,ACCESSORIES!F:J,5,FALSE),"N/A")</f>
        <v>N/A</v>
      </c>
      <c r="AL178" s="99" t="s">
        <v>85</v>
      </c>
      <c r="AM178" s="99">
        <v>16.2</v>
      </c>
      <c r="AN178" s="99">
        <v>190</v>
      </c>
      <c r="AO178" s="25">
        <v>0</v>
      </c>
      <c r="AP178" s="25">
        <v>10.1</v>
      </c>
      <c r="AQ178" s="25">
        <v>31.3</v>
      </c>
      <c r="AR178" s="25">
        <v>36.4</v>
      </c>
      <c r="AS178" s="25">
        <v>217.4</v>
      </c>
      <c r="AT178" s="101">
        <v>206.2</v>
      </c>
      <c r="AU178" s="100">
        <v>110.7</v>
      </c>
      <c r="AV178" s="54">
        <v>46.7</v>
      </c>
      <c r="AW178" s="54">
        <v>46.7</v>
      </c>
      <c r="AX178" s="54">
        <v>35</v>
      </c>
      <c r="AY178" s="3" t="s">
        <v>85</v>
      </c>
      <c r="AZ178" s="98" t="str">
        <f>_xlfn.IFNA(VLOOKUP(AY178,ACCESSORIES!F:J,5,FALSE),"N/A")</f>
        <v>N/A</v>
      </c>
      <c r="BA178" s="3" t="s">
        <v>85</v>
      </c>
      <c r="BB178" s="98" t="str">
        <f>_xlfn.IFNA(VLOOKUP(BA178,ACCESSORIES!F:J,5,FALSE),"N/A")</f>
        <v>N/A</v>
      </c>
      <c r="BC178" s="77">
        <v>36.486504391597236</v>
      </c>
      <c r="BD178" s="56">
        <v>21.141732283464599</v>
      </c>
      <c r="BE178" s="56">
        <v>21.141732283464599</v>
      </c>
      <c r="BF178" s="56">
        <v>11.929133858267701</v>
      </c>
      <c r="BG178" s="378">
        <f t="shared" si="18"/>
        <v>8.7375807000000152E-2</v>
      </c>
      <c r="BH178" s="80">
        <v>36</v>
      </c>
      <c r="BI178" s="114" t="s">
        <v>3532</v>
      </c>
      <c r="BJ178" s="50" t="s">
        <v>4050</v>
      </c>
      <c r="BK178" s="81" t="s">
        <v>4066</v>
      </c>
      <c r="BL178" s="81" t="s">
        <v>4836</v>
      </c>
      <c r="BM178" s="81" t="s">
        <v>5506</v>
      </c>
      <c r="BN178" s="81" t="s">
        <v>5507</v>
      </c>
      <c r="BO178" s="81" t="s">
        <v>5477</v>
      </c>
      <c r="BP178" s="81" t="s">
        <v>5504</v>
      </c>
      <c r="BQ178" s="81" t="s">
        <v>4068</v>
      </c>
      <c r="BR178" s="81"/>
      <c r="BS178" s="81"/>
      <c r="BT178" s="81"/>
      <c r="BU178" s="313"/>
      <c r="BV178" s="325"/>
      <c r="BW178" s="313"/>
      <c r="BX178" s="325"/>
      <c r="BY178" s="93" t="str">
        <f t="shared" si="19"/>
        <v>MR305 NV, 18x9, +25mm Offset, 5x150, 116.5mm Centerbore, Titanium - Matte Black Lip</v>
      </c>
      <c r="BZ178" s="81" t="s">
        <v>3878</v>
      </c>
      <c r="CA178" s="81" t="s">
        <v>3879</v>
      </c>
      <c r="CB178" s="81" t="str">
        <f t="shared" si="20"/>
        <v>STREET (3XX)</v>
      </c>
    </row>
    <row r="179" spans="1:80" s="38" customFormat="1" ht="15" customHeight="1">
      <c r="A179" s="22">
        <f t="shared" si="14"/>
        <v>177</v>
      </c>
      <c r="B179" s="99" t="s">
        <v>84</v>
      </c>
      <c r="C179" s="99" t="s">
        <v>1072</v>
      </c>
      <c r="D179" s="5" t="s">
        <v>2354</v>
      </c>
      <c r="E179" s="91" t="str">
        <f>CONCATENATE(LEFT(D179,5),VLOOKUP(CONCATENATE(N179,"x",O179),'PART NUMBER GUIDE'!$B$9:$C$49,2,FALSE),VLOOKUP(CONCATENATE(P179, V179), 'PART NUMBER GUIDE'!$Q$6:$R$91, 2, FALSE),VLOOKUP(Y179,'PART NUMBER GUIDE'!$J$8:$K$43,2, FALSE),IF(U179="N/A",IF(ABS(S179)&lt;10,"0"&amp;ABS(S179),ABS(S179)),CONCATENATE(LEFT(U179,1),RIGHT(U179,1))), F179, G179)</f>
        <v>MR30589058925</v>
      </c>
      <c r="F179" s="90"/>
      <c r="G179" s="90"/>
      <c r="H179" s="79" t="s">
        <v>494</v>
      </c>
      <c r="I179" s="318">
        <v>41275</v>
      </c>
      <c r="J179" s="85" t="s">
        <v>1265</v>
      </c>
      <c r="K179" s="342">
        <v>369</v>
      </c>
      <c r="L179" s="92">
        <f t="shared" si="15"/>
        <v>369</v>
      </c>
      <c r="M179" s="344"/>
      <c r="N179" s="5">
        <v>18</v>
      </c>
      <c r="O179" s="8">
        <v>9</v>
      </c>
      <c r="P179" s="99" t="str">
        <f t="shared" si="16"/>
        <v>5x150</v>
      </c>
      <c r="Q179" s="3">
        <v>5</v>
      </c>
      <c r="R179" s="3">
        <v>150</v>
      </c>
      <c r="S179" s="3">
        <v>25</v>
      </c>
      <c r="T179" s="16">
        <v>6</v>
      </c>
      <c r="U179" s="100" t="s">
        <v>85</v>
      </c>
      <c r="V179" s="16">
        <v>116.5</v>
      </c>
      <c r="W179" s="8">
        <v>32.369999999999997</v>
      </c>
      <c r="X179" s="51">
        <v>2650</v>
      </c>
      <c r="Y179" s="78" t="s">
        <v>5463</v>
      </c>
      <c r="Z179" s="78" t="s">
        <v>2988</v>
      </c>
      <c r="AA179" s="51" t="str">
        <f t="shared" si="17"/>
        <v>18x9, 5x150, 25 OS</v>
      </c>
      <c r="AB179" s="80" t="s">
        <v>1600</v>
      </c>
      <c r="AC179" s="89">
        <f>_xlfn.IFNA(VLOOKUP(AB179,ACCESSORIES!F:J,5,FALSE),"N/A")</f>
        <v>33</v>
      </c>
      <c r="AD179" s="87" t="s">
        <v>85</v>
      </c>
      <c r="AE179" s="87" t="s">
        <v>85</v>
      </c>
      <c r="AF179" s="99" t="s">
        <v>3003</v>
      </c>
      <c r="AG179" s="80" t="s">
        <v>1938</v>
      </c>
      <c r="AH179" s="9">
        <f>_xlfn.IFNA(VLOOKUP(AG179,ACCESSORIES!F:J,5,FALSE),"N/A")</f>
        <v>1.1000000000000001</v>
      </c>
      <c r="AI179" s="99" t="s">
        <v>266</v>
      </c>
      <c r="AJ179" s="99" t="s">
        <v>85</v>
      </c>
      <c r="AK179" s="40" t="str">
        <f>_xlfn.IFNA(VLOOKUP(AJ179,ACCESSORIES!F:J,5,FALSE),"N/A")</f>
        <v>N/A</v>
      </c>
      <c r="AL179" s="99" t="s">
        <v>85</v>
      </c>
      <c r="AM179" s="99">
        <v>16.2</v>
      </c>
      <c r="AN179" s="99">
        <v>190</v>
      </c>
      <c r="AO179" s="25">
        <v>0</v>
      </c>
      <c r="AP179" s="25">
        <v>10.1</v>
      </c>
      <c r="AQ179" s="25">
        <v>31.3</v>
      </c>
      <c r="AR179" s="25">
        <v>36.4</v>
      </c>
      <c r="AS179" s="25">
        <v>217.4</v>
      </c>
      <c r="AT179" s="101">
        <v>206.2</v>
      </c>
      <c r="AU179" s="100">
        <v>110.7</v>
      </c>
      <c r="AV179" s="54">
        <v>46.7</v>
      </c>
      <c r="AW179" s="54">
        <v>46.7</v>
      </c>
      <c r="AX179" s="54">
        <v>35</v>
      </c>
      <c r="AY179" s="3" t="s">
        <v>85</v>
      </c>
      <c r="AZ179" s="98" t="str">
        <f>_xlfn.IFNA(VLOOKUP(AY179,ACCESSORIES!F:J,5,FALSE),"N/A")</f>
        <v>N/A</v>
      </c>
      <c r="BA179" s="3" t="s">
        <v>85</v>
      </c>
      <c r="BB179" s="98" t="str">
        <f>_xlfn.IFNA(VLOOKUP(BA179,ACCESSORIES!F:J,5,FALSE),"N/A")</f>
        <v>N/A</v>
      </c>
      <c r="BC179" s="77">
        <v>37.111147467787731</v>
      </c>
      <c r="BD179" s="56">
        <v>21.141732283464599</v>
      </c>
      <c r="BE179" s="56">
        <v>21.141732283464599</v>
      </c>
      <c r="BF179" s="56">
        <v>11.929133858267701</v>
      </c>
      <c r="BG179" s="378">
        <f t="shared" si="18"/>
        <v>8.7375807000000152E-2</v>
      </c>
      <c r="BH179" s="80">
        <v>36</v>
      </c>
      <c r="BI179" s="114" t="s">
        <v>3532</v>
      </c>
      <c r="BJ179" s="50" t="s">
        <v>4050</v>
      </c>
      <c r="BK179" s="81" t="s">
        <v>4066</v>
      </c>
      <c r="BL179" s="81" t="s">
        <v>4836</v>
      </c>
      <c r="BM179" s="81" t="s">
        <v>5506</v>
      </c>
      <c r="BN179" s="81" t="s">
        <v>5507</v>
      </c>
      <c r="BO179" s="81" t="s">
        <v>5477</v>
      </c>
      <c r="BP179" s="81" t="s">
        <v>5504</v>
      </c>
      <c r="BQ179" s="81" t="s">
        <v>4068</v>
      </c>
      <c r="BR179" s="81"/>
      <c r="BS179" s="81"/>
      <c r="BT179" s="81"/>
      <c r="BU179" s="313" t="s">
        <v>6461</v>
      </c>
      <c r="BV179" s="377" t="s">
        <v>8138</v>
      </c>
      <c r="BW179" s="313" t="s">
        <v>6456</v>
      </c>
      <c r="BX179" s="377" t="s">
        <v>8139</v>
      </c>
      <c r="BY179" s="93" t="str">
        <f t="shared" si="19"/>
        <v>MR305 NV, 18x9, +25mm Offset, 5x150, 116.5mm Centerbore, Method Bronze - Matte Black Lip</v>
      </c>
      <c r="BZ179" s="81" t="s">
        <v>3878</v>
      </c>
      <c r="CA179" s="81" t="s">
        <v>3879</v>
      </c>
      <c r="CB179" s="81" t="str">
        <f t="shared" si="20"/>
        <v>STREET (3XX)</v>
      </c>
    </row>
    <row r="180" spans="1:80" s="38" customFormat="1" ht="15" customHeight="1">
      <c r="A180" s="22">
        <f t="shared" si="14"/>
        <v>178</v>
      </c>
      <c r="B180" s="99" t="s">
        <v>84</v>
      </c>
      <c r="C180" s="99" t="s">
        <v>1072</v>
      </c>
      <c r="D180" s="5" t="s">
        <v>2354</v>
      </c>
      <c r="E180" s="91" t="str">
        <f>CONCATENATE(LEFT(D180,5),VLOOKUP(CONCATENATE(N180,"x",O180),'PART NUMBER GUIDE'!$B$9:$C$49,2,FALSE),VLOOKUP(CONCATENATE(P180, V180), 'PART NUMBER GUIDE'!$Q$6:$R$91, 2, FALSE),VLOOKUP(Y180,'PART NUMBER GUIDE'!$J$8:$K$43,2, FALSE),IF(U180="N/A",IF(ABS(S180)&lt;10,"0"&amp;ABS(S180),ABS(S180)),CONCATENATE(LEFT(U180,1),RIGHT(U180,1))), F180, G180)</f>
        <v>MR305890581025</v>
      </c>
      <c r="F180" s="90"/>
      <c r="G180" s="90"/>
      <c r="H180" s="79" t="s">
        <v>5346</v>
      </c>
      <c r="I180" s="312">
        <v>44480</v>
      </c>
      <c r="J180" s="85" t="s">
        <v>1265</v>
      </c>
      <c r="K180" s="342">
        <v>399</v>
      </c>
      <c r="L180" s="92">
        <f t="shared" si="15"/>
        <v>399</v>
      </c>
      <c r="M180" s="344"/>
      <c r="N180" s="5">
        <v>18</v>
      </c>
      <c r="O180" s="8">
        <v>9</v>
      </c>
      <c r="P180" s="99" t="str">
        <f t="shared" si="16"/>
        <v>5x150</v>
      </c>
      <c r="Q180" s="3">
        <v>5</v>
      </c>
      <c r="R180" s="3">
        <v>150</v>
      </c>
      <c r="S180" s="3">
        <v>25</v>
      </c>
      <c r="T180" s="16">
        <v>6</v>
      </c>
      <c r="U180" s="100" t="s">
        <v>85</v>
      </c>
      <c r="V180" s="16">
        <v>116.5</v>
      </c>
      <c r="W180" s="8">
        <v>32.74</v>
      </c>
      <c r="X180" s="51">
        <v>2650</v>
      </c>
      <c r="Y180" s="348" t="s">
        <v>5464</v>
      </c>
      <c r="Z180" s="79" t="s">
        <v>7386</v>
      </c>
      <c r="AA180" s="51" t="str">
        <f t="shared" si="17"/>
        <v>18x9, 5x150, 25 OS</v>
      </c>
      <c r="AB180" s="80" t="s">
        <v>5342</v>
      </c>
      <c r="AC180" s="89">
        <f>_xlfn.IFNA(VLOOKUP(AB180,ACCESSORIES!F:J,5,FALSE),"N/A")</f>
        <v>33</v>
      </c>
      <c r="AD180" s="87" t="s">
        <v>85</v>
      </c>
      <c r="AE180" s="87" t="s">
        <v>85</v>
      </c>
      <c r="AF180" s="99" t="s">
        <v>3003</v>
      </c>
      <c r="AG180" s="80" t="s">
        <v>1538</v>
      </c>
      <c r="AH180" s="9">
        <f>_xlfn.IFNA(VLOOKUP(AG180,ACCESSORIES!F:J,5,FALSE),"N/A")</f>
        <v>1.1000000000000001</v>
      </c>
      <c r="AI180" s="99" t="s">
        <v>266</v>
      </c>
      <c r="AJ180" s="99" t="s">
        <v>85</v>
      </c>
      <c r="AK180" s="40" t="str">
        <f>_xlfn.IFNA(VLOOKUP(AJ180,ACCESSORIES!F:J,5,FALSE),"N/A")</f>
        <v>N/A</v>
      </c>
      <c r="AL180" s="99" t="s">
        <v>85</v>
      </c>
      <c r="AM180" s="99">
        <v>16.2</v>
      </c>
      <c r="AN180" s="99">
        <v>190</v>
      </c>
      <c r="AO180" s="25">
        <v>0</v>
      </c>
      <c r="AP180" s="25">
        <v>10.1</v>
      </c>
      <c r="AQ180" s="25">
        <v>31.3</v>
      </c>
      <c r="AR180" s="25">
        <v>36.4</v>
      </c>
      <c r="AS180" s="25">
        <v>217.4</v>
      </c>
      <c r="AT180" s="101">
        <v>206.2</v>
      </c>
      <c r="AU180" s="100">
        <v>111.4</v>
      </c>
      <c r="AV180" s="54">
        <v>37.5</v>
      </c>
      <c r="AW180" s="54">
        <v>40</v>
      </c>
      <c r="AX180" s="54">
        <v>35</v>
      </c>
      <c r="AY180" s="3" t="s">
        <v>85</v>
      </c>
      <c r="AZ180" s="98" t="str">
        <f>_xlfn.IFNA(VLOOKUP(AY180,ACCESSORIES!F:J,5,FALSE),"N/A")</f>
        <v>N/A</v>
      </c>
      <c r="BA180" s="3" t="s">
        <v>85</v>
      </c>
      <c r="BB180" s="98" t="str">
        <f>_xlfn.IFNA(VLOOKUP(BA180,ACCESSORIES!F:J,5,FALSE),"N/A")</f>
        <v>N/A</v>
      </c>
      <c r="BC180" s="77">
        <v>36.927428915966999</v>
      </c>
      <c r="BD180" s="56">
        <v>21.141732283464599</v>
      </c>
      <c r="BE180" s="56">
        <v>21.141732283464599</v>
      </c>
      <c r="BF180" s="56">
        <v>11.929133858267701</v>
      </c>
      <c r="BG180" s="378">
        <f t="shared" si="18"/>
        <v>8.7375807000000152E-2</v>
      </c>
      <c r="BH180" s="80">
        <v>36</v>
      </c>
      <c r="BI180" s="114" t="s">
        <v>3532</v>
      </c>
      <c r="BJ180" s="50" t="s">
        <v>4050</v>
      </c>
      <c r="BK180" s="81" t="s">
        <v>5508</v>
      </c>
      <c r="BL180" s="81" t="s">
        <v>4066</v>
      </c>
      <c r="BM180" s="81" t="s">
        <v>4836</v>
      </c>
      <c r="BN180" s="81" t="s">
        <v>5506</v>
      </c>
      <c r="BO180" s="81" t="s">
        <v>5509</v>
      </c>
      <c r="BP180" s="81" t="s">
        <v>5510</v>
      </c>
      <c r="BQ180" s="81" t="s">
        <v>5511</v>
      </c>
      <c r="BR180" s="81" t="s">
        <v>4068</v>
      </c>
      <c r="BS180" s="81"/>
      <c r="BT180" s="81"/>
      <c r="BU180" s="313"/>
      <c r="BV180" s="325"/>
      <c r="BW180" s="313"/>
      <c r="BX180" s="325"/>
      <c r="BY180" s="93" t="str">
        <f t="shared" si="19"/>
        <v>MR305 NV, 18x9, +25mm Offset, 5x150, 116.5mm Centerbore, Matte Black - Gloss Black Lip</v>
      </c>
      <c r="BZ180" s="81" t="s">
        <v>3878</v>
      </c>
      <c r="CA180" s="81" t="s">
        <v>3879</v>
      </c>
      <c r="CB180" s="81" t="str">
        <f t="shared" si="20"/>
        <v>STREET (3XX)</v>
      </c>
    </row>
    <row r="181" spans="1:80" s="38" customFormat="1" ht="15" customHeight="1">
      <c r="A181" s="22">
        <f t="shared" si="14"/>
        <v>179</v>
      </c>
      <c r="B181" s="99" t="s">
        <v>84</v>
      </c>
      <c r="C181" s="99" t="s">
        <v>1072</v>
      </c>
      <c r="D181" s="5" t="s">
        <v>2354</v>
      </c>
      <c r="E181" s="91" t="str">
        <f>CONCATENATE(LEFT(D181,5),VLOOKUP(CONCATENATE(N181,"x",O181),'PART NUMBER GUIDE'!$B$9:$C$49,2,FALSE),VLOOKUP(CONCATENATE(P181, V181), 'PART NUMBER GUIDE'!$Q$6:$R$91, 2, FALSE),VLOOKUP(Y181,'PART NUMBER GUIDE'!$J$8:$K$43,2, FALSE),IF(U181="N/A",IF(ABS(S181)&lt;10,"0"&amp;ABS(S181),ABS(S181)),CONCATENATE(LEFT(U181,1),RIGHT(U181,1))), F181, G181)</f>
        <v>MR30589060312N</v>
      </c>
      <c r="F181" s="90" t="s">
        <v>2224</v>
      </c>
      <c r="G181" s="90"/>
      <c r="H181" s="79" t="s">
        <v>495</v>
      </c>
      <c r="I181" s="318">
        <v>41275</v>
      </c>
      <c r="J181" s="85" t="s">
        <v>1265</v>
      </c>
      <c r="K181" s="342">
        <v>339</v>
      </c>
      <c r="L181" s="92">
        <f t="shared" si="15"/>
        <v>339</v>
      </c>
      <c r="M181" s="344"/>
      <c r="N181" s="5">
        <v>18</v>
      </c>
      <c r="O181" s="8">
        <v>9</v>
      </c>
      <c r="P181" s="99" t="str">
        <f t="shared" si="16"/>
        <v>6x5.5</v>
      </c>
      <c r="Q181" s="3">
        <v>6</v>
      </c>
      <c r="R181" s="3">
        <v>5.5</v>
      </c>
      <c r="S181" s="3">
        <v>-12</v>
      </c>
      <c r="T181" s="16">
        <v>4.5</v>
      </c>
      <c r="U181" s="100" t="s">
        <v>85</v>
      </c>
      <c r="V181" s="16">
        <v>108</v>
      </c>
      <c r="W181" s="8">
        <v>33.840000000000003</v>
      </c>
      <c r="X181" s="51">
        <v>2650</v>
      </c>
      <c r="Y181" s="78" t="s">
        <v>5456</v>
      </c>
      <c r="Z181" s="78" t="s">
        <v>2990</v>
      </c>
      <c r="AA181" s="51" t="str">
        <f t="shared" si="17"/>
        <v>18x9, 6x5.5, -12 OS</v>
      </c>
      <c r="AB181" s="80" t="s">
        <v>1597</v>
      </c>
      <c r="AC181" s="89">
        <f>_xlfn.IFNA(VLOOKUP(AB181,ACCESSORIES!F:J,5,FALSE),"N/A")</f>
        <v>33</v>
      </c>
      <c r="AD181" s="87" t="s">
        <v>85</v>
      </c>
      <c r="AE181" s="87" t="s">
        <v>85</v>
      </c>
      <c r="AF181" s="99" t="s">
        <v>3001</v>
      </c>
      <c r="AG181" s="80" t="s">
        <v>1938</v>
      </c>
      <c r="AH181" s="9">
        <f>_xlfn.IFNA(VLOOKUP(AG181,ACCESSORIES!F:J,5,FALSE),"N/A")</f>
        <v>1.1000000000000001</v>
      </c>
      <c r="AI181" s="99" t="s">
        <v>266</v>
      </c>
      <c r="AJ181" s="99" t="s">
        <v>85</v>
      </c>
      <c r="AK181" s="40" t="str">
        <f>_xlfn.IFNA(VLOOKUP(AJ181,ACCESSORIES!F:J,5,FALSE),"N/A")</f>
        <v>N/A</v>
      </c>
      <c r="AL181" s="99" t="s">
        <v>85</v>
      </c>
      <c r="AM181" s="99">
        <v>16.2</v>
      </c>
      <c r="AN181" s="99">
        <v>170</v>
      </c>
      <c r="AO181" s="25">
        <v>6</v>
      </c>
      <c r="AP181" s="25">
        <v>17.899999999999999</v>
      </c>
      <c r="AQ181" s="25">
        <v>41.7</v>
      </c>
      <c r="AR181" s="25">
        <v>60.4</v>
      </c>
      <c r="AS181" s="25">
        <v>220.9</v>
      </c>
      <c r="AT181" s="101">
        <v>216.5</v>
      </c>
      <c r="AU181" s="100">
        <v>107</v>
      </c>
      <c r="AV181" s="54">
        <v>41</v>
      </c>
      <c r="AW181" s="54">
        <v>74</v>
      </c>
      <c r="AX181" s="54">
        <v>37</v>
      </c>
      <c r="AY181" s="3" t="s">
        <v>85</v>
      </c>
      <c r="AZ181" s="98" t="str">
        <f>_xlfn.IFNA(VLOOKUP(AY181,ACCESSORIES!F:J,5,FALSE),"N/A")</f>
        <v>N/A</v>
      </c>
      <c r="BA181" s="3" t="s">
        <v>85</v>
      </c>
      <c r="BB181" s="98" t="str">
        <f>_xlfn.IFNA(VLOOKUP(BA181,ACCESSORIES!F:J,5,FALSE),"N/A")</f>
        <v>N/A</v>
      </c>
      <c r="BC181" s="77">
        <v>38.63601144789979</v>
      </c>
      <c r="BD181" s="56">
        <v>21.141732283464599</v>
      </c>
      <c r="BE181" s="56">
        <v>21.141732283464599</v>
      </c>
      <c r="BF181" s="56">
        <v>11.929133858267701</v>
      </c>
      <c r="BG181" s="378">
        <f t="shared" si="18"/>
        <v>8.7375807000000152E-2</v>
      </c>
      <c r="BH181" s="80">
        <v>36</v>
      </c>
      <c r="BI181" s="114" t="s">
        <v>3532</v>
      </c>
      <c r="BJ181" s="50" t="s">
        <v>4050</v>
      </c>
      <c r="BK181" s="81" t="s">
        <v>4066</v>
      </c>
      <c r="BL181" s="81" t="s">
        <v>4836</v>
      </c>
      <c r="BM181" s="81" t="s">
        <v>5506</v>
      </c>
      <c r="BN181" s="81" t="s">
        <v>5507</v>
      </c>
      <c r="BO181" s="81" t="s">
        <v>5477</v>
      </c>
      <c r="BP181" s="81" t="s">
        <v>5504</v>
      </c>
      <c r="BQ181" s="81" t="s">
        <v>4068</v>
      </c>
      <c r="BR181" s="81"/>
      <c r="BS181" s="81"/>
      <c r="BT181" s="81"/>
      <c r="BU181" s="313" t="s">
        <v>6477</v>
      </c>
      <c r="BV181" s="377" t="s">
        <v>8159</v>
      </c>
      <c r="BW181" s="313" t="s">
        <v>6478</v>
      </c>
      <c r="BX181" s="377" t="s">
        <v>8158</v>
      </c>
      <c r="BY181" s="93" t="str">
        <f t="shared" si="19"/>
        <v>MR305 NV, 18x9, -12mm Offset, 6x5.5, 108mm Centerbore, Machined - Matte Black Lip</v>
      </c>
      <c r="BZ181" s="81" t="s">
        <v>3878</v>
      </c>
      <c r="CA181" s="81" t="s">
        <v>3879</v>
      </c>
      <c r="CB181" s="81" t="str">
        <f t="shared" si="20"/>
        <v>STREET (3XX)</v>
      </c>
    </row>
    <row r="182" spans="1:80" s="38" customFormat="1" ht="15" customHeight="1">
      <c r="A182" s="22">
        <f t="shared" si="14"/>
        <v>180</v>
      </c>
      <c r="B182" s="99" t="s">
        <v>84</v>
      </c>
      <c r="C182" s="99" t="s">
        <v>1072</v>
      </c>
      <c r="D182" s="5" t="s">
        <v>2354</v>
      </c>
      <c r="E182" s="91" t="str">
        <f>CONCATENATE(LEFT(D182,5),VLOOKUP(CONCATENATE(N182,"x",O182),'PART NUMBER GUIDE'!$B$9:$C$49,2,FALSE),VLOOKUP(CONCATENATE(P182, V182), 'PART NUMBER GUIDE'!$Q$6:$R$91, 2, FALSE),VLOOKUP(Y182,'PART NUMBER GUIDE'!$J$8:$K$43,2, FALSE),IF(U182="N/A",IF(ABS(S182)&lt;10,"0"&amp;ABS(S182),ABS(S182)),CONCATENATE(LEFT(U182,1),RIGHT(U182,1))), F182, G182)</f>
        <v>MR30589060512N</v>
      </c>
      <c r="F182" s="90" t="s">
        <v>2224</v>
      </c>
      <c r="G182" s="90"/>
      <c r="H182" s="79" t="s">
        <v>496</v>
      </c>
      <c r="I182" s="318">
        <v>41275</v>
      </c>
      <c r="J182" s="85" t="s">
        <v>1265</v>
      </c>
      <c r="K182" s="342">
        <v>339</v>
      </c>
      <c r="L182" s="92">
        <f t="shared" si="15"/>
        <v>339</v>
      </c>
      <c r="M182" s="344"/>
      <c r="N182" s="5">
        <v>18</v>
      </c>
      <c r="O182" s="8">
        <v>9</v>
      </c>
      <c r="P182" s="99" t="str">
        <f t="shared" si="16"/>
        <v>6x5.5</v>
      </c>
      <c r="Q182" s="3">
        <v>6</v>
      </c>
      <c r="R182" s="3">
        <v>5.5</v>
      </c>
      <c r="S182" s="3">
        <v>-12</v>
      </c>
      <c r="T182" s="16">
        <v>4.5</v>
      </c>
      <c r="U182" s="100" t="s">
        <v>85</v>
      </c>
      <c r="V182" s="16">
        <v>108</v>
      </c>
      <c r="W182" s="8">
        <v>33.07</v>
      </c>
      <c r="X182" s="51">
        <v>2650</v>
      </c>
      <c r="Y182" s="78" t="s">
        <v>2294</v>
      </c>
      <c r="Z182" s="79" t="s">
        <v>2987</v>
      </c>
      <c r="AA182" s="51" t="str">
        <f t="shared" si="17"/>
        <v>18x9, 6x5.5, -12 OS</v>
      </c>
      <c r="AB182" s="80" t="s">
        <v>1597</v>
      </c>
      <c r="AC182" s="89">
        <f>_xlfn.IFNA(VLOOKUP(AB182,ACCESSORIES!F:J,5,FALSE),"N/A")</f>
        <v>33</v>
      </c>
      <c r="AD182" s="87" t="s">
        <v>85</v>
      </c>
      <c r="AE182" s="87" t="s">
        <v>85</v>
      </c>
      <c r="AF182" s="99" t="s">
        <v>3001</v>
      </c>
      <c r="AG182" s="80" t="s">
        <v>1938</v>
      </c>
      <c r="AH182" s="9">
        <f>_xlfn.IFNA(VLOOKUP(AG182,ACCESSORIES!F:J,5,FALSE),"N/A")</f>
        <v>1.1000000000000001</v>
      </c>
      <c r="AI182" s="99" t="s">
        <v>266</v>
      </c>
      <c r="AJ182" s="99" t="s">
        <v>85</v>
      </c>
      <c r="AK182" s="40" t="str">
        <f>_xlfn.IFNA(VLOOKUP(AJ182,ACCESSORIES!F:J,5,FALSE),"N/A")</f>
        <v>N/A</v>
      </c>
      <c r="AL182" s="99" t="s">
        <v>85</v>
      </c>
      <c r="AM182" s="99">
        <v>16.2</v>
      </c>
      <c r="AN182" s="99">
        <v>170</v>
      </c>
      <c r="AO182" s="25">
        <v>6</v>
      </c>
      <c r="AP182" s="25">
        <v>17.899999999999999</v>
      </c>
      <c r="AQ182" s="25">
        <v>41.7</v>
      </c>
      <c r="AR182" s="25">
        <v>60.4</v>
      </c>
      <c r="AS182" s="25">
        <v>220.9</v>
      </c>
      <c r="AT182" s="101">
        <v>216.5</v>
      </c>
      <c r="AU182" s="100">
        <v>107</v>
      </c>
      <c r="AV182" s="54">
        <v>41</v>
      </c>
      <c r="AW182" s="54">
        <v>74</v>
      </c>
      <c r="AX182" s="54">
        <v>37</v>
      </c>
      <c r="AY182" s="3" t="s">
        <v>85</v>
      </c>
      <c r="AZ182" s="98" t="str">
        <f>_xlfn.IFNA(VLOOKUP(AY182,ACCESSORIES!F:J,5,FALSE),"N/A")</f>
        <v>N/A</v>
      </c>
      <c r="BA182" s="3" t="s">
        <v>85</v>
      </c>
      <c r="BB182" s="98" t="str">
        <f>_xlfn.IFNA(VLOOKUP(BA182,ACCESSORIES!F:J,5,FALSE),"N/A")</f>
        <v>N/A</v>
      </c>
      <c r="BC182" s="77">
        <v>37.699046833614069</v>
      </c>
      <c r="BD182" s="56">
        <v>21.141732283464599</v>
      </c>
      <c r="BE182" s="56">
        <v>21.141732283464599</v>
      </c>
      <c r="BF182" s="56">
        <v>11.929133858267701</v>
      </c>
      <c r="BG182" s="378">
        <f t="shared" si="18"/>
        <v>8.7375807000000152E-2</v>
      </c>
      <c r="BH182" s="80">
        <v>36</v>
      </c>
      <c r="BI182" s="114" t="s">
        <v>3532</v>
      </c>
      <c r="BJ182" s="50" t="s">
        <v>4050</v>
      </c>
      <c r="BK182" s="81" t="s">
        <v>4066</v>
      </c>
      <c r="BL182" s="81" t="s">
        <v>4836</v>
      </c>
      <c r="BM182" s="81" t="s">
        <v>5506</v>
      </c>
      <c r="BN182" s="81" t="s">
        <v>5507</v>
      </c>
      <c r="BO182" s="81" t="s">
        <v>5477</v>
      </c>
      <c r="BP182" s="81" t="s">
        <v>5504</v>
      </c>
      <c r="BQ182" s="81" t="s">
        <v>4068</v>
      </c>
      <c r="BR182" s="81"/>
      <c r="BS182" s="81"/>
      <c r="BT182" s="81"/>
      <c r="BU182" s="313" t="s">
        <v>6469</v>
      </c>
      <c r="BV182" s="377" t="s">
        <v>8180</v>
      </c>
      <c r="BW182" s="313" t="s">
        <v>6470</v>
      </c>
      <c r="BX182" s="377" t="s">
        <v>8181</v>
      </c>
      <c r="BY182" s="93" t="str">
        <f t="shared" si="19"/>
        <v>MR305 NV, 18x9, -12mm Offset, 6x5.5, 108mm Centerbore, Matte Black</v>
      </c>
      <c r="BZ182" s="81" t="s">
        <v>3878</v>
      </c>
      <c r="CA182" s="81" t="s">
        <v>3879</v>
      </c>
      <c r="CB182" s="81" t="str">
        <f t="shared" si="20"/>
        <v>STREET (3XX)</v>
      </c>
    </row>
    <row r="183" spans="1:80" s="38" customFormat="1" ht="15" customHeight="1">
      <c r="A183" s="22">
        <f t="shared" si="14"/>
        <v>181</v>
      </c>
      <c r="B183" s="99" t="s">
        <v>84</v>
      </c>
      <c r="C183" s="99" t="s">
        <v>1072</v>
      </c>
      <c r="D183" s="5" t="s">
        <v>2354</v>
      </c>
      <c r="E183" s="91" t="str">
        <f>CONCATENATE(LEFT(D183,5),VLOOKUP(CONCATENATE(N183,"x",O183),'PART NUMBER GUIDE'!$B$9:$C$49,2,FALSE),VLOOKUP(CONCATENATE(P183, V183), 'PART NUMBER GUIDE'!$Q$6:$R$91, 2, FALSE),VLOOKUP(Y183,'PART NUMBER GUIDE'!$J$8:$K$43,2, FALSE),IF(U183="N/A",IF(ABS(S183)&lt;10,"0"&amp;ABS(S183),ABS(S183)),CONCATENATE(LEFT(U183,1),RIGHT(U183,1))), F183, G183)</f>
        <v>MR30589060812N</v>
      </c>
      <c r="F183" s="90" t="s">
        <v>2224</v>
      </c>
      <c r="G183" s="90"/>
      <c r="H183" s="79" t="s">
        <v>5890</v>
      </c>
      <c r="I183" s="318">
        <v>44596</v>
      </c>
      <c r="J183" s="85" t="s">
        <v>1265</v>
      </c>
      <c r="K183" s="342">
        <v>369</v>
      </c>
      <c r="L183" s="92">
        <f t="shared" si="15"/>
        <v>369</v>
      </c>
      <c r="M183" s="344"/>
      <c r="N183" s="5">
        <v>18</v>
      </c>
      <c r="O183" s="8">
        <v>9</v>
      </c>
      <c r="P183" s="99" t="str">
        <f t="shared" si="16"/>
        <v>6x5.5</v>
      </c>
      <c r="Q183" s="3">
        <v>6</v>
      </c>
      <c r="R183" s="3">
        <v>5.5</v>
      </c>
      <c r="S183" s="3">
        <v>-12</v>
      </c>
      <c r="T183" s="16">
        <v>4.5</v>
      </c>
      <c r="U183" s="100" t="s">
        <v>85</v>
      </c>
      <c r="V183" s="16">
        <v>108</v>
      </c>
      <c r="W183" s="8">
        <v>33.36</v>
      </c>
      <c r="X183" s="51">
        <v>2650</v>
      </c>
      <c r="Y183" s="78" t="s">
        <v>5693</v>
      </c>
      <c r="Z183" s="78" t="s">
        <v>2992</v>
      </c>
      <c r="AA183" s="51" t="str">
        <f t="shared" si="17"/>
        <v>18x9, 6x5.5, -12 OS</v>
      </c>
      <c r="AB183" s="80" t="s">
        <v>1597</v>
      </c>
      <c r="AC183" s="89">
        <f>_xlfn.IFNA(VLOOKUP(AB183,ACCESSORIES!F:J,5,FALSE),"N/A")</f>
        <v>33</v>
      </c>
      <c r="AD183" s="87" t="s">
        <v>85</v>
      </c>
      <c r="AE183" s="87" t="s">
        <v>85</v>
      </c>
      <c r="AF183" s="99" t="s">
        <v>3001</v>
      </c>
      <c r="AG183" s="80" t="s">
        <v>1938</v>
      </c>
      <c r="AH183" s="9">
        <f>_xlfn.IFNA(VLOOKUP(AG183,ACCESSORIES!F:J,5,FALSE),"N/A")</f>
        <v>1.1000000000000001</v>
      </c>
      <c r="AI183" s="99" t="s">
        <v>266</v>
      </c>
      <c r="AJ183" s="99" t="s">
        <v>85</v>
      </c>
      <c r="AK183" s="40" t="str">
        <f>_xlfn.IFNA(VLOOKUP(AJ183,ACCESSORIES!F:J,5,FALSE),"N/A")</f>
        <v>N/A</v>
      </c>
      <c r="AL183" s="99" t="s">
        <v>85</v>
      </c>
      <c r="AM183" s="99">
        <v>16.2</v>
      </c>
      <c r="AN183" s="99">
        <v>170</v>
      </c>
      <c r="AO183" s="25">
        <v>6</v>
      </c>
      <c r="AP183" s="25">
        <v>17.899999999999999</v>
      </c>
      <c r="AQ183" s="25">
        <v>41.7</v>
      </c>
      <c r="AR183" s="25">
        <v>60.4</v>
      </c>
      <c r="AS183" s="25">
        <v>220.9</v>
      </c>
      <c r="AT183" s="101">
        <v>216.5</v>
      </c>
      <c r="AU183" s="100">
        <v>107</v>
      </c>
      <c r="AV183" s="389">
        <v>41</v>
      </c>
      <c r="AW183" s="389">
        <v>74</v>
      </c>
      <c r="AX183" s="54">
        <v>37</v>
      </c>
      <c r="AY183" s="3" t="s">
        <v>85</v>
      </c>
      <c r="AZ183" s="98" t="str">
        <f>_xlfn.IFNA(VLOOKUP(AY183,ACCESSORIES!F:J,5,FALSE),"N/A")</f>
        <v>N/A</v>
      </c>
      <c r="BA183" s="3" t="s">
        <v>85</v>
      </c>
      <c r="BB183" s="98" t="str">
        <f>_xlfn.IFNA(VLOOKUP(BA183,ACCESSORIES!F:J,5,FALSE),"N/A")</f>
        <v>N/A</v>
      </c>
      <c r="BC183" s="77">
        <v>38.103227647619676</v>
      </c>
      <c r="BD183" s="56">
        <v>21.141732283464599</v>
      </c>
      <c r="BE183" s="56">
        <v>21.141732283464599</v>
      </c>
      <c r="BF183" s="56">
        <v>11.929133858267701</v>
      </c>
      <c r="BG183" s="378">
        <f t="shared" si="18"/>
        <v>8.7375807000000152E-2</v>
      </c>
      <c r="BH183" s="80">
        <v>36</v>
      </c>
      <c r="BI183" s="114" t="s">
        <v>3532</v>
      </c>
      <c r="BJ183" s="50" t="s">
        <v>4050</v>
      </c>
      <c r="BK183" s="81" t="s">
        <v>4066</v>
      </c>
      <c r="BL183" s="81" t="s">
        <v>4836</v>
      </c>
      <c r="BM183" s="81" t="s">
        <v>5506</v>
      </c>
      <c r="BN183" s="81" t="s">
        <v>5507</v>
      </c>
      <c r="BO183" s="81" t="s">
        <v>5477</v>
      </c>
      <c r="BP183" s="81" t="s">
        <v>5504</v>
      </c>
      <c r="BQ183" s="81" t="s">
        <v>4068</v>
      </c>
      <c r="BR183" s="81"/>
      <c r="BS183" s="81"/>
      <c r="BT183" s="81"/>
      <c r="BU183" s="313" t="s">
        <v>6464</v>
      </c>
      <c r="BV183" s="377" t="s">
        <v>8498</v>
      </c>
      <c r="BW183" s="313" t="s">
        <v>6455</v>
      </c>
      <c r="BX183" s="377" t="s">
        <v>8499</v>
      </c>
      <c r="BY183" s="93" t="str">
        <f t="shared" si="19"/>
        <v>MR305 NV, 18x9, -12mm Offset, 6x5.5, 108mm Centerbore, Titanium - Matte Black Lip</v>
      </c>
      <c r="BZ183" s="81" t="s">
        <v>3878</v>
      </c>
      <c r="CA183" s="81" t="s">
        <v>3879</v>
      </c>
      <c r="CB183" s="81" t="str">
        <f t="shared" si="20"/>
        <v>STREET (3XX)</v>
      </c>
    </row>
    <row r="184" spans="1:80" s="38" customFormat="1" ht="15" customHeight="1">
      <c r="A184" s="22">
        <f t="shared" si="14"/>
        <v>182</v>
      </c>
      <c r="B184" s="99" t="s">
        <v>84</v>
      </c>
      <c r="C184" s="99" t="s">
        <v>1072</v>
      </c>
      <c r="D184" s="5" t="s">
        <v>2354</v>
      </c>
      <c r="E184" s="91" t="str">
        <f>CONCATENATE(LEFT(D184,5),VLOOKUP(CONCATENATE(N184,"x",O184),'PART NUMBER GUIDE'!$B$9:$C$49,2,FALSE),VLOOKUP(CONCATENATE(P184, V184), 'PART NUMBER GUIDE'!$Q$6:$R$91, 2, FALSE),VLOOKUP(Y184,'PART NUMBER GUIDE'!$J$8:$K$43,2, FALSE),IF(U184="N/A",IF(ABS(S184)&lt;10,"0"&amp;ABS(S184),ABS(S184)),CONCATENATE(LEFT(U184,1),RIGHT(U184,1))), F184, G184)</f>
        <v>MR30589060912N</v>
      </c>
      <c r="F184" s="90" t="s">
        <v>2224</v>
      </c>
      <c r="G184" s="90"/>
      <c r="H184" s="79" t="s">
        <v>497</v>
      </c>
      <c r="I184" s="318">
        <v>41275</v>
      </c>
      <c r="J184" s="85" t="s">
        <v>1265</v>
      </c>
      <c r="K184" s="342">
        <v>369</v>
      </c>
      <c r="L184" s="92">
        <f t="shared" si="15"/>
        <v>369</v>
      </c>
      <c r="M184" s="344"/>
      <c r="N184" s="5">
        <v>18</v>
      </c>
      <c r="O184" s="8">
        <v>9</v>
      </c>
      <c r="P184" s="99" t="str">
        <f t="shared" si="16"/>
        <v>6x5.5</v>
      </c>
      <c r="Q184" s="3">
        <v>6</v>
      </c>
      <c r="R184" s="3">
        <v>5.5</v>
      </c>
      <c r="S184" s="3">
        <v>-12</v>
      </c>
      <c r="T184" s="16">
        <v>4.5</v>
      </c>
      <c r="U184" s="100" t="s">
        <v>85</v>
      </c>
      <c r="V184" s="16">
        <v>108</v>
      </c>
      <c r="W184" s="8">
        <v>32.67</v>
      </c>
      <c r="X184" s="51">
        <v>2650</v>
      </c>
      <c r="Y184" s="78" t="s">
        <v>5463</v>
      </c>
      <c r="Z184" s="78" t="s">
        <v>2988</v>
      </c>
      <c r="AA184" s="51" t="str">
        <f t="shared" si="17"/>
        <v>18x9, 6x5.5, -12 OS</v>
      </c>
      <c r="AB184" s="80" t="s">
        <v>1597</v>
      </c>
      <c r="AC184" s="89">
        <f>_xlfn.IFNA(VLOOKUP(AB184,ACCESSORIES!F:J,5,FALSE),"N/A")</f>
        <v>33</v>
      </c>
      <c r="AD184" s="87" t="s">
        <v>85</v>
      </c>
      <c r="AE184" s="87" t="s">
        <v>85</v>
      </c>
      <c r="AF184" s="99" t="s">
        <v>3001</v>
      </c>
      <c r="AG184" s="80" t="s">
        <v>1938</v>
      </c>
      <c r="AH184" s="9">
        <f>_xlfn.IFNA(VLOOKUP(AG184,ACCESSORIES!F:J,5,FALSE),"N/A")</f>
        <v>1.1000000000000001</v>
      </c>
      <c r="AI184" s="99" t="s">
        <v>266</v>
      </c>
      <c r="AJ184" s="99" t="s">
        <v>85</v>
      </c>
      <c r="AK184" s="40" t="str">
        <f>_xlfn.IFNA(VLOOKUP(AJ184,ACCESSORIES!F:J,5,FALSE),"N/A")</f>
        <v>N/A</v>
      </c>
      <c r="AL184" s="99" t="s">
        <v>85</v>
      </c>
      <c r="AM184" s="99">
        <v>16.2</v>
      </c>
      <c r="AN184" s="99">
        <v>170</v>
      </c>
      <c r="AO184" s="25">
        <v>6</v>
      </c>
      <c r="AP184" s="25">
        <v>17.899999999999999</v>
      </c>
      <c r="AQ184" s="25">
        <v>41.7</v>
      </c>
      <c r="AR184" s="25">
        <v>60.4</v>
      </c>
      <c r="AS184" s="25">
        <v>220.9</v>
      </c>
      <c r="AT184" s="101">
        <v>216.5</v>
      </c>
      <c r="AU184" s="100">
        <v>107</v>
      </c>
      <c r="AV184" s="54">
        <v>41</v>
      </c>
      <c r="AW184" s="54">
        <v>74</v>
      </c>
      <c r="AX184" s="54">
        <v>37</v>
      </c>
      <c r="AY184" s="3" t="s">
        <v>85</v>
      </c>
      <c r="AZ184" s="98" t="str">
        <f>_xlfn.IFNA(VLOOKUP(AY184,ACCESSORIES!F:J,5,FALSE),"N/A")</f>
        <v>N/A</v>
      </c>
      <c r="BA184" s="3" t="s">
        <v>85</v>
      </c>
      <c r="BB184" s="98" t="str">
        <f>_xlfn.IFNA(VLOOKUP(BA184,ACCESSORIES!F:J,5,FALSE),"N/A")</f>
        <v>N/A</v>
      </c>
      <c r="BC184" s="77">
        <v>37.074403757423582</v>
      </c>
      <c r="BD184" s="56">
        <v>21.141732283464599</v>
      </c>
      <c r="BE184" s="56">
        <v>21.141732283464599</v>
      </c>
      <c r="BF184" s="56">
        <v>11.929133858267701</v>
      </c>
      <c r="BG184" s="378">
        <f t="shared" si="18"/>
        <v>8.7375807000000152E-2</v>
      </c>
      <c r="BH184" s="80">
        <v>36</v>
      </c>
      <c r="BI184" s="114" t="s">
        <v>3532</v>
      </c>
      <c r="BJ184" s="50" t="s">
        <v>4050</v>
      </c>
      <c r="BK184" s="81" t="s">
        <v>4066</v>
      </c>
      <c r="BL184" s="81" t="s">
        <v>4836</v>
      </c>
      <c r="BM184" s="81" t="s">
        <v>5506</v>
      </c>
      <c r="BN184" s="81" t="s">
        <v>5507</v>
      </c>
      <c r="BO184" s="81" t="s">
        <v>5477</v>
      </c>
      <c r="BP184" s="81" t="s">
        <v>5504</v>
      </c>
      <c r="BQ184" s="81" t="s">
        <v>4068</v>
      </c>
      <c r="BR184" s="81"/>
      <c r="BS184" s="81"/>
      <c r="BT184" s="81"/>
      <c r="BU184" s="313" t="s">
        <v>6459</v>
      </c>
      <c r="BV184" s="377" t="s">
        <v>8534</v>
      </c>
      <c r="BW184" s="313" t="s">
        <v>6454</v>
      </c>
      <c r="BX184" s="377" t="s">
        <v>8535</v>
      </c>
      <c r="BY184" s="93" t="str">
        <f t="shared" si="19"/>
        <v>MR305 NV, 18x9, -12mm Offset, 6x5.5, 108mm Centerbore, Method Bronze - Matte Black Lip</v>
      </c>
      <c r="BZ184" s="81" t="s">
        <v>3878</v>
      </c>
      <c r="CA184" s="81" t="s">
        <v>3879</v>
      </c>
      <c r="CB184" s="81" t="str">
        <f t="shared" si="20"/>
        <v>STREET (3XX)</v>
      </c>
    </row>
    <row r="185" spans="1:80" s="38" customFormat="1" ht="15" customHeight="1">
      <c r="A185" s="22">
        <f t="shared" si="14"/>
        <v>183</v>
      </c>
      <c r="B185" s="99" t="s">
        <v>84</v>
      </c>
      <c r="C185" s="99" t="s">
        <v>1072</v>
      </c>
      <c r="D185" s="5" t="s">
        <v>2354</v>
      </c>
      <c r="E185" s="91" t="str">
        <f>CONCATENATE(LEFT(D185,5),VLOOKUP(CONCATENATE(N185,"x",O185),'PART NUMBER GUIDE'!$B$9:$C$49,2,FALSE),VLOOKUP(CONCATENATE(P185, V185), 'PART NUMBER GUIDE'!$Q$6:$R$91, 2, FALSE),VLOOKUP(Y185,'PART NUMBER GUIDE'!$J$8:$K$43,2, FALSE),IF(U185="N/A",IF(ABS(S185)&lt;10,"0"&amp;ABS(S185),ABS(S185)),CONCATENATE(LEFT(U185,1),RIGHT(U185,1))), F185, G185)</f>
        <v>MR305890601012N</v>
      </c>
      <c r="F185" s="90" t="s">
        <v>2224</v>
      </c>
      <c r="G185" s="90"/>
      <c r="H185" s="79" t="s">
        <v>5310</v>
      </c>
      <c r="I185" s="318">
        <v>44253</v>
      </c>
      <c r="J185" s="85" t="s">
        <v>1265</v>
      </c>
      <c r="K185" s="342">
        <v>399</v>
      </c>
      <c r="L185" s="92">
        <f t="shared" si="15"/>
        <v>399</v>
      </c>
      <c r="M185" s="344"/>
      <c r="N185" s="5">
        <v>18</v>
      </c>
      <c r="O185" s="8">
        <v>9</v>
      </c>
      <c r="P185" s="99" t="str">
        <f t="shared" si="16"/>
        <v>6x5.5</v>
      </c>
      <c r="Q185" s="3">
        <v>6</v>
      </c>
      <c r="R185" s="3">
        <v>5.5</v>
      </c>
      <c r="S185" s="3">
        <v>-12</v>
      </c>
      <c r="T185" s="16">
        <v>4.5</v>
      </c>
      <c r="U185" s="100" t="s">
        <v>85</v>
      </c>
      <c r="V185" s="16">
        <v>108</v>
      </c>
      <c r="W185" s="8">
        <v>32.630000000000003</v>
      </c>
      <c r="X185" s="51">
        <v>2650</v>
      </c>
      <c r="Y185" s="348" t="s">
        <v>5464</v>
      </c>
      <c r="Z185" s="79" t="s">
        <v>7386</v>
      </c>
      <c r="AA185" s="51" t="str">
        <f t="shared" si="17"/>
        <v>18x9, 6x5.5, -12 OS</v>
      </c>
      <c r="AB185" s="80" t="s">
        <v>2672</v>
      </c>
      <c r="AC185" s="89">
        <f>_xlfn.IFNA(VLOOKUP(AB185,ACCESSORIES!F:J,5,FALSE),"N/A")</f>
        <v>33</v>
      </c>
      <c r="AD185" s="87" t="s">
        <v>85</v>
      </c>
      <c r="AE185" s="87" t="s">
        <v>85</v>
      </c>
      <c r="AF185" s="99" t="s">
        <v>3001</v>
      </c>
      <c r="AG185" s="80" t="s">
        <v>1538</v>
      </c>
      <c r="AH185" s="9">
        <f>_xlfn.IFNA(VLOOKUP(AG185,ACCESSORIES!F:J,5,FALSE),"N/A")</f>
        <v>1.1000000000000001</v>
      </c>
      <c r="AI185" s="99" t="s">
        <v>266</v>
      </c>
      <c r="AJ185" s="99" t="s">
        <v>85</v>
      </c>
      <c r="AK185" s="40" t="str">
        <f>_xlfn.IFNA(VLOOKUP(AJ185,ACCESSORIES!F:J,5,FALSE),"N/A")</f>
        <v>N/A</v>
      </c>
      <c r="AL185" s="99" t="s">
        <v>85</v>
      </c>
      <c r="AM185" s="99">
        <v>16.2</v>
      </c>
      <c r="AN185" s="99">
        <v>170</v>
      </c>
      <c r="AO185" s="25">
        <v>6</v>
      </c>
      <c r="AP185" s="25">
        <v>17.899999999999999</v>
      </c>
      <c r="AQ185" s="25">
        <v>41.7</v>
      </c>
      <c r="AR185" s="25">
        <v>60.4</v>
      </c>
      <c r="AS185" s="25">
        <v>220.9</v>
      </c>
      <c r="AT185" s="101">
        <v>216.5</v>
      </c>
      <c r="AU185" s="100">
        <v>106.7</v>
      </c>
      <c r="AV185" s="54">
        <v>23</v>
      </c>
      <c r="AW185" s="54">
        <v>38</v>
      </c>
      <c r="AX185" s="54">
        <v>37</v>
      </c>
      <c r="AY185" s="3" t="s">
        <v>85</v>
      </c>
      <c r="AZ185" s="98" t="str">
        <f>_xlfn.IFNA(VLOOKUP(AY185,ACCESSORIES!F:J,5,FALSE),"N/A")</f>
        <v>N/A</v>
      </c>
      <c r="BA185" s="3" t="s">
        <v>85</v>
      </c>
      <c r="BB185" s="98" t="str">
        <f>_xlfn.IFNA(VLOOKUP(BA185,ACCESSORIES!F:J,5,FALSE),"N/A")</f>
        <v>N/A</v>
      </c>
      <c r="BC185" s="77">
        <v>37</v>
      </c>
      <c r="BD185" s="56">
        <v>21.141732283464599</v>
      </c>
      <c r="BE185" s="56">
        <v>21.141732283464599</v>
      </c>
      <c r="BF185" s="56">
        <v>11.929133858267701</v>
      </c>
      <c r="BG185" s="378">
        <f t="shared" si="18"/>
        <v>8.7375807000000152E-2</v>
      </c>
      <c r="BH185" s="80">
        <v>36</v>
      </c>
      <c r="BI185" s="114" t="s">
        <v>3532</v>
      </c>
      <c r="BJ185" s="50" t="s">
        <v>4050</v>
      </c>
      <c r="BK185" s="81" t="s">
        <v>5508</v>
      </c>
      <c r="BL185" s="81" t="s">
        <v>4066</v>
      </c>
      <c r="BM185" s="81" t="s">
        <v>4836</v>
      </c>
      <c r="BN185" s="81" t="s">
        <v>5506</v>
      </c>
      <c r="BO185" s="81" t="s">
        <v>5509</v>
      </c>
      <c r="BP185" s="81" t="s">
        <v>5510</v>
      </c>
      <c r="BQ185" s="81" t="s">
        <v>5511</v>
      </c>
      <c r="BR185" s="81" t="s">
        <v>4068</v>
      </c>
      <c r="BS185" s="81"/>
      <c r="BT185" s="81"/>
      <c r="BU185" s="313" t="s">
        <v>6462</v>
      </c>
      <c r="BV185" s="377" t="s">
        <v>8407</v>
      </c>
      <c r="BW185" s="313" t="s">
        <v>6463</v>
      </c>
      <c r="BX185" s="377" t="s">
        <v>8408</v>
      </c>
      <c r="BY185" s="93" t="str">
        <f t="shared" si="19"/>
        <v>MR305 NV, 18x9, -12mm Offset, 6x5.5, 108mm Centerbore, Matte Black - Gloss Black Lip</v>
      </c>
      <c r="BZ185" s="81" t="s">
        <v>3878</v>
      </c>
      <c r="CA185" s="81" t="s">
        <v>3879</v>
      </c>
      <c r="CB185" s="81" t="str">
        <f t="shared" si="20"/>
        <v>STREET (3XX)</v>
      </c>
    </row>
    <row r="186" spans="1:80" s="38" customFormat="1" ht="15" customHeight="1">
      <c r="A186" s="22">
        <f t="shared" si="14"/>
        <v>184</v>
      </c>
      <c r="B186" s="99" t="s">
        <v>84</v>
      </c>
      <c r="C186" s="99" t="s">
        <v>1072</v>
      </c>
      <c r="D186" s="5" t="s">
        <v>2354</v>
      </c>
      <c r="E186" s="91" t="str">
        <f>CONCATENATE(LEFT(D186,5),VLOOKUP(CONCATENATE(N186,"x",O186),'PART NUMBER GUIDE'!$B$9:$C$49,2,FALSE),VLOOKUP(CONCATENATE(P186, V186), 'PART NUMBER GUIDE'!$Q$6:$R$91, 2, FALSE),VLOOKUP(Y186,'PART NUMBER GUIDE'!$J$8:$K$43,2, FALSE),IF(U186="N/A",IF(ABS(S186)&lt;10,"0"&amp;ABS(S186),ABS(S186)),CONCATENATE(LEFT(U186,1),RIGHT(U186,1))), F186, G186)</f>
        <v>MR30589060318</v>
      </c>
      <c r="F186" s="90"/>
      <c r="G186" s="90"/>
      <c r="H186" s="79" t="s">
        <v>498</v>
      </c>
      <c r="I186" s="318">
        <v>41275</v>
      </c>
      <c r="J186" s="85" t="s">
        <v>1265</v>
      </c>
      <c r="K186" s="342">
        <v>339</v>
      </c>
      <c r="L186" s="92">
        <f t="shared" si="15"/>
        <v>339</v>
      </c>
      <c r="M186" s="344"/>
      <c r="N186" s="5">
        <v>18</v>
      </c>
      <c r="O186" s="8">
        <v>9</v>
      </c>
      <c r="P186" s="99" t="str">
        <f t="shared" si="16"/>
        <v>6x5.5</v>
      </c>
      <c r="Q186" s="3">
        <v>6</v>
      </c>
      <c r="R186" s="3">
        <v>5.5</v>
      </c>
      <c r="S186" s="3">
        <v>18</v>
      </c>
      <c r="T186" s="16">
        <v>5.75</v>
      </c>
      <c r="U186" s="100" t="s">
        <v>85</v>
      </c>
      <c r="V186" s="16">
        <v>108</v>
      </c>
      <c r="W186" s="8">
        <v>34.17</v>
      </c>
      <c r="X186" s="51">
        <v>2650</v>
      </c>
      <c r="Y186" s="78" t="s">
        <v>5456</v>
      </c>
      <c r="Z186" s="78" t="s">
        <v>2990</v>
      </c>
      <c r="AA186" s="51" t="str">
        <f t="shared" si="17"/>
        <v>18x9, 6x5.5, 18 OS</v>
      </c>
      <c r="AB186" s="80" t="s">
        <v>1597</v>
      </c>
      <c r="AC186" s="89">
        <f>_xlfn.IFNA(VLOOKUP(AB186,ACCESSORIES!F:J,5,FALSE),"N/A")</f>
        <v>33</v>
      </c>
      <c r="AD186" s="87" t="s">
        <v>85</v>
      </c>
      <c r="AE186" s="87" t="s">
        <v>85</v>
      </c>
      <c r="AF186" s="99" t="s">
        <v>3001</v>
      </c>
      <c r="AG186" s="80" t="s">
        <v>1938</v>
      </c>
      <c r="AH186" s="9">
        <f>_xlfn.IFNA(VLOOKUP(AG186,ACCESSORIES!F:J,5,FALSE),"N/A")</f>
        <v>1.1000000000000001</v>
      </c>
      <c r="AI186" s="99" t="s">
        <v>266</v>
      </c>
      <c r="AJ186" s="99" t="s">
        <v>85</v>
      </c>
      <c r="AK186" s="40" t="str">
        <f>_xlfn.IFNA(VLOOKUP(AJ186,ACCESSORIES!F:J,5,FALSE),"N/A")</f>
        <v>N/A</v>
      </c>
      <c r="AL186" s="99" t="s">
        <v>85</v>
      </c>
      <c r="AM186" s="99">
        <v>16.2</v>
      </c>
      <c r="AN186" s="99">
        <v>170</v>
      </c>
      <c r="AO186" s="25">
        <v>7.7</v>
      </c>
      <c r="AP186" s="25">
        <v>30.4</v>
      </c>
      <c r="AQ186" s="25">
        <v>49.5</v>
      </c>
      <c r="AR186" s="25">
        <v>60.1</v>
      </c>
      <c r="AS186" s="25">
        <v>219.7</v>
      </c>
      <c r="AT186" s="101">
        <v>212.6</v>
      </c>
      <c r="AU186" s="100">
        <v>107</v>
      </c>
      <c r="AV186" s="54">
        <v>41</v>
      </c>
      <c r="AW186" s="54">
        <v>74</v>
      </c>
      <c r="AX186" s="54">
        <v>35</v>
      </c>
      <c r="AY186" s="3" t="s">
        <v>85</v>
      </c>
      <c r="AZ186" s="98" t="str">
        <f>_xlfn.IFNA(VLOOKUP(AY186,ACCESSORIES!F:J,5,FALSE),"N/A")</f>
        <v>N/A</v>
      </c>
      <c r="BA186" s="3" t="s">
        <v>85</v>
      </c>
      <c r="BB186" s="98" t="str">
        <f>_xlfn.IFNA(VLOOKUP(BA186,ACCESSORIES!F:J,5,FALSE),"N/A")</f>
        <v>N/A</v>
      </c>
      <c r="BC186" s="77">
        <v>38.985076696359187</v>
      </c>
      <c r="BD186" s="56">
        <v>21.141732283464599</v>
      </c>
      <c r="BE186" s="56">
        <v>21.141732283464599</v>
      </c>
      <c r="BF186" s="56">
        <v>11.929133858267701</v>
      </c>
      <c r="BG186" s="378">
        <f t="shared" si="18"/>
        <v>8.7375807000000152E-2</v>
      </c>
      <c r="BH186" s="80">
        <v>36</v>
      </c>
      <c r="BI186" s="114" t="s">
        <v>3532</v>
      </c>
      <c r="BJ186" s="50" t="s">
        <v>4050</v>
      </c>
      <c r="BK186" s="81" t="s">
        <v>4066</v>
      </c>
      <c r="BL186" s="81" t="s">
        <v>4836</v>
      </c>
      <c r="BM186" s="81" t="s">
        <v>5506</v>
      </c>
      <c r="BN186" s="81" t="s">
        <v>5507</v>
      </c>
      <c r="BO186" s="81" t="s">
        <v>5477</v>
      </c>
      <c r="BP186" s="81" t="s">
        <v>5504</v>
      </c>
      <c r="BQ186" s="81" t="s">
        <v>4068</v>
      </c>
      <c r="BR186" s="81"/>
      <c r="BS186" s="81"/>
      <c r="BT186" s="81"/>
      <c r="BU186" s="313" t="s">
        <v>6477</v>
      </c>
      <c r="BV186" s="377" t="s">
        <v>8159</v>
      </c>
      <c r="BW186" s="313" t="s">
        <v>6478</v>
      </c>
      <c r="BX186" s="377" t="s">
        <v>8158</v>
      </c>
      <c r="BY186" s="93" t="str">
        <f t="shared" si="19"/>
        <v>MR305 NV, 18x9, +18mm Offset, 6x5.5, 108mm Centerbore, Machined - Matte Black Lip</v>
      </c>
      <c r="BZ186" s="81" t="s">
        <v>3878</v>
      </c>
      <c r="CA186" s="81" t="s">
        <v>3879</v>
      </c>
      <c r="CB186" s="81" t="str">
        <f t="shared" si="20"/>
        <v>STREET (3XX)</v>
      </c>
    </row>
    <row r="187" spans="1:80" s="38" customFormat="1" ht="15" customHeight="1">
      <c r="A187" s="22">
        <f t="shared" si="14"/>
        <v>185</v>
      </c>
      <c r="B187" s="99" t="s">
        <v>84</v>
      </c>
      <c r="C187" s="99" t="s">
        <v>1072</v>
      </c>
      <c r="D187" s="5" t="s">
        <v>2354</v>
      </c>
      <c r="E187" s="91" t="str">
        <f>CONCATENATE(LEFT(D187,5),VLOOKUP(CONCATENATE(N187,"x",O187),'PART NUMBER GUIDE'!$B$9:$C$49,2,FALSE),VLOOKUP(CONCATENATE(P187, V187), 'PART NUMBER GUIDE'!$Q$6:$R$91, 2, FALSE),VLOOKUP(Y187,'PART NUMBER GUIDE'!$J$8:$K$43,2, FALSE),IF(U187="N/A",IF(ABS(S187)&lt;10,"0"&amp;ABS(S187),ABS(S187)),CONCATENATE(LEFT(U187,1),RIGHT(U187,1))), F187, G187)</f>
        <v>MR30589060518</v>
      </c>
      <c r="F187" s="90"/>
      <c r="G187" s="90"/>
      <c r="H187" s="79" t="s">
        <v>499</v>
      </c>
      <c r="I187" s="318">
        <v>41275</v>
      </c>
      <c r="J187" s="85" t="s">
        <v>1265</v>
      </c>
      <c r="K187" s="342">
        <v>339</v>
      </c>
      <c r="L187" s="92">
        <f t="shared" si="15"/>
        <v>339</v>
      </c>
      <c r="M187" s="344"/>
      <c r="N187" s="5">
        <v>18</v>
      </c>
      <c r="O187" s="8">
        <v>9</v>
      </c>
      <c r="P187" s="99" t="str">
        <f t="shared" si="16"/>
        <v>6x5.5</v>
      </c>
      <c r="Q187" s="3">
        <v>6</v>
      </c>
      <c r="R187" s="3">
        <v>5.5</v>
      </c>
      <c r="S187" s="3">
        <v>18</v>
      </c>
      <c r="T187" s="16">
        <v>5.75</v>
      </c>
      <c r="U187" s="100" t="s">
        <v>85</v>
      </c>
      <c r="V187" s="16">
        <v>108</v>
      </c>
      <c r="W187" s="8">
        <v>34.61</v>
      </c>
      <c r="X187" s="51">
        <v>2650</v>
      </c>
      <c r="Y187" s="78" t="s">
        <v>2294</v>
      </c>
      <c r="Z187" s="79" t="s">
        <v>2987</v>
      </c>
      <c r="AA187" s="51" t="str">
        <f t="shared" si="17"/>
        <v>18x9, 6x5.5, 18 OS</v>
      </c>
      <c r="AB187" s="80" t="s">
        <v>1597</v>
      </c>
      <c r="AC187" s="89">
        <f>_xlfn.IFNA(VLOOKUP(AB187,ACCESSORIES!F:J,5,FALSE),"N/A")</f>
        <v>33</v>
      </c>
      <c r="AD187" s="87" t="s">
        <v>85</v>
      </c>
      <c r="AE187" s="87" t="s">
        <v>85</v>
      </c>
      <c r="AF187" s="99" t="s">
        <v>3001</v>
      </c>
      <c r="AG187" s="80" t="s">
        <v>1938</v>
      </c>
      <c r="AH187" s="9">
        <f>_xlfn.IFNA(VLOOKUP(AG187,ACCESSORIES!F:J,5,FALSE),"N/A")</f>
        <v>1.1000000000000001</v>
      </c>
      <c r="AI187" s="99" t="s">
        <v>266</v>
      </c>
      <c r="AJ187" s="99" t="s">
        <v>85</v>
      </c>
      <c r="AK187" s="40" t="str">
        <f>_xlfn.IFNA(VLOOKUP(AJ187,ACCESSORIES!F:J,5,FALSE),"N/A")</f>
        <v>N/A</v>
      </c>
      <c r="AL187" s="99" t="s">
        <v>85</v>
      </c>
      <c r="AM187" s="99">
        <v>16.2</v>
      </c>
      <c r="AN187" s="99">
        <v>170</v>
      </c>
      <c r="AO187" s="25">
        <v>7.7</v>
      </c>
      <c r="AP187" s="25">
        <v>30.4</v>
      </c>
      <c r="AQ187" s="25">
        <v>49.5</v>
      </c>
      <c r="AR187" s="25">
        <v>60.1</v>
      </c>
      <c r="AS187" s="25">
        <v>219.7</v>
      </c>
      <c r="AT187" s="101">
        <v>212.6</v>
      </c>
      <c r="AU187" s="100">
        <v>107</v>
      </c>
      <c r="AV187" s="54">
        <v>41</v>
      </c>
      <c r="AW187" s="54">
        <v>74</v>
      </c>
      <c r="AX187" s="54">
        <v>35</v>
      </c>
      <c r="AY187" s="3" t="s">
        <v>85</v>
      </c>
      <c r="AZ187" s="98" t="str">
        <f>_xlfn.IFNA(VLOOKUP(AY187,ACCESSORIES!F:J,5,FALSE),"N/A")</f>
        <v>N/A</v>
      </c>
      <c r="BA187" s="3" t="s">
        <v>85</v>
      </c>
      <c r="BB187" s="98" t="str">
        <f>_xlfn.IFNA(VLOOKUP(BA187,ACCESSORIES!F:J,5,FALSE),"N/A")</f>
        <v>N/A</v>
      </c>
      <c r="BC187" s="77">
        <v>39.352513800000651</v>
      </c>
      <c r="BD187" s="56">
        <v>21.141732283464599</v>
      </c>
      <c r="BE187" s="56">
        <v>21.141732283464599</v>
      </c>
      <c r="BF187" s="56">
        <v>11.929133858267701</v>
      </c>
      <c r="BG187" s="378">
        <f t="shared" si="18"/>
        <v>8.7375807000000152E-2</v>
      </c>
      <c r="BH187" s="80">
        <v>36</v>
      </c>
      <c r="BI187" s="114" t="s">
        <v>3532</v>
      </c>
      <c r="BJ187" s="50" t="s">
        <v>4050</v>
      </c>
      <c r="BK187" s="81" t="s">
        <v>4066</v>
      </c>
      <c r="BL187" s="81" t="s">
        <v>4836</v>
      </c>
      <c r="BM187" s="81" t="s">
        <v>5506</v>
      </c>
      <c r="BN187" s="81" t="s">
        <v>5507</v>
      </c>
      <c r="BO187" s="81" t="s">
        <v>5477</v>
      </c>
      <c r="BP187" s="81" t="s">
        <v>5504</v>
      </c>
      <c r="BQ187" s="81" t="s">
        <v>4068</v>
      </c>
      <c r="BR187" s="81"/>
      <c r="BS187" s="81"/>
      <c r="BT187" s="81"/>
      <c r="BU187" s="313" t="s">
        <v>6469</v>
      </c>
      <c r="BV187" s="377" t="s">
        <v>8180</v>
      </c>
      <c r="BW187" s="313" t="s">
        <v>6470</v>
      </c>
      <c r="BX187" s="377" t="s">
        <v>8181</v>
      </c>
      <c r="BY187" s="93" t="str">
        <f t="shared" si="19"/>
        <v>MR305 NV, 18x9, +18mm Offset, 6x5.5, 108mm Centerbore, Matte Black</v>
      </c>
      <c r="BZ187" s="81" t="s">
        <v>3878</v>
      </c>
      <c r="CA187" s="81" t="s">
        <v>3879</v>
      </c>
      <c r="CB187" s="81" t="str">
        <f t="shared" si="20"/>
        <v>STREET (3XX)</v>
      </c>
    </row>
    <row r="188" spans="1:80" s="38" customFormat="1" ht="15" customHeight="1">
      <c r="A188" s="22">
        <f t="shared" si="14"/>
        <v>186</v>
      </c>
      <c r="B188" s="99" t="s">
        <v>84</v>
      </c>
      <c r="C188" s="99" t="s">
        <v>1072</v>
      </c>
      <c r="D188" s="5" t="s">
        <v>2354</v>
      </c>
      <c r="E188" s="91" t="str">
        <f>CONCATENATE(LEFT(D188,5),VLOOKUP(CONCATENATE(N188,"x",O188),'PART NUMBER GUIDE'!$B$9:$C$49,2,FALSE),VLOOKUP(CONCATENATE(P188, V188), 'PART NUMBER GUIDE'!$Q$6:$R$91, 2, FALSE),VLOOKUP(Y188,'PART NUMBER GUIDE'!$J$8:$K$43,2, FALSE),IF(U188="N/A",IF(ABS(S188)&lt;10,"0"&amp;ABS(S188),ABS(S188)),CONCATENATE(LEFT(U188,1),RIGHT(U188,1))), F188, G188)</f>
        <v>MR30589060818</v>
      </c>
      <c r="F188" s="90"/>
      <c r="G188" s="90"/>
      <c r="H188" s="79" t="s">
        <v>5888</v>
      </c>
      <c r="I188" s="318">
        <v>44596</v>
      </c>
      <c r="J188" s="85" t="s">
        <v>1265</v>
      </c>
      <c r="K188" s="342">
        <v>369</v>
      </c>
      <c r="L188" s="92">
        <f t="shared" si="15"/>
        <v>369</v>
      </c>
      <c r="M188" s="344"/>
      <c r="N188" s="5">
        <v>18</v>
      </c>
      <c r="O188" s="8">
        <v>9</v>
      </c>
      <c r="P188" s="99" t="str">
        <f t="shared" si="16"/>
        <v>6x5.5</v>
      </c>
      <c r="Q188" s="3">
        <v>6</v>
      </c>
      <c r="R188" s="3">
        <v>5.5</v>
      </c>
      <c r="S188" s="3">
        <v>18</v>
      </c>
      <c r="T188" s="16">
        <v>5.75</v>
      </c>
      <c r="U188" s="100" t="s">
        <v>85</v>
      </c>
      <c r="V188" s="16">
        <v>108</v>
      </c>
      <c r="W188" s="8">
        <v>32.520000000000003</v>
      </c>
      <c r="X188" s="51">
        <v>2650</v>
      </c>
      <c r="Y188" s="78" t="s">
        <v>5693</v>
      </c>
      <c r="Z188" s="78" t="s">
        <v>2992</v>
      </c>
      <c r="AA188" s="51" t="str">
        <f t="shared" si="17"/>
        <v>18x9, 6x5.5, 18 OS</v>
      </c>
      <c r="AB188" s="80" t="s">
        <v>1597</v>
      </c>
      <c r="AC188" s="89">
        <f>_xlfn.IFNA(VLOOKUP(AB188,ACCESSORIES!F:J,5,FALSE),"N/A")</f>
        <v>33</v>
      </c>
      <c r="AD188" s="87" t="s">
        <v>85</v>
      </c>
      <c r="AE188" s="87" t="s">
        <v>85</v>
      </c>
      <c r="AF188" s="99" t="s">
        <v>3001</v>
      </c>
      <c r="AG188" s="80" t="s">
        <v>1938</v>
      </c>
      <c r="AH188" s="9">
        <f>_xlfn.IFNA(VLOOKUP(AG188,ACCESSORIES!F:J,5,FALSE),"N/A")</f>
        <v>1.1000000000000001</v>
      </c>
      <c r="AI188" s="99" t="s">
        <v>266</v>
      </c>
      <c r="AJ188" s="99" t="s">
        <v>85</v>
      </c>
      <c r="AK188" s="40" t="str">
        <f>_xlfn.IFNA(VLOOKUP(AJ188,ACCESSORIES!F:J,5,FALSE),"N/A")</f>
        <v>N/A</v>
      </c>
      <c r="AL188" s="99" t="s">
        <v>85</v>
      </c>
      <c r="AM188" s="99">
        <v>16.2</v>
      </c>
      <c r="AN188" s="99">
        <v>170</v>
      </c>
      <c r="AO188" s="25">
        <v>7.7</v>
      </c>
      <c r="AP188" s="25">
        <v>30.4</v>
      </c>
      <c r="AQ188" s="25">
        <v>49.5</v>
      </c>
      <c r="AR188" s="25">
        <v>60.1</v>
      </c>
      <c r="AS188" s="25">
        <v>219.7</v>
      </c>
      <c r="AT188" s="101">
        <v>212.6</v>
      </c>
      <c r="AU188" s="100">
        <v>107</v>
      </c>
      <c r="AV188" s="389">
        <v>41</v>
      </c>
      <c r="AW188" s="389">
        <v>74</v>
      </c>
      <c r="AX188" s="54">
        <v>35</v>
      </c>
      <c r="AY188" s="3" t="s">
        <v>85</v>
      </c>
      <c r="AZ188" s="98" t="str">
        <f>_xlfn.IFNA(VLOOKUP(AY188,ACCESSORIES!F:J,5,FALSE),"N/A")</f>
        <v>N/A</v>
      </c>
      <c r="BA188" s="3" t="s">
        <v>85</v>
      </c>
      <c r="BB188" s="98" t="str">
        <f>_xlfn.IFNA(VLOOKUP(BA188,ACCESSORIES!F:J,5,FALSE),"N/A")</f>
        <v>N/A</v>
      </c>
      <c r="BC188" s="77">
        <v>37.14789117815188</v>
      </c>
      <c r="BD188" s="56">
        <v>21.141732283464599</v>
      </c>
      <c r="BE188" s="56">
        <v>21.141732283464599</v>
      </c>
      <c r="BF188" s="56">
        <v>11.929133858267701</v>
      </c>
      <c r="BG188" s="378">
        <f t="shared" si="18"/>
        <v>8.7375807000000152E-2</v>
      </c>
      <c r="BH188" s="80">
        <v>36</v>
      </c>
      <c r="BI188" s="114" t="s">
        <v>3532</v>
      </c>
      <c r="BJ188" s="50" t="s">
        <v>4050</v>
      </c>
      <c r="BK188" s="81" t="s">
        <v>4066</v>
      </c>
      <c r="BL188" s="81" t="s">
        <v>4836</v>
      </c>
      <c r="BM188" s="81" t="s">
        <v>5506</v>
      </c>
      <c r="BN188" s="81" t="s">
        <v>5507</v>
      </c>
      <c r="BO188" s="81" t="s">
        <v>5477</v>
      </c>
      <c r="BP188" s="81" t="s">
        <v>5504</v>
      </c>
      <c r="BQ188" s="81" t="s">
        <v>4068</v>
      </c>
      <c r="BR188" s="81"/>
      <c r="BS188" s="81"/>
      <c r="BT188" s="81"/>
      <c r="BU188" s="313" t="s">
        <v>6464</v>
      </c>
      <c r="BV188" s="377" t="s">
        <v>8498</v>
      </c>
      <c r="BW188" s="313" t="s">
        <v>6455</v>
      </c>
      <c r="BX188" s="377" t="s">
        <v>8499</v>
      </c>
      <c r="BY188" s="93" t="str">
        <f t="shared" si="19"/>
        <v>MR305 NV, 18x9, +18mm Offset, 6x5.5, 108mm Centerbore, Titanium - Matte Black Lip</v>
      </c>
      <c r="BZ188" s="81" t="s">
        <v>3878</v>
      </c>
      <c r="CA188" s="81" t="s">
        <v>3879</v>
      </c>
      <c r="CB188" s="81" t="str">
        <f t="shared" si="20"/>
        <v>STREET (3XX)</v>
      </c>
    </row>
    <row r="189" spans="1:80" s="38" customFormat="1" ht="15" customHeight="1">
      <c r="A189" s="22">
        <f t="shared" si="14"/>
        <v>187</v>
      </c>
      <c r="B189" s="99" t="s">
        <v>84</v>
      </c>
      <c r="C189" s="99" t="s">
        <v>1072</v>
      </c>
      <c r="D189" s="5" t="s">
        <v>2354</v>
      </c>
      <c r="E189" s="91" t="str">
        <f>CONCATENATE(LEFT(D189,5),VLOOKUP(CONCATENATE(N189,"x",O189),'PART NUMBER GUIDE'!$B$9:$C$49,2,FALSE),VLOOKUP(CONCATENATE(P189, V189), 'PART NUMBER GUIDE'!$Q$6:$R$91, 2, FALSE),VLOOKUP(Y189,'PART NUMBER GUIDE'!$J$8:$K$43,2, FALSE),IF(U189="N/A",IF(ABS(S189)&lt;10,"0"&amp;ABS(S189),ABS(S189)),CONCATENATE(LEFT(U189,1),RIGHT(U189,1))), F189, G189)</f>
        <v>MR30589060918</v>
      </c>
      <c r="F189" s="90"/>
      <c r="G189" s="90"/>
      <c r="H189" s="79" t="s">
        <v>500</v>
      </c>
      <c r="I189" s="318">
        <v>41275</v>
      </c>
      <c r="J189" s="85" t="s">
        <v>1265</v>
      </c>
      <c r="K189" s="342">
        <v>369</v>
      </c>
      <c r="L189" s="92">
        <f t="shared" si="15"/>
        <v>369</v>
      </c>
      <c r="M189" s="344"/>
      <c r="N189" s="5">
        <v>18</v>
      </c>
      <c r="O189" s="8">
        <v>9</v>
      </c>
      <c r="P189" s="99" t="str">
        <f t="shared" si="16"/>
        <v>6x5.5</v>
      </c>
      <c r="Q189" s="3">
        <v>6</v>
      </c>
      <c r="R189" s="3">
        <v>5.5</v>
      </c>
      <c r="S189" s="3">
        <v>18</v>
      </c>
      <c r="T189" s="16">
        <v>5.75</v>
      </c>
      <c r="U189" s="100" t="s">
        <v>85</v>
      </c>
      <c r="V189" s="16">
        <v>108</v>
      </c>
      <c r="W189" s="8">
        <v>33.950000000000003</v>
      </c>
      <c r="X189" s="51">
        <v>2650</v>
      </c>
      <c r="Y189" s="78" t="s">
        <v>5463</v>
      </c>
      <c r="Z189" s="78" t="s">
        <v>2988</v>
      </c>
      <c r="AA189" s="51" t="str">
        <f t="shared" si="17"/>
        <v>18x9, 6x5.5, 18 OS</v>
      </c>
      <c r="AB189" s="80" t="s">
        <v>1597</v>
      </c>
      <c r="AC189" s="89">
        <f>_xlfn.IFNA(VLOOKUP(AB189,ACCESSORIES!F:J,5,FALSE),"N/A")</f>
        <v>33</v>
      </c>
      <c r="AD189" s="87" t="s">
        <v>85</v>
      </c>
      <c r="AE189" s="87" t="s">
        <v>85</v>
      </c>
      <c r="AF189" s="99" t="s">
        <v>3001</v>
      </c>
      <c r="AG189" s="80" t="s">
        <v>1938</v>
      </c>
      <c r="AH189" s="9">
        <f>_xlfn.IFNA(VLOOKUP(AG189,ACCESSORIES!F:J,5,FALSE),"N/A")</f>
        <v>1.1000000000000001</v>
      </c>
      <c r="AI189" s="99" t="s">
        <v>266</v>
      </c>
      <c r="AJ189" s="99" t="s">
        <v>85</v>
      </c>
      <c r="AK189" s="40" t="str">
        <f>_xlfn.IFNA(VLOOKUP(AJ189,ACCESSORIES!F:J,5,FALSE),"N/A")</f>
        <v>N/A</v>
      </c>
      <c r="AL189" s="99" t="s">
        <v>85</v>
      </c>
      <c r="AM189" s="99">
        <v>16.2</v>
      </c>
      <c r="AN189" s="99">
        <v>170</v>
      </c>
      <c r="AO189" s="25">
        <v>7.7</v>
      </c>
      <c r="AP189" s="25">
        <v>30.4</v>
      </c>
      <c r="AQ189" s="25">
        <v>49.5</v>
      </c>
      <c r="AR189" s="25">
        <v>60.1</v>
      </c>
      <c r="AS189" s="25">
        <v>219.7</v>
      </c>
      <c r="AT189" s="101">
        <v>212.6</v>
      </c>
      <c r="AU189" s="100">
        <v>107</v>
      </c>
      <c r="AV189" s="54">
        <v>41</v>
      </c>
      <c r="AW189" s="54">
        <v>74</v>
      </c>
      <c r="AX189" s="54">
        <v>35</v>
      </c>
      <c r="AY189" s="3" t="s">
        <v>85</v>
      </c>
      <c r="AZ189" s="98" t="str">
        <f>_xlfn.IFNA(VLOOKUP(AY189,ACCESSORIES!F:J,5,FALSE),"N/A")</f>
        <v>N/A</v>
      </c>
      <c r="BA189" s="3" t="s">
        <v>85</v>
      </c>
      <c r="BB189" s="98" t="str">
        <f>_xlfn.IFNA(VLOOKUP(BA189,ACCESSORIES!F:J,5,FALSE),"N/A")</f>
        <v>N/A</v>
      </c>
      <c r="BC189" s="77">
        <v>39.021820406723329</v>
      </c>
      <c r="BD189" s="56">
        <v>21.141732283464599</v>
      </c>
      <c r="BE189" s="56">
        <v>21.141732283464599</v>
      </c>
      <c r="BF189" s="56">
        <v>11.929133858267701</v>
      </c>
      <c r="BG189" s="378">
        <f t="shared" si="18"/>
        <v>8.7375807000000152E-2</v>
      </c>
      <c r="BH189" s="80">
        <v>36</v>
      </c>
      <c r="BI189" s="114" t="s">
        <v>3532</v>
      </c>
      <c r="BJ189" s="50" t="s">
        <v>4050</v>
      </c>
      <c r="BK189" s="81" t="s">
        <v>4066</v>
      </c>
      <c r="BL189" s="81" t="s">
        <v>4836</v>
      </c>
      <c r="BM189" s="81" t="s">
        <v>5506</v>
      </c>
      <c r="BN189" s="81" t="s">
        <v>5507</v>
      </c>
      <c r="BO189" s="81" t="s">
        <v>5477</v>
      </c>
      <c r="BP189" s="81" t="s">
        <v>5504</v>
      </c>
      <c r="BQ189" s="81" t="s">
        <v>4068</v>
      </c>
      <c r="BR189" s="81"/>
      <c r="BS189" s="81"/>
      <c r="BT189" s="81"/>
      <c r="BU189" s="313" t="s">
        <v>6459</v>
      </c>
      <c r="BV189" s="377" t="s">
        <v>8534</v>
      </c>
      <c r="BW189" s="313" t="s">
        <v>6454</v>
      </c>
      <c r="BX189" s="377" t="s">
        <v>8535</v>
      </c>
      <c r="BY189" s="93" t="str">
        <f t="shared" si="19"/>
        <v>MR305 NV, 18x9, +18mm Offset, 6x5.5, 108mm Centerbore, Method Bronze - Matte Black Lip</v>
      </c>
      <c r="BZ189" s="81" t="s">
        <v>3878</v>
      </c>
      <c r="CA189" s="81" t="s">
        <v>3879</v>
      </c>
      <c r="CB189" s="81" t="str">
        <f t="shared" si="20"/>
        <v>STREET (3XX)</v>
      </c>
    </row>
    <row r="190" spans="1:80" s="38" customFormat="1" ht="15" customHeight="1">
      <c r="A190" s="22">
        <f t="shared" si="14"/>
        <v>188</v>
      </c>
      <c r="B190" s="99" t="s">
        <v>84</v>
      </c>
      <c r="C190" s="99" t="s">
        <v>1072</v>
      </c>
      <c r="D190" s="5" t="s">
        <v>2354</v>
      </c>
      <c r="E190" s="91" t="str">
        <f>CONCATENATE(LEFT(D190,5),VLOOKUP(CONCATENATE(N190,"x",O190),'PART NUMBER GUIDE'!$B$9:$C$49,2,FALSE),VLOOKUP(CONCATENATE(P190, V190), 'PART NUMBER GUIDE'!$Q$6:$R$91, 2, FALSE),VLOOKUP(Y190,'PART NUMBER GUIDE'!$J$8:$K$43,2, FALSE),IF(U190="N/A",IF(ABS(S190)&lt;10,"0"&amp;ABS(S190),ABS(S190)),CONCATENATE(LEFT(U190,1),RIGHT(U190,1))), F190, G190)</f>
        <v>MR305890601018</v>
      </c>
      <c r="F190" s="90"/>
      <c r="G190" s="90"/>
      <c r="H190" s="79" t="s">
        <v>5347</v>
      </c>
      <c r="I190" s="312">
        <v>44480</v>
      </c>
      <c r="J190" s="85" t="s">
        <v>1265</v>
      </c>
      <c r="K190" s="342">
        <v>399</v>
      </c>
      <c r="L190" s="92">
        <f t="shared" si="15"/>
        <v>399</v>
      </c>
      <c r="M190" s="344"/>
      <c r="N190" s="5">
        <v>18</v>
      </c>
      <c r="O190" s="8">
        <v>9</v>
      </c>
      <c r="P190" s="99" t="str">
        <f t="shared" si="16"/>
        <v>6x5.5</v>
      </c>
      <c r="Q190" s="3">
        <v>6</v>
      </c>
      <c r="R190" s="3">
        <v>5.5</v>
      </c>
      <c r="S190" s="3">
        <v>18</v>
      </c>
      <c r="T190" s="16">
        <v>5.75</v>
      </c>
      <c r="U190" s="100" t="s">
        <v>85</v>
      </c>
      <c r="V190" s="16">
        <v>108</v>
      </c>
      <c r="W190" s="8">
        <v>32.590000000000003</v>
      </c>
      <c r="X190" s="51">
        <v>2650</v>
      </c>
      <c r="Y190" s="348" t="s">
        <v>5464</v>
      </c>
      <c r="Z190" s="79" t="s">
        <v>7386</v>
      </c>
      <c r="AA190" s="51" t="str">
        <f t="shared" si="17"/>
        <v>18x9, 6x5.5, 18 OS</v>
      </c>
      <c r="AB190" s="80" t="s">
        <v>2672</v>
      </c>
      <c r="AC190" s="89">
        <f>_xlfn.IFNA(VLOOKUP(AB190,ACCESSORIES!F:J,5,FALSE),"N/A")</f>
        <v>33</v>
      </c>
      <c r="AD190" s="87" t="s">
        <v>85</v>
      </c>
      <c r="AE190" s="87" t="s">
        <v>85</v>
      </c>
      <c r="AF190" s="99" t="s">
        <v>3001</v>
      </c>
      <c r="AG190" s="80" t="s">
        <v>1538</v>
      </c>
      <c r="AH190" s="9">
        <f>_xlfn.IFNA(VLOOKUP(AG190,ACCESSORIES!F:J,5,FALSE),"N/A")</f>
        <v>1.1000000000000001</v>
      </c>
      <c r="AI190" s="99" t="s">
        <v>266</v>
      </c>
      <c r="AJ190" s="99" t="s">
        <v>85</v>
      </c>
      <c r="AK190" s="40" t="str">
        <f>_xlfn.IFNA(VLOOKUP(AJ190,ACCESSORIES!F:J,5,FALSE),"N/A")</f>
        <v>N/A</v>
      </c>
      <c r="AL190" s="99" t="s">
        <v>85</v>
      </c>
      <c r="AM190" s="99">
        <v>16.2</v>
      </c>
      <c r="AN190" s="99">
        <v>170</v>
      </c>
      <c r="AO190" s="25">
        <v>7.7</v>
      </c>
      <c r="AP190" s="25">
        <v>30.4</v>
      </c>
      <c r="AQ190" s="25">
        <v>49.5</v>
      </c>
      <c r="AR190" s="25">
        <v>60.1</v>
      </c>
      <c r="AS190" s="25">
        <v>219.7</v>
      </c>
      <c r="AT190" s="101">
        <v>212.6</v>
      </c>
      <c r="AU190" s="100">
        <v>106.5</v>
      </c>
      <c r="AV190" s="54">
        <v>23</v>
      </c>
      <c r="AW190" s="54">
        <v>38</v>
      </c>
      <c r="AX190" s="54">
        <v>35</v>
      </c>
      <c r="AY190" s="3" t="s">
        <v>85</v>
      </c>
      <c r="AZ190" s="98" t="str">
        <f>_xlfn.IFNA(VLOOKUP(AY190,ACCESSORIES!F:J,5,FALSE),"N/A")</f>
        <v>N/A</v>
      </c>
      <c r="BA190" s="3" t="s">
        <v>85</v>
      </c>
      <c r="BB190" s="98" t="str">
        <f>_xlfn.IFNA(VLOOKUP(BA190,ACCESSORIES!F:J,5,FALSE),"N/A")</f>
        <v>N/A</v>
      </c>
      <c r="BC190" s="77">
        <v>37.037660047059425</v>
      </c>
      <c r="BD190" s="56">
        <v>21.141732283464599</v>
      </c>
      <c r="BE190" s="56">
        <v>21.141732283464599</v>
      </c>
      <c r="BF190" s="56">
        <v>11.929133858267701</v>
      </c>
      <c r="BG190" s="378">
        <f t="shared" si="18"/>
        <v>8.7375807000000152E-2</v>
      </c>
      <c r="BH190" s="80">
        <v>36</v>
      </c>
      <c r="BI190" s="114" t="s">
        <v>3532</v>
      </c>
      <c r="BJ190" s="50" t="s">
        <v>4050</v>
      </c>
      <c r="BK190" s="81" t="s">
        <v>5508</v>
      </c>
      <c r="BL190" s="81" t="s">
        <v>4066</v>
      </c>
      <c r="BM190" s="81" t="s">
        <v>4836</v>
      </c>
      <c r="BN190" s="81" t="s">
        <v>5506</v>
      </c>
      <c r="BO190" s="81" t="s">
        <v>5509</v>
      </c>
      <c r="BP190" s="81" t="s">
        <v>5510</v>
      </c>
      <c r="BQ190" s="81" t="s">
        <v>5511</v>
      </c>
      <c r="BR190" s="81" t="s">
        <v>4068</v>
      </c>
      <c r="BS190" s="81"/>
      <c r="BT190" s="81"/>
      <c r="BU190" s="313" t="s">
        <v>6462</v>
      </c>
      <c r="BV190" s="377" t="s">
        <v>8407</v>
      </c>
      <c r="BW190" s="313" t="s">
        <v>6463</v>
      </c>
      <c r="BX190" s="377" t="s">
        <v>8408</v>
      </c>
      <c r="BY190" s="93" t="str">
        <f t="shared" si="19"/>
        <v>MR305 NV, 18x9, +18mm Offset, 6x5.5, 108mm Centerbore, Matte Black - Gloss Black Lip</v>
      </c>
      <c r="BZ190" s="81" t="s">
        <v>3878</v>
      </c>
      <c r="CA190" s="81" t="s">
        <v>3879</v>
      </c>
      <c r="CB190" s="81" t="str">
        <f t="shared" si="20"/>
        <v>STREET (3XX)</v>
      </c>
    </row>
    <row r="191" spans="1:80" s="38" customFormat="1" ht="15" customHeight="1">
      <c r="A191" s="22">
        <f t="shared" si="14"/>
        <v>189</v>
      </c>
      <c r="B191" s="99" t="s">
        <v>84</v>
      </c>
      <c r="C191" s="99" t="s">
        <v>1072</v>
      </c>
      <c r="D191" s="5" t="s">
        <v>2354</v>
      </c>
      <c r="E191" s="91" t="str">
        <f>CONCATENATE(LEFT(D191,5),VLOOKUP(CONCATENATE(N191,"x",O191),'PART NUMBER GUIDE'!$B$9:$C$49,2,FALSE),VLOOKUP(CONCATENATE(P191, V191), 'PART NUMBER GUIDE'!$Q$6:$R$91, 2, FALSE),VLOOKUP(Y191,'PART NUMBER GUIDE'!$J$8:$K$43,2, FALSE),IF(U191="N/A",IF(ABS(S191)&lt;10,"0"&amp;ABS(S191),ABS(S191)),CONCATENATE(LEFT(U191,1),RIGHT(U191,1))), F191, G191)</f>
        <v>MR30589080512N</v>
      </c>
      <c r="F191" s="90" t="s">
        <v>2224</v>
      </c>
      <c r="G191" s="90"/>
      <c r="H191" s="79" t="s">
        <v>501</v>
      </c>
      <c r="I191" s="318">
        <v>41275</v>
      </c>
      <c r="J191" s="85" t="s">
        <v>1265</v>
      </c>
      <c r="K191" s="342">
        <v>339</v>
      </c>
      <c r="L191" s="92">
        <f t="shared" si="15"/>
        <v>339</v>
      </c>
      <c r="M191" s="344"/>
      <c r="N191" s="5">
        <v>18</v>
      </c>
      <c r="O191" s="8">
        <v>9</v>
      </c>
      <c r="P191" s="99" t="str">
        <f t="shared" si="16"/>
        <v>8x6.5</v>
      </c>
      <c r="Q191" s="3">
        <v>8</v>
      </c>
      <c r="R191" s="3">
        <v>6.5</v>
      </c>
      <c r="S191" s="3">
        <v>-12</v>
      </c>
      <c r="T191" s="16">
        <v>4.5</v>
      </c>
      <c r="U191" s="100" t="s">
        <v>85</v>
      </c>
      <c r="V191" s="16">
        <v>130.81</v>
      </c>
      <c r="W191" s="8">
        <v>32.229999999999997</v>
      </c>
      <c r="X191" s="51">
        <v>3640</v>
      </c>
      <c r="Y191" s="78" t="s">
        <v>2294</v>
      </c>
      <c r="Z191" s="79" t="s">
        <v>2987</v>
      </c>
      <c r="AA191" s="51" t="str">
        <f t="shared" si="17"/>
        <v>18x9, 8x6.5, -12 OS</v>
      </c>
      <c r="AB191" s="80" t="s">
        <v>1603</v>
      </c>
      <c r="AC191" s="89">
        <f>_xlfn.IFNA(VLOOKUP(AB191,ACCESSORIES!F:J,5,FALSE),"N/A")</f>
        <v>33</v>
      </c>
      <c r="AD191" s="87" t="s">
        <v>85</v>
      </c>
      <c r="AE191" s="87" t="s">
        <v>85</v>
      </c>
      <c r="AF191" s="3" t="s">
        <v>3005</v>
      </c>
      <c r="AG191" s="80" t="s">
        <v>1938</v>
      </c>
      <c r="AH191" s="9">
        <f>_xlfn.IFNA(VLOOKUP(AG191,ACCESSORIES!F:J,5,FALSE),"N/A")</f>
        <v>1.1000000000000001</v>
      </c>
      <c r="AI191" s="99" t="s">
        <v>266</v>
      </c>
      <c r="AJ191" s="99" t="s">
        <v>85</v>
      </c>
      <c r="AK191" s="40" t="str">
        <f>_xlfn.IFNA(VLOOKUP(AJ191,ACCESSORIES!F:J,5,FALSE),"N/A")</f>
        <v>N/A</v>
      </c>
      <c r="AL191" s="99" t="s">
        <v>85</v>
      </c>
      <c r="AM191" s="99">
        <v>16.2</v>
      </c>
      <c r="AN191" s="99">
        <v>200</v>
      </c>
      <c r="AO191" s="25">
        <v>0</v>
      </c>
      <c r="AP191" s="25">
        <v>0</v>
      </c>
      <c r="AQ191" s="25">
        <v>46</v>
      </c>
      <c r="AR191" s="25">
        <v>60.4</v>
      </c>
      <c r="AS191" s="25">
        <v>220.9</v>
      </c>
      <c r="AT191" s="101">
        <v>216.5</v>
      </c>
      <c r="AU191" s="100">
        <v>123</v>
      </c>
      <c r="AV191" s="54">
        <v>89.5</v>
      </c>
      <c r="AW191" s="54">
        <v>89.5</v>
      </c>
      <c r="AX191" s="54">
        <v>37</v>
      </c>
      <c r="AY191" s="3" t="s">
        <v>85</v>
      </c>
      <c r="AZ191" s="98" t="str">
        <f>_xlfn.IFNA(VLOOKUP(AY191,ACCESSORIES!F:J,5,FALSE),"N/A")</f>
        <v>N/A</v>
      </c>
      <c r="BA191" s="3" t="s">
        <v>85</v>
      </c>
      <c r="BB191" s="98" t="str">
        <f>_xlfn.IFNA(VLOOKUP(BA191,ACCESSORIES!F:J,5,FALSE),"N/A")</f>
        <v>N/A</v>
      </c>
      <c r="BC191" s="77">
        <v>37.111147467787731</v>
      </c>
      <c r="BD191" s="56">
        <v>21.141732283464599</v>
      </c>
      <c r="BE191" s="56">
        <v>21.141732283464599</v>
      </c>
      <c r="BF191" s="56">
        <v>11.929133858267701</v>
      </c>
      <c r="BG191" s="378">
        <f t="shared" si="18"/>
        <v>8.7375807000000152E-2</v>
      </c>
      <c r="BH191" s="80">
        <v>36</v>
      </c>
      <c r="BI191" s="114" t="s">
        <v>3532</v>
      </c>
      <c r="BJ191" s="50" t="s">
        <v>4050</v>
      </c>
      <c r="BK191" s="81" t="s">
        <v>4066</v>
      </c>
      <c r="BL191" s="81" t="s">
        <v>4836</v>
      </c>
      <c r="BM191" s="81" t="s">
        <v>5506</v>
      </c>
      <c r="BN191" s="81" t="s">
        <v>5507</v>
      </c>
      <c r="BO191" s="81" t="s">
        <v>5477</v>
      </c>
      <c r="BP191" s="81" t="s">
        <v>5504</v>
      </c>
      <c r="BQ191" s="81" t="s">
        <v>4068</v>
      </c>
      <c r="BR191" s="81"/>
      <c r="BS191" s="81"/>
      <c r="BT191" s="81"/>
      <c r="BU191" s="313" t="s">
        <v>6467</v>
      </c>
      <c r="BV191" s="377" t="s">
        <v>8387</v>
      </c>
      <c r="BW191" s="313" t="s">
        <v>6471</v>
      </c>
      <c r="BX191" s="377" t="s">
        <v>8388</v>
      </c>
      <c r="BY191" s="93" t="str">
        <f t="shared" si="19"/>
        <v>MR305 NV, 18x9, -12mm Offset, 8x6.5, 130.81mm Centerbore, Matte Black</v>
      </c>
      <c r="BZ191" s="81" t="s">
        <v>3878</v>
      </c>
      <c r="CA191" s="81" t="s">
        <v>3879</v>
      </c>
      <c r="CB191" s="81" t="str">
        <f t="shared" si="20"/>
        <v>STREET (3XX)</v>
      </c>
    </row>
    <row r="192" spans="1:80" s="38" customFormat="1" ht="15" customHeight="1">
      <c r="A192" s="22">
        <f t="shared" si="14"/>
        <v>190</v>
      </c>
      <c r="B192" s="99" t="s">
        <v>84</v>
      </c>
      <c r="C192" s="99" t="s">
        <v>1072</v>
      </c>
      <c r="D192" s="5" t="s">
        <v>2354</v>
      </c>
      <c r="E192" s="91" t="str">
        <f>CONCATENATE(LEFT(D192,5),VLOOKUP(CONCATENATE(N192,"x",O192),'PART NUMBER GUIDE'!$B$9:$C$49,2,FALSE),VLOOKUP(CONCATENATE(P192, V192), 'PART NUMBER GUIDE'!$Q$6:$R$91, 2, FALSE),VLOOKUP(Y192,'PART NUMBER GUIDE'!$J$8:$K$43,2, FALSE),IF(U192="N/A",IF(ABS(S192)&lt;10,"0"&amp;ABS(S192),ABS(S192)),CONCATENATE(LEFT(U192,1),RIGHT(U192,1))), F192, G192)</f>
        <v>MR30589080518</v>
      </c>
      <c r="F192" s="90"/>
      <c r="G192" s="90"/>
      <c r="H192" s="79" t="s">
        <v>502</v>
      </c>
      <c r="I192" s="318">
        <v>41275</v>
      </c>
      <c r="J192" s="85" t="s">
        <v>1265</v>
      </c>
      <c r="K192" s="342">
        <v>339</v>
      </c>
      <c r="L192" s="92">
        <f t="shared" si="15"/>
        <v>339</v>
      </c>
      <c r="M192" s="344"/>
      <c r="N192" s="5">
        <v>18</v>
      </c>
      <c r="O192" s="8">
        <v>9</v>
      </c>
      <c r="P192" s="99" t="str">
        <f t="shared" si="16"/>
        <v>8x6.5</v>
      </c>
      <c r="Q192" s="3">
        <v>8</v>
      </c>
      <c r="R192" s="3">
        <v>6.5</v>
      </c>
      <c r="S192" s="3">
        <v>18</v>
      </c>
      <c r="T192" s="16">
        <v>5.75</v>
      </c>
      <c r="U192" s="100" t="s">
        <v>85</v>
      </c>
      <c r="V192" s="16">
        <v>130.81</v>
      </c>
      <c r="W192" s="8">
        <v>33.770000000000003</v>
      </c>
      <c r="X192" s="51">
        <v>3640</v>
      </c>
      <c r="Y192" s="78" t="s">
        <v>2294</v>
      </c>
      <c r="Z192" s="79" t="s">
        <v>2987</v>
      </c>
      <c r="AA192" s="51" t="str">
        <f t="shared" si="17"/>
        <v>18x9, 8x6.5, 18 OS</v>
      </c>
      <c r="AB192" s="80" t="s">
        <v>1603</v>
      </c>
      <c r="AC192" s="89">
        <f>_xlfn.IFNA(VLOOKUP(AB192,ACCESSORIES!F:J,5,FALSE),"N/A")</f>
        <v>33</v>
      </c>
      <c r="AD192" s="87" t="s">
        <v>85</v>
      </c>
      <c r="AE192" s="87" t="s">
        <v>85</v>
      </c>
      <c r="AF192" s="3" t="s">
        <v>3005</v>
      </c>
      <c r="AG192" s="80" t="s">
        <v>1938</v>
      </c>
      <c r="AH192" s="9">
        <f>_xlfn.IFNA(VLOOKUP(AG192,ACCESSORIES!F:J,5,FALSE),"N/A")</f>
        <v>1.1000000000000001</v>
      </c>
      <c r="AI192" s="99" t="s">
        <v>266</v>
      </c>
      <c r="AJ192" s="99" t="s">
        <v>85</v>
      </c>
      <c r="AK192" s="40" t="str">
        <f>_xlfn.IFNA(VLOOKUP(AJ192,ACCESSORIES!F:J,5,FALSE),"N/A")</f>
        <v>N/A</v>
      </c>
      <c r="AL192" s="99" t="s">
        <v>85</v>
      </c>
      <c r="AM192" s="99">
        <v>16.2</v>
      </c>
      <c r="AN192" s="99">
        <v>200</v>
      </c>
      <c r="AO192" s="25">
        <v>0</v>
      </c>
      <c r="AP192" s="25">
        <v>0</v>
      </c>
      <c r="AQ192" s="25">
        <v>36</v>
      </c>
      <c r="AR192" s="25">
        <v>44</v>
      </c>
      <c r="AS192" s="25">
        <v>219.7</v>
      </c>
      <c r="AT192" s="101">
        <v>212.6</v>
      </c>
      <c r="AU192" s="100">
        <v>123</v>
      </c>
      <c r="AV192" s="54">
        <v>89.5</v>
      </c>
      <c r="AW192" s="54">
        <v>89.5</v>
      </c>
      <c r="AX192" s="54">
        <v>35</v>
      </c>
      <c r="AY192" s="3" t="s">
        <v>85</v>
      </c>
      <c r="AZ192" s="98" t="str">
        <f>_xlfn.IFNA(VLOOKUP(AY192,ACCESSORIES!F:J,5,FALSE),"N/A")</f>
        <v>N/A</v>
      </c>
      <c r="BA192" s="3" t="s">
        <v>85</v>
      </c>
      <c r="BB192" s="98" t="str">
        <f>_xlfn.IFNA(VLOOKUP(BA192,ACCESSORIES!F:J,5,FALSE),"N/A")</f>
        <v>N/A</v>
      </c>
      <c r="BC192" s="77">
        <v>38.507408461625282</v>
      </c>
      <c r="BD192" s="56">
        <v>21.141732283464599</v>
      </c>
      <c r="BE192" s="56">
        <v>21.141732283464599</v>
      </c>
      <c r="BF192" s="56">
        <v>11.929133858267701</v>
      </c>
      <c r="BG192" s="378">
        <f t="shared" si="18"/>
        <v>8.7375807000000152E-2</v>
      </c>
      <c r="BH192" s="80">
        <v>36</v>
      </c>
      <c r="BI192" s="114" t="s">
        <v>3532</v>
      </c>
      <c r="BJ192" s="50" t="s">
        <v>4050</v>
      </c>
      <c r="BK192" s="81" t="s">
        <v>4066</v>
      </c>
      <c r="BL192" s="81" t="s">
        <v>4836</v>
      </c>
      <c r="BM192" s="81" t="s">
        <v>5506</v>
      </c>
      <c r="BN192" s="81" t="s">
        <v>5507</v>
      </c>
      <c r="BO192" s="81" t="s">
        <v>5477</v>
      </c>
      <c r="BP192" s="81" t="s">
        <v>5504</v>
      </c>
      <c r="BQ192" s="81" t="s">
        <v>4068</v>
      </c>
      <c r="BR192" s="81"/>
      <c r="BS192" s="81"/>
      <c r="BT192" s="81"/>
      <c r="BU192" s="313" t="s">
        <v>6467</v>
      </c>
      <c r="BV192" s="377" t="s">
        <v>8387</v>
      </c>
      <c r="BW192" s="313" t="s">
        <v>6471</v>
      </c>
      <c r="BX192" s="377" t="s">
        <v>8388</v>
      </c>
      <c r="BY192" s="93" t="str">
        <f t="shared" si="19"/>
        <v>MR305 NV, 18x9, +18mm Offset, 8x6.5, 130.81mm Centerbore, Matte Black</v>
      </c>
      <c r="BZ192" s="81" t="s">
        <v>3878</v>
      </c>
      <c r="CA192" s="81" t="s">
        <v>3879</v>
      </c>
      <c r="CB192" s="81" t="str">
        <f t="shared" si="20"/>
        <v>STREET (3XX)</v>
      </c>
    </row>
    <row r="193" spans="1:80" s="38" customFormat="1" ht="15" customHeight="1">
      <c r="A193" s="22">
        <f t="shared" si="14"/>
        <v>191</v>
      </c>
      <c r="B193" s="99" t="s">
        <v>84</v>
      </c>
      <c r="C193" s="99" t="s">
        <v>1072</v>
      </c>
      <c r="D193" s="5" t="s">
        <v>2354</v>
      </c>
      <c r="E193" s="91" t="str">
        <f>CONCATENATE(LEFT(D193,5),VLOOKUP(CONCATENATE(N193,"x",O193),'PART NUMBER GUIDE'!$B$9:$C$49,2,FALSE),VLOOKUP(CONCATENATE(P193, V193), 'PART NUMBER GUIDE'!$Q$6:$R$91, 2, FALSE),VLOOKUP(Y193,'PART NUMBER GUIDE'!$J$8:$K$43,2, FALSE),IF(U193="N/A",IF(ABS(S193)&lt;10,"0"&amp;ABS(S193),ABS(S193)),CONCATENATE(LEFT(U193,1),RIGHT(U193,1))), F193, G193)</f>
        <v>MR30589080818</v>
      </c>
      <c r="F193" s="90"/>
      <c r="G193" s="90"/>
      <c r="H193" s="79" t="s">
        <v>5889</v>
      </c>
      <c r="I193" s="318">
        <v>44596</v>
      </c>
      <c r="J193" s="85" t="s">
        <v>1265</v>
      </c>
      <c r="K193" s="342">
        <v>369</v>
      </c>
      <c r="L193" s="92">
        <f t="shared" si="15"/>
        <v>369</v>
      </c>
      <c r="M193" s="344"/>
      <c r="N193" s="5">
        <v>18</v>
      </c>
      <c r="O193" s="8">
        <v>9</v>
      </c>
      <c r="P193" s="99" t="str">
        <f t="shared" si="16"/>
        <v>8x6.5</v>
      </c>
      <c r="Q193" s="3">
        <v>8</v>
      </c>
      <c r="R193" s="3">
        <v>6.5</v>
      </c>
      <c r="S193" s="3">
        <v>18</v>
      </c>
      <c r="T193" s="16">
        <v>5.75</v>
      </c>
      <c r="U193" s="100" t="s">
        <v>85</v>
      </c>
      <c r="V193" s="16">
        <v>130.81</v>
      </c>
      <c r="W193" s="8">
        <v>32.409999999999997</v>
      </c>
      <c r="X193" s="51">
        <v>3640</v>
      </c>
      <c r="Y193" s="78" t="s">
        <v>5693</v>
      </c>
      <c r="Z193" s="78" t="s">
        <v>2992</v>
      </c>
      <c r="AA193" s="51" t="str">
        <f t="shared" si="17"/>
        <v>18x9, 8x6.5, 18 OS</v>
      </c>
      <c r="AB193" s="80" t="s">
        <v>1603</v>
      </c>
      <c r="AC193" s="89">
        <f>_xlfn.IFNA(VLOOKUP(AB193,ACCESSORIES!F:J,5,FALSE),"N/A")</f>
        <v>33</v>
      </c>
      <c r="AD193" s="87" t="s">
        <v>85</v>
      </c>
      <c r="AE193" s="87" t="s">
        <v>85</v>
      </c>
      <c r="AF193" s="3" t="s">
        <v>3005</v>
      </c>
      <c r="AG193" s="80" t="s">
        <v>1938</v>
      </c>
      <c r="AH193" s="9">
        <f>_xlfn.IFNA(VLOOKUP(AG193,ACCESSORIES!F:J,5,FALSE),"N/A")</f>
        <v>1.1000000000000001</v>
      </c>
      <c r="AI193" s="99" t="s">
        <v>266</v>
      </c>
      <c r="AJ193" s="99" t="s">
        <v>85</v>
      </c>
      <c r="AK193" s="40" t="str">
        <f>_xlfn.IFNA(VLOOKUP(AJ193,ACCESSORIES!F:J,5,FALSE),"N/A")</f>
        <v>N/A</v>
      </c>
      <c r="AL193" s="99" t="s">
        <v>85</v>
      </c>
      <c r="AM193" s="99">
        <v>16.2</v>
      </c>
      <c r="AN193" s="99">
        <v>200</v>
      </c>
      <c r="AO193" s="25">
        <v>0</v>
      </c>
      <c r="AP193" s="25">
        <v>0</v>
      </c>
      <c r="AQ193" s="25">
        <v>36</v>
      </c>
      <c r="AR193" s="25">
        <v>44</v>
      </c>
      <c r="AS193" s="25">
        <v>219.7</v>
      </c>
      <c r="AT193" s="101">
        <v>212.6</v>
      </c>
      <c r="AU193" s="100">
        <v>123</v>
      </c>
      <c r="AV193" s="54">
        <v>89.5</v>
      </c>
      <c r="AW193" s="54">
        <v>89.5</v>
      </c>
      <c r="AX193" s="54">
        <v>35</v>
      </c>
      <c r="AY193" s="3" t="s">
        <v>85</v>
      </c>
      <c r="AZ193" s="98" t="str">
        <f>_xlfn.IFNA(VLOOKUP(AY193,ACCESSORIES!F:J,5,FALSE),"N/A")</f>
        <v>N/A</v>
      </c>
      <c r="BA193" s="3" t="s">
        <v>85</v>
      </c>
      <c r="BB193" s="98" t="str">
        <f>_xlfn.IFNA(VLOOKUP(BA193,ACCESSORIES!F:J,5,FALSE),"N/A")</f>
        <v>N/A</v>
      </c>
      <c r="BC193" s="77">
        <v>36.890685205602843</v>
      </c>
      <c r="BD193" s="56">
        <v>21.141732283464599</v>
      </c>
      <c r="BE193" s="56">
        <v>21.141732283464599</v>
      </c>
      <c r="BF193" s="56">
        <v>11.929133858267701</v>
      </c>
      <c r="BG193" s="378">
        <f t="shared" si="18"/>
        <v>8.7375807000000152E-2</v>
      </c>
      <c r="BH193" s="80">
        <v>36</v>
      </c>
      <c r="BI193" s="114" t="s">
        <v>3532</v>
      </c>
      <c r="BJ193" s="50" t="s">
        <v>4050</v>
      </c>
      <c r="BK193" s="81" t="s">
        <v>4066</v>
      </c>
      <c r="BL193" s="81" t="s">
        <v>4836</v>
      </c>
      <c r="BM193" s="81" t="s">
        <v>5506</v>
      </c>
      <c r="BN193" s="81" t="s">
        <v>5507</v>
      </c>
      <c r="BO193" s="81" t="s">
        <v>5477</v>
      </c>
      <c r="BP193" s="81" t="s">
        <v>5504</v>
      </c>
      <c r="BQ193" s="81" t="s">
        <v>4068</v>
      </c>
      <c r="BR193" s="81"/>
      <c r="BS193" s="81"/>
      <c r="BT193" s="81"/>
      <c r="BU193" s="313" t="s">
        <v>6465</v>
      </c>
      <c r="BV193" s="377" t="s">
        <v>8339</v>
      </c>
      <c r="BW193" s="313" t="s">
        <v>6457</v>
      </c>
      <c r="BX193" s="377" t="s">
        <v>8340</v>
      </c>
      <c r="BY193" s="93" t="str">
        <f t="shared" si="19"/>
        <v>MR305 NV, 18x9, +18mm Offset, 8x6.5, 130.81mm Centerbore, Titanium - Matte Black Lip</v>
      </c>
      <c r="BZ193" s="81" t="s">
        <v>3878</v>
      </c>
      <c r="CA193" s="81" t="s">
        <v>3879</v>
      </c>
      <c r="CB193" s="81" t="str">
        <f t="shared" si="20"/>
        <v>STREET (3XX)</v>
      </c>
    </row>
    <row r="194" spans="1:80" s="38" customFormat="1" ht="15" customHeight="1">
      <c r="A194" s="22">
        <f t="shared" si="14"/>
        <v>192</v>
      </c>
      <c r="B194" s="99" t="s">
        <v>84</v>
      </c>
      <c r="C194" s="99" t="s">
        <v>1072</v>
      </c>
      <c r="D194" s="5" t="s">
        <v>2354</v>
      </c>
      <c r="E194" s="91" t="str">
        <f>CONCATENATE(LEFT(D194,5),VLOOKUP(CONCATENATE(N194,"x",O194),'PART NUMBER GUIDE'!$B$9:$C$49,2,FALSE),VLOOKUP(CONCATENATE(P194, V194), 'PART NUMBER GUIDE'!$Q$6:$R$91, 2, FALSE),VLOOKUP(Y194,'PART NUMBER GUIDE'!$J$8:$K$43,2, FALSE),IF(U194="N/A",IF(ABS(S194)&lt;10,"0"&amp;ABS(S194),ABS(S194)),CONCATENATE(LEFT(U194,1),RIGHT(U194,1))), F194, G194)</f>
        <v>MR305890801018</v>
      </c>
      <c r="F194" s="90"/>
      <c r="G194" s="90"/>
      <c r="H194" s="79" t="s">
        <v>5348</v>
      </c>
      <c r="I194" s="312">
        <v>44480</v>
      </c>
      <c r="J194" s="85" t="s">
        <v>1265</v>
      </c>
      <c r="K194" s="342">
        <v>399</v>
      </c>
      <c r="L194" s="92">
        <f t="shared" si="15"/>
        <v>399</v>
      </c>
      <c r="M194" s="344"/>
      <c r="N194" s="5">
        <v>18</v>
      </c>
      <c r="O194" s="8">
        <v>9</v>
      </c>
      <c r="P194" s="99" t="str">
        <f t="shared" si="16"/>
        <v>8x6.5</v>
      </c>
      <c r="Q194" s="3">
        <v>8</v>
      </c>
      <c r="R194" s="3">
        <v>6.5</v>
      </c>
      <c r="S194" s="3">
        <v>18</v>
      </c>
      <c r="T194" s="16">
        <v>5.75</v>
      </c>
      <c r="U194" s="100" t="s">
        <v>85</v>
      </c>
      <c r="V194" s="16">
        <v>130.81</v>
      </c>
      <c r="W194" s="8">
        <v>33.07</v>
      </c>
      <c r="X194" s="51">
        <v>3640</v>
      </c>
      <c r="Y194" s="348" t="s">
        <v>5464</v>
      </c>
      <c r="Z194" s="79" t="s">
        <v>7386</v>
      </c>
      <c r="AA194" s="51" t="str">
        <f t="shared" si="17"/>
        <v>18x9, 8x6.5, 18 OS</v>
      </c>
      <c r="AB194" s="80" t="s">
        <v>1904</v>
      </c>
      <c r="AC194" s="89">
        <f>_xlfn.IFNA(VLOOKUP(AB194,ACCESSORIES!F:J,5,FALSE),"N/A")</f>
        <v>33</v>
      </c>
      <c r="AD194" s="87" t="s">
        <v>85</v>
      </c>
      <c r="AE194" s="87" t="s">
        <v>85</v>
      </c>
      <c r="AF194" s="3" t="s">
        <v>3005</v>
      </c>
      <c r="AG194" s="80" t="s">
        <v>1538</v>
      </c>
      <c r="AH194" s="9">
        <f>_xlfn.IFNA(VLOOKUP(AG194,ACCESSORIES!F:J,5,FALSE),"N/A")</f>
        <v>1.1000000000000001</v>
      </c>
      <c r="AI194" s="99" t="s">
        <v>266</v>
      </c>
      <c r="AJ194" s="99" t="s">
        <v>85</v>
      </c>
      <c r="AK194" s="40" t="str">
        <f>_xlfn.IFNA(VLOOKUP(AJ194,ACCESSORIES!F:J,5,FALSE),"N/A")</f>
        <v>N/A</v>
      </c>
      <c r="AL194" s="99" t="s">
        <v>85</v>
      </c>
      <c r="AM194" s="99">
        <v>16.2</v>
      </c>
      <c r="AN194" s="99">
        <v>200</v>
      </c>
      <c r="AO194" s="25">
        <v>0</v>
      </c>
      <c r="AP194" s="25">
        <v>0</v>
      </c>
      <c r="AQ194" s="25">
        <v>36</v>
      </c>
      <c r="AR194" s="25">
        <v>44</v>
      </c>
      <c r="AS194" s="25">
        <v>219.7</v>
      </c>
      <c r="AT194" s="101">
        <v>212.6</v>
      </c>
      <c r="AU194" s="100">
        <v>124</v>
      </c>
      <c r="AV194" s="54">
        <v>98</v>
      </c>
      <c r="AW194" s="54">
        <v>100</v>
      </c>
      <c r="AX194" s="54">
        <v>35</v>
      </c>
      <c r="AY194" s="3" t="s">
        <v>85</v>
      </c>
      <c r="AZ194" s="98" t="str">
        <f>_xlfn.IFNA(VLOOKUP(AY194,ACCESSORIES!F:J,5,FALSE),"N/A")</f>
        <v>N/A</v>
      </c>
      <c r="BA194" s="3" t="s">
        <v>85</v>
      </c>
      <c r="BB194" s="98" t="str">
        <f>_xlfn.IFNA(VLOOKUP(BA194,ACCESSORIES!F:J,5,FALSE),"N/A")</f>
        <v>N/A</v>
      </c>
      <c r="BC194" s="77">
        <v>37.588815702521629</v>
      </c>
      <c r="BD194" s="56">
        <v>21.141732283464599</v>
      </c>
      <c r="BE194" s="56">
        <v>21.141732283464599</v>
      </c>
      <c r="BF194" s="56">
        <v>11.929133858267701</v>
      </c>
      <c r="BG194" s="378">
        <f t="shared" si="18"/>
        <v>8.7375807000000152E-2</v>
      </c>
      <c r="BH194" s="80">
        <v>36</v>
      </c>
      <c r="BI194" s="114" t="s">
        <v>3532</v>
      </c>
      <c r="BJ194" s="50" t="s">
        <v>4050</v>
      </c>
      <c r="BK194" s="81" t="s">
        <v>5508</v>
      </c>
      <c r="BL194" s="81" t="s">
        <v>4066</v>
      </c>
      <c r="BM194" s="81" t="s">
        <v>4836</v>
      </c>
      <c r="BN194" s="81" t="s">
        <v>5506</v>
      </c>
      <c r="BO194" s="81" t="s">
        <v>5509</v>
      </c>
      <c r="BP194" s="81" t="s">
        <v>5510</v>
      </c>
      <c r="BQ194" s="81" t="s">
        <v>5511</v>
      </c>
      <c r="BR194" s="81" t="s">
        <v>4068</v>
      </c>
      <c r="BS194" s="81"/>
      <c r="BT194" s="81"/>
      <c r="BU194" s="313"/>
      <c r="BV194" s="325"/>
      <c r="BW194" s="313"/>
      <c r="BX194" s="325"/>
      <c r="BY194" s="93" t="str">
        <f t="shared" si="19"/>
        <v>MR305 NV, 18x9, +18mm Offset, 8x6.5, 130.81mm Centerbore, Matte Black - Gloss Black Lip</v>
      </c>
      <c r="BZ194" s="81" t="s">
        <v>3878</v>
      </c>
      <c r="CA194" s="81" t="s">
        <v>3879</v>
      </c>
      <c r="CB194" s="81" t="str">
        <f t="shared" si="20"/>
        <v>STREET (3XX)</v>
      </c>
    </row>
    <row r="195" spans="1:80" s="38" customFormat="1" ht="15" customHeight="1">
      <c r="A195" s="22">
        <f t="shared" ref="A195:A258" si="21">ROW(B195)-2</f>
        <v>193</v>
      </c>
      <c r="B195" s="99" t="s">
        <v>84</v>
      </c>
      <c r="C195" s="99" t="s">
        <v>1072</v>
      </c>
      <c r="D195" s="5" t="s">
        <v>2354</v>
      </c>
      <c r="E195" s="91" t="str">
        <f>CONCATENATE(LEFT(D195,5),VLOOKUP(CONCATENATE(N195,"x",O195),'PART NUMBER GUIDE'!$B$9:$C$49,2,FALSE),VLOOKUP(CONCATENATE(P195, V195), 'PART NUMBER GUIDE'!$Q$6:$R$91, 2, FALSE),VLOOKUP(Y195,'PART NUMBER GUIDE'!$J$8:$K$43,2, FALSE),IF(U195="N/A",IF(ABS(S195)&lt;10,"0"&amp;ABS(S195),ABS(S195)),CONCATENATE(LEFT(U195,1),RIGHT(U195,1))), F195, G195)</f>
        <v>MR30589087318</v>
      </c>
      <c r="F195" s="90"/>
      <c r="G195" s="90"/>
      <c r="H195" s="79" t="s">
        <v>503</v>
      </c>
      <c r="I195" s="318">
        <v>41275</v>
      </c>
      <c r="J195" s="85" t="s">
        <v>1265</v>
      </c>
      <c r="K195" s="342">
        <v>339</v>
      </c>
      <c r="L195" s="92">
        <f t="shared" ref="L195:L258" si="22">IF(J195="Coming Soon",K195,IF(J195="Active",K195,""))</f>
        <v>339</v>
      </c>
      <c r="M195" s="344"/>
      <c r="N195" s="5">
        <v>18</v>
      </c>
      <c r="O195" s="8">
        <v>9</v>
      </c>
      <c r="P195" s="99" t="str">
        <f t="shared" ref="P195:P258" si="23">CONCATENATE(Q195,"x",R195)</f>
        <v>8x170</v>
      </c>
      <c r="Q195" s="3">
        <v>8</v>
      </c>
      <c r="R195" s="3">
        <v>170</v>
      </c>
      <c r="S195" s="3">
        <v>18</v>
      </c>
      <c r="T195" s="16">
        <v>5.75</v>
      </c>
      <c r="U195" s="100" t="s">
        <v>85</v>
      </c>
      <c r="V195" s="16">
        <v>130.81</v>
      </c>
      <c r="W195" s="8">
        <v>33.18</v>
      </c>
      <c r="X195" s="51">
        <v>3640</v>
      </c>
      <c r="Y195" s="78" t="s">
        <v>5456</v>
      </c>
      <c r="Z195" s="78" t="s">
        <v>2990</v>
      </c>
      <c r="AA195" s="51" t="str">
        <f t="shared" ref="AA195:AA258" si="24">_xlfn.CONCAT(N195,"x",O195,","," ",P195,","," ",S195," ","OS")</f>
        <v>18x9, 8x170, 18 OS</v>
      </c>
      <c r="AB195" s="80" t="s">
        <v>1851</v>
      </c>
      <c r="AC195" s="89">
        <f>_xlfn.IFNA(VLOOKUP(AB195,ACCESSORIES!F:J,5,FALSE),"N/A")</f>
        <v>33</v>
      </c>
      <c r="AD195" s="87" t="s">
        <v>85</v>
      </c>
      <c r="AE195" s="87" t="s">
        <v>85</v>
      </c>
      <c r="AF195" s="3" t="s">
        <v>3005</v>
      </c>
      <c r="AG195" s="80" t="s">
        <v>1938</v>
      </c>
      <c r="AH195" s="9">
        <f>_xlfn.IFNA(VLOOKUP(AG195,ACCESSORIES!F:J,5,FALSE),"N/A")</f>
        <v>1.1000000000000001</v>
      </c>
      <c r="AI195" s="99" t="s">
        <v>266</v>
      </c>
      <c r="AJ195" s="99" t="s">
        <v>85</v>
      </c>
      <c r="AK195" s="40" t="str">
        <f>_xlfn.IFNA(VLOOKUP(AJ195,ACCESSORIES!F:J,5,FALSE),"N/A")</f>
        <v>N/A</v>
      </c>
      <c r="AL195" s="99" t="s">
        <v>85</v>
      </c>
      <c r="AM195" s="99">
        <v>16.2</v>
      </c>
      <c r="AN195" s="99">
        <v>200</v>
      </c>
      <c r="AO195" s="25">
        <v>0</v>
      </c>
      <c r="AP195" s="25">
        <v>0</v>
      </c>
      <c r="AQ195" s="25">
        <v>36</v>
      </c>
      <c r="AR195" s="25">
        <v>44</v>
      </c>
      <c r="AS195" s="25">
        <v>219.7</v>
      </c>
      <c r="AT195" s="101">
        <v>212.6</v>
      </c>
      <c r="AU195" s="100">
        <v>128</v>
      </c>
      <c r="AV195" s="54">
        <v>97.7</v>
      </c>
      <c r="AW195" s="54">
        <v>107</v>
      </c>
      <c r="AX195" s="54">
        <v>35</v>
      </c>
      <c r="AY195" s="99" t="s">
        <v>85</v>
      </c>
      <c r="AZ195" s="98" t="str">
        <f>_xlfn.IFNA(VLOOKUP(AY195,ACCESSORIES!F:J,5,FALSE),"N/A")</f>
        <v>N/A</v>
      </c>
      <c r="BA195" s="99" t="s">
        <v>85</v>
      </c>
      <c r="BB195" s="98" t="str">
        <f>_xlfn.IFNA(VLOOKUP(BA195,ACCESSORIES!F:J,5,FALSE),"N/A")</f>
        <v>N/A</v>
      </c>
      <c r="BC195" s="77">
        <v>38.029740226891377</v>
      </c>
      <c r="BD195" s="56">
        <v>21.141732283464599</v>
      </c>
      <c r="BE195" s="56">
        <v>21.141732283464599</v>
      </c>
      <c r="BF195" s="56">
        <v>11.929133858267701</v>
      </c>
      <c r="BG195" s="378">
        <f t="shared" ref="BG195:BG258" si="25">SUM(((BD195*25.4)*(BE195*25.4)*(BF195*25.4))/1000000000)</f>
        <v>8.7375807000000152E-2</v>
      </c>
      <c r="BH195" s="80">
        <v>36</v>
      </c>
      <c r="BI195" s="114" t="s">
        <v>3532</v>
      </c>
      <c r="BJ195" s="50" t="s">
        <v>4050</v>
      </c>
      <c r="BK195" s="81" t="s">
        <v>4066</v>
      </c>
      <c r="BL195" s="81" t="s">
        <v>4836</v>
      </c>
      <c r="BM195" s="81" t="s">
        <v>5506</v>
      </c>
      <c r="BN195" s="81" t="s">
        <v>5507</v>
      </c>
      <c r="BO195" s="81" t="s">
        <v>5477</v>
      </c>
      <c r="BP195" s="81" t="s">
        <v>5504</v>
      </c>
      <c r="BQ195" s="81" t="s">
        <v>4068</v>
      </c>
      <c r="BR195" s="81"/>
      <c r="BS195" s="81"/>
      <c r="BT195" s="81"/>
      <c r="BU195" s="313" t="s">
        <v>6474</v>
      </c>
      <c r="BV195" s="377" t="s">
        <v>8365</v>
      </c>
      <c r="BW195" s="313" t="s">
        <v>6479</v>
      </c>
      <c r="BX195" s="377" t="s">
        <v>8366</v>
      </c>
      <c r="BY195" s="93" t="str">
        <f t="shared" ref="BY195:BY258" si="26">CONCATENATE(IF(J195="Closeout","CLOSEOUT - ",""),D195,", ",N195,"x",O195,", ",IF(U195="N/A","",CONCATENATE(U195,"/")),IF(S195&gt;0,CONCATENATE("+",S195),S195),"mm Offset, ",P195,", ",V195,"mm Centerbore, ",PROPER(Y195),IF(G195="R",", Race Drilled",""),"",IF(BA195="N/A","",CONCATENATE(", w/ ",BA195)))</f>
        <v>MR305 NV, 18x9, +18mm Offset, 8x170, 130.81mm Centerbore, Machined - Matte Black Lip</v>
      </c>
      <c r="BZ195" s="81" t="s">
        <v>3878</v>
      </c>
      <c r="CA195" s="81" t="s">
        <v>3879</v>
      </c>
      <c r="CB195" s="81" t="str">
        <f t="shared" ref="CB195:CB258" si="27">C195</f>
        <v>STREET (3XX)</v>
      </c>
    </row>
    <row r="196" spans="1:80" s="38" customFormat="1" ht="15" customHeight="1">
      <c r="A196" s="22">
        <f t="shared" si="21"/>
        <v>194</v>
      </c>
      <c r="B196" s="99" t="s">
        <v>84</v>
      </c>
      <c r="C196" s="99" t="s">
        <v>1072</v>
      </c>
      <c r="D196" s="5" t="s">
        <v>2354</v>
      </c>
      <c r="E196" s="91" t="str">
        <f>CONCATENATE(LEFT(D196,5),VLOOKUP(CONCATENATE(N196,"x",O196),'PART NUMBER GUIDE'!$B$9:$C$49,2,FALSE),VLOOKUP(CONCATENATE(P196, V196), 'PART NUMBER GUIDE'!$Q$6:$R$91, 2, FALSE),VLOOKUP(Y196,'PART NUMBER GUIDE'!$J$8:$K$43,2, FALSE),IF(U196="N/A",IF(ABS(S196)&lt;10,"0"&amp;ABS(S196),ABS(S196)),CONCATENATE(LEFT(U196,1),RIGHT(U196,1))), F196, G196)</f>
        <v>MR30589087518</v>
      </c>
      <c r="F196" s="90"/>
      <c r="G196" s="90"/>
      <c r="H196" s="79" t="s">
        <v>505</v>
      </c>
      <c r="I196" s="318">
        <v>41275</v>
      </c>
      <c r="J196" s="85" t="s">
        <v>1265</v>
      </c>
      <c r="K196" s="342">
        <v>339</v>
      </c>
      <c r="L196" s="92">
        <f t="shared" si="22"/>
        <v>339</v>
      </c>
      <c r="M196" s="344"/>
      <c r="N196" s="5">
        <v>18</v>
      </c>
      <c r="O196" s="8">
        <v>9</v>
      </c>
      <c r="P196" s="99" t="str">
        <f t="shared" si="23"/>
        <v>8x170</v>
      </c>
      <c r="Q196" s="3">
        <v>8</v>
      </c>
      <c r="R196" s="3">
        <v>170</v>
      </c>
      <c r="S196" s="3">
        <v>18</v>
      </c>
      <c r="T196" s="16">
        <v>5.75</v>
      </c>
      <c r="U196" s="100" t="s">
        <v>85</v>
      </c>
      <c r="V196" s="16">
        <v>130.81</v>
      </c>
      <c r="W196" s="8">
        <v>33.840000000000003</v>
      </c>
      <c r="X196" s="51">
        <v>3640</v>
      </c>
      <c r="Y196" s="78" t="s">
        <v>2294</v>
      </c>
      <c r="Z196" s="79" t="s">
        <v>2987</v>
      </c>
      <c r="AA196" s="51" t="str">
        <f t="shared" si="24"/>
        <v>18x9, 8x170, 18 OS</v>
      </c>
      <c r="AB196" s="80" t="s">
        <v>1851</v>
      </c>
      <c r="AC196" s="89">
        <f>_xlfn.IFNA(VLOOKUP(AB196,ACCESSORIES!F:J,5,FALSE),"N/A")</f>
        <v>33</v>
      </c>
      <c r="AD196" s="87" t="s">
        <v>85</v>
      </c>
      <c r="AE196" s="99" t="s">
        <v>85</v>
      </c>
      <c r="AF196" s="3" t="s">
        <v>3005</v>
      </c>
      <c r="AG196" s="80" t="s">
        <v>1938</v>
      </c>
      <c r="AH196" s="9">
        <f>_xlfn.IFNA(VLOOKUP(AG196,ACCESSORIES!F:J,5,FALSE),"N/A")</f>
        <v>1.1000000000000001</v>
      </c>
      <c r="AI196" s="99" t="s">
        <v>266</v>
      </c>
      <c r="AJ196" s="99" t="s">
        <v>85</v>
      </c>
      <c r="AK196" s="40" t="str">
        <f>_xlfn.IFNA(VLOOKUP(AJ196,ACCESSORIES!F:J,5,FALSE),"N/A")</f>
        <v>N/A</v>
      </c>
      <c r="AL196" s="99" t="s">
        <v>85</v>
      </c>
      <c r="AM196" s="99">
        <v>16.2</v>
      </c>
      <c r="AN196" s="99">
        <v>200</v>
      </c>
      <c r="AO196" s="25">
        <v>0</v>
      </c>
      <c r="AP196" s="25">
        <v>0</v>
      </c>
      <c r="AQ196" s="25">
        <v>36</v>
      </c>
      <c r="AR196" s="25">
        <v>44</v>
      </c>
      <c r="AS196" s="25">
        <v>219.7</v>
      </c>
      <c r="AT196" s="101">
        <v>212.6</v>
      </c>
      <c r="AU196" s="100">
        <v>128</v>
      </c>
      <c r="AV196" s="54">
        <v>97.7</v>
      </c>
      <c r="AW196" s="54">
        <v>107</v>
      </c>
      <c r="AX196" s="54">
        <v>35</v>
      </c>
      <c r="AY196" s="99" t="s">
        <v>85</v>
      </c>
      <c r="AZ196" s="98" t="str">
        <f>_xlfn.IFNA(VLOOKUP(AY196,ACCESSORIES!F:J,5,FALSE),"N/A")</f>
        <v>N/A</v>
      </c>
      <c r="BA196" s="99" t="s">
        <v>85</v>
      </c>
      <c r="BB196" s="98" t="str">
        <f>_xlfn.IFNA(VLOOKUP(BA196,ACCESSORIES!F:J,5,FALSE),"N/A")</f>
        <v>N/A</v>
      </c>
      <c r="BC196" s="77">
        <v>38.58089588235358</v>
      </c>
      <c r="BD196" s="56">
        <v>21.141732283464599</v>
      </c>
      <c r="BE196" s="56">
        <v>21.141732283464599</v>
      </c>
      <c r="BF196" s="56">
        <v>11.929133858267701</v>
      </c>
      <c r="BG196" s="378">
        <f t="shared" si="25"/>
        <v>8.7375807000000152E-2</v>
      </c>
      <c r="BH196" s="80">
        <v>36</v>
      </c>
      <c r="BI196" s="114" t="s">
        <v>3532</v>
      </c>
      <c r="BJ196" s="50" t="s">
        <v>4050</v>
      </c>
      <c r="BK196" s="81" t="s">
        <v>4066</v>
      </c>
      <c r="BL196" s="81" t="s">
        <v>4836</v>
      </c>
      <c r="BM196" s="81" t="s">
        <v>5506</v>
      </c>
      <c r="BN196" s="81" t="s">
        <v>5507</v>
      </c>
      <c r="BO196" s="81" t="s">
        <v>5477</v>
      </c>
      <c r="BP196" s="81" t="s">
        <v>5504</v>
      </c>
      <c r="BQ196" s="81" t="s">
        <v>4068</v>
      </c>
      <c r="BR196" s="81"/>
      <c r="BS196" s="81"/>
      <c r="BT196" s="81"/>
      <c r="BU196" s="313" t="s">
        <v>6467</v>
      </c>
      <c r="BV196" s="377" t="s">
        <v>8387</v>
      </c>
      <c r="BW196" s="313" t="s">
        <v>6471</v>
      </c>
      <c r="BX196" s="377" t="s">
        <v>8388</v>
      </c>
      <c r="BY196" s="93" t="str">
        <f t="shared" si="26"/>
        <v>MR305 NV, 18x9, +18mm Offset, 8x170, 130.81mm Centerbore, Matte Black</v>
      </c>
      <c r="BZ196" s="81" t="s">
        <v>3878</v>
      </c>
      <c r="CA196" s="81" t="s">
        <v>3879</v>
      </c>
      <c r="CB196" s="81" t="str">
        <f t="shared" si="27"/>
        <v>STREET (3XX)</v>
      </c>
    </row>
    <row r="197" spans="1:80" s="38" customFormat="1" ht="15" customHeight="1">
      <c r="A197" s="22">
        <f t="shared" si="21"/>
        <v>195</v>
      </c>
      <c r="B197" s="99" t="s">
        <v>84</v>
      </c>
      <c r="C197" s="99" t="s">
        <v>1072</v>
      </c>
      <c r="D197" s="5" t="s">
        <v>2354</v>
      </c>
      <c r="E197" s="91" t="str">
        <f>CONCATENATE(LEFT(D197,5),VLOOKUP(CONCATENATE(N197,"x",O197),'PART NUMBER GUIDE'!$B$9:$C$49,2,FALSE),VLOOKUP(CONCATENATE(P197, V197), 'PART NUMBER GUIDE'!$Q$6:$R$91, 2, FALSE),VLOOKUP(Y197,'PART NUMBER GUIDE'!$J$8:$K$43,2, FALSE),IF(U197="N/A",IF(ABS(S197)&lt;10,"0"&amp;ABS(S197),ABS(S197)),CONCATENATE(LEFT(U197,1),RIGHT(U197,1))), F197, G197)</f>
        <v>MR30589087818</v>
      </c>
      <c r="F197" s="90"/>
      <c r="G197" s="90"/>
      <c r="H197" s="79" t="s">
        <v>5878</v>
      </c>
      <c r="I197" s="318">
        <v>44596</v>
      </c>
      <c r="J197" s="85" t="s">
        <v>1265</v>
      </c>
      <c r="K197" s="342">
        <v>369</v>
      </c>
      <c r="L197" s="92">
        <f t="shared" si="22"/>
        <v>369</v>
      </c>
      <c r="M197" s="344"/>
      <c r="N197" s="5">
        <v>18</v>
      </c>
      <c r="O197" s="8">
        <v>9</v>
      </c>
      <c r="P197" s="99" t="str">
        <f t="shared" si="23"/>
        <v>8x170</v>
      </c>
      <c r="Q197" s="3">
        <v>8</v>
      </c>
      <c r="R197" s="3">
        <v>170</v>
      </c>
      <c r="S197" s="3">
        <v>18</v>
      </c>
      <c r="T197" s="16">
        <v>5.75</v>
      </c>
      <c r="U197" s="100" t="s">
        <v>85</v>
      </c>
      <c r="V197" s="16">
        <v>130.81</v>
      </c>
      <c r="W197" s="8">
        <v>32.409999999999997</v>
      </c>
      <c r="X197" s="51">
        <v>3640</v>
      </c>
      <c r="Y197" s="78" t="s">
        <v>5693</v>
      </c>
      <c r="Z197" s="78" t="s">
        <v>2992</v>
      </c>
      <c r="AA197" s="51" t="str">
        <f t="shared" si="24"/>
        <v>18x9, 8x170, 18 OS</v>
      </c>
      <c r="AB197" s="80" t="s">
        <v>1851</v>
      </c>
      <c r="AC197" s="89">
        <f>_xlfn.IFNA(VLOOKUP(AB197,ACCESSORIES!F:J,5,FALSE),"N/A")</f>
        <v>33</v>
      </c>
      <c r="AD197" s="87" t="s">
        <v>85</v>
      </c>
      <c r="AE197" s="99" t="s">
        <v>85</v>
      </c>
      <c r="AF197" s="3" t="s">
        <v>3005</v>
      </c>
      <c r="AG197" s="80" t="s">
        <v>1938</v>
      </c>
      <c r="AH197" s="9">
        <f>_xlfn.IFNA(VLOOKUP(AG197,ACCESSORIES!F:J,5,FALSE),"N/A")</f>
        <v>1.1000000000000001</v>
      </c>
      <c r="AI197" s="99" t="s">
        <v>266</v>
      </c>
      <c r="AJ197" s="99" t="s">
        <v>85</v>
      </c>
      <c r="AK197" s="40" t="str">
        <f>_xlfn.IFNA(VLOOKUP(AJ197,ACCESSORIES!F:J,5,FALSE),"N/A")</f>
        <v>N/A</v>
      </c>
      <c r="AL197" s="99" t="s">
        <v>85</v>
      </c>
      <c r="AM197" s="99">
        <v>16.2</v>
      </c>
      <c r="AN197" s="99">
        <v>200</v>
      </c>
      <c r="AO197" s="25">
        <v>0</v>
      </c>
      <c r="AP197" s="25">
        <v>0</v>
      </c>
      <c r="AQ197" s="25">
        <v>36</v>
      </c>
      <c r="AR197" s="25">
        <v>44</v>
      </c>
      <c r="AS197" s="25">
        <v>219.7</v>
      </c>
      <c r="AT197" s="101">
        <v>212.6</v>
      </c>
      <c r="AU197" s="100">
        <v>128</v>
      </c>
      <c r="AV197" s="389">
        <v>97.7</v>
      </c>
      <c r="AW197" s="389">
        <v>107</v>
      </c>
      <c r="AX197" s="54">
        <v>35</v>
      </c>
      <c r="AY197" s="99" t="s">
        <v>85</v>
      </c>
      <c r="AZ197" s="98" t="str">
        <f>_xlfn.IFNA(VLOOKUP(AY197,ACCESSORIES!F:J,5,FALSE),"N/A")</f>
        <v>N/A</v>
      </c>
      <c r="BA197" s="99" t="s">
        <v>85</v>
      </c>
      <c r="BB197" s="98" t="str">
        <f>_xlfn.IFNA(VLOOKUP(BA197,ACCESSORIES!F:J,5,FALSE),"N/A")</f>
        <v>N/A</v>
      </c>
      <c r="BC197" s="77">
        <v>37.221378598880165</v>
      </c>
      <c r="BD197" s="56">
        <v>21.141732283464599</v>
      </c>
      <c r="BE197" s="56">
        <v>21.141732283464599</v>
      </c>
      <c r="BF197" s="56">
        <v>11.929133858267701</v>
      </c>
      <c r="BG197" s="378">
        <f t="shared" si="25"/>
        <v>8.7375807000000152E-2</v>
      </c>
      <c r="BH197" s="80">
        <v>36</v>
      </c>
      <c r="BI197" s="114" t="s">
        <v>3532</v>
      </c>
      <c r="BJ197" s="50" t="s">
        <v>4050</v>
      </c>
      <c r="BK197" s="81" t="s">
        <v>4066</v>
      </c>
      <c r="BL197" s="81" t="s">
        <v>4836</v>
      </c>
      <c r="BM197" s="81" t="s">
        <v>5506</v>
      </c>
      <c r="BN197" s="81" t="s">
        <v>5507</v>
      </c>
      <c r="BO197" s="81" t="s">
        <v>5477</v>
      </c>
      <c r="BP197" s="81" t="s">
        <v>5504</v>
      </c>
      <c r="BQ197" s="81" t="s">
        <v>4068</v>
      </c>
      <c r="BR197" s="81"/>
      <c r="BS197" s="81"/>
      <c r="BT197" s="81"/>
      <c r="BU197" s="313" t="s">
        <v>6465</v>
      </c>
      <c r="BV197" s="377" t="s">
        <v>8339</v>
      </c>
      <c r="BW197" s="313" t="s">
        <v>6457</v>
      </c>
      <c r="BX197" s="377" t="s">
        <v>8340</v>
      </c>
      <c r="BY197" s="93" t="str">
        <f t="shared" si="26"/>
        <v>MR305 NV, 18x9, +18mm Offset, 8x170, 130.81mm Centerbore, Titanium - Matte Black Lip</v>
      </c>
      <c r="BZ197" s="81" t="s">
        <v>3878</v>
      </c>
      <c r="CA197" s="81" t="s">
        <v>3879</v>
      </c>
      <c r="CB197" s="81" t="str">
        <f t="shared" si="27"/>
        <v>STREET (3XX)</v>
      </c>
    </row>
    <row r="198" spans="1:80" s="38" customFormat="1" ht="15" customHeight="1">
      <c r="A198" s="22">
        <f t="shared" si="21"/>
        <v>196</v>
      </c>
      <c r="B198" s="99" t="s">
        <v>84</v>
      </c>
      <c r="C198" s="99" t="s">
        <v>1072</v>
      </c>
      <c r="D198" s="5" t="s">
        <v>2354</v>
      </c>
      <c r="E198" s="91" t="str">
        <f>CONCATENATE(LEFT(D198,5),VLOOKUP(CONCATENATE(N198,"x",O198),'PART NUMBER GUIDE'!$B$9:$C$49,2,FALSE),VLOOKUP(CONCATENATE(P198, V198), 'PART NUMBER GUIDE'!$Q$6:$R$91, 2, FALSE),VLOOKUP(Y198,'PART NUMBER GUIDE'!$J$8:$K$43,2, FALSE),IF(U198="N/A",IF(ABS(S198)&lt;10,"0"&amp;ABS(S198),ABS(S198)),CONCATENATE(LEFT(U198,1),RIGHT(U198,1))), F198, G198)</f>
        <v>MR30589087918</v>
      </c>
      <c r="F198" s="90"/>
      <c r="G198" s="90"/>
      <c r="H198" s="79" t="s">
        <v>1969</v>
      </c>
      <c r="I198" s="318">
        <v>41275</v>
      </c>
      <c r="J198" s="85" t="s">
        <v>1265</v>
      </c>
      <c r="K198" s="342">
        <v>369</v>
      </c>
      <c r="L198" s="92">
        <f t="shared" si="22"/>
        <v>369</v>
      </c>
      <c r="M198" s="344"/>
      <c r="N198" s="5">
        <v>18</v>
      </c>
      <c r="O198" s="8">
        <v>9</v>
      </c>
      <c r="P198" s="99" t="str">
        <f t="shared" si="23"/>
        <v>8x170</v>
      </c>
      <c r="Q198" s="3">
        <v>8</v>
      </c>
      <c r="R198" s="3">
        <v>170</v>
      </c>
      <c r="S198" s="3">
        <v>18</v>
      </c>
      <c r="T198" s="16">
        <v>5.75</v>
      </c>
      <c r="U198" s="100" t="s">
        <v>85</v>
      </c>
      <c r="V198" s="16">
        <v>130.81</v>
      </c>
      <c r="W198" s="8">
        <v>31.93</v>
      </c>
      <c r="X198" s="51">
        <v>3640</v>
      </c>
      <c r="Y198" s="78" t="s">
        <v>5463</v>
      </c>
      <c r="Z198" s="78" t="s">
        <v>2988</v>
      </c>
      <c r="AA198" s="51" t="str">
        <f t="shared" si="24"/>
        <v>18x9, 8x170, 18 OS</v>
      </c>
      <c r="AB198" s="80" t="s">
        <v>1851</v>
      </c>
      <c r="AC198" s="89">
        <f>_xlfn.IFNA(VLOOKUP(AB198,ACCESSORIES!F:J,5,FALSE),"N/A")</f>
        <v>33</v>
      </c>
      <c r="AD198" s="87" t="s">
        <v>85</v>
      </c>
      <c r="AE198" s="99" t="s">
        <v>85</v>
      </c>
      <c r="AF198" s="3" t="s">
        <v>3005</v>
      </c>
      <c r="AG198" s="80" t="s">
        <v>1938</v>
      </c>
      <c r="AH198" s="9">
        <f>_xlfn.IFNA(VLOOKUP(AG198,ACCESSORIES!F:J,5,FALSE),"N/A")</f>
        <v>1.1000000000000001</v>
      </c>
      <c r="AI198" s="99" t="s">
        <v>266</v>
      </c>
      <c r="AJ198" s="99" t="s">
        <v>85</v>
      </c>
      <c r="AK198" s="40" t="str">
        <f>_xlfn.IFNA(VLOOKUP(AJ198,ACCESSORIES!F:J,5,FALSE),"N/A")</f>
        <v>N/A</v>
      </c>
      <c r="AL198" s="99" t="s">
        <v>85</v>
      </c>
      <c r="AM198" s="99">
        <v>16.2</v>
      </c>
      <c r="AN198" s="99">
        <v>200</v>
      </c>
      <c r="AO198" s="25">
        <v>0</v>
      </c>
      <c r="AP198" s="25">
        <v>0</v>
      </c>
      <c r="AQ198" s="25">
        <v>36</v>
      </c>
      <c r="AR198" s="25">
        <v>44</v>
      </c>
      <c r="AS198" s="25">
        <v>219.7</v>
      </c>
      <c r="AT198" s="101">
        <v>212.6</v>
      </c>
      <c r="AU198" s="100">
        <v>128</v>
      </c>
      <c r="AV198" s="54">
        <v>97.7</v>
      </c>
      <c r="AW198" s="54">
        <v>107</v>
      </c>
      <c r="AX198" s="54">
        <v>35</v>
      </c>
      <c r="AY198" s="99" t="s">
        <v>85</v>
      </c>
      <c r="AZ198" s="98" t="str">
        <f>_xlfn.IFNA(VLOOKUP(AY198,ACCESSORIES!F:J,5,FALSE),"N/A")</f>
        <v>N/A</v>
      </c>
      <c r="BA198" s="99" t="s">
        <v>85</v>
      </c>
      <c r="BB198" s="98" t="str">
        <f>_xlfn.IFNA(VLOOKUP(BA198,ACCESSORIES!F:J,5,FALSE),"N/A")</f>
        <v>N/A</v>
      </c>
      <c r="BC198" s="77">
        <v>37.111147467787731</v>
      </c>
      <c r="BD198" s="56">
        <v>21.141732283464599</v>
      </c>
      <c r="BE198" s="56">
        <v>21.141732283464599</v>
      </c>
      <c r="BF198" s="56">
        <v>11.929133858267701</v>
      </c>
      <c r="BG198" s="378">
        <f t="shared" si="25"/>
        <v>8.7375807000000152E-2</v>
      </c>
      <c r="BH198" s="80">
        <v>36</v>
      </c>
      <c r="BI198" s="114" t="s">
        <v>3532</v>
      </c>
      <c r="BJ198" s="50" t="s">
        <v>4050</v>
      </c>
      <c r="BK198" s="81" t="s">
        <v>4066</v>
      </c>
      <c r="BL198" s="81" t="s">
        <v>4836</v>
      </c>
      <c r="BM198" s="81" t="s">
        <v>5506</v>
      </c>
      <c r="BN198" s="81" t="s">
        <v>5507</v>
      </c>
      <c r="BO198" s="81" t="s">
        <v>5477</v>
      </c>
      <c r="BP198" s="81" t="s">
        <v>5504</v>
      </c>
      <c r="BQ198" s="81" t="s">
        <v>4068</v>
      </c>
      <c r="BR198" s="81"/>
      <c r="BS198" s="81"/>
      <c r="BT198" s="81"/>
      <c r="BU198" s="313" t="s">
        <v>6460</v>
      </c>
      <c r="BV198" s="377" t="s">
        <v>8190</v>
      </c>
      <c r="BW198" s="313" t="s">
        <v>6458</v>
      </c>
      <c r="BX198" s="377" t="s">
        <v>8191</v>
      </c>
      <c r="BY198" s="93" t="str">
        <f t="shared" si="26"/>
        <v>MR305 NV, 18x9, +18mm Offset, 8x170, 130.81mm Centerbore, Method Bronze - Matte Black Lip</v>
      </c>
      <c r="BZ198" s="81" t="s">
        <v>3878</v>
      </c>
      <c r="CA198" s="81" t="s">
        <v>3879</v>
      </c>
      <c r="CB198" s="81" t="str">
        <f t="shared" si="27"/>
        <v>STREET (3XX)</v>
      </c>
    </row>
    <row r="199" spans="1:80" s="38" customFormat="1" ht="15" customHeight="1">
      <c r="A199" s="22">
        <f t="shared" si="21"/>
        <v>197</v>
      </c>
      <c r="B199" s="99" t="s">
        <v>84</v>
      </c>
      <c r="C199" s="99" t="s">
        <v>1072</v>
      </c>
      <c r="D199" s="5" t="s">
        <v>2354</v>
      </c>
      <c r="E199" s="91" t="str">
        <f>CONCATENATE(LEFT(D199,5),VLOOKUP(CONCATENATE(N199,"x",O199),'PART NUMBER GUIDE'!$B$9:$C$49,2,FALSE),VLOOKUP(CONCATENATE(P199, V199), 'PART NUMBER GUIDE'!$Q$6:$R$91, 2, FALSE),VLOOKUP(Y199,'PART NUMBER GUIDE'!$J$8:$K$43,2, FALSE),IF(U199="N/A",IF(ABS(S199)&lt;10,"0"&amp;ABS(S199),ABS(S199)),CONCATENATE(LEFT(U199,1),RIGHT(U199,1))), F199, G199)</f>
        <v>MR30589087512N</v>
      </c>
      <c r="F199" s="90" t="s">
        <v>2224</v>
      </c>
      <c r="G199" s="90"/>
      <c r="H199" s="79" t="s">
        <v>504</v>
      </c>
      <c r="I199" s="318">
        <v>41275</v>
      </c>
      <c r="J199" s="85" t="s">
        <v>1265</v>
      </c>
      <c r="K199" s="342">
        <v>339</v>
      </c>
      <c r="L199" s="92">
        <f t="shared" si="22"/>
        <v>339</v>
      </c>
      <c r="M199" s="344"/>
      <c r="N199" s="5">
        <v>18</v>
      </c>
      <c r="O199" s="8">
        <v>9</v>
      </c>
      <c r="P199" s="99" t="str">
        <f t="shared" si="23"/>
        <v>8x170</v>
      </c>
      <c r="Q199" s="3">
        <v>8</v>
      </c>
      <c r="R199" s="3">
        <v>170</v>
      </c>
      <c r="S199" s="3">
        <v>-12</v>
      </c>
      <c r="T199" s="16">
        <v>4.5</v>
      </c>
      <c r="U199" s="100" t="s">
        <v>85</v>
      </c>
      <c r="V199" s="16">
        <v>130.81</v>
      </c>
      <c r="W199" s="8">
        <v>33.99</v>
      </c>
      <c r="X199" s="51">
        <v>3640</v>
      </c>
      <c r="Y199" s="78" t="s">
        <v>2294</v>
      </c>
      <c r="Z199" s="79" t="s">
        <v>2987</v>
      </c>
      <c r="AA199" s="51" t="str">
        <f t="shared" si="24"/>
        <v>18x9, 8x170, -12 OS</v>
      </c>
      <c r="AB199" s="80" t="s">
        <v>1851</v>
      </c>
      <c r="AC199" s="89">
        <f>_xlfn.IFNA(VLOOKUP(AB199,ACCESSORIES!F:J,5,FALSE),"N/A")</f>
        <v>33</v>
      </c>
      <c r="AD199" s="87" t="s">
        <v>85</v>
      </c>
      <c r="AE199" s="80" t="s">
        <v>85</v>
      </c>
      <c r="AF199" s="3" t="s">
        <v>3005</v>
      </c>
      <c r="AG199" s="80" t="s">
        <v>1938</v>
      </c>
      <c r="AH199" s="9">
        <f>_xlfn.IFNA(VLOOKUP(AG199,ACCESSORIES!F:J,5,FALSE),"N/A")</f>
        <v>1.1000000000000001</v>
      </c>
      <c r="AI199" s="99" t="s">
        <v>266</v>
      </c>
      <c r="AJ199" s="99" t="s">
        <v>85</v>
      </c>
      <c r="AK199" s="40" t="str">
        <f>_xlfn.IFNA(VLOOKUP(AJ199,ACCESSORIES!F:J,5,FALSE),"N/A")</f>
        <v>N/A</v>
      </c>
      <c r="AL199" s="99" t="s">
        <v>85</v>
      </c>
      <c r="AM199" s="99">
        <v>16.2</v>
      </c>
      <c r="AN199" s="99">
        <v>200</v>
      </c>
      <c r="AO199" s="25">
        <v>0</v>
      </c>
      <c r="AP199" s="25">
        <v>0</v>
      </c>
      <c r="AQ199" s="25">
        <v>46</v>
      </c>
      <c r="AR199" s="25">
        <v>60.4</v>
      </c>
      <c r="AS199" s="25">
        <v>220.9</v>
      </c>
      <c r="AT199" s="101">
        <v>216.5</v>
      </c>
      <c r="AU199" s="100">
        <v>128</v>
      </c>
      <c r="AV199" s="54">
        <v>97.7</v>
      </c>
      <c r="AW199" s="54">
        <v>107</v>
      </c>
      <c r="AX199" s="54">
        <v>37</v>
      </c>
      <c r="AY199" s="99" t="s">
        <v>85</v>
      </c>
      <c r="AZ199" s="98" t="str">
        <f>_xlfn.IFNA(VLOOKUP(AY199,ACCESSORIES!F:J,5,FALSE),"N/A")</f>
        <v>N/A</v>
      </c>
      <c r="BA199" s="99" t="s">
        <v>85</v>
      </c>
      <c r="BB199" s="98" t="str">
        <f>_xlfn.IFNA(VLOOKUP(BA199,ACCESSORIES!F:J,5,FALSE),"N/A")</f>
        <v>N/A</v>
      </c>
      <c r="BC199" s="77">
        <v>38.617639592717715</v>
      </c>
      <c r="BD199" s="56">
        <v>21.141732283464599</v>
      </c>
      <c r="BE199" s="56">
        <v>21.141732283464599</v>
      </c>
      <c r="BF199" s="56">
        <v>11.929133858267701</v>
      </c>
      <c r="BG199" s="378">
        <f t="shared" si="25"/>
        <v>8.7375807000000152E-2</v>
      </c>
      <c r="BH199" s="80">
        <v>36</v>
      </c>
      <c r="BI199" s="114" t="s">
        <v>3532</v>
      </c>
      <c r="BJ199" s="50" t="s">
        <v>4050</v>
      </c>
      <c r="BK199" s="81" t="s">
        <v>4066</v>
      </c>
      <c r="BL199" s="81" t="s">
        <v>4836</v>
      </c>
      <c r="BM199" s="81" t="s">
        <v>5506</v>
      </c>
      <c r="BN199" s="81" t="s">
        <v>5507</v>
      </c>
      <c r="BO199" s="81" t="s">
        <v>5477</v>
      </c>
      <c r="BP199" s="81" t="s">
        <v>5504</v>
      </c>
      <c r="BQ199" s="81" t="s">
        <v>4068</v>
      </c>
      <c r="BR199" s="81"/>
      <c r="BS199" s="81"/>
      <c r="BT199" s="81"/>
      <c r="BU199" s="313" t="s">
        <v>6467</v>
      </c>
      <c r="BV199" s="377" t="s">
        <v>8387</v>
      </c>
      <c r="BW199" s="313" t="s">
        <v>6471</v>
      </c>
      <c r="BX199" s="377" t="s">
        <v>8388</v>
      </c>
      <c r="BY199" s="93" t="str">
        <f t="shared" si="26"/>
        <v>MR305 NV, 18x9, -12mm Offset, 8x170, 130.81mm Centerbore, Matte Black</v>
      </c>
      <c r="BZ199" s="81" t="s">
        <v>3878</v>
      </c>
      <c r="CA199" s="81" t="s">
        <v>3879</v>
      </c>
      <c r="CB199" s="81" t="str">
        <f t="shared" si="27"/>
        <v>STREET (3XX)</v>
      </c>
    </row>
    <row r="200" spans="1:80" s="38" customFormat="1" ht="15" customHeight="1">
      <c r="A200" s="22">
        <f t="shared" si="21"/>
        <v>198</v>
      </c>
      <c r="B200" s="99" t="s">
        <v>84</v>
      </c>
      <c r="C200" s="99" t="s">
        <v>1072</v>
      </c>
      <c r="D200" s="5" t="s">
        <v>2354</v>
      </c>
      <c r="E200" s="91" t="str">
        <f>CONCATENATE(LEFT(D200,5),VLOOKUP(CONCATENATE(N200,"x",O200),'PART NUMBER GUIDE'!$B$9:$C$49,2,FALSE),VLOOKUP(CONCATENATE(P200, V200), 'PART NUMBER GUIDE'!$Q$6:$R$91, 2, FALSE),VLOOKUP(Y200,'PART NUMBER GUIDE'!$J$8:$K$43,2, FALSE),IF(U200="N/A",IF(ABS(S200)&lt;10,"0"&amp;ABS(S200),ABS(S200)),CONCATENATE(LEFT(U200,1),RIGHT(U200,1))), F200, G200)</f>
        <v>MR30529055518</v>
      </c>
      <c r="F200" s="90"/>
      <c r="G200" s="90"/>
      <c r="H200" s="88" t="s">
        <v>1045</v>
      </c>
      <c r="I200" s="318">
        <v>41275</v>
      </c>
      <c r="J200" s="85" t="s">
        <v>1265</v>
      </c>
      <c r="K200" s="342">
        <v>379</v>
      </c>
      <c r="L200" s="92">
        <f t="shared" si="22"/>
        <v>379</v>
      </c>
      <c r="M200" s="344"/>
      <c r="N200" s="81">
        <v>20</v>
      </c>
      <c r="O200" s="8">
        <v>9</v>
      </c>
      <c r="P200" s="99" t="str">
        <f t="shared" si="23"/>
        <v>5x5.5</v>
      </c>
      <c r="Q200" s="81">
        <v>5</v>
      </c>
      <c r="R200" s="81">
        <v>5.5</v>
      </c>
      <c r="S200" s="81">
        <v>18</v>
      </c>
      <c r="T200" s="16">
        <v>5.75</v>
      </c>
      <c r="U200" s="100" t="s">
        <v>85</v>
      </c>
      <c r="V200" s="16">
        <v>108</v>
      </c>
      <c r="W200" s="83">
        <v>38.29</v>
      </c>
      <c r="X200" s="51">
        <v>2650</v>
      </c>
      <c r="Y200" s="78" t="s">
        <v>2294</v>
      </c>
      <c r="Z200" s="79" t="s">
        <v>2987</v>
      </c>
      <c r="AA200" s="51" t="str">
        <f t="shared" si="24"/>
        <v>20x9, 5x5.5, 18 OS</v>
      </c>
      <c r="AB200" s="80" t="s">
        <v>1597</v>
      </c>
      <c r="AC200" s="89">
        <f>_xlfn.IFNA(VLOOKUP(AB200,ACCESSORIES!F:J,5,FALSE),"N/A")</f>
        <v>33</v>
      </c>
      <c r="AD200" s="87" t="s">
        <v>85</v>
      </c>
      <c r="AE200" s="80" t="s">
        <v>85</v>
      </c>
      <c r="AF200" s="99" t="s">
        <v>3001</v>
      </c>
      <c r="AG200" s="80" t="s">
        <v>1938</v>
      </c>
      <c r="AH200" s="9">
        <f>_xlfn.IFNA(VLOOKUP(AG200,ACCESSORIES!F:J,5,FALSE),"N/A")</f>
        <v>1.1000000000000001</v>
      </c>
      <c r="AI200" s="99" t="s">
        <v>266</v>
      </c>
      <c r="AJ200" s="3" t="s">
        <v>85</v>
      </c>
      <c r="AK200" s="40" t="str">
        <f>_xlfn.IFNA(VLOOKUP(AJ200,ACCESSORIES!F:J,5,FALSE),"N/A")</f>
        <v>N/A</v>
      </c>
      <c r="AL200" s="99" t="s">
        <v>85</v>
      </c>
      <c r="AM200" s="99">
        <v>16.2</v>
      </c>
      <c r="AN200" s="99">
        <v>170</v>
      </c>
      <c r="AO200" s="25">
        <v>3</v>
      </c>
      <c r="AP200" s="25">
        <v>22</v>
      </c>
      <c r="AQ200" s="25">
        <v>21</v>
      </c>
      <c r="AR200" s="25">
        <v>30</v>
      </c>
      <c r="AS200" s="25">
        <v>243</v>
      </c>
      <c r="AT200" s="101">
        <v>234</v>
      </c>
      <c r="AU200" s="100">
        <v>107</v>
      </c>
      <c r="AV200" s="54">
        <v>41</v>
      </c>
      <c r="AW200" s="54">
        <v>74</v>
      </c>
      <c r="AX200" s="54">
        <v>36</v>
      </c>
      <c r="AY200" s="99" t="s">
        <v>85</v>
      </c>
      <c r="AZ200" s="98" t="str">
        <f>_xlfn.IFNA(VLOOKUP(AY200,ACCESSORIES!F:J,5,FALSE),"N/A")</f>
        <v>N/A</v>
      </c>
      <c r="BA200" s="99" t="s">
        <v>85</v>
      </c>
      <c r="BB200" s="98" t="str">
        <f>_xlfn.IFNA(VLOOKUP(BA200,ACCESSORIES!F:J,5,FALSE),"N/A")</f>
        <v>N/A</v>
      </c>
      <c r="BC200" s="77">
        <v>43.725015333334056</v>
      </c>
      <c r="BD200" s="56">
        <v>23.228346456692901</v>
      </c>
      <c r="BE200" s="56">
        <v>23.228346456692901</v>
      </c>
      <c r="BF200" s="56">
        <v>11.771653543307099</v>
      </c>
      <c r="BG200" s="378">
        <f t="shared" si="25"/>
        <v>0.10408189999999996</v>
      </c>
      <c r="BH200" s="81">
        <v>24</v>
      </c>
      <c r="BI200" s="114" t="s">
        <v>3532</v>
      </c>
      <c r="BJ200" s="50" t="s">
        <v>4050</v>
      </c>
      <c r="BK200" s="81" t="s">
        <v>4066</v>
      </c>
      <c r="BL200" s="81" t="s">
        <v>4836</v>
      </c>
      <c r="BM200" s="81" t="s">
        <v>5506</v>
      </c>
      <c r="BN200" s="81" t="s">
        <v>5507</v>
      </c>
      <c r="BO200" s="81" t="s">
        <v>5477</v>
      </c>
      <c r="BP200" s="81" t="s">
        <v>5504</v>
      </c>
      <c r="BQ200" s="81" t="s">
        <v>4068</v>
      </c>
      <c r="BR200" s="81"/>
      <c r="BS200" s="81"/>
      <c r="BT200" s="81"/>
      <c r="BU200" s="313" t="s">
        <v>6466</v>
      </c>
      <c r="BV200" s="377" t="s">
        <v>8479</v>
      </c>
      <c r="BW200" s="313" t="s">
        <v>6468</v>
      </c>
      <c r="BX200" s="377" t="s">
        <v>8480</v>
      </c>
      <c r="BY200" s="93" t="str">
        <f t="shared" si="26"/>
        <v>MR305 NV, 20x9, +18mm Offset, 5x5.5, 108mm Centerbore, Matte Black</v>
      </c>
      <c r="BZ200" s="81" t="s">
        <v>3878</v>
      </c>
      <c r="CA200" s="81" t="s">
        <v>3879</v>
      </c>
      <c r="CB200" s="81" t="str">
        <f t="shared" si="27"/>
        <v>STREET (3XX)</v>
      </c>
    </row>
    <row r="201" spans="1:80" s="38" customFormat="1" ht="15" customHeight="1">
      <c r="A201" s="22">
        <f t="shared" si="21"/>
        <v>199</v>
      </c>
      <c r="B201" s="99" t="s">
        <v>84</v>
      </c>
      <c r="C201" s="99" t="s">
        <v>1072</v>
      </c>
      <c r="D201" s="5" t="s">
        <v>2354</v>
      </c>
      <c r="E201" s="91" t="str">
        <f>CONCATENATE(LEFT(D201,5),VLOOKUP(CONCATENATE(N201,"x",O201),'PART NUMBER GUIDE'!$B$9:$C$49,2,FALSE),VLOOKUP(CONCATENATE(P201, V201), 'PART NUMBER GUIDE'!$Q$6:$R$91, 2, FALSE),VLOOKUP(Y201,'PART NUMBER GUIDE'!$J$8:$K$43,2, FALSE),IF(U201="N/A",IF(ABS(S201)&lt;10,"0"&amp;ABS(S201),ABS(S201)),CONCATENATE(LEFT(U201,1),RIGHT(U201,1))), F201, G201)</f>
        <v>MR30529016518</v>
      </c>
      <c r="F201" s="90"/>
      <c r="G201" s="90"/>
      <c r="H201" s="79" t="s">
        <v>439</v>
      </c>
      <c r="I201" s="318">
        <v>41275</v>
      </c>
      <c r="J201" s="85" t="s">
        <v>1265</v>
      </c>
      <c r="K201" s="342">
        <v>379</v>
      </c>
      <c r="L201" s="92">
        <f t="shared" si="22"/>
        <v>379</v>
      </c>
      <c r="M201" s="344"/>
      <c r="N201" s="5">
        <v>20</v>
      </c>
      <c r="O201" s="8">
        <v>9</v>
      </c>
      <c r="P201" s="99" t="str">
        <f t="shared" si="23"/>
        <v>6x135</v>
      </c>
      <c r="Q201" s="3">
        <v>6</v>
      </c>
      <c r="R201" s="3">
        <v>135</v>
      </c>
      <c r="S201" s="3">
        <v>18</v>
      </c>
      <c r="T201" s="16">
        <v>5.75</v>
      </c>
      <c r="U201" s="100" t="s">
        <v>85</v>
      </c>
      <c r="V201" s="16">
        <v>94</v>
      </c>
      <c r="W201" s="8">
        <v>38.619999999999997</v>
      </c>
      <c r="X201" s="51">
        <v>2650</v>
      </c>
      <c r="Y201" s="78" t="s">
        <v>2294</v>
      </c>
      <c r="Z201" s="79" t="s">
        <v>2987</v>
      </c>
      <c r="AA201" s="51" t="str">
        <f t="shared" si="24"/>
        <v>20x9, 6x135, 18 OS</v>
      </c>
      <c r="AB201" s="80" t="s">
        <v>1593</v>
      </c>
      <c r="AC201" s="89">
        <f>_xlfn.IFNA(VLOOKUP(AB201,ACCESSORIES!F:J,5,FALSE),"N/A")</f>
        <v>33</v>
      </c>
      <c r="AD201" s="87" t="s">
        <v>85</v>
      </c>
      <c r="AE201" s="99" t="s">
        <v>85</v>
      </c>
      <c r="AF201" s="80" t="s">
        <v>3000</v>
      </c>
      <c r="AG201" s="80" t="s">
        <v>1938</v>
      </c>
      <c r="AH201" s="9">
        <f>_xlfn.IFNA(VLOOKUP(AG201,ACCESSORIES!F:J,5,FALSE),"N/A")</f>
        <v>1.1000000000000001</v>
      </c>
      <c r="AI201" s="99" t="s">
        <v>266</v>
      </c>
      <c r="AJ201" s="99" t="s">
        <v>85</v>
      </c>
      <c r="AK201" s="40" t="str">
        <f>_xlfn.IFNA(VLOOKUP(AJ201,ACCESSORIES!F:J,5,FALSE),"N/A")</f>
        <v>N/A</v>
      </c>
      <c r="AL201" s="99" t="s">
        <v>85</v>
      </c>
      <c r="AM201" s="99">
        <v>16.2</v>
      </c>
      <c r="AN201" s="99">
        <v>170</v>
      </c>
      <c r="AO201" s="101">
        <v>6</v>
      </c>
      <c r="AP201" s="101">
        <v>15.8</v>
      </c>
      <c r="AQ201" s="25">
        <v>21.9</v>
      </c>
      <c r="AR201" s="101">
        <v>28.9</v>
      </c>
      <c r="AS201" s="25">
        <v>243.4</v>
      </c>
      <c r="AT201" s="101">
        <v>234.6</v>
      </c>
      <c r="AU201" s="100">
        <v>88.2</v>
      </c>
      <c r="AV201" s="54">
        <v>52.7</v>
      </c>
      <c r="AW201" s="54">
        <v>75</v>
      </c>
      <c r="AX201" s="54">
        <v>36</v>
      </c>
      <c r="AY201" s="99" t="s">
        <v>85</v>
      </c>
      <c r="AZ201" s="98" t="str">
        <f>_xlfn.IFNA(VLOOKUP(AY201,ACCESSORIES!F:J,5,FALSE),"N/A")</f>
        <v>N/A</v>
      </c>
      <c r="BA201" s="99" t="s">
        <v>85</v>
      </c>
      <c r="BB201" s="98" t="str">
        <f>_xlfn.IFNA(VLOOKUP(BA201,ACCESSORIES!F:J,5,FALSE),"N/A")</f>
        <v>N/A</v>
      </c>
      <c r="BC201" s="77">
        <v>44.202683568067954</v>
      </c>
      <c r="BD201" s="56">
        <v>23.228346456692901</v>
      </c>
      <c r="BE201" s="56">
        <v>23.228346456692901</v>
      </c>
      <c r="BF201" s="56">
        <v>11.771653543307099</v>
      </c>
      <c r="BG201" s="378">
        <f t="shared" si="25"/>
        <v>0.10408189999999996</v>
      </c>
      <c r="BH201" s="80">
        <v>24</v>
      </c>
      <c r="BI201" s="114" t="s">
        <v>3532</v>
      </c>
      <c r="BJ201" s="50" t="s">
        <v>4050</v>
      </c>
      <c r="BK201" s="81" t="s">
        <v>4066</v>
      </c>
      <c r="BL201" s="81" t="s">
        <v>4836</v>
      </c>
      <c r="BM201" s="81" t="s">
        <v>5506</v>
      </c>
      <c r="BN201" s="81" t="s">
        <v>5507</v>
      </c>
      <c r="BO201" s="81" t="s">
        <v>5477</v>
      </c>
      <c r="BP201" s="81" t="s">
        <v>5504</v>
      </c>
      <c r="BQ201" s="81" t="s">
        <v>4068</v>
      </c>
      <c r="BR201" s="81"/>
      <c r="BS201" s="81"/>
      <c r="BT201" s="81"/>
      <c r="BU201" s="313" t="s">
        <v>6469</v>
      </c>
      <c r="BV201" s="377" t="s">
        <v>8180</v>
      </c>
      <c r="BW201" s="313" t="s">
        <v>6470</v>
      </c>
      <c r="BX201" s="377" t="s">
        <v>8181</v>
      </c>
      <c r="BY201" s="93" t="str">
        <f t="shared" si="26"/>
        <v>MR305 NV, 20x9, +18mm Offset, 6x135, 94mm Centerbore, Matte Black</v>
      </c>
      <c r="BZ201" s="81" t="s">
        <v>3878</v>
      </c>
      <c r="CA201" s="81" t="s">
        <v>3879</v>
      </c>
      <c r="CB201" s="81" t="str">
        <f t="shared" si="27"/>
        <v>STREET (3XX)</v>
      </c>
    </row>
    <row r="202" spans="1:80" s="38" customFormat="1" ht="15" customHeight="1">
      <c r="A202" s="22">
        <f t="shared" si="21"/>
        <v>200</v>
      </c>
      <c r="B202" s="99" t="s">
        <v>84</v>
      </c>
      <c r="C202" s="99" t="s">
        <v>1072</v>
      </c>
      <c r="D202" s="5" t="s">
        <v>2354</v>
      </c>
      <c r="E202" s="91" t="str">
        <f>CONCATENATE(LEFT(D202,5),VLOOKUP(CONCATENATE(N202,"x",O202),'PART NUMBER GUIDE'!$B$9:$C$49,2,FALSE),VLOOKUP(CONCATENATE(P202, V202), 'PART NUMBER GUIDE'!$Q$6:$R$91, 2, FALSE),VLOOKUP(Y202,'PART NUMBER GUIDE'!$J$8:$K$43,2, FALSE),IF(U202="N/A",IF(ABS(S202)&lt;10,"0"&amp;ABS(S202),ABS(S202)),CONCATENATE(LEFT(U202,1),RIGHT(U202,1))), F202, G202)</f>
        <v>MR30529016918</v>
      </c>
      <c r="F202" s="90"/>
      <c r="G202" s="90"/>
      <c r="H202" s="79" t="s">
        <v>440</v>
      </c>
      <c r="I202" s="318">
        <v>41275</v>
      </c>
      <c r="J202" s="85" t="s">
        <v>1265</v>
      </c>
      <c r="K202" s="342">
        <v>399</v>
      </c>
      <c r="L202" s="92">
        <f t="shared" si="22"/>
        <v>399</v>
      </c>
      <c r="M202" s="344"/>
      <c r="N202" s="5">
        <v>20</v>
      </c>
      <c r="O202" s="8">
        <v>9</v>
      </c>
      <c r="P202" s="99" t="str">
        <f t="shared" si="23"/>
        <v>6x135</v>
      </c>
      <c r="Q202" s="3">
        <v>6</v>
      </c>
      <c r="R202" s="3">
        <v>135</v>
      </c>
      <c r="S202" s="3">
        <v>18</v>
      </c>
      <c r="T202" s="16">
        <v>5.75</v>
      </c>
      <c r="U202" s="100" t="s">
        <v>85</v>
      </c>
      <c r="V202" s="16">
        <v>94</v>
      </c>
      <c r="W202" s="8">
        <v>38.1</v>
      </c>
      <c r="X202" s="51">
        <v>2650</v>
      </c>
      <c r="Y202" s="78" t="s">
        <v>5463</v>
      </c>
      <c r="Z202" s="78" t="s">
        <v>2988</v>
      </c>
      <c r="AA202" s="51" t="str">
        <f t="shared" si="24"/>
        <v>20x9, 6x135, 18 OS</v>
      </c>
      <c r="AB202" s="80" t="s">
        <v>1593</v>
      </c>
      <c r="AC202" s="89">
        <f>_xlfn.IFNA(VLOOKUP(AB202,ACCESSORIES!F:J,5,FALSE),"N/A")</f>
        <v>33</v>
      </c>
      <c r="AD202" s="87" t="s">
        <v>85</v>
      </c>
      <c r="AE202" s="99" t="s">
        <v>85</v>
      </c>
      <c r="AF202" s="80" t="s">
        <v>3000</v>
      </c>
      <c r="AG202" s="80" t="s">
        <v>1938</v>
      </c>
      <c r="AH202" s="9">
        <f>_xlfn.IFNA(VLOOKUP(AG202,ACCESSORIES!F:J,5,FALSE),"N/A")</f>
        <v>1.1000000000000001</v>
      </c>
      <c r="AI202" s="99" t="s">
        <v>266</v>
      </c>
      <c r="AJ202" s="99" t="s">
        <v>85</v>
      </c>
      <c r="AK202" s="40" t="str">
        <f>_xlfn.IFNA(VLOOKUP(AJ202,ACCESSORIES!F:J,5,FALSE),"N/A")</f>
        <v>N/A</v>
      </c>
      <c r="AL202" s="99" t="s">
        <v>85</v>
      </c>
      <c r="AM202" s="99">
        <v>16.2</v>
      </c>
      <c r="AN202" s="99">
        <v>170</v>
      </c>
      <c r="AO202" s="101">
        <v>6</v>
      </c>
      <c r="AP202" s="101">
        <v>15.8</v>
      </c>
      <c r="AQ202" s="25">
        <v>21.9</v>
      </c>
      <c r="AR202" s="101">
        <v>28.9</v>
      </c>
      <c r="AS202" s="25">
        <v>243.4</v>
      </c>
      <c r="AT202" s="101">
        <v>234.6</v>
      </c>
      <c r="AU202" s="100">
        <v>88.2</v>
      </c>
      <c r="AV202" s="54">
        <v>52.7</v>
      </c>
      <c r="AW202" s="54">
        <v>75</v>
      </c>
      <c r="AX202" s="54">
        <v>36</v>
      </c>
      <c r="AY202" s="99" t="s">
        <v>85</v>
      </c>
      <c r="AZ202" s="98" t="str">
        <f>_xlfn.IFNA(VLOOKUP(AY202,ACCESSORIES!F:J,5,FALSE),"N/A")</f>
        <v>N/A</v>
      </c>
      <c r="BA202" s="99" t="s">
        <v>85</v>
      </c>
      <c r="BB202" s="98" t="str">
        <f>_xlfn.IFNA(VLOOKUP(BA202,ACCESSORIES!F:J,5,FALSE),"N/A")</f>
        <v>N/A</v>
      </c>
      <c r="BC202" s="77">
        <v>44.202683568067954</v>
      </c>
      <c r="BD202" s="56">
        <v>23.228346456692901</v>
      </c>
      <c r="BE202" s="56">
        <v>23.228346456692901</v>
      </c>
      <c r="BF202" s="56">
        <v>11.771653543307099</v>
      </c>
      <c r="BG202" s="378">
        <f t="shared" si="25"/>
        <v>0.10408189999999996</v>
      </c>
      <c r="BH202" s="80">
        <v>24</v>
      </c>
      <c r="BI202" s="114" t="s">
        <v>3532</v>
      </c>
      <c r="BJ202" s="50" t="s">
        <v>4050</v>
      </c>
      <c r="BK202" s="81" t="s">
        <v>4066</v>
      </c>
      <c r="BL202" s="81" t="s">
        <v>4836</v>
      </c>
      <c r="BM202" s="81" t="s">
        <v>5506</v>
      </c>
      <c r="BN202" s="81" t="s">
        <v>5507</v>
      </c>
      <c r="BO202" s="81" t="s">
        <v>5477</v>
      </c>
      <c r="BP202" s="81" t="s">
        <v>5504</v>
      </c>
      <c r="BQ202" s="81" t="s">
        <v>4068</v>
      </c>
      <c r="BR202" s="81"/>
      <c r="BS202" s="81"/>
      <c r="BT202" s="81"/>
      <c r="BU202" s="313" t="s">
        <v>6459</v>
      </c>
      <c r="BV202" s="377" t="s">
        <v>8534</v>
      </c>
      <c r="BW202" s="313" t="s">
        <v>6454</v>
      </c>
      <c r="BX202" s="377" t="s">
        <v>8535</v>
      </c>
      <c r="BY202" s="93" t="str">
        <f t="shared" si="26"/>
        <v>MR305 NV, 20x9, +18mm Offset, 6x135, 94mm Centerbore, Method Bronze - Matte Black Lip</v>
      </c>
      <c r="BZ202" s="81" t="s">
        <v>3878</v>
      </c>
      <c r="CA202" s="81" t="s">
        <v>3879</v>
      </c>
      <c r="CB202" s="81" t="str">
        <f t="shared" si="27"/>
        <v>STREET (3XX)</v>
      </c>
    </row>
    <row r="203" spans="1:80" s="38" customFormat="1" ht="15" customHeight="1">
      <c r="A203" s="22">
        <f t="shared" si="21"/>
        <v>201</v>
      </c>
      <c r="B203" s="99" t="s">
        <v>84</v>
      </c>
      <c r="C203" s="99" t="s">
        <v>1072</v>
      </c>
      <c r="D203" s="5" t="s">
        <v>2354</v>
      </c>
      <c r="E203" s="91" t="str">
        <f>CONCATENATE(LEFT(D203,5),VLOOKUP(CONCATENATE(N203,"x",O203),'PART NUMBER GUIDE'!$B$9:$C$49,2,FALSE),VLOOKUP(CONCATENATE(P203, V203), 'PART NUMBER GUIDE'!$Q$6:$R$91, 2, FALSE),VLOOKUP(Y203,'PART NUMBER GUIDE'!$J$8:$K$43,2, FALSE),IF(U203="N/A",IF(ABS(S203)&lt;10,"0"&amp;ABS(S203),ABS(S203)),CONCATENATE(LEFT(U203,1),RIGHT(U203,1))), F203, G203)</f>
        <v>MR30529058525</v>
      </c>
      <c r="F203" s="90"/>
      <c r="G203" s="90"/>
      <c r="H203" s="79" t="s">
        <v>442</v>
      </c>
      <c r="I203" s="318">
        <v>41275</v>
      </c>
      <c r="J203" s="85" t="s">
        <v>1265</v>
      </c>
      <c r="K203" s="342">
        <v>379</v>
      </c>
      <c r="L203" s="92">
        <f t="shared" si="22"/>
        <v>379</v>
      </c>
      <c r="M203" s="344"/>
      <c r="N203" s="5">
        <v>20</v>
      </c>
      <c r="O203" s="8">
        <v>9</v>
      </c>
      <c r="P203" s="99" t="str">
        <f t="shared" si="23"/>
        <v>5x150</v>
      </c>
      <c r="Q203" s="3">
        <v>5</v>
      </c>
      <c r="R203" s="3">
        <v>150</v>
      </c>
      <c r="S203" s="3">
        <v>25</v>
      </c>
      <c r="T203" s="16">
        <v>6</v>
      </c>
      <c r="U203" s="100" t="s">
        <v>85</v>
      </c>
      <c r="V203" s="16">
        <v>116.5</v>
      </c>
      <c r="W203" s="8">
        <v>37.07</v>
      </c>
      <c r="X203" s="51">
        <v>2650</v>
      </c>
      <c r="Y203" s="78" t="s">
        <v>2294</v>
      </c>
      <c r="Z203" s="79" t="s">
        <v>2987</v>
      </c>
      <c r="AA203" s="51" t="str">
        <f t="shared" si="24"/>
        <v>20x9, 5x150, 25 OS</v>
      </c>
      <c r="AB203" s="80" t="s">
        <v>1600</v>
      </c>
      <c r="AC203" s="89">
        <f>_xlfn.IFNA(VLOOKUP(AB203,ACCESSORIES!F:J,5,FALSE),"N/A")</f>
        <v>33</v>
      </c>
      <c r="AD203" s="87" t="s">
        <v>85</v>
      </c>
      <c r="AE203" s="99" t="s">
        <v>85</v>
      </c>
      <c r="AF203" s="99" t="s">
        <v>3003</v>
      </c>
      <c r="AG203" s="80" t="s">
        <v>1938</v>
      </c>
      <c r="AH203" s="9">
        <f>_xlfn.IFNA(VLOOKUP(AG203,ACCESSORIES!F:J,5,FALSE),"N/A")</f>
        <v>1.1000000000000001</v>
      </c>
      <c r="AI203" s="99" t="s">
        <v>266</v>
      </c>
      <c r="AJ203" s="99" t="s">
        <v>85</v>
      </c>
      <c r="AK203" s="40" t="str">
        <f>_xlfn.IFNA(VLOOKUP(AJ203,ACCESSORIES!F:J,5,FALSE),"N/A")</f>
        <v>N/A</v>
      </c>
      <c r="AL203" s="99" t="s">
        <v>85</v>
      </c>
      <c r="AM203" s="99">
        <v>16.2</v>
      </c>
      <c r="AN203" s="99">
        <v>180</v>
      </c>
      <c r="AO203" s="25">
        <v>0</v>
      </c>
      <c r="AP203" s="25">
        <v>7.5</v>
      </c>
      <c r="AQ203" s="25">
        <v>14.9</v>
      </c>
      <c r="AR203" s="25">
        <v>21.9</v>
      </c>
      <c r="AS203" s="25">
        <v>242.8</v>
      </c>
      <c r="AT203" s="101">
        <v>232.7</v>
      </c>
      <c r="AU203" s="100">
        <v>110.7</v>
      </c>
      <c r="AV203" s="54">
        <v>46.7</v>
      </c>
      <c r="AW203" s="54">
        <v>46.7</v>
      </c>
      <c r="AX203" s="54">
        <v>36</v>
      </c>
      <c r="AY203" s="99" t="s">
        <v>85</v>
      </c>
      <c r="AZ203" s="98" t="str">
        <f>_xlfn.IFNA(VLOOKUP(AY203,ACCESSORIES!F:J,5,FALSE),"N/A")</f>
        <v>N/A</v>
      </c>
      <c r="BA203" s="99" t="s">
        <v>85</v>
      </c>
      <c r="BB203" s="98" t="str">
        <f>_xlfn.IFNA(VLOOKUP(BA203,ACCESSORIES!F:J,5,FALSE),"N/A")</f>
        <v>N/A</v>
      </c>
      <c r="BC203" s="77">
        <v>42.806422574230396</v>
      </c>
      <c r="BD203" s="56">
        <v>23.228346456692901</v>
      </c>
      <c r="BE203" s="56">
        <v>23.228346456692901</v>
      </c>
      <c r="BF203" s="56">
        <v>11.771653543307099</v>
      </c>
      <c r="BG203" s="378">
        <f t="shared" si="25"/>
        <v>0.10408189999999996</v>
      </c>
      <c r="BH203" s="80">
        <v>24</v>
      </c>
      <c r="BI203" s="114" t="s">
        <v>3532</v>
      </c>
      <c r="BJ203" s="50" t="s">
        <v>4050</v>
      </c>
      <c r="BK203" s="81" t="s">
        <v>4066</v>
      </c>
      <c r="BL203" s="81" t="s">
        <v>4836</v>
      </c>
      <c r="BM203" s="81" t="s">
        <v>5506</v>
      </c>
      <c r="BN203" s="81" t="s">
        <v>5507</v>
      </c>
      <c r="BO203" s="81" t="s">
        <v>5477</v>
      </c>
      <c r="BP203" s="81" t="s">
        <v>5504</v>
      </c>
      <c r="BQ203" s="81" t="s">
        <v>4068</v>
      </c>
      <c r="BR203" s="81"/>
      <c r="BS203" s="81"/>
      <c r="BT203" s="81"/>
      <c r="BU203" s="313" t="s">
        <v>6466</v>
      </c>
      <c r="BV203" s="377" t="s">
        <v>8479</v>
      </c>
      <c r="BW203" s="313" t="s">
        <v>6468</v>
      </c>
      <c r="BX203" s="377" t="s">
        <v>8480</v>
      </c>
      <c r="BY203" s="93" t="str">
        <f t="shared" si="26"/>
        <v>MR305 NV, 20x9, +25mm Offset, 5x150, 116.5mm Centerbore, Matte Black</v>
      </c>
      <c r="BZ203" s="81" t="s">
        <v>3878</v>
      </c>
      <c r="CA203" s="81" t="s">
        <v>3879</v>
      </c>
      <c r="CB203" s="81" t="str">
        <f t="shared" si="27"/>
        <v>STREET (3XX)</v>
      </c>
    </row>
    <row r="204" spans="1:80" s="38" customFormat="1" ht="15" customHeight="1">
      <c r="A204" s="22">
        <f t="shared" si="21"/>
        <v>202</v>
      </c>
      <c r="B204" s="99" t="s">
        <v>84</v>
      </c>
      <c r="C204" s="99" t="s">
        <v>1072</v>
      </c>
      <c r="D204" s="5" t="s">
        <v>2354</v>
      </c>
      <c r="E204" s="91" t="str">
        <f>CONCATENATE(LEFT(D204,5),VLOOKUP(CONCATENATE(N204,"x",O204),'PART NUMBER GUIDE'!$B$9:$C$49,2,FALSE),VLOOKUP(CONCATENATE(P204, V204), 'PART NUMBER GUIDE'!$Q$6:$R$91, 2, FALSE),VLOOKUP(Y204,'PART NUMBER GUIDE'!$J$8:$K$43,2, FALSE),IF(U204="N/A",IF(ABS(S204)&lt;10,"0"&amp;ABS(S204),ABS(S204)),CONCATENATE(LEFT(U204,1),RIGHT(U204,1))), F204, G204)</f>
        <v>MR30529058925</v>
      </c>
      <c r="F204" s="90"/>
      <c r="G204" s="90"/>
      <c r="H204" s="79" t="s">
        <v>443</v>
      </c>
      <c r="I204" s="318">
        <v>41275</v>
      </c>
      <c r="J204" s="85" t="s">
        <v>1265</v>
      </c>
      <c r="K204" s="342">
        <v>399</v>
      </c>
      <c r="L204" s="92">
        <f t="shared" si="22"/>
        <v>399</v>
      </c>
      <c r="M204" s="344"/>
      <c r="N204" s="5">
        <v>20</v>
      </c>
      <c r="O204" s="8">
        <v>9</v>
      </c>
      <c r="P204" s="99" t="str">
        <f t="shared" si="23"/>
        <v>5x150</v>
      </c>
      <c r="Q204" s="3">
        <v>5</v>
      </c>
      <c r="R204" s="3">
        <v>150</v>
      </c>
      <c r="S204" s="3">
        <v>25</v>
      </c>
      <c r="T204" s="16">
        <v>6</v>
      </c>
      <c r="U204" s="100" t="s">
        <v>85</v>
      </c>
      <c r="V204" s="16">
        <v>116.5</v>
      </c>
      <c r="W204" s="8">
        <v>36.979999999999997</v>
      </c>
      <c r="X204" s="51">
        <v>2650</v>
      </c>
      <c r="Y204" s="78" t="s">
        <v>5463</v>
      </c>
      <c r="Z204" s="78" t="s">
        <v>2988</v>
      </c>
      <c r="AA204" s="51" t="str">
        <f t="shared" si="24"/>
        <v>20x9, 5x150, 25 OS</v>
      </c>
      <c r="AB204" s="80" t="s">
        <v>1600</v>
      </c>
      <c r="AC204" s="89">
        <f>_xlfn.IFNA(VLOOKUP(AB204,ACCESSORIES!F:J,5,FALSE),"N/A")</f>
        <v>33</v>
      </c>
      <c r="AD204" s="87" t="s">
        <v>85</v>
      </c>
      <c r="AE204" s="99" t="s">
        <v>85</v>
      </c>
      <c r="AF204" s="99" t="s">
        <v>3003</v>
      </c>
      <c r="AG204" s="80" t="s">
        <v>1938</v>
      </c>
      <c r="AH204" s="9">
        <f>_xlfn.IFNA(VLOOKUP(AG204,ACCESSORIES!F:J,5,FALSE),"N/A")</f>
        <v>1.1000000000000001</v>
      </c>
      <c r="AI204" s="99" t="s">
        <v>266</v>
      </c>
      <c r="AJ204" s="99" t="s">
        <v>85</v>
      </c>
      <c r="AK204" s="40" t="str">
        <f>_xlfn.IFNA(VLOOKUP(AJ204,ACCESSORIES!F:J,5,FALSE),"N/A")</f>
        <v>N/A</v>
      </c>
      <c r="AL204" s="99" t="s">
        <v>85</v>
      </c>
      <c r="AM204" s="99">
        <v>16.100000000000001</v>
      </c>
      <c r="AN204" s="99">
        <v>180</v>
      </c>
      <c r="AO204" s="25">
        <v>0</v>
      </c>
      <c r="AP204" s="25">
        <v>7.5</v>
      </c>
      <c r="AQ204" s="25">
        <v>14.9</v>
      </c>
      <c r="AR204" s="25">
        <v>21.9</v>
      </c>
      <c r="AS204" s="25">
        <v>242.8</v>
      </c>
      <c r="AT204" s="101">
        <v>232.7</v>
      </c>
      <c r="AU204" s="100">
        <v>110.7</v>
      </c>
      <c r="AV204" s="54">
        <v>46.7</v>
      </c>
      <c r="AW204" s="54">
        <v>46.7</v>
      </c>
      <c r="AX204" s="54">
        <v>36</v>
      </c>
      <c r="AY204" s="99" t="s">
        <v>85</v>
      </c>
      <c r="AZ204" s="98" t="str">
        <f>_xlfn.IFNA(VLOOKUP(AY204,ACCESSORIES!F:J,5,FALSE),"N/A")</f>
        <v>N/A</v>
      </c>
      <c r="BA204" s="99" t="s">
        <v>85</v>
      </c>
      <c r="BB204" s="98" t="str">
        <f>_xlfn.IFNA(VLOOKUP(BA204,ACCESSORIES!F:J,5,FALSE),"N/A")</f>
        <v>N/A</v>
      </c>
      <c r="BC204" s="77">
        <v>42.659447732773813</v>
      </c>
      <c r="BD204" s="56">
        <v>23.228346456692901</v>
      </c>
      <c r="BE204" s="56">
        <v>23.228346456692901</v>
      </c>
      <c r="BF204" s="56">
        <v>11.771653543307099</v>
      </c>
      <c r="BG204" s="378">
        <f t="shared" si="25"/>
        <v>0.10408189999999996</v>
      </c>
      <c r="BH204" s="80">
        <v>24</v>
      </c>
      <c r="BI204" s="114" t="s">
        <v>3532</v>
      </c>
      <c r="BJ204" s="50" t="s">
        <v>4050</v>
      </c>
      <c r="BK204" s="81" t="s">
        <v>4066</v>
      </c>
      <c r="BL204" s="81" t="s">
        <v>4836</v>
      </c>
      <c r="BM204" s="81" t="s">
        <v>5506</v>
      </c>
      <c r="BN204" s="81" t="s">
        <v>5507</v>
      </c>
      <c r="BO204" s="81" t="s">
        <v>5477</v>
      </c>
      <c r="BP204" s="81" t="s">
        <v>5504</v>
      </c>
      <c r="BQ204" s="81" t="s">
        <v>4068</v>
      </c>
      <c r="BR204" s="81"/>
      <c r="BS204" s="81"/>
      <c r="BT204" s="81"/>
      <c r="BU204" s="313" t="s">
        <v>6461</v>
      </c>
      <c r="BV204" s="377" t="s">
        <v>8138</v>
      </c>
      <c r="BW204" s="313" t="s">
        <v>6456</v>
      </c>
      <c r="BX204" s="377" t="s">
        <v>8139</v>
      </c>
      <c r="BY204" s="93" t="str">
        <f t="shared" si="26"/>
        <v>MR305 NV, 20x9, +25mm Offset, 5x150, 116.5mm Centerbore, Method Bronze - Matte Black Lip</v>
      </c>
      <c r="BZ204" s="81" t="s">
        <v>3878</v>
      </c>
      <c r="CA204" s="81" t="s">
        <v>3879</v>
      </c>
      <c r="CB204" s="81" t="str">
        <f t="shared" si="27"/>
        <v>STREET (3XX)</v>
      </c>
    </row>
    <row r="205" spans="1:80" s="38" customFormat="1" ht="15" customHeight="1">
      <c r="A205" s="22">
        <f t="shared" si="21"/>
        <v>203</v>
      </c>
      <c r="B205" s="99" t="s">
        <v>84</v>
      </c>
      <c r="C205" s="99" t="s">
        <v>1072</v>
      </c>
      <c r="D205" s="5" t="s">
        <v>2354</v>
      </c>
      <c r="E205" s="91" t="str">
        <f>CONCATENATE(LEFT(D205,5),VLOOKUP(CONCATENATE(N205,"x",O205),'PART NUMBER GUIDE'!$B$9:$C$49,2,FALSE),VLOOKUP(CONCATENATE(P205, V205), 'PART NUMBER GUIDE'!$Q$6:$R$91, 2, FALSE),VLOOKUP(Y205,'PART NUMBER GUIDE'!$J$8:$K$43,2, FALSE),IF(U205="N/A",IF(ABS(S205)&lt;10,"0"&amp;ABS(S205),ABS(S205)),CONCATENATE(LEFT(U205,1),RIGHT(U205,1))), F205, G205)</f>
        <v>MR30529060518</v>
      </c>
      <c r="F205" s="90"/>
      <c r="G205" s="90"/>
      <c r="H205" s="79" t="s">
        <v>445</v>
      </c>
      <c r="I205" s="318">
        <v>41275</v>
      </c>
      <c r="J205" s="85" t="s">
        <v>1265</v>
      </c>
      <c r="K205" s="342">
        <v>379</v>
      </c>
      <c r="L205" s="92">
        <f t="shared" si="22"/>
        <v>379</v>
      </c>
      <c r="M205" s="344"/>
      <c r="N205" s="5">
        <v>20</v>
      </c>
      <c r="O205" s="8">
        <v>9</v>
      </c>
      <c r="P205" s="99" t="str">
        <f t="shared" si="23"/>
        <v>6x5.5</v>
      </c>
      <c r="Q205" s="3">
        <v>6</v>
      </c>
      <c r="R205" s="3">
        <v>5.5</v>
      </c>
      <c r="S205" s="3">
        <v>18</v>
      </c>
      <c r="T205" s="16">
        <v>5.75</v>
      </c>
      <c r="U205" s="100" t="s">
        <v>85</v>
      </c>
      <c r="V205" s="16">
        <v>108</v>
      </c>
      <c r="W205" s="8">
        <v>38.14</v>
      </c>
      <c r="X205" s="51">
        <v>2650</v>
      </c>
      <c r="Y205" s="78" t="s">
        <v>2294</v>
      </c>
      <c r="Z205" s="79" t="s">
        <v>2987</v>
      </c>
      <c r="AA205" s="51" t="str">
        <f t="shared" si="24"/>
        <v>20x9, 6x5.5, 18 OS</v>
      </c>
      <c r="AB205" s="80" t="s">
        <v>1597</v>
      </c>
      <c r="AC205" s="89">
        <f>_xlfn.IFNA(VLOOKUP(AB205,ACCESSORIES!F:J,5,FALSE),"N/A")</f>
        <v>33</v>
      </c>
      <c r="AD205" s="87" t="s">
        <v>85</v>
      </c>
      <c r="AE205" s="99" t="s">
        <v>85</v>
      </c>
      <c r="AF205" s="99" t="s">
        <v>3001</v>
      </c>
      <c r="AG205" s="80" t="s">
        <v>1938</v>
      </c>
      <c r="AH205" s="9">
        <f>_xlfn.IFNA(VLOOKUP(AG205,ACCESSORIES!F:J,5,FALSE),"N/A")</f>
        <v>1.1000000000000001</v>
      </c>
      <c r="AI205" s="99" t="s">
        <v>266</v>
      </c>
      <c r="AJ205" s="99" t="s">
        <v>85</v>
      </c>
      <c r="AK205" s="40" t="str">
        <f>_xlfn.IFNA(VLOOKUP(AJ205,ACCESSORIES!F:J,5,FALSE),"N/A")</f>
        <v>N/A</v>
      </c>
      <c r="AL205" s="99" t="s">
        <v>85</v>
      </c>
      <c r="AM205" s="99">
        <v>16.2</v>
      </c>
      <c r="AN205" s="99">
        <v>170</v>
      </c>
      <c r="AO205" s="25">
        <v>6</v>
      </c>
      <c r="AP205" s="25">
        <v>15.8</v>
      </c>
      <c r="AQ205" s="25">
        <v>21.9</v>
      </c>
      <c r="AR205" s="25">
        <v>28.9</v>
      </c>
      <c r="AS205" s="25">
        <v>243.4</v>
      </c>
      <c r="AT205" s="101">
        <v>234.6</v>
      </c>
      <c r="AU205" s="100">
        <v>107</v>
      </c>
      <c r="AV205" s="54">
        <v>41</v>
      </c>
      <c r="AW205" s="54">
        <v>74</v>
      </c>
      <c r="AX205" s="54">
        <v>36</v>
      </c>
      <c r="AY205" s="99" t="s">
        <v>85</v>
      </c>
      <c r="AZ205" s="98" t="str">
        <f>_xlfn.IFNA(VLOOKUP(AY205,ACCESSORIES!F:J,5,FALSE),"N/A")</f>
        <v>N/A</v>
      </c>
      <c r="BA205" s="99" t="s">
        <v>85</v>
      </c>
      <c r="BB205" s="98" t="str">
        <f>_xlfn.IFNA(VLOOKUP(BA205,ACCESSORIES!F:J,5,FALSE),"N/A")</f>
        <v>N/A</v>
      </c>
      <c r="BC205" s="77">
        <v>43.83524646442649</v>
      </c>
      <c r="BD205" s="56">
        <v>23.228346456692901</v>
      </c>
      <c r="BE205" s="56">
        <v>23.228346456692901</v>
      </c>
      <c r="BF205" s="56">
        <v>11.771653543307099</v>
      </c>
      <c r="BG205" s="378">
        <f t="shared" si="25"/>
        <v>0.10408189999999996</v>
      </c>
      <c r="BH205" s="80">
        <v>24</v>
      </c>
      <c r="BI205" s="114" t="s">
        <v>3532</v>
      </c>
      <c r="BJ205" s="50" t="s">
        <v>4050</v>
      </c>
      <c r="BK205" s="81" t="s">
        <v>4066</v>
      </c>
      <c r="BL205" s="81" t="s">
        <v>4836</v>
      </c>
      <c r="BM205" s="81" t="s">
        <v>5506</v>
      </c>
      <c r="BN205" s="81" t="s">
        <v>5507</v>
      </c>
      <c r="BO205" s="81" t="s">
        <v>5477</v>
      </c>
      <c r="BP205" s="81" t="s">
        <v>5504</v>
      </c>
      <c r="BQ205" s="81" t="s">
        <v>4068</v>
      </c>
      <c r="BR205" s="81"/>
      <c r="BS205" s="81"/>
      <c r="BT205" s="81"/>
      <c r="BU205" s="313" t="s">
        <v>6469</v>
      </c>
      <c r="BV205" s="377" t="s">
        <v>8180</v>
      </c>
      <c r="BW205" s="313" t="s">
        <v>6470</v>
      </c>
      <c r="BX205" s="377" t="s">
        <v>8181</v>
      </c>
      <c r="BY205" s="93" t="str">
        <f t="shared" si="26"/>
        <v>MR305 NV, 20x9, +18mm Offset, 6x5.5, 108mm Centerbore, Matte Black</v>
      </c>
      <c r="BZ205" s="81" t="s">
        <v>3878</v>
      </c>
      <c r="CA205" s="81" t="s">
        <v>3879</v>
      </c>
      <c r="CB205" s="81" t="str">
        <f t="shared" si="27"/>
        <v>STREET (3XX)</v>
      </c>
    </row>
    <row r="206" spans="1:80" s="38" customFormat="1" ht="15" customHeight="1">
      <c r="A206" s="22">
        <f t="shared" si="21"/>
        <v>204</v>
      </c>
      <c r="B206" s="99" t="s">
        <v>84</v>
      </c>
      <c r="C206" s="99" t="s">
        <v>1072</v>
      </c>
      <c r="D206" s="5" t="s">
        <v>2354</v>
      </c>
      <c r="E206" s="91" t="str">
        <f>CONCATENATE(LEFT(D206,5),VLOOKUP(CONCATENATE(N206,"x",O206),'PART NUMBER GUIDE'!$B$9:$C$49,2,FALSE),VLOOKUP(CONCATENATE(P206, V206), 'PART NUMBER GUIDE'!$Q$6:$R$91, 2, FALSE),VLOOKUP(Y206,'PART NUMBER GUIDE'!$J$8:$K$43,2, FALSE),IF(U206="N/A",IF(ABS(S206)&lt;10,"0"&amp;ABS(S206),ABS(S206)),CONCATENATE(LEFT(U206,1),RIGHT(U206,1))), F206, G206)</f>
        <v>MR30529060818</v>
      </c>
      <c r="F206" s="90"/>
      <c r="G206" s="90"/>
      <c r="H206" s="79" t="s">
        <v>5877</v>
      </c>
      <c r="I206" s="318">
        <v>44596</v>
      </c>
      <c r="J206" s="85" t="s">
        <v>1265</v>
      </c>
      <c r="K206" s="342">
        <v>399</v>
      </c>
      <c r="L206" s="92">
        <f t="shared" si="22"/>
        <v>399</v>
      </c>
      <c r="M206" s="344"/>
      <c r="N206" s="5">
        <v>20</v>
      </c>
      <c r="O206" s="8">
        <v>9</v>
      </c>
      <c r="P206" s="99" t="str">
        <f t="shared" si="23"/>
        <v>6x5.5</v>
      </c>
      <c r="Q206" s="3">
        <v>6</v>
      </c>
      <c r="R206" s="3">
        <v>5.5</v>
      </c>
      <c r="S206" s="3">
        <v>18</v>
      </c>
      <c r="T206" s="16">
        <v>5.75</v>
      </c>
      <c r="U206" s="100" t="s">
        <v>85</v>
      </c>
      <c r="V206" s="16">
        <v>108</v>
      </c>
      <c r="W206" s="8">
        <v>36.85</v>
      </c>
      <c r="X206" s="51">
        <v>2650</v>
      </c>
      <c r="Y206" s="78" t="s">
        <v>5693</v>
      </c>
      <c r="Z206" s="78" t="s">
        <v>2992</v>
      </c>
      <c r="AA206" s="51" t="str">
        <f t="shared" si="24"/>
        <v>20x9, 6x5.5, 18 OS</v>
      </c>
      <c r="AB206" s="80" t="s">
        <v>1597</v>
      </c>
      <c r="AC206" s="89">
        <f>_xlfn.IFNA(VLOOKUP(AB206,ACCESSORIES!F:J,5,FALSE),"N/A")</f>
        <v>33</v>
      </c>
      <c r="AD206" s="87" t="s">
        <v>85</v>
      </c>
      <c r="AE206" s="99" t="s">
        <v>85</v>
      </c>
      <c r="AF206" s="99" t="s">
        <v>3001</v>
      </c>
      <c r="AG206" s="80" t="s">
        <v>1938</v>
      </c>
      <c r="AH206" s="9">
        <f>_xlfn.IFNA(VLOOKUP(AG206,ACCESSORIES!F:J,5,FALSE),"N/A")</f>
        <v>1.1000000000000001</v>
      </c>
      <c r="AI206" s="99" t="s">
        <v>266</v>
      </c>
      <c r="AJ206" s="99" t="s">
        <v>85</v>
      </c>
      <c r="AK206" s="40" t="str">
        <f>_xlfn.IFNA(VLOOKUP(AJ206,ACCESSORIES!F:J,5,FALSE),"N/A")</f>
        <v>N/A</v>
      </c>
      <c r="AL206" s="99" t="s">
        <v>85</v>
      </c>
      <c r="AM206" s="99">
        <v>16.2</v>
      </c>
      <c r="AN206" s="99">
        <v>170</v>
      </c>
      <c r="AO206" s="25">
        <v>6</v>
      </c>
      <c r="AP206" s="25">
        <v>15.8</v>
      </c>
      <c r="AQ206" s="25">
        <v>21.9</v>
      </c>
      <c r="AR206" s="25">
        <v>28.9</v>
      </c>
      <c r="AS206" s="25">
        <v>243.4</v>
      </c>
      <c r="AT206" s="101">
        <v>234.6</v>
      </c>
      <c r="AU206" s="100">
        <v>107</v>
      </c>
      <c r="AV206" s="389">
        <v>41</v>
      </c>
      <c r="AW206" s="389">
        <v>74</v>
      </c>
      <c r="AX206" s="54">
        <v>36</v>
      </c>
      <c r="AY206" s="99" t="s">
        <v>85</v>
      </c>
      <c r="AZ206" s="98" t="str">
        <f>_xlfn.IFNA(VLOOKUP(AY206,ACCESSORIES!F:J,5,FALSE),"N/A")</f>
        <v>N/A</v>
      </c>
      <c r="BA206" s="99" t="s">
        <v>85</v>
      </c>
      <c r="BB206" s="98" t="str">
        <f>_xlfn.IFNA(VLOOKUP(BA206,ACCESSORIES!F:J,5,FALSE),"N/A")</f>
        <v>N/A</v>
      </c>
      <c r="BC206" s="77">
        <v>42.76967886386624</v>
      </c>
      <c r="BD206" s="56">
        <v>23.228346456692901</v>
      </c>
      <c r="BE206" s="56">
        <v>23.228346456692901</v>
      </c>
      <c r="BF206" s="56">
        <v>11.771653543307099</v>
      </c>
      <c r="BG206" s="378">
        <f t="shared" si="25"/>
        <v>0.10408189999999996</v>
      </c>
      <c r="BH206" s="80">
        <v>24</v>
      </c>
      <c r="BI206" s="114" t="s">
        <v>3532</v>
      </c>
      <c r="BJ206" s="50" t="s">
        <v>4050</v>
      </c>
      <c r="BK206" s="81" t="s">
        <v>4066</v>
      </c>
      <c r="BL206" s="81" t="s">
        <v>4836</v>
      </c>
      <c r="BM206" s="81" t="s">
        <v>5506</v>
      </c>
      <c r="BN206" s="81" t="s">
        <v>5507</v>
      </c>
      <c r="BO206" s="81" t="s">
        <v>5477</v>
      </c>
      <c r="BP206" s="81" t="s">
        <v>5504</v>
      </c>
      <c r="BQ206" s="81" t="s">
        <v>4068</v>
      </c>
      <c r="BR206" s="81"/>
      <c r="BS206" s="81"/>
      <c r="BT206" s="81"/>
      <c r="BU206" s="313" t="s">
        <v>6464</v>
      </c>
      <c r="BV206" s="377" t="s">
        <v>8498</v>
      </c>
      <c r="BW206" s="313" t="s">
        <v>6455</v>
      </c>
      <c r="BX206" s="377" t="s">
        <v>8499</v>
      </c>
      <c r="BY206" s="93" t="str">
        <f t="shared" si="26"/>
        <v>MR305 NV, 20x9, +18mm Offset, 6x5.5, 108mm Centerbore, Titanium - Matte Black Lip</v>
      </c>
      <c r="BZ206" s="81" t="s">
        <v>3878</v>
      </c>
      <c r="CA206" s="81" t="s">
        <v>3879</v>
      </c>
      <c r="CB206" s="81" t="str">
        <f t="shared" si="27"/>
        <v>STREET (3XX)</v>
      </c>
    </row>
    <row r="207" spans="1:80" s="38" customFormat="1" ht="15" customHeight="1">
      <c r="A207" s="22">
        <f t="shared" si="21"/>
        <v>205</v>
      </c>
      <c r="B207" s="99" t="s">
        <v>84</v>
      </c>
      <c r="C207" s="99" t="s">
        <v>1072</v>
      </c>
      <c r="D207" s="5" t="s">
        <v>2354</v>
      </c>
      <c r="E207" s="91" t="str">
        <f>CONCATENATE(LEFT(D207,5),VLOOKUP(CONCATENATE(N207,"x",O207),'PART NUMBER GUIDE'!$B$9:$C$49,2,FALSE),VLOOKUP(CONCATENATE(P207, V207), 'PART NUMBER GUIDE'!$Q$6:$R$91, 2, FALSE),VLOOKUP(Y207,'PART NUMBER GUIDE'!$J$8:$K$43,2, FALSE),IF(U207="N/A",IF(ABS(S207)&lt;10,"0"&amp;ABS(S207),ABS(S207)),CONCATENATE(LEFT(U207,1),RIGHT(U207,1))), F207, G207)</f>
        <v>MR30529060918</v>
      </c>
      <c r="F207" s="90"/>
      <c r="G207" s="90"/>
      <c r="H207" s="79" t="s">
        <v>446</v>
      </c>
      <c r="I207" s="318">
        <v>41275</v>
      </c>
      <c r="J207" s="85" t="s">
        <v>1265</v>
      </c>
      <c r="K207" s="342">
        <v>399</v>
      </c>
      <c r="L207" s="92">
        <f t="shared" si="22"/>
        <v>399</v>
      </c>
      <c r="M207" s="344"/>
      <c r="N207" s="5">
        <v>20</v>
      </c>
      <c r="O207" s="8">
        <v>9</v>
      </c>
      <c r="P207" s="99" t="str">
        <f t="shared" si="23"/>
        <v>6x5.5</v>
      </c>
      <c r="Q207" s="3">
        <v>6</v>
      </c>
      <c r="R207" s="3">
        <v>5.5</v>
      </c>
      <c r="S207" s="3">
        <v>18</v>
      </c>
      <c r="T207" s="16">
        <v>5.75</v>
      </c>
      <c r="U207" s="100" t="s">
        <v>85</v>
      </c>
      <c r="V207" s="16">
        <v>108</v>
      </c>
      <c r="W207" s="8">
        <v>38.58</v>
      </c>
      <c r="X207" s="51">
        <v>2650</v>
      </c>
      <c r="Y207" s="78" t="s">
        <v>5463</v>
      </c>
      <c r="Z207" s="78" t="s">
        <v>2988</v>
      </c>
      <c r="AA207" s="51" t="str">
        <f t="shared" si="24"/>
        <v>20x9, 6x5.5, 18 OS</v>
      </c>
      <c r="AB207" s="80" t="s">
        <v>1597</v>
      </c>
      <c r="AC207" s="89">
        <f>_xlfn.IFNA(VLOOKUP(AB207,ACCESSORIES!F:J,5,FALSE),"N/A")</f>
        <v>33</v>
      </c>
      <c r="AD207" s="87" t="s">
        <v>85</v>
      </c>
      <c r="AE207" s="99" t="s">
        <v>85</v>
      </c>
      <c r="AF207" s="99" t="s">
        <v>3001</v>
      </c>
      <c r="AG207" s="80" t="s">
        <v>1938</v>
      </c>
      <c r="AH207" s="9">
        <f>_xlfn.IFNA(VLOOKUP(AG207,ACCESSORIES!F:J,5,FALSE),"N/A")</f>
        <v>1.1000000000000001</v>
      </c>
      <c r="AI207" s="99" t="s">
        <v>266</v>
      </c>
      <c r="AJ207" s="99" t="s">
        <v>85</v>
      </c>
      <c r="AK207" s="40" t="str">
        <f>_xlfn.IFNA(VLOOKUP(AJ207,ACCESSORIES!F:J,5,FALSE),"N/A")</f>
        <v>N/A</v>
      </c>
      <c r="AL207" s="99" t="s">
        <v>85</v>
      </c>
      <c r="AM207" s="99">
        <v>16.2</v>
      </c>
      <c r="AN207" s="99">
        <v>170</v>
      </c>
      <c r="AO207" s="25">
        <v>6</v>
      </c>
      <c r="AP207" s="25">
        <v>15.8</v>
      </c>
      <c r="AQ207" s="25">
        <v>21.9</v>
      </c>
      <c r="AR207" s="25">
        <v>28.9</v>
      </c>
      <c r="AS207" s="25">
        <v>243.4</v>
      </c>
      <c r="AT207" s="101">
        <v>234.6</v>
      </c>
      <c r="AU207" s="100">
        <v>107</v>
      </c>
      <c r="AV207" s="54">
        <v>41</v>
      </c>
      <c r="AW207" s="54">
        <v>74</v>
      </c>
      <c r="AX207" s="54">
        <v>36</v>
      </c>
      <c r="AY207" s="99" t="s">
        <v>85</v>
      </c>
      <c r="AZ207" s="98" t="str">
        <f>_xlfn.IFNA(VLOOKUP(AY207,ACCESSORIES!F:J,5,FALSE),"N/A")</f>
        <v>N/A</v>
      </c>
      <c r="BA207" s="99" t="s">
        <v>85</v>
      </c>
      <c r="BB207" s="98" t="str">
        <f>_xlfn.IFNA(VLOOKUP(BA207,ACCESSORIES!F:J,5,FALSE),"N/A")</f>
        <v>N/A</v>
      </c>
      <c r="BC207" s="77">
        <v>44.092452436975513</v>
      </c>
      <c r="BD207" s="56">
        <v>23.228346456692901</v>
      </c>
      <c r="BE207" s="56">
        <v>23.228346456692901</v>
      </c>
      <c r="BF207" s="56">
        <v>11.771653543307099</v>
      </c>
      <c r="BG207" s="378">
        <f t="shared" si="25"/>
        <v>0.10408189999999996</v>
      </c>
      <c r="BH207" s="80">
        <v>24</v>
      </c>
      <c r="BI207" s="114" t="s">
        <v>3532</v>
      </c>
      <c r="BJ207" s="50" t="s">
        <v>4050</v>
      </c>
      <c r="BK207" s="81" t="s">
        <v>4066</v>
      </c>
      <c r="BL207" s="81" t="s">
        <v>4836</v>
      </c>
      <c r="BM207" s="81" t="s">
        <v>5506</v>
      </c>
      <c r="BN207" s="81" t="s">
        <v>5507</v>
      </c>
      <c r="BO207" s="81" t="s">
        <v>5477</v>
      </c>
      <c r="BP207" s="81" t="s">
        <v>5504</v>
      </c>
      <c r="BQ207" s="81" t="s">
        <v>4068</v>
      </c>
      <c r="BR207" s="81"/>
      <c r="BS207" s="81"/>
      <c r="BT207" s="81"/>
      <c r="BU207" s="313" t="s">
        <v>6459</v>
      </c>
      <c r="BV207" s="377" t="s">
        <v>8534</v>
      </c>
      <c r="BW207" s="313" t="s">
        <v>6454</v>
      </c>
      <c r="BX207" s="377" t="s">
        <v>8535</v>
      </c>
      <c r="BY207" s="93" t="str">
        <f t="shared" si="26"/>
        <v>MR305 NV, 20x9, +18mm Offset, 6x5.5, 108mm Centerbore, Method Bronze - Matte Black Lip</v>
      </c>
      <c r="BZ207" s="81" t="s">
        <v>3878</v>
      </c>
      <c r="CA207" s="81" t="s">
        <v>3879</v>
      </c>
      <c r="CB207" s="81" t="str">
        <f t="shared" si="27"/>
        <v>STREET (3XX)</v>
      </c>
    </row>
    <row r="208" spans="1:80" s="38" customFormat="1" ht="15" customHeight="1">
      <c r="A208" s="22">
        <f t="shared" si="21"/>
        <v>206</v>
      </c>
      <c r="B208" s="99" t="s">
        <v>84</v>
      </c>
      <c r="C208" s="99" t="s">
        <v>1072</v>
      </c>
      <c r="D208" s="5" t="s">
        <v>2354</v>
      </c>
      <c r="E208" s="91" t="str">
        <f>CONCATENATE(LEFT(D208,5),VLOOKUP(CONCATENATE(N208,"x",O208),'PART NUMBER GUIDE'!$B$9:$C$49,2,FALSE),VLOOKUP(CONCATENATE(P208, V208), 'PART NUMBER GUIDE'!$Q$6:$R$91, 2, FALSE),VLOOKUP(Y208,'PART NUMBER GUIDE'!$J$8:$K$43,2, FALSE),IF(U208="N/A",IF(ABS(S208)&lt;10,"0"&amp;ABS(S208),ABS(S208)),CONCATENATE(LEFT(U208,1),RIGHT(U208,1))), F208, G208)</f>
        <v>MR30529080518</v>
      </c>
      <c r="F208" s="90"/>
      <c r="G208" s="90"/>
      <c r="H208" s="79" t="s">
        <v>448</v>
      </c>
      <c r="I208" s="318">
        <v>41275</v>
      </c>
      <c r="J208" s="85" t="s">
        <v>1265</v>
      </c>
      <c r="K208" s="342">
        <v>379</v>
      </c>
      <c r="L208" s="92">
        <f t="shared" si="22"/>
        <v>379</v>
      </c>
      <c r="M208" s="344"/>
      <c r="N208" s="5">
        <v>20</v>
      </c>
      <c r="O208" s="8">
        <v>9</v>
      </c>
      <c r="P208" s="99" t="str">
        <f t="shared" si="23"/>
        <v>8x6.5</v>
      </c>
      <c r="Q208" s="3">
        <v>8</v>
      </c>
      <c r="R208" s="3">
        <v>6.5</v>
      </c>
      <c r="S208" s="3">
        <v>18</v>
      </c>
      <c r="T208" s="16">
        <v>5.75</v>
      </c>
      <c r="U208" s="100" t="s">
        <v>85</v>
      </c>
      <c r="V208" s="16">
        <v>130.81</v>
      </c>
      <c r="W208" s="8">
        <v>38.4</v>
      </c>
      <c r="X208" s="51">
        <v>3640</v>
      </c>
      <c r="Y208" s="78" t="s">
        <v>2294</v>
      </c>
      <c r="Z208" s="79" t="s">
        <v>2987</v>
      </c>
      <c r="AA208" s="51" t="str">
        <f t="shared" si="24"/>
        <v>20x9, 8x6.5, 18 OS</v>
      </c>
      <c r="AB208" s="80" t="s">
        <v>1603</v>
      </c>
      <c r="AC208" s="89">
        <f>_xlfn.IFNA(VLOOKUP(AB208,ACCESSORIES!F:J,5,FALSE),"N/A")</f>
        <v>33</v>
      </c>
      <c r="AD208" s="87" t="s">
        <v>85</v>
      </c>
      <c r="AE208" s="99" t="s">
        <v>85</v>
      </c>
      <c r="AF208" s="3" t="s">
        <v>3005</v>
      </c>
      <c r="AG208" s="80" t="s">
        <v>1938</v>
      </c>
      <c r="AH208" s="9">
        <f>_xlfn.IFNA(VLOOKUP(AG208,ACCESSORIES!F:J,5,FALSE),"N/A")</f>
        <v>1.1000000000000001</v>
      </c>
      <c r="AI208" s="99" t="s">
        <v>266</v>
      </c>
      <c r="AJ208" s="99" t="s">
        <v>85</v>
      </c>
      <c r="AK208" s="40" t="str">
        <f>_xlfn.IFNA(VLOOKUP(AJ208,ACCESSORIES!F:J,5,FALSE),"N/A")</f>
        <v>N/A</v>
      </c>
      <c r="AL208" s="99" t="s">
        <v>85</v>
      </c>
      <c r="AM208" s="99">
        <v>16.2</v>
      </c>
      <c r="AN208" s="99">
        <v>200</v>
      </c>
      <c r="AO208" s="25">
        <v>0</v>
      </c>
      <c r="AP208" s="25">
        <v>0</v>
      </c>
      <c r="AQ208" s="25">
        <v>21.2</v>
      </c>
      <c r="AR208" s="25">
        <v>28.9</v>
      </c>
      <c r="AS208" s="25">
        <v>243.4</v>
      </c>
      <c r="AT208" s="101">
        <v>234.6</v>
      </c>
      <c r="AU208" s="100">
        <v>123</v>
      </c>
      <c r="AV208" s="54">
        <v>89.5</v>
      </c>
      <c r="AW208" s="54">
        <v>89.5</v>
      </c>
      <c r="AX208" s="54">
        <v>36</v>
      </c>
      <c r="AY208" s="99" t="s">
        <v>85</v>
      </c>
      <c r="AZ208" s="98" t="str">
        <f>_xlfn.IFNA(VLOOKUP(AY208,ACCESSORIES!F:J,5,FALSE),"N/A")</f>
        <v>N/A</v>
      </c>
      <c r="BA208" s="99" t="s">
        <v>85</v>
      </c>
      <c r="BB208" s="98" t="str">
        <f>_xlfn.IFNA(VLOOKUP(BA208,ACCESSORIES!F:J,5,FALSE),"N/A")</f>
        <v>N/A</v>
      </c>
      <c r="BC208" s="77">
        <v>44.129196147339663</v>
      </c>
      <c r="BD208" s="56">
        <v>23.228346456692901</v>
      </c>
      <c r="BE208" s="56">
        <v>23.228346456692901</v>
      </c>
      <c r="BF208" s="56">
        <v>11.771653543307099</v>
      </c>
      <c r="BG208" s="378">
        <f t="shared" si="25"/>
        <v>0.10408189999999996</v>
      </c>
      <c r="BH208" s="80">
        <v>24</v>
      </c>
      <c r="BI208" s="114" t="s">
        <v>3532</v>
      </c>
      <c r="BJ208" s="50" t="s">
        <v>4050</v>
      </c>
      <c r="BK208" s="81" t="s">
        <v>4066</v>
      </c>
      <c r="BL208" s="81" t="s">
        <v>4836</v>
      </c>
      <c r="BM208" s="81" t="s">
        <v>5506</v>
      </c>
      <c r="BN208" s="81" t="s">
        <v>5507</v>
      </c>
      <c r="BO208" s="81" t="s">
        <v>5477</v>
      </c>
      <c r="BP208" s="81" t="s">
        <v>5504</v>
      </c>
      <c r="BQ208" s="81" t="s">
        <v>4068</v>
      </c>
      <c r="BR208" s="81"/>
      <c r="BS208" s="81"/>
      <c r="BT208" s="81"/>
      <c r="BU208" s="313" t="s">
        <v>6467</v>
      </c>
      <c r="BV208" s="377" t="s">
        <v>8387</v>
      </c>
      <c r="BW208" s="313" t="s">
        <v>6471</v>
      </c>
      <c r="BX208" s="377" t="s">
        <v>8388</v>
      </c>
      <c r="BY208" s="93" t="str">
        <f t="shared" si="26"/>
        <v>MR305 NV, 20x9, +18mm Offset, 8x6.5, 130.81mm Centerbore, Matte Black</v>
      </c>
      <c r="BZ208" s="81" t="s">
        <v>3878</v>
      </c>
      <c r="CA208" s="81" t="s">
        <v>3879</v>
      </c>
      <c r="CB208" s="81" t="str">
        <f t="shared" si="27"/>
        <v>STREET (3XX)</v>
      </c>
    </row>
    <row r="209" spans="1:80" s="38" customFormat="1" ht="15" customHeight="1">
      <c r="A209" s="22">
        <f t="shared" si="21"/>
        <v>207</v>
      </c>
      <c r="B209" s="99" t="s">
        <v>84</v>
      </c>
      <c r="C209" s="99" t="s">
        <v>1072</v>
      </c>
      <c r="D209" s="5" t="s">
        <v>2354</v>
      </c>
      <c r="E209" s="91" t="str">
        <f>CONCATENATE(LEFT(D209,5),VLOOKUP(CONCATENATE(N209,"x",O209),'PART NUMBER GUIDE'!$B$9:$C$49,2,FALSE),VLOOKUP(CONCATENATE(P209, V209), 'PART NUMBER GUIDE'!$Q$6:$R$91, 2, FALSE),VLOOKUP(Y209,'PART NUMBER GUIDE'!$J$8:$K$43,2, FALSE),IF(U209="N/A",IF(ABS(S209)&lt;10,"0"&amp;ABS(S209),ABS(S209)),CONCATENATE(LEFT(U209,1),RIGHT(U209,1))), F209, G209)</f>
        <v>MR30529080818</v>
      </c>
      <c r="F209" s="90"/>
      <c r="G209" s="90"/>
      <c r="H209" s="79" t="s">
        <v>5876</v>
      </c>
      <c r="I209" s="318">
        <v>44596</v>
      </c>
      <c r="J209" s="85" t="s">
        <v>1265</v>
      </c>
      <c r="K209" s="342">
        <v>399</v>
      </c>
      <c r="L209" s="92">
        <f t="shared" si="22"/>
        <v>399</v>
      </c>
      <c r="M209" s="344"/>
      <c r="N209" s="5">
        <v>20</v>
      </c>
      <c r="O209" s="8">
        <v>9</v>
      </c>
      <c r="P209" s="99" t="str">
        <f t="shared" si="23"/>
        <v>8x6.5</v>
      </c>
      <c r="Q209" s="3">
        <v>8</v>
      </c>
      <c r="R209" s="3">
        <v>6.5</v>
      </c>
      <c r="S209" s="3">
        <v>18</v>
      </c>
      <c r="T209" s="16">
        <v>5.75</v>
      </c>
      <c r="U209" s="100" t="s">
        <v>85</v>
      </c>
      <c r="V209" s="16">
        <v>130.81</v>
      </c>
      <c r="W209" s="8">
        <v>37.630000000000003</v>
      </c>
      <c r="X209" s="51">
        <v>3640</v>
      </c>
      <c r="Y209" s="78" t="s">
        <v>5693</v>
      </c>
      <c r="Z209" s="78" t="s">
        <v>2992</v>
      </c>
      <c r="AA209" s="51" t="str">
        <f t="shared" si="24"/>
        <v>20x9, 8x6.5, 18 OS</v>
      </c>
      <c r="AB209" s="80" t="s">
        <v>1603</v>
      </c>
      <c r="AC209" s="89">
        <f>_xlfn.IFNA(VLOOKUP(AB209,ACCESSORIES!F:J,5,FALSE),"N/A")</f>
        <v>33</v>
      </c>
      <c r="AD209" s="87" t="s">
        <v>85</v>
      </c>
      <c r="AE209" s="99" t="s">
        <v>85</v>
      </c>
      <c r="AF209" s="3" t="s">
        <v>3005</v>
      </c>
      <c r="AG209" s="80" t="s">
        <v>1938</v>
      </c>
      <c r="AH209" s="9">
        <f>_xlfn.IFNA(VLOOKUP(AG209,ACCESSORIES!F:J,5,FALSE),"N/A")</f>
        <v>1.1000000000000001</v>
      </c>
      <c r="AI209" s="99" t="s">
        <v>266</v>
      </c>
      <c r="AJ209" s="99" t="s">
        <v>85</v>
      </c>
      <c r="AK209" s="40" t="str">
        <f>_xlfn.IFNA(VLOOKUP(AJ209,ACCESSORIES!F:J,5,FALSE),"N/A")</f>
        <v>N/A</v>
      </c>
      <c r="AL209" s="99" t="s">
        <v>85</v>
      </c>
      <c r="AM209" s="99">
        <v>16.2</v>
      </c>
      <c r="AN209" s="99">
        <v>200</v>
      </c>
      <c r="AO209" s="25">
        <v>0</v>
      </c>
      <c r="AP209" s="25">
        <v>0</v>
      </c>
      <c r="AQ209" s="25">
        <v>21.2</v>
      </c>
      <c r="AR209" s="25">
        <v>28.9</v>
      </c>
      <c r="AS209" s="25">
        <v>243.4</v>
      </c>
      <c r="AT209" s="101">
        <v>234.6</v>
      </c>
      <c r="AU209" s="100">
        <v>123</v>
      </c>
      <c r="AV209" s="54">
        <v>89.5</v>
      </c>
      <c r="AW209" s="54">
        <v>89.5</v>
      </c>
      <c r="AX209" s="54">
        <v>36</v>
      </c>
      <c r="AY209" s="99" t="s">
        <v>85</v>
      </c>
      <c r="AZ209" s="98" t="str">
        <f>_xlfn.IFNA(VLOOKUP(AY209,ACCESSORIES!F:J,5,FALSE),"N/A")</f>
        <v>N/A</v>
      </c>
      <c r="BA209" s="99" t="s">
        <v>85</v>
      </c>
      <c r="BB209" s="98" t="str">
        <f>_xlfn.IFNA(VLOOKUP(BA209,ACCESSORIES!F:J,5,FALSE),"N/A")</f>
        <v>N/A</v>
      </c>
      <c r="BC209" s="77">
        <v>43.100372257143562</v>
      </c>
      <c r="BD209" s="56">
        <v>23.228346456692901</v>
      </c>
      <c r="BE209" s="56">
        <v>23.228346456692901</v>
      </c>
      <c r="BF209" s="56">
        <v>11.771653543307099</v>
      </c>
      <c r="BG209" s="378">
        <f t="shared" si="25"/>
        <v>0.10408189999999996</v>
      </c>
      <c r="BH209" s="80">
        <v>24</v>
      </c>
      <c r="BI209" s="114" t="s">
        <v>3532</v>
      </c>
      <c r="BJ209" s="50" t="s">
        <v>4050</v>
      </c>
      <c r="BK209" s="81" t="s">
        <v>4066</v>
      </c>
      <c r="BL209" s="81" t="s">
        <v>4836</v>
      </c>
      <c r="BM209" s="81" t="s">
        <v>5506</v>
      </c>
      <c r="BN209" s="81" t="s">
        <v>5507</v>
      </c>
      <c r="BO209" s="81" t="s">
        <v>5477</v>
      </c>
      <c r="BP209" s="81" t="s">
        <v>5504</v>
      </c>
      <c r="BQ209" s="81" t="s">
        <v>4068</v>
      </c>
      <c r="BR209" s="81"/>
      <c r="BS209" s="81"/>
      <c r="BT209" s="81"/>
      <c r="BU209" s="313" t="s">
        <v>6465</v>
      </c>
      <c r="BV209" s="377" t="s">
        <v>8339</v>
      </c>
      <c r="BW209" s="313" t="s">
        <v>6457</v>
      </c>
      <c r="BX209" s="377" t="s">
        <v>8340</v>
      </c>
      <c r="BY209" s="93" t="str">
        <f t="shared" si="26"/>
        <v>MR305 NV, 20x9, +18mm Offset, 8x6.5, 130.81mm Centerbore, Titanium - Matte Black Lip</v>
      </c>
      <c r="BZ209" s="81" t="s">
        <v>3878</v>
      </c>
      <c r="CA209" s="81" t="s">
        <v>3879</v>
      </c>
      <c r="CB209" s="81" t="str">
        <f t="shared" si="27"/>
        <v>STREET (3XX)</v>
      </c>
    </row>
    <row r="210" spans="1:80" s="38" customFormat="1" ht="15" customHeight="1">
      <c r="A210" s="22">
        <f t="shared" si="21"/>
        <v>208</v>
      </c>
      <c r="B210" s="99" t="s">
        <v>84</v>
      </c>
      <c r="C210" s="99" t="s">
        <v>1072</v>
      </c>
      <c r="D210" s="5" t="s">
        <v>2354</v>
      </c>
      <c r="E210" s="91" t="str">
        <f>CONCATENATE(LEFT(D210,5),VLOOKUP(CONCATENATE(N210,"x",O210),'PART NUMBER GUIDE'!$B$9:$C$49,2,FALSE),VLOOKUP(CONCATENATE(P210, V210), 'PART NUMBER GUIDE'!$Q$6:$R$91, 2, FALSE),VLOOKUP(Y210,'PART NUMBER GUIDE'!$J$8:$K$43,2, FALSE),IF(U210="N/A",IF(ABS(S210)&lt;10,"0"&amp;ABS(S210),ABS(S210)),CONCATENATE(LEFT(U210,1),RIGHT(U210,1))), F210, G210)</f>
        <v>MR30529080918</v>
      </c>
      <c r="F210" s="90"/>
      <c r="G210" s="90"/>
      <c r="H210" s="79" t="s">
        <v>449</v>
      </c>
      <c r="I210" s="318">
        <v>41275</v>
      </c>
      <c r="J210" s="85" t="s">
        <v>1265</v>
      </c>
      <c r="K210" s="342">
        <v>399</v>
      </c>
      <c r="L210" s="92">
        <f t="shared" si="22"/>
        <v>399</v>
      </c>
      <c r="M210" s="344"/>
      <c r="N210" s="5">
        <v>20</v>
      </c>
      <c r="O210" s="8">
        <v>9</v>
      </c>
      <c r="P210" s="99" t="str">
        <f t="shared" si="23"/>
        <v>8x6.5</v>
      </c>
      <c r="Q210" s="3">
        <v>8</v>
      </c>
      <c r="R210" s="3">
        <v>6.5</v>
      </c>
      <c r="S210" s="3">
        <v>18</v>
      </c>
      <c r="T210" s="16">
        <v>5.75</v>
      </c>
      <c r="U210" s="100" t="s">
        <v>85</v>
      </c>
      <c r="V210" s="16">
        <v>130.81</v>
      </c>
      <c r="W210" s="8">
        <v>37.549999999999997</v>
      </c>
      <c r="X210" s="51">
        <v>3640</v>
      </c>
      <c r="Y210" s="78" t="s">
        <v>5463</v>
      </c>
      <c r="Z210" s="78" t="s">
        <v>2988</v>
      </c>
      <c r="AA210" s="51" t="str">
        <f t="shared" si="24"/>
        <v>20x9, 8x6.5, 18 OS</v>
      </c>
      <c r="AB210" s="80" t="s">
        <v>1603</v>
      </c>
      <c r="AC210" s="89">
        <f>_xlfn.IFNA(VLOOKUP(AB210,ACCESSORIES!F:J,5,FALSE),"N/A")</f>
        <v>33</v>
      </c>
      <c r="AD210" s="87" t="s">
        <v>85</v>
      </c>
      <c r="AE210" s="99" t="s">
        <v>85</v>
      </c>
      <c r="AF210" s="3" t="s">
        <v>3005</v>
      </c>
      <c r="AG210" s="80" t="s">
        <v>1938</v>
      </c>
      <c r="AH210" s="9">
        <f>_xlfn.IFNA(VLOOKUP(AG210,ACCESSORIES!F:J,5,FALSE),"N/A")</f>
        <v>1.1000000000000001</v>
      </c>
      <c r="AI210" s="99" t="s">
        <v>266</v>
      </c>
      <c r="AJ210" s="99" t="s">
        <v>85</v>
      </c>
      <c r="AK210" s="40" t="str">
        <f>_xlfn.IFNA(VLOOKUP(AJ210,ACCESSORIES!F:J,5,FALSE),"N/A")</f>
        <v>N/A</v>
      </c>
      <c r="AL210" s="99" t="s">
        <v>85</v>
      </c>
      <c r="AM210" s="99">
        <v>16.2</v>
      </c>
      <c r="AN210" s="99">
        <v>200</v>
      </c>
      <c r="AO210" s="25">
        <v>0</v>
      </c>
      <c r="AP210" s="25">
        <v>0</v>
      </c>
      <c r="AQ210" s="25">
        <v>21.2</v>
      </c>
      <c r="AR210" s="25">
        <v>28.9</v>
      </c>
      <c r="AS210" s="25">
        <v>243.4</v>
      </c>
      <c r="AT210" s="101">
        <v>234.6</v>
      </c>
      <c r="AU210" s="100">
        <v>123</v>
      </c>
      <c r="AV210" s="54">
        <v>89.5</v>
      </c>
      <c r="AW210" s="54">
        <v>89.5</v>
      </c>
      <c r="AX210" s="54">
        <v>36</v>
      </c>
      <c r="AY210" s="99" t="s">
        <v>85</v>
      </c>
      <c r="AZ210" s="98" t="str">
        <f>_xlfn.IFNA(VLOOKUP(AY210,ACCESSORIES!F:J,5,FALSE),"N/A")</f>
        <v>N/A</v>
      </c>
      <c r="BA210" s="99" t="s">
        <v>85</v>
      </c>
      <c r="BB210" s="98" t="str">
        <f>_xlfn.IFNA(VLOOKUP(BA210,ACCESSORIES!F:J,5,FALSE),"N/A")</f>
        <v>N/A</v>
      </c>
      <c r="BC210" s="77">
        <v>43.173859677871853</v>
      </c>
      <c r="BD210" s="56">
        <v>23.228346456692901</v>
      </c>
      <c r="BE210" s="56">
        <v>23.228346456692901</v>
      </c>
      <c r="BF210" s="56">
        <v>11.771653543307099</v>
      </c>
      <c r="BG210" s="378">
        <f t="shared" si="25"/>
        <v>0.10408189999999996</v>
      </c>
      <c r="BH210" s="80">
        <v>24</v>
      </c>
      <c r="BI210" s="114" t="s">
        <v>3532</v>
      </c>
      <c r="BJ210" s="50" t="s">
        <v>4050</v>
      </c>
      <c r="BK210" s="81" t="s">
        <v>4066</v>
      </c>
      <c r="BL210" s="81" t="s">
        <v>4836</v>
      </c>
      <c r="BM210" s="81" t="s">
        <v>5506</v>
      </c>
      <c r="BN210" s="81" t="s">
        <v>5507</v>
      </c>
      <c r="BO210" s="81" t="s">
        <v>5477</v>
      </c>
      <c r="BP210" s="81" t="s">
        <v>5504</v>
      </c>
      <c r="BQ210" s="81" t="s">
        <v>4068</v>
      </c>
      <c r="BR210" s="81"/>
      <c r="BS210" s="81"/>
      <c r="BT210" s="81"/>
      <c r="BU210" s="313" t="s">
        <v>6460</v>
      </c>
      <c r="BV210" s="377" t="s">
        <v>8190</v>
      </c>
      <c r="BW210" s="313" t="s">
        <v>6458</v>
      </c>
      <c r="BX210" s="377" t="s">
        <v>8191</v>
      </c>
      <c r="BY210" s="93" t="str">
        <f t="shared" si="26"/>
        <v>MR305 NV, 20x9, +18mm Offset, 8x6.5, 130.81mm Centerbore, Method Bronze - Matte Black Lip</v>
      </c>
      <c r="BZ210" s="81" t="s">
        <v>3878</v>
      </c>
      <c r="CA210" s="81" t="s">
        <v>3879</v>
      </c>
      <c r="CB210" s="81" t="str">
        <f t="shared" si="27"/>
        <v>STREET (3XX)</v>
      </c>
    </row>
    <row r="211" spans="1:80" s="38" customFormat="1" ht="15" customHeight="1">
      <c r="A211" s="22">
        <f t="shared" si="21"/>
        <v>209</v>
      </c>
      <c r="B211" s="99" t="s">
        <v>84</v>
      </c>
      <c r="C211" s="99" t="s">
        <v>1072</v>
      </c>
      <c r="D211" s="5" t="s">
        <v>2354</v>
      </c>
      <c r="E211" s="91" t="str">
        <f>CONCATENATE(LEFT(D211,5),VLOOKUP(CONCATENATE(N211,"x",O211),'PART NUMBER GUIDE'!$B$9:$C$49,2,FALSE),VLOOKUP(CONCATENATE(P211, V211), 'PART NUMBER GUIDE'!$Q$6:$R$91, 2, FALSE),VLOOKUP(Y211,'PART NUMBER GUIDE'!$J$8:$K$43,2, FALSE),IF(U211="N/A",IF(ABS(S211)&lt;10,"0"&amp;ABS(S211),ABS(S211)),CONCATENATE(LEFT(U211,1),RIGHT(U211,1))), F211, G211)</f>
        <v>MR30529087518</v>
      </c>
      <c r="F211" s="90"/>
      <c r="G211" s="90"/>
      <c r="H211" s="79" t="s">
        <v>451</v>
      </c>
      <c r="I211" s="318">
        <v>41275</v>
      </c>
      <c r="J211" s="85" t="s">
        <v>1265</v>
      </c>
      <c r="K211" s="342">
        <v>379</v>
      </c>
      <c r="L211" s="92">
        <f t="shared" si="22"/>
        <v>379</v>
      </c>
      <c r="M211" s="344"/>
      <c r="N211" s="5">
        <v>20</v>
      </c>
      <c r="O211" s="8">
        <v>9</v>
      </c>
      <c r="P211" s="99" t="str">
        <f t="shared" si="23"/>
        <v>8x170</v>
      </c>
      <c r="Q211" s="3">
        <v>8</v>
      </c>
      <c r="R211" s="3">
        <v>170</v>
      </c>
      <c r="S211" s="3">
        <v>18</v>
      </c>
      <c r="T211" s="16">
        <v>5.75</v>
      </c>
      <c r="U211" s="100" t="s">
        <v>85</v>
      </c>
      <c r="V211" s="16">
        <v>130.81</v>
      </c>
      <c r="W211" s="8">
        <v>37.85</v>
      </c>
      <c r="X211" s="51">
        <v>3640</v>
      </c>
      <c r="Y211" s="78" t="s">
        <v>2294</v>
      </c>
      <c r="Z211" s="79" t="s">
        <v>2987</v>
      </c>
      <c r="AA211" s="51" t="str">
        <f t="shared" si="24"/>
        <v>20x9, 8x170, 18 OS</v>
      </c>
      <c r="AB211" s="80" t="s">
        <v>1851</v>
      </c>
      <c r="AC211" s="89">
        <f>_xlfn.IFNA(VLOOKUP(AB211,ACCESSORIES!F:J,5,FALSE),"N/A")</f>
        <v>33</v>
      </c>
      <c r="AD211" s="87" t="s">
        <v>85</v>
      </c>
      <c r="AE211" s="99" t="s">
        <v>85</v>
      </c>
      <c r="AF211" s="3" t="s">
        <v>3005</v>
      </c>
      <c r="AG211" s="80" t="s">
        <v>1938</v>
      </c>
      <c r="AH211" s="9">
        <f>_xlfn.IFNA(VLOOKUP(AG211,ACCESSORIES!F:J,5,FALSE),"N/A")</f>
        <v>1.1000000000000001</v>
      </c>
      <c r="AI211" s="99" t="s">
        <v>266</v>
      </c>
      <c r="AJ211" s="99" t="s">
        <v>85</v>
      </c>
      <c r="AK211" s="40" t="str">
        <f>_xlfn.IFNA(VLOOKUP(AJ211,ACCESSORIES!F:J,5,FALSE),"N/A")</f>
        <v>N/A</v>
      </c>
      <c r="AL211" s="99" t="s">
        <v>85</v>
      </c>
      <c r="AM211" s="99">
        <v>16.2</v>
      </c>
      <c r="AN211" s="99">
        <v>200</v>
      </c>
      <c r="AO211" s="25">
        <v>0</v>
      </c>
      <c r="AP211" s="25">
        <v>0</v>
      </c>
      <c r="AQ211" s="25">
        <v>21.2</v>
      </c>
      <c r="AR211" s="25">
        <v>28.9</v>
      </c>
      <c r="AS211" s="25">
        <v>243.4</v>
      </c>
      <c r="AT211" s="101">
        <v>234.6</v>
      </c>
      <c r="AU211" s="100">
        <v>128</v>
      </c>
      <c r="AV211" s="54">
        <v>97.7</v>
      </c>
      <c r="AW211" s="54">
        <v>107</v>
      </c>
      <c r="AX211" s="54">
        <v>36</v>
      </c>
      <c r="AY211" s="99" t="s">
        <v>85</v>
      </c>
      <c r="AZ211" s="98" t="str">
        <f>_xlfn.IFNA(VLOOKUP(AY211,ACCESSORIES!F:J,5,FALSE),"N/A")</f>
        <v>N/A</v>
      </c>
      <c r="BA211" s="99" t="s">
        <v>85</v>
      </c>
      <c r="BB211" s="98" t="str">
        <f>_xlfn.IFNA(VLOOKUP(BA211,ACCESSORIES!F:J,5,FALSE),"N/A")</f>
        <v>N/A</v>
      </c>
      <c r="BC211" s="77">
        <v>43.578040491877466</v>
      </c>
      <c r="BD211" s="56">
        <v>23.228346456692901</v>
      </c>
      <c r="BE211" s="56">
        <v>23.228346456692901</v>
      </c>
      <c r="BF211" s="56">
        <v>11.771653543307099</v>
      </c>
      <c r="BG211" s="378">
        <f t="shared" si="25"/>
        <v>0.10408189999999996</v>
      </c>
      <c r="BH211" s="80">
        <v>24</v>
      </c>
      <c r="BI211" s="114" t="s">
        <v>3532</v>
      </c>
      <c r="BJ211" s="50" t="s">
        <v>4050</v>
      </c>
      <c r="BK211" s="81" t="s">
        <v>4066</v>
      </c>
      <c r="BL211" s="81" t="s">
        <v>4836</v>
      </c>
      <c r="BM211" s="81" t="s">
        <v>5506</v>
      </c>
      <c r="BN211" s="81" t="s">
        <v>5507</v>
      </c>
      <c r="BO211" s="81" t="s">
        <v>5477</v>
      </c>
      <c r="BP211" s="81" t="s">
        <v>5504</v>
      </c>
      <c r="BQ211" s="81" t="s">
        <v>4068</v>
      </c>
      <c r="BR211" s="81"/>
      <c r="BS211" s="81"/>
      <c r="BT211" s="81"/>
      <c r="BU211" s="313" t="s">
        <v>6467</v>
      </c>
      <c r="BV211" s="377" t="s">
        <v>8387</v>
      </c>
      <c r="BW211" s="313" t="s">
        <v>6471</v>
      </c>
      <c r="BX211" s="377" t="s">
        <v>8388</v>
      </c>
      <c r="BY211" s="93" t="str">
        <f t="shared" si="26"/>
        <v>MR305 NV, 20x9, +18mm Offset, 8x170, 130.81mm Centerbore, Matte Black</v>
      </c>
      <c r="BZ211" s="81" t="s">
        <v>3878</v>
      </c>
      <c r="CA211" s="81" t="s">
        <v>3879</v>
      </c>
      <c r="CB211" s="81" t="str">
        <f t="shared" si="27"/>
        <v>STREET (3XX)</v>
      </c>
    </row>
    <row r="212" spans="1:80" s="38" customFormat="1" ht="15" customHeight="1">
      <c r="A212" s="22">
        <f t="shared" si="21"/>
        <v>210</v>
      </c>
      <c r="B212" s="99" t="s">
        <v>84</v>
      </c>
      <c r="C212" s="99" t="s">
        <v>1072</v>
      </c>
      <c r="D212" s="5" t="s">
        <v>2354</v>
      </c>
      <c r="E212" s="91" t="str">
        <f>CONCATENATE(LEFT(D212,5),VLOOKUP(CONCATENATE(N212,"x",O212),'PART NUMBER GUIDE'!$B$9:$C$49,2,FALSE),VLOOKUP(CONCATENATE(P212, V212), 'PART NUMBER GUIDE'!$Q$6:$R$91, 2, FALSE),VLOOKUP(Y212,'PART NUMBER GUIDE'!$J$8:$K$43,2, FALSE),IF(U212="N/A",IF(ABS(S212)&lt;10,"0"&amp;ABS(S212),ABS(S212)),CONCATENATE(LEFT(U212,1),RIGHT(U212,1))), F212, G212)</f>
        <v>MR30529087918</v>
      </c>
      <c r="F212" s="90"/>
      <c r="G212" s="90"/>
      <c r="H212" s="79" t="s">
        <v>452</v>
      </c>
      <c r="I212" s="318">
        <v>41275</v>
      </c>
      <c r="J212" s="85" t="s">
        <v>1265</v>
      </c>
      <c r="K212" s="342">
        <v>399</v>
      </c>
      <c r="L212" s="92">
        <f t="shared" si="22"/>
        <v>399</v>
      </c>
      <c r="M212" s="344"/>
      <c r="N212" s="5">
        <v>20</v>
      </c>
      <c r="O212" s="8">
        <v>9</v>
      </c>
      <c r="P212" s="99" t="str">
        <f t="shared" si="23"/>
        <v>8x170</v>
      </c>
      <c r="Q212" s="3">
        <v>8</v>
      </c>
      <c r="R212" s="3">
        <v>170</v>
      </c>
      <c r="S212" s="3">
        <v>18</v>
      </c>
      <c r="T212" s="16">
        <v>5.75</v>
      </c>
      <c r="U212" s="100" t="s">
        <v>85</v>
      </c>
      <c r="V212" s="16">
        <v>130.81</v>
      </c>
      <c r="W212" s="8">
        <v>38.729999999999997</v>
      </c>
      <c r="X212" s="51">
        <v>3640</v>
      </c>
      <c r="Y212" s="78" t="s">
        <v>5463</v>
      </c>
      <c r="Z212" s="78" t="s">
        <v>2988</v>
      </c>
      <c r="AA212" s="51" t="str">
        <f t="shared" si="24"/>
        <v>20x9, 8x170, 18 OS</v>
      </c>
      <c r="AB212" s="80" t="s">
        <v>1851</v>
      </c>
      <c r="AC212" s="89">
        <f>_xlfn.IFNA(VLOOKUP(AB212,ACCESSORIES!F:J,5,FALSE),"N/A")</f>
        <v>33</v>
      </c>
      <c r="AD212" s="87" t="s">
        <v>85</v>
      </c>
      <c r="AE212" s="99" t="s">
        <v>85</v>
      </c>
      <c r="AF212" s="3" t="s">
        <v>3005</v>
      </c>
      <c r="AG212" s="80" t="s">
        <v>1938</v>
      </c>
      <c r="AH212" s="9">
        <f>_xlfn.IFNA(VLOOKUP(AG212,ACCESSORIES!F:J,5,FALSE),"N/A")</f>
        <v>1.1000000000000001</v>
      </c>
      <c r="AI212" s="99" t="s">
        <v>266</v>
      </c>
      <c r="AJ212" s="99" t="s">
        <v>85</v>
      </c>
      <c r="AK212" s="40" t="str">
        <f>_xlfn.IFNA(VLOOKUP(AJ212,ACCESSORIES!F:J,5,FALSE),"N/A")</f>
        <v>N/A</v>
      </c>
      <c r="AL212" s="99" t="s">
        <v>85</v>
      </c>
      <c r="AM212" s="99">
        <v>16.2</v>
      </c>
      <c r="AN212" s="99">
        <v>200</v>
      </c>
      <c r="AO212" s="25">
        <v>0</v>
      </c>
      <c r="AP212" s="25">
        <v>0</v>
      </c>
      <c r="AQ212" s="25">
        <v>21.2</v>
      </c>
      <c r="AR212" s="25">
        <v>28.9</v>
      </c>
      <c r="AS212" s="25">
        <v>243.4</v>
      </c>
      <c r="AT212" s="101">
        <v>234.6</v>
      </c>
      <c r="AU212" s="100">
        <v>128</v>
      </c>
      <c r="AV212" s="54">
        <v>97.7</v>
      </c>
      <c r="AW212" s="54">
        <v>107</v>
      </c>
      <c r="AX212" s="54">
        <v>36</v>
      </c>
      <c r="AY212" s="99" t="s">
        <v>85</v>
      </c>
      <c r="AZ212" s="98" t="str">
        <f>_xlfn.IFNA(VLOOKUP(AY212,ACCESSORIES!F:J,5,FALSE),"N/A")</f>
        <v>N/A</v>
      </c>
      <c r="BA212" s="99" t="s">
        <v>85</v>
      </c>
      <c r="BB212" s="98" t="str">
        <f>_xlfn.IFNA(VLOOKUP(BA212,ACCESSORIES!F:J,5,FALSE),"N/A")</f>
        <v>N/A</v>
      </c>
      <c r="BC212" s="77">
        <v>44.423145830252828</v>
      </c>
      <c r="BD212" s="56">
        <v>23.228346456692901</v>
      </c>
      <c r="BE212" s="56">
        <v>23.228346456692901</v>
      </c>
      <c r="BF212" s="56">
        <v>11.771653543307099</v>
      </c>
      <c r="BG212" s="378">
        <f t="shared" si="25"/>
        <v>0.10408189999999996</v>
      </c>
      <c r="BH212" s="80">
        <v>24</v>
      </c>
      <c r="BI212" s="114" t="s">
        <v>3532</v>
      </c>
      <c r="BJ212" s="50" t="s">
        <v>4050</v>
      </c>
      <c r="BK212" s="81" t="s">
        <v>4066</v>
      </c>
      <c r="BL212" s="81" t="s">
        <v>4836</v>
      </c>
      <c r="BM212" s="81" t="s">
        <v>5506</v>
      </c>
      <c r="BN212" s="81" t="s">
        <v>5507</v>
      </c>
      <c r="BO212" s="81" t="s">
        <v>5477</v>
      </c>
      <c r="BP212" s="81" t="s">
        <v>5504</v>
      </c>
      <c r="BQ212" s="81" t="s">
        <v>4068</v>
      </c>
      <c r="BR212" s="81"/>
      <c r="BS212" s="81"/>
      <c r="BT212" s="81"/>
      <c r="BU212" s="313" t="s">
        <v>6460</v>
      </c>
      <c r="BV212" s="377" t="s">
        <v>8190</v>
      </c>
      <c r="BW212" s="313" t="s">
        <v>6458</v>
      </c>
      <c r="BX212" s="377" t="s">
        <v>8191</v>
      </c>
      <c r="BY212" s="93" t="str">
        <f t="shared" si="26"/>
        <v>MR305 NV, 20x9, +18mm Offset, 8x170, 130.81mm Centerbore, Method Bronze - Matte Black Lip</v>
      </c>
      <c r="BZ212" s="81" t="s">
        <v>3878</v>
      </c>
      <c r="CA212" s="81" t="s">
        <v>3879</v>
      </c>
      <c r="CB212" s="81" t="str">
        <f t="shared" si="27"/>
        <v>STREET (3XX)</v>
      </c>
    </row>
    <row r="213" spans="1:80" s="38" customFormat="1" ht="15" customHeight="1">
      <c r="A213" s="22">
        <f t="shared" si="21"/>
        <v>211</v>
      </c>
      <c r="B213" s="99" t="s">
        <v>84</v>
      </c>
      <c r="C213" s="99" t="s">
        <v>1072</v>
      </c>
      <c r="D213" s="5" t="s">
        <v>2354</v>
      </c>
      <c r="E213" s="91" t="str">
        <f>CONCATENATE(LEFT(D213,5),VLOOKUP(CONCATENATE(N213,"x",O213),'PART NUMBER GUIDE'!$B$9:$C$49,2,FALSE),VLOOKUP(CONCATENATE(P213, V213), 'PART NUMBER GUIDE'!$Q$6:$R$91, 2, FALSE),VLOOKUP(Y213,'PART NUMBER GUIDE'!$J$8:$K$43,2, FALSE),IF(U213="N/A",IF(ABS(S213)&lt;10,"0"&amp;ABS(S213),ABS(S213)),CONCATENATE(LEFT(U213,1),RIGHT(U213,1))), F213, G213)</f>
        <v>MR30521050518N</v>
      </c>
      <c r="F213" s="90" t="s">
        <v>2224</v>
      </c>
      <c r="G213" s="90"/>
      <c r="H213" s="79" t="s">
        <v>4256</v>
      </c>
      <c r="I213" s="318">
        <v>43924</v>
      </c>
      <c r="J213" s="85" t="s">
        <v>1265</v>
      </c>
      <c r="K213" s="342">
        <v>389</v>
      </c>
      <c r="L213" s="92">
        <f t="shared" si="22"/>
        <v>389</v>
      </c>
      <c r="M213" s="344"/>
      <c r="N213" s="5">
        <v>20</v>
      </c>
      <c r="O213" s="8">
        <v>10</v>
      </c>
      <c r="P213" s="99" t="str">
        <f t="shared" si="23"/>
        <v>5x5</v>
      </c>
      <c r="Q213" s="3">
        <v>5</v>
      </c>
      <c r="R213" s="3">
        <v>5</v>
      </c>
      <c r="S213" s="3">
        <v>-18</v>
      </c>
      <c r="T213" s="16">
        <v>4.76</v>
      </c>
      <c r="U213" s="100" t="s">
        <v>85</v>
      </c>
      <c r="V213" s="16">
        <v>94</v>
      </c>
      <c r="W213" s="8">
        <v>36.19</v>
      </c>
      <c r="X213" s="51">
        <v>2650</v>
      </c>
      <c r="Y213" s="78" t="s">
        <v>2294</v>
      </c>
      <c r="Z213" s="79" t="s">
        <v>2987</v>
      </c>
      <c r="AA213" s="51" t="str">
        <f t="shared" si="24"/>
        <v>20x10, 5x5, -18 OS</v>
      </c>
      <c r="AB213" s="80" t="s">
        <v>1593</v>
      </c>
      <c r="AC213" s="89">
        <f>_xlfn.IFNA(VLOOKUP(AB213,ACCESSORIES!F:J,5,FALSE),"N/A")</f>
        <v>33</v>
      </c>
      <c r="AD213" s="87" t="s">
        <v>85</v>
      </c>
      <c r="AE213" s="99" t="s">
        <v>85</v>
      </c>
      <c r="AF213" s="80" t="s">
        <v>3000</v>
      </c>
      <c r="AG213" s="80" t="s">
        <v>1938</v>
      </c>
      <c r="AH213" s="9">
        <f>_xlfn.IFNA(VLOOKUP(AG213,ACCESSORIES!F:J,5,FALSE),"N/A")</f>
        <v>1.1000000000000001</v>
      </c>
      <c r="AI213" s="99" t="s">
        <v>266</v>
      </c>
      <c r="AJ213" s="99" t="s">
        <v>85</v>
      </c>
      <c r="AK213" s="40" t="str">
        <f>_xlfn.IFNA(VLOOKUP(AJ213,ACCESSORIES!F:J,5,FALSE),"N/A")</f>
        <v>N/A</v>
      </c>
      <c r="AL213" s="99" t="s">
        <v>85</v>
      </c>
      <c r="AM213" s="99">
        <v>16.2</v>
      </c>
      <c r="AN213" s="99">
        <v>170</v>
      </c>
      <c r="AO213" s="25">
        <v>7.1</v>
      </c>
      <c r="AP213" s="25">
        <v>21.4</v>
      </c>
      <c r="AQ213" s="25">
        <v>45.6</v>
      </c>
      <c r="AR213" s="25">
        <v>59.5</v>
      </c>
      <c r="AS213" s="25">
        <v>245.4</v>
      </c>
      <c r="AT213" s="101">
        <v>241</v>
      </c>
      <c r="AU213" s="100">
        <v>88.2</v>
      </c>
      <c r="AV213" s="54">
        <v>52.7</v>
      </c>
      <c r="AW213" s="54">
        <v>75</v>
      </c>
      <c r="AX213" s="54">
        <v>52</v>
      </c>
      <c r="AY213" s="99" t="s">
        <v>85</v>
      </c>
      <c r="AZ213" s="98" t="str">
        <f>_xlfn.IFNA(VLOOKUP(AY213,ACCESSORIES!F:J,5,FALSE),"N/A")</f>
        <v>N/A</v>
      </c>
      <c r="BA213" s="99" t="s">
        <v>85</v>
      </c>
      <c r="BB213" s="98" t="str">
        <f>_xlfn.IFNA(VLOOKUP(BA213,ACCESSORIES!F:J,5,FALSE),"N/A")</f>
        <v>N/A</v>
      </c>
      <c r="BC213" s="77">
        <v>41.7</v>
      </c>
      <c r="BD213" s="56">
        <v>23.228346456692901</v>
      </c>
      <c r="BE213" s="56">
        <v>23.228346456692901</v>
      </c>
      <c r="BF213" s="56">
        <v>12.9133858267717</v>
      </c>
      <c r="BG213" s="378">
        <f t="shared" si="25"/>
        <v>0.11417680000000027</v>
      </c>
      <c r="BH213" s="80">
        <v>20</v>
      </c>
      <c r="BI213" s="114" t="s">
        <v>3532</v>
      </c>
      <c r="BJ213" s="50" t="s">
        <v>4050</v>
      </c>
      <c r="BK213" s="81" t="s">
        <v>4066</v>
      </c>
      <c r="BL213" s="81" t="s">
        <v>4836</v>
      </c>
      <c r="BM213" s="81" t="s">
        <v>5506</v>
      </c>
      <c r="BN213" s="81" t="s">
        <v>5507</v>
      </c>
      <c r="BO213" s="81" t="s">
        <v>5477</v>
      </c>
      <c r="BP213" s="81" t="s">
        <v>5504</v>
      </c>
      <c r="BQ213" s="81" t="s">
        <v>4068</v>
      </c>
      <c r="BR213" s="81"/>
      <c r="BS213" s="81"/>
      <c r="BT213" s="81"/>
      <c r="BU213" s="313" t="s">
        <v>6466</v>
      </c>
      <c r="BV213" s="377" t="s">
        <v>8479</v>
      </c>
      <c r="BW213" s="313" t="s">
        <v>6468</v>
      </c>
      <c r="BX213" s="377" t="s">
        <v>8480</v>
      </c>
      <c r="BY213" s="93" t="str">
        <f t="shared" si="26"/>
        <v>MR305 NV, 20x10, -18mm Offset, 5x5, 94mm Centerbore, Matte Black</v>
      </c>
      <c r="BZ213" s="81" t="s">
        <v>3878</v>
      </c>
      <c r="CA213" s="81" t="s">
        <v>3879</v>
      </c>
      <c r="CB213" s="81" t="str">
        <f t="shared" si="27"/>
        <v>STREET (3XX)</v>
      </c>
    </row>
    <row r="214" spans="1:80" s="38" customFormat="1" ht="15" customHeight="1">
      <c r="A214" s="22">
        <f t="shared" si="21"/>
        <v>212</v>
      </c>
      <c r="B214" s="99" t="s">
        <v>84</v>
      </c>
      <c r="C214" s="99" t="s">
        <v>1072</v>
      </c>
      <c r="D214" s="5" t="s">
        <v>2354</v>
      </c>
      <c r="E214" s="91" t="str">
        <f>CONCATENATE(LEFT(D214,5),VLOOKUP(CONCATENATE(N214,"x",O214),'PART NUMBER GUIDE'!$B$9:$C$49,2,FALSE),VLOOKUP(CONCATENATE(P214, V214), 'PART NUMBER GUIDE'!$Q$6:$R$91, 2, FALSE),VLOOKUP(Y214,'PART NUMBER GUIDE'!$J$8:$K$43,2, FALSE),IF(U214="N/A",IF(ABS(S214)&lt;10,"0"&amp;ABS(S214),ABS(S214)),CONCATENATE(LEFT(U214,1),RIGHT(U214,1))), F214, G214)</f>
        <v>MR30521050918N</v>
      </c>
      <c r="F214" s="90" t="s">
        <v>2224</v>
      </c>
      <c r="G214" s="90"/>
      <c r="H214" s="79" t="s">
        <v>4257</v>
      </c>
      <c r="I214" s="318">
        <v>43924</v>
      </c>
      <c r="J214" s="85" t="s">
        <v>1265</v>
      </c>
      <c r="K214" s="342">
        <v>399</v>
      </c>
      <c r="L214" s="92">
        <f t="shared" si="22"/>
        <v>399</v>
      </c>
      <c r="M214" s="344"/>
      <c r="N214" s="5">
        <v>20</v>
      </c>
      <c r="O214" s="8">
        <v>10</v>
      </c>
      <c r="P214" s="99" t="str">
        <f t="shared" si="23"/>
        <v>5x5</v>
      </c>
      <c r="Q214" s="3">
        <v>5</v>
      </c>
      <c r="R214" s="3">
        <v>5</v>
      </c>
      <c r="S214" s="3">
        <v>-18</v>
      </c>
      <c r="T214" s="16">
        <v>4.76</v>
      </c>
      <c r="U214" s="100" t="s">
        <v>85</v>
      </c>
      <c r="V214" s="16">
        <v>94</v>
      </c>
      <c r="W214" s="8">
        <v>36.409999999999997</v>
      </c>
      <c r="X214" s="51">
        <v>2650</v>
      </c>
      <c r="Y214" s="78" t="s">
        <v>5463</v>
      </c>
      <c r="Z214" s="78" t="s">
        <v>2988</v>
      </c>
      <c r="AA214" s="51" t="str">
        <f t="shared" si="24"/>
        <v>20x10, 5x5, -18 OS</v>
      </c>
      <c r="AB214" s="80" t="s">
        <v>1593</v>
      </c>
      <c r="AC214" s="89">
        <f>_xlfn.IFNA(VLOOKUP(AB214,ACCESSORIES!F:J,5,FALSE),"N/A")</f>
        <v>33</v>
      </c>
      <c r="AD214" s="87" t="s">
        <v>85</v>
      </c>
      <c r="AE214" s="99" t="s">
        <v>85</v>
      </c>
      <c r="AF214" s="80" t="s">
        <v>3000</v>
      </c>
      <c r="AG214" s="80" t="s">
        <v>1938</v>
      </c>
      <c r="AH214" s="9">
        <f>_xlfn.IFNA(VLOOKUP(AG214,ACCESSORIES!F:J,5,FALSE),"N/A")</f>
        <v>1.1000000000000001</v>
      </c>
      <c r="AI214" s="99" t="s">
        <v>266</v>
      </c>
      <c r="AJ214" s="99" t="s">
        <v>85</v>
      </c>
      <c r="AK214" s="40" t="str">
        <f>_xlfn.IFNA(VLOOKUP(AJ214,ACCESSORIES!F:J,5,FALSE),"N/A")</f>
        <v>N/A</v>
      </c>
      <c r="AL214" s="99" t="s">
        <v>85</v>
      </c>
      <c r="AM214" s="99">
        <v>16.2</v>
      </c>
      <c r="AN214" s="99">
        <v>170</v>
      </c>
      <c r="AO214" s="25">
        <v>7.1</v>
      </c>
      <c r="AP214" s="25">
        <v>21.4</v>
      </c>
      <c r="AQ214" s="25">
        <v>45.6</v>
      </c>
      <c r="AR214" s="25">
        <v>59.5</v>
      </c>
      <c r="AS214" s="25">
        <v>245.4</v>
      </c>
      <c r="AT214" s="101">
        <v>241</v>
      </c>
      <c r="AU214" s="100">
        <v>88.2</v>
      </c>
      <c r="AV214" s="54">
        <v>52.7</v>
      </c>
      <c r="AW214" s="54">
        <v>75</v>
      </c>
      <c r="AX214" s="54">
        <v>52</v>
      </c>
      <c r="AY214" s="99" t="s">
        <v>85</v>
      </c>
      <c r="AZ214" s="98" t="str">
        <f>_xlfn.IFNA(VLOOKUP(AY214,ACCESSORIES!F:J,5,FALSE),"N/A")</f>
        <v>N/A</v>
      </c>
      <c r="BA214" s="99" t="s">
        <v>85</v>
      </c>
      <c r="BB214" s="98" t="str">
        <f>_xlfn.IFNA(VLOOKUP(BA214,ACCESSORIES!F:J,5,FALSE),"N/A")</f>
        <v>N/A</v>
      </c>
      <c r="BC214" s="77">
        <v>41.37</v>
      </c>
      <c r="BD214" s="56">
        <v>23.228346456692901</v>
      </c>
      <c r="BE214" s="56">
        <v>23.228346456692901</v>
      </c>
      <c r="BF214" s="56">
        <v>12.9133858267717</v>
      </c>
      <c r="BG214" s="378">
        <f t="shared" si="25"/>
        <v>0.11417680000000027</v>
      </c>
      <c r="BH214" s="80">
        <v>20</v>
      </c>
      <c r="BI214" s="114" t="s">
        <v>3532</v>
      </c>
      <c r="BJ214" s="50" t="s">
        <v>4050</v>
      </c>
      <c r="BK214" s="81" t="s">
        <v>4066</v>
      </c>
      <c r="BL214" s="81" t="s">
        <v>4836</v>
      </c>
      <c r="BM214" s="81" t="s">
        <v>5506</v>
      </c>
      <c r="BN214" s="81" t="s">
        <v>5507</v>
      </c>
      <c r="BO214" s="81" t="s">
        <v>5477</v>
      </c>
      <c r="BP214" s="81" t="s">
        <v>5504</v>
      </c>
      <c r="BQ214" s="81" t="s">
        <v>4068</v>
      </c>
      <c r="BR214" s="81"/>
      <c r="BS214" s="81"/>
      <c r="BT214" s="81"/>
      <c r="BU214" s="313" t="s">
        <v>6461</v>
      </c>
      <c r="BV214" s="377" t="s">
        <v>8138</v>
      </c>
      <c r="BW214" s="313" t="s">
        <v>6456</v>
      </c>
      <c r="BX214" s="377" t="s">
        <v>8139</v>
      </c>
      <c r="BY214" s="93" t="str">
        <f t="shared" si="26"/>
        <v>MR305 NV, 20x10, -18mm Offset, 5x5, 94mm Centerbore, Method Bronze - Matte Black Lip</v>
      </c>
      <c r="BZ214" s="81" t="s">
        <v>3878</v>
      </c>
      <c r="CA214" s="81" t="s">
        <v>3879</v>
      </c>
      <c r="CB214" s="81" t="str">
        <f t="shared" si="27"/>
        <v>STREET (3XX)</v>
      </c>
    </row>
    <row r="215" spans="1:80" s="38" customFormat="1" ht="15" customHeight="1">
      <c r="A215" s="22">
        <f t="shared" si="21"/>
        <v>213</v>
      </c>
      <c r="B215" s="99" t="s">
        <v>84</v>
      </c>
      <c r="C215" s="99" t="s">
        <v>1072</v>
      </c>
      <c r="D215" s="5" t="s">
        <v>2354</v>
      </c>
      <c r="E215" s="91" t="str">
        <f>CONCATENATE(LEFT(D215,5),VLOOKUP(CONCATENATE(N215,"x",O215),'PART NUMBER GUIDE'!$B$9:$C$49,2,FALSE),VLOOKUP(CONCATENATE(P215, V215), 'PART NUMBER GUIDE'!$Q$6:$R$91, 2, FALSE),VLOOKUP(Y215,'PART NUMBER GUIDE'!$J$8:$K$43,2, FALSE),IF(U215="N/A",IF(ABS(S215)&lt;10,"0"&amp;ABS(S215),ABS(S215)),CONCATENATE(LEFT(U215,1),RIGHT(U215,1))), F215, G215)</f>
        <v>MR30521016518N</v>
      </c>
      <c r="F215" s="90" t="s">
        <v>2224</v>
      </c>
      <c r="G215" s="90"/>
      <c r="H215" s="79" t="s">
        <v>4260</v>
      </c>
      <c r="I215" s="318">
        <v>43924</v>
      </c>
      <c r="J215" s="85" t="s">
        <v>1265</v>
      </c>
      <c r="K215" s="342">
        <v>389</v>
      </c>
      <c r="L215" s="92">
        <f t="shared" si="22"/>
        <v>389</v>
      </c>
      <c r="M215" s="344"/>
      <c r="N215" s="5">
        <v>20</v>
      </c>
      <c r="O215" s="8">
        <v>10</v>
      </c>
      <c r="P215" s="99" t="str">
        <f t="shared" si="23"/>
        <v>6x135</v>
      </c>
      <c r="Q215" s="3">
        <v>6</v>
      </c>
      <c r="R215" s="3">
        <v>135</v>
      </c>
      <c r="S215" s="3">
        <v>-18</v>
      </c>
      <c r="T215" s="16">
        <v>4.76</v>
      </c>
      <c r="U215" s="100" t="s">
        <v>85</v>
      </c>
      <c r="V215" s="16">
        <v>94</v>
      </c>
      <c r="W215" s="8">
        <v>36.67</v>
      </c>
      <c r="X215" s="51">
        <v>2650</v>
      </c>
      <c r="Y215" s="78" t="s">
        <v>2294</v>
      </c>
      <c r="Z215" s="79" t="s">
        <v>2987</v>
      </c>
      <c r="AA215" s="51" t="str">
        <f t="shared" si="24"/>
        <v>20x10, 6x135, -18 OS</v>
      </c>
      <c r="AB215" s="80" t="s">
        <v>1593</v>
      </c>
      <c r="AC215" s="89">
        <f>_xlfn.IFNA(VLOOKUP(AB215,ACCESSORIES!F:J,5,FALSE),"N/A")</f>
        <v>33</v>
      </c>
      <c r="AD215" s="87" t="s">
        <v>85</v>
      </c>
      <c r="AE215" s="99" t="s">
        <v>85</v>
      </c>
      <c r="AF215" s="80" t="s">
        <v>3000</v>
      </c>
      <c r="AG215" s="80" t="s">
        <v>1938</v>
      </c>
      <c r="AH215" s="9">
        <f>_xlfn.IFNA(VLOOKUP(AG215,ACCESSORIES!F:J,5,FALSE),"N/A")</f>
        <v>1.1000000000000001</v>
      </c>
      <c r="AI215" s="99" t="s">
        <v>266</v>
      </c>
      <c r="AJ215" s="99" t="s">
        <v>85</v>
      </c>
      <c r="AK215" s="40" t="str">
        <f>_xlfn.IFNA(VLOOKUP(AJ215,ACCESSORIES!F:J,5,FALSE),"N/A")</f>
        <v>N/A</v>
      </c>
      <c r="AL215" s="99" t="s">
        <v>85</v>
      </c>
      <c r="AM215" s="99">
        <v>16.2</v>
      </c>
      <c r="AN215" s="99">
        <v>170</v>
      </c>
      <c r="AO215" s="25">
        <v>7.1</v>
      </c>
      <c r="AP215" s="25">
        <v>21.4</v>
      </c>
      <c r="AQ215" s="25">
        <v>45.6</v>
      </c>
      <c r="AR215" s="25">
        <v>59.6</v>
      </c>
      <c r="AS215" s="25">
        <v>245.4</v>
      </c>
      <c r="AT215" s="101">
        <v>241</v>
      </c>
      <c r="AU215" s="100">
        <v>88.2</v>
      </c>
      <c r="AV215" s="54">
        <v>52.7</v>
      </c>
      <c r="AW215" s="54">
        <v>75</v>
      </c>
      <c r="AX215" s="54">
        <v>52</v>
      </c>
      <c r="AY215" s="99" t="s">
        <v>85</v>
      </c>
      <c r="AZ215" s="98" t="str">
        <f>_xlfn.IFNA(VLOOKUP(AY215,ACCESSORIES!F:J,5,FALSE),"N/A")</f>
        <v>N/A</v>
      </c>
      <c r="BA215" s="99" t="s">
        <v>85</v>
      </c>
      <c r="BB215" s="98" t="str">
        <f>_xlfn.IFNA(VLOOKUP(BA215,ACCESSORIES!F:J,5,FALSE),"N/A")</f>
        <v>N/A</v>
      </c>
      <c r="BC215" s="77">
        <v>43.725015333334056</v>
      </c>
      <c r="BD215" s="56">
        <v>23.228346456692901</v>
      </c>
      <c r="BE215" s="56">
        <v>23.228346456692901</v>
      </c>
      <c r="BF215" s="56">
        <v>12.9133858267717</v>
      </c>
      <c r="BG215" s="378">
        <f t="shared" si="25"/>
        <v>0.11417680000000027</v>
      </c>
      <c r="BH215" s="80">
        <v>20</v>
      </c>
      <c r="BI215" s="114" t="s">
        <v>3532</v>
      </c>
      <c r="BJ215" s="50" t="s">
        <v>4050</v>
      </c>
      <c r="BK215" s="81" t="s">
        <v>4066</v>
      </c>
      <c r="BL215" s="81" t="s">
        <v>4836</v>
      </c>
      <c r="BM215" s="81" t="s">
        <v>5506</v>
      </c>
      <c r="BN215" s="81" t="s">
        <v>5507</v>
      </c>
      <c r="BO215" s="81" t="s">
        <v>5477</v>
      </c>
      <c r="BP215" s="81" t="s">
        <v>5504</v>
      </c>
      <c r="BQ215" s="81" t="s">
        <v>4068</v>
      </c>
      <c r="BR215" s="81"/>
      <c r="BS215" s="81"/>
      <c r="BT215" s="81"/>
      <c r="BU215" s="313" t="s">
        <v>6469</v>
      </c>
      <c r="BV215" s="377" t="s">
        <v>8180</v>
      </c>
      <c r="BW215" s="313" t="s">
        <v>6470</v>
      </c>
      <c r="BX215" s="377" t="s">
        <v>8181</v>
      </c>
      <c r="BY215" s="93" t="str">
        <f t="shared" si="26"/>
        <v>MR305 NV, 20x10, -18mm Offset, 6x135, 94mm Centerbore, Matte Black</v>
      </c>
      <c r="BZ215" s="81" t="s">
        <v>3878</v>
      </c>
      <c r="CA215" s="81" t="s">
        <v>3879</v>
      </c>
      <c r="CB215" s="81" t="str">
        <f t="shared" si="27"/>
        <v>STREET (3XX)</v>
      </c>
    </row>
    <row r="216" spans="1:80" s="38" customFormat="1" ht="15" customHeight="1">
      <c r="A216" s="22">
        <f t="shared" si="21"/>
        <v>214</v>
      </c>
      <c r="B216" s="99" t="s">
        <v>84</v>
      </c>
      <c r="C216" s="99" t="s">
        <v>1072</v>
      </c>
      <c r="D216" s="5" t="s">
        <v>2354</v>
      </c>
      <c r="E216" s="91" t="str">
        <f>CONCATENATE(LEFT(D216,5),VLOOKUP(CONCATENATE(N216,"x",O216),'PART NUMBER GUIDE'!$B$9:$C$49,2,FALSE),VLOOKUP(CONCATENATE(P216, V216), 'PART NUMBER GUIDE'!$Q$6:$R$91, 2, FALSE),VLOOKUP(Y216,'PART NUMBER GUIDE'!$J$8:$K$43,2, FALSE),IF(U216="N/A",IF(ABS(S216)&lt;10,"0"&amp;ABS(S216),ABS(S216)),CONCATENATE(LEFT(U216,1),RIGHT(U216,1))), F216, G216)</f>
        <v>MR30521016918N</v>
      </c>
      <c r="F216" s="90" t="s">
        <v>2224</v>
      </c>
      <c r="G216" s="90"/>
      <c r="H216" s="79" t="s">
        <v>4261</v>
      </c>
      <c r="I216" s="318">
        <v>43924</v>
      </c>
      <c r="J216" s="85" t="s">
        <v>3872</v>
      </c>
      <c r="K216" s="342">
        <v>399</v>
      </c>
      <c r="L216" s="92" t="str">
        <f t="shared" si="22"/>
        <v/>
      </c>
      <c r="M216" s="344"/>
      <c r="N216" s="5">
        <v>20</v>
      </c>
      <c r="O216" s="8">
        <v>10</v>
      </c>
      <c r="P216" s="99" t="str">
        <f t="shared" si="23"/>
        <v>6x135</v>
      </c>
      <c r="Q216" s="3">
        <v>6</v>
      </c>
      <c r="R216" s="3">
        <v>135</v>
      </c>
      <c r="S216" s="3">
        <v>-18</v>
      </c>
      <c r="T216" s="16">
        <v>4.76</v>
      </c>
      <c r="U216" s="100" t="s">
        <v>85</v>
      </c>
      <c r="V216" s="16">
        <v>94</v>
      </c>
      <c r="W216" s="8">
        <v>37.11</v>
      </c>
      <c r="X216" s="51">
        <v>2650</v>
      </c>
      <c r="Y216" s="78" t="s">
        <v>5463</v>
      </c>
      <c r="Z216" s="78" t="s">
        <v>2988</v>
      </c>
      <c r="AA216" s="51" t="str">
        <f t="shared" si="24"/>
        <v>20x10, 6x135, -18 OS</v>
      </c>
      <c r="AB216" s="80" t="s">
        <v>1593</v>
      </c>
      <c r="AC216" s="89">
        <f>_xlfn.IFNA(VLOOKUP(AB216,ACCESSORIES!F:J,5,FALSE),"N/A")</f>
        <v>33</v>
      </c>
      <c r="AD216" s="87" t="s">
        <v>85</v>
      </c>
      <c r="AE216" s="99" t="s">
        <v>85</v>
      </c>
      <c r="AF216" s="80" t="s">
        <v>3000</v>
      </c>
      <c r="AG216" s="80" t="s">
        <v>1938</v>
      </c>
      <c r="AH216" s="9">
        <f>_xlfn.IFNA(VLOOKUP(AG216,ACCESSORIES!F:J,5,FALSE),"N/A")</f>
        <v>1.1000000000000001</v>
      </c>
      <c r="AI216" s="99" t="s">
        <v>266</v>
      </c>
      <c r="AJ216" s="99" t="s">
        <v>85</v>
      </c>
      <c r="AK216" s="40" t="str">
        <f>_xlfn.IFNA(VLOOKUP(AJ216,ACCESSORIES!F:J,5,FALSE),"N/A")</f>
        <v>N/A</v>
      </c>
      <c r="AL216" s="99" t="s">
        <v>85</v>
      </c>
      <c r="AM216" s="99">
        <v>16.2</v>
      </c>
      <c r="AN216" s="99">
        <v>170</v>
      </c>
      <c r="AO216" s="25">
        <v>7.1</v>
      </c>
      <c r="AP216" s="25">
        <v>21.4</v>
      </c>
      <c r="AQ216" s="25">
        <v>45.6</v>
      </c>
      <c r="AR216" s="25">
        <v>59.6</v>
      </c>
      <c r="AS216" s="25">
        <v>245.4</v>
      </c>
      <c r="AT216" s="101">
        <v>241</v>
      </c>
      <c r="AU216" s="100">
        <v>88.2</v>
      </c>
      <c r="AV216" s="54">
        <v>52.7</v>
      </c>
      <c r="AW216" s="54">
        <v>75</v>
      </c>
      <c r="AX216" s="54">
        <v>52</v>
      </c>
      <c r="AY216" s="99" t="s">
        <v>85</v>
      </c>
      <c r="AZ216" s="98" t="str">
        <f>_xlfn.IFNA(VLOOKUP(AY216,ACCESSORIES!F:J,5,FALSE),"N/A")</f>
        <v>N/A</v>
      </c>
      <c r="BA216" s="99" t="s">
        <v>85</v>
      </c>
      <c r="BB216" s="98" t="str">
        <f>_xlfn.IFNA(VLOOKUP(BA216,ACCESSORIES!F:J,5,FALSE),"N/A")</f>
        <v>N/A</v>
      </c>
      <c r="BC216" s="77">
        <v>42.475729180953074</v>
      </c>
      <c r="BD216" s="56">
        <v>23.228346456692901</v>
      </c>
      <c r="BE216" s="56">
        <v>23.228346456692901</v>
      </c>
      <c r="BF216" s="56">
        <v>12.9133858267717</v>
      </c>
      <c r="BG216" s="378">
        <f t="shared" si="25"/>
        <v>0.11417680000000027</v>
      </c>
      <c r="BH216" s="80">
        <v>20</v>
      </c>
      <c r="BI216" s="114" t="s">
        <v>3532</v>
      </c>
      <c r="BJ216" s="50" t="s">
        <v>4050</v>
      </c>
      <c r="BK216" s="81" t="s">
        <v>4066</v>
      </c>
      <c r="BL216" s="81" t="s">
        <v>4836</v>
      </c>
      <c r="BM216" s="81" t="s">
        <v>5506</v>
      </c>
      <c r="BN216" s="81" t="s">
        <v>5507</v>
      </c>
      <c r="BO216" s="81" t="s">
        <v>5477</v>
      </c>
      <c r="BP216" s="81" t="s">
        <v>5504</v>
      </c>
      <c r="BQ216" s="81" t="s">
        <v>4068</v>
      </c>
      <c r="BR216" s="81"/>
      <c r="BS216" s="81"/>
      <c r="BT216" s="81"/>
      <c r="BU216" s="313" t="s">
        <v>6459</v>
      </c>
      <c r="BV216" s="377" t="s">
        <v>8534</v>
      </c>
      <c r="BW216" s="313" t="s">
        <v>6454</v>
      </c>
      <c r="BX216" s="377" t="s">
        <v>8535</v>
      </c>
      <c r="BY216" s="93" t="str">
        <f t="shared" si="26"/>
        <v>CLOSEOUT - MR305 NV, 20x10, -18mm Offset, 6x135, 94mm Centerbore, Method Bronze - Matte Black Lip</v>
      </c>
      <c r="BZ216" s="81" t="s">
        <v>3878</v>
      </c>
      <c r="CA216" s="81" t="s">
        <v>3879</v>
      </c>
      <c r="CB216" s="81" t="str">
        <f t="shared" si="27"/>
        <v>STREET (3XX)</v>
      </c>
    </row>
    <row r="217" spans="1:80" s="38" customFormat="1" ht="15" customHeight="1">
      <c r="A217" s="22">
        <f t="shared" si="21"/>
        <v>215</v>
      </c>
      <c r="B217" s="99" t="s">
        <v>84</v>
      </c>
      <c r="C217" s="99" t="s">
        <v>1072</v>
      </c>
      <c r="D217" s="5" t="s">
        <v>2354</v>
      </c>
      <c r="E217" s="91" t="str">
        <f>CONCATENATE(LEFT(D217,5),VLOOKUP(CONCATENATE(N217,"x",O217),'PART NUMBER GUIDE'!$B$9:$C$49,2,FALSE),VLOOKUP(CONCATENATE(P217, V217), 'PART NUMBER GUIDE'!$Q$6:$R$91, 2, FALSE),VLOOKUP(Y217,'PART NUMBER GUIDE'!$J$8:$K$43,2, FALSE),IF(U217="N/A",IF(ABS(S217)&lt;10,"0"&amp;ABS(S217),ABS(S217)),CONCATENATE(LEFT(U217,1),RIGHT(U217,1))), F217, G217)</f>
        <v>MR30521060518N</v>
      </c>
      <c r="F217" s="90" t="s">
        <v>2224</v>
      </c>
      <c r="G217" s="90"/>
      <c r="H217" s="79" t="s">
        <v>4262</v>
      </c>
      <c r="I217" s="318">
        <v>43924</v>
      </c>
      <c r="J217" s="85" t="s">
        <v>1265</v>
      </c>
      <c r="K217" s="342">
        <v>389</v>
      </c>
      <c r="L217" s="92">
        <f t="shared" si="22"/>
        <v>389</v>
      </c>
      <c r="M217" s="344"/>
      <c r="N217" s="5">
        <v>20</v>
      </c>
      <c r="O217" s="8">
        <v>10</v>
      </c>
      <c r="P217" s="99" t="str">
        <f t="shared" si="23"/>
        <v>6x5.5</v>
      </c>
      <c r="Q217" s="3">
        <v>6</v>
      </c>
      <c r="R217" s="3">
        <v>5.5</v>
      </c>
      <c r="S217" s="3">
        <v>-18</v>
      </c>
      <c r="T217" s="16">
        <v>4.76</v>
      </c>
      <c r="U217" s="100" t="s">
        <v>85</v>
      </c>
      <c r="V217" s="16">
        <v>108</v>
      </c>
      <c r="W217" s="8">
        <v>36.799999999999997</v>
      </c>
      <c r="X217" s="51">
        <v>2650</v>
      </c>
      <c r="Y217" s="78" t="s">
        <v>2294</v>
      </c>
      <c r="Z217" s="79" t="s">
        <v>2987</v>
      </c>
      <c r="AA217" s="51" t="str">
        <f t="shared" si="24"/>
        <v>20x10, 6x5.5, -18 OS</v>
      </c>
      <c r="AB217" s="80" t="s">
        <v>1597</v>
      </c>
      <c r="AC217" s="89">
        <f>_xlfn.IFNA(VLOOKUP(AB217,ACCESSORIES!F:J,5,FALSE),"N/A")</f>
        <v>33</v>
      </c>
      <c r="AD217" s="87" t="s">
        <v>85</v>
      </c>
      <c r="AE217" s="99" t="s">
        <v>85</v>
      </c>
      <c r="AF217" s="99" t="s">
        <v>3001</v>
      </c>
      <c r="AG217" s="80" t="s">
        <v>1938</v>
      </c>
      <c r="AH217" s="9">
        <f>_xlfn.IFNA(VLOOKUP(AG217,ACCESSORIES!F:J,5,FALSE),"N/A")</f>
        <v>1.1000000000000001</v>
      </c>
      <c r="AI217" s="99" t="s">
        <v>266</v>
      </c>
      <c r="AJ217" s="99" t="s">
        <v>85</v>
      </c>
      <c r="AK217" s="40" t="str">
        <f>_xlfn.IFNA(VLOOKUP(AJ217,ACCESSORIES!F:J,5,FALSE),"N/A")</f>
        <v>N/A</v>
      </c>
      <c r="AL217" s="99" t="s">
        <v>85</v>
      </c>
      <c r="AM217" s="99">
        <v>16.2</v>
      </c>
      <c r="AN217" s="99">
        <v>175</v>
      </c>
      <c r="AO217" s="25">
        <v>0</v>
      </c>
      <c r="AP217" s="25">
        <v>17.8</v>
      </c>
      <c r="AQ217" s="25">
        <v>43.8</v>
      </c>
      <c r="AR217" s="25">
        <v>59.5</v>
      </c>
      <c r="AS217" s="25">
        <v>245.4</v>
      </c>
      <c r="AT217" s="101">
        <v>241</v>
      </c>
      <c r="AU217" s="100">
        <v>107</v>
      </c>
      <c r="AV217" s="54">
        <v>41</v>
      </c>
      <c r="AW217" s="54">
        <v>74</v>
      </c>
      <c r="AX217" s="54">
        <v>52</v>
      </c>
      <c r="AY217" s="99" t="s">
        <v>85</v>
      </c>
      <c r="AZ217" s="98" t="str">
        <f>_xlfn.IFNA(VLOOKUP(AY217,ACCESSORIES!F:J,5,FALSE),"N/A")</f>
        <v>N/A</v>
      </c>
      <c r="BA217" s="99" t="s">
        <v>85</v>
      </c>
      <c r="BB217" s="98" t="str">
        <f>_xlfn.IFNA(VLOOKUP(BA217,ACCESSORIES!F:J,5,FALSE),"N/A")</f>
        <v>N/A</v>
      </c>
      <c r="BC217" s="77">
        <v>43.210603388236017</v>
      </c>
      <c r="BD217" s="56">
        <v>23.228346456692901</v>
      </c>
      <c r="BE217" s="56">
        <v>23.228346456692901</v>
      </c>
      <c r="BF217" s="56">
        <v>12.9133858267717</v>
      </c>
      <c r="BG217" s="378">
        <f t="shared" si="25"/>
        <v>0.11417680000000027</v>
      </c>
      <c r="BH217" s="80">
        <v>20</v>
      </c>
      <c r="BI217" s="114" t="s">
        <v>3532</v>
      </c>
      <c r="BJ217" s="50" t="s">
        <v>4050</v>
      </c>
      <c r="BK217" s="81" t="s">
        <v>4066</v>
      </c>
      <c r="BL217" s="81" t="s">
        <v>4836</v>
      </c>
      <c r="BM217" s="81" t="s">
        <v>5506</v>
      </c>
      <c r="BN217" s="81" t="s">
        <v>5507</v>
      </c>
      <c r="BO217" s="81" t="s">
        <v>5477</v>
      </c>
      <c r="BP217" s="81" t="s">
        <v>5504</v>
      </c>
      <c r="BQ217" s="81" t="s">
        <v>4068</v>
      </c>
      <c r="BR217" s="81"/>
      <c r="BS217" s="81"/>
      <c r="BT217" s="81"/>
      <c r="BU217" s="313" t="s">
        <v>6469</v>
      </c>
      <c r="BV217" s="377" t="s">
        <v>8180</v>
      </c>
      <c r="BW217" s="313" t="s">
        <v>6470</v>
      </c>
      <c r="BX217" s="377" t="s">
        <v>8181</v>
      </c>
      <c r="BY217" s="93" t="str">
        <f t="shared" si="26"/>
        <v>MR305 NV, 20x10, -18mm Offset, 6x5.5, 108mm Centerbore, Matte Black</v>
      </c>
      <c r="BZ217" s="81" t="s">
        <v>3878</v>
      </c>
      <c r="CA217" s="81" t="s">
        <v>3879</v>
      </c>
      <c r="CB217" s="81" t="str">
        <f t="shared" si="27"/>
        <v>STREET (3XX)</v>
      </c>
    </row>
    <row r="218" spans="1:80" s="38" customFormat="1" ht="15" customHeight="1">
      <c r="A218" s="22">
        <f t="shared" si="21"/>
        <v>216</v>
      </c>
      <c r="B218" s="99" t="s">
        <v>84</v>
      </c>
      <c r="C218" s="99" t="s">
        <v>1072</v>
      </c>
      <c r="D218" s="5" t="s">
        <v>2354</v>
      </c>
      <c r="E218" s="91" t="str">
        <f>CONCATENATE(LEFT(D218,5),VLOOKUP(CONCATENATE(N218,"x",O218),'PART NUMBER GUIDE'!$B$9:$C$49,2,FALSE),VLOOKUP(CONCATENATE(P218, V218), 'PART NUMBER GUIDE'!$Q$6:$R$91, 2, FALSE),VLOOKUP(Y218,'PART NUMBER GUIDE'!$J$8:$K$43,2, FALSE),IF(U218="N/A",IF(ABS(S218)&lt;10,"0"&amp;ABS(S218),ABS(S218)),CONCATENATE(LEFT(U218,1),RIGHT(U218,1))), F218, G218)</f>
        <v>MR30521060918N</v>
      </c>
      <c r="F218" s="90" t="s">
        <v>2224</v>
      </c>
      <c r="G218" s="90"/>
      <c r="H218" s="79" t="s">
        <v>4263</v>
      </c>
      <c r="I218" s="318">
        <v>43924</v>
      </c>
      <c r="J218" s="85" t="s">
        <v>1265</v>
      </c>
      <c r="K218" s="342">
        <v>399</v>
      </c>
      <c r="L218" s="92">
        <f t="shared" si="22"/>
        <v>399</v>
      </c>
      <c r="M218" s="344"/>
      <c r="N218" s="5">
        <v>20</v>
      </c>
      <c r="O218" s="8">
        <v>10</v>
      </c>
      <c r="P218" s="99" t="str">
        <f t="shared" si="23"/>
        <v>6x5.5</v>
      </c>
      <c r="Q218" s="3">
        <v>6</v>
      </c>
      <c r="R218" s="3">
        <v>5.5</v>
      </c>
      <c r="S218" s="3">
        <v>-18</v>
      </c>
      <c r="T218" s="16">
        <v>4.76</v>
      </c>
      <c r="U218" s="100" t="s">
        <v>85</v>
      </c>
      <c r="V218" s="16">
        <v>108</v>
      </c>
      <c r="W218" s="8">
        <v>37.07</v>
      </c>
      <c r="X218" s="51">
        <v>2650</v>
      </c>
      <c r="Y218" s="78" t="s">
        <v>5463</v>
      </c>
      <c r="Z218" s="78" t="s">
        <v>2988</v>
      </c>
      <c r="AA218" s="51" t="str">
        <f t="shared" si="24"/>
        <v>20x10, 6x5.5, -18 OS</v>
      </c>
      <c r="AB218" s="80" t="s">
        <v>1597</v>
      </c>
      <c r="AC218" s="89">
        <f>_xlfn.IFNA(VLOOKUP(AB218,ACCESSORIES!F:J,5,FALSE),"N/A")</f>
        <v>33</v>
      </c>
      <c r="AD218" s="87" t="s">
        <v>85</v>
      </c>
      <c r="AE218" s="99" t="s">
        <v>85</v>
      </c>
      <c r="AF218" s="99" t="s">
        <v>3001</v>
      </c>
      <c r="AG218" s="80" t="s">
        <v>1938</v>
      </c>
      <c r="AH218" s="9">
        <f>_xlfn.IFNA(VLOOKUP(AG218,ACCESSORIES!F:J,5,FALSE),"N/A")</f>
        <v>1.1000000000000001</v>
      </c>
      <c r="AI218" s="99" t="s">
        <v>266</v>
      </c>
      <c r="AJ218" s="99" t="s">
        <v>85</v>
      </c>
      <c r="AK218" s="40" t="str">
        <f>_xlfn.IFNA(VLOOKUP(AJ218,ACCESSORIES!F:J,5,FALSE),"N/A")</f>
        <v>N/A</v>
      </c>
      <c r="AL218" s="99" t="s">
        <v>85</v>
      </c>
      <c r="AM218" s="99">
        <v>16.2</v>
      </c>
      <c r="AN218" s="99">
        <v>175</v>
      </c>
      <c r="AO218" s="25">
        <v>0</v>
      </c>
      <c r="AP218" s="25">
        <v>17.8</v>
      </c>
      <c r="AQ218" s="25">
        <v>43.8</v>
      </c>
      <c r="AR218" s="25">
        <v>59.5</v>
      </c>
      <c r="AS218" s="25">
        <v>245.4</v>
      </c>
      <c r="AT218" s="101">
        <v>241</v>
      </c>
      <c r="AU218" s="100">
        <v>107</v>
      </c>
      <c r="AV218" s="54">
        <v>41</v>
      </c>
      <c r="AW218" s="54">
        <v>74</v>
      </c>
      <c r="AX218" s="54">
        <v>52</v>
      </c>
      <c r="AY218" s="99" t="s">
        <v>85</v>
      </c>
      <c r="AZ218" s="98" t="str">
        <f>_xlfn.IFNA(VLOOKUP(AY218,ACCESSORIES!F:J,5,FALSE),"N/A")</f>
        <v>N/A</v>
      </c>
      <c r="BA218" s="99" t="s">
        <v>85</v>
      </c>
      <c r="BB218" s="98" t="str">
        <f>_xlfn.IFNA(VLOOKUP(BA218,ACCESSORIES!F:J,5,FALSE),"N/A")</f>
        <v>N/A</v>
      </c>
      <c r="BC218" s="77">
        <v>43.761759043698213</v>
      </c>
      <c r="BD218" s="56">
        <v>23.228346456692901</v>
      </c>
      <c r="BE218" s="56">
        <v>23.228346456692901</v>
      </c>
      <c r="BF218" s="56">
        <v>12.9133858267717</v>
      </c>
      <c r="BG218" s="378">
        <f t="shared" si="25"/>
        <v>0.11417680000000027</v>
      </c>
      <c r="BH218" s="80">
        <v>20</v>
      </c>
      <c r="BI218" s="114" t="s">
        <v>3532</v>
      </c>
      <c r="BJ218" s="50" t="s">
        <v>4050</v>
      </c>
      <c r="BK218" s="81" t="s">
        <v>4066</v>
      </c>
      <c r="BL218" s="81" t="s">
        <v>4836</v>
      </c>
      <c r="BM218" s="81" t="s">
        <v>5506</v>
      </c>
      <c r="BN218" s="81" t="s">
        <v>5507</v>
      </c>
      <c r="BO218" s="81" t="s">
        <v>5477</v>
      </c>
      <c r="BP218" s="81" t="s">
        <v>5504</v>
      </c>
      <c r="BQ218" s="81" t="s">
        <v>4068</v>
      </c>
      <c r="BR218" s="81"/>
      <c r="BS218" s="81"/>
      <c r="BT218" s="81"/>
      <c r="BU218" s="313" t="s">
        <v>6459</v>
      </c>
      <c r="BV218" s="377" t="s">
        <v>8534</v>
      </c>
      <c r="BW218" s="313" t="s">
        <v>6454</v>
      </c>
      <c r="BX218" s="377" t="s">
        <v>8535</v>
      </c>
      <c r="BY218" s="93" t="str">
        <f t="shared" si="26"/>
        <v>MR305 NV, 20x10, -18mm Offset, 6x5.5, 108mm Centerbore, Method Bronze - Matte Black Lip</v>
      </c>
      <c r="BZ218" s="81" t="s">
        <v>3878</v>
      </c>
      <c r="CA218" s="81" t="s">
        <v>3879</v>
      </c>
      <c r="CB218" s="81" t="str">
        <f t="shared" si="27"/>
        <v>STREET (3XX)</v>
      </c>
    </row>
    <row r="219" spans="1:80" s="38" customFormat="1" ht="15" customHeight="1">
      <c r="A219" s="22">
        <f t="shared" si="21"/>
        <v>217</v>
      </c>
      <c r="B219" s="99" t="s">
        <v>84</v>
      </c>
      <c r="C219" s="99" t="s">
        <v>1072</v>
      </c>
      <c r="D219" s="5" t="s">
        <v>2354</v>
      </c>
      <c r="E219" s="91" t="str">
        <f>CONCATENATE(LEFT(D219,5),VLOOKUP(CONCATENATE(N219,"x",O219),'PART NUMBER GUIDE'!$B$9:$C$49,2,FALSE),VLOOKUP(CONCATENATE(P219, V219), 'PART NUMBER GUIDE'!$Q$6:$R$91, 2, FALSE),VLOOKUP(Y219,'PART NUMBER GUIDE'!$J$8:$K$43,2, FALSE),IF(U219="N/A",IF(ABS(S219)&lt;10,"0"&amp;ABS(S219),ABS(S219)),CONCATENATE(LEFT(U219,1),RIGHT(U219,1))), F219, G219)</f>
        <v>MR30521080518N</v>
      </c>
      <c r="F219" s="90" t="s">
        <v>2224</v>
      </c>
      <c r="G219" s="90"/>
      <c r="H219" s="79" t="s">
        <v>4264</v>
      </c>
      <c r="I219" s="318">
        <v>43924</v>
      </c>
      <c r="J219" s="85" t="s">
        <v>1265</v>
      </c>
      <c r="K219" s="342">
        <v>389</v>
      </c>
      <c r="L219" s="92">
        <f t="shared" si="22"/>
        <v>389</v>
      </c>
      <c r="M219" s="344"/>
      <c r="N219" s="5">
        <v>20</v>
      </c>
      <c r="O219" s="8">
        <v>10</v>
      </c>
      <c r="P219" s="99" t="str">
        <f t="shared" si="23"/>
        <v>8x6.5</v>
      </c>
      <c r="Q219" s="3">
        <v>8</v>
      </c>
      <c r="R219" s="3">
        <v>6.5</v>
      </c>
      <c r="S219" s="3">
        <v>-18</v>
      </c>
      <c r="T219" s="16">
        <v>4.76</v>
      </c>
      <c r="U219" s="100" t="s">
        <v>85</v>
      </c>
      <c r="V219" s="16">
        <v>130.81</v>
      </c>
      <c r="W219" s="8">
        <v>37.588815702521629</v>
      </c>
      <c r="X219" s="51">
        <v>3640</v>
      </c>
      <c r="Y219" s="78" t="s">
        <v>2294</v>
      </c>
      <c r="Z219" s="79" t="s">
        <v>2987</v>
      </c>
      <c r="AA219" s="51" t="str">
        <f t="shared" si="24"/>
        <v>20x10, 8x6.5, -18 OS</v>
      </c>
      <c r="AB219" s="80" t="s">
        <v>1603</v>
      </c>
      <c r="AC219" s="89">
        <f>_xlfn.IFNA(VLOOKUP(AB219,ACCESSORIES!F:J,5,FALSE),"N/A")</f>
        <v>33</v>
      </c>
      <c r="AD219" s="87" t="s">
        <v>85</v>
      </c>
      <c r="AE219" s="99" t="s">
        <v>85</v>
      </c>
      <c r="AF219" s="3" t="s">
        <v>3005</v>
      </c>
      <c r="AG219" s="80" t="s">
        <v>1938</v>
      </c>
      <c r="AH219" s="9">
        <f>_xlfn.IFNA(VLOOKUP(AG219,ACCESSORIES!F:J,5,FALSE),"N/A")</f>
        <v>1.1000000000000001</v>
      </c>
      <c r="AI219" s="99" t="s">
        <v>266</v>
      </c>
      <c r="AJ219" s="99" t="s">
        <v>85</v>
      </c>
      <c r="AK219" s="40" t="str">
        <f>_xlfn.IFNA(VLOOKUP(AJ219,ACCESSORIES!F:J,5,FALSE),"N/A")</f>
        <v>N/A</v>
      </c>
      <c r="AL219" s="99" t="s">
        <v>85</v>
      </c>
      <c r="AM219" s="99">
        <v>16.2</v>
      </c>
      <c r="AN219" s="99">
        <v>200</v>
      </c>
      <c r="AO219" s="25">
        <v>0</v>
      </c>
      <c r="AP219" s="25">
        <v>0</v>
      </c>
      <c r="AQ219" s="25">
        <v>42.8</v>
      </c>
      <c r="AR219" s="25">
        <v>58.3</v>
      </c>
      <c r="AS219" s="25">
        <v>245.4</v>
      </c>
      <c r="AT219" s="101">
        <v>241</v>
      </c>
      <c r="AU219" s="100">
        <v>123</v>
      </c>
      <c r="AV219" s="54">
        <v>89.5</v>
      </c>
      <c r="AW219" s="54">
        <v>89.5</v>
      </c>
      <c r="AX219" s="54">
        <v>52</v>
      </c>
      <c r="AY219" s="99" t="s">
        <v>85</v>
      </c>
      <c r="AZ219" s="98" t="str">
        <f>_xlfn.IFNA(VLOOKUP(AY219,ACCESSORIES!F:J,5,FALSE),"N/A")</f>
        <v>N/A</v>
      </c>
      <c r="BA219" s="99" t="s">
        <v>85</v>
      </c>
      <c r="BB219" s="98" t="str">
        <f>_xlfn.IFNA(VLOOKUP(BA219,ACCESSORIES!F:J,5,FALSE),"N/A")</f>
        <v>N/A</v>
      </c>
      <c r="BC219" s="77">
        <v>43.871990174790632</v>
      </c>
      <c r="BD219" s="56">
        <v>23.228346456692901</v>
      </c>
      <c r="BE219" s="56">
        <v>23.228346456692901</v>
      </c>
      <c r="BF219" s="56">
        <v>12.9133858267717</v>
      </c>
      <c r="BG219" s="378">
        <f t="shared" si="25"/>
        <v>0.11417680000000027</v>
      </c>
      <c r="BH219" s="80">
        <v>20</v>
      </c>
      <c r="BI219" s="114" t="s">
        <v>3532</v>
      </c>
      <c r="BJ219" s="50" t="s">
        <v>4050</v>
      </c>
      <c r="BK219" s="81" t="s">
        <v>4066</v>
      </c>
      <c r="BL219" s="81" t="s">
        <v>4836</v>
      </c>
      <c r="BM219" s="81" t="s">
        <v>5506</v>
      </c>
      <c r="BN219" s="81" t="s">
        <v>5507</v>
      </c>
      <c r="BO219" s="81" t="s">
        <v>5477</v>
      </c>
      <c r="BP219" s="81" t="s">
        <v>5504</v>
      </c>
      <c r="BQ219" s="81" t="s">
        <v>4068</v>
      </c>
      <c r="BR219" s="81"/>
      <c r="BS219" s="81"/>
      <c r="BT219" s="81"/>
      <c r="BU219" s="313" t="s">
        <v>6467</v>
      </c>
      <c r="BV219" s="377" t="s">
        <v>8387</v>
      </c>
      <c r="BW219" s="313" t="s">
        <v>6471</v>
      </c>
      <c r="BX219" s="377" t="s">
        <v>8388</v>
      </c>
      <c r="BY219" s="93" t="str">
        <f t="shared" si="26"/>
        <v>MR305 NV, 20x10, -18mm Offset, 8x6.5, 130.81mm Centerbore, Matte Black</v>
      </c>
      <c r="BZ219" s="81" t="s">
        <v>3878</v>
      </c>
      <c r="CA219" s="81" t="s">
        <v>3879</v>
      </c>
      <c r="CB219" s="81" t="str">
        <f t="shared" si="27"/>
        <v>STREET (3XX)</v>
      </c>
    </row>
    <row r="220" spans="1:80" s="38" customFormat="1" ht="15" customHeight="1">
      <c r="A220" s="22">
        <f t="shared" si="21"/>
        <v>218</v>
      </c>
      <c r="B220" s="99" t="s">
        <v>84</v>
      </c>
      <c r="C220" s="99" t="s">
        <v>1072</v>
      </c>
      <c r="D220" s="5" t="s">
        <v>2354</v>
      </c>
      <c r="E220" s="91" t="str">
        <f>CONCATENATE(LEFT(D220,5),VLOOKUP(CONCATENATE(N220,"x",O220),'PART NUMBER GUIDE'!$B$9:$C$49,2,FALSE),VLOOKUP(CONCATENATE(P220, V220), 'PART NUMBER GUIDE'!$Q$6:$R$91, 2, FALSE),VLOOKUP(Y220,'PART NUMBER GUIDE'!$J$8:$K$43,2, FALSE),IF(U220="N/A",IF(ABS(S220)&lt;10,"0"&amp;ABS(S220),ABS(S220)),CONCATENATE(LEFT(U220,1),RIGHT(U220,1))), F220, G220)</f>
        <v>MR30521080918N</v>
      </c>
      <c r="F220" s="90" t="s">
        <v>2224</v>
      </c>
      <c r="G220" s="90"/>
      <c r="H220" s="79" t="s">
        <v>4265</v>
      </c>
      <c r="I220" s="318">
        <v>43924</v>
      </c>
      <c r="J220" s="85" t="s">
        <v>1265</v>
      </c>
      <c r="K220" s="342">
        <v>399</v>
      </c>
      <c r="L220" s="92">
        <f t="shared" si="22"/>
        <v>399</v>
      </c>
      <c r="M220" s="344"/>
      <c r="N220" s="5">
        <v>20</v>
      </c>
      <c r="O220" s="8">
        <v>10</v>
      </c>
      <c r="P220" s="99" t="str">
        <f t="shared" si="23"/>
        <v>8x6.5</v>
      </c>
      <c r="Q220" s="3">
        <v>8</v>
      </c>
      <c r="R220" s="3">
        <v>6.5</v>
      </c>
      <c r="S220" s="3">
        <v>-18</v>
      </c>
      <c r="T220" s="16">
        <v>4.76</v>
      </c>
      <c r="U220" s="100" t="s">
        <v>85</v>
      </c>
      <c r="V220" s="16">
        <v>130.81</v>
      </c>
      <c r="W220" s="8">
        <v>37.549999999999997</v>
      </c>
      <c r="X220" s="51">
        <v>3640</v>
      </c>
      <c r="Y220" s="78" t="s">
        <v>5463</v>
      </c>
      <c r="Z220" s="78" t="s">
        <v>2988</v>
      </c>
      <c r="AA220" s="51" t="str">
        <f t="shared" si="24"/>
        <v>20x10, 8x6.5, -18 OS</v>
      </c>
      <c r="AB220" s="80" t="s">
        <v>1603</v>
      </c>
      <c r="AC220" s="89">
        <f>_xlfn.IFNA(VLOOKUP(AB220,ACCESSORIES!F:J,5,FALSE),"N/A")</f>
        <v>33</v>
      </c>
      <c r="AD220" s="87" t="s">
        <v>85</v>
      </c>
      <c r="AE220" s="99" t="s">
        <v>85</v>
      </c>
      <c r="AF220" s="3" t="s">
        <v>3005</v>
      </c>
      <c r="AG220" s="80" t="s">
        <v>1938</v>
      </c>
      <c r="AH220" s="9">
        <f>_xlfn.IFNA(VLOOKUP(AG220,ACCESSORIES!F:J,5,FALSE),"N/A")</f>
        <v>1.1000000000000001</v>
      </c>
      <c r="AI220" s="99" t="s">
        <v>266</v>
      </c>
      <c r="AJ220" s="99" t="s">
        <v>85</v>
      </c>
      <c r="AK220" s="40" t="str">
        <f>_xlfn.IFNA(VLOOKUP(AJ220,ACCESSORIES!F:J,5,FALSE),"N/A")</f>
        <v>N/A</v>
      </c>
      <c r="AL220" s="99" t="s">
        <v>85</v>
      </c>
      <c r="AM220" s="99">
        <v>16.2</v>
      </c>
      <c r="AN220" s="99">
        <v>200</v>
      </c>
      <c r="AO220" s="25">
        <v>0</v>
      </c>
      <c r="AP220" s="25">
        <v>0</v>
      </c>
      <c r="AQ220" s="25">
        <v>42.8</v>
      </c>
      <c r="AR220" s="25">
        <v>58.3</v>
      </c>
      <c r="AS220" s="25">
        <v>245.4</v>
      </c>
      <c r="AT220" s="101">
        <v>241</v>
      </c>
      <c r="AU220" s="100">
        <v>123</v>
      </c>
      <c r="AV220" s="54">
        <v>89.5</v>
      </c>
      <c r="AW220" s="54">
        <v>89.5</v>
      </c>
      <c r="AX220" s="54">
        <v>52</v>
      </c>
      <c r="AY220" s="99" t="s">
        <v>85</v>
      </c>
      <c r="AZ220" s="98" t="str">
        <f>_xlfn.IFNA(VLOOKUP(AY220,ACCESSORIES!F:J,5,FALSE),"N/A")</f>
        <v>N/A</v>
      </c>
      <c r="BA220" s="99" t="s">
        <v>85</v>
      </c>
      <c r="BB220" s="98" t="str">
        <f>_xlfn.IFNA(VLOOKUP(BA220,ACCESSORIES!F:J,5,FALSE),"N/A")</f>
        <v>N/A</v>
      </c>
      <c r="BC220" s="77">
        <v>42.81</v>
      </c>
      <c r="BD220" s="56">
        <v>23.228346456692901</v>
      </c>
      <c r="BE220" s="56">
        <v>23.228346456692901</v>
      </c>
      <c r="BF220" s="56">
        <v>12.9133858267717</v>
      </c>
      <c r="BG220" s="378">
        <f t="shared" si="25"/>
        <v>0.11417680000000027</v>
      </c>
      <c r="BH220" s="80">
        <v>20</v>
      </c>
      <c r="BI220" s="114" t="s">
        <v>3532</v>
      </c>
      <c r="BJ220" s="50" t="s">
        <v>4050</v>
      </c>
      <c r="BK220" s="81" t="s">
        <v>4066</v>
      </c>
      <c r="BL220" s="81" t="s">
        <v>4836</v>
      </c>
      <c r="BM220" s="81" t="s">
        <v>5506</v>
      </c>
      <c r="BN220" s="81" t="s">
        <v>5507</v>
      </c>
      <c r="BO220" s="81" t="s">
        <v>5477</v>
      </c>
      <c r="BP220" s="81" t="s">
        <v>5504</v>
      </c>
      <c r="BQ220" s="81" t="s">
        <v>4068</v>
      </c>
      <c r="BR220" s="81"/>
      <c r="BS220" s="81"/>
      <c r="BT220" s="81"/>
      <c r="BU220" s="313" t="s">
        <v>6460</v>
      </c>
      <c r="BV220" s="377" t="s">
        <v>8190</v>
      </c>
      <c r="BW220" s="313" t="s">
        <v>6458</v>
      </c>
      <c r="BX220" s="377" t="s">
        <v>8191</v>
      </c>
      <c r="BY220" s="93" t="str">
        <f t="shared" si="26"/>
        <v>MR305 NV, 20x10, -18mm Offset, 8x6.5, 130.81mm Centerbore, Method Bronze - Matte Black Lip</v>
      </c>
      <c r="BZ220" s="81" t="s">
        <v>3878</v>
      </c>
      <c r="CA220" s="81" t="s">
        <v>3879</v>
      </c>
      <c r="CB220" s="81" t="str">
        <f t="shared" si="27"/>
        <v>STREET (3XX)</v>
      </c>
    </row>
    <row r="221" spans="1:80" s="38" customFormat="1" ht="15" customHeight="1">
      <c r="A221" s="22">
        <f t="shared" si="21"/>
        <v>219</v>
      </c>
      <c r="B221" s="99" t="s">
        <v>84</v>
      </c>
      <c r="C221" s="99" t="s">
        <v>1072</v>
      </c>
      <c r="D221" s="5" t="s">
        <v>2354</v>
      </c>
      <c r="E221" s="91" t="str">
        <f>CONCATENATE(LEFT(D221,5),VLOOKUP(CONCATENATE(N221,"x",O221),'PART NUMBER GUIDE'!$B$9:$C$49,2,FALSE),VLOOKUP(CONCATENATE(P221, V221), 'PART NUMBER GUIDE'!$Q$6:$R$91, 2, FALSE),VLOOKUP(Y221,'PART NUMBER GUIDE'!$J$8:$K$43,2, FALSE),IF(U221="N/A",IF(ABS(S221)&lt;10,"0"&amp;ABS(S221),ABS(S221)),CONCATENATE(LEFT(U221,1),RIGHT(U221,1))), F221, G221)</f>
        <v>MR30521087518N</v>
      </c>
      <c r="F221" s="90" t="s">
        <v>2224</v>
      </c>
      <c r="G221" s="90"/>
      <c r="H221" s="79" t="s">
        <v>4266</v>
      </c>
      <c r="I221" s="318">
        <v>43924</v>
      </c>
      <c r="J221" s="85" t="s">
        <v>1265</v>
      </c>
      <c r="K221" s="342">
        <v>389</v>
      </c>
      <c r="L221" s="92">
        <f t="shared" si="22"/>
        <v>389</v>
      </c>
      <c r="M221" s="344"/>
      <c r="N221" s="5">
        <v>20</v>
      </c>
      <c r="O221" s="8">
        <v>10</v>
      </c>
      <c r="P221" s="99" t="str">
        <f t="shared" si="23"/>
        <v>8x170</v>
      </c>
      <c r="Q221" s="3">
        <v>8</v>
      </c>
      <c r="R221" s="3">
        <v>170</v>
      </c>
      <c r="S221" s="3">
        <v>-18</v>
      </c>
      <c r="T221" s="16">
        <v>4.76</v>
      </c>
      <c r="U221" s="100" t="s">
        <v>85</v>
      </c>
      <c r="V221" s="16">
        <v>130.81</v>
      </c>
      <c r="W221" s="8">
        <v>38.507408461625282</v>
      </c>
      <c r="X221" s="51">
        <v>3640</v>
      </c>
      <c r="Y221" s="78" t="s">
        <v>2294</v>
      </c>
      <c r="Z221" s="79" t="s">
        <v>2987</v>
      </c>
      <c r="AA221" s="51" t="str">
        <f t="shared" si="24"/>
        <v>20x10, 8x170, -18 OS</v>
      </c>
      <c r="AB221" s="80" t="s">
        <v>1851</v>
      </c>
      <c r="AC221" s="89">
        <f>_xlfn.IFNA(VLOOKUP(AB221,ACCESSORIES!F:J,5,FALSE),"N/A")</f>
        <v>33</v>
      </c>
      <c r="AD221" s="87" t="s">
        <v>85</v>
      </c>
      <c r="AE221" s="99" t="s">
        <v>85</v>
      </c>
      <c r="AF221" s="3" t="s">
        <v>3005</v>
      </c>
      <c r="AG221" s="80" t="s">
        <v>1938</v>
      </c>
      <c r="AH221" s="9">
        <f>_xlfn.IFNA(VLOOKUP(AG221,ACCESSORIES!F:J,5,FALSE),"N/A")</f>
        <v>1.1000000000000001</v>
      </c>
      <c r="AI221" s="99" t="s">
        <v>266</v>
      </c>
      <c r="AJ221" s="99" t="s">
        <v>85</v>
      </c>
      <c r="AK221" s="40" t="str">
        <f>_xlfn.IFNA(VLOOKUP(AJ221,ACCESSORIES!F:J,5,FALSE),"N/A")</f>
        <v>N/A</v>
      </c>
      <c r="AL221" s="99" t="s">
        <v>85</v>
      </c>
      <c r="AM221" s="99">
        <v>16.2</v>
      </c>
      <c r="AN221" s="99">
        <v>205</v>
      </c>
      <c r="AO221" s="25">
        <v>0</v>
      </c>
      <c r="AP221" s="25">
        <v>0</v>
      </c>
      <c r="AQ221" s="25">
        <v>39.299999999999997</v>
      </c>
      <c r="AR221" s="25">
        <v>58.3</v>
      </c>
      <c r="AS221" s="25">
        <v>245.4</v>
      </c>
      <c r="AT221" s="101">
        <v>241</v>
      </c>
      <c r="AU221" s="100">
        <v>128</v>
      </c>
      <c r="AV221" s="54">
        <v>97.7</v>
      </c>
      <c r="AW221" s="54">
        <v>107</v>
      </c>
      <c r="AX221" s="54">
        <v>52</v>
      </c>
      <c r="AY221" s="99" t="s">
        <v>85</v>
      </c>
      <c r="AZ221" s="98" t="str">
        <f>_xlfn.IFNA(VLOOKUP(AY221,ACCESSORIES!F:J,5,FALSE),"N/A")</f>
        <v>N/A</v>
      </c>
      <c r="BA221" s="99" t="s">
        <v>85</v>
      </c>
      <c r="BB221" s="98" t="str">
        <f>_xlfn.IFNA(VLOOKUP(BA221,ACCESSORIES!F:J,5,FALSE),"N/A")</f>
        <v>N/A</v>
      </c>
      <c r="BC221" s="77">
        <v>44.643608092437709</v>
      </c>
      <c r="BD221" s="56">
        <v>23.228346456692901</v>
      </c>
      <c r="BE221" s="56">
        <v>23.228346456692901</v>
      </c>
      <c r="BF221" s="56">
        <v>12.9133858267717</v>
      </c>
      <c r="BG221" s="378">
        <f t="shared" si="25"/>
        <v>0.11417680000000027</v>
      </c>
      <c r="BH221" s="80">
        <v>20</v>
      </c>
      <c r="BI221" s="114" t="s">
        <v>3532</v>
      </c>
      <c r="BJ221" s="50" t="s">
        <v>4050</v>
      </c>
      <c r="BK221" s="81" t="s">
        <v>4066</v>
      </c>
      <c r="BL221" s="81" t="s">
        <v>4836</v>
      </c>
      <c r="BM221" s="81" t="s">
        <v>5506</v>
      </c>
      <c r="BN221" s="81" t="s">
        <v>5507</v>
      </c>
      <c r="BO221" s="81" t="s">
        <v>5477</v>
      </c>
      <c r="BP221" s="81" t="s">
        <v>5504</v>
      </c>
      <c r="BQ221" s="81" t="s">
        <v>4068</v>
      </c>
      <c r="BR221" s="81"/>
      <c r="BS221" s="81"/>
      <c r="BT221" s="81"/>
      <c r="BU221" s="313" t="s">
        <v>6467</v>
      </c>
      <c r="BV221" s="377" t="s">
        <v>8387</v>
      </c>
      <c r="BW221" s="313" t="s">
        <v>6471</v>
      </c>
      <c r="BX221" s="377" t="s">
        <v>8388</v>
      </c>
      <c r="BY221" s="93" t="str">
        <f t="shared" si="26"/>
        <v>MR305 NV, 20x10, -18mm Offset, 8x170, 130.81mm Centerbore, Matte Black</v>
      </c>
      <c r="BZ221" s="81" t="s">
        <v>3878</v>
      </c>
      <c r="CA221" s="81" t="s">
        <v>3879</v>
      </c>
      <c r="CB221" s="81" t="str">
        <f t="shared" si="27"/>
        <v>STREET (3XX)</v>
      </c>
    </row>
    <row r="222" spans="1:80" s="38" customFormat="1" ht="15" customHeight="1">
      <c r="A222" s="22">
        <f t="shared" si="21"/>
        <v>220</v>
      </c>
      <c r="B222" s="99" t="s">
        <v>84</v>
      </c>
      <c r="C222" s="99" t="s">
        <v>1072</v>
      </c>
      <c r="D222" s="5" t="s">
        <v>2354</v>
      </c>
      <c r="E222" s="91" t="str">
        <f>CONCATENATE(LEFT(D222,5),VLOOKUP(CONCATENATE(N222,"x",O222),'PART NUMBER GUIDE'!$B$9:$C$49,2,FALSE),VLOOKUP(CONCATENATE(P222, V222), 'PART NUMBER GUIDE'!$Q$6:$R$91, 2, FALSE),VLOOKUP(Y222,'PART NUMBER GUIDE'!$J$8:$K$43,2, FALSE),IF(U222="N/A",IF(ABS(S222)&lt;10,"0"&amp;ABS(S222),ABS(S222)),CONCATENATE(LEFT(U222,1),RIGHT(U222,1))), F222, G222)</f>
        <v>MR30521087918N</v>
      </c>
      <c r="F222" s="90" t="s">
        <v>2224</v>
      </c>
      <c r="G222" s="90"/>
      <c r="H222" s="79" t="s">
        <v>4267</v>
      </c>
      <c r="I222" s="318">
        <v>43924</v>
      </c>
      <c r="J222" s="85" t="s">
        <v>1265</v>
      </c>
      <c r="K222" s="342">
        <v>399</v>
      </c>
      <c r="L222" s="92">
        <f t="shared" si="22"/>
        <v>399</v>
      </c>
      <c r="M222" s="344"/>
      <c r="N222" s="5">
        <v>20</v>
      </c>
      <c r="O222" s="8">
        <v>10</v>
      </c>
      <c r="P222" s="99" t="str">
        <f t="shared" si="23"/>
        <v>8x170</v>
      </c>
      <c r="Q222" s="3">
        <v>8</v>
      </c>
      <c r="R222" s="3">
        <v>170</v>
      </c>
      <c r="S222" s="3">
        <v>-18</v>
      </c>
      <c r="T222" s="16">
        <v>4.76</v>
      </c>
      <c r="U222" s="100" t="s">
        <v>85</v>
      </c>
      <c r="V222" s="16">
        <v>130.81</v>
      </c>
      <c r="W222" s="8">
        <v>38.507408461625282</v>
      </c>
      <c r="X222" s="51">
        <v>3640</v>
      </c>
      <c r="Y222" s="78" t="s">
        <v>5463</v>
      </c>
      <c r="Z222" s="78" t="s">
        <v>2988</v>
      </c>
      <c r="AA222" s="51" t="str">
        <f t="shared" si="24"/>
        <v>20x10, 8x170, -18 OS</v>
      </c>
      <c r="AB222" s="80" t="s">
        <v>1851</v>
      </c>
      <c r="AC222" s="89">
        <f>_xlfn.IFNA(VLOOKUP(AB222,ACCESSORIES!F:J,5,FALSE),"N/A")</f>
        <v>33</v>
      </c>
      <c r="AD222" s="87" t="s">
        <v>85</v>
      </c>
      <c r="AE222" s="99" t="s">
        <v>85</v>
      </c>
      <c r="AF222" s="3" t="s">
        <v>3005</v>
      </c>
      <c r="AG222" s="80" t="s">
        <v>1938</v>
      </c>
      <c r="AH222" s="9">
        <f>_xlfn.IFNA(VLOOKUP(AG222,ACCESSORIES!F:J,5,FALSE),"N/A")</f>
        <v>1.1000000000000001</v>
      </c>
      <c r="AI222" s="99" t="s">
        <v>266</v>
      </c>
      <c r="AJ222" s="99" t="s">
        <v>85</v>
      </c>
      <c r="AK222" s="40" t="str">
        <f>_xlfn.IFNA(VLOOKUP(AJ222,ACCESSORIES!F:J,5,FALSE),"N/A")</f>
        <v>N/A</v>
      </c>
      <c r="AL222" s="99" t="s">
        <v>85</v>
      </c>
      <c r="AM222" s="99">
        <v>16.2</v>
      </c>
      <c r="AN222" s="99">
        <v>205</v>
      </c>
      <c r="AO222" s="25">
        <v>0</v>
      </c>
      <c r="AP222" s="25">
        <v>0</v>
      </c>
      <c r="AQ222" s="25">
        <v>39.299999999999997</v>
      </c>
      <c r="AR222" s="25">
        <v>58.3</v>
      </c>
      <c r="AS222" s="25">
        <v>245.4</v>
      </c>
      <c r="AT222" s="101">
        <v>241</v>
      </c>
      <c r="AU222" s="100">
        <v>128</v>
      </c>
      <c r="AV222" s="54">
        <v>97.7</v>
      </c>
      <c r="AW222" s="54">
        <v>107</v>
      </c>
      <c r="AX222" s="54">
        <v>52</v>
      </c>
      <c r="AY222" s="99" t="s">
        <v>85</v>
      </c>
      <c r="AZ222" s="98" t="str">
        <f>_xlfn.IFNA(VLOOKUP(AY222,ACCESSORIES!F:J,5,FALSE),"N/A")</f>
        <v>N/A</v>
      </c>
      <c r="BA222" s="99" t="s">
        <v>85</v>
      </c>
      <c r="BB222" s="98" t="str">
        <f>_xlfn.IFNA(VLOOKUP(BA222,ACCESSORIES!F:J,5,FALSE),"N/A")</f>
        <v>N/A</v>
      </c>
      <c r="BC222" s="77">
        <v>44.643608092437709</v>
      </c>
      <c r="BD222" s="56">
        <v>23.228346456692901</v>
      </c>
      <c r="BE222" s="56">
        <v>23.228346456692901</v>
      </c>
      <c r="BF222" s="56">
        <v>12.9133858267717</v>
      </c>
      <c r="BG222" s="378">
        <f t="shared" si="25"/>
        <v>0.11417680000000027</v>
      </c>
      <c r="BH222" s="80">
        <v>20</v>
      </c>
      <c r="BI222" s="114" t="s">
        <v>3532</v>
      </c>
      <c r="BJ222" s="50" t="s">
        <v>4050</v>
      </c>
      <c r="BK222" s="81" t="s">
        <v>4066</v>
      </c>
      <c r="BL222" s="81" t="s">
        <v>4836</v>
      </c>
      <c r="BM222" s="81" t="s">
        <v>5506</v>
      </c>
      <c r="BN222" s="81" t="s">
        <v>5507</v>
      </c>
      <c r="BO222" s="81" t="s">
        <v>5477</v>
      </c>
      <c r="BP222" s="81" t="s">
        <v>5504</v>
      </c>
      <c r="BQ222" s="81" t="s">
        <v>4068</v>
      </c>
      <c r="BR222" s="81"/>
      <c r="BS222" s="81"/>
      <c r="BT222" s="81"/>
      <c r="BU222" s="313" t="s">
        <v>6460</v>
      </c>
      <c r="BV222" s="377" t="s">
        <v>8190</v>
      </c>
      <c r="BW222" s="313" t="s">
        <v>6458</v>
      </c>
      <c r="BX222" s="377" t="s">
        <v>8191</v>
      </c>
      <c r="BY222" s="93" t="str">
        <f t="shared" si="26"/>
        <v>MR305 NV, 20x10, -18mm Offset, 8x170, 130.81mm Centerbore, Method Bronze - Matte Black Lip</v>
      </c>
      <c r="BZ222" s="81" t="s">
        <v>3878</v>
      </c>
      <c r="CA222" s="81" t="s">
        <v>3879</v>
      </c>
      <c r="CB222" s="81" t="str">
        <f t="shared" si="27"/>
        <v>STREET (3XX)</v>
      </c>
    </row>
    <row r="223" spans="1:80" s="38" customFormat="1" ht="15" customHeight="1">
      <c r="A223" s="22">
        <f t="shared" si="21"/>
        <v>221</v>
      </c>
      <c r="B223" s="99" t="s">
        <v>84</v>
      </c>
      <c r="C223" s="99" t="s">
        <v>1072</v>
      </c>
      <c r="D223" s="5" t="s">
        <v>2354</v>
      </c>
      <c r="E223" s="91" t="str">
        <f>CONCATENATE(LEFT(D223,5),VLOOKUP(CONCATENATE(N223,"x",O223),'PART NUMBER GUIDE'!$B$9:$C$49,2,FALSE),VLOOKUP(CONCATENATE(P223, V223), 'PART NUMBER GUIDE'!$Q$6:$R$91, 2, FALSE),VLOOKUP(Y223,'PART NUMBER GUIDE'!$J$8:$K$43,2, FALSE),IF(U223="N/A",IF(ABS(S223)&lt;10,"0"&amp;ABS(S223),ABS(S223)),CONCATENATE(LEFT(U223,1),RIGHT(U223,1))), F223, G223)</f>
        <v>MR30521088518N</v>
      </c>
      <c r="F223" s="90" t="s">
        <v>2224</v>
      </c>
      <c r="G223" s="90"/>
      <c r="H223" s="79" t="s">
        <v>4268</v>
      </c>
      <c r="I223" s="318">
        <v>43924</v>
      </c>
      <c r="J223" s="85" t="s">
        <v>1265</v>
      </c>
      <c r="K223" s="342">
        <v>389</v>
      </c>
      <c r="L223" s="92">
        <f t="shared" si="22"/>
        <v>389</v>
      </c>
      <c r="M223" s="344"/>
      <c r="N223" s="5">
        <v>20</v>
      </c>
      <c r="O223" s="8">
        <v>10</v>
      </c>
      <c r="P223" s="99" t="str">
        <f t="shared" si="23"/>
        <v>8x180</v>
      </c>
      <c r="Q223" s="3">
        <v>8</v>
      </c>
      <c r="R223" s="3">
        <v>180</v>
      </c>
      <c r="S223" s="3">
        <v>-18</v>
      </c>
      <c r="T223" s="16">
        <v>4.76</v>
      </c>
      <c r="U223" s="100" t="s">
        <v>85</v>
      </c>
      <c r="V223" s="16">
        <v>130.81</v>
      </c>
      <c r="W223" s="8">
        <v>38.4</v>
      </c>
      <c r="X223" s="51">
        <v>3640</v>
      </c>
      <c r="Y223" s="78" t="s">
        <v>2294</v>
      </c>
      <c r="Z223" s="79" t="s">
        <v>2987</v>
      </c>
      <c r="AA223" s="51" t="str">
        <f t="shared" si="24"/>
        <v>20x10, 8x180, -18 OS</v>
      </c>
      <c r="AB223" s="80" t="s">
        <v>1603</v>
      </c>
      <c r="AC223" s="89">
        <f>_xlfn.IFNA(VLOOKUP(AB223,ACCESSORIES!F:J,5,FALSE),"N/A")</f>
        <v>33</v>
      </c>
      <c r="AD223" s="87" t="s">
        <v>85</v>
      </c>
      <c r="AE223" s="99" t="s">
        <v>85</v>
      </c>
      <c r="AF223" s="3" t="s">
        <v>3005</v>
      </c>
      <c r="AG223" s="80" t="s">
        <v>1938</v>
      </c>
      <c r="AH223" s="9">
        <f>_xlfn.IFNA(VLOOKUP(AG223,ACCESSORIES!F:J,5,FALSE),"N/A")</f>
        <v>1.1000000000000001</v>
      </c>
      <c r="AI223" s="99" t="s">
        <v>266</v>
      </c>
      <c r="AJ223" s="99" t="s">
        <v>85</v>
      </c>
      <c r="AK223" s="40" t="str">
        <f>_xlfn.IFNA(VLOOKUP(AJ223,ACCESSORIES!F:J,5,FALSE),"N/A")</f>
        <v>N/A</v>
      </c>
      <c r="AL223" s="99" t="s">
        <v>85</v>
      </c>
      <c r="AM223" s="99">
        <v>16.2</v>
      </c>
      <c r="AN223" s="99">
        <v>210</v>
      </c>
      <c r="AO223" s="25">
        <v>0</v>
      </c>
      <c r="AP223" s="25">
        <v>0</v>
      </c>
      <c r="AQ223" s="25">
        <v>33.9</v>
      </c>
      <c r="AR223" s="25">
        <v>58.3</v>
      </c>
      <c r="AS223" s="25">
        <v>245.4</v>
      </c>
      <c r="AT223" s="101">
        <v>241</v>
      </c>
      <c r="AU223" s="100">
        <v>123</v>
      </c>
      <c r="AV223" s="54">
        <v>89.5</v>
      </c>
      <c r="AW223" s="54">
        <v>89.5</v>
      </c>
      <c r="AX223" s="54">
        <v>52</v>
      </c>
      <c r="AY223" s="99" t="s">
        <v>85</v>
      </c>
      <c r="AZ223" s="98" t="str">
        <f>_xlfn.IFNA(VLOOKUP(AY223,ACCESSORIES!F:J,5,FALSE),"N/A")</f>
        <v>N/A</v>
      </c>
      <c r="BA223" s="99" t="s">
        <v>85</v>
      </c>
      <c r="BB223" s="98" t="str">
        <f>_xlfn.IFNA(VLOOKUP(BA223,ACCESSORIES!F:J,5,FALSE),"N/A")</f>
        <v>N/A</v>
      </c>
      <c r="BC223" s="77">
        <v>44.643608092437709</v>
      </c>
      <c r="BD223" s="56">
        <v>23.228346456692901</v>
      </c>
      <c r="BE223" s="56">
        <v>23.228346456692901</v>
      </c>
      <c r="BF223" s="56">
        <v>12.9133858267717</v>
      </c>
      <c r="BG223" s="378">
        <f t="shared" si="25"/>
        <v>0.11417680000000027</v>
      </c>
      <c r="BH223" s="80">
        <v>20</v>
      </c>
      <c r="BI223" s="114" t="s">
        <v>3532</v>
      </c>
      <c r="BJ223" s="50" t="s">
        <v>4050</v>
      </c>
      <c r="BK223" s="81" t="s">
        <v>4066</v>
      </c>
      <c r="BL223" s="81" t="s">
        <v>4836</v>
      </c>
      <c r="BM223" s="81" t="s">
        <v>5506</v>
      </c>
      <c r="BN223" s="81" t="s">
        <v>5507</v>
      </c>
      <c r="BO223" s="81" t="s">
        <v>5477</v>
      </c>
      <c r="BP223" s="81" t="s">
        <v>5504</v>
      </c>
      <c r="BQ223" s="81" t="s">
        <v>4068</v>
      </c>
      <c r="BR223" s="81"/>
      <c r="BS223" s="81"/>
      <c r="BT223" s="81"/>
      <c r="BU223" s="313" t="s">
        <v>6467</v>
      </c>
      <c r="BV223" s="377" t="s">
        <v>8387</v>
      </c>
      <c r="BW223" s="313" t="s">
        <v>6471</v>
      </c>
      <c r="BX223" s="377" t="s">
        <v>8388</v>
      </c>
      <c r="BY223" s="93" t="str">
        <f t="shared" si="26"/>
        <v>MR305 NV, 20x10, -18mm Offset, 8x180, 130.81mm Centerbore, Matte Black</v>
      </c>
      <c r="BZ223" s="81" t="s">
        <v>3878</v>
      </c>
      <c r="CA223" s="81" t="s">
        <v>3879</v>
      </c>
      <c r="CB223" s="81" t="str">
        <f t="shared" si="27"/>
        <v>STREET (3XX)</v>
      </c>
    </row>
    <row r="224" spans="1:80" s="38" customFormat="1" ht="15" customHeight="1">
      <c r="A224" s="22">
        <f t="shared" si="21"/>
        <v>222</v>
      </c>
      <c r="B224" s="99" t="s">
        <v>84</v>
      </c>
      <c r="C224" s="99" t="s">
        <v>1072</v>
      </c>
      <c r="D224" s="5" t="s">
        <v>2354</v>
      </c>
      <c r="E224" s="91" t="str">
        <f>CONCATENATE(LEFT(D224,5),VLOOKUP(CONCATENATE(N224,"x",O224),'PART NUMBER GUIDE'!$B$9:$C$49,2,FALSE),VLOOKUP(CONCATENATE(P224, V224), 'PART NUMBER GUIDE'!$Q$6:$R$91, 2, FALSE),VLOOKUP(Y224,'PART NUMBER GUIDE'!$J$8:$K$43,2, FALSE),IF(U224="N/A",IF(ABS(S224)&lt;10,"0"&amp;ABS(S224),ABS(S224)),CONCATENATE(LEFT(U224,1),RIGHT(U224,1))), F224, G224)</f>
        <v>MR30521088918N</v>
      </c>
      <c r="F224" s="90" t="s">
        <v>2224</v>
      </c>
      <c r="G224" s="90"/>
      <c r="H224" s="79" t="s">
        <v>4269</v>
      </c>
      <c r="I224" s="318">
        <v>43924</v>
      </c>
      <c r="J224" s="85" t="s">
        <v>1265</v>
      </c>
      <c r="K224" s="342">
        <v>399</v>
      </c>
      <c r="L224" s="92">
        <f t="shared" si="22"/>
        <v>399</v>
      </c>
      <c r="M224" s="344"/>
      <c r="N224" s="5">
        <v>20</v>
      </c>
      <c r="O224" s="8">
        <v>10</v>
      </c>
      <c r="P224" s="99" t="str">
        <f t="shared" si="23"/>
        <v>8x180</v>
      </c>
      <c r="Q224" s="3">
        <v>8</v>
      </c>
      <c r="R224" s="3">
        <v>180</v>
      </c>
      <c r="S224" s="3">
        <v>-18</v>
      </c>
      <c r="T224" s="16">
        <v>4.76</v>
      </c>
      <c r="U224" s="100" t="s">
        <v>85</v>
      </c>
      <c r="V224" s="16">
        <v>130.81</v>
      </c>
      <c r="W224" s="8">
        <v>38.25</v>
      </c>
      <c r="X224" s="51">
        <v>3640</v>
      </c>
      <c r="Y224" s="78" t="s">
        <v>5463</v>
      </c>
      <c r="Z224" s="78" t="s">
        <v>2988</v>
      </c>
      <c r="AA224" s="51" t="str">
        <f t="shared" si="24"/>
        <v>20x10, 8x180, -18 OS</v>
      </c>
      <c r="AB224" s="80" t="s">
        <v>1603</v>
      </c>
      <c r="AC224" s="89">
        <f>_xlfn.IFNA(VLOOKUP(AB224,ACCESSORIES!F:J,5,FALSE),"N/A")</f>
        <v>33</v>
      </c>
      <c r="AD224" s="87" t="s">
        <v>85</v>
      </c>
      <c r="AE224" s="99" t="s">
        <v>85</v>
      </c>
      <c r="AF224" s="3" t="s">
        <v>3005</v>
      </c>
      <c r="AG224" s="80" t="s">
        <v>1938</v>
      </c>
      <c r="AH224" s="9">
        <f>_xlfn.IFNA(VLOOKUP(AG224,ACCESSORIES!F:J,5,FALSE),"N/A")</f>
        <v>1.1000000000000001</v>
      </c>
      <c r="AI224" s="99" t="s">
        <v>266</v>
      </c>
      <c r="AJ224" s="99" t="s">
        <v>85</v>
      </c>
      <c r="AK224" s="40" t="str">
        <f>_xlfn.IFNA(VLOOKUP(AJ224,ACCESSORIES!F:J,5,FALSE),"N/A")</f>
        <v>N/A</v>
      </c>
      <c r="AL224" s="99" t="s">
        <v>85</v>
      </c>
      <c r="AM224" s="99">
        <v>16.2</v>
      </c>
      <c r="AN224" s="99">
        <v>210</v>
      </c>
      <c r="AO224" s="25">
        <v>0</v>
      </c>
      <c r="AP224" s="25">
        <v>0</v>
      </c>
      <c r="AQ224" s="25">
        <v>33.9</v>
      </c>
      <c r="AR224" s="25">
        <v>58.3</v>
      </c>
      <c r="AS224" s="25">
        <v>245.4</v>
      </c>
      <c r="AT224" s="101">
        <v>241</v>
      </c>
      <c r="AU224" s="100">
        <v>123</v>
      </c>
      <c r="AV224" s="54">
        <v>89.5</v>
      </c>
      <c r="AW224" s="54">
        <v>89.5</v>
      </c>
      <c r="AX224" s="54">
        <v>52</v>
      </c>
      <c r="AY224" s="99" t="s">
        <v>85</v>
      </c>
      <c r="AZ224" s="98" t="str">
        <f>_xlfn.IFNA(VLOOKUP(AY224,ACCESSORIES!F:J,5,FALSE),"N/A")</f>
        <v>N/A</v>
      </c>
      <c r="BA224" s="99" t="s">
        <v>85</v>
      </c>
      <c r="BB224" s="98" t="str">
        <f>_xlfn.IFNA(VLOOKUP(BA224,ACCESSORIES!F:J,5,FALSE),"N/A")</f>
        <v>N/A</v>
      </c>
      <c r="BC224" s="77">
        <v>44.827326644258441</v>
      </c>
      <c r="BD224" s="56">
        <v>23.228346456692901</v>
      </c>
      <c r="BE224" s="56">
        <v>23.228346456692901</v>
      </c>
      <c r="BF224" s="56">
        <v>12.9133858267717</v>
      </c>
      <c r="BG224" s="378">
        <f t="shared" si="25"/>
        <v>0.11417680000000027</v>
      </c>
      <c r="BH224" s="80">
        <v>20</v>
      </c>
      <c r="BI224" s="114" t="s">
        <v>3532</v>
      </c>
      <c r="BJ224" s="50" t="s">
        <v>4050</v>
      </c>
      <c r="BK224" s="81" t="s">
        <v>4066</v>
      </c>
      <c r="BL224" s="81" t="s">
        <v>4836</v>
      </c>
      <c r="BM224" s="81" t="s">
        <v>5506</v>
      </c>
      <c r="BN224" s="81" t="s">
        <v>5507</v>
      </c>
      <c r="BO224" s="81" t="s">
        <v>5477</v>
      </c>
      <c r="BP224" s="81" t="s">
        <v>5504</v>
      </c>
      <c r="BQ224" s="81" t="s">
        <v>4068</v>
      </c>
      <c r="BR224" s="81"/>
      <c r="BS224" s="81"/>
      <c r="BT224" s="81"/>
      <c r="BU224" s="313" t="s">
        <v>6460</v>
      </c>
      <c r="BV224" s="377" t="s">
        <v>8190</v>
      </c>
      <c r="BW224" s="313" t="s">
        <v>6458</v>
      </c>
      <c r="BX224" s="377" t="s">
        <v>8191</v>
      </c>
      <c r="BY224" s="93" t="str">
        <f t="shared" si="26"/>
        <v>MR305 NV, 20x10, -18mm Offset, 8x180, 130.81mm Centerbore, Method Bronze - Matte Black Lip</v>
      </c>
      <c r="BZ224" s="81" t="s">
        <v>3878</v>
      </c>
      <c r="CA224" s="81" t="s">
        <v>3879</v>
      </c>
      <c r="CB224" s="81" t="str">
        <f t="shared" si="27"/>
        <v>STREET (3XX)</v>
      </c>
    </row>
    <row r="225" spans="1:80" s="38" customFormat="1" ht="15" customHeight="1">
      <c r="A225" s="22">
        <f t="shared" si="21"/>
        <v>223</v>
      </c>
      <c r="B225" s="99" t="s">
        <v>84</v>
      </c>
      <c r="C225" s="99" t="s">
        <v>1072</v>
      </c>
      <c r="D225" s="5" t="s">
        <v>1117</v>
      </c>
      <c r="E225" s="91" t="str">
        <f>CONCATENATE(LEFT(D225,5),VLOOKUP(CONCATENATE(N225,"x",O225),'PART NUMBER GUIDE'!$B$9:$C$49,2,FALSE),VLOOKUP(CONCATENATE(P225, V225), 'PART NUMBER GUIDE'!$Q$6:$R$91, 2, FALSE),VLOOKUP(Y225,'PART NUMBER GUIDE'!$J$8:$K$43,2, FALSE),IF(U225="N/A",IF(ABS(S225)&lt;10,"0"&amp;ABS(S225),ABS(S225)),CONCATENATE(LEFT(U225,1),RIGHT(U225,1))), F225, G225)</f>
        <v>MR30578580500H</v>
      </c>
      <c r="F225" s="90" t="s">
        <v>2229</v>
      </c>
      <c r="G225" s="90"/>
      <c r="H225" s="79" t="s">
        <v>484</v>
      </c>
      <c r="I225" s="318">
        <v>42736</v>
      </c>
      <c r="J225" s="85" t="s">
        <v>1265</v>
      </c>
      <c r="K225" s="342">
        <v>369</v>
      </c>
      <c r="L225" s="92">
        <f t="shared" si="22"/>
        <v>369</v>
      </c>
      <c r="M225" s="344"/>
      <c r="N225" s="5">
        <v>17</v>
      </c>
      <c r="O225" s="8">
        <v>8.5</v>
      </c>
      <c r="P225" s="99" t="str">
        <f t="shared" si="23"/>
        <v>8x6.5</v>
      </c>
      <c r="Q225" s="3">
        <v>8</v>
      </c>
      <c r="R225" s="3">
        <v>6.5</v>
      </c>
      <c r="S225" s="3">
        <v>0</v>
      </c>
      <c r="T225" s="16">
        <v>4.75</v>
      </c>
      <c r="U225" s="100" t="s">
        <v>85</v>
      </c>
      <c r="V225" s="16">
        <v>130.81</v>
      </c>
      <c r="W225" s="8">
        <v>30.57</v>
      </c>
      <c r="X225" s="51">
        <v>4500</v>
      </c>
      <c r="Y225" s="78" t="s">
        <v>2294</v>
      </c>
      <c r="Z225" s="79" t="s">
        <v>2987</v>
      </c>
      <c r="AA225" s="51" t="str">
        <f t="shared" si="24"/>
        <v>17x8.5, 8x6.5, 0 OS</v>
      </c>
      <c r="AB225" s="80" t="s">
        <v>1603</v>
      </c>
      <c r="AC225" s="89">
        <f>_xlfn.IFNA(VLOOKUP(AB225,ACCESSORIES!F:J,5,FALSE),"N/A")</f>
        <v>33</v>
      </c>
      <c r="AD225" s="87" t="s">
        <v>85</v>
      </c>
      <c r="AE225" s="80" t="s">
        <v>85</v>
      </c>
      <c r="AF225" s="3" t="s">
        <v>3005</v>
      </c>
      <c r="AG225" s="80" t="s">
        <v>1938</v>
      </c>
      <c r="AH225" s="9">
        <f>_xlfn.IFNA(VLOOKUP(AG225,ACCESSORIES!F:J,5,FALSE),"N/A")</f>
        <v>1.1000000000000001</v>
      </c>
      <c r="AI225" s="99" t="s">
        <v>266</v>
      </c>
      <c r="AJ225" s="99" t="s">
        <v>85</v>
      </c>
      <c r="AK225" s="40" t="str">
        <f>_xlfn.IFNA(VLOOKUP(AJ225,ACCESSORIES!F:J,5,FALSE),"N/A")</f>
        <v>N/A</v>
      </c>
      <c r="AL225" s="99" t="s">
        <v>85</v>
      </c>
      <c r="AM225" s="99">
        <v>16.2</v>
      </c>
      <c r="AN225" s="99">
        <v>200</v>
      </c>
      <c r="AO225" s="101">
        <v>0</v>
      </c>
      <c r="AP225" s="101">
        <v>0</v>
      </c>
      <c r="AQ225" s="101">
        <v>32.799999999999997</v>
      </c>
      <c r="AR225" s="101">
        <v>45</v>
      </c>
      <c r="AS225" s="101">
        <v>207</v>
      </c>
      <c r="AT225" s="101">
        <v>202</v>
      </c>
      <c r="AU225" s="100">
        <v>123</v>
      </c>
      <c r="AV225" s="54">
        <v>89.5</v>
      </c>
      <c r="AW225" s="54">
        <v>89.5</v>
      </c>
      <c r="AX225" s="54">
        <v>32</v>
      </c>
      <c r="AY225" s="99" t="s">
        <v>85</v>
      </c>
      <c r="AZ225" s="98" t="str">
        <f>_xlfn.IFNA(VLOOKUP(AY225,ACCESSORIES!F:J,5,FALSE),"N/A")</f>
        <v>N/A</v>
      </c>
      <c r="BA225" s="99" t="s">
        <v>85</v>
      </c>
      <c r="BB225" s="98" t="str">
        <f>_xlfn.IFNA(VLOOKUP(BA225,ACCESSORIES!F:J,5,FALSE),"N/A")</f>
        <v>N/A</v>
      </c>
      <c r="BC225" s="77">
        <v>35.567911632493583</v>
      </c>
      <c r="BD225" s="56">
        <v>20.236220472440898</v>
      </c>
      <c r="BE225" s="56">
        <v>20.236220472440898</v>
      </c>
      <c r="BF225" s="56">
        <v>11.417322834645701</v>
      </c>
      <c r="BG225" s="378">
        <f t="shared" si="25"/>
        <v>7.6616839999999839E-2</v>
      </c>
      <c r="BH225" s="80">
        <v>36</v>
      </c>
      <c r="BI225" s="114" t="s">
        <v>3532</v>
      </c>
      <c r="BJ225" s="50" t="s">
        <v>4050</v>
      </c>
      <c r="BK225" s="81" t="s">
        <v>4066</v>
      </c>
      <c r="BL225" s="81" t="s">
        <v>4836</v>
      </c>
      <c r="BM225" s="81" t="s">
        <v>5506</v>
      </c>
      <c r="BN225" s="81" t="s">
        <v>5507</v>
      </c>
      <c r="BO225" s="81" t="s">
        <v>5477</v>
      </c>
      <c r="BP225" s="81" t="s">
        <v>5504</v>
      </c>
      <c r="BQ225" s="81" t="s">
        <v>4068</v>
      </c>
      <c r="BR225" s="81"/>
      <c r="BS225" s="81"/>
      <c r="BT225" s="81"/>
      <c r="BU225" s="313" t="s">
        <v>6452</v>
      </c>
      <c r="BV225" s="377" t="s">
        <v>8495</v>
      </c>
      <c r="BW225" s="313" t="s">
        <v>6453</v>
      </c>
      <c r="BX225" s="377" t="s">
        <v>8496</v>
      </c>
      <c r="BY225" s="93" t="str">
        <f t="shared" si="26"/>
        <v>MR305 NV HD, 17x8.5, 0mm Offset, 8x6.5, 130.81mm Centerbore, Matte Black</v>
      </c>
      <c r="BZ225" s="81" t="s">
        <v>3878</v>
      </c>
      <c r="CA225" s="81" t="s">
        <v>3879</v>
      </c>
      <c r="CB225" s="81" t="str">
        <f t="shared" si="27"/>
        <v>STREET (3XX)</v>
      </c>
    </row>
    <row r="226" spans="1:80" s="38" customFormat="1" ht="15" customHeight="1">
      <c r="A226" s="22">
        <f t="shared" si="21"/>
        <v>224</v>
      </c>
      <c r="B226" s="99" t="s">
        <v>84</v>
      </c>
      <c r="C226" s="99" t="s">
        <v>1072</v>
      </c>
      <c r="D226" s="5" t="s">
        <v>1117</v>
      </c>
      <c r="E226" s="91" t="str">
        <f>CONCATENATE(LEFT(D226,5),VLOOKUP(CONCATENATE(N226,"x",O226),'PART NUMBER GUIDE'!$B$9:$C$49,2,FALSE),VLOOKUP(CONCATENATE(P226, V226), 'PART NUMBER GUIDE'!$Q$6:$R$91, 2, FALSE),VLOOKUP(Y226,'PART NUMBER GUIDE'!$J$8:$K$43,2, FALSE),IF(U226="N/A",IF(ABS(S226)&lt;10,"0"&amp;ABS(S226),ABS(S226)),CONCATENATE(LEFT(U226,1),RIGHT(U226,1))), F226, G226)</f>
        <v>MR30578587500H</v>
      </c>
      <c r="F226" s="90" t="s">
        <v>2229</v>
      </c>
      <c r="G226" s="90"/>
      <c r="H226" s="79" t="s">
        <v>485</v>
      </c>
      <c r="I226" s="318">
        <v>42736</v>
      </c>
      <c r="J226" s="85" t="s">
        <v>1265</v>
      </c>
      <c r="K226" s="342">
        <v>369</v>
      </c>
      <c r="L226" s="92">
        <f t="shared" si="22"/>
        <v>369</v>
      </c>
      <c r="M226" s="344"/>
      <c r="N226" s="5">
        <v>17</v>
      </c>
      <c r="O226" s="8">
        <v>8.5</v>
      </c>
      <c r="P226" s="99" t="str">
        <f t="shared" si="23"/>
        <v>8x170</v>
      </c>
      <c r="Q226" s="3">
        <v>8</v>
      </c>
      <c r="R226" s="3">
        <v>170</v>
      </c>
      <c r="S226" s="3">
        <v>0</v>
      </c>
      <c r="T226" s="16">
        <v>4.75</v>
      </c>
      <c r="U226" s="100" t="s">
        <v>85</v>
      </c>
      <c r="V226" s="16">
        <v>130.81</v>
      </c>
      <c r="W226" s="8">
        <v>30.240073629692375</v>
      </c>
      <c r="X226" s="51">
        <v>4500</v>
      </c>
      <c r="Y226" s="78" t="s">
        <v>2294</v>
      </c>
      <c r="Z226" s="79" t="s">
        <v>2987</v>
      </c>
      <c r="AA226" s="51" t="str">
        <f t="shared" si="24"/>
        <v>17x8.5, 8x170, 0 OS</v>
      </c>
      <c r="AB226" s="80" t="s">
        <v>1851</v>
      </c>
      <c r="AC226" s="89">
        <f>_xlfn.IFNA(VLOOKUP(AB226,ACCESSORIES!F:J,5,FALSE),"N/A")</f>
        <v>33</v>
      </c>
      <c r="AD226" s="87" t="s">
        <v>85</v>
      </c>
      <c r="AE226" s="80" t="s">
        <v>85</v>
      </c>
      <c r="AF226" s="3" t="s">
        <v>3005</v>
      </c>
      <c r="AG226" s="80" t="s">
        <v>1938</v>
      </c>
      <c r="AH226" s="9">
        <f>_xlfn.IFNA(VLOOKUP(AG226,ACCESSORIES!F:J,5,FALSE),"N/A")</f>
        <v>1.1000000000000001</v>
      </c>
      <c r="AI226" s="99" t="s">
        <v>266</v>
      </c>
      <c r="AJ226" s="99" t="s">
        <v>85</v>
      </c>
      <c r="AK226" s="40" t="str">
        <f>_xlfn.IFNA(VLOOKUP(AJ226,ACCESSORIES!F:J,5,FALSE),"N/A")</f>
        <v>N/A</v>
      </c>
      <c r="AL226" s="99" t="s">
        <v>85</v>
      </c>
      <c r="AM226" s="99">
        <v>16.2</v>
      </c>
      <c r="AN226" s="99">
        <v>200</v>
      </c>
      <c r="AO226" s="101">
        <v>0</v>
      </c>
      <c r="AP226" s="101">
        <v>0</v>
      </c>
      <c r="AQ226" s="101">
        <v>32.799999999999997</v>
      </c>
      <c r="AR226" s="101">
        <v>45</v>
      </c>
      <c r="AS226" s="101">
        <v>207</v>
      </c>
      <c r="AT226" s="101">
        <v>202</v>
      </c>
      <c r="AU226" s="100">
        <v>128</v>
      </c>
      <c r="AV226" s="54">
        <v>97.7</v>
      </c>
      <c r="AW226" s="54">
        <v>107</v>
      </c>
      <c r="AX226" s="54">
        <v>32</v>
      </c>
      <c r="AY226" s="99" t="s">
        <v>85</v>
      </c>
      <c r="AZ226" s="98" t="str">
        <f>_xlfn.IFNA(VLOOKUP(AY226,ACCESSORIES!F:J,5,FALSE),"N/A")</f>
        <v>N/A</v>
      </c>
      <c r="BA226" s="99" t="s">
        <v>85</v>
      </c>
      <c r="BB226" s="98" t="str">
        <f>_xlfn.IFNA(VLOOKUP(BA226,ACCESSORIES!F:J,5,FALSE),"N/A")</f>
        <v>N/A</v>
      </c>
      <c r="BC226" s="77">
        <v>35.604655342857725</v>
      </c>
      <c r="BD226" s="56">
        <v>20.236220472440898</v>
      </c>
      <c r="BE226" s="56">
        <v>20.236220472440898</v>
      </c>
      <c r="BF226" s="56">
        <v>11.417322834645701</v>
      </c>
      <c r="BG226" s="378">
        <f t="shared" si="25"/>
        <v>7.6616839999999839E-2</v>
      </c>
      <c r="BH226" s="80">
        <v>36</v>
      </c>
      <c r="BI226" s="114" t="s">
        <v>3532</v>
      </c>
      <c r="BJ226" s="50" t="s">
        <v>4050</v>
      </c>
      <c r="BK226" s="81" t="s">
        <v>4066</v>
      </c>
      <c r="BL226" s="81" t="s">
        <v>4836</v>
      </c>
      <c r="BM226" s="81" t="s">
        <v>5506</v>
      </c>
      <c r="BN226" s="81" t="s">
        <v>5507</v>
      </c>
      <c r="BO226" s="81" t="s">
        <v>5477</v>
      </c>
      <c r="BP226" s="81" t="s">
        <v>5504</v>
      </c>
      <c r="BQ226" s="81" t="s">
        <v>4068</v>
      </c>
      <c r="BR226" s="81"/>
      <c r="BS226" s="81"/>
      <c r="BT226" s="81"/>
      <c r="BU226" s="313" t="s">
        <v>6452</v>
      </c>
      <c r="BV226" s="377" t="s">
        <v>8495</v>
      </c>
      <c r="BW226" s="313" t="s">
        <v>6453</v>
      </c>
      <c r="BX226" s="377" t="s">
        <v>8496</v>
      </c>
      <c r="BY226" s="93" t="str">
        <f t="shared" si="26"/>
        <v>MR305 NV HD, 17x8.5, 0mm Offset, 8x170, 130.81mm Centerbore, Matte Black</v>
      </c>
      <c r="BZ226" s="81" t="s">
        <v>3878</v>
      </c>
      <c r="CA226" s="81" t="s">
        <v>3879</v>
      </c>
      <c r="CB226" s="81" t="str">
        <f t="shared" si="27"/>
        <v>STREET (3XX)</v>
      </c>
    </row>
    <row r="227" spans="1:80" s="38" customFormat="1" ht="15" customHeight="1">
      <c r="A227" s="22">
        <f t="shared" si="21"/>
        <v>225</v>
      </c>
      <c r="B227" s="99" t="s">
        <v>84</v>
      </c>
      <c r="C227" s="99" t="s">
        <v>1072</v>
      </c>
      <c r="D227" s="5" t="s">
        <v>1117</v>
      </c>
      <c r="E227" s="91" t="str">
        <f>CONCATENATE(LEFT(D227,5),VLOOKUP(CONCATENATE(N227,"x",O227),'PART NUMBER GUIDE'!$B$9:$C$49,2,FALSE),VLOOKUP(CONCATENATE(P227, V227), 'PART NUMBER GUIDE'!$Q$6:$R$91, 2, FALSE),VLOOKUP(Y227,'PART NUMBER GUIDE'!$J$8:$K$43,2, FALSE),IF(U227="N/A",IF(ABS(S227)&lt;10,"0"&amp;ABS(S227),ABS(S227)),CONCATENATE(LEFT(U227,1),RIGHT(U227,1))), F227, G227)</f>
        <v>MR30578588500H</v>
      </c>
      <c r="F227" s="90" t="s">
        <v>2229</v>
      </c>
      <c r="G227" s="90"/>
      <c r="H227" s="79" t="s">
        <v>486</v>
      </c>
      <c r="I227" s="318">
        <v>42736</v>
      </c>
      <c r="J227" s="85" t="s">
        <v>1265</v>
      </c>
      <c r="K227" s="342">
        <v>369</v>
      </c>
      <c r="L227" s="92">
        <f t="shared" si="22"/>
        <v>369</v>
      </c>
      <c r="M227" s="344"/>
      <c r="N227" s="5">
        <v>17</v>
      </c>
      <c r="O227" s="8">
        <v>8.5</v>
      </c>
      <c r="P227" s="99" t="str">
        <f t="shared" si="23"/>
        <v>8x180</v>
      </c>
      <c r="Q227" s="3">
        <v>8</v>
      </c>
      <c r="R227" s="3">
        <v>180</v>
      </c>
      <c r="S227" s="3">
        <v>0</v>
      </c>
      <c r="T227" s="16">
        <v>4.75</v>
      </c>
      <c r="U227" s="100" t="s">
        <v>85</v>
      </c>
      <c r="V227" s="16">
        <v>130.81</v>
      </c>
      <c r="W227" s="8">
        <v>30.9749478369753</v>
      </c>
      <c r="X227" s="51">
        <v>4500</v>
      </c>
      <c r="Y227" s="78" t="s">
        <v>2294</v>
      </c>
      <c r="Z227" s="79" t="s">
        <v>2987</v>
      </c>
      <c r="AA227" s="51" t="str">
        <f t="shared" si="24"/>
        <v>17x8.5, 8x180, 0 OS</v>
      </c>
      <c r="AB227" s="80" t="s">
        <v>1603</v>
      </c>
      <c r="AC227" s="89">
        <f>_xlfn.IFNA(VLOOKUP(AB227,ACCESSORIES!F:J,5,FALSE),"N/A")</f>
        <v>33</v>
      </c>
      <c r="AD227" s="87" t="s">
        <v>85</v>
      </c>
      <c r="AE227" s="80" t="s">
        <v>85</v>
      </c>
      <c r="AF227" s="3" t="s">
        <v>3005</v>
      </c>
      <c r="AG227" s="80" t="s">
        <v>1938</v>
      </c>
      <c r="AH227" s="9">
        <f>_xlfn.IFNA(VLOOKUP(AG227,ACCESSORIES!F:J,5,FALSE),"N/A")</f>
        <v>1.1000000000000001</v>
      </c>
      <c r="AI227" s="99" t="s">
        <v>266</v>
      </c>
      <c r="AJ227" s="99" t="s">
        <v>85</v>
      </c>
      <c r="AK227" s="40" t="str">
        <f>_xlfn.IFNA(VLOOKUP(AJ227,ACCESSORIES!F:J,5,FALSE),"N/A")</f>
        <v>N/A</v>
      </c>
      <c r="AL227" s="99" t="s">
        <v>85</v>
      </c>
      <c r="AM227" s="99">
        <v>16.2</v>
      </c>
      <c r="AN227" s="99">
        <v>210</v>
      </c>
      <c r="AO227" s="101">
        <v>0</v>
      </c>
      <c r="AP227" s="101">
        <v>0</v>
      </c>
      <c r="AQ227" s="101">
        <v>31</v>
      </c>
      <c r="AR227" s="101">
        <v>45</v>
      </c>
      <c r="AS227" s="101">
        <v>207</v>
      </c>
      <c r="AT227" s="101">
        <v>202</v>
      </c>
      <c r="AU227" s="100">
        <v>123</v>
      </c>
      <c r="AV227" s="54">
        <v>89.5</v>
      </c>
      <c r="AW227" s="54">
        <v>89.5</v>
      </c>
      <c r="AX227" s="54">
        <v>32</v>
      </c>
      <c r="AY227" s="99" t="s">
        <v>85</v>
      </c>
      <c r="AZ227" s="98" t="str">
        <f>_xlfn.IFNA(VLOOKUP(AY227,ACCESSORIES!F:J,5,FALSE),"N/A")</f>
        <v>N/A</v>
      </c>
      <c r="BA227" s="99" t="s">
        <v>85</v>
      </c>
      <c r="BB227" s="98" t="str">
        <f>_xlfn.IFNA(VLOOKUP(BA227,ACCESSORIES!F:J,5,FALSE),"N/A")</f>
        <v>N/A</v>
      </c>
      <c r="BC227" s="77">
        <v>36.159999999999997</v>
      </c>
      <c r="BD227" s="56">
        <v>20.236220472440898</v>
      </c>
      <c r="BE227" s="56">
        <v>20.236220472440898</v>
      </c>
      <c r="BF227" s="56">
        <v>11.417322834645701</v>
      </c>
      <c r="BG227" s="378">
        <f t="shared" si="25"/>
        <v>7.6616839999999839E-2</v>
      </c>
      <c r="BH227" s="80">
        <v>36</v>
      </c>
      <c r="BI227" s="114" t="s">
        <v>3532</v>
      </c>
      <c r="BJ227" s="50" t="s">
        <v>4050</v>
      </c>
      <c r="BK227" s="81" t="s">
        <v>4066</v>
      </c>
      <c r="BL227" s="81" t="s">
        <v>4836</v>
      </c>
      <c r="BM227" s="81" t="s">
        <v>5506</v>
      </c>
      <c r="BN227" s="81" t="s">
        <v>5507</v>
      </c>
      <c r="BO227" s="81" t="s">
        <v>5477</v>
      </c>
      <c r="BP227" s="81" t="s">
        <v>5504</v>
      </c>
      <c r="BQ227" s="81" t="s">
        <v>4068</v>
      </c>
      <c r="BR227" s="81"/>
      <c r="BS227" s="81"/>
      <c r="BT227" s="81"/>
      <c r="BU227" s="313" t="s">
        <v>6452</v>
      </c>
      <c r="BV227" s="377" t="s">
        <v>8495</v>
      </c>
      <c r="BW227" s="313" t="s">
        <v>6453</v>
      </c>
      <c r="BX227" s="377" t="s">
        <v>8496</v>
      </c>
      <c r="BY227" s="93" t="str">
        <f t="shared" si="26"/>
        <v>MR305 NV HD, 17x8.5, 0mm Offset, 8x180, 130.81mm Centerbore, Matte Black</v>
      </c>
      <c r="BZ227" s="81" t="s">
        <v>3878</v>
      </c>
      <c r="CA227" s="81" t="s">
        <v>3879</v>
      </c>
      <c r="CB227" s="81" t="str">
        <f t="shared" si="27"/>
        <v>STREET (3XX)</v>
      </c>
    </row>
    <row r="228" spans="1:80" s="38" customFormat="1" ht="15" customHeight="1">
      <c r="A228" s="22">
        <f t="shared" si="21"/>
        <v>226</v>
      </c>
      <c r="B228" s="99" t="s">
        <v>84</v>
      </c>
      <c r="C228" s="99" t="s">
        <v>1072</v>
      </c>
      <c r="D228" s="5" t="s">
        <v>1117</v>
      </c>
      <c r="E228" s="91" t="str">
        <f>CONCATENATE(LEFT(D228,5),VLOOKUP(CONCATENATE(N228,"x",O228),'PART NUMBER GUIDE'!$B$9:$C$49,2,FALSE),VLOOKUP(CONCATENATE(P228, V228), 'PART NUMBER GUIDE'!$Q$6:$R$91, 2, FALSE),VLOOKUP(Y228,'PART NUMBER GUIDE'!$J$8:$K$43,2, FALSE),IF(U228="N/A",IF(ABS(S228)&lt;10,"0"&amp;ABS(S228),ABS(S228)),CONCATENATE(LEFT(U228,1),RIGHT(U228,1))), F228, G228)</f>
        <v>MR30589080518H</v>
      </c>
      <c r="F228" s="90" t="s">
        <v>2229</v>
      </c>
      <c r="G228" s="90"/>
      <c r="H228" s="79" t="s">
        <v>506</v>
      </c>
      <c r="I228" s="318">
        <v>42736</v>
      </c>
      <c r="J228" s="85" t="s">
        <v>1265</v>
      </c>
      <c r="K228" s="342">
        <v>409</v>
      </c>
      <c r="L228" s="92">
        <f t="shared" si="22"/>
        <v>409</v>
      </c>
      <c r="M228" s="344"/>
      <c r="N228" s="5">
        <v>18</v>
      </c>
      <c r="O228" s="8">
        <v>9</v>
      </c>
      <c r="P228" s="99" t="str">
        <f t="shared" si="23"/>
        <v>8x6.5</v>
      </c>
      <c r="Q228" s="3">
        <v>8</v>
      </c>
      <c r="R228" s="3">
        <v>6.5</v>
      </c>
      <c r="S228" s="3">
        <v>18</v>
      </c>
      <c r="T228" s="16">
        <v>5.75</v>
      </c>
      <c r="U228" s="100" t="s">
        <v>85</v>
      </c>
      <c r="V228" s="16">
        <v>130.81</v>
      </c>
      <c r="W228" s="8">
        <v>35.299999999999997</v>
      </c>
      <c r="X228" s="51">
        <v>4500</v>
      </c>
      <c r="Y228" s="78" t="s">
        <v>2294</v>
      </c>
      <c r="Z228" s="79" t="s">
        <v>2987</v>
      </c>
      <c r="AA228" s="51" t="str">
        <f t="shared" si="24"/>
        <v>18x9, 8x6.5, 18 OS</v>
      </c>
      <c r="AB228" s="80" t="s">
        <v>1603</v>
      </c>
      <c r="AC228" s="89">
        <f>_xlfn.IFNA(VLOOKUP(AB228,ACCESSORIES!F:J,5,FALSE),"N/A")</f>
        <v>33</v>
      </c>
      <c r="AD228" s="87" t="s">
        <v>85</v>
      </c>
      <c r="AE228" s="80" t="s">
        <v>85</v>
      </c>
      <c r="AF228" s="3" t="s">
        <v>3005</v>
      </c>
      <c r="AG228" s="80" t="s">
        <v>1938</v>
      </c>
      <c r="AH228" s="9">
        <f>_xlfn.IFNA(VLOOKUP(AG228,ACCESSORIES!F:J,5,FALSE),"N/A")</f>
        <v>1.1000000000000001</v>
      </c>
      <c r="AI228" s="99" t="s">
        <v>266</v>
      </c>
      <c r="AJ228" s="99" t="s">
        <v>85</v>
      </c>
      <c r="AK228" s="40" t="str">
        <f>_xlfn.IFNA(VLOOKUP(AJ228,ACCESSORIES!F:J,5,FALSE),"N/A")</f>
        <v>N/A</v>
      </c>
      <c r="AL228" s="99" t="s">
        <v>85</v>
      </c>
      <c r="AM228" s="99">
        <v>16.2</v>
      </c>
      <c r="AN228" s="99">
        <v>200</v>
      </c>
      <c r="AO228" s="101">
        <v>0</v>
      </c>
      <c r="AP228" s="101">
        <v>0</v>
      </c>
      <c r="AQ228" s="101">
        <v>31.3</v>
      </c>
      <c r="AR228" s="101">
        <v>37</v>
      </c>
      <c r="AS228" s="101">
        <v>217.6</v>
      </c>
      <c r="AT228" s="101">
        <v>208.4</v>
      </c>
      <c r="AU228" s="100">
        <v>123</v>
      </c>
      <c r="AV228" s="54">
        <v>89.5</v>
      </c>
      <c r="AW228" s="54">
        <v>89.5</v>
      </c>
      <c r="AX228" s="54">
        <v>35</v>
      </c>
      <c r="AY228" s="99" t="s">
        <v>85</v>
      </c>
      <c r="AZ228" s="98" t="str">
        <f>_xlfn.IFNA(VLOOKUP(AY228,ACCESSORIES!F:J,5,FALSE),"N/A")</f>
        <v>N/A</v>
      </c>
      <c r="BA228" s="99" t="s">
        <v>85</v>
      </c>
      <c r="BB228" s="98" t="str">
        <f>_xlfn.IFNA(VLOOKUP(BA228,ACCESSORIES!F:J,5,FALSE),"N/A")</f>
        <v>N/A</v>
      </c>
      <c r="BC228" s="77">
        <v>39.200000000000003</v>
      </c>
      <c r="BD228" s="56">
        <v>21.141732283464599</v>
      </c>
      <c r="BE228" s="56">
        <v>21.141732283464599</v>
      </c>
      <c r="BF228" s="56">
        <v>11.929133858267701</v>
      </c>
      <c r="BG228" s="378">
        <f t="shared" si="25"/>
        <v>8.7375807000000152E-2</v>
      </c>
      <c r="BH228" s="80">
        <v>36</v>
      </c>
      <c r="BI228" s="114" t="s">
        <v>3532</v>
      </c>
      <c r="BJ228" s="50" t="s">
        <v>4050</v>
      </c>
      <c r="BK228" s="81" t="s">
        <v>4066</v>
      </c>
      <c r="BL228" s="81" t="s">
        <v>4836</v>
      </c>
      <c r="BM228" s="81" t="s">
        <v>5506</v>
      </c>
      <c r="BN228" s="81" t="s">
        <v>5507</v>
      </c>
      <c r="BO228" s="81" t="s">
        <v>5477</v>
      </c>
      <c r="BP228" s="81" t="s">
        <v>5504</v>
      </c>
      <c r="BQ228" s="81" t="s">
        <v>4068</v>
      </c>
      <c r="BR228" s="81"/>
      <c r="BS228" s="81"/>
      <c r="BT228" s="81"/>
      <c r="BU228" s="313" t="s">
        <v>6452</v>
      </c>
      <c r="BV228" s="377" t="s">
        <v>8495</v>
      </c>
      <c r="BW228" s="313" t="s">
        <v>6453</v>
      </c>
      <c r="BX228" s="377" t="s">
        <v>8496</v>
      </c>
      <c r="BY228" s="93" t="str">
        <f t="shared" si="26"/>
        <v>MR305 NV HD, 18x9, +18mm Offset, 8x6.5, 130.81mm Centerbore, Matte Black</v>
      </c>
      <c r="BZ228" s="81" t="s">
        <v>3878</v>
      </c>
      <c r="CA228" s="81" t="s">
        <v>3879</v>
      </c>
      <c r="CB228" s="81" t="str">
        <f t="shared" si="27"/>
        <v>STREET (3XX)</v>
      </c>
    </row>
    <row r="229" spans="1:80" s="38" customFormat="1" ht="15" customHeight="1">
      <c r="A229" s="22">
        <f t="shared" si="21"/>
        <v>227</v>
      </c>
      <c r="B229" s="99" t="s">
        <v>84</v>
      </c>
      <c r="C229" s="99" t="s">
        <v>1072</v>
      </c>
      <c r="D229" s="5" t="s">
        <v>1117</v>
      </c>
      <c r="E229" s="91" t="str">
        <f>CONCATENATE(LEFT(D229,5),VLOOKUP(CONCATENATE(N229,"x",O229),'PART NUMBER GUIDE'!$B$9:$C$49,2,FALSE),VLOOKUP(CONCATENATE(P229, V229), 'PART NUMBER GUIDE'!$Q$6:$R$91, 2, FALSE),VLOOKUP(Y229,'PART NUMBER GUIDE'!$J$8:$K$43,2, FALSE),IF(U229="N/A",IF(ABS(S229)&lt;10,"0"&amp;ABS(S229),ABS(S229)),CONCATENATE(LEFT(U229,1),RIGHT(U229,1))), F229, G229)</f>
        <v>MR30589087518H</v>
      </c>
      <c r="F229" s="90" t="s">
        <v>2229</v>
      </c>
      <c r="G229" s="90"/>
      <c r="H229" s="79" t="s">
        <v>507</v>
      </c>
      <c r="I229" s="318">
        <v>42736</v>
      </c>
      <c r="J229" s="85" t="s">
        <v>1265</v>
      </c>
      <c r="K229" s="342">
        <v>409</v>
      </c>
      <c r="L229" s="92">
        <f t="shared" si="22"/>
        <v>409</v>
      </c>
      <c r="M229" s="344"/>
      <c r="N229" s="5">
        <v>18</v>
      </c>
      <c r="O229" s="8">
        <v>9</v>
      </c>
      <c r="P229" s="99" t="str">
        <f t="shared" si="23"/>
        <v>8x170</v>
      </c>
      <c r="Q229" s="3">
        <v>8</v>
      </c>
      <c r="R229" s="3">
        <v>170</v>
      </c>
      <c r="S229" s="3">
        <v>18</v>
      </c>
      <c r="T229" s="16">
        <v>5.75</v>
      </c>
      <c r="U229" s="100" t="s">
        <v>85</v>
      </c>
      <c r="V229" s="16">
        <v>130.81</v>
      </c>
      <c r="W229" s="8">
        <v>35.604655342857725</v>
      </c>
      <c r="X229" s="51">
        <v>4500</v>
      </c>
      <c r="Y229" s="78" t="s">
        <v>2294</v>
      </c>
      <c r="Z229" s="79" t="s">
        <v>2987</v>
      </c>
      <c r="AA229" s="51" t="str">
        <f t="shared" si="24"/>
        <v>18x9, 8x170, 18 OS</v>
      </c>
      <c r="AB229" s="80" t="s">
        <v>1851</v>
      </c>
      <c r="AC229" s="89">
        <f>_xlfn.IFNA(VLOOKUP(AB229,ACCESSORIES!F:J,5,FALSE),"N/A")</f>
        <v>33</v>
      </c>
      <c r="AD229" s="87" t="s">
        <v>85</v>
      </c>
      <c r="AE229" s="80" t="s">
        <v>85</v>
      </c>
      <c r="AF229" s="3" t="s">
        <v>3005</v>
      </c>
      <c r="AG229" s="80" t="s">
        <v>1938</v>
      </c>
      <c r="AH229" s="9">
        <f>_xlfn.IFNA(VLOOKUP(AG229,ACCESSORIES!F:J,5,FALSE),"N/A")</f>
        <v>1.1000000000000001</v>
      </c>
      <c r="AI229" s="99" t="s">
        <v>266</v>
      </c>
      <c r="AJ229" s="99" t="s">
        <v>85</v>
      </c>
      <c r="AK229" s="40" t="str">
        <f>_xlfn.IFNA(VLOOKUP(AJ229,ACCESSORIES!F:J,5,FALSE),"N/A")</f>
        <v>N/A</v>
      </c>
      <c r="AL229" s="99" t="s">
        <v>85</v>
      </c>
      <c r="AM229" s="99">
        <v>16.2</v>
      </c>
      <c r="AN229" s="99">
        <v>200</v>
      </c>
      <c r="AO229" s="101">
        <v>0</v>
      </c>
      <c r="AP229" s="101">
        <v>0</v>
      </c>
      <c r="AQ229" s="101">
        <v>31.3</v>
      </c>
      <c r="AR229" s="101">
        <v>37</v>
      </c>
      <c r="AS229" s="101">
        <v>217.6</v>
      </c>
      <c r="AT229" s="101">
        <v>208.4</v>
      </c>
      <c r="AU229" s="100">
        <v>128</v>
      </c>
      <c r="AV229" s="54">
        <v>97.7</v>
      </c>
      <c r="AW229" s="54">
        <v>107</v>
      </c>
      <c r="AX229" s="54">
        <v>35</v>
      </c>
      <c r="AY229" s="99" t="s">
        <v>85</v>
      </c>
      <c r="AZ229" s="98" t="str">
        <f>_xlfn.IFNA(VLOOKUP(AY229,ACCESSORIES!F:J,5,FALSE),"N/A")</f>
        <v>N/A</v>
      </c>
      <c r="BA229" s="99" t="s">
        <v>85</v>
      </c>
      <c r="BB229" s="98" t="str">
        <f>_xlfn.IFNA(VLOOKUP(BA229,ACCESSORIES!F:J,5,FALSE),"N/A")</f>
        <v>N/A</v>
      </c>
      <c r="BC229" s="77">
        <v>40.785518504202351</v>
      </c>
      <c r="BD229" s="56">
        <v>21.141732283464599</v>
      </c>
      <c r="BE229" s="56">
        <v>21.141732283464599</v>
      </c>
      <c r="BF229" s="56">
        <v>11.929133858267701</v>
      </c>
      <c r="BG229" s="378">
        <f t="shared" si="25"/>
        <v>8.7375807000000152E-2</v>
      </c>
      <c r="BH229" s="80">
        <v>36</v>
      </c>
      <c r="BI229" s="114" t="s">
        <v>3532</v>
      </c>
      <c r="BJ229" s="50" t="s">
        <v>4050</v>
      </c>
      <c r="BK229" s="81" t="s">
        <v>4066</v>
      </c>
      <c r="BL229" s="81" t="s">
        <v>4836</v>
      </c>
      <c r="BM229" s="81" t="s">
        <v>5506</v>
      </c>
      <c r="BN229" s="81" t="s">
        <v>5507</v>
      </c>
      <c r="BO229" s="81" t="s">
        <v>5477</v>
      </c>
      <c r="BP229" s="81" t="s">
        <v>5504</v>
      </c>
      <c r="BQ229" s="81" t="s">
        <v>4068</v>
      </c>
      <c r="BR229" s="81"/>
      <c r="BS229" s="81"/>
      <c r="BT229" s="81"/>
      <c r="BU229" s="313" t="s">
        <v>6452</v>
      </c>
      <c r="BV229" s="377" t="s">
        <v>8495</v>
      </c>
      <c r="BW229" s="313" t="s">
        <v>6453</v>
      </c>
      <c r="BX229" s="377" t="s">
        <v>8496</v>
      </c>
      <c r="BY229" s="93" t="str">
        <f t="shared" si="26"/>
        <v>MR305 NV HD, 18x9, +18mm Offset, 8x170, 130.81mm Centerbore, Matte Black</v>
      </c>
      <c r="BZ229" s="81" t="s">
        <v>3878</v>
      </c>
      <c r="CA229" s="81" t="s">
        <v>3879</v>
      </c>
      <c r="CB229" s="81" t="str">
        <f t="shared" si="27"/>
        <v>STREET (3XX)</v>
      </c>
    </row>
    <row r="230" spans="1:80" s="38" customFormat="1" ht="15" customHeight="1">
      <c r="A230" s="22">
        <f t="shared" si="21"/>
        <v>228</v>
      </c>
      <c r="B230" s="99" t="s">
        <v>84</v>
      </c>
      <c r="C230" s="99" t="s">
        <v>1072</v>
      </c>
      <c r="D230" s="5" t="s">
        <v>1117</v>
      </c>
      <c r="E230" s="91" t="str">
        <f>CONCATENATE(LEFT(D230,5),VLOOKUP(CONCATENATE(N230,"x",O230),'PART NUMBER GUIDE'!$B$9:$C$49,2,FALSE),VLOOKUP(CONCATENATE(P230, V230), 'PART NUMBER GUIDE'!$Q$6:$R$91, 2, FALSE),VLOOKUP(Y230,'PART NUMBER GUIDE'!$J$8:$K$43,2, FALSE),IF(U230="N/A",IF(ABS(S230)&lt;10,"0"&amp;ABS(S230),ABS(S230)),CONCATENATE(LEFT(U230,1),RIGHT(U230,1))), F230, G230)</f>
        <v>MR30589088518H</v>
      </c>
      <c r="F230" s="90" t="s">
        <v>2229</v>
      </c>
      <c r="G230" s="90"/>
      <c r="H230" s="79" t="s">
        <v>508</v>
      </c>
      <c r="I230" s="318">
        <v>42736</v>
      </c>
      <c r="J230" s="85" t="s">
        <v>1265</v>
      </c>
      <c r="K230" s="342">
        <v>409</v>
      </c>
      <c r="L230" s="92">
        <f t="shared" si="22"/>
        <v>409</v>
      </c>
      <c r="M230" s="344"/>
      <c r="N230" s="5">
        <v>18</v>
      </c>
      <c r="O230" s="8">
        <v>9</v>
      </c>
      <c r="P230" s="99" t="str">
        <f t="shared" si="23"/>
        <v>8x180</v>
      </c>
      <c r="Q230" s="3">
        <v>8</v>
      </c>
      <c r="R230" s="3">
        <v>180</v>
      </c>
      <c r="S230" s="3">
        <v>18</v>
      </c>
      <c r="T230" s="16">
        <v>5.75</v>
      </c>
      <c r="U230" s="100" t="s">
        <v>85</v>
      </c>
      <c r="V230" s="16">
        <v>130.81</v>
      </c>
      <c r="W230" s="8">
        <v>35.935348736135047</v>
      </c>
      <c r="X230" s="51">
        <v>4500</v>
      </c>
      <c r="Y230" s="78" t="s">
        <v>2294</v>
      </c>
      <c r="Z230" s="79" t="s">
        <v>2987</v>
      </c>
      <c r="AA230" s="51" t="str">
        <f t="shared" si="24"/>
        <v>18x9, 8x180, 18 OS</v>
      </c>
      <c r="AB230" s="80" t="s">
        <v>1603</v>
      </c>
      <c r="AC230" s="89">
        <f>_xlfn.IFNA(VLOOKUP(AB230,ACCESSORIES!F:J,5,FALSE),"N/A")</f>
        <v>33</v>
      </c>
      <c r="AD230" s="87" t="s">
        <v>85</v>
      </c>
      <c r="AE230" s="80" t="s">
        <v>85</v>
      </c>
      <c r="AF230" s="3" t="s">
        <v>3005</v>
      </c>
      <c r="AG230" s="80" t="s">
        <v>1938</v>
      </c>
      <c r="AH230" s="9">
        <f>_xlfn.IFNA(VLOOKUP(AG230,ACCESSORIES!F:J,5,FALSE),"N/A")</f>
        <v>1.1000000000000001</v>
      </c>
      <c r="AI230" s="99" t="s">
        <v>266</v>
      </c>
      <c r="AJ230" s="99" t="s">
        <v>85</v>
      </c>
      <c r="AK230" s="40" t="str">
        <f>_xlfn.IFNA(VLOOKUP(AJ230,ACCESSORIES!F:J,5,FALSE),"N/A")</f>
        <v>N/A</v>
      </c>
      <c r="AL230" s="99" t="s">
        <v>85</v>
      </c>
      <c r="AM230" s="99">
        <v>16.2</v>
      </c>
      <c r="AN230" s="99">
        <v>210</v>
      </c>
      <c r="AO230" s="101">
        <v>0</v>
      </c>
      <c r="AP230" s="101">
        <v>0</v>
      </c>
      <c r="AQ230" s="101">
        <v>28.6</v>
      </c>
      <c r="AR230" s="101">
        <v>37.200000000000003</v>
      </c>
      <c r="AS230" s="101">
        <v>217.6</v>
      </c>
      <c r="AT230" s="101">
        <v>208.4</v>
      </c>
      <c r="AU230" s="100">
        <v>123</v>
      </c>
      <c r="AV230" s="54">
        <v>89.5</v>
      </c>
      <c r="AW230" s="54">
        <v>89.5</v>
      </c>
      <c r="AX230" s="54">
        <v>35</v>
      </c>
      <c r="AY230" s="99" t="s">
        <v>85</v>
      </c>
      <c r="AZ230" s="98" t="str">
        <f>_xlfn.IFNA(VLOOKUP(AY230,ACCESSORIES!F:J,5,FALSE),"N/A")</f>
        <v>N/A</v>
      </c>
      <c r="BA230" s="99" t="s">
        <v>85</v>
      </c>
      <c r="BB230" s="98" t="str">
        <f>_xlfn.IFNA(VLOOKUP(BA230,ACCESSORIES!F:J,5,FALSE),"N/A")</f>
        <v>N/A</v>
      </c>
      <c r="BC230" s="77">
        <v>40.785518504202351</v>
      </c>
      <c r="BD230" s="56">
        <v>21.141732283464599</v>
      </c>
      <c r="BE230" s="56">
        <v>21.141732283464599</v>
      </c>
      <c r="BF230" s="56">
        <v>11.929133858267701</v>
      </c>
      <c r="BG230" s="378">
        <f t="shared" si="25"/>
        <v>8.7375807000000152E-2</v>
      </c>
      <c r="BH230" s="80">
        <v>36</v>
      </c>
      <c r="BI230" s="114" t="s">
        <v>3532</v>
      </c>
      <c r="BJ230" s="50" t="s">
        <v>4050</v>
      </c>
      <c r="BK230" s="81" t="s">
        <v>4066</v>
      </c>
      <c r="BL230" s="81" t="s">
        <v>4836</v>
      </c>
      <c r="BM230" s="81" t="s">
        <v>5506</v>
      </c>
      <c r="BN230" s="81" t="s">
        <v>5507</v>
      </c>
      <c r="BO230" s="81" t="s">
        <v>5477</v>
      </c>
      <c r="BP230" s="81" t="s">
        <v>5504</v>
      </c>
      <c r="BQ230" s="81" t="s">
        <v>4068</v>
      </c>
      <c r="BR230" s="81"/>
      <c r="BS230" s="81"/>
      <c r="BT230" s="81"/>
      <c r="BU230" s="313" t="s">
        <v>6452</v>
      </c>
      <c r="BV230" s="377" t="s">
        <v>8495</v>
      </c>
      <c r="BW230" s="313" t="s">
        <v>6453</v>
      </c>
      <c r="BX230" s="377" t="s">
        <v>8496</v>
      </c>
      <c r="BY230" s="93" t="str">
        <f t="shared" si="26"/>
        <v>MR305 NV HD, 18x9, +18mm Offset, 8x180, 130.81mm Centerbore, Matte Black</v>
      </c>
      <c r="BZ230" s="81" t="s">
        <v>3878</v>
      </c>
      <c r="CA230" s="81" t="s">
        <v>3879</v>
      </c>
      <c r="CB230" s="81" t="str">
        <f t="shared" si="27"/>
        <v>STREET (3XX)</v>
      </c>
    </row>
    <row r="231" spans="1:80" s="38" customFormat="1" ht="15" customHeight="1">
      <c r="A231" s="22">
        <f t="shared" si="21"/>
        <v>229</v>
      </c>
      <c r="B231" s="99" t="s">
        <v>84</v>
      </c>
      <c r="C231" s="99" t="s">
        <v>1072</v>
      </c>
      <c r="D231" s="5" t="s">
        <v>1117</v>
      </c>
      <c r="E231" s="91" t="str">
        <f>CONCATENATE(LEFT(D231,5),VLOOKUP(CONCATENATE(N231,"x",O231),'PART NUMBER GUIDE'!$B$9:$C$49,2,FALSE),VLOOKUP(CONCATENATE(P231, V231), 'PART NUMBER GUIDE'!$Q$6:$R$91, 2, FALSE),VLOOKUP(Y231,'PART NUMBER GUIDE'!$J$8:$K$43,2, FALSE),IF(U231="N/A",IF(ABS(S231)&lt;10,"0"&amp;ABS(S231),ABS(S231)),CONCATENATE(LEFT(U231,1),RIGHT(U231,1))), F231, G231)</f>
        <v>MR30589080918H</v>
      </c>
      <c r="F231" s="90" t="s">
        <v>2229</v>
      </c>
      <c r="G231" s="90"/>
      <c r="H231" s="79" t="s">
        <v>1912</v>
      </c>
      <c r="I231" s="318">
        <v>42736</v>
      </c>
      <c r="J231" s="85" t="s">
        <v>1265</v>
      </c>
      <c r="K231" s="342">
        <v>429</v>
      </c>
      <c r="L231" s="92">
        <f t="shared" si="22"/>
        <v>429</v>
      </c>
      <c r="M231" s="344"/>
      <c r="N231" s="5">
        <v>18</v>
      </c>
      <c r="O231" s="8">
        <v>9</v>
      </c>
      <c r="P231" s="99" t="str">
        <f t="shared" si="23"/>
        <v>8x6.5</v>
      </c>
      <c r="Q231" s="3">
        <v>8</v>
      </c>
      <c r="R231" s="3">
        <v>6.5</v>
      </c>
      <c r="S231" s="3">
        <v>18</v>
      </c>
      <c r="T231" s="16">
        <v>5.75</v>
      </c>
      <c r="U231" s="100" t="s">
        <v>85</v>
      </c>
      <c r="V231" s="16">
        <v>130.81</v>
      </c>
      <c r="W231" s="8">
        <v>35.420936791037001</v>
      </c>
      <c r="X231" s="51">
        <v>4500</v>
      </c>
      <c r="Y231" s="78" t="s">
        <v>5463</v>
      </c>
      <c r="Z231" s="78" t="s">
        <v>2988</v>
      </c>
      <c r="AA231" s="51" t="str">
        <f t="shared" si="24"/>
        <v>18x9, 8x6.5, 18 OS</v>
      </c>
      <c r="AB231" s="80" t="s">
        <v>1603</v>
      </c>
      <c r="AC231" s="89">
        <f>_xlfn.IFNA(VLOOKUP(AB231,ACCESSORIES!F:J,5,FALSE),"N/A")</f>
        <v>33</v>
      </c>
      <c r="AD231" s="87" t="s">
        <v>85</v>
      </c>
      <c r="AE231" s="80" t="s">
        <v>85</v>
      </c>
      <c r="AF231" s="3" t="s">
        <v>3005</v>
      </c>
      <c r="AG231" s="80" t="s">
        <v>1938</v>
      </c>
      <c r="AH231" s="9">
        <f>_xlfn.IFNA(VLOOKUP(AG231,ACCESSORIES!F:J,5,FALSE),"N/A")</f>
        <v>1.1000000000000001</v>
      </c>
      <c r="AI231" s="99" t="s">
        <v>266</v>
      </c>
      <c r="AJ231" s="99" t="s">
        <v>85</v>
      </c>
      <c r="AK231" s="40" t="str">
        <f>_xlfn.IFNA(VLOOKUP(AJ231,ACCESSORIES!F:J,5,FALSE),"N/A")</f>
        <v>N/A</v>
      </c>
      <c r="AL231" s="99" t="s">
        <v>85</v>
      </c>
      <c r="AM231" s="99">
        <v>16.2</v>
      </c>
      <c r="AN231" s="99">
        <v>200</v>
      </c>
      <c r="AO231" s="101">
        <v>0</v>
      </c>
      <c r="AP231" s="101">
        <v>0</v>
      </c>
      <c r="AQ231" s="101">
        <v>31.3</v>
      </c>
      <c r="AR231" s="101">
        <v>37</v>
      </c>
      <c r="AS231" s="101">
        <v>217.6</v>
      </c>
      <c r="AT231" s="101">
        <v>208.4</v>
      </c>
      <c r="AU231" s="100">
        <v>123</v>
      </c>
      <c r="AV231" s="54">
        <v>89.5</v>
      </c>
      <c r="AW231" s="54">
        <v>89.5</v>
      </c>
      <c r="AX231" s="54">
        <v>35</v>
      </c>
      <c r="AY231" s="99" t="s">
        <v>85</v>
      </c>
      <c r="AZ231" s="98" t="str">
        <f>_xlfn.IFNA(VLOOKUP(AY231,ACCESSORIES!F:J,5,FALSE),"N/A")</f>
        <v>N/A</v>
      </c>
      <c r="BA231" s="99" t="s">
        <v>85</v>
      </c>
      <c r="BB231" s="98" t="str">
        <f>_xlfn.IFNA(VLOOKUP(BA231,ACCESSORIES!F:J,5,FALSE),"N/A")</f>
        <v>N/A</v>
      </c>
      <c r="BC231" s="77">
        <v>39.352513800000651</v>
      </c>
      <c r="BD231" s="56">
        <v>21.141732283464599</v>
      </c>
      <c r="BE231" s="56">
        <v>21.141732283464599</v>
      </c>
      <c r="BF231" s="56">
        <v>11.929133858267701</v>
      </c>
      <c r="BG231" s="378">
        <f t="shared" si="25"/>
        <v>8.7375807000000152E-2</v>
      </c>
      <c r="BH231" s="80">
        <v>36</v>
      </c>
      <c r="BI231" s="114" t="s">
        <v>3532</v>
      </c>
      <c r="BJ231" s="50" t="s">
        <v>4050</v>
      </c>
      <c r="BK231" s="81" t="s">
        <v>4066</v>
      </c>
      <c r="BL231" s="81" t="s">
        <v>4836</v>
      </c>
      <c r="BM231" s="81" t="s">
        <v>5506</v>
      </c>
      <c r="BN231" s="81" t="s">
        <v>5507</v>
      </c>
      <c r="BO231" s="81" t="s">
        <v>5477</v>
      </c>
      <c r="BP231" s="81" t="s">
        <v>5504</v>
      </c>
      <c r="BQ231" s="81" t="s">
        <v>4068</v>
      </c>
      <c r="BR231" s="81"/>
      <c r="BS231" s="81"/>
      <c r="BT231" s="81"/>
      <c r="BU231" s="313" t="s">
        <v>6450</v>
      </c>
      <c r="BV231" s="377" t="s">
        <v>8477</v>
      </c>
      <c r="BW231" s="313" t="s">
        <v>6451</v>
      </c>
      <c r="BX231" s="377" t="s">
        <v>8478</v>
      </c>
      <c r="BY231" s="93" t="str">
        <f t="shared" si="26"/>
        <v>MR305 NV HD, 18x9, +18mm Offset, 8x6.5, 130.81mm Centerbore, Method Bronze - Matte Black Lip</v>
      </c>
      <c r="BZ231" s="81" t="s">
        <v>3878</v>
      </c>
      <c r="CA231" s="81" t="s">
        <v>3879</v>
      </c>
      <c r="CB231" s="81" t="str">
        <f t="shared" si="27"/>
        <v>STREET (3XX)</v>
      </c>
    </row>
    <row r="232" spans="1:80" s="38" customFormat="1" ht="15" customHeight="1">
      <c r="A232" s="22">
        <f t="shared" si="21"/>
        <v>230</v>
      </c>
      <c r="B232" s="99" t="s">
        <v>84</v>
      </c>
      <c r="C232" s="99" t="s">
        <v>1072</v>
      </c>
      <c r="D232" s="5" t="s">
        <v>1117</v>
      </c>
      <c r="E232" s="91" t="str">
        <f>CONCATENATE(LEFT(D232,5),VLOOKUP(CONCATENATE(N232,"x",O232),'PART NUMBER GUIDE'!$B$9:$C$49,2,FALSE),VLOOKUP(CONCATENATE(P232, V232), 'PART NUMBER GUIDE'!$Q$6:$R$91, 2, FALSE),VLOOKUP(Y232,'PART NUMBER GUIDE'!$J$8:$K$43,2, FALSE),IF(U232="N/A",IF(ABS(S232)&lt;10,"0"&amp;ABS(S232),ABS(S232)),CONCATENATE(LEFT(U232,1),RIGHT(U232,1))), F232, G232)</f>
        <v>MR30589087918H</v>
      </c>
      <c r="F232" s="90" t="s">
        <v>2229</v>
      </c>
      <c r="G232" s="90"/>
      <c r="H232" s="79" t="s">
        <v>1913</v>
      </c>
      <c r="I232" s="318">
        <v>42736</v>
      </c>
      <c r="J232" s="85" t="s">
        <v>1265</v>
      </c>
      <c r="K232" s="342">
        <v>429</v>
      </c>
      <c r="L232" s="92">
        <f t="shared" si="22"/>
        <v>429</v>
      </c>
      <c r="M232" s="344"/>
      <c r="N232" s="5">
        <v>18</v>
      </c>
      <c r="O232" s="8">
        <v>9</v>
      </c>
      <c r="P232" s="99" t="str">
        <f t="shared" si="23"/>
        <v>8x170</v>
      </c>
      <c r="Q232" s="3">
        <v>8</v>
      </c>
      <c r="R232" s="3">
        <v>170</v>
      </c>
      <c r="S232" s="3">
        <v>18</v>
      </c>
      <c r="T232" s="16">
        <v>5.75</v>
      </c>
      <c r="U232" s="100" t="s">
        <v>85</v>
      </c>
      <c r="V232" s="16">
        <v>130.81</v>
      </c>
      <c r="W232" s="8">
        <v>36.890685205602843</v>
      </c>
      <c r="X232" s="51">
        <v>4500</v>
      </c>
      <c r="Y232" s="78" t="s">
        <v>5463</v>
      </c>
      <c r="Z232" s="78" t="s">
        <v>2988</v>
      </c>
      <c r="AA232" s="51" t="str">
        <f t="shared" si="24"/>
        <v>18x9, 8x170, 18 OS</v>
      </c>
      <c r="AB232" s="80" t="s">
        <v>1851</v>
      </c>
      <c r="AC232" s="89">
        <f>_xlfn.IFNA(VLOOKUP(AB232,ACCESSORIES!F:J,5,FALSE),"N/A")</f>
        <v>33</v>
      </c>
      <c r="AD232" s="87" t="s">
        <v>85</v>
      </c>
      <c r="AE232" s="80" t="s">
        <v>85</v>
      </c>
      <c r="AF232" s="3" t="s">
        <v>3005</v>
      </c>
      <c r="AG232" s="80" t="s">
        <v>1938</v>
      </c>
      <c r="AH232" s="9">
        <f>_xlfn.IFNA(VLOOKUP(AG232,ACCESSORIES!F:J,5,FALSE),"N/A")</f>
        <v>1.1000000000000001</v>
      </c>
      <c r="AI232" s="99" t="s">
        <v>266</v>
      </c>
      <c r="AJ232" s="99" t="s">
        <v>85</v>
      </c>
      <c r="AK232" s="40" t="str">
        <f>_xlfn.IFNA(VLOOKUP(AJ232,ACCESSORIES!F:J,5,FALSE),"N/A")</f>
        <v>N/A</v>
      </c>
      <c r="AL232" s="99" t="s">
        <v>85</v>
      </c>
      <c r="AM232" s="99">
        <v>16.2</v>
      </c>
      <c r="AN232" s="99">
        <v>200</v>
      </c>
      <c r="AO232" s="101">
        <v>0</v>
      </c>
      <c r="AP232" s="101">
        <v>0</v>
      </c>
      <c r="AQ232" s="101">
        <v>31.3</v>
      </c>
      <c r="AR232" s="101">
        <v>37</v>
      </c>
      <c r="AS232" s="101">
        <v>217.6</v>
      </c>
      <c r="AT232" s="101">
        <v>208.4</v>
      </c>
      <c r="AU232" s="100">
        <v>128</v>
      </c>
      <c r="AV232" s="54">
        <v>97.7</v>
      </c>
      <c r="AW232" s="54">
        <v>107</v>
      </c>
      <c r="AX232" s="54">
        <v>35</v>
      </c>
      <c r="AY232" s="99" t="s">
        <v>85</v>
      </c>
      <c r="AZ232" s="98" t="str">
        <f>_xlfn.IFNA(VLOOKUP(AY232,ACCESSORIES!F:J,5,FALSE),"N/A")</f>
        <v>N/A</v>
      </c>
      <c r="BA232" s="99" t="s">
        <v>85</v>
      </c>
      <c r="BB232" s="98" t="str">
        <f>_xlfn.IFNA(VLOOKUP(BA232,ACCESSORIES!F:J,5,FALSE),"N/A")</f>
        <v>N/A</v>
      </c>
      <c r="BC232" s="77">
        <v>42.365498049860641</v>
      </c>
      <c r="BD232" s="56">
        <v>21.141732283464599</v>
      </c>
      <c r="BE232" s="56">
        <v>21.141732283464599</v>
      </c>
      <c r="BF232" s="56">
        <v>11.929133858267701</v>
      </c>
      <c r="BG232" s="378">
        <f t="shared" si="25"/>
        <v>8.7375807000000152E-2</v>
      </c>
      <c r="BH232" s="80">
        <v>36</v>
      </c>
      <c r="BI232" s="114" t="s">
        <v>3532</v>
      </c>
      <c r="BJ232" s="50" t="s">
        <v>4050</v>
      </c>
      <c r="BK232" s="81" t="s">
        <v>4066</v>
      </c>
      <c r="BL232" s="81" t="s">
        <v>4836</v>
      </c>
      <c r="BM232" s="81" t="s">
        <v>5506</v>
      </c>
      <c r="BN232" s="81" t="s">
        <v>5507</v>
      </c>
      <c r="BO232" s="81" t="s">
        <v>5477</v>
      </c>
      <c r="BP232" s="81" t="s">
        <v>5504</v>
      </c>
      <c r="BQ232" s="81" t="s">
        <v>4068</v>
      </c>
      <c r="BR232" s="81"/>
      <c r="BS232" s="81"/>
      <c r="BT232" s="81"/>
      <c r="BU232" s="313" t="s">
        <v>6450</v>
      </c>
      <c r="BV232" s="377" t="s">
        <v>8477</v>
      </c>
      <c r="BW232" s="313" t="s">
        <v>6451</v>
      </c>
      <c r="BX232" s="377" t="s">
        <v>8478</v>
      </c>
      <c r="BY232" s="93" t="str">
        <f t="shared" si="26"/>
        <v>MR305 NV HD, 18x9, +18mm Offset, 8x170, 130.81mm Centerbore, Method Bronze - Matte Black Lip</v>
      </c>
      <c r="BZ232" s="81" t="s">
        <v>3878</v>
      </c>
      <c r="CA232" s="81" t="s">
        <v>3879</v>
      </c>
      <c r="CB232" s="81" t="str">
        <f t="shared" si="27"/>
        <v>STREET (3XX)</v>
      </c>
    </row>
    <row r="233" spans="1:80" s="38" customFormat="1" ht="15" customHeight="1">
      <c r="A233" s="22">
        <f t="shared" si="21"/>
        <v>231</v>
      </c>
      <c r="B233" s="99" t="s">
        <v>84</v>
      </c>
      <c r="C233" s="99" t="s">
        <v>1072</v>
      </c>
      <c r="D233" s="5" t="s">
        <v>1117</v>
      </c>
      <c r="E233" s="91" t="str">
        <f>CONCATENATE(LEFT(D233,5),VLOOKUP(CONCATENATE(N233,"x",O233),'PART NUMBER GUIDE'!$B$9:$C$49,2,FALSE),VLOOKUP(CONCATENATE(P233, V233), 'PART NUMBER GUIDE'!$Q$6:$R$91, 2, FALSE),VLOOKUP(Y233,'PART NUMBER GUIDE'!$J$8:$K$43,2, FALSE),IF(U233="N/A",IF(ABS(S233)&lt;10,"0"&amp;ABS(S233),ABS(S233)),CONCATENATE(LEFT(U233,1),RIGHT(U233,1))), F233, G233)</f>
        <v>MR30589088918H</v>
      </c>
      <c r="F233" s="90" t="s">
        <v>2229</v>
      </c>
      <c r="G233" s="90"/>
      <c r="H233" s="79" t="s">
        <v>1914</v>
      </c>
      <c r="I233" s="318">
        <v>42736</v>
      </c>
      <c r="J233" s="85" t="s">
        <v>1265</v>
      </c>
      <c r="K233" s="342">
        <v>429</v>
      </c>
      <c r="L233" s="92">
        <f t="shared" si="22"/>
        <v>429</v>
      </c>
      <c r="M233" s="344"/>
      <c r="N233" s="5">
        <v>18</v>
      </c>
      <c r="O233" s="8">
        <v>9</v>
      </c>
      <c r="P233" s="99" t="str">
        <f t="shared" si="23"/>
        <v>8x180</v>
      </c>
      <c r="Q233" s="3">
        <v>8</v>
      </c>
      <c r="R233" s="3">
        <v>180</v>
      </c>
      <c r="S233" s="3">
        <v>18</v>
      </c>
      <c r="T233" s="16">
        <v>5.75</v>
      </c>
      <c r="U233" s="100" t="s">
        <v>85</v>
      </c>
      <c r="V233" s="16">
        <v>130.81</v>
      </c>
      <c r="W233" s="8">
        <v>35.8251176050426</v>
      </c>
      <c r="X233" s="51">
        <v>4500</v>
      </c>
      <c r="Y233" s="78" t="s">
        <v>5463</v>
      </c>
      <c r="Z233" s="78" t="s">
        <v>2988</v>
      </c>
      <c r="AA233" s="51" t="str">
        <f t="shared" si="24"/>
        <v>18x9, 8x180, 18 OS</v>
      </c>
      <c r="AB233" s="80" t="s">
        <v>1603</v>
      </c>
      <c r="AC233" s="89">
        <f>_xlfn.IFNA(VLOOKUP(AB233,ACCESSORIES!F:J,5,FALSE),"N/A")</f>
        <v>33</v>
      </c>
      <c r="AD233" s="87" t="s">
        <v>85</v>
      </c>
      <c r="AE233" s="80" t="s">
        <v>85</v>
      </c>
      <c r="AF233" s="3" t="s">
        <v>3005</v>
      </c>
      <c r="AG233" s="80" t="s">
        <v>1938</v>
      </c>
      <c r="AH233" s="9">
        <f>_xlfn.IFNA(VLOOKUP(AG233,ACCESSORIES!F:J,5,FALSE),"N/A")</f>
        <v>1.1000000000000001</v>
      </c>
      <c r="AI233" s="99" t="s">
        <v>266</v>
      </c>
      <c r="AJ233" s="99" t="s">
        <v>85</v>
      </c>
      <c r="AK233" s="40" t="str">
        <f>_xlfn.IFNA(VLOOKUP(AJ233,ACCESSORIES!F:J,5,FALSE),"N/A")</f>
        <v>N/A</v>
      </c>
      <c r="AL233" s="99" t="s">
        <v>85</v>
      </c>
      <c r="AM233" s="99">
        <v>16.2</v>
      </c>
      <c r="AN233" s="99">
        <v>210</v>
      </c>
      <c r="AO233" s="101">
        <v>0</v>
      </c>
      <c r="AP233" s="101">
        <v>0</v>
      </c>
      <c r="AQ233" s="101">
        <v>28.6</v>
      </c>
      <c r="AR233" s="101">
        <v>37.200000000000003</v>
      </c>
      <c r="AS233" s="101">
        <v>217.6</v>
      </c>
      <c r="AT233" s="101">
        <v>208.4</v>
      </c>
      <c r="AU233" s="100">
        <v>123</v>
      </c>
      <c r="AV233" s="54">
        <v>89.5</v>
      </c>
      <c r="AW233" s="54">
        <v>89.5</v>
      </c>
      <c r="AX233" s="54">
        <v>35</v>
      </c>
      <c r="AY233" s="99" t="s">
        <v>85</v>
      </c>
      <c r="AZ233" s="98" t="str">
        <f>_xlfn.IFNA(VLOOKUP(AY233,ACCESSORIES!F:J,5,FALSE),"N/A")</f>
        <v>N/A</v>
      </c>
      <c r="BA233" s="99" t="s">
        <v>85</v>
      </c>
      <c r="BB233" s="98" t="str">
        <f>_xlfn.IFNA(VLOOKUP(BA233,ACCESSORIES!F:J,5,FALSE),"N/A")</f>
        <v>N/A</v>
      </c>
      <c r="BC233" s="77">
        <v>39.683207193277958</v>
      </c>
      <c r="BD233" s="56">
        <v>21.141732283464599</v>
      </c>
      <c r="BE233" s="56">
        <v>21.141732283464599</v>
      </c>
      <c r="BF233" s="56">
        <v>11.929133858267701</v>
      </c>
      <c r="BG233" s="378">
        <f t="shared" si="25"/>
        <v>8.7375807000000152E-2</v>
      </c>
      <c r="BH233" s="80">
        <v>36</v>
      </c>
      <c r="BI233" s="114" t="s">
        <v>3532</v>
      </c>
      <c r="BJ233" s="50" t="s">
        <v>4050</v>
      </c>
      <c r="BK233" s="81" t="s">
        <v>4066</v>
      </c>
      <c r="BL233" s="81" t="s">
        <v>4836</v>
      </c>
      <c r="BM233" s="81" t="s">
        <v>5506</v>
      </c>
      <c r="BN233" s="81" t="s">
        <v>5507</v>
      </c>
      <c r="BO233" s="81" t="s">
        <v>5477</v>
      </c>
      <c r="BP233" s="81" t="s">
        <v>5504</v>
      </c>
      <c r="BQ233" s="81" t="s">
        <v>4068</v>
      </c>
      <c r="BR233" s="81"/>
      <c r="BS233" s="81"/>
      <c r="BT233" s="81"/>
      <c r="BU233" s="313" t="s">
        <v>6450</v>
      </c>
      <c r="BV233" s="377" t="s">
        <v>8477</v>
      </c>
      <c r="BW233" s="313" t="s">
        <v>6451</v>
      </c>
      <c r="BX233" s="377" t="s">
        <v>8478</v>
      </c>
      <c r="BY233" s="93" t="str">
        <f t="shared" si="26"/>
        <v>MR305 NV HD, 18x9, +18mm Offset, 8x180, 130.81mm Centerbore, Method Bronze - Matte Black Lip</v>
      </c>
      <c r="BZ233" s="81" t="s">
        <v>3878</v>
      </c>
      <c r="CA233" s="81" t="s">
        <v>3879</v>
      </c>
      <c r="CB233" s="81" t="str">
        <f t="shared" si="27"/>
        <v>STREET (3XX)</v>
      </c>
    </row>
    <row r="234" spans="1:80" s="38" customFormat="1" ht="15" customHeight="1">
      <c r="A234" s="22">
        <f t="shared" si="21"/>
        <v>232</v>
      </c>
      <c r="B234" s="99" t="s">
        <v>84</v>
      </c>
      <c r="C234" s="99" t="s">
        <v>1072</v>
      </c>
      <c r="D234" s="5" t="s">
        <v>4533</v>
      </c>
      <c r="E234" s="136" t="str">
        <f>CONCATENATE(LEFT(D234,5),VLOOKUP(CONCATENATE(N234,"x",O234),'PART NUMBER GUIDE'!$B$9:$C$49,2,FALSE),VLOOKUP(CONCATENATE(P234, V234), 'PART NUMBER GUIDE'!$Q$6:$R$91, 2, FALSE),VLOOKUP(Y234,'PART NUMBER GUIDE'!$J$8:$K$43,2, FALSE),IF(U234="N/A",IF(ABS(S234)&lt;10,"0"&amp;ABS(S234),ABS(S234)),CONCATENATE(LEFT(U234,1),RIGHT(U234,1))), F234, G234)</f>
        <v>MR30678512500</v>
      </c>
      <c r="F234" s="90"/>
      <c r="G234" s="90"/>
      <c r="H234" s="79" t="s">
        <v>519</v>
      </c>
      <c r="I234" s="318">
        <v>41640</v>
      </c>
      <c r="J234" s="85" t="s">
        <v>3872</v>
      </c>
      <c r="K234" s="342">
        <v>271.2</v>
      </c>
      <c r="L234" s="92" t="str">
        <f t="shared" si="22"/>
        <v/>
      </c>
      <c r="M234" s="344"/>
      <c r="N234" s="12">
        <v>17</v>
      </c>
      <c r="O234" s="8">
        <v>8.5</v>
      </c>
      <c r="P234" s="99" t="str">
        <f t="shared" si="23"/>
        <v>5x4.5</v>
      </c>
      <c r="Q234" s="3">
        <v>5</v>
      </c>
      <c r="R234" s="3">
        <v>4.5</v>
      </c>
      <c r="S234" s="12">
        <v>0</v>
      </c>
      <c r="T234" s="16">
        <v>4.75</v>
      </c>
      <c r="U234" s="100" t="s">
        <v>85</v>
      </c>
      <c r="V234" s="19">
        <v>83</v>
      </c>
      <c r="W234" s="8">
        <v>27.51</v>
      </c>
      <c r="X234" s="51">
        <v>2650</v>
      </c>
      <c r="Y234" s="78" t="s">
        <v>2294</v>
      </c>
      <c r="Z234" s="79" t="s">
        <v>2987</v>
      </c>
      <c r="AA234" s="51" t="str">
        <f t="shared" si="24"/>
        <v>17x8.5, 5x4.5, 0 OS</v>
      </c>
      <c r="AB234" s="3" t="s">
        <v>1616</v>
      </c>
      <c r="AC234" s="89">
        <f>_xlfn.IFNA(VLOOKUP(AB234,ACCESSORIES!F:J,5,FALSE),"N/A")</f>
        <v>33</v>
      </c>
      <c r="AD234" s="87" t="s">
        <v>85</v>
      </c>
      <c r="AE234" s="80" t="s">
        <v>85</v>
      </c>
      <c r="AF234" s="97" t="s">
        <v>3082</v>
      </c>
      <c r="AG234" s="99" t="s">
        <v>1937</v>
      </c>
      <c r="AH234" s="9">
        <f>_xlfn.IFNA(VLOOKUP(AG234,ACCESSORIES!F:J,5,FALSE),"N/A")</f>
        <v>1.1000000000000001</v>
      </c>
      <c r="AI234" s="99" t="s">
        <v>266</v>
      </c>
      <c r="AJ234" s="99" t="s">
        <v>85</v>
      </c>
      <c r="AK234" s="40" t="str">
        <f>_xlfn.IFNA(VLOOKUP(AJ234,ACCESSORIES!F:J,5,FALSE),"N/A")</f>
        <v>N/A</v>
      </c>
      <c r="AL234" s="99" t="s">
        <v>85</v>
      </c>
      <c r="AM234" s="99">
        <v>16.2</v>
      </c>
      <c r="AN234" s="99">
        <v>150</v>
      </c>
      <c r="AO234" s="25">
        <v>12.6</v>
      </c>
      <c r="AP234" s="25">
        <v>21.4</v>
      </c>
      <c r="AQ234" s="25">
        <v>32.5</v>
      </c>
      <c r="AR234" s="25">
        <v>41.4</v>
      </c>
      <c r="AS234" s="25">
        <v>209</v>
      </c>
      <c r="AT234" s="25">
        <v>205.8</v>
      </c>
      <c r="AU234" s="102">
        <v>77</v>
      </c>
      <c r="AV234" s="54">
        <v>68</v>
      </c>
      <c r="AW234" s="54">
        <v>68</v>
      </c>
      <c r="AX234" s="54">
        <v>46</v>
      </c>
      <c r="AY234" s="99" t="s">
        <v>85</v>
      </c>
      <c r="AZ234" s="98" t="str">
        <f>_xlfn.IFNA(VLOOKUP(AY234,ACCESSORIES!F:J,5,FALSE),"N/A")</f>
        <v>N/A</v>
      </c>
      <c r="BA234" s="99" t="s">
        <v>85</v>
      </c>
      <c r="BB234" s="98" t="str">
        <f>_xlfn.IFNA(VLOOKUP(BA234,ACCESSORIES!F:J,5,FALSE),"N/A")</f>
        <v>N/A</v>
      </c>
      <c r="BC234" s="77">
        <v>31.68</v>
      </c>
      <c r="BD234" s="56">
        <v>20.236220472440898</v>
      </c>
      <c r="BE234" s="56">
        <v>20.236220472440898</v>
      </c>
      <c r="BF234" s="56">
        <v>11.417322834645701</v>
      </c>
      <c r="BG234" s="378">
        <f t="shared" si="25"/>
        <v>7.6616839999999839E-2</v>
      </c>
      <c r="BH234" s="80">
        <v>36</v>
      </c>
      <c r="BI234" s="114" t="s">
        <v>3532</v>
      </c>
      <c r="BJ234" s="50" t="s">
        <v>4050</v>
      </c>
      <c r="BK234" s="81" t="s">
        <v>4066</v>
      </c>
      <c r="BL234" s="81" t="s">
        <v>5512</v>
      </c>
      <c r="BM234" s="81" t="s">
        <v>5503</v>
      </c>
      <c r="BN234" s="81" t="s">
        <v>5477</v>
      </c>
      <c r="BO234" s="81" t="s">
        <v>5504</v>
      </c>
      <c r="BP234" s="81" t="s">
        <v>4068</v>
      </c>
      <c r="BQ234" s="81"/>
      <c r="BR234" s="81"/>
      <c r="BS234" s="81"/>
      <c r="BT234" s="81"/>
      <c r="BU234" s="313" t="s">
        <v>6481</v>
      </c>
      <c r="BV234" s="377" t="s">
        <v>8165</v>
      </c>
      <c r="BW234" s="313" t="s">
        <v>6483</v>
      </c>
      <c r="BX234" s="377" t="s">
        <v>8164</v>
      </c>
      <c r="BY234" s="93" t="str">
        <f t="shared" si="26"/>
        <v>CLOSEOUT - MR306 Mesh, 17x8.5, 0mm Offset, 5x4.5, 83mm Centerbore, Matte Black</v>
      </c>
      <c r="BZ234" s="81" t="s">
        <v>3878</v>
      </c>
      <c r="CA234" s="81" t="s">
        <v>3879</v>
      </c>
      <c r="CB234" s="81" t="str">
        <f t="shared" si="27"/>
        <v>STREET (3XX)</v>
      </c>
    </row>
    <row r="235" spans="1:80" s="38" customFormat="1" ht="15" customHeight="1">
      <c r="A235" s="22">
        <f t="shared" si="21"/>
        <v>233</v>
      </c>
      <c r="B235" s="99" t="s">
        <v>84</v>
      </c>
      <c r="C235" s="99" t="s">
        <v>1072</v>
      </c>
      <c r="D235" s="5" t="s">
        <v>4533</v>
      </c>
      <c r="E235" s="91" t="str">
        <f>CONCATENATE(LEFT(D235,5),VLOOKUP(CONCATENATE(N235,"x",O235),'PART NUMBER GUIDE'!$B$9:$C$49,2,FALSE),VLOOKUP(CONCATENATE(P235, V235), 'PART NUMBER GUIDE'!$Q$6:$R$91, 2, FALSE),VLOOKUP(Y235,'PART NUMBER GUIDE'!$J$8:$K$43,2, FALSE),IF(U235="N/A",IF(ABS(S235)&lt;10,"0"&amp;ABS(S235),ABS(S235)),CONCATENATE(LEFT(U235,1),RIGHT(U235,1))), F235, G235)</f>
        <v>MR30689060512N</v>
      </c>
      <c r="F235" s="90" t="s">
        <v>2224</v>
      </c>
      <c r="G235" s="90"/>
      <c r="H235" s="79" t="s">
        <v>529</v>
      </c>
      <c r="I235" s="318">
        <v>41640</v>
      </c>
      <c r="J235" s="85" t="s">
        <v>3872</v>
      </c>
      <c r="K235" s="342">
        <v>312</v>
      </c>
      <c r="L235" s="92" t="str">
        <f t="shared" si="22"/>
        <v/>
      </c>
      <c r="M235" s="344"/>
      <c r="N235" s="12">
        <v>18</v>
      </c>
      <c r="O235" s="8">
        <v>9</v>
      </c>
      <c r="P235" s="99" t="str">
        <f t="shared" si="23"/>
        <v>6x5.5</v>
      </c>
      <c r="Q235" s="3">
        <v>6</v>
      </c>
      <c r="R235" s="3">
        <v>5.5</v>
      </c>
      <c r="S235" s="12">
        <v>-12</v>
      </c>
      <c r="T235" s="16">
        <v>4.5</v>
      </c>
      <c r="U235" s="100" t="s">
        <v>85</v>
      </c>
      <c r="V235" s="19">
        <v>108</v>
      </c>
      <c r="W235" s="8">
        <v>31.92</v>
      </c>
      <c r="X235" s="51">
        <v>2500</v>
      </c>
      <c r="Y235" s="79" t="s">
        <v>2294</v>
      </c>
      <c r="Z235" s="79" t="s">
        <v>2987</v>
      </c>
      <c r="AA235" s="51" t="str">
        <f t="shared" si="24"/>
        <v>18x9, 6x5.5, -12 OS</v>
      </c>
      <c r="AB235" s="3" t="s">
        <v>1610</v>
      </c>
      <c r="AC235" s="89">
        <f>_xlfn.IFNA(VLOOKUP(AB235,ACCESSORIES!F:J,5,FALSE),"N/A")</f>
        <v>33</v>
      </c>
      <c r="AD235" s="87" t="s">
        <v>85</v>
      </c>
      <c r="AE235" s="99" t="s">
        <v>85</v>
      </c>
      <c r="AF235" s="99" t="s">
        <v>3001</v>
      </c>
      <c r="AG235" s="99" t="s">
        <v>1937</v>
      </c>
      <c r="AH235" s="9">
        <f>_xlfn.IFNA(VLOOKUP(AG235,ACCESSORIES!F:J,5,FALSE),"N/A")</f>
        <v>1.1000000000000001</v>
      </c>
      <c r="AI235" s="99" t="s">
        <v>266</v>
      </c>
      <c r="AJ235" s="99" t="s">
        <v>85</v>
      </c>
      <c r="AK235" s="40" t="str">
        <f>_xlfn.IFNA(VLOOKUP(AJ235,ACCESSORIES!F:J,5,FALSE),"N/A")</f>
        <v>N/A</v>
      </c>
      <c r="AL235" s="99" t="s">
        <v>85</v>
      </c>
      <c r="AM235" s="99">
        <v>16.2</v>
      </c>
      <c r="AN235" s="99">
        <v>168</v>
      </c>
      <c r="AO235" s="25">
        <v>7.3</v>
      </c>
      <c r="AP235" s="25">
        <v>16.7</v>
      </c>
      <c r="AQ235" s="25">
        <v>41.6</v>
      </c>
      <c r="AR235" s="25">
        <v>55.2</v>
      </c>
      <c r="AS235" s="25">
        <v>220.4</v>
      </c>
      <c r="AT235" s="103">
        <v>216.3</v>
      </c>
      <c r="AU235" s="100">
        <v>103.6</v>
      </c>
      <c r="AV235" s="54">
        <v>61.8</v>
      </c>
      <c r="AW235" s="54">
        <v>61.8</v>
      </c>
      <c r="AX235" s="54">
        <v>47</v>
      </c>
      <c r="AY235" s="99" t="s">
        <v>85</v>
      </c>
      <c r="AZ235" s="98" t="str">
        <f>_xlfn.IFNA(VLOOKUP(AY235,ACCESSORIES!F:J,5,FALSE),"N/A")</f>
        <v>N/A</v>
      </c>
      <c r="BA235" s="99" t="s">
        <v>85</v>
      </c>
      <c r="BB235" s="98" t="str">
        <f>_xlfn.IFNA(VLOOKUP(BA235,ACCESSORIES!F:J,5,FALSE),"N/A")</f>
        <v>N/A</v>
      </c>
      <c r="BC235" s="77">
        <v>36.29</v>
      </c>
      <c r="BD235" s="56">
        <v>21.141732283464599</v>
      </c>
      <c r="BE235" s="56">
        <v>21.141732283464599</v>
      </c>
      <c r="BF235" s="56">
        <v>11.929133858267701</v>
      </c>
      <c r="BG235" s="378">
        <f t="shared" si="25"/>
        <v>8.7375807000000152E-2</v>
      </c>
      <c r="BH235" s="80">
        <v>36</v>
      </c>
      <c r="BI235" s="114" t="s">
        <v>3532</v>
      </c>
      <c r="BJ235" s="50" t="s">
        <v>4050</v>
      </c>
      <c r="BK235" s="81" t="s">
        <v>4066</v>
      </c>
      <c r="BL235" s="81" t="s">
        <v>5512</v>
      </c>
      <c r="BM235" s="81" t="s">
        <v>5503</v>
      </c>
      <c r="BN235" s="81" t="s">
        <v>5477</v>
      </c>
      <c r="BO235" s="81" t="s">
        <v>5504</v>
      </c>
      <c r="BP235" s="81" t="s">
        <v>4068</v>
      </c>
      <c r="BQ235" s="81"/>
      <c r="BR235" s="81"/>
      <c r="BS235" s="81"/>
      <c r="BT235" s="81"/>
      <c r="BU235" s="313" t="s">
        <v>6485</v>
      </c>
      <c r="BV235" s="377" t="s">
        <v>8545</v>
      </c>
      <c r="BW235" s="313" t="s">
        <v>6487</v>
      </c>
      <c r="BX235" s="377" t="s">
        <v>8546</v>
      </c>
      <c r="BY235" s="93" t="str">
        <f t="shared" si="26"/>
        <v>CLOSEOUT - MR306 Mesh, 18x9, -12mm Offset, 6x5.5, 108mm Centerbore, Matte Black</v>
      </c>
      <c r="BZ235" s="81" t="s">
        <v>3878</v>
      </c>
      <c r="CA235" s="81" t="s">
        <v>3879</v>
      </c>
      <c r="CB235" s="81" t="str">
        <f t="shared" si="27"/>
        <v>STREET (3XX)</v>
      </c>
    </row>
    <row r="236" spans="1:80" s="38" customFormat="1" ht="15" customHeight="1">
      <c r="A236" s="22">
        <f t="shared" si="21"/>
        <v>234</v>
      </c>
      <c r="B236" s="99" t="s">
        <v>84</v>
      </c>
      <c r="C236" s="99" t="s">
        <v>1072</v>
      </c>
      <c r="D236" s="99" t="s">
        <v>1120</v>
      </c>
      <c r="E236" s="91" t="str">
        <f>CONCATENATE(LEFT(D236,5),VLOOKUP(CONCATENATE(N236,"x",O236),'PART NUMBER GUIDE'!$B$9:$C$49,2,FALSE),VLOOKUP(CONCATENATE(P236, V236), 'PART NUMBER GUIDE'!$Q$6:$R$91, 2, FALSE),VLOOKUP(Y236,'PART NUMBER GUIDE'!$J$8:$K$43,2, FALSE),IF(U236="N/A",IF(ABS(S236)&lt;10,"0"&amp;ABS(S236),ABS(S236)),CONCATENATE(LEFT(U236,1),RIGHT(U236,1))), F236, G236)</f>
        <v>MR30978558500</v>
      </c>
      <c r="F236" s="90"/>
      <c r="G236" s="90"/>
      <c r="H236" s="79" t="s">
        <v>585</v>
      </c>
      <c r="I236" s="318">
        <v>42005</v>
      </c>
      <c r="J236" s="85" t="s">
        <v>1265</v>
      </c>
      <c r="K236" s="342">
        <v>310.5</v>
      </c>
      <c r="L236" s="92">
        <f t="shared" si="22"/>
        <v>310.5</v>
      </c>
      <c r="M236" s="344"/>
      <c r="N236" s="99">
        <v>17</v>
      </c>
      <c r="O236" s="8">
        <v>8.5</v>
      </c>
      <c r="P236" s="99" t="str">
        <f t="shared" si="23"/>
        <v>5x150</v>
      </c>
      <c r="Q236" s="3">
        <v>5</v>
      </c>
      <c r="R236" s="3">
        <v>150</v>
      </c>
      <c r="S236" s="3">
        <v>0</v>
      </c>
      <c r="T236" s="16">
        <v>4.75</v>
      </c>
      <c r="U236" s="100" t="s">
        <v>85</v>
      </c>
      <c r="V236" s="16">
        <v>116.5</v>
      </c>
      <c r="W236" s="8">
        <v>31.44</v>
      </c>
      <c r="X236" s="51">
        <v>2650</v>
      </c>
      <c r="Y236" s="78" t="s">
        <v>2294</v>
      </c>
      <c r="Z236" s="79" t="s">
        <v>2987</v>
      </c>
      <c r="AA236" s="51" t="str">
        <f t="shared" si="24"/>
        <v>17x8.5, 5x150, 0 OS</v>
      </c>
      <c r="AB236" s="80" t="s">
        <v>1600</v>
      </c>
      <c r="AC236" s="89">
        <f>_xlfn.IFNA(VLOOKUP(AB236,ACCESSORIES!F:J,5,FALSE),"N/A")</f>
        <v>33</v>
      </c>
      <c r="AD236" s="80" t="s">
        <v>85</v>
      </c>
      <c r="AE236" s="80" t="s">
        <v>85</v>
      </c>
      <c r="AF236" s="99" t="s">
        <v>3003</v>
      </c>
      <c r="AG236" s="80" t="s">
        <v>1938</v>
      </c>
      <c r="AH236" s="9">
        <f>_xlfn.IFNA(VLOOKUP(AG236,ACCESSORIES!F:J,5,FALSE),"N/A")</f>
        <v>1.1000000000000001</v>
      </c>
      <c r="AI236" s="3" t="s">
        <v>266</v>
      </c>
      <c r="AJ236" s="3" t="s">
        <v>85</v>
      </c>
      <c r="AK236" s="40" t="str">
        <f>_xlfn.IFNA(VLOOKUP(AJ236,ACCESSORIES!F:J,5,FALSE),"N/A")</f>
        <v>N/A</v>
      </c>
      <c r="AL236" s="99" t="s">
        <v>85</v>
      </c>
      <c r="AM236" s="99">
        <v>16.2</v>
      </c>
      <c r="AN236" s="99">
        <v>180</v>
      </c>
      <c r="AO236" s="25">
        <v>0</v>
      </c>
      <c r="AP236" s="25">
        <v>11.2</v>
      </c>
      <c r="AQ236" s="25">
        <v>26.9</v>
      </c>
      <c r="AR236" s="25">
        <v>42.2</v>
      </c>
      <c r="AS236" s="25">
        <v>208</v>
      </c>
      <c r="AT236" s="25">
        <v>201.5</v>
      </c>
      <c r="AU236" s="100">
        <v>110.7</v>
      </c>
      <c r="AV236" s="54">
        <v>46.7</v>
      </c>
      <c r="AW236" s="54">
        <v>46.7</v>
      </c>
      <c r="AX236" s="54">
        <v>41</v>
      </c>
      <c r="AY236" s="99" t="s">
        <v>85</v>
      </c>
      <c r="AZ236" s="98" t="str">
        <f>_xlfn.IFNA(VLOOKUP(AY236,ACCESSORIES!F:J,5,FALSE),"N/A")</f>
        <v>N/A</v>
      </c>
      <c r="BA236" s="99" t="s">
        <v>85</v>
      </c>
      <c r="BB236" s="98" t="str">
        <f>_xlfn.IFNA(VLOOKUP(BA236,ACCESSORIES!F:J,5,FALSE),"N/A")</f>
        <v>N/A</v>
      </c>
      <c r="BC236" s="77">
        <v>35.406239306891337</v>
      </c>
      <c r="BD236" s="56">
        <v>20.236220472440898</v>
      </c>
      <c r="BE236" s="56">
        <v>20.236220472440898</v>
      </c>
      <c r="BF236" s="56">
        <v>11.417322834645701</v>
      </c>
      <c r="BG236" s="378">
        <f t="shared" si="25"/>
        <v>7.6616839999999839E-2</v>
      </c>
      <c r="BH236" s="80">
        <v>36</v>
      </c>
      <c r="BI236" s="114" t="s">
        <v>3532</v>
      </c>
      <c r="BJ236" s="50" t="s">
        <v>4050</v>
      </c>
      <c r="BK236" s="81" t="s">
        <v>4066</v>
      </c>
      <c r="BL236" s="81" t="s">
        <v>5512</v>
      </c>
      <c r="BM236" s="81" t="s">
        <v>5506</v>
      </c>
      <c r="BN236" s="81" t="s">
        <v>5507</v>
      </c>
      <c r="BO236" s="81" t="s">
        <v>5477</v>
      </c>
      <c r="BP236" s="81" t="s">
        <v>5504</v>
      </c>
      <c r="BQ236" s="81" t="s">
        <v>4068</v>
      </c>
      <c r="BR236" s="81"/>
      <c r="BS236" s="81"/>
      <c r="BT236" s="81"/>
      <c r="BU236" s="313"/>
      <c r="BV236" s="325"/>
      <c r="BW236" s="313"/>
      <c r="BX236" s="325"/>
      <c r="BY236" s="93" t="str">
        <f t="shared" si="26"/>
        <v>MR309 Grid, 17x8.5, 0mm Offset, 5x150, 116.5mm Centerbore, Matte Black</v>
      </c>
      <c r="BZ236" s="81" t="s">
        <v>3878</v>
      </c>
      <c r="CA236" s="81" t="s">
        <v>3879</v>
      </c>
      <c r="CB236" s="81" t="str">
        <f t="shared" si="27"/>
        <v>STREET (3XX)</v>
      </c>
    </row>
    <row r="237" spans="1:80" s="38" customFormat="1" ht="15" customHeight="1">
      <c r="A237" s="22">
        <f t="shared" si="21"/>
        <v>235</v>
      </c>
      <c r="B237" s="99" t="s">
        <v>84</v>
      </c>
      <c r="C237" s="99" t="s">
        <v>1072</v>
      </c>
      <c r="D237" s="99" t="s">
        <v>1120</v>
      </c>
      <c r="E237" s="91" t="str">
        <f>CONCATENATE(LEFT(D237,5),VLOOKUP(CONCATENATE(N237,"x",O237),'PART NUMBER GUIDE'!$B$9:$C$49,2,FALSE),VLOOKUP(CONCATENATE(P237, V237), 'PART NUMBER GUIDE'!$Q$6:$R$91, 2, FALSE),VLOOKUP(Y237,'PART NUMBER GUIDE'!$J$8:$K$43,2, FALSE),IF(U237="N/A",IF(ABS(S237)&lt;10,"0"&amp;ABS(S237),ABS(S237)),CONCATENATE(LEFT(U237,1),RIGHT(U237,1))), F237, G237)</f>
        <v>MR30978558800</v>
      </c>
      <c r="F237" s="90"/>
      <c r="G237" s="90"/>
      <c r="H237" s="79" t="s">
        <v>586</v>
      </c>
      <c r="I237" s="318">
        <v>42005</v>
      </c>
      <c r="J237" s="85" t="s">
        <v>1265</v>
      </c>
      <c r="K237" s="342">
        <v>310.5</v>
      </c>
      <c r="L237" s="92">
        <f t="shared" si="22"/>
        <v>310.5</v>
      </c>
      <c r="M237" s="344"/>
      <c r="N237" s="99">
        <v>17</v>
      </c>
      <c r="O237" s="8">
        <v>8.5</v>
      </c>
      <c r="P237" s="99" t="str">
        <f t="shared" si="23"/>
        <v>5x150</v>
      </c>
      <c r="Q237" s="3">
        <v>5</v>
      </c>
      <c r="R237" s="3">
        <v>150</v>
      </c>
      <c r="S237" s="3">
        <v>0</v>
      </c>
      <c r="T237" s="16">
        <v>4.75</v>
      </c>
      <c r="U237" s="100" t="s">
        <v>85</v>
      </c>
      <c r="V237" s="16">
        <v>116.5</v>
      </c>
      <c r="W237" s="8">
        <v>31.7</v>
      </c>
      <c r="X237" s="51">
        <v>2650</v>
      </c>
      <c r="Y237" s="78" t="s">
        <v>5693</v>
      </c>
      <c r="Z237" s="78" t="s">
        <v>2992</v>
      </c>
      <c r="AA237" s="51" t="str">
        <f t="shared" si="24"/>
        <v>17x8.5, 5x150, 0 OS</v>
      </c>
      <c r="AB237" s="80" t="s">
        <v>1600</v>
      </c>
      <c r="AC237" s="89">
        <f>_xlfn.IFNA(VLOOKUP(AB237,ACCESSORIES!F:J,5,FALSE),"N/A")</f>
        <v>33</v>
      </c>
      <c r="AD237" s="80" t="s">
        <v>85</v>
      </c>
      <c r="AE237" s="80" t="s">
        <v>85</v>
      </c>
      <c r="AF237" s="99" t="s">
        <v>3003</v>
      </c>
      <c r="AG237" s="80" t="s">
        <v>1938</v>
      </c>
      <c r="AH237" s="9">
        <f>_xlfn.IFNA(VLOOKUP(AG237,ACCESSORIES!F:J,5,FALSE),"N/A")</f>
        <v>1.1000000000000001</v>
      </c>
      <c r="AI237" s="3" t="s">
        <v>266</v>
      </c>
      <c r="AJ237" s="3" t="s">
        <v>85</v>
      </c>
      <c r="AK237" s="40" t="str">
        <f>_xlfn.IFNA(VLOOKUP(AJ237,ACCESSORIES!F:J,5,FALSE),"N/A")</f>
        <v>N/A</v>
      </c>
      <c r="AL237" s="99" t="s">
        <v>85</v>
      </c>
      <c r="AM237" s="99">
        <v>16.2</v>
      </c>
      <c r="AN237" s="99">
        <v>180</v>
      </c>
      <c r="AO237" s="25">
        <v>0</v>
      </c>
      <c r="AP237" s="25">
        <v>11.2</v>
      </c>
      <c r="AQ237" s="25">
        <v>26.9</v>
      </c>
      <c r="AR237" s="25">
        <v>42.2</v>
      </c>
      <c r="AS237" s="25">
        <v>208</v>
      </c>
      <c r="AT237" s="25">
        <v>201.5</v>
      </c>
      <c r="AU237" s="100">
        <v>110.7</v>
      </c>
      <c r="AV237" s="54">
        <v>46.7</v>
      </c>
      <c r="AW237" s="54">
        <v>46.7</v>
      </c>
      <c r="AX237" s="54">
        <v>41</v>
      </c>
      <c r="AY237" s="99" t="s">
        <v>85</v>
      </c>
      <c r="AZ237" s="98" t="str">
        <f>_xlfn.IFNA(VLOOKUP(AY237,ACCESSORIES!F:J,5,FALSE),"N/A")</f>
        <v>N/A</v>
      </c>
      <c r="BA237" s="99" t="s">
        <v>85</v>
      </c>
      <c r="BB237" s="98" t="str">
        <f>_xlfn.IFNA(VLOOKUP(BA237,ACCESSORIES!F:J,5,FALSE),"N/A")</f>
        <v>N/A</v>
      </c>
      <c r="BC237" s="77">
        <v>35.670794021513188</v>
      </c>
      <c r="BD237" s="56">
        <v>20.236220472440898</v>
      </c>
      <c r="BE237" s="56">
        <v>20.236220472440898</v>
      </c>
      <c r="BF237" s="56">
        <v>11.417322834645701</v>
      </c>
      <c r="BG237" s="378">
        <f t="shared" si="25"/>
        <v>7.6616839999999839E-2</v>
      </c>
      <c r="BH237" s="80">
        <v>36</v>
      </c>
      <c r="BI237" s="114" t="s">
        <v>3532</v>
      </c>
      <c r="BJ237" s="50" t="s">
        <v>4050</v>
      </c>
      <c r="BK237" s="81" t="s">
        <v>4066</v>
      </c>
      <c r="BL237" s="81" t="s">
        <v>5512</v>
      </c>
      <c r="BM237" s="81" t="s">
        <v>5506</v>
      </c>
      <c r="BN237" s="81" t="s">
        <v>5507</v>
      </c>
      <c r="BO237" s="81" t="s">
        <v>5477</v>
      </c>
      <c r="BP237" s="81" t="s">
        <v>5504</v>
      </c>
      <c r="BQ237" s="81" t="s">
        <v>4068</v>
      </c>
      <c r="BR237" s="81"/>
      <c r="BS237" s="81"/>
      <c r="BT237" s="81"/>
      <c r="BU237" s="313" t="s">
        <v>6513</v>
      </c>
      <c r="BV237" s="377" t="s">
        <v>8457</v>
      </c>
      <c r="BW237" s="313" t="s">
        <v>6516</v>
      </c>
      <c r="BX237" s="377" t="s">
        <v>8458</v>
      </c>
      <c r="BY237" s="93" t="str">
        <f t="shared" si="26"/>
        <v>MR309 Grid, 17x8.5, 0mm Offset, 5x150, 116.5mm Centerbore, Titanium - Matte Black Lip</v>
      </c>
      <c r="BZ237" s="81" t="s">
        <v>3878</v>
      </c>
      <c r="CA237" s="81" t="s">
        <v>3879</v>
      </c>
      <c r="CB237" s="81" t="str">
        <f t="shared" si="27"/>
        <v>STREET (3XX)</v>
      </c>
    </row>
    <row r="238" spans="1:80" s="38" customFormat="1" ht="15" customHeight="1">
      <c r="A238" s="22">
        <f t="shared" si="21"/>
        <v>236</v>
      </c>
      <c r="B238" s="99" t="s">
        <v>84</v>
      </c>
      <c r="C238" s="99" t="s">
        <v>1072</v>
      </c>
      <c r="D238" s="99" t="s">
        <v>1120</v>
      </c>
      <c r="E238" s="91" t="str">
        <f>CONCATENATE(LEFT(D238,5),VLOOKUP(CONCATENATE(N238,"x",O238),'PART NUMBER GUIDE'!$B$9:$C$49,2,FALSE),VLOOKUP(CONCATENATE(P238, V238), 'PART NUMBER GUIDE'!$Q$6:$R$91, 2, FALSE),VLOOKUP(Y238,'PART NUMBER GUIDE'!$J$8:$K$43,2, FALSE),IF(U238="N/A",IF(ABS(S238)&lt;10,"0"&amp;ABS(S238),ABS(S238)),CONCATENATE(LEFT(U238,1),RIGHT(U238,1))), F238, G238)</f>
        <v>MR30978550500</v>
      </c>
      <c r="F238" s="90"/>
      <c r="G238" s="90"/>
      <c r="H238" s="79" t="s">
        <v>587</v>
      </c>
      <c r="I238" s="318">
        <v>42005</v>
      </c>
      <c r="J238" s="85" t="s">
        <v>1265</v>
      </c>
      <c r="K238" s="342">
        <v>310.5</v>
      </c>
      <c r="L238" s="92">
        <f t="shared" si="22"/>
        <v>310.5</v>
      </c>
      <c r="M238" s="344"/>
      <c r="N238" s="99">
        <v>17</v>
      </c>
      <c r="O238" s="8">
        <v>8.5</v>
      </c>
      <c r="P238" s="99" t="str">
        <f t="shared" si="23"/>
        <v>5x5</v>
      </c>
      <c r="Q238" s="3">
        <v>5</v>
      </c>
      <c r="R238" s="3">
        <v>5</v>
      </c>
      <c r="S238" s="3">
        <v>0</v>
      </c>
      <c r="T238" s="16">
        <v>4.75</v>
      </c>
      <c r="U238" s="100" t="s">
        <v>85</v>
      </c>
      <c r="V238" s="16">
        <v>94</v>
      </c>
      <c r="W238" s="8">
        <v>31</v>
      </c>
      <c r="X238" s="51">
        <v>2650</v>
      </c>
      <c r="Y238" s="78" t="s">
        <v>2294</v>
      </c>
      <c r="Z238" s="79" t="s">
        <v>2987</v>
      </c>
      <c r="AA238" s="51" t="str">
        <f t="shared" si="24"/>
        <v>17x8.5, 5x5, 0 OS</v>
      </c>
      <c r="AB238" s="80" t="s">
        <v>1593</v>
      </c>
      <c r="AC238" s="89">
        <f>_xlfn.IFNA(VLOOKUP(AB238,ACCESSORIES!F:J,5,FALSE),"N/A")</f>
        <v>33</v>
      </c>
      <c r="AD238" s="80" t="s">
        <v>85</v>
      </c>
      <c r="AE238" s="80" t="s">
        <v>85</v>
      </c>
      <c r="AF238" s="80" t="s">
        <v>3000</v>
      </c>
      <c r="AG238" s="80" t="s">
        <v>1938</v>
      </c>
      <c r="AH238" s="9">
        <f>_xlfn.IFNA(VLOOKUP(AG238,ACCESSORIES!F:J,5,FALSE),"N/A")</f>
        <v>1.1000000000000001</v>
      </c>
      <c r="AI238" s="3" t="s">
        <v>266</v>
      </c>
      <c r="AJ238" s="3" t="s">
        <v>85</v>
      </c>
      <c r="AK238" s="40" t="str">
        <f>_xlfn.IFNA(VLOOKUP(AJ238,ACCESSORIES!F:J,5,FALSE),"N/A")</f>
        <v>N/A</v>
      </c>
      <c r="AL238" s="99" t="s">
        <v>85</v>
      </c>
      <c r="AM238" s="99">
        <v>16.2</v>
      </c>
      <c r="AN238" s="99">
        <v>166</v>
      </c>
      <c r="AO238" s="25">
        <v>5.7</v>
      </c>
      <c r="AP238" s="25">
        <v>15.1</v>
      </c>
      <c r="AQ238" s="25">
        <v>27.6</v>
      </c>
      <c r="AR238" s="25">
        <v>42.9</v>
      </c>
      <c r="AS238" s="25">
        <v>208</v>
      </c>
      <c r="AT238" s="25">
        <v>201.5</v>
      </c>
      <c r="AU238" s="100">
        <v>88.2</v>
      </c>
      <c r="AV238" s="54">
        <v>52.7</v>
      </c>
      <c r="AW238" s="54">
        <v>75</v>
      </c>
      <c r="AX238" s="54">
        <v>41</v>
      </c>
      <c r="AY238" s="99" t="s">
        <v>85</v>
      </c>
      <c r="AZ238" s="98" t="str">
        <f>_xlfn.IFNA(VLOOKUP(AY238,ACCESSORIES!F:J,5,FALSE),"N/A")</f>
        <v>N/A</v>
      </c>
      <c r="BA238" s="99" t="s">
        <v>85</v>
      </c>
      <c r="BB238" s="98" t="str">
        <f>_xlfn.IFNA(VLOOKUP(BA238,ACCESSORIES!F:J,5,FALSE),"N/A")</f>
        <v>N/A</v>
      </c>
      <c r="BC238" s="77">
        <v>35.016755977031387</v>
      </c>
      <c r="BD238" s="56">
        <v>20.236220472440898</v>
      </c>
      <c r="BE238" s="56">
        <v>20.236220472440898</v>
      </c>
      <c r="BF238" s="56">
        <v>11.417322834645701</v>
      </c>
      <c r="BG238" s="378">
        <f t="shared" si="25"/>
        <v>7.6616839999999839E-2</v>
      </c>
      <c r="BH238" s="80">
        <v>36</v>
      </c>
      <c r="BI238" s="114" t="s">
        <v>3532</v>
      </c>
      <c r="BJ238" s="50" t="s">
        <v>4050</v>
      </c>
      <c r="BK238" s="81" t="s">
        <v>4066</v>
      </c>
      <c r="BL238" s="81" t="s">
        <v>5512</v>
      </c>
      <c r="BM238" s="81" t="s">
        <v>5506</v>
      </c>
      <c r="BN238" s="81" t="s">
        <v>5507</v>
      </c>
      <c r="BO238" s="81" t="s">
        <v>5477</v>
      </c>
      <c r="BP238" s="81" t="s">
        <v>5504</v>
      </c>
      <c r="BQ238" s="81" t="s">
        <v>4068</v>
      </c>
      <c r="BR238" s="81"/>
      <c r="BS238" s="81"/>
      <c r="BT238" s="81"/>
      <c r="BU238" s="313"/>
      <c r="BV238" s="325"/>
      <c r="BW238" s="313"/>
      <c r="BX238" s="325"/>
      <c r="BY238" s="93" t="str">
        <f t="shared" si="26"/>
        <v>MR309 Grid, 17x8.5, 0mm Offset, 5x5, 94mm Centerbore, Matte Black</v>
      </c>
      <c r="BZ238" s="81" t="s">
        <v>3878</v>
      </c>
      <c r="CA238" s="81" t="s">
        <v>3879</v>
      </c>
      <c r="CB238" s="81" t="str">
        <f t="shared" si="27"/>
        <v>STREET (3XX)</v>
      </c>
    </row>
    <row r="239" spans="1:80" s="38" customFormat="1" ht="15" customHeight="1">
      <c r="A239" s="22">
        <f t="shared" si="21"/>
        <v>237</v>
      </c>
      <c r="B239" s="99" t="s">
        <v>84</v>
      </c>
      <c r="C239" s="99" t="s">
        <v>1072</v>
      </c>
      <c r="D239" s="99" t="s">
        <v>1120</v>
      </c>
      <c r="E239" s="91" t="str">
        <f>CONCATENATE(LEFT(D239,5),VLOOKUP(CONCATENATE(N239,"x",O239),'PART NUMBER GUIDE'!$B$9:$C$49,2,FALSE),VLOOKUP(CONCATENATE(P239, V239), 'PART NUMBER GUIDE'!$Q$6:$R$91, 2, FALSE),VLOOKUP(Y239,'PART NUMBER GUIDE'!$J$8:$K$43,2, FALSE),IF(U239="N/A",IF(ABS(S239)&lt;10,"0"&amp;ABS(S239),ABS(S239)),CONCATENATE(LEFT(U239,1),RIGHT(U239,1))), F239, G239)</f>
        <v>MR30978550800</v>
      </c>
      <c r="F239" s="90"/>
      <c r="G239" s="90"/>
      <c r="H239" s="79" t="s">
        <v>588</v>
      </c>
      <c r="I239" s="318">
        <v>42005</v>
      </c>
      <c r="J239" s="85" t="s">
        <v>1265</v>
      </c>
      <c r="K239" s="342">
        <v>310.5</v>
      </c>
      <c r="L239" s="92">
        <f t="shared" si="22"/>
        <v>310.5</v>
      </c>
      <c r="M239" s="344"/>
      <c r="N239" s="99">
        <v>17</v>
      </c>
      <c r="O239" s="8">
        <v>8.5</v>
      </c>
      <c r="P239" s="99" t="str">
        <f t="shared" si="23"/>
        <v>5x5</v>
      </c>
      <c r="Q239" s="3">
        <v>5</v>
      </c>
      <c r="R239" s="3">
        <v>5</v>
      </c>
      <c r="S239" s="3">
        <v>0</v>
      </c>
      <c r="T239" s="16">
        <v>4.75</v>
      </c>
      <c r="U239" s="100" t="s">
        <v>85</v>
      </c>
      <c r="V239" s="16">
        <v>94</v>
      </c>
      <c r="W239" s="8">
        <v>31.46</v>
      </c>
      <c r="X239" s="51">
        <v>2650</v>
      </c>
      <c r="Y239" s="78" t="s">
        <v>5693</v>
      </c>
      <c r="Z239" s="78" t="s">
        <v>2992</v>
      </c>
      <c r="AA239" s="51" t="str">
        <f t="shared" si="24"/>
        <v>17x8.5, 5x5, 0 OS</v>
      </c>
      <c r="AB239" s="80" t="s">
        <v>1593</v>
      </c>
      <c r="AC239" s="89">
        <f>_xlfn.IFNA(VLOOKUP(AB239,ACCESSORIES!F:J,5,FALSE),"N/A")</f>
        <v>33</v>
      </c>
      <c r="AD239" s="80" t="s">
        <v>85</v>
      </c>
      <c r="AE239" s="80" t="s">
        <v>85</v>
      </c>
      <c r="AF239" s="80" t="s">
        <v>3000</v>
      </c>
      <c r="AG239" s="80" t="s">
        <v>1938</v>
      </c>
      <c r="AH239" s="9">
        <f>_xlfn.IFNA(VLOOKUP(AG239,ACCESSORIES!F:J,5,FALSE),"N/A")</f>
        <v>1.1000000000000001</v>
      </c>
      <c r="AI239" s="3" t="s">
        <v>266</v>
      </c>
      <c r="AJ239" s="3" t="s">
        <v>85</v>
      </c>
      <c r="AK239" s="40" t="str">
        <f>_xlfn.IFNA(VLOOKUP(AJ239,ACCESSORIES!F:J,5,FALSE),"N/A")</f>
        <v>N/A</v>
      </c>
      <c r="AL239" s="99" t="s">
        <v>85</v>
      </c>
      <c r="AM239" s="99">
        <v>16.2</v>
      </c>
      <c r="AN239" s="99">
        <v>166</v>
      </c>
      <c r="AO239" s="25">
        <v>5.7</v>
      </c>
      <c r="AP239" s="25">
        <v>15.1</v>
      </c>
      <c r="AQ239" s="25">
        <v>27.6</v>
      </c>
      <c r="AR239" s="25">
        <v>42.9</v>
      </c>
      <c r="AS239" s="25">
        <v>208</v>
      </c>
      <c r="AT239" s="25">
        <v>201.5</v>
      </c>
      <c r="AU239" s="100">
        <v>88.2</v>
      </c>
      <c r="AV239" s="54">
        <v>52.7</v>
      </c>
      <c r="AW239" s="54">
        <v>75</v>
      </c>
      <c r="AX239" s="54">
        <v>41</v>
      </c>
      <c r="AY239" s="99" t="s">
        <v>85</v>
      </c>
      <c r="AZ239" s="98" t="str">
        <f>_xlfn.IFNA(VLOOKUP(AY239,ACCESSORIES!F:J,5,FALSE),"N/A")</f>
        <v>N/A</v>
      </c>
      <c r="BA239" s="99" t="s">
        <v>85</v>
      </c>
      <c r="BB239" s="98" t="str">
        <f>_xlfn.IFNA(VLOOKUP(BA239,ACCESSORIES!F:J,5,FALSE),"N/A")</f>
        <v>N/A</v>
      </c>
      <c r="BC239" s="77">
        <v>35.472377985546807</v>
      </c>
      <c r="BD239" s="56">
        <v>20.236220472440898</v>
      </c>
      <c r="BE239" s="56">
        <v>20.236220472440898</v>
      </c>
      <c r="BF239" s="56">
        <v>11.417322834645701</v>
      </c>
      <c r="BG239" s="378">
        <f t="shared" si="25"/>
        <v>7.6616839999999839E-2</v>
      </c>
      <c r="BH239" s="80">
        <v>36</v>
      </c>
      <c r="BI239" s="114" t="s">
        <v>3532</v>
      </c>
      <c r="BJ239" s="50" t="s">
        <v>4050</v>
      </c>
      <c r="BK239" s="81" t="s">
        <v>4066</v>
      </c>
      <c r="BL239" s="81" t="s">
        <v>5512</v>
      </c>
      <c r="BM239" s="81" t="s">
        <v>5506</v>
      </c>
      <c r="BN239" s="81" t="s">
        <v>5507</v>
      </c>
      <c r="BO239" s="81" t="s">
        <v>5477</v>
      </c>
      <c r="BP239" s="81" t="s">
        <v>5504</v>
      </c>
      <c r="BQ239" s="81" t="s">
        <v>4068</v>
      </c>
      <c r="BR239" s="81"/>
      <c r="BS239" s="81"/>
      <c r="BT239" s="81"/>
      <c r="BU239" s="313" t="s">
        <v>6513</v>
      </c>
      <c r="BV239" s="377" t="s">
        <v>8457</v>
      </c>
      <c r="BW239" s="313" t="s">
        <v>6516</v>
      </c>
      <c r="BX239" s="377" t="s">
        <v>8458</v>
      </c>
      <c r="BY239" s="93" t="str">
        <f t="shared" si="26"/>
        <v>MR309 Grid, 17x8.5, 0mm Offset, 5x5, 94mm Centerbore, Titanium - Matte Black Lip</v>
      </c>
      <c r="BZ239" s="81" t="s">
        <v>3878</v>
      </c>
      <c r="CA239" s="81" t="s">
        <v>3879</v>
      </c>
      <c r="CB239" s="81" t="str">
        <f t="shared" si="27"/>
        <v>STREET (3XX)</v>
      </c>
    </row>
    <row r="240" spans="1:80" s="38" customFormat="1" ht="15" customHeight="1">
      <c r="A240" s="22">
        <f t="shared" si="21"/>
        <v>238</v>
      </c>
      <c r="B240" s="99" t="s">
        <v>84</v>
      </c>
      <c r="C240" s="99" t="s">
        <v>1072</v>
      </c>
      <c r="D240" s="99" t="s">
        <v>1120</v>
      </c>
      <c r="E240" s="136" t="str">
        <f>CONCATENATE(LEFT(D240,5),VLOOKUP(CONCATENATE(N240,"x",O240),'PART NUMBER GUIDE'!$B$9:$C$49,2,FALSE),VLOOKUP(CONCATENATE(P240, V240), 'PART NUMBER GUIDE'!$Q$6:$R$91, 2, FALSE),VLOOKUP(Y240,'PART NUMBER GUIDE'!$J$8:$K$43,2, FALSE),IF(U240="N/A",IF(ABS(S240)&lt;10,"0"&amp;ABS(S240),ABS(S240)),CONCATENATE(LEFT(U240,1),RIGHT(U240,1))), F240, G240)</f>
        <v>MR30978562500</v>
      </c>
      <c r="F240" s="90"/>
      <c r="G240" s="90"/>
      <c r="H240" s="79" t="s">
        <v>591</v>
      </c>
      <c r="I240" s="318">
        <v>42005</v>
      </c>
      <c r="J240" s="85" t="s">
        <v>3872</v>
      </c>
      <c r="K240" s="342">
        <v>310.5</v>
      </c>
      <c r="L240" s="92" t="str">
        <f t="shared" si="22"/>
        <v/>
      </c>
      <c r="M240" s="344"/>
      <c r="N240" s="99">
        <v>17</v>
      </c>
      <c r="O240" s="8">
        <v>8.5</v>
      </c>
      <c r="P240" s="99" t="str">
        <f t="shared" si="23"/>
        <v>6x120</v>
      </c>
      <c r="Q240" s="3">
        <v>6</v>
      </c>
      <c r="R240" s="3">
        <v>120</v>
      </c>
      <c r="S240" s="3">
        <v>0</v>
      </c>
      <c r="T240" s="16">
        <v>4.75</v>
      </c>
      <c r="U240" s="100" t="s">
        <v>85</v>
      </c>
      <c r="V240" s="16">
        <v>83</v>
      </c>
      <c r="W240" s="8">
        <v>30.64</v>
      </c>
      <c r="X240" s="51">
        <v>2650</v>
      </c>
      <c r="Y240" s="78" t="s">
        <v>2294</v>
      </c>
      <c r="Z240" s="79" t="s">
        <v>2987</v>
      </c>
      <c r="AA240" s="51" t="str">
        <f t="shared" si="24"/>
        <v>17x8.5, 6x120, 0 OS</v>
      </c>
      <c r="AB240" s="80" t="s">
        <v>1606</v>
      </c>
      <c r="AC240" s="89">
        <f>_xlfn.IFNA(VLOOKUP(AB240,ACCESSORIES!F:J,5,FALSE),"N/A")</f>
        <v>33</v>
      </c>
      <c r="AD240" s="80" t="s">
        <v>85</v>
      </c>
      <c r="AE240" s="80" t="s">
        <v>85</v>
      </c>
      <c r="AF240" s="97" t="s">
        <v>3082</v>
      </c>
      <c r="AG240" s="80" t="s">
        <v>1938</v>
      </c>
      <c r="AH240" s="9">
        <f>_xlfn.IFNA(VLOOKUP(AG240,ACCESSORIES!F:J,5,FALSE),"N/A")</f>
        <v>1.1000000000000001</v>
      </c>
      <c r="AI240" s="3" t="s">
        <v>266</v>
      </c>
      <c r="AJ240" s="3" t="s">
        <v>85</v>
      </c>
      <c r="AK240" s="40" t="str">
        <f>_xlfn.IFNA(VLOOKUP(AJ240,ACCESSORIES!F:J,5,FALSE),"N/A")</f>
        <v>N/A</v>
      </c>
      <c r="AL240" s="99" t="s">
        <v>85</v>
      </c>
      <c r="AM240" s="99">
        <v>16.2</v>
      </c>
      <c r="AN240" s="99">
        <v>150</v>
      </c>
      <c r="AO240" s="25">
        <v>11</v>
      </c>
      <c r="AP240" s="25">
        <v>22</v>
      </c>
      <c r="AQ240" s="25">
        <v>34.9</v>
      </c>
      <c r="AR240" s="25">
        <v>45.9</v>
      </c>
      <c r="AS240" s="25">
        <v>208</v>
      </c>
      <c r="AT240" s="25">
        <v>201.5</v>
      </c>
      <c r="AU240" s="100">
        <v>77.2</v>
      </c>
      <c r="AV240" s="54">
        <v>52</v>
      </c>
      <c r="AW240" s="54">
        <v>74</v>
      </c>
      <c r="AX240" s="54">
        <v>41</v>
      </c>
      <c r="AY240" s="99" t="s">
        <v>85</v>
      </c>
      <c r="AZ240" s="98" t="str">
        <f>_xlfn.IFNA(VLOOKUP(AY240,ACCESSORIES!F:J,5,FALSE),"N/A")</f>
        <v>N/A</v>
      </c>
      <c r="BA240" s="99" t="s">
        <v>85</v>
      </c>
      <c r="BB240" s="98" t="str">
        <f>_xlfn.IFNA(VLOOKUP(BA240,ACCESSORIES!F:J,5,FALSE),"N/A")</f>
        <v>N/A</v>
      </c>
      <c r="BC240" s="77">
        <v>34.590528936807289</v>
      </c>
      <c r="BD240" s="56">
        <v>20.236220472440898</v>
      </c>
      <c r="BE240" s="56">
        <v>20.236220472440898</v>
      </c>
      <c r="BF240" s="56">
        <v>11.417322834645701</v>
      </c>
      <c r="BG240" s="378">
        <f t="shared" si="25"/>
        <v>7.6616839999999839E-2</v>
      </c>
      <c r="BH240" s="80">
        <v>36</v>
      </c>
      <c r="BI240" s="114" t="s">
        <v>3532</v>
      </c>
      <c r="BJ240" s="50" t="s">
        <v>4050</v>
      </c>
      <c r="BK240" s="81" t="s">
        <v>4066</v>
      </c>
      <c r="BL240" s="81" t="s">
        <v>5512</v>
      </c>
      <c r="BM240" s="81" t="s">
        <v>5506</v>
      </c>
      <c r="BN240" s="81" t="s">
        <v>5507</v>
      </c>
      <c r="BO240" s="81" t="s">
        <v>5477</v>
      </c>
      <c r="BP240" s="81" t="s">
        <v>5504</v>
      </c>
      <c r="BQ240" s="81" t="s">
        <v>4068</v>
      </c>
      <c r="BR240" s="81"/>
      <c r="BS240" s="81"/>
      <c r="BT240" s="81"/>
      <c r="BU240" s="313" t="s">
        <v>6524</v>
      </c>
      <c r="BV240" s="377" t="s">
        <v>8102</v>
      </c>
      <c r="BW240" s="313" t="s">
        <v>6522</v>
      </c>
      <c r="BX240" s="377" t="s">
        <v>8103</v>
      </c>
      <c r="BY240" s="93" t="str">
        <f t="shared" si="26"/>
        <v>CLOSEOUT - MR309 Grid, 17x8.5, 0mm Offset, 6x120, 83mm Centerbore, Matte Black</v>
      </c>
      <c r="BZ240" s="81" t="s">
        <v>3878</v>
      </c>
      <c r="CA240" s="81" t="s">
        <v>3879</v>
      </c>
      <c r="CB240" s="81" t="str">
        <f t="shared" si="27"/>
        <v>STREET (3XX)</v>
      </c>
    </row>
    <row r="241" spans="1:80" s="38" customFormat="1" ht="15" customHeight="1">
      <c r="A241" s="22">
        <f t="shared" si="21"/>
        <v>239</v>
      </c>
      <c r="B241" s="99" t="s">
        <v>84</v>
      </c>
      <c r="C241" s="99" t="s">
        <v>1072</v>
      </c>
      <c r="D241" s="99" t="s">
        <v>1120</v>
      </c>
      <c r="E241" s="91" t="str">
        <f>CONCATENATE(LEFT(D241,5),VLOOKUP(CONCATENATE(N241,"x",O241),'PART NUMBER GUIDE'!$B$9:$C$49,2,FALSE),VLOOKUP(CONCATENATE(P241, V241), 'PART NUMBER GUIDE'!$Q$6:$R$91, 2, FALSE),VLOOKUP(Y241,'PART NUMBER GUIDE'!$J$8:$K$43,2, FALSE),IF(U241="N/A",IF(ABS(S241)&lt;10,"0"&amp;ABS(S241),ABS(S241)),CONCATENATE(LEFT(U241,1),RIGHT(U241,1))), F241, G241)</f>
        <v>MR30978516500</v>
      </c>
      <c r="F241" s="90"/>
      <c r="G241" s="90"/>
      <c r="H241" s="79" t="s">
        <v>593</v>
      </c>
      <c r="I241" s="318">
        <v>42005</v>
      </c>
      <c r="J241" s="85" t="s">
        <v>1265</v>
      </c>
      <c r="K241" s="342">
        <v>310.5</v>
      </c>
      <c r="L241" s="92">
        <f t="shared" si="22"/>
        <v>310.5</v>
      </c>
      <c r="M241" s="344"/>
      <c r="N241" s="99">
        <v>17</v>
      </c>
      <c r="O241" s="8">
        <v>8.5</v>
      </c>
      <c r="P241" s="99" t="str">
        <f t="shared" si="23"/>
        <v>6x135</v>
      </c>
      <c r="Q241" s="3">
        <v>6</v>
      </c>
      <c r="R241" s="3">
        <v>135</v>
      </c>
      <c r="S241" s="3">
        <v>0</v>
      </c>
      <c r="T241" s="16">
        <v>4.75</v>
      </c>
      <c r="U241" s="100" t="s">
        <v>85</v>
      </c>
      <c r="V241" s="16">
        <v>94</v>
      </c>
      <c r="W241" s="8">
        <v>31.39</v>
      </c>
      <c r="X241" s="51">
        <v>2650</v>
      </c>
      <c r="Y241" s="78" t="s">
        <v>2294</v>
      </c>
      <c r="Z241" s="79" t="s">
        <v>2987</v>
      </c>
      <c r="AA241" s="51" t="str">
        <f t="shared" si="24"/>
        <v>17x8.5, 6x135, 0 OS</v>
      </c>
      <c r="AB241" s="80" t="s">
        <v>1593</v>
      </c>
      <c r="AC241" s="89">
        <f>_xlfn.IFNA(VLOOKUP(AB241,ACCESSORIES!F:J,5,FALSE),"N/A")</f>
        <v>33</v>
      </c>
      <c r="AD241" s="80" t="s">
        <v>85</v>
      </c>
      <c r="AE241" s="80" t="s">
        <v>85</v>
      </c>
      <c r="AF241" s="80" t="s">
        <v>3000</v>
      </c>
      <c r="AG241" s="80" t="s">
        <v>1938</v>
      </c>
      <c r="AH241" s="9">
        <f>_xlfn.IFNA(VLOOKUP(AG241,ACCESSORIES!F:J,5,FALSE),"N/A")</f>
        <v>1.1000000000000001</v>
      </c>
      <c r="AI241" s="3" t="s">
        <v>266</v>
      </c>
      <c r="AJ241" s="3" t="s">
        <v>85</v>
      </c>
      <c r="AK241" s="40" t="str">
        <f>_xlfn.IFNA(VLOOKUP(AJ241,ACCESSORIES!F:J,5,FALSE),"N/A")</f>
        <v>N/A</v>
      </c>
      <c r="AL241" s="99" t="s">
        <v>85</v>
      </c>
      <c r="AM241" s="99">
        <v>16.2</v>
      </c>
      <c r="AN241" s="99">
        <v>166</v>
      </c>
      <c r="AO241" s="25">
        <v>5.7</v>
      </c>
      <c r="AP241" s="25">
        <v>15.5</v>
      </c>
      <c r="AQ241" s="25">
        <v>27.6</v>
      </c>
      <c r="AR241" s="25">
        <v>42.9</v>
      </c>
      <c r="AS241" s="25">
        <v>208</v>
      </c>
      <c r="AT241" s="25">
        <v>201.5</v>
      </c>
      <c r="AU241" s="100">
        <v>88.2</v>
      </c>
      <c r="AV241" s="54">
        <v>52.7</v>
      </c>
      <c r="AW241" s="54">
        <v>75</v>
      </c>
      <c r="AX241" s="54">
        <v>41</v>
      </c>
      <c r="AY241" s="99" t="s">
        <v>85</v>
      </c>
      <c r="AZ241" s="98" t="str">
        <f>_xlfn.IFNA(VLOOKUP(AY241,ACCESSORIES!F:J,5,FALSE),"N/A")</f>
        <v>N/A</v>
      </c>
      <c r="BA241" s="99" t="s">
        <v>85</v>
      </c>
      <c r="BB241" s="98" t="str">
        <f>_xlfn.IFNA(VLOOKUP(BA241,ACCESSORIES!F:J,5,FALSE),"N/A")</f>
        <v>N/A</v>
      </c>
      <c r="BC241" s="77">
        <v>35.406239306891337</v>
      </c>
      <c r="BD241" s="56">
        <v>20.236220472440898</v>
      </c>
      <c r="BE241" s="56">
        <v>20.236220472440898</v>
      </c>
      <c r="BF241" s="56">
        <v>11.417322834645701</v>
      </c>
      <c r="BG241" s="378">
        <f t="shared" si="25"/>
        <v>7.6616839999999839E-2</v>
      </c>
      <c r="BH241" s="80">
        <v>36</v>
      </c>
      <c r="BI241" s="114" t="s">
        <v>3532</v>
      </c>
      <c r="BJ241" s="50" t="s">
        <v>4050</v>
      </c>
      <c r="BK241" s="81" t="s">
        <v>4066</v>
      </c>
      <c r="BL241" s="81" t="s">
        <v>5512</v>
      </c>
      <c r="BM241" s="81" t="s">
        <v>5506</v>
      </c>
      <c r="BN241" s="81" t="s">
        <v>5507</v>
      </c>
      <c r="BO241" s="81" t="s">
        <v>5477</v>
      </c>
      <c r="BP241" s="81" t="s">
        <v>5504</v>
      </c>
      <c r="BQ241" s="81" t="s">
        <v>4068</v>
      </c>
      <c r="BR241" s="81"/>
      <c r="BS241" s="81"/>
      <c r="BT241" s="81"/>
      <c r="BU241" s="313" t="s">
        <v>6524</v>
      </c>
      <c r="BV241" s="377" t="s">
        <v>8102</v>
      </c>
      <c r="BW241" s="313" t="s">
        <v>6522</v>
      </c>
      <c r="BX241" s="377" t="s">
        <v>8103</v>
      </c>
      <c r="BY241" s="93" t="str">
        <f t="shared" si="26"/>
        <v>MR309 Grid, 17x8.5, 0mm Offset, 6x135, 94mm Centerbore, Matte Black</v>
      </c>
      <c r="BZ241" s="81" t="s">
        <v>3878</v>
      </c>
      <c r="CA241" s="81" t="s">
        <v>3879</v>
      </c>
      <c r="CB241" s="81" t="str">
        <f t="shared" si="27"/>
        <v>STREET (3XX)</v>
      </c>
    </row>
    <row r="242" spans="1:80" s="38" customFormat="1" ht="15" customHeight="1">
      <c r="A242" s="22">
        <f t="shared" si="21"/>
        <v>240</v>
      </c>
      <c r="B242" s="99" t="s">
        <v>84</v>
      </c>
      <c r="C242" s="99" t="s">
        <v>1072</v>
      </c>
      <c r="D242" s="99" t="s">
        <v>1120</v>
      </c>
      <c r="E242" s="91" t="str">
        <f>CONCATENATE(LEFT(D242,5),VLOOKUP(CONCATENATE(N242,"x",O242),'PART NUMBER GUIDE'!$B$9:$C$49,2,FALSE),VLOOKUP(CONCATENATE(P242, V242), 'PART NUMBER GUIDE'!$Q$6:$R$91, 2, FALSE),VLOOKUP(Y242,'PART NUMBER GUIDE'!$J$8:$K$43,2, FALSE),IF(U242="N/A",IF(ABS(S242)&lt;10,"0"&amp;ABS(S242),ABS(S242)),CONCATENATE(LEFT(U242,1),RIGHT(U242,1))), F242, G242)</f>
        <v>MR30978516800</v>
      </c>
      <c r="F242" s="90"/>
      <c r="G242" s="90"/>
      <c r="H242" s="79" t="s">
        <v>594</v>
      </c>
      <c r="I242" s="318">
        <v>42005</v>
      </c>
      <c r="J242" s="85" t="s">
        <v>1265</v>
      </c>
      <c r="K242" s="342">
        <v>310.5</v>
      </c>
      <c r="L242" s="92">
        <f t="shared" si="22"/>
        <v>310.5</v>
      </c>
      <c r="M242" s="344"/>
      <c r="N242" s="99">
        <v>17</v>
      </c>
      <c r="O242" s="8">
        <v>8.5</v>
      </c>
      <c r="P242" s="99" t="str">
        <f t="shared" si="23"/>
        <v>6x135</v>
      </c>
      <c r="Q242" s="3">
        <v>6</v>
      </c>
      <c r="R242" s="3">
        <v>135</v>
      </c>
      <c r="S242" s="3">
        <v>0</v>
      </c>
      <c r="T242" s="16">
        <v>4.75</v>
      </c>
      <c r="U242" s="100" t="s">
        <v>85</v>
      </c>
      <c r="V242" s="16">
        <v>94</v>
      </c>
      <c r="W242" s="8">
        <v>31.39</v>
      </c>
      <c r="X242" s="51">
        <v>2650</v>
      </c>
      <c r="Y242" s="78" t="s">
        <v>5693</v>
      </c>
      <c r="Z242" s="78" t="s">
        <v>2992</v>
      </c>
      <c r="AA242" s="51" t="str">
        <f t="shared" si="24"/>
        <v>17x8.5, 6x135, 0 OS</v>
      </c>
      <c r="AB242" s="80" t="s">
        <v>1593</v>
      </c>
      <c r="AC242" s="89">
        <f>_xlfn.IFNA(VLOOKUP(AB242,ACCESSORIES!F:J,5,FALSE),"N/A")</f>
        <v>33</v>
      </c>
      <c r="AD242" s="80" t="s">
        <v>85</v>
      </c>
      <c r="AE242" s="80" t="s">
        <v>85</v>
      </c>
      <c r="AF242" s="80" t="s">
        <v>3000</v>
      </c>
      <c r="AG242" s="80" t="s">
        <v>1938</v>
      </c>
      <c r="AH242" s="9">
        <f>_xlfn.IFNA(VLOOKUP(AG242,ACCESSORIES!F:J,5,FALSE),"N/A")</f>
        <v>1.1000000000000001</v>
      </c>
      <c r="AI242" s="3" t="s">
        <v>266</v>
      </c>
      <c r="AJ242" s="3" t="s">
        <v>85</v>
      </c>
      <c r="AK242" s="40" t="str">
        <f>_xlfn.IFNA(VLOOKUP(AJ242,ACCESSORIES!F:J,5,FALSE),"N/A")</f>
        <v>N/A</v>
      </c>
      <c r="AL242" s="99" t="s">
        <v>85</v>
      </c>
      <c r="AM242" s="99">
        <v>16.2</v>
      </c>
      <c r="AN242" s="99">
        <v>166</v>
      </c>
      <c r="AO242" s="25">
        <v>5.7</v>
      </c>
      <c r="AP242" s="25">
        <v>15.5</v>
      </c>
      <c r="AQ242" s="25">
        <v>27.6</v>
      </c>
      <c r="AR242" s="25">
        <v>42.9</v>
      </c>
      <c r="AS242" s="25">
        <v>208</v>
      </c>
      <c r="AT242" s="25">
        <v>201.5</v>
      </c>
      <c r="AU242" s="100">
        <v>88.2</v>
      </c>
      <c r="AV242" s="54">
        <v>52.7</v>
      </c>
      <c r="AW242" s="54">
        <v>75</v>
      </c>
      <c r="AX242" s="54">
        <v>41</v>
      </c>
      <c r="AY242" s="99" t="s">
        <v>85</v>
      </c>
      <c r="AZ242" s="98" t="str">
        <f>_xlfn.IFNA(VLOOKUP(AY242,ACCESSORIES!F:J,5,FALSE),"N/A")</f>
        <v>N/A</v>
      </c>
      <c r="BA242" s="99" t="s">
        <v>85</v>
      </c>
      <c r="BB242" s="98" t="str">
        <f>_xlfn.IFNA(VLOOKUP(BA242,ACCESSORIES!F:J,5,FALSE),"N/A")</f>
        <v>N/A</v>
      </c>
      <c r="BC242" s="77">
        <v>35.428285533109822</v>
      </c>
      <c r="BD242" s="56">
        <v>20.236220472440898</v>
      </c>
      <c r="BE242" s="56">
        <v>20.236220472440898</v>
      </c>
      <c r="BF242" s="56">
        <v>11.417322834645701</v>
      </c>
      <c r="BG242" s="378">
        <f t="shared" si="25"/>
        <v>7.6616839999999839E-2</v>
      </c>
      <c r="BH242" s="80">
        <v>36</v>
      </c>
      <c r="BI242" s="114" t="s">
        <v>3532</v>
      </c>
      <c r="BJ242" s="50" t="s">
        <v>4050</v>
      </c>
      <c r="BK242" s="81" t="s">
        <v>4066</v>
      </c>
      <c r="BL242" s="81" t="s">
        <v>5512</v>
      </c>
      <c r="BM242" s="81" t="s">
        <v>5506</v>
      </c>
      <c r="BN242" s="81" t="s">
        <v>5507</v>
      </c>
      <c r="BO242" s="81" t="s">
        <v>5477</v>
      </c>
      <c r="BP242" s="81" t="s">
        <v>5504</v>
      </c>
      <c r="BQ242" s="81" t="s">
        <v>4068</v>
      </c>
      <c r="BR242" s="81"/>
      <c r="BS242" s="81"/>
      <c r="BT242" s="81"/>
      <c r="BU242" s="313" t="s">
        <v>6518</v>
      </c>
      <c r="BV242" s="377" t="s">
        <v>8459</v>
      </c>
      <c r="BW242" s="313" t="s">
        <v>6520</v>
      </c>
      <c r="BX242" s="377" t="s">
        <v>8460</v>
      </c>
      <c r="BY242" s="93" t="str">
        <f t="shared" si="26"/>
        <v>MR309 Grid, 17x8.5, 0mm Offset, 6x135, 94mm Centerbore, Titanium - Matte Black Lip</v>
      </c>
      <c r="BZ242" s="81" t="s">
        <v>3878</v>
      </c>
      <c r="CA242" s="81" t="s">
        <v>3879</v>
      </c>
      <c r="CB242" s="81" t="str">
        <f t="shared" si="27"/>
        <v>STREET (3XX)</v>
      </c>
    </row>
    <row r="243" spans="1:80" s="38" customFormat="1" ht="15" customHeight="1">
      <c r="A243" s="22">
        <f t="shared" si="21"/>
        <v>241</v>
      </c>
      <c r="B243" s="99" t="s">
        <v>84</v>
      </c>
      <c r="C243" s="99" t="s">
        <v>1072</v>
      </c>
      <c r="D243" s="99" t="s">
        <v>1120</v>
      </c>
      <c r="E243" s="91" t="str">
        <f>CONCATENATE(LEFT(D243,5),VLOOKUP(CONCATENATE(N243,"x",O243),'PART NUMBER GUIDE'!$B$9:$C$49,2,FALSE),VLOOKUP(CONCATENATE(P243, V243), 'PART NUMBER GUIDE'!$Q$6:$R$91, 2, FALSE),VLOOKUP(Y243,'PART NUMBER GUIDE'!$J$8:$K$43,2, FALSE),IF(U243="N/A",IF(ABS(S243)&lt;10,"0"&amp;ABS(S243),ABS(S243)),CONCATENATE(LEFT(U243,1),RIGHT(U243,1))), F243, G243)</f>
        <v>MR30978560500</v>
      </c>
      <c r="F243" s="90"/>
      <c r="G243" s="90"/>
      <c r="H243" s="79" t="s">
        <v>595</v>
      </c>
      <c r="I243" s="318">
        <v>42005</v>
      </c>
      <c r="J243" s="85" t="s">
        <v>1265</v>
      </c>
      <c r="K243" s="342">
        <v>310.5</v>
      </c>
      <c r="L243" s="92">
        <f t="shared" si="22"/>
        <v>310.5</v>
      </c>
      <c r="M243" s="344"/>
      <c r="N243" s="99">
        <v>17</v>
      </c>
      <c r="O243" s="8">
        <v>8.5</v>
      </c>
      <c r="P243" s="99" t="str">
        <f t="shared" si="23"/>
        <v>6x5.5</v>
      </c>
      <c r="Q243" s="3">
        <v>6</v>
      </c>
      <c r="R243" s="3">
        <v>5.5</v>
      </c>
      <c r="S243" s="3">
        <v>0</v>
      </c>
      <c r="T243" s="16">
        <v>4.75</v>
      </c>
      <c r="U243" s="100" t="s">
        <v>85</v>
      </c>
      <c r="V243" s="16">
        <v>108</v>
      </c>
      <c r="W243" s="8">
        <v>31.09</v>
      </c>
      <c r="X243" s="51">
        <v>2650</v>
      </c>
      <c r="Y243" s="78" t="s">
        <v>2294</v>
      </c>
      <c r="Z243" s="79" t="s">
        <v>2987</v>
      </c>
      <c r="AA243" s="51" t="str">
        <f t="shared" si="24"/>
        <v>17x8.5, 6x5.5, 0 OS</v>
      </c>
      <c r="AB243" s="80" t="s">
        <v>1597</v>
      </c>
      <c r="AC243" s="89">
        <f>_xlfn.IFNA(VLOOKUP(AB243,ACCESSORIES!F:J,5,FALSE),"N/A")</f>
        <v>33</v>
      </c>
      <c r="AD243" s="80" t="s">
        <v>85</v>
      </c>
      <c r="AE243" s="80" t="s">
        <v>85</v>
      </c>
      <c r="AF243" s="99" t="s">
        <v>3001</v>
      </c>
      <c r="AG243" s="80" t="s">
        <v>1938</v>
      </c>
      <c r="AH243" s="9">
        <f>_xlfn.IFNA(VLOOKUP(AG243,ACCESSORIES!F:J,5,FALSE),"N/A")</f>
        <v>1.1000000000000001</v>
      </c>
      <c r="AI243" s="3" t="s">
        <v>266</v>
      </c>
      <c r="AJ243" s="3" t="s">
        <v>85</v>
      </c>
      <c r="AK243" s="40" t="str">
        <f>_xlfn.IFNA(VLOOKUP(AJ243,ACCESSORIES!F:J,5,FALSE),"N/A")</f>
        <v>N/A</v>
      </c>
      <c r="AL243" s="99" t="s">
        <v>85</v>
      </c>
      <c r="AM243" s="99">
        <v>16.2</v>
      </c>
      <c r="AN243" s="99">
        <v>170</v>
      </c>
      <c r="AO243" s="25">
        <v>4</v>
      </c>
      <c r="AP243" s="25">
        <v>14</v>
      </c>
      <c r="AQ243" s="25">
        <v>27.6</v>
      </c>
      <c r="AR243" s="25">
        <v>42.9</v>
      </c>
      <c r="AS243" s="25">
        <v>208</v>
      </c>
      <c r="AT243" s="25">
        <v>201.5</v>
      </c>
      <c r="AU243" s="100">
        <v>107</v>
      </c>
      <c r="AV243" s="54">
        <v>41</v>
      </c>
      <c r="AW243" s="54">
        <v>74</v>
      </c>
      <c r="AX243" s="54">
        <v>41</v>
      </c>
      <c r="AY243" s="99" t="s">
        <v>85</v>
      </c>
      <c r="AZ243" s="98" t="str">
        <f>_xlfn.IFNA(VLOOKUP(AY243,ACCESSORIES!F:J,5,FALSE),"N/A")</f>
        <v>N/A</v>
      </c>
      <c r="BA243" s="99" t="s">
        <v>85</v>
      </c>
      <c r="BB243" s="98" t="str">
        <f>_xlfn.IFNA(VLOOKUP(BA243,ACCESSORIES!F:J,5,FALSE),"N/A")</f>
        <v>N/A</v>
      </c>
      <c r="BC243" s="77">
        <v>35.229869497143433</v>
      </c>
      <c r="BD243" s="56">
        <v>20.236220472440898</v>
      </c>
      <c r="BE243" s="56">
        <v>20.236220472440898</v>
      </c>
      <c r="BF243" s="56">
        <v>11.417322834645701</v>
      </c>
      <c r="BG243" s="378">
        <f t="shared" si="25"/>
        <v>7.6616839999999839E-2</v>
      </c>
      <c r="BH243" s="80">
        <v>36</v>
      </c>
      <c r="BI243" s="114" t="s">
        <v>3532</v>
      </c>
      <c r="BJ243" s="50" t="s">
        <v>4050</v>
      </c>
      <c r="BK243" s="81" t="s">
        <v>4066</v>
      </c>
      <c r="BL243" s="81" t="s">
        <v>5512</v>
      </c>
      <c r="BM243" s="81" t="s">
        <v>5506</v>
      </c>
      <c r="BN243" s="81" t="s">
        <v>5507</v>
      </c>
      <c r="BO243" s="81" t="s">
        <v>5477</v>
      </c>
      <c r="BP243" s="81" t="s">
        <v>5504</v>
      </c>
      <c r="BQ243" s="81" t="s">
        <v>4068</v>
      </c>
      <c r="BR243" s="81"/>
      <c r="BS243" s="81"/>
      <c r="BT243" s="81"/>
      <c r="BU243" s="313" t="s">
        <v>6524</v>
      </c>
      <c r="BV243" s="377" t="s">
        <v>8102</v>
      </c>
      <c r="BW243" s="313" t="s">
        <v>6522</v>
      </c>
      <c r="BX243" s="377" t="s">
        <v>8103</v>
      </c>
      <c r="BY243" s="93" t="str">
        <f t="shared" si="26"/>
        <v>MR309 Grid, 17x8.5, 0mm Offset, 6x5.5, 108mm Centerbore, Matte Black</v>
      </c>
      <c r="BZ243" s="81" t="s">
        <v>3878</v>
      </c>
      <c r="CA243" s="81" t="s">
        <v>3879</v>
      </c>
      <c r="CB243" s="81" t="str">
        <f t="shared" si="27"/>
        <v>STREET (3XX)</v>
      </c>
    </row>
    <row r="244" spans="1:80" s="38" customFormat="1" ht="15" customHeight="1">
      <c r="A244" s="22">
        <f t="shared" si="21"/>
        <v>242</v>
      </c>
      <c r="B244" s="99" t="s">
        <v>84</v>
      </c>
      <c r="C244" s="99" t="s">
        <v>1072</v>
      </c>
      <c r="D244" s="99" t="s">
        <v>1120</v>
      </c>
      <c r="E244" s="91" t="str">
        <f>CONCATENATE(LEFT(D244,5),VLOOKUP(CONCATENATE(N244,"x",O244),'PART NUMBER GUIDE'!$B$9:$C$49,2,FALSE),VLOOKUP(CONCATENATE(P244, V244), 'PART NUMBER GUIDE'!$Q$6:$R$91, 2, FALSE),VLOOKUP(Y244,'PART NUMBER GUIDE'!$J$8:$K$43,2, FALSE),IF(U244="N/A",IF(ABS(S244)&lt;10,"0"&amp;ABS(S244),ABS(S244)),CONCATENATE(LEFT(U244,1),RIGHT(U244,1))), F244, G244)</f>
        <v>MR30978560800</v>
      </c>
      <c r="F244" s="90"/>
      <c r="G244" s="90"/>
      <c r="H244" s="79" t="s">
        <v>596</v>
      </c>
      <c r="I244" s="318">
        <v>42005</v>
      </c>
      <c r="J244" s="85" t="s">
        <v>1265</v>
      </c>
      <c r="K244" s="342">
        <v>310.5</v>
      </c>
      <c r="L244" s="92">
        <f t="shared" si="22"/>
        <v>310.5</v>
      </c>
      <c r="M244" s="344"/>
      <c r="N244" s="99">
        <v>17</v>
      </c>
      <c r="O244" s="8">
        <v>8.5</v>
      </c>
      <c r="P244" s="99" t="str">
        <f t="shared" si="23"/>
        <v>6x5.5</v>
      </c>
      <c r="Q244" s="3">
        <v>6</v>
      </c>
      <c r="R244" s="3">
        <v>5.5</v>
      </c>
      <c r="S244" s="3">
        <v>0</v>
      </c>
      <c r="T244" s="16">
        <v>4.75</v>
      </c>
      <c r="U244" s="100" t="s">
        <v>85</v>
      </c>
      <c r="V244" s="16">
        <v>108</v>
      </c>
      <c r="W244" s="8">
        <v>31.09</v>
      </c>
      <c r="X244" s="51">
        <v>2650</v>
      </c>
      <c r="Y244" s="78" t="s">
        <v>5693</v>
      </c>
      <c r="Z244" s="78" t="s">
        <v>2992</v>
      </c>
      <c r="AA244" s="51" t="str">
        <f t="shared" si="24"/>
        <v>17x8.5, 6x5.5, 0 OS</v>
      </c>
      <c r="AB244" s="80" t="s">
        <v>1597</v>
      </c>
      <c r="AC244" s="89">
        <f>_xlfn.IFNA(VLOOKUP(AB244,ACCESSORIES!F:J,5,FALSE),"N/A")</f>
        <v>33</v>
      </c>
      <c r="AD244" s="80" t="s">
        <v>85</v>
      </c>
      <c r="AE244" s="80" t="s">
        <v>85</v>
      </c>
      <c r="AF244" s="99" t="s">
        <v>3001</v>
      </c>
      <c r="AG244" s="80" t="s">
        <v>1938</v>
      </c>
      <c r="AH244" s="9">
        <f>_xlfn.IFNA(VLOOKUP(AG244,ACCESSORIES!F:J,5,FALSE),"N/A")</f>
        <v>1.1000000000000001</v>
      </c>
      <c r="AI244" s="3" t="s">
        <v>266</v>
      </c>
      <c r="AJ244" s="3" t="s">
        <v>85</v>
      </c>
      <c r="AK244" s="40" t="str">
        <f>_xlfn.IFNA(VLOOKUP(AJ244,ACCESSORIES!F:J,5,FALSE),"N/A")</f>
        <v>N/A</v>
      </c>
      <c r="AL244" s="99" t="s">
        <v>85</v>
      </c>
      <c r="AM244" s="99">
        <v>16.2</v>
      </c>
      <c r="AN244" s="99">
        <v>170</v>
      </c>
      <c r="AO244" s="25">
        <v>4</v>
      </c>
      <c r="AP244" s="25">
        <v>14</v>
      </c>
      <c r="AQ244" s="25">
        <v>27.6</v>
      </c>
      <c r="AR244" s="25">
        <v>42.9</v>
      </c>
      <c r="AS244" s="25">
        <v>208</v>
      </c>
      <c r="AT244" s="25">
        <v>201.5</v>
      </c>
      <c r="AU244" s="100">
        <v>107</v>
      </c>
      <c r="AV244" s="54">
        <v>41</v>
      </c>
      <c r="AW244" s="54">
        <v>74</v>
      </c>
      <c r="AX244" s="54">
        <v>41</v>
      </c>
      <c r="AY244" s="99" t="s">
        <v>85</v>
      </c>
      <c r="AZ244" s="98" t="str">
        <f>_xlfn.IFNA(VLOOKUP(AY244,ACCESSORIES!F:J,5,FALSE),"N/A")</f>
        <v>N/A</v>
      </c>
      <c r="BA244" s="99" t="s">
        <v>85</v>
      </c>
      <c r="BB244" s="98" t="str">
        <f>_xlfn.IFNA(VLOOKUP(BA244,ACCESSORIES!F:J,5,FALSE),"N/A")</f>
        <v>N/A</v>
      </c>
      <c r="BC244" s="77">
        <v>35.229869497143433</v>
      </c>
      <c r="BD244" s="56">
        <v>20.236220472440898</v>
      </c>
      <c r="BE244" s="56">
        <v>20.236220472440898</v>
      </c>
      <c r="BF244" s="56">
        <v>11.417322834645701</v>
      </c>
      <c r="BG244" s="378">
        <f t="shared" si="25"/>
        <v>7.6616839999999839E-2</v>
      </c>
      <c r="BH244" s="80">
        <v>36</v>
      </c>
      <c r="BI244" s="114" t="s">
        <v>3532</v>
      </c>
      <c r="BJ244" s="50" t="s">
        <v>4050</v>
      </c>
      <c r="BK244" s="81" t="s">
        <v>4066</v>
      </c>
      <c r="BL244" s="81" t="s">
        <v>5512</v>
      </c>
      <c r="BM244" s="81" t="s">
        <v>5506</v>
      </c>
      <c r="BN244" s="81" t="s">
        <v>5507</v>
      </c>
      <c r="BO244" s="81" t="s">
        <v>5477</v>
      </c>
      <c r="BP244" s="81" t="s">
        <v>5504</v>
      </c>
      <c r="BQ244" s="81" t="s">
        <v>4068</v>
      </c>
      <c r="BR244" s="81"/>
      <c r="BS244" s="81"/>
      <c r="BT244" s="81"/>
      <c r="BU244" s="313" t="s">
        <v>6518</v>
      </c>
      <c r="BV244" s="377" t="s">
        <v>8459</v>
      </c>
      <c r="BW244" s="313" t="s">
        <v>6520</v>
      </c>
      <c r="BX244" s="377" t="s">
        <v>8460</v>
      </c>
      <c r="BY244" s="93" t="str">
        <f t="shared" si="26"/>
        <v>MR309 Grid, 17x8.5, 0mm Offset, 6x5.5, 108mm Centerbore, Titanium - Matte Black Lip</v>
      </c>
      <c r="BZ244" s="81" t="s">
        <v>3878</v>
      </c>
      <c r="CA244" s="81" t="s">
        <v>3879</v>
      </c>
      <c r="CB244" s="81" t="str">
        <f t="shared" si="27"/>
        <v>STREET (3XX)</v>
      </c>
    </row>
    <row r="245" spans="1:80" s="38" customFormat="1" ht="15" customHeight="1">
      <c r="A245" s="22">
        <f t="shared" si="21"/>
        <v>243</v>
      </c>
      <c r="B245" s="99" t="s">
        <v>84</v>
      </c>
      <c r="C245" s="99" t="s">
        <v>1072</v>
      </c>
      <c r="D245" s="99" t="s">
        <v>1120</v>
      </c>
      <c r="E245" s="91" t="str">
        <f>CONCATENATE(LEFT(D245,5),VLOOKUP(CONCATENATE(N245,"x",O245),'PART NUMBER GUIDE'!$B$9:$C$49,2,FALSE),VLOOKUP(CONCATENATE(P245, V245), 'PART NUMBER GUIDE'!$Q$6:$R$91, 2, FALSE),VLOOKUP(Y245,'PART NUMBER GUIDE'!$J$8:$K$43,2, FALSE),IF(U245="N/A",IF(ABS(S245)&lt;10,"0"&amp;ABS(S245),ABS(S245)),CONCATENATE(LEFT(U245,1),RIGHT(U245,1))), F245, G245)</f>
        <v>MR30978588500</v>
      </c>
      <c r="F245" s="90"/>
      <c r="G245" s="90"/>
      <c r="H245" s="79" t="s">
        <v>599</v>
      </c>
      <c r="I245" s="318">
        <v>42005</v>
      </c>
      <c r="J245" s="85" t="s">
        <v>1265</v>
      </c>
      <c r="K245" s="342">
        <v>310.5</v>
      </c>
      <c r="L245" s="92">
        <f t="shared" si="22"/>
        <v>310.5</v>
      </c>
      <c r="M245" s="344"/>
      <c r="N245" s="99">
        <v>17</v>
      </c>
      <c r="O245" s="8">
        <v>8.5</v>
      </c>
      <c r="P245" s="99" t="str">
        <f t="shared" si="23"/>
        <v>8x180</v>
      </c>
      <c r="Q245" s="3">
        <v>8</v>
      </c>
      <c r="R245" s="3">
        <v>180</v>
      </c>
      <c r="S245" s="3">
        <v>0</v>
      </c>
      <c r="T245" s="16">
        <v>4.75</v>
      </c>
      <c r="U245" s="100" t="s">
        <v>85</v>
      </c>
      <c r="V245" s="16">
        <v>130.81</v>
      </c>
      <c r="W245" s="8">
        <v>31.02</v>
      </c>
      <c r="X245" s="51">
        <v>3640</v>
      </c>
      <c r="Y245" s="78" t="s">
        <v>2294</v>
      </c>
      <c r="Z245" s="79" t="s">
        <v>2987</v>
      </c>
      <c r="AA245" s="51" t="str">
        <f t="shared" si="24"/>
        <v>17x8.5, 8x180, 0 OS</v>
      </c>
      <c r="AB245" s="80" t="s">
        <v>1603</v>
      </c>
      <c r="AC245" s="89">
        <f>_xlfn.IFNA(VLOOKUP(AB245,ACCESSORIES!F:J,5,FALSE),"N/A")</f>
        <v>33</v>
      </c>
      <c r="AD245" s="80" t="s">
        <v>85</v>
      </c>
      <c r="AE245" s="80" t="s">
        <v>85</v>
      </c>
      <c r="AF245" s="3" t="s">
        <v>3005</v>
      </c>
      <c r="AG245" s="80" t="s">
        <v>1938</v>
      </c>
      <c r="AH245" s="9">
        <f>_xlfn.IFNA(VLOOKUP(AG245,ACCESSORIES!F:J,5,FALSE),"N/A")</f>
        <v>1.1000000000000001</v>
      </c>
      <c r="AI245" s="3" t="s">
        <v>266</v>
      </c>
      <c r="AJ245" s="3" t="s">
        <v>85</v>
      </c>
      <c r="AK245" s="40" t="str">
        <f>_xlfn.IFNA(VLOOKUP(AJ245,ACCESSORIES!F:J,5,FALSE),"N/A")</f>
        <v>N/A</v>
      </c>
      <c r="AL245" s="99" t="s">
        <v>85</v>
      </c>
      <c r="AM245" s="99">
        <v>16.2</v>
      </c>
      <c r="AN245" s="99">
        <v>208</v>
      </c>
      <c r="AO245" s="25">
        <v>0</v>
      </c>
      <c r="AP245" s="25">
        <v>0</v>
      </c>
      <c r="AQ245" s="25">
        <v>27.3</v>
      </c>
      <c r="AR245" s="25">
        <v>42.9</v>
      </c>
      <c r="AS245" s="25">
        <v>208</v>
      </c>
      <c r="AT245" s="25">
        <v>201.5</v>
      </c>
      <c r="AU245" s="100">
        <v>123</v>
      </c>
      <c r="AV245" s="54">
        <v>89.5</v>
      </c>
      <c r="AW245" s="54">
        <v>89.5</v>
      </c>
      <c r="AX245" s="54">
        <v>41</v>
      </c>
      <c r="AY245" s="99" t="s">
        <v>85</v>
      </c>
      <c r="AZ245" s="98" t="str">
        <f>_xlfn.IFNA(VLOOKUP(AY245,ACCESSORIES!F:J,5,FALSE),"N/A")</f>
        <v>N/A</v>
      </c>
      <c r="BA245" s="99" t="s">
        <v>85</v>
      </c>
      <c r="BB245" s="98" t="str">
        <f>_xlfn.IFNA(VLOOKUP(BA245,ACCESSORIES!F:J,5,FALSE),"N/A")</f>
        <v>N/A</v>
      </c>
      <c r="BC245" s="77">
        <v>35.207823270924941</v>
      </c>
      <c r="BD245" s="56">
        <v>20.236220472440898</v>
      </c>
      <c r="BE245" s="56">
        <v>20.236220472440898</v>
      </c>
      <c r="BF245" s="56">
        <v>11.417322834645701</v>
      </c>
      <c r="BG245" s="378">
        <f t="shared" si="25"/>
        <v>7.6616839999999839E-2</v>
      </c>
      <c r="BH245" s="80">
        <v>36</v>
      </c>
      <c r="BI245" s="114" t="s">
        <v>3532</v>
      </c>
      <c r="BJ245" s="50" t="s">
        <v>4050</v>
      </c>
      <c r="BK245" s="81" t="s">
        <v>4066</v>
      </c>
      <c r="BL245" s="81" t="s">
        <v>5512</v>
      </c>
      <c r="BM245" s="81" t="s">
        <v>5506</v>
      </c>
      <c r="BN245" s="81" t="s">
        <v>5507</v>
      </c>
      <c r="BO245" s="81" t="s">
        <v>5477</v>
      </c>
      <c r="BP245" s="81" t="s">
        <v>5504</v>
      </c>
      <c r="BQ245" s="81" t="s">
        <v>4068</v>
      </c>
      <c r="BR245" s="81"/>
      <c r="BS245" s="81"/>
      <c r="BT245" s="81"/>
      <c r="BU245" s="313" t="s">
        <v>6525</v>
      </c>
      <c r="BV245" s="377" t="s">
        <v>8489</v>
      </c>
      <c r="BW245" s="313" t="s">
        <v>6523</v>
      </c>
      <c r="BX245" s="377" t="s">
        <v>8490</v>
      </c>
      <c r="BY245" s="93" t="str">
        <f t="shared" si="26"/>
        <v>MR309 Grid, 17x8.5, 0mm Offset, 8x180, 130.81mm Centerbore, Matte Black</v>
      </c>
      <c r="BZ245" s="81" t="s">
        <v>3878</v>
      </c>
      <c r="CA245" s="81" t="s">
        <v>3879</v>
      </c>
      <c r="CB245" s="81" t="str">
        <f t="shared" si="27"/>
        <v>STREET (3XX)</v>
      </c>
    </row>
    <row r="246" spans="1:80" s="38" customFormat="1" ht="15" customHeight="1">
      <c r="A246" s="22">
        <f t="shared" si="21"/>
        <v>244</v>
      </c>
      <c r="B246" s="99" t="s">
        <v>84</v>
      </c>
      <c r="C246" s="99" t="s">
        <v>1072</v>
      </c>
      <c r="D246" s="99" t="s">
        <v>1120</v>
      </c>
      <c r="E246" s="91" t="str">
        <f>CONCATENATE(LEFT(D246,5),VLOOKUP(CONCATENATE(N246,"x",O246),'PART NUMBER GUIDE'!$B$9:$C$49,2,FALSE),VLOOKUP(CONCATENATE(P246, V246), 'PART NUMBER GUIDE'!$Q$6:$R$91, 2, FALSE),VLOOKUP(Y246,'PART NUMBER GUIDE'!$J$8:$K$43,2, FALSE),IF(U246="N/A",IF(ABS(S246)&lt;10,"0"&amp;ABS(S246),ABS(S246)),CONCATENATE(LEFT(U246,1),RIGHT(U246,1))), F246, G246)</f>
        <v>MR30978580500</v>
      </c>
      <c r="F246" s="90"/>
      <c r="G246" s="90"/>
      <c r="H246" s="79" t="s">
        <v>597</v>
      </c>
      <c r="I246" s="318">
        <v>42005</v>
      </c>
      <c r="J246" s="85" t="s">
        <v>1265</v>
      </c>
      <c r="K246" s="342">
        <v>310.5</v>
      </c>
      <c r="L246" s="92">
        <f t="shared" si="22"/>
        <v>310.5</v>
      </c>
      <c r="M246" s="344"/>
      <c r="N246" s="99">
        <v>17</v>
      </c>
      <c r="O246" s="8">
        <v>8.5</v>
      </c>
      <c r="P246" s="99" t="str">
        <f t="shared" si="23"/>
        <v>8x6.5</v>
      </c>
      <c r="Q246" s="3">
        <v>8</v>
      </c>
      <c r="R246" s="3">
        <v>6.5</v>
      </c>
      <c r="S246" s="3">
        <v>0</v>
      </c>
      <c r="T246" s="16">
        <v>4.75</v>
      </c>
      <c r="U246" s="100" t="s">
        <v>85</v>
      </c>
      <c r="V246" s="16">
        <v>130.81</v>
      </c>
      <c r="W246" s="8">
        <v>30.75</v>
      </c>
      <c r="X246" s="51">
        <v>3640</v>
      </c>
      <c r="Y246" s="78" t="s">
        <v>2294</v>
      </c>
      <c r="Z246" s="79" t="s">
        <v>2987</v>
      </c>
      <c r="AA246" s="51" t="str">
        <f t="shared" si="24"/>
        <v>17x8.5, 8x6.5, 0 OS</v>
      </c>
      <c r="AB246" s="80" t="s">
        <v>1603</v>
      </c>
      <c r="AC246" s="89">
        <f>_xlfn.IFNA(VLOOKUP(AB246,ACCESSORIES!F:J,5,FALSE),"N/A")</f>
        <v>33</v>
      </c>
      <c r="AD246" s="80" t="s">
        <v>85</v>
      </c>
      <c r="AE246" s="80" t="s">
        <v>85</v>
      </c>
      <c r="AF246" s="3" t="s">
        <v>3005</v>
      </c>
      <c r="AG246" s="80" t="s">
        <v>1938</v>
      </c>
      <c r="AH246" s="9">
        <f>_xlfn.IFNA(VLOOKUP(AG246,ACCESSORIES!F:J,5,FALSE),"N/A")</f>
        <v>1.1000000000000001</v>
      </c>
      <c r="AI246" s="3" t="s">
        <v>266</v>
      </c>
      <c r="AJ246" s="3" t="s">
        <v>85</v>
      </c>
      <c r="AK246" s="40" t="str">
        <f>_xlfn.IFNA(VLOOKUP(AJ246,ACCESSORIES!F:J,5,FALSE),"N/A")</f>
        <v>N/A</v>
      </c>
      <c r="AL246" s="99" t="s">
        <v>85</v>
      </c>
      <c r="AM246" s="99">
        <v>16.2</v>
      </c>
      <c r="AN246" s="99">
        <v>200</v>
      </c>
      <c r="AO246" s="25">
        <v>0</v>
      </c>
      <c r="AP246" s="25">
        <v>0</v>
      </c>
      <c r="AQ246" s="25">
        <v>27.3</v>
      </c>
      <c r="AR246" s="25">
        <v>42.9</v>
      </c>
      <c r="AS246" s="25">
        <v>208</v>
      </c>
      <c r="AT246" s="25">
        <v>201.5</v>
      </c>
      <c r="AU246" s="100">
        <v>123</v>
      </c>
      <c r="AV246" s="54">
        <v>89.5</v>
      </c>
      <c r="AW246" s="54">
        <v>89.5</v>
      </c>
      <c r="AX246" s="54">
        <v>41</v>
      </c>
      <c r="AY246" s="99" t="s">
        <v>85</v>
      </c>
      <c r="AZ246" s="98" t="str">
        <f>_xlfn.IFNA(VLOOKUP(AY246,ACCESSORIES!F:J,5,FALSE),"N/A")</f>
        <v>N/A</v>
      </c>
      <c r="BA246" s="99" t="s">
        <v>85</v>
      </c>
      <c r="BB246" s="98" t="str">
        <f>_xlfn.IFNA(VLOOKUP(BA246,ACCESSORIES!F:J,5,FALSE),"N/A")</f>
        <v>N/A</v>
      </c>
      <c r="BC246" s="77">
        <v>34.943268556303103</v>
      </c>
      <c r="BD246" s="56">
        <v>20.236220472440898</v>
      </c>
      <c r="BE246" s="56">
        <v>20.236220472440898</v>
      </c>
      <c r="BF246" s="56">
        <v>11.417322834645701</v>
      </c>
      <c r="BG246" s="378">
        <f t="shared" si="25"/>
        <v>7.6616839999999839E-2</v>
      </c>
      <c r="BH246" s="80">
        <v>36</v>
      </c>
      <c r="BI246" s="114" t="s">
        <v>3532</v>
      </c>
      <c r="BJ246" s="50" t="s">
        <v>4050</v>
      </c>
      <c r="BK246" s="81" t="s">
        <v>4066</v>
      </c>
      <c r="BL246" s="81" t="s">
        <v>5512</v>
      </c>
      <c r="BM246" s="81" t="s">
        <v>5506</v>
      </c>
      <c r="BN246" s="81" t="s">
        <v>5507</v>
      </c>
      <c r="BO246" s="81" t="s">
        <v>5477</v>
      </c>
      <c r="BP246" s="81" t="s">
        <v>5504</v>
      </c>
      <c r="BQ246" s="81" t="s">
        <v>4068</v>
      </c>
      <c r="BR246" s="81"/>
      <c r="BS246" s="81"/>
      <c r="BT246" s="81"/>
      <c r="BU246" s="313" t="s">
        <v>6525</v>
      </c>
      <c r="BV246" s="377" t="s">
        <v>8489</v>
      </c>
      <c r="BW246" s="313" t="s">
        <v>6523</v>
      </c>
      <c r="BX246" s="377" t="s">
        <v>8490</v>
      </c>
      <c r="BY246" s="93" t="str">
        <f t="shared" si="26"/>
        <v>MR309 Grid, 17x8.5, 0mm Offset, 8x6.5, 130.81mm Centerbore, Matte Black</v>
      </c>
      <c r="BZ246" s="81" t="s">
        <v>3878</v>
      </c>
      <c r="CA246" s="81" t="s">
        <v>3879</v>
      </c>
      <c r="CB246" s="81" t="str">
        <f t="shared" si="27"/>
        <v>STREET (3XX)</v>
      </c>
    </row>
    <row r="247" spans="1:80" s="38" customFormat="1" ht="15" customHeight="1">
      <c r="A247" s="22">
        <f t="shared" si="21"/>
        <v>245</v>
      </c>
      <c r="B247" s="99" t="s">
        <v>84</v>
      </c>
      <c r="C247" s="99" t="s">
        <v>1072</v>
      </c>
      <c r="D247" s="99" t="s">
        <v>1120</v>
      </c>
      <c r="E247" s="91" t="str">
        <f>CONCATENATE(LEFT(D247,5),VLOOKUP(CONCATENATE(N247,"x",O247),'PART NUMBER GUIDE'!$B$9:$C$49,2,FALSE),VLOOKUP(CONCATENATE(P247, V247), 'PART NUMBER GUIDE'!$Q$6:$R$91, 2, FALSE),VLOOKUP(Y247,'PART NUMBER GUIDE'!$J$8:$K$43,2, FALSE),IF(U247="N/A",IF(ABS(S247)&lt;10,"0"&amp;ABS(S247),ABS(S247)),CONCATENATE(LEFT(U247,1),RIGHT(U247,1))), F247, G247)</f>
        <v>MR30978580800</v>
      </c>
      <c r="F247" s="90"/>
      <c r="G247" s="90"/>
      <c r="H247" s="79" t="s">
        <v>598</v>
      </c>
      <c r="I247" s="318">
        <v>42005</v>
      </c>
      <c r="J247" s="85" t="s">
        <v>1265</v>
      </c>
      <c r="K247" s="342">
        <v>310.5</v>
      </c>
      <c r="L247" s="92">
        <f t="shared" si="22"/>
        <v>310.5</v>
      </c>
      <c r="M247" s="344"/>
      <c r="N247" s="99">
        <v>17</v>
      </c>
      <c r="O247" s="8">
        <v>8.5</v>
      </c>
      <c r="P247" s="99" t="str">
        <f t="shared" si="23"/>
        <v>8x6.5</v>
      </c>
      <c r="Q247" s="3">
        <v>8</v>
      </c>
      <c r="R247" s="3">
        <v>6.5</v>
      </c>
      <c r="S247" s="3">
        <v>0</v>
      </c>
      <c r="T247" s="16">
        <v>4.75</v>
      </c>
      <c r="U247" s="100" t="s">
        <v>85</v>
      </c>
      <c r="V247" s="16">
        <v>130.81</v>
      </c>
      <c r="W247" s="8">
        <v>30.89</v>
      </c>
      <c r="X247" s="51">
        <v>3640</v>
      </c>
      <c r="Y247" s="78" t="s">
        <v>5693</v>
      </c>
      <c r="Z247" s="78" t="s">
        <v>2992</v>
      </c>
      <c r="AA247" s="51" t="str">
        <f t="shared" si="24"/>
        <v>17x8.5, 8x6.5, 0 OS</v>
      </c>
      <c r="AB247" s="80" t="s">
        <v>1603</v>
      </c>
      <c r="AC247" s="89">
        <f>_xlfn.IFNA(VLOOKUP(AB247,ACCESSORIES!F:J,5,FALSE),"N/A")</f>
        <v>33</v>
      </c>
      <c r="AD247" s="80" t="s">
        <v>85</v>
      </c>
      <c r="AE247" s="80" t="s">
        <v>85</v>
      </c>
      <c r="AF247" s="3" t="s">
        <v>3005</v>
      </c>
      <c r="AG247" s="80" t="s">
        <v>1938</v>
      </c>
      <c r="AH247" s="9">
        <f>_xlfn.IFNA(VLOOKUP(AG247,ACCESSORIES!F:J,5,FALSE),"N/A")</f>
        <v>1.1000000000000001</v>
      </c>
      <c r="AI247" s="3" t="s">
        <v>266</v>
      </c>
      <c r="AJ247" s="3" t="s">
        <v>85</v>
      </c>
      <c r="AK247" s="40" t="str">
        <f>_xlfn.IFNA(VLOOKUP(AJ247,ACCESSORIES!F:J,5,FALSE),"N/A")</f>
        <v>N/A</v>
      </c>
      <c r="AL247" s="99" t="s">
        <v>85</v>
      </c>
      <c r="AM247" s="99">
        <v>16.2</v>
      </c>
      <c r="AN247" s="99">
        <v>200</v>
      </c>
      <c r="AO247" s="25">
        <v>0</v>
      </c>
      <c r="AP247" s="25">
        <v>0</v>
      </c>
      <c r="AQ247" s="25">
        <v>27.3</v>
      </c>
      <c r="AR247" s="25">
        <v>42.9</v>
      </c>
      <c r="AS247" s="25">
        <v>208</v>
      </c>
      <c r="AT247" s="25">
        <v>201.5</v>
      </c>
      <c r="AU247" s="100">
        <v>123</v>
      </c>
      <c r="AV247" s="54">
        <v>89.5</v>
      </c>
      <c r="AW247" s="54">
        <v>89.5</v>
      </c>
      <c r="AX247" s="54">
        <v>41</v>
      </c>
      <c r="AY247" s="99" t="s">
        <v>85</v>
      </c>
      <c r="AZ247" s="98" t="str">
        <f>_xlfn.IFNA(VLOOKUP(AY247,ACCESSORIES!F:J,5,FALSE),"N/A")</f>
        <v>N/A</v>
      </c>
      <c r="BA247" s="99" t="s">
        <v>85</v>
      </c>
      <c r="BB247" s="98" t="str">
        <f>_xlfn.IFNA(VLOOKUP(BA247,ACCESSORIES!F:J,5,FALSE),"N/A")</f>
        <v>N/A</v>
      </c>
      <c r="BC247" s="77">
        <v>34.92</v>
      </c>
      <c r="BD247" s="56">
        <v>20.236220472440898</v>
      </c>
      <c r="BE247" s="56">
        <v>20.236220472440898</v>
      </c>
      <c r="BF247" s="56">
        <v>11.417322834645701</v>
      </c>
      <c r="BG247" s="378">
        <f t="shared" si="25"/>
        <v>7.6616839999999839E-2</v>
      </c>
      <c r="BH247" s="80">
        <v>36</v>
      </c>
      <c r="BI247" s="114" t="s">
        <v>3532</v>
      </c>
      <c r="BJ247" s="50" t="s">
        <v>4050</v>
      </c>
      <c r="BK247" s="81" t="s">
        <v>4066</v>
      </c>
      <c r="BL247" s="81" t="s">
        <v>5512</v>
      </c>
      <c r="BM247" s="81" t="s">
        <v>5506</v>
      </c>
      <c r="BN247" s="81" t="s">
        <v>5507</v>
      </c>
      <c r="BO247" s="81" t="s">
        <v>5477</v>
      </c>
      <c r="BP247" s="81" t="s">
        <v>5504</v>
      </c>
      <c r="BQ247" s="81" t="s">
        <v>4068</v>
      </c>
      <c r="BR247" s="81"/>
      <c r="BS247" s="81"/>
      <c r="BT247" s="81"/>
      <c r="BU247" s="313" t="s">
        <v>6514</v>
      </c>
      <c r="BV247" s="377" t="s">
        <v>8290</v>
      </c>
      <c r="BW247" s="313" t="s">
        <v>6521</v>
      </c>
      <c r="BX247" s="377" t="s">
        <v>8291</v>
      </c>
      <c r="BY247" s="93" t="str">
        <f t="shared" si="26"/>
        <v>MR309 Grid, 17x8.5, 0mm Offset, 8x6.5, 130.81mm Centerbore, Titanium - Matte Black Lip</v>
      </c>
      <c r="BZ247" s="81" t="s">
        <v>3878</v>
      </c>
      <c r="CA247" s="81" t="s">
        <v>3879</v>
      </c>
      <c r="CB247" s="81" t="str">
        <f t="shared" si="27"/>
        <v>STREET (3XX)</v>
      </c>
    </row>
    <row r="248" spans="1:80" s="38" customFormat="1" ht="15" customHeight="1">
      <c r="A248" s="22">
        <f t="shared" si="21"/>
        <v>246</v>
      </c>
      <c r="B248" s="99" t="s">
        <v>84</v>
      </c>
      <c r="C248" s="99" t="s">
        <v>1072</v>
      </c>
      <c r="D248" s="99" t="s">
        <v>1120</v>
      </c>
      <c r="E248" s="91" t="str">
        <f>CONCATENATE(LEFT(D248,5),VLOOKUP(CONCATENATE(N248,"x",O248),'PART NUMBER GUIDE'!$B$9:$C$49,2,FALSE),VLOOKUP(CONCATENATE(P248, V248), 'PART NUMBER GUIDE'!$Q$6:$R$91, 2, FALSE),VLOOKUP(Y248,'PART NUMBER GUIDE'!$J$8:$K$43,2, FALSE),IF(U248="N/A",IF(ABS(S248)&lt;10,"0"&amp;ABS(S248),ABS(S248)),CONCATENATE(LEFT(U248,1),RIGHT(U248,1))), F248, G248)</f>
        <v>MR30989060500</v>
      </c>
      <c r="F248" s="90"/>
      <c r="G248" s="90"/>
      <c r="H248" s="79" t="s">
        <v>611</v>
      </c>
      <c r="I248" s="318">
        <v>42005</v>
      </c>
      <c r="J248" s="85" t="s">
        <v>1265</v>
      </c>
      <c r="K248" s="342">
        <v>369</v>
      </c>
      <c r="L248" s="92">
        <f t="shared" si="22"/>
        <v>369</v>
      </c>
      <c r="M248" s="344"/>
      <c r="N248" s="99">
        <v>18</v>
      </c>
      <c r="O248" s="8">
        <v>9</v>
      </c>
      <c r="P248" s="99" t="str">
        <f t="shared" si="23"/>
        <v>6x5.5</v>
      </c>
      <c r="Q248" s="3">
        <v>6</v>
      </c>
      <c r="R248" s="3">
        <v>5.5</v>
      </c>
      <c r="S248" s="3">
        <v>0</v>
      </c>
      <c r="T248" s="16">
        <v>5</v>
      </c>
      <c r="U248" s="100" t="s">
        <v>85</v>
      </c>
      <c r="V248" s="16">
        <v>108</v>
      </c>
      <c r="W248" s="8">
        <v>33.4</v>
      </c>
      <c r="X248" s="51">
        <v>2650</v>
      </c>
      <c r="Y248" s="78" t="s">
        <v>2294</v>
      </c>
      <c r="Z248" s="79" t="s">
        <v>2987</v>
      </c>
      <c r="AA248" s="51" t="str">
        <f t="shared" si="24"/>
        <v>18x9, 6x5.5, 0 OS</v>
      </c>
      <c r="AB248" s="80" t="s">
        <v>1597</v>
      </c>
      <c r="AC248" s="89">
        <f>_xlfn.IFNA(VLOOKUP(AB248,ACCESSORIES!F:J,5,FALSE),"N/A")</f>
        <v>33</v>
      </c>
      <c r="AD248" s="80" t="s">
        <v>85</v>
      </c>
      <c r="AE248" s="80" t="s">
        <v>85</v>
      </c>
      <c r="AF248" s="99" t="s">
        <v>3001</v>
      </c>
      <c r="AG248" s="80" t="s">
        <v>1938</v>
      </c>
      <c r="AH248" s="9">
        <f>_xlfn.IFNA(VLOOKUP(AG248,ACCESSORIES!F:J,5,FALSE),"N/A")</f>
        <v>1.1000000000000001</v>
      </c>
      <c r="AI248" s="3" t="s">
        <v>266</v>
      </c>
      <c r="AJ248" s="3" t="s">
        <v>85</v>
      </c>
      <c r="AK248" s="40" t="str">
        <f>_xlfn.IFNA(VLOOKUP(AJ248,ACCESSORIES!F:J,5,FALSE),"N/A")</f>
        <v>N/A</v>
      </c>
      <c r="AL248" s="99" t="s">
        <v>85</v>
      </c>
      <c r="AM248" s="99">
        <v>16.2</v>
      </c>
      <c r="AN248" s="99">
        <v>170</v>
      </c>
      <c r="AO248" s="25">
        <v>2.8</v>
      </c>
      <c r="AP248" s="25">
        <v>10.6</v>
      </c>
      <c r="AQ248" s="25">
        <v>36.700000000000003</v>
      </c>
      <c r="AR248" s="25">
        <v>54.3</v>
      </c>
      <c r="AS248" s="101">
        <v>219.2</v>
      </c>
      <c r="AT248" s="101">
        <v>214.8</v>
      </c>
      <c r="AU248" s="100">
        <v>107</v>
      </c>
      <c r="AV248" s="54">
        <v>41</v>
      </c>
      <c r="AW248" s="54">
        <v>74</v>
      </c>
      <c r="AX248" s="54">
        <v>43</v>
      </c>
      <c r="AY248" s="99" t="s">
        <v>85</v>
      </c>
      <c r="AZ248" s="98" t="str">
        <f>_xlfn.IFNA(VLOOKUP(AY248,ACCESSORIES!F:J,5,FALSE),"N/A")</f>
        <v>N/A</v>
      </c>
      <c r="BA248" s="99" t="s">
        <v>85</v>
      </c>
      <c r="BB248" s="98" t="str">
        <f>_xlfn.IFNA(VLOOKUP(BA248,ACCESSORIES!F:J,5,FALSE),"N/A")</f>
        <v>N/A</v>
      </c>
      <c r="BC248" s="77">
        <v>37.699046833614069</v>
      </c>
      <c r="BD248" s="56">
        <v>21.141732283464599</v>
      </c>
      <c r="BE248" s="56">
        <v>21.141732283464599</v>
      </c>
      <c r="BF248" s="56">
        <v>11.929133858267701</v>
      </c>
      <c r="BG248" s="378">
        <f t="shared" si="25"/>
        <v>8.7375807000000152E-2</v>
      </c>
      <c r="BH248" s="80">
        <v>36</v>
      </c>
      <c r="BI248" s="114" t="s">
        <v>3532</v>
      </c>
      <c r="BJ248" s="50" t="s">
        <v>4050</v>
      </c>
      <c r="BK248" s="81" t="s">
        <v>4066</v>
      </c>
      <c r="BL248" s="81" t="s">
        <v>5512</v>
      </c>
      <c r="BM248" s="81" t="s">
        <v>5506</v>
      </c>
      <c r="BN248" s="81" t="s">
        <v>5507</v>
      </c>
      <c r="BO248" s="81" t="s">
        <v>5477</v>
      </c>
      <c r="BP248" s="81" t="s">
        <v>5504</v>
      </c>
      <c r="BQ248" s="81" t="s">
        <v>4068</v>
      </c>
      <c r="BR248" s="81"/>
      <c r="BS248" s="81"/>
      <c r="BT248" s="81"/>
      <c r="BU248" s="313" t="s">
        <v>6524</v>
      </c>
      <c r="BV248" s="377" t="s">
        <v>8102</v>
      </c>
      <c r="BW248" s="313" t="s">
        <v>6522</v>
      </c>
      <c r="BX248" s="377" t="s">
        <v>8103</v>
      </c>
      <c r="BY248" s="93" t="str">
        <f t="shared" si="26"/>
        <v>MR309 Grid, 18x9, 0mm Offset, 6x5.5, 108mm Centerbore, Matte Black</v>
      </c>
      <c r="BZ248" s="81" t="s">
        <v>3878</v>
      </c>
      <c r="CA248" s="81" t="s">
        <v>3879</v>
      </c>
      <c r="CB248" s="81" t="str">
        <f t="shared" si="27"/>
        <v>STREET (3XX)</v>
      </c>
    </row>
    <row r="249" spans="1:80" s="38" customFormat="1" ht="15" customHeight="1">
      <c r="A249" s="22">
        <f t="shared" si="21"/>
        <v>247</v>
      </c>
      <c r="B249" s="99" t="s">
        <v>84</v>
      </c>
      <c r="C249" s="99" t="s">
        <v>1072</v>
      </c>
      <c r="D249" s="99" t="s">
        <v>1120</v>
      </c>
      <c r="E249" s="91" t="str">
        <f>CONCATENATE(LEFT(D249,5),VLOOKUP(CONCATENATE(N249,"x",O249),'PART NUMBER GUIDE'!$B$9:$C$49,2,FALSE),VLOOKUP(CONCATENATE(P249, V249), 'PART NUMBER GUIDE'!$Q$6:$R$91, 2, FALSE),VLOOKUP(Y249,'PART NUMBER GUIDE'!$J$8:$K$43,2, FALSE),IF(U249="N/A",IF(ABS(S249)&lt;10,"0"&amp;ABS(S249),ABS(S249)),CONCATENATE(LEFT(U249,1),RIGHT(U249,1))), F249, G249)</f>
        <v>MR30989088500</v>
      </c>
      <c r="F249" s="90"/>
      <c r="G249" s="90"/>
      <c r="H249" s="79" t="s">
        <v>615</v>
      </c>
      <c r="I249" s="318">
        <v>42005</v>
      </c>
      <c r="J249" s="85" t="s">
        <v>1265</v>
      </c>
      <c r="K249" s="342">
        <v>369</v>
      </c>
      <c r="L249" s="92">
        <f t="shared" si="22"/>
        <v>369</v>
      </c>
      <c r="M249" s="344"/>
      <c r="N249" s="99">
        <v>18</v>
      </c>
      <c r="O249" s="8">
        <v>9</v>
      </c>
      <c r="P249" s="99" t="str">
        <f t="shared" si="23"/>
        <v>8x180</v>
      </c>
      <c r="Q249" s="3">
        <v>8</v>
      </c>
      <c r="R249" s="3">
        <v>180</v>
      </c>
      <c r="S249" s="3">
        <v>0</v>
      </c>
      <c r="T249" s="16">
        <v>5</v>
      </c>
      <c r="U249" s="100" t="s">
        <v>85</v>
      </c>
      <c r="V249" s="16">
        <v>130.81</v>
      </c>
      <c r="W249" s="8">
        <v>33.75</v>
      </c>
      <c r="X249" s="51">
        <v>3640</v>
      </c>
      <c r="Y249" s="78" t="s">
        <v>2294</v>
      </c>
      <c r="Z249" s="79" t="s">
        <v>2987</v>
      </c>
      <c r="AA249" s="51" t="str">
        <f t="shared" si="24"/>
        <v>18x9, 8x180, 0 OS</v>
      </c>
      <c r="AB249" s="80" t="s">
        <v>1603</v>
      </c>
      <c r="AC249" s="89">
        <f>_xlfn.IFNA(VLOOKUP(AB249,ACCESSORIES!F:J,5,FALSE),"N/A")</f>
        <v>33</v>
      </c>
      <c r="AD249" s="80" t="s">
        <v>85</v>
      </c>
      <c r="AE249" s="80" t="s">
        <v>85</v>
      </c>
      <c r="AF249" s="3" t="s">
        <v>3005</v>
      </c>
      <c r="AG249" s="80" t="s">
        <v>1938</v>
      </c>
      <c r="AH249" s="9">
        <f>_xlfn.IFNA(VLOOKUP(AG249,ACCESSORIES!F:J,5,FALSE),"N/A")</f>
        <v>1.1000000000000001</v>
      </c>
      <c r="AI249" s="3" t="s">
        <v>266</v>
      </c>
      <c r="AJ249" s="3" t="s">
        <v>85</v>
      </c>
      <c r="AK249" s="40" t="str">
        <f>_xlfn.IFNA(VLOOKUP(AJ249,ACCESSORIES!F:J,5,FALSE),"N/A")</f>
        <v>N/A</v>
      </c>
      <c r="AL249" s="99" t="s">
        <v>85</v>
      </c>
      <c r="AM249" s="99">
        <v>16.2</v>
      </c>
      <c r="AN249" s="99">
        <v>208</v>
      </c>
      <c r="AO249" s="101">
        <v>0</v>
      </c>
      <c r="AP249" s="101">
        <v>0</v>
      </c>
      <c r="AQ249" s="25">
        <v>37</v>
      </c>
      <c r="AR249" s="25">
        <v>54.3</v>
      </c>
      <c r="AS249" s="101">
        <v>219.2</v>
      </c>
      <c r="AT249" s="101">
        <v>214.8</v>
      </c>
      <c r="AU249" s="100">
        <v>123</v>
      </c>
      <c r="AV249" s="54">
        <v>89.5</v>
      </c>
      <c r="AW249" s="54">
        <v>89.5</v>
      </c>
      <c r="AX249" s="54">
        <v>43</v>
      </c>
      <c r="AY249" s="99" t="s">
        <v>85</v>
      </c>
      <c r="AZ249" s="98" t="str">
        <f>_xlfn.IFNA(VLOOKUP(AY249,ACCESSORIES!F:J,5,FALSE),"N/A")</f>
        <v>N/A</v>
      </c>
      <c r="BA249" s="99" t="s">
        <v>85</v>
      </c>
      <c r="BB249" s="98" t="str">
        <f>_xlfn.IFNA(VLOOKUP(BA249,ACCESSORIES!F:J,5,FALSE),"N/A")</f>
        <v>N/A</v>
      </c>
      <c r="BC249" s="77">
        <v>38.095878905546847</v>
      </c>
      <c r="BD249" s="56">
        <v>21.141732283464599</v>
      </c>
      <c r="BE249" s="56">
        <v>21.141732283464599</v>
      </c>
      <c r="BF249" s="56">
        <v>11.929133858267701</v>
      </c>
      <c r="BG249" s="378">
        <f t="shared" si="25"/>
        <v>8.7375807000000152E-2</v>
      </c>
      <c r="BH249" s="80">
        <v>36</v>
      </c>
      <c r="BI249" s="114" t="s">
        <v>3532</v>
      </c>
      <c r="BJ249" s="50" t="s">
        <v>4050</v>
      </c>
      <c r="BK249" s="81" t="s">
        <v>4066</v>
      </c>
      <c r="BL249" s="81" t="s">
        <v>5512</v>
      </c>
      <c r="BM249" s="81" t="s">
        <v>5506</v>
      </c>
      <c r="BN249" s="81" t="s">
        <v>5507</v>
      </c>
      <c r="BO249" s="81" t="s">
        <v>5477</v>
      </c>
      <c r="BP249" s="81" t="s">
        <v>5504</v>
      </c>
      <c r="BQ249" s="81" t="s">
        <v>4068</v>
      </c>
      <c r="BR249" s="81"/>
      <c r="BS249" s="81"/>
      <c r="BT249" s="81"/>
      <c r="BU249" s="313" t="s">
        <v>6525</v>
      </c>
      <c r="BV249" s="377" t="s">
        <v>8489</v>
      </c>
      <c r="BW249" s="313" t="s">
        <v>6523</v>
      </c>
      <c r="BX249" s="377" t="s">
        <v>8490</v>
      </c>
      <c r="BY249" s="93" t="str">
        <f t="shared" si="26"/>
        <v>MR309 Grid, 18x9, 0mm Offset, 8x180, 130.81mm Centerbore, Matte Black</v>
      </c>
      <c r="BZ249" s="81" t="s">
        <v>3878</v>
      </c>
      <c r="CA249" s="81" t="s">
        <v>3879</v>
      </c>
      <c r="CB249" s="81" t="str">
        <f t="shared" si="27"/>
        <v>STREET (3XX)</v>
      </c>
    </row>
    <row r="250" spans="1:80" s="38" customFormat="1" ht="15" customHeight="1">
      <c r="A250" s="22">
        <f t="shared" si="21"/>
        <v>248</v>
      </c>
      <c r="B250" s="99" t="s">
        <v>84</v>
      </c>
      <c r="C250" s="99" t="s">
        <v>1072</v>
      </c>
      <c r="D250" s="99" t="s">
        <v>1120</v>
      </c>
      <c r="E250" s="91" t="str">
        <f>CONCATENATE(LEFT(D250,5),VLOOKUP(CONCATENATE(N250,"x",O250),'PART NUMBER GUIDE'!$B$9:$C$49,2,FALSE),VLOOKUP(CONCATENATE(P250, V250), 'PART NUMBER GUIDE'!$Q$6:$R$91, 2, FALSE),VLOOKUP(Y250,'PART NUMBER GUIDE'!$J$8:$K$43,2, FALSE),IF(U250="N/A",IF(ABS(S250)&lt;10,"0"&amp;ABS(S250),ABS(S250)),CONCATENATE(LEFT(U250,1),RIGHT(U250,1))), F250, G250)</f>
        <v>MR30989016518</v>
      </c>
      <c r="F250" s="90"/>
      <c r="G250" s="90"/>
      <c r="H250" s="79" t="s">
        <v>617</v>
      </c>
      <c r="I250" s="318">
        <v>42005</v>
      </c>
      <c r="J250" s="85" t="s">
        <v>1265</v>
      </c>
      <c r="K250" s="342">
        <v>369</v>
      </c>
      <c r="L250" s="92">
        <f t="shared" si="22"/>
        <v>369</v>
      </c>
      <c r="M250" s="344"/>
      <c r="N250" s="99">
        <v>18</v>
      </c>
      <c r="O250" s="8">
        <v>9</v>
      </c>
      <c r="P250" s="99" t="str">
        <f t="shared" si="23"/>
        <v>6x135</v>
      </c>
      <c r="Q250" s="3">
        <v>6</v>
      </c>
      <c r="R250" s="3">
        <v>135</v>
      </c>
      <c r="S250" s="3">
        <v>18</v>
      </c>
      <c r="T250" s="19">
        <v>5.75</v>
      </c>
      <c r="U250" s="100" t="s">
        <v>85</v>
      </c>
      <c r="V250" s="16">
        <v>94</v>
      </c>
      <c r="W250" s="8">
        <v>32.85</v>
      </c>
      <c r="X250" s="51">
        <v>2650</v>
      </c>
      <c r="Y250" s="78" t="s">
        <v>2294</v>
      </c>
      <c r="Z250" s="79" t="s">
        <v>2987</v>
      </c>
      <c r="AA250" s="51" t="str">
        <f t="shared" si="24"/>
        <v>18x9, 6x135, 18 OS</v>
      </c>
      <c r="AB250" s="80" t="s">
        <v>1593</v>
      </c>
      <c r="AC250" s="89">
        <f>_xlfn.IFNA(VLOOKUP(AB250,ACCESSORIES!F:J,5,FALSE),"N/A")</f>
        <v>33</v>
      </c>
      <c r="AD250" s="80" t="s">
        <v>85</v>
      </c>
      <c r="AE250" s="80" t="s">
        <v>85</v>
      </c>
      <c r="AF250" s="80" t="s">
        <v>3000</v>
      </c>
      <c r="AG250" s="80" t="s">
        <v>1938</v>
      </c>
      <c r="AH250" s="9">
        <f>_xlfn.IFNA(VLOOKUP(AG250,ACCESSORIES!F:J,5,FALSE),"N/A")</f>
        <v>1.1000000000000001</v>
      </c>
      <c r="AI250" s="3" t="s">
        <v>266</v>
      </c>
      <c r="AJ250" s="3" t="s">
        <v>85</v>
      </c>
      <c r="AK250" s="40" t="str">
        <f>_xlfn.IFNA(VLOOKUP(AJ250,ACCESSORIES!F:J,5,FALSE),"N/A")</f>
        <v>N/A</v>
      </c>
      <c r="AL250" s="99" t="s">
        <v>85</v>
      </c>
      <c r="AM250" s="99">
        <v>16.2</v>
      </c>
      <c r="AN250" s="99">
        <v>170</v>
      </c>
      <c r="AO250" s="25">
        <v>2.4</v>
      </c>
      <c r="AP250" s="25">
        <v>8.9</v>
      </c>
      <c r="AQ250" s="25">
        <v>27.6</v>
      </c>
      <c r="AR250" s="25">
        <v>36.299999999999997</v>
      </c>
      <c r="AS250" s="25">
        <v>217.8</v>
      </c>
      <c r="AT250" s="101">
        <v>209.6</v>
      </c>
      <c r="AU250" s="100">
        <v>88.2</v>
      </c>
      <c r="AV250" s="54">
        <v>52.7</v>
      </c>
      <c r="AW250" s="54">
        <v>75</v>
      </c>
      <c r="AX250" s="54">
        <v>42</v>
      </c>
      <c r="AY250" s="99" t="s">
        <v>85</v>
      </c>
      <c r="AZ250" s="98" t="str">
        <f>_xlfn.IFNA(VLOOKUP(AY250,ACCESSORIES!F:J,5,FALSE),"N/A")</f>
        <v>N/A</v>
      </c>
      <c r="BA250" s="99" t="s">
        <v>85</v>
      </c>
      <c r="BB250" s="98" t="str">
        <f>_xlfn.IFNA(VLOOKUP(BA250,ACCESSORIES!F:J,5,FALSE),"N/A")</f>
        <v>N/A</v>
      </c>
      <c r="BC250" s="77">
        <v>36.9053826897485</v>
      </c>
      <c r="BD250" s="56">
        <v>21.141732283464599</v>
      </c>
      <c r="BE250" s="56">
        <v>21.141732283464599</v>
      </c>
      <c r="BF250" s="56">
        <v>11.929133858267701</v>
      </c>
      <c r="BG250" s="378">
        <f t="shared" si="25"/>
        <v>8.7375807000000152E-2</v>
      </c>
      <c r="BH250" s="80">
        <v>36</v>
      </c>
      <c r="BI250" s="114" t="s">
        <v>3532</v>
      </c>
      <c r="BJ250" s="50" t="s">
        <v>4050</v>
      </c>
      <c r="BK250" s="81" t="s">
        <v>4066</v>
      </c>
      <c r="BL250" s="81" t="s">
        <v>5512</v>
      </c>
      <c r="BM250" s="81" t="s">
        <v>5506</v>
      </c>
      <c r="BN250" s="81" t="s">
        <v>5507</v>
      </c>
      <c r="BO250" s="81" t="s">
        <v>5477</v>
      </c>
      <c r="BP250" s="81" t="s">
        <v>5504</v>
      </c>
      <c r="BQ250" s="81" t="s">
        <v>4068</v>
      </c>
      <c r="BR250" s="81"/>
      <c r="BS250" s="81"/>
      <c r="BT250" s="81"/>
      <c r="BU250" s="313" t="s">
        <v>6524</v>
      </c>
      <c r="BV250" s="377" t="s">
        <v>8102</v>
      </c>
      <c r="BW250" s="313" t="s">
        <v>6522</v>
      </c>
      <c r="BX250" s="377" t="s">
        <v>8103</v>
      </c>
      <c r="BY250" s="93" t="str">
        <f t="shared" si="26"/>
        <v>MR309 Grid, 18x9, +18mm Offset, 6x135, 94mm Centerbore, Matte Black</v>
      </c>
      <c r="BZ250" s="81" t="s">
        <v>3878</v>
      </c>
      <c r="CA250" s="81" t="s">
        <v>3879</v>
      </c>
      <c r="CB250" s="81" t="str">
        <f t="shared" si="27"/>
        <v>STREET (3XX)</v>
      </c>
    </row>
    <row r="251" spans="1:80" s="38" customFormat="1" ht="15" customHeight="1">
      <c r="A251" s="22">
        <f t="shared" si="21"/>
        <v>249</v>
      </c>
      <c r="B251" s="99" t="s">
        <v>84</v>
      </c>
      <c r="C251" s="99" t="s">
        <v>1072</v>
      </c>
      <c r="D251" s="99" t="s">
        <v>1120</v>
      </c>
      <c r="E251" s="91" t="str">
        <f>CONCATENATE(LEFT(D251,5),VLOOKUP(CONCATENATE(N251,"x",O251),'PART NUMBER GUIDE'!$B$9:$C$49,2,FALSE),VLOOKUP(CONCATENATE(P251, V251), 'PART NUMBER GUIDE'!$Q$6:$R$91, 2, FALSE),VLOOKUP(Y251,'PART NUMBER GUIDE'!$J$8:$K$43,2, FALSE),IF(U251="N/A",IF(ABS(S251)&lt;10,"0"&amp;ABS(S251),ABS(S251)),CONCATENATE(LEFT(U251,1),RIGHT(U251,1))), F251, G251)</f>
        <v>MR30989016818</v>
      </c>
      <c r="F251" s="90"/>
      <c r="G251" s="90"/>
      <c r="H251" s="79" t="s">
        <v>618</v>
      </c>
      <c r="I251" s="318">
        <v>42005</v>
      </c>
      <c r="J251" s="85" t="s">
        <v>1265</v>
      </c>
      <c r="K251" s="342">
        <v>369</v>
      </c>
      <c r="L251" s="92">
        <f t="shared" si="22"/>
        <v>369</v>
      </c>
      <c r="M251" s="344"/>
      <c r="N251" s="99">
        <v>18</v>
      </c>
      <c r="O251" s="8">
        <v>9</v>
      </c>
      <c r="P251" s="99" t="str">
        <f t="shared" si="23"/>
        <v>6x135</v>
      </c>
      <c r="Q251" s="3">
        <v>6</v>
      </c>
      <c r="R251" s="3">
        <v>135</v>
      </c>
      <c r="S251" s="3">
        <v>18</v>
      </c>
      <c r="T251" s="19">
        <v>5.75</v>
      </c>
      <c r="U251" s="100" t="s">
        <v>85</v>
      </c>
      <c r="V251" s="16">
        <v>94</v>
      </c>
      <c r="W251" s="8">
        <v>32.74</v>
      </c>
      <c r="X251" s="51">
        <v>2650</v>
      </c>
      <c r="Y251" s="78" t="s">
        <v>5693</v>
      </c>
      <c r="Z251" s="78" t="s">
        <v>2992</v>
      </c>
      <c r="AA251" s="51" t="str">
        <f t="shared" si="24"/>
        <v>18x9, 6x135, 18 OS</v>
      </c>
      <c r="AB251" s="80" t="s">
        <v>1593</v>
      </c>
      <c r="AC251" s="89">
        <f>_xlfn.IFNA(VLOOKUP(AB251,ACCESSORIES!F:J,5,FALSE),"N/A")</f>
        <v>33</v>
      </c>
      <c r="AD251" s="80" t="s">
        <v>85</v>
      </c>
      <c r="AE251" s="80" t="s">
        <v>85</v>
      </c>
      <c r="AF251" s="80" t="s">
        <v>3000</v>
      </c>
      <c r="AG251" s="80" t="s">
        <v>1938</v>
      </c>
      <c r="AH251" s="9">
        <f>_xlfn.IFNA(VLOOKUP(AG251,ACCESSORIES!F:J,5,FALSE),"N/A")</f>
        <v>1.1000000000000001</v>
      </c>
      <c r="AI251" s="3" t="s">
        <v>266</v>
      </c>
      <c r="AJ251" s="3" t="s">
        <v>85</v>
      </c>
      <c r="AK251" s="40" t="str">
        <f>_xlfn.IFNA(VLOOKUP(AJ251,ACCESSORIES!F:J,5,FALSE),"N/A")</f>
        <v>N/A</v>
      </c>
      <c r="AL251" s="99" t="s">
        <v>85</v>
      </c>
      <c r="AM251" s="99">
        <v>16.2</v>
      </c>
      <c r="AN251" s="99">
        <v>170</v>
      </c>
      <c r="AO251" s="25">
        <v>2.4</v>
      </c>
      <c r="AP251" s="25">
        <v>8.9</v>
      </c>
      <c r="AQ251" s="25">
        <v>27.6</v>
      </c>
      <c r="AR251" s="25">
        <v>36.299999999999997</v>
      </c>
      <c r="AS251" s="25">
        <v>217.8</v>
      </c>
      <c r="AT251" s="101">
        <v>209.6</v>
      </c>
      <c r="AU251" s="100">
        <v>88.2</v>
      </c>
      <c r="AV251" s="54">
        <v>52.7</v>
      </c>
      <c r="AW251" s="54">
        <v>75</v>
      </c>
      <c r="AX251" s="54">
        <v>42</v>
      </c>
      <c r="AY251" s="99" t="s">
        <v>85</v>
      </c>
      <c r="AZ251" s="98" t="str">
        <f>_xlfn.IFNA(VLOOKUP(AY251,ACCESSORIES!F:J,5,FALSE),"N/A")</f>
        <v>N/A</v>
      </c>
      <c r="BA251" s="99" t="s">
        <v>85</v>
      </c>
      <c r="BB251" s="98" t="str">
        <f>_xlfn.IFNA(VLOOKUP(BA251,ACCESSORIES!F:J,5,FALSE),"N/A")</f>
        <v>N/A</v>
      </c>
      <c r="BC251" s="77">
        <v>36.9053826897485</v>
      </c>
      <c r="BD251" s="56">
        <v>21.141732283464599</v>
      </c>
      <c r="BE251" s="56">
        <v>21.141732283464599</v>
      </c>
      <c r="BF251" s="56">
        <v>11.929133858267701</v>
      </c>
      <c r="BG251" s="378">
        <f t="shared" si="25"/>
        <v>8.7375807000000152E-2</v>
      </c>
      <c r="BH251" s="80">
        <v>36</v>
      </c>
      <c r="BI251" s="114" t="s">
        <v>3532</v>
      </c>
      <c r="BJ251" s="50" t="s">
        <v>4050</v>
      </c>
      <c r="BK251" s="81" t="s">
        <v>4066</v>
      </c>
      <c r="BL251" s="81" t="s">
        <v>5512</v>
      </c>
      <c r="BM251" s="81" t="s">
        <v>5506</v>
      </c>
      <c r="BN251" s="81" t="s">
        <v>5507</v>
      </c>
      <c r="BO251" s="81" t="s">
        <v>5477</v>
      </c>
      <c r="BP251" s="81" t="s">
        <v>5504</v>
      </c>
      <c r="BQ251" s="81" t="s">
        <v>4068</v>
      </c>
      <c r="BR251" s="81"/>
      <c r="BS251" s="81"/>
      <c r="BT251" s="81"/>
      <c r="BU251" s="313" t="s">
        <v>6518</v>
      </c>
      <c r="BV251" s="377" t="s">
        <v>8459</v>
      </c>
      <c r="BW251" s="313" t="s">
        <v>6520</v>
      </c>
      <c r="BX251" s="377" t="s">
        <v>8460</v>
      </c>
      <c r="BY251" s="93" t="str">
        <f t="shared" si="26"/>
        <v>MR309 Grid, 18x9, +18mm Offset, 6x135, 94mm Centerbore, Titanium - Matte Black Lip</v>
      </c>
      <c r="BZ251" s="81" t="s">
        <v>3878</v>
      </c>
      <c r="CA251" s="81" t="s">
        <v>3879</v>
      </c>
      <c r="CB251" s="81" t="str">
        <f t="shared" si="27"/>
        <v>STREET (3XX)</v>
      </c>
    </row>
    <row r="252" spans="1:80" s="38" customFormat="1" ht="15" customHeight="1">
      <c r="A252" s="22">
        <f t="shared" si="21"/>
        <v>250</v>
      </c>
      <c r="B252" s="99" t="s">
        <v>84</v>
      </c>
      <c r="C252" s="99" t="s">
        <v>1072</v>
      </c>
      <c r="D252" s="99" t="s">
        <v>1120</v>
      </c>
      <c r="E252" s="91" t="str">
        <f>CONCATENATE(LEFT(D252,5),VLOOKUP(CONCATENATE(N252,"x",O252),'PART NUMBER GUIDE'!$B$9:$C$49,2,FALSE),VLOOKUP(CONCATENATE(P252, V252), 'PART NUMBER GUIDE'!$Q$6:$R$91, 2, FALSE),VLOOKUP(Y252,'PART NUMBER GUIDE'!$J$8:$K$43,2, FALSE),IF(U252="N/A",IF(ABS(S252)&lt;10,"0"&amp;ABS(S252),ABS(S252)),CONCATENATE(LEFT(U252,1),RIGHT(U252,1))), F252, G252)</f>
        <v>MR30989060518</v>
      </c>
      <c r="F252" s="90"/>
      <c r="G252" s="90"/>
      <c r="H252" s="79" t="s">
        <v>621</v>
      </c>
      <c r="I252" s="318">
        <v>42005</v>
      </c>
      <c r="J252" s="85" t="s">
        <v>1265</v>
      </c>
      <c r="K252" s="342">
        <v>369</v>
      </c>
      <c r="L252" s="92">
        <f t="shared" si="22"/>
        <v>369</v>
      </c>
      <c r="M252" s="344"/>
      <c r="N252" s="99">
        <v>18</v>
      </c>
      <c r="O252" s="8">
        <v>9</v>
      </c>
      <c r="P252" s="99" t="str">
        <f t="shared" si="23"/>
        <v>6x5.5</v>
      </c>
      <c r="Q252" s="3">
        <v>6</v>
      </c>
      <c r="R252" s="3">
        <v>5.5</v>
      </c>
      <c r="S252" s="3">
        <v>18</v>
      </c>
      <c r="T252" s="19">
        <v>5.75</v>
      </c>
      <c r="U252" s="100" t="s">
        <v>85</v>
      </c>
      <c r="V252" s="16">
        <v>108</v>
      </c>
      <c r="W252" s="8">
        <v>31.94</v>
      </c>
      <c r="X252" s="51">
        <v>2650</v>
      </c>
      <c r="Y252" s="78" t="s">
        <v>2294</v>
      </c>
      <c r="Z252" s="79" t="s">
        <v>2987</v>
      </c>
      <c r="AA252" s="51" t="str">
        <f t="shared" si="24"/>
        <v>18x9, 6x5.5, 18 OS</v>
      </c>
      <c r="AB252" s="80" t="s">
        <v>1597</v>
      </c>
      <c r="AC252" s="89">
        <f>_xlfn.IFNA(VLOOKUP(AB252,ACCESSORIES!F:J,5,FALSE),"N/A")</f>
        <v>33</v>
      </c>
      <c r="AD252" s="80" t="s">
        <v>85</v>
      </c>
      <c r="AE252" s="80" t="s">
        <v>85</v>
      </c>
      <c r="AF252" s="99" t="s">
        <v>3001</v>
      </c>
      <c r="AG252" s="80" t="s">
        <v>1938</v>
      </c>
      <c r="AH252" s="9">
        <f>_xlfn.IFNA(VLOOKUP(AG252,ACCESSORIES!F:J,5,FALSE),"N/A")</f>
        <v>1.1000000000000001</v>
      </c>
      <c r="AI252" s="3" t="s">
        <v>266</v>
      </c>
      <c r="AJ252" s="3" t="s">
        <v>85</v>
      </c>
      <c r="AK252" s="40" t="str">
        <f>_xlfn.IFNA(VLOOKUP(AJ252,ACCESSORIES!F:J,5,FALSE),"N/A")</f>
        <v>N/A</v>
      </c>
      <c r="AL252" s="99" t="s">
        <v>85</v>
      </c>
      <c r="AM252" s="99">
        <v>16.2</v>
      </c>
      <c r="AN252" s="99">
        <v>170</v>
      </c>
      <c r="AO252" s="25">
        <v>2.4</v>
      </c>
      <c r="AP252" s="25">
        <v>8.9</v>
      </c>
      <c r="AQ252" s="25">
        <v>27.6</v>
      </c>
      <c r="AR252" s="25">
        <v>36.299999999999997</v>
      </c>
      <c r="AS252" s="25">
        <v>217.8</v>
      </c>
      <c r="AT252" s="101">
        <v>209.6</v>
      </c>
      <c r="AU252" s="100">
        <v>107</v>
      </c>
      <c r="AV252" s="54">
        <v>41</v>
      </c>
      <c r="AW252" s="54">
        <v>74</v>
      </c>
      <c r="AX252" s="54">
        <v>42</v>
      </c>
      <c r="AY252" s="99" t="s">
        <v>85</v>
      </c>
      <c r="AZ252" s="98" t="str">
        <f>_xlfn.IFNA(VLOOKUP(AY252,ACCESSORIES!F:J,5,FALSE),"N/A")</f>
        <v>N/A</v>
      </c>
      <c r="BA252" s="99" t="s">
        <v>85</v>
      </c>
      <c r="BB252" s="98" t="str">
        <f>_xlfn.IFNA(VLOOKUP(BA252,ACCESSORIES!F:J,5,FALSE),"N/A")</f>
        <v>N/A</v>
      </c>
      <c r="BC252" s="77">
        <v>36.236647161121049</v>
      </c>
      <c r="BD252" s="56">
        <v>21.141732283464599</v>
      </c>
      <c r="BE252" s="56">
        <v>21.141732283464599</v>
      </c>
      <c r="BF252" s="56">
        <v>11.929133858267701</v>
      </c>
      <c r="BG252" s="378">
        <f t="shared" si="25"/>
        <v>8.7375807000000152E-2</v>
      </c>
      <c r="BH252" s="80">
        <v>36</v>
      </c>
      <c r="BI252" s="114" t="s">
        <v>3532</v>
      </c>
      <c r="BJ252" s="50" t="s">
        <v>4050</v>
      </c>
      <c r="BK252" s="81" t="s">
        <v>4066</v>
      </c>
      <c r="BL252" s="81" t="s">
        <v>5512</v>
      </c>
      <c r="BM252" s="81" t="s">
        <v>5506</v>
      </c>
      <c r="BN252" s="81" t="s">
        <v>5507</v>
      </c>
      <c r="BO252" s="81" t="s">
        <v>5477</v>
      </c>
      <c r="BP252" s="81" t="s">
        <v>5504</v>
      </c>
      <c r="BQ252" s="81" t="s">
        <v>4068</v>
      </c>
      <c r="BR252" s="81"/>
      <c r="BS252" s="81"/>
      <c r="BT252" s="81"/>
      <c r="BU252" s="313" t="s">
        <v>6524</v>
      </c>
      <c r="BV252" s="377" t="s">
        <v>8102</v>
      </c>
      <c r="BW252" s="313" t="s">
        <v>6522</v>
      </c>
      <c r="BX252" s="377" t="s">
        <v>8103</v>
      </c>
      <c r="BY252" s="93" t="str">
        <f t="shared" si="26"/>
        <v>MR309 Grid, 18x9, +18mm Offset, 6x5.5, 108mm Centerbore, Matte Black</v>
      </c>
      <c r="BZ252" s="81" t="s">
        <v>3878</v>
      </c>
      <c r="CA252" s="81" t="s">
        <v>3879</v>
      </c>
      <c r="CB252" s="81" t="str">
        <f t="shared" si="27"/>
        <v>STREET (3XX)</v>
      </c>
    </row>
    <row r="253" spans="1:80" s="38" customFormat="1" ht="15" customHeight="1">
      <c r="A253" s="22">
        <f t="shared" si="21"/>
        <v>251</v>
      </c>
      <c r="B253" s="99" t="s">
        <v>84</v>
      </c>
      <c r="C253" s="99" t="s">
        <v>1072</v>
      </c>
      <c r="D253" s="99" t="s">
        <v>1120</v>
      </c>
      <c r="E253" s="91" t="str">
        <f>CONCATENATE(LEFT(D253,5),VLOOKUP(CONCATENATE(N253,"x",O253),'PART NUMBER GUIDE'!$B$9:$C$49,2,FALSE),VLOOKUP(CONCATENATE(P253, V253), 'PART NUMBER GUIDE'!$Q$6:$R$91, 2, FALSE),VLOOKUP(Y253,'PART NUMBER GUIDE'!$J$8:$K$43,2, FALSE),IF(U253="N/A",IF(ABS(S253)&lt;10,"0"&amp;ABS(S253),ABS(S253)),CONCATENATE(LEFT(U253,1),RIGHT(U253,1))), F253, G253)</f>
        <v>MR30989080518</v>
      </c>
      <c r="F253" s="90"/>
      <c r="G253" s="90"/>
      <c r="H253" s="79" t="s">
        <v>623</v>
      </c>
      <c r="I253" s="318">
        <v>42005</v>
      </c>
      <c r="J253" s="85" t="s">
        <v>1265</v>
      </c>
      <c r="K253" s="342">
        <v>369</v>
      </c>
      <c r="L253" s="92">
        <f t="shared" si="22"/>
        <v>369</v>
      </c>
      <c r="M253" s="344"/>
      <c r="N253" s="99">
        <v>18</v>
      </c>
      <c r="O253" s="8">
        <v>9</v>
      </c>
      <c r="P253" s="99" t="str">
        <f t="shared" si="23"/>
        <v>8x6.5</v>
      </c>
      <c r="Q253" s="3">
        <v>8</v>
      </c>
      <c r="R253" s="3">
        <v>6.5</v>
      </c>
      <c r="S253" s="3">
        <v>18</v>
      </c>
      <c r="T253" s="19">
        <v>5.75</v>
      </c>
      <c r="U253" s="100" t="s">
        <v>85</v>
      </c>
      <c r="V253" s="16">
        <v>130.81</v>
      </c>
      <c r="W253" s="8">
        <v>31.86</v>
      </c>
      <c r="X253" s="51">
        <v>3640</v>
      </c>
      <c r="Y253" s="78" t="s">
        <v>2294</v>
      </c>
      <c r="Z253" s="79" t="s">
        <v>2987</v>
      </c>
      <c r="AA253" s="51" t="str">
        <f t="shared" si="24"/>
        <v>18x9, 8x6.5, 18 OS</v>
      </c>
      <c r="AB253" s="80" t="s">
        <v>1603</v>
      </c>
      <c r="AC253" s="89">
        <f>_xlfn.IFNA(VLOOKUP(AB253,ACCESSORIES!F:J,5,FALSE),"N/A")</f>
        <v>33</v>
      </c>
      <c r="AD253" s="80" t="s">
        <v>85</v>
      </c>
      <c r="AE253" s="80" t="s">
        <v>85</v>
      </c>
      <c r="AF253" s="3" t="s">
        <v>3005</v>
      </c>
      <c r="AG253" s="80" t="s">
        <v>1938</v>
      </c>
      <c r="AH253" s="9">
        <f>_xlfn.IFNA(VLOOKUP(AG253,ACCESSORIES!F:J,5,FALSE),"N/A")</f>
        <v>1.1000000000000001</v>
      </c>
      <c r="AI253" s="3" t="s">
        <v>266</v>
      </c>
      <c r="AJ253" s="3" t="s">
        <v>85</v>
      </c>
      <c r="AK253" s="40" t="str">
        <f>_xlfn.IFNA(VLOOKUP(AJ253,ACCESSORIES!F:J,5,FALSE),"N/A")</f>
        <v>N/A</v>
      </c>
      <c r="AL253" s="99" t="s">
        <v>85</v>
      </c>
      <c r="AM253" s="99">
        <v>16.2</v>
      </c>
      <c r="AN253" s="99">
        <v>200</v>
      </c>
      <c r="AO253" s="25">
        <v>0</v>
      </c>
      <c r="AP253" s="25">
        <v>0</v>
      </c>
      <c r="AQ253" s="25">
        <v>23.5</v>
      </c>
      <c r="AR253" s="25">
        <v>36.299999999999997</v>
      </c>
      <c r="AS253" s="25">
        <v>217.6</v>
      </c>
      <c r="AT253" s="101">
        <v>209.4</v>
      </c>
      <c r="AU253" s="100">
        <v>123</v>
      </c>
      <c r="AV253" s="54">
        <v>89.5</v>
      </c>
      <c r="AW253" s="54">
        <v>89.5</v>
      </c>
      <c r="AX253" s="54">
        <v>42</v>
      </c>
      <c r="AY253" s="99" t="s">
        <v>85</v>
      </c>
      <c r="AZ253" s="98" t="str">
        <f>_xlfn.IFNA(VLOOKUP(AY253,ACCESSORIES!F:J,5,FALSE),"N/A")</f>
        <v>N/A</v>
      </c>
      <c r="BA253" s="99" t="s">
        <v>85</v>
      </c>
      <c r="BB253" s="98" t="str">
        <f>_xlfn.IFNA(VLOOKUP(BA253,ACCESSORIES!F:J,5,FALSE),"N/A")</f>
        <v>N/A</v>
      </c>
      <c r="BC253" s="77">
        <v>36.236647161121049</v>
      </c>
      <c r="BD253" s="56">
        <v>21.141732283464599</v>
      </c>
      <c r="BE253" s="56">
        <v>21.141732283464599</v>
      </c>
      <c r="BF253" s="56">
        <v>11.929133858267701</v>
      </c>
      <c r="BG253" s="378">
        <f t="shared" si="25"/>
        <v>8.7375807000000152E-2</v>
      </c>
      <c r="BH253" s="80">
        <v>36</v>
      </c>
      <c r="BI253" s="114" t="s">
        <v>3532</v>
      </c>
      <c r="BJ253" s="50" t="s">
        <v>4050</v>
      </c>
      <c r="BK253" s="81" t="s">
        <v>4066</v>
      </c>
      <c r="BL253" s="81" t="s">
        <v>5512</v>
      </c>
      <c r="BM253" s="81" t="s">
        <v>5506</v>
      </c>
      <c r="BN253" s="81" t="s">
        <v>5507</v>
      </c>
      <c r="BO253" s="81" t="s">
        <v>5477</v>
      </c>
      <c r="BP253" s="81" t="s">
        <v>5504</v>
      </c>
      <c r="BQ253" s="81" t="s">
        <v>4068</v>
      </c>
      <c r="BR253" s="81"/>
      <c r="BS253" s="81"/>
      <c r="BT253" s="81"/>
      <c r="BU253" s="313" t="s">
        <v>6525</v>
      </c>
      <c r="BV253" s="377" t="s">
        <v>8489</v>
      </c>
      <c r="BW253" s="313" t="s">
        <v>6523</v>
      </c>
      <c r="BX253" s="377" t="s">
        <v>8490</v>
      </c>
      <c r="BY253" s="93" t="str">
        <f t="shared" si="26"/>
        <v>MR309 Grid, 18x9, +18mm Offset, 8x6.5, 130.81mm Centerbore, Matte Black</v>
      </c>
      <c r="BZ253" s="81" t="s">
        <v>3878</v>
      </c>
      <c r="CA253" s="81" t="s">
        <v>3879</v>
      </c>
      <c r="CB253" s="81" t="str">
        <f t="shared" si="27"/>
        <v>STREET (3XX)</v>
      </c>
    </row>
    <row r="254" spans="1:80" s="38" customFormat="1" ht="15" customHeight="1">
      <c r="A254" s="22">
        <f t="shared" si="21"/>
        <v>252</v>
      </c>
      <c r="B254" s="99" t="s">
        <v>84</v>
      </c>
      <c r="C254" s="99" t="s">
        <v>1072</v>
      </c>
      <c r="D254" s="99" t="s">
        <v>1120</v>
      </c>
      <c r="E254" s="91" t="str">
        <f>CONCATENATE(LEFT(D254,5),VLOOKUP(CONCATENATE(N254,"x",O254),'PART NUMBER GUIDE'!$B$9:$C$49,2,FALSE),VLOOKUP(CONCATENATE(P254, V254), 'PART NUMBER GUIDE'!$Q$6:$R$91, 2, FALSE),VLOOKUP(Y254,'PART NUMBER GUIDE'!$J$8:$K$43,2, FALSE),IF(U254="N/A",IF(ABS(S254)&lt;10,"0"&amp;ABS(S254),ABS(S254)),CONCATENATE(LEFT(U254,1),RIGHT(U254,1))), F254, G254)</f>
        <v>MR30989080818</v>
      </c>
      <c r="F254" s="90"/>
      <c r="G254" s="90"/>
      <c r="H254" s="79" t="s">
        <v>624</v>
      </c>
      <c r="I254" s="318">
        <v>42005</v>
      </c>
      <c r="J254" s="85" t="s">
        <v>1265</v>
      </c>
      <c r="K254" s="342">
        <v>369</v>
      </c>
      <c r="L254" s="92">
        <f t="shared" si="22"/>
        <v>369</v>
      </c>
      <c r="M254" s="344"/>
      <c r="N254" s="99">
        <v>18</v>
      </c>
      <c r="O254" s="8">
        <v>9</v>
      </c>
      <c r="P254" s="99" t="str">
        <f t="shared" si="23"/>
        <v>8x6.5</v>
      </c>
      <c r="Q254" s="3">
        <v>8</v>
      </c>
      <c r="R254" s="3">
        <v>6.5</v>
      </c>
      <c r="S254" s="3">
        <v>18</v>
      </c>
      <c r="T254" s="19">
        <v>5.75</v>
      </c>
      <c r="U254" s="100" t="s">
        <v>85</v>
      </c>
      <c r="V254" s="16">
        <v>130.81</v>
      </c>
      <c r="W254" s="8">
        <v>31.37</v>
      </c>
      <c r="X254" s="51">
        <v>3640</v>
      </c>
      <c r="Y254" s="78" t="s">
        <v>5693</v>
      </c>
      <c r="Z254" s="78" t="s">
        <v>2992</v>
      </c>
      <c r="AA254" s="51" t="str">
        <f t="shared" si="24"/>
        <v>18x9, 8x6.5, 18 OS</v>
      </c>
      <c r="AB254" s="80" t="s">
        <v>1603</v>
      </c>
      <c r="AC254" s="89">
        <f>_xlfn.IFNA(VLOOKUP(AB254,ACCESSORIES!F:J,5,FALSE),"N/A")</f>
        <v>33</v>
      </c>
      <c r="AD254" s="80" t="s">
        <v>85</v>
      </c>
      <c r="AE254" s="80" t="s">
        <v>85</v>
      </c>
      <c r="AF254" s="3" t="s">
        <v>3005</v>
      </c>
      <c r="AG254" s="80" t="s">
        <v>1938</v>
      </c>
      <c r="AH254" s="9">
        <f>_xlfn.IFNA(VLOOKUP(AG254,ACCESSORIES!F:J,5,FALSE),"N/A")</f>
        <v>1.1000000000000001</v>
      </c>
      <c r="AI254" s="3" t="s">
        <v>266</v>
      </c>
      <c r="AJ254" s="3" t="s">
        <v>85</v>
      </c>
      <c r="AK254" s="40" t="str">
        <f>_xlfn.IFNA(VLOOKUP(AJ254,ACCESSORIES!F:J,5,FALSE),"N/A")</f>
        <v>N/A</v>
      </c>
      <c r="AL254" s="99" t="s">
        <v>85</v>
      </c>
      <c r="AM254" s="99">
        <v>16.2</v>
      </c>
      <c r="AN254" s="99">
        <v>200</v>
      </c>
      <c r="AO254" s="25">
        <v>0</v>
      </c>
      <c r="AP254" s="25">
        <v>0</v>
      </c>
      <c r="AQ254" s="25">
        <v>23.5</v>
      </c>
      <c r="AR254" s="25">
        <v>36.299999999999997</v>
      </c>
      <c r="AS254" s="25">
        <v>217.6</v>
      </c>
      <c r="AT254" s="101">
        <v>209.4</v>
      </c>
      <c r="AU254" s="100">
        <v>123</v>
      </c>
      <c r="AV254" s="54">
        <v>89.5</v>
      </c>
      <c r="AW254" s="54">
        <v>89.5</v>
      </c>
      <c r="AX254" s="54">
        <v>42</v>
      </c>
      <c r="AY254" s="99" t="s">
        <v>85</v>
      </c>
      <c r="AZ254" s="98" t="str">
        <f>_xlfn.IFNA(VLOOKUP(AY254,ACCESSORIES!F:J,5,FALSE),"N/A")</f>
        <v>N/A</v>
      </c>
      <c r="BA254" s="99" t="s">
        <v>85</v>
      </c>
      <c r="BB254" s="98" t="str">
        <f>_xlfn.IFNA(VLOOKUP(BA254,ACCESSORIES!F:J,5,FALSE),"N/A")</f>
        <v>N/A</v>
      </c>
      <c r="BC254" s="77">
        <v>36.6</v>
      </c>
      <c r="BD254" s="56">
        <v>21.141732283464599</v>
      </c>
      <c r="BE254" s="56">
        <v>21.141732283464599</v>
      </c>
      <c r="BF254" s="56">
        <v>11.929133858267701</v>
      </c>
      <c r="BG254" s="378">
        <f t="shared" si="25"/>
        <v>8.7375807000000152E-2</v>
      </c>
      <c r="BH254" s="80">
        <v>36</v>
      </c>
      <c r="BI254" s="114" t="s">
        <v>3532</v>
      </c>
      <c r="BJ254" s="50" t="s">
        <v>4050</v>
      </c>
      <c r="BK254" s="81" t="s">
        <v>4066</v>
      </c>
      <c r="BL254" s="81" t="s">
        <v>5512</v>
      </c>
      <c r="BM254" s="81" t="s">
        <v>5506</v>
      </c>
      <c r="BN254" s="81" t="s">
        <v>5507</v>
      </c>
      <c r="BO254" s="81" t="s">
        <v>5477</v>
      </c>
      <c r="BP254" s="81" t="s">
        <v>5504</v>
      </c>
      <c r="BQ254" s="81" t="s">
        <v>4068</v>
      </c>
      <c r="BR254" s="81"/>
      <c r="BS254" s="81"/>
      <c r="BT254" s="81"/>
      <c r="BU254" s="313" t="s">
        <v>6514</v>
      </c>
      <c r="BV254" s="377" t="s">
        <v>8290</v>
      </c>
      <c r="BW254" s="313" t="s">
        <v>6521</v>
      </c>
      <c r="BX254" s="377" t="s">
        <v>8291</v>
      </c>
      <c r="BY254" s="93" t="str">
        <f t="shared" si="26"/>
        <v>MR309 Grid, 18x9, +18mm Offset, 8x6.5, 130.81mm Centerbore, Titanium - Matte Black Lip</v>
      </c>
      <c r="BZ254" s="81" t="s">
        <v>3878</v>
      </c>
      <c r="CA254" s="81" t="s">
        <v>3879</v>
      </c>
      <c r="CB254" s="81" t="str">
        <f t="shared" si="27"/>
        <v>STREET (3XX)</v>
      </c>
    </row>
    <row r="255" spans="1:80" s="38" customFormat="1" ht="15" customHeight="1">
      <c r="A255" s="22">
        <f t="shared" si="21"/>
        <v>253</v>
      </c>
      <c r="B255" s="99" t="s">
        <v>84</v>
      </c>
      <c r="C255" s="99" t="s">
        <v>1072</v>
      </c>
      <c r="D255" s="99" t="s">
        <v>1120</v>
      </c>
      <c r="E255" s="91" t="str">
        <f>CONCATENATE(LEFT(D255,5),VLOOKUP(CONCATENATE(N255,"x",O255),'PART NUMBER GUIDE'!$B$9:$C$49,2,FALSE),VLOOKUP(CONCATENATE(P255, V255), 'PART NUMBER GUIDE'!$Q$6:$R$91, 2, FALSE),VLOOKUP(Y255,'PART NUMBER GUIDE'!$J$8:$K$43,2, FALSE),IF(U255="N/A",IF(ABS(S255)&lt;10,"0"&amp;ABS(S255),ABS(S255)),CONCATENATE(LEFT(U255,1),RIGHT(U255,1))), F255, G255)</f>
        <v>MR30989087818</v>
      </c>
      <c r="F255" s="90"/>
      <c r="G255" s="90"/>
      <c r="H255" s="79" t="s">
        <v>626</v>
      </c>
      <c r="I255" s="318">
        <v>42005</v>
      </c>
      <c r="J255" s="85" t="s">
        <v>1265</v>
      </c>
      <c r="K255" s="342">
        <v>369</v>
      </c>
      <c r="L255" s="92">
        <f t="shared" si="22"/>
        <v>369</v>
      </c>
      <c r="M255" s="344"/>
      <c r="N255" s="99">
        <v>18</v>
      </c>
      <c r="O255" s="8">
        <v>9</v>
      </c>
      <c r="P255" s="99" t="str">
        <f t="shared" si="23"/>
        <v>8x170</v>
      </c>
      <c r="Q255" s="3">
        <v>8</v>
      </c>
      <c r="R255" s="3">
        <v>170</v>
      </c>
      <c r="S255" s="3">
        <v>18</v>
      </c>
      <c r="T255" s="19">
        <v>5.75</v>
      </c>
      <c r="U255" s="100" t="s">
        <v>85</v>
      </c>
      <c r="V255" s="16">
        <v>130.81</v>
      </c>
      <c r="W255" s="8">
        <v>32.83</v>
      </c>
      <c r="X255" s="51">
        <v>3640</v>
      </c>
      <c r="Y255" s="78" t="s">
        <v>5693</v>
      </c>
      <c r="Z255" s="78" t="s">
        <v>2992</v>
      </c>
      <c r="AA255" s="51" t="str">
        <f t="shared" si="24"/>
        <v>18x9, 8x170, 18 OS</v>
      </c>
      <c r="AB255" s="80" t="s">
        <v>1851</v>
      </c>
      <c r="AC255" s="89">
        <f>_xlfn.IFNA(VLOOKUP(AB255,ACCESSORIES!F:J,5,FALSE),"N/A")</f>
        <v>33</v>
      </c>
      <c r="AD255" s="80" t="s">
        <v>85</v>
      </c>
      <c r="AE255" s="80" t="s">
        <v>85</v>
      </c>
      <c r="AF255" s="3" t="s">
        <v>3005</v>
      </c>
      <c r="AG255" s="80" t="s">
        <v>1938</v>
      </c>
      <c r="AH255" s="9">
        <f>_xlfn.IFNA(VLOOKUP(AG255,ACCESSORIES!F:J,5,FALSE),"N/A")</f>
        <v>1.1000000000000001</v>
      </c>
      <c r="AI255" s="3" t="s">
        <v>266</v>
      </c>
      <c r="AJ255" s="3" t="s">
        <v>85</v>
      </c>
      <c r="AK255" s="40" t="str">
        <f>_xlfn.IFNA(VLOOKUP(AJ255,ACCESSORIES!F:J,5,FALSE),"N/A")</f>
        <v>N/A</v>
      </c>
      <c r="AL255" s="99" t="s">
        <v>85</v>
      </c>
      <c r="AM255" s="99">
        <v>16.2</v>
      </c>
      <c r="AN255" s="99">
        <v>200</v>
      </c>
      <c r="AO255" s="25">
        <v>0</v>
      </c>
      <c r="AP255" s="25">
        <v>0</v>
      </c>
      <c r="AQ255" s="25">
        <v>23.5</v>
      </c>
      <c r="AR255" s="25">
        <v>36.299999999999997</v>
      </c>
      <c r="AS255" s="25">
        <v>217.6</v>
      </c>
      <c r="AT255" s="101">
        <v>209.4</v>
      </c>
      <c r="AU255" s="100">
        <v>128</v>
      </c>
      <c r="AV255" s="54">
        <v>97.7</v>
      </c>
      <c r="AW255" s="54">
        <v>107</v>
      </c>
      <c r="AX255" s="54">
        <v>42</v>
      </c>
      <c r="AY255" s="99" t="s">
        <v>85</v>
      </c>
      <c r="AZ255" s="98" t="str">
        <f>_xlfn.IFNA(VLOOKUP(AY255,ACCESSORIES!F:J,5,FALSE),"N/A")</f>
        <v>N/A</v>
      </c>
      <c r="BA255" s="99" t="s">
        <v>85</v>
      </c>
      <c r="BB255" s="98" t="str">
        <f>_xlfn.IFNA(VLOOKUP(BA255,ACCESSORIES!F:J,5,FALSE),"N/A")</f>
        <v>N/A</v>
      </c>
      <c r="BC255" s="77">
        <v>37.50063079764768</v>
      </c>
      <c r="BD255" s="56">
        <v>21.141732283464599</v>
      </c>
      <c r="BE255" s="56">
        <v>21.141732283464599</v>
      </c>
      <c r="BF255" s="56">
        <v>11.929133858267701</v>
      </c>
      <c r="BG255" s="378">
        <f t="shared" si="25"/>
        <v>8.7375807000000152E-2</v>
      </c>
      <c r="BH255" s="80">
        <v>36</v>
      </c>
      <c r="BI255" s="114" t="s">
        <v>3532</v>
      </c>
      <c r="BJ255" s="50" t="s">
        <v>4050</v>
      </c>
      <c r="BK255" s="81" t="s">
        <v>4066</v>
      </c>
      <c r="BL255" s="81" t="s">
        <v>5512</v>
      </c>
      <c r="BM255" s="81" t="s">
        <v>5506</v>
      </c>
      <c r="BN255" s="81" t="s">
        <v>5507</v>
      </c>
      <c r="BO255" s="81" t="s">
        <v>5477</v>
      </c>
      <c r="BP255" s="81" t="s">
        <v>5504</v>
      </c>
      <c r="BQ255" s="81" t="s">
        <v>4068</v>
      </c>
      <c r="BR255" s="81"/>
      <c r="BS255" s="81"/>
      <c r="BT255" s="81"/>
      <c r="BU255" s="313" t="s">
        <v>6514</v>
      </c>
      <c r="BV255" s="377" t="s">
        <v>8290</v>
      </c>
      <c r="BW255" s="313" t="s">
        <v>6521</v>
      </c>
      <c r="BX255" s="377" t="s">
        <v>8291</v>
      </c>
      <c r="BY255" s="93" t="str">
        <f t="shared" si="26"/>
        <v>MR309 Grid, 18x9, +18mm Offset, 8x170, 130.81mm Centerbore, Titanium - Matte Black Lip</v>
      </c>
      <c r="BZ255" s="81" t="s">
        <v>3878</v>
      </c>
      <c r="CA255" s="81" t="s">
        <v>3879</v>
      </c>
      <c r="CB255" s="81" t="str">
        <f t="shared" si="27"/>
        <v>STREET (3XX)</v>
      </c>
    </row>
    <row r="256" spans="1:80" s="38" customFormat="1" ht="15" customHeight="1">
      <c r="A256" s="22">
        <f t="shared" si="21"/>
        <v>254</v>
      </c>
      <c r="B256" s="99" t="s">
        <v>84</v>
      </c>
      <c r="C256" s="99" t="s">
        <v>1072</v>
      </c>
      <c r="D256" s="99" t="s">
        <v>1120</v>
      </c>
      <c r="E256" s="91" t="str">
        <f>CONCATENATE(LEFT(D256,5),VLOOKUP(CONCATENATE(N256,"x",O256),'PART NUMBER GUIDE'!$B$9:$C$49,2,FALSE),VLOOKUP(CONCATENATE(P256, V256), 'PART NUMBER GUIDE'!$Q$6:$R$91, 2, FALSE),VLOOKUP(Y256,'PART NUMBER GUIDE'!$J$8:$K$43,2, FALSE),IF(U256="N/A",IF(ABS(S256)&lt;10,"0"&amp;ABS(S256),ABS(S256)),CONCATENATE(LEFT(U256,1),RIGHT(U256,1))), F256, G256)</f>
        <v>MR30989088518</v>
      </c>
      <c r="F256" s="90"/>
      <c r="G256" s="90"/>
      <c r="H256" s="79" t="s">
        <v>627</v>
      </c>
      <c r="I256" s="318">
        <v>42005</v>
      </c>
      <c r="J256" s="85" t="s">
        <v>1265</v>
      </c>
      <c r="K256" s="342">
        <v>369</v>
      </c>
      <c r="L256" s="92">
        <f t="shared" si="22"/>
        <v>369</v>
      </c>
      <c r="M256" s="344"/>
      <c r="N256" s="99">
        <v>18</v>
      </c>
      <c r="O256" s="8">
        <v>9</v>
      </c>
      <c r="P256" s="99" t="str">
        <f t="shared" si="23"/>
        <v>8x180</v>
      </c>
      <c r="Q256" s="3">
        <v>8</v>
      </c>
      <c r="R256" s="3">
        <v>180</v>
      </c>
      <c r="S256" s="3">
        <v>18</v>
      </c>
      <c r="T256" s="19">
        <v>5.75</v>
      </c>
      <c r="U256" s="100" t="s">
        <v>85</v>
      </c>
      <c r="V256" s="16">
        <v>130.81</v>
      </c>
      <c r="W256" s="8">
        <v>32.5</v>
      </c>
      <c r="X256" s="51">
        <v>3640</v>
      </c>
      <c r="Y256" s="78" t="s">
        <v>2294</v>
      </c>
      <c r="Z256" s="79" t="s">
        <v>2987</v>
      </c>
      <c r="AA256" s="51" t="str">
        <f t="shared" si="24"/>
        <v>18x9, 8x180, 18 OS</v>
      </c>
      <c r="AB256" s="80" t="s">
        <v>1603</v>
      </c>
      <c r="AC256" s="89">
        <f>_xlfn.IFNA(VLOOKUP(AB256,ACCESSORIES!F:J,5,FALSE),"N/A")</f>
        <v>33</v>
      </c>
      <c r="AD256" s="80" t="s">
        <v>85</v>
      </c>
      <c r="AE256" s="80" t="s">
        <v>85</v>
      </c>
      <c r="AF256" s="3" t="s">
        <v>3005</v>
      </c>
      <c r="AG256" s="80" t="s">
        <v>1938</v>
      </c>
      <c r="AH256" s="9">
        <f>_xlfn.IFNA(VLOOKUP(AG256,ACCESSORIES!F:J,5,FALSE),"N/A")</f>
        <v>1.1000000000000001</v>
      </c>
      <c r="AI256" s="3" t="s">
        <v>266</v>
      </c>
      <c r="AJ256" s="3" t="s">
        <v>85</v>
      </c>
      <c r="AK256" s="40" t="str">
        <f>_xlfn.IFNA(VLOOKUP(AJ256,ACCESSORIES!F:J,5,FALSE),"N/A")</f>
        <v>N/A</v>
      </c>
      <c r="AL256" s="99" t="s">
        <v>85</v>
      </c>
      <c r="AM256" s="99">
        <v>16.2</v>
      </c>
      <c r="AN256" s="99">
        <v>208</v>
      </c>
      <c r="AO256" s="25">
        <v>0</v>
      </c>
      <c r="AP256" s="25">
        <v>0</v>
      </c>
      <c r="AQ256" s="25">
        <v>21.4</v>
      </c>
      <c r="AR256" s="25">
        <v>36.299999999999997</v>
      </c>
      <c r="AS256" s="25">
        <v>217.6</v>
      </c>
      <c r="AT256" s="101">
        <v>209.4</v>
      </c>
      <c r="AU256" s="100">
        <v>123</v>
      </c>
      <c r="AV256" s="54">
        <v>89.5</v>
      </c>
      <c r="AW256" s="54">
        <v>89.5</v>
      </c>
      <c r="AX256" s="54">
        <v>42</v>
      </c>
      <c r="AY256" s="99" t="s">
        <v>85</v>
      </c>
      <c r="AZ256" s="98" t="str">
        <f>_xlfn.IFNA(VLOOKUP(AY256,ACCESSORIES!F:J,5,FALSE),"N/A")</f>
        <v>N/A</v>
      </c>
      <c r="BA256" s="99" t="s">
        <v>85</v>
      </c>
      <c r="BB256" s="98" t="str">
        <f>_xlfn.IFNA(VLOOKUP(BA256,ACCESSORIES!F:J,5,FALSE),"N/A")</f>
        <v>N/A</v>
      </c>
      <c r="BC256" s="77">
        <v>36.839244011093044</v>
      </c>
      <c r="BD256" s="56">
        <v>21.141732283464599</v>
      </c>
      <c r="BE256" s="56">
        <v>21.141732283464599</v>
      </c>
      <c r="BF256" s="56">
        <v>11.929133858267701</v>
      </c>
      <c r="BG256" s="378">
        <f t="shared" si="25"/>
        <v>8.7375807000000152E-2</v>
      </c>
      <c r="BH256" s="80">
        <v>36</v>
      </c>
      <c r="BI256" s="114" t="s">
        <v>3532</v>
      </c>
      <c r="BJ256" s="50" t="s">
        <v>4050</v>
      </c>
      <c r="BK256" s="81" t="s">
        <v>4066</v>
      </c>
      <c r="BL256" s="81" t="s">
        <v>5512</v>
      </c>
      <c r="BM256" s="81" t="s">
        <v>5506</v>
      </c>
      <c r="BN256" s="81" t="s">
        <v>5507</v>
      </c>
      <c r="BO256" s="81" t="s">
        <v>5477</v>
      </c>
      <c r="BP256" s="81" t="s">
        <v>5504</v>
      </c>
      <c r="BQ256" s="81" t="s">
        <v>4068</v>
      </c>
      <c r="BR256" s="81"/>
      <c r="BS256" s="81"/>
      <c r="BT256" s="81"/>
      <c r="BU256" s="313" t="s">
        <v>6525</v>
      </c>
      <c r="BV256" s="377" t="s">
        <v>8489</v>
      </c>
      <c r="BW256" s="313" t="s">
        <v>6523</v>
      </c>
      <c r="BX256" s="377" t="s">
        <v>8490</v>
      </c>
      <c r="BY256" s="93" t="str">
        <f t="shared" si="26"/>
        <v>MR309 Grid, 18x9, +18mm Offset, 8x180, 130.81mm Centerbore, Matte Black</v>
      </c>
      <c r="BZ256" s="81" t="s">
        <v>3878</v>
      </c>
      <c r="CA256" s="81" t="s">
        <v>3879</v>
      </c>
      <c r="CB256" s="81" t="str">
        <f t="shared" si="27"/>
        <v>STREET (3XX)</v>
      </c>
    </row>
    <row r="257" spans="1:80" s="38" customFormat="1" ht="15" customHeight="1">
      <c r="A257" s="22">
        <f t="shared" si="21"/>
        <v>255</v>
      </c>
      <c r="B257" s="99" t="s">
        <v>84</v>
      </c>
      <c r="C257" s="99" t="s">
        <v>1072</v>
      </c>
      <c r="D257" s="99" t="s">
        <v>1120</v>
      </c>
      <c r="E257" s="136" t="str">
        <f>CONCATENATE(LEFT(D257,5),VLOOKUP(CONCATENATE(N257,"x",O257),'PART NUMBER GUIDE'!$B$9:$C$49,2,FALSE),VLOOKUP(CONCATENATE(P257, V257), 'PART NUMBER GUIDE'!$Q$6:$R$91, 2, FALSE),VLOOKUP(Y257,'PART NUMBER GUIDE'!$J$8:$K$43,2, FALSE),IF(U257="N/A",IF(ABS(S257)&lt;10,"0"&amp;ABS(S257),ABS(S257)),CONCATENATE(LEFT(U257,1),RIGHT(U257,1))), F257, G257)</f>
        <v>MR30989088818</v>
      </c>
      <c r="F257" s="90"/>
      <c r="G257" s="90"/>
      <c r="H257" s="79" t="s">
        <v>628</v>
      </c>
      <c r="I257" s="318">
        <v>42005</v>
      </c>
      <c r="J257" s="85" t="s">
        <v>1265</v>
      </c>
      <c r="K257" s="342">
        <v>369</v>
      </c>
      <c r="L257" s="92">
        <f t="shared" si="22"/>
        <v>369</v>
      </c>
      <c r="M257" s="344"/>
      <c r="N257" s="99">
        <v>18</v>
      </c>
      <c r="O257" s="8">
        <v>9</v>
      </c>
      <c r="P257" s="99" t="str">
        <f t="shared" si="23"/>
        <v>8x180</v>
      </c>
      <c r="Q257" s="3">
        <v>8</v>
      </c>
      <c r="R257" s="3">
        <v>180</v>
      </c>
      <c r="S257" s="3">
        <v>18</v>
      </c>
      <c r="T257" s="19">
        <v>5.75</v>
      </c>
      <c r="U257" s="100" t="s">
        <v>85</v>
      </c>
      <c r="V257" s="16">
        <v>130.81</v>
      </c>
      <c r="W257" s="8">
        <v>32.979999999999997</v>
      </c>
      <c r="X257" s="51">
        <v>3640</v>
      </c>
      <c r="Y257" s="78" t="s">
        <v>5693</v>
      </c>
      <c r="Z257" s="78" t="s">
        <v>2992</v>
      </c>
      <c r="AA257" s="51" t="str">
        <f t="shared" si="24"/>
        <v>18x9, 8x180, 18 OS</v>
      </c>
      <c r="AB257" s="80" t="s">
        <v>1603</v>
      </c>
      <c r="AC257" s="89">
        <f>_xlfn.IFNA(VLOOKUP(AB257,ACCESSORIES!F:J,5,FALSE),"N/A")</f>
        <v>33</v>
      </c>
      <c r="AD257" s="80" t="s">
        <v>85</v>
      </c>
      <c r="AE257" s="80" t="s">
        <v>85</v>
      </c>
      <c r="AF257" s="3" t="s">
        <v>3005</v>
      </c>
      <c r="AG257" s="80" t="s">
        <v>1938</v>
      </c>
      <c r="AH257" s="9">
        <f>_xlfn.IFNA(VLOOKUP(AG257,ACCESSORIES!F:J,5,FALSE),"N/A")</f>
        <v>1.1000000000000001</v>
      </c>
      <c r="AI257" s="3" t="s">
        <v>266</v>
      </c>
      <c r="AJ257" s="3" t="s">
        <v>85</v>
      </c>
      <c r="AK257" s="40" t="str">
        <f>_xlfn.IFNA(VLOOKUP(AJ257,ACCESSORIES!F:J,5,FALSE),"N/A")</f>
        <v>N/A</v>
      </c>
      <c r="AL257" s="99" t="s">
        <v>85</v>
      </c>
      <c r="AM257" s="99">
        <v>16.2</v>
      </c>
      <c r="AN257" s="99">
        <v>208</v>
      </c>
      <c r="AO257" s="25">
        <v>0</v>
      </c>
      <c r="AP257" s="25">
        <v>0</v>
      </c>
      <c r="AQ257" s="25">
        <v>21.4</v>
      </c>
      <c r="AR257" s="25">
        <v>36.299999999999997</v>
      </c>
      <c r="AS257" s="25">
        <v>217.6</v>
      </c>
      <c r="AT257" s="101">
        <v>209.4</v>
      </c>
      <c r="AU257" s="100">
        <v>123</v>
      </c>
      <c r="AV257" s="54">
        <v>89.5</v>
      </c>
      <c r="AW257" s="54">
        <v>89.5</v>
      </c>
      <c r="AX257" s="54">
        <v>42</v>
      </c>
      <c r="AY257" s="99" t="s">
        <v>85</v>
      </c>
      <c r="AZ257" s="98" t="str">
        <f>_xlfn.IFNA(VLOOKUP(AY257,ACCESSORIES!F:J,5,FALSE),"N/A")</f>
        <v>N/A</v>
      </c>
      <c r="BA257" s="99" t="s">
        <v>85</v>
      </c>
      <c r="BB257" s="98" t="str">
        <f>_xlfn.IFNA(VLOOKUP(BA257,ACCESSORIES!F:J,5,FALSE),"N/A")</f>
        <v>N/A</v>
      </c>
      <c r="BC257" s="77">
        <v>37.324260987899777</v>
      </c>
      <c r="BD257" s="56">
        <v>21.141732283464599</v>
      </c>
      <c r="BE257" s="56">
        <v>21.141732283464599</v>
      </c>
      <c r="BF257" s="56">
        <v>11.929133858267701</v>
      </c>
      <c r="BG257" s="378">
        <f t="shared" si="25"/>
        <v>8.7375807000000152E-2</v>
      </c>
      <c r="BH257" s="80">
        <v>36</v>
      </c>
      <c r="BI257" s="114" t="s">
        <v>3532</v>
      </c>
      <c r="BJ257" s="50" t="s">
        <v>4050</v>
      </c>
      <c r="BK257" s="81" t="s">
        <v>4066</v>
      </c>
      <c r="BL257" s="81" t="s">
        <v>5512</v>
      </c>
      <c r="BM257" s="81" t="s">
        <v>5506</v>
      </c>
      <c r="BN257" s="81" t="s">
        <v>5507</v>
      </c>
      <c r="BO257" s="81" t="s">
        <v>5477</v>
      </c>
      <c r="BP257" s="81" t="s">
        <v>5504</v>
      </c>
      <c r="BQ257" s="81" t="s">
        <v>4068</v>
      </c>
      <c r="BR257" s="81"/>
      <c r="BS257" s="81"/>
      <c r="BT257" s="81"/>
      <c r="BU257" s="313" t="s">
        <v>6514</v>
      </c>
      <c r="BV257" s="377" t="s">
        <v>8290</v>
      </c>
      <c r="BW257" s="313" t="s">
        <v>6521</v>
      </c>
      <c r="BX257" s="377" t="s">
        <v>8291</v>
      </c>
      <c r="BY257" s="93" t="str">
        <f t="shared" si="26"/>
        <v>MR309 Grid, 18x9, +18mm Offset, 8x180, 130.81mm Centerbore, Titanium - Matte Black Lip</v>
      </c>
      <c r="BZ257" s="81" t="s">
        <v>3878</v>
      </c>
      <c r="CA257" s="81" t="s">
        <v>3879</v>
      </c>
      <c r="CB257" s="81" t="str">
        <f t="shared" si="27"/>
        <v>STREET (3XX)</v>
      </c>
    </row>
    <row r="258" spans="1:80" s="38" customFormat="1" ht="15" customHeight="1">
      <c r="A258" s="22">
        <f t="shared" si="21"/>
        <v>256</v>
      </c>
      <c r="B258" s="99" t="s">
        <v>84</v>
      </c>
      <c r="C258" s="99" t="s">
        <v>1072</v>
      </c>
      <c r="D258" s="99" t="s">
        <v>1281</v>
      </c>
      <c r="E258" s="91" t="str">
        <f>CONCATENATE(LEFT(D258,5),VLOOKUP(CONCATENATE(N258,"x",O258),'PART NUMBER GUIDE'!$B$9:$C$49,2,FALSE),VLOOKUP(CONCATENATE(P258, V258), 'PART NUMBER GUIDE'!$Q$6:$R$91, 2, FALSE),VLOOKUP(Y258,'PART NUMBER GUIDE'!$J$8:$K$43,2, FALSE),IF(U258="N/A",IF(ABS(S258)&lt;10,"0"&amp;ABS(S258),ABS(S258)),CONCATENATE(LEFT(U258,1),RIGHT(U258,1))), F258, G258)</f>
        <v>MR31278550500</v>
      </c>
      <c r="F258" s="90"/>
      <c r="G258" s="90"/>
      <c r="H258" s="79" t="s">
        <v>1970</v>
      </c>
      <c r="I258" s="318">
        <v>42736</v>
      </c>
      <c r="J258" s="85" t="s">
        <v>1265</v>
      </c>
      <c r="K258" s="342">
        <v>329</v>
      </c>
      <c r="L258" s="92">
        <f t="shared" si="22"/>
        <v>329</v>
      </c>
      <c r="M258" s="344"/>
      <c r="N258" s="99">
        <v>17</v>
      </c>
      <c r="O258" s="8">
        <v>8.5</v>
      </c>
      <c r="P258" s="99" t="str">
        <f t="shared" si="23"/>
        <v>5x5</v>
      </c>
      <c r="Q258" s="3">
        <v>5</v>
      </c>
      <c r="R258" s="3">
        <v>5</v>
      </c>
      <c r="S258" s="3">
        <v>0</v>
      </c>
      <c r="T258" s="16">
        <v>4.72</v>
      </c>
      <c r="U258" s="100" t="s">
        <v>85</v>
      </c>
      <c r="V258" s="16">
        <v>71.5</v>
      </c>
      <c r="W258" s="8">
        <v>35.090000000000003</v>
      </c>
      <c r="X258" s="51">
        <v>2650</v>
      </c>
      <c r="Y258" s="78" t="s">
        <v>2294</v>
      </c>
      <c r="Z258" s="79" t="s">
        <v>2987</v>
      </c>
      <c r="AA258" s="51" t="str">
        <f t="shared" si="24"/>
        <v>17x8.5, 5x5, 0 OS</v>
      </c>
      <c r="AB258" s="80" t="s">
        <v>2178</v>
      </c>
      <c r="AC258" s="89">
        <f>_xlfn.IFNA(VLOOKUP(AB258,ACCESSORIES!F:J,5,FALSE),"N/A")</f>
        <v>33</v>
      </c>
      <c r="AD258" s="80" t="s">
        <v>85</v>
      </c>
      <c r="AE258" s="80" t="s">
        <v>1886</v>
      </c>
      <c r="AF258" s="80" t="s">
        <v>85</v>
      </c>
      <c r="AG258" s="99" t="s">
        <v>1937</v>
      </c>
      <c r="AH258" s="9">
        <f>_xlfn.IFNA(VLOOKUP(AG258,ACCESSORIES!F:J,5,FALSE),"N/A")</f>
        <v>1.1000000000000001</v>
      </c>
      <c r="AI258" s="78" t="s">
        <v>266</v>
      </c>
      <c r="AJ258" s="3" t="s">
        <v>85</v>
      </c>
      <c r="AK258" s="40" t="str">
        <f>_xlfn.IFNA(VLOOKUP(AJ258,ACCESSORIES!F:J,5,FALSE),"N/A")</f>
        <v>N/A</v>
      </c>
      <c r="AL258" s="3" t="s">
        <v>85</v>
      </c>
      <c r="AM258" s="3">
        <v>16.2</v>
      </c>
      <c r="AN258" s="3">
        <v>160</v>
      </c>
      <c r="AO258" s="36">
        <v>13</v>
      </c>
      <c r="AP258" s="36">
        <v>19.7</v>
      </c>
      <c r="AQ258" s="36">
        <v>30.3</v>
      </c>
      <c r="AR258" s="36">
        <v>52.1</v>
      </c>
      <c r="AS258" s="36">
        <v>208.9</v>
      </c>
      <c r="AT258" s="101">
        <v>199.1</v>
      </c>
      <c r="AU258" s="100">
        <v>71.5</v>
      </c>
      <c r="AV258" s="54">
        <v>41.3</v>
      </c>
      <c r="AW258" s="54">
        <v>41.3</v>
      </c>
      <c r="AX258" s="54">
        <v>25</v>
      </c>
      <c r="AY258" s="99" t="s">
        <v>85</v>
      </c>
      <c r="AZ258" s="98" t="str">
        <f>_xlfn.IFNA(VLOOKUP(AY258,ACCESSORIES!F:J,5,FALSE),"N/A")</f>
        <v>N/A</v>
      </c>
      <c r="BA258" s="99" t="s">
        <v>85</v>
      </c>
      <c r="BB258" s="98" t="str">
        <f>_xlfn.IFNA(VLOOKUP(BA258,ACCESSORIES!F:J,5,FALSE),"N/A")</f>
        <v>N/A</v>
      </c>
      <c r="BC258" s="77">
        <v>39.940413165826989</v>
      </c>
      <c r="BD258" s="56">
        <v>20.236220472440898</v>
      </c>
      <c r="BE258" s="56">
        <v>20.236220472440898</v>
      </c>
      <c r="BF258" s="56">
        <v>11.417322834645701</v>
      </c>
      <c r="BG258" s="378">
        <f t="shared" si="25"/>
        <v>7.6616839999999839E-2</v>
      </c>
      <c r="BH258" s="80">
        <v>36</v>
      </c>
      <c r="BI258" s="114" t="s">
        <v>3532</v>
      </c>
      <c r="BJ258" s="50" t="s">
        <v>4050</v>
      </c>
      <c r="BK258" s="81" t="s">
        <v>4066</v>
      </c>
      <c r="BL258" s="29" t="s">
        <v>5473</v>
      </c>
      <c r="BM258" s="29" t="s">
        <v>5520</v>
      </c>
      <c r="BN258" s="29" t="s">
        <v>5507</v>
      </c>
      <c r="BO258" s="81" t="s">
        <v>5518</v>
      </c>
      <c r="BP258" s="81" t="s">
        <v>5497</v>
      </c>
      <c r="BQ258" s="81" t="s">
        <v>4275</v>
      </c>
      <c r="BR258" s="81" t="s">
        <v>4068</v>
      </c>
      <c r="BS258" s="81"/>
      <c r="BT258" s="81"/>
      <c r="BU258" s="313" t="s">
        <v>6546</v>
      </c>
      <c r="BV258" s="377" t="s">
        <v>8419</v>
      </c>
      <c r="BW258" s="313" t="s">
        <v>6547</v>
      </c>
      <c r="BX258" s="377" t="s">
        <v>8420</v>
      </c>
      <c r="BY258" s="93" t="str">
        <f t="shared" si="26"/>
        <v>MR312, 17x8.5, 0mm Offset, 5x5, 71.5mm Centerbore, Matte Black</v>
      </c>
      <c r="BZ258" s="81" t="s">
        <v>3878</v>
      </c>
      <c r="CA258" s="81" t="s">
        <v>3879</v>
      </c>
      <c r="CB258" s="81" t="str">
        <f t="shared" si="27"/>
        <v>STREET (3XX)</v>
      </c>
    </row>
    <row r="259" spans="1:80" s="38" customFormat="1" ht="15" customHeight="1">
      <c r="A259" s="22">
        <f t="shared" ref="A259:A322" si="28">ROW(B259)-2</f>
        <v>257</v>
      </c>
      <c r="B259" s="99" t="s">
        <v>84</v>
      </c>
      <c r="C259" s="99" t="s">
        <v>1072</v>
      </c>
      <c r="D259" s="99" t="s">
        <v>1281</v>
      </c>
      <c r="E259" s="91" t="str">
        <f>CONCATENATE(LEFT(D259,5),VLOOKUP(CONCATENATE(N259,"x",O259),'PART NUMBER GUIDE'!$B$9:$C$49,2,FALSE),VLOOKUP(CONCATENATE(P259, V259), 'PART NUMBER GUIDE'!$Q$6:$R$91, 2, FALSE),VLOOKUP(Y259,'PART NUMBER GUIDE'!$J$8:$K$43,2, FALSE),IF(U259="N/A",IF(ABS(S259)&lt;10,"0"&amp;ABS(S259),ABS(S259)),CONCATENATE(LEFT(U259,1),RIGHT(U259,1))), F259, G259)</f>
        <v>MR31278550900</v>
      </c>
      <c r="F259" s="90"/>
      <c r="G259" s="90"/>
      <c r="H259" s="79" t="s">
        <v>1971</v>
      </c>
      <c r="I259" s="318">
        <v>42736</v>
      </c>
      <c r="J259" s="85" t="s">
        <v>1265</v>
      </c>
      <c r="K259" s="342">
        <v>349</v>
      </c>
      <c r="L259" s="92">
        <f t="shared" ref="L259:L322" si="29">IF(J259="Coming Soon",K259,IF(J259="Active",K259,""))</f>
        <v>349</v>
      </c>
      <c r="M259" s="344"/>
      <c r="N259" s="99">
        <v>17</v>
      </c>
      <c r="O259" s="8">
        <v>8.5</v>
      </c>
      <c r="P259" s="99" t="str">
        <f t="shared" ref="P259:P322" si="30">CONCATENATE(Q259,"x",R259)</f>
        <v>5x5</v>
      </c>
      <c r="Q259" s="3">
        <v>5</v>
      </c>
      <c r="R259" s="3">
        <v>5</v>
      </c>
      <c r="S259" s="3">
        <v>0</v>
      </c>
      <c r="T259" s="16">
        <v>4.72</v>
      </c>
      <c r="U259" s="100" t="s">
        <v>85</v>
      </c>
      <c r="V259" s="16">
        <v>71.5</v>
      </c>
      <c r="W259" s="8">
        <v>34.43</v>
      </c>
      <c r="X259" s="51">
        <v>2650</v>
      </c>
      <c r="Y259" s="78" t="s">
        <v>5463</v>
      </c>
      <c r="Z259" s="78" t="s">
        <v>2988</v>
      </c>
      <c r="AA259" s="51" t="str">
        <f t="shared" ref="AA259:AA322" si="31">_xlfn.CONCAT(N259,"x",O259,","," ",P259,","," ",S259," ","OS")</f>
        <v>17x8.5, 5x5, 0 OS</v>
      </c>
      <c r="AB259" s="80" t="s">
        <v>2178</v>
      </c>
      <c r="AC259" s="89">
        <f>_xlfn.IFNA(VLOOKUP(AB259,ACCESSORIES!F:J,5,FALSE),"N/A")</f>
        <v>33</v>
      </c>
      <c r="AD259" s="80" t="s">
        <v>85</v>
      </c>
      <c r="AE259" s="80" t="s">
        <v>1886</v>
      </c>
      <c r="AF259" s="80" t="s">
        <v>85</v>
      </c>
      <c r="AG259" s="99" t="s">
        <v>1937</v>
      </c>
      <c r="AH259" s="9">
        <f>_xlfn.IFNA(VLOOKUP(AG259,ACCESSORIES!F:J,5,FALSE),"N/A")</f>
        <v>1.1000000000000001</v>
      </c>
      <c r="AI259" s="78" t="s">
        <v>266</v>
      </c>
      <c r="AJ259" s="3" t="s">
        <v>85</v>
      </c>
      <c r="AK259" s="40" t="str">
        <f>_xlfn.IFNA(VLOOKUP(AJ259,ACCESSORIES!F:J,5,FALSE),"N/A")</f>
        <v>N/A</v>
      </c>
      <c r="AL259" s="3" t="s">
        <v>85</v>
      </c>
      <c r="AM259" s="3">
        <v>16.2</v>
      </c>
      <c r="AN259" s="3">
        <v>160</v>
      </c>
      <c r="AO259" s="36">
        <v>13</v>
      </c>
      <c r="AP259" s="36">
        <v>19.7</v>
      </c>
      <c r="AQ259" s="36">
        <v>30.3</v>
      </c>
      <c r="AR259" s="36">
        <v>52.1</v>
      </c>
      <c r="AS259" s="36">
        <v>208.9</v>
      </c>
      <c r="AT259" s="101">
        <v>199.1</v>
      </c>
      <c r="AU259" s="100">
        <v>71.5</v>
      </c>
      <c r="AV259" s="54">
        <v>41.3</v>
      </c>
      <c r="AW259" s="54">
        <v>41.3</v>
      </c>
      <c r="AX259" s="54">
        <v>25</v>
      </c>
      <c r="AY259" s="99" t="s">
        <v>85</v>
      </c>
      <c r="AZ259" s="98" t="str">
        <f>_xlfn.IFNA(VLOOKUP(AY259,ACCESSORIES!F:J,5,FALSE),"N/A")</f>
        <v>N/A</v>
      </c>
      <c r="BA259" s="99" t="s">
        <v>85</v>
      </c>
      <c r="BB259" s="98" t="str">
        <f>_xlfn.IFNA(VLOOKUP(BA259,ACCESSORIES!F:J,5,FALSE),"N/A")</f>
        <v>N/A</v>
      </c>
      <c r="BC259" s="77">
        <v>38.507408461625282</v>
      </c>
      <c r="BD259" s="56">
        <v>20.236220472440898</v>
      </c>
      <c r="BE259" s="56">
        <v>20.236220472440898</v>
      </c>
      <c r="BF259" s="56">
        <v>11.417322834645701</v>
      </c>
      <c r="BG259" s="378">
        <f t="shared" ref="BG259:BG322" si="32">SUM(((BD259*25.4)*(BE259*25.4)*(BF259*25.4))/1000000000)</f>
        <v>7.6616839999999839E-2</v>
      </c>
      <c r="BH259" s="80">
        <v>36</v>
      </c>
      <c r="BI259" s="114" t="s">
        <v>3532</v>
      </c>
      <c r="BJ259" s="50" t="s">
        <v>4050</v>
      </c>
      <c r="BK259" s="81" t="s">
        <v>4066</v>
      </c>
      <c r="BL259" s="29" t="s">
        <v>5473</v>
      </c>
      <c r="BM259" s="29" t="s">
        <v>5520</v>
      </c>
      <c r="BN259" s="29" t="s">
        <v>5507</v>
      </c>
      <c r="BO259" s="81" t="s">
        <v>5518</v>
      </c>
      <c r="BP259" s="81" t="s">
        <v>5497</v>
      </c>
      <c r="BQ259" s="81" t="s">
        <v>4275</v>
      </c>
      <c r="BR259" s="81" t="s">
        <v>4068</v>
      </c>
      <c r="BS259" s="81"/>
      <c r="BT259" s="81"/>
      <c r="BU259" s="313" t="s">
        <v>6527</v>
      </c>
      <c r="BV259" s="377" t="s">
        <v>8270</v>
      </c>
      <c r="BW259" s="313" t="s">
        <v>6529</v>
      </c>
      <c r="BX259" s="377" t="s">
        <v>8271</v>
      </c>
      <c r="BY259" s="93" t="str">
        <f t="shared" ref="BY259:BY322" si="33">CONCATENATE(IF(J259="Closeout","CLOSEOUT - ",""),D259,", ",N259,"x",O259,", ",IF(U259="N/A","",CONCATENATE(U259,"/")),IF(S259&gt;0,CONCATENATE("+",S259),S259),"mm Offset, ",P259,", ",V259,"mm Centerbore, ",PROPER(Y259),IF(G259="R",", Race Drilled",""),"",IF(BA259="N/A","",CONCATENATE(", w/ ",BA259)))</f>
        <v>MR312, 17x8.5, 0mm Offset, 5x5, 71.5mm Centerbore, Method Bronze - Matte Black Lip</v>
      </c>
      <c r="BZ259" s="81" t="s">
        <v>3878</v>
      </c>
      <c r="CA259" s="81" t="s">
        <v>3879</v>
      </c>
      <c r="CB259" s="81" t="str">
        <f t="shared" ref="CB259:CB322" si="34">C259</f>
        <v>STREET (3XX)</v>
      </c>
    </row>
    <row r="260" spans="1:80" s="38" customFormat="1" ht="15" customHeight="1">
      <c r="A260" s="22">
        <f t="shared" si="28"/>
        <v>258</v>
      </c>
      <c r="B260" s="99" t="s">
        <v>84</v>
      </c>
      <c r="C260" s="99" t="s">
        <v>1072</v>
      </c>
      <c r="D260" s="99" t="s">
        <v>1281</v>
      </c>
      <c r="E260" s="91" t="str">
        <f>CONCATENATE(LEFT(D260,5),VLOOKUP(CONCATENATE(N260,"x",O260),'PART NUMBER GUIDE'!$B$9:$C$49,2,FALSE),VLOOKUP(CONCATENATE(P260, V260), 'PART NUMBER GUIDE'!$Q$6:$R$91, 2, FALSE),VLOOKUP(Y260,'PART NUMBER GUIDE'!$J$8:$K$43,2, FALSE),IF(U260="N/A",IF(ABS(S260)&lt;10,"0"&amp;ABS(S260),ABS(S260)),CONCATENATE(LEFT(U260,1),RIGHT(U260,1))), F260, G260)</f>
        <v>MR31278555500</v>
      </c>
      <c r="F260" s="90"/>
      <c r="G260" s="90"/>
      <c r="H260" s="79" t="s">
        <v>1972</v>
      </c>
      <c r="I260" s="318">
        <v>42736</v>
      </c>
      <c r="J260" s="85" t="s">
        <v>1265</v>
      </c>
      <c r="K260" s="342">
        <v>329</v>
      </c>
      <c r="L260" s="92">
        <f t="shared" si="29"/>
        <v>329</v>
      </c>
      <c r="M260" s="344"/>
      <c r="N260" s="99">
        <v>17</v>
      </c>
      <c r="O260" s="8">
        <v>8.5</v>
      </c>
      <c r="P260" s="99" t="str">
        <f t="shared" si="30"/>
        <v>5x5.5</v>
      </c>
      <c r="Q260" s="3">
        <v>5</v>
      </c>
      <c r="R260" s="3">
        <v>5.5</v>
      </c>
      <c r="S260" s="3">
        <v>0</v>
      </c>
      <c r="T260" s="16">
        <v>4.72</v>
      </c>
      <c r="U260" s="100" t="s">
        <v>85</v>
      </c>
      <c r="V260" s="16">
        <v>108</v>
      </c>
      <c r="W260" s="8">
        <v>34.869999999999997</v>
      </c>
      <c r="X260" s="51">
        <v>2650</v>
      </c>
      <c r="Y260" s="78" t="s">
        <v>2294</v>
      </c>
      <c r="Z260" s="79" t="s">
        <v>2987</v>
      </c>
      <c r="AA260" s="51" t="str">
        <f t="shared" si="31"/>
        <v>17x8.5, 5x5.5, 0 OS</v>
      </c>
      <c r="AB260" s="80" t="s">
        <v>5631</v>
      </c>
      <c r="AC260" s="89">
        <f>_xlfn.IFNA(VLOOKUP(AB260,ACCESSORIES!F:J,5,FALSE),"N/A")</f>
        <v>33</v>
      </c>
      <c r="AD260" s="80" t="s">
        <v>85</v>
      </c>
      <c r="AE260" s="80" t="s">
        <v>1886</v>
      </c>
      <c r="AF260" s="80" t="s">
        <v>85</v>
      </c>
      <c r="AG260" s="99" t="s">
        <v>1937</v>
      </c>
      <c r="AH260" s="9">
        <f>_xlfn.IFNA(VLOOKUP(AG260,ACCESSORIES!F:J,5,FALSE),"N/A")</f>
        <v>1.1000000000000001</v>
      </c>
      <c r="AI260" s="78" t="s">
        <v>266</v>
      </c>
      <c r="AJ260" s="3" t="s">
        <v>85</v>
      </c>
      <c r="AK260" s="40" t="str">
        <f>_xlfn.IFNA(VLOOKUP(AJ260,ACCESSORIES!F:J,5,FALSE),"N/A")</f>
        <v>N/A</v>
      </c>
      <c r="AL260" s="3" t="s">
        <v>85</v>
      </c>
      <c r="AM260" s="3">
        <v>16.2</v>
      </c>
      <c r="AN260" s="3">
        <v>175</v>
      </c>
      <c r="AO260" s="36">
        <v>4.3</v>
      </c>
      <c r="AP260" s="36">
        <v>18.3</v>
      </c>
      <c r="AQ260" s="36">
        <v>30.3</v>
      </c>
      <c r="AR260" s="36">
        <v>52.1</v>
      </c>
      <c r="AS260" s="36">
        <v>208.9</v>
      </c>
      <c r="AT260" s="101">
        <v>199.1</v>
      </c>
      <c r="AU260" s="100">
        <v>108</v>
      </c>
      <c r="AV260" s="54">
        <v>45</v>
      </c>
      <c r="AW260" s="54">
        <v>45</v>
      </c>
      <c r="AX260" s="54">
        <v>25</v>
      </c>
      <c r="AY260" s="99" t="s">
        <v>85</v>
      </c>
      <c r="AZ260" s="98" t="str">
        <f>_xlfn.IFNA(VLOOKUP(AY260,ACCESSORIES!F:J,5,FALSE),"N/A")</f>
        <v>N/A</v>
      </c>
      <c r="BA260" s="99" t="s">
        <v>85</v>
      </c>
      <c r="BB260" s="98" t="str">
        <f>_xlfn.IFNA(VLOOKUP(BA260,ACCESSORIES!F:J,5,FALSE),"N/A")</f>
        <v>N/A</v>
      </c>
      <c r="BC260" s="77">
        <v>39.719950903642108</v>
      </c>
      <c r="BD260" s="56">
        <v>20.236220472440898</v>
      </c>
      <c r="BE260" s="56">
        <v>20.236220472440898</v>
      </c>
      <c r="BF260" s="56">
        <v>11.417322834645701</v>
      </c>
      <c r="BG260" s="378">
        <f t="shared" si="32"/>
        <v>7.6616839999999839E-2</v>
      </c>
      <c r="BH260" s="80">
        <v>36</v>
      </c>
      <c r="BI260" s="114" t="s">
        <v>3532</v>
      </c>
      <c r="BJ260" s="50" t="s">
        <v>4050</v>
      </c>
      <c r="BK260" s="81" t="s">
        <v>4066</v>
      </c>
      <c r="BL260" s="29" t="s">
        <v>5473</v>
      </c>
      <c r="BM260" s="29" t="s">
        <v>5520</v>
      </c>
      <c r="BN260" s="29" t="s">
        <v>5507</v>
      </c>
      <c r="BO260" s="81" t="s">
        <v>5518</v>
      </c>
      <c r="BP260" s="81" t="s">
        <v>5497</v>
      </c>
      <c r="BQ260" s="81" t="s">
        <v>4275</v>
      </c>
      <c r="BR260" s="81" t="s">
        <v>4068</v>
      </c>
      <c r="BS260" s="81"/>
      <c r="BT260" s="81"/>
      <c r="BU260" s="313" t="s">
        <v>6546</v>
      </c>
      <c r="BV260" s="377" t="s">
        <v>8419</v>
      </c>
      <c r="BW260" s="313" t="s">
        <v>6547</v>
      </c>
      <c r="BX260" s="377" t="s">
        <v>8420</v>
      </c>
      <c r="BY260" s="93" t="str">
        <f t="shared" si="33"/>
        <v>MR312, 17x8.5, 0mm Offset, 5x5.5, 108mm Centerbore, Matte Black</v>
      </c>
      <c r="BZ260" s="81" t="s">
        <v>3878</v>
      </c>
      <c r="CA260" s="81" t="s">
        <v>3879</v>
      </c>
      <c r="CB260" s="81" t="str">
        <f t="shared" si="34"/>
        <v>STREET (3XX)</v>
      </c>
    </row>
    <row r="261" spans="1:80" s="38" customFormat="1" ht="15" customHeight="1">
      <c r="A261" s="22">
        <f t="shared" si="28"/>
        <v>259</v>
      </c>
      <c r="B261" s="99" t="s">
        <v>84</v>
      </c>
      <c r="C261" s="99" t="s">
        <v>1072</v>
      </c>
      <c r="D261" s="99" t="s">
        <v>1281</v>
      </c>
      <c r="E261" s="91" t="str">
        <f>CONCATENATE(LEFT(D261,5),VLOOKUP(CONCATENATE(N261,"x",O261),'PART NUMBER GUIDE'!$B$9:$C$49,2,FALSE),VLOOKUP(CONCATENATE(P261, V261), 'PART NUMBER GUIDE'!$Q$6:$R$91, 2, FALSE),VLOOKUP(Y261,'PART NUMBER GUIDE'!$J$8:$K$43,2, FALSE),IF(U261="N/A",IF(ABS(S261)&lt;10,"0"&amp;ABS(S261),ABS(S261)),CONCATENATE(LEFT(U261,1),RIGHT(U261,1))), F261, G261)</f>
        <v>MR31278562500</v>
      </c>
      <c r="F261" s="90"/>
      <c r="G261" s="90"/>
      <c r="H261" s="79" t="s">
        <v>1974</v>
      </c>
      <c r="I261" s="318">
        <v>42736</v>
      </c>
      <c r="J261" s="85" t="s">
        <v>1265</v>
      </c>
      <c r="K261" s="342">
        <v>329</v>
      </c>
      <c r="L261" s="92">
        <f t="shared" si="29"/>
        <v>329</v>
      </c>
      <c r="M261" s="344"/>
      <c r="N261" s="99">
        <v>17</v>
      </c>
      <c r="O261" s="8">
        <v>8.5</v>
      </c>
      <c r="P261" s="99" t="str">
        <f t="shared" si="30"/>
        <v>6x120</v>
      </c>
      <c r="Q261" s="81">
        <v>6</v>
      </c>
      <c r="R261" s="3">
        <v>120</v>
      </c>
      <c r="S261" s="3">
        <v>0</v>
      </c>
      <c r="T261" s="16">
        <v>4.72</v>
      </c>
      <c r="U261" s="100" t="s">
        <v>85</v>
      </c>
      <c r="V261" s="84">
        <v>67</v>
      </c>
      <c r="W261" s="8">
        <v>33.36</v>
      </c>
      <c r="X261" s="51">
        <v>2650</v>
      </c>
      <c r="Y261" s="78" t="s">
        <v>2294</v>
      </c>
      <c r="Z261" s="79" t="s">
        <v>2987</v>
      </c>
      <c r="AA261" s="51" t="str">
        <f t="shared" si="31"/>
        <v>17x8.5, 6x120, 0 OS</v>
      </c>
      <c r="AB261" s="80" t="s">
        <v>2177</v>
      </c>
      <c r="AC261" s="89">
        <f>_xlfn.IFNA(VLOOKUP(AB261,ACCESSORIES!F:J,5,FALSE),"N/A")</f>
        <v>33</v>
      </c>
      <c r="AD261" s="80" t="s">
        <v>85</v>
      </c>
      <c r="AE261" s="80" t="s">
        <v>1886</v>
      </c>
      <c r="AF261" s="80" t="s">
        <v>85</v>
      </c>
      <c r="AG261" s="99" t="s">
        <v>1937</v>
      </c>
      <c r="AH261" s="9">
        <f>_xlfn.IFNA(VLOOKUP(AG261,ACCESSORIES!F:J,5,FALSE),"N/A")</f>
        <v>1.1000000000000001</v>
      </c>
      <c r="AI261" s="78" t="s">
        <v>266</v>
      </c>
      <c r="AJ261" s="3" t="s">
        <v>85</v>
      </c>
      <c r="AK261" s="40" t="str">
        <f>_xlfn.IFNA(VLOOKUP(AJ261,ACCESSORIES!F:J,5,FALSE),"N/A")</f>
        <v>N/A</v>
      </c>
      <c r="AL261" s="3" t="s">
        <v>85</v>
      </c>
      <c r="AM261" s="3">
        <v>16.2</v>
      </c>
      <c r="AN261" s="3">
        <v>150</v>
      </c>
      <c r="AO261" s="36">
        <v>17.899999999999999</v>
      </c>
      <c r="AP261" s="36">
        <v>25.8</v>
      </c>
      <c r="AQ261" s="36">
        <v>33.4</v>
      </c>
      <c r="AR261" s="36">
        <v>52.1</v>
      </c>
      <c r="AS261" s="36">
        <v>208.9</v>
      </c>
      <c r="AT261" s="101">
        <v>199.1</v>
      </c>
      <c r="AU261" s="100">
        <v>67</v>
      </c>
      <c r="AV261" s="54">
        <v>41</v>
      </c>
      <c r="AW261" s="54">
        <v>41</v>
      </c>
      <c r="AX261" s="54">
        <v>25</v>
      </c>
      <c r="AY261" s="99" t="s">
        <v>85</v>
      </c>
      <c r="AZ261" s="98" t="str">
        <f>_xlfn.IFNA(VLOOKUP(AY261,ACCESSORIES!F:J,5,FALSE),"N/A")</f>
        <v>N/A</v>
      </c>
      <c r="BA261" s="99" t="s">
        <v>85</v>
      </c>
      <c r="BB261" s="98" t="str">
        <f>_xlfn.IFNA(VLOOKUP(BA261,ACCESSORIES!F:J,5,FALSE),"N/A")</f>
        <v>N/A</v>
      </c>
      <c r="BC261" s="77">
        <v>37.882765385434794</v>
      </c>
      <c r="BD261" s="56">
        <v>20.236220472440898</v>
      </c>
      <c r="BE261" s="56">
        <v>20.236220472440898</v>
      </c>
      <c r="BF261" s="56">
        <v>11.417322834645701</v>
      </c>
      <c r="BG261" s="378">
        <f t="shared" si="32"/>
        <v>7.6616839999999839E-2</v>
      </c>
      <c r="BH261" s="80">
        <v>36</v>
      </c>
      <c r="BI261" s="114" t="s">
        <v>3532</v>
      </c>
      <c r="BJ261" s="50" t="s">
        <v>4050</v>
      </c>
      <c r="BK261" s="81" t="s">
        <v>4066</v>
      </c>
      <c r="BL261" s="29" t="s">
        <v>5473</v>
      </c>
      <c r="BM261" s="29" t="s">
        <v>5520</v>
      </c>
      <c r="BN261" s="29" t="s">
        <v>5507</v>
      </c>
      <c r="BO261" s="81" t="s">
        <v>5518</v>
      </c>
      <c r="BP261" s="81" t="s">
        <v>5497</v>
      </c>
      <c r="BQ261" s="81" t="s">
        <v>4275</v>
      </c>
      <c r="BR261" s="81" t="s">
        <v>4068</v>
      </c>
      <c r="BS261" s="81"/>
      <c r="BT261" s="81"/>
      <c r="BU261" s="313" t="s">
        <v>6548</v>
      </c>
      <c r="BV261" s="377" t="s">
        <v>8429</v>
      </c>
      <c r="BW261" s="313" t="s">
        <v>6550</v>
      </c>
      <c r="BX261" s="377" t="s">
        <v>8430</v>
      </c>
      <c r="BY261" s="93" t="str">
        <f t="shared" si="33"/>
        <v>MR312, 17x8.5, 0mm Offset, 6x120, 67mm Centerbore, Matte Black</v>
      </c>
      <c r="BZ261" s="81" t="s">
        <v>3878</v>
      </c>
      <c r="CA261" s="81" t="s">
        <v>3879</v>
      </c>
      <c r="CB261" s="81" t="str">
        <f t="shared" si="34"/>
        <v>STREET (3XX)</v>
      </c>
    </row>
    <row r="262" spans="1:80" s="38" customFormat="1" ht="15" customHeight="1">
      <c r="A262" s="22">
        <f t="shared" si="28"/>
        <v>260</v>
      </c>
      <c r="B262" s="99" t="s">
        <v>84</v>
      </c>
      <c r="C262" s="99" t="s">
        <v>1072</v>
      </c>
      <c r="D262" s="99" t="s">
        <v>1281</v>
      </c>
      <c r="E262" s="91" t="str">
        <f>CONCATENATE(LEFT(D262,5),VLOOKUP(CONCATENATE(N262,"x",O262),'PART NUMBER GUIDE'!$B$9:$C$49,2,FALSE),VLOOKUP(CONCATENATE(P262, V262), 'PART NUMBER GUIDE'!$Q$6:$R$91, 2, FALSE),VLOOKUP(Y262,'PART NUMBER GUIDE'!$J$8:$K$43,2, FALSE),IF(U262="N/A",IF(ABS(S262)&lt;10,"0"&amp;ABS(S262),ABS(S262)),CONCATENATE(LEFT(U262,1),RIGHT(U262,1))), F262, G262)</f>
        <v>MR31278562900</v>
      </c>
      <c r="F262" s="90"/>
      <c r="G262" s="90"/>
      <c r="H262" s="79" t="s">
        <v>1975</v>
      </c>
      <c r="I262" s="318">
        <v>42736</v>
      </c>
      <c r="J262" s="85" t="s">
        <v>1265</v>
      </c>
      <c r="K262" s="342">
        <v>349</v>
      </c>
      <c r="L262" s="92">
        <f t="shared" si="29"/>
        <v>349</v>
      </c>
      <c r="M262" s="344"/>
      <c r="N262" s="99">
        <v>17</v>
      </c>
      <c r="O262" s="8">
        <v>8.5</v>
      </c>
      <c r="P262" s="99" t="str">
        <f t="shared" si="30"/>
        <v>6x120</v>
      </c>
      <c r="Q262" s="81">
        <v>6</v>
      </c>
      <c r="R262" s="3">
        <v>120</v>
      </c>
      <c r="S262" s="3">
        <v>0</v>
      </c>
      <c r="T262" s="16">
        <v>4.72</v>
      </c>
      <c r="U262" s="100" t="s">
        <v>85</v>
      </c>
      <c r="V262" s="84">
        <v>67</v>
      </c>
      <c r="W262" s="8">
        <v>34.06</v>
      </c>
      <c r="X262" s="51">
        <v>2650</v>
      </c>
      <c r="Y262" s="78" t="s">
        <v>5463</v>
      </c>
      <c r="Z262" s="78" t="s">
        <v>2988</v>
      </c>
      <c r="AA262" s="51" t="str">
        <f t="shared" si="31"/>
        <v>17x8.5, 6x120, 0 OS</v>
      </c>
      <c r="AB262" s="80" t="s">
        <v>2177</v>
      </c>
      <c r="AC262" s="89">
        <f>_xlfn.IFNA(VLOOKUP(AB262,ACCESSORIES!F:J,5,FALSE),"N/A")</f>
        <v>33</v>
      </c>
      <c r="AD262" s="80" t="s">
        <v>85</v>
      </c>
      <c r="AE262" s="80" t="s">
        <v>1886</v>
      </c>
      <c r="AF262" s="80" t="s">
        <v>85</v>
      </c>
      <c r="AG262" s="99" t="s">
        <v>1937</v>
      </c>
      <c r="AH262" s="9">
        <f>_xlfn.IFNA(VLOOKUP(AG262,ACCESSORIES!F:J,5,FALSE),"N/A")</f>
        <v>1.1000000000000001</v>
      </c>
      <c r="AI262" s="78" t="s">
        <v>266</v>
      </c>
      <c r="AJ262" s="3" t="s">
        <v>85</v>
      </c>
      <c r="AK262" s="40" t="str">
        <f>_xlfn.IFNA(VLOOKUP(AJ262,ACCESSORIES!F:J,5,FALSE),"N/A")</f>
        <v>N/A</v>
      </c>
      <c r="AL262" s="3" t="s">
        <v>85</v>
      </c>
      <c r="AM262" s="3">
        <v>16.2</v>
      </c>
      <c r="AN262" s="3">
        <v>150</v>
      </c>
      <c r="AO262" s="36">
        <v>17.899999999999999</v>
      </c>
      <c r="AP262" s="36">
        <v>25.8</v>
      </c>
      <c r="AQ262" s="36">
        <v>33.4</v>
      </c>
      <c r="AR262" s="36">
        <v>52.1</v>
      </c>
      <c r="AS262" s="36">
        <v>208.9</v>
      </c>
      <c r="AT262" s="101">
        <v>199.1</v>
      </c>
      <c r="AU262" s="100">
        <v>67</v>
      </c>
      <c r="AV262" s="54">
        <v>41</v>
      </c>
      <c r="AW262" s="54">
        <v>41</v>
      </c>
      <c r="AX262" s="54">
        <v>25</v>
      </c>
      <c r="AY262" s="99" t="s">
        <v>85</v>
      </c>
      <c r="AZ262" s="98" t="str">
        <f>_xlfn.IFNA(VLOOKUP(AY262,ACCESSORIES!F:J,5,FALSE),"N/A")</f>
        <v>N/A</v>
      </c>
      <c r="BA262" s="99" t="s">
        <v>85</v>
      </c>
      <c r="BB262" s="98" t="str">
        <f>_xlfn.IFNA(VLOOKUP(BA262,ACCESSORIES!F:J,5,FALSE),"N/A")</f>
        <v>N/A</v>
      </c>
      <c r="BC262" s="77">
        <v>38.801358144538462</v>
      </c>
      <c r="BD262" s="56">
        <v>20.236220472440898</v>
      </c>
      <c r="BE262" s="56">
        <v>20.236220472440898</v>
      </c>
      <c r="BF262" s="56">
        <v>11.417322834645701</v>
      </c>
      <c r="BG262" s="378">
        <f t="shared" si="32"/>
        <v>7.6616839999999839E-2</v>
      </c>
      <c r="BH262" s="80">
        <v>36</v>
      </c>
      <c r="BI262" s="114" t="s">
        <v>3532</v>
      </c>
      <c r="BJ262" s="50" t="s">
        <v>4050</v>
      </c>
      <c r="BK262" s="81" t="s">
        <v>4066</v>
      </c>
      <c r="BL262" s="29" t="s">
        <v>5473</v>
      </c>
      <c r="BM262" s="29" t="s">
        <v>5520</v>
      </c>
      <c r="BN262" s="29" t="s">
        <v>5507</v>
      </c>
      <c r="BO262" s="81" t="s">
        <v>5518</v>
      </c>
      <c r="BP262" s="81" t="s">
        <v>5497</v>
      </c>
      <c r="BQ262" s="81" t="s">
        <v>4275</v>
      </c>
      <c r="BR262" s="81" t="s">
        <v>4068</v>
      </c>
      <c r="BS262" s="81"/>
      <c r="BT262" s="81"/>
      <c r="BU262" s="313" t="s">
        <v>6530</v>
      </c>
      <c r="BV262" s="377" t="s">
        <v>8146</v>
      </c>
      <c r="BW262" s="313" t="s">
        <v>6532</v>
      </c>
      <c r="BX262" s="377" t="s">
        <v>8147</v>
      </c>
      <c r="BY262" s="93" t="str">
        <f t="shared" si="33"/>
        <v>MR312, 17x8.5, 0mm Offset, 6x120, 67mm Centerbore, Method Bronze - Matte Black Lip</v>
      </c>
      <c r="BZ262" s="81" t="s">
        <v>3878</v>
      </c>
      <c r="CA262" s="81" t="s">
        <v>3879</v>
      </c>
      <c r="CB262" s="81" t="str">
        <f t="shared" si="34"/>
        <v>STREET (3XX)</v>
      </c>
    </row>
    <row r="263" spans="1:80" s="38" customFormat="1" ht="15" customHeight="1">
      <c r="A263" s="22">
        <f t="shared" si="28"/>
        <v>261</v>
      </c>
      <c r="B263" s="99" t="s">
        <v>84</v>
      </c>
      <c r="C263" s="99" t="s">
        <v>1072</v>
      </c>
      <c r="D263" s="99" t="s">
        <v>1281</v>
      </c>
      <c r="E263" s="91" t="str">
        <f>CONCATENATE(LEFT(D263,5),VLOOKUP(CONCATENATE(N263,"x",O263),'PART NUMBER GUIDE'!$B$9:$C$49,2,FALSE),VLOOKUP(CONCATENATE(P263, V263), 'PART NUMBER GUIDE'!$Q$6:$R$91, 2, FALSE),VLOOKUP(Y263,'PART NUMBER GUIDE'!$J$8:$K$43,2, FALSE),IF(U263="N/A",IF(ABS(S263)&lt;10,"0"&amp;ABS(S263),ABS(S263)),CONCATENATE(LEFT(U263,1),RIGHT(U263,1))), F263, G263)</f>
        <v>MR31278516500</v>
      </c>
      <c r="F263" s="90"/>
      <c r="G263" s="90"/>
      <c r="H263" s="79" t="s">
        <v>1976</v>
      </c>
      <c r="I263" s="318">
        <v>42736</v>
      </c>
      <c r="J263" s="85" t="s">
        <v>1265</v>
      </c>
      <c r="K263" s="342">
        <v>329</v>
      </c>
      <c r="L263" s="92">
        <f t="shared" si="29"/>
        <v>329</v>
      </c>
      <c r="M263" s="344"/>
      <c r="N263" s="99">
        <v>17</v>
      </c>
      <c r="O263" s="8">
        <v>8.5</v>
      </c>
      <c r="P263" s="99" t="str">
        <f t="shared" si="30"/>
        <v>6x135</v>
      </c>
      <c r="Q263" s="3">
        <v>6</v>
      </c>
      <c r="R263" s="3">
        <v>135</v>
      </c>
      <c r="S263" s="3">
        <v>0</v>
      </c>
      <c r="T263" s="16">
        <v>4.72</v>
      </c>
      <c r="U263" s="100" t="s">
        <v>85</v>
      </c>
      <c r="V263" s="16">
        <v>87</v>
      </c>
      <c r="W263" s="8">
        <v>35.420936791037001</v>
      </c>
      <c r="X263" s="51">
        <v>2650</v>
      </c>
      <c r="Y263" s="78" t="s">
        <v>2294</v>
      </c>
      <c r="Z263" s="79" t="s">
        <v>2987</v>
      </c>
      <c r="AA263" s="51" t="str">
        <f t="shared" si="31"/>
        <v>17x8.5, 6x135, 0 OS</v>
      </c>
      <c r="AB263" s="80" t="s">
        <v>2179</v>
      </c>
      <c r="AC263" s="89">
        <f>_xlfn.IFNA(VLOOKUP(AB263,ACCESSORIES!F:J,5,FALSE),"N/A")</f>
        <v>33</v>
      </c>
      <c r="AD263" s="80" t="s">
        <v>85</v>
      </c>
      <c r="AE263" s="80" t="s">
        <v>1886</v>
      </c>
      <c r="AF263" s="80" t="s">
        <v>85</v>
      </c>
      <c r="AG263" s="99" t="s">
        <v>1937</v>
      </c>
      <c r="AH263" s="9">
        <f>_xlfn.IFNA(VLOOKUP(AG263,ACCESSORIES!F:J,5,FALSE),"N/A")</f>
        <v>1.1000000000000001</v>
      </c>
      <c r="AI263" s="78" t="s">
        <v>266</v>
      </c>
      <c r="AJ263" s="3" t="s">
        <v>85</v>
      </c>
      <c r="AK263" s="40" t="str">
        <f>_xlfn.IFNA(VLOOKUP(AJ263,ACCESSORIES!F:J,5,FALSE),"N/A")</f>
        <v>N/A</v>
      </c>
      <c r="AL263" s="3" t="s">
        <v>85</v>
      </c>
      <c r="AM263" s="3">
        <v>16.2</v>
      </c>
      <c r="AN263" s="3">
        <v>175</v>
      </c>
      <c r="AO263" s="36">
        <v>4.3</v>
      </c>
      <c r="AP263" s="36">
        <v>18.3</v>
      </c>
      <c r="AQ263" s="36">
        <v>30.3</v>
      </c>
      <c r="AR263" s="36">
        <v>52.1</v>
      </c>
      <c r="AS263" s="36">
        <v>208.9</v>
      </c>
      <c r="AT263" s="101">
        <v>199.1</v>
      </c>
      <c r="AU263" s="100">
        <v>87</v>
      </c>
      <c r="AV263" s="54">
        <v>40</v>
      </c>
      <c r="AW263" s="54">
        <v>40</v>
      </c>
      <c r="AX263" s="54">
        <v>25</v>
      </c>
      <c r="AY263" s="99" t="s">
        <v>85</v>
      </c>
      <c r="AZ263" s="98" t="str">
        <f>_xlfn.IFNA(VLOOKUP(AY263,ACCESSORIES!F:J,5,FALSE),"N/A")</f>
        <v>N/A</v>
      </c>
      <c r="BA263" s="99" t="s">
        <v>85</v>
      </c>
      <c r="BB263" s="98" t="str">
        <f>_xlfn.IFNA(VLOOKUP(BA263,ACCESSORIES!F:J,5,FALSE),"N/A")</f>
        <v>N/A</v>
      </c>
      <c r="BC263" s="77">
        <v>40.307850269468453</v>
      </c>
      <c r="BD263" s="56">
        <v>20.236220472440898</v>
      </c>
      <c r="BE263" s="56">
        <v>20.236220472440898</v>
      </c>
      <c r="BF263" s="56">
        <v>11.417322834645701</v>
      </c>
      <c r="BG263" s="378">
        <f t="shared" si="32"/>
        <v>7.6616839999999839E-2</v>
      </c>
      <c r="BH263" s="80">
        <v>36</v>
      </c>
      <c r="BI263" s="114" t="s">
        <v>3532</v>
      </c>
      <c r="BJ263" s="50" t="s">
        <v>4050</v>
      </c>
      <c r="BK263" s="81" t="s">
        <v>4066</v>
      </c>
      <c r="BL263" s="29" t="s">
        <v>5473</v>
      </c>
      <c r="BM263" s="29" t="s">
        <v>5520</v>
      </c>
      <c r="BN263" s="29" t="s">
        <v>5507</v>
      </c>
      <c r="BO263" s="81" t="s">
        <v>5518</v>
      </c>
      <c r="BP263" s="81" t="s">
        <v>5497</v>
      </c>
      <c r="BQ263" s="81" t="s">
        <v>4275</v>
      </c>
      <c r="BR263" s="81" t="s">
        <v>4068</v>
      </c>
      <c r="BS263" s="81"/>
      <c r="BT263" s="81"/>
      <c r="BU263" s="313" t="s">
        <v>6548</v>
      </c>
      <c r="BV263" s="377" t="s">
        <v>8429</v>
      </c>
      <c r="BW263" s="313" t="s">
        <v>6550</v>
      </c>
      <c r="BX263" s="377" t="s">
        <v>8430</v>
      </c>
      <c r="BY263" s="93" t="str">
        <f t="shared" si="33"/>
        <v>MR312, 17x8.5, 0mm Offset, 6x135, 87mm Centerbore, Matte Black</v>
      </c>
      <c r="BZ263" s="81" t="s">
        <v>3878</v>
      </c>
      <c r="CA263" s="81" t="s">
        <v>3879</v>
      </c>
      <c r="CB263" s="81" t="str">
        <f t="shared" si="34"/>
        <v>STREET (3XX)</v>
      </c>
    </row>
    <row r="264" spans="1:80" s="38" customFormat="1" ht="15" customHeight="1">
      <c r="A264" s="22">
        <f t="shared" si="28"/>
        <v>262</v>
      </c>
      <c r="B264" s="99" t="s">
        <v>84</v>
      </c>
      <c r="C264" s="99" t="s">
        <v>1072</v>
      </c>
      <c r="D264" s="99" t="s">
        <v>1281</v>
      </c>
      <c r="E264" s="91" t="str">
        <f>CONCATENATE(LEFT(D264,5),VLOOKUP(CONCATENATE(N264,"x",O264),'PART NUMBER GUIDE'!$B$9:$C$49,2,FALSE),VLOOKUP(CONCATENATE(P264, V264), 'PART NUMBER GUIDE'!$Q$6:$R$91, 2, FALSE),VLOOKUP(Y264,'PART NUMBER GUIDE'!$J$8:$K$43,2, FALSE),IF(U264="N/A",IF(ABS(S264)&lt;10,"0"&amp;ABS(S264),ABS(S264)),CONCATENATE(LEFT(U264,1),RIGHT(U264,1))), F264, G264)</f>
        <v>MR31278516900</v>
      </c>
      <c r="F264" s="90"/>
      <c r="G264" s="90"/>
      <c r="H264" s="79" t="s">
        <v>1977</v>
      </c>
      <c r="I264" s="318">
        <v>42736</v>
      </c>
      <c r="J264" s="85" t="s">
        <v>1265</v>
      </c>
      <c r="K264" s="342">
        <v>349</v>
      </c>
      <c r="L264" s="92">
        <f t="shared" si="29"/>
        <v>349</v>
      </c>
      <c r="M264" s="344"/>
      <c r="N264" s="99">
        <v>17</v>
      </c>
      <c r="O264" s="8">
        <v>8.5</v>
      </c>
      <c r="P264" s="99" t="str">
        <f t="shared" si="30"/>
        <v>6x135</v>
      </c>
      <c r="Q264" s="3">
        <v>6</v>
      </c>
      <c r="R264" s="3">
        <v>135</v>
      </c>
      <c r="S264" s="3">
        <v>0</v>
      </c>
      <c r="T264" s="16">
        <v>4.72</v>
      </c>
      <c r="U264" s="100" t="s">
        <v>85</v>
      </c>
      <c r="V264" s="16">
        <v>87</v>
      </c>
      <c r="W264" s="8">
        <v>34.759550004482357</v>
      </c>
      <c r="X264" s="51">
        <v>2650</v>
      </c>
      <c r="Y264" s="78" t="s">
        <v>5463</v>
      </c>
      <c r="Z264" s="78" t="s">
        <v>2988</v>
      </c>
      <c r="AA264" s="51" t="str">
        <f t="shared" si="31"/>
        <v>17x8.5, 6x135, 0 OS</v>
      </c>
      <c r="AB264" s="80" t="s">
        <v>2179</v>
      </c>
      <c r="AC264" s="89">
        <f>_xlfn.IFNA(VLOOKUP(AB264,ACCESSORIES!F:J,5,FALSE),"N/A")</f>
        <v>33</v>
      </c>
      <c r="AD264" s="80" t="s">
        <v>85</v>
      </c>
      <c r="AE264" s="80" t="s">
        <v>1886</v>
      </c>
      <c r="AF264" s="80" t="s">
        <v>85</v>
      </c>
      <c r="AG264" s="99" t="s">
        <v>1937</v>
      </c>
      <c r="AH264" s="9">
        <f>_xlfn.IFNA(VLOOKUP(AG264,ACCESSORIES!F:J,5,FALSE),"N/A")</f>
        <v>1.1000000000000001</v>
      </c>
      <c r="AI264" s="78" t="s">
        <v>266</v>
      </c>
      <c r="AJ264" s="3" t="s">
        <v>85</v>
      </c>
      <c r="AK264" s="40" t="str">
        <f>_xlfn.IFNA(VLOOKUP(AJ264,ACCESSORIES!F:J,5,FALSE),"N/A")</f>
        <v>N/A</v>
      </c>
      <c r="AL264" s="3" t="s">
        <v>85</v>
      </c>
      <c r="AM264" s="3">
        <v>16.2</v>
      </c>
      <c r="AN264" s="3">
        <v>175</v>
      </c>
      <c r="AO264" s="36">
        <v>4.3</v>
      </c>
      <c r="AP264" s="36">
        <v>18.3</v>
      </c>
      <c r="AQ264" s="36">
        <v>30.3</v>
      </c>
      <c r="AR264" s="36">
        <v>52.1</v>
      </c>
      <c r="AS264" s="36">
        <v>208.9</v>
      </c>
      <c r="AT264" s="101">
        <v>199.1</v>
      </c>
      <c r="AU264" s="100">
        <v>87</v>
      </c>
      <c r="AV264" s="54">
        <v>40</v>
      </c>
      <c r="AW264" s="54">
        <v>40</v>
      </c>
      <c r="AX264" s="54">
        <v>25</v>
      </c>
      <c r="AY264" s="99" t="s">
        <v>85</v>
      </c>
      <c r="AZ264" s="98" t="str">
        <f>_xlfn.IFNA(VLOOKUP(AY264,ACCESSORIES!F:J,5,FALSE),"N/A")</f>
        <v>N/A</v>
      </c>
      <c r="BA264" s="99" t="s">
        <v>85</v>
      </c>
      <c r="BB264" s="98" t="str">
        <f>_xlfn.IFNA(VLOOKUP(BA264,ACCESSORIES!F:J,5,FALSE),"N/A")</f>
        <v>N/A</v>
      </c>
      <c r="BC264" s="77">
        <v>39.499488641457226</v>
      </c>
      <c r="BD264" s="56">
        <v>20.236220472440898</v>
      </c>
      <c r="BE264" s="56">
        <v>20.236220472440898</v>
      </c>
      <c r="BF264" s="56">
        <v>11.417322834645701</v>
      </c>
      <c r="BG264" s="378">
        <f t="shared" si="32"/>
        <v>7.6616839999999839E-2</v>
      </c>
      <c r="BH264" s="80">
        <v>36</v>
      </c>
      <c r="BI264" s="114" t="s">
        <v>3532</v>
      </c>
      <c r="BJ264" s="50" t="s">
        <v>4050</v>
      </c>
      <c r="BK264" s="81" t="s">
        <v>4066</v>
      </c>
      <c r="BL264" s="29" t="s">
        <v>5473</v>
      </c>
      <c r="BM264" s="29" t="s">
        <v>5520</v>
      </c>
      <c r="BN264" s="29" t="s">
        <v>5507</v>
      </c>
      <c r="BO264" s="81" t="s">
        <v>5518</v>
      </c>
      <c r="BP264" s="81" t="s">
        <v>5497</v>
      </c>
      <c r="BQ264" s="81" t="s">
        <v>4275</v>
      </c>
      <c r="BR264" s="81" t="s">
        <v>4068</v>
      </c>
      <c r="BS264" s="81"/>
      <c r="BT264" s="81"/>
      <c r="BU264" s="313" t="s">
        <v>6530</v>
      </c>
      <c r="BV264" s="377" t="s">
        <v>8146</v>
      </c>
      <c r="BW264" s="313" t="s">
        <v>6532</v>
      </c>
      <c r="BX264" s="377" t="s">
        <v>8147</v>
      </c>
      <c r="BY264" s="93" t="str">
        <f t="shared" si="33"/>
        <v>MR312, 17x8.5, 0mm Offset, 6x135, 87mm Centerbore, Method Bronze - Matte Black Lip</v>
      </c>
      <c r="BZ264" s="81" t="s">
        <v>3878</v>
      </c>
      <c r="CA264" s="81" t="s">
        <v>3879</v>
      </c>
      <c r="CB264" s="81" t="str">
        <f t="shared" si="34"/>
        <v>STREET (3XX)</v>
      </c>
    </row>
    <row r="265" spans="1:80" s="38" customFormat="1" ht="15" customHeight="1">
      <c r="A265" s="22">
        <f t="shared" si="28"/>
        <v>263</v>
      </c>
      <c r="B265" s="99" t="s">
        <v>84</v>
      </c>
      <c r="C265" s="99" t="s">
        <v>1072</v>
      </c>
      <c r="D265" s="99" t="s">
        <v>1281</v>
      </c>
      <c r="E265" s="91" t="str">
        <f>CONCATENATE(LEFT(D265,5),VLOOKUP(CONCATENATE(N265,"x",O265),'PART NUMBER GUIDE'!$B$9:$C$49,2,FALSE),VLOOKUP(CONCATENATE(P265, V265), 'PART NUMBER GUIDE'!$Q$6:$R$91, 2, FALSE),VLOOKUP(Y265,'PART NUMBER GUIDE'!$J$8:$K$43,2, FALSE),IF(U265="N/A",IF(ABS(S265)&lt;10,"0"&amp;ABS(S265),ABS(S265)),CONCATENATE(LEFT(U265,1),RIGHT(U265,1))), F265, G265)</f>
        <v>MR31278558500</v>
      </c>
      <c r="F265" s="90"/>
      <c r="G265" s="90"/>
      <c r="H265" s="79" t="s">
        <v>1978</v>
      </c>
      <c r="I265" s="318">
        <v>42736</v>
      </c>
      <c r="J265" s="85" t="s">
        <v>1265</v>
      </c>
      <c r="K265" s="342">
        <v>329</v>
      </c>
      <c r="L265" s="92">
        <f t="shared" si="29"/>
        <v>329</v>
      </c>
      <c r="M265" s="344"/>
      <c r="N265" s="99">
        <v>17</v>
      </c>
      <c r="O265" s="8">
        <v>8.5</v>
      </c>
      <c r="P265" s="99" t="str">
        <f t="shared" si="30"/>
        <v>5x150</v>
      </c>
      <c r="Q265" s="3">
        <v>5</v>
      </c>
      <c r="R265" s="3">
        <v>150</v>
      </c>
      <c r="S265" s="3">
        <v>0</v>
      </c>
      <c r="T265" s="16">
        <v>4.72</v>
      </c>
      <c r="U265" s="100" t="s">
        <v>85</v>
      </c>
      <c r="V265" s="16">
        <v>110.5</v>
      </c>
      <c r="W265" s="8">
        <v>33.840957245378711</v>
      </c>
      <c r="X265" s="51">
        <v>2650</v>
      </c>
      <c r="Y265" s="78" t="s">
        <v>2294</v>
      </c>
      <c r="Z265" s="79" t="s">
        <v>2987</v>
      </c>
      <c r="AA265" s="51" t="str">
        <f t="shared" si="31"/>
        <v>17x8.5, 5x150, 0 OS</v>
      </c>
      <c r="AB265" s="80" t="s">
        <v>2180</v>
      </c>
      <c r="AC265" s="89">
        <f>_xlfn.IFNA(VLOOKUP(AB265,ACCESSORIES!F:J,5,FALSE),"N/A")</f>
        <v>33</v>
      </c>
      <c r="AD265" s="80" t="s">
        <v>85</v>
      </c>
      <c r="AE265" s="80" t="s">
        <v>1886</v>
      </c>
      <c r="AF265" s="80" t="s">
        <v>85</v>
      </c>
      <c r="AG265" s="99" t="s">
        <v>1937</v>
      </c>
      <c r="AH265" s="9">
        <f>_xlfn.IFNA(VLOOKUP(AG265,ACCESSORIES!F:J,5,FALSE),"N/A")</f>
        <v>1.1000000000000001</v>
      </c>
      <c r="AI265" s="78" t="s">
        <v>266</v>
      </c>
      <c r="AJ265" s="3" t="s">
        <v>85</v>
      </c>
      <c r="AK265" s="40" t="str">
        <f>_xlfn.IFNA(VLOOKUP(AJ265,ACCESSORIES!F:J,5,FALSE),"N/A")</f>
        <v>N/A</v>
      </c>
      <c r="AL265" s="3" t="s">
        <v>85</v>
      </c>
      <c r="AM265" s="3">
        <v>16.2</v>
      </c>
      <c r="AN265" s="3">
        <v>185</v>
      </c>
      <c r="AO265" s="36">
        <v>0</v>
      </c>
      <c r="AP265" s="36">
        <v>13</v>
      </c>
      <c r="AQ265" s="36">
        <v>30.3</v>
      </c>
      <c r="AR265" s="36">
        <v>52.1</v>
      </c>
      <c r="AS265" s="36">
        <v>208.9</v>
      </c>
      <c r="AT265" s="101">
        <v>199.1</v>
      </c>
      <c r="AU265" s="100">
        <v>110.5</v>
      </c>
      <c r="AV265" s="54">
        <v>46</v>
      </c>
      <c r="AW265" s="54">
        <v>46</v>
      </c>
      <c r="AX265" s="54">
        <v>25</v>
      </c>
      <c r="AY265" s="99" t="s">
        <v>85</v>
      </c>
      <c r="AZ265" s="98" t="str">
        <f>_xlfn.IFNA(VLOOKUP(AY265,ACCESSORIES!F:J,5,FALSE),"N/A")</f>
        <v>N/A</v>
      </c>
      <c r="BA265" s="99" t="s">
        <v>85</v>
      </c>
      <c r="BB265" s="98" t="str">
        <f>_xlfn.IFNA(VLOOKUP(BA265,ACCESSORIES!F:J,5,FALSE),"N/A")</f>
        <v>N/A</v>
      </c>
      <c r="BC265" s="77">
        <v>38.911589275630888</v>
      </c>
      <c r="BD265" s="56">
        <v>20.236220472440898</v>
      </c>
      <c r="BE265" s="56">
        <v>20.236220472440898</v>
      </c>
      <c r="BF265" s="56">
        <v>11.417322834645701</v>
      </c>
      <c r="BG265" s="378">
        <f t="shared" si="32"/>
        <v>7.6616839999999839E-2</v>
      </c>
      <c r="BH265" s="80">
        <v>36</v>
      </c>
      <c r="BI265" s="114" t="s">
        <v>3532</v>
      </c>
      <c r="BJ265" s="50" t="s">
        <v>4050</v>
      </c>
      <c r="BK265" s="81" t="s">
        <v>4066</v>
      </c>
      <c r="BL265" s="29" t="s">
        <v>5473</v>
      </c>
      <c r="BM265" s="29" t="s">
        <v>5520</v>
      </c>
      <c r="BN265" s="29" t="s">
        <v>5507</v>
      </c>
      <c r="BO265" s="81" t="s">
        <v>5518</v>
      </c>
      <c r="BP265" s="81" t="s">
        <v>5497</v>
      </c>
      <c r="BQ265" s="81" t="s">
        <v>4275</v>
      </c>
      <c r="BR265" s="81" t="s">
        <v>4068</v>
      </c>
      <c r="BS265" s="81"/>
      <c r="BT265" s="81"/>
      <c r="BU265" s="313" t="s">
        <v>6546</v>
      </c>
      <c r="BV265" s="377" t="s">
        <v>8419</v>
      </c>
      <c r="BW265" s="313" t="s">
        <v>6547</v>
      </c>
      <c r="BX265" s="377" t="s">
        <v>8420</v>
      </c>
      <c r="BY265" s="93" t="str">
        <f t="shared" si="33"/>
        <v>MR312, 17x8.5, 0mm Offset, 5x150, 110.5mm Centerbore, Matte Black</v>
      </c>
      <c r="BZ265" s="81" t="s">
        <v>3878</v>
      </c>
      <c r="CA265" s="81" t="s">
        <v>3879</v>
      </c>
      <c r="CB265" s="81" t="str">
        <f t="shared" si="34"/>
        <v>STREET (3XX)</v>
      </c>
    </row>
    <row r="266" spans="1:80" s="38" customFormat="1" ht="15" customHeight="1">
      <c r="A266" s="22">
        <f t="shared" si="28"/>
        <v>264</v>
      </c>
      <c r="B266" s="99" t="s">
        <v>84</v>
      </c>
      <c r="C266" s="99" t="s">
        <v>1072</v>
      </c>
      <c r="D266" s="99" t="s">
        <v>1281</v>
      </c>
      <c r="E266" s="91" t="str">
        <f>CONCATENATE(LEFT(D266,5),VLOOKUP(CONCATENATE(N266,"x",O266),'PART NUMBER GUIDE'!$B$9:$C$49,2,FALSE),VLOOKUP(CONCATENATE(P266, V266), 'PART NUMBER GUIDE'!$Q$6:$R$91, 2, FALSE),VLOOKUP(Y266,'PART NUMBER GUIDE'!$J$8:$K$43,2, FALSE),IF(U266="N/A",IF(ABS(S266)&lt;10,"0"&amp;ABS(S266),ABS(S266)),CONCATENATE(LEFT(U266,1),RIGHT(U266,1))), F266, G266)</f>
        <v>MR31278558900</v>
      </c>
      <c r="F266" s="90"/>
      <c r="G266" s="90"/>
      <c r="H266" s="79" t="s">
        <v>1979</v>
      </c>
      <c r="I266" s="318">
        <v>42736</v>
      </c>
      <c r="J266" s="85" t="s">
        <v>1265</v>
      </c>
      <c r="K266" s="342">
        <v>349</v>
      </c>
      <c r="L266" s="92">
        <f t="shared" si="29"/>
        <v>349</v>
      </c>
      <c r="M266" s="344"/>
      <c r="N266" s="99">
        <v>17</v>
      </c>
      <c r="O266" s="8">
        <v>8.5</v>
      </c>
      <c r="P266" s="99" t="str">
        <f t="shared" si="30"/>
        <v>5x150</v>
      </c>
      <c r="Q266" s="3">
        <v>5</v>
      </c>
      <c r="R266" s="3">
        <v>150</v>
      </c>
      <c r="S266" s="3">
        <v>0</v>
      </c>
      <c r="T266" s="16">
        <v>4.72</v>
      </c>
      <c r="U266" s="100" t="s">
        <v>85</v>
      </c>
      <c r="V266" s="16">
        <v>110.5</v>
      </c>
      <c r="W266" s="8">
        <v>31.673078333894079</v>
      </c>
      <c r="X266" s="51">
        <v>2650</v>
      </c>
      <c r="Y266" s="78" t="s">
        <v>5463</v>
      </c>
      <c r="Z266" s="78" t="s">
        <v>2988</v>
      </c>
      <c r="AA266" s="51" t="str">
        <f t="shared" si="31"/>
        <v>17x8.5, 5x150, 0 OS</v>
      </c>
      <c r="AB266" s="80" t="s">
        <v>2180</v>
      </c>
      <c r="AC266" s="89">
        <f>_xlfn.IFNA(VLOOKUP(AB266,ACCESSORIES!F:J,5,FALSE),"N/A")</f>
        <v>33</v>
      </c>
      <c r="AD266" s="80" t="s">
        <v>85</v>
      </c>
      <c r="AE266" s="80" t="s">
        <v>1886</v>
      </c>
      <c r="AF266" s="80" t="s">
        <v>85</v>
      </c>
      <c r="AG266" s="99" t="s">
        <v>1937</v>
      </c>
      <c r="AH266" s="9">
        <f>_xlfn.IFNA(VLOOKUP(AG266,ACCESSORIES!F:J,5,FALSE),"N/A")</f>
        <v>1.1000000000000001</v>
      </c>
      <c r="AI266" s="78" t="s">
        <v>266</v>
      </c>
      <c r="AJ266" s="3" t="s">
        <v>85</v>
      </c>
      <c r="AK266" s="40" t="str">
        <f>_xlfn.IFNA(VLOOKUP(AJ266,ACCESSORIES!F:J,5,FALSE),"N/A")</f>
        <v>N/A</v>
      </c>
      <c r="AL266" s="3" t="s">
        <v>85</v>
      </c>
      <c r="AM266" s="3">
        <v>16.2</v>
      </c>
      <c r="AN266" s="3">
        <v>185</v>
      </c>
      <c r="AO266" s="36">
        <v>0</v>
      </c>
      <c r="AP266" s="36">
        <v>13</v>
      </c>
      <c r="AQ266" s="36">
        <v>30.3</v>
      </c>
      <c r="AR266" s="36">
        <v>52.1</v>
      </c>
      <c r="AS266" s="36">
        <v>208.9</v>
      </c>
      <c r="AT266" s="101">
        <v>199.1</v>
      </c>
      <c r="AU266" s="100">
        <v>110.5</v>
      </c>
      <c r="AV266" s="54">
        <v>46</v>
      </c>
      <c r="AW266" s="54">
        <v>46</v>
      </c>
      <c r="AX266" s="54">
        <v>25</v>
      </c>
      <c r="AY266" s="99" t="s">
        <v>85</v>
      </c>
      <c r="AZ266" s="98" t="str">
        <f>_xlfn.IFNA(VLOOKUP(AY266,ACCESSORIES!F:J,5,FALSE),"N/A")</f>
        <v>N/A</v>
      </c>
      <c r="BA266" s="99" t="s">
        <v>85</v>
      </c>
      <c r="BB266" s="98" t="str">
        <f>_xlfn.IFNA(VLOOKUP(BA266,ACCESSORIES!F:J,5,FALSE),"N/A")</f>
        <v>N/A</v>
      </c>
      <c r="BC266" s="77">
        <v>37.956252806163086</v>
      </c>
      <c r="BD266" s="56">
        <v>20.236220472440898</v>
      </c>
      <c r="BE266" s="56">
        <v>20.236220472440898</v>
      </c>
      <c r="BF266" s="56">
        <v>11.417322834645701</v>
      </c>
      <c r="BG266" s="378">
        <f t="shared" si="32"/>
        <v>7.6616839999999839E-2</v>
      </c>
      <c r="BH266" s="80">
        <v>36</v>
      </c>
      <c r="BI266" s="114" t="s">
        <v>3532</v>
      </c>
      <c r="BJ266" s="50" t="s">
        <v>4050</v>
      </c>
      <c r="BK266" s="81" t="s">
        <v>4066</v>
      </c>
      <c r="BL266" s="29" t="s">
        <v>5473</v>
      </c>
      <c r="BM266" s="29" t="s">
        <v>5520</v>
      </c>
      <c r="BN266" s="29" t="s">
        <v>5507</v>
      </c>
      <c r="BO266" s="81" t="s">
        <v>5518</v>
      </c>
      <c r="BP266" s="81" t="s">
        <v>5497</v>
      </c>
      <c r="BQ266" s="81" t="s">
        <v>4275</v>
      </c>
      <c r="BR266" s="81" t="s">
        <v>4068</v>
      </c>
      <c r="BS266" s="81"/>
      <c r="BT266" s="81"/>
      <c r="BU266" s="313" t="s">
        <v>6527</v>
      </c>
      <c r="BV266" s="377" t="s">
        <v>8270</v>
      </c>
      <c r="BW266" s="313" t="s">
        <v>6529</v>
      </c>
      <c r="BX266" s="377" t="s">
        <v>8271</v>
      </c>
      <c r="BY266" s="93" t="str">
        <f t="shared" si="33"/>
        <v>MR312, 17x8.5, 0mm Offset, 5x150, 110.5mm Centerbore, Method Bronze - Matte Black Lip</v>
      </c>
      <c r="BZ266" s="81" t="s">
        <v>3878</v>
      </c>
      <c r="CA266" s="81" t="s">
        <v>3879</v>
      </c>
      <c r="CB266" s="81" t="str">
        <f t="shared" si="34"/>
        <v>STREET (3XX)</v>
      </c>
    </row>
    <row r="267" spans="1:80" s="38" customFormat="1" ht="15" customHeight="1">
      <c r="A267" s="22">
        <f t="shared" si="28"/>
        <v>265</v>
      </c>
      <c r="B267" s="99" t="s">
        <v>84</v>
      </c>
      <c r="C267" s="99" t="s">
        <v>1072</v>
      </c>
      <c r="D267" s="99" t="s">
        <v>1281</v>
      </c>
      <c r="E267" s="91" t="str">
        <f>CONCATENATE(LEFT(D267,5),VLOOKUP(CONCATENATE(N267,"x",O267),'PART NUMBER GUIDE'!$B$9:$C$49,2,FALSE),VLOOKUP(CONCATENATE(P267, V267), 'PART NUMBER GUIDE'!$Q$6:$R$91, 2, FALSE),VLOOKUP(Y267,'PART NUMBER GUIDE'!$J$8:$K$43,2, FALSE),IF(U267="N/A",IF(ABS(S267)&lt;10,"0"&amp;ABS(S267),ABS(S267)),CONCATENATE(LEFT(U267,1),RIGHT(U267,1))), F267, G267)</f>
        <v>MR31278560500</v>
      </c>
      <c r="F267" s="90"/>
      <c r="G267" s="90"/>
      <c r="H267" s="79" t="s">
        <v>1980</v>
      </c>
      <c r="I267" s="318">
        <v>42736</v>
      </c>
      <c r="J267" s="85" t="s">
        <v>1265</v>
      </c>
      <c r="K267" s="342">
        <v>329</v>
      </c>
      <c r="L267" s="92">
        <f t="shared" si="29"/>
        <v>329</v>
      </c>
      <c r="M267" s="344"/>
      <c r="N267" s="99">
        <v>17</v>
      </c>
      <c r="O267" s="8">
        <v>8.5</v>
      </c>
      <c r="P267" s="99" t="str">
        <f t="shared" si="30"/>
        <v>6x5.5</v>
      </c>
      <c r="Q267" s="3">
        <v>6</v>
      </c>
      <c r="R267" s="3">
        <v>5.5</v>
      </c>
      <c r="S267" s="3">
        <v>0</v>
      </c>
      <c r="T267" s="16">
        <v>4.72</v>
      </c>
      <c r="U267" s="100" t="s">
        <v>85</v>
      </c>
      <c r="V267" s="16">
        <v>106.25</v>
      </c>
      <c r="W267" s="8">
        <v>34.54</v>
      </c>
      <c r="X267" s="51">
        <v>2650</v>
      </c>
      <c r="Y267" s="78" t="s">
        <v>2294</v>
      </c>
      <c r="Z267" s="79" t="s">
        <v>2987</v>
      </c>
      <c r="AA267" s="51" t="str">
        <f t="shared" si="31"/>
        <v>17x8.5, 6x5.5, 0 OS</v>
      </c>
      <c r="AB267" s="80" t="s">
        <v>2668</v>
      </c>
      <c r="AC267" s="89">
        <f>_xlfn.IFNA(VLOOKUP(AB267,ACCESSORIES!F:J,5,FALSE),"N/A")</f>
        <v>33</v>
      </c>
      <c r="AD267" s="80" t="s">
        <v>85</v>
      </c>
      <c r="AE267" s="80" t="s">
        <v>1886</v>
      </c>
      <c r="AF267" s="80" t="s">
        <v>85</v>
      </c>
      <c r="AG267" s="99" t="s">
        <v>1937</v>
      </c>
      <c r="AH267" s="9">
        <f>_xlfn.IFNA(VLOOKUP(AG267,ACCESSORIES!F:J,5,FALSE),"N/A")</f>
        <v>1.1000000000000001</v>
      </c>
      <c r="AI267" s="3" t="s">
        <v>265</v>
      </c>
      <c r="AJ267" s="81" t="s">
        <v>1709</v>
      </c>
      <c r="AK267" s="40">
        <f>_xlfn.IFNA(VLOOKUP(AJ267,ACCESSORIES!F:J,5,FALSE),"N/A")</f>
        <v>2.75</v>
      </c>
      <c r="AL267" s="3">
        <v>78.3</v>
      </c>
      <c r="AM267" s="3">
        <v>16.2</v>
      </c>
      <c r="AN267" s="3">
        <v>175</v>
      </c>
      <c r="AO267" s="36">
        <v>4.3</v>
      </c>
      <c r="AP267" s="36">
        <v>18.3</v>
      </c>
      <c r="AQ267" s="36">
        <v>30.3</v>
      </c>
      <c r="AR267" s="36">
        <v>52.1</v>
      </c>
      <c r="AS267" s="36">
        <v>208.9</v>
      </c>
      <c r="AT267" s="101">
        <v>199.1</v>
      </c>
      <c r="AU267" s="100">
        <v>106.25</v>
      </c>
      <c r="AV267" s="54">
        <v>47</v>
      </c>
      <c r="AW267" s="54">
        <v>47</v>
      </c>
      <c r="AX267" s="54">
        <v>25</v>
      </c>
      <c r="AY267" s="99" t="s">
        <v>85</v>
      </c>
      <c r="AZ267" s="98" t="str">
        <f>_xlfn.IFNA(VLOOKUP(AY267,ACCESSORIES!F:J,5,FALSE),"N/A")</f>
        <v>N/A</v>
      </c>
      <c r="BA267" s="99" t="s">
        <v>85</v>
      </c>
      <c r="BB267" s="98" t="str">
        <f>_xlfn.IFNA(VLOOKUP(BA267,ACCESSORIES!F:J,5,FALSE),"N/A")</f>
        <v>N/A</v>
      </c>
      <c r="BC267" s="77">
        <v>39.352513800000651</v>
      </c>
      <c r="BD267" s="56">
        <v>20.236220472440898</v>
      </c>
      <c r="BE267" s="56">
        <v>20.236220472440898</v>
      </c>
      <c r="BF267" s="56">
        <v>11.417322834645701</v>
      </c>
      <c r="BG267" s="378">
        <f t="shared" si="32"/>
        <v>7.6616839999999839E-2</v>
      </c>
      <c r="BH267" s="80">
        <v>36</v>
      </c>
      <c r="BI267" s="114" t="s">
        <v>3532</v>
      </c>
      <c r="BJ267" s="50" t="s">
        <v>4050</v>
      </c>
      <c r="BK267" s="81" t="s">
        <v>4066</v>
      </c>
      <c r="BL267" s="29" t="s">
        <v>5473</v>
      </c>
      <c r="BM267" s="29" t="s">
        <v>5520</v>
      </c>
      <c r="BN267" s="29" t="s">
        <v>5507</v>
      </c>
      <c r="BO267" s="81" t="s">
        <v>5518</v>
      </c>
      <c r="BP267" s="81" t="s">
        <v>5497</v>
      </c>
      <c r="BQ267" s="81" t="s">
        <v>4275</v>
      </c>
      <c r="BR267" s="81" t="s">
        <v>4068</v>
      </c>
      <c r="BS267" s="81"/>
      <c r="BT267" s="81"/>
      <c r="BU267" s="313" t="s">
        <v>6548</v>
      </c>
      <c r="BV267" s="377" t="s">
        <v>8429</v>
      </c>
      <c r="BW267" s="313" t="s">
        <v>6550</v>
      </c>
      <c r="BX267" s="377" t="s">
        <v>8430</v>
      </c>
      <c r="BY267" s="93" t="str">
        <f t="shared" si="33"/>
        <v>MR312, 17x8.5, 0mm Offset, 6x5.5, 106.25mm Centerbore, Matte Black</v>
      </c>
      <c r="BZ267" s="81" t="s">
        <v>3878</v>
      </c>
      <c r="CA267" s="81" t="s">
        <v>3879</v>
      </c>
      <c r="CB267" s="81" t="str">
        <f t="shared" si="34"/>
        <v>STREET (3XX)</v>
      </c>
    </row>
    <row r="268" spans="1:80" s="38" customFormat="1" ht="15" customHeight="1">
      <c r="A268" s="22">
        <f t="shared" si="28"/>
        <v>266</v>
      </c>
      <c r="B268" s="99" t="s">
        <v>84</v>
      </c>
      <c r="C268" s="99" t="s">
        <v>1072</v>
      </c>
      <c r="D268" s="99" t="s">
        <v>1281</v>
      </c>
      <c r="E268" s="91" t="str">
        <f>CONCATENATE(LEFT(D268,5),VLOOKUP(CONCATENATE(N268,"x",O268),'PART NUMBER GUIDE'!$B$9:$C$49,2,FALSE),VLOOKUP(CONCATENATE(P268, V268), 'PART NUMBER GUIDE'!$Q$6:$R$91, 2, FALSE),VLOOKUP(Y268,'PART NUMBER GUIDE'!$J$8:$K$43,2, FALSE),IF(U268="N/A",IF(ABS(S268)&lt;10,"0"&amp;ABS(S268),ABS(S268)),CONCATENATE(LEFT(U268,1),RIGHT(U268,1))), F268, G268)</f>
        <v>MR31278560900</v>
      </c>
      <c r="F268" s="90"/>
      <c r="G268" s="90"/>
      <c r="H268" s="79" t="s">
        <v>1981</v>
      </c>
      <c r="I268" s="318">
        <v>42736</v>
      </c>
      <c r="J268" s="85" t="s">
        <v>1265</v>
      </c>
      <c r="K268" s="342">
        <v>349</v>
      </c>
      <c r="L268" s="92">
        <f t="shared" si="29"/>
        <v>349</v>
      </c>
      <c r="M268" s="344"/>
      <c r="N268" s="99">
        <v>17</v>
      </c>
      <c r="O268" s="8">
        <v>8.5</v>
      </c>
      <c r="P268" s="99" t="str">
        <f t="shared" si="30"/>
        <v>6x5.5</v>
      </c>
      <c r="Q268" s="3">
        <v>6</v>
      </c>
      <c r="R268" s="3">
        <v>5.5</v>
      </c>
      <c r="S268" s="3">
        <v>0</v>
      </c>
      <c r="T268" s="16">
        <v>4.72</v>
      </c>
      <c r="U268" s="100" t="s">
        <v>85</v>
      </c>
      <c r="V268" s="16">
        <v>106.25</v>
      </c>
      <c r="W268" s="8">
        <v>34.39</v>
      </c>
      <c r="X268" s="51">
        <v>2650</v>
      </c>
      <c r="Y268" s="78" t="s">
        <v>5463</v>
      </c>
      <c r="Z268" s="78" t="s">
        <v>2988</v>
      </c>
      <c r="AA268" s="51" t="str">
        <f t="shared" si="31"/>
        <v>17x8.5, 6x5.5, 0 OS</v>
      </c>
      <c r="AB268" s="80" t="s">
        <v>2668</v>
      </c>
      <c r="AC268" s="89">
        <f>_xlfn.IFNA(VLOOKUP(AB268,ACCESSORIES!F:J,5,FALSE),"N/A")</f>
        <v>33</v>
      </c>
      <c r="AD268" s="80" t="s">
        <v>85</v>
      </c>
      <c r="AE268" s="80" t="s">
        <v>1886</v>
      </c>
      <c r="AF268" s="80" t="s">
        <v>85</v>
      </c>
      <c r="AG268" s="99" t="s">
        <v>1937</v>
      </c>
      <c r="AH268" s="9">
        <f>_xlfn.IFNA(VLOOKUP(AG268,ACCESSORIES!F:J,5,FALSE),"N/A")</f>
        <v>1.1000000000000001</v>
      </c>
      <c r="AI268" s="3" t="s">
        <v>265</v>
      </c>
      <c r="AJ268" s="81" t="s">
        <v>1709</v>
      </c>
      <c r="AK268" s="40">
        <f>_xlfn.IFNA(VLOOKUP(AJ268,ACCESSORIES!F:J,5,FALSE),"N/A")</f>
        <v>2.75</v>
      </c>
      <c r="AL268" s="3">
        <v>78.3</v>
      </c>
      <c r="AM268" s="3">
        <v>16.2</v>
      </c>
      <c r="AN268" s="3">
        <v>175</v>
      </c>
      <c r="AO268" s="36">
        <v>4.3</v>
      </c>
      <c r="AP268" s="36">
        <v>18.3</v>
      </c>
      <c r="AQ268" s="36">
        <v>30.3</v>
      </c>
      <c r="AR268" s="36">
        <v>52.1</v>
      </c>
      <c r="AS268" s="36">
        <v>208.9</v>
      </c>
      <c r="AT268" s="101">
        <v>199.1</v>
      </c>
      <c r="AU268" s="100">
        <v>106.25</v>
      </c>
      <c r="AV268" s="54">
        <v>47</v>
      </c>
      <c r="AW268" s="54">
        <v>47</v>
      </c>
      <c r="AX268" s="54">
        <v>25</v>
      </c>
      <c r="AY268" s="99" t="s">
        <v>85</v>
      </c>
      <c r="AZ268" s="98" t="str">
        <f>_xlfn.IFNA(VLOOKUP(AY268,ACCESSORIES!F:J,5,FALSE),"N/A")</f>
        <v>N/A</v>
      </c>
      <c r="BA268" s="99" t="s">
        <v>85</v>
      </c>
      <c r="BB268" s="98" t="str">
        <f>_xlfn.IFNA(VLOOKUP(BA268,ACCESSORIES!F:J,5,FALSE),"N/A")</f>
        <v>N/A</v>
      </c>
      <c r="BC268" s="77">
        <v>39.168795248179919</v>
      </c>
      <c r="BD268" s="56">
        <v>20.236220472440898</v>
      </c>
      <c r="BE268" s="56">
        <v>20.236220472440898</v>
      </c>
      <c r="BF268" s="56">
        <v>11.417322834645701</v>
      </c>
      <c r="BG268" s="378">
        <f t="shared" si="32"/>
        <v>7.6616839999999839E-2</v>
      </c>
      <c r="BH268" s="80">
        <v>36</v>
      </c>
      <c r="BI268" s="114" t="s">
        <v>3532</v>
      </c>
      <c r="BJ268" s="50" t="s">
        <v>4050</v>
      </c>
      <c r="BK268" s="81" t="s">
        <v>4066</v>
      </c>
      <c r="BL268" s="29" t="s">
        <v>5473</v>
      </c>
      <c r="BM268" s="29" t="s">
        <v>5520</v>
      </c>
      <c r="BN268" s="29" t="s">
        <v>5507</v>
      </c>
      <c r="BO268" s="81" t="s">
        <v>5518</v>
      </c>
      <c r="BP268" s="81" t="s">
        <v>5497</v>
      </c>
      <c r="BQ268" s="81" t="s">
        <v>4275</v>
      </c>
      <c r="BR268" s="81" t="s">
        <v>4068</v>
      </c>
      <c r="BS268" s="81"/>
      <c r="BT268" s="81"/>
      <c r="BU268" s="313" t="s">
        <v>6530</v>
      </c>
      <c r="BV268" s="377" t="s">
        <v>8146</v>
      </c>
      <c r="BW268" s="313" t="s">
        <v>6532</v>
      </c>
      <c r="BX268" s="377" t="s">
        <v>8147</v>
      </c>
      <c r="BY268" s="93" t="str">
        <f t="shared" si="33"/>
        <v>MR312, 17x8.5, 0mm Offset, 6x5.5, 106.25mm Centerbore, Method Bronze - Matte Black Lip</v>
      </c>
      <c r="BZ268" s="81" t="s">
        <v>3878</v>
      </c>
      <c r="CA268" s="81" t="s">
        <v>3879</v>
      </c>
      <c r="CB268" s="81" t="str">
        <f t="shared" si="34"/>
        <v>STREET (3XX)</v>
      </c>
    </row>
    <row r="269" spans="1:80" s="38" customFormat="1" ht="15" customHeight="1">
      <c r="A269" s="22">
        <f t="shared" si="28"/>
        <v>267</v>
      </c>
      <c r="B269" s="99" t="s">
        <v>84</v>
      </c>
      <c r="C269" s="99" t="s">
        <v>1072</v>
      </c>
      <c r="D269" s="99" t="s">
        <v>1281</v>
      </c>
      <c r="E269" s="91" t="str">
        <f>CONCATENATE(LEFT(D269,5),VLOOKUP(CONCATENATE(N269,"x",O269),'PART NUMBER GUIDE'!$B$9:$C$49,2,FALSE),VLOOKUP(CONCATENATE(P269, V269), 'PART NUMBER GUIDE'!$Q$6:$R$91, 2, FALSE),VLOOKUP(Y269,'PART NUMBER GUIDE'!$J$8:$K$43,2, FALSE),IF(U269="N/A",IF(ABS(S269)&lt;10,"0"&amp;ABS(S269),ABS(S269)),CONCATENATE(LEFT(U269,1),RIGHT(U269,1))), F269, G269)</f>
        <v>MR31278580500</v>
      </c>
      <c r="F269" s="90"/>
      <c r="G269" s="90"/>
      <c r="H269" s="79" t="s">
        <v>1982</v>
      </c>
      <c r="I269" s="318">
        <v>42736</v>
      </c>
      <c r="J269" s="85" t="s">
        <v>1265</v>
      </c>
      <c r="K269" s="342">
        <v>329</v>
      </c>
      <c r="L269" s="92">
        <f t="shared" si="29"/>
        <v>329</v>
      </c>
      <c r="M269" s="344"/>
      <c r="N269" s="99">
        <v>17</v>
      </c>
      <c r="O269" s="8">
        <v>8.5</v>
      </c>
      <c r="P269" s="99" t="str">
        <f t="shared" si="30"/>
        <v>8x6.5</v>
      </c>
      <c r="Q269" s="3">
        <v>8</v>
      </c>
      <c r="R269" s="3">
        <v>6.5</v>
      </c>
      <c r="S269" s="3">
        <v>0</v>
      </c>
      <c r="T269" s="16">
        <v>4.72</v>
      </c>
      <c r="U269" s="100" t="s">
        <v>85</v>
      </c>
      <c r="V269" s="16">
        <v>130.81</v>
      </c>
      <c r="W269" s="8">
        <v>30.97</v>
      </c>
      <c r="X269" s="51">
        <v>3640</v>
      </c>
      <c r="Y269" s="78" t="s">
        <v>2294</v>
      </c>
      <c r="Z269" s="79" t="s">
        <v>2987</v>
      </c>
      <c r="AA269" s="51" t="str">
        <f t="shared" si="31"/>
        <v>17x8.5, 8x6.5, 0 OS</v>
      </c>
      <c r="AB269" s="80" t="s">
        <v>1603</v>
      </c>
      <c r="AC269" s="89">
        <f>_xlfn.IFNA(VLOOKUP(AB269,ACCESSORIES!F:J,5,FALSE),"N/A")</f>
        <v>33</v>
      </c>
      <c r="AD269" s="80" t="s">
        <v>85</v>
      </c>
      <c r="AE269" s="80" t="s">
        <v>85</v>
      </c>
      <c r="AF269" s="3" t="s">
        <v>3005</v>
      </c>
      <c r="AG269" s="99" t="s">
        <v>1937</v>
      </c>
      <c r="AH269" s="9">
        <f>_xlfn.IFNA(VLOOKUP(AG269,ACCESSORIES!F:J,5,FALSE),"N/A")</f>
        <v>1.1000000000000001</v>
      </c>
      <c r="AI269" s="78" t="s">
        <v>266</v>
      </c>
      <c r="AJ269" s="3" t="s">
        <v>85</v>
      </c>
      <c r="AK269" s="40" t="str">
        <f>_xlfn.IFNA(VLOOKUP(AJ269,ACCESSORIES!F:J,5,FALSE),"N/A")</f>
        <v>N/A</v>
      </c>
      <c r="AL269" s="3" t="s">
        <v>85</v>
      </c>
      <c r="AM269" s="3">
        <v>16.2</v>
      </c>
      <c r="AN269" s="3">
        <v>200</v>
      </c>
      <c r="AO269" s="36">
        <v>0</v>
      </c>
      <c r="AP269" s="36">
        <v>0</v>
      </c>
      <c r="AQ269" s="36">
        <v>28.3</v>
      </c>
      <c r="AR269" s="36">
        <v>50.8</v>
      </c>
      <c r="AS269" s="36">
        <v>208.4</v>
      </c>
      <c r="AT269" s="101">
        <v>198.8</v>
      </c>
      <c r="AU269" s="100">
        <v>123</v>
      </c>
      <c r="AV269" s="54">
        <v>89.5</v>
      </c>
      <c r="AW269" s="54">
        <v>89.5</v>
      </c>
      <c r="AX269" s="54">
        <v>25</v>
      </c>
      <c r="AY269" s="99" t="s">
        <v>85</v>
      </c>
      <c r="AZ269" s="98" t="str">
        <f>_xlfn.IFNA(VLOOKUP(AY269,ACCESSORIES!F:J,5,FALSE),"N/A")</f>
        <v>N/A</v>
      </c>
      <c r="BA269" s="99" t="s">
        <v>85</v>
      </c>
      <c r="BB269" s="98" t="str">
        <f>_xlfn.IFNA(VLOOKUP(BA269,ACCESSORIES!F:J,5,FALSE),"N/A")</f>
        <v>N/A</v>
      </c>
      <c r="BC269" s="77">
        <v>35.714886473950166</v>
      </c>
      <c r="BD269" s="56">
        <v>20.236220472440898</v>
      </c>
      <c r="BE269" s="56">
        <v>20.236220472440898</v>
      </c>
      <c r="BF269" s="56">
        <v>11.417322834645701</v>
      </c>
      <c r="BG269" s="378">
        <f t="shared" si="32"/>
        <v>7.6616839999999839E-2</v>
      </c>
      <c r="BH269" s="80">
        <v>36</v>
      </c>
      <c r="BI269" s="114" t="s">
        <v>3532</v>
      </c>
      <c r="BJ269" s="50" t="s">
        <v>4050</v>
      </c>
      <c r="BK269" s="81" t="s">
        <v>4066</v>
      </c>
      <c r="BL269" s="29" t="s">
        <v>5473</v>
      </c>
      <c r="BM269" s="29" t="s">
        <v>5520</v>
      </c>
      <c r="BN269" s="29" t="s">
        <v>5507</v>
      </c>
      <c r="BO269" s="81" t="s">
        <v>5518</v>
      </c>
      <c r="BP269" s="81" t="s">
        <v>5497</v>
      </c>
      <c r="BQ269" s="81" t="s">
        <v>4275</v>
      </c>
      <c r="BR269" s="81" t="s">
        <v>4068</v>
      </c>
      <c r="BS269" s="81"/>
      <c r="BT269" s="81"/>
      <c r="BU269" s="313" t="s">
        <v>6549</v>
      </c>
      <c r="BV269" s="377" t="s">
        <v>8347</v>
      </c>
      <c r="BW269" s="313" t="s">
        <v>6553</v>
      </c>
      <c r="BX269" s="377" t="s">
        <v>8348</v>
      </c>
      <c r="BY269" s="93" t="str">
        <f t="shared" si="33"/>
        <v>MR312, 17x8.5, 0mm Offset, 8x6.5, 130.81mm Centerbore, Matte Black</v>
      </c>
      <c r="BZ269" s="81" t="s">
        <v>3878</v>
      </c>
      <c r="CA269" s="81" t="s">
        <v>3879</v>
      </c>
      <c r="CB269" s="81" t="str">
        <f t="shared" si="34"/>
        <v>STREET (3XX)</v>
      </c>
    </row>
    <row r="270" spans="1:80" s="38" customFormat="1" ht="15" customHeight="1">
      <c r="A270" s="22">
        <f t="shared" si="28"/>
        <v>268</v>
      </c>
      <c r="B270" s="99" t="s">
        <v>84</v>
      </c>
      <c r="C270" s="99" t="s">
        <v>1072</v>
      </c>
      <c r="D270" s="99" t="s">
        <v>1281</v>
      </c>
      <c r="E270" s="91" t="str">
        <f>CONCATENATE(LEFT(D270,5),VLOOKUP(CONCATENATE(N270,"x",O270),'PART NUMBER GUIDE'!$B$9:$C$49,2,FALSE),VLOOKUP(CONCATENATE(P270, V270), 'PART NUMBER GUIDE'!$Q$6:$R$91, 2, FALSE),VLOOKUP(Y270,'PART NUMBER GUIDE'!$J$8:$K$43,2, FALSE),IF(U270="N/A",IF(ABS(S270)&lt;10,"0"&amp;ABS(S270),ABS(S270)),CONCATENATE(LEFT(U270,1),RIGHT(U270,1))), F270, G270)</f>
        <v>MR31279050512N</v>
      </c>
      <c r="F270" s="90" t="s">
        <v>2224</v>
      </c>
      <c r="G270" s="90"/>
      <c r="H270" s="79" t="s">
        <v>1988</v>
      </c>
      <c r="I270" s="318">
        <v>42736</v>
      </c>
      <c r="J270" s="85" t="s">
        <v>1265</v>
      </c>
      <c r="K270" s="342">
        <v>349</v>
      </c>
      <c r="L270" s="92">
        <f t="shared" si="29"/>
        <v>349</v>
      </c>
      <c r="M270" s="344"/>
      <c r="N270" s="29">
        <v>17</v>
      </c>
      <c r="O270" s="8">
        <v>9</v>
      </c>
      <c r="P270" s="99" t="str">
        <f t="shared" si="30"/>
        <v>5x5</v>
      </c>
      <c r="Q270" s="3">
        <v>5</v>
      </c>
      <c r="R270" s="29">
        <v>5</v>
      </c>
      <c r="S270" s="29">
        <v>-12</v>
      </c>
      <c r="T270" s="16">
        <v>4.5</v>
      </c>
      <c r="U270" s="100" t="s">
        <v>85</v>
      </c>
      <c r="V270" s="16">
        <v>71.5</v>
      </c>
      <c r="W270" s="8">
        <v>34.979999999999997</v>
      </c>
      <c r="X270" s="51">
        <v>2650</v>
      </c>
      <c r="Y270" s="78" t="s">
        <v>2294</v>
      </c>
      <c r="Z270" s="79" t="s">
        <v>2987</v>
      </c>
      <c r="AA270" s="51" t="str">
        <f t="shared" si="31"/>
        <v>17x9, 5x5, -12 OS</v>
      </c>
      <c r="AB270" s="80" t="s">
        <v>2178</v>
      </c>
      <c r="AC270" s="89">
        <f>_xlfn.IFNA(VLOOKUP(AB270,ACCESSORIES!F:J,5,FALSE),"N/A")</f>
        <v>33</v>
      </c>
      <c r="AD270" s="80" t="s">
        <v>85</v>
      </c>
      <c r="AE270" s="80" t="s">
        <v>1886</v>
      </c>
      <c r="AF270" s="80" t="s">
        <v>85</v>
      </c>
      <c r="AG270" s="99" t="s">
        <v>1937</v>
      </c>
      <c r="AH270" s="9">
        <f>_xlfn.IFNA(VLOOKUP(AG270,ACCESSORIES!F:J,5,FALSE),"N/A")</f>
        <v>1.1000000000000001</v>
      </c>
      <c r="AI270" s="78" t="s">
        <v>266</v>
      </c>
      <c r="AJ270" s="3" t="s">
        <v>85</v>
      </c>
      <c r="AK270" s="40" t="str">
        <f>_xlfn.IFNA(VLOOKUP(AJ270,ACCESSORIES!F:J,5,FALSE),"N/A")</f>
        <v>N/A</v>
      </c>
      <c r="AL270" s="3" t="s">
        <v>85</v>
      </c>
      <c r="AM270" s="3">
        <v>16.2</v>
      </c>
      <c r="AN270" s="3">
        <v>160</v>
      </c>
      <c r="AO270" s="36">
        <v>11.9</v>
      </c>
      <c r="AP270" s="36">
        <v>23.8</v>
      </c>
      <c r="AQ270" s="36">
        <v>39.700000000000003</v>
      </c>
      <c r="AR270" s="36">
        <v>61.6</v>
      </c>
      <c r="AS270" s="36">
        <v>208.8</v>
      </c>
      <c r="AT270" s="101">
        <v>203.9</v>
      </c>
      <c r="AU270" s="100">
        <v>71.5</v>
      </c>
      <c r="AV270" s="54">
        <v>41</v>
      </c>
      <c r="AW270" s="54">
        <v>41</v>
      </c>
      <c r="AX270" s="54">
        <v>23</v>
      </c>
      <c r="AY270" s="99" t="s">
        <v>85</v>
      </c>
      <c r="AZ270" s="98" t="str">
        <f>_xlfn.IFNA(VLOOKUP(AY270,ACCESSORIES!F:J,5,FALSE),"N/A")</f>
        <v>N/A</v>
      </c>
      <c r="BA270" s="99" t="s">
        <v>85</v>
      </c>
      <c r="BB270" s="98" t="str">
        <f>_xlfn.IFNA(VLOOKUP(BA270,ACCESSORIES!F:J,5,FALSE),"N/A")</f>
        <v>N/A</v>
      </c>
      <c r="BC270" s="77">
        <v>39.058564117087478</v>
      </c>
      <c r="BD270" s="56">
        <v>20.236220472440898</v>
      </c>
      <c r="BE270" s="56">
        <v>20.236220472440898</v>
      </c>
      <c r="BF270" s="56">
        <v>12.4409448818898</v>
      </c>
      <c r="BG270" s="378">
        <f t="shared" si="32"/>
        <v>8.348593599999983E-2</v>
      </c>
      <c r="BH270" s="80">
        <v>36</v>
      </c>
      <c r="BI270" s="114" t="s">
        <v>3532</v>
      </c>
      <c r="BJ270" s="50" t="s">
        <v>4050</v>
      </c>
      <c r="BK270" s="81" t="s">
        <v>4066</v>
      </c>
      <c r="BL270" s="29" t="s">
        <v>5473</v>
      </c>
      <c r="BM270" s="29" t="s">
        <v>5520</v>
      </c>
      <c r="BN270" s="29" t="s">
        <v>5507</v>
      </c>
      <c r="BO270" s="81" t="s">
        <v>5518</v>
      </c>
      <c r="BP270" s="81" t="s">
        <v>5497</v>
      </c>
      <c r="BQ270" s="81" t="s">
        <v>4275</v>
      </c>
      <c r="BR270" s="81" t="s">
        <v>4068</v>
      </c>
      <c r="BS270" s="81"/>
      <c r="BT270" s="81"/>
      <c r="BU270" s="313" t="s">
        <v>6546</v>
      </c>
      <c r="BV270" s="377" t="s">
        <v>8419</v>
      </c>
      <c r="BW270" s="313" t="s">
        <v>6547</v>
      </c>
      <c r="BX270" s="377" t="s">
        <v>8420</v>
      </c>
      <c r="BY270" s="93" t="str">
        <f t="shared" si="33"/>
        <v>MR312, 17x9, -12mm Offset, 5x5, 71.5mm Centerbore, Matte Black</v>
      </c>
      <c r="BZ270" s="81" t="s">
        <v>3878</v>
      </c>
      <c r="CA270" s="81" t="s">
        <v>3879</v>
      </c>
      <c r="CB270" s="81" t="str">
        <f t="shared" si="34"/>
        <v>STREET (3XX)</v>
      </c>
    </row>
    <row r="271" spans="1:80" s="38" customFormat="1" ht="15" customHeight="1">
      <c r="A271" s="22">
        <f t="shared" si="28"/>
        <v>269</v>
      </c>
      <c r="B271" s="99" t="s">
        <v>84</v>
      </c>
      <c r="C271" s="99" t="s">
        <v>1072</v>
      </c>
      <c r="D271" s="99" t="s">
        <v>1281</v>
      </c>
      <c r="E271" s="91" t="str">
        <f>CONCATENATE(LEFT(D271,5),VLOOKUP(CONCATENATE(N271,"x",O271),'PART NUMBER GUIDE'!$B$9:$C$49,2,FALSE),VLOOKUP(CONCATENATE(P271, V271), 'PART NUMBER GUIDE'!$Q$6:$R$91, 2, FALSE),VLOOKUP(Y271,'PART NUMBER GUIDE'!$J$8:$K$43,2, FALSE),IF(U271="N/A",IF(ABS(S271)&lt;10,"0"&amp;ABS(S271),ABS(S271)),CONCATENATE(LEFT(U271,1),RIGHT(U271,1))), F271, G271)</f>
        <v>MR31279050912N</v>
      </c>
      <c r="F271" s="90" t="s">
        <v>2224</v>
      </c>
      <c r="G271" s="90"/>
      <c r="H271" s="79" t="s">
        <v>1989</v>
      </c>
      <c r="I271" s="318">
        <v>42736</v>
      </c>
      <c r="J271" s="85" t="s">
        <v>1265</v>
      </c>
      <c r="K271" s="342">
        <v>369</v>
      </c>
      <c r="L271" s="92">
        <f t="shared" si="29"/>
        <v>369</v>
      </c>
      <c r="M271" s="344"/>
      <c r="N271" s="29">
        <v>17</v>
      </c>
      <c r="O271" s="8">
        <v>9</v>
      </c>
      <c r="P271" s="99" t="str">
        <f t="shared" si="30"/>
        <v>5x5</v>
      </c>
      <c r="Q271" s="3">
        <v>5</v>
      </c>
      <c r="R271" s="29">
        <v>5</v>
      </c>
      <c r="S271" s="29">
        <v>-12</v>
      </c>
      <c r="T271" s="16">
        <v>4.5</v>
      </c>
      <c r="U271" s="100" t="s">
        <v>85</v>
      </c>
      <c r="V271" s="16">
        <v>71.5</v>
      </c>
      <c r="W271" s="8">
        <v>33.619999999999997</v>
      </c>
      <c r="X271" s="51">
        <v>2650</v>
      </c>
      <c r="Y271" s="78" t="s">
        <v>5463</v>
      </c>
      <c r="Z271" s="78" t="s">
        <v>2988</v>
      </c>
      <c r="AA271" s="51" t="str">
        <f t="shared" si="31"/>
        <v>17x9, 5x5, -12 OS</v>
      </c>
      <c r="AB271" s="80" t="s">
        <v>2178</v>
      </c>
      <c r="AC271" s="89">
        <f>_xlfn.IFNA(VLOOKUP(AB271,ACCESSORIES!F:J,5,FALSE),"N/A")</f>
        <v>33</v>
      </c>
      <c r="AD271" s="80" t="s">
        <v>85</v>
      </c>
      <c r="AE271" s="80" t="s">
        <v>1886</v>
      </c>
      <c r="AF271" s="80" t="s">
        <v>85</v>
      </c>
      <c r="AG271" s="99" t="s">
        <v>1937</v>
      </c>
      <c r="AH271" s="9">
        <f>_xlfn.IFNA(VLOOKUP(AG271,ACCESSORIES!F:J,5,FALSE),"N/A")</f>
        <v>1.1000000000000001</v>
      </c>
      <c r="AI271" s="78" t="s">
        <v>266</v>
      </c>
      <c r="AJ271" s="3" t="s">
        <v>85</v>
      </c>
      <c r="AK271" s="40" t="str">
        <f>_xlfn.IFNA(VLOOKUP(AJ271,ACCESSORIES!F:J,5,FALSE),"N/A")</f>
        <v>N/A</v>
      </c>
      <c r="AL271" s="3" t="s">
        <v>85</v>
      </c>
      <c r="AM271" s="3">
        <v>16.2</v>
      </c>
      <c r="AN271" s="3">
        <v>160</v>
      </c>
      <c r="AO271" s="36">
        <v>11.9</v>
      </c>
      <c r="AP271" s="36">
        <v>23.8</v>
      </c>
      <c r="AQ271" s="36">
        <v>39.700000000000003</v>
      </c>
      <c r="AR271" s="36">
        <v>61.6</v>
      </c>
      <c r="AS271" s="36">
        <v>208.8</v>
      </c>
      <c r="AT271" s="101">
        <v>203.9</v>
      </c>
      <c r="AU271" s="100">
        <v>71.5</v>
      </c>
      <c r="AV271" s="54">
        <v>41</v>
      </c>
      <c r="AW271" s="54">
        <v>41</v>
      </c>
      <c r="AX271" s="54">
        <v>23</v>
      </c>
      <c r="AY271" s="99" t="s">
        <v>85</v>
      </c>
      <c r="AZ271" s="98" t="str">
        <f>_xlfn.IFNA(VLOOKUP(AY271,ACCESSORIES!F:J,5,FALSE),"N/A")</f>
        <v>N/A</v>
      </c>
      <c r="BA271" s="99" t="s">
        <v>85</v>
      </c>
      <c r="BB271" s="98" t="str">
        <f>_xlfn.IFNA(VLOOKUP(BA271,ACCESSORIES!F:J,5,FALSE),"N/A")</f>
        <v>N/A</v>
      </c>
      <c r="BC271" s="77">
        <v>38.47066475126114</v>
      </c>
      <c r="BD271" s="56">
        <v>20.236220472440898</v>
      </c>
      <c r="BE271" s="56">
        <v>20.236220472440898</v>
      </c>
      <c r="BF271" s="56">
        <v>12.4409448818898</v>
      </c>
      <c r="BG271" s="378">
        <f t="shared" si="32"/>
        <v>8.348593599999983E-2</v>
      </c>
      <c r="BH271" s="80">
        <v>36</v>
      </c>
      <c r="BI271" s="114" t="s">
        <v>3532</v>
      </c>
      <c r="BJ271" s="50" t="s">
        <v>4050</v>
      </c>
      <c r="BK271" s="81" t="s">
        <v>4066</v>
      </c>
      <c r="BL271" s="29" t="s">
        <v>5473</v>
      </c>
      <c r="BM271" s="29" t="s">
        <v>5520</v>
      </c>
      <c r="BN271" s="29" t="s">
        <v>5507</v>
      </c>
      <c r="BO271" s="81" t="s">
        <v>5518</v>
      </c>
      <c r="BP271" s="81" t="s">
        <v>5497</v>
      </c>
      <c r="BQ271" s="81" t="s">
        <v>4275</v>
      </c>
      <c r="BR271" s="81" t="s">
        <v>4068</v>
      </c>
      <c r="BS271" s="81"/>
      <c r="BT271" s="81"/>
      <c r="BU271" s="313" t="s">
        <v>6527</v>
      </c>
      <c r="BV271" s="377" t="s">
        <v>8270</v>
      </c>
      <c r="BW271" s="313" t="s">
        <v>6529</v>
      </c>
      <c r="BX271" s="377" t="s">
        <v>8271</v>
      </c>
      <c r="BY271" s="93" t="str">
        <f t="shared" si="33"/>
        <v>MR312, 17x9, -12mm Offset, 5x5, 71.5mm Centerbore, Method Bronze - Matte Black Lip</v>
      </c>
      <c r="BZ271" s="81" t="s">
        <v>3878</v>
      </c>
      <c r="CA271" s="81" t="s">
        <v>3879</v>
      </c>
      <c r="CB271" s="81" t="str">
        <f t="shared" si="34"/>
        <v>STREET (3XX)</v>
      </c>
    </row>
    <row r="272" spans="1:80" s="38" customFormat="1" ht="15" customHeight="1">
      <c r="A272" s="22">
        <f t="shared" si="28"/>
        <v>270</v>
      </c>
      <c r="B272" s="99" t="s">
        <v>84</v>
      </c>
      <c r="C272" s="99" t="s">
        <v>1072</v>
      </c>
      <c r="D272" s="99" t="s">
        <v>1281</v>
      </c>
      <c r="E272" s="91" t="str">
        <f>CONCATENATE(LEFT(D272,5),VLOOKUP(CONCATENATE(N272,"x",O272),'PART NUMBER GUIDE'!$B$9:$C$49,2,FALSE),VLOOKUP(CONCATENATE(P272, V272), 'PART NUMBER GUIDE'!$Q$6:$R$91, 2, FALSE),VLOOKUP(Y272,'PART NUMBER GUIDE'!$J$8:$K$43,2, FALSE),IF(U272="N/A",IF(ABS(S272)&lt;10,"0"&amp;ABS(S272),ABS(S272)),CONCATENATE(LEFT(U272,1),RIGHT(U272,1))), F272, G272)</f>
        <v>MR31279060512N</v>
      </c>
      <c r="F272" s="90" t="s">
        <v>2224</v>
      </c>
      <c r="G272" s="90"/>
      <c r="H272" s="79" t="s">
        <v>1990</v>
      </c>
      <c r="I272" s="318">
        <v>42736</v>
      </c>
      <c r="J272" s="85" t="s">
        <v>1265</v>
      </c>
      <c r="K272" s="342">
        <v>349</v>
      </c>
      <c r="L272" s="92">
        <f t="shared" si="29"/>
        <v>349</v>
      </c>
      <c r="M272" s="344"/>
      <c r="N272" s="29">
        <v>17</v>
      </c>
      <c r="O272" s="8">
        <v>9</v>
      </c>
      <c r="P272" s="99" t="str">
        <f t="shared" si="30"/>
        <v>6x5.5</v>
      </c>
      <c r="Q272" s="3">
        <v>6</v>
      </c>
      <c r="R272" s="29">
        <v>5.5</v>
      </c>
      <c r="S272" s="29">
        <v>-12</v>
      </c>
      <c r="T272" s="16">
        <v>4.5</v>
      </c>
      <c r="U272" s="100" t="s">
        <v>85</v>
      </c>
      <c r="V272" s="16">
        <v>106.25</v>
      </c>
      <c r="W272" s="8">
        <v>34.25</v>
      </c>
      <c r="X272" s="51">
        <v>2650</v>
      </c>
      <c r="Y272" s="78" t="s">
        <v>2294</v>
      </c>
      <c r="Z272" s="79" t="s">
        <v>2987</v>
      </c>
      <c r="AA272" s="51" t="str">
        <f t="shared" si="31"/>
        <v>17x9, 6x5.5, -12 OS</v>
      </c>
      <c r="AB272" s="80" t="s">
        <v>2668</v>
      </c>
      <c r="AC272" s="89">
        <f>_xlfn.IFNA(VLOOKUP(AB272,ACCESSORIES!F:J,5,FALSE),"N/A")</f>
        <v>33</v>
      </c>
      <c r="AD272" s="80" t="s">
        <v>85</v>
      </c>
      <c r="AE272" s="80" t="s">
        <v>1886</v>
      </c>
      <c r="AF272" s="80" t="s">
        <v>85</v>
      </c>
      <c r="AG272" s="99" t="s">
        <v>1937</v>
      </c>
      <c r="AH272" s="9">
        <f>_xlfn.IFNA(VLOOKUP(AG272,ACCESSORIES!F:J,5,FALSE),"N/A")</f>
        <v>1.1000000000000001</v>
      </c>
      <c r="AI272" s="3" t="s">
        <v>265</v>
      </c>
      <c r="AJ272" s="81" t="s">
        <v>1709</v>
      </c>
      <c r="AK272" s="40">
        <f>_xlfn.IFNA(VLOOKUP(AJ272,ACCESSORIES!F:J,5,FALSE),"N/A")</f>
        <v>2.75</v>
      </c>
      <c r="AL272" s="3">
        <v>78.3</v>
      </c>
      <c r="AM272" s="3">
        <v>16.2</v>
      </c>
      <c r="AN272" s="3">
        <v>175</v>
      </c>
      <c r="AO272" s="36">
        <v>4.3</v>
      </c>
      <c r="AP272" s="36">
        <v>21.5</v>
      </c>
      <c r="AQ272" s="36">
        <v>39.700000000000003</v>
      </c>
      <c r="AR272" s="36">
        <v>61.6</v>
      </c>
      <c r="AS272" s="36">
        <v>208.8</v>
      </c>
      <c r="AT272" s="101">
        <v>203.9</v>
      </c>
      <c r="AU272" s="100">
        <v>106.25</v>
      </c>
      <c r="AV272" s="54">
        <v>47</v>
      </c>
      <c r="AW272" s="54">
        <v>47</v>
      </c>
      <c r="AX272" s="54">
        <v>23</v>
      </c>
      <c r="AY272" s="99" t="s">
        <v>85</v>
      </c>
      <c r="AZ272" s="98" t="str">
        <f>_xlfn.IFNA(VLOOKUP(AY272,ACCESSORIES!F:J,5,FALSE),"N/A")</f>
        <v>N/A</v>
      </c>
      <c r="BA272" s="99" t="s">
        <v>85</v>
      </c>
      <c r="BB272" s="98" t="str">
        <f>_xlfn.IFNA(VLOOKUP(BA272,ACCESSORIES!F:J,5,FALSE),"N/A")</f>
        <v>N/A</v>
      </c>
      <c r="BC272" s="77">
        <v>39.205538958544061</v>
      </c>
      <c r="BD272" s="56">
        <v>20.236220472440898</v>
      </c>
      <c r="BE272" s="56">
        <v>20.236220472440898</v>
      </c>
      <c r="BF272" s="56">
        <v>12.4409448818898</v>
      </c>
      <c r="BG272" s="378">
        <f t="shared" si="32"/>
        <v>8.348593599999983E-2</v>
      </c>
      <c r="BH272" s="80">
        <v>36</v>
      </c>
      <c r="BI272" s="114" t="s">
        <v>3532</v>
      </c>
      <c r="BJ272" s="50" t="s">
        <v>4050</v>
      </c>
      <c r="BK272" s="81" t="s">
        <v>4066</v>
      </c>
      <c r="BL272" s="29" t="s">
        <v>5473</v>
      </c>
      <c r="BM272" s="29" t="s">
        <v>5520</v>
      </c>
      <c r="BN272" s="29" t="s">
        <v>5507</v>
      </c>
      <c r="BO272" s="81" t="s">
        <v>5518</v>
      </c>
      <c r="BP272" s="81" t="s">
        <v>5497</v>
      </c>
      <c r="BQ272" s="81" t="s">
        <v>4275</v>
      </c>
      <c r="BR272" s="81" t="s">
        <v>4068</v>
      </c>
      <c r="BS272" s="81"/>
      <c r="BT272" s="81"/>
      <c r="BU272" s="313" t="s">
        <v>6548</v>
      </c>
      <c r="BV272" s="377" t="s">
        <v>8429</v>
      </c>
      <c r="BW272" s="313" t="s">
        <v>6550</v>
      </c>
      <c r="BX272" s="377" t="s">
        <v>8430</v>
      </c>
      <c r="BY272" s="93" t="str">
        <f t="shared" si="33"/>
        <v>MR312, 17x9, -12mm Offset, 6x5.5, 106.25mm Centerbore, Matte Black</v>
      </c>
      <c r="BZ272" s="81" t="s">
        <v>3878</v>
      </c>
      <c r="CA272" s="81" t="s">
        <v>3879</v>
      </c>
      <c r="CB272" s="81" t="str">
        <f t="shared" si="34"/>
        <v>STREET (3XX)</v>
      </c>
    </row>
    <row r="273" spans="1:80" s="38" customFormat="1" ht="15" customHeight="1">
      <c r="A273" s="22">
        <f t="shared" si="28"/>
        <v>271</v>
      </c>
      <c r="B273" s="99" t="s">
        <v>84</v>
      </c>
      <c r="C273" s="99" t="s">
        <v>1072</v>
      </c>
      <c r="D273" s="99" t="s">
        <v>1281</v>
      </c>
      <c r="E273" s="91" t="str">
        <f>CONCATENATE(LEFT(D273,5),VLOOKUP(CONCATENATE(N273,"x",O273),'PART NUMBER GUIDE'!$B$9:$C$49,2,FALSE),VLOOKUP(CONCATENATE(P273, V273), 'PART NUMBER GUIDE'!$Q$6:$R$91, 2, FALSE),VLOOKUP(Y273,'PART NUMBER GUIDE'!$J$8:$K$43,2, FALSE),IF(U273="N/A",IF(ABS(S273)&lt;10,"0"&amp;ABS(S273),ABS(S273)),CONCATENATE(LEFT(U273,1),RIGHT(U273,1))), F273, G273)</f>
        <v>MR31279060912N</v>
      </c>
      <c r="F273" s="90" t="s">
        <v>2224</v>
      </c>
      <c r="G273" s="90"/>
      <c r="H273" s="79" t="s">
        <v>1991</v>
      </c>
      <c r="I273" s="318">
        <v>42736</v>
      </c>
      <c r="J273" s="85" t="s">
        <v>1265</v>
      </c>
      <c r="K273" s="342">
        <v>369</v>
      </c>
      <c r="L273" s="92">
        <f t="shared" si="29"/>
        <v>369</v>
      </c>
      <c r="M273" s="344"/>
      <c r="N273" s="29">
        <v>17</v>
      </c>
      <c r="O273" s="8">
        <v>9</v>
      </c>
      <c r="P273" s="99" t="str">
        <f t="shared" si="30"/>
        <v>6x5.5</v>
      </c>
      <c r="Q273" s="3">
        <v>6</v>
      </c>
      <c r="R273" s="29">
        <v>5.5</v>
      </c>
      <c r="S273" s="29">
        <v>-12</v>
      </c>
      <c r="T273" s="16">
        <v>4.5</v>
      </c>
      <c r="U273" s="100" t="s">
        <v>85</v>
      </c>
      <c r="V273" s="16">
        <v>106.25</v>
      </c>
      <c r="W273" s="8">
        <v>34.28</v>
      </c>
      <c r="X273" s="51">
        <v>2650</v>
      </c>
      <c r="Y273" s="78" t="s">
        <v>5463</v>
      </c>
      <c r="Z273" s="78" t="s">
        <v>2988</v>
      </c>
      <c r="AA273" s="51" t="str">
        <f t="shared" si="31"/>
        <v>17x9, 6x5.5, -12 OS</v>
      </c>
      <c r="AB273" s="80" t="s">
        <v>2668</v>
      </c>
      <c r="AC273" s="89">
        <f>_xlfn.IFNA(VLOOKUP(AB273,ACCESSORIES!F:J,5,FALSE),"N/A")</f>
        <v>33</v>
      </c>
      <c r="AD273" s="80" t="s">
        <v>85</v>
      </c>
      <c r="AE273" s="80" t="s">
        <v>1886</v>
      </c>
      <c r="AF273" s="80" t="s">
        <v>85</v>
      </c>
      <c r="AG273" s="99" t="s">
        <v>1937</v>
      </c>
      <c r="AH273" s="9">
        <f>_xlfn.IFNA(VLOOKUP(AG273,ACCESSORIES!F:J,5,FALSE),"N/A")</f>
        <v>1.1000000000000001</v>
      </c>
      <c r="AI273" s="3" t="s">
        <v>265</v>
      </c>
      <c r="AJ273" s="81" t="s">
        <v>1709</v>
      </c>
      <c r="AK273" s="40">
        <f>_xlfn.IFNA(VLOOKUP(AJ273,ACCESSORIES!F:J,5,FALSE),"N/A")</f>
        <v>2.75</v>
      </c>
      <c r="AL273" s="3">
        <v>78.3</v>
      </c>
      <c r="AM273" s="3">
        <v>16.2</v>
      </c>
      <c r="AN273" s="3">
        <v>175</v>
      </c>
      <c r="AO273" s="36">
        <v>4.3</v>
      </c>
      <c r="AP273" s="36">
        <v>21.5</v>
      </c>
      <c r="AQ273" s="36">
        <v>39.700000000000003</v>
      </c>
      <c r="AR273" s="36">
        <v>61.6</v>
      </c>
      <c r="AS273" s="36">
        <v>208.8</v>
      </c>
      <c r="AT273" s="101">
        <v>203.9</v>
      </c>
      <c r="AU273" s="100">
        <v>106.25</v>
      </c>
      <c r="AV273" s="54">
        <v>47</v>
      </c>
      <c r="AW273" s="54">
        <v>47</v>
      </c>
      <c r="AX273" s="54">
        <v>23</v>
      </c>
      <c r="AY273" s="99" t="s">
        <v>85</v>
      </c>
      <c r="AZ273" s="98" t="str">
        <f>_xlfn.IFNA(VLOOKUP(AY273,ACCESSORIES!F:J,5,FALSE),"N/A")</f>
        <v>N/A</v>
      </c>
      <c r="BA273" s="99" t="s">
        <v>85</v>
      </c>
      <c r="BB273" s="98" t="str">
        <f>_xlfn.IFNA(VLOOKUP(BA273,ACCESSORIES!F:J,5,FALSE),"N/A")</f>
        <v>N/A</v>
      </c>
      <c r="BC273" s="77">
        <v>39.24228266890821</v>
      </c>
      <c r="BD273" s="56">
        <v>20.236220472440898</v>
      </c>
      <c r="BE273" s="56">
        <v>20.236220472440898</v>
      </c>
      <c r="BF273" s="56">
        <v>12.4409448818898</v>
      </c>
      <c r="BG273" s="378">
        <f t="shared" si="32"/>
        <v>8.348593599999983E-2</v>
      </c>
      <c r="BH273" s="80">
        <v>36</v>
      </c>
      <c r="BI273" s="114" t="s">
        <v>3532</v>
      </c>
      <c r="BJ273" s="50" t="s">
        <v>4050</v>
      </c>
      <c r="BK273" s="81" t="s">
        <v>4066</v>
      </c>
      <c r="BL273" s="29" t="s">
        <v>5473</v>
      </c>
      <c r="BM273" s="29" t="s">
        <v>5520</v>
      </c>
      <c r="BN273" s="29" t="s">
        <v>5507</v>
      </c>
      <c r="BO273" s="81" t="s">
        <v>5518</v>
      </c>
      <c r="BP273" s="81" t="s">
        <v>5497</v>
      </c>
      <c r="BQ273" s="81" t="s">
        <v>4275</v>
      </c>
      <c r="BR273" s="81" t="s">
        <v>4068</v>
      </c>
      <c r="BS273" s="81"/>
      <c r="BT273" s="81"/>
      <c r="BU273" s="313" t="s">
        <v>6530</v>
      </c>
      <c r="BV273" s="377" t="s">
        <v>8146</v>
      </c>
      <c r="BW273" s="313" t="s">
        <v>6532</v>
      </c>
      <c r="BX273" s="377" t="s">
        <v>8147</v>
      </c>
      <c r="BY273" s="93" t="str">
        <f t="shared" si="33"/>
        <v>MR312, 17x9, -12mm Offset, 6x5.5, 106.25mm Centerbore, Method Bronze - Matte Black Lip</v>
      </c>
      <c r="BZ273" s="81" t="s">
        <v>3878</v>
      </c>
      <c r="CA273" s="81" t="s">
        <v>3879</v>
      </c>
      <c r="CB273" s="81" t="str">
        <f t="shared" si="34"/>
        <v>STREET (3XX)</v>
      </c>
    </row>
    <row r="274" spans="1:80" s="38" customFormat="1" ht="15" customHeight="1">
      <c r="A274" s="22">
        <f t="shared" si="28"/>
        <v>272</v>
      </c>
      <c r="B274" s="99" t="s">
        <v>84</v>
      </c>
      <c r="C274" s="99" t="s">
        <v>1072</v>
      </c>
      <c r="D274" s="99" t="s">
        <v>1281</v>
      </c>
      <c r="E274" s="91" t="str">
        <f>CONCATENATE(LEFT(D274,5),VLOOKUP(CONCATENATE(N274,"x",O274),'PART NUMBER GUIDE'!$B$9:$C$49,2,FALSE),VLOOKUP(CONCATENATE(P274, V274), 'PART NUMBER GUIDE'!$Q$6:$R$91, 2, FALSE),VLOOKUP(Y274,'PART NUMBER GUIDE'!$J$8:$K$43,2, FALSE),IF(U274="N/A",IF(ABS(S274)&lt;10,"0"&amp;ABS(S274),ABS(S274)),CONCATENATE(LEFT(U274,1),RIGHT(U274,1))), F274, G274)</f>
        <v>MR31289058518</v>
      </c>
      <c r="F274" s="90"/>
      <c r="G274" s="90"/>
      <c r="H274" s="79" t="s">
        <v>1992</v>
      </c>
      <c r="I274" s="318">
        <v>42736</v>
      </c>
      <c r="J274" s="85" t="s">
        <v>1265</v>
      </c>
      <c r="K274" s="342">
        <v>359</v>
      </c>
      <c r="L274" s="92">
        <f t="shared" si="29"/>
        <v>359</v>
      </c>
      <c r="M274" s="344"/>
      <c r="N274" s="29">
        <v>18</v>
      </c>
      <c r="O274" s="8">
        <v>9</v>
      </c>
      <c r="P274" s="99" t="str">
        <f t="shared" si="30"/>
        <v>5x150</v>
      </c>
      <c r="Q274" s="3">
        <v>5</v>
      </c>
      <c r="R274" s="29">
        <v>150</v>
      </c>
      <c r="S274" s="29">
        <v>18</v>
      </c>
      <c r="T274" s="16">
        <v>5.75</v>
      </c>
      <c r="U274" s="100" t="s">
        <v>85</v>
      </c>
      <c r="V274" s="16">
        <v>110.5</v>
      </c>
      <c r="W274" s="8">
        <v>34.799999999999997</v>
      </c>
      <c r="X274" s="51">
        <v>2650</v>
      </c>
      <c r="Y274" s="78" t="s">
        <v>2294</v>
      </c>
      <c r="Z274" s="79" t="s">
        <v>2987</v>
      </c>
      <c r="AA274" s="51" t="str">
        <f t="shared" si="31"/>
        <v>18x9, 5x150, 18 OS</v>
      </c>
      <c r="AB274" s="80" t="s">
        <v>2180</v>
      </c>
      <c r="AC274" s="89">
        <f>_xlfn.IFNA(VLOOKUP(AB274,ACCESSORIES!F:J,5,FALSE),"N/A")</f>
        <v>33</v>
      </c>
      <c r="AD274" s="80" t="s">
        <v>85</v>
      </c>
      <c r="AE274" s="80" t="s">
        <v>1886</v>
      </c>
      <c r="AF274" s="80" t="s">
        <v>85</v>
      </c>
      <c r="AG274" s="99" t="s">
        <v>1937</v>
      </c>
      <c r="AH274" s="9">
        <f>_xlfn.IFNA(VLOOKUP(AG274,ACCESSORIES!F:J,5,FALSE),"N/A")</f>
        <v>1.1000000000000001</v>
      </c>
      <c r="AI274" s="78" t="s">
        <v>266</v>
      </c>
      <c r="AJ274" s="3" t="s">
        <v>85</v>
      </c>
      <c r="AK274" s="40" t="str">
        <f>_xlfn.IFNA(VLOOKUP(AJ274,ACCESSORIES!F:J,5,FALSE),"N/A")</f>
        <v>N/A</v>
      </c>
      <c r="AL274" s="3" t="s">
        <v>85</v>
      </c>
      <c r="AM274" s="3">
        <v>16.2</v>
      </c>
      <c r="AN274" s="3">
        <v>185</v>
      </c>
      <c r="AO274" s="36">
        <v>0</v>
      </c>
      <c r="AP274" s="36">
        <v>13</v>
      </c>
      <c r="AQ274" s="36">
        <v>32.200000000000003</v>
      </c>
      <c r="AR274" s="36">
        <v>43.1</v>
      </c>
      <c r="AS274" s="36">
        <v>218.8</v>
      </c>
      <c r="AT274" s="101">
        <v>208.6</v>
      </c>
      <c r="AU274" s="84">
        <v>110.5</v>
      </c>
      <c r="AV274" s="54">
        <v>46</v>
      </c>
      <c r="AW274" s="54">
        <v>46</v>
      </c>
      <c r="AX274" s="54">
        <v>23</v>
      </c>
      <c r="AY274" s="99" t="s">
        <v>85</v>
      </c>
      <c r="AZ274" s="98" t="str">
        <f>_xlfn.IFNA(VLOOKUP(AY274,ACCESSORIES!F:J,5,FALSE),"N/A")</f>
        <v>N/A</v>
      </c>
      <c r="BA274" s="99" t="s">
        <v>85</v>
      </c>
      <c r="BB274" s="98" t="str">
        <f>_xlfn.IFNA(VLOOKUP(BA274,ACCESSORIES!F:J,5,FALSE),"N/A")</f>
        <v>N/A</v>
      </c>
      <c r="BC274" s="77">
        <v>39.646463482913816</v>
      </c>
      <c r="BD274" s="56">
        <v>21.141732283464599</v>
      </c>
      <c r="BE274" s="56">
        <v>21.141732283464599</v>
      </c>
      <c r="BF274" s="56">
        <v>11.929133858267701</v>
      </c>
      <c r="BG274" s="378">
        <f t="shared" si="32"/>
        <v>8.7375807000000152E-2</v>
      </c>
      <c r="BH274" s="80">
        <v>36</v>
      </c>
      <c r="BI274" s="114" t="s">
        <v>3532</v>
      </c>
      <c r="BJ274" s="50" t="s">
        <v>4050</v>
      </c>
      <c r="BK274" s="81" t="s">
        <v>4066</v>
      </c>
      <c r="BL274" s="29" t="s">
        <v>5473</v>
      </c>
      <c r="BM274" s="29" t="s">
        <v>5520</v>
      </c>
      <c r="BN274" s="29" t="s">
        <v>5507</v>
      </c>
      <c r="BO274" s="81" t="s">
        <v>5518</v>
      </c>
      <c r="BP274" s="81" t="s">
        <v>5497</v>
      </c>
      <c r="BQ274" s="81" t="s">
        <v>4275</v>
      </c>
      <c r="BR274" s="81" t="s">
        <v>4068</v>
      </c>
      <c r="BS274" s="81"/>
      <c r="BT274" s="81"/>
      <c r="BU274" s="313" t="s">
        <v>6546</v>
      </c>
      <c r="BV274" s="377" t="s">
        <v>8419</v>
      </c>
      <c r="BW274" s="313" t="s">
        <v>6547</v>
      </c>
      <c r="BX274" s="377" t="s">
        <v>8420</v>
      </c>
      <c r="BY274" s="93" t="str">
        <f t="shared" si="33"/>
        <v>MR312, 18x9, +18mm Offset, 5x150, 110.5mm Centerbore, Matte Black</v>
      </c>
      <c r="BZ274" s="81" t="s">
        <v>3878</v>
      </c>
      <c r="CA274" s="81" t="s">
        <v>3879</v>
      </c>
      <c r="CB274" s="81" t="str">
        <f t="shared" si="34"/>
        <v>STREET (3XX)</v>
      </c>
    </row>
    <row r="275" spans="1:80" s="38" customFormat="1" ht="15" customHeight="1">
      <c r="A275" s="22">
        <f t="shared" si="28"/>
        <v>273</v>
      </c>
      <c r="B275" s="99" t="s">
        <v>84</v>
      </c>
      <c r="C275" s="99" t="s">
        <v>1072</v>
      </c>
      <c r="D275" s="99" t="s">
        <v>1281</v>
      </c>
      <c r="E275" s="91" t="str">
        <f>CONCATENATE(LEFT(D275,5),VLOOKUP(CONCATENATE(N275,"x",O275),'PART NUMBER GUIDE'!$B$9:$C$49,2,FALSE),VLOOKUP(CONCATENATE(P275, V275), 'PART NUMBER GUIDE'!$Q$6:$R$91, 2, FALSE),VLOOKUP(Y275,'PART NUMBER GUIDE'!$J$8:$K$43,2, FALSE),IF(U275="N/A",IF(ABS(S275)&lt;10,"0"&amp;ABS(S275),ABS(S275)),CONCATENATE(LEFT(U275,1),RIGHT(U275,1))), F275, G275)</f>
        <v>MR31289058918</v>
      </c>
      <c r="F275" s="90"/>
      <c r="G275" s="90"/>
      <c r="H275" s="79" t="s">
        <v>1993</v>
      </c>
      <c r="I275" s="318">
        <v>42736</v>
      </c>
      <c r="J275" s="85" t="s">
        <v>1265</v>
      </c>
      <c r="K275" s="342">
        <v>389</v>
      </c>
      <c r="L275" s="92">
        <f t="shared" si="29"/>
        <v>389</v>
      </c>
      <c r="M275" s="344"/>
      <c r="N275" s="29">
        <v>18</v>
      </c>
      <c r="O275" s="8">
        <v>9</v>
      </c>
      <c r="P275" s="99" t="str">
        <f t="shared" si="30"/>
        <v>5x150</v>
      </c>
      <c r="Q275" s="3">
        <v>5</v>
      </c>
      <c r="R275" s="29">
        <v>150</v>
      </c>
      <c r="S275" s="29">
        <v>18</v>
      </c>
      <c r="T275" s="16">
        <v>5.75</v>
      </c>
      <c r="U275" s="100" t="s">
        <v>85</v>
      </c>
      <c r="V275" s="16">
        <v>110.5</v>
      </c>
      <c r="W275" s="8">
        <v>36.49</v>
      </c>
      <c r="X275" s="51">
        <v>2650</v>
      </c>
      <c r="Y275" s="78" t="s">
        <v>5463</v>
      </c>
      <c r="Z275" s="78" t="s">
        <v>2988</v>
      </c>
      <c r="AA275" s="51" t="str">
        <f t="shared" si="31"/>
        <v>18x9, 5x150, 18 OS</v>
      </c>
      <c r="AB275" s="80" t="s">
        <v>2180</v>
      </c>
      <c r="AC275" s="89">
        <f>_xlfn.IFNA(VLOOKUP(AB275,ACCESSORIES!F:J,5,FALSE),"N/A")</f>
        <v>33</v>
      </c>
      <c r="AD275" s="80" t="s">
        <v>85</v>
      </c>
      <c r="AE275" s="80" t="s">
        <v>1886</v>
      </c>
      <c r="AF275" s="80" t="s">
        <v>85</v>
      </c>
      <c r="AG275" s="99" t="s">
        <v>1937</v>
      </c>
      <c r="AH275" s="9">
        <f>_xlfn.IFNA(VLOOKUP(AG275,ACCESSORIES!F:J,5,FALSE),"N/A")</f>
        <v>1.1000000000000001</v>
      </c>
      <c r="AI275" s="78" t="s">
        <v>266</v>
      </c>
      <c r="AJ275" s="3" t="s">
        <v>85</v>
      </c>
      <c r="AK275" s="40" t="str">
        <f>_xlfn.IFNA(VLOOKUP(AJ275,ACCESSORIES!F:J,5,FALSE),"N/A")</f>
        <v>N/A</v>
      </c>
      <c r="AL275" s="3" t="s">
        <v>85</v>
      </c>
      <c r="AM275" s="3">
        <v>16.2</v>
      </c>
      <c r="AN275" s="3">
        <v>185</v>
      </c>
      <c r="AO275" s="36">
        <v>0</v>
      </c>
      <c r="AP275" s="36">
        <v>13</v>
      </c>
      <c r="AQ275" s="36">
        <v>32.200000000000003</v>
      </c>
      <c r="AR275" s="36">
        <v>43.1</v>
      </c>
      <c r="AS275" s="36">
        <v>218.8</v>
      </c>
      <c r="AT275" s="101">
        <v>208.6</v>
      </c>
      <c r="AU275" s="84">
        <v>110.5</v>
      </c>
      <c r="AV275" s="54">
        <v>46</v>
      </c>
      <c r="AW275" s="54">
        <v>46</v>
      </c>
      <c r="AX275" s="54">
        <v>23</v>
      </c>
      <c r="AY275" s="99" t="s">
        <v>85</v>
      </c>
      <c r="AZ275" s="98" t="str">
        <f>_xlfn.IFNA(VLOOKUP(AY275,ACCESSORIES!F:J,5,FALSE),"N/A")</f>
        <v>N/A</v>
      </c>
      <c r="BA275" s="99" t="s">
        <v>85</v>
      </c>
      <c r="BB275" s="98" t="str">
        <f>_xlfn.IFNA(VLOOKUP(BA275,ACCESSORIES!F:J,5,FALSE),"N/A")</f>
        <v>N/A</v>
      </c>
      <c r="BC275" s="77">
        <v>41.59388013221357</v>
      </c>
      <c r="BD275" s="56">
        <v>21.141732283464599</v>
      </c>
      <c r="BE275" s="56">
        <v>21.141732283464599</v>
      </c>
      <c r="BF275" s="56">
        <v>11.929133858267701</v>
      </c>
      <c r="BG275" s="378">
        <f t="shared" si="32"/>
        <v>8.7375807000000152E-2</v>
      </c>
      <c r="BH275" s="80">
        <v>36</v>
      </c>
      <c r="BI275" s="114" t="s">
        <v>3532</v>
      </c>
      <c r="BJ275" s="50" t="s">
        <v>4050</v>
      </c>
      <c r="BK275" s="81" t="s">
        <v>4066</v>
      </c>
      <c r="BL275" s="29" t="s">
        <v>5473</v>
      </c>
      <c r="BM275" s="29" t="s">
        <v>5520</v>
      </c>
      <c r="BN275" s="29" t="s">
        <v>5507</v>
      </c>
      <c r="BO275" s="81" t="s">
        <v>5518</v>
      </c>
      <c r="BP275" s="81" t="s">
        <v>5497</v>
      </c>
      <c r="BQ275" s="81" t="s">
        <v>4275</v>
      </c>
      <c r="BR275" s="81" t="s">
        <v>4068</v>
      </c>
      <c r="BS275" s="81"/>
      <c r="BT275" s="81"/>
      <c r="BU275" s="313" t="s">
        <v>6527</v>
      </c>
      <c r="BV275" s="377" t="s">
        <v>8270</v>
      </c>
      <c r="BW275" s="313" t="s">
        <v>6529</v>
      </c>
      <c r="BX275" s="377" t="s">
        <v>8271</v>
      </c>
      <c r="BY275" s="93" t="str">
        <f t="shared" si="33"/>
        <v>MR312, 18x9, +18mm Offset, 5x150, 110.5mm Centerbore, Method Bronze - Matte Black Lip</v>
      </c>
      <c r="BZ275" s="81" t="s">
        <v>3878</v>
      </c>
      <c r="CA275" s="81" t="s">
        <v>3879</v>
      </c>
      <c r="CB275" s="81" t="str">
        <f t="shared" si="34"/>
        <v>STREET (3XX)</v>
      </c>
    </row>
    <row r="276" spans="1:80" s="38" customFormat="1" ht="15" customHeight="1">
      <c r="A276" s="22">
        <f t="shared" si="28"/>
        <v>274</v>
      </c>
      <c r="B276" s="99" t="s">
        <v>84</v>
      </c>
      <c r="C276" s="99" t="s">
        <v>1072</v>
      </c>
      <c r="D276" s="99" t="s">
        <v>1281</v>
      </c>
      <c r="E276" s="91" t="str">
        <f>CONCATENATE(LEFT(D276,5),VLOOKUP(CONCATENATE(N276,"x",O276),'PART NUMBER GUIDE'!$B$9:$C$49,2,FALSE),VLOOKUP(CONCATENATE(P276, V276), 'PART NUMBER GUIDE'!$Q$6:$R$91, 2, FALSE),VLOOKUP(Y276,'PART NUMBER GUIDE'!$J$8:$K$43,2, FALSE),IF(U276="N/A",IF(ABS(S276)&lt;10,"0"&amp;ABS(S276),ABS(S276)),CONCATENATE(LEFT(U276,1),RIGHT(U276,1))), F276, G276)</f>
        <v>MR31289060518</v>
      </c>
      <c r="F276" s="90"/>
      <c r="G276" s="90"/>
      <c r="H276" s="79" t="s">
        <v>1994</v>
      </c>
      <c r="I276" s="318">
        <v>42736</v>
      </c>
      <c r="J276" s="85" t="s">
        <v>1265</v>
      </c>
      <c r="K276" s="342">
        <v>359</v>
      </c>
      <c r="L276" s="92">
        <f t="shared" si="29"/>
        <v>359</v>
      </c>
      <c r="M276" s="344"/>
      <c r="N276" s="29">
        <v>18</v>
      </c>
      <c r="O276" s="8">
        <v>9</v>
      </c>
      <c r="P276" s="99" t="str">
        <f t="shared" si="30"/>
        <v>6x5.5</v>
      </c>
      <c r="Q276" s="3">
        <v>6</v>
      </c>
      <c r="R276" s="29">
        <v>5.5</v>
      </c>
      <c r="S276" s="29">
        <v>18</v>
      </c>
      <c r="T276" s="16">
        <v>5.75</v>
      </c>
      <c r="U276" s="100" t="s">
        <v>85</v>
      </c>
      <c r="V276" s="16">
        <v>106.25</v>
      </c>
      <c r="W276" s="8">
        <v>35.83</v>
      </c>
      <c r="X276" s="51">
        <v>2650</v>
      </c>
      <c r="Y276" s="78" t="s">
        <v>2294</v>
      </c>
      <c r="Z276" s="79" t="s">
        <v>2987</v>
      </c>
      <c r="AA276" s="51" t="str">
        <f t="shared" si="31"/>
        <v>18x9, 6x5.5, 18 OS</v>
      </c>
      <c r="AB276" s="80" t="s">
        <v>2668</v>
      </c>
      <c r="AC276" s="89">
        <f>_xlfn.IFNA(VLOOKUP(AB276,ACCESSORIES!F:J,5,FALSE),"N/A")</f>
        <v>33</v>
      </c>
      <c r="AD276" s="80" t="s">
        <v>85</v>
      </c>
      <c r="AE276" s="80" t="s">
        <v>1886</v>
      </c>
      <c r="AF276" s="80" t="s">
        <v>85</v>
      </c>
      <c r="AG276" s="99" t="s">
        <v>1937</v>
      </c>
      <c r="AH276" s="9">
        <f>_xlfn.IFNA(VLOOKUP(AG276,ACCESSORIES!F:J,5,FALSE),"N/A")</f>
        <v>1.1000000000000001</v>
      </c>
      <c r="AI276" s="3" t="s">
        <v>265</v>
      </c>
      <c r="AJ276" s="81" t="s">
        <v>1709</v>
      </c>
      <c r="AK276" s="40">
        <f>_xlfn.IFNA(VLOOKUP(AJ276,ACCESSORIES!F:J,5,FALSE),"N/A")</f>
        <v>2.75</v>
      </c>
      <c r="AL276" s="3">
        <v>78.3</v>
      </c>
      <c r="AM276" s="3">
        <v>16.2</v>
      </c>
      <c r="AN276" s="3">
        <v>175</v>
      </c>
      <c r="AO276" s="36">
        <v>4.3</v>
      </c>
      <c r="AP276" s="36">
        <v>20.5</v>
      </c>
      <c r="AQ276" s="36">
        <v>32.4</v>
      </c>
      <c r="AR276" s="36">
        <v>43.1</v>
      </c>
      <c r="AS276" s="36">
        <v>218.8</v>
      </c>
      <c r="AT276" s="101">
        <v>208.6</v>
      </c>
      <c r="AU276" s="84">
        <v>106.25</v>
      </c>
      <c r="AV276" s="54">
        <v>47</v>
      </c>
      <c r="AW276" s="54">
        <v>47</v>
      </c>
      <c r="AX276" s="54">
        <v>23</v>
      </c>
      <c r="AY276" s="99" t="s">
        <v>85</v>
      </c>
      <c r="AZ276" s="98" t="str">
        <f>_xlfn.IFNA(VLOOKUP(AY276,ACCESSORIES!F:J,5,FALSE),"N/A")</f>
        <v>N/A</v>
      </c>
      <c r="BA276" s="99" t="s">
        <v>85</v>
      </c>
      <c r="BB276" s="98" t="str">
        <f>_xlfn.IFNA(VLOOKUP(BA276,ACCESSORIES!F:J,5,FALSE),"N/A")</f>
        <v>N/A</v>
      </c>
      <c r="BC276" s="77">
        <v>40.344593979832595</v>
      </c>
      <c r="BD276" s="56">
        <v>21.141732283464599</v>
      </c>
      <c r="BE276" s="56">
        <v>21.141732283464599</v>
      </c>
      <c r="BF276" s="56">
        <v>11.929133858267701</v>
      </c>
      <c r="BG276" s="378">
        <f t="shared" si="32"/>
        <v>8.7375807000000152E-2</v>
      </c>
      <c r="BH276" s="80">
        <v>36</v>
      </c>
      <c r="BI276" s="114" t="s">
        <v>3532</v>
      </c>
      <c r="BJ276" s="50" t="s">
        <v>4050</v>
      </c>
      <c r="BK276" s="81" t="s">
        <v>4066</v>
      </c>
      <c r="BL276" s="29" t="s">
        <v>5473</v>
      </c>
      <c r="BM276" s="29" t="s">
        <v>5520</v>
      </c>
      <c r="BN276" s="29" t="s">
        <v>5507</v>
      </c>
      <c r="BO276" s="81" t="s">
        <v>5518</v>
      </c>
      <c r="BP276" s="81" t="s">
        <v>5497</v>
      </c>
      <c r="BQ276" s="81" t="s">
        <v>4275</v>
      </c>
      <c r="BR276" s="81" t="s">
        <v>4068</v>
      </c>
      <c r="BS276" s="81"/>
      <c r="BT276" s="81"/>
      <c r="BU276" s="313" t="s">
        <v>6548</v>
      </c>
      <c r="BV276" s="377" t="s">
        <v>8429</v>
      </c>
      <c r="BW276" s="313" t="s">
        <v>6550</v>
      </c>
      <c r="BX276" s="377" t="s">
        <v>8430</v>
      </c>
      <c r="BY276" s="93" t="str">
        <f t="shared" si="33"/>
        <v>MR312, 18x9, +18mm Offset, 6x5.5, 106.25mm Centerbore, Matte Black</v>
      </c>
      <c r="BZ276" s="81" t="s">
        <v>3878</v>
      </c>
      <c r="CA276" s="81" t="s">
        <v>3879</v>
      </c>
      <c r="CB276" s="81" t="str">
        <f t="shared" si="34"/>
        <v>STREET (3XX)</v>
      </c>
    </row>
    <row r="277" spans="1:80" s="38" customFormat="1" ht="15" customHeight="1">
      <c r="A277" s="22">
        <f t="shared" si="28"/>
        <v>275</v>
      </c>
      <c r="B277" s="99" t="s">
        <v>84</v>
      </c>
      <c r="C277" s="99" t="s">
        <v>1072</v>
      </c>
      <c r="D277" s="99" t="s">
        <v>1281</v>
      </c>
      <c r="E277" s="91" t="str">
        <f>CONCATENATE(LEFT(D277,5),VLOOKUP(CONCATENATE(N277,"x",O277),'PART NUMBER GUIDE'!$B$9:$C$49,2,FALSE),VLOOKUP(CONCATENATE(P277, V277), 'PART NUMBER GUIDE'!$Q$6:$R$91, 2, FALSE),VLOOKUP(Y277,'PART NUMBER GUIDE'!$J$8:$K$43,2, FALSE),IF(U277="N/A",IF(ABS(S277)&lt;10,"0"&amp;ABS(S277),ABS(S277)),CONCATENATE(LEFT(U277,1),RIGHT(U277,1))), F277, G277)</f>
        <v>MR31289060918</v>
      </c>
      <c r="F277" s="90"/>
      <c r="G277" s="90"/>
      <c r="H277" s="79" t="s">
        <v>1995</v>
      </c>
      <c r="I277" s="318">
        <v>42736</v>
      </c>
      <c r="J277" s="85" t="s">
        <v>1265</v>
      </c>
      <c r="K277" s="342">
        <v>389</v>
      </c>
      <c r="L277" s="92">
        <f t="shared" si="29"/>
        <v>389</v>
      </c>
      <c r="M277" s="344"/>
      <c r="N277" s="29">
        <v>18</v>
      </c>
      <c r="O277" s="8">
        <v>9</v>
      </c>
      <c r="P277" s="99" t="str">
        <f t="shared" si="30"/>
        <v>6x5.5</v>
      </c>
      <c r="Q277" s="3">
        <v>6</v>
      </c>
      <c r="R277" s="29">
        <v>5.5</v>
      </c>
      <c r="S277" s="29">
        <v>18</v>
      </c>
      <c r="T277" s="16">
        <v>5.75</v>
      </c>
      <c r="U277" s="100" t="s">
        <v>85</v>
      </c>
      <c r="V277" s="16">
        <v>106.25</v>
      </c>
      <c r="W277" s="8">
        <v>35.75</v>
      </c>
      <c r="X277" s="51">
        <v>2650</v>
      </c>
      <c r="Y277" s="78" t="s">
        <v>5463</v>
      </c>
      <c r="Z277" s="78" t="s">
        <v>2988</v>
      </c>
      <c r="AA277" s="51" t="str">
        <f t="shared" si="31"/>
        <v>18x9, 6x5.5, 18 OS</v>
      </c>
      <c r="AB277" s="80" t="s">
        <v>2668</v>
      </c>
      <c r="AC277" s="89">
        <f>_xlfn.IFNA(VLOOKUP(AB277,ACCESSORIES!F:J,5,FALSE),"N/A")</f>
        <v>33</v>
      </c>
      <c r="AD277" s="80" t="s">
        <v>85</v>
      </c>
      <c r="AE277" s="80" t="s">
        <v>1886</v>
      </c>
      <c r="AF277" s="80" t="s">
        <v>85</v>
      </c>
      <c r="AG277" s="99" t="s">
        <v>1937</v>
      </c>
      <c r="AH277" s="9">
        <f>_xlfn.IFNA(VLOOKUP(AG277,ACCESSORIES!F:J,5,FALSE),"N/A")</f>
        <v>1.1000000000000001</v>
      </c>
      <c r="AI277" s="3" t="s">
        <v>265</v>
      </c>
      <c r="AJ277" s="81" t="s">
        <v>1709</v>
      </c>
      <c r="AK277" s="40">
        <f>_xlfn.IFNA(VLOOKUP(AJ277,ACCESSORIES!F:J,5,FALSE),"N/A")</f>
        <v>2.75</v>
      </c>
      <c r="AL277" s="3">
        <v>78.3</v>
      </c>
      <c r="AM277" s="3">
        <v>16.2</v>
      </c>
      <c r="AN277" s="3">
        <v>175</v>
      </c>
      <c r="AO277" s="36">
        <v>4.3</v>
      </c>
      <c r="AP277" s="36">
        <v>20.5</v>
      </c>
      <c r="AQ277" s="36">
        <v>32.4</v>
      </c>
      <c r="AR277" s="36">
        <v>43.1</v>
      </c>
      <c r="AS277" s="36">
        <v>218.8</v>
      </c>
      <c r="AT277" s="101">
        <v>208.6</v>
      </c>
      <c r="AU277" s="84">
        <v>106.25</v>
      </c>
      <c r="AV277" s="54">
        <v>47</v>
      </c>
      <c r="AW277" s="54">
        <v>47</v>
      </c>
      <c r="AX277" s="54">
        <v>23</v>
      </c>
      <c r="AY277" s="99" t="s">
        <v>85</v>
      </c>
      <c r="AZ277" s="98" t="str">
        <f>_xlfn.IFNA(VLOOKUP(AY277,ACCESSORIES!F:J,5,FALSE),"N/A")</f>
        <v>N/A</v>
      </c>
      <c r="BA277" s="99" t="s">
        <v>85</v>
      </c>
      <c r="BB277" s="98" t="str">
        <f>_xlfn.IFNA(VLOOKUP(BA277,ACCESSORIES!F:J,5,FALSE),"N/A")</f>
        <v>N/A</v>
      </c>
      <c r="BC277" s="77">
        <v>40.67528737310991</v>
      </c>
      <c r="BD277" s="56">
        <v>21.141732283464599</v>
      </c>
      <c r="BE277" s="56">
        <v>21.141732283464599</v>
      </c>
      <c r="BF277" s="56">
        <v>11.929133858267701</v>
      </c>
      <c r="BG277" s="378">
        <f t="shared" si="32"/>
        <v>8.7375807000000152E-2</v>
      </c>
      <c r="BH277" s="80">
        <v>36</v>
      </c>
      <c r="BI277" s="114" t="s">
        <v>3532</v>
      </c>
      <c r="BJ277" s="50" t="s">
        <v>4050</v>
      </c>
      <c r="BK277" s="81" t="s">
        <v>4066</v>
      </c>
      <c r="BL277" s="29" t="s">
        <v>5473</v>
      </c>
      <c r="BM277" s="29" t="s">
        <v>5520</v>
      </c>
      <c r="BN277" s="29" t="s">
        <v>5507</v>
      </c>
      <c r="BO277" s="81" t="s">
        <v>5518</v>
      </c>
      <c r="BP277" s="81" t="s">
        <v>5497</v>
      </c>
      <c r="BQ277" s="81" t="s">
        <v>4275</v>
      </c>
      <c r="BR277" s="81" t="s">
        <v>4068</v>
      </c>
      <c r="BS277" s="81"/>
      <c r="BT277" s="81"/>
      <c r="BU277" s="313" t="s">
        <v>6530</v>
      </c>
      <c r="BV277" s="377" t="s">
        <v>8146</v>
      </c>
      <c r="BW277" s="313" t="s">
        <v>6532</v>
      </c>
      <c r="BX277" s="377" t="s">
        <v>8147</v>
      </c>
      <c r="BY277" s="93" t="str">
        <f t="shared" si="33"/>
        <v>MR312, 18x9, +18mm Offset, 6x5.5, 106.25mm Centerbore, Method Bronze - Matte Black Lip</v>
      </c>
      <c r="BZ277" s="81" t="s">
        <v>3878</v>
      </c>
      <c r="CA277" s="81" t="s">
        <v>3879</v>
      </c>
      <c r="CB277" s="81" t="str">
        <f t="shared" si="34"/>
        <v>STREET (3XX)</v>
      </c>
    </row>
    <row r="278" spans="1:80" s="38" customFormat="1" ht="15" customHeight="1">
      <c r="A278" s="22">
        <f t="shared" si="28"/>
        <v>276</v>
      </c>
      <c r="B278" s="99" t="s">
        <v>84</v>
      </c>
      <c r="C278" s="99" t="s">
        <v>1072</v>
      </c>
      <c r="D278" s="99" t="s">
        <v>1281</v>
      </c>
      <c r="E278" s="91" t="str">
        <f>CONCATENATE(LEFT(D278,5),VLOOKUP(CONCATENATE(N278,"x",O278),'PART NUMBER GUIDE'!$B$9:$C$49,2,FALSE),VLOOKUP(CONCATENATE(P278, V278), 'PART NUMBER GUIDE'!$Q$6:$R$91, 2, FALSE),VLOOKUP(Y278,'PART NUMBER GUIDE'!$J$8:$K$43,2, FALSE),IF(U278="N/A",IF(ABS(S278)&lt;10,"0"&amp;ABS(S278),ABS(S278)),CONCATENATE(LEFT(U278,1),RIGHT(U278,1))), F278, G278)</f>
        <v>MR31289016518</v>
      </c>
      <c r="F278" s="90"/>
      <c r="G278" s="90"/>
      <c r="H278" s="79" t="s">
        <v>1996</v>
      </c>
      <c r="I278" s="318">
        <v>42736</v>
      </c>
      <c r="J278" s="85" t="s">
        <v>1265</v>
      </c>
      <c r="K278" s="342">
        <v>359</v>
      </c>
      <c r="L278" s="92">
        <f t="shared" si="29"/>
        <v>359</v>
      </c>
      <c r="M278" s="344"/>
      <c r="N278" s="29">
        <v>18</v>
      </c>
      <c r="O278" s="8">
        <v>9</v>
      </c>
      <c r="P278" s="99" t="str">
        <f t="shared" si="30"/>
        <v>6x135</v>
      </c>
      <c r="Q278" s="3">
        <v>6</v>
      </c>
      <c r="R278" s="29">
        <v>135</v>
      </c>
      <c r="S278" s="29">
        <v>18</v>
      </c>
      <c r="T278" s="16">
        <v>5.75</v>
      </c>
      <c r="U278" s="100" t="s">
        <v>85</v>
      </c>
      <c r="V278" s="16">
        <v>87</v>
      </c>
      <c r="W278" s="8">
        <v>36.270000000000003</v>
      </c>
      <c r="X278" s="51">
        <v>2650</v>
      </c>
      <c r="Y278" s="78" t="s">
        <v>2294</v>
      </c>
      <c r="Z278" s="79" t="s">
        <v>2987</v>
      </c>
      <c r="AA278" s="51" t="str">
        <f t="shared" si="31"/>
        <v>18x9, 6x135, 18 OS</v>
      </c>
      <c r="AB278" s="80" t="s">
        <v>2179</v>
      </c>
      <c r="AC278" s="89">
        <f>_xlfn.IFNA(VLOOKUP(AB278,ACCESSORIES!F:J,5,FALSE),"N/A")</f>
        <v>33</v>
      </c>
      <c r="AD278" s="80" t="s">
        <v>85</v>
      </c>
      <c r="AE278" s="80" t="s">
        <v>1886</v>
      </c>
      <c r="AF278" s="80" t="s">
        <v>85</v>
      </c>
      <c r="AG278" s="99" t="s">
        <v>1937</v>
      </c>
      <c r="AH278" s="9">
        <f>_xlfn.IFNA(VLOOKUP(AG278,ACCESSORIES!F:J,5,FALSE),"N/A")</f>
        <v>1.1000000000000001</v>
      </c>
      <c r="AI278" s="78" t="s">
        <v>266</v>
      </c>
      <c r="AJ278" s="3" t="s">
        <v>85</v>
      </c>
      <c r="AK278" s="40" t="str">
        <f>_xlfn.IFNA(VLOOKUP(AJ278,ACCESSORIES!F:J,5,FALSE),"N/A")</f>
        <v>N/A</v>
      </c>
      <c r="AL278" s="3" t="s">
        <v>85</v>
      </c>
      <c r="AM278" s="3">
        <v>16.2</v>
      </c>
      <c r="AN278" s="3">
        <v>175</v>
      </c>
      <c r="AO278" s="36">
        <v>4.3</v>
      </c>
      <c r="AP278" s="36">
        <v>20.5</v>
      </c>
      <c r="AQ278" s="36">
        <v>32.4</v>
      </c>
      <c r="AR278" s="36">
        <v>43.1</v>
      </c>
      <c r="AS278" s="36">
        <v>218.8</v>
      </c>
      <c r="AT278" s="101">
        <v>208.6</v>
      </c>
      <c r="AU278" s="84">
        <v>87</v>
      </c>
      <c r="AV278" s="54">
        <v>40</v>
      </c>
      <c r="AW278" s="54">
        <v>40</v>
      </c>
      <c r="AX278" s="54">
        <v>23</v>
      </c>
      <c r="AY278" s="99" t="s">
        <v>85</v>
      </c>
      <c r="AZ278" s="98" t="str">
        <f>_xlfn.IFNA(VLOOKUP(AY278,ACCESSORIES!F:J,5,FALSE),"N/A")</f>
        <v>N/A</v>
      </c>
      <c r="BA278" s="99" t="s">
        <v>85</v>
      </c>
      <c r="BB278" s="98" t="str">
        <f>_xlfn.IFNA(VLOOKUP(BA278,ACCESSORIES!F:J,5,FALSE),"N/A")</f>
        <v>N/A</v>
      </c>
      <c r="BC278" s="77">
        <v>40.8222622145665</v>
      </c>
      <c r="BD278" s="56">
        <v>21.141732283464599</v>
      </c>
      <c r="BE278" s="56">
        <v>21.141732283464599</v>
      </c>
      <c r="BF278" s="56">
        <v>11.929133858267701</v>
      </c>
      <c r="BG278" s="378">
        <f t="shared" si="32"/>
        <v>8.7375807000000152E-2</v>
      </c>
      <c r="BH278" s="80">
        <v>36</v>
      </c>
      <c r="BI278" s="114" t="s">
        <v>3532</v>
      </c>
      <c r="BJ278" s="50" t="s">
        <v>4050</v>
      </c>
      <c r="BK278" s="81" t="s">
        <v>4066</v>
      </c>
      <c r="BL278" s="29" t="s">
        <v>5473</v>
      </c>
      <c r="BM278" s="29" t="s">
        <v>5520</v>
      </c>
      <c r="BN278" s="29" t="s">
        <v>5507</v>
      </c>
      <c r="BO278" s="81" t="s">
        <v>5518</v>
      </c>
      <c r="BP278" s="81" t="s">
        <v>5497</v>
      </c>
      <c r="BQ278" s="81" t="s">
        <v>4275</v>
      </c>
      <c r="BR278" s="81" t="s">
        <v>4068</v>
      </c>
      <c r="BS278" s="81"/>
      <c r="BT278" s="81"/>
      <c r="BU278" s="313" t="s">
        <v>6548</v>
      </c>
      <c r="BV278" s="377" t="s">
        <v>8429</v>
      </c>
      <c r="BW278" s="313" t="s">
        <v>6550</v>
      </c>
      <c r="BX278" s="377" t="s">
        <v>8430</v>
      </c>
      <c r="BY278" s="93" t="str">
        <f t="shared" si="33"/>
        <v>MR312, 18x9, +18mm Offset, 6x135, 87mm Centerbore, Matte Black</v>
      </c>
      <c r="BZ278" s="81" t="s">
        <v>3878</v>
      </c>
      <c r="CA278" s="81" t="s">
        <v>3879</v>
      </c>
      <c r="CB278" s="81" t="str">
        <f t="shared" si="34"/>
        <v>STREET (3XX)</v>
      </c>
    </row>
    <row r="279" spans="1:80" s="38" customFormat="1" ht="15" customHeight="1">
      <c r="A279" s="22">
        <f t="shared" si="28"/>
        <v>277</v>
      </c>
      <c r="B279" s="99" t="s">
        <v>84</v>
      </c>
      <c r="C279" s="99" t="s">
        <v>1072</v>
      </c>
      <c r="D279" s="99" t="s">
        <v>1281</v>
      </c>
      <c r="E279" s="91" t="str">
        <f>CONCATENATE(LEFT(D279,5),VLOOKUP(CONCATENATE(N279,"x",O279),'PART NUMBER GUIDE'!$B$9:$C$49,2,FALSE),VLOOKUP(CONCATENATE(P279, V279), 'PART NUMBER GUIDE'!$Q$6:$R$91, 2, FALSE),VLOOKUP(Y279,'PART NUMBER GUIDE'!$J$8:$K$43,2, FALSE),IF(U279="N/A",IF(ABS(S279)&lt;10,"0"&amp;ABS(S279),ABS(S279)),CONCATENATE(LEFT(U279,1),RIGHT(U279,1))), F279, G279)</f>
        <v>MR31289080518</v>
      </c>
      <c r="F279" s="90"/>
      <c r="G279" s="90"/>
      <c r="H279" s="79" t="s">
        <v>1998</v>
      </c>
      <c r="I279" s="318">
        <v>42736</v>
      </c>
      <c r="J279" s="85" t="s">
        <v>1265</v>
      </c>
      <c r="K279" s="342">
        <v>359</v>
      </c>
      <c r="L279" s="92">
        <f t="shared" si="29"/>
        <v>359</v>
      </c>
      <c r="M279" s="344"/>
      <c r="N279" s="29">
        <v>18</v>
      </c>
      <c r="O279" s="8">
        <v>9</v>
      </c>
      <c r="P279" s="99" t="str">
        <f t="shared" si="30"/>
        <v>8x6.5</v>
      </c>
      <c r="Q279" s="3">
        <v>8</v>
      </c>
      <c r="R279" s="29">
        <v>6.5</v>
      </c>
      <c r="S279" s="29">
        <v>18</v>
      </c>
      <c r="T279" s="16">
        <v>5.75</v>
      </c>
      <c r="U279" s="100" t="s">
        <v>85</v>
      </c>
      <c r="V279" s="16">
        <v>130.81</v>
      </c>
      <c r="W279" s="8">
        <v>36.520000000000003</v>
      </c>
      <c r="X279" s="51">
        <v>3640</v>
      </c>
      <c r="Y279" s="78" t="s">
        <v>2294</v>
      </c>
      <c r="Z279" s="79" t="s">
        <v>2987</v>
      </c>
      <c r="AA279" s="51" t="str">
        <f t="shared" si="31"/>
        <v>18x9, 8x6.5, 18 OS</v>
      </c>
      <c r="AB279" s="80" t="s">
        <v>1603</v>
      </c>
      <c r="AC279" s="89">
        <f>_xlfn.IFNA(VLOOKUP(AB279,ACCESSORIES!F:J,5,FALSE),"N/A")</f>
        <v>33</v>
      </c>
      <c r="AD279" s="80" t="s">
        <v>85</v>
      </c>
      <c r="AE279" s="80" t="s">
        <v>85</v>
      </c>
      <c r="AF279" s="3" t="s">
        <v>3005</v>
      </c>
      <c r="AG279" s="99" t="s">
        <v>1937</v>
      </c>
      <c r="AH279" s="9">
        <f>_xlfn.IFNA(VLOOKUP(AG279,ACCESSORIES!F:J,5,FALSE),"N/A")</f>
        <v>1.1000000000000001</v>
      </c>
      <c r="AI279" s="78" t="s">
        <v>266</v>
      </c>
      <c r="AJ279" s="3" t="s">
        <v>85</v>
      </c>
      <c r="AK279" s="40" t="str">
        <f>_xlfn.IFNA(VLOOKUP(AJ279,ACCESSORIES!F:J,5,FALSE),"N/A")</f>
        <v>N/A</v>
      </c>
      <c r="AL279" s="3" t="s">
        <v>85</v>
      </c>
      <c r="AM279" s="3">
        <v>16.2</v>
      </c>
      <c r="AN279" s="3">
        <v>200</v>
      </c>
      <c r="AO279" s="36">
        <v>0</v>
      </c>
      <c r="AP279" s="36">
        <v>0</v>
      </c>
      <c r="AQ279" s="36">
        <v>25.5</v>
      </c>
      <c r="AR279" s="36">
        <v>41.3</v>
      </c>
      <c r="AS279" s="36">
        <v>218.3</v>
      </c>
      <c r="AT279" s="101">
        <v>208.3</v>
      </c>
      <c r="AU279" s="100">
        <v>123</v>
      </c>
      <c r="AV279" s="54">
        <v>89.5</v>
      </c>
      <c r="AW279" s="54">
        <v>89.5</v>
      </c>
      <c r="AX279" s="54">
        <v>23</v>
      </c>
      <c r="AY279" s="99" t="s">
        <v>85</v>
      </c>
      <c r="AZ279" s="98" t="str">
        <f>_xlfn.IFNA(VLOOKUP(AY279,ACCESSORIES!F:J,5,FALSE),"N/A")</f>
        <v>N/A</v>
      </c>
      <c r="BA279" s="99" t="s">
        <v>85</v>
      </c>
      <c r="BB279" s="98" t="str">
        <f>_xlfn.IFNA(VLOOKUP(BA279,ACCESSORIES!F:J,5,FALSE),"N/A")</f>
        <v>N/A</v>
      </c>
      <c r="BC279" s="77">
        <v>41.079468187115516</v>
      </c>
      <c r="BD279" s="56">
        <v>21.141732283464599</v>
      </c>
      <c r="BE279" s="56">
        <v>21.141732283464599</v>
      </c>
      <c r="BF279" s="56">
        <v>11.929133858267701</v>
      </c>
      <c r="BG279" s="378">
        <f t="shared" si="32"/>
        <v>8.7375807000000152E-2</v>
      </c>
      <c r="BH279" s="80">
        <v>36</v>
      </c>
      <c r="BI279" s="114" t="s">
        <v>3532</v>
      </c>
      <c r="BJ279" s="50" t="s">
        <v>4050</v>
      </c>
      <c r="BK279" s="81" t="s">
        <v>4066</v>
      </c>
      <c r="BL279" s="29" t="s">
        <v>5473</v>
      </c>
      <c r="BM279" s="29" t="s">
        <v>5520</v>
      </c>
      <c r="BN279" s="29" t="s">
        <v>5507</v>
      </c>
      <c r="BO279" s="81" t="s">
        <v>5518</v>
      </c>
      <c r="BP279" s="81" t="s">
        <v>5497</v>
      </c>
      <c r="BQ279" s="81" t="s">
        <v>4275</v>
      </c>
      <c r="BR279" s="81" t="s">
        <v>4068</v>
      </c>
      <c r="BS279" s="81"/>
      <c r="BT279" s="81"/>
      <c r="BU279" s="313" t="s">
        <v>6549</v>
      </c>
      <c r="BV279" s="377" t="s">
        <v>8347</v>
      </c>
      <c r="BW279" s="313" t="s">
        <v>6553</v>
      </c>
      <c r="BX279" s="377" t="s">
        <v>8348</v>
      </c>
      <c r="BY279" s="93" t="str">
        <f t="shared" si="33"/>
        <v>MR312, 18x9, +18mm Offset, 8x6.5, 130.81mm Centerbore, Matte Black</v>
      </c>
      <c r="BZ279" s="81" t="s">
        <v>3878</v>
      </c>
      <c r="CA279" s="81" t="s">
        <v>3879</v>
      </c>
      <c r="CB279" s="81" t="str">
        <f t="shared" si="34"/>
        <v>STREET (3XX)</v>
      </c>
    </row>
    <row r="280" spans="1:80" s="38" customFormat="1" ht="15" customHeight="1">
      <c r="A280" s="22">
        <f t="shared" si="28"/>
        <v>278</v>
      </c>
      <c r="B280" s="99" t="s">
        <v>84</v>
      </c>
      <c r="C280" s="99" t="s">
        <v>1072</v>
      </c>
      <c r="D280" s="99" t="s">
        <v>1281</v>
      </c>
      <c r="E280" s="91" t="str">
        <f>CONCATENATE(LEFT(D280,5),VLOOKUP(CONCATENATE(N280,"x",O280),'PART NUMBER GUIDE'!$B$9:$C$49,2,FALSE),VLOOKUP(CONCATENATE(P280, V280), 'PART NUMBER GUIDE'!$Q$6:$R$91, 2, FALSE),VLOOKUP(Y280,'PART NUMBER GUIDE'!$J$8:$K$43,2, FALSE),IF(U280="N/A",IF(ABS(S280)&lt;10,"0"&amp;ABS(S280),ABS(S280)),CONCATENATE(LEFT(U280,1),RIGHT(U280,1))), F280, G280)</f>
        <v>MR31289080918</v>
      </c>
      <c r="F280" s="90"/>
      <c r="G280" s="90"/>
      <c r="H280" s="79" t="s">
        <v>1999</v>
      </c>
      <c r="I280" s="318">
        <v>42736</v>
      </c>
      <c r="J280" s="85" t="s">
        <v>1265</v>
      </c>
      <c r="K280" s="342">
        <v>389</v>
      </c>
      <c r="L280" s="92">
        <f t="shared" si="29"/>
        <v>389</v>
      </c>
      <c r="M280" s="344"/>
      <c r="N280" s="29">
        <v>18</v>
      </c>
      <c r="O280" s="8">
        <v>9</v>
      </c>
      <c r="P280" s="99" t="str">
        <f t="shared" si="30"/>
        <v>8x6.5</v>
      </c>
      <c r="Q280" s="3">
        <v>8</v>
      </c>
      <c r="R280" s="29">
        <v>6.5</v>
      </c>
      <c r="S280" s="29">
        <v>18</v>
      </c>
      <c r="T280" s="16">
        <v>5.75</v>
      </c>
      <c r="U280" s="100" t="s">
        <v>85</v>
      </c>
      <c r="V280" s="16">
        <v>130.81</v>
      </c>
      <c r="W280" s="8">
        <v>36.520000000000003</v>
      </c>
      <c r="X280" s="51">
        <v>3640</v>
      </c>
      <c r="Y280" s="78" t="s">
        <v>5463</v>
      </c>
      <c r="Z280" s="78" t="s">
        <v>2988</v>
      </c>
      <c r="AA280" s="51" t="str">
        <f t="shared" si="31"/>
        <v>18x9, 8x6.5, 18 OS</v>
      </c>
      <c r="AB280" s="80" t="s">
        <v>1603</v>
      </c>
      <c r="AC280" s="89">
        <f>_xlfn.IFNA(VLOOKUP(AB280,ACCESSORIES!F:J,5,FALSE),"N/A")</f>
        <v>33</v>
      </c>
      <c r="AD280" s="80" t="s">
        <v>85</v>
      </c>
      <c r="AE280" s="80" t="s">
        <v>85</v>
      </c>
      <c r="AF280" s="3" t="s">
        <v>3005</v>
      </c>
      <c r="AG280" s="99" t="s">
        <v>1937</v>
      </c>
      <c r="AH280" s="9">
        <f>_xlfn.IFNA(VLOOKUP(AG280,ACCESSORIES!F:J,5,FALSE),"N/A")</f>
        <v>1.1000000000000001</v>
      </c>
      <c r="AI280" s="78" t="s">
        <v>266</v>
      </c>
      <c r="AJ280" s="3" t="s">
        <v>85</v>
      </c>
      <c r="AK280" s="40" t="str">
        <f>_xlfn.IFNA(VLOOKUP(AJ280,ACCESSORIES!F:J,5,FALSE),"N/A")</f>
        <v>N/A</v>
      </c>
      <c r="AL280" s="3" t="s">
        <v>85</v>
      </c>
      <c r="AM280" s="3">
        <v>16.2</v>
      </c>
      <c r="AN280" s="3">
        <v>200</v>
      </c>
      <c r="AO280" s="36">
        <v>0</v>
      </c>
      <c r="AP280" s="36">
        <v>0</v>
      </c>
      <c r="AQ280" s="36">
        <v>25.5</v>
      </c>
      <c r="AR280" s="36">
        <v>41.3</v>
      </c>
      <c r="AS280" s="36">
        <v>218.3</v>
      </c>
      <c r="AT280" s="101">
        <v>208.3</v>
      </c>
      <c r="AU280" s="100">
        <v>123</v>
      </c>
      <c r="AV280" s="54">
        <v>89.5</v>
      </c>
      <c r="AW280" s="54">
        <v>89.5</v>
      </c>
      <c r="AX280" s="54">
        <v>23</v>
      </c>
      <c r="AY280" s="99" t="s">
        <v>85</v>
      </c>
      <c r="AZ280" s="98" t="str">
        <f>_xlfn.IFNA(VLOOKUP(AY280,ACCESSORIES!F:J,5,FALSE),"N/A")</f>
        <v>N/A</v>
      </c>
      <c r="BA280" s="99" t="s">
        <v>85</v>
      </c>
      <c r="BB280" s="98" t="str">
        <f>_xlfn.IFNA(VLOOKUP(BA280,ACCESSORIES!F:J,5,FALSE),"N/A")</f>
        <v>N/A</v>
      </c>
      <c r="BC280" s="77">
        <v>41.079468187115523</v>
      </c>
      <c r="BD280" s="56">
        <v>21.141732283464599</v>
      </c>
      <c r="BE280" s="56">
        <v>21.141732283464599</v>
      </c>
      <c r="BF280" s="56">
        <v>11.929133858267701</v>
      </c>
      <c r="BG280" s="378">
        <f t="shared" si="32"/>
        <v>8.7375807000000152E-2</v>
      </c>
      <c r="BH280" s="80">
        <v>36</v>
      </c>
      <c r="BI280" s="114" t="s">
        <v>3532</v>
      </c>
      <c r="BJ280" s="50" t="s">
        <v>4050</v>
      </c>
      <c r="BK280" s="81" t="s">
        <v>4066</v>
      </c>
      <c r="BL280" s="29" t="s">
        <v>5473</v>
      </c>
      <c r="BM280" s="29" t="s">
        <v>5520</v>
      </c>
      <c r="BN280" s="29" t="s">
        <v>5507</v>
      </c>
      <c r="BO280" s="81" t="s">
        <v>5518</v>
      </c>
      <c r="BP280" s="81" t="s">
        <v>5497</v>
      </c>
      <c r="BQ280" s="81" t="s">
        <v>4275</v>
      </c>
      <c r="BR280" s="81" t="s">
        <v>4068</v>
      </c>
      <c r="BS280" s="81"/>
      <c r="BT280" s="81"/>
      <c r="BU280" s="313" t="s">
        <v>6531</v>
      </c>
      <c r="BV280" s="377" t="s">
        <v>8543</v>
      </c>
      <c r="BW280" s="313" t="s">
        <v>6533</v>
      </c>
      <c r="BX280" s="377" t="s">
        <v>8544</v>
      </c>
      <c r="BY280" s="93" t="str">
        <f t="shared" si="33"/>
        <v>MR312, 18x9, +18mm Offset, 8x6.5, 130.81mm Centerbore, Method Bronze - Matte Black Lip</v>
      </c>
      <c r="BZ280" s="81" t="s">
        <v>3878</v>
      </c>
      <c r="CA280" s="81" t="s">
        <v>3879</v>
      </c>
      <c r="CB280" s="81" t="str">
        <f t="shared" si="34"/>
        <v>STREET (3XX)</v>
      </c>
    </row>
    <row r="281" spans="1:80" s="38" customFormat="1" ht="15" customHeight="1">
      <c r="A281" s="22">
        <f t="shared" si="28"/>
        <v>279</v>
      </c>
      <c r="B281" s="99" t="s">
        <v>84</v>
      </c>
      <c r="C281" s="99" t="s">
        <v>1072</v>
      </c>
      <c r="D281" s="99" t="s">
        <v>1281</v>
      </c>
      <c r="E281" s="91" t="str">
        <f>CONCATENATE(LEFT(D281,5),VLOOKUP(CONCATENATE(N281,"x",O281),'PART NUMBER GUIDE'!$B$9:$C$49,2,FALSE),VLOOKUP(CONCATENATE(P281, V281), 'PART NUMBER GUIDE'!$Q$6:$R$91, 2, FALSE),VLOOKUP(Y281,'PART NUMBER GUIDE'!$J$8:$K$43,2, FALSE),IF(U281="N/A",IF(ABS(S281)&lt;10,"0"&amp;ABS(S281),ABS(S281)),CONCATENATE(LEFT(U281,1),RIGHT(U281,1))), F281, G281)</f>
        <v>MR312890801018</v>
      </c>
      <c r="F281" s="90"/>
      <c r="G281" s="90"/>
      <c r="H281" s="79" t="s">
        <v>6338</v>
      </c>
      <c r="I281" s="318">
        <v>44564</v>
      </c>
      <c r="J281" s="85" t="s">
        <v>3872</v>
      </c>
      <c r="K281" s="342">
        <v>419</v>
      </c>
      <c r="L281" s="92" t="str">
        <f t="shared" si="29"/>
        <v/>
      </c>
      <c r="M281" s="344"/>
      <c r="N281" s="29">
        <v>18</v>
      </c>
      <c r="O281" s="8">
        <v>9</v>
      </c>
      <c r="P281" s="99" t="str">
        <f t="shared" si="30"/>
        <v>8x6.5</v>
      </c>
      <c r="Q281" s="3">
        <v>8</v>
      </c>
      <c r="R281" s="29">
        <v>6.5</v>
      </c>
      <c r="S281" s="29">
        <v>18</v>
      </c>
      <c r="T281" s="16">
        <v>5.75</v>
      </c>
      <c r="U281" s="100" t="s">
        <v>85</v>
      </c>
      <c r="V281" s="16">
        <v>130.81</v>
      </c>
      <c r="W281" s="8">
        <v>36.229999999999997</v>
      </c>
      <c r="X281" s="51">
        <v>3640</v>
      </c>
      <c r="Y281" s="78" t="s">
        <v>5464</v>
      </c>
      <c r="Z281" s="79" t="s">
        <v>7386</v>
      </c>
      <c r="AA281" s="51" t="str">
        <f t="shared" si="31"/>
        <v>18x9, 8x6.5, 18 OS</v>
      </c>
      <c r="AB281" s="80" t="s">
        <v>1638</v>
      </c>
      <c r="AC281" s="89">
        <f>_xlfn.IFNA(VLOOKUP(AB281,ACCESSORIES!F:J,5,FALSE),"N/A")</f>
        <v>33</v>
      </c>
      <c r="AD281" s="80" t="s">
        <v>85</v>
      </c>
      <c r="AE281" s="80" t="s">
        <v>85</v>
      </c>
      <c r="AF281" s="3" t="s">
        <v>3005</v>
      </c>
      <c r="AG281" s="99" t="s">
        <v>1538</v>
      </c>
      <c r="AH281" s="9">
        <f>_xlfn.IFNA(VLOOKUP(AG281,ACCESSORIES!F:J,5,FALSE),"N/A")</f>
        <v>1.1000000000000001</v>
      </c>
      <c r="AI281" s="78" t="s">
        <v>266</v>
      </c>
      <c r="AJ281" s="3" t="s">
        <v>85</v>
      </c>
      <c r="AK281" s="40" t="str">
        <f>_xlfn.IFNA(VLOOKUP(AJ281,ACCESSORIES!F:J,5,FALSE),"N/A")</f>
        <v>N/A</v>
      </c>
      <c r="AL281" s="3" t="s">
        <v>85</v>
      </c>
      <c r="AM281" s="3">
        <v>16.2</v>
      </c>
      <c r="AN281" s="3">
        <v>200</v>
      </c>
      <c r="AO281" s="36">
        <v>0</v>
      </c>
      <c r="AP281" s="36">
        <v>0</v>
      </c>
      <c r="AQ281" s="36">
        <v>25.5</v>
      </c>
      <c r="AR281" s="36">
        <v>41.3</v>
      </c>
      <c r="AS281" s="36">
        <v>218.3</v>
      </c>
      <c r="AT281" s="101">
        <v>208.3</v>
      </c>
      <c r="AU281" s="100">
        <v>123.1</v>
      </c>
      <c r="AV281" s="54">
        <v>92</v>
      </c>
      <c r="AW281" s="54">
        <v>92</v>
      </c>
      <c r="AX281" s="54">
        <v>26</v>
      </c>
      <c r="AY281" s="99" t="s">
        <v>85</v>
      </c>
      <c r="AZ281" s="98" t="str">
        <f>_xlfn.IFNA(VLOOKUP(AY281,ACCESSORIES!F:J,5,FALSE),"N/A")</f>
        <v>N/A</v>
      </c>
      <c r="BA281" s="99" t="s">
        <v>85</v>
      </c>
      <c r="BB281" s="98" t="str">
        <f>_xlfn.IFNA(VLOOKUP(BA281,ACCESSORIES!F:J,5,FALSE),"N/A")</f>
        <v>N/A</v>
      </c>
      <c r="BC281" s="77">
        <v>40.969237056023083</v>
      </c>
      <c r="BD281" s="56">
        <v>21.141732283464599</v>
      </c>
      <c r="BE281" s="56">
        <v>21.141732283464599</v>
      </c>
      <c r="BF281" s="56">
        <v>11.929133858267701</v>
      </c>
      <c r="BG281" s="378">
        <f t="shared" si="32"/>
        <v>8.7375807000000152E-2</v>
      </c>
      <c r="BH281" s="80">
        <v>36</v>
      </c>
      <c r="BI281" s="114" t="s">
        <v>3532</v>
      </c>
      <c r="BJ281" s="50" t="s">
        <v>4050</v>
      </c>
      <c r="BK281" s="81" t="s">
        <v>4066</v>
      </c>
      <c r="BL281" s="29" t="s">
        <v>5473</v>
      </c>
      <c r="BM281" s="29" t="s">
        <v>5520</v>
      </c>
      <c r="BN281" s="29" t="s">
        <v>5507</v>
      </c>
      <c r="BO281" s="81" t="s">
        <v>5518</v>
      </c>
      <c r="BP281" s="81" t="s">
        <v>5497</v>
      </c>
      <c r="BQ281" s="81" t="s">
        <v>4275</v>
      </c>
      <c r="BR281" s="81" t="s">
        <v>4068</v>
      </c>
      <c r="BS281" s="81"/>
      <c r="BT281" s="81"/>
      <c r="BU281" s="313" t="s">
        <v>6537</v>
      </c>
      <c r="BV281" s="377" t="s">
        <v>8134</v>
      </c>
      <c r="BW281" s="313" t="s">
        <v>6545</v>
      </c>
      <c r="BX281" s="377" t="s">
        <v>8135</v>
      </c>
      <c r="BY281" s="93" t="str">
        <f t="shared" si="33"/>
        <v>CLOSEOUT - MR312, 18x9, +18mm Offset, 8x6.5, 130.81mm Centerbore, Matte Black - Gloss Black Lip</v>
      </c>
      <c r="BZ281" s="81" t="s">
        <v>3878</v>
      </c>
      <c r="CA281" s="81" t="s">
        <v>3879</v>
      </c>
      <c r="CB281" s="81" t="str">
        <f t="shared" si="34"/>
        <v>STREET (3XX)</v>
      </c>
    </row>
    <row r="282" spans="1:80" s="38" customFormat="1" ht="15" customHeight="1">
      <c r="A282" s="22">
        <f t="shared" si="28"/>
        <v>280</v>
      </c>
      <c r="B282" s="99" t="s">
        <v>84</v>
      </c>
      <c r="C282" s="99" t="s">
        <v>1072</v>
      </c>
      <c r="D282" s="99" t="s">
        <v>1281</v>
      </c>
      <c r="E282" s="91" t="str">
        <f>CONCATENATE(LEFT(D282,5),VLOOKUP(CONCATENATE(N282,"x",O282),'PART NUMBER GUIDE'!$B$9:$C$49,2,FALSE),VLOOKUP(CONCATENATE(P282, V282), 'PART NUMBER GUIDE'!$Q$6:$R$91, 2, FALSE),VLOOKUP(Y282,'PART NUMBER GUIDE'!$J$8:$K$43,2, FALSE),IF(U282="N/A",IF(ABS(S282)&lt;10,"0"&amp;ABS(S282),ABS(S282)),CONCATENATE(LEFT(U282,1),RIGHT(U282,1))), F282, G282)</f>
        <v>MR31289087518</v>
      </c>
      <c r="F282" s="90"/>
      <c r="G282" s="90"/>
      <c r="H282" s="79" t="s">
        <v>2000</v>
      </c>
      <c r="I282" s="318">
        <v>42736</v>
      </c>
      <c r="J282" s="85" t="s">
        <v>1265</v>
      </c>
      <c r="K282" s="342">
        <v>359</v>
      </c>
      <c r="L282" s="92">
        <f t="shared" si="29"/>
        <v>359</v>
      </c>
      <c r="M282" s="344"/>
      <c r="N282" s="29">
        <v>18</v>
      </c>
      <c r="O282" s="8">
        <v>9</v>
      </c>
      <c r="P282" s="99" t="str">
        <f t="shared" si="30"/>
        <v>8x170</v>
      </c>
      <c r="Q282" s="3">
        <v>8</v>
      </c>
      <c r="R282" s="29">
        <v>170</v>
      </c>
      <c r="S282" s="29">
        <v>18</v>
      </c>
      <c r="T282" s="16">
        <v>5.75</v>
      </c>
      <c r="U282" s="100" t="s">
        <v>85</v>
      </c>
      <c r="V282" s="16">
        <v>130.81</v>
      </c>
      <c r="W282" s="8">
        <v>37</v>
      </c>
      <c r="X282" s="51">
        <v>3640</v>
      </c>
      <c r="Y282" s="78" t="s">
        <v>2294</v>
      </c>
      <c r="Z282" s="79" t="s">
        <v>2987</v>
      </c>
      <c r="AA282" s="51" t="str">
        <f t="shared" si="31"/>
        <v>18x9, 8x170, 18 OS</v>
      </c>
      <c r="AB282" s="80" t="s">
        <v>1851</v>
      </c>
      <c r="AC282" s="89">
        <f>_xlfn.IFNA(VLOOKUP(AB282,ACCESSORIES!F:J,5,FALSE),"N/A")</f>
        <v>33</v>
      </c>
      <c r="AD282" s="80" t="s">
        <v>85</v>
      </c>
      <c r="AE282" s="80" t="s">
        <v>85</v>
      </c>
      <c r="AF282" s="3" t="s">
        <v>3005</v>
      </c>
      <c r="AG282" s="99" t="s">
        <v>1937</v>
      </c>
      <c r="AH282" s="9">
        <f>_xlfn.IFNA(VLOOKUP(AG282,ACCESSORIES!F:J,5,FALSE),"N/A")</f>
        <v>1.1000000000000001</v>
      </c>
      <c r="AI282" s="78" t="s">
        <v>266</v>
      </c>
      <c r="AJ282" s="3" t="s">
        <v>85</v>
      </c>
      <c r="AK282" s="40" t="str">
        <f>_xlfn.IFNA(VLOOKUP(AJ282,ACCESSORIES!F:J,5,FALSE),"N/A")</f>
        <v>N/A</v>
      </c>
      <c r="AL282" s="3" t="s">
        <v>85</v>
      </c>
      <c r="AM282" s="3">
        <v>16.2</v>
      </c>
      <c r="AN282" s="3">
        <v>210</v>
      </c>
      <c r="AO282" s="36">
        <v>0</v>
      </c>
      <c r="AP282" s="36">
        <v>0</v>
      </c>
      <c r="AQ282" s="36">
        <v>23.3</v>
      </c>
      <c r="AR282" s="36">
        <v>41.3</v>
      </c>
      <c r="AS282" s="36">
        <v>218.8</v>
      </c>
      <c r="AT282" s="101">
        <v>208.3</v>
      </c>
      <c r="AU282" s="100">
        <v>128</v>
      </c>
      <c r="AV282" s="54">
        <v>97.7</v>
      </c>
      <c r="AW282" s="54">
        <v>107</v>
      </c>
      <c r="AX282" s="54">
        <v>23</v>
      </c>
      <c r="AY282" s="99" t="s">
        <v>85</v>
      </c>
      <c r="AZ282" s="98" t="str">
        <f>_xlfn.IFNA(VLOOKUP(AY282,ACCESSORIES!F:J,5,FALSE),"N/A")</f>
        <v>N/A</v>
      </c>
      <c r="BA282" s="99" t="s">
        <v>85</v>
      </c>
      <c r="BB282" s="98" t="str">
        <f>_xlfn.IFNA(VLOOKUP(BA282,ACCESSORIES!F:J,5,FALSE),"N/A")</f>
        <v>N/A</v>
      </c>
      <c r="BC282" s="77">
        <v>41.740854973670153</v>
      </c>
      <c r="BD282" s="56">
        <v>21.141732283464599</v>
      </c>
      <c r="BE282" s="56">
        <v>21.141732283464599</v>
      </c>
      <c r="BF282" s="56">
        <v>11.929133858267701</v>
      </c>
      <c r="BG282" s="378">
        <f t="shared" si="32"/>
        <v>8.7375807000000152E-2</v>
      </c>
      <c r="BH282" s="80">
        <v>36</v>
      </c>
      <c r="BI282" s="114" t="s">
        <v>3532</v>
      </c>
      <c r="BJ282" s="50" t="s">
        <v>4050</v>
      </c>
      <c r="BK282" s="81" t="s">
        <v>4066</v>
      </c>
      <c r="BL282" s="29" t="s">
        <v>5473</v>
      </c>
      <c r="BM282" s="29" t="s">
        <v>5520</v>
      </c>
      <c r="BN282" s="29" t="s">
        <v>5507</v>
      </c>
      <c r="BO282" s="81" t="s">
        <v>5518</v>
      </c>
      <c r="BP282" s="81" t="s">
        <v>5497</v>
      </c>
      <c r="BQ282" s="81" t="s">
        <v>4275</v>
      </c>
      <c r="BR282" s="81" t="s">
        <v>4068</v>
      </c>
      <c r="BS282" s="81"/>
      <c r="BT282" s="81"/>
      <c r="BU282" s="313" t="s">
        <v>6549</v>
      </c>
      <c r="BV282" s="377" t="s">
        <v>8347</v>
      </c>
      <c r="BW282" s="313" t="s">
        <v>6553</v>
      </c>
      <c r="BX282" s="377" t="s">
        <v>8348</v>
      </c>
      <c r="BY282" s="93" t="str">
        <f t="shared" si="33"/>
        <v>MR312, 18x9, +18mm Offset, 8x170, 130.81mm Centerbore, Matte Black</v>
      </c>
      <c r="BZ282" s="81" t="s">
        <v>3878</v>
      </c>
      <c r="CA282" s="81" t="s">
        <v>3879</v>
      </c>
      <c r="CB282" s="81" t="str">
        <f t="shared" si="34"/>
        <v>STREET (3XX)</v>
      </c>
    </row>
    <row r="283" spans="1:80" s="38" customFormat="1" ht="15" customHeight="1">
      <c r="A283" s="22">
        <f t="shared" si="28"/>
        <v>281</v>
      </c>
      <c r="B283" s="99" t="s">
        <v>84</v>
      </c>
      <c r="C283" s="99" t="s">
        <v>1072</v>
      </c>
      <c r="D283" s="99" t="s">
        <v>1281</v>
      </c>
      <c r="E283" s="91" t="str">
        <f>CONCATENATE(LEFT(D283,5),VLOOKUP(CONCATENATE(N283,"x",O283),'PART NUMBER GUIDE'!$B$9:$C$49,2,FALSE),VLOOKUP(CONCATENATE(P283, V283), 'PART NUMBER GUIDE'!$Q$6:$R$91, 2, FALSE),VLOOKUP(Y283,'PART NUMBER GUIDE'!$J$8:$K$43,2, FALSE),IF(U283="N/A",IF(ABS(S283)&lt;10,"0"&amp;ABS(S283),ABS(S283)),CONCATENATE(LEFT(U283,1),RIGHT(U283,1))), F283, G283)</f>
        <v>MR31289088518</v>
      </c>
      <c r="F283" s="90"/>
      <c r="G283" s="90"/>
      <c r="H283" s="79" t="s">
        <v>2002</v>
      </c>
      <c r="I283" s="318">
        <v>42736</v>
      </c>
      <c r="J283" s="85" t="s">
        <v>1265</v>
      </c>
      <c r="K283" s="342">
        <v>359</v>
      </c>
      <c r="L283" s="92">
        <f t="shared" si="29"/>
        <v>359</v>
      </c>
      <c r="M283" s="344"/>
      <c r="N283" s="29">
        <v>18</v>
      </c>
      <c r="O283" s="8">
        <v>9</v>
      </c>
      <c r="P283" s="99" t="str">
        <f t="shared" si="30"/>
        <v>8x180</v>
      </c>
      <c r="Q283" s="3">
        <v>8</v>
      </c>
      <c r="R283" s="29">
        <v>180</v>
      </c>
      <c r="S283" s="29">
        <v>18</v>
      </c>
      <c r="T283" s="16">
        <v>5.75</v>
      </c>
      <c r="U283" s="100" t="s">
        <v>85</v>
      </c>
      <c r="V283" s="16">
        <v>130.81</v>
      </c>
      <c r="W283" s="8">
        <v>36.49</v>
      </c>
      <c r="X283" s="51">
        <v>3640</v>
      </c>
      <c r="Y283" s="78" t="s">
        <v>2294</v>
      </c>
      <c r="Z283" s="79" t="s">
        <v>2987</v>
      </c>
      <c r="AA283" s="51" t="str">
        <f t="shared" si="31"/>
        <v>18x9, 8x180, 18 OS</v>
      </c>
      <c r="AB283" s="80" t="s">
        <v>1603</v>
      </c>
      <c r="AC283" s="89">
        <f>_xlfn.IFNA(VLOOKUP(AB283,ACCESSORIES!F:J,5,FALSE),"N/A")</f>
        <v>33</v>
      </c>
      <c r="AD283" s="80" t="s">
        <v>85</v>
      </c>
      <c r="AE283" s="80" t="s">
        <v>85</v>
      </c>
      <c r="AF283" s="3" t="s">
        <v>3005</v>
      </c>
      <c r="AG283" s="99" t="s">
        <v>1937</v>
      </c>
      <c r="AH283" s="9">
        <f>_xlfn.IFNA(VLOOKUP(AG283,ACCESSORIES!F:J,5,FALSE),"N/A")</f>
        <v>1.1000000000000001</v>
      </c>
      <c r="AI283" s="78" t="s">
        <v>266</v>
      </c>
      <c r="AJ283" s="3" t="s">
        <v>85</v>
      </c>
      <c r="AK283" s="40" t="str">
        <f>_xlfn.IFNA(VLOOKUP(AJ283,ACCESSORIES!F:J,5,FALSE),"N/A")</f>
        <v>N/A</v>
      </c>
      <c r="AL283" s="3" t="s">
        <v>85</v>
      </c>
      <c r="AM283" s="3">
        <v>16.2</v>
      </c>
      <c r="AN283" s="3">
        <v>210</v>
      </c>
      <c r="AO283" s="36">
        <v>0</v>
      </c>
      <c r="AP283" s="36">
        <v>0</v>
      </c>
      <c r="AQ283" s="36">
        <v>23.3</v>
      </c>
      <c r="AR283" s="36">
        <v>41.3</v>
      </c>
      <c r="AS283" s="36">
        <v>218.8</v>
      </c>
      <c r="AT283" s="101">
        <v>208.3</v>
      </c>
      <c r="AU283" s="100">
        <v>123</v>
      </c>
      <c r="AV283" s="54">
        <v>89.5</v>
      </c>
      <c r="AW283" s="54">
        <v>89.5</v>
      </c>
      <c r="AX283" s="54">
        <v>23</v>
      </c>
      <c r="AY283" s="99" t="s">
        <v>85</v>
      </c>
      <c r="AZ283" s="98" t="str">
        <f>_xlfn.IFNA(VLOOKUP(AY283,ACCESSORIES!F:J,5,FALSE),"N/A")</f>
        <v>N/A</v>
      </c>
      <c r="BA283" s="99" t="s">
        <v>85</v>
      </c>
      <c r="BB283" s="98" t="str">
        <f>_xlfn.IFNA(VLOOKUP(BA283,ACCESSORIES!F:J,5,FALSE),"N/A")</f>
        <v>N/A</v>
      </c>
      <c r="BC283" s="77">
        <v>41.59388013221357</v>
      </c>
      <c r="BD283" s="56">
        <v>21.141732283464599</v>
      </c>
      <c r="BE283" s="56">
        <v>21.141732283464599</v>
      </c>
      <c r="BF283" s="56">
        <v>11.929133858267701</v>
      </c>
      <c r="BG283" s="378">
        <f t="shared" si="32"/>
        <v>8.7375807000000152E-2</v>
      </c>
      <c r="BH283" s="80">
        <v>36</v>
      </c>
      <c r="BI283" s="114" t="s">
        <v>3532</v>
      </c>
      <c r="BJ283" s="50" t="s">
        <v>4050</v>
      </c>
      <c r="BK283" s="81" t="s">
        <v>4066</v>
      </c>
      <c r="BL283" s="29" t="s">
        <v>5473</v>
      </c>
      <c r="BM283" s="29" t="s">
        <v>5520</v>
      </c>
      <c r="BN283" s="29" t="s">
        <v>5507</v>
      </c>
      <c r="BO283" s="81" t="s">
        <v>5518</v>
      </c>
      <c r="BP283" s="81" t="s">
        <v>5497</v>
      </c>
      <c r="BQ283" s="81" t="s">
        <v>4275</v>
      </c>
      <c r="BR283" s="81" t="s">
        <v>4068</v>
      </c>
      <c r="BS283" s="81"/>
      <c r="BT283" s="81"/>
      <c r="BU283" s="313" t="s">
        <v>6549</v>
      </c>
      <c r="BV283" s="377" t="s">
        <v>8347</v>
      </c>
      <c r="BW283" s="313" t="s">
        <v>6553</v>
      </c>
      <c r="BX283" s="377" t="s">
        <v>8348</v>
      </c>
      <c r="BY283" s="93" t="str">
        <f t="shared" si="33"/>
        <v>MR312, 18x9, +18mm Offset, 8x180, 130.81mm Centerbore, Matte Black</v>
      </c>
      <c r="BZ283" s="81" t="s">
        <v>3878</v>
      </c>
      <c r="CA283" s="81" t="s">
        <v>3879</v>
      </c>
      <c r="CB283" s="81" t="str">
        <f t="shared" si="34"/>
        <v>STREET (3XX)</v>
      </c>
    </row>
    <row r="284" spans="1:80" s="38" customFormat="1" ht="15" customHeight="1">
      <c r="A284" s="22">
        <f t="shared" si="28"/>
        <v>282</v>
      </c>
      <c r="B284" s="99" t="s">
        <v>84</v>
      </c>
      <c r="C284" s="99" t="s">
        <v>1072</v>
      </c>
      <c r="D284" s="99" t="s">
        <v>2104</v>
      </c>
      <c r="E284" s="91" t="str">
        <f>CONCATENATE(LEFT(D284,5),VLOOKUP(CONCATENATE(N284,"x",O284),'PART NUMBER GUIDE'!$B$9:$C$49,2,FALSE),VLOOKUP(CONCATENATE(P284, V284), 'PART NUMBER GUIDE'!$Q$6:$R$91, 2, FALSE),VLOOKUP(Y284,'PART NUMBER GUIDE'!$J$8:$K$43,2, FALSE),IF(U284="N/A",IF(ABS(S284)&lt;10,"0"&amp;ABS(S284),ABS(S284)),CONCATENATE(LEFT(U284,1),RIGHT(U284,1))), F284, G284)</f>
        <v>MR31457051515</v>
      </c>
      <c r="F284" s="90"/>
      <c r="G284" s="90"/>
      <c r="H284" s="79" t="s">
        <v>3271</v>
      </c>
      <c r="I284" s="318">
        <v>43613</v>
      </c>
      <c r="J284" s="85" t="s">
        <v>1265</v>
      </c>
      <c r="K284" s="342">
        <v>234.08</v>
      </c>
      <c r="L284" s="92">
        <f t="shared" si="29"/>
        <v>234.08</v>
      </c>
      <c r="M284" s="344"/>
      <c r="N284" s="29">
        <v>15</v>
      </c>
      <c r="O284" s="24">
        <v>7</v>
      </c>
      <c r="P284" s="99" t="str">
        <f t="shared" si="30"/>
        <v>5x100</v>
      </c>
      <c r="Q284" s="3">
        <v>5</v>
      </c>
      <c r="R284" s="29">
        <v>100</v>
      </c>
      <c r="S284" s="29">
        <v>15</v>
      </c>
      <c r="T284" s="84">
        <v>4.5999999999999996</v>
      </c>
      <c r="U284" s="100" t="s">
        <v>85</v>
      </c>
      <c r="V284" s="84">
        <v>56.1</v>
      </c>
      <c r="W284" s="83">
        <v>20.14</v>
      </c>
      <c r="X284" s="51">
        <v>1850</v>
      </c>
      <c r="Y284" s="78" t="s">
        <v>2294</v>
      </c>
      <c r="Z284" s="79" t="s">
        <v>2987</v>
      </c>
      <c r="AA284" s="51" t="str">
        <f t="shared" si="31"/>
        <v>15x7, 5x100, 15 OS</v>
      </c>
      <c r="AB284" s="86" t="s">
        <v>1874</v>
      </c>
      <c r="AC284" s="89">
        <f>_xlfn.IFNA(VLOOKUP(AB284,ACCESSORIES!F:J,5,FALSE),"N/A")</f>
        <v>22</v>
      </c>
      <c r="AD284" s="87" t="s">
        <v>85</v>
      </c>
      <c r="AE284" s="80" t="s">
        <v>85</v>
      </c>
      <c r="AF284" s="80" t="s">
        <v>85</v>
      </c>
      <c r="AG284" s="80" t="s">
        <v>85</v>
      </c>
      <c r="AH284" s="9" t="str">
        <f>_xlfn.IFNA(VLOOKUP(AG284,ACCESSORIES!F:J,5,FALSE),"N/A")</f>
        <v>N/A</v>
      </c>
      <c r="AI284" s="81" t="s">
        <v>265</v>
      </c>
      <c r="AJ284" s="81" t="s">
        <v>85</v>
      </c>
      <c r="AK284" s="40" t="str">
        <f>_xlfn.IFNA(VLOOKUP(AJ284,ACCESSORIES!F:J,5,FALSE),"N/A")</f>
        <v>N/A</v>
      </c>
      <c r="AL284" s="81" t="s">
        <v>85</v>
      </c>
      <c r="AM284" s="81">
        <v>16</v>
      </c>
      <c r="AN284" s="81">
        <v>140</v>
      </c>
      <c r="AO284" s="36">
        <v>36</v>
      </c>
      <c r="AP284" s="36">
        <v>42.7</v>
      </c>
      <c r="AQ284" s="36">
        <v>50.4</v>
      </c>
      <c r="AR284" s="36">
        <v>53.2</v>
      </c>
      <c r="AS284" s="36">
        <v>181</v>
      </c>
      <c r="AT284" s="36">
        <v>175.5</v>
      </c>
      <c r="AU284" s="410">
        <v>56.1</v>
      </c>
      <c r="AV284" s="407">
        <v>27.76</v>
      </c>
      <c r="AW284" s="407">
        <v>27.76</v>
      </c>
      <c r="AX284" s="54">
        <v>0</v>
      </c>
      <c r="AY284" s="3" t="s">
        <v>85</v>
      </c>
      <c r="AZ284" s="98" t="str">
        <f>_xlfn.IFNA(VLOOKUP(AY284,ACCESSORIES!F:J,5,FALSE),"N/A")</f>
        <v>N/A</v>
      </c>
      <c r="BA284" s="3" t="s">
        <v>85</v>
      </c>
      <c r="BB284" s="98" t="str">
        <f>_xlfn.IFNA(VLOOKUP(BA284,ACCESSORIES!F:J,5,FALSE),"N/A")</f>
        <v>N/A</v>
      </c>
      <c r="BC284" s="77">
        <v>24.97</v>
      </c>
      <c r="BD284" s="56">
        <v>17.8740157480315</v>
      </c>
      <c r="BE284" s="56">
        <v>17.8740157480315</v>
      </c>
      <c r="BF284" s="56">
        <v>9.8425196850393704</v>
      </c>
      <c r="BG284" s="378">
        <f t="shared" si="32"/>
        <v>5.1529000000000012E-2</v>
      </c>
      <c r="BH284" s="5">
        <v>48</v>
      </c>
      <c r="BI284" s="114" t="s">
        <v>3532</v>
      </c>
      <c r="BJ284" s="50" t="s">
        <v>4050</v>
      </c>
      <c r="BK284" s="29" t="s">
        <v>4066</v>
      </c>
      <c r="BL284" s="29" t="s">
        <v>5521</v>
      </c>
      <c r="BM284" s="29" t="s">
        <v>5522</v>
      </c>
      <c r="BN284" s="29" t="s">
        <v>5523</v>
      </c>
      <c r="BO284" s="81" t="s">
        <v>5524</v>
      </c>
      <c r="BP284" s="81" t="s">
        <v>4275</v>
      </c>
      <c r="BQ284" s="81" t="s">
        <v>4068</v>
      </c>
      <c r="BR284" s="81"/>
      <c r="BS284" s="81"/>
      <c r="BT284" s="81"/>
      <c r="BU284" s="313" t="s">
        <v>6567</v>
      </c>
      <c r="BV284" s="377" t="s">
        <v>8411</v>
      </c>
      <c r="BW284" s="313" t="s">
        <v>6571</v>
      </c>
      <c r="BX284" s="377" t="s">
        <v>8412</v>
      </c>
      <c r="BY284" s="93" t="str">
        <f t="shared" si="33"/>
        <v>MR314, 15x7, +15mm Offset, 5x100, 56.1mm Centerbore, Matte Black</v>
      </c>
      <c r="BZ284" s="81" t="s">
        <v>3878</v>
      </c>
      <c r="CA284" s="81" t="s">
        <v>3879</v>
      </c>
      <c r="CB284" s="81" t="str">
        <f t="shared" si="34"/>
        <v>STREET (3XX)</v>
      </c>
    </row>
    <row r="285" spans="1:80" s="38" customFormat="1" ht="15" customHeight="1">
      <c r="A285" s="22">
        <f t="shared" si="28"/>
        <v>283</v>
      </c>
      <c r="B285" s="99" t="s">
        <v>84</v>
      </c>
      <c r="C285" s="99" t="s">
        <v>1072</v>
      </c>
      <c r="D285" s="99" t="s">
        <v>2104</v>
      </c>
      <c r="E285" s="91" t="str">
        <f>CONCATENATE(LEFT(D285,5),VLOOKUP(CONCATENATE(N285,"x",O285),'PART NUMBER GUIDE'!$B$9:$C$49,2,FALSE),VLOOKUP(CONCATENATE(P285, V285), 'PART NUMBER GUIDE'!$Q$6:$R$91, 2, FALSE),VLOOKUP(Y285,'PART NUMBER GUIDE'!$J$8:$K$43,2, FALSE),IF(U285="N/A",IF(ABS(S285)&lt;10,"0"&amp;ABS(S285),ABS(S285)),CONCATENATE(LEFT(U285,1),RIGHT(U285,1))), F285, G285)</f>
        <v>MR31477512530</v>
      </c>
      <c r="F285" s="90"/>
      <c r="G285" s="90"/>
      <c r="H285" s="79" t="s">
        <v>4982</v>
      </c>
      <c r="I285" s="318">
        <v>44298</v>
      </c>
      <c r="J285" s="85" t="s">
        <v>1265</v>
      </c>
      <c r="K285" s="342">
        <v>284.24</v>
      </c>
      <c r="L285" s="92">
        <f t="shared" si="29"/>
        <v>284.24</v>
      </c>
      <c r="M285" s="344"/>
      <c r="N285" s="29">
        <v>17</v>
      </c>
      <c r="O285" s="24">
        <v>7.5</v>
      </c>
      <c r="P285" s="99" t="str">
        <f t="shared" si="30"/>
        <v>5x4.5</v>
      </c>
      <c r="Q285" s="3">
        <v>5</v>
      </c>
      <c r="R285" s="29">
        <v>4.5</v>
      </c>
      <c r="S285" s="29">
        <v>30</v>
      </c>
      <c r="T285" s="84">
        <v>5.5</v>
      </c>
      <c r="U285" s="100" t="s">
        <v>85</v>
      </c>
      <c r="V285" s="84">
        <v>73</v>
      </c>
      <c r="W285" s="83">
        <v>26.01</v>
      </c>
      <c r="X285" s="51">
        <v>3640</v>
      </c>
      <c r="Y285" s="78" t="s">
        <v>2294</v>
      </c>
      <c r="Z285" s="79" t="s">
        <v>2987</v>
      </c>
      <c r="AA285" s="51" t="str">
        <f t="shared" si="31"/>
        <v>17x7.5, 5x4.5, 30 OS</v>
      </c>
      <c r="AB285" s="86" t="s">
        <v>1874</v>
      </c>
      <c r="AC285" s="89">
        <f>_xlfn.IFNA(VLOOKUP(AB285,ACCESSORIES!F:J,5,FALSE),"N/A")</f>
        <v>22</v>
      </c>
      <c r="AD285" s="87" t="s">
        <v>85</v>
      </c>
      <c r="AE285" s="80" t="s">
        <v>85</v>
      </c>
      <c r="AF285" s="80" t="s">
        <v>85</v>
      </c>
      <c r="AG285" s="80" t="s">
        <v>85</v>
      </c>
      <c r="AH285" s="9" t="str">
        <f>_xlfn.IFNA(VLOOKUP(AG285,ACCESSORIES!F:J,5,FALSE),"N/A")</f>
        <v>N/A</v>
      </c>
      <c r="AI285" s="80" t="s">
        <v>266</v>
      </c>
      <c r="AJ285" s="80" t="s">
        <v>85</v>
      </c>
      <c r="AK285" s="40" t="str">
        <f>_xlfn.IFNA(VLOOKUP(AJ285,ACCESSORIES!F:J,5,FALSE),"N/A")</f>
        <v>N/A</v>
      </c>
      <c r="AL285" s="80" t="s">
        <v>85</v>
      </c>
      <c r="AM285" s="81">
        <v>16</v>
      </c>
      <c r="AN285" s="81">
        <v>150</v>
      </c>
      <c r="AO285" s="36">
        <v>15</v>
      </c>
      <c r="AP285" s="36">
        <v>20.7</v>
      </c>
      <c r="AQ285" s="36">
        <v>30.3</v>
      </c>
      <c r="AR285" s="36">
        <v>42.1</v>
      </c>
      <c r="AS285" s="36">
        <v>206.5</v>
      </c>
      <c r="AT285" s="36">
        <v>196</v>
      </c>
      <c r="AU285" s="410">
        <v>60.1</v>
      </c>
      <c r="AV285" s="407">
        <v>23.35</v>
      </c>
      <c r="AW285" s="407">
        <v>35.36</v>
      </c>
      <c r="AX285" s="54">
        <v>0</v>
      </c>
      <c r="AY285" s="3" t="s">
        <v>85</v>
      </c>
      <c r="AZ285" s="98" t="str">
        <f>_xlfn.IFNA(VLOOKUP(AY285,ACCESSORIES!F:J,5,FALSE),"N/A")</f>
        <v>N/A</v>
      </c>
      <c r="BA285" s="3" t="s">
        <v>85</v>
      </c>
      <c r="BB285" s="98" t="str">
        <f>_xlfn.IFNA(VLOOKUP(BA285,ACCESSORIES!F:J,5,FALSE),"N/A")</f>
        <v>N/A</v>
      </c>
      <c r="BC285" s="77">
        <v>30.01</v>
      </c>
      <c r="BD285" s="56">
        <v>20.236220472440898</v>
      </c>
      <c r="BE285" s="56">
        <v>20.236220472440898</v>
      </c>
      <c r="BF285" s="56">
        <v>10.4330708661417</v>
      </c>
      <c r="BG285" s="378">
        <f t="shared" si="32"/>
        <v>7.001193999999944E-2</v>
      </c>
      <c r="BH285" s="80">
        <v>36</v>
      </c>
      <c r="BI285" s="114" t="s">
        <v>3532</v>
      </c>
      <c r="BJ285" s="50" t="s">
        <v>4050</v>
      </c>
      <c r="BK285" s="29" t="s">
        <v>4066</v>
      </c>
      <c r="BL285" s="29" t="s">
        <v>5521</v>
      </c>
      <c r="BM285" s="29" t="s">
        <v>5522</v>
      </c>
      <c r="BN285" s="29" t="s">
        <v>5523</v>
      </c>
      <c r="BO285" s="81" t="s">
        <v>5524</v>
      </c>
      <c r="BP285" s="81" t="s">
        <v>4275</v>
      </c>
      <c r="BQ285" s="81" t="s">
        <v>4068</v>
      </c>
      <c r="BR285" s="81"/>
      <c r="BS285" s="81"/>
      <c r="BT285" s="81"/>
      <c r="BU285" s="313" t="s">
        <v>6567</v>
      </c>
      <c r="BV285" s="377" t="s">
        <v>8411</v>
      </c>
      <c r="BW285" s="313" t="s">
        <v>6571</v>
      </c>
      <c r="BX285" s="377" t="s">
        <v>8412</v>
      </c>
      <c r="BY285" s="93" t="str">
        <f t="shared" si="33"/>
        <v>MR314, 17x7.5, +30mm Offset, 5x4.5, 73mm Centerbore, Matte Black</v>
      </c>
      <c r="BZ285" s="81" t="s">
        <v>3878</v>
      </c>
      <c r="CA285" s="81" t="s">
        <v>3879</v>
      </c>
      <c r="CB285" s="81" t="str">
        <f t="shared" si="34"/>
        <v>STREET (3XX)</v>
      </c>
    </row>
    <row r="286" spans="1:80" s="38" customFormat="1" ht="15" customHeight="1">
      <c r="A286" s="22">
        <f t="shared" si="28"/>
        <v>284</v>
      </c>
      <c r="B286" s="99" t="s">
        <v>84</v>
      </c>
      <c r="C286" s="99" t="s">
        <v>1072</v>
      </c>
      <c r="D286" s="99" t="s">
        <v>2104</v>
      </c>
      <c r="E286" s="91" t="str">
        <f>CONCATENATE(LEFT(D286,5),VLOOKUP(CONCATENATE(N286,"x",O286),'PART NUMBER GUIDE'!$B$9:$C$49,2,FALSE),VLOOKUP(CONCATENATE(P286, V286), 'PART NUMBER GUIDE'!$Q$6:$R$91, 2, FALSE),VLOOKUP(Y286,'PART NUMBER GUIDE'!$J$8:$K$43,2, FALSE),IF(U286="N/A",IF(ABS(S286)&lt;10,"0"&amp;ABS(S286),ABS(S286)),CONCATENATE(LEFT(U286,1),RIGHT(U286,1))), F286, G286)</f>
        <v>MR31477554830</v>
      </c>
      <c r="F286" s="90"/>
      <c r="G286" s="90"/>
      <c r="H286" s="79" t="s">
        <v>4985</v>
      </c>
      <c r="I286" s="318">
        <v>44298</v>
      </c>
      <c r="J286" s="85" t="s">
        <v>3872</v>
      </c>
      <c r="K286" s="342">
        <v>284.24</v>
      </c>
      <c r="L286" s="92" t="str">
        <f t="shared" si="29"/>
        <v/>
      </c>
      <c r="M286" s="344"/>
      <c r="N286" s="29">
        <v>17</v>
      </c>
      <c r="O286" s="24">
        <v>7.5</v>
      </c>
      <c r="P286" s="99" t="str">
        <f t="shared" si="30"/>
        <v>5x110</v>
      </c>
      <c r="Q286" s="3">
        <v>5</v>
      </c>
      <c r="R286" s="29">
        <v>110</v>
      </c>
      <c r="S286" s="29">
        <v>30</v>
      </c>
      <c r="T286" s="84">
        <v>5.5</v>
      </c>
      <c r="U286" s="100" t="s">
        <v>85</v>
      </c>
      <c r="V286" s="75">
        <v>65.099999999999994</v>
      </c>
      <c r="W286" s="83">
        <v>26.01</v>
      </c>
      <c r="X286" s="51">
        <v>3640</v>
      </c>
      <c r="Y286" s="78" t="s">
        <v>2646</v>
      </c>
      <c r="Z286" s="78" t="s">
        <v>2992</v>
      </c>
      <c r="AA286" s="51" t="str">
        <f t="shared" si="31"/>
        <v>17x7.5, 5x110, 30 OS</v>
      </c>
      <c r="AB286" s="86" t="s">
        <v>1874</v>
      </c>
      <c r="AC286" s="89">
        <f>_xlfn.IFNA(VLOOKUP(AB286,ACCESSORIES!F:J,5,FALSE),"N/A")</f>
        <v>22</v>
      </c>
      <c r="AD286" s="87" t="s">
        <v>85</v>
      </c>
      <c r="AE286" s="80" t="s">
        <v>85</v>
      </c>
      <c r="AF286" s="80" t="s">
        <v>85</v>
      </c>
      <c r="AG286" s="80" t="s">
        <v>85</v>
      </c>
      <c r="AH286" s="9" t="str">
        <f>_xlfn.IFNA(VLOOKUP(AG286,ACCESSORIES!F:J,5,FALSE),"N/A")</f>
        <v>N/A</v>
      </c>
      <c r="AI286" s="80" t="s">
        <v>265</v>
      </c>
      <c r="AJ286" s="80" t="s">
        <v>85</v>
      </c>
      <c r="AK286" s="40" t="str">
        <f>_xlfn.IFNA(VLOOKUP(AJ286,ACCESSORIES!F:J,5,FALSE),"N/A")</f>
        <v>N/A</v>
      </c>
      <c r="AL286" s="80" t="s">
        <v>85</v>
      </c>
      <c r="AM286" s="81">
        <v>16</v>
      </c>
      <c r="AN286" s="81">
        <v>150</v>
      </c>
      <c r="AO286" s="36">
        <v>15</v>
      </c>
      <c r="AP286" s="36">
        <v>20.7</v>
      </c>
      <c r="AQ286" s="36">
        <v>30.3</v>
      </c>
      <c r="AR286" s="36">
        <v>42</v>
      </c>
      <c r="AS286" s="36">
        <v>206.5</v>
      </c>
      <c r="AT286" s="36">
        <v>197.8</v>
      </c>
      <c r="AU286" s="410">
        <v>60.1</v>
      </c>
      <c r="AV286" s="407">
        <v>27</v>
      </c>
      <c r="AW286" s="407">
        <v>35.36</v>
      </c>
      <c r="AX286" s="54">
        <v>0</v>
      </c>
      <c r="AY286" s="3" t="s">
        <v>85</v>
      </c>
      <c r="AZ286" s="98" t="str">
        <f>_xlfn.IFNA(VLOOKUP(AY286,ACCESSORIES!F:J,5,FALSE),"N/A")</f>
        <v>N/A</v>
      </c>
      <c r="BA286" s="3" t="s">
        <v>85</v>
      </c>
      <c r="BB286" s="98" t="str">
        <f>_xlfn.IFNA(VLOOKUP(BA286,ACCESSORIES!F:J,5,FALSE),"N/A")</f>
        <v>N/A</v>
      </c>
      <c r="BC286" s="77">
        <v>30.01</v>
      </c>
      <c r="BD286" s="56">
        <v>20.236220472440898</v>
      </c>
      <c r="BE286" s="56">
        <v>20.236220472440898</v>
      </c>
      <c r="BF286" s="56">
        <v>10.4330708661417</v>
      </c>
      <c r="BG286" s="378">
        <f t="shared" si="32"/>
        <v>7.001193999999944E-2</v>
      </c>
      <c r="BH286" s="80">
        <v>36</v>
      </c>
      <c r="BI286" s="114" t="s">
        <v>3532</v>
      </c>
      <c r="BJ286" s="50" t="s">
        <v>4050</v>
      </c>
      <c r="BK286" s="29" t="s">
        <v>4066</v>
      </c>
      <c r="BL286" s="29" t="s">
        <v>5521</v>
      </c>
      <c r="BM286" s="29" t="s">
        <v>5522</v>
      </c>
      <c r="BN286" s="29" t="s">
        <v>5523</v>
      </c>
      <c r="BO286" s="81" t="s">
        <v>5524</v>
      </c>
      <c r="BP286" s="81" t="s">
        <v>4275</v>
      </c>
      <c r="BQ286" s="81" t="s">
        <v>4068</v>
      </c>
      <c r="BR286" s="81"/>
      <c r="BS286" s="81"/>
      <c r="BT286" s="81"/>
      <c r="BU286" s="313" t="s">
        <v>6555</v>
      </c>
      <c r="BV286" s="377" t="s">
        <v>8359</v>
      </c>
      <c r="BW286" s="313" t="s">
        <v>6559</v>
      </c>
      <c r="BX286" s="377" t="s">
        <v>8360</v>
      </c>
      <c r="BY286" s="93" t="str">
        <f t="shared" si="33"/>
        <v>CLOSEOUT - MR314, 17x7.5, +30mm Offset, 5x110, 65.1mm Centerbore, Gloss Titanium</v>
      </c>
      <c r="BZ286" s="81" t="s">
        <v>3878</v>
      </c>
      <c r="CA286" s="81" t="s">
        <v>3879</v>
      </c>
      <c r="CB286" s="81" t="str">
        <f t="shared" si="34"/>
        <v>STREET (3XX)</v>
      </c>
    </row>
    <row r="287" spans="1:80" s="38" customFormat="1" ht="15" customHeight="1">
      <c r="A287" s="22">
        <f t="shared" si="28"/>
        <v>285</v>
      </c>
      <c r="B287" s="99" t="s">
        <v>84</v>
      </c>
      <c r="C287" s="99" t="s">
        <v>1072</v>
      </c>
      <c r="D287" s="99" t="s">
        <v>2104</v>
      </c>
      <c r="E287" s="91" t="str">
        <f>CONCATENATE(LEFT(D287,5),VLOOKUP(CONCATENATE(N287,"x",O287),'PART NUMBER GUIDE'!$B$9:$C$49,2,FALSE),VLOOKUP(CONCATENATE(P287, V287), 'PART NUMBER GUIDE'!$Q$6:$R$91, 2, FALSE),VLOOKUP(Y287,'PART NUMBER GUIDE'!$J$8:$K$43,2, FALSE),IF(U287="N/A",IF(ABS(S287)&lt;10,"0"&amp;ABS(S287),ABS(S287)),CONCATENATE(LEFT(U287,1),RIGHT(U287,1))), F287, G287)</f>
        <v>MR31477558525</v>
      </c>
      <c r="F287" s="90"/>
      <c r="G287" s="90"/>
      <c r="H287" s="79" t="s">
        <v>4001</v>
      </c>
      <c r="I287" s="318">
        <v>43795</v>
      </c>
      <c r="J287" s="85" t="s">
        <v>1265</v>
      </c>
      <c r="K287" s="342">
        <v>284.24</v>
      </c>
      <c r="L287" s="92">
        <f t="shared" si="29"/>
        <v>284.24</v>
      </c>
      <c r="M287" s="344"/>
      <c r="N287" s="29">
        <v>17</v>
      </c>
      <c r="O287" s="24">
        <v>7.5</v>
      </c>
      <c r="P287" s="99" t="str">
        <f t="shared" si="30"/>
        <v>5x150</v>
      </c>
      <c r="Q287" s="3">
        <v>5</v>
      </c>
      <c r="R287" s="29">
        <v>150</v>
      </c>
      <c r="S287" s="29">
        <v>25</v>
      </c>
      <c r="T287" s="84">
        <v>5.2</v>
      </c>
      <c r="U287" s="100" t="s">
        <v>85</v>
      </c>
      <c r="V287" s="84">
        <v>110.5</v>
      </c>
      <c r="W287" s="83">
        <v>26.4</v>
      </c>
      <c r="X287" s="51">
        <v>3640</v>
      </c>
      <c r="Y287" s="78" t="s">
        <v>2294</v>
      </c>
      <c r="Z287" s="79" t="s">
        <v>2987</v>
      </c>
      <c r="AA287" s="51" t="str">
        <f t="shared" si="31"/>
        <v>17x7.5, 5x150, 25 OS</v>
      </c>
      <c r="AB287" s="86" t="s">
        <v>1639</v>
      </c>
      <c r="AC287" s="89">
        <f>_xlfn.IFNA(VLOOKUP(AB287,ACCESSORIES!F:J,5,FALSE),"N/A")</f>
        <v>22</v>
      </c>
      <c r="AD287" s="87" t="s">
        <v>85</v>
      </c>
      <c r="AE287" s="80" t="s">
        <v>85</v>
      </c>
      <c r="AF287" s="80" t="s">
        <v>85</v>
      </c>
      <c r="AG287" s="80" t="s">
        <v>85</v>
      </c>
      <c r="AH287" s="9" t="str">
        <f>_xlfn.IFNA(VLOOKUP(AG287,ACCESSORIES!F:J,5,FALSE),"N/A")</f>
        <v>N/A</v>
      </c>
      <c r="AI287" s="78" t="s">
        <v>266</v>
      </c>
      <c r="AJ287" s="3" t="s">
        <v>85</v>
      </c>
      <c r="AK287" s="40" t="str">
        <f>_xlfn.IFNA(VLOOKUP(AJ287,ACCESSORIES!F:J,5,FALSE),"N/A")</f>
        <v>N/A</v>
      </c>
      <c r="AL287" s="3" t="s">
        <v>85</v>
      </c>
      <c r="AM287" s="81">
        <v>16</v>
      </c>
      <c r="AN287" s="81">
        <v>180</v>
      </c>
      <c r="AO287" s="36">
        <v>0</v>
      </c>
      <c r="AP287" s="36">
        <v>20.2</v>
      </c>
      <c r="AQ287" s="36">
        <v>35.299999999999997</v>
      </c>
      <c r="AR287" s="36">
        <v>47</v>
      </c>
      <c r="AS287" s="36">
        <v>206.5</v>
      </c>
      <c r="AT287" s="36">
        <v>197.8</v>
      </c>
      <c r="AU287" s="410">
        <v>103.35</v>
      </c>
      <c r="AV287" s="407">
        <v>32.590000000000003</v>
      </c>
      <c r="AW287" s="407">
        <v>40.14</v>
      </c>
      <c r="AX287" s="54">
        <v>0</v>
      </c>
      <c r="AY287" s="3" t="s">
        <v>85</v>
      </c>
      <c r="AZ287" s="98" t="str">
        <f>_xlfn.IFNA(VLOOKUP(AY287,ACCESSORIES!F:J,5,FALSE),"N/A")</f>
        <v>N/A</v>
      </c>
      <c r="BA287" s="3" t="s">
        <v>85</v>
      </c>
      <c r="BB287" s="98" t="str">
        <f>_xlfn.IFNA(VLOOKUP(BA287,ACCESSORIES!F:J,5,FALSE),"N/A")</f>
        <v>N/A</v>
      </c>
      <c r="BC287" s="77">
        <v>29.9</v>
      </c>
      <c r="BD287" s="56">
        <v>20.236220472440898</v>
      </c>
      <c r="BE287" s="56">
        <v>20.236220472440898</v>
      </c>
      <c r="BF287" s="56">
        <v>10.4330708661417</v>
      </c>
      <c r="BG287" s="378">
        <f t="shared" si="32"/>
        <v>7.001193999999944E-2</v>
      </c>
      <c r="BH287" s="80">
        <v>36</v>
      </c>
      <c r="BI287" s="114" t="s">
        <v>3532</v>
      </c>
      <c r="BJ287" s="50" t="s">
        <v>4050</v>
      </c>
      <c r="BK287" s="29" t="s">
        <v>4066</v>
      </c>
      <c r="BL287" s="29" t="s">
        <v>5521</v>
      </c>
      <c r="BM287" s="29" t="s">
        <v>5522</v>
      </c>
      <c r="BN287" s="29" t="s">
        <v>5523</v>
      </c>
      <c r="BO287" s="81" t="s">
        <v>5524</v>
      </c>
      <c r="BP287" s="81" t="s">
        <v>4275</v>
      </c>
      <c r="BQ287" s="81" t="s">
        <v>4068</v>
      </c>
      <c r="BR287" s="81"/>
      <c r="BS287" s="81"/>
      <c r="BT287" s="81"/>
      <c r="BU287" s="313" t="s">
        <v>6567</v>
      </c>
      <c r="BV287" s="377" t="s">
        <v>8411</v>
      </c>
      <c r="BW287" s="313" t="s">
        <v>6571</v>
      </c>
      <c r="BX287" s="377" t="s">
        <v>8412</v>
      </c>
      <c r="BY287" s="93" t="str">
        <f t="shared" si="33"/>
        <v>MR314, 17x7.5, +25mm Offset, 5x150, 110.5mm Centerbore, Matte Black</v>
      </c>
      <c r="BZ287" s="81" t="s">
        <v>3878</v>
      </c>
      <c r="CA287" s="81" t="s">
        <v>3879</v>
      </c>
      <c r="CB287" s="81" t="str">
        <f t="shared" si="34"/>
        <v>STREET (3XX)</v>
      </c>
    </row>
    <row r="288" spans="1:80" s="38" customFormat="1" ht="15" customHeight="1">
      <c r="A288" s="22">
        <f t="shared" si="28"/>
        <v>286</v>
      </c>
      <c r="B288" s="99" t="s">
        <v>84</v>
      </c>
      <c r="C288" s="99" t="s">
        <v>1072</v>
      </c>
      <c r="D288" s="99" t="s">
        <v>2104</v>
      </c>
      <c r="E288" s="91" t="str">
        <f>CONCATENATE(LEFT(D288,5),VLOOKUP(CONCATENATE(N288,"x",O288),'PART NUMBER GUIDE'!$B$9:$C$49,2,FALSE),VLOOKUP(CONCATENATE(P288, V288), 'PART NUMBER GUIDE'!$Q$6:$R$91, 2, FALSE),VLOOKUP(Y288,'PART NUMBER GUIDE'!$J$8:$K$43,2, FALSE),IF(U288="N/A",IF(ABS(S288)&lt;10,"0"&amp;ABS(S288),ABS(S288)),CONCATENATE(LEFT(U288,1),RIGHT(U288,1))), F288, G288)</f>
        <v>MR31477558825</v>
      </c>
      <c r="F288" s="90"/>
      <c r="G288" s="90"/>
      <c r="H288" s="79" t="s">
        <v>4002</v>
      </c>
      <c r="I288" s="318">
        <v>43795</v>
      </c>
      <c r="J288" s="85" t="s">
        <v>1265</v>
      </c>
      <c r="K288" s="342">
        <v>284.24</v>
      </c>
      <c r="L288" s="92">
        <f t="shared" si="29"/>
        <v>284.24</v>
      </c>
      <c r="M288" s="344"/>
      <c r="N288" s="29">
        <v>17</v>
      </c>
      <c r="O288" s="24">
        <v>7.5</v>
      </c>
      <c r="P288" s="99" t="str">
        <f t="shared" si="30"/>
        <v>5x150</v>
      </c>
      <c r="Q288" s="3">
        <v>5</v>
      </c>
      <c r="R288" s="29">
        <v>150</v>
      </c>
      <c r="S288" s="29">
        <v>25</v>
      </c>
      <c r="T288" s="84">
        <v>5.2</v>
      </c>
      <c r="U288" s="100" t="s">
        <v>85</v>
      </c>
      <c r="V288" s="84">
        <v>110.5</v>
      </c>
      <c r="W288" s="83">
        <v>27.98</v>
      </c>
      <c r="X288" s="51">
        <v>3640</v>
      </c>
      <c r="Y288" s="78" t="s">
        <v>2646</v>
      </c>
      <c r="Z288" s="78" t="s">
        <v>2992</v>
      </c>
      <c r="AA288" s="51" t="str">
        <f t="shared" si="31"/>
        <v>17x7.5, 5x150, 25 OS</v>
      </c>
      <c r="AB288" s="86" t="s">
        <v>1639</v>
      </c>
      <c r="AC288" s="89">
        <f>_xlfn.IFNA(VLOOKUP(AB288,ACCESSORIES!F:J,5,FALSE),"N/A")</f>
        <v>22</v>
      </c>
      <c r="AD288" s="87" t="s">
        <v>85</v>
      </c>
      <c r="AE288" s="80" t="s">
        <v>85</v>
      </c>
      <c r="AF288" s="80" t="s">
        <v>85</v>
      </c>
      <c r="AG288" s="80" t="s">
        <v>85</v>
      </c>
      <c r="AH288" s="9" t="str">
        <f>_xlfn.IFNA(VLOOKUP(AG288,ACCESSORIES!F:J,5,FALSE),"N/A")</f>
        <v>N/A</v>
      </c>
      <c r="AI288" s="78" t="s">
        <v>266</v>
      </c>
      <c r="AJ288" s="3" t="s">
        <v>85</v>
      </c>
      <c r="AK288" s="40" t="str">
        <f>_xlfn.IFNA(VLOOKUP(AJ288,ACCESSORIES!F:J,5,FALSE),"N/A")</f>
        <v>N/A</v>
      </c>
      <c r="AL288" s="3" t="s">
        <v>85</v>
      </c>
      <c r="AM288" s="81">
        <v>16</v>
      </c>
      <c r="AN288" s="81">
        <v>180</v>
      </c>
      <c r="AO288" s="36">
        <v>0</v>
      </c>
      <c r="AP288" s="36">
        <v>20.2</v>
      </c>
      <c r="AQ288" s="36">
        <v>35.299999999999997</v>
      </c>
      <c r="AR288" s="36">
        <v>47</v>
      </c>
      <c r="AS288" s="36">
        <v>206.5</v>
      </c>
      <c r="AT288" s="36">
        <v>197.8</v>
      </c>
      <c r="AU288" s="410">
        <v>103.35</v>
      </c>
      <c r="AV288" s="407">
        <v>32.590000000000003</v>
      </c>
      <c r="AW288" s="407">
        <v>40.14</v>
      </c>
      <c r="AX288" s="54">
        <v>0</v>
      </c>
      <c r="AY288" s="3" t="s">
        <v>85</v>
      </c>
      <c r="AZ288" s="98" t="str">
        <f>_xlfn.IFNA(VLOOKUP(AY288,ACCESSORIES!F:J,5,FALSE),"N/A")</f>
        <v>N/A</v>
      </c>
      <c r="BA288" s="3" t="s">
        <v>85</v>
      </c>
      <c r="BB288" s="98" t="str">
        <f>_xlfn.IFNA(VLOOKUP(BA288,ACCESSORIES!F:J,5,FALSE),"N/A")</f>
        <v>N/A</v>
      </c>
      <c r="BC288" s="77">
        <v>33.11</v>
      </c>
      <c r="BD288" s="56">
        <v>20.236220472440898</v>
      </c>
      <c r="BE288" s="56">
        <v>20.236220472440898</v>
      </c>
      <c r="BF288" s="56">
        <v>10.4330708661417</v>
      </c>
      <c r="BG288" s="378">
        <f t="shared" si="32"/>
        <v>7.001193999999944E-2</v>
      </c>
      <c r="BH288" s="80">
        <v>36</v>
      </c>
      <c r="BI288" s="114" t="s">
        <v>3532</v>
      </c>
      <c r="BJ288" s="50" t="s">
        <v>4050</v>
      </c>
      <c r="BK288" s="29" t="s">
        <v>4066</v>
      </c>
      <c r="BL288" s="29" t="s">
        <v>5521</v>
      </c>
      <c r="BM288" s="29" t="s">
        <v>5522</v>
      </c>
      <c r="BN288" s="29" t="s">
        <v>5523</v>
      </c>
      <c r="BO288" s="81" t="s">
        <v>5524</v>
      </c>
      <c r="BP288" s="81" t="s">
        <v>4275</v>
      </c>
      <c r="BQ288" s="81" t="s">
        <v>4068</v>
      </c>
      <c r="BR288" s="81"/>
      <c r="BS288" s="81"/>
      <c r="BT288" s="81"/>
      <c r="BU288" s="313" t="s">
        <v>6555</v>
      </c>
      <c r="BV288" s="377" t="s">
        <v>8359</v>
      </c>
      <c r="BW288" s="313" t="s">
        <v>6559</v>
      </c>
      <c r="BX288" s="377" t="s">
        <v>8360</v>
      </c>
      <c r="BY288" s="93" t="str">
        <f t="shared" si="33"/>
        <v>MR314, 17x7.5, +25mm Offset, 5x150, 110.5mm Centerbore, Gloss Titanium</v>
      </c>
      <c r="BZ288" s="81" t="s">
        <v>3878</v>
      </c>
      <c r="CA288" s="81" t="s">
        <v>3879</v>
      </c>
      <c r="CB288" s="81" t="str">
        <f t="shared" si="34"/>
        <v>STREET (3XX)</v>
      </c>
    </row>
    <row r="289" spans="1:80" s="38" customFormat="1" ht="15" customHeight="1">
      <c r="A289" s="22">
        <f t="shared" si="28"/>
        <v>287</v>
      </c>
      <c r="B289" s="99" t="s">
        <v>84</v>
      </c>
      <c r="C289" s="99" t="s">
        <v>1072</v>
      </c>
      <c r="D289" s="99" t="s">
        <v>2104</v>
      </c>
      <c r="E289" s="91" t="str">
        <f>CONCATENATE(LEFT(D289,5),VLOOKUP(CONCATENATE(N289,"x",O289),'PART NUMBER GUIDE'!$B$9:$C$49,2,FALSE),VLOOKUP(CONCATENATE(P289, V289), 'PART NUMBER GUIDE'!$Q$6:$R$91, 2, FALSE),VLOOKUP(Y289,'PART NUMBER GUIDE'!$J$8:$K$43,2, FALSE),IF(U289="N/A",IF(ABS(S289)&lt;10,"0"&amp;ABS(S289),ABS(S289)),CONCATENATE(LEFT(U289,1),RIGHT(U289,1))), F289, G289)</f>
        <v>MR31477549530</v>
      </c>
      <c r="F289" s="90"/>
      <c r="G289" s="90"/>
      <c r="H289" s="79" t="s">
        <v>4778</v>
      </c>
      <c r="I289" s="318">
        <v>44210</v>
      </c>
      <c r="J289" s="85" t="s">
        <v>1265</v>
      </c>
      <c r="K289" s="342">
        <v>284.24</v>
      </c>
      <c r="L289" s="92">
        <f t="shared" si="29"/>
        <v>284.24</v>
      </c>
      <c r="M289" s="344"/>
      <c r="N289" s="29">
        <v>17</v>
      </c>
      <c r="O289" s="24">
        <v>7.5</v>
      </c>
      <c r="P289" s="99" t="str">
        <f t="shared" si="30"/>
        <v>5x108</v>
      </c>
      <c r="Q289" s="3">
        <v>5</v>
      </c>
      <c r="R289" s="29">
        <v>108</v>
      </c>
      <c r="S289" s="29">
        <v>30</v>
      </c>
      <c r="T289" s="84">
        <v>5.5</v>
      </c>
      <c r="U289" s="100" t="s">
        <v>85</v>
      </c>
      <c r="V289" s="84">
        <v>63.4</v>
      </c>
      <c r="W289" s="83">
        <v>26</v>
      </c>
      <c r="X289" s="51">
        <v>3640</v>
      </c>
      <c r="Y289" s="78" t="s">
        <v>2294</v>
      </c>
      <c r="Z289" s="79" t="s">
        <v>2987</v>
      </c>
      <c r="AA289" s="51" t="str">
        <f t="shared" si="31"/>
        <v>17x7.5, 5x108, 30 OS</v>
      </c>
      <c r="AB289" s="86" t="s">
        <v>1874</v>
      </c>
      <c r="AC289" s="89">
        <f>_xlfn.IFNA(VLOOKUP(AB289,ACCESSORIES!F:J,5,FALSE),"N/A")</f>
        <v>22</v>
      </c>
      <c r="AD289" s="87" t="s">
        <v>85</v>
      </c>
      <c r="AE289" s="80" t="s">
        <v>85</v>
      </c>
      <c r="AF289" s="80" t="s">
        <v>85</v>
      </c>
      <c r="AG289" s="80" t="s">
        <v>85</v>
      </c>
      <c r="AH289" s="9" t="str">
        <f>_xlfn.IFNA(VLOOKUP(AG289,ACCESSORIES!F:J,5,FALSE),"N/A")</f>
        <v>N/A</v>
      </c>
      <c r="AI289" s="78" t="s">
        <v>266</v>
      </c>
      <c r="AJ289" s="3" t="s">
        <v>85</v>
      </c>
      <c r="AK289" s="40" t="str">
        <f>_xlfn.IFNA(VLOOKUP(AJ289,ACCESSORIES!F:J,5,FALSE),"N/A")</f>
        <v>N/A</v>
      </c>
      <c r="AL289" s="3" t="s">
        <v>85</v>
      </c>
      <c r="AM289" s="81">
        <v>16</v>
      </c>
      <c r="AN289" s="81">
        <v>150</v>
      </c>
      <c r="AO289" s="36">
        <v>15</v>
      </c>
      <c r="AP289" s="36">
        <v>20.7</v>
      </c>
      <c r="AQ289" s="36">
        <v>30.3</v>
      </c>
      <c r="AR289" s="36">
        <v>42</v>
      </c>
      <c r="AS289" s="36">
        <v>206.5</v>
      </c>
      <c r="AT289" s="36">
        <v>197.8</v>
      </c>
      <c r="AU289" s="410">
        <v>60.1</v>
      </c>
      <c r="AV289" s="407">
        <v>27</v>
      </c>
      <c r="AW289" s="407">
        <v>35.36</v>
      </c>
      <c r="AX289" s="54">
        <v>0</v>
      </c>
      <c r="AY289" s="3" t="s">
        <v>85</v>
      </c>
      <c r="AZ289" s="98" t="str">
        <f>_xlfn.IFNA(VLOOKUP(AY289,ACCESSORIES!F:J,5,FALSE),"N/A")</f>
        <v>N/A</v>
      </c>
      <c r="BA289" s="3" t="s">
        <v>85</v>
      </c>
      <c r="BB289" s="98" t="str">
        <f>_xlfn.IFNA(VLOOKUP(BA289,ACCESSORIES!F:J,5,FALSE),"N/A")</f>
        <v>N/A</v>
      </c>
      <c r="BC289" s="77">
        <v>30</v>
      </c>
      <c r="BD289" s="56">
        <v>20.236220472440898</v>
      </c>
      <c r="BE289" s="56">
        <v>20.236220472440898</v>
      </c>
      <c r="BF289" s="56">
        <v>10.4330708661417</v>
      </c>
      <c r="BG289" s="378">
        <f t="shared" si="32"/>
        <v>7.001193999999944E-2</v>
      </c>
      <c r="BH289" s="80">
        <v>36</v>
      </c>
      <c r="BI289" s="114" t="s">
        <v>3532</v>
      </c>
      <c r="BJ289" s="50" t="s">
        <v>4050</v>
      </c>
      <c r="BK289" s="29" t="s">
        <v>4066</v>
      </c>
      <c r="BL289" s="29" t="s">
        <v>5521</v>
      </c>
      <c r="BM289" s="29" t="s">
        <v>5522</v>
      </c>
      <c r="BN289" s="29" t="s">
        <v>5523</v>
      </c>
      <c r="BO289" s="81" t="s">
        <v>5524</v>
      </c>
      <c r="BP289" s="81" t="s">
        <v>4275</v>
      </c>
      <c r="BQ289" s="81" t="s">
        <v>4068</v>
      </c>
      <c r="BR289" s="81"/>
      <c r="BS289" s="81"/>
      <c r="BT289" s="81"/>
      <c r="BU289" s="313" t="s">
        <v>6567</v>
      </c>
      <c r="BV289" s="377" t="s">
        <v>8411</v>
      </c>
      <c r="BW289" s="313" t="s">
        <v>6571</v>
      </c>
      <c r="BX289" s="377" t="s">
        <v>8412</v>
      </c>
      <c r="BY289" s="93" t="str">
        <f t="shared" si="33"/>
        <v>MR314, 17x7.5, +30mm Offset, 5x108, 63.4mm Centerbore, Matte Black</v>
      </c>
      <c r="BZ289" s="81" t="s">
        <v>3878</v>
      </c>
      <c r="CA289" s="81" t="s">
        <v>3879</v>
      </c>
      <c r="CB289" s="81" t="str">
        <f t="shared" si="34"/>
        <v>STREET (3XX)</v>
      </c>
    </row>
    <row r="290" spans="1:80" s="38" customFormat="1" ht="15" customHeight="1">
      <c r="A290" s="22">
        <f t="shared" si="28"/>
        <v>288</v>
      </c>
      <c r="B290" s="99" t="s">
        <v>84</v>
      </c>
      <c r="C290" s="99" t="s">
        <v>1072</v>
      </c>
      <c r="D290" s="99" t="s">
        <v>2104</v>
      </c>
      <c r="E290" s="91" t="str">
        <f>CONCATENATE(LEFT(D290,5),VLOOKUP(CONCATENATE(N290,"x",O290),'PART NUMBER GUIDE'!$B$9:$C$49,2,FALSE),VLOOKUP(CONCATENATE(P290, V290), 'PART NUMBER GUIDE'!$Q$6:$R$91, 2, FALSE),VLOOKUP(Y290,'PART NUMBER GUIDE'!$J$8:$K$43,2, FALSE),IF(U290="N/A",IF(ABS(S290)&lt;10,"0"&amp;ABS(S290),ABS(S290)),CONCATENATE(LEFT(U290,1),RIGHT(U290,1))), F290, G290)</f>
        <v>MR31477549830</v>
      </c>
      <c r="F290" s="90"/>
      <c r="G290" s="90"/>
      <c r="H290" s="79" t="s">
        <v>4779</v>
      </c>
      <c r="I290" s="318">
        <v>44210</v>
      </c>
      <c r="J290" s="85" t="s">
        <v>1265</v>
      </c>
      <c r="K290" s="342">
        <v>284.24</v>
      </c>
      <c r="L290" s="92">
        <f t="shared" si="29"/>
        <v>284.24</v>
      </c>
      <c r="M290" s="344"/>
      <c r="N290" s="29">
        <v>17</v>
      </c>
      <c r="O290" s="24">
        <v>7.5</v>
      </c>
      <c r="P290" s="99" t="str">
        <f t="shared" si="30"/>
        <v>5x108</v>
      </c>
      <c r="Q290" s="3">
        <v>5</v>
      </c>
      <c r="R290" s="29">
        <v>108</v>
      </c>
      <c r="S290" s="29">
        <v>30</v>
      </c>
      <c r="T290" s="84">
        <v>5.5</v>
      </c>
      <c r="U290" s="100" t="s">
        <v>85</v>
      </c>
      <c r="V290" s="84">
        <v>63.4</v>
      </c>
      <c r="W290" s="83">
        <v>28.35</v>
      </c>
      <c r="X290" s="51">
        <v>3640</v>
      </c>
      <c r="Y290" s="78" t="s">
        <v>2646</v>
      </c>
      <c r="Z290" s="78" t="s">
        <v>2992</v>
      </c>
      <c r="AA290" s="51" t="str">
        <f t="shared" si="31"/>
        <v>17x7.5, 5x108, 30 OS</v>
      </c>
      <c r="AB290" s="86" t="s">
        <v>1874</v>
      </c>
      <c r="AC290" s="89">
        <f>_xlfn.IFNA(VLOOKUP(AB290,ACCESSORIES!F:J,5,FALSE),"N/A")</f>
        <v>22</v>
      </c>
      <c r="AD290" s="87" t="s">
        <v>85</v>
      </c>
      <c r="AE290" s="80" t="s">
        <v>85</v>
      </c>
      <c r="AF290" s="80" t="s">
        <v>85</v>
      </c>
      <c r="AG290" s="80" t="s">
        <v>85</v>
      </c>
      <c r="AH290" s="9" t="str">
        <f>_xlfn.IFNA(VLOOKUP(AG290,ACCESSORIES!F:J,5,FALSE),"N/A")</f>
        <v>N/A</v>
      </c>
      <c r="AI290" s="78" t="s">
        <v>266</v>
      </c>
      <c r="AJ290" s="3" t="s">
        <v>85</v>
      </c>
      <c r="AK290" s="40" t="str">
        <f>_xlfn.IFNA(VLOOKUP(AJ290,ACCESSORIES!F:J,5,FALSE),"N/A")</f>
        <v>N/A</v>
      </c>
      <c r="AL290" s="3" t="s">
        <v>85</v>
      </c>
      <c r="AM290" s="81">
        <v>16</v>
      </c>
      <c r="AN290" s="81">
        <v>150</v>
      </c>
      <c r="AO290" s="36">
        <v>15</v>
      </c>
      <c r="AP290" s="36">
        <v>20.7</v>
      </c>
      <c r="AQ290" s="36">
        <v>30.3</v>
      </c>
      <c r="AR290" s="36">
        <v>42</v>
      </c>
      <c r="AS290" s="36">
        <v>206.5</v>
      </c>
      <c r="AT290" s="36">
        <v>197.8</v>
      </c>
      <c r="AU290" s="410">
        <v>60.1</v>
      </c>
      <c r="AV290" s="407">
        <v>27</v>
      </c>
      <c r="AW290" s="407">
        <v>35.36</v>
      </c>
      <c r="AX290" s="54">
        <v>0</v>
      </c>
      <c r="AY290" s="3" t="s">
        <v>85</v>
      </c>
      <c r="AZ290" s="98" t="str">
        <f>_xlfn.IFNA(VLOOKUP(AY290,ACCESSORIES!F:J,5,FALSE),"N/A")</f>
        <v>N/A</v>
      </c>
      <c r="BA290" s="3" t="s">
        <v>85</v>
      </c>
      <c r="BB290" s="98" t="str">
        <f>_xlfn.IFNA(VLOOKUP(BA290,ACCESSORIES!F:J,5,FALSE),"N/A")</f>
        <v>N/A</v>
      </c>
      <c r="BC290" s="77">
        <v>33.659999999999997</v>
      </c>
      <c r="BD290" s="56">
        <v>20.236220472440898</v>
      </c>
      <c r="BE290" s="56">
        <v>20.236220472440898</v>
      </c>
      <c r="BF290" s="56">
        <v>10.4330708661417</v>
      </c>
      <c r="BG290" s="378">
        <f t="shared" si="32"/>
        <v>7.001193999999944E-2</v>
      </c>
      <c r="BH290" s="80">
        <v>36</v>
      </c>
      <c r="BI290" s="114" t="s">
        <v>3532</v>
      </c>
      <c r="BJ290" s="50" t="s">
        <v>4050</v>
      </c>
      <c r="BK290" s="29" t="s">
        <v>4066</v>
      </c>
      <c r="BL290" s="29" t="s">
        <v>5521</v>
      </c>
      <c r="BM290" s="29" t="s">
        <v>5522</v>
      </c>
      <c r="BN290" s="29" t="s">
        <v>5523</v>
      </c>
      <c r="BO290" s="81" t="s">
        <v>5524</v>
      </c>
      <c r="BP290" s="81" t="s">
        <v>4275</v>
      </c>
      <c r="BQ290" s="81" t="s">
        <v>4068</v>
      </c>
      <c r="BR290" s="81"/>
      <c r="BS290" s="81"/>
      <c r="BT290" s="81"/>
      <c r="BU290" s="313" t="s">
        <v>6555</v>
      </c>
      <c r="BV290" s="377" t="s">
        <v>8359</v>
      </c>
      <c r="BW290" s="313" t="s">
        <v>6559</v>
      </c>
      <c r="BX290" s="377" t="s">
        <v>8360</v>
      </c>
      <c r="BY290" s="93" t="str">
        <f t="shared" si="33"/>
        <v>MR314, 17x7.5, +30mm Offset, 5x108, 63.4mm Centerbore, Gloss Titanium</v>
      </c>
      <c r="BZ290" s="81" t="s">
        <v>3878</v>
      </c>
      <c r="CA290" s="81" t="s">
        <v>3879</v>
      </c>
      <c r="CB290" s="81" t="str">
        <f t="shared" si="34"/>
        <v>STREET (3XX)</v>
      </c>
    </row>
    <row r="291" spans="1:80" s="38" customFormat="1" ht="15" customHeight="1">
      <c r="A291" s="22">
        <f t="shared" si="28"/>
        <v>289</v>
      </c>
      <c r="B291" s="99" t="s">
        <v>84</v>
      </c>
      <c r="C291" s="99" t="s">
        <v>1072</v>
      </c>
      <c r="D291" s="99" t="s">
        <v>2104</v>
      </c>
      <c r="E291" s="91" t="str">
        <f>CONCATENATE(LEFT(D291,5),VLOOKUP(CONCATENATE(N291,"x",O291),'PART NUMBER GUIDE'!$B$9:$C$49,2,FALSE),VLOOKUP(CONCATENATE(P291, V291), 'PART NUMBER GUIDE'!$Q$6:$R$91, 2, FALSE),VLOOKUP(Y291,'PART NUMBER GUIDE'!$J$8:$K$43,2, FALSE),IF(U291="N/A",IF(ABS(S291)&lt;10,"0"&amp;ABS(S291),ABS(S291)),CONCATENATE(LEFT(U291,1),RIGHT(U291,1))), F291, G291)</f>
        <v>MR31477560525</v>
      </c>
      <c r="F291" s="90"/>
      <c r="G291" s="90"/>
      <c r="H291" s="79" t="s">
        <v>4003</v>
      </c>
      <c r="I291" s="318">
        <v>43795</v>
      </c>
      <c r="J291" s="85" t="s">
        <v>1265</v>
      </c>
      <c r="K291" s="342">
        <v>284.24</v>
      </c>
      <c r="L291" s="92">
        <f t="shared" si="29"/>
        <v>284.24</v>
      </c>
      <c r="M291" s="344"/>
      <c r="N291" s="29">
        <v>17</v>
      </c>
      <c r="O291" s="24">
        <v>7.5</v>
      </c>
      <c r="P291" s="99" t="str">
        <f t="shared" si="30"/>
        <v>6x5.5</v>
      </c>
      <c r="Q291" s="3">
        <v>6</v>
      </c>
      <c r="R291" s="29">
        <v>5.5</v>
      </c>
      <c r="S291" s="29">
        <v>25</v>
      </c>
      <c r="T291" s="84">
        <v>5.2</v>
      </c>
      <c r="U291" s="100" t="s">
        <v>85</v>
      </c>
      <c r="V291" s="84">
        <v>106.25</v>
      </c>
      <c r="W291" s="83">
        <v>26.5</v>
      </c>
      <c r="X291" s="51">
        <v>3640</v>
      </c>
      <c r="Y291" s="78" t="s">
        <v>2294</v>
      </c>
      <c r="Z291" s="79" t="s">
        <v>2987</v>
      </c>
      <c r="AA291" s="51" t="str">
        <f t="shared" si="31"/>
        <v>17x7.5, 6x5.5, 25 OS</v>
      </c>
      <c r="AB291" s="86" t="s">
        <v>1639</v>
      </c>
      <c r="AC291" s="89">
        <f>_xlfn.IFNA(VLOOKUP(AB291,ACCESSORIES!F:J,5,FALSE),"N/A")</f>
        <v>22</v>
      </c>
      <c r="AD291" s="87" t="s">
        <v>85</v>
      </c>
      <c r="AE291" s="80" t="s">
        <v>85</v>
      </c>
      <c r="AF291" s="80" t="s">
        <v>85</v>
      </c>
      <c r="AG291" s="80" t="s">
        <v>85</v>
      </c>
      <c r="AH291" s="9" t="str">
        <f>_xlfn.IFNA(VLOOKUP(AG291,ACCESSORIES!F:J,5,FALSE),"N/A")</f>
        <v>N/A</v>
      </c>
      <c r="AI291" s="3" t="s">
        <v>265</v>
      </c>
      <c r="AJ291" s="81" t="s">
        <v>1709</v>
      </c>
      <c r="AK291" s="40">
        <f>_xlfn.IFNA(VLOOKUP(AJ291,ACCESSORIES!F:J,5,FALSE),"N/A")</f>
        <v>2.75</v>
      </c>
      <c r="AL291" s="3">
        <v>78.3</v>
      </c>
      <c r="AM291" s="81">
        <v>16</v>
      </c>
      <c r="AN291" s="81">
        <v>170</v>
      </c>
      <c r="AO291" s="36">
        <v>7</v>
      </c>
      <c r="AP291" s="36">
        <v>21.3</v>
      </c>
      <c r="AQ291" s="36">
        <v>35.299999999999997</v>
      </c>
      <c r="AR291" s="36">
        <v>47</v>
      </c>
      <c r="AS291" s="36">
        <v>206.5</v>
      </c>
      <c r="AT291" s="36">
        <v>197.8</v>
      </c>
      <c r="AU291" s="410">
        <v>103.35</v>
      </c>
      <c r="AV291" s="407">
        <v>31.62</v>
      </c>
      <c r="AW291" s="407">
        <v>39.14</v>
      </c>
      <c r="AX291" s="54">
        <v>0</v>
      </c>
      <c r="AY291" s="3" t="s">
        <v>85</v>
      </c>
      <c r="AZ291" s="98" t="str">
        <f>_xlfn.IFNA(VLOOKUP(AY291,ACCESSORIES!F:J,5,FALSE),"N/A")</f>
        <v>N/A</v>
      </c>
      <c r="BA291" s="3" t="s">
        <v>85</v>
      </c>
      <c r="BB291" s="98" t="str">
        <f>_xlfn.IFNA(VLOOKUP(BA291,ACCESSORIES!F:J,5,FALSE),"N/A")</f>
        <v>N/A</v>
      </c>
      <c r="BC291" s="77">
        <v>30</v>
      </c>
      <c r="BD291" s="56">
        <v>20.236220472440898</v>
      </c>
      <c r="BE291" s="56">
        <v>20.236220472440898</v>
      </c>
      <c r="BF291" s="56">
        <v>10.4330708661417</v>
      </c>
      <c r="BG291" s="378">
        <f t="shared" si="32"/>
        <v>7.001193999999944E-2</v>
      </c>
      <c r="BH291" s="80">
        <v>36</v>
      </c>
      <c r="BI291" s="114" t="s">
        <v>3532</v>
      </c>
      <c r="BJ291" s="50" t="s">
        <v>4050</v>
      </c>
      <c r="BK291" s="29" t="s">
        <v>4066</v>
      </c>
      <c r="BL291" s="29" t="s">
        <v>5521</v>
      </c>
      <c r="BM291" s="29" t="s">
        <v>5522</v>
      </c>
      <c r="BN291" s="29" t="s">
        <v>5523</v>
      </c>
      <c r="BO291" s="81" t="s">
        <v>5524</v>
      </c>
      <c r="BP291" s="81" t="s">
        <v>4275</v>
      </c>
      <c r="BQ291" s="81" t="s">
        <v>4068</v>
      </c>
      <c r="BR291" s="81"/>
      <c r="BS291" s="81"/>
      <c r="BT291" s="81"/>
      <c r="BU291" s="313" t="s">
        <v>6568</v>
      </c>
      <c r="BV291" s="377" t="s">
        <v>8509</v>
      </c>
      <c r="BW291" s="313" t="s">
        <v>6574</v>
      </c>
      <c r="BX291" s="377" t="s">
        <v>8508</v>
      </c>
      <c r="BY291" s="93" t="str">
        <f t="shared" si="33"/>
        <v>MR314, 17x7.5, +25mm Offset, 6x5.5, 106.25mm Centerbore, Matte Black</v>
      </c>
      <c r="BZ291" s="81" t="s">
        <v>3878</v>
      </c>
      <c r="CA291" s="81" t="s">
        <v>3879</v>
      </c>
      <c r="CB291" s="81" t="str">
        <f t="shared" si="34"/>
        <v>STREET (3XX)</v>
      </c>
    </row>
    <row r="292" spans="1:80" s="38" customFormat="1" ht="15" customHeight="1">
      <c r="A292" s="22">
        <f t="shared" si="28"/>
        <v>290</v>
      </c>
      <c r="B292" s="99" t="s">
        <v>84</v>
      </c>
      <c r="C292" s="99" t="s">
        <v>1072</v>
      </c>
      <c r="D292" s="99" t="s">
        <v>2104</v>
      </c>
      <c r="E292" s="91" t="str">
        <f>CONCATENATE(LEFT(D292,5),VLOOKUP(CONCATENATE(N292,"x",O292),'PART NUMBER GUIDE'!$B$9:$C$49,2,FALSE),VLOOKUP(CONCATENATE(P292, V292), 'PART NUMBER GUIDE'!$Q$6:$R$91, 2, FALSE),VLOOKUP(Y292,'PART NUMBER GUIDE'!$J$8:$K$43,2, FALSE),IF(U292="N/A",IF(ABS(S292)&lt;10,"0"&amp;ABS(S292),ABS(S292)),CONCATENATE(LEFT(U292,1),RIGHT(U292,1))), F292, G292)</f>
        <v>MR31477560825</v>
      </c>
      <c r="F292" s="90"/>
      <c r="G292" s="90"/>
      <c r="H292" s="79" t="s">
        <v>4004</v>
      </c>
      <c r="I292" s="318">
        <v>43795</v>
      </c>
      <c r="J292" s="85" t="s">
        <v>1265</v>
      </c>
      <c r="K292" s="342">
        <v>284.24</v>
      </c>
      <c r="L292" s="92">
        <f t="shared" si="29"/>
        <v>284.24</v>
      </c>
      <c r="M292" s="344"/>
      <c r="N292" s="29">
        <v>17</v>
      </c>
      <c r="O292" s="24">
        <v>7.5</v>
      </c>
      <c r="P292" s="99" t="str">
        <f t="shared" si="30"/>
        <v>6x5.5</v>
      </c>
      <c r="Q292" s="3">
        <v>6</v>
      </c>
      <c r="R292" s="29">
        <v>5.5</v>
      </c>
      <c r="S292" s="29">
        <v>25</v>
      </c>
      <c r="T292" s="84">
        <v>5.2</v>
      </c>
      <c r="U292" s="100" t="s">
        <v>85</v>
      </c>
      <c r="V292" s="84">
        <v>106.25</v>
      </c>
      <c r="W292" s="83">
        <v>26.5</v>
      </c>
      <c r="X292" s="51">
        <v>3640</v>
      </c>
      <c r="Y292" s="78" t="s">
        <v>2646</v>
      </c>
      <c r="Z292" s="78" t="s">
        <v>2992</v>
      </c>
      <c r="AA292" s="51" t="str">
        <f t="shared" si="31"/>
        <v>17x7.5, 6x5.5, 25 OS</v>
      </c>
      <c r="AB292" s="86" t="s">
        <v>1639</v>
      </c>
      <c r="AC292" s="89">
        <f>_xlfn.IFNA(VLOOKUP(AB292,ACCESSORIES!F:J,5,FALSE),"N/A")</f>
        <v>22</v>
      </c>
      <c r="AD292" s="87" t="s">
        <v>85</v>
      </c>
      <c r="AE292" s="80" t="s">
        <v>85</v>
      </c>
      <c r="AF292" s="80" t="s">
        <v>85</v>
      </c>
      <c r="AG292" s="80" t="s">
        <v>85</v>
      </c>
      <c r="AH292" s="9" t="str">
        <f>_xlfn.IFNA(VLOOKUP(AG292,ACCESSORIES!F:J,5,FALSE),"N/A")</f>
        <v>N/A</v>
      </c>
      <c r="AI292" s="3" t="s">
        <v>265</v>
      </c>
      <c r="AJ292" s="81" t="s">
        <v>1709</v>
      </c>
      <c r="AK292" s="40">
        <f>_xlfn.IFNA(VLOOKUP(AJ292,ACCESSORIES!F:J,5,FALSE),"N/A")</f>
        <v>2.75</v>
      </c>
      <c r="AL292" s="3">
        <v>78.3</v>
      </c>
      <c r="AM292" s="81">
        <v>16</v>
      </c>
      <c r="AN292" s="81">
        <v>170</v>
      </c>
      <c r="AO292" s="36">
        <v>7</v>
      </c>
      <c r="AP292" s="36">
        <v>21.3</v>
      </c>
      <c r="AQ292" s="36">
        <v>35</v>
      </c>
      <c r="AR292" s="36">
        <v>47</v>
      </c>
      <c r="AS292" s="36">
        <v>206.5</v>
      </c>
      <c r="AT292" s="36">
        <v>197.8</v>
      </c>
      <c r="AU292" s="410">
        <v>103.35</v>
      </c>
      <c r="AV292" s="407">
        <v>31.62</v>
      </c>
      <c r="AW292" s="407">
        <v>39.14</v>
      </c>
      <c r="AX292" s="54">
        <v>0</v>
      </c>
      <c r="AY292" s="3" t="s">
        <v>85</v>
      </c>
      <c r="AZ292" s="98" t="str">
        <f>_xlfn.IFNA(VLOOKUP(AY292,ACCESSORIES!F:J,5,FALSE),"N/A")</f>
        <v>N/A</v>
      </c>
      <c r="BA292" s="3" t="s">
        <v>85</v>
      </c>
      <c r="BB292" s="98" t="str">
        <f>_xlfn.IFNA(VLOOKUP(BA292,ACCESSORIES!F:J,5,FALSE),"N/A")</f>
        <v>N/A</v>
      </c>
      <c r="BC292" s="77">
        <v>30</v>
      </c>
      <c r="BD292" s="56">
        <v>20.236220472440898</v>
      </c>
      <c r="BE292" s="56">
        <v>20.236220472440898</v>
      </c>
      <c r="BF292" s="56">
        <v>10.4330708661417</v>
      </c>
      <c r="BG292" s="378">
        <f t="shared" si="32"/>
        <v>7.001193999999944E-2</v>
      </c>
      <c r="BH292" s="80">
        <v>36</v>
      </c>
      <c r="BI292" s="114" t="s">
        <v>3532</v>
      </c>
      <c r="BJ292" s="50" t="s">
        <v>4050</v>
      </c>
      <c r="BK292" s="29" t="s">
        <v>4066</v>
      </c>
      <c r="BL292" s="29" t="s">
        <v>5521</v>
      </c>
      <c r="BM292" s="29" t="s">
        <v>5522</v>
      </c>
      <c r="BN292" s="29" t="s">
        <v>5523</v>
      </c>
      <c r="BO292" s="81" t="s">
        <v>5524</v>
      </c>
      <c r="BP292" s="81" t="s">
        <v>4275</v>
      </c>
      <c r="BQ292" s="81" t="s">
        <v>4068</v>
      </c>
      <c r="BR292" s="81"/>
      <c r="BS292" s="81"/>
      <c r="BT292" s="81"/>
      <c r="BU292" s="313" t="s">
        <v>6556</v>
      </c>
      <c r="BV292" s="377" t="s">
        <v>8144</v>
      </c>
      <c r="BW292" s="313" t="s">
        <v>6562</v>
      </c>
      <c r="BX292" s="377" t="s">
        <v>8145</v>
      </c>
      <c r="BY292" s="93" t="str">
        <f t="shared" si="33"/>
        <v>MR314, 17x7.5, +25mm Offset, 6x5.5, 106.25mm Centerbore, Gloss Titanium</v>
      </c>
      <c r="BZ292" s="81" t="s">
        <v>3878</v>
      </c>
      <c r="CA292" s="81" t="s">
        <v>3879</v>
      </c>
      <c r="CB292" s="81" t="str">
        <f t="shared" si="34"/>
        <v>STREET (3XX)</v>
      </c>
    </row>
    <row r="293" spans="1:80" s="38" customFormat="1" ht="15" customHeight="1">
      <c r="A293" s="22">
        <f t="shared" si="28"/>
        <v>291</v>
      </c>
      <c r="B293" s="99" t="s">
        <v>84</v>
      </c>
      <c r="C293" s="99" t="s">
        <v>1072</v>
      </c>
      <c r="D293" s="99" t="s">
        <v>2104</v>
      </c>
      <c r="E293" s="91" t="str">
        <f>CONCATENATE(LEFT(D293,5),VLOOKUP(CONCATENATE(N293,"x",O293),'PART NUMBER GUIDE'!$B$9:$C$49,2,FALSE),VLOOKUP(CONCATENATE(P293, V293), 'PART NUMBER GUIDE'!$Q$6:$R$91, 2, FALSE),VLOOKUP(Y293,'PART NUMBER GUIDE'!$J$8:$K$43,2, FALSE),IF(U293="N/A",IF(ABS(S293)&lt;10,"0"&amp;ABS(S293),ABS(S293)),CONCATENATE(LEFT(U293,1),RIGHT(U293,1))), F293, G293)</f>
        <v>MR31478550500</v>
      </c>
      <c r="F293" s="90"/>
      <c r="G293" s="90"/>
      <c r="H293" s="79" t="s">
        <v>2116</v>
      </c>
      <c r="I293" s="318">
        <v>43340</v>
      </c>
      <c r="J293" s="85" t="s">
        <v>1265</v>
      </c>
      <c r="K293" s="342">
        <v>334.84</v>
      </c>
      <c r="L293" s="92">
        <f t="shared" si="29"/>
        <v>334.84</v>
      </c>
      <c r="M293" s="344"/>
      <c r="N293" s="29">
        <v>17</v>
      </c>
      <c r="O293" s="24">
        <v>8.5</v>
      </c>
      <c r="P293" s="99" t="str">
        <f t="shared" si="30"/>
        <v>5x5</v>
      </c>
      <c r="Q293" s="3">
        <v>5</v>
      </c>
      <c r="R293" s="29">
        <v>5</v>
      </c>
      <c r="S293" s="29">
        <v>0</v>
      </c>
      <c r="T293" s="16">
        <v>4.75</v>
      </c>
      <c r="U293" s="100" t="s">
        <v>85</v>
      </c>
      <c r="V293" s="16">
        <v>71.5</v>
      </c>
      <c r="W293" s="8">
        <v>32.549999999999997</v>
      </c>
      <c r="X293" s="51">
        <v>2650</v>
      </c>
      <c r="Y293" s="78" t="s">
        <v>2294</v>
      </c>
      <c r="Z293" s="79" t="s">
        <v>2987</v>
      </c>
      <c r="AA293" s="51" t="str">
        <f t="shared" si="31"/>
        <v>17x8.5, 5x5, 0 OS</v>
      </c>
      <c r="AB293" s="78" t="s">
        <v>1641</v>
      </c>
      <c r="AC293" s="89">
        <f>_xlfn.IFNA(VLOOKUP(AB293,ACCESSORIES!F:J,5,FALSE),"N/A")</f>
        <v>22</v>
      </c>
      <c r="AD293" s="80" t="s">
        <v>85</v>
      </c>
      <c r="AE293" s="80" t="s">
        <v>85</v>
      </c>
      <c r="AF293" s="80" t="s">
        <v>85</v>
      </c>
      <c r="AG293" s="80" t="s">
        <v>85</v>
      </c>
      <c r="AH293" s="9" t="str">
        <f>_xlfn.IFNA(VLOOKUP(AG293,ACCESSORIES!F:J,5,FALSE),"N/A")</f>
        <v>N/A</v>
      </c>
      <c r="AI293" s="78" t="s">
        <v>266</v>
      </c>
      <c r="AJ293" s="3" t="s">
        <v>85</v>
      </c>
      <c r="AK293" s="40" t="str">
        <f>_xlfn.IFNA(VLOOKUP(AJ293,ACCESSORIES!F:J,5,FALSE),"N/A")</f>
        <v>N/A</v>
      </c>
      <c r="AL293" s="3" t="s">
        <v>85</v>
      </c>
      <c r="AM293" s="3">
        <v>16.2</v>
      </c>
      <c r="AN293" s="3">
        <v>166</v>
      </c>
      <c r="AO293" s="36">
        <v>19.2</v>
      </c>
      <c r="AP293" s="36">
        <v>46.6</v>
      </c>
      <c r="AQ293" s="36">
        <v>66.8</v>
      </c>
      <c r="AR293" s="36">
        <v>83.8</v>
      </c>
      <c r="AS293" s="36">
        <v>207</v>
      </c>
      <c r="AT293" s="101">
        <v>205</v>
      </c>
      <c r="AU293" s="409">
        <v>71.5</v>
      </c>
      <c r="AV293" s="407">
        <v>38.54</v>
      </c>
      <c r="AW293" s="407">
        <v>38.54</v>
      </c>
      <c r="AX293" s="54">
        <v>0</v>
      </c>
      <c r="AY293" s="99" t="s">
        <v>85</v>
      </c>
      <c r="AZ293" s="98" t="str">
        <f>_xlfn.IFNA(VLOOKUP(AY293,ACCESSORIES!F:J,5,FALSE),"N/A")</f>
        <v>N/A</v>
      </c>
      <c r="BA293" s="99" t="s">
        <v>85</v>
      </c>
      <c r="BB293" s="98" t="str">
        <f>_xlfn.IFNA(VLOOKUP(BA293,ACCESSORIES!F:J,5,FALSE),"N/A")</f>
        <v>N/A</v>
      </c>
      <c r="BC293" s="77">
        <v>36.049999999999997</v>
      </c>
      <c r="BD293" s="56">
        <v>20.236220472440898</v>
      </c>
      <c r="BE293" s="56">
        <v>20.236220472440898</v>
      </c>
      <c r="BF293" s="56">
        <v>11.417322834645701</v>
      </c>
      <c r="BG293" s="378">
        <f t="shared" si="32"/>
        <v>7.6616839999999839E-2</v>
      </c>
      <c r="BH293" s="80">
        <v>36</v>
      </c>
      <c r="BI293" s="114" t="s">
        <v>3532</v>
      </c>
      <c r="BJ293" s="50" t="s">
        <v>4050</v>
      </c>
      <c r="BK293" s="29" t="s">
        <v>4066</v>
      </c>
      <c r="BL293" s="29" t="s">
        <v>5521</v>
      </c>
      <c r="BM293" s="29" t="s">
        <v>5522</v>
      </c>
      <c r="BN293" s="29" t="s">
        <v>5523</v>
      </c>
      <c r="BO293" s="81" t="s">
        <v>5524</v>
      </c>
      <c r="BP293" s="81" t="s">
        <v>4275</v>
      </c>
      <c r="BQ293" s="81" t="s">
        <v>4068</v>
      </c>
      <c r="BR293" s="81"/>
      <c r="BS293" s="81"/>
      <c r="BT293" s="81"/>
      <c r="BU293" s="313" t="s">
        <v>6567</v>
      </c>
      <c r="BV293" s="377" t="s">
        <v>8411</v>
      </c>
      <c r="BW293" s="313" t="s">
        <v>6571</v>
      </c>
      <c r="BX293" s="377" t="s">
        <v>8412</v>
      </c>
      <c r="BY293" s="93" t="str">
        <f t="shared" si="33"/>
        <v>MR314, 17x8.5, 0mm Offset, 5x5, 71.5mm Centerbore, Matte Black</v>
      </c>
      <c r="BZ293" s="81" t="s">
        <v>3878</v>
      </c>
      <c r="CA293" s="81" t="s">
        <v>3879</v>
      </c>
      <c r="CB293" s="81" t="str">
        <f t="shared" si="34"/>
        <v>STREET (3XX)</v>
      </c>
    </row>
    <row r="294" spans="1:80" s="38" customFormat="1" ht="15" customHeight="1">
      <c r="A294" s="22">
        <f t="shared" si="28"/>
        <v>292</v>
      </c>
      <c r="B294" s="99" t="s">
        <v>84</v>
      </c>
      <c r="C294" s="99" t="s">
        <v>1072</v>
      </c>
      <c r="D294" s="99" t="s">
        <v>2104</v>
      </c>
      <c r="E294" s="91" t="str">
        <f>CONCATENATE(LEFT(D294,5),VLOOKUP(CONCATENATE(N294,"x",O294),'PART NUMBER GUIDE'!$B$9:$C$49,2,FALSE),VLOOKUP(CONCATENATE(P294, V294), 'PART NUMBER GUIDE'!$Q$6:$R$91, 2, FALSE),VLOOKUP(Y294,'PART NUMBER GUIDE'!$J$8:$K$43,2, FALSE),IF(U294="N/A",IF(ABS(S294)&lt;10,"0"&amp;ABS(S294),ABS(S294)),CONCATENATE(LEFT(U294,1),RIGHT(U294,1))), F294, G294)</f>
        <v>MR31478550800</v>
      </c>
      <c r="F294" s="90"/>
      <c r="G294" s="90"/>
      <c r="H294" s="79" t="s">
        <v>2648</v>
      </c>
      <c r="I294" s="318">
        <v>43340</v>
      </c>
      <c r="J294" s="85" t="s">
        <v>1265</v>
      </c>
      <c r="K294" s="342">
        <v>334.84</v>
      </c>
      <c r="L294" s="92">
        <f t="shared" si="29"/>
        <v>334.84</v>
      </c>
      <c r="M294" s="344"/>
      <c r="N294" s="29">
        <v>17</v>
      </c>
      <c r="O294" s="24">
        <v>8.5</v>
      </c>
      <c r="P294" s="99" t="str">
        <f t="shared" si="30"/>
        <v>5x5</v>
      </c>
      <c r="Q294" s="3">
        <v>5</v>
      </c>
      <c r="R294" s="29">
        <v>5</v>
      </c>
      <c r="S294" s="29">
        <v>0</v>
      </c>
      <c r="T294" s="16">
        <v>4.75</v>
      </c>
      <c r="U294" s="100" t="s">
        <v>85</v>
      </c>
      <c r="V294" s="16">
        <v>71.5</v>
      </c>
      <c r="W294" s="8">
        <v>32.32</v>
      </c>
      <c r="X294" s="51">
        <v>2650</v>
      </c>
      <c r="Y294" s="78" t="s">
        <v>2646</v>
      </c>
      <c r="Z294" s="78" t="s">
        <v>2992</v>
      </c>
      <c r="AA294" s="51" t="str">
        <f t="shared" si="31"/>
        <v>17x8.5, 5x5, 0 OS</v>
      </c>
      <c r="AB294" s="78" t="s">
        <v>1641</v>
      </c>
      <c r="AC294" s="89">
        <f>_xlfn.IFNA(VLOOKUP(AB294,ACCESSORIES!F:J,5,FALSE),"N/A")</f>
        <v>22</v>
      </c>
      <c r="AD294" s="80" t="s">
        <v>85</v>
      </c>
      <c r="AE294" s="80" t="s">
        <v>85</v>
      </c>
      <c r="AF294" s="80" t="s">
        <v>85</v>
      </c>
      <c r="AG294" s="80" t="s">
        <v>85</v>
      </c>
      <c r="AH294" s="9" t="str">
        <f>_xlfn.IFNA(VLOOKUP(AG294,ACCESSORIES!F:J,5,FALSE),"N/A")</f>
        <v>N/A</v>
      </c>
      <c r="AI294" s="78" t="s">
        <v>266</v>
      </c>
      <c r="AJ294" s="3" t="s">
        <v>85</v>
      </c>
      <c r="AK294" s="40" t="str">
        <f>_xlfn.IFNA(VLOOKUP(AJ294,ACCESSORIES!F:J,5,FALSE),"N/A")</f>
        <v>N/A</v>
      </c>
      <c r="AL294" s="3" t="s">
        <v>85</v>
      </c>
      <c r="AM294" s="3">
        <v>16.2</v>
      </c>
      <c r="AN294" s="3">
        <v>166</v>
      </c>
      <c r="AO294" s="36">
        <v>19.2</v>
      </c>
      <c r="AP294" s="36">
        <v>45.6</v>
      </c>
      <c r="AQ294" s="36">
        <v>66.8</v>
      </c>
      <c r="AR294" s="36">
        <v>83.8</v>
      </c>
      <c r="AS294" s="36">
        <v>207</v>
      </c>
      <c r="AT294" s="101">
        <v>205</v>
      </c>
      <c r="AU294" s="409">
        <v>71.5</v>
      </c>
      <c r="AV294" s="407">
        <v>38.54</v>
      </c>
      <c r="AW294" s="407">
        <v>38.54</v>
      </c>
      <c r="AX294" s="54">
        <v>0</v>
      </c>
      <c r="AY294" s="99" t="s">
        <v>85</v>
      </c>
      <c r="AZ294" s="98" t="str">
        <f>_xlfn.IFNA(VLOOKUP(AY294,ACCESSORIES!F:J,5,FALSE),"N/A")</f>
        <v>N/A</v>
      </c>
      <c r="BA294" s="99" t="s">
        <v>85</v>
      </c>
      <c r="BB294" s="98" t="str">
        <f>_xlfn.IFNA(VLOOKUP(BA294,ACCESSORIES!F:J,5,FALSE),"N/A")</f>
        <v>N/A</v>
      </c>
      <c r="BC294" s="77">
        <v>37.700000000000003</v>
      </c>
      <c r="BD294" s="56">
        <v>20.236220472440898</v>
      </c>
      <c r="BE294" s="56">
        <v>20.236220472440898</v>
      </c>
      <c r="BF294" s="56">
        <v>11.417322834645701</v>
      </c>
      <c r="BG294" s="378">
        <f t="shared" si="32"/>
        <v>7.6616839999999839E-2</v>
      </c>
      <c r="BH294" s="80">
        <v>36</v>
      </c>
      <c r="BI294" s="114" t="s">
        <v>3532</v>
      </c>
      <c r="BJ294" s="50" t="s">
        <v>4050</v>
      </c>
      <c r="BK294" s="29" t="s">
        <v>4066</v>
      </c>
      <c r="BL294" s="29" t="s">
        <v>5521</v>
      </c>
      <c r="BM294" s="29" t="s">
        <v>5522</v>
      </c>
      <c r="BN294" s="29" t="s">
        <v>5523</v>
      </c>
      <c r="BO294" s="81" t="s">
        <v>5524</v>
      </c>
      <c r="BP294" s="81" t="s">
        <v>4275</v>
      </c>
      <c r="BQ294" s="81" t="s">
        <v>4068</v>
      </c>
      <c r="BR294" s="81"/>
      <c r="BS294" s="81"/>
      <c r="BT294" s="81"/>
      <c r="BU294" s="313" t="s">
        <v>6555</v>
      </c>
      <c r="BV294" s="377" t="s">
        <v>8359</v>
      </c>
      <c r="BW294" s="313" t="s">
        <v>6559</v>
      </c>
      <c r="BX294" s="377" t="s">
        <v>8360</v>
      </c>
      <c r="BY294" s="93" t="str">
        <f t="shared" si="33"/>
        <v>MR314, 17x8.5, 0mm Offset, 5x5, 71.5mm Centerbore, Gloss Titanium</v>
      </c>
      <c r="BZ294" s="81" t="s">
        <v>3878</v>
      </c>
      <c r="CA294" s="81" t="s">
        <v>3879</v>
      </c>
      <c r="CB294" s="81" t="str">
        <f t="shared" si="34"/>
        <v>STREET (3XX)</v>
      </c>
    </row>
    <row r="295" spans="1:80" s="38" customFormat="1" ht="15" customHeight="1">
      <c r="A295" s="22">
        <f t="shared" si="28"/>
        <v>293</v>
      </c>
      <c r="B295" s="99" t="s">
        <v>84</v>
      </c>
      <c r="C295" s="99" t="s">
        <v>1072</v>
      </c>
      <c r="D295" s="99" t="s">
        <v>2104</v>
      </c>
      <c r="E295" s="91" t="str">
        <f>CONCATENATE(LEFT(D295,5),VLOOKUP(CONCATENATE(N295,"x",O295),'PART NUMBER GUIDE'!$B$9:$C$49,2,FALSE),VLOOKUP(CONCATENATE(P295, V295), 'PART NUMBER GUIDE'!$Q$6:$R$91, 2, FALSE),VLOOKUP(Y295,'PART NUMBER GUIDE'!$J$8:$K$43,2, FALSE),IF(U295="N/A",IF(ABS(S295)&lt;10,"0"&amp;ABS(S295),ABS(S295)),CONCATENATE(LEFT(U295,1),RIGHT(U295,1))), F295, G295)</f>
        <v>MR31478558500</v>
      </c>
      <c r="F295" s="90"/>
      <c r="G295" s="90"/>
      <c r="H295" s="79" t="s">
        <v>2117</v>
      </c>
      <c r="I295" s="318">
        <v>43340</v>
      </c>
      <c r="J295" s="85" t="s">
        <v>1265</v>
      </c>
      <c r="K295" s="342">
        <v>334.84</v>
      </c>
      <c r="L295" s="92">
        <f t="shared" si="29"/>
        <v>334.84</v>
      </c>
      <c r="M295" s="344"/>
      <c r="N295" s="29">
        <v>17</v>
      </c>
      <c r="O295" s="24">
        <v>8.5</v>
      </c>
      <c r="P295" s="99" t="str">
        <f t="shared" si="30"/>
        <v>5x150</v>
      </c>
      <c r="Q295" s="3">
        <v>5</v>
      </c>
      <c r="R295" s="29">
        <v>150</v>
      </c>
      <c r="S295" s="29">
        <v>0</v>
      </c>
      <c r="T295" s="16">
        <v>4.75</v>
      </c>
      <c r="U295" s="100" t="s">
        <v>85</v>
      </c>
      <c r="V295" s="16">
        <v>110.5</v>
      </c>
      <c r="W295" s="8">
        <v>32.29</v>
      </c>
      <c r="X295" s="51">
        <v>2650</v>
      </c>
      <c r="Y295" s="78" t="s">
        <v>2294</v>
      </c>
      <c r="Z295" s="79" t="s">
        <v>2987</v>
      </c>
      <c r="AA295" s="51" t="str">
        <f t="shared" si="31"/>
        <v>17x8.5, 5x150, 0 OS</v>
      </c>
      <c r="AB295" s="78" t="s">
        <v>1639</v>
      </c>
      <c r="AC295" s="89">
        <f>_xlfn.IFNA(VLOOKUP(AB295,ACCESSORIES!F:J,5,FALSE),"N/A")</f>
        <v>22</v>
      </c>
      <c r="AD295" s="80" t="s">
        <v>85</v>
      </c>
      <c r="AE295" s="80" t="s">
        <v>85</v>
      </c>
      <c r="AF295" s="80" t="s">
        <v>85</v>
      </c>
      <c r="AG295" s="80" t="s">
        <v>85</v>
      </c>
      <c r="AH295" s="9" t="str">
        <f>_xlfn.IFNA(VLOOKUP(AG295,ACCESSORIES!F:J,5,FALSE),"N/A")</f>
        <v>N/A</v>
      </c>
      <c r="AI295" s="78" t="s">
        <v>266</v>
      </c>
      <c r="AJ295" s="3" t="s">
        <v>85</v>
      </c>
      <c r="AK295" s="40" t="str">
        <f>_xlfn.IFNA(VLOOKUP(AJ295,ACCESSORIES!F:J,5,FALSE),"N/A")</f>
        <v>N/A</v>
      </c>
      <c r="AL295" s="3" t="s">
        <v>85</v>
      </c>
      <c r="AM295" s="3">
        <v>16.2</v>
      </c>
      <c r="AN295" s="3">
        <v>180</v>
      </c>
      <c r="AO295" s="36">
        <v>0</v>
      </c>
      <c r="AP295" s="36">
        <v>27.4</v>
      </c>
      <c r="AQ295" s="36">
        <v>66.599999999999994</v>
      </c>
      <c r="AR295" s="36">
        <v>83.8</v>
      </c>
      <c r="AS295" s="36">
        <v>207</v>
      </c>
      <c r="AT295" s="101">
        <v>205</v>
      </c>
      <c r="AU295" s="409">
        <v>103.36</v>
      </c>
      <c r="AV295" s="407">
        <v>32.630000000000003</v>
      </c>
      <c r="AW295" s="407">
        <v>40.64</v>
      </c>
      <c r="AX295" s="54">
        <v>0</v>
      </c>
      <c r="AY295" s="99" t="s">
        <v>85</v>
      </c>
      <c r="AZ295" s="98" t="str">
        <f>_xlfn.IFNA(VLOOKUP(AY295,ACCESSORIES!F:J,5,FALSE),"N/A")</f>
        <v>N/A</v>
      </c>
      <c r="BA295" s="99" t="s">
        <v>85</v>
      </c>
      <c r="BB295" s="98" t="str">
        <f>_xlfn.IFNA(VLOOKUP(BA295,ACCESSORIES!F:J,5,FALSE),"N/A")</f>
        <v>N/A</v>
      </c>
      <c r="BC295" s="77">
        <v>37.630000000000003</v>
      </c>
      <c r="BD295" s="56">
        <v>20.236220472440898</v>
      </c>
      <c r="BE295" s="56">
        <v>20.236220472440898</v>
      </c>
      <c r="BF295" s="56">
        <v>11.417322834645701</v>
      </c>
      <c r="BG295" s="378">
        <f t="shared" si="32"/>
        <v>7.6616839999999839E-2</v>
      </c>
      <c r="BH295" s="80">
        <v>36</v>
      </c>
      <c r="BI295" s="114" t="s">
        <v>3532</v>
      </c>
      <c r="BJ295" s="50" t="s">
        <v>4050</v>
      </c>
      <c r="BK295" s="29" t="s">
        <v>4066</v>
      </c>
      <c r="BL295" s="29" t="s">
        <v>5521</v>
      </c>
      <c r="BM295" s="29" t="s">
        <v>5522</v>
      </c>
      <c r="BN295" s="29" t="s">
        <v>5523</v>
      </c>
      <c r="BO295" s="81" t="s">
        <v>5524</v>
      </c>
      <c r="BP295" s="81" t="s">
        <v>4275</v>
      </c>
      <c r="BQ295" s="81" t="s">
        <v>4068</v>
      </c>
      <c r="BR295" s="81"/>
      <c r="BS295" s="81"/>
      <c r="BT295" s="81"/>
      <c r="BU295" s="313" t="s">
        <v>6567</v>
      </c>
      <c r="BV295" s="377" t="s">
        <v>8411</v>
      </c>
      <c r="BW295" s="313" t="s">
        <v>6571</v>
      </c>
      <c r="BX295" s="377" t="s">
        <v>8412</v>
      </c>
      <c r="BY295" s="93" t="str">
        <f t="shared" si="33"/>
        <v>MR314, 17x8.5, 0mm Offset, 5x150, 110.5mm Centerbore, Matte Black</v>
      </c>
      <c r="BZ295" s="81" t="s">
        <v>3878</v>
      </c>
      <c r="CA295" s="81" t="s">
        <v>3879</v>
      </c>
      <c r="CB295" s="81" t="str">
        <f t="shared" si="34"/>
        <v>STREET (3XX)</v>
      </c>
    </row>
    <row r="296" spans="1:80" s="38" customFormat="1" ht="15" customHeight="1">
      <c r="A296" s="22">
        <f t="shared" si="28"/>
        <v>294</v>
      </c>
      <c r="B296" s="99" t="s">
        <v>84</v>
      </c>
      <c r="C296" s="99" t="s">
        <v>1072</v>
      </c>
      <c r="D296" s="99" t="s">
        <v>2104</v>
      </c>
      <c r="E296" s="91" t="str">
        <f>CONCATENATE(LEFT(D296,5),VLOOKUP(CONCATENATE(N296,"x",O296),'PART NUMBER GUIDE'!$B$9:$C$49,2,FALSE),VLOOKUP(CONCATENATE(P296, V296), 'PART NUMBER GUIDE'!$Q$6:$R$91, 2, FALSE),VLOOKUP(Y296,'PART NUMBER GUIDE'!$J$8:$K$43,2, FALSE),IF(U296="N/A",IF(ABS(S296)&lt;10,"0"&amp;ABS(S296),ABS(S296)),CONCATENATE(LEFT(U296,1),RIGHT(U296,1))), F296, G296)</f>
        <v>MR31478558800</v>
      </c>
      <c r="F296" s="90"/>
      <c r="G296" s="90"/>
      <c r="H296" s="79" t="s">
        <v>2649</v>
      </c>
      <c r="I296" s="318">
        <v>43340</v>
      </c>
      <c r="J296" s="85" t="s">
        <v>1265</v>
      </c>
      <c r="K296" s="342">
        <v>334.84</v>
      </c>
      <c r="L296" s="92">
        <f t="shared" si="29"/>
        <v>334.84</v>
      </c>
      <c r="M296" s="344"/>
      <c r="N296" s="29">
        <v>17</v>
      </c>
      <c r="O296" s="24">
        <v>8.5</v>
      </c>
      <c r="P296" s="99" t="str">
        <f t="shared" si="30"/>
        <v>5x150</v>
      </c>
      <c r="Q296" s="3">
        <v>5</v>
      </c>
      <c r="R296" s="29">
        <v>150</v>
      </c>
      <c r="S296" s="29">
        <v>0</v>
      </c>
      <c r="T296" s="16">
        <v>4.75</v>
      </c>
      <c r="U296" s="100" t="s">
        <v>85</v>
      </c>
      <c r="V296" s="16">
        <v>110.5</v>
      </c>
      <c r="W296" s="8">
        <v>32.44</v>
      </c>
      <c r="X296" s="51">
        <v>2650</v>
      </c>
      <c r="Y296" s="78" t="s">
        <v>2646</v>
      </c>
      <c r="Z296" s="78" t="s">
        <v>2992</v>
      </c>
      <c r="AA296" s="51" t="str">
        <f t="shared" si="31"/>
        <v>17x8.5, 5x150, 0 OS</v>
      </c>
      <c r="AB296" s="78" t="s">
        <v>1639</v>
      </c>
      <c r="AC296" s="89">
        <f>_xlfn.IFNA(VLOOKUP(AB296,ACCESSORIES!F:J,5,FALSE),"N/A")</f>
        <v>22</v>
      </c>
      <c r="AD296" s="80" t="s">
        <v>85</v>
      </c>
      <c r="AE296" s="80" t="s">
        <v>85</v>
      </c>
      <c r="AF296" s="80" t="s">
        <v>85</v>
      </c>
      <c r="AG296" s="80" t="s">
        <v>85</v>
      </c>
      <c r="AH296" s="9" t="str">
        <f>_xlfn.IFNA(VLOOKUP(AG296,ACCESSORIES!F:J,5,FALSE),"N/A")</f>
        <v>N/A</v>
      </c>
      <c r="AI296" s="78" t="s">
        <v>266</v>
      </c>
      <c r="AJ296" s="3" t="s">
        <v>85</v>
      </c>
      <c r="AK296" s="40" t="str">
        <f>_xlfn.IFNA(VLOOKUP(AJ296,ACCESSORIES!F:J,5,FALSE),"N/A")</f>
        <v>N/A</v>
      </c>
      <c r="AL296" s="3" t="s">
        <v>85</v>
      </c>
      <c r="AM296" s="3">
        <v>16.2</v>
      </c>
      <c r="AN296" s="3">
        <v>180</v>
      </c>
      <c r="AO296" s="36">
        <v>0</v>
      </c>
      <c r="AP296" s="36">
        <v>27.4</v>
      </c>
      <c r="AQ296" s="36">
        <v>66.599999999999994</v>
      </c>
      <c r="AR296" s="36">
        <v>83.8</v>
      </c>
      <c r="AS296" s="36">
        <v>207</v>
      </c>
      <c r="AT296" s="101">
        <v>205</v>
      </c>
      <c r="AU296" s="409">
        <v>103.36</v>
      </c>
      <c r="AV296" s="407">
        <v>32.630000000000003</v>
      </c>
      <c r="AW296" s="407">
        <v>40.64</v>
      </c>
      <c r="AX296" s="54">
        <v>0</v>
      </c>
      <c r="AY296" s="99" t="s">
        <v>85</v>
      </c>
      <c r="AZ296" s="98" t="str">
        <f>_xlfn.IFNA(VLOOKUP(AY296,ACCESSORIES!F:J,5,FALSE),"N/A")</f>
        <v>N/A</v>
      </c>
      <c r="BA296" s="99" t="s">
        <v>85</v>
      </c>
      <c r="BB296" s="98" t="str">
        <f>_xlfn.IFNA(VLOOKUP(BA296,ACCESSORIES!F:J,5,FALSE),"N/A")</f>
        <v>N/A</v>
      </c>
      <c r="BC296" s="77">
        <v>37.799999999999997</v>
      </c>
      <c r="BD296" s="56">
        <v>20.236220472440898</v>
      </c>
      <c r="BE296" s="56">
        <v>20.236220472440898</v>
      </c>
      <c r="BF296" s="56">
        <v>11.417322834645701</v>
      </c>
      <c r="BG296" s="378">
        <f t="shared" si="32"/>
        <v>7.6616839999999839E-2</v>
      </c>
      <c r="BH296" s="80">
        <v>36</v>
      </c>
      <c r="BI296" s="114" t="s">
        <v>3532</v>
      </c>
      <c r="BJ296" s="50" t="s">
        <v>4050</v>
      </c>
      <c r="BK296" s="29" t="s">
        <v>4066</v>
      </c>
      <c r="BL296" s="29" t="s">
        <v>5521</v>
      </c>
      <c r="BM296" s="29" t="s">
        <v>5522</v>
      </c>
      <c r="BN296" s="29" t="s">
        <v>5523</v>
      </c>
      <c r="BO296" s="81" t="s">
        <v>5524</v>
      </c>
      <c r="BP296" s="81" t="s">
        <v>4275</v>
      </c>
      <c r="BQ296" s="81" t="s">
        <v>4068</v>
      </c>
      <c r="BR296" s="81"/>
      <c r="BS296" s="81"/>
      <c r="BT296" s="81"/>
      <c r="BU296" s="313" t="s">
        <v>6555</v>
      </c>
      <c r="BV296" s="377" t="s">
        <v>8359</v>
      </c>
      <c r="BW296" s="313" t="s">
        <v>6559</v>
      </c>
      <c r="BX296" s="377" t="s">
        <v>8360</v>
      </c>
      <c r="BY296" s="93" t="str">
        <f t="shared" si="33"/>
        <v>MR314, 17x8.5, 0mm Offset, 5x150, 110.5mm Centerbore, Gloss Titanium</v>
      </c>
      <c r="BZ296" s="81" t="s">
        <v>3878</v>
      </c>
      <c r="CA296" s="81" t="s">
        <v>3879</v>
      </c>
      <c r="CB296" s="81" t="str">
        <f t="shared" si="34"/>
        <v>STREET (3XX)</v>
      </c>
    </row>
    <row r="297" spans="1:80" s="38" customFormat="1" ht="15" customHeight="1">
      <c r="A297" s="22">
        <f t="shared" si="28"/>
        <v>295</v>
      </c>
      <c r="B297" s="99" t="s">
        <v>84</v>
      </c>
      <c r="C297" s="99" t="s">
        <v>1072</v>
      </c>
      <c r="D297" s="99" t="s">
        <v>2104</v>
      </c>
      <c r="E297" s="91" t="str">
        <f>CONCATENATE(LEFT(D297,5),VLOOKUP(CONCATENATE(N297,"x",O297),'PART NUMBER GUIDE'!$B$9:$C$49,2,FALSE),VLOOKUP(CONCATENATE(P297, V297), 'PART NUMBER GUIDE'!$Q$6:$R$91, 2, FALSE),VLOOKUP(Y297,'PART NUMBER GUIDE'!$J$8:$K$43,2, FALSE),IF(U297="N/A",IF(ABS(S297)&lt;10,"0"&amp;ABS(S297),ABS(S297)),CONCATENATE(LEFT(U297,1),RIGHT(U297,1))), F297, G297)</f>
        <v>MR31478516500</v>
      </c>
      <c r="F297" s="90"/>
      <c r="G297" s="90"/>
      <c r="H297" s="79" t="s">
        <v>2119</v>
      </c>
      <c r="I297" s="318">
        <v>43340</v>
      </c>
      <c r="J297" s="85" t="s">
        <v>1265</v>
      </c>
      <c r="K297" s="342">
        <v>334.84</v>
      </c>
      <c r="L297" s="92">
        <f t="shared" si="29"/>
        <v>334.84</v>
      </c>
      <c r="M297" s="344"/>
      <c r="N297" s="29">
        <v>17</v>
      </c>
      <c r="O297" s="24">
        <v>8.5</v>
      </c>
      <c r="P297" s="99" t="str">
        <f t="shared" si="30"/>
        <v>6x135</v>
      </c>
      <c r="Q297" s="3">
        <v>6</v>
      </c>
      <c r="R297" s="29">
        <v>135</v>
      </c>
      <c r="S297" s="29">
        <v>0</v>
      </c>
      <c r="T297" s="16">
        <v>4.75</v>
      </c>
      <c r="U297" s="100" t="s">
        <v>85</v>
      </c>
      <c r="V297" s="16">
        <v>87</v>
      </c>
      <c r="W297" s="8">
        <v>33.28</v>
      </c>
      <c r="X297" s="51">
        <v>2650</v>
      </c>
      <c r="Y297" s="78" t="s">
        <v>2294</v>
      </c>
      <c r="Z297" s="79" t="s">
        <v>2987</v>
      </c>
      <c r="AA297" s="51" t="str">
        <f t="shared" si="31"/>
        <v>17x8.5, 6x135, 0 OS</v>
      </c>
      <c r="AB297" s="78" t="s">
        <v>1641</v>
      </c>
      <c r="AC297" s="89">
        <f>_xlfn.IFNA(VLOOKUP(AB297,ACCESSORIES!F:J,5,FALSE),"N/A")</f>
        <v>22</v>
      </c>
      <c r="AD297" s="80" t="s">
        <v>85</v>
      </c>
      <c r="AE297" s="80" t="s">
        <v>85</v>
      </c>
      <c r="AF297" s="80" t="s">
        <v>85</v>
      </c>
      <c r="AG297" s="80" t="s">
        <v>85</v>
      </c>
      <c r="AH297" s="9" t="str">
        <f>_xlfn.IFNA(VLOOKUP(AG297,ACCESSORIES!F:J,5,FALSE),"N/A")</f>
        <v>N/A</v>
      </c>
      <c r="AI297" s="78" t="s">
        <v>266</v>
      </c>
      <c r="AJ297" s="3" t="s">
        <v>85</v>
      </c>
      <c r="AK297" s="40" t="str">
        <f>_xlfn.IFNA(VLOOKUP(AJ297,ACCESSORIES!F:J,5,FALSE),"N/A")</f>
        <v>N/A</v>
      </c>
      <c r="AL297" s="3" t="s">
        <v>85</v>
      </c>
      <c r="AM297" s="3">
        <v>16.2</v>
      </c>
      <c r="AN297" s="3">
        <v>170</v>
      </c>
      <c r="AO297" s="36">
        <v>10.7</v>
      </c>
      <c r="AP297" s="36">
        <v>32.1</v>
      </c>
      <c r="AQ297" s="36">
        <v>66.5</v>
      </c>
      <c r="AR297" s="36">
        <v>83.8</v>
      </c>
      <c r="AS297" s="36">
        <v>207</v>
      </c>
      <c r="AT297" s="101">
        <v>205</v>
      </c>
      <c r="AU297" s="409">
        <v>82.6</v>
      </c>
      <c r="AV297" s="407">
        <v>31.63</v>
      </c>
      <c r="AW297" s="407">
        <v>39.94</v>
      </c>
      <c r="AX297" s="54">
        <v>0</v>
      </c>
      <c r="AY297" s="99" t="s">
        <v>85</v>
      </c>
      <c r="AZ297" s="98" t="str">
        <f>_xlfn.IFNA(VLOOKUP(AY297,ACCESSORIES!F:J,5,FALSE),"N/A")</f>
        <v>N/A</v>
      </c>
      <c r="BA297" s="99" t="s">
        <v>85</v>
      </c>
      <c r="BB297" s="98" t="str">
        <f>_xlfn.IFNA(VLOOKUP(BA297,ACCESSORIES!F:J,5,FALSE),"N/A")</f>
        <v>N/A</v>
      </c>
      <c r="BC297" s="77">
        <v>38.92</v>
      </c>
      <c r="BD297" s="56">
        <v>20.236220472440898</v>
      </c>
      <c r="BE297" s="56">
        <v>20.236220472440898</v>
      </c>
      <c r="BF297" s="56">
        <v>11.417322834645701</v>
      </c>
      <c r="BG297" s="378">
        <f t="shared" si="32"/>
        <v>7.6616839999999839E-2</v>
      </c>
      <c r="BH297" s="80">
        <v>36</v>
      </c>
      <c r="BI297" s="114" t="s">
        <v>3532</v>
      </c>
      <c r="BJ297" s="50" t="s">
        <v>4050</v>
      </c>
      <c r="BK297" s="29" t="s">
        <v>4066</v>
      </c>
      <c r="BL297" s="29" t="s">
        <v>5521</v>
      </c>
      <c r="BM297" s="29" t="s">
        <v>5522</v>
      </c>
      <c r="BN297" s="29" t="s">
        <v>5523</v>
      </c>
      <c r="BO297" s="81" t="s">
        <v>5524</v>
      </c>
      <c r="BP297" s="81" t="s">
        <v>4275</v>
      </c>
      <c r="BQ297" s="81" t="s">
        <v>4068</v>
      </c>
      <c r="BR297" s="81"/>
      <c r="BS297" s="81"/>
      <c r="BT297" s="81"/>
      <c r="BU297" s="313" t="s">
        <v>6568</v>
      </c>
      <c r="BV297" s="377" t="s">
        <v>8509</v>
      </c>
      <c r="BW297" s="313" t="s">
        <v>6574</v>
      </c>
      <c r="BX297" s="377" t="s">
        <v>8508</v>
      </c>
      <c r="BY297" s="93" t="str">
        <f t="shared" si="33"/>
        <v>MR314, 17x8.5, 0mm Offset, 6x135, 87mm Centerbore, Matte Black</v>
      </c>
      <c r="BZ297" s="81" t="s">
        <v>3878</v>
      </c>
      <c r="CA297" s="81" t="s">
        <v>3879</v>
      </c>
      <c r="CB297" s="81" t="str">
        <f t="shared" si="34"/>
        <v>STREET (3XX)</v>
      </c>
    </row>
    <row r="298" spans="1:80" s="38" customFormat="1" ht="15" customHeight="1">
      <c r="A298" s="22">
        <f t="shared" si="28"/>
        <v>296</v>
      </c>
      <c r="B298" s="99" t="s">
        <v>84</v>
      </c>
      <c r="C298" s="99" t="s">
        <v>1072</v>
      </c>
      <c r="D298" s="99" t="s">
        <v>2104</v>
      </c>
      <c r="E298" s="91" t="str">
        <f>CONCATENATE(LEFT(D298,5),VLOOKUP(CONCATENATE(N298,"x",O298),'PART NUMBER GUIDE'!$B$9:$C$49,2,FALSE),VLOOKUP(CONCATENATE(P298, V298), 'PART NUMBER GUIDE'!$Q$6:$R$91, 2, FALSE),VLOOKUP(Y298,'PART NUMBER GUIDE'!$J$8:$K$43,2, FALSE),IF(U298="N/A",IF(ABS(S298)&lt;10,"0"&amp;ABS(S298),ABS(S298)),CONCATENATE(LEFT(U298,1),RIGHT(U298,1))), F298, G298)</f>
        <v>MR31478560500</v>
      </c>
      <c r="F298" s="90"/>
      <c r="G298" s="90"/>
      <c r="H298" s="79" t="s">
        <v>2120</v>
      </c>
      <c r="I298" s="318">
        <v>43340</v>
      </c>
      <c r="J298" s="85" t="s">
        <v>1265</v>
      </c>
      <c r="K298" s="342">
        <v>334.84</v>
      </c>
      <c r="L298" s="92">
        <f t="shared" si="29"/>
        <v>334.84</v>
      </c>
      <c r="M298" s="344"/>
      <c r="N298" s="29">
        <v>17</v>
      </c>
      <c r="O298" s="24">
        <v>8.5</v>
      </c>
      <c r="P298" s="99" t="str">
        <f t="shared" si="30"/>
        <v>6x5.5</v>
      </c>
      <c r="Q298" s="3">
        <v>6</v>
      </c>
      <c r="R298" s="29">
        <v>5.5</v>
      </c>
      <c r="S298" s="29">
        <v>0</v>
      </c>
      <c r="T298" s="16">
        <v>4.75</v>
      </c>
      <c r="U298" s="100" t="s">
        <v>85</v>
      </c>
      <c r="V298" s="16">
        <v>106.25</v>
      </c>
      <c r="W298" s="8">
        <v>32.729999999999997</v>
      </c>
      <c r="X298" s="51">
        <v>2650</v>
      </c>
      <c r="Y298" s="78" t="s">
        <v>2294</v>
      </c>
      <c r="Z298" s="79" t="s">
        <v>2987</v>
      </c>
      <c r="AA298" s="51" t="str">
        <f t="shared" si="31"/>
        <v>17x8.5, 6x5.5, 0 OS</v>
      </c>
      <c r="AB298" s="78" t="s">
        <v>1639</v>
      </c>
      <c r="AC298" s="89">
        <f>_xlfn.IFNA(VLOOKUP(AB298,ACCESSORIES!F:J,5,FALSE),"N/A")</f>
        <v>22</v>
      </c>
      <c r="AD298" s="80" t="s">
        <v>85</v>
      </c>
      <c r="AE298" s="80" t="s">
        <v>85</v>
      </c>
      <c r="AF298" s="80" t="s">
        <v>85</v>
      </c>
      <c r="AG298" s="80" t="s">
        <v>85</v>
      </c>
      <c r="AH298" s="9" t="str">
        <f>_xlfn.IFNA(VLOOKUP(AG298,ACCESSORIES!F:J,5,FALSE),"N/A")</f>
        <v>N/A</v>
      </c>
      <c r="AI298" s="3" t="s">
        <v>265</v>
      </c>
      <c r="AJ298" s="81" t="s">
        <v>1709</v>
      </c>
      <c r="AK298" s="40">
        <f>_xlfn.IFNA(VLOOKUP(AJ298,ACCESSORIES!F:J,5,FALSE),"N/A")</f>
        <v>2.75</v>
      </c>
      <c r="AL298" s="3">
        <v>78.3</v>
      </c>
      <c r="AM298" s="3">
        <v>16.2</v>
      </c>
      <c r="AN298" s="3">
        <v>170</v>
      </c>
      <c r="AO298" s="36">
        <v>10.7</v>
      </c>
      <c r="AP298" s="36">
        <v>32.1</v>
      </c>
      <c r="AQ298" s="36">
        <v>66.5</v>
      </c>
      <c r="AR298" s="36">
        <v>83.8</v>
      </c>
      <c r="AS298" s="36">
        <v>207</v>
      </c>
      <c r="AT298" s="101">
        <v>205</v>
      </c>
      <c r="AU298" s="409">
        <v>103.36</v>
      </c>
      <c r="AV298" s="407">
        <v>31.66</v>
      </c>
      <c r="AW298" s="407">
        <v>39.94</v>
      </c>
      <c r="AX298" s="54">
        <v>0</v>
      </c>
      <c r="AY298" s="99" t="s">
        <v>85</v>
      </c>
      <c r="AZ298" s="98" t="str">
        <f>_xlfn.IFNA(VLOOKUP(AY298,ACCESSORIES!F:J,5,FALSE),"N/A")</f>
        <v>N/A</v>
      </c>
      <c r="BA298" s="99" t="s">
        <v>85</v>
      </c>
      <c r="BB298" s="98" t="str">
        <f>_xlfn.IFNA(VLOOKUP(BA298,ACCESSORIES!F:J,5,FALSE),"N/A")</f>
        <v>N/A</v>
      </c>
      <c r="BC298" s="77">
        <v>37.24</v>
      </c>
      <c r="BD298" s="56">
        <v>20.236220472440898</v>
      </c>
      <c r="BE298" s="56">
        <v>20.236220472440898</v>
      </c>
      <c r="BF298" s="56">
        <v>11.417322834645701</v>
      </c>
      <c r="BG298" s="378">
        <f t="shared" si="32"/>
        <v>7.6616839999999839E-2</v>
      </c>
      <c r="BH298" s="80">
        <v>36</v>
      </c>
      <c r="BI298" s="114" t="s">
        <v>3532</v>
      </c>
      <c r="BJ298" s="50" t="s">
        <v>4050</v>
      </c>
      <c r="BK298" s="29" t="s">
        <v>4066</v>
      </c>
      <c r="BL298" s="29" t="s">
        <v>5521</v>
      </c>
      <c r="BM298" s="29" t="s">
        <v>5522</v>
      </c>
      <c r="BN298" s="29" t="s">
        <v>5523</v>
      </c>
      <c r="BO298" s="81" t="s">
        <v>5524</v>
      </c>
      <c r="BP298" s="81" t="s">
        <v>4275</v>
      </c>
      <c r="BQ298" s="81" t="s">
        <v>4068</v>
      </c>
      <c r="BR298" s="81"/>
      <c r="BS298" s="81"/>
      <c r="BT298" s="81"/>
      <c r="BU298" s="313" t="s">
        <v>6568</v>
      </c>
      <c r="BV298" s="377" t="s">
        <v>8509</v>
      </c>
      <c r="BW298" s="313" t="s">
        <v>6574</v>
      </c>
      <c r="BX298" s="377" t="s">
        <v>8508</v>
      </c>
      <c r="BY298" s="93" t="str">
        <f t="shared" si="33"/>
        <v>MR314, 17x8.5, 0mm Offset, 6x5.5, 106.25mm Centerbore, Matte Black</v>
      </c>
      <c r="BZ298" s="81" t="s">
        <v>3878</v>
      </c>
      <c r="CA298" s="81" t="s">
        <v>3879</v>
      </c>
      <c r="CB298" s="81" t="str">
        <f t="shared" si="34"/>
        <v>STREET (3XX)</v>
      </c>
    </row>
    <row r="299" spans="1:80" s="38" customFormat="1" ht="15" customHeight="1">
      <c r="A299" s="22">
        <f t="shared" si="28"/>
        <v>297</v>
      </c>
      <c r="B299" s="99" t="s">
        <v>84</v>
      </c>
      <c r="C299" s="99" t="s">
        <v>1072</v>
      </c>
      <c r="D299" s="99" t="s">
        <v>2104</v>
      </c>
      <c r="E299" s="91" t="str">
        <f>CONCATENATE(LEFT(D299,5),VLOOKUP(CONCATENATE(N299,"x",O299),'PART NUMBER GUIDE'!$B$9:$C$49,2,FALSE),VLOOKUP(CONCATENATE(P299, V299), 'PART NUMBER GUIDE'!$Q$6:$R$91, 2, FALSE),VLOOKUP(Y299,'PART NUMBER GUIDE'!$J$8:$K$43,2, FALSE),IF(U299="N/A",IF(ABS(S299)&lt;10,"0"&amp;ABS(S299),ABS(S299)),CONCATENATE(LEFT(U299,1),RIGHT(U299,1))), F299, G299)</f>
        <v>MR31478560800</v>
      </c>
      <c r="F299" s="90"/>
      <c r="G299" s="90"/>
      <c r="H299" s="79" t="s">
        <v>2652</v>
      </c>
      <c r="I299" s="318">
        <v>43340</v>
      </c>
      <c r="J299" s="85" t="s">
        <v>1265</v>
      </c>
      <c r="K299" s="342">
        <v>334.84</v>
      </c>
      <c r="L299" s="92">
        <f t="shared" si="29"/>
        <v>334.84</v>
      </c>
      <c r="M299" s="344"/>
      <c r="N299" s="29">
        <v>17</v>
      </c>
      <c r="O299" s="24">
        <v>8.5</v>
      </c>
      <c r="P299" s="99" t="str">
        <f t="shared" si="30"/>
        <v>6x5.5</v>
      </c>
      <c r="Q299" s="3">
        <v>6</v>
      </c>
      <c r="R299" s="29">
        <v>5.5</v>
      </c>
      <c r="S299" s="29">
        <v>0</v>
      </c>
      <c r="T299" s="16">
        <v>4.75</v>
      </c>
      <c r="U299" s="100" t="s">
        <v>85</v>
      </c>
      <c r="V299" s="16">
        <v>106.25</v>
      </c>
      <c r="W299" s="8">
        <v>32.409999999999997</v>
      </c>
      <c r="X299" s="51">
        <v>2650</v>
      </c>
      <c r="Y299" s="78" t="s">
        <v>2646</v>
      </c>
      <c r="Z299" s="78" t="s">
        <v>2992</v>
      </c>
      <c r="AA299" s="51" t="str">
        <f t="shared" si="31"/>
        <v>17x8.5, 6x5.5, 0 OS</v>
      </c>
      <c r="AB299" s="78" t="s">
        <v>1639</v>
      </c>
      <c r="AC299" s="89">
        <f>_xlfn.IFNA(VLOOKUP(AB299,ACCESSORIES!F:J,5,FALSE),"N/A")</f>
        <v>22</v>
      </c>
      <c r="AD299" s="80" t="s">
        <v>85</v>
      </c>
      <c r="AE299" s="80" t="s">
        <v>85</v>
      </c>
      <c r="AF299" s="80" t="s">
        <v>85</v>
      </c>
      <c r="AG299" s="80" t="s">
        <v>85</v>
      </c>
      <c r="AH299" s="9" t="str">
        <f>_xlfn.IFNA(VLOOKUP(AG299,ACCESSORIES!F:J,5,FALSE),"N/A")</f>
        <v>N/A</v>
      </c>
      <c r="AI299" s="3" t="s">
        <v>265</v>
      </c>
      <c r="AJ299" s="81" t="s">
        <v>1709</v>
      </c>
      <c r="AK299" s="40">
        <f>_xlfn.IFNA(VLOOKUP(AJ299,ACCESSORIES!F:J,5,FALSE),"N/A")</f>
        <v>2.75</v>
      </c>
      <c r="AL299" s="3">
        <v>78.3</v>
      </c>
      <c r="AM299" s="3">
        <v>16.2</v>
      </c>
      <c r="AN299" s="3">
        <v>170</v>
      </c>
      <c r="AO299" s="36">
        <v>10.7</v>
      </c>
      <c r="AP299" s="36">
        <v>32.1</v>
      </c>
      <c r="AQ299" s="36">
        <v>66.5</v>
      </c>
      <c r="AR299" s="36">
        <v>83.8</v>
      </c>
      <c r="AS299" s="36">
        <v>207</v>
      </c>
      <c r="AT299" s="101">
        <v>205</v>
      </c>
      <c r="AU299" s="409">
        <v>103.36</v>
      </c>
      <c r="AV299" s="407">
        <v>31.66</v>
      </c>
      <c r="AW299" s="407">
        <v>39.94</v>
      </c>
      <c r="AX299" s="54">
        <v>0</v>
      </c>
      <c r="AY299" s="99" t="s">
        <v>85</v>
      </c>
      <c r="AZ299" s="98" t="str">
        <f>_xlfn.IFNA(VLOOKUP(AY299,ACCESSORIES!F:J,5,FALSE),"N/A")</f>
        <v>N/A</v>
      </c>
      <c r="BA299" s="99" t="s">
        <v>85</v>
      </c>
      <c r="BB299" s="98" t="str">
        <f>_xlfn.IFNA(VLOOKUP(BA299,ACCESSORIES!F:J,5,FALSE),"N/A")</f>
        <v>N/A</v>
      </c>
      <c r="BC299" s="77">
        <v>37.83</v>
      </c>
      <c r="BD299" s="56">
        <v>20.236220472440898</v>
      </c>
      <c r="BE299" s="56">
        <v>20.236220472440898</v>
      </c>
      <c r="BF299" s="56">
        <v>11.417322834645701</v>
      </c>
      <c r="BG299" s="378">
        <f t="shared" si="32"/>
        <v>7.6616839999999839E-2</v>
      </c>
      <c r="BH299" s="80">
        <v>36</v>
      </c>
      <c r="BI299" s="114" t="s">
        <v>3532</v>
      </c>
      <c r="BJ299" s="50" t="s">
        <v>4050</v>
      </c>
      <c r="BK299" s="29" t="s">
        <v>4066</v>
      </c>
      <c r="BL299" s="29" t="s">
        <v>5521</v>
      </c>
      <c r="BM299" s="29" t="s">
        <v>5522</v>
      </c>
      <c r="BN299" s="29" t="s">
        <v>5523</v>
      </c>
      <c r="BO299" s="81" t="s">
        <v>5524</v>
      </c>
      <c r="BP299" s="81" t="s">
        <v>4275</v>
      </c>
      <c r="BQ299" s="81" t="s">
        <v>4068</v>
      </c>
      <c r="BR299" s="81"/>
      <c r="BS299" s="81"/>
      <c r="BT299" s="81"/>
      <c r="BU299" s="313" t="s">
        <v>6556</v>
      </c>
      <c r="BV299" s="377" t="s">
        <v>8144</v>
      </c>
      <c r="BW299" s="313" t="s">
        <v>6562</v>
      </c>
      <c r="BX299" s="377" t="s">
        <v>8145</v>
      </c>
      <c r="BY299" s="93" t="str">
        <f t="shared" si="33"/>
        <v>MR314, 17x8.5, 0mm Offset, 6x5.5, 106.25mm Centerbore, Gloss Titanium</v>
      </c>
      <c r="BZ299" s="81" t="s">
        <v>3878</v>
      </c>
      <c r="CA299" s="81" t="s">
        <v>3879</v>
      </c>
      <c r="CB299" s="81" t="str">
        <f t="shared" si="34"/>
        <v>STREET (3XX)</v>
      </c>
    </row>
    <row r="300" spans="1:80" s="38" customFormat="1" ht="15" customHeight="1">
      <c r="A300" s="22">
        <f t="shared" si="28"/>
        <v>298</v>
      </c>
      <c r="B300" s="99" t="s">
        <v>84</v>
      </c>
      <c r="C300" s="99" t="s">
        <v>1072</v>
      </c>
      <c r="D300" s="99" t="s">
        <v>2104</v>
      </c>
      <c r="E300" s="91" t="str">
        <f>CONCATENATE(LEFT(D300,5),VLOOKUP(CONCATENATE(N300,"x",O300),'PART NUMBER GUIDE'!$B$9:$C$49,2,FALSE),VLOOKUP(CONCATENATE(P300, V300), 'PART NUMBER GUIDE'!$Q$6:$R$91, 2, FALSE),VLOOKUP(Y300,'PART NUMBER GUIDE'!$J$8:$K$43,2, FALSE),IF(U300="N/A",IF(ABS(S300)&lt;10,"0"&amp;ABS(S300),ABS(S300)),CONCATENATE(LEFT(U300,1),RIGHT(U300,1))), F300, G300)</f>
        <v>MR31478580800</v>
      </c>
      <c r="F300" s="90"/>
      <c r="G300" s="90"/>
      <c r="H300" s="79" t="s">
        <v>2653</v>
      </c>
      <c r="I300" s="318">
        <v>43340</v>
      </c>
      <c r="J300" s="85" t="s">
        <v>3872</v>
      </c>
      <c r="K300" s="342">
        <v>349.36</v>
      </c>
      <c r="L300" s="92" t="str">
        <f t="shared" si="29"/>
        <v/>
      </c>
      <c r="M300" s="344"/>
      <c r="N300" s="29">
        <v>17</v>
      </c>
      <c r="O300" s="24">
        <v>8.5</v>
      </c>
      <c r="P300" s="99" t="str">
        <f t="shared" si="30"/>
        <v>8x6.5</v>
      </c>
      <c r="Q300" s="3">
        <v>8</v>
      </c>
      <c r="R300" s="29">
        <v>6.5</v>
      </c>
      <c r="S300" s="29">
        <v>0</v>
      </c>
      <c r="T300" s="16">
        <v>4.75</v>
      </c>
      <c r="U300" s="100" t="s">
        <v>85</v>
      </c>
      <c r="V300" s="16">
        <v>130.81</v>
      </c>
      <c r="W300" s="8">
        <v>34.25</v>
      </c>
      <c r="X300" s="51">
        <v>3640</v>
      </c>
      <c r="Y300" s="78" t="s">
        <v>2646</v>
      </c>
      <c r="Z300" s="78" t="s">
        <v>2992</v>
      </c>
      <c r="AA300" s="51" t="str">
        <f t="shared" si="31"/>
        <v>17x8.5, 8x6.5, 0 OS</v>
      </c>
      <c r="AB300" s="78" t="s">
        <v>1638</v>
      </c>
      <c r="AC300" s="89">
        <f>_xlfn.IFNA(VLOOKUP(AB300,ACCESSORIES!F:J,5,FALSE),"N/A")</f>
        <v>33</v>
      </c>
      <c r="AD300" s="80" t="s">
        <v>85</v>
      </c>
      <c r="AE300" s="80" t="s">
        <v>85</v>
      </c>
      <c r="AF300" s="3" t="s">
        <v>3005</v>
      </c>
      <c r="AG300" s="80" t="s">
        <v>85</v>
      </c>
      <c r="AH300" s="9" t="str">
        <f>_xlfn.IFNA(VLOOKUP(AG300,ACCESSORIES!F:J,5,FALSE),"N/A")</f>
        <v>N/A</v>
      </c>
      <c r="AI300" s="78" t="s">
        <v>266</v>
      </c>
      <c r="AJ300" s="3" t="s">
        <v>85</v>
      </c>
      <c r="AK300" s="40" t="str">
        <f>_xlfn.IFNA(VLOOKUP(AJ300,ACCESSORIES!F:J,5,FALSE),"N/A")</f>
        <v>N/A</v>
      </c>
      <c r="AL300" s="3" t="s">
        <v>85</v>
      </c>
      <c r="AM300" s="3">
        <v>16.2</v>
      </c>
      <c r="AN300" s="3">
        <v>200</v>
      </c>
      <c r="AO300" s="36">
        <v>0</v>
      </c>
      <c r="AP300" s="36">
        <v>0</v>
      </c>
      <c r="AQ300" s="36">
        <v>62.9</v>
      </c>
      <c r="AR300" s="36">
        <v>79</v>
      </c>
      <c r="AS300" s="36">
        <v>207</v>
      </c>
      <c r="AT300" s="101">
        <v>205</v>
      </c>
      <c r="AU300" s="406">
        <v>123.1</v>
      </c>
      <c r="AV300" s="407">
        <v>92</v>
      </c>
      <c r="AW300" s="407">
        <v>92</v>
      </c>
      <c r="AX300" s="54">
        <v>0</v>
      </c>
      <c r="AY300" s="99" t="s">
        <v>85</v>
      </c>
      <c r="AZ300" s="98" t="str">
        <f>_xlfn.IFNA(VLOOKUP(AY300,ACCESSORIES!F:J,5,FALSE),"N/A")</f>
        <v>N/A</v>
      </c>
      <c r="BA300" s="99" t="s">
        <v>85</v>
      </c>
      <c r="BB300" s="98" t="str">
        <f>_xlfn.IFNA(VLOOKUP(BA300,ACCESSORIES!F:J,5,FALSE),"N/A")</f>
        <v>N/A</v>
      </c>
      <c r="BC300" s="77">
        <v>37.75</v>
      </c>
      <c r="BD300" s="56">
        <v>20.236220472440898</v>
      </c>
      <c r="BE300" s="56">
        <v>20.236220472440898</v>
      </c>
      <c r="BF300" s="56">
        <v>11.417322834645701</v>
      </c>
      <c r="BG300" s="378">
        <f t="shared" si="32"/>
        <v>7.6616839999999839E-2</v>
      </c>
      <c r="BH300" s="80">
        <v>36</v>
      </c>
      <c r="BI300" s="114" t="s">
        <v>3532</v>
      </c>
      <c r="BJ300" s="50" t="s">
        <v>4050</v>
      </c>
      <c r="BK300" s="29" t="s">
        <v>4066</v>
      </c>
      <c r="BL300" s="29" t="s">
        <v>5521</v>
      </c>
      <c r="BM300" s="29" t="s">
        <v>5522</v>
      </c>
      <c r="BN300" s="29" t="s">
        <v>5523</v>
      </c>
      <c r="BO300" s="81" t="s">
        <v>5524</v>
      </c>
      <c r="BP300" s="81" t="s">
        <v>4275</v>
      </c>
      <c r="BQ300" s="81" t="s">
        <v>4068</v>
      </c>
      <c r="BR300" s="81"/>
      <c r="BS300" s="81"/>
      <c r="BT300" s="81"/>
      <c r="BU300" s="313" t="s">
        <v>6557</v>
      </c>
      <c r="BV300" s="377" t="s">
        <v>8314</v>
      </c>
      <c r="BW300" s="313" t="s">
        <v>6565</v>
      </c>
      <c r="BX300" s="377" t="s">
        <v>8315</v>
      </c>
      <c r="BY300" s="93" t="str">
        <f t="shared" si="33"/>
        <v>CLOSEOUT - MR314, 17x8.5, 0mm Offset, 8x6.5, 130.81mm Centerbore, Gloss Titanium</v>
      </c>
      <c r="BZ300" s="81" t="s">
        <v>3878</v>
      </c>
      <c r="CA300" s="81" t="s">
        <v>3879</v>
      </c>
      <c r="CB300" s="81" t="str">
        <f t="shared" si="34"/>
        <v>STREET (3XX)</v>
      </c>
    </row>
    <row r="301" spans="1:80" s="38" customFormat="1" ht="15" customHeight="1">
      <c r="A301" s="22">
        <f t="shared" si="28"/>
        <v>299</v>
      </c>
      <c r="B301" s="99" t="s">
        <v>84</v>
      </c>
      <c r="C301" s="99" t="s">
        <v>1072</v>
      </c>
      <c r="D301" s="99" t="s">
        <v>2104</v>
      </c>
      <c r="E301" s="91" t="str">
        <f>CONCATENATE(LEFT(D301,5),VLOOKUP(CONCATENATE(N301,"x",O301),'PART NUMBER GUIDE'!$B$9:$C$49,2,FALSE),VLOOKUP(CONCATENATE(P301, V301), 'PART NUMBER GUIDE'!$Q$6:$R$91, 2, FALSE),VLOOKUP(Y301,'PART NUMBER GUIDE'!$J$8:$K$43,2, FALSE),IF(U301="N/A",IF(ABS(S301)&lt;10,"0"&amp;ABS(S301),ABS(S301)),CONCATENATE(LEFT(U301,1),RIGHT(U301,1))), F301, G301)</f>
        <v>MR31489058518</v>
      </c>
      <c r="F301" s="90"/>
      <c r="G301" s="90"/>
      <c r="H301" s="79" t="s">
        <v>2126</v>
      </c>
      <c r="I301" s="318">
        <v>43340</v>
      </c>
      <c r="J301" s="85" t="s">
        <v>1265</v>
      </c>
      <c r="K301" s="342">
        <v>366.52</v>
      </c>
      <c r="L301" s="92">
        <f t="shared" si="29"/>
        <v>366.52</v>
      </c>
      <c r="M301" s="344"/>
      <c r="N301" s="29">
        <v>18</v>
      </c>
      <c r="O301" s="8">
        <v>9</v>
      </c>
      <c r="P301" s="99" t="str">
        <f t="shared" si="30"/>
        <v>5x150</v>
      </c>
      <c r="Q301" s="3">
        <v>5</v>
      </c>
      <c r="R301" s="29">
        <v>150</v>
      </c>
      <c r="S301" s="29">
        <v>18</v>
      </c>
      <c r="T301" s="16">
        <v>5.75</v>
      </c>
      <c r="U301" s="100" t="s">
        <v>85</v>
      </c>
      <c r="V301" s="16">
        <v>110.5</v>
      </c>
      <c r="W301" s="8">
        <v>33.200000000000003</v>
      </c>
      <c r="X301" s="51">
        <v>2650</v>
      </c>
      <c r="Y301" s="78" t="s">
        <v>2294</v>
      </c>
      <c r="Z301" s="79" t="s">
        <v>2987</v>
      </c>
      <c r="AA301" s="51" t="str">
        <f t="shared" si="31"/>
        <v>18x9, 5x150, 18 OS</v>
      </c>
      <c r="AB301" s="78" t="s">
        <v>1639</v>
      </c>
      <c r="AC301" s="89">
        <f>_xlfn.IFNA(VLOOKUP(AB301,ACCESSORIES!F:J,5,FALSE),"N/A")</f>
        <v>22</v>
      </c>
      <c r="AD301" s="80" t="s">
        <v>85</v>
      </c>
      <c r="AE301" s="80" t="s">
        <v>85</v>
      </c>
      <c r="AF301" s="80" t="s">
        <v>85</v>
      </c>
      <c r="AG301" s="80" t="s">
        <v>85</v>
      </c>
      <c r="AH301" s="9" t="str">
        <f>_xlfn.IFNA(VLOOKUP(AG301,ACCESSORIES!F:J,5,FALSE),"N/A")</f>
        <v>N/A</v>
      </c>
      <c r="AI301" s="78" t="s">
        <v>266</v>
      </c>
      <c r="AJ301" s="3" t="s">
        <v>85</v>
      </c>
      <c r="AK301" s="40" t="str">
        <f>_xlfn.IFNA(VLOOKUP(AJ301,ACCESSORIES!F:J,5,FALSE),"N/A")</f>
        <v>N/A</v>
      </c>
      <c r="AL301" s="3" t="s">
        <v>85</v>
      </c>
      <c r="AM301" s="3">
        <v>16.2</v>
      </c>
      <c r="AN301" s="3">
        <v>180</v>
      </c>
      <c r="AO301" s="36">
        <v>0</v>
      </c>
      <c r="AP301" s="36">
        <v>27</v>
      </c>
      <c r="AQ301" s="36">
        <v>50</v>
      </c>
      <c r="AR301" s="36">
        <v>70</v>
      </c>
      <c r="AS301" s="36">
        <v>219</v>
      </c>
      <c r="AT301" s="101">
        <v>215</v>
      </c>
      <c r="AU301" s="409">
        <v>103.36</v>
      </c>
      <c r="AV301" s="407">
        <v>32.630000000000003</v>
      </c>
      <c r="AW301" s="407">
        <v>40.18</v>
      </c>
      <c r="AX301" s="54">
        <v>0</v>
      </c>
      <c r="AY301" s="99" t="s">
        <v>85</v>
      </c>
      <c r="AZ301" s="98" t="str">
        <f>_xlfn.IFNA(VLOOKUP(AY301,ACCESSORIES!F:J,5,FALSE),"N/A")</f>
        <v>N/A</v>
      </c>
      <c r="BA301" s="99" t="s">
        <v>85</v>
      </c>
      <c r="BB301" s="98" t="str">
        <f>_xlfn.IFNA(VLOOKUP(BA301,ACCESSORIES!F:J,5,FALSE),"N/A")</f>
        <v>N/A</v>
      </c>
      <c r="BC301" s="77">
        <v>36.700000000000003</v>
      </c>
      <c r="BD301" s="56">
        <v>21.141732283464599</v>
      </c>
      <c r="BE301" s="56">
        <v>21.141732283464599</v>
      </c>
      <c r="BF301" s="56">
        <v>11.929133858267701</v>
      </c>
      <c r="BG301" s="378">
        <f t="shared" si="32"/>
        <v>8.7375807000000152E-2</v>
      </c>
      <c r="BH301" s="80">
        <v>36</v>
      </c>
      <c r="BI301" s="114" t="s">
        <v>3532</v>
      </c>
      <c r="BJ301" s="50" t="s">
        <v>4050</v>
      </c>
      <c r="BK301" s="29" t="s">
        <v>4066</v>
      </c>
      <c r="BL301" s="29" t="s">
        <v>5521</v>
      </c>
      <c r="BM301" s="29" t="s">
        <v>5522</v>
      </c>
      <c r="BN301" s="29" t="s">
        <v>5523</v>
      </c>
      <c r="BO301" s="81" t="s">
        <v>5524</v>
      </c>
      <c r="BP301" s="81" t="s">
        <v>4275</v>
      </c>
      <c r="BQ301" s="81" t="s">
        <v>4068</v>
      </c>
      <c r="BR301" s="81"/>
      <c r="BS301" s="81"/>
      <c r="BT301" s="81"/>
      <c r="BU301" s="313" t="s">
        <v>6567</v>
      </c>
      <c r="BV301" s="377" t="s">
        <v>8411</v>
      </c>
      <c r="BW301" s="313" t="s">
        <v>6571</v>
      </c>
      <c r="BX301" s="377" t="s">
        <v>8412</v>
      </c>
      <c r="BY301" s="93" t="str">
        <f t="shared" si="33"/>
        <v>MR314, 18x9, +18mm Offset, 5x150, 110.5mm Centerbore, Matte Black</v>
      </c>
      <c r="BZ301" s="81" t="s">
        <v>3878</v>
      </c>
      <c r="CA301" s="81" t="s">
        <v>3879</v>
      </c>
      <c r="CB301" s="81" t="str">
        <f t="shared" si="34"/>
        <v>STREET (3XX)</v>
      </c>
    </row>
    <row r="302" spans="1:80" s="38" customFormat="1" ht="15" customHeight="1">
      <c r="A302" s="22">
        <f t="shared" si="28"/>
        <v>300</v>
      </c>
      <c r="B302" s="99" t="s">
        <v>84</v>
      </c>
      <c r="C302" s="99" t="s">
        <v>1072</v>
      </c>
      <c r="D302" s="99" t="s">
        <v>2104</v>
      </c>
      <c r="E302" s="91" t="str">
        <f>CONCATENATE(LEFT(D302,5),VLOOKUP(CONCATENATE(N302,"x",O302),'PART NUMBER GUIDE'!$B$9:$C$49,2,FALSE),VLOOKUP(CONCATENATE(P302, V302), 'PART NUMBER GUIDE'!$Q$6:$R$91, 2, FALSE),VLOOKUP(Y302,'PART NUMBER GUIDE'!$J$8:$K$43,2, FALSE),IF(U302="N/A",IF(ABS(S302)&lt;10,"0"&amp;ABS(S302),ABS(S302)),CONCATENATE(LEFT(U302,1),RIGHT(U302,1))), F302, G302)</f>
        <v>MR31489060518</v>
      </c>
      <c r="F302" s="90"/>
      <c r="G302" s="90"/>
      <c r="H302" s="79" t="s">
        <v>2144</v>
      </c>
      <c r="I302" s="318">
        <v>43340</v>
      </c>
      <c r="J302" s="85" t="s">
        <v>1265</v>
      </c>
      <c r="K302" s="342">
        <v>366.52</v>
      </c>
      <c r="L302" s="92">
        <f t="shared" si="29"/>
        <v>366.52</v>
      </c>
      <c r="M302" s="344"/>
      <c r="N302" s="29">
        <v>18</v>
      </c>
      <c r="O302" s="8">
        <v>9</v>
      </c>
      <c r="P302" s="99" t="str">
        <f t="shared" si="30"/>
        <v>6x5.5</v>
      </c>
      <c r="Q302" s="3">
        <v>6</v>
      </c>
      <c r="R302" s="29">
        <v>5.5</v>
      </c>
      <c r="S302" s="29">
        <v>18</v>
      </c>
      <c r="T302" s="16">
        <v>5.75</v>
      </c>
      <c r="U302" s="100" t="s">
        <v>85</v>
      </c>
      <c r="V302" s="16">
        <v>106.25</v>
      </c>
      <c r="W302" s="8">
        <v>33.54</v>
      </c>
      <c r="X302" s="51">
        <v>2650</v>
      </c>
      <c r="Y302" s="78" t="s">
        <v>2294</v>
      </c>
      <c r="Z302" s="79" t="s">
        <v>2987</v>
      </c>
      <c r="AA302" s="51" t="str">
        <f t="shared" si="31"/>
        <v>18x9, 6x5.5, 18 OS</v>
      </c>
      <c r="AB302" s="78" t="s">
        <v>1639</v>
      </c>
      <c r="AC302" s="89">
        <f>_xlfn.IFNA(VLOOKUP(AB302,ACCESSORIES!F:J,5,FALSE),"N/A")</f>
        <v>22</v>
      </c>
      <c r="AD302" s="80" t="s">
        <v>85</v>
      </c>
      <c r="AE302" s="80" t="s">
        <v>85</v>
      </c>
      <c r="AF302" s="80" t="s">
        <v>85</v>
      </c>
      <c r="AG302" s="80" t="s">
        <v>85</v>
      </c>
      <c r="AH302" s="9" t="str">
        <f>_xlfn.IFNA(VLOOKUP(AG302,ACCESSORIES!F:J,5,FALSE),"N/A")</f>
        <v>N/A</v>
      </c>
      <c r="AI302" s="3" t="s">
        <v>265</v>
      </c>
      <c r="AJ302" s="81" t="s">
        <v>1709</v>
      </c>
      <c r="AK302" s="40">
        <f>_xlfn.IFNA(VLOOKUP(AJ302,ACCESSORIES!F:J,5,FALSE),"N/A")</f>
        <v>2.75</v>
      </c>
      <c r="AL302" s="3">
        <v>78.3</v>
      </c>
      <c r="AM302" s="3">
        <v>16.2</v>
      </c>
      <c r="AN302" s="3">
        <v>170</v>
      </c>
      <c r="AO302" s="36">
        <v>11</v>
      </c>
      <c r="AP302" s="36">
        <v>32</v>
      </c>
      <c r="AQ302" s="36">
        <v>50</v>
      </c>
      <c r="AR302" s="36">
        <v>70</v>
      </c>
      <c r="AS302" s="36">
        <v>219</v>
      </c>
      <c r="AT302" s="101">
        <v>215</v>
      </c>
      <c r="AU302" s="409">
        <v>103.36</v>
      </c>
      <c r="AV302" s="407">
        <v>31.63</v>
      </c>
      <c r="AW302" s="407">
        <v>39.94</v>
      </c>
      <c r="AX302" s="54">
        <v>0</v>
      </c>
      <c r="AY302" s="99" t="s">
        <v>85</v>
      </c>
      <c r="AZ302" s="98" t="str">
        <f>_xlfn.IFNA(VLOOKUP(AY302,ACCESSORIES!F:J,5,FALSE),"N/A")</f>
        <v>N/A</v>
      </c>
      <c r="BA302" s="99" t="s">
        <v>85</v>
      </c>
      <c r="BB302" s="98" t="str">
        <f>_xlfn.IFNA(VLOOKUP(BA302,ACCESSORIES!F:J,5,FALSE),"N/A")</f>
        <v>N/A</v>
      </c>
      <c r="BC302" s="77">
        <v>38.36</v>
      </c>
      <c r="BD302" s="56">
        <v>21.141732283464599</v>
      </c>
      <c r="BE302" s="56">
        <v>21.141732283464599</v>
      </c>
      <c r="BF302" s="56">
        <v>11.929133858267701</v>
      </c>
      <c r="BG302" s="378">
        <f t="shared" si="32"/>
        <v>8.7375807000000152E-2</v>
      </c>
      <c r="BH302" s="80">
        <v>36</v>
      </c>
      <c r="BI302" s="114" t="s">
        <v>3532</v>
      </c>
      <c r="BJ302" s="50" t="s">
        <v>4050</v>
      </c>
      <c r="BK302" s="29" t="s">
        <v>4066</v>
      </c>
      <c r="BL302" s="29" t="s">
        <v>5521</v>
      </c>
      <c r="BM302" s="29" t="s">
        <v>5522</v>
      </c>
      <c r="BN302" s="29" t="s">
        <v>5523</v>
      </c>
      <c r="BO302" s="81" t="s">
        <v>5524</v>
      </c>
      <c r="BP302" s="81" t="s">
        <v>4275</v>
      </c>
      <c r="BQ302" s="81" t="s">
        <v>4068</v>
      </c>
      <c r="BR302" s="81"/>
      <c r="BS302" s="81"/>
      <c r="BT302" s="81"/>
      <c r="BU302" s="313" t="s">
        <v>6568</v>
      </c>
      <c r="BV302" s="377" t="s">
        <v>8509</v>
      </c>
      <c r="BW302" s="313" t="s">
        <v>6574</v>
      </c>
      <c r="BX302" s="377" t="s">
        <v>8508</v>
      </c>
      <c r="BY302" s="93" t="str">
        <f t="shared" si="33"/>
        <v>MR314, 18x9, +18mm Offset, 6x5.5, 106.25mm Centerbore, Matte Black</v>
      </c>
      <c r="BZ302" s="81" t="s">
        <v>3878</v>
      </c>
      <c r="CA302" s="81" t="s">
        <v>3879</v>
      </c>
      <c r="CB302" s="81" t="str">
        <f t="shared" si="34"/>
        <v>STREET (3XX)</v>
      </c>
    </row>
    <row r="303" spans="1:80" s="38" customFormat="1" ht="15" customHeight="1">
      <c r="A303" s="22">
        <f t="shared" si="28"/>
        <v>301</v>
      </c>
      <c r="B303" s="99" t="s">
        <v>84</v>
      </c>
      <c r="C303" s="99" t="s">
        <v>1072</v>
      </c>
      <c r="D303" s="99" t="s">
        <v>2104</v>
      </c>
      <c r="E303" s="91" t="str">
        <f>CONCATENATE(LEFT(D303,5),VLOOKUP(CONCATENATE(N303,"x",O303),'PART NUMBER GUIDE'!$B$9:$C$49,2,FALSE),VLOOKUP(CONCATENATE(P303, V303), 'PART NUMBER GUIDE'!$Q$6:$R$91, 2, FALSE),VLOOKUP(Y303,'PART NUMBER GUIDE'!$J$8:$K$43,2, FALSE),IF(U303="N/A",IF(ABS(S303)&lt;10,"0"&amp;ABS(S303),ABS(S303)),CONCATENATE(LEFT(U303,1),RIGHT(U303,1))), F303, G303)</f>
        <v>MR31489060818</v>
      </c>
      <c r="F303" s="90"/>
      <c r="G303" s="90"/>
      <c r="H303" s="79" t="s">
        <v>2658</v>
      </c>
      <c r="I303" s="318">
        <v>43340</v>
      </c>
      <c r="J303" s="85" t="s">
        <v>1265</v>
      </c>
      <c r="K303" s="342">
        <v>366.52</v>
      </c>
      <c r="L303" s="92">
        <f t="shared" si="29"/>
        <v>366.52</v>
      </c>
      <c r="M303" s="344"/>
      <c r="N303" s="29">
        <v>18</v>
      </c>
      <c r="O303" s="8">
        <v>9</v>
      </c>
      <c r="P303" s="99" t="str">
        <f t="shared" si="30"/>
        <v>6x5.5</v>
      </c>
      <c r="Q303" s="3">
        <v>6</v>
      </c>
      <c r="R303" s="29">
        <v>5.5</v>
      </c>
      <c r="S303" s="29">
        <v>18</v>
      </c>
      <c r="T303" s="16">
        <v>5.75</v>
      </c>
      <c r="U303" s="100" t="s">
        <v>85</v>
      </c>
      <c r="V303" s="16">
        <v>106.25</v>
      </c>
      <c r="W303" s="8">
        <v>33.299999999999997</v>
      </c>
      <c r="X303" s="51">
        <v>2650</v>
      </c>
      <c r="Y303" s="78" t="s">
        <v>2646</v>
      </c>
      <c r="Z303" s="78" t="s">
        <v>2992</v>
      </c>
      <c r="AA303" s="51" t="str">
        <f t="shared" si="31"/>
        <v>18x9, 6x5.5, 18 OS</v>
      </c>
      <c r="AB303" s="78" t="s">
        <v>1639</v>
      </c>
      <c r="AC303" s="89">
        <f>_xlfn.IFNA(VLOOKUP(AB303,ACCESSORIES!F:J,5,FALSE),"N/A")</f>
        <v>22</v>
      </c>
      <c r="AD303" s="80" t="s">
        <v>85</v>
      </c>
      <c r="AE303" s="80" t="s">
        <v>85</v>
      </c>
      <c r="AF303" s="80" t="s">
        <v>85</v>
      </c>
      <c r="AG303" s="80" t="s">
        <v>85</v>
      </c>
      <c r="AH303" s="9" t="str">
        <f>_xlfn.IFNA(VLOOKUP(AG303,ACCESSORIES!F:J,5,FALSE),"N/A")</f>
        <v>N/A</v>
      </c>
      <c r="AI303" s="3" t="s">
        <v>265</v>
      </c>
      <c r="AJ303" s="81" t="s">
        <v>1709</v>
      </c>
      <c r="AK303" s="40">
        <f>_xlfn.IFNA(VLOOKUP(AJ303,ACCESSORIES!F:J,5,FALSE),"N/A")</f>
        <v>2.75</v>
      </c>
      <c r="AL303" s="3">
        <v>78.3</v>
      </c>
      <c r="AM303" s="3">
        <v>16.2</v>
      </c>
      <c r="AN303" s="3">
        <v>170</v>
      </c>
      <c r="AO303" s="36">
        <v>11</v>
      </c>
      <c r="AP303" s="36">
        <v>32</v>
      </c>
      <c r="AQ303" s="36">
        <v>50</v>
      </c>
      <c r="AR303" s="36">
        <v>70</v>
      </c>
      <c r="AS303" s="36">
        <v>219</v>
      </c>
      <c r="AT303" s="101">
        <v>215</v>
      </c>
      <c r="AU303" s="409">
        <v>103.36</v>
      </c>
      <c r="AV303" s="407">
        <v>31.63</v>
      </c>
      <c r="AW303" s="407">
        <v>39.94</v>
      </c>
      <c r="AX303" s="54">
        <v>0</v>
      </c>
      <c r="AY303" s="99" t="s">
        <v>85</v>
      </c>
      <c r="AZ303" s="98" t="str">
        <f>_xlfn.IFNA(VLOOKUP(AY303,ACCESSORIES!F:J,5,FALSE),"N/A")</f>
        <v>N/A</v>
      </c>
      <c r="BA303" s="99" t="s">
        <v>85</v>
      </c>
      <c r="BB303" s="98" t="str">
        <f>_xlfn.IFNA(VLOOKUP(BA303,ACCESSORIES!F:J,5,FALSE),"N/A")</f>
        <v>N/A</v>
      </c>
      <c r="BC303" s="77">
        <v>39.07</v>
      </c>
      <c r="BD303" s="56">
        <v>21.141732283464599</v>
      </c>
      <c r="BE303" s="56">
        <v>21.141732283464599</v>
      </c>
      <c r="BF303" s="56">
        <v>11.929133858267701</v>
      </c>
      <c r="BG303" s="378">
        <f t="shared" si="32"/>
        <v>8.7375807000000152E-2</v>
      </c>
      <c r="BH303" s="80">
        <v>36</v>
      </c>
      <c r="BI303" s="114" t="s">
        <v>3532</v>
      </c>
      <c r="BJ303" s="50" t="s">
        <v>4050</v>
      </c>
      <c r="BK303" s="29" t="s">
        <v>4066</v>
      </c>
      <c r="BL303" s="29" t="s">
        <v>5521</v>
      </c>
      <c r="BM303" s="29" t="s">
        <v>5522</v>
      </c>
      <c r="BN303" s="29" t="s">
        <v>5523</v>
      </c>
      <c r="BO303" s="81" t="s">
        <v>5524</v>
      </c>
      <c r="BP303" s="81" t="s">
        <v>4275</v>
      </c>
      <c r="BQ303" s="81" t="s">
        <v>4068</v>
      </c>
      <c r="BR303" s="81"/>
      <c r="BS303" s="81"/>
      <c r="BT303" s="81"/>
      <c r="BU303" s="313" t="s">
        <v>6556</v>
      </c>
      <c r="BV303" s="377" t="s">
        <v>8144</v>
      </c>
      <c r="BW303" s="313" t="s">
        <v>6562</v>
      </c>
      <c r="BX303" s="377" t="s">
        <v>8145</v>
      </c>
      <c r="BY303" s="93" t="str">
        <f t="shared" si="33"/>
        <v>MR314, 18x9, +18mm Offset, 6x5.5, 106.25mm Centerbore, Gloss Titanium</v>
      </c>
      <c r="BZ303" s="81" t="s">
        <v>3878</v>
      </c>
      <c r="CA303" s="81" t="s">
        <v>3879</v>
      </c>
      <c r="CB303" s="81" t="str">
        <f t="shared" si="34"/>
        <v>STREET (3XX)</v>
      </c>
    </row>
    <row r="304" spans="1:80" s="38" customFormat="1" ht="15" customHeight="1">
      <c r="A304" s="22">
        <f t="shared" si="28"/>
        <v>302</v>
      </c>
      <c r="B304" s="99" t="s">
        <v>84</v>
      </c>
      <c r="C304" s="99" t="s">
        <v>1072</v>
      </c>
      <c r="D304" s="99" t="s">
        <v>2105</v>
      </c>
      <c r="E304" s="91" t="str">
        <f>CONCATENATE(LEFT(D304,5),VLOOKUP(CONCATENATE(N304,"x",O304),'PART NUMBER GUIDE'!$B$9:$C$49,2,FALSE),VLOOKUP(CONCATENATE(P304, V304), 'PART NUMBER GUIDE'!$Q$6:$R$91, 2, FALSE),VLOOKUP(Y304,'PART NUMBER GUIDE'!$J$8:$K$43,2, FALSE),IF(U304="N/A",IF(ABS(S304)&lt;10,"0"&amp;ABS(S304),ABS(S304)),CONCATENATE(LEFT(U304,1),RIGHT(U304,1))), F304, G304)</f>
        <v>MR31568060500</v>
      </c>
      <c r="F304" s="90"/>
      <c r="G304" s="90"/>
      <c r="H304" s="79" t="s">
        <v>2130</v>
      </c>
      <c r="I304" s="318">
        <v>43340</v>
      </c>
      <c r="J304" s="85" t="s">
        <v>1265</v>
      </c>
      <c r="K304" s="342">
        <v>299</v>
      </c>
      <c r="L304" s="92">
        <f t="shared" si="29"/>
        <v>299</v>
      </c>
      <c r="M304" s="344"/>
      <c r="N304" s="29">
        <v>16</v>
      </c>
      <c r="O304" s="24">
        <v>8</v>
      </c>
      <c r="P304" s="99" t="str">
        <f t="shared" si="30"/>
        <v>6x5.5</v>
      </c>
      <c r="Q304" s="3">
        <v>6</v>
      </c>
      <c r="R304" s="29">
        <v>5.5</v>
      </c>
      <c r="S304" s="29">
        <v>0</v>
      </c>
      <c r="T304" s="16">
        <v>4.5</v>
      </c>
      <c r="U304" s="100" t="s">
        <v>85</v>
      </c>
      <c r="V304" s="16">
        <v>106.25</v>
      </c>
      <c r="W304" s="8">
        <v>23.236722434286094</v>
      </c>
      <c r="X304" s="51">
        <v>2650</v>
      </c>
      <c r="Y304" s="78" t="s">
        <v>2294</v>
      </c>
      <c r="Z304" s="79" t="s">
        <v>2987</v>
      </c>
      <c r="AA304" s="51" t="str">
        <f t="shared" si="31"/>
        <v>16x8, 6x5.5, 0 OS</v>
      </c>
      <c r="AB304" s="78" t="s">
        <v>2668</v>
      </c>
      <c r="AC304" s="89">
        <f>_xlfn.IFNA(VLOOKUP(AB304,ACCESSORIES!F:J,5,FALSE),"N/A")</f>
        <v>33</v>
      </c>
      <c r="AD304" s="80" t="s">
        <v>85</v>
      </c>
      <c r="AE304" s="80" t="s">
        <v>1886</v>
      </c>
      <c r="AF304" s="80" t="s">
        <v>85</v>
      </c>
      <c r="AG304" s="86" t="s">
        <v>2614</v>
      </c>
      <c r="AH304" s="9">
        <f>_xlfn.IFNA(VLOOKUP(AG304,ACCESSORIES!F:J,5,FALSE),"N/A")</f>
        <v>1.1000000000000001</v>
      </c>
      <c r="AI304" s="3" t="s">
        <v>265</v>
      </c>
      <c r="AJ304" s="81" t="s">
        <v>1709</v>
      </c>
      <c r="AK304" s="40">
        <f>_xlfn.IFNA(VLOOKUP(AJ304,ACCESSORIES!F:J,5,FALSE),"N/A")</f>
        <v>2.75</v>
      </c>
      <c r="AL304" s="3">
        <v>78.3</v>
      </c>
      <c r="AM304" s="3">
        <v>16.2</v>
      </c>
      <c r="AN304" s="3">
        <v>170</v>
      </c>
      <c r="AO304" s="36">
        <v>8.6999999999999993</v>
      </c>
      <c r="AP304" s="36">
        <v>25.6</v>
      </c>
      <c r="AQ304" s="36">
        <v>37.700000000000003</v>
      </c>
      <c r="AR304" s="36">
        <v>37.4</v>
      </c>
      <c r="AS304" s="36">
        <v>194.6</v>
      </c>
      <c r="AT304" s="101">
        <v>192.4</v>
      </c>
      <c r="AU304" s="409">
        <v>106.25</v>
      </c>
      <c r="AV304" s="407">
        <v>41</v>
      </c>
      <c r="AW304" s="407">
        <v>41</v>
      </c>
      <c r="AX304" s="54">
        <v>39</v>
      </c>
      <c r="AY304" s="99" t="s">
        <v>85</v>
      </c>
      <c r="AZ304" s="98" t="str">
        <f>_xlfn.IFNA(VLOOKUP(AY304,ACCESSORIES!F:J,5,FALSE),"N/A")</f>
        <v>N/A</v>
      </c>
      <c r="BA304" s="99" t="s">
        <v>85</v>
      </c>
      <c r="BB304" s="98" t="str">
        <f>_xlfn.IFNA(VLOOKUP(BA304,ACCESSORIES!F:J,5,FALSE),"N/A")</f>
        <v>N/A</v>
      </c>
      <c r="BC304" s="77">
        <v>27.249135606050867</v>
      </c>
      <c r="BD304" s="56">
        <v>19.055118110236201</v>
      </c>
      <c r="BE304" s="56">
        <v>19.055118110236201</v>
      </c>
      <c r="BF304" s="56">
        <v>10.944881889763799</v>
      </c>
      <c r="BG304" s="378">
        <f t="shared" si="32"/>
        <v>6.5123167999999981E-2</v>
      </c>
      <c r="BH304" s="80">
        <v>36</v>
      </c>
      <c r="BI304" s="114" t="s">
        <v>3532</v>
      </c>
      <c r="BJ304" s="50" t="s">
        <v>4050</v>
      </c>
      <c r="BK304" s="29" t="s">
        <v>4066</v>
      </c>
      <c r="BL304" s="29" t="s">
        <v>5483</v>
      </c>
      <c r="BM304" s="29" t="s">
        <v>2847</v>
      </c>
      <c r="BN304" s="29" t="s">
        <v>5507</v>
      </c>
      <c r="BO304" s="81" t="s">
        <v>5518</v>
      </c>
      <c r="BP304" s="81" t="s">
        <v>5497</v>
      </c>
      <c r="BQ304" s="81" t="s">
        <v>4275</v>
      </c>
      <c r="BR304" s="81" t="s">
        <v>4068</v>
      </c>
      <c r="BS304" s="81"/>
      <c r="BT304" s="81"/>
      <c r="BU304" s="313" t="s">
        <v>6583</v>
      </c>
      <c r="BV304" s="377" t="s">
        <v>8491</v>
      </c>
      <c r="BW304" s="313" t="s">
        <v>6585</v>
      </c>
      <c r="BX304" s="377" t="s">
        <v>8492</v>
      </c>
      <c r="BY304" s="93" t="str">
        <f t="shared" si="33"/>
        <v>MR315, 16x8, 0mm Offset, 6x5.5, 106.25mm Centerbore, Matte Black</v>
      </c>
      <c r="BZ304" s="81" t="s">
        <v>3878</v>
      </c>
      <c r="CA304" s="81" t="s">
        <v>3879</v>
      </c>
      <c r="CB304" s="81" t="str">
        <f t="shared" si="34"/>
        <v>STREET (3XX)</v>
      </c>
    </row>
    <row r="305" spans="1:80" s="38" customFormat="1" ht="15" customHeight="1">
      <c r="A305" s="22">
        <f t="shared" si="28"/>
        <v>303</v>
      </c>
      <c r="B305" s="99" t="s">
        <v>84</v>
      </c>
      <c r="C305" s="99" t="s">
        <v>1072</v>
      </c>
      <c r="D305" s="99" t="s">
        <v>2105</v>
      </c>
      <c r="E305" s="91" t="str">
        <f>CONCATENATE(LEFT(D305,5),VLOOKUP(CONCATENATE(N305,"x",O305),'PART NUMBER GUIDE'!$B$9:$C$49,2,FALSE),VLOOKUP(CONCATENATE(P305, V305), 'PART NUMBER GUIDE'!$Q$6:$R$91, 2, FALSE),VLOOKUP(Y305,'PART NUMBER GUIDE'!$J$8:$K$43,2, FALSE),IF(U305="N/A",IF(ABS(S305)&lt;10,"0"&amp;ABS(S305),ABS(S305)),CONCATENATE(LEFT(U305,1),RIGHT(U305,1))), F305, G305)</f>
        <v>MR31578550300</v>
      </c>
      <c r="F305" s="90"/>
      <c r="G305" s="90"/>
      <c r="H305" s="79" t="s">
        <v>2631</v>
      </c>
      <c r="I305" s="318">
        <v>43340</v>
      </c>
      <c r="J305" s="85" t="s">
        <v>1265</v>
      </c>
      <c r="K305" s="342">
        <v>339</v>
      </c>
      <c r="L305" s="92">
        <f t="shared" si="29"/>
        <v>339</v>
      </c>
      <c r="M305" s="344"/>
      <c r="N305" s="29">
        <v>17</v>
      </c>
      <c r="O305" s="24">
        <v>8.5</v>
      </c>
      <c r="P305" s="99" t="str">
        <f t="shared" si="30"/>
        <v>5x5</v>
      </c>
      <c r="Q305" s="3">
        <v>5</v>
      </c>
      <c r="R305" s="29">
        <v>5</v>
      </c>
      <c r="S305" s="29">
        <v>0</v>
      </c>
      <c r="T305" s="16">
        <v>4.75</v>
      </c>
      <c r="U305" s="100" t="s">
        <v>85</v>
      </c>
      <c r="V305" s="16">
        <v>71.5</v>
      </c>
      <c r="W305" s="8">
        <v>27.82</v>
      </c>
      <c r="X305" s="51">
        <v>2650</v>
      </c>
      <c r="Y305" s="47" t="s">
        <v>5454</v>
      </c>
      <c r="Z305" s="79" t="s">
        <v>196</v>
      </c>
      <c r="AA305" s="51" t="str">
        <f t="shared" si="31"/>
        <v>17x8.5, 5x5, 0 OS</v>
      </c>
      <c r="AB305" s="78" t="s">
        <v>2178</v>
      </c>
      <c r="AC305" s="89">
        <f>_xlfn.IFNA(VLOOKUP(AB305,ACCESSORIES!F:J,5,FALSE),"N/A")</f>
        <v>33</v>
      </c>
      <c r="AD305" s="80" t="s">
        <v>85</v>
      </c>
      <c r="AE305" s="86" t="s">
        <v>1886</v>
      </c>
      <c r="AF305" s="80" t="s">
        <v>85</v>
      </c>
      <c r="AG305" s="86" t="s">
        <v>2614</v>
      </c>
      <c r="AH305" s="9">
        <f>_xlfn.IFNA(VLOOKUP(AG305,ACCESSORIES!F:J,5,FALSE),"N/A")</f>
        <v>1.1000000000000001</v>
      </c>
      <c r="AI305" s="78" t="s">
        <v>266</v>
      </c>
      <c r="AJ305" s="3" t="s">
        <v>85</v>
      </c>
      <c r="AK305" s="40" t="str">
        <f>_xlfn.IFNA(VLOOKUP(AJ305,ACCESSORIES!F:J,5,FALSE),"N/A")</f>
        <v>N/A</v>
      </c>
      <c r="AL305" s="3" t="s">
        <v>85</v>
      </c>
      <c r="AM305" s="3">
        <v>16.2</v>
      </c>
      <c r="AN305" s="3">
        <v>166</v>
      </c>
      <c r="AO305" s="36">
        <v>9</v>
      </c>
      <c r="AP305" s="36">
        <v>21.8</v>
      </c>
      <c r="AQ305" s="36">
        <v>41.1</v>
      </c>
      <c r="AR305" s="36">
        <v>44.7</v>
      </c>
      <c r="AS305" s="36">
        <v>207.8</v>
      </c>
      <c r="AT305" s="101">
        <v>203.8</v>
      </c>
      <c r="AU305" s="16">
        <v>71.5</v>
      </c>
      <c r="AV305" s="54">
        <v>38</v>
      </c>
      <c r="AW305" s="54">
        <v>38</v>
      </c>
      <c r="AX305" s="54">
        <v>42</v>
      </c>
      <c r="AY305" s="99" t="s">
        <v>85</v>
      </c>
      <c r="AZ305" s="98" t="str">
        <f>_xlfn.IFNA(VLOOKUP(AY305,ACCESSORIES!F:J,5,FALSE),"N/A")</f>
        <v>N/A</v>
      </c>
      <c r="BA305" s="99" t="s">
        <v>85</v>
      </c>
      <c r="BB305" s="98" t="str">
        <f>_xlfn.IFNA(VLOOKUP(BA305,ACCESSORIES!F:J,5,FALSE),"N/A")</f>
        <v>N/A</v>
      </c>
      <c r="BC305" s="77">
        <v>33</v>
      </c>
      <c r="BD305" s="56">
        <v>20.236220472440898</v>
      </c>
      <c r="BE305" s="56">
        <v>20.236220472440898</v>
      </c>
      <c r="BF305" s="56">
        <v>11.417322834645701</v>
      </c>
      <c r="BG305" s="378">
        <f t="shared" si="32"/>
        <v>7.6616839999999839E-2</v>
      </c>
      <c r="BH305" s="80">
        <v>36</v>
      </c>
      <c r="BI305" s="114" t="s">
        <v>3532</v>
      </c>
      <c r="BJ305" s="50" t="s">
        <v>4050</v>
      </c>
      <c r="BK305" s="29" t="s">
        <v>4066</v>
      </c>
      <c r="BL305" s="29" t="s">
        <v>5483</v>
      </c>
      <c r="BM305" s="29" t="s">
        <v>2847</v>
      </c>
      <c r="BN305" s="29" t="s">
        <v>5507</v>
      </c>
      <c r="BO305" s="81" t="s">
        <v>5518</v>
      </c>
      <c r="BP305" s="81" t="s">
        <v>5497</v>
      </c>
      <c r="BQ305" s="81" t="s">
        <v>4275</v>
      </c>
      <c r="BR305" s="81" t="s">
        <v>4068</v>
      </c>
      <c r="BS305" s="81"/>
      <c r="BT305" s="81"/>
      <c r="BU305" s="313" t="s">
        <v>6603</v>
      </c>
      <c r="BV305" s="377" t="s">
        <v>8433</v>
      </c>
      <c r="BW305" s="313" t="s">
        <v>6605</v>
      </c>
      <c r="BX305" s="377" t="s">
        <v>8434</v>
      </c>
      <c r="BY305" s="93" t="str">
        <f t="shared" si="33"/>
        <v>MR315, 17x8.5, 0mm Offset, 5x5, 71.5mm Centerbore, Machined - Clear Coat</v>
      </c>
      <c r="BZ305" s="81" t="s">
        <v>3878</v>
      </c>
      <c r="CA305" s="81" t="s">
        <v>3879</v>
      </c>
      <c r="CB305" s="81" t="str">
        <f t="shared" si="34"/>
        <v>STREET (3XX)</v>
      </c>
    </row>
    <row r="306" spans="1:80" s="38" customFormat="1" ht="15" customHeight="1">
      <c r="A306" s="22">
        <f t="shared" si="28"/>
        <v>304</v>
      </c>
      <c r="B306" s="99" t="s">
        <v>84</v>
      </c>
      <c r="C306" s="99" t="s">
        <v>1072</v>
      </c>
      <c r="D306" s="99" t="s">
        <v>2105</v>
      </c>
      <c r="E306" s="91" t="str">
        <f>CONCATENATE(LEFT(D306,5),VLOOKUP(CONCATENATE(N306,"x",O306),'PART NUMBER GUIDE'!$B$9:$C$49,2,FALSE),VLOOKUP(CONCATENATE(P306, V306), 'PART NUMBER GUIDE'!$Q$6:$R$91, 2, FALSE),VLOOKUP(Y306,'PART NUMBER GUIDE'!$J$8:$K$43,2, FALSE),IF(U306="N/A",IF(ABS(S306)&lt;10,"0"&amp;ABS(S306),ABS(S306)),CONCATENATE(LEFT(U306,1),RIGHT(U306,1))), F306, G306)</f>
        <v>MR31578550500</v>
      </c>
      <c r="F306" s="90"/>
      <c r="G306" s="90"/>
      <c r="H306" s="79" t="s">
        <v>2132</v>
      </c>
      <c r="I306" s="318">
        <v>43340</v>
      </c>
      <c r="J306" s="85" t="s">
        <v>1265</v>
      </c>
      <c r="K306" s="342">
        <v>339</v>
      </c>
      <c r="L306" s="92">
        <f t="shared" si="29"/>
        <v>339</v>
      </c>
      <c r="M306" s="344"/>
      <c r="N306" s="29">
        <v>17</v>
      </c>
      <c r="O306" s="24">
        <v>8.5</v>
      </c>
      <c r="P306" s="99" t="str">
        <f t="shared" si="30"/>
        <v>5x5</v>
      </c>
      <c r="Q306" s="3">
        <v>5</v>
      </c>
      <c r="R306" s="29">
        <v>5</v>
      </c>
      <c r="S306" s="29">
        <v>0</v>
      </c>
      <c r="T306" s="16">
        <v>4.75</v>
      </c>
      <c r="U306" s="100" t="s">
        <v>85</v>
      </c>
      <c r="V306" s="16">
        <v>71.5</v>
      </c>
      <c r="W306" s="8">
        <v>26.75</v>
      </c>
      <c r="X306" s="51">
        <v>2650</v>
      </c>
      <c r="Y306" s="78" t="s">
        <v>2294</v>
      </c>
      <c r="Z306" s="79" t="s">
        <v>2987</v>
      </c>
      <c r="AA306" s="51" t="str">
        <f t="shared" si="31"/>
        <v>17x8.5, 5x5, 0 OS</v>
      </c>
      <c r="AB306" s="78" t="s">
        <v>2178</v>
      </c>
      <c r="AC306" s="89">
        <f>_xlfn.IFNA(VLOOKUP(AB306,ACCESSORIES!F:J,5,FALSE),"N/A")</f>
        <v>33</v>
      </c>
      <c r="AD306" s="80" t="s">
        <v>85</v>
      </c>
      <c r="AE306" s="86" t="s">
        <v>1886</v>
      </c>
      <c r="AF306" s="80" t="s">
        <v>85</v>
      </c>
      <c r="AG306" s="86" t="s">
        <v>2614</v>
      </c>
      <c r="AH306" s="9">
        <f>_xlfn.IFNA(VLOOKUP(AG306,ACCESSORIES!F:J,5,FALSE),"N/A")</f>
        <v>1.1000000000000001</v>
      </c>
      <c r="AI306" s="78" t="s">
        <v>266</v>
      </c>
      <c r="AJ306" s="3" t="s">
        <v>85</v>
      </c>
      <c r="AK306" s="40" t="str">
        <f>_xlfn.IFNA(VLOOKUP(AJ306,ACCESSORIES!F:J,5,FALSE),"N/A")</f>
        <v>N/A</v>
      </c>
      <c r="AL306" s="3" t="s">
        <v>85</v>
      </c>
      <c r="AM306" s="3">
        <v>16.2</v>
      </c>
      <c r="AN306" s="3">
        <v>166</v>
      </c>
      <c r="AO306" s="36">
        <v>9</v>
      </c>
      <c r="AP306" s="36">
        <v>21.8</v>
      </c>
      <c r="AQ306" s="36">
        <v>41.1</v>
      </c>
      <c r="AR306" s="36">
        <v>44.7</v>
      </c>
      <c r="AS306" s="36">
        <v>207.8</v>
      </c>
      <c r="AT306" s="101">
        <v>203.8</v>
      </c>
      <c r="AU306" s="16">
        <v>71.5</v>
      </c>
      <c r="AV306" s="54">
        <v>38</v>
      </c>
      <c r="AW306" s="54">
        <v>38</v>
      </c>
      <c r="AX306" s="54">
        <v>42</v>
      </c>
      <c r="AY306" s="99" t="s">
        <v>85</v>
      </c>
      <c r="AZ306" s="98" t="str">
        <f>_xlfn.IFNA(VLOOKUP(AY306,ACCESSORIES!F:J,5,FALSE),"N/A")</f>
        <v>N/A</v>
      </c>
      <c r="BA306" s="99" t="s">
        <v>85</v>
      </c>
      <c r="BB306" s="98" t="str">
        <f>_xlfn.IFNA(VLOOKUP(BA306,ACCESSORIES!F:J,5,FALSE),"N/A")</f>
        <v>N/A</v>
      </c>
      <c r="BC306" s="77">
        <v>30.25</v>
      </c>
      <c r="BD306" s="56">
        <v>20.236220472440898</v>
      </c>
      <c r="BE306" s="56">
        <v>20.236220472440898</v>
      </c>
      <c r="BF306" s="56">
        <v>11.417322834645701</v>
      </c>
      <c r="BG306" s="378">
        <f t="shared" si="32"/>
        <v>7.6616839999999839E-2</v>
      </c>
      <c r="BH306" s="80">
        <v>36</v>
      </c>
      <c r="BI306" s="114" t="s">
        <v>3532</v>
      </c>
      <c r="BJ306" s="50" t="s">
        <v>4050</v>
      </c>
      <c r="BK306" s="29" t="s">
        <v>4066</v>
      </c>
      <c r="BL306" s="29" t="s">
        <v>5483</v>
      </c>
      <c r="BM306" s="29" t="s">
        <v>2847</v>
      </c>
      <c r="BN306" s="29" t="s">
        <v>5507</v>
      </c>
      <c r="BO306" s="81" t="s">
        <v>5518</v>
      </c>
      <c r="BP306" s="81" t="s">
        <v>5497</v>
      </c>
      <c r="BQ306" s="81" t="s">
        <v>4275</v>
      </c>
      <c r="BR306" s="81" t="s">
        <v>4068</v>
      </c>
      <c r="BS306" s="81"/>
      <c r="BT306" s="81"/>
      <c r="BU306" s="313" t="s">
        <v>6579</v>
      </c>
      <c r="BV306" s="377" t="s">
        <v>8162</v>
      </c>
      <c r="BW306" s="313" t="s">
        <v>6581</v>
      </c>
      <c r="BX306" s="377" t="s">
        <v>8163</v>
      </c>
      <c r="BY306" s="93" t="str">
        <f t="shared" si="33"/>
        <v>MR315, 17x8.5, 0mm Offset, 5x5, 71.5mm Centerbore, Matte Black</v>
      </c>
      <c r="BZ306" s="81" t="s">
        <v>3878</v>
      </c>
      <c r="CA306" s="81" t="s">
        <v>3879</v>
      </c>
      <c r="CB306" s="81" t="str">
        <f t="shared" si="34"/>
        <v>STREET (3XX)</v>
      </c>
    </row>
    <row r="307" spans="1:80" s="38" customFormat="1" ht="15" customHeight="1">
      <c r="A307" s="22">
        <f t="shared" si="28"/>
        <v>305</v>
      </c>
      <c r="B307" s="99" t="s">
        <v>84</v>
      </c>
      <c r="C307" s="99" t="s">
        <v>1072</v>
      </c>
      <c r="D307" s="99" t="s">
        <v>2105</v>
      </c>
      <c r="E307" s="91" t="str">
        <f>CONCATENATE(LEFT(D307,5),VLOOKUP(CONCATENATE(N307,"x",O307),'PART NUMBER GUIDE'!$B$9:$C$49,2,FALSE),VLOOKUP(CONCATENATE(P307, V307), 'PART NUMBER GUIDE'!$Q$6:$R$91, 2, FALSE),VLOOKUP(Y307,'PART NUMBER GUIDE'!$J$8:$K$43,2, FALSE),IF(U307="N/A",IF(ABS(S307)&lt;10,"0"&amp;ABS(S307),ABS(S307)),CONCATENATE(LEFT(U307,1),RIGHT(U307,1))), F307, G307)</f>
        <v>MR31578558500</v>
      </c>
      <c r="F307" s="90"/>
      <c r="G307" s="90"/>
      <c r="H307" s="79" t="s">
        <v>2134</v>
      </c>
      <c r="I307" s="318">
        <v>43340</v>
      </c>
      <c r="J307" s="85" t="s">
        <v>1265</v>
      </c>
      <c r="K307" s="342">
        <v>339</v>
      </c>
      <c r="L307" s="92">
        <f t="shared" si="29"/>
        <v>339</v>
      </c>
      <c r="M307" s="344"/>
      <c r="N307" s="29">
        <v>17</v>
      </c>
      <c r="O307" s="24">
        <v>8.5</v>
      </c>
      <c r="P307" s="99" t="str">
        <f t="shared" si="30"/>
        <v>5x150</v>
      </c>
      <c r="Q307" s="3">
        <v>5</v>
      </c>
      <c r="R307" s="29">
        <v>150</v>
      </c>
      <c r="S307" s="29">
        <v>0</v>
      </c>
      <c r="T307" s="16">
        <v>4.75</v>
      </c>
      <c r="U307" s="100" t="s">
        <v>85</v>
      </c>
      <c r="V307" s="16">
        <v>110.5</v>
      </c>
      <c r="W307" s="8">
        <v>28.24</v>
      </c>
      <c r="X307" s="51">
        <v>2650</v>
      </c>
      <c r="Y307" s="78" t="s">
        <v>2294</v>
      </c>
      <c r="Z307" s="79" t="s">
        <v>2987</v>
      </c>
      <c r="AA307" s="51" t="str">
        <f t="shared" si="31"/>
        <v>17x8.5, 5x150, 0 OS</v>
      </c>
      <c r="AB307" s="37" t="s">
        <v>2180</v>
      </c>
      <c r="AC307" s="89">
        <f>_xlfn.IFNA(VLOOKUP(AB307,ACCESSORIES!F:J,5,FALSE),"N/A")</f>
        <v>33</v>
      </c>
      <c r="AD307" s="80" t="s">
        <v>85</v>
      </c>
      <c r="AE307" s="86" t="s">
        <v>1886</v>
      </c>
      <c r="AF307" s="80" t="s">
        <v>85</v>
      </c>
      <c r="AG307" s="86" t="s">
        <v>2614</v>
      </c>
      <c r="AH307" s="9">
        <f>_xlfn.IFNA(VLOOKUP(AG307,ACCESSORIES!F:J,5,FALSE),"N/A")</f>
        <v>1.1000000000000001</v>
      </c>
      <c r="AI307" s="78" t="s">
        <v>266</v>
      </c>
      <c r="AJ307" s="3" t="s">
        <v>85</v>
      </c>
      <c r="AK307" s="40" t="str">
        <f>_xlfn.IFNA(VLOOKUP(AJ307,ACCESSORIES!F:J,5,FALSE),"N/A")</f>
        <v>N/A</v>
      </c>
      <c r="AL307" s="3" t="s">
        <v>85</v>
      </c>
      <c r="AM307" s="3">
        <v>16.2</v>
      </c>
      <c r="AN307" s="3">
        <v>180</v>
      </c>
      <c r="AO307" s="36">
        <v>0</v>
      </c>
      <c r="AP307" s="36">
        <v>17</v>
      </c>
      <c r="AQ307" s="36">
        <v>40</v>
      </c>
      <c r="AR307" s="36">
        <v>44.7</v>
      </c>
      <c r="AS307" s="36">
        <v>207.8</v>
      </c>
      <c r="AT307" s="101">
        <v>203.8</v>
      </c>
      <c r="AU307" s="16">
        <v>110.5</v>
      </c>
      <c r="AV307" s="54">
        <v>43</v>
      </c>
      <c r="AW307" s="54">
        <v>43</v>
      </c>
      <c r="AX307" s="54">
        <v>42</v>
      </c>
      <c r="AY307" s="99" t="s">
        <v>85</v>
      </c>
      <c r="AZ307" s="98" t="str">
        <f>_xlfn.IFNA(VLOOKUP(AY307,ACCESSORIES!F:J,5,FALSE),"N/A")</f>
        <v>N/A</v>
      </c>
      <c r="BA307" s="99" t="s">
        <v>85</v>
      </c>
      <c r="BB307" s="98" t="str">
        <f>_xlfn.IFNA(VLOOKUP(BA307,ACCESSORIES!F:J,5,FALSE),"N/A")</f>
        <v>N/A</v>
      </c>
      <c r="BC307" s="77">
        <v>33.4</v>
      </c>
      <c r="BD307" s="56">
        <v>20.236220472440898</v>
      </c>
      <c r="BE307" s="56">
        <v>20.236220472440898</v>
      </c>
      <c r="BF307" s="56">
        <v>11.417322834645701</v>
      </c>
      <c r="BG307" s="378">
        <f t="shared" si="32"/>
        <v>7.6616839999999839E-2</v>
      </c>
      <c r="BH307" s="80">
        <v>36</v>
      </c>
      <c r="BI307" s="114" t="s">
        <v>3532</v>
      </c>
      <c r="BJ307" s="50" t="s">
        <v>4050</v>
      </c>
      <c r="BK307" s="29" t="s">
        <v>4066</v>
      </c>
      <c r="BL307" s="29" t="s">
        <v>5483</v>
      </c>
      <c r="BM307" s="29" t="s">
        <v>2847</v>
      </c>
      <c r="BN307" s="29" t="s">
        <v>5507</v>
      </c>
      <c r="BO307" s="81" t="s">
        <v>5518</v>
      </c>
      <c r="BP307" s="81" t="s">
        <v>5497</v>
      </c>
      <c r="BQ307" s="81" t="s">
        <v>4275</v>
      </c>
      <c r="BR307" s="81" t="s">
        <v>4068</v>
      </c>
      <c r="BS307" s="81"/>
      <c r="BT307" s="81"/>
      <c r="BU307" s="313" t="s">
        <v>6579</v>
      </c>
      <c r="BV307" s="377" t="s">
        <v>8162</v>
      </c>
      <c r="BW307" s="313" t="s">
        <v>6581</v>
      </c>
      <c r="BX307" s="377" t="s">
        <v>8163</v>
      </c>
      <c r="BY307" s="93" t="str">
        <f t="shared" si="33"/>
        <v>MR315, 17x8.5, 0mm Offset, 5x150, 110.5mm Centerbore, Matte Black</v>
      </c>
      <c r="BZ307" s="81" t="s">
        <v>3878</v>
      </c>
      <c r="CA307" s="81" t="s">
        <v>3879</v>
      </c>
      <c r="CB307" s="81" t="str">
        <f t="shared" si="34"/>
        <v>STREET (3XX)</v>
      </c>
    </row>
    <row r="308" spans="1:80" s="38" customFormat="1" ht="15" customHeight="1">
      <c r="A308" s="22">
        <f t="shared" si="28"/>
        <v>306</v>
      </c>
      <c r="B308" s="99" t="s">
        <v>84</v>
      </c>
      <c r="C308" s="99" t="s">
        <v>1072</v>
      </c>
      <c r="D308" s="99" t="s">
        <v>2105</v>
      </c>
      <c r="E308" s="91" t="str">
        <f>CONCATENATE(LEFT(D308,5),VLOOKUP(CONCATENATE(N308,"x",O308),'PART NUMBER GUIDE'!$B$9:$C$49,2,FALSE),VLOOKUP(CONCATENATE(P308, V308), 'PART NUMBER GUIDE'!$Q$6:$R$91, 2, FALSE),VLOOKUP(Y308,'PART NUMBER GUIDE'!$J$8:$K$43,2, FALSE),IF(U308="N/A",IF(ABS(S308)&lt;10,"0"&amp;ABS(S308),ABS(S308)),CONCATENATE(LEFT(U308,1),RIGHT(U308,1))), F308, G308)</f>
        <v>MR31578558300</v>
      </c>
      <c r="F308" s="90"/>
      <c r="G308" s="90"/>
      <c r="H308" s="79" t="s">
        <v>2632</v>
      </c>
      <c r="I308" s="318">
        <v>43340</v>
      </c>
      <c r="J308" s="85" t="s">
        <v>1265</v>
      </c>
      <c r="K308" s="342">
        <v>339</v>
      </c>
      <c r="L308" s="92">
        <f t="shared" si="29"/>
        <v>339</v>
      </c>
      <c r="M308" s="344"/>
      <c r="N308" s="29">
        <v>17</v>
      </c>
      <c r="O308" s="24">
        <v>8.5</v>
      </c>
      <c r="P308" s="99" t="str">
        <f t="shared" si="30"/>
        <v>5x150</v>
      </c>
      <c r="Q308" s="3">
        <v>5</v>
      </c>
      <c r="R308" s="29">
        <v>150</v>
      </c>
      <c r="S308" s="29">
        <v>0</v>
      </c>
      <c r="T308" s="16">
        <v>4.75</v>
      </c>
      <c r="U308" s="100" t="s">
        <v>85</v>
      </c>
      <c r="V308" s="16">
        <v>110.5</v>
      </c>
      <c r="W308" s="8">
        <v>26.75</v>
      </c>
      <c r="X308" s="51">
        <v>2650</v>
      </c>
      <c r="Y308" s="47" t="s">
        <v>5454</v>
      </c>
      <c r="Z308" s="79" t="s">
        <v>196</v>
      </c>
      <c r="AA308" s="51" t="str">
        <f t="shared" si="31"/>
        <v>17x8.5, 5x150, 0 OS</v>
      </c>
      <c r="AB308" s="81" t="s">
        <v>2180</v>
      </c>
      <c r="AC308" s="89">
        <f>_xlfn.IFNA(VLOOKUP(AB308,ACCESSORIES!F:J,5,FALSE),"N/A")</f>
        <v>33</v>
      </c>
      <c r="AD308" s="80" t="s">
        <v>85</v>
      </c>
      <c r="AE308" s="86" t="s">
        <v>1886</v>
      </c>
      <c r="AF308" s="80" t="s">
        <v>85</v>
      </c>
      <c r="AG308" s="86" t="s">
        <v>2614</v>
      </c>
      <c r="AH308" s="9">
        <f>_xlfn.IFNA(VLOOKUP(AG308,ACCESSORIES!F:J,5,FALSE),"N/A")</f>
        <v>1.1000000000000001</v>
      </c>
      <c r="AI308" s="78" t="s">
        <v>266</v>
      </c>
      <c r="AJ308" s="3" t="s">
        <v>85</v>
      </c>
      <c r="AK308" s="40" t="str">
        <f>_xlfn.IFNA(VLOOKUP(AJ308,ACCESSORIES!F:J,5,FALSE),"N/A")</f>
        <v>N/A</v>
      </c>
      <c r="AL308" s="3" t="s">
        <v>85</v>
      </c>
      <c r="AM308" s="3">
        <v>16.2</v>
      </c>
      <c r="AN308" s="3">
        <v>180</v>
      </c>
      <c r="AO308" s="36">
        <v>0</v>
      </c>
      <c r="AP308" s="36">
        <v>17</v>
      </c>
      <c r="AQ308" s="36">
        <v>40</v>
      </c>
      <c r="AR308" s="36">
        <v>44.7</v>
      </c>
      <c r="AS308" s="36">
        <v>207.8</v>
      </c>
      <c r="AT308" s="101">
        <v>203.8</v>
      </c>
      <c r="AU308" s="16">
        <v>110.5</v>
      </c>
      <c r="AV308" s="54">
        <v>43</v>
      </c>
      <c r="AW308" s="54">
        <v>43</v>
      </c>
      <c r="AX308" s="54">
        <v>42</v>
      </c>
      <c r="AY308" s="99" t="s">
        <v>85</v>
      </c>
      <c r="AZ308" s="98" t="str">
        <f>_xlfn.IFNA(VLOOKUP(AY308,ACCESSORIES!F:J,5,FALSE),"N/A")</f>
        <v>N/A</v>
      </c>
      <c r="BA308" s="99" t="s">
        <v>85</v>
      </c>
      <c r="BB308" s="98" t="str">
        <f>_xlfn.IFNA(VLOOKUP(BA308,ACCESSORIES!F:J,5,FALSE),"N/A")</f>
        <v>N/A</v>
      </c>
      <c r="BC308" s="77">
        <v>30.25</v>
      </c>
      <c r="BD308" s="56">
        <v>20.236220472440898</v>
      </c>
      <c r="BE308" s="56">
        <v>20.236220472440898</v>
      </c>
      <c r="BF308" s="56">
        <v>11.417322834645701</v>
      </c>
      <c r="BG308" s="378">
        <f t="shared" si="32"/>
        <v>7.6616839999999839E-2</v>
      </c>
      <c r="BH308" s="80">
        <v>36</v>
      </c>
      <c r="BI308" s="114" t="s">
        <v>3532</v>
      </c>
      <c r="BJ308" s="50" t="s">
        <v>4050</v>
      </c>
      <c r="BK308" s="29" t="s">
        <v>4066</v>
      </c>
      <c r="BL308" s="29" t="s">
        <v>5483</v>
      </c>
      <c r="BM308" s="29" t="s">
        <v>2847</v>
      </c>
      <c r="BN308" s="29" t="s">
        <v>5507</v>
      </c>
      <c r="BO308" s="81" t="s">
        <v>5518</v>
      </c>
      <c r="BP308" s="81" t="s">
        <v>5497</v>
      </c>
      <c r="BQ308" s="81" t="s">
        <v>4275</v>
      </c>
      <c r="BR308" s="81" t="s">
        <v>4068</v>
      </c>
      <c r="BS308" s="81"/>
      <c r="BT308" s="81"/>
      <c r="BU308" s="313" t="s">
        <v>6603</v>
      </c>
      <c r="BV308" s="377" t="s">
        <v>8433</v>
      </c>
      <c r="BW308" s="313" t="s">
        <v>6605</v>
      </c>
      <c r="BX308" s="377" t="s">
        <v>8434</v>
      </c>
      <c r="BY308" s="93" t="str">
        <f t="shared" si="33"/>
        <v>MR315, 17x8.5, 0mm Offset, 5x150, 110.5mm Centerbore, Machined - Clear Coat</v>
      </c>
      <c r="BZ308" s="81" t="s">
        <v>3878</v>
      </c>
      <c r="CA308" s="81" t="s">
        <v>3879</v>
      </c>
      <c r="CB308" s="81" t="str">
        <f t="shared" si="34"/>
        <v>STREET (3XX)</v>
      </c>
    </row>
    <row r="309" spans="1:80" s="38" customFormat="1" ht="15" customHeight="1">
      <c r="A309" s="22">
        <f t="shared" si="28"/>
        <v>307</v>
      </c>
      <c r="B309" s="99" t="s">
        <v>84</v>
      </c>
      <c r="C309" s="99" t="s">
        <v>1072</v>
      </c>
      <c r="D309" s="99" t="s">
        <v>2105</v>
      </c>
      <c r="E309" s="91" t="str">
        <f>CONCATENATE(LEFT(D309,5),VLOOKUP(CONCATENATE(N309,"x",O309),'PART NUMBER GUIDE'!$B$9:$C$49,2,FALSE),VLOOKUP(CONCATENATE(P309, V309), 'PART NUMBER GUIDE'!$Q$6:$R$91, 2, FALSE),VLOOKUP(Y309,'PART NUMBER GUIDE'!$J$8:$K$43,2, FALSE),IF(U309="N/A",IF(ABS(S309)&lt;10,"0"&amp;ABS(S309),ABS(S309)),CONCATENATE(LEFT(U309,1),RIGHT(U309,1))), F309, G309)</f>
        <v>MR31578562500</v>
      </c>
      <c r="F309" s="90"/>
      <c r="G309" s="90"/>
      <c r="H309" s="79" t="s">
        <v>2136</v>
      </c>
      <c r="I309" s="318">
        <v>43340</v>
      </c>
      <c r="J309" s="85" t="s">
        <v>1265</v>
      </c>
      <c r="K309" s="342">
        <v>339</v>
      </c>
      <c r="L309" s="92">
        <f t="shared" si="29"/>
        <v>339</v>
      </c>
      <c r="M309" s="344"/>
      <c r="N309" s="29">
        <v>17</v>
      </c>
      <c r="O309" s="24">
        <v>8.5</v>
      </c>
      <c r="P309" s="99" t="str">
        <f t="shared" si="30"/>
        <v>6x120</v>
      </c>
      <c r="Q309" s="3">
        <v>6</v>
      </c>
      <c r="R309" s="29">
        <v>120</v>
      </c>
      <c r="S309" s="29">
        <v>0</v>
      </c>
      <c r="T309" s="16">
        <v>4.75</v>
      </c>
      <c r="U309" s="100" t="s">
        <v>85</v>
      </c>
      <c r="V309" s="16">
        <v>67</v>
      </c>
      <c r="W309" s="8">
        <v>27.94</v>
      </c>
      <c r="X309" s="51">
        <v>2650</v>
      </c>
      <c r="Y309" s="78" t="s">
        <v>2294</v>
      </c>
      <c r="Z309" s="79" t="s">
        <v>2987</v>
      </c>
      <c r="AA309" s="51" t="str">
        <f t="shared" si="31"/>
        <v>17x8.5, 6x120, 0 OS</v>
      </c>
      <c r="AB309" s="78" t="s">
        <v>2177</v>
      </c>
      <c r="AC309" s="89">
        <f>_xlfn.IFNA(VLOOKUP(AB309,ACCESSORIES!F:J,5,FALSE),"N/A")</f>
        <v>33</v>
      </c>
      <c r="AD309" s="80" t="s">
        <v>85</v>
      </c>
      <c r="AE309" s="86" t="s">
        <v>1886</v>
      </c>
      <c r="AF309" s="80" t="s">
        <v>85</v>
      </c>
      <c r="AG309" s="86" t="s">
        <v>2614</v>
      </c>
      <c r="AH309" s="9">
        <f>_xlfn.IFNA(VLOOKUP(AG309,ACCESSORIES!F:J,5,FALSE),"N/A")</f>
        <v>1.1000000000000001</v>
      </c>
      <c r="AI309" s="3" t="s">
        <v>265</v>
      </c>
      <c r="AJ309" s="3" t="s">
        <v>85</v>
      </c>
      <c r="AK309" s="40" t="str">
        <f>_xlfn.IFNA(VLOOKUP(AJ309,ACCESSORIES!F:J,5,FALSE),"N/A")</f>
        <v>N/A</v>
      </c>
      <c r="AL309" s="3" t="s">
        <v>85</v>
      </c>
      <c r="AM309" s="3">
        <v>16.2</v>
      </c>
      <c r="AN309" s="3">
        <v>160</v>
      </c>
      <c r="AO309" s="36">
        <v>13</v>
      </c>
      <c r="AP309" s="36">
        <v>26</v>
      </c>
      <c r="AQ309" s="36">
        <v>42</v>
      </c>
      <c r="AR309" s="36">
        <v>44.7</v>
      </c>
      <c r="AS309" s="36">
        <v>207.8</v>
      </c>
      <c r="AT309" s="101">
        <v>203.8</v>
      </c>
      <c r="AU309" s="16">
        <v>67</v>
      </c>
      <c r="AV309" s="54">
        <v>38</v>
      </c>
      <c r="AW309" s="54">
        <v>38</v>
      </c>
      <c r="AX309" s="54">
        <v>42</v>
      </c>
      <c r="AY309" s="99" t="s">
        <v>85</v>
      </c>
      <c r="AZ309" s="98" t="str">
        <f>_xlfn.IFNA(VLOOKUP(AY309,ACCESSORIES!F:J,5,FALSE),"N/A")</f>
        <v>N/A</v>
      </c>
      <c r="BA309" s="99" t="s">
        <v>85</v>
      </c>
      <c r="BB309" s="98" t="str">
        <f>_xlfn.IFNA(VLOOKUP(BA309,ACCESSORIES!F:J,5,FALSE),"N/A")</f>
        <v>N/A</v>
      </c>
      <c r="BC309" s="77">
        <v>32.35</v>
      </c>
      <c r="BD309" s="56">
        <v>20.236220472440898</v>
      </c>
      <c r="BE309" s="56">
        <v>20.236220472440898</v>
      </c>
      <c r="BF309" s="56">
        <v>11.417322834645701</v>
      </c>
      <c r="BG309" s="378">
        <f t="shared" si="32"/>
        <v>7.6616839999999839E-2</v>
      </c>
      <c r="BH309" s="80">
        <v>36</v>
      </c>
      <c r="BI309" s="114" t="s">
        <v>3532</v>
      </c>
      <c r="BJ309" s="50" t="s">
        <v>4050</v>
      </c>
      <c r="BK309" s="29" t="s">
        <v>4066</v>
      </c>
      <c r="BL309" s="29" t="s">
        <v>5483</v>
      </c>
      <c r="BM309" s="29" t="s">
        <v>2847</v>
      </c>
      <c r="BN309" s="29" t="s">
        <v>5507</v>
      </c>
      <c r="BO309" s="81" t="s">
        <v>5518</v>
      </c>
      <c r="BP309" s="81" t="s">
        <v>5497</v>
      </c>
      <c r="BQ309" s="81" t="s">
        <v>4275</v>
      </c>
      <c r="BR309" s="81" t="s">
        <v>4068</v>
      </c>
      <c r="BS309" s="81"/>
      <c r="BT309" s="81"/>
      <c r="BU309" s="313" t="s">
        <v>6583</v>
      </c>
      <c r="BV309" s="377" t="s">
        <v>8491</v>
      </c>
      <c r="BW309" s="313" t="s">
        <v>6585</v>
      </c>
      <c r="BX309" s="377" t="s">
        <v>8492</v>
      </c>
      <c r="BY309" s="93" t="str">
        <f t="shared" si="33"/>
        <v>MR315, 17x8.5, 0mm Offset, 6x120, 67mm Centerbore, Matte Black</v>
      </c>
      <c r="BZ309" s="81" t="s">
        <v>3878</v>
      </c>
      <c r="CA309" s="81" t="s">
        <v>3879</v>
      </c>
      <c r="CB309" s="81" t="str">
        <f t="shared" si="34"/>
        <v>STREET (3XX)</v>
      </c>
    </row>
    <row r="310" spans="1:80" s="38" customFormat="1" ht="15" customHeight="1">
      <c r="A310" s="22">
        <f t="shared" si="28"/>
        <v>308</v>
      </c>
      <c r="B310" s="99" t="s">
        <v>84</v>
      </c>
      <c r="C310" s="99" t="s">
        <v>1072</v>
      </c>
      <c r="D310" s="99" t="s">
        <v>2105</v>
      </c>
      <c r="E310" s="91" t="str">
        <f>CONCATENATE(LEFT(D310,5),VLOOKUP(CONCATENATE(N310,"x",O310),'PART NUMBER GUIDE'!$B$9:$C$49,2,FALSE),VLOOKUP(CONCATENATE(P310, V310), 'PART NUMBER GUIDE'!$Q$6:$R$91, 2, FALSE),VLOOKUP(Y310,'PART NUMBER GUIDE'!$J$8:$K$43,2, FALSE),IF(U310="N/A",IF(ABS(S310)&lt;10,"0"&amp;ABS(S310),ABS(S310)),CONCATENATE(LEFT(U310,1),RIGHT(U310,1))), F310, G310)</f>
        <v>MR31578516500</v>
      </c>
      <c r="F310" s="90"/>
      <c r="G310" s="90"/>
      <c r="H310" s="79" t="s">
        <v>2138</v>
      </c>
      <c r="I310" s="318">
        <v>43340</v>
      </c>
      <c r="J310" s="85" t="s">
        <v>1265</v>
      </c>
      <c r="K310" s="342">
        <v>339</v>
      </c>
      <c r="L310" s="92">
        <f t="shared" si="29"/>
        <v>339</v>
      </c>
      <c r="M310" s="344"/>
      <c r="N310" s="29">
        <v>17</v>
      </c>
      <c r="O310" s="24">
        <v>8.5</v>
      </c>
      <c r="P310" s="99" t="str">
        <f t="shared" si="30"/>
        <v>6x135</v>
      </c>
      <c r="Q310" s="3">
        <v>6</v>
      </c>
      <c r="R310" s="29">
        <v>135</v>
      </c>
      <c r="S310" s="29">
        <v>0</v>
      </c>
      <c r="T310" s="16">
        <v>4.75</v>
      </c>
      <c r="U310" s="100" t="s">
        <v>85</v>
      </c>
      <c r="V310" s="16">
        <v>87</v>
      </c>
      <c r="W310" s="8">
        <v>27.91</v>
      </c>
      <c r="X310" s="51">
        <v>2650</v>
      </c>
      <c r="Y310" s="78" t="s">
        <v>2294</v>
      </c>
      <c r="Z310" s="79" t="s">
        <v>2987</v>
      </c>
      <c r="AA310" s="51" t="str">
        <f t="shared" si="31"/>
        <v>17x8.5, 6x135, 0 OS</v>
      </c>
      <c r="AB310" s="78" t="s">
        <v>2179</v>
      </c>
      <c r="AC310" s="89">
        <f>_xlfn.IFNA(VLOOKUP(AB310,ACCESSORIES!F:J,5,FALSE),"N/A")</f>
        <v>33</v>
      </c>
      <c r="AD310" s="80" t="s">
        <v>85</v>
      </c>
      <c r="AE310" s="86" t="s">
        <v>1886</v>
      </c>
      <c r="AF310" s="80" t="s">
        <v>85</v>
      </c>
      <c r="AG310" s="86" t="s">
        <v>2614</v>
      </c>
      <c r="AH310" s="9">
        <f>_xlfn.IFNA(VLOOKUP(AG310,ACCESSORIES!F:J,5,FALSE),"N/A")</f>
        <v>1.1000000000000001</v>
      </c>
      <c r="AI310" s="78" t="s">
        <v>266</v>
      </c>
      <c r="AJ310" s="3" t="s">
        <v>85</v>
      </c>
      <c r="AK310" s="40" t="str">
        <f>_xlfn.IFNA(VLOOKUP(AJ310,ACCESSORIES!F:J,5,FALSE),"N/A")</f>
        <v>N/A</v>
      </c>
      <c r="AL310" s="3" t="s">
        <v>85</v>
      </c>
      <c r="AM310" s="3">
        <v>16.2</v>
      </c>
      <c r="AN310" s="3">
        <v>170</v>
      </c>
      <c r="AO310" s="36">
        <v>7</v>
      </c>
      <c r="AP310" s="36">
        <v>21</v>
      </c>
      <c r="AQ310" s="36">
        <v>41</v>
      </c>
      <c r="AR310" s="36">
        <v>44.7</v>
      </c>
      <c r="AS310" s="36">
        <v>207.8</v>
      </c>
      <c r="AT310" s="101">
        <v>203.8</v>
      </c>
      <c r="AU310" s="16">
        <v>87</v>
      </c>
      <c r="AV310" s="54">
        <v>37</v>
      </c>
      <c r="AW310" s="54">
        <v>37</v>
      </c>
      <c r="AX310" s="54">
        <v>42</v>
      </c>
      <c r="AY310" s="99" t="s">
        <v>85</v>
      </c>
      <c r="AZ310" s="98" t="str">
        <f>_xlfn.IFNA(VLOOKUP(AY310,ACCESSORIES!F:J,5,FALSE),"N/A")</f>
        <v>N/A</v>
      </c>
      <c r="BA310" s="99" t="s">
        <v>85</v>
      </c>
      <c r="BB310" s="98" t="str">
        <f>_xlfn.IFNA(VLOOKUP(BA310,ACCESSORIES!F:J,5,FALSE),"N/A")</f>
        <v>N/A</v>
      </c>
      <c r="BC310" s="77">
        <v>32.32</v>
      </c>
      <c r="BD310" s="56">
        <v>20.236220472440898</v>
      </c>
      <c r="BE310" s="56">
        <v>20.236220472440898</v>
      </c>
      <c r="BF310" s="56">
        <v>11.417322834645701</v>
      </c>
      <c r="BG310" s="378">
        <f t="shared" si="32"/>
        <v>7.6616839999999839E-2</v>
      </c>
      <c r="BH310" s="80">
        <v>36</v>
      </c>
      <c r="BI310" s="114" t="s">
        <v>3532</v>
      </c>
      <c r="BJ310" s="50" t="s">
        <v>4050</v>
      </c>
      <c r="BK310" s="29" t="s">
        <v>4066</v>
      </c>
      <c r="BL310" s="29" t="s">
        <v>5483</v>
      </c>
      <c r="BM310" s="29" t="s">
        <v>2847</v>
      </c>
      <c r="BN310" s="29" t="s">
        <v>5507</v>
      </c>
      <c r="BO310" s="81" t="s">
        <v>5518</v>
      </c>
      <c r="BP310" s="81" t="s">
        <v>5497</v>
      </c>
      <c r="BQ310" s="81" t="s">
        <v>4275</v>
      </c>
      <c r="BR310" s="81" t="s">
        <v>4068</v>
      </c>
      <c r="BS310" s="81"/>
      <c r="BT310" s="81"/>
      <c r="BU310" s="313" t="s">
        <v>6583</v>
      </c>
      <c r="BV310" s="377" t="s">
        <v>8491</v>
      </c>
      <c r="BW310" s="313" t="s">
        <v>6585</v>
      </c>
      <c r="BX310" s="377" t="s">
        <v>8492</v>
      </c>
      <c r="BY310" s="93" t="str">
        <f t="shared" si="33"/>
        <v>MR315, 17x8.5, 0mm Offset, 6x135, 87mm Centerbore, Matte Black</v>
      </c>
      <c r="BZ310" s="81" t="s">
        <v>3878</v>
      </c>
      <c r="CA310" s="81" t="s">
        <v>3879</v>
      </c>
      <c r="CB310" s="81" t="str">
        <f t="shared" si="34"/>
        <v>STREET (3XX)</v>
      </c>
    </row>
    <row r="311" spans="1:80" s="38" customFormat="1" ht="15" customHeight="1">
      <c r="A311" s="22">
        <f t="shared" si="28"/>
        <v>309</v>
      </c>
      <c r="B311" s="99" t="s">
        <v>84</v>
      </c>
      <c r="C311" s="99" t="s">
        <v>1072</v>
      </c>
      <c r="D311" s="99" t="s">
        <v>2105</v>
      </c>
      <c r="E311" s="91" t="str">
        <f>CONCATENATE(LEFT(D311,5),VLOOKUP(CONCATENATE(N311,"x",O311),'PART NUMBER GUIDE'!$B$9:$C$49,2,FALSE),VLOOKUP(CONCATENATE(P311, V311), 'PART NUMBER GUIDE'!$Q$6:$R$91, 2, FALSE),VLOOKUP(Y311,'PART NUMBER GUIDE'!$J$8:$K$43,2, FALSE),IF(U311="N/A",IF(ABS(S311)&lt;10,"0"&amp;ABS(S311),ABS(S311)),CONCATENATE(LEFT(U311,1),RIGHT(U311,1))), F311, G311)</f>
        <v>MR31578516300</v>
      </c>
      <c r="F311" s="90"/>
      <c r="G311" s="90"/>
      <c r="H311" s="79" t="s">
        <v>2634</v>
      </c>
      <c r="I311" s="318">
        <v>43340</v>
      </c>
      <c r="J311" s="85" t="s">
        <v>1265</v>
      </c>
      <c r="K311" s="342">
        <v>339</v>
      </c>
      <c r="L311" s="92">
        <f t="shared" si="29"/>
        <v>339</v>
      </c>
      <c r="M311" s="344"/>
      <c r="N311" s="29">
        <v>17</v>
      </c>
      <c r="O311" s="24">
        <v>8.5</v>
      </c>
      <c r="P311" s="99" t="str">
        <f t="shared" si="30"/>
        <v>6x135</v>
      </c>
      <c r="Q311" s="3">
        <v>6</v>
      </c>
      <c r="R311" s="29">
        <v>135</v>
      </c>
      <c r="S311" s="29">
        <v>0</v>
      </c>
      <c r="T311" s="16">
        <v>4.75</v>
      </c>
      <c r="U311" s="100" t="s">
        <v>85</v>
      </c>
      <c r="V311" s="16">
        <v>87</v>
      </c>
      <c r="W311" s="8">
        <v>27.93</v>
      </c>
      <c r="X311" s="51">
        <v>2650</v>
      </c>
      <c r="Y311" s="47" t="s">
        <v>5454</v>
      </c>
      <c r="Z311" s="79" t="s">
        <v>196</v>
      </c>
      <c r="AA311" s="51" t="str">
        <f t="shared" si="31"/>
        <v>17x8.5, 6x135, 0 OS</v>
      </c>
      <c r="AB311" s="78" t="s">
        <v>2179</v>
      </c>
      <c r="AC311" s="89">
        <f>_xlfn.IFNA(VLOOKUP(AB311,ACCESSORIES!F:J,5,FALSE),"N/A")</f>
        <v>33</v>
      </c>
      <c r="AD311" s="80" t="s">
        <v>85</v>
      </c>
      <c r="AE311" s="86" t="s">
        <v>1886</v>
      </c>
      <c r="AF311" s="80" t="s">
        <v>85</v>
      </c>
      <c r="AG311" s="86" t="s">
        <v>2614</v>
      </c>
      <c r="AH311" s="9">
        <f>_xlfn.IFNA(VLOOKUP(AG311,ACCESSORIES!F:J,5,FALSE),"N/A")</f>
        <v>1.1000000000000001</v>
      </c>
      <c r="AI311" s="78" t="s">
        <v>266</v>
      </c>
      <c r="AJ311" s="3" t="s">
        <v>85</v>
      </c>
      <c r="AK311" s="40" t="str">
        <f>_xlfn.IFNA(VLOOKUP(AJ311,ACCESSORIES!F:J,5,FALSE),"N/A")</f>
        <v>N/A</v>
      </c>
      <c r="AL311" s="3" t="s">
        <v>85</v>
      </c>
      <c r="AM311" s="3">
        <v>16.2</v>
      </c>
      <c r="AN311" s="3">
        <v>170</v>
      </c>
      <c r="AO311" s="36">
        <v>7</v>
      </c>
      <c r="AP311" s="36">
        <v>21</v>
      </c>
      <c r="AQ311" s="36">
        <v>41</v>
      </c>
      <c r="AR311" s="36">
        <v>44.7</v>
      </c>
      <c r="AS311" s="36">
        <v>207.8</v>
      </c>
      <c r="AT311" s="101">
        <v>203.8</v>
      </c>
      <c r="AU311" s="16">
        <v>87</v>
      </c>
      <c r="AV311" s="54">
        <v>37</v>
      </c>
      <c r="AW311" s="54">
        <v>37</v>
      </c>
      <c r="AX311" s="54">
        <v>42</v>
      </c>
      <c r="AY311" s="99" t="s">
        <v>85</v>
      </c>
      <c r="AZ311" s="98" t="str">
        <f>_xlfn.IFNA(VLOOKUP(AY311,ACCESSORIES!F:J,5,FALSE),"N/A")</f>
        <v>N/A</v>
      </c>
      <c r="BA311" s="99" t="s">
        <v>85</v>
      </c>
      <c r="BB311" s="98" t="str">
        <f>_xlfn.IFNA(VLOOKUP(BA311,ACCESSORIES!F:J,5,FALSE),"N/A")</f>
        <v>N/A</v>
      </c>
      <c r="BC311" s="77">
        <v>33.11</v>
      </c>
      <c r="BD311" s="56">
        <v>20.236220472440898</v>
      </c>
      <c r="BE311" s="56">
        <v>20.236220472440898</v>
      </c>
      <c r="BF311" s="56">
        <v>11.417322834645701</v>
      </c>
      <c r="BG311" s="378">
        <f t="shared" si="32"/>
        <v>7.6616839999999839E-2</v>
      </c>
      <c r="BH311" s="80">
        <v>36</v>
      </c>
      <c r="BI311" s="114" t="s">
        <v>3532</v>
      </c>
      <c r="BJ311" s="50" t="s">
        <v>4050</v>
      </c>
      <c r="BK311" s="29" t="s">
        <v>4066</v>
      </c>
      <c r="BL311" s="29" t="s">
        <v>5483</v>
      </c>
      <c r="BM311" s="29" t="s">
        <v>2847</v>
      </c>
      <c r="BN311" s="29" t="s">
        <v>5507</v>
      </c>
      <c r="BO311" s="81" t="s">
        <v>5518</v>
      </c>
      <c r="BP311" s="81" t="s">
        <v>5497</v>
      </c>
      <c r="BQ311" s="81" t="s">
        <v>4275</v>
      </c>
      <c r="BR311" s="81" t="s">
        <v>4068</v>
      </c>
      <c r="BS311" s="81"/>
      <c r="BT311" s="81"/>
      <c r="BU311" s="313" t="s">
        <v>6601</v>
      </c>
      <c r="BV311" s="377" t="s">
        <v>8136</v>
      </c>
      <c r="BW311" s="313" t="s">
        <v>6600</v>
      </c>
      <c r="BX311" s="377" t="s">
        <v>8137</v>
      </c>
      <c r="BY311" s="93" t="str">
        <f t="shared" si="33"/>
        <v>MR315, 17x8.5, 0mm Offset, 6x135, 87mm Centerbore, Machined - Clear Coat</v>
      </c>
      <c r="BZ311" s="81" t="s">
        <v>3878</v>
      </c>
      <c r="CA311" s="81" t="s">
        <v>3879</v>
      </c>
      <c r="CB311" s="81" t="str">
        <f t="shared" si="34"/>
        <v>STREET (3XX)</v>
      </c>
    </row>
    <row r="312" spans="1:80" s="38" customFormat="1" ht="15" customHeight="1">
      <c r="A312" s="22">
        <f t="shared" si="28"/>
        <v>310</v>
      </c>
      <c r="B312" s="99" t="s">
        <v>84</v>
      </c>
      <c r="C312" s="99" t="s">
        <v>1072</v>
      </c>
      <c r="D312" s="99" t="s">
        <v>2105</v>
      </c>
      <c r="E312" s="91" t="str">
        <f>CONCATENATE(LEFT(D312,5),VLOOKUP(CONCATENATE(N312,"x",O312),'PART NUMBER GUIDE'!$B$9:$C$49,2,FALSE),VLOOKUP(CONCATENATE(P312, V312), 'PART NUMBER GUIDE'!$Q$6:$R$91, 2, FALSE),VLOOKUP(Y312,'PART NUMBER GUIDE'!$J$8:$K$43,2, FALSE),IF(U312="N/A",IF(ABS(S312)&lt;10,"0"&amp;ABS(S312),ABS(S312)),CONCATENATE(LEFT(U312,1),RIGHT(U312,1))), F312, G312)</f>
        <v>MR31578516100</v>
      </c>
      <c r="F312" s="90"/>
      <c r="G312" s="90"/>
      <c r="H312" s="79" t="s">
        <v>2620</v>
      </c>
      <c r="I312" s="318">
        <v>43340</v>
      </c>
      <c r="J312" s="85" t="s">
        <v>1265</v>
      </c>
      <c r="K312" s="342">
        <v>379</v>
      </c>
      <c r="L312" s="92">
        <f t="shared" si="29"/>
        <v>379</v>
      </c>
      <c r="M312" s="344"/>
      <c r="N312" s="29">
        <v>17</v>
      </c>
      <c r="O312" s="24">
        <v>8.5</v>
      </c>
      <c r="P312" s="99" t="str">
        <f t="shared" si="30"/>
        <v>6x135</v>
      </c>
      <c r="Q312" s="3">
        <v>6</v>
      </c>
      <c r="R312" s="29">
        <v>135</v>
      </c>
      <c r="S312" s="29">
        <v>0</v>
      </c>
      <c r="T312" s="16">
        <v>4.75</v>
      </c>
      <c r="U312" s="100" t="s">
        <v>85</v>
      </c>
      <c r="V312" s="16">
        <v>87</v>
      </c>
      <c r="W312" s="8">
        <v>28.03</v>
      </c>
      <c r="X312" s="51">
        <v>2650</v>
      </c>
      <c r="Y312" s="78" t="s">
        <v>5468</v>
      </c>
      <c r="Z312" s="78" t="s">
        <v>2989</v>
      </c>
      <c r="AA312" s="51" t="str">
        <f t="shared" si="31"/>
        <v>17x8.5, 6x135, 0 OS</v>
      </c>
      <c r="AB312" s="78" t="s">
        <v>2179</v>
      </c>
      <c r="AC312" s="89">
        <f>_xlfn.IFNA(VLOOKUP(AB312,ACCESSORIES!F:J,5,FALSE),"N/A")</f>
        <v>33</v>
      </c>
      <c r="AD312" s="80" t="s">
        <v>85</v>
      </c>
      <c r="AE312" s="86" t="s">
        <v>1886</v>
      </c>
      <c r="AF312" s="80" t="s">
        <v>85</v>
      </c>
      <c r="AG312" s="86" t="s">
        <v>2614</v>
      </c>
      <c r="AH312" s="9">
        <f>_xlfn.IFNA(VLOOKUP(AG312,ACCESSORIES!F:J,5,FALSE),"N/A")</f>
        <v>1.1000000000000001</v>
      </c>
      <c r="AI312" s="78" t="s">
        <v>266</v>
      </c>
      <c r="AJ312" s="3" t="s">
        <v>85</v>
      </c>
      <c r="AK312" s="40" t="str">
        <f>_xlfn.IFNA(VLOOKUP(AJ312,ACCESSORIES!F:J,5,FALSE),"N/A")</f>
        <v>N/A</v>
      </c>
      <c r="AL312" s="3" t="s">
        <v>85</v>
      </c>
      <c r="AM312" s="3">
        <v>16.2</v>
      </c>
      <c r="AN312" s="3">
        <v>170</v>
      </c>
      <c r="AO312" s="36">
        <v>7</v>
      </c>
      <c r="AP312" s="36">
        <v>21</v>
      </c>
      <c r="AQ312" s="36">
        <v>41</v>
      </c>
      <c r="AR312" s="36">
        <v>44.7</v>
      </c>
      <c r="AS312" s="36">
        <v>207.8</v>
      </c>
      <c r="AT312" s="101">
        <v>203.8</v>
      </c>
      <c r="AU312" s="16">
        <v>87</v>
      </c>
      <c r="AV312" s="54">
        <v>37</v>
      </c>
      <c r="AW312" s="54">
        <v>37</v>
      </c>
      <c r="AX312" s="54">
        <v>42</v>
      </c>
      <c r="AY312" s="99" t="s">
        <v>85</v>
      </c>
      <c r="AZ312" s="98" t="str">
        <f>_xlfn.IFNA(VLOOKUP(AY312,ACCESSORIES!F:J,5,FALSE),"N/A")</f>
        <v>N/A</v>
      </c>
      <c r="BA312" s="99" t="s">
        <v>85</v>
      </c>
      <c r="BB312" s="98" t="str">
        <f>_xlfn.IFNA(VLOOKUP(BA312,ACCESSORIES!F:J,5,FALSE),"N/A")</f>
        <v>N/A</v>
      </c>
      <c r="BC312" s="77">
        <v>32.01</v>
      </c>
      <c r="BD312" s="56">
        <v>20.236220472440898</v>
      </c>
      <c r="BE312" s="56">
        <v>20.236220472440898</v>
      </c>
      <c r="BF312" s="56">
        <v>11.417322834645701</v>
      </c>
      <c r="BG312" s="378">
        <f t="shared" si="32"/>
        <v>7.6616839999999839E-2</v>
      </c>
      <c r="BH312" s="80">
        <v>36</v>
      </c>
      <c r="BI312" s="114" t="s">
        <v>3532</v>
      </c>
      <c r="BJ312" s="50" t="s">
        <v>4050</v>
      </c>
      <c r="BK312" s="29" t="s">
        <v>4066</v>
      </c>
      <c r="BL312" s="29" t="s">
        <v>5483</v>
      </c>
      <c r="BM312" s="29" t="s">
        <v>2847</v>
      </c>
      <c r="BN312" s="29" t="s">
        <v>5507</v>
      </c>
      <c r="BO312" s="81" t="s">
        <v>5518</v>
      </c>
      <c r="BP312" s="81" t="s">
        <v>5497</v>
      </c>
      <c r="BQ312" s="81" t="s">
        <v>4275</v>
      </c>
      <c r="BR312" s="81" t="s">
        <v>4068</v>
      </c>
      <c r="BS312" s="81"/>
      <c r="BT312" s="81"/>
      <c r="BU312" s="313" t="s">
        <v>6589</v>
      </c>
      <c r="BV312" s="377" t="s">
        <v>8467</v>
      </c>
      <c r="BW312" s="313" t="s">
        <v>6591</v>
      </c>
      <c r="BX312" s="377" t="s">
        <v>8468</v>
      </c>
      <c r="BY312" s="93" t="str">
        <f t="shared" si="33"/>
        <v>MR315, 17x8.5, 0mm Offset, 6x135, 87mm Centerbore, Gold - Black Lip</v>
      </c>
      <c r="BZ312" s="81" t="s">
        <v>3878</v>
      </c>
      <c r="CA312" s="81" t="s">
        <v>3879</v>
      </c>
      <c r="CB312" s="81" t="str">
        <f t="shared" si="34"/>
        <v>STREET (3XX)</v>
      </c>
    </row>
    <row r="313" spans="1:80" s="38" customFormat="1" ht="15" customHeight="1">
      <c r="A313" s="22">
        <f t="shared" si="28"/>
        <v>311</v>
      </c>
      <c r="B313" s="99" t="s">
        <v>84</v>
      </c>
      <c r="C313" s="99" t="s">
        <v>1072</v>
      </c>
      <c r="D313" s="99" t="s">
        <v>2105</v>
      </c>
      <c r="E313" s="91" t="str">
        <f>CONCATENATE(LEFT(D313,5),VLOOKUP(CONCATENATE(N313,"x",O313),'PART NUMBER GUIDE'!$B$9:$C$49,2,FALSE),VLOOKUP(CONCATENATE(P313, V313), 'PART NUMBER GUIDE'!$Q$6:$R$91, 2, FALSE),VLOOKUP(Y313,'PART NUMBER GUIDE'!$J$8:$K$43,2, FALSE),IF(U313="N/A",IF(ABS(S313)&lt;10,"0"&amp;ABS(S313),ABS(S313)),CONCATENATE(LEFT(U313,1),RIGHT(U313,1))), F313, G313)</f>
        <v>MR31578560500</v>
      </c>
      <c r="F313" s="90"/>
      <c r="G313" s="90"/>
      <c r="H313" s="79" t="s">
        <v>2140</v>
      </c>
      <c r="I313" s="318">
        <v>43340</v>
      </c>
      <c r="J313" s="85" t="s">
        <v>1265</v>
      </c>
      <c r="K313" s="342">
        <v>339</v>
      </c>
      <c r="L313" s="92">
        <f t="shared" si="29"/>
        <v>339</v>
      </c>
      <c r="M313" s="344"/>
      <c r="N313" s="29">
        <v>17</v>
      </c>
      <c r="O313" s="24">
        <v>8.5</v>
      </c>
      <c r="P313" s="99" t="str">
        <f t="shared" si="30"/>
        <v>6x5.5</v>
      </c>
      <c r="Q313" s="3">
        <v>6</v>
      </c>
      <c r="R313" s="29">
        <v>5.5</v>
      </c>
      <c r="S313" s="29">
        <v>0</v>
      </c>
      <c r="T313" s="16">
        <v>4.75</v>
      </c>
      <c r="U313" s="100" t="s">
        <v>85</v>
      </c>
      <c r="V313" s="16">
        <v>106.25</v>
      </c>
      <c r="W313" s="8">
        <v>27.78</v>
      </c>
      <c r="X313" s="51">
        <v>2650</v>
      </c>
      <c r="Y313" s="78" t="s">
        <v>2294</v>
      </c>
      <c r="Z313" s="79" t="s">
        <v>2987</v>
      </c>
      <c r="AA313" s="51" t="str">
        <f t="shared" si="31"/>
        <v>17x8.5, 6x5.5, 0 OS</v>
      </c>
      <c r="AB313" s="78" t="s">
        <v>2668</v>
      </c>
      <c r="AC313" s="89">
        <f>_xlfn.IFNA(VLOOKUP(AB313,ACCESSORIES!F:J,5,FALSE),"N/A")</f>
        <v>33</v>
      </c>
      <c r="AD313" s="80" t="s">
        <v>85</v>
      </c>
      <c r="AE313" s="86" t="s">
        <v>1886</v>
      </c>
      <c r="AF313" s="80" t="s">
        <v>85</v>
      </c>
      <c r="AG313" s="86" t="s">
        <v>2614</v>
      </c>
      <c r="AH313" s="9">
        <f>_xlfn.IFNA(VLOOKUP(AG313,ACCESSORIES!F:J,5,FALSE),"N/A")</f>
        <v>1.1000000000000001</v>
      </c>
      <c r="AI313" s="3" t="s">
        <v>265</v>
      </c>
      <c r="AJ313" s="81" t="s">
        <v>1709</v>
      </c>
      <c r="AK313" s="40">
        <f>_xlfn.IFNA(VLOOKUP(AJ313,ACCESSORIES!F:J,5,FALSE),"N/A")</f>
        <v>2.75</v>
      </c>
      <c r="AL313" s="3">
        <v>78.3</v>
      </c>
      <c r="AM313" s="3">
        <v>16.2</v>
      </c>
      <c r="AN313" s="3">
        <v>170</v>
      </c>
      <c r="AO313" s="36">
        <v>7</v>
      </c>
      <c r="AP313" s="36">
        <v>21</v>
      </c>
      <c r="AQ313" s="36">
        <v>41</v>
      </c>
      <c r="AR313" s="36">
        <v>44.7</v>
      </c>
      <c r="AS313" s="36">
        <v>207.8</v>
      </c>
      <c r="AT313" s="101">
        <v>203.8</v>
      </c>
      <c r="AU313" s="16">
        <v>106.25</v>
      </c>
      <c r="AV313" s="54">
        <v>44</v>
      </c>
      <c r="AW313" s="54">
        <v>44</v>
      </c>
      <c r="AX313" s="54">
        <v>42</v>
      </c>
      <c r="AY313" s="99" t="s">
        <v>85</v>
      </c>
      <c r="AZ313" s="98" t="str">
        <f>_xlfn.IFNA(VLOOKUP(AY313,ACCESSORIES!F:J,5,FALSE),"N/A")</f>
        <v>N/A</v>
      </c>
      <c r="BA313" s="99" t="s">
        <v>85</v>
      </c>
      <c r="BB313" s="98" t="str">
        <f>_xlfn.IFNA(VLOOKUP(BA313,ACCESSORIES!F:J,5,FALSE),"N/A")</f>
        <v>N/A</v>
      </c>
      <c r="BC313" s="77">
        <v>31.658380849748415</v>
      </c>
      <c r="BD313" s="56">
        <v>20.236220472440898</v>
      </c>
      <c r="BE313" s="56">
        <v>20.236220472440898</v>
      </c>
      <c r="BF313" s="56">
        <v>11.417322834645701</v>
      </c>
      <c r="BG313" s="378">
        <f t="shared" si="32"/>
        <v>7.6616839999999839E-2</v>
      </c>
      <c r="BH313" s="80">
        <v>36</v>
      </c>
      <c r="BI313" s="114" t="s">
        <v>3532</v>
      </c>
      <c r="BJ313" s="50" t="s">
        <v>4050</v>
      </c>
      <c r="BK313" s="29" t="s">
        <v>4066</v>
      </c>
      <c r="BL313" s="29" t="s">
        <v>5483</v>
      </c>
      <c r="BM313" s="29" t="s">
        <v>2847</v>
      </c>
      <c r="BN313" s="29" t="s">
        <v>5507</v>
      </c>
      <c r="BO313" s="81" t="s">
        <v>5518</v>
      </c>
      <c r="BP313" s="81" t="s">
        <v>5497</v>
      </c>
      <c r="BQ313" s="81" t="s">
        <v>4275</v>
      </c>
      <c r="BR313" s="81" t="s">
        <v>4068</v>
      </c>
      <c r="BS313" s="81"/>
      <c r="BT313" s="81"/>
      <c r="BU313" s="313" t="s">
        <v>6583</v>
      </c>
      <c r="BV313" s="377" t="s">
        <v>8491</v>
      </c>
      <c r="BW313" s="313" t="s">
        <v>6585</v>
      </c>
      <c r="BX313" s="377" t="s">
        <v>8492</v>
      </c>
      <c r="BY313" s="93" t="str">
        <f t="shared" si="33"/>
        <v>MR315, 17x8.5, 0mm Offset, 6x5.5, 106.25mm Centerbore, Matte Black</v>
      </c>
      <c r="BZ313" s="81" t="s">
        <v>3878</v>
      </c>
      <c r="CA313" s="81" t="s">
        <v>3879</v>
      </c>
      <c r="CB313" s="81" t="str">
        <f t="shared" si="34"/>
        <v>STREET (3XX)</v>
      </c>
    </row>
    <row r="314" spans="1:80" s="38" customFormat="1" ht="15" customHeight="1">
      <c r="A314" s="22">
        <f t="shared" si="28"/>
        <v>312</v>
      </c>
      <c r="B314" s="99" t="s">
        <v>84</v>
      </c>
      <c r="C314" s="99" t="s">
        <v>1072</v>
      </c>
      <c r="D314" s="99" t="s">
        <v>2105</v>
      </c>
      <c r="E314" s="91" t="str">
        <f>CONCATENATE(LEFT(D314,5),VLOOKUP(CONCATENATE(N314,"x",O314),'PART NUMBER GUIDE'!$B$9:$C$49,2,FALSE),VLOOKUP(CONCATENATE(P314, V314), 'PART NUMBER GUIDE'!$Q$6:$R$91, 2, FALSE),VLOOKUP(Y314,'PART NUMBER GUIDE'!$J$8:$K$43,2, FALSE),IF(U314="N/A",IF(ABS(S314)&lt;10,"0"&amp;ABS(S314),ABS(S314)),CONCATENATE(LEFT(U314,1),RIGHT(U314,1))), F314, G314)</f>
        <v>MR31578560300</v>
      </c>
      <c r="F314" s="90"/>
      <c r="G314" s="90"/>
      <c r="H314" s="79" t="s">
        <v>2635</v>
      </c>
      <c r="I314" s="318">
        <v>43340</v>
      </c>
      <c r="J314" s="85" t="s">
        <v>1265</v>
      </c>
      <c r="K314" s="342">
        <v>339</v>
      </c>
      <c r="L314" s="92">
        <f t="shared" si="29"/>
        <v>339</v>
      </c>
      <c r="M314" s="344"/>
      <c r="N314" s="29">
        <v>17</v>
      </c>
      <c r="O314" s="24">
        <v>8.5</v>
      </c>
      <c r="P314" s="99" t="str">
        <f t="shared" si="30"/>
        <v>6x5.5</v>
      </c>
      <c r="Q314" s="3">
        <v>6</v>
      </c>
      <c r="R314" s="29">
        <v>5.5</v>
      </c>
      <c r="S314" s="29">
        <v>0</v>
      </c>
      <c r="T314" s="16">
        <v>4.75</v>
      </c>
      <c r="U314" s="100" t="s">
        <v>85</v>
      </c>
      <c r="V314" s="16">
        <v>106.25</v>
      </c>
      <c r="W314" s="8">
        <v>27.205043153613889</v>
      </c>
      <c r="X314" s="51">
        <v>2650</v>
      </c>
      <c r="Y314" s="47" t="s">
        <v>5454</v>
      </c>
      <c r="Z314" s="79" t="s">
        <v>196</v>
      </c>
      <c r="AA314" s="51" t="str">
        <f t="shared" si="31"/>
        <v>17x8.5, 6x5.5, 0 OS</v>
      </c>
      <c r="AB314" s="78" t="s">
        <v>2668</v>
      </c>
      <c r="AC314" s="89">
        <f>_xlfn.IFNA(VLOOKUP(AB314,ACCESSORIES!F:J,5,FALSE),"N/A")</f>
        <v>33</v>
      </c>
      <c r="AD314" s="80" t="s">
        <v>85</v>
      </c>
      <c r="AE314" s="86" t="s">
        <v>1886</v>
      </c>
      <c r="AF314" s="80" t="s">
        <v>85</v>
      </c>
      <c r="AG314" s="86" t="s">
        <v>2614</v>
      </c>
      <c r="AH314" s="9">
        <f>_xlfn.IFNA(VLOOKUP(AG314,ACCESSORIES!F:J,5,FALSE),"N/A")</f>
        <v>1.1000000000000001</v>
      </c>
      <c r="AI314" s="3" t="s">
        <v>265</v>
      </c>
      <c r="AJ314" s="81" t="s">
        <v>1709</v>
      </c>
      <c r="AK314" s="40">
        <f>_xlfn.IFNA(VLOOKUP(AJ314,ACCESSORIES!F:J,5,FALSE),"N/A")</f>
        <v>2.75</v>
      </c>
      <c r="AL314" s="3">
        <v>78.3</v>
      </c>
      <c r="AM314" s="3">
        <v>16.2</v>
      </c>
      <c r="AN314" s="3">
        <v>170</v>
      </c>
      <c r="AO314" s="36">
        <v>7</v>
      </c>
      <c r="AP314" s="36">
        <v>21</v>
      </c>
      <c r="AQ314" s="36">
        <v>41</v>
      </c>
      <c r="AR314" s="36">
        <v>44.7</v>
      </c>
      <c r="AS314" s="36">
        <v>207.8</v>
      </c>
      <c r="AT314" s="101">
        <v>203.8</v>
      </c>
      <c r="AU314" s="16">
        <v>106.25</v>
      </c>
      <c r="AV314" s="54">
        <v>44</v>
      </c>
      <c r="AW314" s="54">
        <v>44</v>
      </c>
      <c r="AX314" s="54">
        <v>42</v>
      </c>
      <c r="AY314" s="99" t="s">
        <v>85</v>
      </c>
      <c r="AZ314" s="98" t="str">
        <f>_xlfn.IFNA(VLOOKUP(AY314,ACCESSORIES!F:J,5,FALSE),"N/A")</f>
        <v>N/A</v>
      </c>
      <c r="BA314" s="99" t="s">
        <v>85</v>
      </c>
      <c r="BB314" s="98" t="str">
        <f>_xlfn.IFNA(VLOOKUP(BA314,ACCESSORIES!F:J,5,FALSE),"N/A")</f>
        <v>N/A</v>
      </c>
      <c r="BC314" s="77">
        <v>31.658380849748415</v>
      </c>
      <c r="BD314" s="56">
        <v>20.236220472440898</v>
      </c>
      <c r="BE314" s="56">
        <v>20.236220472440898</v>
      </c>
      <c r="BF314" s="56">
        <v>11.417322834645701</v>
      </c>
      <c r="BG314" s="378">
        <f t="shared" si="32"/>
        <v>7.6616839999999839E-2</v>
      </c>
      <c r="BH314" s="80">
        <v>36</v>
      </c>
      <c r="BI314" s="114" t="s">
        <v>3532</v>
      </c>
      <c r="BJ314" s="50" t="s">
        <v>4050</v>
      </c>
      <c r="BK314" s="29" t="s">
        <v>4066</v>
      </c>
      <c r="BL314" s="29" t="s">
        <v>5483</v>
      </c>
      <c r="BM314" s="29" t="s">
        <v>2847</v>
      </c>
      <c r="BN314" s="29" t="s">
        <v>5507</v>
      </c>
      <c r="BO314" s="81" t="s">
        <v>5518</v>
      </c>
      <c r="BP314" s="81" t="s">
        <v>5497</v>
      </c>
      <c r="BQ314" s="81" t="s">
        <v>4275</v>
      </c>
      <c r="BR314" s="81" t="s">
        <v>4068</v>
      </c>
      <c r="BS314" s="81"/>
      <c r="BT314" s="81"/>
      <c r="BU314" s="313" t="s">
        <v>6601</v>
      </c>
      <c r="BV314" s="377" t="s">
        <v>8136</v>
      </c>
      <c r="BW314" s="313" t="s">
        <v>6600</v>
      </c>
      <c r="BX314" s="377" t="s">
        <v>8137</v>
      </c>
      <c r="BY314" s="93" t="str">
        <f t="shared" si="33"/>
        <v>MR315, 17x8.5, 0mm Offset, 6x5.5, 106.25mm Centerbore, Machined - Clear Coat</v>
      </c>
      <c r="BZ314" s="81" t="s">
        <v>3878</v>
      </c>
      <c r="CA314" s="81" t="s">
        <v>3879</v>
      </c>
      <c r="CB314" s="81" t="str">
        <f t="shared" si="34"/>
        <v>STREET (3XX)</v>
      </c>
    </row>
    <row r="315" spans="1:80" s="38" customFormat="1" ht="15" customHeight="1">
      <c r="A315" s="22">
        <f t="shared" si="28"/>
        <v>313</v>
      </c>
      <c r="B315" s="99" t="s">
        <v>84</v>
      </c>
      <c r="C315" s="99" t="s">
        <v>1072</v>
      </c>
      <c r="D315" s="104" t="s">
        <v>2105</v>
      </c>
      <c r="E315" s="91" t="str">
        <f>CONCATENATE(LEFT(D315,5),VLOOKUP(CONCATENATE(N315,"x",O315),'PART NUMBER GUIDE'!$B$9:$C$49,2,FALSE),VLOOKUP(CONCATENATE(P315, V315), 'PART NUMBER GUIDE'!$Q$6:$R$91, 2, FALSE),VLOOKUP(Y315,'PART NUMBER GUIDE'!$J$8:$K$43,2, FALSE),IF(U315="N/A",IF(ABS(S315)&lt;10,"0"&amp;ABS(S315),ABS(S315)),CONCATENATE(LEFT(U315,1),RIGHT(U315,1))), F315, G315)</f>
        <v>MR31578560100</v>
      </c>
      <c r="F315" s="90"/>
      <c r="G315" s="90"/>
      <c r="H315" s="79" t="s">
        <v>2621</v>
      </c>
      <c r="I315" s="318">
        <v>43340</v>
      </c>
      <c r="J315" s="85" t="s">
        <v>1265</v>
      </c>
      <c r="K315" s="342">
        <v>379</v>
      </c>
      <c r="L315" s="92">
        <f t="shared" si="29"/>
        <v>379</v>
      </c>
      <c r="M315" s="344"/>
      <c r="N315" s="29">
        <v>17</v>
      </c>
      <c r="O315" s="24">
        <v>8.5</v>
      </c>
      <c r="P315" s="99" t="str">
        <f t="shared" si="30"/>
        <v>6x5.5</v>
      </c>
      <c r="Q315" s="3">
        <v>6</v>
      </c>
      <c r="R315" s="29">
        <v>5.5</v>
      </c>
      <c r="S315" s="29">
        <v>0</v>
      </c>
      <c r="T315" s="16">
        <v>4.75</v>
      </c>
      <c r="U315" s="100" t="s">
        <v>85</v>
      </c>
      <c r="V315" s="16">
        <v>106.25</v>
      </c>
      <c r="W315" s="8">
        <v>26.75</v>
      </c>
      <c r="X315" s="51">
        <v>2650</v>
      </c>
      <c r="Y315" s="78" t="s">
        <v>5468</v>
      </c>
      <c r="Z315" s="78" t="s">
        <v>2989</v>
      </c>
      <c r="AA315" s="51" t="str">
        <f t="shared" si="31"/>
        <v>17x8.5, 6x5.5, 0 OS</v>
      </c>
      <c r="AB315" s="78" t="s">
        <v>2668</v>
      </c>
      <c r="AC315" s="89">
        <f>_xlfn.IFNA(VLOOKUP(AB315,ACCESSORIES!F:J,5,FALSE),"N/A")</f>
        <v>33</v>
      </c>
      <c r="AD315" s="80" t="s">
        <v>85</v>
      </c>
      <c r="AE315" s="86" t="s">
        <v>1886</v>
      </c>
      <c r="AF315" s="80" t="s">
        <v>85</v>
      </c>
      <c r="AG315" s="86" t="s">
        <v>2614</v>
      </c>
      <c r="AH315" s="9">
        <f>_xlfn.IFNA(VLOOKUP(AG315,ACCESSORIES!F:J,5,FALSE),"N/A")</f>
        <v>1.1000000000000001</v>
      </c>
      <c r="AI315" s="3" t="s">
        <v>265</v>
      </c>
      <c r="AJ315" s="81" t="s">
        <v>1709</v>
      </c>
      <c r="AK315" s="40">
        <f>_xlfn.IFNA(VLOOKUP(AJ315,ACCESSORIES!F:J,5,FALSE),"N/A")</f>
        <v>2.75</v>
      </c>
      <c r="AL315" s="3">
        <v>78.3</v>
      </c>
      <c r="AM315" s="3">
        <v>16.2</v>
      </c>
      <c r="AN315" s="3">
        <v>170</v>
      </c>
      <c r="AO315" s="36">
        <v>7</v>
      </c>
      <c r="AP315" s="36">
        <v>21</v>
      </c>
      <c r="AQ315" s="36">
        <v>41</v>
      </c>
      <c r="AR315" s="36">
        <v>44.7</v>
      </c>
      <c r="AS315" s="36">
        <v>207.8</v>
      </c>
      <c r="AT315" s="101">
        <v>203.8</v>
      </c>
      <c r="AU315" s="16">
        <v>106.25</v>
      </c>
      <c r="AV315" s="54">
        <v>44</v>
      </c>
      <c r="AW315" s="54">
        <v>44</v>
      </c>
      <c r="AX315" s="54">
        <v>42</v>
      </c>
      <c r="AY315" s="99" t="s">
        <v>85</v>
      </c>
      <c r="AZ315" s="98" t="str">
        <f>_xlfn.IFNA(VLOOKUP(AY315,ACCESSORIES!F:J,5,FALSE),"N/A")</f>
        <v>N/A</v>
      </c>
      <c r="BA315" s="99" t="s">
        <v>85</v>
      </c>
      <c r="BB315" s="98" t="str">
        <f>_xlfn.IFNA(VLOOKUP(BA315,ACCESSORIES!F:J,5,FALSE),"N/A")</f>
        <v>N/A</v>
      </c>
      <c r="BC315" s="77">
        <v>31.658380849748415</v>
      </c>
      <c r="BD315" s="56">
        <v>20.236220472440898</v>
      </c>
      <c r="BE315" s="56">
        <v>20.236220472440898</v>
      </c>
      <c r="BF315" s="56">
        <v>11.417322834645701</v>
      </c>
      <c r="BG315" s="378">
        <f t="shared" si="32"/>
        <v>7.6616839999999839E-2</v>
      </c>
      <c r="BH315" s="80">
        <v>36</v>
      </c>
      <c r="BI315" s="114" t="s">
        <v>3532</v>
      </c>
      <c r="BJ315" s="50" t="s">
        <v>4050</v>
      </c>
      <c r="BK315" s="29" t="s">
        <v>4066</v>
      </c>
      <c r="BL315" s="29" t="s">
        <v>5483</v>
      </c>
      <c r="BM315" s="29" t="s">
        <v>2847</v>
      </c>
      <c r="BN315" s="29" t="s">
        <v>5507</v>
      </c>
      <c r="BO315" s="81" t="s">
        <v>5518</v>
      </c>
      <c r="BP315" s="81" t="s">
        <v>5497</v>
      </c>
      <c r="BQ315" s="81" t="s">
        <v>4275</v>
      </c>
      <c r="BR315" s="81" t="s">
        <v>4068</v>
      </c>
      <c r="BS315" s="81"/>
      <c r="BT315" s="81"/>
      <c r="BU315" s="313" t="s">
        <v>6589</v>
      </c>
      <c r="BV315" s="377" t="s">
        <v>8467</v>
      </c>
      <c r="BW315" s="313" t="s">
        <v>6591</v>
      </c>
      <c r="BX315" s="377" t="s">
        <v>8468</v>
      </c>
      <c r="BY315" s="93" t="str">
        <f t="shared" si="33"/>
        <v>MR315, 17x8.5, 0mm Offset, 6x5.5, 106.25mm Centerbore, Gold - Black Lip</v>
      </c>
      <c r="BZ315" s="81" t="s">
        <v>3878</v>
      </c>
      <c r="CA315" s="81" t="s">
        <v>3879</v>
      </c>
      <c r="CB315" s="81" t="str">
        <f t="shared" si="34"/>
        <v>STREET (3XX)</v>
      </c>
    </row>
    <row r="316" spans="1:80" s="38" customFormat="1" ht="15" customHeight="1">
      <c r="A316" s="22">
        <f t="shared" si="28"/>
        <v>314</v>
      </c>
      <c r="B316" s="99" t="s">
        <v>84</v>
      </c>
      <c r="C316" s="99" t="s">
        <v>1072</v>
      </c>
      <c r="D316" s="99" t="s">
        <v>2105</v>
      </c>
      <c r="E316" s="91" t="str">
        <f>CONCATENATE(LEFT(D316,5),VLOOKUP(CONCATENATE(N316,"x",O316),'PART NUMBER GUIDE'!$B$9:$C$49,2,FALSE),VLOOKUP(CONCATENATE(P316, V316), 'PART NUMBER GUIDE'!$Q$6:$R$91, 2, FALSE),VLOOKUP(Y316,'PART NUMBER GUIDE'!$J$8:$K$43,2, FALSE),IF(U316="N/A",IF(ABS(S316)&lt;10,"0"&amp;ABS(S316),ABS(S316)),CONCATENATE(LEFT(U316,1),RIGHT(U316,1))), F316, G316)</f>
        <v>MR31578580500</v>
      </c>
      <c r="F316" s="90"/>
      <c r="G316" s="90"/>
      <c r="H316" s="79" t="s">
        <v>2123</v>
      </c>
      <c r="I316" s="318">
        <v>43340</v>
      </c>
      <c r="J316" s="85" t="s">
        <v>1265</v>
      </c>
      <c r="K316" s="342">
        <v>349</v>
      </c>
      <c r="L316" s="92">
        <f t="shared" si="29"/>
        <v>349</v>
      </c>
      <c r="M316" s="344"/>
      <c r="N316" s="29">
        <v>17</v>
      </c>
      <c r="O316" s="24">
        <v>8.5</v>
      </c>
      <c r="P316" s="99" t="str">
        <f t="shared" si="30"/>
        <v>8x6.5</v>
      </c>
      <c r="Q316" s="3">
        <v>8</v>
      </c>
      <c r="R316" s="29">
        <v>6.5</v>
      </c>
      <c r="S316" s="29">
        <v>0</v>
      </c>
      <c r="T316" s="16">
        <v>4.75</v>
      </c>
      <c r="U316" s="100" t="s">
        <v>85</v>
      </c>
      <c r="V316" s="16">
        <v>130.81</v>
      </c>
      <c r="W316" s="8">
        <v>28.75</v>
      </c>
      <c r="X316" s="51">
        <v>3640</v>
      </c>
      <c r="Y316" s="78" t="s">
        <v>2294</v>
      </c>
      <c r="Z316" s="79" t="s">
        <v>2987</v>
      </c>
      <c r="AA316" s="51" t="str">
        <f t="shared" si="31"/>
        <v>17x8.5, 8x6.5, 0 OS</v>
      </c>
      <c r="AB316" s="78" t="s">
        <v>1638</v>
      </c>
      <c r="AC316" s="89">
        <f>_xlfn.IFNA(VLOOKUP(AB316,ACCESSORIES!F:J,5,FALSE),"N/A")</f>
        <v>33</v>
      </c>
      <c r="AD316" s="80" t="s">
        <v>85</v>
      </c>
      <c r="AE316" s="80" t="s">
        <v>85</v>
      </c>
      <c r="AF316" s="3" t="s">
        <v>3005</v>
      </c>
      <c r="AG316" s="86" t="s">
        <v>2614</v>
      </c>
      <c r="AH316" s="9">
        <f>_xlfn.IFNA(VLOOKUP(AG316,ACCESSORIES!F:J,5,FALSE),"N/A")</f>
        <v>1.1000000000000001</v>
      </c>
      <c r="AI316" s="78" t="s">
        <v>266</v>
      </c>
      <c r="AJ316" s="3" t="s">
        <v>85</v>
      </c>
      <c r="AK316" s="40" t="str">
        <f>_xlfn.IFNA(VLOOKUP(AJ316,ACCESSORIES!F:J,5,FALSE),"N/A")</f>
        <v>N/A</v>
      </c>
      <c r="AL316" s="3" t="s">
        <v>85</v>
      </c>
      <c r="AM316" s="3">
        <v>16.2</v>
      </c>
      <c r="AN316" s="3">
        <v>200</v>
      </c>
      <c r="AO316" s="36">
        <v>0</v>
      </c>
      <c r="AP316" s="36">
        <v>0</v>
      </c>
      <c r="AQ316" s="36">
        <v>41</v>
      </c>
      <c r="AR316" s="36">
        <v>42</v>
      </c>
      <c r="AS316" s="36">
        <v>207.8</v>
      </c>
      <c r="AT316" s="101">
        <v>203.8</v>
      </c>
      <c r="AU316" s="100">
        <v>123.1</v>
      </c>
      <c r="AV316" s="54">
        <v>92</v>
      </c>
      <c r="AW316" s="54">
        <v>92</v>
      </c>
      <c r="AX316" s="54">
        <v>42</v>
      </c>
      <c r="AY316" s="99" t="s">
        <v>85</v>
      </c>
      <c r="AZ316" s="98" t="str">
        <f>_xlfn.IFNA(VLOOKUP(AY316,ACCESSORIES!F:J,5,FALSE),"N/A")</f>
        <v>N/A</v>
      </c>
      <c r="BA316" s="99" t="s">
        <v>85</v>
      </c>
      <c r="BB316" s="98" t="str">
        <f>_xlfn.IFNA(VLOOKUP(BA316,ACCESSORIES!F:J,5,FALSE),"N/A")</f>
        <v>N/A</v>
      </c>
      <c r="BC316" s="77">
        <v>32.25</v>
      </c>
      <c r="BD316" s="56">
        <v>20.236220472440898</v>
      </c>
      <c r="BE316" s="56">
        <v>20.236220472440898</v>
      </c>
      <c r="BF316" s="56">
        <v>11.417322834645701</v>
      </c>
      <c r="BG316" s="378">
        <f t="shared" si="32"/>
        <v>7.6616839999999839E-2</v>
      </c>
      <c r="BH316" s="80">
        <v>36</v>
      </c>
      <c r="BI316" s="114" t="s">
        <v>3532</v>
      </c>
      <c r="BJ316" s="50" t="s">
        <v>4050</v>
      </c>
      <c r="BK316" s="29" t="s">
        <v>4066</v>
      </c>
      <c r="BL316" s="29" t="s">
        <v>5483</v>
      </c>
      <c r="BM316" s="29" t="s">
        <v>2847</v>
      </c>
      <c r="BN316" s="29" t="s">
        <v>5507</v>
      </c>
      <c r="BO316" s="81" t="s">
        <v>5518</v>
      </c>
      <c r="BP316" s="81" t="s">
        <v>5497</v>
      </c>
      <c r="BQ316" s="81" t="s">
        <v>4275</v>
      </c>
      <c r="BR316" s="81" t="s">
        <v>4068</v>
      </c>
      <c r="BS316" s="81"/>
      <c r="BT316" s="81"/>
      <c r="BU316" s="313" t="s">
        <v>6586</v>
      </c>
      <c r="BV316" s="377" t="s">
        <v>8124</v>
      </c>
      <c r="BW316" s="313" t="s">
        <v>6587</v>
      </c>
      <c r="BX316" s="377" t="s">
        <v>8125</v>
      </c>
      <c r="BY316" s="93" t="str">
        <f t="shared" si="33"/>
        <v>MR315, 17x8.5, 0mm Offset, 8x6.5, 130.81mm Centerbore, Matte Black</v>
      </c>
      <c r="BZ316" s="81" t="s">
        <v>3878</v>
      </c>
      <c r="CA316" s="81" t="s">
        <v>3879</v>
      </c>
      <c r="CB316" s="81" t="str">
        <f t="shared" si="34"/>
        <v>STREET (3XX)</v>
      </c>
    </row>
    <row r="317" spans="1:80" s="38" customFormat="1" ht="15" customHeight="1">
      <c r="A317" s="22">
        <f t="shared" si="28"/>
        <v>315</v>
      </c>
      <c r="B317" s="99" t="s">
        <v>84</v>
      </c>
      <c r="C317" s="99" t="s">
        <v>1072</v>
      </c>
      <c r="D317" s="99" t="s">
        <v>2105</v>
      </c>
      <c r="E317" s="91" t="str">
        <f>CONCATENATE(LEFT(D317,5),VLOOKUP(CONCATENATE(N317,"x",O317),'PART NUMBER GUIDE'!$B$9:$C$49,2,FALSE),VLOOKUP(CONCATENATE(P317, V317), 'PART NUMBER GUIDE'!$Q$6:$R$91, 2, FALSE),VLOOKUP(Y317,'PART NUMBER GUIDE'!$J$8:$K$43,2, FALSE),IF(U317="N/A",IF(ABS(S317)&lt;10,"0"&amp;ABS(S317),ABS(S317)),CONCATENATE(LEFT(U317,1),RIGHT(U317,1))), F317, G317)</f>
        <v>MR31578580300</v>
      </c>
      <c r="F317" s="90"/>
      <c r="G317" s="90"/>
      <c r="H317" s="79" t="s">
        <v>2636</v>
      </c>
      <c r="I317" s="318">
        <v>43340</v>
      </c>
      <c r="J317" s="85" t="s">
        <v>1265</v>
      </c>
      <c r="K317" s="342">
        <v>349</v>
      </c>
      <c r="L317" s="92">
        <f t="shared" si="29"/>
        <v>349</v>
      </c>
      <c r="M317" s="344"/>
      <c r="N317" s="29">
        <v>17</v>
      </c>
      <c r="O317" s="24">
        <v>8.5</v>
      </c>
      <c r="P317" s="99" t="str">
        <f t="shared" si="30"/>
        <v>8x6.5</v>
      </c>
      <c r="Q317" s="3">
        <v>8</v>
      </c>
      <c r="R317" s="29">
        <v>6.5</v>
      </c>
      <c r="S317" s="29">
        <v>0</v>
      </c>
      <c r="T317" s="16">
        <v>4.75</v>
      </c>
      <c r="U317" s="100" t="s">
        <v>85</v>
      </c>
      <c r="V317" s="16">
        <v>130.81</v>
      </c>
      <c r="W317" s="8">
        <v>28.76</v>
      </c>
      <c r="X317" s="51">
        <v>3640</v>
      </c>
      <c r="Y317" s="47" t="s">
        <v>5454</v>
      </c>
      <c r="Z317" s="79" t="s">
        <v>196</v>
      </c>
      <c r="AA317" s="51" t="str">
        <f t="shared" si="31"/>
        <v>17x8.5, 8x6.5, 0 OS</v>
      </c>
      <c r="AB317" s="78" t="s">
        <v>1638</v>
      </c>
      <c r="AC317" s="89">
        <f>_xlfn.IFNA(VLOOKUP(AB317,ACCESSORIES!F:J,5,FALSE),"N/A")</f>
        <v>33</v>
      </c>
      <c r="AD317" s="80" t="s">
        <v>85</v>
      </c>
      <c r="AE317" s="80" t="s">
        <v>85</v>
      </c>
      <c r="AF317" s="3" t="s">
        <v>3005</v>
      </c>
      <c r="AG317" s="86" t="s">
        <v>2614</v>
      </c>
      <c r="AH317" s="9">
        <f>_xlfn.IFNA(VLOOKUP(AG317,ACCESSORIES!F:J,5,FALSE),"N/A")</f>
        <v>1.1000000000000001</v>
      </c>
      <c r="AI317" s="78" t="s">
        <v>266</v>
      </c>
      <c r="AJ317" s="3" t="s">
        <v>85</v>
      </c>
      <c r="AK317" s="40" t="str">
        <f>_xlfn.IFNA(VLOOKUP(AJ317,ACCESSORIES!F:J,5,FALSE),"N/A")</f>
        <v>N/A</v>
      </c>
      <c r="AL317" s="3" t="s">
        <v>85</v>
      </c>
      <c r="AM317" s="3">
        <v>16.2</v>
      </c>
      <c r="AN317" s="3">
        <v>200</v>
      </c>
      <c r="AO317" s="36">
        <v>0</v>
      </c>
      <c r="AP317" s="36">
        <v>0</v>
      </c>
      <c r="AQ317" s="36">
        <v>41</v>
      </c>
      <c r="AR317" s="36">
        <v>42</v>
      </c>
      <c r="AS317" s="36">
        <v>207.8</v>
      </c>
      <c r="AT317" s="101">
        <v>203.8</v>
      </c>
      <c r="AU317" s="100">
        <v>123.1</v>
      </c>
      <c r="AV317" s="54">
        <v>92</v>
      </c>
      <c r="AW317" s="54">
        <v>92</v>
      </c>
      <c r="AX317" s="54">
        <v>42</v>
      </c>
      <c r="AY317" s="99" t="s">
        <v>85</v>
      </c>
      <c r="AZ317" s="98" t="str">
        <f>_xlfn.IFNA(VLOOKUP(AY317,ACCESSORIES!F:J,5,FALSE),"N/A")</f>
        <v>N/A</v>
      </c>
      <c r="BA317" s="99" t="s">
        <v>85</v>
      </c>
      <c r="BB317" s="98" t="str">
        <f>_xlfn.IFNA(VLOOKUP(BA317,ACCESSORIES!F:J,5,FALSE),"N/A")</f>
        <v>N/A</v>
      </c>
      <c r="BC317" s="77">
        <v>33.049999999999997</v>
      </c>
      <c r="BD317" s="56">
        <v>20.236220472440898</v>
      </c>
      <c r="BE317" s="56">
        <v>20.236220472440898</v>
      </c>
      <c r="BF317" s="56">
        <v>11.417322834645701</v>
      </c>
      <c r="BG317" s="378">
        <f t="shared" si="32"/>
        <v>7.6616839999999839E-2</v>
      </c>
      <c r="BH317" s="80">
        <v>36</v>
      </c>
      <c r="BI317" s="114" t="s">
        <v>3532</v>
      </c>
      <c r="BJ317" s="50" t="s">
        <v>4050</v>
      </c>
      <c r="BK317" s="29" t="s">
        <v>4066</v>
      </c>
      <c r="BL317" s="29" t="s">
        <v>5483</v>
      </c>
      <c r="BM317" s="29" t="s">
        <v>2847</v>
      </c>
      <c r="BN317" s="29" t="s">
        <v>5507</v>
      </c>
      <c r="BO317" s="81" t="s">
        <v>5518</v>
      </c>
      <c r="BP317" s="81" t="s">
        <v>5497</v>
      </c>
      <c r="BQ317" s="81" t="s">
        <v>4275</v>
      </c>
      <c r="BR317" s="81" t="s">
        <v>4068</v>
      </c>
      <c r="BS317" s="81"/>
      <c r="BT317" s="81"/>
      <c r="BU317" s="313" t="s">
        <v>6607</v>
      </c>
      <c r="BV317" s="377" t="s">
        <v>8385</v>
      </c>
      <c r="BW317" s="313" t="s">
        <v>6609</v>
      </c>
      <c r="BX317" s="377" t="s">
        <v>8386</v>
      </c>
      <c r="BY317" s="93" t="str">
        <f t="shared" si="33"/>
        <v>MR315, 17x8.5, 0mm Offset, 8x6.5, 130.81mm Centerbore, Machined - Clear Coat</v>
      </c>
      <c r="BZ317" s="81" t="s">
        <v>3878</v>
      </c>
      <c r="CA317" s="81" t="s">
        <v>3879</v>
      </c>
      <c r="CB317" s="81" t="str">
        <f t="shared" si="34"/>
        <v>STREET (3XX)</v>
      </c>
    </row>
    <row r="318" spans="1:80" s="38" customFormat="1" ht="15" customHeight="1">
      <c r="A318" s="22">
        <f t="shared" si="28"/>
        <v>316</v>
      </c>
      <c r="B318" s="99" t="s">
        <v>84</v>
      </c>
      <c r="C318" s="99" t="s">
        <v>1072</v>
      </c>
      <c r="D318" s="99" t="s">
        <v>2105</v>
      </c>
      <c r="E318" s="91" t="str">
        <f>CONCATENATE(LEFT(D318,5),VLOOKUP(CONCATENATE(N318,"x",O318),'PART NUMBER GUIDE'!$B$9:$C$49,2,FALSE),VLOOKUP(CONCATENATE(P318, V318), 'PART NUMBER GUIDE'!$Q$6:$R$91, 2, FALSE),VLOOKUP(Y318,'PART NUMBER GUIDE'!$J$8:$K$43,2, FALSE),IF(U318="N/A",IF(ABS(S318)&lt;10,"0"&amp;ABS(S318),ABS(S318)),CONCATENATE(LEFT(U318,1),RIGHT(U318,1))), F318, G318)</f>
        <v>MR31578587500</v>
      </c>
      <c r="F318" s="90"/>
      <c r="G318" s="90"/>
      <c r="H318" s="79" t="s">
        <v>2148</v>
      </c>
      <c r="I318" s="318">
        <v>43340</v>
      </c>
      <c r="J318" s="85" t="s">
        <v>1265</v>
      </c>
      <c r="K318" s="342">
        <v>349</v>
      </c>
      <c r="L318" s="92">
        <f t="shared" si="29"/>
        <v>349</v>
      </c>
      <c r="M318" s="344"/>
      <c r="N318" s="29">
        <v>17</v>
      </c>
      <c r="O318" s="24">
        <v>8.5</v>
      </c>
      <c r="P318" s="99" t="str">
        <f t="shared" si="30"/>
        <v>8x170</v>
      </c>
      <c r="Q318" s="3">
        <v>8</v>
      </c>
      <c r="R318" s="29">
        <v>170</v>
      </c>
      <c r="S318" s="29">
        <v>0</v>
      </c>
      <c r="T318" s="16">
        <v>4.75</v>
      </c>
      <c r="U318" s="100" t="s">
        <v>85</v>
      </c>
      <c r="V318" s="16">
        <v>130.81</v>
      </c>
      <c r="W318" s="8">
        <v>28.75</v>
      </c>
      <c r="X318" s="51">
        <v>3640</v>
      </c>
      <c r="Y318" s="78" t="s">
        <v>2294</v>
      </c>
      <c r="Z318" s="79" t="s">
        <v>2987</v>
      </c>
      <c r="AA318" s="51" t="str">
        <f t="shared" si="31"/>
        <v>17x8.5, 8x170, 0 OS</v>
      </c>
      <c r="AB318" s="78" t="s">
        <v>1811</v>
      </c>
      <c r="AC318" s="89">
        <f>_xlfn.IFNA(VLOOKUP(AB318,ACCESSORIES!F:J,5,FALSE),"N/A")</f>
        <v>33</v>
      </c>
      <c r="AD318" s="80" t="s">
        <v>85</v>
      </c>
      <c r="AE318" s="80" t="s">
        <v>85</v>
      </c>
      <c r="AF318" s="3" t="s">
        <v>3005</v>
      </c>
      <c r="AG318" s="86" t="s">
        <v>2614</v>
      </c>
      <c r="AH318" s="9">
        <f>_xlfn.IFNA(VLOOKUP(AG318,ACCESSORIES!F:J,5,FALSE),"N/A")</f>
        <v>1.1000000000000001</v>
      </c>
      <c r="AI318" s="78" t="s">
        <v>266</v>
      </c>
      <c r="AJ318" s="3" t="s">
        <v>85</v>
      </c>
      <c r="AK318" s="40" t="str">
        <f>_xlfn.IFNA(VLOOKUP(AJ318,ACCESSORIES!F:J,5,FALSE),"N/A")</f>
        <v>N/A</v>
      </c>
      <c r="AL318" s="3" t="s">
        <v>85</v>
      </c>
      <c r="AM318" s="3">
        <v>16.2</v>
      </c>
      <c r="AN318" s="3">
        <v>200</v>
      </c>
      <c r="AO318" s="36">
        <v>0</v>
      </c>
      <c r="AP318" s="36">
        <v>0</v>
      </c>
      <c r="AQ318" s="36">
        <v>41</v>
      </c>
      <c r="AR318" s="36">
        <v>42</v>
      </c>
      <c r="AS318" s="36">
        <v>207.8</v>
      </c>
      <c r="AT318" s="101">
        <v>203.8</v>
      </c>
      <c r="AU318" s="84">
        <v>128</v>
      </c>
      <c r="AV318" s="54">
        <v>103.9</v>
      </c>
      <c r="AW318" s="54">
        <v>107</v>
      </c>
      <c r="AX318" s="54">
        <v>42</v>
      </c>
      <c r="AY318" s="99" t="s">
        <v>85</v>
      </c>
      <c r="AZ318" s="98" t="str">
        <f>_xlfn.IFNA(VLOOKUP(AY318,ACCESSORIES!F:J,5,FALSE),"N/A")</f>
        <v>N/A</v>
      </c>
      <c r="BA318" s="99" t="s">
        <v>85</v>
      </c>
      <c r="BB318" s="98" t="str">
        <f>_xlfn.IFNA(VLOOKUP(BA318,ACCESSORIES!F:J,5,FALSE),"N/A")</f>
        <v>N/A</v>
      </c>
      <c r="BC318" s="77">
        <v>32.25</v>
      </c>
      <c r="BD318" s="56">
        <v>20.236220472440898</v>
      </c>
      <c r="BE318" s="56">
        <v>20.236220472440898</v>
      </c>
      <c r="BF318" s="56">
        <v>11.417322834645701</v>
      </c>
      <c r="BG318" s="378">
        <f t="shared" si="32"/>
        <v>7.6616839999999839E-2</v>
      </c>
      <c r="BH318" s="80">
        <v>36</v>
      </c>
      <c r="BI318" s="114" t="s">
        <v>3532</v>
      </c>
      <c r="BJ318" s="50" t="s">
        <v>4050</v>
      </c>
      <c r="BK318" s="29" t="s">
        <v>4066</v>
      </c>
      <c r="BL318" s="29" t="s">
        <v>5483</v>
      </c>
      <c r="BM318" s="29" t="s">
        <v>2847</v>
      </c>
      <c r="BN318" s="29" t="s">
        <v>5507</v>
      </c>
      <c r="BO318" s="81" t="s">
        <v>5518</v>
      </c>
      <c r="BP318" s="81" t="s">
        <v>5497</v>
      </c>
      <c r="BQ318" s="81" t="s">
        <v>4275</v>
      </c>
      <c r="BR318" s="81" t="s">
        <v>4068</v>
      </c>
      <c r="BS318" s="81"/>
      <c r="BT318" s="81"/>
      <c r="BU318" s="313" t="s">
        <v>6586</v>
      </c>
      <c r="BV318" s="377" t="s">
        <v>8124</v>
      </c>
      <c r="BW318" s="313" t="s">
        <v>6587</v>
      </c>
      <c r="BX318" s="377" t="s">
        <v>8125</v>
      </c>
      <c r="BY318" s="93" t="str">
        <f t="shared" si="33"/>
        <v>MR315, 17x8.5, 0mm Offset, 8x170, 130.81mm Centerbore, Matte Black</v>
      </c>
      <c r="BZ318" s="81" t="s">
        <v>3878</v>
      </c>
      <c r="CA318" s="81" t="s">
        <v>3879</v>
      </c>
      <c r="CB318" s="81" t="str">
        <f t="shared" si="34"/>
        <v>STREET (3XX)</v>
      </c>
    </row>
    <row r="319" spans="1:80" s="38" customFormat="1" ht="15" customHeight="1">
      <c r="A319" s="22">
        <f t="shared" si="28"/>
        <v>317</v>
      </c>
      <c r="B319" s="99" t="s">
        <v>84</v>
      </c>
      <c r="C319" s="99" t="s">
        <v>1072</v>
      </c>
      <c r="D319" s="99" t="s">
        <v>2105</v>
      </c>
      <c r="E319" s="91" t="str">
        <f>CONCATENATE(LEFT(D319,5),VLOOKUP(CONCATENATE(N319,"x",O319),'PART NUMBER GUIDE'!$B$9:$C$49,2,FALSE),VLOOKUP(CONCATENATE(P319, V319), 'PART NUMBER GUIDE'!$Q$6:$R$91, 2, FALSE),VLOOKUP(Y319,'PART NUMBER GUIDE'!$J$8:$K$43,2, FALSE),IF(U319="N/A",IF(ABS(S319)&lt;10,"0"&amp;ABS(S319),ABS(S319)),CONCATENATE(LEFT(U319,1),RIGHT(U319,1))), F319, G319)</f>
        <v>MR31578587300</v>
      </c>
      <c r="F319" s="90"/>
      <c r="G319" s="90"/>
      <c r="H319" s="79" t="s">
        <v>2637</v>
      </c>
      <c r="I319" s="318">
        <v>43340</v>
      </c>
      <c r="J319" s="85" t="s">
        <v>1265</v>
      </c>
      <c r="K319" s="342">
        <v>349</v>
      </c>
      <c r="L319" s="92">
        <f t="shared" si="29"/>
        <v>349</v>
      </c>
      <c r="M319" s="344"/>
      <c r="N319" s="29">
        <v>17</v>
      </c>
      <c r="O319" s="24">
        <v>8.5</v>
      </c>
      <c r="P319" s="99" t="str">
        <f t="shared" si="30"/>
        <v>8x170</v>
      </c>
      <c r="Q319" s="3">
        <v>8</v>
      </c>
      <c r="R319" s="29">
        <v>170</v>
      </c>
      <c r="S319" s="29">
        <v>0</v>
      </c>
      <c r="T319" s="16">
        <v>4.75</v>
      </c>
      <c r="U319" s="100" t="s">
        <v>85</v>
      </c>
      <c r="V319" s="16">
        <v>130.81</v>
      </c>
      <c r="W319" s="8">
        <v>28.77</v>
      </c>
      <c r="X319" s="51">
        <v>3640</v>
      </c>
      <c r="Y319" s="47" t="s">
        <v>5454</v>
      </c>
      <c r="Z319" s="79" t="s">
        <v>196</v>
      </c>
      <c r="AA319" s="51" t="str">
        <f t="shared" si="31"/>
        <v>17x8.5, 8x170, 0 OS</v>
      </c>
      <c r="AB319" s="78" t="s">
        <v>1811</v>
      </c>
      <c r="AC319" s="89">
        <f>_xlfn.IFNA(VLOOKUP(AB319,ACCESSORIES!F:J,5,FALSE),"N/A")</f>
        <v>33</v>
      </c>
      <c r="AD319" s="80" t="s">
        <v>85</v>
      </c>
      <c r="AE319" s="80" t="s">
        <v>85</v>
      </c>
      <c r="AF319" s="3" t="s">
        <v>3005</v>
      </c>
      <c r="AG319" s="86" t="s">
        <v>2614</v>
      </c>
      <c r="AH319" s="9">
        <f>_xlfn.IFNA(VLOOKUP(AG319,ACCESSORIES!F:J,5,FALSE),"N/A")</f>
        <v>1.1000000000000001</v>
      </c>
      <c r="AI319" s="78" t="s">
        <v>266</v>
      </c>
      <c r="AJ319" s="3" t="s">
        <v>85</v>
      </c>
      <c r="AK319" s="40" t="str">
        <f>_xlfn.IFNA(VLOOKUP(AJ319,ACCESSORIES!F:J,5,FALSE),"N/A")</f>
        <v>N/A</v>
      </c>
      <c r="AL319" s="3" t="s">
        <v>85</v>
      </c>
      <c r="AM319" s="3">
        <v>16.2</v>
      </c>
      <c r="AN319" s="3">
        <v>200</v>
      </c>
      <c r="AO319" s="36">
        <v>0</v>
      </c>
      <c r="AP319" s="36">
        <v>0</v>
      </c>
      <c r="AQ319" s="36">
        <v>41</v>
      </c>
      <c r="AR319" s="36">
        <v>42</v>
      </c>
      <c r="AS319" s="36">
        <v>207.8</v>
      </c>
      <c r="AT319" s="101">
        <v>203.8</v>
      </c>
      <c r="AU319" s="84">
        <v>128</v>
      </c>
      <c r="AV319" s="54">
        <v>103.9</v>
      </c>
      <c r="AW319" s="54">
        <v>107</v>
      </c>
      <c r="AX319" s="54">
        <v>42</v>
      </c>
      <c r="AY319" s="99" t="s">
        <v>85</v>
      </c>
      <c r="AZ319" s="98" t="str">
        <f>_xlfn.IFNA(VLOOKUP(AY319,ACCESSORIES!F:J,5,FALSE),"N/A")</f>
        <v>N/A</v>
      </c>
      <c r="BA319" s="99" t="s">
        <v>85</v>
      </c>
      <c r="BB319" s="98" t="str">
        <f>_xlfn.IFNA(VLOOKUP(BA319,ACCESSORIES!F:J,5,FALSE),"N/A")</f>
        <v>N/A</v>
      </c>
      <c r="BC319" s="77">
        <v>33.659999999999997</v>
      </c>
      <c r="BD319" s="56">
        <v>20.236220472440898</v>
      </c>
      <c r="BE319" s="56">
        <v>20.236220472440898</v>
      </c>
      <c r="BF319" s="56">
        <v>11.417322834645701</v>
      </c>
      <c r="BG319" s="378">
        <f t="shared" si="32"/>
        <v>7.6616839999999839E-2</v>
      </c>
      <c r="BH319" s="80">
        <v>36</v>
      </c>
      <c r="BI319" s="114" t="s">
        <v>3532</v>
      </c>
      <c r="BJ319" s="50" t="s">
        <v>4050</v>
      </c>
      <c r="BK319" s="29" t="s">
        <v>4066</v>
      </c>
      <c r="BL319" s="29" t="s">
        <v>5483</v>
      </c>
      <c r="BM319" s="29" t="s">
        <v>2847</v>
      </c>
      <c r="BN319" s="29" t="s">
        <v>5507</v>
      </c>
      <c r="BO319" s="81" t="s">
        <v>5518</v>
      </c>
      <c r="BP319" s="81" t="s">
        <v>5497</v>
      </c>
      <c r="BQ319" s="81" t="s">
        <v>4275</v>
      </c>
      <c r="BR319" s="81" t="s">
        <v>4068</v>
      </c>
      <c r="BS319" s="81"/>
      <c r="BT319" s="81"/>
      <c r="BU319" s="313" t="s">
        <v>6607</v>
      </c>
      <c r="BV319" s="377" t="s">
        <v>8385</v>
      </c>
      <c r="BW319" s="313" t="s">
        <v>6609</v>
      </c>
      <c r="BX319" s="377" t="s">
        <v>8386</v>
      </c>
      <c r="BY319" s="93" t="str">
        <f t="shared" si="33"/>
        <v>MR315, 17x8.5, 0mm Offset, 8x170, 130.81mm Centerbore, Machined - Clear Coat</v>
      </c>
      <c r="BZ319" s="81" t="s">
        <v>3878</v>
      </c>
      <c r="CA319" s="81" t="s">
        <v>3879</v>
      </c>
      <c r="CB319" s="81" t="str">
        <f t="shared" si="34"/>
        <v>STREET (3XX)</v>
      </c>
    </row>
    <row r="320" spans="1:80" s="38" customFormat="1" ht="15" customHeight="1">
      <c r="A320" s="22">
        <f t="shared" si="28"/>
        <v>318</v>
      </c>
      <c r="B320" s="99" t="s">
        <v>84</v>
      </c>
      <c r="C320" s="99" t="s">
        <v>1072</v>
      </c>
      <c r="D320" s="99" t="s">
        <v>2105</v>
      </c>
      <c r="E320" s="91" t="str">
        <f>CONCATENATE(LEFT(D320,5),VLOOKUP(CONCATENATE(N320,"x",O320),'PART NUMBER GUIDE'!$B$9:$C$49,2,FALSE),VLOOKUP(CONCATENATE(P320, V320), 'PART NUMBER GUIDE'!$Q$6:$R$91, 2, FALSE),VLOOKUP(Y320,'PART NUMBER GUIDE'!$J$8:$K$43,2, FALSE),IF(U320="N/A",IF(ABS(S320)&lt;10,"0"&amp;ABS(S320),ABS(S320)),CONCATENATE(LEFT(U320,1),RIGHT(U320,1))), F320, G320)</f>
        <v>MR31578588500</v>
      </c>
      <c r="F320" s="90"/>
      <c r="G320" s="90"/>
      <c r="H320" s="79" t="s">
        <v>2145</v>
      </c>
      <c r="I320" s="318">
        <v>43340</v>
      </c>
      <c r="J320" s="85" t="s">
        <v>1265</v>
      </c>
      <c r="K320" s="342">
        <v>349</v>
      </c>
      <c r="L320" s="92">
        <f t="shared" si="29"/>
        <v>349</v>
      </c>
      <c r="M320" s="344"/>
      <c r="N320" s="29">
        <v>17</v>
      </c>
      <c r="O320" s="24">
        <v>8.5</v>
      </c>
      <c r="P320" s="99" t="str">
        <f t="shared" si="30"/>
        <v>8x180</v>
      </c>
      <c r="Q320" s="3">
        <v>8</v>
      </c>
      <c r="R320" s="29">
        <v>180</v>
      </c>
      <c r="S320" s="29">
        <v>0</v>
      </c>
      <c r="T320" s="16">
        <v>4.75</v>
      </c>
      <c r="U320" s="100" t="s">
        <v>85</v>
      </c>
      <c r="V320" s="16">
        <v>130.81</v>
      </c>
      <c r="W320" s="8">
        <v>29.15</v>
      </c>
      <c r="X320" s="51">
        <v>3640</v>
      </c>
      <c r="Y320" s="78" t="s">
        <v>2294</v>
      </c>
      <c r="Z320" s="79" t="s">
        <v>2987</v>
      </c>
      <c r="AA320" s="51" t="str">
        <f t="shared" si="31"/>
        <v>17x8.5, 8x180, 0 OS</v>
      </c>
      <c r="AB320" s="78" t="s">
        <v>1638</v>
      </c>
      <c r="AC320" s="89">
        <f>_xlfn.IFNA(VLOOKUP(AB320,ACCESSORIES!F:J,5,FALSE),"N/A")</f>
        <v>33</v>
      </c>
      <c r="AD320" s="80" t="s">
        <v>85</v>
      </c>
      <c r="AE320" s="80" t="s">
        <v>85</v>
      </c>
      <c r="AF320" s="3" t="s">
        <v>3005</v>
      </c>
      <c r="AG320" s="86" t="s">
        <v>2614</v>
      </c>
      <c r="AH320" s="9">
        <f>_xlfn.IFNA(VLOOKUP(AG320,ACCESSORIES!F:J,5,FALSE),"N/A")</f>
        <v>1.1000000000000001</v>
      </c>
      <c r="AI320" s="78" t="s">
        <v>266</v>
      </c>
      <c r="AJ320" s="3" t="s">
        <v>85</v>
      </c>
      <c r="AK320" s="40" t="str">
        <f>_xlfn.IFNA(VLOOKUP(AJ320,ACCESSORIES!F:J,5,FALSE),"N/A")</f>
        <v>N/A</v>
      </c>
      <c r="AL320" s="3" t="s">
        <v>85</v>
      </c>
      <c r="AM320" s="3">
        <v>16.2</v>
      </c>
      <c r="AN320" s="3">
        <v>210</v>
      </c>
      <c r="AO320" s="36">
        <v>0</v>
      </c>
      <c r="AP320" s="36">
        <v>0</v>
      </c>
      <c r="AQ320" s="36">
        <v>41</v>
      </c>
      <c r="AR320" s="36">
        <v>42</v>
      </c>
      <c r="AS320" s="36">
        <v>207.8</v>
      </c>
      <c r="AT320" s="101">
        <v>203.8</v>
      </c>
      <c r="AU320" s="100">
        <v>123.1</v>
      </c>
      <c r="AV320" s="54">
        <v>92</v>
      </c>
      <c r="AW320" s="54">
        <v>92</v>
      </c>
      <c r="AX320" s="54">
        <v>42</v>
      </c>
      <c r="AY320" s="99" t="s">
        <v>85</v>
      </c>
      <c r="AZ320" s="98" t="str">
        <f>_xlfn.IFNA(VLOOKUP(AY320,ACCESSORIES!F:J,5,FALSE),"N/A")</f>
        <v>N/A</v>
      </c>
      <c r="BA320" s="99" t="s">
        <v>85</v>
      </c>
      <c r="BB320" s="98" t="str">
        <f>_xlfn.IFNA(VLOOKUP(BA320,ACCESSORIES!F:J,5,FALSE),"N/A")</f>
        <v>N/A</v>
      </c>
      <c r="BC320" s="77">
        <v>34.08</v>
      </c>
      <c r="BD320" s="56">
        <v>20.236220472440898</v>
      </c>
      <c r="BE320" s="56">
        <v>20.236220472440898</v>
      </c>
      <c r="BF320" s="56">
        <v>11.417322834645701</v>
      </c>
      <c r="BG320" s="378">
        <f t="shared" si="32"/>
        <v>7.6616839999999839E-2</v>
      </c>
      <c r="BH320" s="80">
        <v>36</v>
      </c>
      <c r="BI320" s="114" t="s">
        <v>3532</v>
      </c>
      <c r="BJ320" s="50" t="s">
        <v>4050</v>
      </c>
      <c r="BK320" s="29" t="s">
        <v>4066</v>
      </c>
      <c r="BL320" s="29" t="s">
        <v>5483</v>
      </c>
      <c r="BM320" s="29" t="s">
        <v>2847</v>
      </c>
      <c r="BN320" s="29" t="s">
        <v>5507</v>
      </c>
      <c r="BO320" s="81" t="s">
        <v>5518</v>
      </c>
      <c r="BP320" s="81" t="s">
        <v>5497</v>
      </c>
      <c r="BQ320" s="81" t="s">
        <v>4275</v>
      </c>
      <c r="BR320" s="81" t="s">
        <v>4068</v>
      </c>
      <c r="BS320" s="81"/>
      <c r="BT320" s="81"/>
      <c r="BU320" s="313" t="s">
        <v>6586</v>
      </c>
      <c r="BV320" s="377" t="s">
        <v>8124</v>
      </c>
      <c r="BW320" s="313" t="s">
        <v>6587</v>
      </c>
      <c r="BX320" s="377" t="s">
        <v>8125</v>
      </c>
      <c r="BY320" s="93" t="str">
        <f t="shared" si="33"/>
        <v>MR315, 17x8.5, 0mm Offset, 8x180, 130.81mm Centerbore, Matte Black</v>
      </c>
      <c r="BZ320" s="81" t="s">
        <v>3878</v>
      </c>
      <c r="CA320" s="81" t="s">
        <v>3879</v>
      </c>
      <c r="CB320" s="81" t="str">
        <f t="shared" si="34"/>
        <v>STREET (3XX)</v>
      </c>
    </row>
    <row r="321" spans="1:80" s="38" customFormat="1" ht="15" customHeight="1">
      <c r="A321" s="22">
        <f t="shared" si="28"/>
        <v>319</v>
      </c>
      <c r="B321" s="99" t="s">
        <v>84</v>
      </c>
      <c r="C321" s="99" t="s">
        <v>1072</v>
      </c>
      <c r="D321" s="99" t="s">
        <v>2105</v>
      </c>
      <c r="E321" s="91" t="str">
        <f>CONCATENATE(LEFT(D321,5),VLOOKUP(CONCATENATE(N321,"x",O321),'PART NUMBER GUIDE'!$B$9:$C$49,2,FALSE),VLOOKUP(CONCATENATE(P321, V321), 'PART NUMBER GUIDE'!$Q$6:$R$91, 2, FALSE),VLOOKUP(Y321,'PART NUMBER GUIDE'!$J$8:$K$43,2, FALSE),IF(U321="N/A",IF(ABS(S321)&lt;10,"0"&amp;ABS(S321),ABS(S321)),CONCATENATE(LEFT(U321,1),RIGHT(U321,1))), F321, G321)</f>
        <v>MR31578588300</v>
      </c>
      <c r="F321" s="90"/>
      <c r="G321" s="90"/>
      <c r="H321" s="79" t="s">
        <v>2638</v>
      </c>
      <c r="I321" s="318">
        <v>43340</v>
      </c>
      <c r="J321" s="85" t="s">
        <v>1265</v>
      </c>
      <c r="K321" s="342">
        <v>349</v>
      </c>
      <c r="L321" s="92">
        <f t="shared" si="29"/>
        <v>349</v>
      </c>
      <c r="M321" s="344"/>
      <c r="N321" s="29">
        <v>17</v>
      </c>
      <c r="O321" s="24">
        <v>8.5</v>
      </c>
      <c r="P321" s="99" t="str">
        <f t="shared" si="30"/>
        <v>8x180</v>
      </c>
      <c r="Q321" s="3">
        <v>8</v>
      </c>
      <c r="R321" s="29">
        <v>180</v>
      </c>
      <c r="S321" s="29">
        <v>0</v>
      </c>
      <c r="T321" s="16">
        <v>4.75</v>
      </c>
      <c r="U321" s="100" t="s">
        <v>85</v>
      </c>
      <c r="V321" s="16">
        <v>130.81</v>
      </c>
      <c r="W321" s="8">
        <v>28.92</v>
      </c>
      <c r="X321" s="51">
        <v>3640</v>
      </c>
      <c r="Y321" s="47" t="s">
        <v>5454</v>
      </c>
      <c r="Z321" s="79" t="s">
        <v>196</v>
      </c>
      <c r="AA321" s="51" t="str">
        <f t="shared" si="31"/>
        <v>17x8.5, 8x180, 0 OS</v>
      </c>
      <c r="AB321" s="78" t="s">
        <v>1638</v>
      </c>
      <c r="AC321" s="89">
        <f>_xlfn.IFNA(VLOOKUP(AB321,ACCESSORIES!F:J,5,FALSE),"N/A")</f>
        <v>33</v>
      </c>
      <c r="AD321" s="80" t="s">
        <v>85</v>
      </c>
      <c r="AE321" s="80" t="s">
        <v>85</v>
      </c>
      <c r="AF321" s="3" t="s">
        <v>3005</v>
      </c>
      <c r="AG321" s="86" t="s">
        <v>2614</v>
      </c>
      <c r="AH321" s="9">
        <f>_xlfn.IFNA(VLOOKUP(AG321,ACCESSORIES!F:J,5,FALSE),"N/A")</f>
        <v>1.1000000000000001</v>
      </c>
      <c r="AI321" s="78" t="s">
        <v>266</v>
      </c>
      <c r="AJ321" s="3" t="s">
        <v>85</v>
      </c>
      <c r="AK321" s="40" t="str">
        <f>_xlfn.IFNA(VLOOKUP(AJ321,ACCESSORIES!F:J,5,FALSE),"N/A")</f>
        <v>N/A</v>
      </c>
      <c r="AL321" s="3" t="s">
        <v>85</v>
      </c>
      <c r="AM321" s="3">
        <v>16.2</v>
      </c>
      <c r="AN321" s="3">
        <v>210</v>
      </c>
      <c r="AO321" s="36">
        <v>0</v>
      </c>
      <c r="AP321" s="36">
        <v>0</v>
      </c>
      <c r="AQ321" s="36">
        <v>41</v>
      </c>
      <c r="AR321" s="36">
        <v>42</v>
      </c>
      <c r="AS321" s="36">
        <v>207.8</v>
      </c>
      <c r="AT321" s="101">
        <v>203.8</v>
      </c>
      <c r="AU321" s="100">
        <v>123.1</v>
      </c>
      <c r="AV321" s="54">
        <v>92</v>
      </c>
      <c r="AW321" s="54">
        <v>92</v>
      </c>
      <c r="AX321" s="54">
        <v>42</v>
      </c>
      <c r="AY321" s="99" t="s">
        <v>85</v>
      </c>
      <c r="AZ321" s="98" t="str">
        <f>_xlfn.IFNA(VLOOKUP(AY321,ACCESSORIES!F:J,5,FALSE),"N/A")</f>
        <v>N/A</v>
      </c>
      <c r="BA321" s="99" t="s">
        <v>85</v>
      </c>
      <c r="BB321" s="98" t="str">
        <f>_xlfn.IFNA(VLOOKUP(BA321,ACCESSORIES!F:J,5,FALSE),"N/A")</f>
        <v>N/A</v>
      </c>
      <c r="BC321" s="77">
        <v>33.07</v>
      </c>
      <c r="BD321" s="56">
        <v>20.236220472440898</v>
      </c>
      <c r="BE321" s="56">
        <v>20.236220472440898</v>
      </c>
      <c r="BF321" s="56">
        <v>11.417322834645701</v>
      </c>
      <c r="BG321" s="378">
        <f t="shared" si="32"/>
        <v>7.6616839999999839E-2</v>
      </c>
      <c r="BH321" s="80">
        <v>36</v>
      </c>
      <c r="BI321" s="114" t="s">
        <v>3532</v>
      </c>
      <c r="BJ321" s="50" t="s">
        <v>4050</v>
      </c>
      <c r="BK321" s="29" t="s">
        <v>4066</v>
      </c>
      <c r="BL321" s="29" t="s">
        <v>5483</v>
      </c>
      <c r="BM321" s="29" t="s">
        <v>2847</v>
      </c>
      <c r="BN321" s="29" t="s">
        <v>5507</v>
      </c>
      <c r="BO321" s="81" t="s">
        <v>5518</v>
      </c>
      <c r="BP321" s="81" t="s">
        <v>5497</v>
      </c>
      <c r="BQ321" s="81" t="s">
        <v>4275</v>
      </c>
      <c r="BR321" s="81" t="s">
        <v>4068</v>
      </c>
      <c r="BS321" s="81"/>
      <c r="BT321" s="81"/>
      <c r="BU321" s="313" t="s">
        <v>6607</v>
      </c>
      <c r="BV321" s="377" t="s">
        <v>8385</v>
      </c>
      <c r="BW321" s="313" t="s">
        <v>6609</v>
      </c>
      <c r="BX321" s="377" t="s">
        <v>8386</v>
      </c>
      <c r="BY321" s="93" t="str">
        <f t="shared" si="33"/>
        <v>MR315, 17x8.5, 0mm Offset, 8x180, 130.81mm Centerbore, Machined - Clear Coat</v>
      </c>
      <c r="BZ321" s="81" t="s">
        <v>3878</v>
      </c>
      <c r="CA321" s="81" t="s">
        <v>3879</v>
      </c>
      <c r="CB321" s="81" t="str">
        <f t="shared" si="34"/>
        <v>STREET (3XX)</v>
      </c>
    </row>
    <row r="322" spans="1:80" s="38" customFormat="1" ht="15" customHeight="1">
      <c r="A322" s="22">
        <f t="shared" si="28"/>
        <v>320</v>
      </c>
      <c r="B322" s="99" t="s">
        <v>84</v>
      </c>
      <c r="C322" s="99" t="s">
        <v>1072</v>
      </c>
      <c r="D322" s="99" t="s">
        <v>2105</v>
      </c>
      <c r="E322" s="91" t="str">
        <f>CONCATENATE(LEFT(D322,5),VLOOKUP(CONCATENATE(N322,"x",O322),'PART NUMBER GUIDE'!$B$9:$C$49,2,FALSE),VLOOKUP(CONCATENATE(P322, V322), 'PART NUMBER GUIDE'!$Q$6:$R$91, 2, FALSE),VLOOKUP(Y322,'PART NUMBER GUIDE'!$J$8:$K$43,2, FALSE),IF(U322="N/A",IF(ABS(S322)&lt;10,"0"&amp;ABS(S322),ABS(S322)),CONCATENATE(LEFT(U322,1),RIGHT(U322,1))), F322, G322)</f>
        <v>MR31578580525</v>
      </c>
      <c r="F322" s="90"/>
      <c r="G322" s="90"/>
      <c r="H322" s="79" t="s">
        <v>3436</v>
      </c>
      <c r="I322" s="318">
        <v>43613</v>
      </c>
      <c r="J322" s="85" t="s">
        <v>1265</v>
      </c>
      <c r="K322" s="342">
        <v>349</v>
      </c>
      <c r="L322" s="92">
        <f t="shared" si="29"/>
        <v>349</v>
      </c>
      <c r="M322" s="344"/>
      <c r="N322" s="29">
        <v>17</v>
      </c>
      <c r="O322" s="24">
        <v>8.5</v>
      </c>
      <c r="P322" s="99" t="str">
        <f t="shared" si="30"/>
        <v>8x6.5</v>
      </c>
      <c r="Q322" s="3">
        <v>8</v>
      </c>
      <c r="R322" s="29">
        <v>6.5</v>
      </c>
      <c r="S322" s="29">
        <v>25</v>
      </c>
      <c r="T322" s="16">
        <v>5.8</v>
      </c>
      <c r="U322" s="100" t="s">
        <v>85</v>
      </c>
      <c r="V322" s="16">
        <v>130.81</v>
      </c>
      <c r="W322" s="8">
        <v>29.34</v>
      </c>
      <c r="X322" s="51">
        <v>3640</v>
      </c>
      <c r="Y322" s="78" t="s">
        <v>2294</v>
      </c>
      <c r="Z322" s="79" t="s">
        <v>2987</v>
      </c>
      <c r="AA322" s="51" t="str">
        <f t="shared" si="31"/>
        <v>17x8.5, 8x6.5, 25 OS</v>
      </c>
      <c r="AB322" s="78" t="s">
        <v>1638</v>
      </c>
      <c r="AC322" s="89">
        <f>_xlfn.IFNA(VLOOKUP(AB322,ACCESSORIES!F:J,5,FALSE),"N/A")</f>
        <v>33</v>
      </c>
      <c r="AD322" s="80" t="s">
        <v>85</v>
      </c>
      <c r="AE322" s="80" t="s">
        <v>85</v>
      </c>
      <c r="AF322" s="3" t="s">
        <v>3005</v>
      </c>
      <c r="AG322" s="86" t="s">
        <v>2614</v>
      </c>
      <c r="AH322" s="9">
        <f>_xlfn.IFNA(VLOOKUP(AG322,ACCESSORIES!F:J,5,FALSE),"N/A")</f>
        <v>1.1000000000000001</v>
      </c>
      <c r="AI322" s="78" t="s">
        <v>266</v>
      </c>
      <c r="AJ322" s="3" t="s">
        <v>85</v>
      </c>
      <c r="AK322" s="40" t="str">
        <f>_xlfn.IFNA(VLOOKUP(AJ322,ACCESSORIES!F:J,5,FALSE),"N/A")</f>
        <v>N/A</v>
      </c>
      <c r="AL322" s="3" t="s">
        <v>85</v>
      </c>
      <c r="AM322" s="3">
        <v>16.2</v>
      </c>
      <c r="AN322" s="3">
        <v>200</v>
      </c>
      <c r="AO322" s="36">
        <v>0</v>
      </c>
      <c r="AP322" s="36">
        <v>0</v>
      </c>
      <c r="AQ322" s="36">
        <v>16</v>
      </c>
      <c r="AR322" s="36">
        <v>16.600000000000001</v>
      </c>
      <c r="AS322" s="36">
        <v>207.7</v>
      </c>
      <c r="AT322" s="36">
        <v>198.8</v>
      </c>
      <c r="AU322" s="100">
        <v>123.1</v>
      </c>
      <c r="AV322" s="54">
        <v>92</v>
      </c>
      <c r="AW322" s="54">
        <v>92</v>
      </c>
      <c r="AX322" s="54">
        <v>52</v>
      </c>
      <c r="AY322" s="99" t="s">
        <v>85</v>
      </c>
      <c r="AZ322" s="98" t="str">
        <f>_xlfn.IFNA(VLOOKUP(AY322,ACCESSORIES!F:J,5,FALSE),"N/A")</f>
        <v>N/A</v>
      </c>
      <c r="BA322" s="99" t="s">
        <v>85</v>
      </c>
      <c r="BB322" s="98" t="str">
        <f>_xlfn.IFNA(VLOOKUP(BA322,ACCESSORIES!F:J,5,FALSE),"N/A")</f>
        <v>N/A</v>
      </c>
      <c r="BC322" s="77">
        <v>34.39</v>
      </c>
      <c r="BD322" s="56">
        <v>20.236220472440898</v>
      </c>
      <c r="BE322" s="56">
        <v>20.236220472440898</v>
      </c>
      <c r="BF322" s="56">
        <v>11.417322834645701</v>
      </c>
      <c r="BG322" s="378">
        <f t="shared" si="32"/>
        <v>7.6616839999999839E-2</v>
      </c>
      <c r="BH322" s="80">
        <v>36</v>
      </c>
      <c r="BI322" s="114" t="s">
        <v>3532</v>
      </c>
      <c r="BJ322" s="50" t="s">
        <v>4050</v>
      </c>
      <c r="BK322" s="29" t="s">
        <v>4066</v>
      </c>
      <c r="BL322" s="29" t="s">
        <v>5483</v>
      </c>
      <c r="BM322" s="29" t="s">
        <v>2847</v>
      </c>
      <c r="BN322" s="29" t="s">
        <v>5507</v>
      </c>
      <c r="BO322" s="81" t="s">
        <v>5518</v>
      </c>
      <c r="BP322" s="81" t="s">
        <v>5497</v>
      </c>
      <c r="BQ322" s="81" t="s">
        <v>4275</v>
      </c>
      <c r="BR322" s="81" t="s">
        <v>4068</v>
      </c>
      <c r="BS322" s="81"/>
      <c r="BT322" s="81"/>
      <c r="BU322" s="313" t="s">
        <v>6586</v>
      </c>
      <c r="BV322" s="377" t="s">
        <v>8124</v>
      </c>
      <c r="BW322" s="313" t="s">
        <v>6587</v>
      </c>
      <c r="BX322" s="377" t="s">
        <v>8125</v>
      </c>
      <c r="BY322" s="93" t="str">
        <f t="shared" si="33"/>
        <v>MR315, 17x8.5, +25mm Offset, 8x6.5, 130.81mm Centerbore, Matte Black</v>
      </c>
      <c r="BZ322" s="81" t="s">
        <v>3878</v>
      </c>
      <c r="CA322" s="81" t="s">
        <v>3879</v>
      </c>
      <c r="CB322" s="81" t="str">
        <f t="shared" si="34"/>
        <v>STREET (3XX)</v>
      </c>
    </row>
    <row r="323" spans="1:80" s="38" customFormat="1" ht="15" customHeight="1">
      <c r="A323" s="22">
        <f t="shared" ref="A323:A386" si="35">ROW(B323)-2</f>
        <v>321</v>
      </c>
      <c r="B323" s="99" t="s">
        <v>84</v>
      </c>
      <c r="C323" s="99" t="s">
        <v>1072</v>
      </c>
      <c r="D323" s="99" t="s">
        <v>2105</v>
      </c>
      <c r="E323" s="91" t="str">
        <f>CONCATENATE(LEFT(D323,5),VLOOKUP(CONCATENATE(N323,"x",O323),'PART NUMBER GUIDE'!$B$9:$C$49,2,FALSE),VLOOKUP(CONCATENATE(P323, V323), 'PART NUMBER GUIDE'!$Q$6:$R$91, 2, FALSE),VLOOKUP(Y323,'PART NUMBER GUIDE'!$J$8:$K$43,2, FALSE),IF(U323="N/A",IF(ABS(S323)&lt;10,"0"&amp;ABS(S323),ABS(S323)),CONCATENATE(LEFT(U323,1),RIGHT(U323,1))), F323, G323)</f>
        <v>MR31578580325</v>
      </c>
      <c r="F323" s="90"/>
      <c r="G323" s="90"/>
      <c r="H323" s="79" t="s">
        <v>3273</v>
      </c>
      <c r="I323" s="318">
        <v>43613</v>
      </c>
      <c r="J323" s="85" t="s">
        <v>1265</v>
      </c>
      <c r="K323" s="342">
        <v>349</v>
      </c>
      <c r="L323" s="92">
        <f t="shared" ref="L323:L386" si="36">IF(J323="Coming Soon",K323,IF(J323="Active",K323,""))</f>
        <v>349</v>
      </c>
      <c r="M323" s="344"/>
      <c r="N323" s="29">
        <v>17</v>
      </c>
      <c r="O323" s="24">
        <v>8.5</v>
      </c>
      <c r="P323" s="99" t="str">
        <f t="shared" ref="P323:P386" si="37">CONCATENATE(Q323,"x",R323)</f>
        <v>8x6.5</v>
      </c>
      <c r="Q323" s="3">
        <v>8</v>
      </c>
      <c r="R323" s="29">
        <v>6.5</v>
      </c>
      <c r="S323" s="29">
        <v>25</v>
      </c>
      <c r="T323" s="16">
        <v>5.8</v>
      </c>
      <c r="U323" s="100" t="s">
        <v>85</v>
      </c>
      <c r="V323" s="16">
        <v>130.81</v>
      </c>
      <c r="W323" s="8">
        <v>29.34</v>
      </c>
      <c r="X323" s="51">
        <v>3640</v>
      </c>
      <c r="Y323" s="47" t="s">
        <v>5454</v>
      </c>
      <c r="Z323" s="79" t="s">
        <v>196</v>
      </c>
      <c r="AA323" s="51" t="str">
        <f t="shared" ref="AA323:AA386" si="38">_xlfn.CONCAT(N323,"x",O323,","," ",P323,","," ",S323," ","OS")</f>
        <v>17x8.5, 8x6.5, 25 OS</v>
      </c>
      <c r="AB323" s="78" t="s">
        <v>1638</v>
      </c>
      <c r="AC323" s="89">
        <f>_xlfn.IFNA(VLOOKUP(AB323,ACCESSORIES!F:J,5,FALSE),"N/A")</f>
        <v>33</v>
      </c>
      <c r="AD323" s="80" t="s">
        <v>85</v>
      </c>
      <c r="AE323" s="80" t="s">
        <v>85</v>
      </c>
      <c r="AF323" s="3" t="s">
        <v>3005</v>
      </c>
      <c r="AG323" s="86" t="s">
        <v>2614</v>
      </c>
      <c r="AH323" s="9">
        <f>_xlfn.IFNA(VLOOKUP(AG323,ACCESSORIES!F:J,5,FALSE),"N/A")</f>
        <v>1.1000000000000001</v>
      </c>
      <c r="AI323" s="78" t="s">
        <v>266</v>
      </c>
      <c r="AJ323" s="3" t="s">
        <v>85</v>
      </c>
      <c r="AK323" s="40" t="str">
        <f>_xlfn.IFNA(VLOOKUP(AJ323,ACCESSORIES!F:J,5,FALSE),"N/A")</f>
        <v>N/A</v>
      </c>
      <c r="AL323" s="3" t="s">
        <v>85</v>
      </c>
      <c r="AM323" s="3">
        <v>16.2</v>
      </c>
      <c r="AN323" s="3">
        <v>200</v>
      </c>
      <c r="AO323" s="36">
        <v>0</v>
      </c>
      <c r="AP323" s="36">
        <v>0</v>
      </c>
      <c r="AQ323" s="36">
        <v>16</v>
      </c>
      <c r="AR323" s="36">
        <v>16.600000000000001</v>
      </c>
      <c r="AS323" s="36">
        <v>207.7</v>
      </c>
      <c r="AT323" s="36">
        <v>198.8</v>
      </c>
      <c r="AU323" s="100">
        <v>123.1</v>
      </c>
      <c r="AV323" s="54">
        <v>92</v>
      </c>
      <c r="AW323" s="54">
        <v>92</v>
      </c>
      <c r="AX323" s="54">
        <v>52</v>
      </c>
      <c r="AY323" s="99" t="s">
        <v>85</v>
      </c>
      <c r="AZ323" s="98" t="str">
        <f>_xlfn.IFNA(VLOOKUP(AY323,ACCESSORIES!F:J,5,FALSE),"N/A")</f>
        <v>N/A</v>
      </c>
      <c r="BA323" s="99" t="s">
        <v>85</v>
      </c>
      <c r="BB323" s="98" t="str">
        <f>_xlfn.IFNA(VLOOKUP(BA323,ACCESSORIES!F:J,5,FALSE),"N/A")</f>
        <v>N/A</v>
      </c>
      <c r="BC323" s="77">
        <v>34.39</v>
      </c>
      <c r="BD323" s="56">
        <v>20.236220472440898</v>
      </c>
      <c r="BE323" s="56">
        <v>20.236220472440898</v>
      </c>
      <c r="BF323" s="56">
        <v>11.417322834645701</v>
      </c>
      <c r="BG323" s="378">
        <f t="shared" ref="BG323:BG386" si="39">SUM(((BD323*25.4)*(BE323*25.4)*(BF323*25.4))/1000000000)</f>
        <v>7.6616839999999839E-2</v>
      </c>
      <c r="BH323" s="80">
        <v>36</v>
      </c>
      <c r="BI323" s="114" t="s">
        <v>3532</v>
      </c>
      <c r="BJ323" s="50" t="s">
        <v>4050</v>
      </c>
      <c r="BK323" s="29" t="s">
        <v>4066</v>
      </c>
      <c r="BL323" s="29" t="s">
        <v>5483</v>
      </c>
      <c r="BM323" s="29" t="s">
        <v>2847</v>
      </c>
      <c r="BN323" s="29" t="s">
        <v>5507</v>
      </c>
      <c r="BO323" s="81" t="s">
        <v>5518</v>
      </c>
      <c r="BP323" s="81" t="s">
        <v>5497</v>
      </c>
      <c r="BQ323" s="81" t="s">
        <v>4275</v>
      </c>
      <c r="BR323" s="81" t="s">
        <v>4068</v>
      </c>
      <c r="BS323" s="81"/>
      <c r="BT323" s="81"/>
      <c r="BU323" s="313" t="s">
        <v>6607</v>
      </c>
      <c r="BV323" s="377" t="s">
        <v>8385</v>
      </c>
      <c r="BW323" s="313" t="s">
        <v>6609</v>
      </c>
      <c r="BX323" s="377" t="s">
        <v>8386</v>
      </c>
      <c r="BY323" s="93" t="str">
        <f t="shared" ref="BY323:BY386" si="40">CONCATENATE(IF(J323="Closeout","CLOSEOUT - ",""),D323,", ",N323,"x",O323,", ",IF(U323="N/A","",CONCATENATE(U323,"/")),IF(S323&gt;0,CONCATENATE("+",S323),S323),"mm Offset, ",P323,", ",V323,"mm Centerbore, ",PROPER(Y323),IF(G323="R",", Race Drilled",""),"",IF(BA323="N/A","",CONCATENATE(", w/ ",BA323)))</f>
        <v>MR315, 17x8.5, +25mm Offset, 8x6.5, 130.81mm Centerbore, Machined - Clear Coat</v>
      </c>
      <c r="BZ323" s="81" t="s">
        <v>3878</v>
      </c>
      <c r="CA323" s="81" t="s">
        <v>3879</v>
      </c>
      <c r="CB323" s="81" t="str">
        <f t="shared" ref="CB323:CB386" si="41">C323</f>
        <v>STREET (3XX)</v>
      </c>
    </row>
    <row r="324" spans="1:80" s="38" customFormat="1" ht="15" customHeight="1">
      <c r="A324" s="22">
        <f t="shared" si="35"/>
        <v>322</v>
      </c>
      <c r="B324" s="99" t="s">
        <v>84</v>
      </c>
      <c r="C324" s="99" t="s">
        <v>1072</v>
      </c>
      <c r="D324" s="99" t="s">
        <v>2105</v>
      </c>
      <c r="E324" s="91" t="str">
        <f>CONCATENATE(LEFT(D324,5),VLOOKUP(CONCATENATE(N324,"x",O324),'PART NUMBER GUIDE'!$B$9:$C$49,2,FALSE),VLOOKUP(CONCATENATE(P324, V324), 'PART NUMBER GUIDE'!$Q$6:$R$91, 2, FALSE),VLOOKUP(Y324,'PART NUMBER GUIDE'!$J$8:$K$43,2, FALSE),IF(U324="N/A",IF(ABS(S324)&lt;10,"0"&amp;ABS(S324),ABS(S324)),CONCATENATE(LEFT(U324,1),RIGHT(U324,1))), F324, G324)</f>
        <v>MR31578580125</v>
      </c>
      <c r="F324" s="90"/>
      <c r="G324" s="90"/>
      <c r="H324" s="79" t="s">
        <v>3274</v>
      </c>
      <c r="I324" s="318">
        <v>43613</v>
      </c>
      <c r="J324" s="85" t="s">
        <v>1265</v>
      </c>
      <c r="K324" s="342">
        <v>389</v>
      </c>
      <c r="L324" s="92">
        <f t="shared" si="36"/>
        <v>389</v>
      </c>
      <c r="M324" s="344"/>
      <c r="N324" s="29">
        <v>17</v>
      </c>
      <c r="O324" s="24">
        <v>8.5</v>
      </c>
      <c r="P324" s="99" t="str">
        <f t="shared" si="37"/>
        <v>8x6.5</v>
      </c>
      <c r="Q324" s="3">
        <v>8</v>
      </c>
      <c r="R324" s="29">
        <v>6.5</v>
      </c>
      <c r="S324" s="29">
        <v>25</v>
      </c>
      <c r="T324" s="16">
        <v>5.8</v>
      </c>
      <c r="U324" s="100" t="s">
        <v>85</v>
      </c>
      <c r="V324" s="16">
        <v>130.81</v>
      </c>
      <c r="W324" s="8">
        <v>28.76</v>
      </c>
      <c r="X324" s="51">
        <v>3640</v>
      </c>
      <c r="Y324" s="78" t="s">
        <v>5468</v>
      </c>
      <c r="Z324" s="78" t="s">
        <v>2989</v>
      </c>
      <c r="AA324" s="51" t="str">
        <f t="shared" si="38"/>
        <v>17x8.5, 8x6.5, 25 OS</v>
      </c>
      <c r="AB324" s="78" t="s">
        <v>1638</v>
      </c>
      <c r="AC324" s="89">
        <f>_xlfn.IFNA(VLOOKUP(AB324,ACCESSORIES!F:J,5,FALSE),"N/A")</f>
        <v>33</v>
      </c>
      <c r="AD324" s="80" t="s">
        <v>85</v>
      </c>
      <c r="AE324" s="80" t="s">
        <v>85</v>
      </c>
      <c r="AF324" s="3" t="s">
        <v>3005</v>
      </c>
      <c r="AG324" s="86" t="s">
        <v>2614</v>
      </c>
      <c r="AH324" s="9">
        <f>_xlfn.IFNA(VLOOKUP(AG324,ACCESSORIES!F:J,5,FALSE),"N/A")</f>
        <v>1.1000000000000001</v>
      </c>
      <c r="AI324" s="78" t="s">
        <v>266</v>
      </c>
      <c r="AJ324" s="3" t="s">
        <v>85</v>
      </c>
      <c r="AK324" s="40" t="str">
        <f>_xlfn.IFNA(VLOOKUP(AJ324,ACCESSORIES!F:J,5,FALSE),"N/A")</f>
        <v>N/A</v>
      </c>
      <c r="AL324" s="3" t="s">
        <v>85</v>
      </c>
      <c r="AM324" s="3">
        <v>16.2</v>
      </c>
      <c r="AN324" s="3">
        <v>200</v>
      </c>
      <c r="AO324" s="36">
        <v>0</v>
      </c>
      <c r="AP324" s="36">
        <v>0</v>
      </c>
      <c r="AQ324" s="36">
        <v>16</v>
      </c>
      <c r="AR324" s="36">
        <v>16.600000000000001</v>
      </c>
      <c r="AS324" s="36">
        <v>207.7</v>
      </c>
      <c r="AT324" s="36">
        <v>198.8</v>
      </c>
      <c r="AU324" s="100">
        <v>123.1</v>
      </c>
      <c r="AV324" s="54">
        <v>92</v>
      </c>
      <c r="AW324" s="54">
        <v>92</v>
      </c>
      <c r="AX324" s="54">
        <v>52</v>
      </c>
      <c r="AY324" s="99" t="s">
        <v>85</v>
      </c>
      <c r="AZ324" s="98" t="str">
        <f>_xlfn.IFNA(VLOOKUP(AY324,ACCESSORIES!F:J,5,FALSE),"N/A")</f>
        <v>N/A</v>
      </c>
      <c r="BA324" s="99" t="s">
        <v>85</v>
      </c>
      <c r="BB324" s="98" t="str">
        <f>_xlfn.IFNA(VLOOKUP(BA324,ACCESSORIES!F:J,5,FALSE),"N/A")</f>
        <v>N/A</v>
      </c>
      <c r="BC324" s="77">
        <v>34.33</v>
      </c>
      <c r="BD324" s="56">
        <v>20.236220472440898</v>
      </c>
      <c r="BE324" s="56">
        <v>20.236220472440898</v>
      </c>
      <c r="BF324" s="56">
        <v>11.417322834645701</v>
      </c>
      <c r="BG324" s="378">
        <f t="shared" si="39"/>
        <v>7.6616839999999839E-2</v>
      </c>
      <c r="BH324" s="80">
        <v>36</v>
      </c>
      <c r="BI324" s="114" t="s">
        <v>3532</v>
      </c>
      <c r="BJ324" s="50" t="s">
        <v>4050</v>
      </c>
      <c r="BK324" s="29" t="s">
        <v>4066</v>
      </c>
      <c r="BL324" s="29" t="s">
        <v>5483</v>
      </c>
      <c r="BM324" s="29" t="s">
        <v>2847</v>
      </c>
      <c r="BN324" s="29" t="s">
        <v>5507</v>
      </c>
      <c r="BO324" s="81" t="s">
        <v>5518</v>
      </c>
      <c r="BP324" s="81" t="s">
        <v>5497</v>
      </c>
      <c r="BQ324" s="81" t="s">
        <v>4275</v>
      </c>
      <c r="BR324" s="81" t="s">
        <v>4068</v>
      </c>
      <c r="BS324" s="81"/>
      <c r="BT324" s="81"/>
      <c r="BU324" s="313" t="s">
        <v>6594</v>
      </c>
      <c r="BV324" s="377" t="s">
        <v>8130</v>
      </c>
      <c r="BW324" s="313" t="s">
        <v>6599</v>
      </c>
      <c r="BX324" s="377" t="s">
        <v>8131</v>
      </c>
      <c r="BY324" s="93" t="str">
        <f t="shared" si="40"/>
        <v>MR315, 17x8.5, +25mm Offset, 8x6.5, 130.81mm Centerbore, Gold - Black Lip</v>
      </c>
      <c r="BZ324" s="81" t="s">
        <v>3878</v>
      </c>
      <c r="CA324" s="81" t="s">
        <v>3879</v>
      </c>
      <c r="CB324" s="81" t="str">
        <f t="shared" si="41"/>
        <v>STREET (3XX)</v>
      </c>
    </row>
    <row r="325" spans="1:80" s="38" customFormat="1" ht="15" customHeight="1">
      <c r="A325" s="22">
        <f t="shared" si="35"/>
        <v>323</v>
      </c>
      <c r="B325" s="99" t="s">
        <v>84</v>
      </c>
      <c r="C325" s="99" t="s">
        <v>1072</v>
      </c>
      <c r="D325" s="99" t="s">
        <v>2105</v>
      </c>
      <c r="E325" s="91" t="str">
        <f>CONCATENATE(LEFT(D325,5),VLOOKUP(CONCATENATE(N325,"x",O325),'PART NUMBER GUIDE'!$B$9:$C$49,2,FALSE),VLOOKUP(CONCATENATE(P325, V325), 'PART NUMBER GUIDE'!$Q$6:$R$91, 2, FALSE),VLOOKUP(Y325,'PART NUMBER GUIDE'!$J$8:$K$43,2, FALSE),IF(U325="N/A",IF(ABS(S325)&lt;10,"0"&amp;ABS(S325),ABS(S325)),CONCATENATE(LEFT(U325,1),RIGHT(U325,1))), F325, G325)</f>
        <v>MR31578588525</v>
      </c>
      <c r="F325" s="90"/>
      <c r="G325" s="90"/>
      <c r="H325" s="79" t="s">
        <v>3278</v>
      </c>
      <c r="I325" s="318">
        <v>43705</v>
      </c>
      <c r="J325" s="85" t="s">
        <v>1265</v>
      </c>
      <c r="K325" s="342">
        <v>349</v>
      </c>
      <c r="L325" s="92">
        <f t="shared" si="36"/>
        <v>349</v>
      </c>
      <c r="M325" s="344"/>
      <c r="N325" s="29">
        <v>17</v>
      </c>
      <c r="O325" s="24">
        <v>8.5</v>
      </c>
      <c r="P325" s="99" t="str">
        <f t="shared" si="37"/>
        <v>8x180</v>
      </c>
      <c r="Q325" s="3">
        <v>8</v>
      </c>
      <c r="R325" s="29">
        <v>180</v>
      </c>
      <c r="S325" s="29">
        <v>25</v>
      </c>
      <c r="T325" s="16">
        <v>5.8</v>
      </c>
      <c r="U325" s="100" t="s">
        <v>85</v>
      </c>
      <c r="V325" s="16">
        <v>130.81</v>
      </c>
      <c r="W325" s="8">
        <v>28.1</v>
      </c>
      <c r="X325" s="51">
        <v>3640</v>
      </c>
      <c r="Y325" s="78" t="s">
        <v>2294</v>
      </c>
      <c r="Z325" s="79" t="s">
        <v>2987</v>
      </c>
      <c r="AA325" s="51" t="str">
        <f t="shared" si="38"/>
        <v>17x8.5, 8x180, 25 OS</v>
      </c>
      <c r="AB325" s="78" t="s">
        <v>1638</v>
      </c>
      <c r="AC325" s="89">
        <f>_xlfn.IFNA(VLOOKUP(AB325,ACCESSORIES!F:J,5,FALSE),"N/A")</f>
        <v>33</v>
      </c>
      <c r="AD325" s="80" t="s">
        <v>85</v>
      </c>
      <c r="AE325" s="80" t="s">
        <v>85</v>
      </c>
      <c r="AF325" s="3" t="s">
        <v>3005</v>
      </c>
      <c r="AG325" s="86" t="s">
        <v>2614</v>
      </c>
      <c r="AH325" s="9">
        <f>_xlfn.IFNA(VLOOKUP(AG325,ACCESSORIES!F:J,5,FALSE),"N/A")</f>
        <v>1.1000000000000001</v>
      </c>
      <c r="AI325" s="78" t="s">
        <v>266</v>
      </c>
      <c r="AJ325" s="3" t="s">
        <v>85</v>
      </c>
      <c r="AK325" s="40" t="str">
        <f>_xlfn.IFNA(VLOOKUP(AJ325,ACCESSORIES!F:J,5,FALSE),"N/A")</f>
        <v>N/A</v>
      </c>
      <c r="AL325" s="3" t="s">
        <v>85</v>
      </c>
      <c r="AM325" s="3">
        <v>16.2</v>
      </c>
      <c r="AN325" s="3">
        <v>210</v>
      </c>
      <c r="AO325" s="36">
        <v>0</v>
      </c>
      <c r="AP325" s="36">
        <v>0</v>
      </c>
      <c r="AQ325" s="36">
        <v>16</v>
      </c>
      <c r="AR325" s="36">
        <v>16.600000000000001</v>
      </c>
      <c r="AS325" s="36">
        <v>207.7</v>
      </c>
      <c r="AT325" s="36">
        <v>198.8</v>
      </c>
      <c r="AU325" s="100">
        <v>123.1</v>
      </c>
      <c r="AV325" s="54">
        <v>92</v>
      </c>
      <c r="AW325" s="54">
        <v>92</v>
      </c>
      <c r="AX325" s="54">
        <v>52</v>
      </c>
      <c r="AY325" s="99" t="s">
        <v>85</v>
      </c>
      <c r="AZ325" s="98" t="str">
        <f>_xlfn.IFNA(VLOOKUP(AY325,ACCESSORIES!F:J,5,FALSE),"N/A")</f>
        <v>N/A</v>
      </c>
      <c r="BA325" s="99" t="s">
        <v>85</v>
      </c>
      <c r="BB325" s="98" t="str">
        <f>_xlfn.IFNA(VLOOKUP(BA325,ACCESSORIES!F:J,5,FALSE),"N/A")</f>
        <v>N/A</v>
      </c>
      <c r="BC325" s="77">
        <v>31.6</v>
      </c>
      <c r="BD325" s="56">
        <v>20.236220472440898</v>
      </c>
      <c r="BE325" s="56">
        <v>20.236220472440898</v>
      </c>
      <c r="BF325" s="56">
        <v>11.417322834645701</v>
      </c>
      <c r="BG325" s="378">
        <f t="shared" si="39"/>
        <v>7.6616839999999839E-2</v>
      </c>
      <c r="BH325" s="80">
        <v>36</v>
      </c>
      <c r="BI325" s="114" t="s">
        <v>3532</v>
      </c>
      <c r="BJ325" s="50" t="s">
        <v>4050</v>
      </c>
      <c r="BK325" s="29" t="s">
        <v>4066</v>
      </c>
      <c r="BL325" s="29" t="s">
        <v>5483</v>
      </c>
      <c r="BM325" s="29" t="s">
        <v>2847</v>
      </c>
      <c r="BN325" s="29" t="s">
        <v>5507</v>
      </c>
      <c r="BO325" s="81" t="s">
        <v>5518</v>
      </c>
      <c r="BP325" s="81" t="s">
        <v>5497</v>
      </c>
      <c r="BQ325" s="81" t="s">
        <v>4275</v>
      </c>
      <c r="BR325" s="81" t="s">
        <v>4068</v>
      </c>
      <c r="BS325" s="81"/>
      <c r="BT325" s="81"/>
      <c r="BU325" s="313" t="s">
        <v>6586</v>
      </c>
      <c r="BV325" s="377" t="s">
        <v>8124</v>
      </c>
      <c r="BW325" s="313" t="s">
        <v>6587</v>
      </c>
      <c r="BX325" s="377" t="s">
        <v>8125</v>
      </c>
      <c r="BY325" s="93" t="str">
        <f t="shared" si="40"/>
        <v>MR315, 17x8.5, +25mm Offset, 8x180, 130.81mm Centerbore, Matte Black</v>
      </c>
      <c r="BZ325" s="81" t="s">
        <v>3878</v>
      </c>
      <c r="CA325" s="81" t="s">
        <v>3879</v>
      </c>
      <c r="CB325" s="81" t="str">
        <f t="shared" si="41"/>
        <v>STREET (3XX)</v>
      </c>
    </row>
    <row r="326" spans="1:80" s="38" customFormat="1" ht="15" customHeight="1">
      <c r="A326" s="22">
        <f t="shared" si="35"/>
        <v>324</v>
      </c>
      <c r="B326" s="99" t="s">
        <v>84</v>
      </c>
      <c r="C326" s="99" t="s">
        <v>1072</v>
      </c>
      <c r="D326" s="99" t="s">
        <v>2105</v>
      </c>
      <c r="E326" s="91" t="str">
        <f>CONCATENATE(LEFT(D326,5),VLOOKUP(CONCATENATE(N326,"x",O326),'PART NUMBER GUIDE'!$B$9:$C$49,2,FALSE),VLOOKUP(CONCATENATE(P326, V326), 'PART NUMBER GUIDE'!$Q$6:$R$91, 2, FALSE),VLOOKUP(Y326,'PART NUMBER GUIDE'!$J$8:$K$43,2, FALSE),IF(U326="N/A",IF(ABS(S326)&lt;10,"0"&amp;ABS(S326),ABS(S326)),CONCATENATE(LEFT(U326,1),RIGHT(U326,1))), F326, G326)</f>
        <v>MR31578588325</v>
      </c>
      <c r="F326" s="90"/>
      <c r="G326" s="90"/>
      <c r="H326" s="79" t="s">
        <v>3279</v>
      </c>
      <c r="I326" s="318">
        <v>43705</v>
      </c>
      <c r="J326" s="85" t="s">
        <v>1265</v>
      </c>
      <c r="K326" s="342">
        <v>349</v>
      </c>
      <c r="L326" s="92">
        <f t="shared" si="36"/>
        <v>349</v>
      </c>
      <c r="M326" s="344"/>
      <c r="N326" s="29">
        <v>17</v>
      </c>
      <c r="O326" s="24">
        <v>8.5</v>
      </c>
      <c r="P326" s="99" t="str">
        <f t="shared" si="37"/>
        <v>8x180</v>
      </c>
      <c r="Q326" s="3">
        <v>8</v>
      </c>
      <c r="R326" s="29">
        <v>180</v>
      </c>
      <c r="S326" s="29">
        <v>25</v>
      </c>
      <c r="T326" s="16">
        <v>5.8</v>
      </c>
      <c r="U326" s="100" t="s">
        <v>85</v>
      </c>
      <c r="V326" s="16">
        <v>130.81</v>
      </c>
      <c r="W326" s="8">
        <v>28.1</v>
      </c>
      <c r="X326" s="51">
        <v>3640</v>
      </c>
      <c r="Y326" s="47" t="s">
        <v>5454</v>
      </c>
      <c r="Z326" s="79" t="s">
        <v>196</v>
      </c>
      <c r="AA326" s="51" t="str">
        <f t="shared" si="38"/>
        <v>17x8.5, 8x180, 25 OS</v>
      </c>
      <c r="AB326" s="78" t="s">
        <v>1638</v>
      </c>
      <c r="AC326" s="89">
        <f>_xlfn.IFNA(VLOOKUP(AB326,ACCESSORIES!F:J,5,FALSE),"N/A")</f>
        <v>33</v>
      </c>
      <c r="AD326" s="80" t="s">
        <v>85</v>
      </c>
      <c r="AE326" s="80" t="s">
        <v>85</v>
      </c>
      <c r="AF326" s="3" t="s">
        <v>3005</v>
      </c>
      <c r="AG326" s="86" t="s">
        <v>2614</v>
      </c>
      <c r="AH326" s="9">
        <f>_xlfn.IFNA(VLOOKUP(AG326,ACCESSORIES!F:J,5,FALSE),"N/A")</f>
        <v>1.1000000000000001</v>
      </c>
      <c r="AI326" s="78" t="s">
        <v>266</v>
      </c>
      <c r="AJ326" s="3" t="s">
        <v>85</v>
      </c>
      <c r="AK326" s="40" t="str">
        <f>_xlfn.IFNA(VLOOKUP(AJ326,ACCESSORIES!F:J,5,FALSE),"N/A")</f>
        <v>N/A</v>
      </c>
      <c r="AL326" s="3" t="s">
        <v>85</v>
      </c>
      <c r="AM326" s="3">
        <v>16.2</v>
      </c>
      <c r="AN326" s="3">
        <v>210</v>
      </c>
      <c r="AO326" s="36">
        <v>0</v>
      </c>
      <c r="AP326" s="36">
        <v>0</v>
      </c>
      <c r="AQ326" s="36">
        <v>16</v>
      </c>
      <c r="AR326" s="36">
        <v>16.600000000000001</v>
      </c>
      <c r="AS326" s="36">
        <v>207.7</v>
      </c>
      <c r="AT326" s="36">
        <v>198.8</v>
      </c>
      <c r="AU326" s="100">
        <v>123.1</v>
      </c>
      <c r="AV326" s="54">
        <v>92</v>
      </c>
      <c r="AW326" s="54">
        <v>92</v>
      </c>
      <c r="AX326" s="54">
        <v>52</v>
      </c>
      <c r="AY326" s="99" t="s">
        <v>85</v>
      </c>
      <c r="AZ326" s="98" t="str">
        <f>_xlfn.IFNA(VLOOKUP(AY326,ACCESSORIES!F:J,5,FALSE),"N/A")</f>
        <v>N/A</v>
      </c>
      <c r="BA326" s="99" t="s">
        <v>85</v>
      </c>
      <c r="BB326" s="98" t="str">
        <f>_xlfn.IFNA(VLOOKUP(BA326,ACCESSORIES!F:J,5,FALSE),"N/A")</f>
        <v>N/A</v>
      </c>
      <c r="BC326" s="77">
        <v>31.6</v>
      </c>
      <c r="BD326" s="56">
        <v>20.236220472440898</v>
      </c>
      <c r="BE326" s="56">
        <v>20.236220472440898</v>
      </c>
      <c r="BF326" s="56">
        <v>11.417322834645701</v>
      </c>
      <c r="BG326" s="378">
        <f t="shared" si="39"/>
        <v>7.6616839999999839E-2</v>
      </c>
      <c r="BH326" s="80">
        <v>36</v>
      </c>
      <c r="BI326" s="114" t="s">
        <v>3532</v>
      </c>
      <c r="BJ326" s="50" t="s">
        <v>4050</v>
      </c>
      <c r="BK326" s="29" t="s">
        <v>4066</v>
      </c>
      <c r="BL326" s="29" t="s">
        <v>5483</v>
      </c>
      <c r="BM326" s="29" t="s">
        <v>2847</v>
      </c>
      <c r="BN326" s="29" t="s">
        <v>5507</v>
      </c>
      <c r="BO326" s="81" t="s">
        <v>5518</v>
      </c>
      <c r="BP326" s="81" t="s">
        <v>5497</v>
      </c>
      <c r="BQ326" s="81" t="s">
        <v>4275</v>
      </c>
      <c r="BR326" s="81" t="s">
        <v>4068</v>
      </c>
      <c r="BS326" s="81"/>
      <c r="BT326" s="81"/>
      <c r="BU326" s="313" t="s">
        <v>6607</v>
      </c>
      <c r="BV326" s="377" t="s">
        <v>8385</v>
      </c>
      <c r="BW326" s="313" t="s">
        <v>6609</v>
      </c>
      <c r="BX326" s="377" t="s">
        <v>8386</v>
      </c>
      <c r="BY326" s="93" t="str">
        <f t="shared" si="40"/>
        <v>MR315, 17x8.5, +25mm Offset, 8x180, 130.81mm Centerbore, Machined - Clear Coat</v>
      </c>
      <c r="BZ326" s="81" t="s">
        <v>3878</v>
      </c>
      <c r="CA326" s="81" t="s">
        <v>3879</v>
      </c>
      <c r="CB326" s="81" t="str">
        <f t="shared" si="41"/>
        <v>STREET (3XX)</v>
      </c>
    </row>
    <row r="327" spans="1:80" s="38" customFormat="1" ht="15" customHeight="1">
      <c r="A327" s="22">
        <f t="shared" si="35"/>
        <v>325</v>
      </c>
      <c r="B327" s="99" t="s">
        <v>84</v>
      </c>
      <c r="C327" s="99" t="s">
        <v>1072</v>
      </c>
      <c r="D327" s="99" t="s">
        <v>2105</v>
      </c>
      <c r="E327" s="91" t="str">
        <f>CONCATENATE(LEFT(D327,5),VLOOKUP(CONCATENATE(N327,"x",O327),'PART NUMBER GUIDE'!$B$9:$C$49,2,FALSE),VLOOKUP(CONCATENATE(P327, V327), 'PART NUMBER GUIDE'!$Q$6:$R$91, 2, FALSE),VLOOKUP(Y327,'PART NUMBER GUIDE'!$J$8:$K$43,2, FALSE),IF(U327="N/A",IF(ABS(S327)&lt;10,"0"&amp;ABS(S327),ABS(S327)),CONCATENATE(LEFT(U327,1),RIGHT(U327,1))), F327, G327)</f>
        <v>MR31579050512N</v>
      </c>
      <c r="F327" s="90" t="s">
        <v>2224</v>
      </c>
      <c r="G327" s="90"/>
      <c r="H327" s="79" t="s">
        <v>2151</v>
      </c>
      <c r="I327" s="318">
        <v>43340</v>
      </c>
      <c r="J327" s="85" t="s">
        <v>1265</v>
      </c>
      <c r="K327" s="342">
        <v>349</v>
      </c>
      <c r="L327" s="92">
        <f t="shared" si="36"/>
        <v>349</v>
      </c>
      <c r="M327" s="344"/>
      <c r="N327" s="29">
        <v>17</v>
      </c>
      <c r="O327" s="8">
        <v>9</v>
      </c>
      <c r="P327" s="99" t="str">
        <f t="shared" si="37"/>
        <v>5x5</v>
      </c>
      <c r="Q327" s="3">
        <v>5</v>
      </c>
      <c r="R327" s="29">
        <v>5</v>
      </c>
      <c r="S327" s="29">
        <v>-12</v>
      </c>
      <c r="T327" s="16">
        <v>4.5</v>
      </c>
      <c r="U327" s="100" t="s">
        <v>85</v>
      </c>
      <c r="V327" s="16">
        <v>71.5</v>
      </c>
      <c r="W327" s="8">
        <v>29.21</v>
      </c>
      <c r="X327" s="51">
        <v>2650</v>
      </c>
      <c r="Y327" s="78" t="s">
        <v>2294</v>
      </c>
      <c r="Z327" s="79" t="s">
        <v>2987</v>
      </c>
      <c r="AA327" s="51" t="str">
        <f t="shared" si="38"/>
        <v>17x9, 5x5, -12 OS</v>
      </c>
      <c r="AB327" s="78" t="s">
        <v>2178</v>
      </c>
      <c r="AC327" s="89">
        <f>_xlfn.IFNA(VLOOKUP(AB327,ACCESSORIES!F:J,5,FALSE),"N/A")</f>
        <v>33</v>
      </c>
      <c r="AD327" s="80" t="s">
        <v>85</v>
      </c>
      <c r="AE327" s="86" t="s">
        <v>1886</v>
      </c>
      <c r="AF327" s="80" t="s">
        <v>85</v>
      </c>
      <c r="AG327" s="86" t="s">
        <v>2614</v>
      </c>
      <c r="AH327" s="9">
        <f>_xlfn.IFNA(VLOOKUP(AG327,ACCESSORIES!F:J,5,FALSE),"N/A")</f>
        <v>1.1000000000000001</v>
      </c>
      <c r="AI327" s="78" t="s">
        <v>266</v>
      </c>
      <c r="AJ327" s="3" t="s">
        <v>85</v>
      </c>
      <c r="AK327" s="40" t="str">
        <f>_xlfn.IFNA(VLOOKUP(AJ327,ACCESSORIES!F:J,5,FALSE),"N/A")</f>
        <v>N/A</v>
      </c>
      <c r="AL327" s="3" t="s">
        <v>85</v>
      </c>
      <c r="AM327" s="3">
        <v>16.2</v>
      </c>
      <c r="AN327" s="3">
        <v>166</v>
      </c>
      <c r="AO327" s="36">
        <v>7.5</v>
      </c>
      <c r="AP327" s="36">
        <v>18.2</v>
      </c>
      <c r="AQ327" s="36">
        <v>38</v>
      </c>
      <c r="AR327" s="36">
        <v>44.1</v>
      </c>
      <c r="AS327" s="36">
        <v>208</v>
      </c>
      <c r="AT327" s="101">
        <v>203.6</v>
      </c>
      <c r="AU327" s="16">
        <v>71.5</v>
      </c>
      <c r="AV327" s="54">
        <v>35</v>
      </c>
      <c r="AW327" s="54">
        <v>35</v>
      </c>
      <c r="AX327" s="54">
        <v>69</v>
      </c>
      <c r="AY327" s="99" t="s">
        <v>85</v>
      </c>
      <c r="AZ327" s="98" t="str">
        <f>_xlfn.IFNA(VLOOKUP(AY327,ACCESSORIES!F:J,5,FALSE),"N/A")</f>
        <v>N/A</v>
      </c>
      <c r="BA327" s="99" t="s">
        <v>85</v>
      </c>
      <c r="BB327" s="98" t="str">
        <f>_xlfn.IFNA(VLOOKUP(BA327,ACCESSORIES!F:J,5,FALSE),"N/A")</f>
        <v>N/A</v>
      </c>
      <c r="BC327" s="77">
        <v>33.804213535014561</v>
      </c>
      <c r="BD327" s="56">
        <v>20.236220472440898</v>
      </c>
      <c r="BE327" s="56">
        <v>20.236220472440898</v>
      </c>
      <c r="BF327" s="56">
        <v>12.4409448818898</v>
      </c>
      <c r="BG327" s="378">
        <f t="shared" si="39"/>
        <v>8.348593599999983E-2</v>
      </c>
      <c r="BH327" s="80">
        <v>36</v>
      </c>
      <c r="BI327" s="114" t="s">
        <v>3532</v>
      </c>
      <c r="BJ327" s="50" t="s">
        <v>4050</v>
      </c>
      <c r="BK327" s="29" t="s">
        <v>4066</v>
      </c>
      <c r="BL327" s="29" t="s">
        <v>5483</v>
      </c>
      <c r="BM327" s="29" t="s">
        <v>2847</v>
      </c>
      <c r="BN327" s="29" t="s">
        <v>5507</v>
      </c>
      <c r="BO327" s="81" t="s">
        <v>5518</v>
      </c>
      <c r="BP327" s="81" t="s">
        <v>5497</v>
      </c>
      <c r="BQ327" s="81" t="s">
        <v>4275</v>
      </c>
      <c r="BR327" s="81" t="s">
        <v>4068</v>
      </c>
      <c r="BS327" s="81"/>
      <c r="BT327" s="81"/>
      <c r="BU327" s="313" t="s">
        <v>6579</v>
      </c>
      <c r="BV327" s="377" t="s">
        <v>8162</v>
      </c>
      <c r="BW327" s="313" t="s">
        <v>6581</v>
      </c>
      <c r="BX327" s="377" t="s">
        <v>8163</v>
      </c>
      <c r="BY327" s="93" t="str">
        <f t="shared" si="40"/>
        <v>MR315, 17x9, -12mm Offset, 5x5, 71.5mm Centerbore, Matte Black</v>
      </c>
      <c r="BZ327" s="81" t="s">
        <v>3878</v>
      </c>
      <c r="CA327" s="81" t="s">
        <v>3879</v>
      </c>
      <c r="CB327" s="81" t="str">
        <f t="shared" si="41"/>
        <v>STREET (3XX)</v>
      </c>
    </row>
    <row r="328" spans="1:80" s="38" customFormat="1" ht="15" customHeight="1">
      <c r="A328" s="22">
        <f t="shared" si="35"/>
        <v>326</v>
      </c>
      <c r="B328" s="99" t="s">
        <v>84</v>
      </c>
      <c r="C328" s="99" t="s">
        <v>1072</v>
      </c>
      <c r="D328" s="99" t="s">
        <v>2105</v>
      </c>
      <c r="E328" s="91" t="str">
        <f>CONCATENATE(LEFT(D328,5),VLOOKUP(CONCATENATE(N328,"x",O328),'PART NUMBER GUIDE'!$B$9:$C$49,2,FALSE),VLOOKUP(CONCATENATE(P328, V328), 'PART NUMBER GUIDE'!$Q$6:$R$91, 2, FALSE),VLOOKUP(Y328,'PART NUMBER GUIDE'!$J$8:$K$43,2, FALSE),IF(U328="N/A",IF(ABS(S328)&lt;10,"0"&amp;ABS(S328),ABS(S328)),CONCATENATE(LEFT(U328,1),RIGHT(U328,1))), F328, G328)</f>
        <v>MR31579050312N</v>
      </c>
      <c r="F328" s="90" t="s">
        <v>2224</v>
      </c>
      <c r="G328" s="90"/>
      <c r="H328" s="79" t="s">
        <v>2639</v>
      </c>
      <c r="I328" s="318">
        <v>43340</v>
      </c>
      <c r="J328" s="85" t="s">
        <v>1265</v>
      </c>
      <c r="K328" s="342">
        <v>349</v>
      </c>
      <c r="L328" s="92">
        <f t="shared" si="36"/>
        <v>349</v>
      </c>
      <c r="M328" s="344"/>
      <c r="N328" s="29">
        <v>17</v>
      </c>
      <c r="O328" s="8">
        <v>9</v>
      </c>
      <c r="P328" s="99" t="str">
        <f t="shared" si="37"/>
        <v>5x5</v>
      </c>
      <c r="Q328" s="3">
        <v>5</v>
      </c>
      <c r="R328" s="29">
        <v>5</v>
      </c>
      <c r="S328" s="29">
        <v>-12</v>
      </c>
      <c r="T328" s="16">
        <v>4.5</v>
      </c>
      <c r="U328" s="100" t="s">
        <v>85</v>
      </c>
      <c r="V328" s="16">
        <v>71.5</v>
      </c>
      <c r="W328" s="8">
        <v>28.9</v>
      </c>
      <c r="X328" s="51">
        <v>2650</v>
      </c>
      <c r="Y328" s="47" t="s">
        <v>5454</v>
      </c>
      <c r="Z328" s="79" t="s">
        <v>196</v>
      </c>
      <c r="AA328" s="51" t="str">
        <f t="shared" si="38"/>
        <v>17x9, 5x5, -12 OS</v>
      </c>
      <c r="AB328" s="78" t="s">
        <v>2178</v>
      </c>
      <c r="AC328" s="89">
        <f>_xlfn.IFNA(VLOOKUP(AB328,ACCESSORIES!F:J,5,FALSE),"N/A")</f>
        <v>33</v>
      </c>
      <c r="AD328" s="80" t="s">
        <v>85</v>
      </c>
      <c r="AE328" s="86" t="s">
        <v>1886</v>
      </c>
      <c r="AF328" s="80" t="s">
        <v>85</v>
      </c>
      <c r="AG328" s="86" t="s">
        <v>2614</v>
      </c>
      <c r="AH328" s="9">
        <f>_xlfn.IFNA(VLOOKUP(AG328,ACCESSORIES!F:J,5,FALSE),"N/A")</f>
        <v>1.1000000000000001</v>
      </c>
      <c r="AI328" s="78" t="s">
        <v>266</v>
      </c>
      <c r="AJ328" s="3" t="s">
        <v>85</v>
      </c>
      <c r="AK328" s="40" t="str">
        <f>_xlfn.IFNA(VLOOKUP(AJ328,ACCESSORIES!F:J,5,FALSE),"N/A")</f>
        <v>N/A</v>
      </c>
      <c r="AL328" s="3" t="s">
        <v>85</v>
      </c>
      <c r="AM328" s="3">
        <v>16.2</v>
      </c>
      <c r="AN328" s="3">
        <v>166</v>
      </c>
      <c r="AO328" s="36">
        <v>7.5</v>
      </c>
      <c r="AP328" s="36">
        <v>18.2</v>
      </c>
      <c r="AQ328" s="36">
        <v>38</v>
      </c>
      <c r="AR328" s="36">
        <v>44.1</v>
      </c>
      <c r="AS328" s="36">
        <v>208</v>
      </c>
      <c r="AT328" s="101">
        <v>203.6</v>
      </c>
      <c r="AU328" s="16">
        <v>71.5</v>
      </c>
      <c r="AV328" s="54">
        <v>35</v>
      </c>
      <c r="AW328" s="54">
        <v>35</v>
      </c>
      <c r="AX328" s="54">
        <v>69</v>
      </c>
      <c r="AY328" s="99" t="s">
        <v>85</v>
      </c>
      <c r="AZ328" s="98" t="str">
        <f>_xlfn.IFNA(VLOOKUP(AY328,ACCESSORIES!F:J,5,FALSE),"N/A")</f>
        <v>N/A</v>
      </c>
      <c r="BA328" s="99" t="s">
        <v>85</v>
      </c>
      <c r="BB328" s="98" t="str">
        <f>_xlfn.IFNA(VLOOKUP(BA328,ACCESSORIES!F:J,5,FALSE),"N/A")</f>
        <v>N/A</v>
      </c>
      <c r="BC328" s="77">
        <v>33.804213535014561</v>
      </c>
      <c r="BD328" s="56">
        <v>20.236220472440898</v>
      </c>
      <c r="BE328" s="56">
        <v>20.236220472440898</v>
      </c>
      <c r="BF328" s="56">
        <v>12.4409448818898</v>
      </c>
      <c r="BG328" s="378">
        <f t="shared" si="39"/>
        <v>8.348593599999983E-2</v>
      </c>
      <c r="BH328" s="80">
        <v>36</v>
      </c>
      <c r="BI328" s="114" t="s">
        <v>3532</v>
      </c>
      <c r="BJ328" s="50" t="s">
        <v>4050</v>
      </c>
      <c r="BK328" s="29" t="s">
        <v>4066</v>
      </c>
      <c r="BL328" s="29" t="s">
        <v>5483</v>
      </c>
      <c r="BM328" s="29" t="s">
        <v>2847</v>
      </c>
      <c r="BN328" s="29" t="s">
        <v>5507</v>
      </c>
      <c r="BO328" s="81" t="s">
        <v>5518</v>
      </c>
      <c r="BP328" s="81" t="s">
        <v>5497</v>
      </c>
      <c r="BQ328" s="81" t="s">
        <v>4275</v>
      </c>
      <c r="BR328" s="81" t="s">
        <v>4068</v>
      </c>
      <c r="BS328" s="81"/>
      <c r="BT328" s="81"/>
      <c r="BU328" s="313" t="s">
        <v>6603</v>
      </c>
      <c r="BV328" s="377" t="s">
        <v>8433</v>
      </c>
      <c r="BW328" s="313" t="s">
        <v>6605</v>
      </c>
      <c r="BX328" s="377" t="s">
        <v>8434</v>
      </c>
      <c r="BY328" s="93" t="str">
        <f t="shared" si="40"/>
        <v>MR315, 17x9, -12mm Offset, 5x5, 71.5mm Centerbore, Machined - Clear Coat</v>
      </c>
      <c r="BZ328" s="81" t="s">
        <v>3878</v>
      </c>
      <c r="CA328" s="81" t="s">
        <v>3879</v>
      </c>
      <c r="CB328" s="81" t="str">
        <f t="shared" si="41"/>
        <v>STREET (3XX)</v>
      </c>
    </row>
    <row r="329" spans="1:80" s="38" customFormat="1" ht="15" customHeight="1">
      <c r="A329" s="22">
        <f t="shared" si="35"/>
        <v>327</v>
      </c>
      <c r="B329" s="99" t="s">
        <v>84</v>
      </c>
      <c r="C329" s="99" t="s">
        <v>1072</v>
      </c>
      <c r="D329" s="99" t="s">
        <v>2105</v>
      </c>
      <c r="E329" s="91" t="str">
        <f>CONCATENATE(LEFT(D329,5),VLOOKUP(CONCATENATE(N329,"x",O329),'PART NUMBER GUIDE'!$B$9:$C$49,2,FALSE),VLOOKUP(CONCATENATE(P329, V329), 'PART NUMBER GUIDE'!$Q$6:$R$91, 2, FALSE),VLOOKUP(Y329,'PART NUMBER GUIDE'!$J$8:$K$43,2, FALSE),IF(U329="N/A",IF(ABS(S329)&lt;10,"0"&amp;ABS(S329),ABS(S329)),CONCATENATE(LEFT(U329,1),RIGHT(U329,1))), F329, G329)</f>
        <v>MR31579060512N</v>
      </c>
      <c r="F329" s="90" t="s">
        <v>2224</v>
      </c>
      <c r="G329" s="90"/>
      <c r="H329" s="79" t="s">
        <v>2153</v>
      </c>
      <c r="I329" s="318">
        <v>43340</v>
      </c>
      <c r="J329" s="85" t="s">
        <v>1265</v>
      </c>
      <c r="K329" s="342">
        <v>349</v>
      </c>
      <c r="L329" s="92">
        <f t="shared" si="36"/>
        <v>349</v>
      </c>
      <c r="M329" s="344"/>
      <c r="N329" s="29">
        <v>17</v>
      </c>
      <c r="O329" s="8">
        <v>9</v>
      </c>
      <c r="P329" s="99" t="str">
        <f t="shared" si="37"/>
        <v>6x5.5</v>
      </c>
      <c r="Q329" s="3">
        <v>6</v>
      </c>
      <c r="R329" s="29">
        <v>5.5</v>
      </c>
      <c r="S329" s="29">
        <v>-12</v>
      </c>
      <c r="T329" s="16">
        <v>4.5</v>
      </c>
      <c r="U329" s="100" t="s">
        <v>85</v>
      </c>
      <c r="V329" s="16">
        <v>106.25</v>
      </c>
      <c r="W329" s="8">
        <v>28.48</v>
      </c>
      <c r="X329" s="51">
        <v>2650</v>
      </c>
      <c r="Y329" s="78" t="s">
        <v>2294</v>
      </c>
      <c r="Z329" s="79" t="s">
        <v>2987</v>
      </c>
      <c r="AA329" s="51" t="str">
        <f t="shared" si="38"/>
        <v>17x9, 6x5.5, -12 OS</v>
      </c>
      <c r="AB329" s="78" t="s">
        <v>2668</v>
      </c>
      <c r="AC329" s="89">
        <f>_xlfn.IFNA(VLOOKUP(AB329,ACCESSORIES!F:J,5,FALSE),"N/A")</f>
        <v>33</v>
      </c>
      <c r="AD329" s="80" t="s">
        <v>85</v>
      </c>
      <c r="AE329" s="86" t="s">
        <v>1886</v>
      </c>
      <c r="AF329" s="80" t="s">
        <v>85</v>
      </c>
      <c r="AG329" s="86" t="s">
        <v>2614</v>
      </c>
      <c r="AH329" s="9">
        <f>_xlfn.IFNA(VLOOKUP(AG329,ACCESSORIES!F:J,5,FALSE),"N/A")</f>
        <v>1.1000000000000001</v>
      </c>
      <c r="AI329" s="3" t="s">
        <v>265</v>
      </c>
      <c r="AJ329" s="81" t="s">
        <v>1709</v>
      </c>
      <c r="AK329" s="40">
        <f>_xlfn.IFNA(VLOOKUP(AJ329,ACCESSORIES!F:J,5,FALSE),"N/A")</f>
        <v>2.75</v>
      </c>
      <c r="AL329" s="3">
        <v>78.3</v>
      </c>
      <c r="AM329" s="3">
        <v>16.2</v>
      </c>
      <c r="AN329" s="3">
        <v>170</v>
      </c>
      <c r="AO329" s="36">
        <v>5.4</v>
      </c>
      <c r="AP329" s="36">
        <v>16</v>
      </c>
      <c r="AQ329" s="36">
        <v>36.6</v>
      </c>
      <c r="AR329" s="36">
        <v>44.1</v>
      </c>
      <c r="AS329" s="36">
        <v>208</v>
      </c>
      <c r="AT329" s="101">
        <v>203.6</v>
      </c>
      <c r="AU329" s="16">
        <v>106.3</v>
      </c>
      <c r="AV329" s="54">
        <v>41</v>
      </c>
      <c r="AW329" s="54">
        <v>41</v>
      </c>
      <c r="AX329" s="54">
        <v>69</v>
      </c>
      <c r="AY329" s="99" t="s">
        <v>85</v>
      </c>
      <c r="AZ329" s="98" t="str">
        <f>_xlfn.IFNA(VLOOKUP(AY329,ACCESSORIES!F:J,5,FALSE),"N/A")</f>
        <v>N/A</v>
      </c>
      <c r="BA329" s="99" t="s">
        <v>85</v>
      </c>
      <c r="BB329" s="98" t="str">
        <f>_xlfn.IFNA(VLOOKUP(BA329,ACCESSORIES!F:J,5,FALSE),"N/A")</f>
        <v>N/A</v>
      </c>
      <c r="BC329" s="77">
        <v>33.549999999999997</v>
      </c>
      <c r="BD329" s="56">
        <v>20.236220472440898</v>
      </c>
      <c r="BE329" s="56">
        <v>20.236220472440898</v>
      </c>
      <c r="BF329" s="56">
        <v>12.4409448818898</v>
      </c>
      <c r="BG329" s="378">
        <f t="shared" si="39"/>
        <v>8.348593599999983E-2</v>
      </c>
      <c r="BH329" s="80">
        <v>36</v>
      </c>
      <c r="BI329" s="114" t="s">
        <v>3532</v>
      </c>
      <c r="BJ329" s="50" t="s">
        <v>4050</v>
      </c>
      <c r="BK329" s="29" t="s">
        <v>4066</v>
      </c>
      <c r="BL329" s="29" t="s">
        <v>5483</v>
      </c>
      <c r="BM329" s="29" t="s">
        <v>2847</v>
      </c>
      <c r="BN329" s="29" t="s">
        <v>5507</v>
      </c>
      <c r="BO329" s="81" t="s">
        <v>5518</v>
      </c>
      <c r="BP329" s="81" t="s">
        <v>5497</v>
      </c>
      <c r="BQ329" s="81" t="s">
        <v>4275</v>
      </c>
      <c r="BR329" s="81" t="s">
        <v>4068</v>
      </c>
      <c r="BS329" s="81"/>
      <c r="BT329" s="81"/>
      <c r="BU329" s="313" t="s">
        <v>6583</v>
      </c>
      <c r="BV329" s="377" t="s">
        <v>8491</v>
      </c>
      <c r="BW329" s="313" t="s">
        <v>6585</v>
      </c>
      <c r="BX329" s="377" t="s">
        <v>8492</v>
      </c>
      <c r="BY329" s="93" t="str">
        <f t="shared" si="40"/>
        <v>MR315, 17x9, -12mm Offset, 6x5.5, 106.25mm Centerbore, Matte Black</v>
      </c>
      <c r="BZ329" s="81" t="s">
        <v>3878</v>
      </c>
      <c r="CA329" s="81" t="s">
        <v>3879</v>
      </c>
      <c r="CB329" s="81" t="str">
        <f t="shared" si="41"/>
        <v>STREET (3XX)</v>
      </c>
    </row>
    <row r="330" spans="1:80" s="38" customFormat="1" ht="15" customHeight="1">
      <c r="A330" s="22">
        <f t="shared" si="35"/>
        <v>328</v>
      </c>
      <c r="B330" s="99" t="s">
        <v>84</v>
      </c>
      <c r="C330" s="99" t="s">
        <v>1072</v>
      </c>
      <c r="D330" s="99" t="s">
        <v>2105</v>
      </c>
      <c r="E330" s="91" t="str">
        <f>CONCATENATE(LEFT(D330,5),VLOOKUP(CONCATENATE(N330,"x",O330),'PART NUMBER GUIDE'!$B$9:$C$49,2,FALSE),VLOOKUP(CONCATENATE(P330, V330), 'PART NUMBER GUIDE'!$Q$6:$R$91, 2, FALSE),VLOOKUP(Y330,'PART NUMBER GUIDE'!$J$8:$K$43,2, FALSE),IF(U330="N/A",IF(ABS(S330)&lt;10,"0"&amp;ABS(S330),ABS(S330)),CONCATENATE(LEFT(U330,1),RIGHT(U330,1))), F330, G330)</f>
        <v>MR31579060312N</v>
      </c>
      <c r="F330" s="90" t="s">
        <v>2224</v>
      </c>
      <c r="G330" s="90"/>
      <c r="H330" s="79" t="s">
        <v>2640</v>
      </c>
      <c r="I330" s="318">
        <v>43340</v>
      </c>
      <c r="J330" s="85" t="s">
        <v>1265</v>
      </c>
      <c r="K330" s="342">
        <v>349</v>
      </c>
      <c r="L330" s="92">
        <f t="shared" si="36"/>
        <v>349</v>
      </c>
      <c r="M330" s="344"/>
      <c r="N330" s="29">
        <v>17</v>
      </c>
      <c r="O330" s="8">
        <v>9</v>
      </c>
      <c r="P330" s="99" t="str">
        <f t="shared" si="37"/>
        <v>6x5.5</v>
      </c>
      <c r="Q330" s="3">
        <v>6</v>
      </c>
      <c r="R330" s="29">
        <v>5.5</v>
      </c>
      <c r="S330" s="29">
        <v>-12</v>
      </c>
      <c r="T330" s="16">
        <v>4.5</v>
      </c>
      <c r="U330" s="100" t="s">
        <v>85</v>
      </c>
      <c r="V330" s="16">
        <v>106.25</v>
      </c>
      <c r="W330" s="8">
        <v>28.09</v>
      </c>
      <c r="X330" s="51">
        <v>2650</v>
      </c>
      <c r="Y330" s="47" t="s">
        <v>5454</v>
      </c>
      <c r="Z330" s="79" t="s">
        <v>196</v>
      </c>
      <c r="AA330" s="51" t="str">
        <f t="shared" si="38"/>
        <v>17x9, 6x5.5, -12 OS</v>
      </c>
      <c r="AB330" s="78" t="s">
        <v>2668</v>
      </c>
      <c r="AC330" s="89">
        <f>_xlfn.IFNA(VLOOKUP(AB330,ACCESSORIES!F:J,5,FALSE),"N/A")</f>
        <v>33</v>
      </c>
      <c r="AD330" s="80" t="s">
        <v>85</v>
      </c>
      <c r="AE330" s="86" t="s">
        <v>1886</v>
      </c>
      <c r="AF330" s="80" t="s">
        <v>85</v>
      </c>
      <c r="AG330" s="86" t="s">
        <v>2614</v>
      </c>
      <c r="AH330" s="9">
        <f>_xlfn.IFNA(VLOOKUP(AG330,ACCESSORIES!F:J,5,FALSE),"N/A")</f>
        <v>1.1000000000000001</v>
      </c>
      <c r="AI330" s="3" t="s">
        <v>265</v>
      </c>
      <c r="AJ330" s="81" t="s">
        <v>1709</v>
      </c>
      <c r="AK330" s="40">
        <f>_xlfn.IFNA(VLOOKUP(AJ330,ACCESSORIES!F:J,5,FALSE),"N/A")</f>
        <v>2.75</v>
      </c>
      <c r="AL330" s="3">
        <v>78.3</v>
      </c>
      <c r="AM330" s="3">
        <v>16.2</v>
      </c>
      <c r="AN330" s="3">
        <v>170</v>
      </c>
      <c r="AO330" s="36">
        <v>5.4</v>
      </c>
      <c r="AP330" s="36">
        <v>16</v>
      </c>
      <c r="AQ330" s="36">
        <v>36.6</v>
      </c>
      <c r="AR330" s="36">
        <v>44.1</v>
      </c>
      <c r="AS330" s="36">
        <v>208</v>
      </c>
      <c r="AT330" s="101">
        <v>203.6</v>
      </c>
      <c r="AU330" s="16">
        <v>106.3</v>
      </c>
      <c r="AV330" s="54">
        <v>41</v>
      </c>
      <c r="AW330" s="54">
        <v>41</v>
      </c>
      <c r="AX330" s="54">
        <v>69</v>
      </c>
      <c r="AY330" s="99" t="s">
        <v>85</v>
      </c>
      <c r="AZ330" s="98" t="str">
        <f>_xlfn.IFNA(VLOOKUP(AY330,ACCESSORIES!F:J,5,FALSE),"N/A")</f>
        <v>N/A</v>
      </c>
      <c r="BA330" s="99" t="s">
        <v>85</v>
      </c>
      <c r="BB330" s="98" t="str">
        <f>_xlfn.IFNA(VLOOKUP(BA330,ACCESSORIES!F:J,5,FALSE),"N/A")</f>
        <v>N/A</v>
      </c>
      <c r="BC330" s="77">
        <v>34.74</v>
      </c>
      <c r="BD330" s="56">
        <v>20.236220472440898</v>
      </c>
      <c r="BE330" s="56">
        <v>20.236220472440898</v>
      </c>
      <c r="BF330" s="56">
        <v>12.4409448818898</v>
      </c>
      <c r="BG330" s="378">
        <f t="shared" si="39"/>
        <v>8.348593599999983E-2</v>
      </c>
      <c r="BH330" s="80">
        <v>36</v>
      </c>
      <c r="BI330" s="114" t="s">
        <v>3532</v>
      </c>
      <c r="BJ330" s="50" t="s">
        <v>4050</v>
      </c>
      <c r="BK330" s="29" t="s">
        <v>4066</v>
      </c>
      <c r="BL330" s="29" t="s">
        <v>5483</v>
      </c>
      <c r="BM330" s="29" t="s">
        <v>2847</v>
      </c>
      <c r="BN330" s="29" t="s">
        <v>5507</v>
      </c>
      <c r="BO330" s="81" t="s">
        <v>5518</v>
      </c>
      <c r="BP330" s="81" t="s">
        <v>5497</v>
      </c>
      <c r="BQ330" s="81" t="s">
        <v>4275</v>
      </c>
      <c r="BR330" s="81" t="s">
        <v>4068</v>
      </c>
      <c r="BS330" s="81"/>
      <c r="BT330" s="81"/>
      <c r="BU330" s="313" t="s">
        <v>6601</v>
      </c>
      <c r="BV330" s="377" t="s">
        <v>8136</v>
      </c>
      <c r="BW330" s="313" t="s">
        <v>6600</v>
      </c>
      <c r="BX330" s="377" t="s">
        <v>8137</v>
      </c>
      <c r="BY330" s="93" t="str">
        <f t="shared" si="40"/>
        <v>MR315, 17x9, -12mm Offset, 6x5.5, 106.25mm Centerbore, Machined - Clear Coat</v>
      </c>
      <c r="BZ330" s="81" t="s">
        <v>3878</v>
      </c>
      <c r="CA330" s="81" t="s">
        <v>3879</v>
      </c>
      <c r="CB330" s="81" t="str">
        <f t="shared" si="41"/>
        <v>STREET (3XX)</v>
      </c>
    </row>
    <row r="331" spans="1:80" s="38" customFormat="1" ht="15" customHeight="1">
      <c r="A331" s="22">
        <f t="shared" si="35"/>
        <v>329</v>
      </c>
      <c r="B331" s="99" t="s">
        <v>84</v>
      </c>
      <c r="C331" s="99" t="s">
        <v>1072</v>
      </c>
      <c r="D331" s="99" t="s">
        <v>2105</v>
      </c>
      <c r="E331" s="91" t="str">
        <f>CONCATENATE(LEFT(D331,5),VLOOKUP(CONCATENATE(N331,"x",O331),'PART NUMBER GUIDE'!$B$9:$C$49,2,FALSE),VLOOKUP(CONCATENATE(P331, V331), 'PART NUMBER GUIDE'!$Q$6:$R$91, 2, FALSE),VLOOKUP(Y331,'PART NUMBER GUIDE'!$J$8:$K$43,2, FALSE),IF(U331="N/A",IF(ABS(S331)&lt;10,"0"&amp;ABS(S331),ABS(S331)),CONCATENATE(LEFT(U331,1),RIGHT(U331,1))), F331, G331)</f>
        <v>MR31579080512N</v>
      </c>
      <c r="F331" s="90" t="s">
        <v>2224</v>
      </c>
      <c r="G331" s="90"/>
      <c r="H331" s="79" t="s">
        <v>2128</v>
      </c>
      <c r="I331" s="318">
        <v>43340</v>
      </c>
      <c r="J331" s="85" t="s">
        <v>1265</v>
      </c>
      <c r="K331" s="342">
        <v>359</v>
      </c>
      <c r="L331" s="92">
        <f t="shared" si="36"/>
        <v>359</v>
      </c>
      <c r="M331" s="344"/>
      <c r="N331" s="29">
        <v>17</v>
      </c>
      <c r="O331" s="8">
        <v>9</v>
      </c>
      <c r="P331" s="99" t="str">
        <f t="shared" si="37"/>
        <v>8x6.5</v>
      </c>
      <c r="Q331" s="3">
        <v>8</v>
      </c>
      <c r="R331" s="29">
        <v>6.5</v>
      </c>
      <c r="S331" s="29">
        <v>-12</v>
      </c>
      <c r="T331" s="16">
        <v>4.5</v>
      </c>
      <c r="U331" s="100" t="s">
        <v>85</v>
      </c>
      <c r="V331" s="16">
        <v>130.81</v>
      </c>
      <c r="W331" s="8">
        <v>28.9</v>
      </c>
      <c r="X331" s="51">
        <v>3640</v>
      </c>
      <c r="Y331" s="78" t="s">
        <v>2294</v>
      </c>
      <c r="Z331" s="79" t="s">
        <v>2987</v>
      </c>
      <c r="AA331" s="51" t="str">
        <f t="shared" si="38"/>
        <v>17x9, 8x6.5, -12 OS</v>
      </c>
      <c r="AB331" s="78" t="s">
        <v>1638</v>
      </c>
      <c r="AC331" s="89">
        <f>_xlfn.IFNA(VLOOKUP(AB331,ACCESSORIES!F:J,5,FALSE),"N/A")</f>
        <v>33</v>
      </c>
      <c r="AD331" s="80" t="s">
        <v>85</v>
      </c>
      <c r="AE331" s="80" t="s">
        <v>85</v>
      </c>
      <c r="AF331" s="3" t="s">
        <v>3005</v>
      </c>
      <c r="AG331" s="86" t="s">
        <v>2614</v>
      </c>
      <c r="AH331" s="9">
        <f>_xlfn.IFNA(VLOOKUP(AG331,ACCESSORIES!F:J,5,FALSE),"N/A")</f>
        <v>1.1000000000000001</v>
      </c>
      <c r="AI331" s="78" t="s">
        <v>266</v>
      </c>
      <c r="AJ331" s="3" t="s">
        <v>85</v>
      </c>
      <c r="AK331" s="40" t="str">
        <f>_xlfn.IFNA(VLOOKUP(AJ331,ACCESSORIES!F:J,5,FALSE),"N/A")</f>
        <v>N/A</v>
      </c>
      <c r="AL331" s="3" t="s">
        <v>85</v>
      </c>
      <c r="AM331" s="3">
        <v>16.2</v>
      </c>
      <c r="AN331" s="3">
        <v>200</v>
      </c>
      <c r="AO331" s="36">
        <v>0</v>
      </c>
      <c r="AP331" s="36">
        <v>0</v>
      </c>
      <c r="AQ331" s="36">
        <v>35.4</v>
      </c>
      <c r="AR331" s="36">
        <v>42.2</v>
      </c>
      <c r="AS331" s="36">
        <v>207.7</v>
      </c>
      <c r="AT331" s="101">
        <v>203.3</v>
      </c>
      <c r="AU331" s="100">
        <v>123.1</v>
      </c>
      <c r="AV331" s="54">
        <v>92</v>
      </c>
      <c r="AW331" s="54">
        <v>92</v>
      </c>
      <c r="AX331" s="54">
        <v>69</v>
      </c>
      <c r="AY331" s="99" t="s">
        <v>85</v>
      </c>
      <c r="AZ331" s="98" t="str">
        <f>_xlfn.IFNA(VLOOKUP(AY331,ACCESSORIES!F:J,5,FALSE),"N/A")</f>
        <v>N/A</v>
      </c>
      <c r="BA331" s="99" t="s">
        <v>85</v>
      </c>
      <c r="BB331" s="98" t="str">
        <f>_xlfn.IFNA(VLOOKUP(BA331,ACCESSORIES!F:J,5,FALSE),"N/A")</f>
        <v>N/A</v>
      </c>
      <c r="BC331" s="77">
        <v>32.4</v>
      </c>
      <c r="BD331" s="56">
        <v>20.236220472440898</v>
      </c>
      <c r="BE331" s="56">
        <v>20.236220472440898</v>
      </c>
      <c r="BF331" s="56">
        <v>12.4409448818898</v>
      </c>
      <c r="BG331" s="378">
        <f t="shared" si="39"/>
        <v>8.348593599999983E-2</v>
      </c>
      <c r="BH331" s="80">
        <v>36</v>
      </c>
      <c r="BI331" s="114" t="s">
        <v>3532</v>
      </c>
      <c r="BJ331" s="50" t="s">
        <v>4050</v>
      </c>
      <c r="BK331" s="29" t="s">
        <v>4066</v>
      </c>
      <c r="BL331" s="29" t="s">
        <v>5483</v>
      </c>
      <c r="BM331" s="29" t="s">
        <v>2847</v>
      </c>
      <c r="BN331" s="29" t="s">
        <v>5507</v>
      </c>
      <c r="BO331" s="81" t="s">
        <v>5518</v>
      </c>
      <c r="BP331" s="81" t="s">
        <v>5497</v>
      </c>
      <c r="BQ331" s="81" t="s">
        <v>4275</v>
      </c>
      <c r="BR331" s="81" t="s">
        <v>4068</v>
      </c>
      <c r="BS331" s="81"/>
      <c r="BT331" s="81"/>
      <c r="BU331" s="313" t="s">
        <v>6586</v>
      </c>
      <c r="BV331" s="377" t="s">
        <v>8124</v>
      </c>
      <c r="BW331" s="313" t="s">
        <v>6587</v>
      </c>
      <c r="BX331" s="377" t="s">
        <v>8125</v>
      </c>
      <c r="BY331" s="93" t="str">
        <f t="shared" si="40"/>
        <v>MR315, 17x9, -12mm Offset, 8x6.5, 130.81mm Centerbore, Matte Black</v>
      </c>
      <c r="BZ331" s="81" t="s">
        <v>3878</v>
      </c>
      <c r="CA331" s="81" t="s">
        <v>3879</v>
      </c>
      <c r="CB331" s="81" t="str">
        <f t="shared" si="41"/>
        <v>STREET (3XX)</v>
      </c>
    </row>
    <row r="332" spans="1:80" s="38" customFormat="1" ht="15" customHeight="1">
      <c r="A332" s="22">
        <f t="shared" si="35"/>
        <v>330</v>
      </c>
      <c r="B332" s="99" t="s">
        <v>84</v>
      </c>
      <c r="C332" s="99" t="s">
        <v>1072</v>
      </c>
      <c r="D332" s="99" t="s">
        <v>2105</v>
      </c>
      <c r="E332" s="91" t="str">
        <f>CONCATENATE(LEFT(D332,5),VLOOKUP(CONCATENATE(N332,"x",O332),'PART NUMBER GUIDE'!$B$9:$C$49,2,FALSE),VLOOKUP(CONCATENATE(P332, V332), 'PART NUMBER GUIDE'!$Q$6:$R$91, 2, FALSE),VLOOKUP(Y332,'PART NUMBER GUIDE'!$J$8:$K$43,2, FALSE),IF(U332="N/A",IF(ABS(S332)&lt;10,"0"&amp;ABS(S332),ABS(S332)),CONCATENATE(LEFT(U332,1),RIGHT(U332,1))), F332, G332)</f>
        <v>MR31579080312N</v>
      </c>
      <c r="F332" s="90" t="s">
        <v>2224</v>
      </c>
      <c r="G332" s="90"/>
      <c r="H332" s="79" t="s">
        <v>2641</v>
      </c>
      <c r="I332" s="318">
        <v>43340</v>
      </c>
      <c r="J332" s="85" t="s">
        <v>1265</v>
      </c>
      <c r="K332" s="342">
        <v>359</v>
      </c>
      <c r="L332" s="92">
        <f t="shared" si="36"/>
        <v>359</v>
      </c>
      <c r="M332" s="344"/>
      <c r="N332" s="29">
        <v>17</v>
      </c>
      <c r="O332" s="8">
        <v>9</v>
      </c>
      <c r="P332" s="99" t="str">
        <f t="shared" si="37"/>
        <v>8x6.5</v>
      </c>
      <c r="Q332" s="3">
        <v>8</v>
      </c>
      <c r="R332" s="29">
        <v>6.5</v>
      </c>
      <c r="S332" s="29">
        <v>-12</v>
      </c>
      <c r="T332" s="16">
        <v>4.5</v>
      </c>
      <c r="U332" s="100" t="s">
        <v>85</v>
      </c>
      <c r="V332" s="16">
        <v>130.81</v>
      </c>
      <c r="W332" s="8">
        <v>29.01</v>
      </c>
      <c r="X332" s="51">
        <v>3640</v>
      </c>
      <c r="Y332" s="47" t="s">
        <v>5454</v>
      </c>
      <c r="Z332" s="79" t="s">
        <v>196</v>
      </c>
      <c r="AA332" s="51" t="str">
        <f t="shared" si="38"/>
        <v>17x9, 8x6.5, -12 OS</v>
      </c>
      <c r="AB332" s="78" t="s">
        <v>1638</v>
      </c>
      <c r="AC332" s="89">
        <f>_xlfn.IFNA(VLOOKUP(AB332,ACCESSORIES!F:J,5,FALSE),"N/A")</f>
        <v>33</v>
      </c>
      <c r="AD332" s="80" t="s">
        <v>85</v>
      </c>
      <c r="AE332" s="80" t="s">
        <v>85</v>
      </c>
      <c r="AF332" s="3" t="s">
        <v>3005</v>
      </c>
      <c r="AG332" s="86" t="s">
        <v>2614</v>
      </c>
      <c r="AH332" s="9">
        <f>_xlfn.IFNA(VLOOKUP(AG332,ACCESSORIES!F:J,5,FALSE),"N/A")</f>
        <v>1.1000000000000001</v>
      </c>
      <c r="AI332" s="78" t="s">
        <v>266</v>
      </c>
      <c r="AJ332" s="3" t="s">
        <v>85</v>
      </c>
      <c r="AK332" s="40" t="str">
        <f>_xlfn.IFNA(VLOOKUP(AJ332,ACCESSORIES!F:J,5,FALSE),"N/A")</f>
        <v>N/A</v>
      </c>
      <c r="AL332" s="3" t="s">
        <v>85</v>
      </c>
      <c r="AM332" s="3">
        <v>16.2</v>
      </c>
      <c r="AN332" s="3">
        <v>200</v>
      </c>
      <c r="AO332" s="36">
        <v>0</v>
      </c>
      <c r="AP332" s="36">
        <v>0</v>
      </c>
      <c r="AQ332" s="36">
        <v>35.4</v>
      </c>
      <c r="AR332" s="36">
        <v>42.2</v>
      </c>
      <c r="AS332" s="36">
        <v>207.7</v>
      </c>
      <c r="AT332" s="101">
        <v>203.3</v>
      </c>
      <c r="AU332" s="100">
        <v>123.1</v>
      </c>
      <c r="AV332" s="54">
        <v>92</v>
      </c>
      <c r="AW332" s="54">
        <v>92</v>
      </c>
      <c r="AX332" s="54">
        <v>69</v>
      </c>
      <c r="AY332" s="99" t="s">
        <v>85</v>
      </c>
      <c r="AZ332" s="98" t="str">
        <f>_xlfn.IFNA(VLOOKUP(AY332,ACCESSORIES!F:J,5,FALSE),"N/A")</f>
        <v>N/A</v>
      </c>
      <c r="BA332" s="99" t="s">
        <v>85</v>
      </c>
      <c r="BB332" s="98" t="str">
        <f>_xlfn.IFNA(VLOOKUP(BA332,ACCESSORIES!F:J,5,FALSE),"N/A")</f>
        <v>N/A</v>
      </c>
      <c r="BC332" s="77">
        <v>34.479999999999997</v>
      </c>
      <c r="BD332" s="56">
        <v>20.236220472440898</v>
      </c>
      <c r="BE332" s="56">
        <v>20.236220472440898</v>
      </c>
      <c r="BF332" s="56">
        <v>12.4409448818898</v>
      </c>
      <c r="BG332" s="378">
        <f t="shared" si="39"/>
        <v>8.348593599999983E-2</v>
      </c>
      <c r="BH332" s="80">
        <v>36</v>
      </c>
      <c r="BI332" s="114" t="s">
        <v>3532</v>
      </c>
      <c r="BJ332" s="50" t="s">
        <v>4050</v>
      </c>
      <c r="BK332" s="29" t="s">
        <v>4066</v>
      </c>
      <c r="BL332" s="29" t="s">
        <v>5483</v>
      </c>
      <c r="BM332" s="29" t="s">
        <v>2847</v>
      </c>
      <c r="BN332" s="29" t="s">
        <v>5507</v>
      </c>
      <c r="BO332" s="81" t="s">
        <v>5518</v>
      </c>
      <c r="BP332" s="81" t="s">
        <v>5497</v>
      </c>
      <c r="BQ332" s="81" t="s">
        <v>4275</v>
      </c>
      <c r="BR332" s="81" t="s">
        <v>4068</v>
      </c>
      <c r="BS332" s="81"/>
      <c r="BT332" s="81"/>
      <c r="BU332" s="313" t="s">
        <v>6607</v>
      </c>
      <c r="BV332" s="377" t="s">
        <v>8385</v>
      </c>
      <c r="BW332" s="313" t="s">
        <v>6609</v>
      </c>
      <c r="BX332" s="377" t="s">
        <v>8386</v>
      </c>
      <c r="BY332" s="93" t="str">
        <f t="shared" si="40"/>
        <v>MR315, 17x9, -12mm Offset, 8x6.5, 130.81mm Centerbore, Machined - Clear Coat</v>
      </c>
      <c r="BZ332" s="81" t="s">
        <v>3878</v>
      </c>
      <c r="CA332" s="81" t="s">
        <v>3879</v>
      </c>
      <c r="CB332" s="81" t="str">
        <f t="shared" si="41"/>
        <v>STREET (3XX)</v>
      </c>
    </row>
    <row r="333" spans="1:80" s="38" customFormat="1" ht="15" customHeight="1">
      <c r="A333" s="22">
        <f t="shared" si="35"/>
        <v>331</v>
      </c>
      <c r="B333" s="99" t="s">
        <v>84</v>
      </c>
      <c r="C333" s="99" t="s">
        <v>1072</v>
      </c>
      <c r="D333" s="99" t="s">
        <v>2105</v>
      </c>
      <c r="E333" s="91" t="str">
        <f>CONCATENATE(LEFT(D333,5),VLOOKUP(CONCATENATE(N333,"x",O333),'PART NUMBER GUIDE'!$B$9:$C$49,2,FALSE),VLOOKUP(CONCATENATE(P333, V333), 'PART NUMBER GUIDE'!$Q$6:$R$91, 2, FALSE),VLOOKUP(Y333,'PART NUMBER GUIDE'!$J$8:$K$43,2, FALSE),IF(U333="N/A",IF(ABS(S333)&lt;10,"0"&amp;ABS(S333),ABS(S333)),CONCATENATE(LEFT(U333,1),RIGHT(U333,1))), F333, G333)</f>
        <v>MR31579087512N</v>
      </c>
      <c r="F333" s="90" t="s">
        <v>2224</v>
      </c>
      <c r="G333" s="90"/>
      <c r="H333" s="79" t="s">
        <v>2155</v>
      </c>
      <c r="I333" s="318">
        <v>43340</v>
      </c>
      <c r="J333" s="85" t="s">
        <v>1265</v>
      </c>
      <c r="K333" s="342">
        <v>359</v>
      </c>
      <c r="L333" s="92">
        <f t="shared" si="36"/>
        <v>359</v>
      </c>
      <c r="M333" s="344"/>
      <c r="N333" s="29">
        <v>17</v>
      </c>
      <c r="O333" s="8">
        <v>9</v>
      </c>
      <c r="P333" s="99" t="str">
        <f t="shared" si="37"/>
        <v>8x170</v>
      </c>
      <c r="Q333" s="3">
        <v>8</v>
      </c>
      <c r="R333" s="29">
        <v>170</v>
      </c>
      <c r="S333" s="29">
        <v>-12</v>
      </c>
      <c r="T333" s="16">
        <v>4.5</v>
      </c>
      <c r="U333" s="100" t="s">
        <v>85</v>
      </c>
      <c r="V333" s="16">
        <v>130.81</v>
      </c>
      <c r="W333" s="8">
        <v>31.11</v>
      </c>
      <c r="X333" s="51">
        <v>3640</v>
      </c>
      <c r="Y333" s="78" t="s">
        <v>2294</v>
      </c>
      <c r="Z333" s="79" t="s">
        <v>2987</v>
      </c>
      <c r="AA333" s="51" t="str">
        <f t="shared" si="38"/>
        <v>17x9, 8x170, -12 OS</v>
      </c>
      <c r="AB333" s="78" t="s">
        <v>1811</v>
      </c>
      <c r="AC333" s="89">
        <f>_xlfn.IFNA(VLOOKUP(AB333,ACCESSORIES!F:J,5,FALSE),"N/A")</f>
        <v>33</v>
      </c>
      <c r="AD333" s="80" t="s">
        <v>85</v>
      </c>
      <c r="AE333" s="80" t="s">
        <v>85</v>
      </c>
      <c r="AF333" s="3" t="s">
        <v>3005</v>
      </c>
      <c r="AG333" s="86" t="s">
        <v>2614</v>
      </c>
      <c r="AH333" s="9">
        <f>_xlfn.IFNA(VLOOKUP(AG333,ACCESSORIES!F:J,5,FALSE),"N/A")</f>
        <v>1.1000000000000001</v>
      </c>
      <c r="AI333" s="78" t="s">
        <v>266</v>
      </c>
      <c r="AJ333" s="3" t="s">
        <v>85</v>
      </c>
      <c r="AK333" s="40" t="str">
        <f>_xlfn.IFNA(VLOOKUP(AJ333,ACCESSORIES!F:J,5,FALSE),"N/A")</f>
        <v>N/A</v>
      </c>
      <c r="AL333" s="3" t="s">
        <v>85</v>
      </c>
      <c r="AM333" s="3">
        <v>16.2</v>
      </c>
      <c r="AN333" s="3">
        <v>200</v>
      </c>
      <c r="AO333" s="36">
        <v>0</v>
      </c>
      <c r="AP333" s="36">
        <v>0</v>
      </c>
      <c r="AQ333" s="36">
        <v>35.4</v>
      </c>
      <c r="AR333" s="36">
        <v>42.2</v>
      </c>
      <c r="AS333" s="36">
        <v>207.7</v>
      </c>
      <c r="AT333" s="101">
        <v>203.3</v>
      </c>
      <c r="AU333" s="84">
        <v>128</v>
      </c>
      <c r="AV333" s="54">
        <v>103.9</v>
      </c>
      <c r="AW333" s="54">
        <v>107</v>
      </c>
      <c r="AX333" s="54">
        <v>69</v>
      </c>
      <c r="AY333" s="99" t="s">
        <v>85</v>
      </c>
      <c r="AZ333" s="98" t="str">
        <f>_xlfn.IFNA(VLOOKUP(AY333,ACCESSORIES!F:J,5,FALSE),"N/A")</f>
        <v>N/A</v>
      </c>
      <c r="BA333" s="99" t="s">
        <v>85</v>
      </c>
      <c r="BB333" s="98" t="str">
        <f>_xlfn.IFNA(VLOOKUP(BA333,ACCESSORIES!F:J,5,FALSE),"N/A")</f>
        <v>N/A</v>
      </c>
      <c r="BC333" s="77">
        <v>36.32</v>
      </c>
      <c r="BD333" s="56">
        <v>20.236220472440898</v>
      </c>
      <c r="BE333" s="56">
        <v>20.236220472440898</v>
      </c>
      <c r="BF333" s="56">
        <v>12.4409448818898</v>
      </c>
      <c r="BG333" s="378">
        <f t="shared" si="39"/>
        <v>8.348593599999983E-2</v>
      </c>
      <c r="BH333" s="80">
        <v>36</v>
      </c>
      <c r="BI333" s="114" t="s">
        <v>3532</v>
      </c>
      <c r="BJ333" s="50" t="s">
        <v>4050</v>
      </c>
      <c r="BK333" s="29" t="s">
        <v>4066</v>
      </c>
      <c r="BL333" s="29" t="s">
        <v>5483</v>
      </c>
      <c r="BM333" s="29" t="s">
        <v>2847</v>
      </c>
      <c r="BN333" s="29" t="s">
        <v>5507</v>
      </c>
      <c r="BO333" s="81" t="s">
        <v>5518</v>
      </c>
      <c r="BP333" s="81" t="s">
        <v>5497</v>
      </c>
      <c r="BQ333" s="81" t="s">
        <v>4275</v>
      </c>
      <c r="BR333" s="81" t="s">
        <v>4068</v>
      </c>
      <c r="BS333" s="81"/>
      <c r="BT333" s="81"/>
      <c r="BU333" s="313" t="s">
        <v>6586</v>
      </c>
      <c r="BV333" s="377" t="s">
        <v>8124</v>
      </c>
      <c r="BW333" s="313" t="s">
        <v>6587</v>
      </c>
      <c r="BX333" s="377" t="s">
        <v>8125</v>
      </c>
      <c r="BY333" s="93" t="str">
        <f t="shared" si="40"/>
        <v>MR315, 17x9, -12mm Offset, 8x170, 130.81mm Centerbore, Matte Black</v>
      </c>
      <c r="BZ333" s="81" t="s">
        <v>3878</v>
      </c>
      <c r="CA333" s="81" t="s">
        <v>3879</v>
      </c>
      <c r="CB333" s="81" t="str">
        <f t="shared" si="41"/>
        <v>STREET (3XX)</v>
      </c>
    </row>
    <row r="334" spans="1:80" s="38" customFormat="1" ht="15" customHeight="1">
      <c r="A334" s="22">
        <f t="shared" si="35"/>
        <v>332</v>
      </c>
      <c r="B334" s="99" t="s">
        <v>84</v>
      </c>
      <c r="C334" s="99" t="s">
        <v>1072</v>
      </c>
      <c r="D334" s="99" t="s">
        <v>2105</v>
      </c>
      <c r="E334" s="91" t="str">
        <f>CONCATENATE(LEFT(D334,5),VLOOKUP(CONCATENATE(N334,"x",O334),'PART NUMBER GUIDE'!$B$9:$C$49,2,FALSE),VLOOKUP(CONCATENATE(P334, V334), 'PART NUMBER GUIDE'!$Q$6:$R$91, 2, FALSE),VLOOKUP(Y334,'PART NUMBER GUIDE'!$J$8:$K$43,2, FALSE),IF(U334="N/A",IF(ABS(S334)&lt;10,"0"&amp;ABS(S334),ABS(S334)),CONCATENATE(LEFT(U334,1),RIGHT(U334,1))), F334, G334)</f>
        <v>MR31579087312N</v>
      </c>
      <c r="F334" s="90" t="s">
        <v>2224</v>
      </c>
      <c r="G334" s="90"/>
      <c r="H334" s="79" t="s">
        <v>2642</v>
      </c>
      <c r="I334" s="318">
        <v>43340</v>
      </c>
      <c r="J334" s="85" t="s">
        <v>1265</v>
      </c>
      <c r="K334" s="342">
        <v>359</v>
      </c>
      <c r="L334" s="92">
        <f t="shared" si="36"/>
        <v>359</v>
      </c>
      <c r="M334" s="344"/>
      <c r="N334" s="29">
        <v>17</v>
      </c>
      <c r="O334" s="8">
        <v>9</v>
      </c>
      <c r="P334" s="99" t="str">
        <f t="shared" si="37"/>
        <v>8x170</v>
      </c>
      <c r="Q334" s="3">
        <v>8</v>
      </c>
      <c r="R334" s="29">
        <v>170</v>
      </c>
      <c r="S334" s="29">
        <v>-12</v>
      </c>
      <c r="T334" s="16">
        <v>4.5</v>
      </c>
      <c r="U334" s="100" t="s">
        <v>85</v>
      </c>
      <c r="V334" s="16">
        <v>130.81</v>
      </c>
      <c r="W334" s="8">
        <v>29.51</v>
      </c>
      <c r="X334" s="51">
        <v>3640</v>
      </c>
      <c r="Y334" s="47" t="s">
        <v>5454</v>
      </c>
      <c r="Z334" s="79" t="s">
        <v>196</v>
      </c>
      <c r="AA334" s="51" t="str">
        <f t="shared" si="38"/>
        <v>17x9, 8x170, -12 OS</v>
      </c>
      <c r="AB334" s="78" t="s">
        <v>1811</v>
      </c>
      <c r="AC334" s="89">
        <f>_xlfn.IFNA(VLOOKUP(AB334,ACCESSORIES!F:J,5,FALSE),"N/A")</f>
        <v>33</v>
      </c>
      <c r="AD334" s="80" t="s">
        <v>85</v>
      </c>
      <c r="AE334" s="80" t="s">
        <v>85</v>
      </c>
      <c r="AF334" s="3" t="s">
        <v>3005</v>
      </c>
      <c r="AG334" s="86" t="s">
        <v>2614</v>
      </c>
      <c r="AH334" s="9">
        <f>_xlfn.IFNA(VLOOKUP(AG334,ACCESSORIES!F:J,5,FALSE),"N/A")</f>
        <v>1.1000000000000001</v>
      </c>
      <c r="AI334" s="78" t="s">
        <v>266</v>
      </c>
      <c r="AJ334" s="3" t="s">
        <v>85</v>
      </c>
      <c r="AK334" s="40" t="str">
        <f>_xlfn.IFNA(VLOOKUP(AJ334,ACCESSORIES!F:J,5,FALSE),"N/A")</f>
        <v>N/A</v>
      </c>
      <c r="AL334" s="3" t="s">
        <v>85</v>
      </c>
      <c r="AM334" s="3">
        <v>16.2</v>
      </c>
      <c r="AN334" s="3">
        <v>200</v>
      </c>
      <c r="AO334" s="36">
        <v>0</v>
      </c>
      <c r="AP334" s="36">
        <v>0</v>
      </c>
      <c r="AQ334" s="36">
        <v>35.4</v>
      </c>
      <c r="AR334" s="36">
        <v>42.2</v>
      </c>
      <c r="AS334" s="36">
        <v>207.7</v>
      </c>
      <c r="AT334" s="101">
        <v>203.3</v>
      </c>
      <c r="AU334" s="84">
        <v>128</v>
      </c>
      <c r="AV334" s="54">
        <v>103.9</v>
      </c>
      <c r="AW334" s="54">
        <v>107</v>
      </c>
      <c r="AX334" s="54">
        <v>69</v>
      </c>
      <c r="AY334" s="99" t="s">
        <v>85</v>
      </c>
      <c r="AZ334" s="98" t="str">
        <f>_xlfn.IFNA(VLOOKUP(AY334,ACCESSORIES!F:J,5,FALSE),"N/A")</f>
        <v>N/A</v>
      </c>
      <c r="BA334" s="99" t="s">
        <v>85</v>
      </c>
      <c r="BB334" s="98" t="str">
        <f>_xlfn.IFNA(VLOOKUP(BA334,ACCESSORIES!F:J,5,FALSE),"N/A")</f>
        <v>N/A</v>
      </c>
      <c r="BC334" s="77">
        <v>34.049999999999997</v>
      </c>
      <c r="BD334" s="56">
        <v>20.236220472440898</v>
      </c>
      <c r="BE334" s="56">
        <v>20.236220472440898</v>
      </c>
      <c r="BF334" s="56">
        <v>12.4409448818898</v>
      </c>
      <c r="BG334" s="378">
        <f t="shared" si="39"/>
        <v>8.348593599999983E-2</v>
      </c>
      <c r="BH334" s="80">
        <v>36</v>
      </c>
      <c r="BI334" s="114" t="s">
        <v>3532</v>
      </c>
      <c r="BJ334" s="50" t="s">
        <v>4050</v>
      </c>
      <c r="BK334" s="29" t="s">
        <v>4066</v>
      </c>
      <c r="BL334" s="29" t="s">
        <v>5483</v>
      </c>
      <c r="BM334" s="29" t="s">
        <v>2847</v>
      </c>
      <c r="BN334" s="29" t="s">
        <v>5507</v>
      </c>
      <c r="BO334" s="81" t="s">
        <v>5518</v>
      </c>
      <c r="BP334" s="81" t="s">
        <v>5497</v>
      </c>
      <c r="BQ334" s="81" t="s">
        <v>4275</v>
      </c>
      <c r="BR334" s="81" t="s">
        <v>4068</v>
      </c>
      <c r="BS334" s="81"/>
      <c r="BT334" s="81"/>
      <c r="BU334" s="313" t="s">
        <v>6607</v>
      </c>
      <c r="BV334" s="377" t="s">
        <v>8385</v>
      </c>
      <c r="BW334" s="313" t="s">
        <v>6609</v>
      </c>
      <c r="BX334" s="377" t="s">
        <v>8386</v>
      </c>
      <c r="BY334" s="93" t="str">
        <f t="shared" si="40"/>
        <v>MR315, 17x9, -12mm Offset, 8x170, 130.81mm Centerbore, Machined - Clear Coat</v>
      </c>
      <c r="BZ334" s="81" t="s">
        <v>3878</v>
      </c>
      <c r="CA334" s="81" t="s">
        <v>3879</v>
      </c>
      <c r="CB334" s="81" t="str">
        <f t="shared" si="41"/>
        <v>STREET (3XX)</v>
      </c>
    </row>
    <row r="335" spans="1:80" s="38" customFormat="1" ht="15" customHeight="1">
      <c r="A335" s="22">
        <f t="shared" si="35"/>
        <v>333</v>
      </c>
      <c r="B335" s="104" t="s">
        <v>84</v>
      </c>
      <c r="C335" s="104" t="s">
        <v>1072</v>
      </c>
      <c r="D335" s="104" t="s">
        <v>2105</v>
      </c>
      <c r="E335" s="91" t="str">
        <f>CONCATENATE(LEFT(D335,5),VLOOKUP(CONCATENATE(N335,"x",O335),'PART NUMBER GUIDE'!$B$9:$C$49,2,FALSE),VLOOKUP(CONCATENATE(P335, V335), 'PART NUMBER GUIDE'!$Q$6:$R$91, 2, FALSE),VLOOKUP(Y335,'PART NUMBER GUIDE'!$J$8:$K$43,2, FALSE),IF(U335="N/A",IF(ABS(S335)&lt;10,"0"&amp;ABS(S335),ABS(S335)),CONCATENATE(LEFT(U335,1),RIGHT(U335,1))), F335, G335)</f>
        <v>MR31589058518</v>
      </c>
      <c r="F335" s="90"/>
      <c r="G335" s="90"/>
      <c r="H335" s="44" t="s">
        <v>3281</v>
      </c>
      <c r="I335" s="329">
        <v>43613</v>
      </c>
      <c r="J335" s="42" t="s">
        <v>1265</v>
      </c>
      <c r="K335" s="342">
        <v>359</v>
      </c>
      <c r="L335" s="92">
        <f t="shared" si="36"/>
        <v>359</v>
      </c>
      <c r="M335" s="344"/>
      <c r="N335" s="90">
        <v>18</v>
      </c>
      <c r="O335" s="8">
        <v>9</v>
      </c>
      <c r="P335" s="99" t="str">
        <f t="shared" si="37"/>
        <v>5x150</v>
      </c>
      <c r="Q335" s="13">
        <v>5</v>
      </c>
      <c r="R335" s="90">
        <v>150</v>
      </c>
      <c r="S335" s="90">
        <v>18</v>
      </c>
      <c r="T335" s="42">
        <v>5.75</v>
      </c>
      <c r="U335" s="102" t="s">
        <v>85</v>
      </c>
      <c r="V335" s="42">
        <v>110.5</v>
      </c>
      <c r="W335" s="43">
        <v>34.590000000000003</v>
      </c>
      <c r="X335" s="51">
        <v>2650</v>
      </c>
      <c r="Y335" s="11" t="s">
        <v>2294</v>
      </c>
      <c r="Z335" s="44" t="s">
        <v>2987</v>
      </c>
      <c r="AA335" s="51" t="str">
        <f t="shared" si="38"/>
        <v>18x9, 5x150, 18 OS</v>
      </c>
      <c r="AB335" s="106" t="s">
        <v>2180</v>
      </c>
      <c r="AC335" s="89">
        <f>_xlfn.IFNA(VLOOKUP(AB335,ACCESSORIES!F:J,5,FALSE),"N/A")</f>
        <v>33</v>
      </c>
      <c r="AD335" s="14" t="s">
        <v>85</v>
      </c>
      <c r="AE335" s="31" t="s">
        <v>1886</v>
      </c>
      <c r="AF335" s="14" t="s">
        <v>85</v>
      </c>
      <c r="AG335" s="31" t="s">
        <v>2614</v>
      </c>
      <c r="AH335" s="9">
        <f>_xlfn.IFNA(VLOOKUP(AG335,ACCESSORIES!F:J,5,FALSE),"N/A")</f>
        <v>1.1000000000000001</v>
      </c>
      <c r="AI335" s="11" t="s">
        <v>266</v>
      </c>
      <c r="AJ335" s="13" t="s">
        <v>85</v>
      </c>
      <c r="AK335" s="40" t="str">
        <f>_xlfn.IFNA(VLOOKUP(AJ335,ACCESSORIES!F:J,5,FALSE),"N/A")</f>
        <v>N/A</v>
      </c>
      <c r="AL335" s="13" t="s">
        <v>85</v>
      </c>
      <c r="AM335" s="13">
        <v>16.2</v>
      </c>
      <c r="AN335" s="13">
        <v>180</v>
      </c>
      <c r="AO335" s="74">
        <v>3</v>
      </c>
      <c r="AP335" s="74">
        <v>17</v>
      </c>
      <c r="AQ335" s="74">
        <v>30</v>
      </c>
      <c r="AR335" s="74">
        <v>47</v>
      </c>
      <c r="AS335" s="103">
        <v>216</v>
      </c>
      <c r="AT335" s="103">
        <v>216</v>
      </c>
      <c r="AU335" s="75">
        <v>110.5</v>
      </c>
      <c r="AV335" s="54">
        <v>52</v>
      </c>
      <c r="AW335" s="54">
        <v>52</v>
      </c>
      <c r="AX335" s="54">
        <v>42</v>
      </c>
      <c r="AY335" s="104" t="s">
        <v>85</v>
      </c>
      <c r="AZ335" s="98" t="str">
        <f>_xlfn.IFNA(VLOOKUP(AY335,ACCESSORIES!F:J,5,FALSE),"N/A")</f>
        <v>N/A</v>
      </c>
      <c r="BA335" s="104" t="s">
        <v>85</v>
      </c>
      <c r="BB335" s="98" t="str">
        <f>_xlfn.IFNA(VLOOKUP(BA335,ACCESSORIES!F:J,5,FALSE),"N/A")</f>
        <v>N/A</v>
      </c>
      <c r="BC335" s="77">
        <v>40.32</v>
      </c>
      <c r="BD335" s="56">
        <v>21.141732283464599</v>
      </c>
      <c r="BE335" s="56">
        <v>21.141732283464599</v>
      </c>
      <c r="BF335" s="56">
        <v>11.929133858267701</v>
      </c>
      <c r="BG335" s="378">
        <f t="shared" si="39"/>
        <v>8.7375807000000152E-2</v>
      </c>
      <c r="BH335" s="14">
        <v>36</v>
      </c>
      <c r="BI335" s="114" t="s">
        <v>3532</v>
      </c>
      <c r="BJ335" s="50" t="s">
        <v>4050</v>
      </c>
      <c r="BK335" s="29" t="s">
        <v>4066</v>
      </c>
      <c r="BL335" s="29" t="s">
        <v>5483</v>
      </c>
      <c r="BM335" s="29" t="s">
        <v>2847</v>
      </c>
      <c r="BN335" s="29" t="s">
        <v>5507</v>
      </c>
      <c r="BO335" s="81" t="s">
        <v>5518</v>
      </c>
      <c r="BP335" s="81" t="s">
        <v>5497</v>
      </c>
      <c r="BQ335" s="81" t="s">
        <v>4275</v>
      </c>
      <c r="BR335" s="81" t="s">
        <v>4068</v>
      </c>
      <c r="BS335" s="81"/>
      <c r="BT335" s="81"/>
      <c r="BU335" s="313" t="s">
        <v>6579</v>
      </c>
      <c r="BV335" s="377" t="s">
        <v>8162</v>
      </c>
      <c r="BW335" s="313" t="s">
        <v>6581</v>
      </c>
      <c r="BX335" s="377" t="s">
        <v>8163</v>
      </c>
      <c r="BY335" s="93" t="str">
        <f t="shared" si="40"/>
        <v>MR315, 18x9, +18mm Offset, 5x150, 110.5mm Centerbore, Matte Black</v>
      </c>
      <c r="BZ335" s="81" t="s">
        <v>3878</v>
      </c>
      <c r="CA335" s="81" t="s">
        <v>3879</v>
      </c>
      <c r="CB335" s="81" t="str">
        <f t="shared" si="41"/>
        <v>STREET (3XX)</v>
      </c>
    </row>
    <row r="336" spans="1:80" s="38" customFormat="1" ht="15" customHeight="1">
      <c r="A336" s="22">
        <f t="shared" si="35"/>
        <v>334</v>
      </c>
      <c r="B336" s="104" t="s">
        <v>84</v>
      </c>
      <c r="C336" s="104" t="s">
        <v>1072</v>
      </c>
      <c r="D336" s="104" t="s">
        <v>2105</v>
      </c>
      <c r="E336" s="91" t="str">
        <f>CONCATENATE(LEFT(D336,5),VLOOKUP(CONCATENATE(N336,"x",O336),'PART NUMBER GUIDE'!$B$9:$C$49,2,FALSE),VLOOKUP(CONCATENATE(P336, V336), 'PART NUMBER GUIDE'!$Q$6:$R$91, 2, FALSE),VLOOKUP(Y336,'PART NUMBER GUIDE'!$J$8:$K$43,2, FALSE),IF(U336="N/A",IF(ABS(S336)&lt;10,"0"&amp;ABS(S336),ABS(S336)),CONCATENATE(LEFT(U336,1),RIGHT(U336,1))), F336, G336)</f>
        <v>MR31589058318</v>
      </c>
      <c r="F336" s="90"/>
      <c r="G336" s="90"/>
      <c r="H336" s="44" t="s">
        <v>3282</v>
      </c>
      <c r="I336" s="329">
        <v>43613</v>
      </c>
      <c r="J336" s="42" t="s">
        <v>1265</v>
      </c>
      <c r="K336" s="342">
        <v>359</v>
      </c>
      <c r="L336" s="92">
        <f t="shared" si="36"/>
        <v>359</v>
      </c>
      <c r="M336" s="344"/>
      <c r="N336" s="90">
        <v>18</v>
      </c>
      <c r="O336" s="8">
        <v>9</v>
      </c>
      <c r="P336" s="99" t="str">
        <f t="shared" si="37"/>
        <v>5x150</v>
      </c>
      <c r="Q336" s="13">
        <v>5</v>
      </c>
      <c r="R336" s="90">
        <v>150</v>
      </c>
      <c r="S336" s="90">
        <v>18</v>
      </c>
      <c r="T336" s="42">
        <v>5.75</v>
      </c>
      <c r="U336" s="102" t="s">
        <v>85</v>
      </c>
      <c r="V336" s="42">
        <v>110.5</v>
      </c>
      <c r="W336" s="43">
        <v>33.9</v>
      </c>
      <c r="X336" s="51">
        <v>2650</v>
      </c>
      <c r="Y336" s="47" t="s">
        <v>5454</v>
      </c>
      <c r="Z336" s="44" t="s">
        <v>196</v>
      </c>
      <c r="AA336" s="51" t="str">
        <f t="shared" si="38"/>
        <v>18x9, 5x150, 18 OS</v>
      </c>
      <c r="AB336" s="82" t="s">
        <v>2180</v>
      </c>
      <c r="AC336" s="89">
        <f>_xlfn.IFNA(VLOOKUP(AB336,ACCESSORIES!F:J,5,FALSE),"N/A")</f>
        <v>33</v>
      </c>
      <c r="AD336" s="14" t="s">
        <v>85</v>
      </c>
      <c r="AE336" s="31" t="s">
        <v>1886</v>
      </c>
      <c r="AF336" s="14" t="s">
        <v>85</v>
      </c>
      <c r="AG336" s="31" t="s">
        <v>2614</v>
      </c>
      <c r="AH336" s="9">
        <f>_xlfn.IFNA(VLOOKUP(AG336,ACCESSORIES!F:J,5,FALSE),"N/A")</f>
        <v>1.1000000000000001</v>
      </c>
      <c r="AI336" s="11" t="s">
        <v>266</v>
      </c>
      <c r="AJ336" s="13" t="s">
        <v>85</v>
      </c>
      <c r="AK336" s="40" t="str">
        <f>_xlfn.IFNA(VLOOKUP(AJ336,ACCESSORIES!F:J,5,FALSE),"N/A")</f>
        <v>N/A</v>
      </c>
      <c r="AL336" s="13" t="s">
        <v>85</v>
      </c>
      <c r="AM336" s="13">
        <v>16.2</v>
      </c>
      <c r="AN336" s="13">
        <v>180</v>
      </c>
      <c r="AO336" s="74">
        <v>3</v>
      </c>
      <c r="AP336" s="74">
        <v>17</v>
      </c>
      <c r="AQ336" s="74">
        <v>30</v>
      </c>
      <c r="AR336" s="74">
        <v>47</v>
      </c>
      <c r="AS336" s="103">
        <v>216</v>
      </c>
      <c r="AT336" s="103">
        <v>216</v>
      </c>
      <c r="AU336" s="75">
        <v>110.5</v>
      </c>
      <c r="AV336" s="54">
        <v>52</v>
      </c>
      <c r="AW336" s="54">
        <v>52</v>
      </c>
      <c r="AX336" s="54">
        <v>42</v>
      </c>
      <c r="AY336" s="104" t="s">
        <v>85</v>
      </c>
      <c r="AZ336" s="98" t="str">
        <f>_xlfn.IFNA(VLOOKUP(AY336,ACCESSORIES!F:J,5,FALSE),"N/A")</f>
        <v>N/A</v>
      </c>
      <c r="BA336" s="104" t="s">
        <v>85</v>
      </c>
      <c r="BB336" s="98" t="str">
        <f>_xlfn.IFNA(VLOOKUP(BA336,ACCESSORIES!F:J,5,FALSE),"N/A")</f>
        <v>N/A</v>
      </c>
      <c r="BC336" s="77">
        <v>37.4</v>
      </c>
      <c r="BD336" s="56">
        <v>21.141732283464599</v>
      </c>
      <c r="BE336" s="56">
        <v>21.141732283464599</v>
      </c>
      <c r="BF336" s="56">
        <v>11.929133858267701</v>
      </c>
      <c r="BG336" s="378">
        <f t="shared" si="39"/>
        <v>8.7375807000000152E-2</v>
      </c>
      <c r="BH336" s="14">
        <v>36</v>
      </c>
      <c r="BI336" s="114" t="s">
        <v>3532</v>
      </c>
      <c r="BJ336" s="50" t="s">
        <v>4050</v>
      </c>
      <c r="BK336" s="29" t="s">
        <v>4066</v>
      </c>
      <c r="BL336" s="29" t="s">
        <v>5483</v>
      </c>
      <c r="BM336" s="29" t="s">
        <v>2847</v>
      </c>
      <c r="BN336" s="29" t="s">
        <v>5507</v>
      </c>
      <c r="BO336" s="81" t="s">
        <v>5518</v>
      </c>
      <c r="BP336" s="81" t="s">
        <v>5497</v>
      </c>
      <c r="BQ336" s="81" t="s">
        <v>4275</v>
      </c>
      <c r="BR336" s="81" t="s">
        <v>4068</v>
      </c>
      <c r="BS336" s="81"/>
      <c r="BT336" s="81"/>
      <c r="BU336" s="313" t="s">
        <v>6603</v>
      </c>
      <c r="BV336" s="377" t="s">
        <v>8433</v>
      </c>
      <c r="BW336" s="313" t="s">
        <v>6605</v>
      </c>
      <c r="BX336" s="377" t="s">
        <v>8434</v>
      </c>
      <c r="BY336" s="93" t="str">
        <f t="shared" si="40"/>
        <v>MR315, 18x9, +18mm Offset, 5x150, 110.5mm Centerbore, Machined - Clear Coat</v>
      </c>
      <c r="BZ336" s="81" t="s">
        <v>3878</v>
      </c>
      <c r="CA336" s="81" t="s">
        <v>3879</v>
      </c>
      <c r="CB336" s="81" t="str">
        <f t="shared" si="41"/>
        <v>STREET (3XX)</v>
      </c>
    </row>
    <row r="337" spans="1:80" s="38" customFormat="1" ht="15" customHeight="1">
      <c r="A337" s="22">
        <f t="shared" si="35"/>
        <v>335</v>
      </c>
      <c r="B337" s="104" t="s">
        <v>84</v>
      </c>
      <c r="C337" s="104" t="s">
        <v>1072</v>
      </c>
      <c r="D337" s="104" t="s">
        <v>2105</v>
      </c>
      <c r="E337" s="91" t="str">
        <f>CONCATENATE(LEFT(D337,5),VLOOKUP(CONCATENATE(N337,"x",O337),'PART NUMBER GUIDE'!$B$9:$C$49,2,FALSE),VLOOKUP(CONCATENATE(P337, V337), 'PART NUMBER GUIDE'!$Q$6:$R$91, 2, FALSE),VLOOKUP(Y337,'PART NUMBER GUIDE'!$J$8:$K$43,2, FALSE),IF(U337="N/A",IF(ABS(S337)&lt;10,"0"&amp;ABS(S337),ABS(S337)),CONCATENATE(LEFT(U337,1),RIGHT(U337,1))), F337, G337)</f>
        <v>MR31589016318</v>
      </c>
      <c r="F337" s="90"/>
      <c r="G337" s="90"/>
      <c r="H337" s="44" t="s">
        <v>3285</v>
      </c>
      <c r="I337" s="329">
        <v>43613</v>
      </c>
      <c r="J337" s="42" t="s">
        <v>1265</v>
      </c>
      <c r="K337" s="342">
        <v>359</v>
      </c>
      <c r="L337" s="92">
        <f t="shared" si="36"/>
        <v>359</v>
      </c>
      <c r="M337" s="344"/>
      <c r="N337" s="90">
        <v>18</v>
      </c>
      <c r="O337" s="8">
        <v>9</v>
      </c>
      <c r="P337" s="99" t="str">
        <f t="shared" si="37"/>
        <v>6x135</v>
      </c>
      <c r="Q337" s="13">
        <v>6</v>
      </c>
      <c r="R337" s="90">
        <v>135</v>
      </c>
      <c r="S337" s="90">
        <v>18</v>
      </c>
      <c r="T337" s="42">
        <v>5.75</v>
      </c>
      <c r="U337" s="102" t="s">
        <v>85</v>
      </c>
      <c r="V337" s="42">
        <v>87</v>
      </c>
      <c r="W337" s="43">
        <v>33.9</v>
      </c>
      <c r="X337" s="51">
        <v>2650</v>
      </c>
      <c r="Y337" s="47" t="s">
        <v>5454</v>
      </c>
      <c r="Z337" s="44" t="s">
        <v>196</v>
      </c>
      <c r="AA337" s="51" t="str">
        <f t="shared" si="38"/>
        <v>18x9, 6x135, 18 OS</v>
      </c>
      <c r="AB337" s="11" t="s">
        <v>2179</v>
      </c>
      <c r="AC337" s="89">
        <f>_xlfn.IFNA(VLOOKUP(AB337,ACCESSORIES!F:J,5,FALSE),"N/A")</f>
        <v>33</v>
      </c>
      <c r="AD337" s="14" t="s">
        <v>85</v>
      </c>
      <c r="AE337" s="31" t="s">
        <v>1886</v>
      </c>
      <c r="AF337" s="14" t="s">
        <v>85</v>
      </c>
      <c r="AG337" s="31" t="s">
        <v>2614</v>
      </c>
      <c r="AH337" s="9">
        <f>_xlfn.IFNA(VLOOKUP(AG337,ACCESSORIES!F:J,5,FALSE),"N/A")</f>
        <v>1.1000000000000001</v>
      </c>
      <c r="AI337" s="11" t="s">
        <v>266</v>
      </c>
      <c r="AJ337" s="13" t="s">
        <v>85</v>
      </c>
      <c r="AK337" s="40" t="str">
        <f>_xlfn.IFNA(VLOOKUP(AJ337,ACCESSORIES!F:J,5,FALSE),"N/A")</f>
        <v>N/A</v>
      </c>
      <c r="AL337" s="13" t="s">
        <v>85</v>
      </c>
      <c r="AM337" s="13">
        <v>16.2</v>
      </c>
      <c r="AN337" s="13">
        <v>170</v>
      </c>
      <c r="AO337" s="74">
        <v>7</v>
      </c>
      <c r="AP337" s="74">
        <v>20</v>
      </c>
      <c r="AQ337" s="74">
        <v>30</v>
      </c>
      <c r="AR337" s="74">
        <v>47</v>
      </c>
      <c r="AS337" s="103">
        <v>216</v>
      </c>
      <c r="AT337" s="103">
        <v>216</v>
      </c>
      <c r="AU337" s="75">
        <v>87</v>
      </c>
      <c r="AV337" s="54">
        <v>46</v>
      </c>
      <c r="AW337" s="54">
        <v>46</v>
      </c>
      <c r="AX337" s="54">
        <v>42</v>
      </c>
      <c r="AY337" s="104" t="s">
        <v>85</v>
      </c>
      <c r="AZ337" s="98" t="str">
        <f>_xlfn.IFNA(VLOOKUP(AY337,ACCESSORIES!F:J,5,FALSE),"N/A")</f>
        <v>N/A</v>
      </c>
      <c r="BA337" s="104" t="s">
        <v>85</v>
      </c>
      <c r="BB337" s="98" t="str">
        <f>_xlfn.IFNA(VLOOKUP(BA337,ACCESSORIES!F:J,5,FALSE),"N/A")</f>
        <v>N/A</v>
      </c>
      <c r="BC337" s="77">
        <v>37.4</v>
      </c>
      <c r="BD337" s="56">
        <v>21.141732283464599</v>
      </c>
      <c r="BE337" s="56">
        <v>21.141732283464599</v>
      </c>
      <c r="BF337" s="56">
        <v>11.929133858267701</v>
      </c>
      <c r="BG337" s="378">
        <f t="shared" si="39"/>
        <v>8.7375807000000152E-2</v>
      </c>
      <c r="BH337" s="14">
        <v>36</v>
      </c>
      <c r="BI337" s="114" t="s">
        <v>3532</v>
      </c>
      <c r="BJ337" s="50" t="s">
        <v>4050</v>
      </c>
      <c r="BK337" s="29" t="s">
        <v>4066</v>
      </c>
      <c r="BL337" s="29" t="s">
        <v>5483</v>
      </c>
      <c r="BM337" s="29" t="s">
        <v>2847</v>
      </c>
      <c r="BN337" s="29" t="s">
        <v>5507</v>
      </c>
      <c r="BO337" s="81" t="s">
        <v>5518</v>
      </c>
      <c r="BP337" s="81" t="s">
        <v>5497</v>
      </c>
      <c r="BQ337" s="81" t="s">
        <v>4275</v>
      </c>
      <c r="BR337" s="81" t="s">
        <v>4068</v>
      </c>
      <c r="BS337" s="81"/>
      <c r="BT337" s="81"/>
      <c r="BU337" s="313" t="s">
        <v>6601</v>
      </c>
      <c r="BV337" s="377" t="s">
        <v>8136</v>
      </c>
      <c r="BW337" s="313" t="s">
        <v>6600</v>
      </c>
      <c r="BX337" s="377" t="s">
        <v>8137</v>
      </c>
      <c r="BY337" s="93" t="str">
        <f t="shared" si="40"/>
        <v>MR315, 18x9, +18mm Offset, 6x135, 87mm Centerbore, Machined - Clear Coat</v>
      </c>
      <c r="BZ337" s="81" t="s">
        <v>3878</v>
      </c>
      <c r="CA337" s="81" t="s">
        <v>3879</v>
      </c>
      <c r="CB337" s="81" t="str">
        <f t="shared" si="41"/>
        <v>STREET (3XX)</v>
      </c>
    </row>
    <row r="338" spans="1:80" s="38" customFormat="1" ht="15" customHeight="1">
      <c r="A338" s="22">
        <f t="shared" si="35"/>
        <v>336</v>
      </c>
      <c r="B338" s="104" t="s">
        <v>84</v>
      </c>
      <c r="C338" s="104" t="s">
        <v>1072</v>
      </c>
      <c r="D338" s="104" t="s">
        <v>2105</v>
      </c>
      <c r="E338" s="91" t="str">
        <f>CONCATENATE(LEFT(D338,5),VLOOKUP(CONCATENATE(N338,"x",O338),'PART NUMBER GUIDE'!$B$9:$C$49,2,FALSE),VLOOKUP(CONCATENATE(P338, V338), 'PART NUMBER GUIDE'!$Q$6:$R$91, 2, FALSE),VLOOKUP(Y338,'PART NUMBER GUIDE'!$J$8:$K$43,2, FALSE),IF(U338="N/A",IF(ABS(S338)&lt;10,"0"&amp;ABS(S338),ABS(S338)),CONCATENATE(LEFT(U338,1),RIGHT(U338,1))), F338, G338)</f>
        <v>MR31589060518</v>
      </c>
      <c r="F338" s="90"/>
      <c r="G338" s="90"/>
      <c r="H338" s="44" t="s">
        <v>3287</v>
      </c>
      <c r="I338" s="329">
        <v>43613</v>
      </c>
      <c r="J338" s="42" t="s">
        <v>1265</v>
      </c>
      <c r="K338" s="342">
        <v>359</v>
      </c>
      <c r="L338" s="92">
        <f t="shared" si="36"/>
        <v>359</v>
      </c>
      <c r="M338" s="344"/>
      <c r="N338" s="90">
        <v>18</v>
      </c>
      <c r="O338" s="8">
        <v>9</v>
      </c>
      <c r="P338" s="99" t="str">
        <f t="shared" si="37"/>
        <v>6x5.5</v>
      </c>
      <c r="Q338" s="13">
        <v>6</v>
      </c>
      <c r="R338" s="90">
        <v>5.5</v>
      </c>
      <c r="S338" s="90">
        <v>18</v>
      </c>
      <c r="T338" s="42">
        <v>5.75</v>
      </c>
      <c r="U338" s="102" t="s">
        <v>85</v>
      </c>
      <c r="V338" s="42">
        <v>106.25</v>
      </c>
      <c r="W338" s="43">
        <v>34.04</v>
      </c>
      <c r="X338" s="51">
        <v>2650</v>
      </c>
      <c r="Y338" s="11" t="s">
        <v>2294</v>
      </c>
      <c r="Z338" s="44" t="s">
        <v>2987</v>
      </c>
      <c r="AA338" s="51" t="str">
        <f t="shared" si="38"/>
        <v>18x9, 6x5.5, 18 OS</v>
      </c>
      <c r="AB338" s="11" t="s">
        <v>2668</v>
      </c>
      <c r="AC338" s="89">
        <f>_xlfn.IFNA(VLOOKUP(AB338,ACCESSORIES!F:J,5,FALSE),"N/A")</f>
        <v>33</v>
      </c>
      <c r="AD338" s="14" t="s">
        <v>85</v>
      </c>
      <c r="AE338" s="31" t="s">
        <v>1886</v>
      </c>
      <c r="AF338" s="14" t="s">
        <v>85</v>
      </c>
      <c r="AG338" s="31" t="s">
        <v>2614</v>
      </c>
      <c r="AH338" s="9">
        <f>_xlfn.IFNA(VLOOKUP(AG338,ACCESSORIES!F:J,5,FALSE),"N/A")</f>
        <v>1.1000000000000001</v>
      </c>
      <c r="AI338" s="13" t="s">
        <v>265</v>
      </c>
      <c r="AJ338" s="82" t="s">
        <v>1709</v>
      </c>
      <c r="AK338" s="40">
        <f>_xlfn.IFNA(VLOOKUP(AJ338,ACCESSORIES!F:J,5,FALSE),"N/A")</f>
        <v>2.75</v>
      </c>
      <c r="AL338" s="3">
        <v>78.3</v>
      </c>
      <c r="AM338" s="13">
        <v>16.2</v>
      </c>
      <c r="AN338" s="13">
        <v>170</v>
      </c>
      <c r="AO338" s="74">
        <v>7</v>
      </c>
      <c r="AP338" s="74">
        <v>20</v>
      </c>
      <c r="AQ338" s="74">
        <v>30</v>
      </c>
      <c r="AR338" s="74">
        <v>47</v>
      </c>
      <c r="AS338" s="103">
        <v>216</v>
      </c>
      <c r="AT338" s="103">
        <v>216</v>
      </c>
      <c r="AU338" s="75">
        <v>106.25</v>
      </c>
      <c r="AV338" s="54">
        <v>53</v>
      </c>
      <c r="AW338" s="54">
        <v>53</v>
      </c>
      <c r="AX338" s="54">
        <v>42</v>
      </c>
      <c r="AY338" s="104" t="s">
        <v>85</v>
      </c>
      <c r="AZ338" s="98" t="str">
        <f>_xlfn.IFNA(VLOOKUP(AY338,ACCESSORIES!F:J,5,FALSE),"N/A")</f>
        <v>N/A</v>
      </c>
      <c r="BA338" s="104" t="s">
        <v>85</v>
      </c>
      <c r="BB338" s="98" t="str">
        <f>_xlfn.IFNA(VLOOKUP(BA338,ACCESSORIES!F:J,5,FALSE),"N/A")</f>
        <v>N/A</v>
      </c>
      <c r="BC338" s="77">
        <v>39.75</v>
      </c>
      <c r="BD338" s="56">
        <v>21.141732283464599</v>
      </c>
      <c r="BE338" s="56">
        <v>21.141732283464599</v>
      </c>
      <c r="BF338" s="56">
        <v>11.929133858267701</v>
      </c>
      <c r="BG338" s="378">
        <f t="shared" si="39"/>
        <v>8.7375807000000152E-2</v>
      </c>
      <c r="BH338" s="14">
        <v>36</v>
      </c>
      <c r="BI338" s="114" t="s">
        <v>3532</v>
      </c>
      <c r="BJ338" s="50" t="s">
        <v>4050</v>
      </c>
      <c r="BK338" s="29" t="s">
        <v>4066</v>
      </c>
      <c r="BL338" s="29" t="s">
        <v>5483</v>
      </c>
      <c r="BM338" s="29" t="s">
        <v>2847</v>
      </c>
      <c r="BN338" s="29" t="s">
        <v>5507</v>
      </c>
      <c r="BO338" s="81" t="s">
        <v>5518</v>
      </c>
      <c r="BP338" s="81" t="s">
        <v>5497</v>
      </c>
      <c r="BQ338" s="81" t="s">
        <v>4275</v>
      </c>
      <c r="BR338" s="81" t="s">
        <v>4068</v>
      </c>
      <c r="BS338" s="81"/>
      <c r="BT338" s="81"/>
      <c r="BU338" s="313" t="s">
        <v>6583</v>
      </c>
      <c r="BV338" s="377" t="s">
        <v>8491</v>
      </c>
      <c r="BW338" s="313" t="s">
        <v>6585</v>
      </c>
      <c r="BX338" s="377" t="s">
        <v>8492</v>
      </c>
      <c r="BY338" s="93" t="str">
        <f t="shared" si="40"/>
        <v>MR315, 18x9, +18mm Offset, 6x5.5, 106.25mm Centerbore, Matte Black</v>
      </c>
      <c r="BZ338" s="81" t="s">
        <v>3878</v>
      </c>
      <c r="CA338" s="81" t="s">
        <v>3879</v>
      </c>
      <c r="CB338" s="81" t="str">
        <f t="shared" si="41"/>
        <v>STREET (3XX)</v>
      </c>
    </row>
    <row r="339" spans="1:80" s="38" customFormat="1" ht="15" customHeight="1">
      <c r="A339" s="22">
        <f t="shared" si="35"/>
        <v>337</v>
      </c>
      <c r="B339" s="104" t="s">
        <v>84</v>
      </c>
      <c r="C339" s="104" t="s">
        <v>1072</v>
      </c>
      <c r="D339" s="104" t="s">
        <v>2105</v>
      </c>
      <c r="E339" s="91" t="str">
        <f>CONCATENATE(LEFT(D339,5),VLOOKUP(CONCATENATE(N339,"x",O339),'PART NUMBER GUIDE'!$B$9:$C$49,2,FALSE),VLOOKUP(CONCATENATE(P339, V339), 'PART NUMBER GUIDE'!$Q$6:$R$91, 2, FALSE),VLOOKUP(Y339,'PART NUMBER GUIDE'!$J$8:$K$43,2, FALSE),IF(U339="N/A",IF(ABS(S339)&lt;10,"0"&amp;ABS(S339),ABS(S339)),CONCATENATE(LEFT(U339,1),RIGHT(U339,1))), F339, G339)</f>
        <v>MR31589060318</v>
      </c>
      <c r="F339" s="90"/>
      <c r="G339" s="90"/>
      <c r="H339" s="44" t="s">
        <v>3288</v>
      </c>
      <c r="I339" s="329">
        <v>43613</v>
      </c>
      <c r="J339" s="42" t="s">
        <v>1265</v>
      </c>
      <c r="K339" s="342">
        <v>359</v>
      </c>
      <c r="L339" s="92">
        <f t="shared" si="36"/>
        <v>359</v>
      </c>
      <c r="M339" s="344"/>
      <c r="N339" s="90">
        <v>18</v>
      </c>
      <c r="O339" s="8">
        <v>9</v>
      </c>
      <c r="P339" s="99" t="str">
        <f t="shared" si="37"/>
        <v>6x5.5</v>
      </c>
      <c r="Q339" s="13">
        <v>6</v>
      </c>
      <c r="R339" s="90">
        <v>5.5</v>
      </c>
      <c r="S339" s="90">
        <v>18</v>
      </c>
      <c r="T339" s="42">
        <v>5.75</v>
      </c>
      <c r="U339" s="102" t="s">
        <v>85</v>
      </c>
      <c r="V339" s="42">
        <v>106.25</v>
      </c>
      <c r="W339" s="43">
        <v>33.71</v>
      </c>
      <c r="X339" s="51">
        <v>2650</v>
      </c>
      <c r="Y339" s="47" t="s">
        <v>5454</v>
      </c>
      <c r="Z339" s="44" t="s">
        <v>196</v>
      </c>
      <c r="AA339" s="51" t="str">
        <f t="shared" si="38"/>
        <v>18x9, 6x5.5, 18 OS</v>
      </c>
      <c r="AB339" s="11" t="s">
        <v>2668</v>
      </c>
      <c r="AC339" s="89">
        <f>_xlfn.IFNA(VLOOKUP(AB339,ACCESSORIES!F:J,5,FALSE),"N/A")</f>
        <v>33</v>
      </c>
      <c r="AD339" s="14" t="s">
        <v>85</v>
      </c>
      <c r="AE339" s="31" t="s">
        <v>1886</v>
      </c>
      <c r="AF339" s="14" t="s">
        <v>85</v>
      </c>
      <c r="AG339" s="31" t="s">
        <v>2614</v>
      </c>
      <c r="AH339" s="9">
        <f>_xlfn.IFNA(VLOOKUP(AG339,ACCESSORIES!F:J,5,FALSE),"N/A")</f>
        <v>1.1000000000000001</v>
      </c>
      <c r="AI339" s="13" t="s">
        <v>265</v>
      </c>
      <c r="AJ339" s="82" t="s">
        <v>1709</v>
      </c>
      <c r="AK339" s="40">
        <f>_xlfn.IFNA(VLOOKUP(AJ339,ACCESSORIES!F:J,5,FALSE),"N/A")</f>
        <v>2.75</v>
      </c>
      <c r="AL339" s="3">
        <v>78.3</v>
      </c>
      <c r="AM339" s="13">
        <v>16.2</v>
      </c>
      <c r="AN339" s="13">
        <v>170</v>
      </c>
      <c r="AO339" s="74">
        <v>7</v>
      </c>
      <c r="AP339" s="74">
        <v>20</v>
      </c>
      <c r="AQ339" s="74">
        <v>30</v>
      </c>
      <c r="AR339" s="74">
        <v>47</v>
      </c>
      <c r="AS339" s="103">
        <v>216</v>
      </c>
      <c r="AT339" s="103">
        <v>216</v>
      </c>
      <c r="AU339" s="75">
        <v>106.25</v>
      </c>
      <c r="AV339" s="54">
        <v>53</v>
      </c>
      <c r="AW339" s="54">
        <v>53</v>
      </c>
      <c r="AX339" s="54">
        <v>42</v>
      </c>
      <c r="AY339" s="104" t="s">
        <v>85</v>
      </c>
      <c r="AZ339" s="98" t="str">
        <f>_xlfn.IFNA(VLOOKUP(AY339,ACCESSORIES!F:J,5,FALSE),"N/A")</f>
        <v>N/A</v>
      </c>
      <c r="BA339" s="104" t="s">
        <v>85</v>
      </c>
      <c r="BB339" s="98" t="str">
        <f>_xlfn.IFNA(VLOOKUP(BA339,ACCESSORIES!F:J,5,FALSE),"N/A")</f>
        <v>N/A</v>
      </c>
      <c r="BC339" s="77">
        <v>39.6</v>
      </c>
      <c r="BD339" s="56">
        <v>21.141732283464599</v>
      </c>
      <c r="BE339" s="56">
        <v>21.141732283464599</v>
      </c>
      <c r="BF339" s="56">
        <v>11.929133858267701</v>
      </c>
      <c r="BG339" s="378">
        <f t="shared" si="39"/>
        <v>8.7375807000000152E-2</v>
      </c>
      <c r="BH339" s="14">
        <v>36</v>
      </c>
      <c r="BI339" s="114" t="s">
        <v>3532</v>
      </c>
      <c r="BJ339" s="50" t="s">
        <v>4050</v>
      </c>
      <c r="BK339" s="29" t="s">
        <v>4066</v>
      </c>
      <c r="BL339" s="29" t="s">
        <v>5483</v>
      </c>
      <c r="BM339" s="29" t="s">
        <v>2847</v>
      </c>
      <c r="BN339" s="29" t="s">
        <v>5507</v>
      </c>
      <c r="BO339" s="81" t="s">
        <v>5518</v>
      </c>
      <c r="BP339" s="81" t="s">
        <v>5497</v>
      </c>
      <c r="BQ339" s="81" t="s">
        <v>4275</v>
      </c>
      <c r="BR339" s="81" t="s">
        <v>4068</v>
      </c>
      <c r="BS339" s="81"/>
      <c r="BT339" s="81"/>
      <c r="BU339" s="313" t="s">
        <v>6601</v>
      </c>
      <c r="BV339" s="377" t="s">
        <v>8136</v>
      </c>
      <c r="BW339" s="313" t="s">
        <v>6600</v>
      </c>
      <c r="BX339" s="377" t="s">
        <v>8137</v>
      </c>
      <c r="BY339" s="93" t="str">
        <f t="shared" si="40"/>
        <v>MR315, 18x9, +18mm Offset, 6x5.5, 106.25mm Centerbore, Machined - Clear Coat</v>
      </c>
      <c r="BZ339" s="81" t="s">
        <v>3878</v>
      </c>
      <c r="CA339" s="81" t="s">
        <v>3879</v>
      </c>
      <c r="CB339" s="81" t="str">
        <f t="shared" si="41"/>
        <v>STREET (3XX)</v>
      </c>
    </row>
    <row r="340" spans="1:80" s="38" customFormat="1" ht="15" customHeight="1">
      <c r="A340" s="22">
        <f t="shared" si="35"/>
        <v>338</v>
      </c>
      <c r="B340" s="104" t="s">
        <v>84</v>
      </c>
      <c r="C340" s="104" t="s">
        <v>1072</v>
      </c>
      <c r="D340" s="104" t="s">
        <v>2105</v>
      </c>
      <c r="E340" s="91" t="str">
        <f>CONCATENATE(LEFT(D340,5),VLOOKUP(CONCATENATE(N340,"x",O340),'PART NUMBER GUIDE'!$B$9:$C$49,2,FALSE),VLOOKUP(CONCATENATE(P340, V340), 'PART NUMBER GUIDE'!$Q$6:$R$91, 2, FALSE),VLOOKUP(Y340,'PART NUMBER GUIDE'!$J$8:$K$43,2, FALSE),IF(U340="N/A",IF(ABS(S340)&lt;10,"0"&amp;ABS(S340),ABS(S340)),CONCATENATE(LEFT(U340,1),RIGHT(U340,1))), F340, G340)</f>
        <v>MR31589080518</v>
      </c>
      <c r="F340" s="90"/>
      <c r="G340" s="90"/>
      <c r="H340" s="44" t="s">
        <v>3290</v>
      </c>
      <c r="I340" s="329">
        <v>43613</v>
      </c>
      <c r="J340" s="42" t="s">
        <v>1265</v>
      </c>
      <c r="K340" s="342">
        <v>389</v>
      </c>
      <c r="L340" s="92">
        <f t="shared" si="36"/>
        <v>389</v>
      </c>
      <c r="M340" s="344"/>
      <c r="N340" s="90">
        <v>18</v>
      </c>
      <c r="O340" s="8">
        <v>9</v>
      </c>
      <c r="P340" s="99" t="str">
        <f t="shared" si="37"/>
        <v>8x6.5</v>
      </c>
      <c r="Q340" s="13">
        <v>8</v>
      </c>
      <c r="R340" s="90">
        <v>6.5</v>
      </c>
      <c r="S340" s="90">
        <v>18</v>
      </c>
      <c r="T340" s="42">
        <v>5.75</v>
      </c>
      <c r="U340" s="102" t="s">
        <v>85</v>
      </c>
      <c r="V340" s="42">
        <v>130.81</v>
      </c>
      <c r="W340" s="43">
        <v>34.69</v>
      </c>
      <c r="X340" s="51">
        <v>3640</v>
      </c>
      <c r="Y340" s="11" t="s">
        <v>2294</v>
      </c>
      <c r="Z340" s="44" t="s">
        <v>2987</v>
      </c>
      <c r="AA340" s="51" t="str">
        <f t="shared" si="38"/>
        <v>18x9, 8x6.5, 18 OS</v>
      </c>
      <c r="AB340" s="11" t="s">
        <v>1638</v>
      </c>
      <c r="AC340" s="89">
        <f>_xlfn.IFNA(VLOOKUP(AB340,ACCESSORIES!F:J,5,FALSE),"N/A")</f>
        <v>33</v>
      </c>
      <c r="AD340" s="14" t="s">
        <v>85</v>
      </c>
      <c r="AE340" s="14" t="s">
        <v>85</v>
      </c>
      <c r="AF340" s="13" t="s">
        <v>3005</v>
      </c>
      <c r="AG340" s="31" t="s">
        <v>2614</v>
      </c>
      <c r="AH340" s="9">
        <f>_xlfn.IFNA(VLOOKUP(AG340,ACCESSORIES!F:J,5,FALSE),"N/A")</f>
        <v>1.1000000000000001</v>
      </c>
      <c r="AI340" s="11" t="s">
        <v>266</v>
      </c>
      <c r="AJ340" s="13" t="s">
        <v>85</v>
      </c>
      <c r="AK340" s="40" t="str">
        <f>_xlfn.IFNA(VLOOKUP(AJ340,ACCESSORIES!F:J,5,FALSE),"N/A")</f>
        <v>N/A</v>
      </c>
      <c r="AL340" s="13" t="s">
        <v>85</v>
      </c>
      <c r="AM340" s="13">
        <v>16.2</v>
      </c>
      <c r="AN340" s="13">
        <v>200</v>
      </c>
      <c r="AO340" s="74">
        <v>0</v>
      </c>
      <c r="AP340" s="74">
        <v>0</v>
      </c>
      <c r="AQ340" s="74">
        <v>30</v>
      </c>
      <c r="AR340" s="74">
        <v>39.700000000000003</v>
      </c>
      <c r="AS340" s="74">
        <v>221.8</v>
      </c>
      <c r="AT340" s="103">
        <v>219.6</v>
      </c>
      <c r="AU340" s="100">
        <v>123.1</v>
      </c>
      <c r="AV340" s="54">
        <v>92</v>
      </c>
      <c r="AW340" s="54">
        <v>92</v>
      </c>
      <c r="AX340" s="54">
        <v>42</v>
      </c>
      <c r="AY340" s="104" t="s">
        <v>85</v>
      </c>
      <c r="AZ340" s="98" t="str">
        <f>_xlfn.IFNA(VLOOKUP(AY340,ACCESSORIES!F:J,5,FALSE),"N/A")</f>
        <v>N/A</v>
      </c>
      <c r="BA340" s="104" t="s">
        <v>85</v>
      </c>
      <c r="BB340" s="98" t="str">
        <f>_xlfn.IFNA(VLOOKUP(BA340,ACCESSORIES!F:J,5,FALSE),"N/A")</f>
        <v>N/A</v>
      </c>
      <c r="BC340" s="77">
        <v>39.345165057927808</v>
      </c>
      <c r="BD340" s="56">
        <v>21.141732283464599</v>
      </c>
      <c r="BE340" s="56">
        <v>21.141732283464599</v>
      </c>
      <c r="BF340" s="56">
        <v>11.929133858267701</v>
      </c>
      <c r="BG340" s="378">
        <f t="shared" si="39"/>
        <v>8.7375807000000152E-2</v>
      </c>
      <c r="BH340" s="14">
        <v>36</v>
      </c>
      <c r="BI340" s="114" t="s">
        <v>3532</v>
      </c>
      <c r="BJ340" s="50" t="s">
        <v>4050</v>
      </c>
      <c r="BK340" s="29" t="s">
        <v>4066</v>
      </c>
      <c r="BL340" s="29" t="s">
        <v>5483</v>
      </c>
      <c r="BM340" s="29" t="s">
        <v>2847</v>
      </c>
      <c r="BN340" s="29" t="s">
        <v>5507</v>
      </c>
      <c r="BO340" s="81" t="s">
        <v>5518</v>
      </c>
      <c r="BP340" s="81" t="s">
        <v>5497</v>
      </c>
      <c r="BQ340" s="81" t="s">
        <v>4275</v>
      </c>
      <c r="BR340" s="81" t="s">
        <v>4068</v>
      </c>
      <c r="BS340" s="81"/>
      <c r="BT340" s="81"/>
      <c r="BU340" s="313" t="s">
        <v>6583</v>
      </c>
      <c r="BV340" s="377" t="s">
        <v>8491</v>
      </c>
      <c r="BW340" s="313" t="s">
        <v>6585</v>
      </c>
      <c r="BX340" s="377" t="s">
        <v>8492</v>
      </c>
      <c r="BY340" s="93" t="str">
        <f t="shared" si="40"/>
        <v>MR315, 18x9, +18mm Offset, 8x6.5, 130.81mm Centerbore, Matte Black</v>
      </c>
      <c r="BZ340" s="81" t="s">
        <v>3878</v>
      </c>
      <c r="CA340" s="81" t="s">
        <v>3879</v>
      </c>
      <c r="CB340" s="81" t="str">
        <f t="shared" si="41"/>
        <v>STREET (3XX)</v>
      </c>
    </row>
    <row r="341" spans="1:80" s="38" customFormat="1" ht="15" customHeight="1">
      <c r="A341" s="22">
        <f t="shared" si="35"/>
        <v>339</v>
      </c>
      <c r="B341" s="104" t="s">
        <v>84</v>
      </c>
      <c r="C341" s="104" t="s">
        <v>1072</v>
      </c>
      <c r="D341" s="104" t="s">
        <v>2105</v>
      </c>
      <c r="E341" s="91" t="str">
        <f>CONCATENATE(LEFT(D341,5),VLOOKUP(CONCATENATE(N341,"x",O341),'PART NUMBER GUIDE'!$B$9:$C$49,2,FALSE),VLOOKUP(CONCATENATE(P341, V341), 'PART NUMBER GUIDE'!$Q$6:$R$91, 2, FALSE),VLOOKUP(Y341,'PART NUMBER GUIDE'!$J$8:$K$43,2, FALSE),IF(U341="N/A",IF(ABS(S341)&lt;10,"0"&amp;ABS(S341),ABS(S341)),CONCATENATE(LEFT(U341,1),RIGHT(U341,1))), F341, G341)</f>
        <v>MR31589080318</v>
      </c>
      <c r="F341" s="90"/>
      <c r="G341" s="90"/>
      <c r="H341" s="44" t="s">
        <v>3291</v>
      </c>
      <c r="I341" s="329">
        <v>43613</v>
      </c>
      <c r="J341" s="42" t="s">
        <v>1265</v>
      </c>
      <c r="K341" s="342">
        <v>389</v>
      </c>
      <c r="L341" s="92">
        <f t="shared" si="36"/>
        <v>389</v>
      </c>
      <c r="M341" s="344"/>
      <c r="N341" s="90">
        <v>18</v>
      </c>
      <c r="O341" s="8">
        <v>9</v>
      </c>
      <c r="P341" s="99" t="str">
        <f t="shared" si="37"/>
        <v>8x6.5</v>
      </c>
      <c r="Q341" s="13">
        <v>8</v>
      </c>
      <c r="R341" s="90">
        <v>6.5</v>
      </c>
      <c r="S341" s="90">
        <v>18</v>
      </c>
      <c r="T341" s="42">
        <v>5.75</v>
      </c>
      <c r="U341" s="102" t="s">
        <v>85</v>
      </c>
      <c r="V341" s="42">
        <v>130.81</v>
      </c>
      <c r="W341" s="43">
        <v>34.450902837423534</v>
      </c>
      <c r="X341" s="51">
        <v>3640</v>
      </c>
      <c r="Y341" s="47" t="s">
        <v>5454</v>
      </c>
      <c r="Z341" s="44" t="s">
        <v>196</v>
      </c>
      <c r="AA341" s="51" t="str">
        <f t="shared" si="38"/>
        <v>18x9, 8x6.5, 18 OS</v>
      </c>
      <c r="AB341" s="11" t="s">
        <v>1638</v>
      </c>
      <c r="AC341" s="89">
        <f>_xlfn.IFNA(VLOOKUP(AB341,ACCESSORIES!F:J,5,FALSE),"N/A")</f>
        <v>33</v>
      </c>
      <c r="AD341" s="14" t="s">
        <v>85</v>
      </c>
      <c r="AE341" s="14" t="s">
        <v>85</v>
      </c>
      <c r="AF341" s="13" t="s">
        <v>3005</v>
      </c>
      <c r="AG341" s="31" t="s">
        <v>2614</v>
      </c>
      <c r="AH341" s="9">
        <f>_xlfn.IFNA(VLOOKUP(AG341,ACCESSORIES!F:J,5,FALSE),"N/A")</f>
        <v>1.1000000000000001</v>
      </c>
      <c r="AI341" s="11" t="s">
        <v>266</v>
      </c>
      <c r="AJ341" s="13" t="s">
        <v>85</v>
      </c>
      <c r="AK341" s="40" t="str">
        <f>_xlfn.IFNA(VLOOKUP(AJ341,ACCESSORIES!F:J,5,FALSE),"N/A")</f>
        <v>N/A</v>
      </c>
      <c r="AL341" s="13" t="s">
        <v>85</v>
      </c>
      <c r="AM341" s="13">
        <v>16.2</v>
      </c>
      <c r="AN341" s="13">
        <v>200</v>
      </c>
      <c r="AO341" s="74">
        <v>0</v>
      </c>
      <c r="AP341" s="74">
        <v>0</v>
      </c>
      <c r="AQ341" s="74">
        <v>30</v>
      </c>
      <c r="AR341" s="74">
        <v>39.700000000000003</v>
      </c>
      <c r="AS341" s="74">
        <v>221.8</v>
      </c>
      <c r="AT341" s="103">
        <v>219.6</v>
      </c>
      <c r="AU341" s="100">
        <v>123.1</v>
      </c>
      <c r="AV341" s="54">
        <v>92</v>
      </c>
      <c r="AW341" s="54">
        <v>92</v>
      </c>
      <c r="AX341" s="54">
        <v>42</v>
      </c>
      <c r="AY341" s="104" t="s">
        <v>85</v>
      </c>
      <c r="AZ341" s="98" t="str">
        <f>_xlfn.IFNA(VLOOKUP(AY341,ACCESSORIES!F:J,5,FALSE),"N/A")</f>
        <v>N/A</v>
      </c>
      <c r="BA341" s="104" t="s">
        <v>85</v>
      </c>
      <c r="BB341" s="98" t="str">
        <f>_xlfn.IFNA(VLOOKUP(BA341,ACCESSORIES!F:J,5,FALSE),"N/A")</f>
        <v>N/A</v>
      </c>
      <c r="BC341" s="77">
        <v>39.345165057927808</v>
      </c>
      <c r="BD341" s="56">
        <v>21.141732283464599</v>
      </c>
      <c r="BE341" s="56">
        <v>21.141732283464599</v>
      </c>
      <c r="BF341" s="56">
        <v>11.929133858267701</v>
      </c>
      <c r="BG341" s="378">
        <f t="shared" si="39"/>
        <v>8.7375807000000152E-2</v>
      </c>
      <c r="BH341" s="14">
        <v>36</v>
      </c>
      <c r="BI341" s="114" t="s">
        <v>3532</v>
      </c>
      <c r="BJ341" s="50" t="s">
        <v>4050</v>
      </c>
      <c r="BK341" s="29" t="s">
        <v>4066</v>
      </c>
      <c r="BL341" s="29" t="s">
        <v>5483</v>
      </c>
      <c r="BM341" s="29" t="s">
        <v>2847</v>
      </c>
      <c r="BN341" s="29" t="s">
        <v>5507</v>
      </c>
      <c r="BO341" s="81" t="s">
        <v>5518</v>
      </c>
      <c r="BP341" s="81" t="s">
        <v>5497</v>
      </c>
      <c r="BQ341" s="81" t="s">
        <v>4275</v>
      </c>
      <c r="BR341" s="81" t="s">
        <v>4068</v>
      </c>
      <c r="BS341" s="81"/>
      <c r="BT341" s="81"/>
      <c r="BU341" s="313" t="s">
        <v>6607</v>
      </c>
      <c r="BV341" s="377" t="s">
        <v>8385</v>
      </c>
      <c r="BW341" s="313" t="s">
        <v>6609</v>
      </c>
      <c r="BX341" s="377" t="s">
        <v>8386</v>
      </c>
      <c r="BY341" s="93" t="str">
        <f t="shared" si="40"/>
        <v>MR315, 18x9, +18mm Offset, 8x6.5, 130.81mm Centerbore, Machined - Clear Coat</v>
      </c>
      <c r="BZ341" s="81" t="s">
        <v>3878</v>
      </c>
      <c r="CA341" s="81" t="s">
        <v>3879</v>
      </c>
      <c r="CB341" s="81" t="str">
        <f t="shared" si="41"/>
        <v>STREET (3XX)</v>
      </c>
    </row>
    <row r="342" spans="1:80" s="38" customFormat="1" ht="15" customHeight="1">
      <c r="A342" s="22">
        <f t="shared" si="35"/>
        <v>340</v>
      </c>
      <c r="B342" s="104" t="s">
        <v>84</v>
      </c>
      <c r="C342" s="104" t="s">
        <v>1072</v>
      </c>
      <c r="D342" s="104" t="s">
        <v>2105</v>
      </c>
      <c r="E342" s="91" t="str">
        <f>CONCATENATE(LEFT(D342,5),VLOOKUP(CONCATENATE(N342,"x",O342),'PART NUMBER GUIDE'!$B$9:$C$49,2,FALSE),VLOOKUP(CONCATENATE(P342, V342), 'PART NUMBER GUIDE'!$Q$6:$R$91, 2, FALSE),VLOOKUP(Y342,'PART NUMBER GUIDE'!$J$8:$K$43,2, FALSE),IF(U342="N/A",IF(ABS(S342)&lt;10,"0"&amp;ABS(S342),ABS(S342)),CONCATENATE(LEFT(U342,1),RIGHT(U342,1))), F342, G342)</f>
        <v>MR31589087518</v>
      </c>
      <c r="F342" s="90"/>
      <c r="G342" s="90"/>
      <c r="H342" s="44" t="s">
        <v>3293</v>
      </c>
      <c r="I342" s="329">
        <v>43613</v>
      </c>
      <c r="J342" s="42" t="s">
        <v>1265</v>
      </c>
      <c r="K342" s="342">
        <v>389</v>
      </c>
      <c r="L342" s="92">
        <f t="shared" si="36"/>
        <v>389</v>
      </c>
      <c r="M342" s="344"/>
      <c r="N342" s="90">
        <v>18</v>
      </c>
      <c r="O342" s="8">
        <v>9</v>
      </c>
      <c r="P342" s="99" t="str">
        <f t="shared" si="37"/>
        <v>8x170</v>
      </c>
      <c r="Q342" s="13">
        <v>8</v>
      </c>
      <c r="R342" s="90">
        <v>170</v>
      </c>
      <c r="S342" s="90">
        <v>18</v>
      </c>
      <c r="T342" s="42">
        <v>5.75</v>
      </c>
      <c r="U342" s="102" t="s">
        <v>85</v>
      </c>
      <c r="V342" s="42">
        <v>130.81</v>
      </c>
      <c r="W342" s="43">
        <v>34.200000000000003</v>
      </c>
      <c r="X342" s="51">
        <v>3640</v>
      </c>
      <c r="Y342" s="11" t="s">
        <v>2294</v>
      </c>
      <c r="Z342" s="44" t="s">
        <v>2987</v>
      </c>
      <c r="AA342" s="51" t="str">
        <f t="shared" si="38"/>
        <v>18x9, 8x170, 18 OS</v>
      </c>
      <c r="AB342" s="11" t="s">
        <v>1811</v>
      </c>
      <c r="AC342" s="89">
        <f>_xlfn.IFNA(VLOOKUP(AB342,ACCESSORIES!F:J,5,FALSE),"N/A")</f>
        <v>33</v>
      </c>
      <c r="AD342" s="14" t="s">
        <v>85</v>
      </c>
      <c r="AE342" s="14" t="s">
        <v>85</v>
      </c>
      <c r="AF342" s="13" t="s">
        <v>3005</v>
      </c>
      <c r="AG342" s="31" t="s">
        <v>2614</v>
      </c>
      <c r="AH342" s="9">
        <f>_xlfn.IFNA(VLOOKUP(AG342,ACCESSORIES!F:J,5,FALSE),"N/A")</f>
        <v>1.1000000000000001</v>
      </c>
      <c r="AI342" s="11" t="s">
        <v>266</v>
      </c>
      <c r="AJ342" s="13" t="s">
        <v>85</v>
      </c>
      <c r="AK342" s="40" t="str">
        <f>_xlfn.IFNA(VLOOKUP(AJ342,ACCESSORIES!F:J,5,FALSE),"N/A")</f>
        <v>N/A</v>
      </c>
      <c r="AL342" s="13" t="s">
        <v>85</v>
      </c>
      <c r="AM342" s="13">
        <v>16.2</v>
      </c>
      <c r="AN342" s="13">
        <v>200</v>
      </c>
      <c r="AO342" s="74">
        <v>0</v>
      </c>
      <c r="AP342" s="74">
        <v>0</v>
      </c>
      <c r="AQ342" s="74">
        <v>30</v>
      </c>
      <c r="AR342" s="74">
        <v>39.700000000000003</v>
      </c>
      <c r="AS342" s="74">
        <v>221.8</v>
      </c>
      <c r="AT342" s="103">
        <v>219.6</v>
      </c>
      <c r="AU342" s="84">
        <v>128</v>
      </c>
      <c r="AV342" s="54">
        <v>103.9</v>
      </c>
      <c r="AW342" s="54">
        <v>107</v>
      </c>
      <c r="AX342" s="54">
        <v>42</v>
      </c>
      <c r="AY342" s="104" t="s">
        <v>85</v>
      </c>
      <c r="AZ342" s="98" t="str">
        <f>_xlfn.IFNA(VLOOKUP(AY342,ACCESSORIES!F:J,5,FALSE),"N/A")</f>
        <v>N/A</v>
      </c>
      <c r="BA342" s="104" t="s">
        <v>85</v>
      </c>
      <c r="BB342" s="98" t="str">
        <f>_xlfn.IFNA(VLOOKUP(BA342,ACCESSORIES!F:J,5,FALSE),"N/A")</f>
        <v>N/A</v>
      </c>
      <c r="BC342" s="77">
        <v>37.700000000000003</v>
      </c>
      <c r="BD342" s="56">
        <v>21.141732283464599</v>
      </c>
      <c r="BE342" s="56">
        <v>21.141732283464599</v>
      </c>
      <c r="BF342" s="56">
        <v>11.929133858267701</v>
      </c>
      <c r="BG342" s="378">
        <f t="shared" si="39"/>
        <v>8.7375807000000152E-2</v>
      </c>
      <c r="BH342" s="14">
        <v>36</v>
      </c>
      <c r="BI342" s="114" t="s">
        <v>3532</v>
      </c>
      <c r="BJ342" s="50" t="s">
        <v>4050</v>
      </c>
      <c r="BK342" s="29" t="s">
        <v>4066</v>
      </c>
      <c r="BL342" s="29" t="s">
        <v>5483</v>
      </c>
      <c r="BM342" s="29" t="s">
        <v>2847</v>
      </c>
      <c r="BN342" s="29" t="s">
        <v>5507</v>
      </c>
      <c r="BO342" s="81" t="s">
        <v>5518</v>
      </c>
      <c r="BP342" s="81" t="s">
        <v>5497</v>
      </c>
      <c r="BQ342" s="81" t="s">
        <v>4275</v>
      </c>
      <c r="BR342" s="81" t="s">
        <v>4068</v>
      </c>
      <c r="BS342" s="81"/>
      <c r="BT342" s="81"/>
      <c r="BU342" s="313" t="s">
        <v>6586</v>
      </c>
      <c r="BV342" s="377" t="s">
        <v>8124</v>
      </c>
      <c r="BW342" s="313" t="s">
        <v>6587</v>
      </c>
      <c r="BX342" s="377" t="s">
        <v>8125</v>
      </c>
      <c r="BY342" s="93" t="str">
        <f t="shared" si="40"/>
        <v>MR315, 18x9, +18mm Offset, 8x170, 130.81mm Centerbore, Matte Black</v>
      </c>
      <c r="BZ342" s="81" t="s">
        <v>3878</v>
      </c>
      <c r="CA342" s="81" t="s">
        <v>3879</v>
      </c>
      <c r="CB342" s="81" t="str">
        <f t="shared" si="41"/>
        <v>STREET (3XX)</v>
      </c>
    </row>
    <row r="343" spans="1:80" s="38" customFormat="1" ht="15" customHeight="1">
      <c r="A343" s="22">
        <f t="shared" si="35"/>
        <v>341</v>
      </c>
      <c r="B343" s="104" t="s">
        <v>84</v>
      </c>
      <c r="C343" s="104" t="s">
        <v>1072</v>
      </c>
      <c r="D343" s="104" t="s">
        <v>2105</v>
      </c>
      <c r="E343" s="91" t="str">
        <f>CONCATENATE(LEFT(D343,5),VLOOKUP(CONCATENATE(N343,"x",O343),'PART NUMBER GUIDE'!$B$9:$C$49,2,FALSE),VLOOKUP(CONCATENATE(P343, V343), 'PART NUMBER GUIDE'!$Q$6:$R$91, 2, FALSE),VLOOKUP(Y343,'PART NUMBER GUIDE'!$J$8:$K$43,2, FALSE),IF(U343="N/A",IF(ABS(S343)&lt;10,"0"&amp;ABS(S343),ABS(S343)),CONCATENATE(LEFT(U343,1),RIGHT(U343,1))), F343, G343)</f>
        <v>MR31589087318</v>
      </c>
      <c r="F343" s="90"/>
      <c r="G343" s="90"/>
      <c r="H343" s="44" t="s">
        <v>3294</v>
      </c>
      <c r="I343" s="329">
        <v>43613</v>
      </c>
      <c r="J343" s="42" t="s">
        <v>1265</v>
      </c>
      <c r="K343" s="342">
        <v>389</v>
      </c>
      <c r="L343" s="92">
        <f t="shared" si="36"/>
        <v>389</v>
      </c>
      <c r="M343" s="344"/>
      <c r="N343" s="90">
        <v>18</v>
      </c>
      <c r="O343" s="8">
        <v>9</v>
      </c>
      <c r="P343" s="99" t="str">
        <f t="shared" si="37"/>
        <v>8x170</v>
      </c>
      <c r="Q343" s="13">
        <v>8</v>
      </c>
      <c r="R343" s="90">
        <v>170</v>
      </c>
      <c r="S343" s="90">
        <v>18</v>
      </c>
      <c r="T343" s="42">
        <v>5.75</v>
      </c>
      <c r="U343" s="102" t="s">
        <v>85</v>
      </c>
      <c r="V343" s="42">
        <v>130.81</v>
      </c>
      <c r="W343" s="43">
        <v>33</v>
      </c>
      <c r="X343" s="51">
        <v>3640</v>
      </c>
      <c r="Y343" s="47" t="s">
        <v>5454</v>
      </c>
      <c r="Z343" s="44" t="s">
        <v>196</v>
      </c>
      <c r="AA343" s="51" t="str">
        <f t="shared" si="38"/>
        <v>18x9, 8x170, 18 OS</v>
      </c>
      <c r="AB343" s="11" t="s">
        <v>1811</v>
      </c>
      <c r="AC343" s="89">
        <f>_xlfn.IFNA(VLOOKUP(AB343,ACCESSORIES!F:J,5,FALSE),"N/A")</f>
        <v>33</v>
      </c>
      <c r="AD343" s="14" t="s">
        <v>85</v>
      </c>
      <c r="AE343" s="14" t="s">
        <v>85</v>
      </c>
      <c r="AF343" s="13" t="s">
        <v>3005</v>
      </c>
      <c r="AG343" s="31" t="s">
        <v>2614</v>
      </c>
      <c r="AH343" s="9">
        <f>_xlfn.IFNA(VLOOKUP(AG343,ACCESSORIES!F:J,5,FALSE),"N/A")</f>
        <v>1.1000000000000001</v>
      </c>
      <c r="AI343" s="11" t="s">
        <v>266</v>
      </c>
      <c r="AJ343" s="13" t="s">
        <v>85</v>
      </c>
      <c r="AK343" s="40" t="str">
        <f>_xlfn.IFNA(VLOOKUP(AJ343,ACCESSORIES!F:J,5,FALSE),"N/A")</f>
        <v>N/A</v>
      </c>
      <c r="AL343" s="13" t="s">
        <v>85</v>
      </c>
      <c r="AM343" s="13">
        <v>16.2</v>
      </c>
      <c r="AN343" s="13">
        <v>200</v>
      </c>
      <c r="AO343" s="74">
        <v>0</v>
      </c>
      <c r="AP343" s="74">
        <v>0</v>
      </c>
      <c r="AQ343" s="74">
        <v>30</v>
      </c>
      <c r="AR343" s="74">
        <v>39.700000000000003</v>
      </c>
      <c r="AS343" s="74">
        <v>221.8</v>
      </c>
      <c r="AT343" s="103">
        <v>219.6</v>
      </c>
      <c r="AU343" s="84">
        <v>128</v>
      </c>
      <c r="AV343" s="54">
        <v>103.9</v>
      </c>
      <c r="AW343" s="54">
        <v>107</v>
      </c>
      <c r="AX343" s="54">
        <v>42</v>
      </c>
      <c r="AY343" s="104" t="s">
        <v>85</v>
      </c>
      <c r="AZ343" s="98" t="str">
        <f>_xlfn.IFNA(VLOOKUP(AY343,ACCESSORIES!F:J,5,FALSE),"N/A")</f>
        <v>N/A</v>
      </c>
      <c r="BA343" s="104" t="s">
        <v>85</v>
      </c>
      <c r="BB343" s="98" t="str">
        <f>_xlfn.IFNA(VLOOKUP(BA343,ACCESSORIES!F:J,5,FALSE),"N/A")</f>
        <v>N/A</v>
      </c>
      <c r="BC343" s="77">
        <v>38.85</v>
      </c>
      <c r="BD343" s="56">
        <v>21.141732283464599</v>
      </c>
      <c r="BE343" s="56">
        <v>21.141732283464599</v>
      </c>
      <c r="BF343" s="56">
        <v>11.929133858267701</v>
      </c>
      <c r="BG343" s="378">
        <f t="shared" si="39"/>
        <v>8.7375807000000152E-2</v>
      </c>
      <c r="BH343" s="14">
        <v>36</v>
      </c>
      <c r="BI343" s="114" t="s">
        <v>3532</v>
      </c>
      <c r="BJ343" s="50" t="s">
        <v>4050</v>
      </c>
      <c r="BK343" s="29" t="s">
        <v>4066</v>
      </c>
      <c r="BL343" s="29" t="s">
        <v>5483</v>
      </c>
      <c r="BM343" s="29" t="s">
        <v>2847</v>
      </c>
      <c r="BN343" s="29" t="s">
        <v>5507</v>
      </c>
      <c r="BO343" s="81" t="s">
        <v>5518</v>
      </c>
      <c r="BP343" s="81" t="s">
        <v>5497</v>
      </c>
      <c r="BQ343" s="81" t="s">
        <v>4275</v>
      </c>
      <c r="BR343" s="81" t="s">
        <v>4068</v>
      </c>
      <c r="BS343" s="81"/>
      <c r="BT343" s="81"/>
      <c r="BU343" s="313" t="s">
        <v>6607</v>
      </c>
      <c r="BV343" s="377" t="s">
        <v>8385</v>
      </c>
      <c r="BW343" s="313" t="s">
        <v>6609</v>
      </c>
      <c r="BX343" s="377" t="s">
        <v>8386</v>
      </c>
      <c r="BY343" s="93" t="str">
        <f t="shared" si="40"/>
        <v>MR315, 18x9, +18mm Offset, 8x170, 130.81mm Centerbore, Machined - Clear Coat</v>
      </c>
      <c r="BZ343" s="81" t="s">
        <v>3878</v>
      </c>
      <c r="CA343" s="81" t="s">
        <v>3879</v>
      </c>
      <c r="CB343" s="81" t="str">
        <f t="shared" si="41"/>
        <v>STREET (3XX)</v>
      </c>
    </row>
    <row r="344" spans="1:80" s="38" customFormat="1" ht="15" customHeight="1">
      <c r="A344" s="22">
        <f t="shared" si="35"/>
        <v>342</v>
      </c>
      <c r="B344" s="104" t="s">
        <v>84</v>
      </c>
      <c r="C344" s="104" t="s">
        <v>1072</v>
      </c>
      <c r="D344" s="104" t="s">
        <v>2105</v>
      </c>
      <c r="E344" s="91" t="str">
        <f>CONCATENATE(LEFT(D344,5),VLOOKUP(CONCATENATE(N344,"x",O344),'PART NUMBER GUIDE'!$B$9:$C$49,2,FALSE),VLOOKUP(CONCATENATE(P344, V344), 'PART NUMBER GUIDE'!$Q$6:$R$91, 2, FALSE),VLOOKUP(Y344,'PART NUMBER GUIDE'!$J$8:$K$43,2, FALSE),IF(U344="N/A",IF(ABS(S344)&lt;10,"0"&amp;ABS(S344),ABS(S344)),CONCATENATE(LEFT(U344,1),RIGHT(U344,1))), F344, G344)</f>
        <v>MR31589088518</v>
      </c>
      <c r="F344" s="90"/>
      <c r="G344" s="90"/>
      <c r="H344" s="44" t="s">
        <v>3296</v>
      </c>
      <c r="I344" s="329">
        <v>43613</v>
      </c>
      <c r="J344" s="42" t="s">
        <v>1265</v>
      </c>
      <c r="K344" s="342">
        <v>389</v>
      </c>
      <c r="L344" s="92">
        <f t="shared" si="36"/>
        <v>389</v>
      </c>
      <c r="M344" s="344"/>
      <c r="N344" s="90">
        <v>18</v>
      </c>
      <c r="O344" s="8">
        <v>9</v>
      </c>
      <c r="P344" s="99" t="str">
        <f t="shared" si="37"/>
        <v>8x180</v>
      </c>
      <c r="Q344" s="13">
        <v>8</v>
      </c>
      <c r="R344" s="90">
        <v>180</v>
      </c>
      <c r="S344" s="90">
        <v>18</v>
      </c>
      <c r="T344" s="42">
        <v>5.75</v>
      </c>
      <c r="U344" s="102" t="s">
        <v>85</v>
      </c>
      <c r="V344" s="42">
        <v>130.81</v>
      </c>
      <c r="W344" s="43">
        <v>34.200000000000003</v>
      </c>
      <c r="X344" s="51">
        <v>3640</v>
      </c>
      <c r="Y344" s="11" t="s">
        <v>2294</v>
      </c>
      <c r="Z344" s="44" t="s">
        <v>2987</v>
      </c>
      <c r="AA344" s="51" t="str">
        <f t="shared" si="38"/>
        <v>18x9, 8x180, 18 OS</v>
      </c>
      <c r="AB344" s="11" t="s">
        <v>1638</v>
      </c>
      <c r="AC344" s="89">
        <f>_xlfn.IFNA(VLOOKUP(AB344,ACCESSORIES!F:J,5,FALSE),"N/A")</f>
        <v>33</v>
      </c>
      <c r="AD344" s="14" t="s">
        <v>85</v>
      </c>
      <c r="AE344" s="14" t="s">
        <v>85</v>
      </c>
      <c r="AF344" s="13" t="s">
        <v>3005</v>
      </c>
      <c r="AG344" s="31" t="s">
        <v>2614</v>
      </c>
      <c r="AH344" s="9">
        <f>_xlfn.IFNA(VLOOKUP(AG344,ACCESSORIES!F:J,5,FALSE),"N/A")</f>
        <v>1.1000000000000001</v>
      </c>
      <c r="AI344" s="11" t="s">
        <v>266</v>
      </c>
      <c r="AJ344" s="13" t="s">
        <v>85</v>
      </c>
      <c r="AK344" s="40" t="str">
        <f>_xlfn.IFNA(VLOOKUP(AJ344,ACCESSORIES!F:J,5,FALSE),"N/A")</f>
        <v>N/A</v>
      </c>
      <c r="AL344" s="13" t="s">
        <v>85</v>
      </c>
      <c r="AM344" s="13">
        <v>16.2</v>
      </c>
      <c r="AN344" s="13">
        <v>210</v>
      </c>
      <c r="AO344" s="74">
        <v>0</v>
      </c>
      <c r="AP344" s="74">
        <v>0</v>
      </c>
      <c r="AQ344" s="74">
        <v>25</v>
      </c>
      <c r="AR344" s="74">
        <v>39.700000000000003</v>
      </c>
      <c r="AS344" s="74">
        <v>221.8</v>
      </c>
      <c r="AT344" s="103">
        <v>219.6</v>
      </c>
      <c r="AU344" s="100">
        <v>123.1</v>
      </c>
      <c r="AV344" s="54">
        <v>92</v>
      </c>
      <c r="AW344" s="54">
        <v>92</v>
      </c>
      <c r="AX344" s="54">
        <v>42</v>
      </c>
      <c r="AY344" s="104" t="s">
        <v>85</v>
      </c>
      <c r="AZ344" s="98" t="str">
        <f>_xlfn.IFNA(VLOOKUP(AY344,ACCESSORIES!F:J,5,FALSE),"N/A")</f>
        <v>N/A</v>
      </c>
      <c r="BA344" s="104" t="s">
        <v>85</v>
      </c>
      <c r="BB344" s="98" t="str">
        <f>_xlfn.IFNA(VLOOKUP(BA344,ACCESSORIES!F:J,5,FALSE),"N/A")</f>
        <v>N/A</v>
      </c>
      <c r="BC344" s="77">
        <v>39.800787066443228</v>
      </c>
      <c r="BD344" s="56">
        <v>21.141732283464599</v>
      </c>
      <c r="BE344" s="56">
        <v>21.141732283464599</v>
      </c>
      <c r="BF344" s="56">
        <v>11.929133858267701</v>
      </c>
      <c r="BG344" s="378">
        <f t="shared" si="39"/>
        <v>8.7375807000000152E-2</v>
      </c>
      <c r="BH344" s="14">
        <v>36</v>
      </c>
      <c r="BI344" s="114" t="s">
        <v>3532</v>
      </c>
      <c r="BJ344" s="50" t="s">
        <v>4050</v>
      </c>
      <c r="BK344" s="29" t="s">
        <v>4066</v>
      </c>
      <c r="BL344" s="29" t="s">
        <v>5483</v>
      </c>
      <c r="BM344" s="29" t="s">
        <v>2847</v>
      </c>
      <c r="BN344" s="29" t="s">
        <v>5507</v>
      </c>
      <c r="BO344" s="81" t="s">
        <v>5518</v>
      </c>
      <c r="BP344" s="81" t="s">
        <v>5497</v>
      </c>
      <c r="BQ344" s="81" t="s">
        <v>4275</v>
      </c>
      <c r="BR344" s="81" t="s">
        <v>4068</v>
      </c>
      <c r="BS344" s="81"/>
      <c r="BT344" s="81"/>
      <c r="BU344" s="313" t="s">
        <v>6586</v>
      </c>
      <c r="BV344" s="377" t="s">
        <v>8124</v>
      </c>
      <c r="BW344" s="313" t="s">
        <v>6587</v>
      </c>
      <c r="BX344" s="377" t="s">
        <v>8125</v>
      </c>
      <c r="BY344" s="93" t="str">
        <f t="shared" si="40"/>
        <v>MR315, 18x9, +18mm Offset, 8x180, 130.81mm Centerbore, Matte Black</v>
      </c>
      <c r="BZ344" s="81" t="s">
        <v>3878</v>
      </c>
      <c r="CA344" s="81" t="s">
        <v>3879</v>
      </c>
      <c r="CB344" s="81" t="str">
        <f t="shared" si="41"/>
        <v>STREET (3XX)</v>
      </c>
    </row>
    <row r="345" spans="1:80" s="38" customFormat="1" ht="15" customHeight="1">
      <c r="A345" s="22">
        <f t="shared" si="35"/>
        <v>343</v>
      </c>
      <c r="B345" s="104" t="s">
        <v>84</v>
      </c>
      <c r="C345" s="104" t="s">
        <v>1072</v>
      </c>
      <c r="D345" s="104" t="s">
        <v>2105</v>
      </c>
      <c r="E345" s="91" t="str">
        <f>CONCATENATE(LEFT(D345,5),VLOOKUP(CONCATENATE(N345,"x",O345),'PART NUMBER GUIDE'!$B$9:$C$49,2,FALSE),VLOOKUP(CONCATENATE(P345, V345), 'PART NUMBER GUIDE'!$Q$6:$R$91, 2, FALSE),VLOOKUP(Y345,'PART NUMBER GUIDE'!$J$8:$K$43,2, FALSE),IF(U345="N/A",IF(ABS(S345)&lt;10,"0"&amp;ABS(S345),ABS(S345)),CONCATENATE(LEFT(U345,1),RIGHT(U345,1))), F345, G345)</f>
        <v>MR31589088318</v>
      </c>
      <c r="F345" s="90"/>
      <c r="G345" s="90"/>
      <c r="H345" s="44" t="s">
        <v>3297</v>
      </c>
      <c r="I345" s="329">
        <v>43613</v>
      </c>
      <c r="J345" s="42" t="s">
        <v>1265</v>
      </c>
      <c r="K345" s="342">
        <v>389</v>
      </c>
      <c r="L345" s="92">
        <f t="shared" si="36"/>
        <v>389</v>
      </c>
      <c r="M345" s="344"/>
      <c r="N345" s="90">
        <v>18</v>
      </c>
      <c r="O345" s="8">
        <v>9</v>
      </c>
      <c r="P345" s="99" t="str">
        <f t="shared" si="37"/>
        <v>8x180</v>
      </c>
      <c r="Q345" s="13">
        <v>8</v>
      </c>
      <c r="R345" s="90">
        <v>180</v>
      </c>
      <c r="S345" s="90">
        <v>18</v>
      </c>
      <c r="T345" s="42">
        <v>5.75</v>
      </c>
      <c r="U345" s="102" t="s">
        <v>85</v>
      </c>
      <c r="V345" s="42">
        <v>130.81</v>
      </c>
      <c r="W345" s="43">
        <v>35.024104719104223</v>
      </c>
      <c r="X345" s="51">
        <v>3640</v>
      </c>
      <c r="Y345" s="47" t="s">
        <v>5454</v>
      </c>
      <c r="Z345" s="44" t="s">
        <v>196</v>
      </c>
      <c r="AA345" s="51" t="str">
        <f t="shared" si="38"/>
        <v>18x9, 8x180, 18 OS</v>
      </c>
      <c r="AB345" s="11" t="s">
        <v>1638</v>
      </c>
      <c r="AC345" s="89">
        <f>_xlfn.IFNA(VLOOKUP(AB345,ACCESSORIES!F:J,5,FALSE),"N/A")</f>
        <v>33</v>
      </c>
      <c r="AD345" s="14" t="s">
        <v>85</v>
      </c>
      <c r="AE345" s="14" t="s">
        <v>85</v>
      </c>
      <c r="AF345" s="13" t="s">
        <v>3005</v>
      </c>
      <c r="AG345" s="31" t="s">
        <v>2614</v>
      </c>
      <c r="AH345" s="9">
        <f>_xlfn.IFNA(VLOOKUP(AG345,ACCESSORIES!F:J,5,FALSE),"N/A")</f>
        <v>1.1000000000000001</v>
      </c>
      <c r="AI345" s="11" t="s">
        <v>266</v>
      </c>
      <c r="AJ345" s="13" t="s">
        <v>85</v>
      </c>
      <c r="AK345" s="40" t="str">
        <f>_xlfn.IFNA(VLOOKUP(AJ345,ACCESSORIES!F:J,5,FALSE),"N/A")</f>
        <v>N/A</v>
      </c>
      <c r="AL345" s="13" t="s">
        <v>85</v>
      </c>
      <c r="AM345" s="13">
        <v>16.2</v>
      </c>
      <c r="AN345" s="13">
        <v>210</v>
      </c>
      <c r="AO345" s="74">
        <v>0</v>
      </c>
      <c r="AP345" s="74">
        <v>0</v>
      </c>
      <c r="AQ345" s="74">
        <v>25</v>
      </c>
      <c r="AR345" s="74">
        <v>39.700000000000003</v>
      </c>
      <c r="AS345" s="74">
        <v>221.8</v>
      </c>
      <c r="AT345" s="103">
        <v>219.6</v>
      </c>
      <c r="AU345" s="100">
        <v>123.1</v>
      </c>
      <c r="AV345" s="54">
        <v>92</v>
      </c>
      <c r="AW345" s="54">
        <v>92</v>
      </c>
      <c r="AX345" s="54">
        <v>42</v>
      </c>
      <c r="AY345" s="104" t="s">
        <v>85</v>
      </c>
      <c r="AZ345" s="98" t="str">
        <f>_xlfn.IFNA(VLOOKUP(AY345,ACCESSORIES!F:J,5,FALSE),"N/A")</f>
        <v>N/A</v>
      </c>
      <c r="BA345" s="104" t="s">
        <v>85</v>
      </c>
      <c r="BB345" s="98" t="str">
        <f>_xlfn.IFNA(VLOOKUP(BA345,ACCESSORIES!F:J,5,FALSE),"N/A")</f>
        <v>N/A</v>
      </c>
      <c r="BC345" s="77">
        <v>39.800787066443228</v>
      </c>
      <c r="BD345" s="56">
        <v>21.141732283464599</v>
      </c>
      <c r="BE345" s="56">
        <v>21.141732283464599</v>
      </c>
      <c r="BF345" s="56">
        <v>11.929133858267701</v>
      </c>
      <c r="BG345" s="378">
        <f t="shared" si="39"/>
        <v>8.7375807000000152E-2</v>
      </c>
      <c r="BH345" s="14">
        <v>36</v>
      </c>
      <c r="BI345" s="114" t="s">
        <v>3532</v>
      </c>
      <c r="BJ345" s="50" t="s">
        <v>4050</v>
      </c>
      <c r="BK345" s="29" t="s">
        <v>4066</v>
      </c>
      <c r="BL345" s="29" t="s">
        <v>5483</v>
      </c>
      <c r="BM345" s="29" t="s">
        <v>2847</v>
      </c>
      <c r="BN345" s="29" t="s">
        <v>5507</v>
      </c>
      <c r="BO345" s="81" t="s">
        <v>5518</v>
      </c>
      <c r="BP345" s="81" t="s">
        <v>5497</v>
      </c>
      <c r="BQ345" s="81" t="s">
        <v>4275</v>
      </c>
      <c r="BR345" s="81" t="s">
        <v>4068</v>
      </c>
      <c r="BS345" s="81"/>
      <c r="BT345" s="81"/>
      <c r="BU345" s="313" t="s">
        <v>6607</v>
      </c>
      <c r="BV345" s="377" t="s">
        <v>8385</v>
      </c>
      <c r="BW345" s="313" t="s">
        <v>6609</v>
      </c>
      <c r="BX345" s="377" t="s">
        <v>8386</v>
      </c>
      <c r="BY345" s="93" t="str">
        <f t="shared" si="40"/>
        <v>MR315, 18x9, +18mm Offset, 8x180, 130.81mm Centerbore, Machined - Clear Coat</v>
      </c>
      <c r="BZ345" s="81" t="s">
        <v>3878</v>
      </c>
      <c r="CA345" s="81" t="s">
        <v>3879</v>
      </c>
      <c r="CB345" s="81" t="str">
        <f t="shared" si="41"/>
        <v>STREET (3XX)</v>
      </c>
    </row>
    <row r="346" spans="1:80" s="38" customFormat="1" ht="15" customHeight="1">
      <c r="A346" s="22">
        <f t="shared" si="35"/>
        <v>344</v>
      </c>
      <c r="B346" s="104" t="s">
        <v>84</v>
      </c>
      <c r="C346" s="104" t="s">
        <v>1072</v>
      </c>
      <c r="D346" s="104" t="s">
        <v>2105</v>
      </c>
      <c r="E346" s="91" t="str">
        <f>CONCATENATE(LEFT(D346,5),VLOOKUP(CONCATENATE(N346,"x",O346),'PART NUMBER GUIDE'!$B$9:$C$49,2,FALSE),VLOOKUP(CONCATENATE(P346, V346), 'PART NUMBER GUIDE'!$Q$6:$R$91, 2, FALSE),VLOOKUP(Y346,'PART NUMBER GUIDE'!$J$8:$K$43,2, FALSE),IF(U346="N/A",IF(ABS(S346)&lt;10,"0"&amp;ABS(S346),ABS(S346)),CONCATENATE(LEFT(U346,1),RIGHT(U346,1))), F346, G346)</f>
        <v>MR31529050518</v>
      </c>
      <c r="F346" s="90"/>
      <c r="G346" s="90"/>
      <c r="H346" s="44" t="s">
        <v>5632</v>
      </c>
      <c r="I346" s="329">
        <v>44517</v>
      </c>
      <c r="J346" s="85" t="s">
        <v>3872</v>
      </c>
      <c r="K346" s="342">
        <v>399</v>
      </c>
      <c r="L346" s="92" t="str">
        <f t="shared" si="36"/>
        <v/>
      </c>
      <c r="M346" s="344"/>
      <c r="N346" s="90">
        <v>20</v>
      </c>
      <c r="O346" s="8">
        <v>9</v>
      </c>
      <c r="P346" s="99" t="str">
        <f t="shared" si="37"/>
        <v>5x5</v>
      </c>
      <c r="Q346" s="13">
        <v>5</v>
      </c>
      <c r="R346" s="90">
        <v>5</v>
      </c>
      <c r="S346" s="90">
        <v>18</v>
      </c>
      <c r="T346" s="16">
        <v>5.7</v>
      </c>
      <c r="U346" s="102" t="s">
        <v>85</v>
      </c>
      <c r="V346" s="42">
        <v>71.5</v>
      </c>
      <c r="W346" s="43">
        <v>37.450000000000003</v>
      </c>
      <c r="X346" s="51">
        <v>2650</v>
      </c>
      <c r="Y346" s="11" t="s">
        <v>2294</v>
      </c>
      <c r="Z346" s="44" t="s">
        <v>2987</v>
      </c>
      <c r="AA346" s="51" t="str">
        <f t="shared" si="38"/>
        <v>20x9, 5x5, 18 OS</v>
      </c>
      <c r="AB346" s="11" t="s">
        <v>2178</v>
      </c>
      <c r="AC346" s="89">
        <f>_xlfn.IFNA(VLOOKUP(AB346,ACCESSORIES!F:J,5,FALSE),"N/A")</f>
        <v>33</v>
      </c>
      <c r="AD346" s="80" t="s">
        <v>85</v>
      </c>
      <c r="AE346" s="86" t="s">
        <v>1886</v>
      </c>
      <c r="AF346" s="14" t="s">
        <v>85</v>
      </c>
      <c r="AG346" s="31" t="s">
        <v>2614</v>
      </c>
      <c r="AH346" s="9">
        <f>_xlfn.IFNA(VLOOKUP(AG346,ACCESSORIES!F:J,5,FALSE),"N/A")</f>
        <v>1.1000000000000001</v>
      </c>
      <c r="AI346" s="11" t="s">
        <v>266</v>
      </c>
      <c r="AJ346" s="3" t="s">
        <v>85</v>
      </c>
      <c r="AK346" s="40" t="str">
        <f>_xlfn.IFNA(VLOOKUP(AJ346,ACCESSORIES!F:J,5,FALSE),"N/A")</f>
        <v>N/A</v>
      </c>
      <c r="AL346" s="3" t="s">
        <v>85</v>
      </c>
      <c r="AM346" s="13">
        <v>16</v>
      </c>
      <c r="AN346" s="13">
        <v>160</v>
      </c>
      <c r="AO346" s="74">
        <v>16.600000000000001</v>
      </c>
      <c r="AP346" s="74">
        <v>31.6</v>
      </c>
      <c r="AQ346" s="74">
        <v>41.9</v>
      </c>
      <c r="AR346" s="74">
        <v>41</v>
      </c>
      <c r="AS346" s="74">
        <v>244</v>
      </c>
      <c r="AT346" s="103">
        <v>239</v>
      </c>
      <c r="AU346" s="84">
        <v>71.5</v>
      </c>
      <c r="AV346" s="54">
        <v>37</v>
      </c>
      <c r="AW346" s="54">
        <v>37</v>
      </c>
      <c r="AX346" s="54">
        <v>54</v>
      </c>
      <c r="AY346" s="3" t="s">
        <v>85</v>
      </c>
      <c r="AZ346" s="98" t="str">
        <f>_xlfn.IFNA(VLOOKUP(AY346,ACCESSORIES!F:J,5,FALSE),"N/A")</f>
        <v>N/A</v>
      </c>
      <c r="BA346" s="3" t="s">
        <v>85</v>
      </c>
      <c r="BB346" s="98" t="str">
        <f>_xlfn.IFNA(VLOOKUP(BA346,ACCESSORIES!F:J,5,FALSE),"N/A")</f>
        <v>N/A</v>
      </c>
      <c r="BC346" s="77">
        <v>44.33</v>
      </c>
      <c r="BD346" s="56">
        <v>23.228346456692901</v>
      </c>
      <c r="BE346" s="56">
        <v>23.228346456692901</v>
      </c>
      <c r="BF346" s="56">
        <v>11.771653543307099</v>
      </c>
      <c r="BG346" s="378">
        <f t="shared" si="39"/>
        <v>0.10408189999999996</v>
      </c>
      <c r="BH346" s="14">
        <v>24</v>
      </c>
      <c r="BI346" s="114" t="s">
        <v>3532</v>
      </c>
      <c r="BJ346" s="50" t="s">
        <v>4050</v>
      </c>
      <c r="BK346" s="29" t="s">
        <v>4066</v>
      </c>
      <c r="BL346" s="29" t="s">
        <v>5483</v>
      </c>
      <c r="BM346" s="29" t="s">
        <v>2847</v>
      </c>
      <c r="BN346" s="29" t="s">
        <v>5507</v>
      </c>
      <c r="BO346" s="81" t="s">
        <v>5518</v>
      </c>
      <c r="BP346" s="81" t="s">
        <v>5497</v>
      </c>
      <c r="BQ346" s="81" t="s">
        <v>4275</v>
      </c>
      <c r="BR346" s="81" t="s">
        <v>4068</v>
      </c>
      <c r="BS346" s="81"/>
      <c r="BT346" s="81"/>
      <c r="BU346" s="313" t="s">
        <v>6579</v>
      </c>
      <c r="BV346" s="377" t="s">
        <v>8162</v>
      </c>
      <c r="BW346" s="313" t="s">
        <v>6581</v>
      </c>
      <c r="BX346" s="377" t="s">
        <v>8163</v>
      </c>
      <c r="BY346" s="93" t="str">
        <f t="shared" si="40"/>
        <v>CLOSEOUT - MR315, 20x9, +18mm Offset, 5x5, 71.5mm Centerbore, Matte Black</v>
      </c>
      <c r="BZ346" s="81" t="s">
        <v>3878</v>
      </c>
      <c r="CA346" s="81" t="s">
        <v>3879</v>
      </c>
      <c r="CB346" s="81" t="str">
        <f t="shared" si="41"/>
        <v>STREET (3XX)</v>
      </c>
    </row>
    <row r="347" spans="1:80" s="38" customFormat="1" ht="15" customHeight="1">
      <c r="A347" s="22">
        <f t="shared" si="35"/>
        <v>345</v>
      </c>
      <c r="B347" s="104" t="s">
        <v>84</v>
      </c>
      <c r="C347" s="104" t="s">
        <v>1072</v>
      </c>
      <c r="D347" s="104" t="s">
        <v>2105</v>
      </c>
      <c r="E347" s="91" t="str">
        <f>CONCATENATE(LEFT(D347,5),VLOOKUP(CONCATENATE(N347,"x",O347),'PART NUMBER GUIDE'!$B$9:$C$49,2,FALSE),VLOOKUP(CONCATENATE(P347, V347), 'PART NUMBER GUIDE'!$Q$6:$R$91, 2, FALSE),VLOOKUP(Y347,'PART NUMBER GUIDE'!$J$8:$K$43,2, FALSE),IF(U347="N/A",IF(ABS(S347)&lt;10,"0"&amp;ABS(S347),ABS(S347)),CONCATENATE(LEFT(U347,1),RIGHT(U347,1))), F347, G347)</f>
        <v>MR31529050318</v>
      </c>
      <c r="F347" s="90"/>
      <c r="G347" s="90"/>
      <c r="H347" s="44" t="s">
        <v>5633</v>
      </c>
      <c r="I347" s="329">
        <v>44517</v>
      </c>
      <c r="J347" s="85" t="s">
        <v>3872</v>
      </c>
      <c r="K347" s="342">
        <v>399</v>
      </c>
      <c r="L347" s="92" t="str">
        <f t="shared" si="36"/>
        <v/>
      </c>
      <c r="M347" s="344"/>
      <c r="N347" s="90">
        <v>20</v>
      </c>
      <c r="O347" s="8">
        <v>9</v>
      </c>
      <c r="P347" s="99" t="str">
        <f t="shared" si="37"/>
        <v>5x5</v>
      </c>
      <c r="Q347" s="13">
        <v>5</v>
      </c>
      <c r="R347" s="90">
        <v>5</v>
      </c>
      <c r="S347" s="90">
        <v>18</v>
      </c>
      <c r="T347" s="16">
        <v>5.7</v>
      </c>
      <c r="U347" s="102" t="s">
        <v>85</v>
      </c>
      <c r="V347" s="42">
        <v>71.5</v>
      </c>
      <c r="W347" s="43">
        <v>37.450000000000003</v>
      </c>
      <c r="X347" s="51">
        <v>2650</v>
      </c>
      <c r="Y347" s="47" t="s">
        <v>5454</v>
      </c>
      <c r="Z347" s="44" t="s">
        <v>196</v>
      </c>
      <c r="AA347" s="51" t="str">
        <f t="shared" si="38"/>
        <v>20x9, 5x5, 18 OS</v>
      </c>
      <c r="AB347" s="11" t="s">
        <v>2178</v>
      </c>
      <c r="AC347" s="89">
        <f>_xlfn.IFNA(VLOOKUP(AB347,ACCESSORIES!F:J,5,FALSE),"N/A")</f>
        <v>33</v>
      </c>
      <c r="AD347" s="80" t="s">
        <v>85</v>
      </c>
      <c r="AE347" s="86" t="s">
        <v>1886</v>
      </c>
      <c r="AF347" s="14" t="s">
        <v>85</v>
      </c>
      <c r="AG347" s="31" t="s">
        <v>2614</v>
      </c>
      <c r="AH347" s="9">
        <f>_xlfn.IFNA(VLOOKUP(AG347,ACCESSORIES!F:J,5,FALSE),"N/A")</f>
        <v>1.1000000000000001</v>
      </c>
      <c r="AI347" s="11" t="s">
        <v>266</v>
      </c>
      <c r="AJ347" s="3" t="s">
        <v>85</v>
      </c>
      <c r="AK347" s="40" t="str">
        <f>_xlfn.IFNA(VLOOKUP(AJ347,ACCESSORIES!F:J,5,FALSE),"N/A")</f>
        <v>N/A</v>
      </c>
      <c r="AL347" s="3" t="s">
        <v>85</v>
      </c>
      <c r="AM347" s="13">
        <v>16</v>
      </c>
      <c r="AN347" s="13">
        <v>160</v>
      </c>
      <c r="AO347" s="74">
        <v>16.600000000000001</v>
      </c>
      <c r="AP347" s="74">
        <v>31.6</v>
      </c>
      <c r="AQ347" s="74">
        <v>41.9</v>
      </c>
      <c r="AR347" s="74">
        <v>41</v>
      </c>
      <c r="AS347" s="74">
        <v>244</v>
      </c>
      <c r="AT347" s="103">
        <v>239</v>
      </c>
      <c r="AU347" s="84">
        <v>71.5</v>
      </c>
      <c r="AV347" s="54">
        <v>37</v>
      </c>
      <c r="AW347" s="54">
        <v>37</v>
      </c>
      <c r="AX347" s="54">
        <v>54</v>
      </c>
      <c r="AY347" s="3" t="s">
        <v>85</v>
      </c>
      <c r="AZ347" s="98" t="str">
        <f>_xlfn.IFNA(VLOOKUP(AY347,ACCESSORIES!F:J,5,FALSE),"N/A")</f>
        <v>N/A</v>
      </c>
      <c r="BA347" s="3" t="s">
        <v>85</v>
      </c>
      <c r="BB347" s="98" t="str">
        <f>_xlfn.IFNA(VLOOKUP(BA347,ACCESSORIES!F:J,5,FALSE),"N/A")</f>
        <v>N/A</v>
      </c>
      <c r="BC347" s="77">
        <v>44.33</v>
      </c>
      <c r="BD347" s="56">
        <v>23.228346456692901</v>
      </c>
      <c r="BE347" s="56">
        <v>23.228346456692901</v>
      </c>
      <c r="BF347" s="56">
        <v>11.771653543307099</v>
      </c>
      <c r="BG347" s="378">
        <f t="shared" si="39"/>
        <v>0.10408189999999996</v>
      </c>
      <c r="BH347" s="14">
        <v>24</v>
      </c>
      <c r="BI347" s="114" t="s">
        <v>3532</v>
      </c>
      <c r="BJ347" s="50" t="s">
        <v>4050</v>
      </c>
      <c r="BK347" s="29" t="s">
        <v>4066</v>
      </c>
      <c r="BL347" s="29" t="s">
        <v>5483</v>
      </c>
      <c r="BM347" s="29" t="s">
        <v>2847</v>
      </c>
      <c r="BN347" s="29" t="s">
        <v>5507</v>
      </c>
      <c r="BO347" s="81" t="s">
        <v>5518</v>
      </c>
      <c r="BP347" s="81" t="s">
        <v>5497</v>
      </c>
      <c r="BQ347" s="81" t="s">
        <v>4275</v>
      </c>
      <c r="BR347" s="81" t="s">
        <v>4068</v>
      </c>
      <c r="BS347" s="81"/>
      <c r="BT347" s="81"/>
      <c r="BU347" s="313" t="s">
        <v>6603</v>
      </c>
      <c r="BV347" s="377" t="s">
        <v>8433</v>
      </c>
      <c r="BW347" s="313" t="s">
        <v>6605</v>
      </c>
      <c r="BX347" s="377" t="s">
        <v>8434</v>
      </c>
      <c r="BY347" s="93" t="str">
        <f t="shared" si="40"/>
        <v>CLOSEOUT - MR315, 20x9, +18mm Offset, 5x5, 71.5mm Centerbore, Machined - Clear Coat</v>
      </c>
      <c r="BZ347" s="81" t="s">
        <v>3878</v>
      </c>
      <c r="CA347" s="81" t="s">
        <v>3879</v>
      </c>
      <c r="CB347" s="81" t="str">
        <f t="shared" si="41"/>
        <v>STREET (3XX)</v>
      </c>
    </row>
    <row r="348" spans="1:80" s="38" customFormat="1" ht="15" customHeight="1">
      <c r="A348" s="22">
        <f t="shared" si="35"/>
        <v>346</v>
      </c>
      <c r="B348" s="104" t="s">
        <v>84</v>
      </c>
      <c r="C348" s="104" t="s">
        <v>1072</v>
      </c>
      <c r="D348" s="104" t="s">
        <v>2105</v>
      </c>
      <c r="E348" s="91" t="str">
        <f>CONCATENATE(LEFT(D348,5),VLOOKUP(CONCATENATE(N348,"x",O348),'PART NUMBER GUIDE'!$B$9:$C$49,2,FALSE),VLOOKUP(CONCATENATE(P348, V348), 'PART NUMBER GUIDE'!$Q$6:$R$91, 2, FALSE),VLOOKUP(Y348,'PART NUMBER GUIDE'!$J$8:$K$43,2, FALSE),IF(U348="N/A",IF(ABS(S348)&lt;10,"0"&amp;ABS(S348),ABS(S348)),CONCATENATE(LEFT(U348,1),RIGHT(U348,1))), F348, G348)</f>
        <v>MR31529050118</v>
      </c>
      <c r="F348" s="90"/>
      <c r="G348" s="90"/>
      <c r="H348" s="44" t="s">
        <v>5634</v>
      </c>
      <c r="I348" s="329">
        <v>44517</v>
      </c>
      <c r="J348" s="85" t="s">
        <v>3872</v>
      </c>
      <c r="K348" s="342">
        <v>419</v>
      </c>
      <c r="L348" s="92" t="str">
        <f t="shared" si="36"/>
        <v/>
      </c>
      <c r="M348" s="344"/>
      <c r="N348" s="90">
        <v>20</v>
      </c>
      <c r="O348" s="8">
        <v>9</v>
      </c>
      <c r="P348" s="99" t="str">
        <f t="shared" si="37"/>
        <v>5x5</v>
      </c>
      <c r="Q348" s="13">
        <v>5</v>
      </c>
      <c r="R348" s="90">
        <v>5</v>
      </c>
      <c r="S348" s="90">
        <v>18</v>
      </c>
      <c r="T348" s="16">
        <v>5.7</v>
      </c>
      <c r="U348" s="102" t="s">
        <v>85</v>
      </c>
      <c r="V348" s="42">
        <v>71.5</v>
      </c>
      <c r="W348" s="43">
        <v>37.450000000000003</v>
      </c>
      <c r="X348" s="51">
        <v>2650</v>
      </c>
      <c r="Y348" s="78" t="s">
        <v>5468</v>
      </c>
      <c r="Z348" s="11" t="s">
        <v>2989</v>
      </c>
      <c r="AA348" s="51" t="str">
        <f t="shared" si="38"/>
        <v>20x9, 5x5, 18 OS</v>
      </c>
      <c r="AB348" s="11" t="s">
        <v>2178</v>
      </c>
      <c r="AC348" s="89">
        <f>_xlfn.IFNA(VLOOKUP(AB348,ACCESSORIES!F:J,5,FALSE),"N/A")</f>
        <v>33</v>
      </c>
      <c r="AD348" s="80" t="s">
        <v>85</v>
      </c>
      <c r="AE348" s="86" t="s">
        <v>1886</v>
      </c>
      <c r="AF348" s="14" t="s">
        <v>85</v>
      </c>
      <c r="AG348" s="31" t="s">
        <v>2614</v>
      </c>
      <c r="AH348" s="9">
        <f>_xlfn.IFNA(VLOOKUP(AG348,ACCESSORIES!F:J,5,FALSE),"N/A")</f>
        <v>1.1000000000000001</v>
      </c>
      <c r="AI348" s="11" t="s">
        <v>266</v>
      </c>
      <c r="AJ348" s="3" t="s">
        <v>85</v>
      </c>
      <c r="AK348" s="40" t="str">
        <f>_xlfn.IFNA(VLOOKUP(AJ348,ACCESSORIES!F:J,5,FALSE),"N/A")</f>
        <v>N/A</v>
      </c>
      <c r="AL348" s="3" t="s">
        <v>85</v>
      </c>
      <c r="AM348" s="13">
        <v>16</v>
      </c>
      <c r="AN348" s="13">
        <v>160</v>
      </c>
      <c r="AO348" s="74">
        <v>16.600000000000001</v>
      </c>
      <c r="AP348" s="74">
        <v>31.6</v>
      </c>
      <c r="AQ348" s="74">
        <v>41.9</v>
      </c>
      <c r="AR348" s="74">
        <v>41</v>
      </c>
      <c r="AS348" s="74">
        <v>244</v>
      </c>
      <c r="AT348" s="103">
        <v>239</v>
      </c>
      <c r="AU348" s="84">
        <v>71.5</v>
      </c>
      <c r="AV348" s="54">
        <v>37</v>
      </c>
      <c r="AW348" s="54">
        <v>37</v>
      </c>
      <c r="AX348" s="54">
        <v>54</v>
      </c>
      <c r="AY348" s="3" t="s">
        <v>85</v>
      </c>
      <c r="AZ348" s="98" t="str">
        <f>_xlfn.IFNA(VLOOKUP(AY348,ACCESSORIES!F:J,5,FALSE),"N/A")</f>
        <v>N/A</v>
      </c>
      <c r="BA348" s="3" t="s">
        <v>85</v>
      </c>
      <c r="BB348" s="98" t="str">
        <f>_xlfn.IFNA(VLOOKUP(BA348,ACCESSORIES!F:J,5,FALSE),"N/A")</f>
        <v>N/A</v>
      </c>
      <c r="BC348" s="77">
        <v>44.33</v>
      </c>
      <c r="BD348" s="56">
        <v>23.228346456692901</v>
      </c>
      <c r="BE348" s="56">
        <v>23.228346456692901</v>
      </c>
      <c r="BF348" s="56">
        <v>11.771653543307099</v>
      </c>
      <c r="BG348" s="378">
        <f t="shared" si="39"/>
        <v>0.10408189999999996</v>
      </c>
      <c r="BH348" s="14">
        <v>24</v>
      </c>
      <c r="BI348" s="114" t="s">
        <v>3532</v>
      </c>
      <c r="BJ348" s="50" t="s">
        <v>4050</v>
      </c>
      <c r="BK348" s="29" t="s">
        <v>4066</v>
      </c>
      <c r="BL348" s="29" t="s">
        <v>5483</v>
      </c>
      <c r="BM348" s="29" t="s">
        <v>2847</v>
      </c>
      <c r="BN348" s="29" t="s">
        <v>5507</v>
      </c>
      <c r="BO348" s="81" t="s">
        <v>5518</v>
      </c>
      <c r="BP348" s="81" t="s">
        <v>5497</v>
      </c>
      <c r="BQ348" s="81" t="s">
        <v>4275</v>
      </c>
      <c r="BR348" s="81" t="s">
        <v>4068</v>
      </c>
      <c r="BS348" s="81"/>
      <c r="BT348" s="81"/>
      <c r="BU348" s="313" t="s">
        <v>6593</v>
      </c>
      <c r="BV348" s="377" t="s">
        <v>8337</v>
      </c>
      <c r="BW348" s="313" t="s">
        <v>6596</v>
      </c>
      <c r="BX348" s="377" t="s">
        <v>8338</v>
      </c>
      <c r="BY348" s="93" t="str">
        <f t="shared" si="40"/>
        <v>CLOSEOUT - MR315, 20x9, +18mm Offset, 5x5, 71.5mm Centerbore, Gold - Black Lip</v>
      </c>
      <c r="BZ348" s="81" t="s">
        <v>3878</v>
      </c>
      <c r="CA348" s="81" t="s">
        <v>3879</v>
      </c>
      <c r="CB348" s="81" t="str">
        <f t="shared" si="41"/>
        <v>STREET (3XX)</v>
      </c>
    </row>
    <row r="349" spans="1:80" s="38" customFormat="1" ht="15" customHeight="1">
      <c r="A349" s="22">
        <f t="shared" si="35"/>
        <v>347</v>
      </c>
      <c r="B349" s="104" t="s">
        <v>84</v>
      </c>
      <c r="C349" s="104" t="s">
        <v>1072</v>
      </c>
      <c r="D349" s="104" t="s">
        <v>2105</v>
      </c>
      <c r="E349" s="91" t="str">
        <f>CONCATENATE(LEFT(D349,5),VLOOKUP(CONCATENATE(N349,"x",O349),'PART NUMBER GUIDE'!$B$9:$C$49,2,FALSE),VLOOKUP(CONCATENATE(P349, V349), 'PART NUMBER GUIDE'!$Q$6:$R$91, 2, FALSE),VLOOKUP(Y349,'PART NUMBER GUIDE'!$J$8:$K$43,2, FALSE),IF(U349="N/A",IF(ABS(S349)&lt;10,"0"&amp;ABS(S349),ABS(S349)),CONCATENATE(LEFT(U349,1),RIGHT(U349,1))), F349, G349)</f>
        <v>MR31529055518</v>
      </c>
      <c r="F349" s="90"/>
      <c r="G349" s="90"/>
      <c r="H349" s="44" t="s">
        <v>5635</v>
      </c>
      <c r="I349" s="329">
        <v>44517</v>
      </c>
      <c r="J349" s="42" t="s">
        <v>1265</v>
      </c>
      <c r="K349" s="342">
        <v>399</v>
      </c>
      <c r="L349" s="92">
        <f t="shared" si="36"/>
        <v>399</v>
      </c>
      <c r="M349" s="344"/>
      <c r="N349" s="90">
        <v>20</v>
      </c>
      <c r="O349" s="8">
        <v>9</v>
      </c>
      <c r="P349" s="99" t="str">
        <f t="shared" si="37"/>
        <v>5x5.5</v>
      </c>
      <c r="Q349" s="13">
        <v>5</v>
      </c>
      <c r="R349" s="90">
        <v>5.5</v>
      </c>
      <c r="S349" s="90">
        <v>18</v>
      </c>
      <c r="T349" s="16">
        <v>5.7</v>
      </c>
      <c r="U349" s="102" t="s">
        <v>85</v>
      </c>
      <c r="V349" s="42">
        <v>108</v>
      </c>
      <c r="W349" s="43">
        <v>37.35</v>
      </c>
      <c r="X349" s="51">
        <v>2650</v>
      </c>
      <c r="Y349" s="11" t="s">
        <v>2294</v>
      </c>
      <c r="Z349" s="44" t="s">
        <v>2987</v>
      </c>
      <c r="AA349" s="51" t="str">
        <f t="shared" si="38"/>
        <v>20x9, 5x5.5, 18 OS</v>
      </c>
      <c r="AB349" s="11" t="s">
        <v>5631</v>
      </c>
      <c r="AC349" s="89">
        <f>_xlfn.IFNA(VLOOKUP(AB349,ACCESSORIES!F:J,5,FALSE),"N/A")</f>
        <v>33</v>
      </c>
      <c r="AD349" s="14" t="s">
        <v>85</v>
      </c>
      <c r="AE349" s="14" t="s">
        <v>1886</v>
      </c>
      <c r="AF349" s="14" t="s">
        <v>85</v>
      </c>
      <c r="AG349" s="31" t="s">
        <v>2614</v>
      </c>
      <c r="AH349" s="9">
        <f>_xlfn.IFNA(VLOOKUP(AG349,ACCESSORIES!F:J,5,FALSE),"N/A")</f>
        <v>1.1000000000000001</v>
      </c>
      <c r="AI349" s="11" t="s">
        <v>266</v>
      </c>
      <c r="AJ349" s="3" t="s">
        <v>85</v>
      </c>
      <c r="AK349" s="40" t="str">
        <f>_xlfn.IFNA(VLOOKUP(AJ349,ACCESSORIES!F:J,5,FALSE),"N/A")</f>
        <v>N/A</v>
      </c>
      <c r="AL349" s="3" t="s">
        <v>85</v>
      </c>
      <c r="AM349" s="13">
        <v>16</v>
      </c>
      <c r="AN349" s="13">
        <v>175</v>
      </c>
      <c r="AO349" s="74">
        <v>4</v>
      </c>
      <c r="AP349" s="74">
        <v>20.8</v>
      </c>
      <c r="AQ349" s="74">
        <v>39.700000000000003</v>
      </c>
      <c r="AR349" s="74">
        <v>41</v>
      </c>
      <c r="AS349" s="74">
        <v>244</v>
      </c>
      <c r="AT349" s="103">
        <v>239</v>
      </c>
      <c r="AU349" s="75">
        <v>106.25</v>
      </c>
      <c r="AV349" s="54">
        <v>41</v>
      </c>
      <c r="AW349" s="54">
        <v>41</v>
      </c>
      <c r="AX349" s="54">
        <v>54</v>
      </c>
      <c r="AY349" s="3" t="s">
        <v>85</v>
      </c>
      <c r="AZ349" s="98" t="str">
        <f>_xlfn.IFNA(VLOOKUP(AY349,ACCESSORIES!F:J,5,FALSE),"N/A")</f>
        <v>N/A</v>
      </c>
      <c r="BA349" s="3" t="s">
        <v>85</v>
      </c>
      <c r="BB349" s="98" t="str">
        <f>_xlfn.IFNA(VLOOKUP(BA349,ACCESSORIES!F:J,5,FALSE),"N/A")</f>
        <v>N/A</v>
      </c>
      <c r="BC349" s="77">
        <v>43.7</v>
      </c>
      <c r="BD349" s="56">
        <v>23.228346456692901</v>
      </c>
      <c r="BE349" s="56">
        <v>23.228346456692901</v>
      </c>
      <c r="BF349" s="56">
        <v>11.771653543307099</v>
      </c>
      <c r="BG349" s="378">
        <f t="shared" si="39"/>
        <v>0.10408189999999996</v>
      </c>
      <c r="BH349" s="14">
        <v>24</v>
      </c>
      <c r="BI349" s="114" t="s">
        <v>3532</v>
      </c>
      <c r="BJ349" s="50" t="s">
        <v>4050</v>
      </c>
      <c r="BK349" s="29" t="s">
        <v>4066</v>
      </c>
      <c r="BL349" s="29" t="s">
        <v>5483</v>
      </c>
      <c r="BM349" s="29" t="s">
        <v>2847</v>
      </c>
      <c r="BN349" s="29" t="s">
        <v>5507</v>
      </c>
      <c r="BO349" s="81" t="s">
        <v>5518</v>
      </c>
      <c r="BP349" s="81" t="s">
        <v>5497</v>
      </c>
      <c r="BQ349" s="81" t="s">
        <v>4275</v>
      </c>
      <c r="BR349" s="81" t="s">
        <v>4068</v>
      </c>
      <c r="BS349" s="81"/>
      <c r="BT349" s="81"/>
      <c r="BU349" s="313" t="s">
        <v>6579</v>
      </c>
      <c r="BV349" s="377" t="s">
        <v>8162</v>
      </c>
      <c r="BW349" s="313" t="s">
        <v>6581</v>
      </c>
      <c r="BX349" s="377" t="s">
        <v>8163</v>
      </c>
      <c r="BY349" s="93" t="str">
        <f t="shared" si="40"/>
        <v>MR315, 20x9, +18mm Offset, 5x5.5, 108mm Centerbore, Matte Black</v>
      </c>
      <c r="BZ349" s="81" t="s">
        <v>3878</v>
      </c>
      <c r="CA349" s="81" t="s">
        <v>3879</v>
      </c>
      <c r="CB349" s="81" t="str">
        <f t="shared" si="41"/>
        <v>STREET (3XX)</v>
      </c>
    </row>
    <row r="350" spans="1:80" s="38" customFormat="1" ht="15" customHeight="1">
      <c r="A350" s="22">
        <f t="shared" si="35"/>
        <v>348</v>
      </c>
      <c r="B350" s="104" t="s">
        <v>84</v>
      </c>
      <c r="C350" s="104" t="s">
        <v>1072</v>
      </c>
      <c r="D350" s="104" t="s">
        <v>2105</v>
      </c>
      <c r="E350" s="91" t="str">
        <f>CONCATENATE(LEFT(D350,5),VLOOKUP(CONCATENATE(N350,"x",O350),'PART NUMBER GUIDE'!$B$9:$C$49,2,FALSE),VLOOKUP(CONCATENATE(P350, V350), 'PART NUMBER GUIDE'!$Q$6:$R$91, 2, FALSE),VLOOKUP(Y350,'PART NUMBER GUIDE'!$J$8:$K$43,2, FALSE),IF(U350="N/A",IF(ABS(S350)&lt;10,"0"&amp;ABS(S350),ABS(S350)),CONCATENATE(LEFT(U350,1),RIGHT(U350,1))), F350, G350)</f>
        <v>MR31529055318</v>
      </c>
      <c r="F350" s="90"/>
      <c r="G350" s="90"/>
      <c r="H350" s="44" t="s">
        <v>5636</v>
      </c>
      <c r="I350" s="329">
        <v>44517</v>
      </c>
      <c r="J350" s="42" t="s">
        <v>1265</v>
      </c>
      <c r="K350" s="342">
        <v>399</v>
      </c>
      <c r="L350" s="92">
        <f t="shared" si="36"/>
        <v>399</v>
      </c>
      <c r="M350" s="344"/>
      <c r="N350" s="90">
        <v>20</v>
      </c>
      <c r="O350" s="8">
        <v>9</v>
      </c>
      <c r="P350" s="99" t="str">
        <f t="shared" si="37"/>
        <v>5x5.5</v>
      </c>
      <c r="Q350" s="13">
        <v>5</v>
      </c>
      <c r="R350" s="90">
        <v>5.5</v>
      </c>
      <c r="S350" s="90">
        <v>18</v>
      </c>
      <c r="T350" s="16">
        <v>5.7</v>
      </c>
      <c r="U350" s="102" t="s">
        <v>85</v>
      </c>
      <c r="V350" s="42">
        <v>108</v>
      </c>
      <c r="W350" s="43">
        <v>37.61</v>
      </c>
      <c r="X350" s="51">
        <v>2650</v>
      </c>
      <c r="Y350" s="47" t="s">
        <v>5454</v>
      </c>
      <c r="Z350" s="44" t="s">
        <v>196</v>
      </c>
      <c r="AA350" s="51" t="str">
        <f t="shared" si="38"/>
        <v>20x9, 5x5.5, 18 OS</v>
      </c>
      <c r="AB350" s="11" t="s">
        <v>5631</v>
      </c>
      <c r="AC350" s="89">
        <f>_xlfn.IFNA(VLOOKUP(AB350,ACCESSORIES!F:J,5,FALSE),"N/A")</f>
        <v>33</v>
      </c>
      <c r="AD350" s="14" t="s">
        <v>85</v>
      </c>
      <c r="AE350" s="14" t="s">
        <v>1886</v>
      </c>
      <c r="AF350" s="14" t="s">
        <v>85</v>
      </c>
      <c r="AG350" s="31" t="s">
        <v>2614</v>
      </c>
      <c r="AH350" s="9">
        <f>_xlfn.IFNA(VLOOKUP(AG350,ACCESSORIES!F:J,5,FALSE),"N/A")</f>
        <v>1.1000000000000001</v>
      </c>
      <c r="AI350" s="11" t="s">
        <v>266</v>
      </c>
      <c r="AJ350" s="3" t="s">
        <v>85</v>
      </c>
      <c r="AK350" s="40" t="str">
        <f>_xlfn.IFNA(VLOOKUP(AJ350,ACCESSORIES!F:J,5,FALSE),"N/A")</f>
        <v>N/A</v>
      </c>
      <c r="AL350" s="3" t="s">
        <v>85</v>
      </c>
      <c r="AM350" s="13">
        <v>16</v>
      </c>
      <c r="AN350" s="13">
        <v>175</v>
      </c>
      <c r="AO350" s="74">
        <v>4</v>
      </c>
      <c r="AP350" s="74">
        <v>20.8</v>
      </c>
      <c r="AQ350" s="74">
        <v>39.700000000000003</v>
      </c>
      <c r="AR350" s="74">
        <v>41</v>
      </c>
      <c r="AS350" s="74">
        <v>244</v>
      </c>
      <c r="AT350" s="103">
        <v>239</v>
      </c>
      <c r="AU350" s="75">
        <v>106.25</v>
      </c>
      <c r="AV350" s="54">
        <v>41</v>
      </c>
      <c r="AW350" s="54">
        <v>41</v>
      </c>
      <c r="AX350" s="54">
        <v>54</v>
      </c>
      <c r="AY350" s="3" t="s">
        <v>85</v>
      </c>
      <c r="AZ350" s="98" t="str">
        <f>_xlfn.IFNA(VLOOKUP(AY350,ACCESSORIES!F:J,5,FALSE),"N/A")</f>
        <v>N/A</v>
      </c>
      <c r="BA350" s="3" t="s">
        <v>85</v>
      </c>
      <c r="BB350" s="98" t="str">
        <f>_xlfn.IFNA(VLOOKUP(BA350,ACCESSORIES!F:J,5,FALSE),"N/A")</f>
        <v>N/A</v>
      </c>
      <c r="BC350" s="77">
        <v>44.65</v>
      </c>
      <c r="BD350" s="56">
        <v>23.228346456692901</v>
      </c>
      <c r="BE350" s="56">
        <v>23.228346456692901</v>
      </c>
      <c r="BF350" s="56">
        <v>11.771653543307099</v>
      </c>
      <c r="BG350" s="378">
        <f t="shared" si="39"/>
        <v>0.10408189999999996</v>
      </c>
      <c r="BH350" s="14">
        <v>24</v>
      </c>
      <c r="BI350" s="114" t="s">
        <v>3532</v>
      </c>
      <c r="BJ350" s="50" t="s">
        <v>4050</v>
      </c>
      <c r="BK350" s="29" t="s">
        <v>4066</v>
      </c>
      <c r="BL350" s="29" t="s">
        <v>5483</v>
      </c>
      <c r="BM350" s="29" t="s">
        <v>2847</v>
      </c>
      <c r="BN350" s="29" t="s">
        <v>5507</v>
      </c>
      <c r="BO350" s="81" t="s">
        <v>5518</v>
      </c>
      <c r="BP350" s="81" t="s">
        <v>5497</v>
      </c>
      <c r="BQ350" s="81" t="s">
        <v>4275</v>
      </c>
      <c r="BR350" s="81" t="s">
        <v>4068</v>
      </c>
      <c r="BS350" s="81"/>
      <c r="BT350" s="81"/>
      <c r="BU350" s="313" t="s">
        <v>6603</v>
      </c>
      <c r="BV350" s="377" t="s">
        <v>8433</v>
      </c>
      <c r="BW350" s="313" t="s">
        <v>6605</v>
      </c>
      <c r="BX350" s="377" t="s">
        <v>8434</v>
      </c>
      <c r="BY350" s="93" t="str">
        <f t="shared" si="40"/>
        <v>MR315, 20x9, +18mm Offset, 5x5.5, 108mm Centerbore, Machined - Clear Coat</v>
      </c>
      <c r="BZ350" s="81" t="s">
        <v>3878</v>
      </c>
      <c r="CA350" s="81" t="s">
        <v>3879</v>
      </c>
      <c r="CB350" s="81" t="str">
        <f t="shared" si="41"/>
        <v>STREET (3XX)</v>
      </c>
    </row>
    <row r="351" spans="1:80" s="38" customFormat="1" ht="15" customHeight="1">
      <c r="A351" s="22">
        <f t="shared" si="35"/>
        <v>349</v>
      </c>
      <c r="B351" s="104" t="s">
        <v>84</v>
      </c>
      <c r="C351" s="104" t="s">
        <v>1072</v>
      </c>
      <c r="D351" s="104" t="s">
        <v>2105</v>
      </c>
      <c r="E351" s="91" t="str">
        <f>CONCATENATE(LEFT(D351,5),VLOOKUP(CONCATENATE(N351,"x",O351),'PART NUMBER GUIDE'!$B$9:$C$49,2,FALSE),VLOOKUP(CONCATENATE(P351, V351), 'PART NUMBER GUIDE'!$Q$6:$R$91, 2, FALSE),VLOOKUP(Y351,'PART NUMBER GUIDE'!$J$8:$K$43,2, FALSE),IF(U351="N/A",IF(ABS(S351)&lt;10,"0"&amp;ABS(S351),ABS(S351)),CONCATENATE(LEFT(U351,1),RIGHT(U351,1))), F351, G351)</f>
        <v>MR31529055118</v>
      </c>
      <c r="F351" s="90"/>
      <c r="G351" s="90"/>
      <c r="H351" s="44" t="s">
        <v>5637</v>
      </c>
      <c r="I351" s="329">
        <v>44517</v>
      </c>
      <c r="J351" s="85" t="s">
        <v>3872</v>
      </c>
      <c r="K351" s="342">
        <v>419</v>
      </c>
      <c r="L351" s="92" t="str">
        <f t="shared" si="36"/>
        <v/>
      </c>
      <c r="M351" s="344"/>
      <c r="N351" s="90">
        <v>20</v>
      </c>
      <c r="O351" s="8">
        <v>9</v>
      </c>
      <c r="P351" s="99" t="str">
        <f t="shared" si="37"/>
        <v>5x5.5</v>
      </c>
      <c r="Q351" s="13">
        <v>5</v>
      </c>
      <c r="R351" s="90">
        <v>5.5</v>
      </c>
      <c r="S351" s="90">
        <v>18</v>
      </c>
      <c r="T351" s="16">
        <v>5.7</v>
      </c>
      <c r="U351" s="102" t="s">
        <v>85</v>
      </c>
      <c r="V351" s="42">
        <v>108</v>
      </c>
      <c r="W351" s="43">
        <v>37.61</v>
      </c>
      <c r="X351" s="51">
        <v>2650</v>
      </c>
      <c r="Y351" s="78" t="s">
        <v>5468</v>
      </c>
      <c r="Z351" s="11" t="s">
        <v>2989</v>
      </c>
      <c r="AA351" s="51" t="str">
        <f t="shared" si="38"/>
        <v>20x9, 5x5.5, 18 OS</v>
      </c>
      <c r="AB351" s="11" t="s">
        <v>5631</v>
      </c>
      <c r="AC351" s="89">
        <f>_xlfn.IFNA(VLOOKUP(AB351,ACCESSORIES!F:J,5,FALSE),"N/A")</f>
        <v>33</v>
      </c>
      <c r="AD351" s="14" t="s">
        <v>85</v>
      </c>
      <c r="AE351" s="14" t="s">
        <v>1886</v>
      </c>
      <c r="AF351" s="14" t="s">
        <v>85</v>
      </c>
      <c r="AG351" s="31" t="s">
        <v>2614</v>
      </c>
      <c r="AH351" s="9">
        <f>_xlfn.IFNA(VLOOKUP(AG351,ACCESSORIES!F:J,5,FALSE),"N/A")</f>
        <v>1.1000000000000001</v>
      </c>
      <c r="AI351" s="11" t="s">
        <v>266</v>
      </c>
      <c r="AJ351" s="3" t="s">
        <v>85</v>
      </c>
      <c r="AK351" s="40" t="str">
        <f>_xlfn.IFNA(VLOOKUP(AJ351,ACCESSORIES!F:J,5,FALSE),"N/A")</f>
        <v>N/A</v>
      </c>
      <c r="AL351" s="3" t="s">
        <v>85</v>
      </c>
      <c r="AM351" s="13">
        <v>16</v>
      </c>
      <c r="AN351" s="13">
        <v>175</v>
      </c>
      <c r="AO351" s="74">
        <v>4</v>
      </c>
      <c r="AP351" s="74">
        <v>20.8</v>
      </c>
      <c r="AQ351" s="74">
        <v>39.700000000000003</v>
      </c>
      <c r="AR351" s="74">
        <v>41</v>
      </c>
      <c r="AS351" s="74">
        <v>244</v>
      </c>
      <c r="AT351" s="103">
        <v>239</v>
      </c>
      <c r="AU351" s="75">
        <v>106.25</v>
      </c>
      <c r="AV351" s="54">
        <v>41</v>
      </c>
      <c r="AW351" s="54">
        <v>41</v>
      </c>
      <c r="AX351" s="54">
        <v>54</v>
      </c>
      <c r="AY351" s="3" t="s">
        <v>85</v>
      </c>
      <c r="AZ351" s="98" t="str">
        <f>_xlfn.IFNA(VLOOKUP(AY351,ACCESSORIES!F:J,5,FALSE),"N/A")</f>
        <v>N/A</v>
      </c>
      <c r="BA351" s="3" t="s">
        <v>85</v>
      </c>
      <c r="BB351" s="98" t="str">
        <f>_xlfn.IFNA(VLOOKUP(BA351,ACCESSORIES!F:J,5,FALSE),"N/A")</f>
        <v>N/A</v>
      </c>
      <c r="BC351" s="77">
        <v>44.65</v>
      </c>
      <c r="BD351" s="56">
        <v>23.228346456692901</v>
      </c>
      <c r="BE351" s="56">
        <v>23.228346456692901</v>
      </c>
      <c r="BF351" s="56">
        <v>11.771653543307099</v>
      </c>
      <c r="BG351" s="378">
        <f t="shared" si="39"/>
        <v>0.10408189999999996</v>
      </c>
      <c r="BH351" s="14">
        <v>24</v>
      </c>
      <c r="BI351" s="114" t="s">
        <v>3532</v>
      </c>
      <c r="BJ351" s="50" t="s">
        <v>4050</v>
      </c>
      <c r="BK351" s="29" t="s">
        <v>4066</v>
      </c>
      <c r="BL351" s="29" t="s">
        <v>5483</v>
      </c>
      <c r="BM351" s="29" t="s">
        <v>2847</v>
      </c>
      <c r="BN351" s="29" t="s">
        <v>5507</v>
      </c>
      <c r="BO351" s="81" t="s">
        <v>5518</v>
      </c>
      <c r="BP351" s="81" t="s">
        <v>5497</v>
      </c>
      <c r="BQ351" s="81" t="s">
        <v>4275</v>
      </c>
      <c r="BR351" s="81" t="s">
        <v>4068</v>
      </c>
      <c r="BS351" s="81"/>
      <c r="BT351" s="81"/>
      <c r="BU351" s="313" t="s">
        <v>6593</v>
      </c>
      <c r="BV351" s="377" t="s">
        <v>8337</v>
      </c>
      <c r="BW351" s="313" t="s">
        <v>6596</v>
      </c>
      <c r="BX351" s="377" t="s">
        <v>8338</v>
      </c>
      <c r="BY351" s="93" t="str">
        <f t="shared" si="40"/>
        <v>CLOSEOUT - MR315, 20x9, +18mm Offset, 5x5.5, 108mm Centerbore, Gold - Black Lip</v>
      </c>
      <c r="BZ351" s="81" t="s">
        <v>3878</v>
      </c>
      <c r="CA351" s="81" t="s">
        <v>3879</v>
      </c>
      <c r="CB351" s="81" t="str">
        <f t="shared" si="41"/>
        <v>STREET (3XX)</v>
      </c>
    </row>
    <row r="352" spans="1:80" s="38" customFormat="1" ht="15" customHeight="1">
      <c r="A352" s="22">
        <f t="shared" si="35"/>
        <v>350</v>
      </c>
      <c r="B352" s="104" t="s">
        <v>84</v>
      </c>
      <c r="C352" s="104" t="s">
        <v>1072</v>
      </c>
      <c r="D352" s="104" t="s">
        <v>2105</v>
      </c>
      <c r="E352" s="91" t="str">
        <f>CONCATENATE(LEFT(D352,5),VLOOKUP(CONCATENATE(N352,"x",O352),'PART NUMBER GUIDE'!$B$9:$C$49,2,FALSE),VLOOKUP(CONCATENATE(P352, V352), 'PART NUMBER GUIDE'!$Q$6:$R$91, 2, FALSE),VLOOKUP(Y352,'PART NUMBER GUIDE'!$J$8:$K$43,2, FALSE),IF(U352="N/A",IF(ABS(S352)&lt;10,"0"&amp;ABS(S352),ABS(S352)),CONCATENATE(LEFT(U352,1),RIGHT(U352,1))), F352, G352)</f>
        <v>MR31529016518</v>
      </c>
      <c r="F352" s="90"/>
      <c r="G352" s="90"/>
      <c r="H352" s="44" t="s">
        <v>5638</v>
      </c>
      <c r="I352" s="329">
        <v>44517</v>
      </c>
      <c r="J352" s="42" t="s">
        <v>1265</v>
      </c>
      <c r="K352" s="342">
        <v>399</v>
      </c>
      <c r="L352" s="92">
        <f t="shared" si="36"/>
        <v>399</v>
      </c>
      <c r="M352" s="344"/>
      <c r="N352" s="90">
        <v>20</v>
      </c>
      <c r="O352" s="8">
        <v>9</v>
      </c>
      <c r="P352" s="99" t="str">
        <f t="shared" si="37"/>
        <v>6x135</v>
      </c>
      <c r="Q352" s="13">
        <v>6</v>
      </c>
      <c r="R352" s="90">
        <v>135</v>
      </c>
      <c r="S352" s="90">
        <v>18</v>
      </c>
      <c r="T352" s="16">
        <v>5.7</v>
      </c>
      <c r="U352" s="102" t="s">
        <v>85</v>
      </c>
      <c r="V352" s="42">
        <v>87</v>
      </c>
      <c r="W352" s="43">
        <v>38.01</v>
      </c>
      <c r="X352" s="51">
        <v>2650</v>
      </c>
      <c r="Y352" s="11" t="s">
        <v>2294</v>
      </c>
      <c r="Z352" s="44" t="s">
        <v>2987</v>
      </c>
      <c r="AA352" s="51" t="str">
        <f t="shared" si="38"/>
        <v>20x9, 6x135, 18 OS</v>
      </c>
      <c r="AB352" s="11" t="s">
        <v>2179</v>
      </c>
      <c r="AC352" s="89">
        <f>_xlfn.IFNA(VLOOKUP(AB352,ACCESSORIES!F:J,5,FALSE),"N/A")</f>
        <v>33</v>
      </c>
      <c r="AD352" s="80" t="s">
        <v>85</v>
      </c>
      <c r="AE352" s="86" t="s">
        <v>1886</v>
      </c>
      <c r="AF352" s="14" t="s">
        <v>85</v>
      </c>
      <c r="AG352" s="31" t="s">
        <v>2614</v>
      </c>
      <c r="AH352" s="9">
        <f>_xlfn.IFNA(VLOOKUP(AG352,ACCESSORIES!F:J,5,FALSE),"N/A")</f>
        <v>1.1000000000000001</v>
      </c>
      <c r="AI352" s="11" t="s">
        <v>266</v>
      </c>
      <c r="AJ352" s="3" t="s">
        <v>85</v>
      </c>
      <c r="AK352" s="40" t="str">
        <f>_xlfn.IFNA(VLOOKUP(AJ352,ACCESSORIES!F:J,5,FALSE),"N/A")</f>
        <v>N/A</v>
      </c>
      <c r="AL352" s="3" t="s">
        <v>85</v>
      </c>
      <c r="AM352" s="13">
        <v>16</v>
      </c>
      <c r="AN352" s="13">
        <v>175</v>
      </c>
      <c r="AO352" s="74">
        <v>4</v>
      </c>
      <c r="AP352" s="74">
        <v>20.8</v>
      </c>
      <c r="AQ352" s="74">
        <v>39.700000000000003</v>
      </c>
      <c r="AR352" s="74">
        <v>41</v>
      </c>
      <c r="AS352" s="74">
        <v>244</v>
      </c>
      <c r="AT352" s="103">
        <v>239</v>
      </c>
      <c r="AU352" s="84">
        <v>87</v>
      </c>
      <c r="AV352" s="54">
        <v>37</v>
      </c>
      <c r="AW352" s="54">
        <v>37</v>
      </c>
      <c r="AX352" s="54">
        <v>54</v>
      </c>
      <c r="AY352" s="3" t="s">
        <v>85</v>
      </c>
      <c r="AZ352" s="98" t="str">
        <f>_xlfn.IFNA(VLOOKUP(AY352,ACCESSORIES!F:J,5,FALSE),"N/A")</f>
        <v>N/A</v>
      </c>
      <c r="BA352" s="3" t="s">
        <v>85</v>
      </c>
      <c r="BB352" s="98" t="str">
        <f>_xlfn.IFNA(VLOOKUP(BA352,ACCESSORIES!F:J,5,FALSE),"N/A")</f>
        <v>N/A</v>
      </c>
      <c r="BC352" s="77">
        <v>44.77</v>
      </c>
      <c r="BD352" s="56">
        <v>23.228346456692901</v>
      </c>
      <c r="BE352" s="56">
        <v>23.228346456692901</v>
      </c>
      <c r="BF352" s="56">
        <v>11.771653543307099</v>
      </c>
      <c r="BG352" s="378">
        <f t="shared" si="39"/>
        <v>0.10408189999999996</v>
      </c>
      <c r="BH352" s="14">
        <v>24</v>
      </c>
      <c r="BI352" s="114" t="s">
        <v>3532</v>
      </c>
      <c r="BJ352" s="50" t="s">
        <v>4050</v>
      </c>
      <c r="BK352" s="29" t="s">
        <v>4066</v>
      </c>
      <c r="BL352" s="29" t="s">
        <v>5483</v>
      </c>
      <c r="BM352" s="29" t="s">
        <v>2847</v>
      </c>
      <c r="BN352" s="29" t="s">
        <v>5507</v>
      </c>
      <c r="BO352" s="81" t="s">
        <v>5518</v>
      </c>
      <c r="BP352" s="81" t="s">
        <v>5497</v>
      </c>
      <c r="BQ352" s="81" t="s">
        <v>4275</v>
      </c>
      <c r="BR352" s="81" t="s">
        <v>4068</v>
      </c>
      <c r="BS352" s="81"/>
      <c r="BT352" s="81"/>
      <c r="BU352" s="313" t="s">
        <v>6583</v>
      </c>
      <c r="BV352" s="377" t="s">
        <v>8491</v>
      </c>
      <c r="BW352" s="313" t="s">
        <v>6585</v>
      </c>
      <c r="BX352" s="377" t="s">
        <v>8492</v>
      </c>
      <c r="BY352" s="93" t="str">
        <f t="shared" si="40"/>
        <v>MR315, 20x9, +18mm Offset, 6x135, 87mm Centerbore, Matte Black</v>
      </c>
      <c r="BZ352" s="81" t="s">
        <v>3878</v>
      </c>
      <c r="CA352" s="81" t="s">
        <v>3879</v>
      </c>
      <c r="CB352" s="81" t="str">
        <f t="shared" si="41"/>
        <v>STREET (3XX)</v>
      </c>
    </row>
    <row r="353" spans="1:80" s="38" customFormat="1" ht="15" customHeight="1">
      <c r="A353" s="22">
        <f t="shared" si="35"/>
        <v>351</v>
      </c>
      <c r="B353" s="104" t="s">
        <v>84</v>
      </c>
      <c r="C353" s="104" t="s">
        <v>1072</v>
      </c>
      <c r="D353" s="104" t="s">
        <v>2105</v>
      </c>
      <c r="E353" s="91" t="str">
        <f>CONCATENATE(LEFT(D353,5),VLOOKUP(CONCATENATE(N353,"x",O353),'PART NUMBER GUIDE'!$B$9:$C$49,2,FALSE),VLOOKUP(CONCATENATE(P353, V353), 'PART NUMBER GUIDE'!$Q$6:$R$91, 2, FALSE),VLOOKUP(Y353,'PART NUMBER GUIDE'!$J$8:$K$43,2, FALSE),IF(U353="N/A",IF(ABS(S353)&lt;10,"0"&amp;ABS(S353),ABS(S353)),CONCATENATE(LEFT(U353,1),RIGHT(U353,1))), F353, G353)</f>
        <v>MR31529016318</v>
      </c>
      <c r="F353" s="90"/>
      <c r="G353" s="90"/>
      <c r="H353" s="44" t="s">
        <v>5639</v>
      </c>
      <c r="I353" s="329">
        <v>44517</v>
      </c>
      <c r="J353" s="42" t="s">
        <v>1265</v>
      </c>
      <c r="K353" s="342">
        <v>399</v>
      </c>
      <c r="L353" s="92">
        <f t="shared" si="36"/>
        <v>399</v>
      </c>
      <c r="M353" s="344"/>
      <c r="N353" s="90">
        <v>20</v>
      </c>
      <c r="O353" s="8">
        <v>9</v>
      </c>
      <c r="P353" s="99" t="str">
        <f t="shared" si="37"/>
        <v>6x135</v>
      </c>
      <c r="Q353" s="13">
        <v>6</v>
      </c>
      <c r="R353" s="90">
        <v>135</v>
      </c>
      <c r="S353" s="90">
        <v>18</v>
      </c>
      <c r="T353" s="16">
        <v>5.7</v>
      </c>
      <c r="U353" s="102" t="s">
        <v>85</v>
      </c>
      <c r="V353" s="42">
        <v>87</v>
      </c>
      <c r="W353" s="43">
        <v>38.01</v>
      </c>
      <c r="X353" s="51">
        <v>2650</v>
      </c>
      <c r="Y353" s="47" t="s">
        <v>5454</v>
      </c>
      <c r="Z353" s="44" t="s">
        <v>196</v>
      </c>
      <c r="AA353" s="51" t="str">
        <f t="shared" si="38"/>
        <v>20x9, 6x135, 18 OS</v>
      </c>
      <c r="AB353" s="11" t="s">
        <v>2179</v>
      </c>
      <c r="AC353" s="89">
        <f>_xlfn.IFNA(VLOOKUP(AB353,ACCESSORIES!F:J,5,FALSE),"N/A")</f>
        <v>33</v>
      </c>
      <c r="AD353" s="80" t="s">
        <v>85</v>
      </c>
      <c r="AE353" s="86" t="s">
        <v>1886</v>
      </c>
      <c r="AF353" s="14" t="s">
        <v>85</v>
      </c>
      <c r="AG353" s="31" t="s">
        <v>2614</v>
      </c>
      <c r="AH353" s="9">
        <f>_xlfn.IFNA(VLOOKUP(AG353,ACCESSORIES!F:J,5,FALSE),"N/A")</f>
        <v>1.1000000000000001</v>
      </c>
      <c r="AI353" s="11" t="s">
        <v>266</v>
      </c>
      <c r="AJ353" s="3" t="s">
        <v>85</v>
      </c>
      <c r="AK353" s="40" t="str">
        <f>_xlfn.IFNA(VLOOKUP(AJ353,ACCESSORIES!F:J,5,FALSE),"N/A")</f>
        <v>N/A</v>
      </c>
      <c r="AL353" s="3" t="s">
        <v>85</v>
      </c>
      <c r="AM353" s="13">
        <v>16</v>
      </c>
      <c r="AN353" s="13">
        <v>175</v>
      </c>
      <c r="AO353" s="74">
        <v>4</v>
      </c>
      <c r="AP353" s="74">
        <v>20.8</v>
      </c>
      <c r="AQ353" s="74">
        <v>39.700000000000003</v>
      </c>
      <c r="AR353" s="74">
        <v>41</v>
      </c>
      <c r="AS353" s="74">
        <v>244</v>
      </c>
      <c r="AT353" s="103">
        <v>239</v>
      </c>
      <c r="AU353" s="84">
        <v>87</v>
      </c>
      <c r="AV353" s="54">
        <v>37</v>
      </c>
      <c r="AW353" s="54">
        <v>37</v>
      </c>
      <c r="AX353" s="54">
        <v>54</v>
      </c>
      <c r="AY353" s="3" t="s">
        <v>85</v>
      </c>
      <c r="AZ353" s="98" t="str">
        <f>_xlfn.IFNA(VLOOKUP(AY353,ACCESSORIES!F:J,5,FALSE),"N/A")</f>
        <v>N/A</v>
      </c>
      <c r="BA353" s="3" t="s">
        <v>85</v>
      </c>
      <c r="BB353" s="98" t="str">
        <f>_xlfn.IFNA(VLOOKUP(BA353,ACCESSORIES!F:J,5,FALSE),"N/A")</f>
        <v>N/A</v>
      </c>
      <c r="BC353" s="77">
        <v>44.77</v>
      </c>
      <c r="BD353" s="56">
        <v>23.228346456692901</v>
      </c>
      <c r="BE353" s="56">
        <v>23.228346456692901</v>
      </c>
      <c r="BF353" s="56">
        <v>11.771653543307099</v>
      </c>
      <c r="BG353" s="378">
        <f t="shared" si="39"/>
        <v>0.10408189999999996</v>
      </c>
      <c r="BH353" s="14">
        <v>24</v>
      </c>
      <c r="BI353" s="114" t="s">
        <v>3532</v>
      </c>
      <c r="BJ353" s="50" t="s">
        <v>4050</v>
      </c>
      <c r="BK353" s="29" t="s">
        <v>4066</v>
      </c>
      <c r="BL353" s="29" t="s">
        <v>5483</v>
      </c>
      <c r="BM353" s="29" t="s">
        <v>2847</v>
      </c>
      <c r="BN353" s="29" t="s">
        <v>5507</v>
      </c>
      <c r="BO353" s="81" t="s">
        <v>5518</v>
      </c>
      <c r="BP353" s="81" t="s">
        <v>5497</v>
      </c>
      <c r="BQ353" s="81" t="s">
        <v>4275</v>
      </c>
      <c r="BR353" s="81" t="s">
        <v>4068</v>
      </c>
      <c r="BS353" s="81"/>
      <c r="BT353" s="81"/>
      <c r="BU353" s="313" t="s">
        <v>6601</v>
      </c>
      <c r="BV353" s="377" t="s">
        <v>8136</v>
      </c>
      <c r="BW353" s="313" t="s">
        <v>6600</v>
      </c>
      <c r="BX353" s="377" t="s">
        <v>8137</v>
      </c>
      <c r="BY353" s="93" t="str">
        <f t="shared" si="40"/>
        <v>MR315, 20x9, +18mm Offset, 6x135, 87mm Centerbore, Machined - Clear Coat</v>
      </c>
      <c r="BZ353" s="81" t="s">
        <v>3878</v>
      </c>
      <c r="CA353" s="81" t="s">
        <v>3879</v>
      </c>
      <c r="CB353" s="81" t="str">
        <f t="shared" si="41"/>
        <v>STREET (3XX)</v>
      </c>
    </row>
    <row r="354" spans="1:80" s="38" customFormat="1" ht="15" customHeight="1">
      <c r="A354" s="22">
        <f t="shared" si="35"/>
        <v>352</v>
      </c>
      <c r="B354" s="104" t="s">
        <v>84</v>
      </c>
      <c r="C354" s="104" t="s">
        <v>1072</v>
      </c>
      <c r="D354" s="104" t="s">
        <v>2105</v>
      </c>
      <c r="E354" s="91" t="str">
        <f>CONCATENATE(LEFT(D354,5),VLOOKUP(CONCATENATE(N354,"x",O354),'PART NUMBER GUIDE'!$B$9:$C$49,2,FALSE),VLOOKUP(CONCATENATE(P354, V354), 'PART NUMBER GUIDE'!$Q$6:$R$91, 2, FALSE),VLOOKUP(Y354,'PART NUMBER GUIDE'!$J$8:$K$43,2, FALSE),IF(U354="N/A",IF(ABS(S354)&lt;10,"0"&amp;ABS(S354),ABS(S354)),CONCATENATE(LEFT(U354,1),RIGHT(U354,1))), F354, G354)</f>
        <v>MR31529016118</v>
      </c>
      <c r="F354" s="90"/>
      <c r="G354" s="90"/>
      <c r="H354" s="44" t="s">
        <v>5640</v>
      </c>
      <c r="I354" s="329">
        <v>44517</v>
      </c>
      <c r="J354" s="85" t="s">
        <v>3872</v>
      </c>
      <c r="K354" s="342">
        <v>419</v>
      </c>
      <c r="L354" s="92" t="str">
        <f t="shared" si="36"/>
        <v/>
      </c>
      <c r="M354" s="344"/>
      <c r="N354" s="90">
        <v>20</v>
      </c>
      <c r="O354" s="8">
        <v>9</v>
      </c>
      <c r="P354" s="99" t="str">
        <f t="shared" si="37"/>
        <v>6x135</v>
      </c>
      <c r="Q354" s="13">
        <v>6</v>
      </c>
      <c r="R354" s="90">
        <v>135</v>
      </c>
      <c r="S354" s="90">
        <v>18</v>
      </c>
      <c r="T354" s="16">
        <v>5.7</v>
      </c>
      <c r="U354" s="102" t="s">
        <v>85</v>
      </c>
      <c r="V354" s="42">
        <v>87</v>
      </c>
      <c r="W354" s="43">
        <v>38.01</v>
      </c>
      <c r="X354" s="51">
        <v>2650</v>
      </c>
      <c r="Y354" s="78" t="s">
        <v>5468</v>
      </c>
      <c r="Z354" s="11" t="s">
        <v>2989</v>
      </c>
      <c r="AA354" s="51" t="str">
        <f t="shared" si="38"/>
        <v>20x9, 6x135, 18 OS</v>
      </c>
      <c r="AB354" s="11" t="s">
        <v>2179</v>
      </c>
      <c r="AC354" s="89">
        <f>_xlfn.IFNA(VLOOKUP(AB354,ACCESSORIES!F:J,5,FALSE),"N/A")</f>
        <v>33</v>
      </c>
      <c r="AD354" s="80" t="s">
        <v>85</v>
      </c>
      <c r="AE354" s="86" t="s">
        <v>1886</v>
      </c>
      <c r="AF354" s="14" t="s">
        <v>85</v>
      </c>
      <c r="AG354" s="31" t="s">
        <v>2614</v>
      </c>
      <c r="AH354" s="9">
        <f>_xlfn.IFNA(VLOOKUP(AG354,ACCESSORIES!F:J,5,FALSE),"N/A")</f>
        <v>1.1000000000000001</v>
      </c>
      <c r="AI354" s="11" t="s">
        <v>266</v>
      </c>
      <c r="AJ354" s="3" t="s">
        <v>85</v>
      </c>
      <c r="AK354" s="40" t="str">
        <f>_xlfn.IFNA(VLOOKUP(AJ354,ACCESSORIES!F:J,5,FALSE),"N/A")</f>
        <v>N/A</v>
      </c>
      <c r="AL354" s="3" t="s">
        <v>85</v>
      </c>
      <c r="AM354" s="13">
        <v>16</v>
      </c>
      <c r="AN354" s="13">
        <v>175</v>
      </c>
      <c r="AO354" s="74">
        <v>4</v>
      </c>
      <c r="AP354" s="74">
        <v>20.8</v>
      </c>
      <c r="AQ354" s="74">
        <v>39.700000000000003</v>
      </c>
      <c r="AR354" s="74">
        <v>41</v>
      </c>
      <c r="AS354" s="74">
        <v>244</v>
      </c>
      <c r="AT354" s="103">
        <v>239</v>
      </c>
      <c r="AU354" s="84">
        <v>87</v>
      </c>
      <c r="AV354" s="54">
        <v>37</v>
      </c>
      <c r="AW354" s="54">
        <v>37</v>
      </c>
      <c r="AX354" s="54">
        <v>54</v>
      </c>
      <c r="AY354" s="3" t="s">
        <v>85</v>
      </c>
      <c r="AZ354" s="98" t="str">
        <f>_xlfn.IFNA(VLOOKUP(AY354,ACCESSORIES!F:J,5,FALSE),"N/A")</f>
        <v>N/A</v>
      </c>
      <c r="BA354" s="3" t="s">
        <v>85</v>
      </c>
      <c r="BB354" s="98" t="str">
        <f>_xlfn.IFNA(VLOOKUP(BA354,ACCESSORIES!F:J,5,FALSE),"N/A")</f>
        <v>N/A</v>
      </c>
      <c r="BC354" s="77">
        <v>44.77</v>
      </c>
      <c r="BD354" s="56">
        <v>23.228346456692901</v>
      </c>
      <c r="BE354" s="56">
        <v>23.228346456692901</v>
      </c>
      <c r="BF354" s="56">
        <v>11.771653543307099</v>
      </c>
      <c r="BG354" s="378">
        <f t="shared" si="39"/>
        <v>0.10408189999999996</v>
      </c>
      <c r="BH354" s="14">
        <v>24</v>
      </c>
      <c r="BI354" s="114" t="s">
        <v>3532</v>
      </c>
      <c r="BJ354" s="50" t="s">
        <v>4050</v>
      </c>
      <c r="BK354" s="29" t="s">
        <v>4066</v>
      </c>
      <c r="BL354" s="29" t="s">
        <v>5483</v>
      </c>
      <c r="BM354" s="29" t="s">
        <v>2847</v>
      </c>
      <c r="BN354" s="29" t="s">
        <v>5507</v>
      </c>
      <c r="BO354" s="81" t="s">
        <v>5518</v>
      </c>
      <c r="BP354" s="81" t="s">
        <v>5497</v>
      </c>
      <c r="BQ354" s="81" t="s">
        <v>4275</v>
      </c>
      <c r="BR354" s="81" t="s">
        <v>4068</v>
      </c>
      <c r="BS354" s="81"/>
      <c r="BT354" s="81"/>
      <c r="BU354" s="313" t="s">
        <v>6589</v>
      </c>
      <c r="BV354" s="377" t="s">
        <v>8467</v>
      </c>
      <c r="BW354" s="313" t="s">
        <v>6591</v>
      </c>
      <c r="BX354" s="377" t="s">
        <v>8468</v>
      </c>
      <c r="BY354" s="93" t="str">
        <f t="shared" si="40"/>
        <v>CLOSEOUT - MR315, 20x9, +18mm Offset, 6x135, 87mm Centerbore, Gold - Black Lip</v>
      </c>
      <c r="BZ354" s="81" t="s">
        <v>3878</v>
      </c>
      <c r="CA354" s="81" t="s">
        <v>3879</v>
      </c>
      <c r="CB354" s="81" t="str">
        <f t="shared" si="41"/>
        <v>STREET (3XX)</v>
      </c>
    </row>
    <row r="355" spans="1:80" s="38" customFormat="1" ht="15" customHeight="1">
      <c r="A355" s="22">
        <f t="shared" si="35"/>
        <v>353</v>
      </c>
      <c r="B355" s="104" t="s">
        <v>84</v>
      </c>
      <c r="C355" s="104" t="s">
        <v>1072</v>
      </c>
      <c r="D355" s="104" t="s">
        <v>2105</v>
      </c>
      <c r="E355" s="91" t="str">
        <f>CONCATENATE(LEFT(D355,5),VLOOKUP(CONCATENATE(N355,"x",O355),'PART NUMBER GUIDE'!$B$9:$C$49,2,FALSE),VLOOKUP(CONCATENATE(P355, V355), 'PART NUMBER GUIDE'!$Q$6:$R$91, 2, FALSE),VLOOKUP(Y355,'PART NUMBER GUIDE'!$J$8:$K$43,2, FALSE),IF(U355="N/A",IF(ABS(S355)&lt;10,"0"&amp;ABS(S355),ABS(S355)),CONCATENATE(LEFT(U355,1),RIGHT(U355,1))), F355, G355)</f>
        <v>MR31529060518</v>
      </c>
      <c r="F355" s="90"/>
      <c r="G355" s="90"/>
      <c r="H355" s="44" t="s">
        <v>5641</v>
      </c>
      <c r="I355" s="329">
        <v>44517</v>
      </c>
      <c r="J355" s="42" t="s">
        <v>1265</v>
      </c>
      <c r="K355" s="342">
        <v>399</v>
      </c>
      <c r="L355" s="92">
        <f t="shared" si="36"/>
        <v>399</v>
      </c>
      <c r="M355" s="344"/>
      <c r="N355" s="90">
        <v>20</v>
      </c>
      <c r="O355" s="8">
        <v>9</v>
      </c>
      <c r="P355" s="99" t="str">
        <f t="shared" si="37"/>
        <v>6x5.5</v>
      </c>
      <c r="Q355" s="13">
        <v>6</v>
      </c>
      <c r="R355" s="90">
        <v>5.5</v>
      </c>
      <c r="S355" s="90">
        <v>18</v>
      </c>
      <c r="T355" s="16">
        <v>5.7</v>
      </c>
      <c r="U355" s="102" t="s">
        <v>85</v>
      </c>
      <c r="V355" s="42">
        <v>106.25</v>
      </c>
      <c r="W355" s="43">
        <v>37.18</v>
      </c>
      <c r="X355" s="51">
        <v>2650</v>
      </c>
      <c r="Y355" s="11" t="s">
        <v>2294</v>
      </c>
      <c r="Z355" s="44" t="s">
        <v>2987</v>
      </c>
      <c r="AA355" s="51" t="str">
        <f t="shared" si="38"/>
        <v>20x9, 6x5.5, 18 OS</v>
      </c>
      <c r="AB355" s="11" t="s">
        <v>2668</v>
      </c>
      <c r="AC355" s="89">
        <f>_xlfn.IFNA(VLOOKUP(AB355,ACCESSORIES!F:J,5,FALSE),"N/A")</f>
        <v>33</v>
      </c>
      <c r="AD355" s="14" t="s">
        <v>85</v>
      </c>
      <c r="AE355" s="14" t="s">
        <v>1886</v>
      </c>
      <c r="AF355" s="13" t="s">
        <v>85</v>
      </c>
      <c r="AG355" s="31" t="s">
        <v>2614</v>
      </c>
      <c r="AH355" s="9">
        <f>_xlfn.IFNA(VLOOKUP(AG355,ACCESSORIES!F:J,5,FALSE),"N/A")</f>
        <v>1.1000000000000001</v>
      </c>
      <c r="AI355" s="11" t="s">
        <v>265</v>
      </c>
      <c r="AJ355" s="81" t="s">
        <v>1709</v>
      </c>
      <c r="AK355" s="40">
        <f>_xlfn.IFNA(VLOOKUP(AJ355,ACCESSORIES!F:J,5,FALSE),"N/A")</f>
        <v>2.75</v>
      </c>
      <c r="AL355" s="3">
        <v>78.3</v>
      </c>
      <c r="AM355" s="13">
        <v>16</v>
      </c>
      <c r="AN355" s="13">
        <v>175</v>
      </c>
      <c r="AO355" s="74">
        <v>4</v>
      </c>
      <c r="AP355" s="74">
        <v>20.8</v>
      </c>
      <c r="AQ355" s="74">
        <v>39.700000000000003</v>
      </c>
      <c r="AR355" s="74">
        <v>41</v>
      </c>
      <c r="AS355" s="74">
        <v>244</v>
      </c>
      <c r="AT355" s="103">
        <v>239</v>
      </c>
      <c r="AU355" s="84">
        <v>106.25</v>
      </c>
      <c r="AV355" s="54">
        <v>44</v>
      </c>
      <c r="AW355" s="54">
        <v>44</v>
      </c>
      <c r="AX355" s="54">
        <v>54</v>
      </c>
      <c r="AY355" s="3" t="s">
        <v>85</v>
      </c>
      <c r="AZ355" s="98" t="str">
        <f>_xlfn.IFNA(VLOOKUP(AY355,ACCESSORIES!F:J,5,FALSE),"N/A")</f>
        <v>N/A</v>
      </c>
      <c r="BA355" s="3" t="s">
        <v>85</v>
      </c>
      <c r="BB355" s="98" t="str">
        <f>_xlfn.IFNA(VLOOKUP(BA355,ACCESSORIES!F:J,5,FALSE),"N/A")</f>
        <v>N/A</v>
      </c>
      <c r="BC355" s="77">
        <v>44.15</v>
      </c>
      <c r="BD355" s="56">
        <v>23.228346456692901</v>
      </c>
      <c r="BE355" s="56">
        <v>23.228346456692901</v>
      </c>
      <c r="BF355" s="56">
        <v>11.771653543307099</v>
      </c>
      <c r="BG355" s="378">
        <f t="shared" si="39"/>
        <v>0.10408189999999996</v>
      </c>
      <c r="BH355" s="14">
        <v>24</v>
      </c>
      <c r="BI355" s="114" t="s">
        <v>3532</v>
      </c>
      <c r="BJ355" s="50" t="s">
        <v>4050</v>
      </c>
      <c r="BK355" s="29" t="s">
        <v>4066</v>
      </c>
      <c r="BL355" s="29" t="s">
        <v>5483</v>
      </c>
      <c r="BM355" s="29" t="s">
        <v>2847</v>
      </c>
      <c r="BN355" s="29" t="s">
        <v>5507</v>
      </c>
      <c r="BO355" s="81" t="s">
        <v>5518</v>
      </c>
      <c r="BP355" s="81" t="s">
        <v>5497</v>
      </c>
      <c r="BQ355" s="81" t="s">
        <v>4275</v>
      </c>
      <c r="BR355" s="81" t="s">
        <v>4068</v>
      </c>
      <c r="BS355" s="81"/>
      <c r="BT355" s="81"/>
      <c r="BU355" s="313" t="s">
        <v>6583</v>
      </c>
      <c r="BV355" s="377" t="s">
        <v>8491</v>
      </c>
      <c r="BW355" s="313" t="s">
        <v>6585</v>
      </c>
      <c r="BX355" s="377" t="s">
        <v>8492</v>
      </c>
      <c r="BY355" s="93" t="str">
        <f t="shared" si="40"/>
        <v>MR315, 20x9, +18mm Offset, 6x5.5, 106.25mm Centerbore, Matte Black</v>
      </c>
      <c r="BZ355" s="81" t="s">
        <v>3878</v>
      </c>
      <c r="CA355" s="81" t="s">
        <v>3879</v>
      </c>
      <c r="CB355" s="81" t="str">
        <f t="shared" si="41"/>
        <v>STREET (3XX)</v>
      </c>
    </row>
    <row r="356" spans="1:80" s="38" customFormat="1" ht="15" customHeight="1">
      <c r="A356" s="22">
        <f t="shared" si="35"/>
        <v>354</v>
      </c>
      <c r="B356" s="104" t="s">
        <v>84</v>
      </c>
      <c r="C356" s="104" t="s">
        <v>1072</v>
      </c>
      <c r="D356" s="104" t="s">
        <v>2105</v>
      </c>
      <c r="E356" s="91" t="str">
        <f>CONCATENATE(LEFT(D356,5),VLOOKUP(CONCATENATE(N356,"x",O356),'PART NUMBER GUIDE'!$B$9:$C$49,2,FALSE),VLOOKUP(CONCATENATE(P356, V356), 'PART NUMBER GUIDE'!$Q$6:$R$91, 2, FALSE),VLOOKUP(Y356,'PART NUMBER GUIDE'!$J$8:$K$43,2, FALSE),IF(U356="N/A",IF(ABS(S356)&lt;10,"0"&amp;ABS(S356),ABS(S356)),CONCATENATE(LEFT(U356,1),RIGHT(U356,1))), F356, G356)</f>
        <v>MR31529060318</v>
      </c>
      <c r="F356" s="90"/>
      <c r="G356" s="90"/>
      <c r="H356" s="44" t="s">
        <v>5642</v>
      </c>
      <c r="I356" s="329">
        <v>44517</v>
      </c>
      <c r="J356" s="42" t="s">
        <v>1265</v>
      </c>
      <c r="K356" s="342">
        <v>399</v>
      </c>
      <c r="L356" s="92">
        <f t="shared" si="36"/>
        <v>399</v>
      </c>
      <c r="M356" s="344"/>
      <c r="N356" s="90">
        <v>20</v>
      </c>
      <c r="O356" s="8">
        <v>9</v>
      </c>
      <c r="P356" s="99" t="str">
        <f t="shared" si="37"/>
        <v>6x5.5</v>
      </c>
      <c r="Q356" s="13">
        <v>6</v>
      </c>
      <c r="R356" s="90">
        <v>5.5</v>
      </c>
      <c r="S356" s="90">
        <v>18</v>
      </c>
      <c r="T356" s="16">
        <v>5.7</v>
      </c>
      <c r="U356" s="102" t="s">
        <v>85</v>
      </c>
      <c r="V356" s="42">
        <v>106.25</v>
      </c>
      <c r="W356" s="43">
        <v>37.361004698263926</v>
      </c>
      <c r="X356" s="51">
        <v>2650</v>
      </c>
      <c r="Y356" s="47" t="s">
        <v>5454</v>
      </c>
      <c r="Z356" s="44" t="s">
        <v>196</v>
      </c>
      <c r="AA356" s="51" t="str">
        <f t="shared" si="38"/>
        <v>20x9, 6x5.5, 18 OS</v>
      </c>
      <c r="AB356" s="11" t="s">
        <v>2668</v>
      </c>
      <c r="AC356" s="89">
        <f>_xlfn.IFNA(VLOOKUP(AB356,ACCESSORIES!F:J,5,FALSE),"N/A")</f>
        <v>33</v>
      </c>
      <c r="AD356" s="14" t="s">
        <v>85</v>
      </c>
      <c r="AE356" s="14" t="s">
        <v>1886</v>
      </c>
      <c r="AF356" s="13" t="s">
        <v>85</v>
      </c>
      <c r="AG356" s="31" t="s">
        <v>2614</v>
      </c>
      <c r="AH356" s="9">
        <f>_xlfn.IFNA(VLOOKUP(AG356,ACCESSORIES!F:J,5,FALSE),"N/A")</f>
        <v>1.1000000000000001</v>
      </c>
      <c r="AI356" s="11" t="s">
        <v>265</v>
      </c>
      <c r="AJ356" s="81" t="s">
        <v>1709</v>
      </c>
      <c r="AK356" s="40">
        <f>_xlfn.IFNA(VLOOKUP(AJ356,ACCESSORIES!F:J,5,FALSE),"N/A")</f>
        <v>2.75</v>
      </c>
      <c r="AL356" s="3">
        <v>78.3</v>
      </c>
      <c r="AM356" s="13">
        <v>16</v>
      </c>
      <c r="AN356" s="13">
        <v>175</v>
      </c>
      <c r="AO356" s="74">
        <v>4</v>
      </c>
      <c r="AP356" s="74">
        <v>20.8</v>
      </c>
      <c r="AQ356" s="74">
        <v>39.700000000000003</v>
      </c>
      <c r="AR356" s="74">
        <v>41</v>
      </c>
      <c r="AS356" s="74">
        <v>244</v>
      </c>
      <c r="AT356" s="103">
        <v>239</v>
      </c>
      <c r="AU356" s="84">
        <v>106.25</v>
      </c>
      <c r="AV356" s="54">
        <v>44</v>
      </c>
      <c r="AW356" s="54">
        <v>44</v>
      </c>
      <c r="AX356" s="54">
        <v>54</v>
      </c>
      <c r="AY356" s="3" t="s">
        <v>85</v>
      </c>
      <c r="AZ356" s="98" t="str">
        <f>_xlfn.IFNA(VLOOKUP(AY356,ACCESSORIES!F:J,5,FALSE),"N/A")</f>
        <v>N/A</v>
      </c>
      <c r="BA356" s="3" t="s">
        <v>85</v>
      </c>
      <c r="BB356" s="98" t="str">
        <f>_xlfn.IFNA(VLOOKUP(BA356,ACCESSORIES!F:J,5,FALSE),"N/A")</f>
        <v>N/A</v>
      </c>
      <c r="BC356" s="77">
        <v>42.740283895574926</v>
      </c>
      <c r="BD356" s="56">
        <v>23.228346456692901</v>
      </c>
      <c r="BE356" s="56">
        <v>23.228346456692901</v>
      </c>
      <c r="BF356" s="56">
        <v>11.771653543307099</v>
      </c>
      <c r="BG356" s="378">
        <f t="shared" si="39"/>
        <v>0.10408189999999996</v>
      </c>
      <c r="BH356" s="14">
        <v>24</v>
      </c>
      <c r="BI356" s="114" t="s">
        <v>3532</v>
      </c>
      <c r="BJ356" s="50" t="s">
        <v>4050</v>
      </c>
      <c r="BK356" s="29" t="s">
        <v>4066</v>
      </c>
      <c r="BL356" s="29" t="s">
        <v>5483</v>
      </c>
      <c r="BM356" s="29" t="s">
        <v>2847</v>
      </c>
      <c r="BN356" s="29" t="s">
        <v>5507</v>
      </c>
      <c r="BO356" s="81" t="s">
        <v>5518</v>
      </c>
      <c r="BP356" s="81" t="s">
        <v>5497</v>
      </c>
      <c r="BQ356" s="81" t="s">
        <v>4275</v>
      </c>
      <c r="BR356" s="81" t="s">
        <v>4068</v>
      </c>
      <c r="BS356" s="81"/>
      <c r="BT356" s="81"/>
      <c r="BU356" s="313" t="s">
        <v>6601</v>
      </c>
      <c r="BV356" s="377" t="s">
        <v>8136</v>
      </c>
      <c r="BW356" s="313" t="s">
        <v>6600</v>
      </c>
      <c r="BX356" s="377" t="s">
        <v>8137</v>
      </c>
      <c r="BY356" s="93" t="str">
        <f t="shared" si="40"/>
        <v>MR315, 20x9, +18mm Offset, 6x5.5, 106.25mm Centerbore, Machined - Clear Coat</v>
      </c>
      <c r="BZ356" s="81" t="s">
        <v>3878</v>
      </c>
      <c r="CA356" s="81" t="s">
        <v>3879</v>
      </c>
      <c r="CB356" s="81" t="str">
        <f t="shared" si="41"/>
        <v>STREET (3XX)</v>
      </c>
    </row>
    <row r="357" spans="1:80" s="38" customFormat="1" ht="15" customHeight="1">
      <c r="A357" s="22">
        <f t="shared" si="35"/>
        <v>355</v>
      </c>
      <c r="B357" s="104" t="s">
        <v>84</v>
      </c>
      <c r="C357" s="104" t="s">
        <v>1072</v>
      </c>
      <c r="D357" s="104" t="s">
        <v>2105</v>
      </c>
      <c r="E357" s="91" t="str">
        <f>CONCATENATE(LEFT(D357,5),VLOOKUP(CONCATENATE(N357,"x",O357),'PART NUMBER GUIDE'!$B$9:$C$49,2,FALSE),VLOOKUP(CONCATENATE(P357, V357), 'PART NUMBER GUIDE'!$Q$6:$R$91, 2, FALSE),VLOOKUP(Y357,'PART NUMBER GUIDE'!$J$8:$K$43,2, FALSE),IF(U357="N/A",IF(ABS(S357)&lt;10,"0"&amp;ABS(S357),ABS(S357)),CONCATENATE(LEFT(U357,1),RIGHT(U357,1))), F357, G357)</f>
        <v>MR31529060118</v>
      </c>
      <c r="F357" s="90"/>
      <c r="G357" s="90"/>
      <c r="H357" s="44" t="s">
        <v>5643</v>
      </c>
      <c r="I357" s="329">
        <v>44517</v>
      </c>
      <c r="J357" s="85" t="s">
        <v>3872</v>
      </c>
      <c r="K357" s="342">
        <v>419</v>
      </c>
      <c r="L357" s="92" t="str">
        <f t="shared" si="36"/>
        <v/>
      </c>
      <c r="M357" s="344"/>
      <c r="N357" s="90">
        <v>20</v>
      </c>
      <c r="O357" s="8">
        <v>9</v>
      </c>
      <c r="P357" s="99" t="str">
        <f t="shared" si="37"/>
        <v>6x5.5</v>
      </c>
      <c r="Q357" s="13">
        <v>6</v>
      </c>
      <c r="R357" s="90">
        <v>5.5</v>
      </c>
      <c r="S357" s="90">
        <v>18</v>
      </c>
      <c r="T357" s="16">
        <v>5.7</v>
      </c>
      <c r="U357" s="102" t="s">
        <v>85</v>
      </c>
      <c r="V357" s="42">
        <v>106.25</v>
      </c>
      <c r="W357" s="43">
        <v>37.18</v>
      </c>
      <c r="X357" s="51">
        <v>2650</v>
      </c>
      <c r="Y357" s="78" t="s">
        <v>5468</v>
      </c>
      <c r="Z357" s="11" t="s">
        <v>2989</v>
      </c>
      <c r="AA357" s="51" t="str">
        <f t="shared" si="38"/>
        <v>20x9, 6x5.5, 18 OS</v>
      </c>
      <c r="AB357" s="11" t="s">
        <v>2668</v>
      </c>
      <c r="AC357" s="89">
        <f>_xlfn.IFNA(VLOOKUP(AB357,ACCESSORIES!F:J,5,FALSE),"N/A")</f>
        <v>33</v>
      </c>
      <c r="AD357" s="14" t="s">
        <v>85</v>
      </c>
      <c r="AE357" s="14" t="s">
        <v>1886</v>
      </c>
      <c r="AF357" s="13" t="s">
        <v>85</v>
      </c>
      <c r="AG357" s="31" t="s">
        <v>2614</v>
      </c>
      <c r="AH357" s="9">
        <f>_xlfn.IFNA(VLOOKUP(AG357,ACCESSORIES!F:J,5,FALSE),"N/A")</f>
        <v>1.1000000000000001</v>
      </c>
      <c r="AI357" s="11" t="s">
        <v>265</v>
      </c>
      <c r="AJ357" s="81" t="s">
        <v>1709</v>
      </c>
      <c r="AK357" s="40">
        <f>_xlfn.IFNA(VLOOKUP(AJ357,ACCESSORIES!F:J,5,FALSE),"N/A")</f>
        <v>2.75</v>
      </c>
      <c r="AL357" s="3">
        <v>78.3</v>
      </c>
      <c r="AM357" s="13">
        <v>16</v>
      </c>
      <c r="AN357" s="13">
        <v>175</v>
      </c>
      <c r="AO357" s="74">
        <v>4</v>
      </c>
      <c r="AP357" s="74">
        <v>20.8</v>
      </c>
      <c r="AQ357" s="74">
        <v>39.700000000000003</v>
      </c>
      <c r="AR357" s="74">
        <v>41</v>
      </c>
      <c r="AS357" s="74">
        <v>244</v>
      </c>
      <c r="AT357" s="103">
        <v>239</v>
      </c>
      <c r="AU357" s="84">
        <v>106.25</v>
      </c>
      <c r="AV357" s="54">
        <v>44</v>
      </c>
      <c r="AW357" s="54">
        <v>44</v>
      </c>
      <c r="AX357" s="54">
        <v>54</v>
      </c>
      <c r="AY357" s="3" t="s">
        <v>85</v>
      </c>
      <c r="AZ357" s="98" t="str">
        <f>_xlfn.IFNA(VLOOKUP(AY357,ACCESSORIES!F:J,5,FALSE),"N/A")</f>
        <v>N/A</v>
      </c>
      <c r="BA357" s="3" t="s">
        <v>85</v>
      </c>
      <c r="BB357" s="98" t="str">
        <f>_xlfn.IFNA(VLOOKUP(BA357,ACCESSORIES!F:J,5,FALSE),"N/A")</f>
        <v>N/A</v>
      </c>
      <c r="BC357" s="77">
        <v>44.15</v>
      </c>
      <c r="BD357" s="56">
        <v>23.228346456692901</v>
      </c>
      <c r="BE357" s="56">
        <v>23.228346456692901</v>
      </c>
      <c r="BF357" s="56">
        <v>11.771653543307099</v>
      </c>
      <c r="BG357" s="378">
        <f t="shared" si="39"/>
        <v>0.10408189999999996</v>
      </c>
      <c r="BH357" s="14">
        <v>24</v>
      </c>
      <c r="BI357" s="114" t="s">
        <v>3532</v>
      </c>
      <c r="BJ357" s="50" t="s">
        <v>4050</v>
      </c>
      <c r="BK357" s="29" t="s">
        <v>4066</v>
      </c>
      <c r="BL357" s="29" t="s">
        <v>5483</v>
      </c>
      <c r="BM357" s="29" t="s">
        <v>2847</v>
      </c>
      <c r="BN357" s="29" t="s">
        <v>5507</v>
      </c>
      <c r="BO357" s="81" t="s">
        <v>5518</v>
      </c>
      <c r="BP357" s="81" t="s">
        <v>5497</v>
      </c>
      <c r="BQ357" s="81" t="s">
        <v>4275</v>
      </c>
      <c r="BR357" s="81" t="s">
        <v>4068</v>
      </c>
      <c r="BS357" s="81"/>
      <c r="BT357" s="81"/>
      <c r="BU357" s="313" t="s">
        <v>6589</v>
      </c>
      <c r="BV357" s="377" t="s">
        <v>8467</v>
      </c>
      <c r="BW357" s="313" t="s">
        <v>6591</v>
      </c>
      <c r="BX357" s="377" t="s">
        <v>8468</v>
      </c>
      <c r="BY357" s="93" t="str">
        <f t="shared" si="40"/>
        <v>CLOSEOUT - MR315, 20x9, +18mm Offset, 6x5.5, 106.25mm Centerbore, Gold - Black Lip</v>
      </c>
      <c r="BZ357" s="81" t="s">
        <v>3878</v>
      </c>
      <c r="CA357" s="81" t="s">
        <v>3879</v>
      </c>
      <c r="CB357" s="81" t="str">
        <f t="shared" si="41"/>
        <v>STREET (3XX)</v>
      </c>
    </row>
    <row r="358" spans="1:80" s="38" customFormat="1" ht="15" customHeight="1">
      <c r="A358" s="22">
        <f t="shared" si="35"/>
        <v>356</v>
      </c>
      <c r="B358" s="104" t="s">
        <v>84</v>
      </c>
      <c r="C358" s="104" t="s">
        <v>1072</v>
      </c>
      <c r="D358" s="104" t="s">
        <v>2105</v>
      </c>
      <c r="E358" s="91" t="str">
        <f>CONCATENATE(LEFT(D358,5),VLOOKUP(CONCATENATE(N358,"x",O358),'PART NUMBER GUIDE'!$B$9:$C$49,2,FALSE),VLOOKUP(CONCATENATE(P358, V358), 'PART NUMBER GUIDE'!$Q$6:$R$91, 2, FALSE),VLOOKUP(Y358,'PART NUMBER GUIDE'!$J$8:$K$43,2, FALSE),IF(U358="N/A",IF(ABS(S358)&lt;10,"0"&amp;ABS(S358),ABS(S358)),CONCATENATE(LEFT(U358,1),RIGHT(U358,1))), F358, G358)</f>
        <v>MR31529060500</v>
      </c>
      <c r="F358" s="90"/>
      <c r="G358" s="90"/>
      <c r="H358" s="44" t="s">
        <v>5644</v>
      </c>
      <c r="I358" s="329">
        <v>44517</v>
      </c>
      <c r="J358" s="42" t="s">
        <v>1265</v>
      </c>
      <c r="K358" s="342">
        <v>399</v>
      </c>
      <c r="L358" s="92">
        <f t="shared" si="36"/>
        <v>399</v>
      </c>
      <c r="M358" s="344"/>
      <c r="N358" s="90">
        <v>20</v>
      </c>
      <c r="O358" s="8">
        <v>9</v>
      </c>
      <c r="P358" s="99" t="str">
        <f t="shared" si="37"/>
        <v>6x5.5</v>
      </c>
      <c r="Q358" s="13">
        <v>6</v>
      </c>
      <c r="R358" s="90">
        <v>5.5</v>
      </c>
      <c r="S358" s="90">
        <v>0</v>
      </c>
      <c r="T358" s="16">
        <v>5</v>
      </c>
      <c r="U358" s="102" t="s">
        <v>85</v>
      </c>
      <c r="V358" s="42">
        <v>106.25</v>
      </c>
      <c r="W358" s="43">
        <v>40.726728567619716</v>
      </c>
      <c r="X358" s="51">
        <v>2650</v>
      </c>
      <c r="Y358" s="11" t="s">
        <v>2294</v>
      </c>
      <c r="Z358" s="44" t="s">
        <v>2987</v>
      </c>
      <c r="AA358" s="51" t="str">
        <f t="shared" si="38"/>
        <v>20x9, 6x5.5, 0 OS</v>
      </c>
      <c r="AB358" s="11" t="s">
        <v>2668</v>
      </c>
      <c r="AC358" s="89">
        <f>_xlfn.IFNA(VLOOKUP(AB358,ACCESSORIES!F:J,5,FALSE),"N/A")</f>
        <v>33</v>
      </c>
      <c r="AD358" s="14" t="s">
        <v>85</v>
      </c>
      <c r="AE358" s="14" t="s">
        <v>1886</v>
      </c>
      <c r="AF358" s="13" t="s">
        <v>85</v>
      </c>
      <c r="AG358" s="31" t="s">
        <v>2614</v>
      </c>
      <c r="AH358" s="9">
        <f>_xlfn.IFNA(VLOOKUP(AG358,ACCESSORIES!F:J,5,FALSE),"N/A")</f>
        <v>1.1000000000000001</v>
      </c>
      <c r="AI358" s="11" t="s">
        <v>265</v>
      </c>
      <c r="AJ358" s="81" t="s">
        <v>1709</v>
      </c>
      <c r="AK358" s="40">
        <f>_xlfn.IFNA(VLOOKUP(AJ358,ACCESSORIES!F:J,5,FALSE),"N/A")</f>
        <v>2.75</v>
      </c>
      <c r="AL358" s="3">
        <v>78.3</v>
      </c>
      <c r="AM358" s="13">
        <v>16</v>
      </c>
      <c r="AN358" s="13">
        <v>175</v>
      </c>
      <c r="AO358" s="74">
        <v>4</v>
      </c>
      <c r="AP358" s="74">
        <v>20.8</v>
      </c>
      <c r="AQ358" s="74">
        <v>50.9</v>
      </c>
      <c r="AR358" s="74">
        <v>59</v>
      </c>
      <c r="AS358" s="74">
        <v>245</v>
      </c>
      <c r="AT358" s="103">
        <v>241</v>
      </c>
      <c r="AU358" s="84">
        <v>106.25</v>
      </c>
      <c r="AV358" s="54">
        <v>62</v>
      </c>
      <c r="AW358" s="54">
        <v>62</v>
      </c>
      <c r="AX358" s="54">
        <v>54</v>
      </c>
      <c r="AY358" s="3" t="s">
        <v>85</v>
      </c>
      <c r="AZ358" s="98" t="str">
        <f>_xlfn.IFNA(VLOOKUP(AY358,ACCESSORIES!F:J,5,FALSE),"N/A")</f>
        <v>N/A</v>
      </c>
      <c r="BA358" s="3" t="s">
        <v>85</v>
      </c>
      <c r="BB358" s="98" t="str">
        <f>_xlfn.IFNA(VLOOKUP(BA358,ACCESSORIES!F:J,5,FALSE),"N/A")</f>
        <v>N/A</v>
      </c>
      <c r="BC358" s="77">
        <v>46.41465493198956</v>
      </c>
      <c r="BD358" s="56">
        <v>23.228346456692901</v>
      </c>
      <c r="BE358" s="56">
        <v>23.228346456692901</v>
      </c>
      <c r="BF358" s="56">
        <v>11.771653543307099</v>
      </c>
      <c r="BG358" s="378">
        <f t="shared" si="39"/>
        <v>0.10408189999999996</v>
      </c>
      <c r="BH358" s="14">
        <v>24</v>
      </c>
      <c r="BI358" s="114" t="s">
        <v>3532</v>
      </c>
      <c r="BJ358" s="50" t="s">
        <v>4050</v>
      </c>
      <c r="BK358" s="29" t="s">
        <v>4066</v>
      </c>
      <c r="BL358" s="29" t="s">
        <v>5483</v>
      </c>
      <c r="BM358" s="29" t="s">
        <v>2847</v>
      </c>
      <c r="BN358" s="29" t="s">
        <v>5507</v>
      </c>
      <c r="BO358" s="81" t="s">
        <v>5518</v>
      </c>
      <c r="BP358" s="81" t="s">
        <v>5497</v>
      </c>
      <c r="BQ358" s="81" t="s">
        <v>4275</v>
      </c>
      <c r="BR358" s="81" t="s">
        <v>4068</v>
      </c>
      <c r="BS358" s="81"/>
      <c r="BT358" s="81"/>
      <c r="BU358" s="313" t="s">
        <v>6583</v>
      </c>
      <c r="BV358" s="377" t="s">
        <v>8491</v>
      </c>
      <c r="BW358" s="313" t="s">
        <v>6585</v>
      </c>
      <c r="BX358" s="377" t="s">
        <v>8492</v>
      </c>
      <c r="BY358" s="93" t="str">
        <f t="shared" si="40"/>
        <v>MR315, 20x9, 0mm Offset, 6x5.5, 106.25mm Centerbore, Matte Black</v>
      </c>
      <c r="BZ358" s="81" t="s">
        <v>3878</v>
      </c>
      <c r="CA358" s="81" t="s">
        <v>3879</v>
      </c>
      <c r="CB358" s="81" t="str">
        <f t="shared" si="41"/>
        <v>STREET (3XX)</v>
      </c>
    </row>
    <row r="359" spans="1:80" s="38" customFormat="1" ht="15" customHeight="1">
      <c r="A359" s="22">
        <f t="shared" si="35"/>
        <v>357</v>
      </c>
      <c r="B359" s="104" t="s">
        <v>84</v>
      </c>
      <c r="C359" s="104" t="s">
        <v>1072</v>
      </c>
      <c r="D359" s="104" t="s">
        <v>2105</v>
      </c>
      <c r="E359" s="91" t="str">
        <f>CONCATENATE(LEFT(D359,5),VLOOKUP(CONCATENATE(N359,"x",O359),'PART NUMBER GUIDE'!$B$9:$C$49,2,FALSE),VLOOKUP(CONCATENATE(P359, V359), 'PART NUMBER GUIDE'!$Q$6:$R$91, 2, FALSE),VLOOKUP(Y359,'PART NUMBER GUIDE'!$J$8:$K$43,2, FALSE),IF(U359="N/A",IF(ABS(S359)&lt;10,"0"&amp;ABS(S359),ABS(S359)),CONCATENATE(LEFT(U359,1),RIGHT(U359,1))), F359, G359)</f>
        <v>MR31529060300</v>
      </c>
      <c r="F359" s="90"/>
      <c r="G359" s="90"/>
      <c r="H359" s="44" t="s">
        <v>5645</v>
      </c>
      <c r="I359" s="329">
        <v>44517</v>
      </c>
      <c r="J359" s="42" t="s">
        <v>1265</v>
      </c>
      <c r="K359" s="342">
        <v>399</v>
      </c>
      <c r="L359" s="92">
        <f t="shared" si="36"/>
        <v>399</v>
      </c>
      <c r="M359" s="344"/>
      <c r="N359" s="90">
        <v>20</v>
      </c>
      <c r="O359" s="8">
        <v>9</v>
      </c>
      <c r="P359" s="99" t="str">
        <f t="shared" si="37"/>
        <v>6x5.5</v>
      </c>
      <c r="Q359" s="13">
        <v>6</v>
      </c>
      <c r="R359" s="90">
        <v>5.5</v>
      </c>
      <c r="S359" s="90">
        <v>0</v>
      </c>
      <c r="T359" s="16">
        <v>5</v>
      </c>
      <c r="U359" s="102" t="s">
        <v>85</v>
      </c>
      <c r="V359" s="42">
        <v>106.25</v>
      </c>
      <c r="W359" s="43">
        <v>40.506266305434842</v>
      </c>
      <c r="X359" s="51">
        <v>2650</v>
      </c>
      <c r="Y359" s="47" t="s">
        <v>5454</v>
      </c>
      <c r="Z359" s="44" t="s">
        <v>196</v>
      </c>
      <c r="AA359" s="51" t="str">
        <f t="shared" si="38"/>
        <v>20x9, 6x5.5, 0 OS</v>
      </c>
      <c r="AB359" s="11" t="s">
        <v>2668</v>
      </c>
      <c r="AC359" s="89">
        <f>_xlfn.IFNA(VLOOKUP(AB359,ACCESSORIES!F:J,5,FALSE),"N/A")</f>
        <v>33</v>
      </c>
      <c r="AD359" s="14" t="s">
        <v>85</v>
      </c>
      <c r="AE359" s="14" t="s">
        <v>1886</v>
      </c>
      <c r="AF359" s="13" t="s">
        <v>85</v>
      </c>
      <c r="AG359" s="31" t="s">
        <v>2614</v>
      </c>
      <c r="AH359" s="9">
        <f>_xlfn.IFNA(VLOOKUP(AG359,ACCESSORIES!F:J,5,FALSE),"N/A")</f>
        <v>1.1000000000000001</v>
      </c>
      <c r="AI359" s="11" t="s">
        <v>265</v>
      </c>
      <c r="AJ359" s="81" t="s">
        <v>1709</v>
      </c>
      <c r="AK359" s="40">
        <f>_xlfn.IFNA(VLOOKUP(AJ359,ACCESSORIES!F:J,5,FALSE),"N/A")</f>
        <v>2.75</v>
      </c>
      <c r="AL359" s="3">
        <v>78.3</v>
      </c>
      <c r="AM359" s="13">
        <v>16</v>
      </c>
      <c r="AN359" s="13">
        <v>175</v>
      </c>
      <c r="AO359" s="74">
        <v>4</v>
      </c>
      <c r="AP359" s="74">
        <v>20.8</v>
      </c>
      <c r="AQ359" s="74">
        <v>50.9</v>
      </c>
      <c r="AR359" s="74">
        <v>59</v>
      </c>
      <c r="AS359" s="74">
        <v>245</v>
      </c>
      <c r="AT359" s="103">
        <v>241</v>
      </c>
      <c r="AU359" s="84">
        <v>106.25</v>
      </c>
      <c r="AV359" s="54">
        <v>62</v>
      </c>
      <c r="AW359" s="54">
        <v>62</v>
      </c>
      <c r="AX359" s="54">
        <v>54</v>
      </c>
      <c r="AY359" s="3" t="s">
        <v>85</v>
      </c>
      <c r="AZ359" s="98" t="str">
        <f>_xlfn.IFNA(VLOOKUP(AY359,ACCESSORIES!F:J,5,FALSE),"N/A")</f>
        <v>N/A</v>
      </c>
      <c r="BA359" s="3" t="s">
        <v>85</v>
      </c>
      <c r="BB359" s="98" t="str">
        <f>_xlfn.IFNA(VLOOKUP(BA359,ACCESSORIES!F:J,5,FALSE),"N/A")</f>
        <v>N/A</v>
      </c>
      <c r="BC359" s="77">
        <v>45.885545502745856</v>
      </c>
      <c r="BD359" s="56">
        <v>23.228346456692901</v>
      </c>
      <c r="BE359" s="56">
        <v>23.228346456692901</v>
      </c>
      <c r="BF359" s="56">
        <v>11.771653543307099</v>
      </c>
      <c r="BG359" s="378">
        <f t="shared" si="39"/>
        <v>0.10408189999999996</v>
      </c>
      <c r="BH359" s="14">
        <v>24</v>
      </c>
      <c r="BI359" s="114" t="s">
        <v>3532</v>
      </c>
      <c r="BJ359" s="50" t="s">
        <v>4050</v>
      </c>
      <c r="BK359" s="29" t="s">
        <v>4066</v>
      </c>
      <c r="BL359" s="29" t="s">
        <v>5483</v>
      </c>
      <c r="BM359" s="29" t="s">
        <v>2847</v>
      </c>
      <c r="BN359" s="29" t="s">
        <v>5507</v>
      </c>
      <c r="BO359" s="81" t="s">
        <v>5518</v>
      </c>
      <c r="BP359" s="81" t="s">
        <v>5497</v>
      </c>
      <c r="BQ359" s="81" t="s">
        <v>4275</v>
      </c>
      <c r="BR359" s="81" t="s">
        <v>4068</v>
      </c>
      <c r="BS359" s="81"/>
      <c r="BT359" s="81"/>
      <c r="BU359" s="313" t="s">
        <v>6601</v>
      </c>
      <c r="BV359" s="377" t="s">
        <v>8136</v>
      </c>
      <c r="BW359" s="313" t="s">
        <v>6600</v>
      </c>
      <c r="BX359" s="377" t="s">
        <v>8137</v>
      </c>
      <c r="BY359" s="93" t="str">
        <f t="shared" si="40"/>
        <v>MR315, 20x9, 0mm Offset, 6x5.5, 106.25mm Centerbore, Machined - Clear Coat</v>
      </c>
      <c r="BZ359" s="81" t="s">
        <v>3878</v>
      </c>
      <c r="CA359" s="81" t="s">
        <v>3879</v>
      </c>
      <c r="CB359" s="81" t="str">
        <f t="shared" si="41"/>
        <v>STREET (3XX)</v>
      </c>
    </row>
    <row r="360" spans="1:80" s="38" customFormat="1" ht="15" customHeight="1">
      <c r="A360" s="22">
        <f t="shared" si="35"/>
        <v>358</v>
      </c>
      <c r="B360" s="104" t="s">
        <v>84</v>
      </c>
      <c r="C360" s="104" t="s">
        <v>1072</v>
      </c>
      <c r="D360" s="104" t="s">
        <v>2105</v>
      </c>
      <c r="E360" s="91" t="str">
        <f>CONCATENATE(LEFT(D360,5),VLOOKUP(CONCATENATE(N360,"x",O360),'PART NUMBER GUIDE'!$B$9:$C$49,2,FALSE),VLOOKUP(CONCATENATE(P360, V360), 'PART NUMBER GUIDE'!$Q$6:$R$91, 2, FALSE),VLOOKUP(Y360,'PART NUMBER GUIDE'!$J$8:$K$43,2, FALSE),IF(U360="N/A",IF(ABS(S360)&lt;10,"0"&amp;ABS(S360),ABS(S360)),CONCATENATE(LEFT(U360,1),RIGHT(U360,1))), F360, G360)</f>
        <v>MR31529060100</v>
      </c>
      <c r="F360" s="90"/>
      <c r="G360" s="90"/>
      <c r="H360" s="44" t="s">
        <v>5646</v>
      </c>
      <c r="I360" s="329">
        <v>44517</v>
      </c>
      <c r="J360" s="85" t="s">
        <v>3872</v>
      </c>
      <c r="K360" s="342">
        <v>419</v>
      </c>
      <c r="L360" s="92" t="str">
        <f t="shared" si="36"/>
        <v/>
      </c>
      <c r="M360" s="344"/>
      <c r="N360" s="90">
        <v>20</v>
      </c>
      <c r="O360" s="8">
        <v>9</v>
      </c>
      <c r="P360" s="99" t="str">
        <f t="shared" si="37"/>
        <v>6x5.5</v>
      </c>
      <c r="Q360" s="13">
        <v>6</v>
      </c>
      <c r="R360" s="90">
        <v>5.5</v>
      </c>
      <c r="S360" s="90">
        <v>0</v>
      </c>
      <c r="T360" s="16">
        <v>5</v>
      </c>
      <c r="U360" s="102" t="s">
        <v>85</v>
      </c>
      <c r="V360" s="42">
        <v>106.25</v>
      </c>
      <c r="W360" s="43">
        <v>40.506266305434842</v>
      </c>
      <c r="X360" s="51">
        <v>2650</v>
      </c>
      <c r="Y360" s="78" t="s">
        <v>5468</v>
      </c>
      <c r="Z360" s="11" t="s">
        <v>2989</v>
      </c>
      <c r="AA360" s="51" t="str">
        <f t="shared" si="38"/>
        <v>20x9, 6x5.5, 0 OS</v>
      </c>
      <c r="AB360" s="11" t="s">
        <v>2668</v>
      </c>
      <c r="AC360" s="89">
        <f>_xlfn.IFNA(VLOOKUP(AB360,ACCESSORIES!F:J,5,FALSE),"N/A")</f>
        <v>33</v>
      </c>
      <c r="AD360" s="14" t="s">
        <v>85</v>
      </c>
      <c r="AE360" s="14" t="s">
        <v>1886</v>
      </c>
      <c r="AF360" s="13" t="s">
        <v>85</v>
      </c>
      <c r="AG360" s="31" t="s">
        <v>2614</v>
      </c>
      <c r="AH360" s="9">
        <f>_xlfn.IFNA(VLOOKUP(AG360,ACCESSORIES!F:J,5,FALSE),"N/A")</f>
        <v>1.1000000000000001</v>
      </c>
      <c r="AI360" s="11" t="s">
        <v>265</v>
      </c>
      <c r="AJ360" s="81" t="s">
        <v>1709</v>
      </c>
      <c r="AK360" s="40">
        <f>_xlfn.IFNA(VLOOKUP(AJ360,ACCESSORIES!F:J,5,FALSE),"N/A")</f>
        <v>2.75</v>
      </c>
      <c r="AL360" s="3">
        <v>78.3</v>
      </c>
      <c r="AM360" s="13">
        <v>16</v>
      </c>
      <c r="AN360" s="13">
        <v>175</v>
      </c>
      <c r="AO360" s="74">
        <v>4</v>
      </c>
      <c r="AP360" s="74">
        <v>20.8</v>
      </c>
      <c r="AQ360" s="74">
        <v>50.9</v>
      </c>
      <c r="AR360" s="74">
        <v>59</v>
      </c>
      <c r="AS360" s="74">
        <v>245</v>
      </c>
      <c r="AT360" s="103">
        <v>241</v>
      </c>
      <c r="AU360" s="84">
        <v>106.25</v>
      </c>
      <c r="AV360" s="54">
        <v>62</v>
      </c>
      <c r="AW360" s="54">
        <v>62</v>
      </c>
      <c r="AX360" s="54">
        <v>54</v>
      </c>
      <c r="AY360" s="3" t="s">
        <v>85</v>
      </c>
      <c r="AZ360" s="98" t="str">
        <f>_xlfn.IFNA(VLOOKUP(AY360,ACCESSORIES!F:J,5,FALSE),"N/A")</f>
        <v>N/A</v>
      </c>
      <c r="BA360" s="3" t="s">
        <v>85</v>
      </c>
      <c r="BB360" s="98" t="str">
        <f>_xlfn.IFNA(VLOOKUP(BA360,ACCESSORIES!F:J,5,FALSE),"N/A")</f>
        <v>N/A</v>
      </c>
      <c r="BC360" s="77">
        <v>45.885545502745856</v>
      </c>
      <c r="BD360" s="56">
        <v>23.228346456692901</v>
      </c>
      <c r="BE360" s="56">
        <v>23.228346456692901</v>
      </c>
      <c r="BF360" s="56">
        <v>11.771653543307099</v>
      </c>
      <c r="BG360" s="378">
        <f t="shared" si="39"/>
        <v>0.10408189999999996</v>
      </c>
      <c r="BH360" s="14">
        <v>24</v>
      </c>
      <c r="BI360" s="114" t="s">
        <v>3532</v>
      </c>
      <c r="BJ360" s="50" t="s">
        <v>4050</v>
      </c>
      <c r="BK360" s="29" t="s">
        <v>4066</v>
      </c>
      <c r="BL360" s="29" t="s">
        <v>5483</v>
      </c>
      <c r="BM360" s="29" t="s">
        <v>2847</v>
      </c>
      <c r="BN360" s="29" t="s">
        <v>5507</v>
      </c>
      <c r="BO360" s="81" t="s">
        <v>5518</v>
      </c>
      <c r="BP360" s="81" t="s">
        <v>5497</v>
      </c>
      <c r="BQ360" s="81" t="s">
        <v>4275</v>
      </c>
      <c r="BR360" s="81" t="s">
        <v>4068</v>
      </c>
      <c r="BS360" s="81"/>
      <c r="BT360" s="81"/>
      <c r="BU360" s="313" t="s">
        <v>6589</v>
      </c>
      <c r="BV360" s="377" t="s">
        <v>8467</v>
      </c>
      <c r="BW360" s="313" t="s">
        <v>6591</v>
      </c>
      <c r="BX360" s="377" t="s">
        <v>8468</v>
      </c>
      <c r="BY360" s="93" t="str">
        <f t="shared" si="40"/>
        <v>CLOSEOUT - MR315, 20x9, 0mm Offset, 6x5.5, 106.25mm Centerbore, Gold - Black Lip</v>
      </c>
      <c r="BZ360" s="81" t="s">
        <v>3878</v>
      </c>
      <c r="CA360" s="81" t="s">
        <v>3879</v>
      </c>
      <c r="CB360" s="81" t="str">
        <f t="shared" si="41"/>
        <v>STREET (3XX)</v>
      </c>
    </row>
    <row r="361" spans="1:80" s="38" customFormat="1" ht="15" customHeight="1">
      <c r="A361" s="22">
        <f t="shared" si="35"/>
        <v>359</v>
      </c>
      <c r="B361" s="104" t="s">
        <v>84</v>
      </c>
      <c r="C361" s="104" t="s">
        <v>1072</v>
      </c>
      <c r="D361" s="104" t="s">
        <v>2105</v>
      </c>
      <c r="E361" s="91" t="str">
        <f>CONCATENATE(LEFT(D361,5),VLOOKUP(CONCATENATE(N361,"x",O361),'PART NUMBER GUIDE'!$B$9:$C$49,2,FALSE),VLOOKUP(CONCATENATE(P361, V361), 'PART NUMBER GUIDE'!$Q$6:$R$91, 2, FALSE),VLOOKUP(Y361,'PART NUMBER GUIDE'!$J$8:$K$43,2, FALSE),IF(U361="N/A",IF(ABS(S361)&lt;10,"0"&amp;ABS(S361),ABS(S361)),CONCATENATE(LEFT(U361,1),RIGHT(U361,1))), F361, G361)</f>
        <v>MR31529080518</v>
      </c>
      <c r="F361" s="90"/>
      <c r="G361" s="90"/>
      <c r="H361" s="44" t="s">
        <v>5647</v>
      </c>
      <c r="I361" s="329">
        <v>44517</v>
      </c>
      <c r="J361" s="42" t="s">
        <v>1265</v>
      </c>
      <c r="K361" s="342">
        <v>399</v>
      </c>
      <c r="L361" s="92">
        <f t="shared" si="36"/>
        <v>399</v>
      </c>
      <c r="M361" s="344"/>
      <c r="N361" s="90">
        <v>20</v>
      </c>
      <c r="O361" s="8">
        <v>9</v>
      </c>
      <c r="P361" s="99" t="str">
        <f t="shared" si="37"/>
        <v>8x6.5</v>
      </c>
      <c r="Q361" s="13">
        <v>8</v>
      </c>
      <c r="R361" s="90">
        <v>6.5</v>
      </c>
      <c r="S361" s="90">
        <v>18</v>
      </c>
      <c r="T361" s="16">
        <v>5.7</v>
      </c>
      <c r="U361" s="102" t="s">
        <v>85</v>
      </c>
      <c r="V361" s="42">
        <v>130.81</v>
      </c>
      <c r="W361" s="43">
        <v>40.682636115182746</v>
      </c>
      <c r="X361" s="51">
        <v>3640</v>
      </c>
      <c r="Y361" s="11" t="s">
        <v>2294</v>
      </c>
      <c r="Z361" s="44" t="s">
        <v>2987</v>
      </c>
      <c r="AA361" s="51" t="str">
        <f t="shared" si="38"/>
        <v>20x9, 8x6.5, 18 OS</v>
      </c>
      <c r="AB361" s="11" t="s">
        <v>1638</v>
      </c>
      <c r="AC361" s="89">
        <f>_xlfn.IFNA(VLOOKUP(AB361,ACCESSORIES!F:J,5,FALSE),"N/A")</f>
        <v>33</v>
      </c>
      <c r="AD361" s="14" t="s">
        <v>85</v>
      </c>
      <c r="AE361" s="14" t="s">
        <v>85</v>
      </c>
      <c r="AF361" s="3" t="s">
        <v>3005</v>
      </c>
      <c r="AG361" s="31" t="s">
        <v>2614</v>
      </c>
      <c r="AH361" s="9">
        <f>_xlfn.IFNA(VLOOKUP(AG361,ACCESSORIES!F:J,5,FALSE),"N/A")</f>
        <v>1.1000000000000001</v>
      </c>
      <c r="AI361" s="11" t="s">
        <v>266</v>
      </c>
      <c r="AJ361" s="3" t="s">
        <v>85</v>
      </c>
      <c r="AK361" s="40" t="str">
        <f>_xlfn.IFNA(VLOOKUP(AJ361,ACCESSORIES!F:J,5,FALSE),"N/A")</f>
        <v>N/A</v>
      </c>
      <c r="AL361" s="3" t="s">
        <v>85</v>
      </c>
      <c r="AM361" s="13">
        <v>16</v>
      </c>
      <c r="AN361" s="13">
        <v>200</v>
      </c>
      <c r="AO361" s="74">
        <v>0</v>
      </c>
      <c r="AP361" s="74">
        <v>0</v>
      </c>
      <c r="AQ361" s="74">
        <v>43</v>
      </c>
      <c r="AR361" s="74">
        <v>44.8</v>
      </c>
      <c r="AS361" s="74">
        <v>244</v>
      </c>
      <c r="AT361" s="103">
        <v>239.5</v>
      </c>
      <c r="AU361" s="100">
        <v>123.1</v>
      </c>
      <c r="AV361" s="54">
        <v>92</v>
      </c>
      <c r="AW361" s="54">
        <v>92</v>
      </c>
      <c r="AX361" s="54">
        <v>54</v>
      </c>
      <c r="AY361" s="3" t="s">
        <v>85</v>
      </c>
      <c r="AZ361" s="98" t="str">
        <f>_xlfn.IFNA(VLOOKUP(AY361,ACCESSORIES!F:J,5,FALSE),"N/A")</f>
        <v>N/A</v>
      </c>
      <c r="BA361" s="3" t="s">
        <v>85</v>
      </c>
      <c r="BB361" s="98" t="str">
        <f>_xlfn.IFNA(VLOOKUP(BA361,ACCESSORIES!F:J,5,FALSE),"N/A")</f>
        <v>N/A</v>
      </c>
      <c r="BC361" s="77">
        <v>46.091310280785073</v>
      </c>
      <c r="BD361" s="56">
        <v>23.228346456692901</v>
      </c>
      <c r="BE361" s="56">
        <v>23.228346456692901</v>
      </c>
      <c r="BF361" s="56">
        <v>11.771653543307099</v>
      </c>
      <c r="BG361" s="378">
        <f t="shared" si="39"/>
        <v>0.10408189999999996</v>
      </c>
      <c r="BH361" s="14">
        <v>24</v>
      </c>
      <c r="BI361" s="114" t="s">
        <v>3532</v>
      </c>
      <c r="BJ361" s="50" t="s">
        <v>4050</v>
      </c>
      <c r="BK361" s="29" t="s">
        <v>4066</v>
      </c>
      <c r="BL361" s="29" t="s">
        <v>5483</v>
      </c>
      <c r="BM361" s="29" t="s">
        <v>2847</v>
      </c>
      <c r="BN361" s="29" t="s">
        <v>5507</v>
      </c>
      <c r="BO361" s="81" t="s">
        <v>5518</v>
      </c>
      <c r="BP361" s="81" t="s">
        <v>5497</v>
      </c>
      <c r="BQ361" s="81" t="s">
        <v>4275</v>
      </c>
      <c r="BR361" s="81" t="s">
        <v>4068</v>
      </c>
      <c r="BS361" s="81"/>
      <c r="BT361" s="81"/>
      <c r="BU361" s="313" t="s">
        <v>6586</v>
      </c>
      <c r="BV361" s="377" t="s">
        <v>8124</v>
      </c>
      <c r="BW361" s="313" t="s">
        <v>6587</v>
      </c>
      <c r="BX361" s="377" t="s">
        <v>8125</v>
      </c>
      <c r="BY361" s="93" t="str">
        <f t="shared" si="40"/>
        <v>MR315, 20x9, +18mm Offset, 8x6.5, 130.81mm Centerbore, Matte Black</v>
      </c>
      <c r="BZ361" s="81" t="s">
        <v>3878</v>
      </c>
      <c r="CA361" s="81" t="s">
        <v>3879</v>
      </c>
      <c r="CB361" s="81" t="str">
        <f t="shared" si="41"/>
        <v>STREET (3XX)</v>
      </c>
    </row>
    <row r="362" spans="1:80" s="38" customFormat="1" ht="15" customHeight="1">
      <c r="A362" s="22">
        <f t="shared" si="35"/>
        <v>360</v>
      </c>
      <c r="B362" s="104" t="s">
        <v>84</v>
      </c>
      <c r="C362" s="104" t="s">
        <v>1072</v>
      </c>
      <c r="D362" s="104" t="s">
        <v>2105</v>
      </c>
      <c r="E362" s="91" t="str">
        <f>CONCATENATE(LEFT(D362,5),VLOOKUP(CONCATENATE(N362,"x",O362),'PART NUMBER GUIDE'!$B$9:$C$49,2,FALSE),VLOOKUP(CONCATENATE(P362, V362), 'PART NUMBER GUIDE'!$Q$6:$R$91, 2, FALSE),VLOOKUP(Y362,'PART NUMBER GUIDE'!$J$8:$K$43,2, FALSE),IF(U362="N/A",IF(ABS(S362)&lt;10,"0"&amp;ABS(S362),ABS(S362)),CONCATENATE(LEFT(U362,1),RIGHT(U362,1))), F362, G362)</f>
        <v>MR31529080318</v>
      </c>
      <c r="F362" s="90"/>
      <c r="G362" s="90"/>
      <c r="H362" s="44" t="s">
        <v>5648</v>
      </c>
      <c r="I362" s="329">
        <v>44517</v>
      </c>
      <c r="J362" s="42" t="s">
        <v>1265</v>
      </c>
      <c r="K362" s="342">
        <v>399</v>
      </c>
      <c r="L362" s="92">
        <f t="shared" si="36"/>
        <v>399</v>
      </c>
      <c r="M362" s="344"/>
      <c r="N362" s="90">
        <v>20</v>
      </c>
      <c r="O362" s="8">
        <v>9</v>
      </c>
      <c r="P362" s="99" t="str">
        <f t="shared" si="37"/>
        <v>8x6.5</v>
      </c>
      <c r="Q362" s="13">
        <v>8</v>
      </c>
      <c r="R362" s="90">
        <v>6.5</v>
      </c>
      <c r="S362" s="90">
        <v>18</v>
      </c>
      <c r="T362" s="16">
        <v>5.7</v>
      </c>
      <c r="U362" s="102" t="s">
        <v>85</v>
      </c>
      <c r="V362" s="42">
        <v>130.81</v>
      </c>
      <c r="W362" s="43">
        <v>40.682636115182746</v>
      </c>
      <c r="X362" s="51">
        <v>3640</v>
      </c>
      <c r="Y362" s="47" t="s">
        <v>5454</v>
      </c>
      <c r="Z362" s="44" t="s">
        <v>196</v>
      </c>
      <c r="AA362" s="51" t="str">
        <f t="shared" si="38"/>
        <v>20x9, 8x6.5, 18 OS</v>
      </c>
      <c r="AB362" s="11" t="s">
        <v>1638</v>
      </c>
      <c r="AC362" s="89">
        <f>_xlfn.IFNA(VLOOKUP(AB362,ACCESSORIES!F:J,5,FALSE),"N/A")</f>
        <v>33</v>
      </c>
      <c r="AD362" s="14" t="s">
        <v>85</v>
      </c>
      <c r="AE362" s="14" t="s">
        <v>85</v>
      </c>
      <c r="AF362" s="3" t="s">
        <v>3005</v>
      </c>
      <c r="AG362" s="31" t="s">
        <v>2614</v>
      </c>
      <c r="AH362" s="9">
        <f>_xlfn.IFNA(VLOOKUP(AG362,ACCESSORIES!F:J,5,FALSE),"N/A")</f>
        <v>1.1000000000000001</v>
      </c>
      <c r="AI362" s="11" t="s">
        <v>266</v>
      </c>
      <c r="AJ362" s="3" t="s">
        <v>85</v>
      </c>
      <c r="AK362" s="40" t="str">
        <f>_xlfn.IFNA(VLOOKUP(AJ362,ACCESSORIES!F:J,5,FALSE),"N/A")</f>
        <v>N/A</v>
      </c>
      <c r="AL362" s="3" t="s">
        <v>85</v>
      </c>
      <c r="AM362" s="13">
        <v>16</v>
      </c>
      <c r="AN362" s="13">
        <v>200</v>
      </c>
      <c r="AO362" s="74">
        <v>0</v>
      </c>
      <c r="AP362" s="74">
        <v>0</v>
      </c>
      <c r="AQ362" s="74">
        <v>43</v>
      </c>
      <c r="AR362" s="74">
        <v>44.8</v>
      </c>
      <c r="AS362" s="74">
        <v>244</v>
      </c>
      <c r="AT362" s="103">
        <v>239.5</v>
      </c>
      <c r="AU362" s="100">
        <v>123.1</v>
      </c>
      <c r="AV362" s="54">
        <v>92</v>
      </c>
      <c r="AW362" s="54">
        <v>92</v>
      </c>
      <c r="AX362" s="54">
        <v>54</v>
      </c>
      <c r="AY362" s="3" t="s">
        <v>85</v>
      </c>
      <c r="AZ362" s="98" t="str">
        <f>_xlfn.IFNA(VLOOKUP(AY362,ACCESSORIES!F:J,5,FALSE),"N/A")</f>
        <v>N/A</v>
      </c>
      <c r="BA362" s="3" t="s">
        <v>85</v>
      </c>
      <c r="BB362" s="98" t="str">
        <f>_xlfn.IFNA(VLOOKUP(BA362,ACCESSORIES!F:J,5,FALSE),"N/A")</f>
        <v>N/A</v>
      </c>
      <c r="BC362" s="77">
        <v>46.091310280785073</v>
      </c>
      <c r="BD362" s="56">
        <v>23.228346456692901</v>
      </c>
      <c r="BE362" s="56">
        <v>23.228346456692901</v>
      </c>
      <c r="BF362" s="56">
        <v>11.771653543307099</v>
      </c>
      <c r="BG362" s="378">
        <f t="shared" si="39"/>
        <v>0.10408189999999996</v>
      </c>
      <c r="BH362" s="14">
        <v>24</v>
      </c>
      <c r="BI362" s="114" t="s">
        <v>3532</v>
      </c>
      <c r="BJ362" s="50" t="s">
        <v>4050</v>
      </c>
      <c r="BK362" s="29" t="s">
        <v>4066</v>
      </c>
      <c r="BL362" s="29" t="s">
        <v>5483</v>
      </c>
      <c r="BM362" s="29" t="s">
        <v>2847</v>
      </c>
      <c r="BN362" s="29" t="s">
        <v>5507</v>
      </c>
      <c r="BO362" s="81" t="s">
        <v>5518</v>
      </c>
      <c r="BP362" s="81" t="s">
        <v>5497</v>
      </c>
      <c r="BQ362" s="81" t="s">
        <v>4275</v>
      </c>
      <c r="BR362" s="81" t="s">
        <v>4068</v>
      </c>
      <c r="BS362" s="81"/>
      <c r="BT362" s="81"/>
      <c r="BU362" s="313" t="s">
        <v>6607</v>
      </c>
      <c r="BV362" s="377" t="s">
        <v>8385</v>
      </c>
      <c r="BW362" s="313" t="s">
        <v>6609</v>
      </c>
      <c r="BX362" s="377" t="s">
        <v>8386</v>
      </c>
      <c r="BY362" s="93" t="str">
        <f t="shared" si="40"/>
        <v>MR315, 20x9, +18mm Offset, 8x6.5, 130.81mm Centerbore, Machined - Clear Coat</v>
      </c>
      <c r="BZ362" s="81" t="s">
        <v>3878</v>
      </c>
      <c r="CA362" s="81" t="s">
        <v>3879</v>
      </c>
      <c r="CB362" s="81" t="str">
        <f t="shared" si="41"/>
        <v>STREET (3XX)</v>
      </c>
    </row>
    <row r="363" spans="1:80" s="38" customFormat="1" ht="15" customHeight="1">
      <c r="A363" s="22">
        <f t="shared" si="35"/>
        <v>361</v>
      </c>
      <c r="B363" s="104" t="s">
        <v>84</v>
      </c>
      <c r="C363" s="104" t="s">
        <v>1072</v>
      </c>
      <c r="D363" s="104" t="s">
        <v>2105</v>
      </c>
      <c r="E363" s="91" t="str">
        <f>CONCATENATE(LEFT(D363,5),VLOOKUP(CONCATENATE(N363,"x",O363),'PART NUMBER GUIDE'!$B$9:$C$49,2,FALSE),VLOOKUP(CONCATENATE(P363, V363), 'PART NUMBER GUIDE'!$Q$6:$R$91, 2, FALSE),VLOOKUP(Y363,'PART NUMBER GUIDE'!$J$8:$K$43,2, FALSE),IF(U363="N/A",IF(ABS(S363)&lt;10,"0"&amp;ABS(S363),ABS(S363)),CONCATENATE(LEFT(U363,1),RIGHT(U363,1))), F363, G363)</f>
        <v>MR31529087518</v>
      </c>
      <c r="F363" s="90"/>
      <c r="G363" s="90"/>
      <c r="H363" s="44" t="s">
        <v>5650</v>
      </c>
      <c r="I363" s="329">
        <v>44517</v>
      </c>
      <c r="J363" s="42" t="s">
        <v>1265</v>
      </c>
      <c r="K363" s="342">
        <v>399</v>
      </c>
      <c r="L363" s="92">
        <f t="shared" si="36"/>
        <v>399</v>
      </c>
      <c r="M363" s="344"/>
      <c r="N363" s="90">
        <v>20</v>
      </c>
      <c r="O363" s="8">
        <v>9</v>
      </c>
      <c r="P363" s="99" t="str">
        <f t="shared" si="37"/>
        <v>8x170</v>
      </c>
      <c r="Q363" s="13">
        <v>8</v>
      </c>
      <c r="R363" s="90">
        <v>170</v>
      </c>
      <c r="S363" s="90">
        <v>18</v>
      </c>
      <c r="T363" s="16">
        <v>5.7</v>
      </c>
      <c r="U363" s="102" t="s">
        <v>85</v>
      </c>
      <c r="V363" s="42">
        <v>130.81</v>
      </c>
      <c r="W363" s="43">
        <v>40.682636115182746</v>
      </c>
      <c r="X363" s="51">
        <v>3640</v>
      </c>
      <c r="Y363" s="11" t="s">
        <v>2294</v>
      </c>
      <c r="Z363" s="44" t="s">
        <v>2987</v>
      </c>
      <c r="AA363" s="51" t="str">
        <f t="shared" si="38"/>
        <v>20x9, 8x170, 18 OS</v>
      </c>
      <c r="AB363" s="11" t="s">
        <v>1811</v>
      </c>
      <c r="AC363" s="89">
        <f>_xlfn.IFNA(VLOOKUP(AB363,ACCESSORIES!F:J,5,FALSE),"N/A")</f>
        <v>33</v>
      </c>
      <c r="AD363" s="14" t="s">
        <v>85</v>
      </c>
      <c r="AE363" s="14" t="s">
        <v>85</v>
      </c>
      <c r="AF363" s="3" t="s">
        <v>3005</v>
      </c>
      <c r="AG363" s="31" t="s">
        <v>2614</v>
      </c>
      <c r="AH363" s="9">
        <f>_xlfn.IFNA(VLOOKUP(AG363,ACCESSORIES!F:J,5,FALSE),"N/A")</f>
        <v>1.1000000000000001</v>
      </c>
      <c r="AI363" s="11" t="s">
        <v>266</v>
      </c>
      <c r="AJ363" s="3" t="s">
        <v>85</v>
      </c>
      <c r="AK363" s="40" t="str">
        <f>_xlfn.IFNA(VLOOKUP(AJ363,ACCESSORIES!F:J,5,FALSE),"N/A")</f>
        <v>N/A</v>
      </c>
      <c r="AL363" s="3" t="s">
        <v>85</v>
      </c>
      <c r="AM363" s="13">
        <v>16</v>
      </c>
      <c r="AN363" s="13">
        <v>200</v>
      </c>
      <c r="AO363" s="74">
        <v>0</v>
      </c>
      <c r="AP363" s="74">
        <v>0</v>
      </c>
      <c r="AQ363" s="74">
        <v>43</v>
      </c>
      <c r="AR363" s="74">
        <v>44.8</v>
      </c>
      <c r="AS363" s="74">
        <v>244</v>
      </c>
      <c r="AT363" s="103">
        <v>239.5</v>
      </c>
      <c r="AU363" s="84">
        <v>128</v>
      </c>
      <c r="AV363" s="54">
        <v>103.9</v>
      </c>
      <c r="AW363" s="54">
        <v>107</v>
      </c>
      <c r="AX363" s="54">
        <v>54</v>
      </c>
      <c r="AY363" s="3" t="s">
        <v>85</v>
      </c>
      <c r="AZ363" s="98" t="str">
        <f>_xlfn.IFNA(VLOOKUP(AY363,ACCESSORIES!F:J,5,FALSE),"N/A")</f>
        <v>N/A</v>
      </c>
      <c r="BA363" s="3" t="s">
        <v>85</v>
      </c>
      <c r="BB363" s="98" t="str">
        <f>_xlfn.IFNA(VLOOKUP(BA363,ACCESSORIES!F:J,5,FALSE),"N/A")</f>
        <v>N/A</v>
      </c>
      <c r="BC363" s="77">
        <v>46.091310280785073</v>
      </c>
      <c r="BD363" s="56">
        <v>23.228346456692901</v>
      </c>
      <c r="BE363" s="56">
        <v>23.228346456692901</v>
      </c>
      <c r="BF363" s="56">
        <v>11.771653543307099</v>
      </c>
      <c r="BG363" s="378">
        <f t="shared" si="39"/>
        <v>0.10408189999999996</v>
      </c>
      <c r="BH363" s="14">
        <v>24</v>
      </c>
      <c r="BI363" s="114" t="s">
        <v>3532</v>
      </c>
      <c r="BJ363" s="50" t="s">
        <v>4050</v>
      </c>
      <c r="BK363" s="29" t="s">
        <v>4066</v>
      </c>
      <c r="BL363" s="29" t="s">
        <v>5483</v>
      </c>
      <c r="BM363" s="29" t="s">
        <v>2847</v>
      </c>
      <c r="BN363" s="29" t="s">
        <v>5507</v>
      </c>
      <c r="BO363" s="81" t="s">
        <v>5518</v>
      </c>
      <c r="BP363" s="81" t="s">
        <v>5497</v>
      </c>
      <c r="BQ363" s="81" t="s">
        <v>4275</v>
      </c>
      <c r="BR363" s="81" t="s">
        <v>4068</v>
      </c>
      <c r="BS363" s="81"/>
      <c r="BT363" s="81"/>
      <c r="BU363" s="313" t="s">
        <v>6586</v>
      </c>
      <c r="BV363" s="377" t="s">
        <v>8124</v>
      </c>
      <c r="BW363" s="313" t="s">
        <v>6587</v>
      </c>
      <c r="BX363" s="377" t="s">
        <v>8125</v>
      </c>
      <c r="BY363" s="93" t="str">
        <f t="shared" si="40"/>
        <v>MR315, 20x9, +18mm Offset, 8x170, 130.81mm Centerbore, Matte Black</v>
      </c>
      <c r="BZ363" s="81" t="s">
        <v>3878</v>
      </c>
      <c r="CA363" s="81" t="s">
        <v>3879</v>
      </c>
      <c r="CB363" s="81" t="str">
        <f t="shared" si="41"/>
        <v>STREET (3XX)</v>
      </c>
    </row>
    <row r="364" spans="1:80" s="38" customFormat="1" ht="15" customHeight="1">
      <c r="A364" s="22">
        <f t="shared" si="35"/>
        <v>362</v>
      </c>
      <c r="B364" s="104" t="s">
        <v>84</v>
      </c>
      <c r="C364" s="104" t="s">
        <v>1072</v>
      </c>
      <c r="D364" s="104" t="s">
        <v>2105</v>
      </c>
      <c r="E364" s="91" t="str">
        <f>CONCATENATE(LEFT(D364,5),VLOOKUP(CONCATENATE(N364,"x",O364),'PART NUMBER GUIDE'!$B$9:$C$49,2,FALSE),VLOOKUP(CONCATENATE(P364, V364), 'PART NUMBER GUIDE'!$Q$6:$R$91, 2, FALSE),VLOOKUP(Y364,'PART NUMBER GUIDE'!$J$8:$K$43,2, FALSE),IF(U364="N/A",IF(ABS(S364)&lt;10,"0"&amp;ABS(S364),ABS(S364)),CONCATENATE(LEFT(U364,1),RIGHT(U364,1))), F364, G364)</f>
        <v>MR31529087318</v>
      </c>
      <c r="F364" s="90"/>
      <c r="G364" s="90"/>
      <c r="H364" s="44" t="s">
        <v>5651</v>
      </c>
      <c r="I364" s="329">
        <v>44517</v>
      </c>
      <c r="J364" s="42" t="s">
        <v>1265</v>
      </c>
      <c r="K364" s="342">
        <v>399</v>
      </c>
      <c r="L364" s="92">
        <f t="shared" si="36"/>
        <v>399</v>
      </c>
      <c r="M364" s="344"/>
      <c r="N364" s="90">
        <v>20</v>
      </c>
      <c r="O364" s="8">
        <v>9</v>
      </c>
      <c r="P364" s="99" t="str">
        <f t="shared" si="37"/>
        <v>8x170</v>
      </c>
      <c r="Q364" s="13">
        <v>8</v>
      </c>
      <c r="R364" s="90">
        <v>170</v>
      </c>
      <c r="S364" s="90">
        <v>18</v>
      </c>
      <c r="T364" s="16">
        <v>5.7</v>
      </c>
      <c r="U364" s="102" t="s">
        <v>85</v>
      </c>
      <c r="V364" s="42">
        <v>130.81</v>
      </c>
      <c r="W364" s="43">
        <v>40.682636115182746</v>
      </c>
      <c r="X364" s="51">
        <v>3640</v>
      </c>
      <c r="Y364" s="47" t="s">
        <v>5454</v>
      </c>
      <c r="Z364" s="44" t="s">
        <v>196</v>
      </c>
      <c r="AA364" s="51" t="str">
        <f t="shared" si="38"/>
        <v>20x9, 8x170, 18 OS</v>
      </c>
      <c r="AB364" s="11" t="s">
        <v>1811</v>
      </c>
      <c r="AC364" s="89">
        <f>_xlfn.IFNA(VLOOKUP(AB364,ACCESSORIES!F:J,5,FALSE),"N/A")</f>
        <v>33</v>
      </c>
      <c r="AD364" s="14" t="s">
        <v>85</v>
      </c>
      <c r="AE364" s="14" t="s">
        <v>85</v>
      </c>
      <c r="AF364" s="3" t="s">
        <v>3005</v>
      </c>
      <c r="AG364" s="31" t="s">
        <v>2614</v>
      </c>
      <c r="AH364" s="9">
        <f>_xlfn.IFNA(VLOOKUP(AG364,ACCESSORIES!F:J,5,FALSE),"N/A")</f>
        <v>1.1000000000000001</v>
      </c>
      <c r="AI364" s="11" t="s">
        <v>266</v>
      </c>
      <c r="AJ364" s="3" t="s">
        <v>85</v>
      </c>
      <c r="AK364" s="40" t="str">
        <f>_xlfn.IFNA(VLOOKUP(AJ364,ACCESSORIES!F:J,5,FALSE),"N/A")</f>
        <v>N/A</v>
      </c>
      <c r="AL364" s="3" t="s">
        <v>85</v>
      </c>
      <c r="AM364" s="13">
        <v>16</v>
      </c>
      <c r="AN364" s="13">
        <v>200</v>
      </c>
      <c r="AO364" s="74">
        <v>0</v>
      </c>
      <c r="AP364" s="74">
        <v>0</v>
      </c>
      <c r="AQ364" s="74">
        <v>43</v>
      </c>
      <c r="AR364" s="74">
        <v>44.8</v>
      </c>
      <c r="AS364" s="74">
        <v>244</v>
      </c>
      <c r="AT364" s="103">
        <v>239.5</v>
      </c>
      <c r="AU364" s="84">
        <v>128</v>
      </c>
      <c r="AV364" s="54">
        <v>103.9</v>
      </c>
      <c r="AW364" s="54">
        <v>107</v>
      </c>
      <c r="AX364" s="54">
        <v>54</v>
      </c>
      <c r="AY364" s="3" t="s">
        <v>85</v>
      </c>
      <c r="AZ364" s="98" t="str">
        <f>_xlfn.IFNA(VLOOKUP(AY364,ACCESSORIES!F:J,5,FALSE),"N/A")</f>
        <v>N/A</v>
      </c>
      <c r="BA364" s="3" t="s">
        <v>85</v>
      </c>
      <c r="BB364" s="98" t="str">
        <f>_xlfn.IFNA(VLOOKUP(BA364,ACCESSORIES!F:J,5,FALSE),"N/A")</f>
        <v>N/A</v>
      </c>
      <c r="BC364" s="77">
        <v>46.091310280785073</v>
      </c>
      <c r="BD364" s="56">
        <v>23.228346456692901</v>
      </c>
      <c r="BE364" s="56">
        <v>23.228346456692901</v>
      </c>
      <c r="BF364" s="56">
        <v>11.771653543307099</v>
      </c>
      <c r="BG364" s="378">
        <f t="shared" si="39"/>
        <v>0.10408189999999996</v>
      </c>
      <c r="BH364" s="14">
        <v>24</v>
      </c>
      <c r="BI364" s="114" t="s">
        <v>3532</v>
      </c>
      <c r="BJ364" s="50" t="s">
        <v>4050</v>
      </c>
      <c r="BK364" s="29" t="s">
        <v>4066</v>
      </c>
      <c r="BL364" s="29" t="s">
        <v>5483</v>
      </c>
      <c r="BM364" s="29" t="s">
        <v>2847</v>
      </c>
      <c r="BN364" s="29" t="s">
        <v>5507</v>
      </c>
      <c r="BO364" s="81" t="s">
        <v>5518</v>
      </c>
      <c r="BP364" s="81" t="s">
        <v>5497</v>
      </c>
      <c r="BQ364" s="81" t="s">
        <v>4275</v>
      </c>
      <c r="BR364" s="81" t="s">
        <v>4068</v>
      </c>
      <c r="BS364" s="81"/>
      <c r="BT364" s="81"/>
      <c r="BU364" s="313" t="s">
        <v>6607</v>
      </c>
      <c r="BV364" s="377" t="s">
        <v>8385</v>
      </c>
      <c r="BW364" s="313" t="s">
        <v>6609</v>
      </c>
      <c r="BX364" s="377" t="s">
        <v>8386</v>
      </c>
      <c r="BY364" s="93" t="str">
        <f t="shared" si="40"/>
        <v>MR315, 20x9, +18mm Offset, 8x170, 130.81mm Centerbore, Machined - Clear Coat</v>
      </c>
      <c r="BZ364" s="81" t="s">
        <v>3878</v>
      </c>
      <c r="CA364" s="81" t="s">
        <v>3879</v>
      </c>
      <c r="CB364" s="81" t="str">
        <f t="shared" si="41"/>
        <v>STREET (3XX)</v>
      </c>
    </row>
    <row r="365" spans="1:80" s="38" customFormat="1" ht="15" customHeight="1">
      <c r="A365" s="22">
        <f t="shared" si="35"/>
        <v>363</v>
      </c>
      <c r="B365" s="104" t="s">
        <v>84</v>
      </c>
      <c r="C365" s="104" t="s">
        <v>1072</v>
      </c>
      <c r="D365" s="104" t="s">
        <v>2105</v>
      </c>
      <c r="E365" s="91" t="str">
        <f>CONCATENATE(LEFT(D365,5),VLOOKUP(CONCATENATE(N365,"x",O365),'PART NUMBER GUIDE'!$B$9:$C$49,2,FALSE),VLOOKUP(CONCATENATE(P365, V365), 'PART NUMBER GUIDE'!$Q$6:$R$91, 2, FALSE),VLOOKUP(Y365,'PART NUMBER GUIDE'!$J$8:$K$43,2, FALSE),IF(U365="N/A",IF(ABS(S365)&lt;10,"0"&amp;ABS(S365),ABS(S365)),CONCATENATE(LEFT(U365,1),RIGHT(U365,1))), F365, G365)</f>
        <v>MR31529088518</v>
      </c>
      <c r="F365" s="90"/>
      <c r="G365" s="90"/>
      <c r="H365" s="44" t="s">
        <v>5653</v>
      </c>
      <c r="I365" s="329">
        <v>44517</v>
      </c>
      <c r="J365" s="42" t="s">
        <v>1265</v>
      </c>
      <c r="K365" s="342">
        <v>399</v>
      </c>
      <c r="L365" s="92">
        <f t="shared" si="36"/>
        <v>399</v>
      </c>
      <c r="M365" s="344"/>
      <c r="N365" s="90">
        <v>20</v>
      </c>
      <c r="O365" s="8">
        <v>9</v>
      </c>
      <c r="P365" s="99" t="str">
        <f t="shared" si="37"/>
        <v>8x180</v>
      </c>
      <c r="Q365" s="13">
        <v>8</v>
      </c>
      <c r="R365" s="90">
        <v>180</v>
      </c>
      <c r="S365" s="90">
        <v>18</v>
      </c>
      <c r="T365" s="16">
        <v>5.7</v>
      </c>
      <c r="U365" s="102" t="s">
        <v>85</v>
      </c>
      <c r="V365" s="42">
        <v>130.81</v>
      </c>
      <c r="W365" s="43">
        <v>40.682636115182746</v>
      </c>
      <c r="X365" s="51">
        <v>3640</v>
      </c>
      <c r="Y365" s="11" t="s">
        <v>2294</v>
      </c>
      <c r="Z365" s="44" t="s">
        <v>2987</v>
      </c>
      <c r="AA365" s="51" t="str">
        <f t="shared" si="38"/>
        <v>20x9, 8x180, 18 OS</v>
      </c>
      <c r="AB365" s="11" t="s">
        <v>1638</v>
      </c>
      <c r="AC365" s="89">
        <f>_xlfn.IFNA(VLOOKUP(AB365,ACCESSORIES!F:J,5,FALSE),"N/A")</f>
        <v>33</v>
      </c>
      <c r="AD365" s="14" t="s">
        <v>85</v>
      </c>
      <c r="AE365" s="14" t="s">
        <v>85</v>
      </c>
      <c r="AF365" s="3" t="s">
        <v>3005</v>
      </c>
      <c r="AG365" s="31" t="s">
        <v>2614</v>
      </c>
      <c r="AH365" s="9">
        <f>_xlfn.IFNA(VLOOKUP(AG365,ACCESSORIES!F:J,5,FALSE),"N/A")</f>
        <v>1.1000000000000001</v>
      </c>
      <c r="AI365" s="11" t="s">
        <v>266</v>
      </c>
      <c r="AJ365" s="3" t="s">
        <v>85</v>
      </c>
      <c r="AK365" s="40" t="str">
        <f>_xlfn.IFNA(VLOOKUP(AJ365,ACCESSORIES!F:J,5,FALSE),"N/A")</f>
        <v>N/A</v>
      </c>
      <c r="AL365" s="3" t="s">
        <v>85</v>
      </c>
      <c r="AM365" s="13">
        <v>16</v>
      </c>
      <c r="AN365" s="13">
        <v>210</v>
      </c>
      <c r="AO365" s="74">
        <v>0</v>
      </c>
      <c r="AP365" s="74">
        <v>0</v>
      </c>
      <c r="AQ365" s="74">
        <v>38.299999999999997</v>
      </c>
      <c r="AR365" s="74">
        <v>44.8</v>
      </c>
      <c r="AS365" s="74">
        <v>244</v>
      </c>
      <c r="AT365" s="103">
        <v>239.5</v>
      </c>
      <c r="AU365" s="100">
        <v>123.1</v>
      </c>
      <c r="AV365" s="54">
        <v>92</v>
      </c>
      <c r="AW365" s="54">
        <v>92</v>
      </c>
      <c r="AX365" s="54">
        <v>54</v>
      </c>
      <c r="AY365" s="3" t="s">
        <v>85</v>
      </c>
      <c r="AZ365" s="98" t="str">
        <f>_xlfn.IFNA(VLOOKUP(AY365,ACCESSORIES!F:J,5,FALSE),"N/A")</f>
        <v>N/A</v>
      </c>
      <c r="BA365" s="3" t="s">
        <v>85</v>
      </c>
      <c r="BB365" s="98" t="str">
        <f>_xlfn.IFNA(VLOOKUP(BA365,ACCESSORIES!F:J,5,FALSE),"N/A")</f>
        <v>N/A</v>
      </c>
      <c r="BC365" s="77">
        <v>46.091310280785073</v>
      </c>
      <c r="BD365" s="56">
        <v>23.228346456692901</v>
      </c>
      <c r="BE365" s="56">
        <v>23.228346456692901</v>
      </c>
      <c r="BF365" s="56">
        <v>11.771653543307099</v>
      </c>
      <c r="BG365" s="378">
        <f t="shared" si="39"/>
        <v>0.10408189999999996</v>
      </c>
      <c r="BH365" s="14">
        <v>24</v>
      </c>
      <c r="BI365" s="114" t="s">
        <v>3532</v>
      </c>
      <c r="BJ365" s="50" t="s">
        <v>4050</v>
      </c>
      <c r="BK365" s="29" t="s">
        <v>4066</v>
      </c>
      <c r="BL365" s="29" t="s">
        <v>5483</v>
      </c>
      <c r="BM365" s="29" t="s">
        <v>2847</v>
      </c>
      <c r="BN365" s="29" t="s">
        <v>5507</v>
      </c>
      <c r="BO365" s="81" t="s">
        <v>5518</v>
      </c>
      <c r="BP365" s="81" t="s">
        <v>5497</v>
      </c>
      <c r="BQ365" s="81" t="s">
        <v>4275</v>
      </c>
      <c r="BR365" s="81" t="s">
        <v>4068</v>
      </c>
      <c r="BS365" s="81"/>
      <c r="BT365" s="81"/>
      <c r="BU365" s="313" t="s">
        <v>6586</v>
      </c>
      <c r="BV365" s="377" t="s">
        <v>8124</v>
      </c>
      <c r="BW365" s="313" t="s">
        <v>6587</v>
      </c>
      <c r="BX365" s="377" t="s">
        <v>8125</v>
      </c>
      <c r="BY365" s="93" t="str">
        <f t="shared" si="40"/>
        <v>MR315, 20x9, +18mm Offset, 8x180, 130.81mm Centerbore, Matte Black</v>
      </c>
      <c r="BZ365" s="81" t="s">
        <v>3878</v>
      </c>
      <c r="CA365" s="81" t="s">
        <v>3879</v>
      </c>
      <c r="CB365" s="81" t="str">
        <f t="shared" si="41"/>
        <v>STREET (3XX)</v>
      </c>
    </row>
    <row r="366" spans="1:80" s="38" customFormat="1" ht="15" customHeight="1">
      <c r="A366" s="22">
        <f t="shared" si="35"/>
        <v>364</v>
      </c>
      <c r="B366" s="104" t="s">
        <v>84</v>
      </c>
      <c r="C366" s="104" t="s">
        <v>1072</v>
      </c>
      <c r="D366" s="104" t="s">
        <v>2105</v>
      </c>
      <c r="E366" s="91" t="str">
        <f>CONCATENATE(LEFT(D366,5),VLOOKUP(CONCATENATE(N366,"x",O366),'PART NUMBER GUIDE'!$B$9:$C$49,2,FALSE),VLOOKUP(CONCATENATE(P366, V366), 'PART NUMBER GUIDE'!$Q$6:$R$91, 2, FALSE),VLOOKUP(Y366,'PART NUMBER GUIDE'!$J$8:$K$43,2, FALSE),IF(U366="N/A",IF(ABS(S366)&lt;10,"0"&amp;ABS(S366),ABS(S366)),CONCATENATE(LEFT(U366,1),RIGHT(U366,1))), F366, G366)</f>
        <v>MR31529088318</v>
      </c>
      <c r="F366" s="90"/>
      <c r="G366" s="90"/>
      <c r="H366" s="44" t="s">
        <v>5654</v>
      </c>
      <c r="I366" s="329">
        <v>44517</v>
      </c>
      <c r="J366" s="42" t="s">
        <v>1265</v>
      </c>
      <c r="K366" s="342">
        <v>399</v>
      </c>
      <c r="L366" s="92">
        <f t="shared" si="36"/>
        <v>399</v>
      </c>
      <c r="M366" s="344"/>
      <c r="N366" s="90">
        <v>20</v>
      </c>
      <c r="O366" s="8">
        <v>9</v>
      </c>
      <c r="P366" s="99" t="str">
        <f t="shared" si="37"/>
        <v>8x180</v>
      </c>
      <c r="Q366" s="13">
        <v>8</v>
      </c>
      <c r="R366" s="90">
        <v>180</v>
      </c>
      <c r="S366" s="90">
        <v>18</v>
      </c>
      <c r="T366" s="16">
        <v>5.7</v>
      </c>
      <c r="U366" s="102" t="s">
        <v>85</v>
      </c>
      <c r="V366" s="42">
        <v>130.81</v>
      </c>
      <c r="W366" s="43">
        <v>39.977156876191131</v>
      </c>
      <c r="X366" s="51">
        <v>3640</v>
      </c>
      <c r="Y366" s="47" t="s">
        <v>5454</v>
      </c>
      <c r="Z366" s="44" t="s">
        <v>196</v>
      </c>
      <c r="AA366" s="51" t="str">
        <f t="shared" si="38"/>
        <v>20x9, 8x180, 18 OS</v>
      </c>
      <c r="AB366" s="11" t="s">
        <v>1638</v>
      </c>
      <c r="AC366" s="89">
        <f>_xlfn.IFNA(VLOOKUP(AB366,ACCESSORIES!F:J,5,FALSE),"N/A")</f>
        <v>33</v>
      </c>
      <c r="AD366" s="14" t="s">
        <v>85</v>
      </c>
      <c r="AE366" s="14" t="s">
        <v>85</v>
      </c>
      <c r="AF366" s="3" t="s">
        <v>3005</v>
      </c>
      <c r="AG366" s="31" t="s">
        <v>2614</v>
      </c>
      <c r="AH366" s="9">
        <f>_xlfn.IFNA(VLOOKUP(AG366,ACCESSORIES!F:J,5,FALSE),"N/A")</f>
        <v>1.1000000000000001</v>
      </c>
      <c r="AI366" s="11" t="s">
        <v>266</v>
      </c>
      <c r="AJ366" s="3" t="s">
        <v>85</v>
      </c>
      <c r="AK366" s="40" t="str">
        <f>_xlfn.IFNA(VLOOKUP(AJ366,ACCESSORIES!F:J,5,FALSE),"N/A")</f>
        <v>N/A</v>
      </c>
      <c r="AL366" s="3" t="s">
        <v>85</v>
      </c>
      <c r="AM366" s="13">
        <v>16</v>
      </c>
      <c r="AN366" s="13">
        <v>210</v>
      </c>
      <c r="AO366" s="74">
        <v>0</v>
      </c>
      <c r="AP366" s="74">
        <v>0</v>
      </c>
      <c r="AQ366" s="74">
        <v>38.299999999999997</v>
      </c>
      <c r="AR366" s="74">
        <v>44.8</v>
      </c>
      <c r="AS366" s="74">
        <v>244</v>
      </c>
      <c r="AT366" s="103">
        <v>239.5</v>
      </c>
      <c r="AU366" s="100">
        <v>123.1</v>
      </c>
      <c r="AV366" s="54">
        <v>92</v>
      </c>
      <c r="AW366" s="54">
        <v>92</v>
      </c>
      <c r="AX366" s="54">
        <v>54</v>
      </c>
      <c r="AY366" s="3" t="s">
        <v>85</v>
      </c>
      <c r="AZ366" s="98" t="str">
        <f>_xlfn.IFNA(VLOOKUP(AY366,ACCESSORIES!F:J,5,FALSE),"N/A")</f>
        <v>N/A</v>
      </c>
      <c r="BA366" s="3" t="s">
        <v>85</v>
      </c>
      <c r="BB366" s="98" t="str">
        <f>_xlfn.IFNA(VLOOKUP(BA366,ACCESSORIES!F:J,5,FALSE),"N/A")</f>
        <v>N/A</v>
      </c>
      <c r="BC366" s="77">
        <v>45.297646136919504</v>
      </c>
      <c r="BD366" s="56">
        <v>23.228346456692901</v>
      </c>
      <c r="BE366" s="56">
        <v>23.228346456692901</v>
      </c>
      <c r="BF366" s="56">
        <v>11.771653543307099</v>
      </c>
      <c r="BG366" s="378">
        <f t="shared" si="39"/>
        <v>0.10408189999999996</v>
      </c>
      <c r="BH366" s="14">
        <v>24</v>
      </c>
      <c r="BI366" s="114" t="s">
        <v>3532</v>
      </c>
      <c r="BJ366" s="50" t="s">
        <v>4050</v>
      </c>
      <c r="BK366" s="29" t="s">
        <v>4066</v>
      </c>
      <c r="BL366" s="29" t="s">
        <v>5483</v>
      </c>
      <c r="BM366" s="29" t="s">
        <v>2847</v>
      </c>
      <c r="BN366" s="29" t="s">
        <v>5507</v>
      </c>
      <c r="BO366" s="81" t="s">
        <v>5518</v>
      </c>
      <c r="BP366" s="81" t="s">
        <v>5497</v>
      </c>
      <c r="BQ366" s="81" t="s">
        <v>4275</v>
      </c>
      <c r="BR366" s="81" t="s">
        <v>4068</v>
      </c>
      <c r="BS366" s="81"/>
      <c r="BT366" s="81"/>
      <c r="BU366" s="313" t="s">
        <v>6607</v>
      </c>
      <c r="BV366" s="377" t="s">
        <v>8385</v>
      </c>
      <c r="BW366" s="313" t="s">
        <v>6609</v>
      </c>
      <c r="BX366" s="377" t="s">
        <v>8386</v>
      </c>
      <c r="BY366" s="93" t="str">
        <f t="shared" si="40"/>
        <v>MR315, 20x9, +18mm Offset, 8x180, 130.81mm Centerbore, Machined - Clear Coat</v>
      </c>
      <c r="BZ366" s="81" t="s">
        <v>3878</v>
      </c>
      <c r="CA366" s="81" t="s">
        <v>3879</v>
      </c>
      <c r="CB366" s="81" t="str">
        <f t="shared" si="41"/>
        <v>STREET (3XX)</v>
      </c>
    </row>
    <row r="367" spans="1:80" s="38" customFormat="1" ht="15" customHeight="1">
      <c r="A367" s="22">
        <f t="shared" si="35"/>
        <v>365</v>
      </c>
      <c r="B367" s="104" t="s">
        <v>84</v>
      </c>
      <c r="C367" s="104" t="s">
        <v>1072</v>
      </c>
      <c r="D367" s="104" t="s">
        <v>2105</v>
      </c>
      <c r="E367" s="91" t="str">
        <f>CONCATENATE(LEFT(D367,5),VLOOKUP(CONCATENATE(N367,"x",O367),'PART NUMBER GUIDE'!$B$9:$C$49,2,FALSE),VLOOKUP(CONCATENATE(P367, V367), 'PART NUMBER GUIDE'!$Q$6:$R$91, 2, FALSE),VLOOKUP(Y367,'PART NUMBER GUIDE'!$J$8:$K$43,2, FALSE),IF(U367="N/A",IF(ABS(S367)&lt;10,"0"&amp;ABS(S367),ABS(S367)),CONCATENATE(LEFT(U367,1),RIGHT(U367,1))), F367, G367)</f>
        <v>MR31521050118N</v>
      </c>
      <c r="F367" s="90" t="s">
        <v>2224</v>
      </c>
      <c r="G367" s="90"/>
      <c r="H367" s="44" t="s">
        <v>5658</v>
      </c>
      <c r="I367" s="329">
        <v>44517</v>
      </c>
      <c r="J367" s="85" t="s">
        <v>3872</v>
      </c>
      <c r="K367" s="342">
        <v>439</v>
      </c>
      <c r="L367" s="92" t="str">
        <f t="shared" si="36"/>
        <v/>
      </c>
      <c r="M367" s="344"/>
      <c r="N367" s="90">
        <v>20</v>
      </c>
      <c r="O367" s="73">
        <v>10</v>
      </c>
      <c r="P367" s="99" t="str">
        <f t="shared" si="37"/>
        <v>5x5</v>
      </c>
      <c r="Q367" s="13">
        <v>5</v>
      </c>
      <c r="R367" s="90">
        <v>5</v>
      </c>
      <c r="S367" s="90">
        <v>-18</v>
      </c>
      <c r="T367" s="42">
        <v>4.76</v>
      </c>
      <c r="U367" s="102" t="s">
        <v>85</v>
      </c>
      <c r="V367" s="42">
        <v>71.5</v>
      </c>
      <c r="W367" s="43">
        <v>42.14</v>
      </c>
      <c r="X367" s="51">
        <v>2650</v>
      </c>
      <c r="Y367" s="78" t="s">
        <v>5468</v>
      </c>
      <c r="Z367" s="11" t="s">
        <v>2989</v>
      </c>
      <c r="AA367" s="51" t="str">
        <f t="shared" si="38"/>
        <v>20x10, 5x5, -18 OS</v>
      </c>
      <c r="AB367" s="11" t="s">
        <v>2178</v>
      </c>
      <c r="AC367" s="89">
        <f>_xlfn.IFNA(VLOOKUP(AB367,ACCESSORIES!F:J,5,FALSE),"N/A")</f>
        <v>33</v>
      </c>
      <c r="AD367" s="80" t="s">
        <v>85</v>
      </c>
      <c r="AE367" s="86" t="s">
        <v>1886</v>
      </c>
      <c r="AF367" s="14" t="s">
        <v>85</v>
      </c>
      <c r="AG367" s="31" t="s">
        <v>2614</v>
      </c>
      <c r="AH367" s="9">
        <f>_xlfn.IFNA(VLOOKUP(AG367,ACCESSORIES!F:J,5,FALSE),"N/A")</f>
        <v>1.1000000000000001</v>
      </c>
      <c r="AI367" s="11" t="s">
        <v>266</v>
      </c>
      <c r="AJ367" s="3" t="s">
        <v>85</v>
      </c>
      <c r="AK367" s="40" t="str">
        <f>_xlfn.IFNA(VLOOKUP(AJ367,ACCESSORIES!F:J,5,FALSE),"N/A")</f>
        <v>N/A</v>
      </c>
      <c r="AL367" s="3" t="s">
        <v>85</v>
      </c>
      <c r="AM367" s="13">
        <v>16</v>
      </c>
      <c r="AN367" s="13">
        <v>160</v>
      </c>
      <c r="AO367" s="74">
        <v>11.8</v>
      </c>
      <c r="AP367" s="74">
        <v>23.6</v>
      </c>
      <c r="AQ367" s="74">
        <v>45.9</v>
      </c>
      <c r="AR367" s="74">
        <v>50.8</v>
      </c>
      <c r="AS367" s="74">
        <v>247</v>
      </c>
      <c r="AT367" s="103">
        <v>244</v>
      </c>
      <c r="AU367" s="84">
        <v>71.5</v>
      </c>
      <c r="AV367" s="54">
        <v>37</v>
      </c>
      <c r="AW367" s="54">
        <v>37</v>
      </c>
      <c r="AX367" s="54">
        <v>83</v>
      </c>
      <c r="AY367" s="3" t="s">
        <v>85</v>
      </c>
      <c r="AZ367" s="98" t="str">
        <f>_xlfn.IFNA(VLOOKUP(AY367,ACCESSORIES!F:J,5,FALSE),"N/A")</f>
        <v>N/A</v>
      </c>
      <c r="BA367" s="3" t="s">
        <v>85</v>
      </c>
      <c r="BB367" s="98" t="str">
        <f>_xlfn.IFNA(VLOOKUP(BA367,ACCESSORIES!F:J,5,FALSE),"N/A")</f>
        <v>N/A</v>
      </c>
      <c r="BC367" s="77">
        <v>49.1</v>
      </c>
      <c r="BD367" s="56">
        <v>23.228346456692901</v>
      </c>
      <c r="BE367" s="56">
        <v>23.228346456692901</v>
      </c>
      <c r="BF367" s="56">
        <v>12.9133858267717</v>
      </c>
      <c r="BG367" s="378">
        <f t="shared" si="39"/>
        <v>0.11417680000000027</v>
      </c>
      <c r="BH367" s="80">
        <v>20</v>
      </c>
      <c r="BI367" s="114" t="s">
        <v>3532</v>
      </c>
      <c r="BJ367" s="50" t="s">
        <v>4050</v>
      </c>
      <c r="BK367" s="29" t="s">
        <v>4066</v>
      </c>
      <c r="BL367" s="29" t="s">
        <v>5483</v>
      </c>
      <c r="BM367" s="29" t="s">
        <v>2847</v>
      </c>
      <c r="BN367" s="29" t="s">
        <v>5507</v>
      </c>
      <c r="BO367" s="81" t="s">
        <v>5518</v>
      </c>
      <c r="BP367" s="81" t="s">
        <v>5497</v>
      </c>
      <c r="BQ367" s="81" t="s">
        <v>4275</v>
      </c>
      <c r="BR367" s="81" t="s">
        <v>4068</v>
      </c>
      <c r="BS367" s="81"/>
      <c r="BT367" s="81"/>
      <c r="BU367" s="313" t="s">
        <v>6593</v>
      </c>
      <c r="BV367" s="377" t="s">
        <v>8337</v>
      </c>
      <c r="BW367" s="313" t="s">
        <v>6596</v>
      </c>
      <c r="BX367" s="377" t="s">
        <v>8338</v>
      </c>
      <c r="BY367" s="93" t="str">
        <f t="shared" si="40"/>
        <v>CLOSEOUT - MR315, 20x10, -18mm Offset, 5x5, 71.5mm Centerbore, Gold - Black Lip</v>
      </c>
      <c r="BZ367" s="81" t="s">
        <v>3878</v>
      </c>
      <c r="CA367" s="81" t="s">
        <v>3879</v>
      </c>
      <c r="CB367" s="81" t="str">
        <f t="shared" si="41"/>
        <v>STREET (3XX)</v>
      </c>
    </row>
    <row r="368" spans="1:80" s="38" customFormat="1" ht="15" customHeight="1">
      <c r="A368" s="22">
        <f t="shared" si="35"/>
        <v>366</v>
      </c>
      <c r="B368" s="104" t="s">
        <v>84</v>
      </c>
      <c r="C368" s="104" t="s">
        <v>1072</v>
      </c>
      <c r="D368" s="104" t="s">
        <v>2105</v>
      </c>
      <c r="E368" s="91" t="str">
        <f>CONCATENATE(LEFT(D368,5),VLOOKUP(CONCATENATE(N368,"x",O368),'PART NUMBER GUIDE'!$B$9:$C$49,2,FALSE),VLOOKUP(CONCATENATE(P368, V368), 'PART NUMBER GUIDE'!$Q$6:$R$91, 2, FALSE),VLOOKUP(Y368,'PART NUMBER GUIDE'!$J$8:$K$43,2, FALSE),IF(U368="N/A",IF(ABS(S368)&lt;10,"0"&amp;ABS(S368),ABS(S368)),CONCATENATE(LEFT(U368,1),RIGHT(U368,1))), F368, G368)</f>
        <v>MR31521055518N</v>
      </c>
      <c r="F368" s="90" t="s">
        <v>2224</v>
      </c>
      <c r="G368" s="90"/>
      <c r="H368" s="44" t="s">
        <v>5659</v>
      </c>
      <c r="I368" s="329">
        <v>44517</v>
      </c>
      <c r="J368" s="85" t="s">
        <v>3872</v>
      </c>
      <c r="K368" s="342">
        <v>419</v>
      </c>
      <c r="L368" s="92" t="str">
        <f t="shared" si="36"/>
        <v/>
      </c>
      <c r="M368" s="344"/>
      <c r="N368" s="90">
        <v>20</v>
      </c>
      <c r="O368" s="73">
        <v>10</v>
      </c>
      <c r="P368" s="99" t="str">
        <f t="shared" si="37"/>
        <v>5x5.5</v>
      </c>
      <c r="Q368" s="13">
        <v>5</v>
      </c>
      <c r="R368" s="90">
        <v>5.5</v>
      </c>
      <c r="S368" s="90">
        <v>-18</v>
      </c>
      <c r="T368" s="42">
        <v>4.76</v>
      </c>
      <c r="U368" s="102" t="s">
        <v>85</v>
      </c>
      <c r="V368" s="42">
        <v>108</v>
      </c>
      <c r="W368" s="43">
        <v>41.84</v>
      </c>
      <c r="X368" s="51">
        <v>2650</v>
      </c>
      <c r="Y368" s="11" t="s">
        <v>2294</v>
      </c>
      <c r="Z368" s="44" t="s">
        <v>2987</v>
      </c>
      <c r="AA368" s="51" t="str">
        <f t="shared" si="38"/>
        <v>20x10, 5x5.5, -18 OS</v>
      </c>
      <c r="AB368" s="11" t="s">
        <v>5631</v>
      </c>
      <c r="AC368" s="89">
        <f>_xlfn.IFNA(VLOOKUP(AB368,ACCESSORIES!F:J,5,FALSE),"N/A")</f>
        <v>33</v>
      </c>
      <c r="AD368" s="14" t="s">
        <v>85</v>
      </c>
      <c r="AE368" s="14" t="s">
        <v>1886</v>
      </c>
      <c r="AF368" s="13" t="s">
        <v>85</v>
      </c>
      <c r="AG368" s="31" t="s">
        <v>2614</v>
      </c>
      <c r="AH368" s="9">
        <f>_xlfn.IFNA(VLOOKUP(AG368,ACCESSORIES!F:J,5,FALSE),"N/A")</f>
        <v>1.1000000000000001</v>
      </c>
      <c r="AI368" s="11" t="s">
        <v>266</v>
      </c>
      <c r="AJ368" s="3" t="s">
        <v>85</v>
      </c>
      <c r="AK368" s="40" t="str">
        <f>_xlfn.IFNA(VLOOKUP(AJ368,ACCESSORIES!F:J,5,FALSE),"N/A")</f>
        <v>N/A</v>
      </c>
      <c r="AL368" s="3" t="s">
        <v>85</v>
      </c>
      <c r="AM368" s="13">
        <v>16</v>
      </c>
      <c r="AN368" s="13">
        <v>175</v>
      </c>
      <c r="AO368" s="74">
        <v>3.5</v>
      </c>
      <c r="AP368" s="74">
        <v>17.3</v>
      </c>
      <c r="AQ368" s="74">
        <v>43.9</v>
      </c>
      <c r="AR368" s="74">
        <v>50.8</v>
      </c>
      <c r="AS368" s="74">
        <v>247</v>
      </c>
      <c r="AT368" s="103">
        <v>244</v>
      </c>
      <c r="AU368" s="84">
        <v>108</v>
      </c>
      <c r="AV368" s="54">
        <v>41</v>
      </c>
      <c r="AW368" s="54">
        <v>41</v>
      </c>
      <c r="AX368" s="54">
        <v>83</v>
      </c>
      <c r="AY368" s="3" t="s">
        <v>85</v>
      </c>
      <c r="AZ368" s="98" t="str">
        <f>_xlfn.IFNA(VLOOKUP(AY368,ACCESSORIES!F:J,5,FALSE),"N/A")</f>
        <v>N/A</v>
      </c>
      <c r="BA368" s="3" t="s">
        <v>85</v>
      </c>
      <c r="BB368" s="98" t="str">
        <f>_xlfn.IFNA(VLOOKUP(BA368,ACCESSORIES!F:J,5,FALSE),"N/A")</f>
        <v>N/A</v>
      </c>
      <c r="BC368" s="77">
        <v>48.63</v>
      </c>
      <c r="BD368" s="56">
        <v>23.228346456692901</v>
      </c>
      <c r="BE368" s="56">
        <v>23.228346456692901</v>
      </c>
      <c r="BF368" s="56">
        <v>12.9133858267717</v>
      </c>
      <c r="BG368" s="378">
        <f t="shared" si="39"/>
        <v>0.11417680000000027</v>
      </c>
      <c r="BH368" s="80">
        <v>20</v>
      </c>
      <c r="BI368" s="114" t="s">
        <v>3532</v>
      </c>
      <c r="BJ368" s="50" t="s">
        <v>4050</v>
      </c>
      <c r="BK368" s="29" t="s">
        <v>4066</v>
      </c>
      <c r="BL368" s="29" t="s">
        <v>5483</v>
      </c>
      <c r="BM368" s="29" t="s">
        <v>2847</v>
      </c>
      <c r="BN368" s="29" t="s">
        <v>5507</v>
      </c>
      <c r="BO368" s="81" t="s">
        <v>5518</v>
      </c>
      <c r="BP368" s="81" t="s">
        <v>5497</v>
      </c>
      <c r="BQ368" s="81" t="s">
        <v>4275</v>
      </c>
      <c r="BR368" s="81" t="s">
        <v>4068</v>
      </c>
      <c r="BS368" s="81"/>
      <c r="BT368" s="81"/>
      <c r="BU368" s="313" t="s">
        <v>6579</v>
      </c>
      <c r="BV368" s="377" t="s">
        <v>8162</v>
      </c>
      <c r="BW368" s="313" t="s">
        <v>6581</v>
      </c>
      <c r="BX368" s="377" t="s">
        <v>8163</v>
      </c>
      <c r="BY368" s="93" t="str">
        <f t="shared" si="40"/>
        <v>CLOSEOUT - MR315, 20x10, -18mm Offset, 5x5.5, 108mm Centerbore, Matte Black</v>
      </c>
      <c r="BZ368" s="81" t="s">
        <v>3878</v>
      </c>
      <c r="CA368" s="81" t="s">
        <v>3879</v>
      </c>
      <c r="CB368" s="81" t="str">
        <f t="shared" si="41"/>
        <v>STREET (3XX)</v>
      </c>
    </row>
    <row r="369" spans="1:80" s="38" customFormat="1" ht="15" customHeight="1">
      <c r="A369" s="22">
        <f t="shared" si="35"/>
        <v>367</v>
      </c>
      <c r="B369" s="104" t="s">
        <v>84</v>
      </c>
      <c r="C369" s="104" t="s">
        <v>1072</v>
      </c>
      <c r="D369" s="104" t="s">
        <v>2105</v>
      </c>
      <c r="E369" s="91" t="str">
        <f>CONCATENATE(LEFT(D369,5),VLOOKUP(CONCATENATE(N369,"x",O369),'PART NUMBER GUIDE'!$B$9:$C$49,2,FALSE),VLOOKUP(CONCATENATE(P369, V369), 'PART NUMBER GUIDE'!$Q$6:$R$91, 2, FALSE),VLOOKUP(Y369,'PART NUMBER GUIDE'!$J$8:$K$43,2, FALSE),IF(U369="N/A",IF(ABS(S369)&lt;10,"0"&amp;ABS(S369),ABS(S369)),CONCATENATE(LEFT(U369,1),RIGHT(U369,1))), F369, G369)</f>
        <v>MR31521055318N</v>
      </c>
      <c r="F369" s="90" t="s">
        <v>2224</v>
      </c>
      <c r="G369" s="90"/>
      <c r="H369" s="44" t="s">
        <v>5660</v>
      </c>
      <c r="I369" s="329">
        <v>44517</v>
      </c>
      <c r="J369" s="85" t="s">
        <v>3872</v>
      </c>
      <c r="K369" s="342">
        <v>419</v>
      </c>
      <c r="L369" s="92" t="str">
        <f t="shared" si="36"/>
        <v/>
      </c>
      <c r="M369" s="344"/>
      <c r="N369" s="90">
        <v>20</v>
      </c>
      <c r="O369" s="73">
        <v>10</v>
      </c>
      <c r="P369" s="99" t="str">
        <f t="shared" si="37"/>
        <v>5x5.5</v>
      </c>
      <c r="Q369" s="13">
        <v>5</v>
      </c>
      <c r="R369" s="90">
        <v>5.5</v>
      </c>
      <c r="S369" s="90">
        <v>-18</v>
      </c>
      <c r="T369" s="42">
        <v>4.76</v>
      </c>
      <c r="U369" s="102" t="s">
        <v>85</v>
      </c>
      <c r="V369" s="42">
        <v>108</v>
      </c>
      <c r="W369" s="43">
        <v>41.84</v>
      </c>
      <c r="X369" s="51">
        <v>2650</v>
      </c>
      <c r="Y369" s="47" t="s">
        <v>5454</v>
      </c>
      <c r="Z369" s="44" t="s">
        <v>196</v>
      </c>
      <c r="AA369" s="51" t="str">
        <f t="shared" si="38"/>
        <v>20x10, 5x5.5, -18 OS</v>
      </c>
      <c r="AB369" s="11" t="s">
        <v>5631</v>
      </c>
      <c r="AC369" s="89">
        <f>_xlfn.IFNA(VLOOKUP(AB369,ACCESSORIES!F:J,5,FALSE),"N/A")</f>
        <v>33</v>
      </c>
      <c r="AD369" s="14" t="s">
        <v>85</v>
      </c>
      <c r="AE369" s="14" t="s">
        <v>1886</v>
      </c>
      <c r="AF369" s="13" t="s">
        <v>85</v>
      </c>
      <c r="AG369" s="31" t="s">
        <v>2614</v>
      </c>
      <c r="AH369" s="9">
        <f>_xlfn.IFNA(VLOOKUP(AG369,ACCESSORIES!F:J,5,FALSE),"N/A")</f>
        <v>1.1000000000000001</v>
      </c>
      <c r="AI369" s="11" t="s">
        <v>266</v>
      </c>
      <c r="AJ369" s="3" t="s">
        <v>85</v>
      </c>
      <c r="AK369" s="40" t="str">
        <f>_xlfn.IFNA(VLOOKUP(AJ369,ACCESSORIES!F:J,5,FALSE),"N/A")</f>
        <v>N/A</v>
      </c>
      <c r="AL369" s="3" t="s">
        <v>85</v>
      </c>
      <c r="AM369" s="13">
        <v>16</v>
      </c>
      <c r="AN369" s="13">
        <v>175</v>
      </c>
      <c r="AO369" s="74">
        <v>3.5</v>
      </c>
      <c r="AP369" s="74">
        <v>17.3</v>
      </c>
      <c r="AQ369" s="74">
        <v>43.9</v>
      </c>
      <c r="AR369" s="74">
        <v>50.8</v>
      </c>
      <c r="AS369" s="74">
        <v>247</v>
      </c>
      <c r="AT369" s="103">
        <v>244</v>
      </c>
      <c r="AU369" s="84">
        <v>108</v>
      </c>
      <c r="AV369" s="54">
        <v>41</v>
      </c>
      <c r="AW369" s="54">
        <v>41</v>
      </c>
      <c r="AX369" s="54">
        <v>83</v>
      </c>
      <c r="AY369" s="3" t="s">
        <v>85</v>
      </c>
      <c r="AZ369" s="98" t="str">
        <f>_xlfn.IFNA(VLOOKUP(AY369,ACCESSORIES!F:J,5,FALSE),"N/A")</f>
        <v>N/A</v>
      </c>
      <c r="BA369" s="3" t="s">
        <v>85</v>
      </c>
      <c r="BB369" s="98" t="str">
        <f>_xlfn.IFNA(VLOOKUP(BA369,ACCESSORIES!F:J,5,FALSE),"N/A")</f>
        <v>N/A</v>
      </c>
      <c r="BC369" s="77">
        <v>48.63</v>
      </c>
      <c r="BD369" s="56">
        <v>23.228346456692901</v>
      </c>
      <c r="BE369" s="56">
        <v>23.228346456692901</v>
      </c>
      <c r="BF369" s="56">
        <v>12.9133858267717</v>
      </c>
      <c r="BG369" s="378">
        <f t="shared" si="39"/>
        <v>0.11417680000000027</v>
      </c>
      <c r="BH369" s="80">
        <v>20</v>
      </c>
      <c r="BI369" s="114" t="s">
        <v>3532</v>
      </c>
      <c r="BJ369" s="50" t="s">
        <v>4050</v>
      </c>
      <c r="BK369" s="29" t="s">
        <v>4066</v>
      </c>
      <c r="BL369" s="29" t="s">
        <v>5483</v>
      </c>
      <c r="BM369" s="29" t="s">
        <v>2847</v>
      </c>
      <c r="BN369" s="29" t="s">
        <v>5507</v>
      </c>
      <c r="BO369" s="81" t="s">
        <v>5518</v>
      </c>
      <c r="BP369" s="81" t="s">
        <v>5497</v>
      </c>
      <c r="BQ369" s="81" t="s">
        <v>4275</v>
      </c>
      <c r="BR369" s="81" t="s">
        <v>4068</v>
      </c>
      <c r="BS369" s="81"/>
      <c r="BT369" s="81"/>
      <c r="BU369" s="313" t="s">
        <v>6603</v>
      </c>
      <c r="BV369" s="377" t="s">
        <v>8433</v>
      </c>
      <c r="BW369" s="313" t="s">
        <v>6605</v>
      </c>
      <c r="BX369" s="377" t="s">
        <v>8434</v>
      </c>
      <c r="BY369" s="93" t="str">
        <f t="shared" si="40"/>
        <v>CLOSEOUT - MR315, 20x10, -18mm Offset, 5x5.5, 108mm Centerbore, Machined - Clear Coat</v>
      </c>
      <c r="BZ369" s="81" t="s">
        <v>3878</v>
      </c>
      <c r="CA369" s="81" t="s">
        <v>3879</v>
      </c>
      <c r="CB369" s="81" t="str">
        <f t="shared" si="41"/>
        <v>STREET (3XX)</v>
      </c>
    </row>
    <row r="370" spans="1:80" s="38" customFormat="1" ht="15" customHeight="1">
      <c r="A370" s="22">
        <f t="shared" si="35"/>
        <v>368</v>
      </c>
      <c r="B370" s="104" t="s">
        <v>84</v>
      </c>
      <c r="C370" s="104" t="s">
        <v>1072</v>
      </c>
      <c r="D370" s="104" t="s">
        <v>2105</v>
      </c>
      <c r="E370" s="91" t="str">
        <f>CONCATENATE(LEFT(D370,5),VLOOKUP(CONCATENATE(N370,"x",O370),'PART NUMBER GUIDE'!$B$9:$C$49,2,FALSE),VLOOKUP(CONCATENATE(P370, V370), 'PART NUMBER GUIDE'!$Q$6:$R$91, 2, FALSE),VLOOKUP(Y370,'PART NUMBER GUIDE'!$J$8:$K$43,2, FALSE),IF(U370="N/A",IF(ABS(S370)&lt;10,"0"&amp;ABS(S370),ABS(S370)),CONCATENATE(LEFT(U370,1),RIGHT(U370,1))), F370, G370)</f>
        <v>MR31521055118N</v>
      </c>
      <c r="F370" s="90" t="s">
        <v>2224</v>
      </c>
      <c r="G370" s="90"/>
      <c r="H370" s="44" t="s">
        <v>5661</v>
      </c>
      <c r="I370" s="329">
        <v>44517</v>
      </c>
      <c r="J370" s="85" t="s">
        <v>3872</v>
      </c>
      <c r="K370" s="342">
        <v>439</v>
      </c>
      <c r="L370" s="92" t="str">
        <f t="shared" si="36"/>
        <v/>
      </c>
      <c r="M370" s="344"/>
      <c r="N370" s="90">
        <v>20</v>
      </c>
      <c r="O370" s="73">
        <v>10</v>
      </c>
      <c r="P370" s="99" t="str">
        <f t="shared" si="37"/>
        <v>5x5.5</v>
      </c>
      <c r="Q370" s="13">
        <v>5</v>
      </c>
      <c r="R370" s="90">
        <v>5.5</v>
      </c>
      <c r="S370" s="90">
        <v>-18</v>
      </c>
      <c r="T370" s="42">
        <v>4.76</v>
      </c>
      <c r="U370" s="102" t="s">
        <v>85</v>
      </c>
      <c r="V370" s="42">
        <v>108</v>
      </c>
      <c r="W370" s="43">
        <v>41.84</v>
      </c>
      <c r="X370" s="51">
        <v>2650</v>
      </c>
      <c r="Y370" s="78" t="s">
        <v>5468</v>
      </c>
      <c r="Z370" s="11" t="s">
        <v>2989</v>
      </c>
      <c r="AA370" s="51" t="str">
        <f t="shared" si="38"/>
        <v>20x10, 5x5.5, -18 OS</v>
      </c>
      <c r="AB370" s="11" t="s">
        <v>5631</v>
      </c>
      <c r="AC370" s="89">
        <f>_xlfn.IFNA(VLOOKUP(AB370,ACCESSORIES!F:J,5,FALSE),"N/A")</f>
        <v>33</v>
      </c>
      <c r="AD370" s="14" t="s">
        <v>85</v>
      </c>
      <c r="AE370" s="14" t="s">
        <v>1886</v>
      </c>
      <c r="AF370" s="13" t="s">
        <v>85</v>
      </c>
      <c r="AG370" s="31" t="s">
        <v>2614</v>
      </c>
      <c r="AH370" s="9">
        <f>_xlfn.IFNA(VLOOKUP(AG370,ACCESSORIES!F:J,5,FALSE),"N/A")</f>
        <v>1.1000000000000001</v>
      </c>
      <c r="AI370" s="11" t="s">
        <v>266</v>
      </c>
      <c r="AJ370" s="3" t="s">
        <v>85</v>
      </c>
      <c r="AK370" s="40" t="str">
        <f>_xlfn.IFNA(VLOOKUP(AJ370,ACCESSORIES!F:J,5,FALSE),"N/A")</f>
        <v>N/A</v>
      </c>
      <c r="AL370" s="3" t="s">
        <v>85</v>
      </c>
      <c r="AM370" s="13">
        <v>16</v>
      </c>
      <c r="AN370" s="13">
        <v>175</v>
      </c>
      <c r="AO370" s="74">
        <v>3.5</v>
      </c>
      <c r="AP370" s="74">
        <v>17.3</v>
      </c>
      <c r="AQ370" s="74">
        <v>43.9</v>
      </c>
      <c r="AR370" s="74">
        <v>50.8</v>
      </c>
      <c r="AS370" s="74">
        <v>247</v>
      </c>
      <c r="AT370" s="103">
        <v>244</v>
      </c>
      <c r="AU370" s="84">
        <v>108</v>
      </c>
      <c r="AV370" s="54">
        <v>41</v>
      </c>
      <c r="AW370" s="54">
        <v>41</v>
      </c>
      <c r="AX370" s="54">
        <v>83</v>
      </c>
      <c r="AY370" s="3" t="s">
        <v>85</v>
      </c>
      <c r="AZ370" s="98" t="str">
        <f>_xlfn.IFNA(VLOOKUP(AY370,ACCESSORIES!F:J,5,FALSE),"N/A")</f>
        <v>N/A</v>
      </c>
      <c r="BA370" s="3" t="s">
        <v>85</v>
      </c>
      <c r="BB370" s="98" t="str">
        <f>_xlfn.IFNA(VLOOKUP(BA370,ACCESSORIES!F:J,5,FALSE),"N/A")</f>
        <v>N/A</v>
      </c>
      <c r="BC370" s="77">
        <v>48.63</v>
      </c>
      <c r="BD370" s="56">
        <v>23.228346456692901</v>
      </c>
      <c r="BE370" s="56">
        <v>23.228346456692901</v>
      </c>
      <c r="BF370" s="56">
        <v>12.9133858267717</v>
      </c>
      <c r="BG370" s="378">
        <f t="shared" si="39"/>
        <v>0.11417680000000027</v>
      </c>
      <c r="BH370" s="80">
        <v>20</v>
      </c>
      <c r="BI370" s="114" t="s">
        <v>3532</v>
      </c>
      <c r="BJ370" s="50" t="s">
        <v>4050</v>
      </c>
      <c r="BK370" s="29" t="s">
        <v>4066</v>
      </c>
      <c r="BL370" s="29" t="s">
        <v>5483</v>
      </c>
      <c r="BM370" s="29" t="s">
        <v>2847</v>
      </c>
      <c r="BN370" s="29" t="s">
        <v>5507</v>
      </c>
      <c r="BO370" s="81" t="s">
        <v>5518</v>
      </c>
      <c r="BP370" s="81" t="s">
        <v>5497</v>
      </c>
      <c r="BQ370" s="81" t="s">
        <v>4275</v>
      </c>
      <c r="BR370" s="81" t="s">
        <v>4068</v>
      </c>
      <c r="BS370" s="81"/>
      <c r="BT370" s="81"/>
      <c r="BU370" s="313" t="s">
        <v>6593</v>
      </c>
      <c r="BV370" s="377" t="s">
        <v>8337</v>
      </c>
      <c r="BW370" s="313" t="s">
        <v>6596</v>
      </c>
      <c r="BX370" s="377" t="s">
        <v>8338</v>
      </c>
      <c r="BY370" s="93" t="str">
        <f t="shared" si="40"/>
        <v>CLOSEOUT - MR315, 20x10, -18mm Offset, 5x5.5, 108mm Centerbore, Gold - Black Lip</v>
      </c>
      <c r="BZ370" s="81" t="s">
        <v>3878</v>
      </c>
      <c r="CA370" s="81" t="s">
        <v>3879</v>
      </c>
      <c r="CB370" s="81" t="str">
        <f t="shared" si="41"/>
        <v>STREET (3XX)</v>
      </c>
    </row>
    <row r="371" spans="1:80" s="38" customFormat="1" ht="15" customHeight="1">
      <c r="A371" s="22">
        <f t="shared" si="35"/>
        <v>369</v>
      </c>
      <c r="B371" s="104" t="s">
        <v>84</v>
      </c>
      <c r="C371" s="104" t="s">
        <v>1072</v>
      </c>
      <c r="D371" s="104" t="s">
        <v>2105</v>
      </c>
      <c r="E371" s="91" t="str">
        <f>CONCATENATE(LEFT(D371,5),VLOOKUP(CONCATENATE(N371,"x",O371),'PART NUMBER GUIDE'!$B$9:$C$49,2,FALSE),VLOOKUP(CONCATENATE(P371, V371), 'PART NUMBER GUIDE'!$Q$6:$R$91, 2, FALSE),VLOOKUP(Y371,'PART NUMBER GUIDE'!$J$8:$K$43,2, FALSE),IF(U371="N/A",IF(ABS(S371)&lt;10,"0"&amp;ABS(S371),ABS(S371)),CONCATENATE(LEFT(U371,1),RIGHT(U371,1))), F371, G371)</f>
        <v>MR31521016518N</v>
      </c>
      <c r="F371" s="90" t="s">
        <v>2224</v>
      </c>
      <c r="G371" s="90"/>
      <c r="H371" s="44" t="s">
        <v>5662</v>
      </c>
      <c r="I371" s="329">
        <v>44517</v>
      </c>
      <c r="J371" s="42" t="s">
        <v>1265</v>
      </c>
      <c r="K371" s="342">
        <v>419</v>
      </c>
      <c r="L371" s="92">
        <f t="shared" si="36"/>
        <v>419</v>
      </c>
      <c r="M371" s="344"/>
      <c r="N371" s="90">
        <v>20</v>
      </c>
      <c r="O371" s="73">
        <v>10</v>
      </c>
      <c r="P371" s="99" t="str">
        <f t="shared" si="37"/>
        <v>6x135</v>
      </c>
      <c r="Q371" s="13">
        <v>6</v>
      </c>
      <c r="R371" s="90">
        <v>135</v>
      </c>
      <c r="S371" s="90">
        <v>-18</v>
      </c>
      <c r="T371" s="42">
        <v>4.76</v>
      </c>
      <c r="U371" s="102" t="s">
        <v>85</v>
      </c>
      <c r="V371" s="42">
        <v>87</v>
      </c>
      <c r="W371" s="43">
        <v>42.58</v>
      </c>
      <c r="X371" s="51">
        <v>2650</v>
      </c>
      <c r="Y371" s="11" t="s">
        <v>2294</v>
      </c>
      <c r="Z371" s="44" t="s">
        <v>2987</v>
      </c>
      <c r="AA371" s="51" t="str">
        <f t="shared" si="38"/>
        <v>20x10, 6x135, -18 OS</v>
      </c>
      <c r="AB371" s="11" t="s">
        <v>2179</v>
      </c>
      <c r="AC371" s="89">
        <f>_xlfn.IFNA(VLOOKUP(AB371,ACCESSORIES!F:J,5,FALSE),"N/A")</f>
        <v>33</v>
      </c>
      <c r="AD371" s="14" t="s">
        <v>85</v>
      </c>
      <c r="AE371" s="86" t="s">
        <v>1886</v>
      </c>
      <c r="AF371" s="14" t="s">
        <v>85</v>
      </c>
      <c r="AG371" s="31" t="s">
        <v>2614</v>
      </c>
      <c r="AH371" s="9">
        <f>_xlfn.IFNA(VLOOKUP(AG371,ACCESSORIES!F:J,5,FALSE),"N/A")</f>
        <v>1.1000000000000001</v>
      </c>
      <c r="AI371" s="11" t="s">
        <v>266</v>
      </c>
      <c r="AJ371" s="3" t="s">
        <v>85</v>
      </c>
      <c r="AK371" s="40" t="str">
        <f>_xlfn.IFNA(VLOOKUP(AJ371,ACCESSORIES!F:J,5,FALSE),"N/A")</f>
        <v>N/A</v>
      </c>
      <c r="AL371" s="3" t="s">
        <v>85</v>
      </c>
      <c r="AM371" s="13">
        <v>16</v>
      </c>
      <c r="AN371" s="13">
        <v>175</v>
      </c>
      <c r="AO371" s="74">
        <v>3.5</v>
      </c>
      <c r="AP371" s="74">
        <v>17.3</v>
      </c>
      <c r="AQ371" s="74">
        <v>43.9</v>
      </c>
      <c r="AR371" s="74">
        <v>50.8</v>
      </c>
      <c r="AS371" s="74">
        <v>247</v>
      </c>
      <c r="AT371" s="103">
        <v>244</v>
      </c>
      <c r="AU371" s="84">
        <v>87</v>
      </c>
      <c r="AV371" s="54">
        <v>37</v>
      </c>
      <c r="AW371" s="54">
        <v>37</v>
      </c>
      <c r="AX371" s="54">
        <v>83</v>
      </c>
      <c r="AY371" s="3" t="s">
        <v>85</v>
      </c>
      <c r="AZ371" s="98" t="str">
        <f>_xlfn.IFNA(VLOOKUP(AY371,ACCESSORIES!F:J,5,FALSE),"N/A")</f>
        <v>N/A</v>
      </c>
      <c r="BA371" s="3" t="s">
        <v>85</v>
      </c>
      <c r="BB371" s="98" t="str">
        <f>_xlfn.IFNA(VLOOKUP(BA371,ACCESSORIES!F:J,5,FALSE),"N/A")</f>
        <v>N/A</v>
      </c>
      <c r="BC371" s="77">
        <v>49.5</v>
      </c>
      <c r="BD371" s="56">
        <v>23.228346456692901</v>
      </c>
      <c r="BE371" s="56">
        <v>23.228346456692901</v>
      </c>
      <c r="BF371" s="56">
        <v>12.9133858267717</v>
      </c>
      <c r="BG371" s="378">
        <f t="shared" si="39"/>
        <v>0.11417680000000027</v>
      </c>
      <c r="BH371" s="80">
        <v>20</v>
      </c>
      <c r="BI371" s="114" t="s">
        <v>3532</v>
      </c>
      <c r="BJ371" s="50" t="s">
        <v>4050</v>
      </c>
      <c r="BK371" s="29" t="s">
        <v>4066</v>
      </c>
      <c r="BL371" s="29" t="s">
        <v>5483</v>
      </c>
      <c r="BM371" s="29" t="s">
        <v>2847</v>
      </c>
      <c r="BN371" s="29" t="s">
        <v>5507</v>
      </c>
      <c r="BO371" s="81" t="s">
        <v>5518</v>
      </c>
      <c r="BP371" s="81" t="s">
        <v>5497</v>
      </c>
      <c r="BQ371" s="81" t="s">
        <v>4275</v>
      </c>
      <c r="BR371" s="81" t="s">
        <v>4068</v>
      </c>
      <c r="BS371" s="81"/>
      <c r="BT371" s="81"/>
      <c r="BU371" s="313" t="s">
        <v>6583</v>
      </c>
      <c r="BV371" s="377" t="s">
        <v>8491</v>
      </c>
      <c r="BW371" s="313" t="s">
        <v>6585</v>
      </c>
      <c r="BX371" s="377" t="s">
        <v>8492</v>
      </c>
      <c r="BY371" s="93" t="str">
        <f t="shared" si="40"/>
        <v>MR315, 20x10, -18mm Offset, 6x135, 87mm Centerbore, Matte Black</v>
      </c>
      <c r="BZ371" s="81" t="s">
        <v>3878</v>
      </c>
      <c r="CA371" s="81" t="s">
        <v>3879</v>
      </c>
      <c r="CB371" s="81" t="str">
        <f t="shared" si="41"/>
        <v>STREET (3XX)</v>
      </c>
    </row>
    <row r="372" spans="1:80" s="38" customFormat="1" ht="15" customHeight="1">
      <c r="A372" s="22">
        <f t="shared" si="35"/>
        <v>370</v>
      </c>
      <c r="B372" s="104" t="s">
        <v>84</v>
      </c>
      <c r="C372" s="104" t="s">
        <v>1072</v>
      </c>
      <c r="D372" s="104" t="s">
        <v>2105</v>
      </c>
      <c r="E372" s="91" t="str">
        <f>CONCATENATE(LEFT(D372,5),VLOOKUP(CONCATENATE(N372,"x",O372),'PART NUMBER GUIDE'!$B$9:$C$49,2,FALSE),VLOOKUP(CONCATENATE(P372, V372), 'PART NUMBER GUIDE'!$Q$6:$R$91, 2, FALSE),VLOOKUP(Y372,'PART NUMBER GUIDE'!$J$8:$K$43,2, FALSE),IF(U372="N/A",IF(ABS(S372)&lt;10,"0"&amp;ABS(S372),ABS(S372)),CONCATENATE(LEFT(U372,1),RIGHT(U372,1))), F372, G372)</f>
        <v>MR31521016318N</v>
      </c>
      <c r="F372" s="90" t="s">
        <v>2224</v>
      </c>
      <c r="G372" s="90"/>
      <c r="H372" s="44" t="s">
        <v>5663</v>
      </c>
      <c r="I372" s="329">
        <v>44517</v>
      </c>
      <c r="J372" s="42" t="s">
        <v>1265</v>
      </c>
      <c r="K372" s="342">
        <v>419</v>
      </c>
      <c r="L372" s="92">
        <f t="shared" si="36"/>
        <v>419</v>
      </c>
      <c r="M372" s="344"/>
      <c r="N372" s="90">
        <v>20</v>
      </c>
      <c r="O372" s="73">
        <v>10</v>
      </c>
      <c r="P372" s="99" t="str">
        <f t="shared" si="37"/>
        <v>6x135</v>
      </c>
      <c r="Q372" s="13">
        <v>6</v>
      </c>
      <c r="R372" s="90">
        <v>135</v>
      </c>
      <c r="S372" s="90">
        <v>-18</v>
      </c>
      <c r="T372" s="42">
        <v>4.76</v>
      </c>
      <c r="U372" s="102" t="s">
        <v>85</v>
      </c>
      <c r="V372" s="42">
        <v>87</v>
      </c>
      <c r="W372" s="43">
        <v>42.74</v>
      </c>
      <c r="X372" s="51">
        <v>2650</v>
      </c>
      <c r="Y372" s="47" t="s">
        <v>5454</v>
      </c>
      <c r="Z372" s="44" t="s">
        <v>196</v>
      </c>
      <c r="AA372" s="51" t="str">
        <f t="shared" si="38"/>
        <v>20x10, 6x135, -18 OS</v>
      </c>
      <c r="AB372" s="11" t="s">
        <v>2179</v>
      </c>
      <c r="AC372" s="89">
        <f>_xlfn.IFNA(VLOOKUP(AB372,ACCESSORIES!F:J,5,FALSE),"N/A")</f>
        <v>33</v>
      </c>
      <c r="AD372" s="14" t="s">
        <v>85</v>
      </c>
      <c r="AE372" s="86" t="s">
        <v>1886</v>
      </c>
      <c r="AF372" s="14" t="s">
        <v>85</v>
      </c>
      <c r="AG372" s="31" t="s">
        <v>2614</v>
      </c>
      <c r="AH372" s="9">
        <f>_xlfn.IFNA(VLOOKUP(AG372,ACCESSORIES!F:J,5,FALSE),"N/A")</f>
        <v>1.1000000000000001</v>
      </c>
      <c r="AI372" s="11" t="s">
        <v>266</v>
      </c>
      <c r="AJ372" s="3" t="s">
        <v>85</v>
      </c>
      <c r="AK372" s="40" t="str">
        <f>_xlfn.IFNA(VLOOKUP(AJ372,ACCESSORIES!F:J,5,FALSE),"N/A")</f>
        <v>N/A</v>
      </c>
      <c r="AL372" s="3" t="s">
        <v>85</v>
      </c>
      <c r="AM372" s="13">
        <v>16</v>
      </c>
      <c r="AN372" s="13">
        <v>175</v>
      </c>
      <c r="AO372" s="74">
        <v>3.5</v>
      </c>
      <c r="AP372" s="74">
        <v>17.3</v>
      </c>
      <c r="AQ372" s="74">
        <v>43.9</v>
      </c>
      <c r="AR372" s="74">
        <v>50.8</v>
      </c>
      <c r="AS372" s="74">
        <v>247</v>
      </c>
      <c r="AT372" s="103">
        <v>244</v>
      </c>
      <c r="AU372" s="84">
        <v>87</v>
      </c>
      <c r="AV372" s="54">
        <v>37</v>
      </c>
      <c r="AW372" s="54">
        <v>37</v>
      </c>
      <c r="AX372" s="54">
        <v>83</v>
      </c>
      <c r="AY372" s="3" t="s">
        <v>85</v>
      </c>
      <c r="AZ372" s="98" t="str">
        <f>_xlfn.IFNA(VLOOKUP(AY372,ACCESSORIES!F:J,5,FALSE),"N/A")</f>
        <v>N/A</v>
      </c>
      <c r="BA372" s="3" t="s">
        <v>85</v>
      </c>
      <c r="BB372" s="98" t="str">
        <f>_xlfn.IFNA(VLOOKUP(BA372,ACCESSORIES!F:J,5,FALSE),"N/A")</f>
        <v>N/A</v>
      </c>
      <c r="BC372" s="77">
        <v>49.94</v>
      </c>
      <c r="BD372" s="56">
        <v>23.228346456692901</v>
      </c>
      <c r="BE372" s="56">
        <v>23.228346456692901</v>
      </c>
      <c r="BF372" s="56">
        <v>12.9133858267717</v>
      </c>
      <c r="BG372" s="378">
        <f t="shared" si="39"/>
        <v>0.11417680000000027</v>
      </c>
      <c r="BH372" s="80">
        <v>20</v>
      </c>
      <c r="BI372" s="114" t="s">
        <v>3532</v>
      </c>
      <c r="BJ372" s="50" t="s">
        <v>4050</v>
      </c>
      <c r="BK372" s="29" t="s">
        <v>4066</v>
      </c>
      <c r="BL372" s="29" t="s">
        <v>5483</v>
      </c>
      <c r="BM372" s="29" t="s">
        <v>2847</v>
      </c>
      <c r="BN372" s="29" t="s">
        <v>5507</v>
      </c>
      <c r="BO372" s="81" t="s">
        <v>5518</v>
      </c>
      <c r="BP372" s="81" t="s">
        <v>5497</v>
      </c>
      <c r="BQ372" s="81" t="s">
        <v>4275</v>
      </c>
      <c r="BR372" s="81" t="s">
        <v>4068</v>
      </c>
      <c r="BS372" s="81"/>
      <c r="BT372" s="81"/>
      <c r="BU372" s="313" t="s">
        <v>6601</v>
      </c>
      <c r="BV372" s="377" t="s">
        <v>8136</v>
      </c>
      <c r="BW372" s="313" t="s">
        <v>6600</v>
      </c>
      <c r="BX372" s="377" t="s">
        <v>8137</v>
      </c>
      <c r="BY372" s="93" t="str">
        <f t="shared" si="40"/>
        <v>MR315, 20x10, -18mm Offset, 6x135, 87mm Centerbore, Machined - Clear Coat</v>
      </c>
      <c r="BZ372" s="81" t="s">
        <v>3878</v>
      </c>
      <c r="CA372" s="81" t="s">
        <v>3879</v>
      </c>
      <c r="CB372" s="81" t="str">
        <f t="shared" si="41"/>
        <v>STREET (3XX)</v>
      </c>
    </row>
    <row r="373" spans="1:80" s="38" customFormat="1" ht="15" customHeight="1">
      <c r="A373" s="22">
        <f t="shared" si="35"/>
        <v>371</v>
      </c>
      <c r="B373" s="104" t="s">
        <v>84</v>
      </c>
      <c r="C373" s="104" t="s">
        <v>1072</v>
      </c>
      <c r="D373" s="104" t="s">
        <v>2105</v>
      </c>
      <c r="E373" s="91" t="str">
        <f>CONCATENATE(LEFT(D373,5),VLOOKUP(CONCATENATE(N373,"x",O373),'PART NUMBER GUIDE'!$B$9:$C$49,2,FALSE),VLOOKUP(CONCATENATE(P373, V373), 'PART NUMBER GUIDE'!$Q$6:$R$91, 2, FALSE),VLOOKUP(Y373,'PART NUMBER GUIDE'!$J$8:$K$43,2, FALSE),IF(U373="N/A",IF(ABS(S373)&lt;10,"0"&amp;ABS(S373),ABS(S373)),CONCATENATE(LEFT(U373,1),RIGHT(U373,1))), F373, G373)</f>
        <v>MR31521016118N</v>
      </c>
      <c r="F373" s="90" t="s">
        <v>2224</v>
      </c>
      <c r="G373" s="90"/>
      <c r="H373" s="44" t="s">
        <v>5664</v>
      </c>
      <c r="I373" s="329">
        <v>44517</v>
      </c>
      <c r="J373" s="85" t="s">
        <v>3872</v>
      </c>
      <c r="K373" s="342">
        <v>439</v>
      </c>
      <c r="L373" s="92" t="str">
        <f t="shared" si="36"/>
        <v/>
      </c>
      <c r="M373" s="344"/>
      <c r="N373" s="90">
        <v>20</v>
      </c>
      <c r="O373" s="73">
        <v>10</v>
      </c>
      <c r="P373" s="99" t="str">
        <f t="shared" si="37"/>
        <v>6x135</v>
      </c>
      <c r="Q373" s="13">
        <v>6</v>
      </c>
      <c r="R373" s="90">
        <v>135</v>
      </c>
      <c r="S373" s="90">
        <v>-18</v>
      </c>
      <c r="T373" s="42">
        <v>4.76</v>
      </c>
      <c r="U373" s="102" t="s">
        <v>85</v>
      </c>
      <c r="V373" s="42">
        <v>87</v>
      </c>
      <c r="W373" s="43">
        <v>42.74</v>
      </c>
      <c r="X373" s="51">
        <v>2650</v>
      </c>
      <c r="Y373" s="78" t="s">
        <v>5468</v>
      </c>
      <c r="Z373" s="11" t="s">
        <v>2989</v>
      </c>
      <c r="AA373" s="51" t="str">
        <f t="shared" si="38"/>
        <v>20x10, 6x135, -18 OS</v>
      </c>
      <c r="AB373" s="11" t="s">
        <v>2179</v>
      </c>
      <c r="AC373" s="89">
        <f>_xlfn.IFNA(VLOOKUP(AB373,ACCESSORIES!F:J,5,FALSE),"N/A")</f>
        <v>33</v>
      </c>
      <c r="AD373" s="14" t="s">
        <v>85</v>
      </c>
      <c r="AE373" s="86" t="s">
        <v>1886</v>
      </c>
      <c r="AF373" s="14" t="s">
        <v>85</v>
      </c>
      <c r="AG373" s="31" t="s">
        <v>2614</v>
      </c>
      <c r="AH373" s="9">
        <f>_xlfn.IFNA(VLOOKUP(AG373,ACCESSORIES!F:J,5,FALSE),"N/A")</f>
        <v>1.1000000000000001</v>
      </c>
      <c r="AI373" s="11" t="s">
        <v>266</v>
      </c>
      <c r="AJ373" s="3" t="s">
        <v>85</v>
      </c>
      <c r="AK373" s="40" t="str">
        <f>_xlfn.IFNA(VLOOKUP(AJ373,ACCESSORIES!F:J,5,FALSE),"N/A")</f>
        <v>N/A</v>
      </c>
      <c r="AL373" s="3" t="s">
        <v>85</v>
      </c>
      <c r="AM373" s="13">
        <v>16</v>
      </c>
      <c r="AN373" s="13">
        <v>175</v>
      </c>
      <c r="AO373" s="74">
        <v>3.5</v>
      </c>
      <c r="AP373" s="74">
        <v>17.3</v>
      </c>
      <c r="AQ373" s="74">
        <v>43.9</v>
      </c>
      <c r="AR373" s="74">
        <v>50.8</v>
      </c>
      <c r="AS373" s="74">
        <v>247</v>
      </c>
      <c r="AT373" s="103">
        <v>244</v>
      </c>
      <c r="AU373" s="84">
        <v>87</v>
      </c>
      <c r="AV373" s="54">
        <v>37</v>
      </c>
      <c r="AW373" s="54">
        <v>37</v>
      </c>
      <c r="AX373" s="54">
        <v>83</v>
      </c>
      <c r="AY373" s="3" t="s">
        <v>85</v>
      </c>
      <c r="AZ373" s="98" t="str">
        <f>_xlfn.IFNA(VLOOKUP(AY373,ACCESSORIES!F:J,5,FALSE),"N/A")</f>
        <v>N/A</v>
      </c>
      <c r="BA373" s="3" t="s">
        <v>85</v>
      </c>
      <c r="BB373" s="98" t="str">
        <f>_xlfn.IFNA(VLOOKUP(BA373,ACCESSORIES!F:J,5,FALSE),"N/A")</f>
        <v>N/A</v>
      </c>
      <c r="BC373" s="77">
        <v>49.94</v>
      </c>
      <c r="BD373" s="56">
        <v>23.228346456692901</v>
      </c>
      <c r="BE373" s="56">
        <v>23.228346456692901</v>
      </c>
      <c r="BF373" s="56">
        <v>12.9133858267717</v>
      </c>
      <c r="BG373" s="378">
        <f t="shared" si="39"/>
        <v>0.11417680000000027</v>
      </c>
      <c r="BH373" s="80">
        <v>20</v>
      </c>
      <c r="BI373" s="114" t="s">
        <v>3532</v>
      </c>
      <c r="BJ373" s="50" t="s">
        <v>4050</v>
      </c>
      <c r="BK373" s="29" t="s">
        <v>4066</v>
      </c>
      <c r="BL373" s="29" t="s">
        <v>5483</v>
      </c>
      <c r="BM373" s="29" t="s">
        <v>2847</v>
      </c>
      <c r="BN373" s="29" t="s">
        <v>5507</v>
      </c>
      <c r="BO373" s="81" t="s">
        <v>5518</v>
      </c>
      <c r="BP373" s="81" t="s">
        <v>5497</v>
      </c>
      <c r="BQ373" s="81" t="s">
        <v>4275</v>
      </c>
      <c r="BR373" s="81" t="s">
        <v>4068</v>
      </c>
      <c r="BS373" s="81"/>
      <c r="BT373" s="81"/>
      <c r="BU373" s="313" t="s">
        <v>6589</v>
      </c>
      <c r="BV373" s="377" t="s">
        <v>8467</v>
      </c>
      <c r="BW373" s="313" t="s">
        <v>6591</v>
      </c>
      <c r="BX373" s="377" t="s">
        <v>8468</v>
      </c>
      <c r="BY373" s="93" t="str">
        <f t="shared" si="40"/>
        <v>CLOSEOUT - MR315, 20x10, -18mm Offset, 6x135, 87mm Centerbore, Gold - Black Lip</v>
      </c>
      <c r="BZ373" s="81" t="s">
        <v>3878</v>
      </c>
      <c r="CA373" s="81" t="s">
        <v>3879</v>
      </c>
      <c r="CB373" s="81" t="str">
        <f t="shared" si="41"/>
        <v>STREET (3XX)</v>
      </c>
    </row>
    <row r="374" spans="1:80" s="38" customFormat="1" ht="15" customHeight="1">
      <c r="A374" s="22">
        <f t="shared" si="35"/>
        <v>372</v>
      </c>
      <c r="B374" s="104" t="s">
        <v>84</v>
      </c>
      <c r="C374" s="104" t="s">
        <v>1072</v>
      </c>
      <c r="D374" s="104" t="s">
        <v>2105</v>
      </c>
      <c r="E374" s="91" t="str">
        <f>CONCATENATE(LEFT(D374,5),VLOOKUP(CONCATENATE(N374,"x",O374),'PART NUMBER GUIDE'!$B$9:$C$49,2,FALSE),VLOOKUP(CONCATENATE(P374, V374), 'PART NUMBER GUIDE'!$Q$6:$R$91, 2, FALSE),VLOOKUP(Y374,'PART NUMBER GUIDE'!$J$8:$K$43,2, FALSE),IF(U374="N/A",IF(ABS(S374)&lt;10,"0"&amp;ABS(S374),ABS(S374)),CONCATENATE(LEFT(U374,1),RIGHT(U374,1))), F374, G374)</f>
        <v>MR31521060518N</v>
      </c>
      <c r="F374" s="90" t="s">
        <v>2224</v>
      </c>
      <c r="G374" s="90"/>
      <c r="H374" s="44" t="s">
        <v>5665</v>
      </c>
      <c r="I374" s="329">
        <v>44517</v>
      </c>
      <c r="J374" s="42" t="s">
        <v>1265</v>
      </c>
      <c r="K374" s="342">
        <v>419</v>
      </c>
      <c r="L374" s="92">
        <f t="shared" si="36"/>
        <v>419</v>
      </c>
      <c r="M374" s="344"/>
      <c r="N374" s="90">
        <v>20</v>
      </c>
      <c r="O374" s="73">
        <v>10</v>
      </c>
      <c r="P374" s="99" t="str">
        <f t="shared" si="37"/>
        <v>6x5.5</v>
      </c>
      <c r="Q374" s="13">
        <v>6</v>
      </c>
      <c r="R374" s="90">
        <v>5.5</v>
      </c>
      <c r="S374" s="90">
        <v>-18</v>
      </c>
      <c r="T374" s="42">
        <v>4.76</v>
      </c>
      <c r="U374" s="102" t="s">
        <v>85</v>
      </c>
      <c r="V374" s="42">
        <v>106.25</v>
      </c>
      <c r="W374" s="43">
        <v>42.08</v>
      </c>
      <c r="X374" s="51">
        <v>2650</v>
      </c>
      <c r="Y374" s="11" t="s">
        <v>2294</v>
      </c>
      <c r="Z374" s="44" t="s">
        <v>2987</v>
      </c>
      <c r="AA374" s="51" t="str">
        <f t="shared" si="38"/>
        <v>20x10, 6x5.5, -18 OS</v>
      </c>
      <c r="AB374" s="11" t="s">
        <v>2668</v>
      </c>
      <c r="AC374" s="89">
        <f>_xlfn.IFNA(VLOOKUP(AB374,ACCESSORIES!F:J,5,FALSE),"N/A")</f>
        <v>33</v>
      </c>
      <c r="AD374" s="14" t="s">
        <v>85</v>
      </c>
      <c r="AE374" s="14" t="s">
        <v>1886</v>
      </c>
      <c r="AF374" s="13" t="s">
        <v>85</v>
      </c>
      <c r="AG374" s="31" t="s">
        <v>2614</v>
      </c>
      <c r="AH374" s="9">
        <f>_xlfn.IFNA(VLOOKUP(AG374,ACCESSORIES!F:J,5,FALSE),"N/A")</f>
        <v>1.1000000000000001</v>
      </c>
      <c r="AI374" s="11" t="s">
        <v>265</v>
      </c>
      <c r="AJ374" s="81" t="s">
        <v>1709</v>
      </c>
      <c r="AK374" s="40">
        <f>_xlfn.IFNA(VLOOKUP(AJ374,ACCESSORIES!F:J,5,FALSE),"N/A")</f>
        <v>2.75</v>
      </c>
      <c r="AL374" s="3">
        <v>78.3</v>
      </c>
      <c r="AM374" s="13">
        <v>16</v>
      </c>
      <c r="AN374" s="13">
        <v>175</v>
      </c>
      <c r="AO374" s="74">
        <v>3.5</v>
      </c>
      <c r="AP374" s="74">
        <v>17.3</v>
      </c>
      <c r="AQ374" s="74">
        <v>43.9</v>
      </c>
      <c r="AR374" s="74">
        <v>50.8</v>
      </c>
      <c r="AS374" s="74">
        <v>247</v>
      </c>
      <c r="AT374" s="103">
        <v>244</v>
      </c>
      <c r="AU374" s="84">
        <v>106.25</v>
      </c>
      <c r="AV374" s="54">
        <v>44</v>
      </c>
      <c r="AW374" s="54">
        <v>44</v>
      </c>
      <c r="AX374" s="54">
        <v>83</v>
      </c>
      <c r="AY374" s="3" t="s">
        <v>85</v>
      </c>
      <c r="AZ374" s="98" t="str">
        <f>_xlfn.IFNA(VLOOKUP(AY374,ACCESSORIES!F:J,5,FALSE),"N/A")</f>
        <v>N/A</v>
      </c>
      <c r="BA374" s="3" t="s">
        <v>85</v>
      </c>
      <c r="BB374" s="98" t="str">
        <f>_xlfn.IFNA(VLOOKUP(BA374,ACCESSORIES!F:J,5,FALSE),"N/A")</f>
        <v>N/A</v>
      </c>
      <c r="BC374" s="77">
        <v>49.18</v>
      </c>
      <c r="BD374" s="56">
        <v>23.228346456692901</v>
      </c>
      <c r="BE374" s="56">
        <v>23.228346456692901</v>
      </c>
      <c r="BF374" s="56">
        <v>12.9133858267717</v>
      </c>
      <c r="BG374" s="378">
        <f t="shared" si="39"/>
        <v>0.11417680000000027</v>
      </c>
      <c r="BH374" s="80">
        <v>20</v>
      </c>
      <c r="BI374" s="114" t="s">
        <v>3532</v>
      </c>
      <c r="BJ374" s="50" t="s">
        <v>4050</v>
      </c>
      <c r="BK374" s="29" t="s">
        <v>4066</v>
      </c>
      <c r="BL374" s="29" t="s">
        <v>5483</v>
      </c>
      <c r="BM374" s="29" t="s">
        <v>2847</v>
      </c>
      <c r="BN374" s="29" t="s">
        <v>5507</v>
      </c>
      <c r="BO374" s="81" t="s">
        <v>5518</v>
      </c>
      <c r="BP374" s="81" t="s">
        <v>5497</v>
      </c>
      <c r="BQ374" s="81" t="s">
        <v>4275</v>
      </c>
      <c r="BR374" s="81" t="s">
        <v>4068</v>
      </c>
      <c r="BS374" s="81"/>
      <c r="BT374" s="81"/>
      <c r="BU374" s="313" t="s">
        <v>6583</v>
      </c>
      <c r="BV374" s="377" t="s">
        <v>8491</v>
      </c>
      <c r="BW374" s="313" t="s">
        <v>6585</v>
      </c>
      <c r="BX374" s="377" t="s">
        <v>8492</v>
      </c>
      <c r="BY374" s="93" t="str">
        <f t="shared" si="40"/>
        <v>MR315, 20x10, -18mm Offset, 6x5.5, 106.25mm Centerbore, Matte Black</v>
      </c>
      <c r="BZ374" s="81" t="s">
        <v>3878</v>
      </c>
      <c r="CA374" s="81" t="s">
        <v>3879</v>
      </c>
      <c r="CB374" s="81" t="str">
        <f t="shared" si="41"/>
        <v>STREET (3XX)</v>
      </c>
    </row>
    <row r="375" spans="1:80" s="38" customFormat="1" ht="15" customHeight="1">
      <c r="A375" s="22">
        <f t="shared" si="35"/>
        <v>373</v>
      </c>
      <c r="B375" s="104" t="s">
        <v>84</v>
      </c>
      <c r="C375" s="104" t="s">
        <v>1072</v>
      </c>
      <c r="D375" s="104" t="s">
        <v>2105</v>
      </c>
      <c r="E375" s="91" t="str">
        <f>CONCATENATE(LEFT(D375,5),VLOOKUP(CONCATENATE(N375,"x",O375),'PART NUMBER GUIDE'!$B$9:$C$49,2,FALSE),VLOOKUP(CONCATENATE(P375, V375), 'PART NUMBER GUIDE'!$Q$6:$R$91, 2, FALSE),VLOOKUP(Y375,'PART NUMBER GUIDE'!$J$8:$K$43,2, FALSE),IF(U375="N/A",IF(ABS(S375)&lt;10,"0"&amp;ABS(S375),ABS(S375)),CONCATENATE(LEFT(U375,1),RIGHT(U375,1))), F375, G375)</f>
        <v>MR31521060318N</v>
      </c>
      <c r="F375" s="90" t="s">
        <v>2224</v>
      </c>
      <c r="G375" s="90"/>
      <c r="H375" s="44" t="s">
        <v>5666</v>
      </c>
      <c r="I375" s="329">
        <v>44517</v>
      </c>
      <c r="J375" s="42" t="s">
        <v>1265</v>
      </c>
      <c r="K375" s="342">
        <v>419</v>
      </c>
      <c r="L375" s="92">
        <f t="shared" si="36"/>
        <v>419</v>
      </c>
      <c r="M375" s="344"/>
      <c r="N375" s="90">
        <v>20</v>
      </c>
      <c r="O375" s="73">
        <v>10</v>
      </c>
      <c r="P375" s="99" t="str">
        <f t="shared" si="37"/>
        <v>6x5.5</v>
      </c>
      <c r="Q375" s="13">
        <v>6</v>
      </c>
      <c r="R375" s="90">
        <v>5.5</v>
      </c>
      <c r="S375" s="90">
        <v>-18</v>
      </c>
      <c r="T375" s="42">
        <v>4.76</v>
      </c>
      <c r="U375" s="102" t="s">
        <v>85</v>
      </c>
      <c r="V375" s="42">
        <v>106.25</v>
      </c>
      <c r="W375" s="43">
        <v>42.12</v>
      </c>
      <c r="X375" s="51">
        <v>2650</v>
      </c>
      <c r="Y375" s="47" t="s">
        <v>5454</v>
      </c>
      <c r="Z375" s="44" t="s">
        <v>196</v>
      </c>
      <c r="AA375" s="51" t="str">
        <f t="shared" si="38"/>
        <v>20x10, 6x5.5, -18 OS</v>
      </c>
      <c r="AB375" s="11" t="s">
        <v>2668</v>
      </c>
      <c r="AC375" s="89">
        <f>_xlfn.IFNA(VLOOKUP(AB375,ACCESSORIES!F:J,5,FALSE),"N/A")</f>
        <v>33</v>
      </c>
      <c r="AD375" s="14" t="s">
        <v>85</v>
      </c>
      <c r="AE375" s="14" t="s">
        <v>1886</v>
      </c>
      <c r="AF375" s="13" t="s">
        <v>85</v>
      </c>
      <c r="AG375" s="31" t="s">
        <v>2614</v>
      </c>
      <c r="AH375" s="9">
        <f>_xlfn.IFNA(VLOOKUP(AG375,ACCESSORIES!F:J,5,FALSE),"N/A")</f>
        <v>1.1000000000000001</v>
      </c>
      <c r="AI375" s="11" t="s">
        <v>265</v>
      </c>
      <c r="AJ375" s="81" t="s">
        <v>1709</v>
      </c>
      <c r="AK375" s="40">
        <f>_xlfn.IFNA(VLOOKUP(AJ375,ACCESSORIES!F:J,5,FALSE),"N/A")</f>
        <v>2.75</v>
      </c>
      <c r="AL375" s="3">
        <v>78.3</v>
      </c>
      <c r="AM375" s="13">
        <v>16</v>
      </c>
      <c r="AN375" s="13">
        <v>175</v>
      </c>
      <c r="AO375" s="74">
        <v>3.5</v>
      </c>
      <c r="AP375" s="74">
        <v>17.3</v>
      </c>
      <c r="AQ375" s="74">
        <v>43.9</v>
      </c>
      <c r="AR375" s="74">
        <v>50.8</v>
      </c>
      <c r="AS375" s="74">
        <v>247</v>
      </c>
      <c r="AT375" s="103">
        <v>244</v>
      </c>
      <c r="AU375" s="84">
        <v>106.25</v>
      </c>
      <c r="AV375" s="54">
        <v>44</v>
      </c>
      <c r="AW375" s="54">
        <v>44</v>
      </c>
      <c r="AX375" s="54">
        <v>83</v>
      </c>
      <c r="AY375" s="3" t="s">
        <v>85</v>
      </c>
      <c r="AZ375" s="98" t="str">
        <f>_xlfn.IFNA(VLOOKUP(AY375,ACCESSORIES!F:J,5,FALSE),"N/A")</f>
        <v>N/A</v>
      </c>
      <c r="BA375" s="3" t="s">
        <v>85</v>
      </c>
      <c r="BB375" s="98" t="str">
        <f>_xlfn.IFNA(VLOOKUP(BA375,ACCESSORIES!F:J,5,FALSE),"N/A")</f>
        <v>N/A</v>
      </c>
      <c r="BC375" s="77">
        <v>49.4</v>
      </c>
      <c r="BD375" s="56">
        <v>23.228346456692901</v>
      </c>
      <c r="BE375" s="56">
        <v>23.228346456692901</v>
      </c>
      <c r="BF375" s="56">
        <v>12.9133858267717</v>
      </c>
      <c r="BG375" s="378">
        <f t="shared" si="39"/>
        <v>0.11417680000000027</v>
      </c>
      <c r="BH375" s="80">
        <v>20</v>
      </c>
      <c r="BI375" s="114" t="s">
        <v>3532</v>
      </c>
      <c r="BJ375" s="50" t="s">
        <v>4050</v>
      </c>
      <c r="BK375" s="29" t="s">
        <v>4066</v>
      </c>
      <c r="BL375" s="29" t="s">
        <v>5483</v>
      </c>
      <c r="BM375" s="29" t="s">
        <v>2847</v>
      </c>
      <c r="BN375" s="29" t="s">
        <v>5507</v>
      </c>
      <c r="BO375" s="81" t="s">
        <v>5518</v>
      </c>
      <c r="BP375" s="81" t="s">
        <v>5497</v>
      </c>
      <c r="BQ375" s="81" t="s">
        <v>4275</v>
      </c>
      <c r="BR375" s="81" t="s">
        <v>4068</v>
      </c>
      <c r="BS375" s="81"/>
      <c r="BT375" s="81"/>
      <c r="BU375" s="313" t="s">
        <v>6601</v>
      </c>
      <c r="BV375" s="377" t="s">
        <v>8136</v>
      </c>
      <c r="BW375" s="313" t="s">
        <v>6600</v>
      </c>
      <c r="BX375" s="377" t="s">
        <v>8137</v>
      </c>
      <c r="BY375" s="93" t="str">
        <f t="shared" si="40"/>
        <v>MR315, 20x10, -18mm Offset, 6x5.5, 106.25mm Centerbore, Machined - Clear Coat</v>
      </c>
      <c r="BZ375" s="81" t="s">
        <v>3878</v>
      </c>
      <c r="CA375" s="81" t="s">
        <v>3879</v>
      </c>
      <c r="CB375" s="81" t="str">
        <f t="shared" si="41"/>
        <v>STREET (3XX)</v>
      </c>
    </row>
    <row r="376" spans="1:80" s="38" customFormat="1" ht="15" customHeight="1">
      <c r="A376" s="22">
        <f t="shared" si="35"/>
        <v>374</v>
      </c>
      <c r="B376" s="104" t="s">
        <v>84</v>
      </c>
      <c r="C376" s="104" t="s">
        <v>1072</v>
      </c>
      <c r="D376" s="104" t="s">
        <v>2105</v>
      </c>
      <c r="E376" s="91" t="str">
        <f>CONCATENATE(LEFT(D376,5),VLOOKUP(CONCATENATE(N376,"x",O376),'PART NUMBER GUIDE'!$B$9:$C$49,2,FALSE),VLOOKUP(CONCATENATE(P376, V376), 'PART NUMBER GUIDE'!$Q$6:$R$91, 2, FALSE),VLOOKUP(Y376,'PART NUMBER GUIDE'!$J$8:$K$43,2, FALSE),IF(U376="N/A",IF(ABS(S376)&lt;10,"0"&amp;ABS(S376),ABS(S376)),CONCATENATE(LEFT(U376,1),RIGHT(U376,1))), F376, G376)</f>
        <v>MR31521060118N</v>
      </c>
      <c r="F376" s="90" t="s">
        <v>2224</v>
      </c>
      <c r="G376" s="90"/>
      <c r="H376" s="44" t="s">
        <v>5667</v>
      </c>
      <c r="I376" s="329">
        <v>44517</v>
      </c>
      <c r="J376" s="85" t="s">
        <v>3872</v>
      </c>
      <c r="K376" s="342">
        <v>439</v>
      </c>
      <c r="L376" s="92" t="str">
        <f t="shared" si="36"/>
        <v/>
      </c>
      <c r="M376" s="344"/>
      <c r="N376" s="90">
        <v>20</v>
      </c>
      <c r="O376" s="73">
        <v>10</v>
      </c>
      <c r="P376" s="99" t="str">
        <f t="shared" si="37"/>
        <v>6x5.5</v>
      </c>
      <c r="Q376" s="13">
        <v>6</v>
      </c>
      <c r="R376" s="90">
        <v>5.5</v>
      </c>
      <c r="S376" s="90">
        <v>-18</v>
      </c>
      <c r="T376" s="42">
        <v>4.76</v>
      </c>
      <c r="U376" s="102" t="s">
        <v>85</v>
      </c>
      <c r="V376" s="42">
        <v>106.25</v>
      </c>
      <c r="W376" s="43">
        <v>42.12</v>
      </c>
      <c r="X376" s="51">
        <v>2650</v>
      </c>
      <c r="Y376" s="78" t="s">
        <v>5468</v>
      </c>
      <c r="Z376" s="11" t="s">
        <v>2989</v>
      </c>
      <c r="AA376" s="51" t="str">
        <f t="shared" si="38"/>
        <v>20x10, 6x5.5, -18 OS</v>
      </c>
      <c r="AB376" s="11" t="s">
        <v>2668</v>
      </c>
      <c r="AC376" s="89">
        <f>_xlfn.IFNA(VLOOKUP(AB376,ACCESSORIES!F:J,5,FALSE),"N/A")</f>
        <v>33</v>
      </c>
      <c r="AD376" s="14" t="s">
        <v>85</v>
      </c>
      <c r="AE376" s="14" t="s">
        <v>1886</v>
      </c>
      <c r="AF376" s="13" t="s">
        <v>85</v>
      </c>
      <c r="AG376" s="31" t="s">
        <v>2614</v>
      </c>
      <c r="AH376" s="9">
        <f>_xlfn.IFNA(VLOOKUP(AG376,ACCESSORIES!F:J,5,FALSE),"N/A")</f>
        <v>1.1000000000000001</v>
      </c>
      <c r="AI376" s="11" t="s">
        <v>265</v>
      </c>
      <c r="AJ376" s="81" t="s">
        <v>1709</v>
      </c>
      <c r="AK376" s="40">
        <f>_xlfn.IFNA(VLOOKUP(AJ376,ACCESSORIES!F:J,5,FALSE),"N/A")</f>
        <v>2.75</v>
      </c>
      <c r="AL376" s="3">
        <v>78.3</v>
      </c>
      <c r="AM376" s="13">
        <v>16</v>
      </c>
      <c r="AN376" s="13">
        <v>175</v>
      </c>
      <c r="AO376" s="74">
        <v>3.5</v>
      </c>
      <c r="AP376" s="74">
        <v>17.3</v>
      </c>
      <c r="AQ376" s="74">
        <v>43.9</v>
      </c>
      <c r="AR376" s="74">
        <v>50.8</v>
      </c>
      <c r="AS376" s="74">
        <v>247</v>
      </c>
      <c r="AT376" s="103">
        <v>244</v>
      </c>
      <c r="AU376" s="84">
        <v>106.25</v>
      </c>
      <c r="AV376" s="54">
        <v>44</v>
      </c>
      <c r="AW376" s="54">
        <v>44</v>
      </c>
      <c r="AX376" s="54">
        <v>83</v>
      </c>
      <c r="AY376" s="3" t="s">
        <v>85</v>
      </c>
      <c r="AZ376" s="98" t="str">
        <f>_xlfn.IFNA(VLOOKUP(AY376,ACCESSORIES!F:J,5,FALSE),"N/A")</f>
        <v>N/A</v>
      </c>
      <c r="BA376" s="3" t="s">
        <v>85</v>
      </c>
      <c r="BB376" s="98" t="str">
        <f>_xlfn.IFNA(VLOOKUP(BA376,ACCESSORIES!F:J,5,FALSE),"N/A")</f>
        <v>N/A</v>
      </c>
      <c r="BC376" s="77">
        <v>49.4</v>
      </c>
      <c r="BD376" s="56">
        <v>23.228346456692901</v>
      </c>
      <c r="BE376" s="56">
        <v>23.228346456692901</v>
      </c>
      <c r="BF376" s="56">
        <v>12.9133858267717</v>
      </c>
      <c r="BG376" s="378">
        <f t="shared" si="39"/>
        <v>0.11417680000000027</v>
      </c>
      <c r="BH376" s="80">
        <v>20</v>
      </c>
      <c r="BI376" s="114" t="s">
        <v>3532</v>
      </c>
      <c r="BJ376" s="50" t="s">
        <v>4050</v>
      </c>
      <c r="BK376" s="29" t="s">
        <v>4066</v>
      </c>
      <c r="BL376" s="29" t="s">
        <v>5483</v>
      </c>
      <c r="BM376" s="29" t="s">
        <v>2847</v>
      </c>
      <c r="BN376" s="29" t="s">
        <v>5507</v>
      </c>
      <c r="BO376" s="81" t="s">
        <v>5518</v>
      </c>
      <c r="BP376" s="81" t="s">
        <v>5497</v>
      </c>
      <c r="BQ376" s="81" t="s">
        <v>4275</v>
      </c>
      <c r="BR376" s="81" t="s">
        <v>4068</v>
      </c>
      <c r="BS376" s="81"/>
      <c r="BT376" s="81"/>
      <c r="BU376" s="313" t="s">
        <v>6589</v>
      </c>
      <c r="BV376" s="377" t="s">
        <v>8467</v>
      </c>
      <c r="BW376" s="313" t="s">
        <v>6591</v>
      </c>
      <c r="BX376" s="377" t="s">
        <v>8468</v>
      </c>
      <c r="BY376" s="93" t="str">
        <f t="shared" si="40"/>
        <v>CLOSEOUT - MR315, 20x10, -18mm Offset, 6x5.5, 106.25mm Centerbore, Gold - Black Lip</v>
      </c>
      <c r="BZ376" s="81" t="s">
        <v>3878</v>
      </c>
      <c r="CA376" s="81" t="s">
        <v>3879</v>
      </c>
      <c r="CB376" s="81" t="str">
        <f t="shared" si="41"/>
        <v>STREET (3XX)</v>
      </c>
    </row>
    <row r="377" spans="1:80" s="38" customFormat="1" ht="15" customHeight="1">
      <c r="A377" s="22">
        <f t="shared" si="35"/>
        <v>375</v>
      </c>
      <c r="B377" s="104" t="s">
        <v>84</v>
      </c>
      <c r="C377" s="104" t="s">
        <v>1072</v>
      </c>
      <c r="D377" s="104" t="s">
        <v>2105</v>
      </c>
      <c r="E377" s="91" t="str">
        <f>CONCATENATE(LEFT(D377,5),VLOOKUP(CONCATENATE(N377,"x",O377),'PART NUMBER GUIDE'!$B$9:$C$49,2,FALSE),VLOOKUP(CONCATENATE(P377, V377), 'PART NUMBER GUIDE'!$Q$6:$R$91, 2, FALSE),VLOOKUP(Y377,'PART NUMBER GUIDE'!$J$8:$K$43,2, FALSE),IF(U377="N/A",IF(ABS(S377)&lt;10,"0"&amp;ABS(S377),ABS(S377)),CONCATENATE(LEFT(U377,1),RIGHT(U377,1))), F377, G377)</f>
        <v>MR31521080518N</v>
      </c>
      <c r="F377" s="90" t="s">
        <v>2224</v>
      </c>
      <c r="G377" s="90"/>
      <c r="H377" s="44" t="s">
        <v>5668</v>
      </c>
      <c r="I377" s="329">
        <v>44517</v>
      </c>
      <c r="J377" s="42" t="s">
        <v>1265</v>
      </c>
      <c r="K377" s="342">
        <v>419</v>
      </c>
      <c r="L377" s="92">
        <f t="shared" si="36"/>
        <v>419</v>
      </c>
      <c r="M377" s="344"/>
      <c r="N377" s="90">
        <v>20</v>
      </c>
      <c r="O377" s="73">
        <v>10</v>
      </c>
      <c r="P377" s="99" t="str">
        <f t="shared" si="37"/>
        <v>8x6.5</v>
      </c>
      <c r="Q377" s="13">
        <v>8</v>
      </c>
      <c r="R377" s="90">
        <v>6.5</v>
      </c>
      <c r="S377" s="90">
        <v>-18</v>
      </c>
      <c r="T377" s="42">
        <v>4.76</v>
      </c>
      <c r="U377" s="102" t="s">
        <v>85</v>
      </c>
      <c r="V377" s="42">
        <v>130.81</v>
      </c>
      <c r="W377" s="43">
        <v>41.18</v>
      </c>
      <c r="X377" s="51">
        <v>3640</v>
      </c>
      <c r="Y377" s="11" t="s">
        <v>2294</v>
      </c>
      <c r="Z377" s="44" t="s">
        <v>2987</v>
      </c>
      <c r="AA377" s="51" t="str">
        <f t="shared" si="38"/>
        <v>20x10, 8x6.5, -18 OS</v>
      </c>
      <c r="AB377" s="11" t="s">
        <v>1638</v>
      </c>
      <c r="AC377" s="89">
        <f>_xlfn.IFNA(VLOOKUP(AB377,ACCESSORIES!F:J,5,FALSE),"N/A")</f>
        <v>33</v>
      </c>
      <c r="AD377" s="80" t="s">
        <v>85</v>
      </c>
      <c r="AE377" s="80" t="s">
        <v>85</v>
      </c>
      <c r="AF377" s="3" t="s">
        <v>3005</v>
      </c>
      <c r="AG377" s="31" t="s">
        <v>2614</v>
      </c>
      <c r="AH377" s="9">
        <f>_xlfn.IFNA(VLOOKUP(AG377,ACCESSORIES!F:J,5,FALSE),"N/A")</f>
        <v>1.1000000000000001</v>
      </c>
      <c r="AI377" s="11" t="s">
        <v>266</v>
      </c>
      <c r="AJ377" s="3" t="s">
        <v>85</v>
      </c>
      <c r="AK377" s="40" t="str">
        <f>_xlfn.IFNA(VLOOKUP(AJ377,ACCESSORIES!F:J,5,FALSE),"N/A")</f>
        <v>N/A</v>
      </c>
      <c r="AL377" s="3" t="s">
        <v>85</v>
      </c>
      <c r="AM377" s="13">
        <v>16</v>
      </c>
      <c r="AN377" s="13">
        <v>200</v>
      </c>
      <c r="AO377" s="74">
        <v>0</v>
      </c>
      <c r="AP377" s="74">
        <v>0</v>
      </c>
      <c r="AQ377" s="74">
        <v>41</v>
      </c>
      <c r="AR377" s="74">
        <v>50.8</v>
      </c>
      <c r="AS377" s="74">
        <v>247</v>
      </c>
      <c r="AT377" s="103">
        <v>244</v>
      </c>
      <c r="AU377" s="100">
        <v>123.1</v>
      </c>
      <c r="AV377" s="54">
        <v>92</v>
      </c>
      <c r="AW377" s="54">
        <v>92</v>
      </c>
      <c r="AX377" s="54">
        <v>83</v>
      </c>
      <c r="AY377" s="3" t="s">
        <v>85</v>
      </c>
      <c r="AZ377" s="98" t="str">
        <f>_xlfn.IFNA(VLOOKUP(AY377,ACCESSORIES!F:J,5,FALSE),"N/A")</f>
        <v>N/A</v>
      </c>
      <c r="BA377" s="3" t="s">
        <v>85</v>
      </c>
      <c r="BB377" s="98" t="str">
        <f>_xlfn.IFNA(VLOOKUP(BA377,ACCESSORIES!F:J,5,FALSE),"N/A")</f>
        <v>N/A</v>
      </c>
      <c r="BC377" s="77">
        <v>45.18</v>
      </c>
      <c r="BD377" s="56">
        <v>23.228346456692901</v>
      </c>
      <c r="BE377" s="56">
        <v>23.228346456692901</v>
      </c>
      <c r="BF377" s="56">
        <v>12.9133858267717</v>
      </c>
      <c r="BG377" s="378">
        <f t="shared" si="39"/>
        <v>0.11417680000000027</v>
      </c>
      <c r="BH377" s="80">
        <v>20</v>
      </c>
      <c r="BI377" s="114" t="s">
        <v>3532</v>
      </c>
      <c r="BJ377" s="50" t="s">
        <v>4050</v>
      </c>
      <c r="BK377" s="29" t="s">
        <v>4066</v>
      </c>
      <c r="BL377" s="29" t="s">
        <v>5483</v>
      </c>
      <c r="BM377" s="29" t="s">
        <v>2847</v>
      </c>
      <c r="BN377" s="29" t="s">
        <v>5507</v>
      </c>
      <c r="BO377" s="81" t="s">
        <v>5518</v>
      </c>
      <c r="BP377" s="81" t="s">
        <v>5497</v>
      </c>
      <c r="BQ377" s="81" t="s">
        <v>4275</v>
      </c>
      <c r="BR377" s="81" t="s">
        <v>4068</v>
      </c>
      <c r="BS377" s="81"/>
      <c r="BT377" s="81"/>
      <c r="BU377" s="313" t="s">
        <v>6586</v>
      </c>
      <c r="BV377" s="377" t="s">
        <v>8124</v>
      </c>
      <c r="BW377" s="313" t="s">
        <v>6587</v>
      </c>
      <c r="BX377" s="377" t="s">
        <v>8125</v>
      </c>
      <c r="BY377" s="93" t="str">
        <f t="shared" si="40"/>
        <v>MR315, 20x10, -18mm Offset, 8x6.5, 130.81mm Centerbore, Matte Black</v>
      </c>
      <c r="BZ377" s="81" t="s">
        <v>3878</v>
      </c>
      <c r="CA377" s="81" t="s">
        <v>3879</v>
      </c>
      <c r="CB377" s="81" t="str">
        <f t="shared" si="41"/>
        <v>STREET (3XX)</v>
      </c>
    </row>
    <row r="378" spans="1:80" s="38" customFormat="1" ht="15" customHeight="1">
      <c r="A378" s="22">
        <f t="shared" si="35"/>
        <v>376</v>
      </c>
      <c r="B378" s="104" t="s">
        <v>84</v>
      </c>
      <c r="C378" s="104" t="s">
        <v>1072</v>
      </c>
      <c r="D378" s="104" t="s">
        <v>2105</v>
      </c>
      <c r="E378" s="91" t="str">
        <f>CONCATENATE(LEFT(D378,5),VLOOKUP(CONCATENATE(N378,"x",O378),'PART NUMBER GUIDE'!$B$9:$C$49,2,FALSE),VLOOKUP(CONCATENATE(P378, V378), 'PART NUMBER GUIDE'!$Q$6:$R$91, 2, FALSE),VLOOKUP(Y378,'PART NUMBER GUIDE'!$J$8:$K$43,2, FALSE),IF(U378="N/A",IF(ABS(S378)&lt;10,"0"&amp;ABS(S378),ABS(S378)),CONCATENATE(LEFT(U378,1),RIGHT(U378,1))), F378, G378)</f>
        <v>MR31521080318N</v>
      </c>
      <c r="F378" s="90" t="s">
        <v>2224</v>
      </c>
      <c r="G378" s="90"/>
      <c r="H378" s="44" t="s">
        <v>5669</v>
      </c>
      <c r="I378" s="329">
        <v>44517</v>
      </c>
      <c r="J378" s="42" t="s">
        <v>1265</v>
      </c>
      <c r="K378" s="342">
        <v>419</v>
      </c>
      <c r="L378" s="92">
        <f t="shared" si="36"/>
        <v>419</v>
      </c>
      <c r="M378" s="344"/>
      <c r="N378" s="90">
        <v>20</v>
      </c>
      <c r="O378" s="73">
        <v>10</v>
      </c>
      <c r="P378" s="99" t="str">
        <f t="shared" si="37"/>
        <v>8x6.5</v>
      </c>
      <c r="Q378" s="13">
        <v>8</v>
      </c>
      <c r="R378" s="90">
        <v>6.5</v>
      </c>
      <c r="S378" s="90">
        <v>-18</v>
      </c>
      <c r="T378" s="42">
        <v>4.76</v>
      </c>
      <c r="U378" s="102" t="s">
        <v>85</v>
      </c>
      <c r="V378" s="42">
        <v>130.81</v>
      </c>
      <c r="W378" s="43">
        <v>41.18</v>
      </c>
      <c r="X378" s="51">
        <v>3640</v>
      </c>
      <c r="Y378" s="47" t="s">
        <v>5454</v>
      </c>
      <c r="Z378" s="44" t="s">
        <v>196</v>
      </c>
      <c r="AA378" s="51" t="str">
        <f t="shared" si="38"/>
        <v>20x10, 8x6.5, -18 OS</v>
      </c>
      <c r="AB378" s="11" t="s">
        <v>1638</v>
      </c>
      <c r="AC378" s="89">
        <f>_xlfn.IFNA(VLOOKUP(AB378,ACCESSORIES!F:J,5,FALSE),"N/A")</f>
        <v>33</v>
      </c>
      <c r="AD378" s="80" t="s">
        <v>85</v>
      </c>
      <c r="AE378" s="80" t="s">
        <v>85</v>
      </c>
      <c r="AF378" s="3" t="s">
        <v>3005</v>
      </c>
      <c r="AG378" s="31" t="s">
        <v>2614</v>
      </c>
      <c r="AH378" s="9">
        <f>_xlfn.IFNA(VLOOKUP(AG378,ACCESSORIES!F:J,5,FALSE),"N/A")</f>
        <v>1.1000000000000001</v>
      </c>
      <c r="AI378" s="11" t="s">
        <v>266</v>
      </c>
      <c r="AJ378" s="3" t="s">
        <v>85</v>
      </c>
      <c r="AK378" s="40" t="str">
        <f>_xlfn.IFNA(VLOOKUP(AJ378,ACCESSORIES!F:J,5,FALSE),"N/A")</f>
        <v>N/A</v>
      </c>
      <c r="AL378" s="3" t="s">
        <v>85</v>
      </c>
      <c r="AM378" s="13">
        <v>16</v>
      </c>
      <c r="AN378" s="13">
        <v>200</v>
      </c>
      <c r="AO378" s="74">
        <v>0</v>
      </c>
      <c r="AP378" s="74">
        <v>0</v>
      </c>
      <c r="AQ378" s="74">
        <v>41</v>
      </c>
      <c r="AR378" s="74">
        <v>50.8</v>
      </c>
      <c r="AS378" s="74">
        <v>247</v>
      </c>
      <c r="AT378" s="103">
        <v>244</v>
      </c>
      <c r="AU378" s="100">
        <v>123.1</v>
      </c>
      <c r="AV378" s="54">
        <v>92</v>
      </c>
      <c r="AW378" s="54">
        <v>92</v>
      </c>
      <c r="AX378" s="54">
        <v>83</v>
      </c>
      <c r="AY378" s="3" t="s">
        <v>85</v>
      </c>
      <c r="AZ378" s="98" t="str">
        <f>_xlfn.IFNA(VLOOKUP(AY378,ACCESSORIES!F:J,5,FALSE),"N/A")</f>
        <v>N/A</v>
      </c>
      <c r="BA378" s="3" t="s">
        <v>85</v>
      </c>
      <c r="BB378" s="98" t="str">
        <f>_xlfn.IFNA(VLOOKUP(BA378,ACCESSORIES!F:J,5,FALSE),"N/A")</f>
        <v>N/A</v>
      </c>
      <c r="BC378" s="77">
        <v>45.18</v>
      </c>
      <c r="BD378" s="56">
        <v>23.228346456692901</v>
      </c>
      <c r="BE378" s="56">
        <v>23.228346456692901</v>
      </c>
      <c r="BF378" s="56">
        <v>12.9133858267717</v>
      </c>
      <c r="BG378" s="378">
        <f t="shared" si="39"/>
        <v>0.11417680000000027</v>
      </c>
      <c r="BH378" s="80">
        <v>20</v>
      </c>
      <c r="BI378" s="114" t="s">
        <v>3532</v>
      </c>
      <c r="BJ378" s="50" t="s">
        <v>4050</v>
      </c>
      <c r="BK378" s="29" t="s">
        <v>4066</v>
      </c>
      <c r="BL378" s="29" t="s">
        <v>5483</v>
      </c>
      <c r="BM378" s="29" t="s">
        <v>2847</v>
      </c>
      <c r="BN378" s="29" t="s">
        <v>5507</v>
      </c>
      <c r="BO378" s="81" t="s">
        <v>5518</v>
      </c>
      <c r="BP378" s="81" t="s">
        <v>5497</v>
      </c>
      <c r="BQ378" s="81" t="s">
        <v>4275</v>
      </c>
      <c r="BR378" s="81" t="s">
        <v>4068</v>
      </c>
      <c r="BS378" s="81"/>
      <c r="BT378" s="81"/>
      <c r="BU378" s="313" t="s">
        <v>6607</v>
      </c>
      <c r="BV378" s="377" t="s">
        <v>8385</v>
      </c>
      <c r="BW378" s="313" t="s">
        <v>6609</v>
      </c>
      <c r="BX378" s="377" t="s">
        <v>8386</v>
      </c>
      <c r="BY378" s="93" t="str">
        <f t="shared" si="40"/>
        <v>MR315, 20x10, -18mm Offset, 8x6.5, 130.81mm Centerbore, Machined - Clear Coat</v>
      </c>
      <c r="BZ378" s="81" t="s">
        <v>3878</v>
      </c>
      <c r="CA378" s="81" t="s">
        <v>3879</v>
      </c>
      <c r="CB378" s="81" t="str">
        <f t="shared" si="41"/>
        <v>STREET (3XX)</v>
      </c>
    </row>
    <row r="379" spans="1:80" s="38" customFormat="1" ht="15" customHeight="1">
      <c r="A379" s="22">
        <f t="shared" si="35"/>
        <v>377</v>
      </c>
      <c r="B379" s="104" t="s">
        <v>84</v>
      </c>
      <c r="C379" s="104" t="s">
        <v>1072</v>
      </c>
      <c r="D379" s="104" t="s">
        <v>2105</v>
      </c>
      <c r="E379" s="91" t="str">
        <f>CONCATENATE(LEFT(D379,5),VLOOKUP(CONCATENATE(N379,"x",O379),'PART NUMBER GUIDE'!$B$9:$C$49,2,FALSE),VLOOKUP(CONCATENATE(P379, V379), 'PART NUMBER GUIDE'!$Q$6:$R$91, 2, FALSE),VLOOKUP(Y379,'PART NUMBER GUIDE'!$J$8:$K$43,2, FALSE),IF(U379="N/A",IF(ABS(S379)&lt;10,"0"&amp;ABS(S379),ABS(S379)),CONCATENATE(LEFT(U379,1),RIGHT(U379,1))), F379, G379)</f>
        <v>MR31521080118N</v>
      </c>
      <c r="F379" s="90" t="s">
        <v>2224</v>
      </c>
      <c r="G379" s="90"/>
      <c r="H379" s="44" t="s">
        <v>5670</v>
      </c>
      <c r="I379" s="329">
        <v>44517</v>
      </c>
      <c r="J379" s="85" t="s">
        <v>3872</v>
      </c>
      <c r="K379" s="342">
        <v>439</v>
      </c>
      <c r="L379" s="92" t="str">
        <f t="shared" si="36"/>
        <v/>
      </c>
      <c r="M379" s="344"/>
      <c r="N379" s="90">
        <v>20</v>
      </c>
      <c r="O379" s="73">
        <v>10</v>
      </c>
      <c r="P379" s="99" t="str">
        <f t="shared" si="37"/>
        <v>8x6.5</v>
      </c>
      <c r="Q379" s="13">
        <v>8</v>
      </c>
      <c r="R379" s="90">
        <v>6.5</v>
      </c>
      <c r="S379" s="90">
        <v>-18</v>
      </c>
      <c r="T379" s="42">
        <v>4.76</v>
      </c>
      <c r="U379" s="102" t="s">
        <v>85</v>
      </c>
      <c r="V379" s="42">
        <v>130.81</v>
      </c>
      <c r="W379" s="43">
        <v>41.18</v>
      </c>
      <c r="X379" s="51">
        <v>3640</v>
      </c>
      <c r="Y379" s="78" t="s">
        <v>5468</v>
      </c>
      <c r="Z379" s="11" t="s">
        <v>2989</v>
      </c>
      <c r="AA379" s="51" t="str">
        <f t="shared" si="38"/>
        <v>20x10, 8x6.5, -18 OS</v>
      </c>
      <c r="AB379" s="11" t="s">
        <v>1638</v>
      </c>
      <c r="AC379" s="89">
        <f>_xlfn.IFNA(VLOOKUP(AB379,ACCESSORIES!F:J,5,FALSE),"N/A")</f>
        <v>33</v>
      </c>
      <c r="AD379" s="80" t="s">
        <v>85</v>
      </c>
      <c r="AE379" s="80" t="s">
        <v>85</v>
      </c>
      <c r="AF379" s="3" t="s">
        <v>3005</v>
      </c>
      <c r="AG379" s="31" t="s">
        <v>2614</v>
      </c>
      <c r="AH379" s="9">
        <f>_xlfn.IFNA(VLOOKUP(AG379,ACCESSORIES!F:J,5,FALSE),"N/A")</f>
        <v>1.1000000000000001</v>
      </c>
      <c r="AI379" s="11" t="s">
        <v>266</v>
      </c>
      <c r="AJ379" s="3" t="s">
        <v>85</v>
      </c>
      <c r="AK379" s="40" t="str">
        <f>_xlfn.IFNA(VLOOKUP(AJ379,ACCESSORIES!F:J,5,FALSE),"N/A")</f>
        <v>N/A</v>
      </c>
      <c r="AL379" s="3" t="s">
        <v>85</v>
      </c>
      <c r="AM379" s="13">
        <v>16</v>
      </c>
      <c r="AN379" s="13">
        <v>200</v>
      </c>
      <c r="AO379" s="74">
        <v>0</v>
      </c>
      <c r="AP379" s="74">
        <v>0</v>
      </c>
      <c r="AQ379" s="74">
        <v>41</v>
      </c>
      <c r="AR379" s="74">
        <v>50.8</v>
      </c>
      <c r="AS379" s="74">
        <v>247</v>
      </c>
      <c r="AT379" s="103">
        <v>244</v>
      </c>
      <c r="AU379" s="100">
        <v>123.1</v>
      </c>
      <c r="AV379" s="54">
        <v>92</v>
      </c>
      <c r="AW379" s="54">
        <v>92</v>
      </c>
      <c r="AX379" s="54">
        <v>83</v>
      </c>
      <c r="AY379" s="3" t="s">
        <v>85</v>
      </c>
      <c r="AZ379" s="98" t="str">
        <f>_xlfn.IFNA(VLOOKUP(AY379,ACCESSORIES!F:J,5,FALSE),"N/A")</f>
        <v>N/A</v>
      </c>
      <c r="BA379" s="3" t="s">
        <v>85</v>
      </c>
      <c r="BB379" s="98" t="str">
        <f>_xlfn.IFNA(VLOOKUP(BA379,ACCESSORIES!F:J,5,FALSE),"N/A")</f>
        <v>N/A</v>
      </c>
      <c r="BC379" s="77">
        <v>45.18</v>
      </c>
      <c r="BD379" s="56">
        <v>23.228346456692901</v>
      </c>
      <c r="BE379" s="56">
        <v>23.228346456692901</v>
      </c>
      <c r="BF379" s="56">
        <v>12.9133858267717</v>
      </c>
      <c r="BG379" s="378">
        <f t="shared" si="39"/>
        <v>0.11417680000000027</v>
      </c>
      <c r="BH379" s="80">
        <v>20</v>
      </c>
      <c r="BI379" s="114" t="s">
        <v>3532</v>
      </c>
      <c r="BJ379" s="50" t="s">
        <v>4050</v>
      </c>
      <c r="BK379" s="29" t="s">
        <v>4066</v>
      </c>
      <c r="BL379" s="29" t="s">
        <v>5483</v>
      </c>
      <c r="BM379" s="29" t="s">
        <v>2847</v>
      </c>
      <c r="BN379" s="29" t="s">
        <v>5507</v>
      </c>
      <c r="BO379" s="81" t="s">
        <v>5518</v>
      </c>
      <c r="BP379" s="81" t="s">
        <v>5497</v>
      </c>
      <c r="BQ379" s="81" t="s">
        <v>4275</v>
      </c>
      <c r="BR379" s="81" t="s">
        <v>4068</v>
      </c>
      <c r="BS379" s="81"/>
      <c r="BT379" s="81"/>
      <c r="BU379" s="313" t="s">
        <v>6594</v>
      </c>
      <c r="BV379" s="377" t="s">
        <v>8130</v>
      </c>
      <c r="BW379" s="313" t="s">
        <v>6599</v>
      </c>
      <c r="BX379" s="377" t="s">
        <v>8131</v>
      </c>
      <c r="BY379" s="93" t="str">
        <f t="shared" si="40"/>
        <v>CLOSEOUT - MR315, 20x10, -18mm Offset, 8x6.5, 130.81mm Centerbore, Gold - Black Lip</v>
      </c>
      <c r="BZ379" s="81" t="s">
        <v>3878</v>
      </c>
      <c r="CA379" s="81" t="s">
        <v>3879</v>
      </c>
      <c r="CB379" s="81" t="str">
        <f t="shared" si="41"/>
        <v>STREET (3XX)</v>
      </c>
    </row>
    <row r="380" spans="1:80" s="38" customFormat="1" ht="15" customHeight="1">
      <c r="A380" s="22">
        <f t="shared" si="35"/>
        <v>378</v>
      </c>
      <c r="B380" s="104" t="s">
        <v>84</v>
      </c>
      <c r="C380" s="104" t="s">
        <v>1072</v>
      </c>
      <c r="D380" s="104" t="s">
        <v>2105</v>
      </c>
      <c r="E380" s="91" t="str">
        <f>CONCATENATE(LEFT(D380,5),VLOOKUP(CONCATENATE(N380,"x",O380),'PART NUMBER GUIDE'!$B$9:$C$49,2,FALSE),VLOOKUP(CONCATENATE(P380, V380), 'PART NUMBER GUIDE'!$Q$6:$R$91, 2, FALSE),VLOOKUP(Y380,'PART NUMBER GUIDE'!$J$8:$K$43,2, FALSE),IF(U380="N/A",IF(ABS(S380)&lt;10,"0"&amp;ABS(S380),ABS(S380)),CONCATENATE(LEFT(U380,1),RIGHT(U380,1))), F380, G380)</f>
        <v>MR31521087518N</v>
      </c>
      <c r="F380" s="90" t="s">
        <v>2224</v>
      </c>
      <c r="G380" s="90"/>
      <c r="H380" s="44" t="s">
        <v>5671</v>
      </c>
      <c r="I380" s="329">
        <v>44517</v>
      </c>
      <c r="J380" s="42" t="s">
        <v>1265</v>
      </c>
      <c r="K380" s="342">
        <v>419</v>
      </c>
      <c r="L380" s="92">
        <f t="shared" si="36"/>
        <v>419</v>
      </c>
      <c r="M380" s="344"/>
      <c r="N380" s="90">
        <v>20</v>
      </c>
      <c r="O380" s="73">
        <v>10</v>
      </c>
      <c r="P380" s="99" t="str">
        <f t="shared" si="37"/>
        <v>8x170</v>
      </c>
      <c r="Q380" s="13">
        <v>8</v>
      </c>
      <c r="R380" s="90">
        <v>170</v>
      </c>
      <c r="S380" s="90">
        <v>-18</v>
      </c>
      <c r="T380" s="42">
        <v>4.76</v>
      </c>
      <c r="U380" s="102" t="s">
        <v>85</v>
      </c>
      <c r="V380" s="42">
        <v>130.81</v>
      </c>
      <c r="W380" s="43">
        <v>41.09</v>
      </c>
      <c r="X380" s="51">
        <v>3640</v>
      </c>
      <c r="Y380" s="11" t="s">
        <v>2294</v>
      </c>
      <c r="Z380" s="44" t="s">
        <v>2987</v>
      </c>
      <c r="AA380" s="51" t="str">
        <f t="shared" si="38"/>
        <v>20x10, 8x170, -18 OS</v>
      </c>
      <c r="AB380" s="11" t="s">
        <v>1811</v>
      </c>
      <c r="AC380" s="89">
        <f>_xlfn.IFNA(VLOOKUP(AB380,ACCESSORIES!F:J,5,FALSE),"N/A")</f>
        <v>33</v>
      </c>
      <c r="AD380" s="80" t="s">
        <v>85</v>
      </c>
      <c r="AE380" s="80" t="s">
        <v>85</v>
      </c>
      <c r="AF380" s="3" t="s">
        <v>3005</v>
      </c>
      <c r="AG380" s="31" t="s">
        <v>2614</v>
      </c>
      <c r="AH380" s="9">
        <f>_xlfn.IFNA(VLOOKUP(AG380,ACCESSORIES!F:J,5,FALSE),"N/A")</f>
        <v>1.1000000000000001</v>
      </c>
      <c r="AI380" s="11" t="s">
        <v>266</v>
      </c>
      <c r="AJ380" s="3" t="s">
        <v>85</v>
      </c>
      <c r="AK380" s="40" t="str">
        <f>_xlfn.IFNA(VLOOKUP(AJ380,ACCESSORIES!F:J,5,FALSE),"N/A")</f>
        <v>N/A</v>
      </c>
      <c r="AL380" s="3" t="s">
        <v>85</v>
      </c>
      <c r="AM380" s="13">
        <v>16</v>
      </c>
      <c r="AN380" s="13">
        <v>200</v>
      </c>
      <c r="AO380" s="74">
        <v>0</v>
      </c>
      <c r="AP380" s="74">
        <v>0</v>
      </c>
      <c r="AQ380" s="74">
        <v>41</v>
      </c>
      <c r="AR380" s="74">
        <v>50.8</v>
      </c>
      <c r="AS380" s="74">
        <v>247</v>
      </c>
      <c r="AT380" s="103">
        <v>244</v>
      </c>
      <c r="AU380" s="84">
        <v>128</v>
      </c>
      <c r="AV380" s="54">
        <v>103.9</v>
      </c>
      <c r="AW380" s="54">
        <v>107</v>
      </c>
      <c r="AX380" s="54">
        <v>83</v>
      </c>
      <c r="AY380" s="3" t="s">
        <v>85</v>
      </c>
      <c r="AZ380" s="98" t="str">
        <f>_xlfn.IFNA(VLOOKUP(AY380,ACCESSORIES!F:J,5,FALSE),"N/A")</f>
        <v>N/A</v>
      </c>
      <c r="BA380" s="3" t="s">
        <v>85</v>
      </c>
      <c r="BB380" s="98" t="str">
        <f>_xlfn.IFNA(VLOOKUP(BA380,ACCESSORIES!F:J,5,FALSE),"N/A")</f>
        <v>N/A</v>
      </c>
      <c r="BC380" s="77">
        <v>45.09</v>
      </c>
      <c r="BD380" s="56">
        <v>23.228346456692901</v>
      </c>
      <c r="BE380" s="56">
        <v>23.228346456692901</v>
      </c>
      <c r="BF380" s="56">
        <v>12.9133858267717</v>
      </c>
      <c r="BG380" s="378">
        <f t="shared" si="39"/>
        <v>0.11417680000000027</v>
      </c>
      <c r="BH380" s="80">
        <v>20</v>
      </c>
      <c r="BI380" s="114" t="s">
        <v>3532</v>
      </c>
      <c r="BJ380" s="50" t="s">
        <v>4050</v>
      </c>
      <c r="BK380" s="29" t="s">
        <v>4066</v>
      </c>
      <c r="BL380" s="29" t="s">
        <v>5483</v>
      </c>
      <c r="BM380" s="29" t="s">
        <v>2847</v>
      </c>
      <c r="BN380" s="29" t="s">
        <v>5507</v>
      </c>
      <c r="BO380" s="81" t="s">
        <v>5518</v>
      </c>
      <c r="BP380" s="81" t="s">
        <v>5497</v>
      </c>
      <c r="BQ380" s="81" t="s">
        <v>4275</v>
      </c>
      <c r="BR380" s="81" t="s">
        <v>4068</v>
      </c>
      <c r="BS380" s="81"/>
      <c r="BT380" s="81"/>
      <c r="BU380" s="313" t="s">
        <v>6586</v>
      </c>
      <c r="BV380" s="377" t="s">
        <v>8124</v>
      </c>
      <c r="BW380" s="313" t="s">
        <v>6587</v>
      </c>
      <c r="BX380" s="377" t="s">
        <v>8125</v>
      </c>
      <c r="BY380" s="93" t="str">
        <f t="shared" si="40"/>
        <v>MR315, 20x10, -18mm Offset, 8x170, 130.81mm Centerbore, Matte Black</v>
      </c>
      <c r="BZ380" s="81" t="s">
        <v>3878</v>
      </c>
      <c r="CA380" s="81" t="s">
        <v>3879</v>
      </c>
      <c r="CB380" s="81" t="str">
        <f t="shared" si="41"/>
        <v>STREET (3XX)</v>
      </c>
    </row>
    <row r="381" spans="1:80" s="38" customFormat="1" ht="15" customHeight="1">
      <c r="A381" s="22">
        <f t="shared" si="35"/>
        <v>379</v>
      </c>
      <c r="B381" s="104" t="s">
        <v>84</v>
      </c>
      <c r="C381" s="104" t="s">
        <v>1072</v>
      </c>
      <c r="D381" s="104" t="s">
        <v>2105</v>
      </c>
      <c r="E381" s="91" t="str">
        <f>CONCATENATE(LEFT(D381,5),VLOOKUP(CONCATENATE(N381,"x",O381),'PART NUMBER GUIDE'!$B$9:$C$49,2,FALSE),VLOOKUP(CONCATENATE(P381, V381), 'PART NUMBER GUIDE'!$Q$6:$R$91, 2, FALSE),VLOOKUP(Y381,'PART NUMBER GUIDE'!$J$8:$K$43,2, FALSE),IF(U381="N/A",IF(ABS(S381)&lt;10,"0"&amp;ABS(S381),ABS(S381)),CONCATENATE(LEFT(U381,1),RIGHT(U381,1))), F381, G381)</f>
        <v>MR31521087318N</v>
      </c>
      <c r="F381" s="90" t="s">
        <v>2224</v>
      </c>
      <c r="G381" s="90"/>
      <c r="H381" s="44" t="s">
        <v>5672</v>
      </c>
      <c r="I381" s="329">
        <v>44517</v>
      </c>
      <c r="J381" s="42" t="s">
        <v>1265</v>
      </c>
      <c r="K381" s="342">
        <v>419</v>
      </c>
      <c r="L381" s="92">
        <f t="shared" si="36"/>
        <v>419</v>
      </c>
      <c r="M381" s="344"/>
      <c r="N381" s="90">
        <v>20</v>
      </c>
      <c r="O381" s="73">
        <v>10</v>
      </c>
      <c r="P381" s="99" t="str">
        <f t="shared" si="37"/>
        <v>8x170</v>
      </c>
      <c r="Q381" s="13">
        <v>8</v>
      </c>
      <c r="R381" s="90">
        <v>170</v>
      </c>
      <c r="S381" s="90">
        <v>-18</v>
      </c>
      <c r="T381" s="42">
        <v>4.76</v>
      </c>
      <c r="U381" s="102" t="s">
        <v>85</v>
      </c>
      <c r="V381" s="42">
        <v>130.81</v>
      </c>
      <c r="W381" s="43">
        <v>41.09</v>
      </c>
      <c r="X381" s="51">
        <v>3640</v>
      </c>
      <c r="Y381" s="47" t="s">
        <v>5454</v>
      </c>
      <c r="Z381" s="44" t="s">
        <v>196</v>
      </c>
      <c r="AA381" s="51" t="str">
        <f t="shared" si="38"/>
        <v>20x10, 8x170, -18 OS</v>
      </c>
      <c r="AB381" s="11" t="s">
        <v>1811</v>
      </c>
      <c r="AC381" s="89">
        <f>_xlfn.IFNA(VLOOKUP(AB381,ACCESSORIES!F:J,5,FALSE),"N/A")</f>
        <v>33</v>
      </c>
      <c r="AD381" s="80" t="s">
        <v>85</v>
      </c>
      <c r="AE381" s="80" t="s">
        <v>85</v>
      </c>
      <c r="AF381" s="3" t="s">
        <v>3005</v>
      </c>
      <c r="AG381" s="31" t="s">
        <v>2614</v>
      </c>
      <c r="AH381" s="9">
        <f>_xlfn.IFNA(VLOOKUP(AG381,ACCESSORIES!F:J,5,FALSE),"N/A")</f>
        <v>1.1000000000000001</v>
      </c>
      <c r="AI381" s="11" t="s">
        <v>266</v>
      </c>
      <c r="AJ381" s="3" t="s">
        <v>85</v>
      </c>
      <c r="AK381" s="40" t="str">
        <f>_xlfn.IFNA(VLOOKUP(AJ381,ACCESSORIES!F:J,5,FALSE),"N/A")</f>
        <v>N/A</v>
      </c>
      <c r="AL381" s="3" t="s">
        <v>85</v>
      </c>
      <c r="AM381" s="13">
        <v>16</v>
      </c>
      <c r="AN381" s="13">
        <v>200</v>
      </c>
      <c r="AO381" s="74">
        <v>0</v>
      </c>
      <c r="AP381" s="74">
        <v>0</v>
      </c>
      <c r="AQ381" s="74">
        <v>41</v>
      </c>
      <c r="AR381" s="74">
        <v>50.8</v>
      </c>
      <c r="AS381" s="74">
        <v>247</v>
      </c>
      <c r="AT381" s="103">
        <v>244</v>
      </c>
      <c r="AU381" s="84">
        <v>128</v>
      </c>
      <c r="AV381" s="54">
        <v>103.9</v>
      </c>
      <c r="AW381" s="54">
        <v>107</v>
      </c>
      <c r="AX381" s="54">
        <v>83</v>
      </c>
      <c r="AY381" s="3" t="s">
        <v>85</v>
      </c>
      <c r="AZ381" s="98" t="str">
        <f>_xlfn.IFNA(VLOOKUP(AY381,ACCESSORIES!F:J,5,FALSE),"N/A")</f>
        <v>N/A</v>
      </c>
      <c r="BA381" s="3" t="s">
        <v>85</v>
      </c>
      <c r="BB381" s="98" t="str">
        <f>_xlfn.IFNA(VLOOKUP(BA381,ACCESSORIES!F:J,5,FALSE),"N/A")</f>
        <v>N/A</v>
      </c>
      <c r="BC381" s="77">
        <v>45.09</v>
      </c>
      <c r="BD381" s="56">
        <v>23.228346456692901</v>
      </c>
      <c r="BE381" s="56">
        <v>23.228346456692901</v>
      </c>
      <c r="BF381" s="56">
        <v>12.9133858267717</v>
      </c>
      <c r="BG381" s="378">
        <f t="shared" si="39"/>
        <v>0.11417680000000027</v>
      </c>
      <c r="BH381" s="80">
        <v>20</v>
      </c>
      <c r="BI381" s="114" t="s">
        <v>3532</v>
      </c>
      <c r="BJ381" s="50" t="s">
        <v>4050</v>
      </c>
      <c r="BK381" s="29" t="s">
        <v>4066</v>
      </c>
      <c r="BL381" s="29" t="s">
        <v>5483</v>
      </c>
      <c r="BM381" s="29" t="s">
        <v>2847</v>
      </c>
      <c r="BN381" s="29" t="s">
        <v>5507</v>
      </c>
      <c r="BO381" s="81" t="s">
        <v>5518</v>
      </c>
      <c r="BP381" s="81" t="s">
        <v>5497</v>
      </c>
      <c r="BQ381" s="81" t="s">
        <v>4275</v>
      </c>
      <c r="BR381" s="81" t="s">
        <v>4068</v>
      </c>
      <c r="BS381" s="81"/>
      <c r="BT381" s="81"/>
      <c r="BU381" s="313" t="s">
        <v>6607</v>
      </c>
      <c r="BV381" s="377" t="s">
        <v>8385</v>
      </c>
      <c r="BW381" s="313" t="s">
        <v>6609</v>
      </c>
      <c r="BX381" s="377" t="s">
        <v>8386</v>
      </c>
      <c r="BY381" s="93" t="str">
        <f t="shared" si="40"/>
        <v>MR315, 20x10, -18mm Offset, 8x170, 130.81mm Centerbore, Machined - Clear Coat</v>
      </c>
      <c r="BZ381" s="81" t="s">
        <v>3878</v>
      </c>
      <c r="CA381" s="81" t="s">
        <v>3879</v>
      </c>
      <c r="CB381" s="81" t="str">
        <f t="shared" si="41"/>
        <v>STREET (3XX)</v>
      </c>
    </row>
    <row r="382" spans="1:80" s="38" customFormat="1" ht="15" customHeight="1">
      <c r="A382" s="22">
        <f t="shared" si="35"/>
        <v>380</v>
      </c>
      <c r="B382" s="104" t="s">
        <v>84</v>
      </c>
      <c r="C382" s="104" t="s">
        <v>1072</v>
      </c>
      <c r="D382" s="104" t="s">
        <v>2105</v>
      </c>
      <c r="E382" s="91" t="str">
        <f>CONCATENATE(LEFT(D382,5),VLOOKUP(CONCATENATE(N382,"x",O382),'PART NUMBER GUIDE'!$B$9:$C$49,2,FALSE),VLOOKUP(CONCATENATE(P382, V382), 'PART NUMBER GUIDE'!$Q$6:$R$91, 2, FALSE),VLOOKUP(Y382,'PART NUMBER GUIDE'!$J$8:$K$43,2, FALSE),IF(U382="N/A",IF(ABS(S382)&lt;10,"0"&amp;ABS(S382),ABS(S382)),CONCATENATE(LEFT(U382,1),RIGHT(U382,1))), F382, G382)</f>
        <v>MR31521088518N</v>
      </c>
      <c r="F382" s="90" t="s">
        <v>2224</v>
      </c>
      <c r="G382" s="90"/>
      <c r="H382" s="44" t="s">
        <v>5674</v>
      </c>
      <c r="I382" s="329">
        <v>44517</v>
      </c>
      <c r="J382" s="42" t="s">
        <v>1265</v>
      </c>
      <c r="K382" s="342">
        <v>419</v>
      </c>
      <c r="L382" s="92">
        <f t="shared" si="36"/>
        <v>419</v>
      </c>
      <c r="M382" s="344"/>
      <c r="N382" s="90">
        <v>20</v>
      </c>
      <c r="O382" s="73">
        <v>10</v>
      </c>
      <c r="P382" s="99" t="str">
        <f t="shared" si="37"/>
        <v>8x180</v>
      </c>
      <c r="Q382" s="13">
        <v>8</v>
      </c>
      <c r="R382" s="90">
        <v>180</v>
      </c>
      <c r="S382" s="90">
        <v>-18</v>
      </c>
      <c r="T382" s="42">
        <v>4.76</v>
      </c>
      <c r="U382" s="102" t="s">
        <v>85</v>
      </c>
      <c r="V382" s="42">
        <v>130.81</v>
      </c>
      <c r="W382" s="43">
        <v>42.26</v>
      </c>
      <c r="X382" s="51">
        <v>3640</v>
      </c>
      <c r="Y382" s="11" t="s">
        <v>2294</v>
      </c>
      <c r="Z382" s="44" t="s">
        <v>2987</v>
      </c>
      <c r="AA382" s="51" t="str">
        <f t="shared" si="38"/>
        <v>20x10, 8x180, -18 OS</v>
      </c>
      <c r="AB382" s="11" t="s">
        <v>1638</v>
      </c>
      <c r="AC382" s="89">
        <f>_xlfn.IFNA(VLOOKUP(AB382,ACCESSORIES!F:J,5,FALSE),"N/A")</f>
        <v>33</v>
      </c>
      <c r="AD382" s="80" t="s">
        <v>85</v>
      </c>
      <c r="AE382" s="80" t="s">
        <v>85</v>
      </c>
      <c r="AF382" s="3" t="s">
        <v>3005</v>
      </c>
      <c r="AG382" s="31" t="s">
        <v>2614</v>
      </c>
      <c r="AH382" s="9">
        <f>_xlfn.IFNA(VLOOKUP(AG382,ACCESSORIES!F:J,5,FALSE),"N/A")</f>
        <v>1.1000000000000001</v>
      </c>
      <c r="AI382" s="11" t="s">
        <v>266</v>
      </c>
      <c r="AJ382" s="3" t="s">
        <v>85</v>
      </c>
      <c r="AK382" s="40" t="str">
        <f>_xlfn.IFNA(VLOOKUP(AJ382,ACCESSORIES!F:J,5,FALSE),"N/A")</f>
        <v>N/A</v>
      </c>
      <c r="AL382" s="3" t="s">
        <v>85</v>
      </c>
      <c r="AM382" s="13">
        <v>16</v>
      </c>
      <c r="AN382" s="13">
        <v>210</v>
      </c>
      <c r="AO382" s="74">
        <v>0</v>
      </c>
      <c r="AP382" s="74">
        <v>0</v>
      </c>
      <c r="AQ382" s="74">
        <v>41</v>
      </c>
      <c r="AR382" s="74">
        <v>50.8</v>
      </c>
      <c r="AS382" s="74">
        <v>247</v>
      </c>
      <c r="AT382" s="103">
        <v>244</v>
      </c>
      <c r="AU382" s="100">
        <v>123.1</v>
      </c>
      <c r="AV382" s="54">
        <v>92</v>
      </c>
      <c r="AW382" s="54">
        <v>92</v>
      </c>
      <c r="AX382" s="54">
        <v>83</v>
      </c>
      <c r="AY382" s="3" t="s">
        <v>85</v>
      </c>
      <c r="AZ382" s="98" t="str">
        <f>_xlfn.IFNA(VLOOKUP(AY382,ACCESSORIES!F:J,5,FALSE),"N/A")</f>
        <v>N/A</v>
      </c>
      <c r="BA382" s="3" t="s">
        <v>85</v>
      </c>
      <c r="BB382" s="98" t="str">
        <f>_xlfn.IFNA(VLOOKUP(BA382,ACCESSORIES!F:J,5,FALSE),"N/A")</f>
        <v>N/A</v>
      </c>
      <c r="BC382" s="77">
        <v>46.26</v>
      </c>
      <c r="BD382" s="56">
        <v>23.228346456692901</v>
      </c>
      <c r="BE382" s="56">
        <v>23.228346456692901</v>
      </c>
      <c r="BF382" s="56">
        <v>12.9133858267717</v>
      </c>
      <c r="BG382" s="378">
        <f t="shared" si="39"/>
        <v>0.11417680000000027</v>
      </c>
      <c r="BH382" s="80">
        <v>20</v>
      </c>
      <c r="BI382" s="114" t="s">
        <v>3532</v>
      </c>
      <c r="BJ382" s="50" t="s">
        <v>4050</v>
      </c>
      <c r="BK382" s="29" t="s">
        <v>4066</v>
      </c>
      <c r="BL382" s="29" t="s">
        <v>5483</v>
      </c>
      <c r="BM382" s="29" t="s">
        <v>2847</v>
      </c>
      <c r="BN382" s="29" t="s">
        <v>5507</v>
      </c>
      <c r="BO382" s="81" t="s">
        <v>5518</v>
      </c>
      <c r="BP382" s="81" t="s">
        <v>5497</v>
      </c>
      <c r="BQ382" s="81" t="s">
        <v>4275</v>
      </c>
      <c r="BR382" s="81" t="s">
        <v>4068</v>
      </c>
      <c r="BS382" s="81"/>
      <c r="BT382" s="81"/>
      <c r="BU382" s="313" t="s">
        <v>6586</v>
      </c>
      <c r="BV382" s="377" t="s">
        <v>8124</v>
      </c>
      <c r="BW382" s="313" t="s">
        <v>6587</v>
      </c>
      <c r="BX382" s="377" t="s">
        <v>8125</v>
      </c>
      <c r="BY382" s="93" t="str">
        <f t="shared" si="40"/>
        <v>MR315, 20x10, -18mm Offset, 8x180, 130.81mm Centerbore, Matte Black</v>
      </c>
      <c r="BZ382" s="81" t="s">
        <v>3878</v>
      </c>
      <c r="CA382" s="81" t="s">
        <v>3879</v>
      </c>
      <c r="CB382" s="81" t="str">
        <f t="shared" si="41"/>
        <v>STREET (3XX)</v>
      </c>
    </row>
    <row r="383" spans="1:80" s="38" customFormat="1" ht="15" customHeight="1">
      <c r="A383" s="22">
        <f t="shared" si="35"/>
        <v>381</v>
      </c>
      <c r="B383" s="104" t="s">
        <v>84</v>
      </c>
      <c r="C383" s="104" t="s">
        <v>1072</v>
      </c>
      <c r="D383" s="99" t="s">
        <v>4026</v>
      </c>
      <c r="E383" s="91" t="str">
        <f>CONCATENATE(LEFT(D383,5),VLOOKUP(CONCATENATE(N383,"x",O383),'PART NUMBER GUIDE'!$B$9:$C$49,2,FALSE),VLOOKUP(CONCATENATE(P383, V383), 'PART NUMBER GUIDE'!$Q$6:$R$91, 2, FALSE),VLOOKUP(Y383,'PART NUMBER GUIDE'!$J$8:$K$43,2, FALSE),IF(U383="N/A",IF(ABS(S383)&lt;10,"0"&amp;ABS(S383),ABS(S383)),CONCATENATE(LEFT(U383,1),RIGHT(U383,1))), F383, G383)</f>
        <v>MR31678050525</v>
      </c>
      <c r="F383" s="90"/>
      <c r="G383" s="90"/>
      <c r="H383" s="79" t="s">
        <v>5154</v>
      </c>
      <c r="I383" s="318">
        <v>44351</v>
      </c>
      <c r="J383" s="85" t="s">
        <v>1265</v>
      </c>
      <c r="K383" s="342">
        <v>269</v>
      </c>
      <c r="L383" s="92">
        <f t="shared" si="36"/>
        <v>269</v>
      </c>
      <c r="M383" s="344"/>
      <c r="N383" s="29">
        <v>17</v>
      </c>
      <c r="O383" s="73">
        <v>8</v>
      </c>
      <c r="P383" s="99" t="str">
        <f t="shared" si="37"/>
        <v>5x5</v>
      </c>
      <c r="Q383" s="13">
        <v>5</v>
      </c>
      <c r="R383" s="90">
        <v>5</v>
      </c>
      <c r="S383" s="90">
        <v>25</v>
      </c>
      <c r="T383" s="42">
        <v>5.44</v>
      </c>
      <c r="U383" s="102" t="s">
        <v>85</v>
      </c>
      <c r="V383" s="16">
        <v>71.5</v>
      </c>
      <c r="W383" s="42">
        <v>26.82</v>
      </c>
      <c r="X383" s="51">
        <v>2650</v>
      </c>
      <c r="Y383" s="78" t="s">
        <v>2294</v>
      </c>
      <c r="Z383" s="78" t="s">
        <v>2987</v>
      </c>
      <c r="AA383" s="51" t="str">
        <f t="shared" si="38"/>
        <v>17x8, 5x5, 25 OS</v>
      </c>
      <c r="AB383" s="11" t="s">
        <v>1641</v>
      </c>
      <c r="AC383" s="89">
        <f>_xlfn.IFNA(VLOOKUP(AB383,ACCESSORIES!F:J,5,FALSE),"N/A")</f>
        <v>22</v>
      </c>
      <c r="AD383" s="14" t="s">
        <v>85</v>
      </c>
      <c r="AE383" s="14" t="s">
        <v>85</v>
      </c>
      <c r="AF383" s="80" t="s">
        <v>85</v>
      </c>
      <c r="AG383" s="80" t="s">
        <v>85</v>
      </c>
      <c r="AH383" s="9" t="str">
        <f>_xlfn.IFNA(VLOOKUP(AG383,ACCESSORIES!F:J,5,FALSE),"N/A")</f>
        <v>N/A</v>
      </c>
      <c r="AI383" s="81" t="s">
        <v>265</v>
      </c>
      <c r="AJ383" s="81" t="s">
        <v>85</v>
      </c>
      <c r="AK383" s="40" t="str">
        <f>_xlfn.IFNA(VLOOKUP(AJ383,ACCESSORIES!F:J,5,FALSE),"N/A")</f>
        <v>N/A</v>
      </c>
      <c r="AL383" s="81" t="s">
        <v>85</v>
      </c>
      <c r="AM383" s="13">
        <v>16</v>
      </c>
      <c r="AN383" s="13">
        <v>175</v>
      </c>
      <c r="AO383" s="74">
        <v>7.7</v>
      </c>
      <c r="AP383" s="74">
        <v>23</v>
      </c>
      <c r="AQ383" s="74">
        <v>31.4</v>
      </c>
      <c r="AR383" s="74">
        <v>31.5</v>
      </c>
      <c r="AS383" s="74">
        <v>209.7</v>
      </c>
      <c r="AT383" s="103">
        <v>203</v>
      </c>
      <c r="AU383" s="410">
        <v>71.5</v>
      </c>
      <c r="AV383" s="407">
        <v>48.46</v>
      </c>
      <c r="AW383" s="407">
        <v>48.46</v>
      </c>
      <c r="AX383" s="54">
        <v>38</v>
      </c>
      <c r="AY383" s="3" t="s">
        <v>85</v>
      </c>
      <c r="AZ383" s="98" t="str">
        <f>_xlfn.IFNA(VLOOKUP(AY383,ACCESSORIES!F:J,5,FALSE),"N/A")</f>
        <v>N/A</v>
      </c>
      <c r="BA383" s="3" t="s">
        <v>85</v>
      </c>
      <c r="BB383" s="98" t="str">
        <f>_xlfn.IFNA(VLOOKUP(BA383,ACCESSORIES!F:J,5,FALSE),"N/A")</f>
        <v>N/A</v>
      </c>
      <c r="BC383" s="77">
        <v>32</v>
      </c>
      <c r="BD383" s="56">
        <v>20.236220472440898</v>
      </c>
      <c r="BE383" s="56">
        <v>20.236220472440898</v>
      </c>
      <c r="BF383" s="56">
        <v>10.7086614173228</v>
      </c>
      <c r="BG383" s="378">
        <f t="shared" si="39"/>
        <v>7.18613119999994E-2</v>
      </c>
      <c r="BH383" s="14">
        <v>36</v>
      </c>
      <c r="BI383" s="114" t="s">
        <v>3532</v>
      </c>
      <c r="BJ383" s="50" t="s">
        <v>4050</v>
      </c>
      <c r="BK383" s="29" t="s">
        <v>4066</v>
      </c>
      <c r="BL383" s="29" t="s">
        <v>5530</v>
      </c>
      <c r="BM383" s="29" t="s">
        <v>5531</v>
      </c>
      <c r="BN383" s="29" t="s">
        <v>5524</v>
      </c>
      <c r="BO383" s="81" t="s">
        <v>4275</v>
      </c>
      <c r="BP383" s="81" t="s">
        <v>4068</v>
      </c>
      <c r="BQ383" s="81"/>
      <c r="BR383" s="81"/>
      <c r="BS383" s="81"/>
      <c r="BT383" s="81"/>
      <c r="BU383" s="313" t="s">
        <v>6610</v>
      </c>
      <c r="BV383" s="387" t="s">
        <v>8369</v>
      </c>
      <c r="BW383" s="313" t="s">
        <v>6612</v>
      </c>
      <c r="BX383" s="387" t="s">
        <v>8370</v>
      </c>
      <c r="BY383" s="93" t="str">
        <f t="shared" si="40"/>
        <v>MR316, 17x8, +25mm Offset, 5x5, 71.5mm Centerbore, Matte Black</v>
      </c>
      <c r="BZ383" s="81" t="s">
        <v>3878</v>
      </c>
      <c r="CA383" s="81" t="s">
        <v>3879</v>
      </c>
      <c r="CB383" s="81" t="str">
        <f t="shared" si="41"/>
        <v>STREET (3XX)</v>
      </c>
    </row>
    <row r="384" spans="1:80" s="38" customFormat="1" ht="15" customHeight="1">
      <c r="A384" s="22">
        <f t="shared" si="35"/>
        <v>382</v>
      </c>
      <c r="B384" s="104" t="s">
        <v>84</v>
      </c>
      <c r="C384" s="104" t="s">
        <v>1072</v>
      </c>
      <c r="D384" s="99" t="s">
        <v>4026</v>
      </c>
      <c r="E384" s="91" t="str">
        <f>CONCATENATE(LEFT(D384,5),VLOOKUP(CONCATENATE(N384,"x",O384),'PART NUMBER GUIDE'!$B$9:$C$49,2,FALSE),VLOOKUP(CONCATENATE(P384, V384), 'PART NUMBER GUIDE'!$Q$6:$R$91, 2, FALSE),VLOOKUP(Y384,'PART NUMBER GUIDE'!$J$8:$K$43,2, FALSE),IF(U384="N/A",IF(ABS(S384)&lt;10,"0"&amp;ABS(S384),ABS(S384)),CONCATENATE(LEFT(U384,1),RIGHT(U384,1))), F384, G384)</f>
        <v>MR31678050825</v>
      </c>
      <c r="F384" s="90"/>
      <c r="G384" s="90"/>
      <c r="H384" s="79" t="s">
        <v>5155</v>
      </c>
      <c r="I384" s="318">
        <v>44351</v>
      </c>
      <c r="J384" s="85" t="s">
        <v>1265</v>
      </c>
      <c r="K384" s="342">
        <v>269</v>
      </c>
      <c r="L384" s="92">
        <f t="shared" si="36"/>
        <v>269</v>
      </c>
      <c r="M384" s="344"/>
      <c r="N384" s="29">
        <v>17</v>
      </c>
      <c r="O384" s="73">
        <v>8</v>
      </c>
      <c r="P384" s="99" t="str">
        <f t="shared" si="37"/>
        <v>5x5</v>
      </c>
      <c r="Q384" s="13">
        <v>5</v>
      </c>
      <c r="R384" s="90">
        <v>5</v>
      </c>
      <c r="S384" s="90">
        <v>25</v>
      </c>
      <c r="T384" s="42">
        <v>5.44</v>
      </c>
      <c r="U384" s="102" t="s">
        <v>85</v>
      </c>
      <c r="V384" s="16">
        <v>71.5</v>
      </c>
      <c r="W384" s="42">
        <v>24.51</v>
      </c>
      <c r="X384" s="51">
        <v>2650</v>
      </c>
      <c r="Y384" s="78" t="s">
        <v>2646</v>
      </c>
      <c r="Z384" s="78" t="s">
        <v>2992</v>
      </c>
      <c r="AA384" s="51" t="str">
        <f t="shared" si="38"/>
        <v>17x8, 5x5, 25 OS</v>
      </c>
      <c r="AB384" s="11" t="s">
        <v>1641</v>
      </c>
      <c r="AC384" s="89">
        <f>_xlfn.IFNA(VLOOKUP(AB384,ACCESSORIES!F:J,5,FALSE),"N/A")</f>
        <v>22</v>
      </c>
      <c r="AD384" s="14" t="s">
        <v>85</v>
      </c>
      <c r="AE384" s="14" t="s">
        <v>85</v>
      </c>
      <c r="AF384" s="80" t="s">
        <v>85</v>
      </c>
      <c r="AG384" s="80" t="s">
        <v>85</v>
      </c>
      <c r="AH384" s="9" t="str">
        <f>_xlfn.IFNA(VLOOKUP(AG384,ACCESSORIES!F:J,5,FALSE),"N/A")</f>
        <v>N/A</v>
      </c>
      <c r="AI384" s="81" t="s">
        <v>265</v>
      </c>
      <c r="AJ384" s="81" t="s">
        <v>85</v>
      </c>
      <c r="AK384" s="40" t="str">
        <f>_xlfn.IFNA(VLOOKUP(AJ384,ACCESSORIES!F:J,5,FALSE),"N/A")</f>
        <v>N/A</v>
      </c>
      <c r="AL384" s="81" t="s">
        <v>85</v>
      </c>
      <c r="AM384" s="13">
        <v>16</v>
      </c>
      <c r="AN384" s="13">
        <v>175</v>
      </c>
      <c r="AO384" s="74">
        <v>7.7</v>
      </c>
      <c r="AP384" s="74">
        <v>23</v>
      </c>
      <c r="AQ384" s="74">
        <v>31.4</v>
      </c>
      <c r="AR384" s="74">
        <v>31.5</v>
      </c>
      <c r="AS384" s="74">
        <v>209.7</v>
      </c>
      <c r="AT384" s="103">
        <v>203</v>
      </c>
      <c r="AU384" s="410">
        <v>71.5</v>
      </c>
      <c r="AV384" s="407">
        <v>48.46</v>
      </c>
      <c r="AW384" s="407">
        <v>48.46</v>
      </c>
      <c r="AX384" s="54">
        <v>38</v>
      </c>
      <c r="AY384" s="3" t="s">
        <v>85</v>
      </c>
      <c r="AZ384" s="98" t="str">
        <f>_xlfn.IFNA(VLOOKUP(AY384,ACCESSORIES!F:J,5,FALSE),"N/A")</f>
        <v>N/A</v>
      </c>
      <c r="BA384" s="3" t="s">
        <v>85</v>
      </c>
      <c r="BB384" s="98" t="str">
        <f>_xlfn.IFNA(VLOOKUP(BA384,ACCESSORIES!F:J,5,FALSE),"N/A")</f>
        <v>N/A</v>
      </c>
      <c r="BC384" s="77">
        <v>29.58</v>
      </c>
      <c r="BD384" s="56">
        <v>20.236220472440898</v>
      </c>
      <c r="BE384" s="56">
        <v>20.236220472440898</v>
      </c>
      <c r="BF384" s="56">
        <v>10.7086614173228</v>
      </c>
      <c r="BG384" s="378">
        <f t="shared" si="39"/>
        <v>7.18613119999994E-2</v>
      </c>
      <c r="BH384" s="14">
        <v>36</v>
      </c>
      <c r="BI384" s="114" t="s">
        <v>3532</v>
      </c>
      <c r="BJ384" s="50" t="s">
        <v>4050</v>
      </c>
      <c r="BK384" s="29" t="s">
        <v>4066</v>
      </c>
      <c r="BL384" s="29" t="s">
        <v>5530</v>
      </c>
      <c r="BM384" s="29" t="s">
        <v>5531</v>
      </c>
      <c r="BN384" s="29" t="s">
        <v>5524</v>
      </c>
      <c r="BO384" s="81" t="s">
        <v>4275</v>
      </c>
      <c r="BP384" s="81" t="s">
        <v>4068</v>
      </c>
      <c r="BQ384" s="81"/>
      <c r="BR384" s="81"/>
      <c r="BS384" s="81"/>
      <c r="BT384" s="81"/>
      <c r="BU384" s="313" t="s">
        <v>6620</v>
      </c>
      <c r="BV384" s="387" t="s">
        <v>8367</v>
      </c>
      <c r="BW384" s="313" t="s">
        <v>6621</v>
      </c>
      <c r="BX384" s="387" t="s">
        <v>8368</v>
      </c>
      <c r="BY384" s="93" t="str">
        <f t="shared" si="40"/>
        <v>MR316, 17x8, +25mm Offset, 5x5, 71.5mm Centerbore, Gloss Titanium</v>
      </c>
      <c r="BZ384" s="81" t="s">
        <v>3878</v>
      </c>
      <c r="CA384" s="81" t="s">
        <v>3879</v>
      </c>
      <c r="CB384" s="81" t="str">
        <f t="shared" si="41"/>
        <v>STREET (3XX)</v>
      </c>
    </row>
    <row r="385" spans="1:80" s="38" customFormat="1" ht="15" customHeight="1">
      <c r="A385" s="22">
        <f t="shared" si="35"/>
        <v>383</v>
      </c>
      <c r="B385" s="104" t="s">
        <v>84</v>
      </c>
      <c r="C385" s="104" t="s">
        <v>1072</v>
      </c>
      <c r="D385" s="99" t="s">
        <v>4026</v>
      </c>
      <c r="E385" s="91" t="str">
        <f>CONCATENATE(LEFT(D385,5),VLOOKUP(CONCATENATE(N385,"x",O385),'PART NUMBER GUIDE'!$B$9:$C$49,2,FALSE),VLOOKUP(CONCATENATE(P385, V385), 'PART NUMBER GUIDE'!$Q$6:$R$91, 2, FALSE),VLOOKUP(Y385,'PART NUMBER GUIDE'!$J$8:$K$43,2, FALSE),IF(U385="N/A",IF(ABS(S385)&lt;10,"0"&amp;ABS(S385),ABS(S385)),CONCATENATE(LEFT(U385,1),RIGHT(U385,1))), F385, G385)</f>
        <v>MR31678058525</v>
      </c>
      <c r="F385" s="90"/>
      <c r="G385" s="90"/>
      <c r="H385" s="79" t="s">
        <v>5156</v>
      </c>
      <c r="I385" s="318">
        <v>44351</v>
      </c>
      <c r="J385" s="85" t="s">
        <v>1265</v>
      </c>
      <c r="K385" s="342">
        <v>269</v>
      </c>
      <c r="L385" s="92">
        <f t="shared" si="36"/>
        <v>269</v>
      </c>
      <c r="M385" s="344"/>
      <c r="N385" s="29">
        <v>17</v>
      </c>
      <c r="O385" s="73">
        <v>8</v>
      </c>
      <c r="P385" s="99" t="str">
        <f t="shared" si="37"/>
        <v>5x150</v>
      </c>
      <c r="Q385" s="13">
        <v>5</v>
      </c>
      <c r="R385" s="90">
        <v>150</v>
      </c>
      <c r="S385" s="90">
        <v>25</v>
      </c>
      <c r="T385" s="42">
        <v>5.44</v>
      </c>
      <c r="U385" s="102" t="s">
        <v>85</v>
      </c>
      <c r="V385" s="16">
        <v>110.5</v>
      </c>
      <c r="W385" s="42">
        <v>25.904315806723115</v>
      </c>
      <c r="X385" s="51">
        <v>2650</v>
      </c>
      <c r="Y385" s="78" t="s">
        <v>2294</v>
      </c>
      <c r="Z385" s="78" t="s">
        <v>2987</v>
      </c>
      <c r="AA385" s="51" t="str">
        <f t="shared" si="38"/>
        <v>17x8, 5x150, 25 OS</v>
      </c>
      <c r="AB385" s="11" t="s">
        <v>1639</v>
      </c>
      <c r="AC385" s="89">
        <f>_xlfn.IFNA(VLOOKUP(AB385,ACCESSORIES!F:J,5,FALSE),"N/A")</f>
        <v>22</v>
      </c>
      <c r="AD385" s="14" t="s">
        <v>85</v>
      </c>
      <c r="AE385" s="14" t="s">
        <v>85</v>
      </c>
      <c r="AF385" s="80" t="s">
        <v>85</v>
      </c>
      <c r="AG385" s="80" t="s">
        <v>85</v>
      </c>
      <c r="AH385" s="9" t="str">
        <f>_xlfn.IFNA(VLOOKUP(AG385,ACCESSORIES!F:J,5,FALSE),"N/A")</f>
        <v>N/A</v>
      </c>
      <c r="AI385" s="81" t="s">
        <v>265</v>
      </c>
      <c r="AJ385" s="81" t="s">
        <v>85</v>
      </c>
      <c r="AK385" s="40" t="str">
        <f>_xlfn.IFNA(VLOOKUP(AJ385,ACCESSORIES!F:J,5,FALSE),"N/A")</f>
        <v>N/A</v>
      </c>
      <c r="AL385" s="81" t="s">
        <v>85</v>
      </c>
      <c r="AM385" s="13">
        <v>16</v>
      </c>
      <c r="AN385" s="13">
        <v>180</v>
      </c>
      <c r="AO385" s="74">
        <v>0</v>
      </c>
      <c r="AP385" s="74">
        <v>23</v>
      </c>
      <c r="AQ385" s="74">
        <v>31.4</v>
      </c>
      <c r="AR385" s="74">
        <v>31.5</v>
      </c>
      <c r="AS385" s="74">
        <v>209.7</v>
      </c>
      <c r="AT385" s="103">
        <v>203</v>
      </c>
      <c r="AU385" s="409">
        <v>103.36</v>
      </c>
      <c r="AV385" s="407">
        <v>40.880000000000003</v>
      </c>
      <c r="AW385" s="407">
        <v>48.36</v>
      </c>
      <c r="AX385" s="54">
        <v>38</v>
      </c>
      <c r="AY385" s="3" t="s">
        <v>85</v>
      </c>
      <c r="AZ385" s="98" t="str">
        <f>_xlfn.IFNA(VLOOKUP(AY385,ACCESSORIES!F:J,5,FALSE),"N/A")</f>
        <v>N/A</v>
      </c>
      <c r="BA385" s="3" t="s">
        <v>85</v>
      </c>
      <c r="BB385" s="98" t="str">
        <f>_xlfn.IFNA(VLOOKUP(BA385,ACCESSORIES!F:J,5,FALSE),"N/A")</f>
        <v>N/A</v>
      </c>
      <c r="BC385" s="77">
        <v>30.644254443697985</v>
      </c>
      <c r="BD385" s="56">
        <v>20.236220472440898</v>
      </c>
      <c r="BE385" s="56">
        <v>20.236220472440898</v>
      </c>
      <c r="BF385" s="56">
        <v>10.7086614173228</v>
      </c>
      <c r="BG385" s="378">
        <f t="shared" si="39"/>
        <v>7.18613119999994E-2</v>
      </c>
      <c r="BH385" s="14">
        <v>36</v>
      </c>
      <c r="BI385" s="114" t="s">
        <v>3532</v>
      </c>
      <c r="BJ385" s="50" t="s">
        <v>4050</v>
      </c>
      <c r="BK385" s="29" t="s">
        <v>4066</v>
      </c>
      <c r="BL385" s="29" t="s">
        <v>5530</v>
      </c>
      <c r="BM385" s="29" t="s">
        <v>5531</v>
      </c>
      <c r="BN385" s="29" t="s">
        <v>5524</v>
      </c>
      <c r="BO385" s="81" t="s">
        <v>4275</v>
      </c>
      <c r="BP385" s="81" t="s">
        <v>4068</v>
      </c>
      <c r="BQ385" s="81"/>
      <c r="BR385" s="81"/>
      <c r="BS385" s="81"/>
      <c r="BT385" s="81"/>
      <c r="BU385" s="313" t="s">
        <v>6610</v>
      </c>
      <c r="BV385" s="387" t="s">
        <v>8369</v>
      </c>
      <c r="BW385" s="313" t="s">
        <v>6612</v>
      </c>
      <c r="BX385" s="387" t="s">
        <v>8370</v>
      </c>
      <c r="BY385" s="93" t="str">
        <f t="shared" si="40"/>
        <v>MR316, 17x8, +25mm Offset, 5x150, 110.5mm Centerbore, Matte Black</v>
      </c>
      <c r="BZ385" s="81" t="s">
        <v>3878</v>
      </c>
      <c r="CA385" s="81" t="s">
        <v>3879</v>
      </c>
      <c r="CB385" s="81" t="str">
        <f t="shared" si="41"/>
        <v>STREET (3XX)</v>
      </c>
    </row>
    <row r="386" spans="1:80" s="38" customFormat="1" ht="15" customHeight="1">
      <c r="A386" s="22">
        <f t="shared" si="35"/>
        <v>384</v>
      </c>
      <c r="B386" s="104" t="s">
        <v>84</v>
      </c>
      <c r="C386" s="104" t="s">
        <v>1072</v>
      </c>
      <c r="D386" s="99" t="s">
        <v>4026</v>
      </c>
      <c r="E386" s="91" t="str">
        <f>CONCATENATE(LEFT(D386,5),VLOOKUP(CONCATENATE(N386,"x",O386),'PART NUMBER GUIDE'!$B$9:$C$49,2,FALSE),VLOOKUP(CONCATENATE(P386, V386), 'PART NUMBER GUIDE'!$Q$6:$R$91, 2, FALSE),VLOOKUP(Y386,'PART NUMBER GUIDE'!$J$8:$K$43,2, FALSE),IF(U386="N/A",IF(ABS(S386)&lt;10,"0"&amp;ABS(S386),ABS(S386)),CONCATENATE(LEFT(U386,1),RIGHT(U386,1))), F386, G386)</f>
        <v>MR31678058825</v>
      </c>
      <c r="F386" s="90"/>
      <c r="G386" s="90"/>
      <c r="H386" s="79" t="s">
        <v>5157</v>
      </c>
      <c r="I386" s="318">
        <v>44351</v>
      </c>
      <c r="J386" s="85" t="s">
        <v>1265</v>
      </c>
      <c r="K386" s="342">
        <v>269</v>
      </c>
      <c r="L386" s="92">
        <f t="shared" si="36"/>
        <v>269</v>
      </c>
      <c r="M386" s="344"/>
      <c r="N386" s="29">
        <v>17</v>
      </c>
      <c r="O386" s="73">
        <v>8</v>
      </c>
      <c r="P386" s="99" t="str">
        <f t="shared" si="37"/>
        <v>5x150</v>
      </c>
      <c r="Q386" s="13">
        <v>5</v>
      </c>
      <c r="R386" s="90">
        <v>150</v>
      </c>
      <c r="S386" s="90">
        <v>25</v>
      </c>
      <c r="T386" s="42">
        <v>5.44</v>
      </c>
      <c r="U386" s="102" t="s">
        <v>85</v>
      </c>
      <c r="V386" s="16">
        <v>110.5</v>
      </c>
      <c r="W386" s="42">
        <v>25.647109834174092</v>
      </c>
      <c r="X386" s="51">
        <v>2650</v>
      </c>
      <c r="Y386" s="78" t="s">
        <v>2646</v>
      </c>
      <c r="Z386" s="78" t="s">
        <v>2992</v>
      </c>
      <c r="AA386" s="51" t="str">
        <f t="shared" si="38"/>
        <v>17x8, 5x150, 25 OS</v>
      </c>
      <c r="AB386" s="11" t="s">
        <v>1639</v>
      </c>
      <c r="AC386" s="89">
        <f>_xlfn.IFNA(VLOOKUP(AB386,ACCESSORIES!F:J,5,FALSE),"N/A")</f>
        <v>22</v>
      </c>
      <c r="AD386" s="14" t="s">
        <v>85</v>
      </c>
      <c r="AE386" s="14" t="s">
        <v>85</v>
      </c>
      <c r="AF386" s="80" t="s">
        <v>85</v>
      </c>
      <c r="AG386" s="80" t="s">
        <v>85</v>
      </c>
      <c r="AH386" s="9" t="str">
        <f>_xlfn.IFNA(VLOOKUP(AG386,ACCESSORIES!F:J,5,FALSE),"N/A")</f>
        <v>N/A</v>
      </c>
      <c r="AI386" s="81" t="s">
        <v>265</v>
      </c>
      <c r="AJ386" s="81" t="s">
        <v>85</v>
      </c>
      <c r="AK386" s="40" t="str">
        <f>_xlfn.IFNA(VLOOKUP(AJ386,ACCESSORIES!F:J,5,FALSE),"N/A")</f>
        <v>N/A</v>
      </c>
      <c r="AL386" s="81" t="s">
        <v>85</v>
      </c>
      <c r="AM386" s="13">
        <v>16</v>
      </c>
      <c r="AN386" s="13">
        <v>180</v>
      </c>
      <c r="AO386" s="74">
        <v>0</v>
      </c>
      <c r="AP386" s="74">
        <v>23</v>
      </c>
      <c r="AQ386" s="74">
        <v>31.4</v>
      </c>
      <c r="AR386" s="74">
        <v>31.5</v>
      </c>
      <c r="AS386" s="74">
        <v>209.7</v>
      </c>
      <c r="AT386" s="103">
        <v>203</v>
      </c>
      <c r="AU386" s="409">
        <v>103.36</v>
      </c>
      <c r="AV386" s="407">
        <v>40.880000000000003</v>
      </c>
      <c r="AW386" s="407">
        <v>48.36</v>
      </c>
      <c r="AX386" s="54">
        <v>38</v>
      </c>
      <c r="AY386" s="3" t="s">
        <v>85</v>
      </c>
      <c r="AZ386" s="98" t="str">
        <f>_xlfn.IFNA(VLOOKUP(AY386,ACCESSORIES!F:J,5,FALSE),"N/A")</f>
        <v>N/A</v>
      </c>
      <c r="BA386" s="3" t="s">
        <v>85</v>
      </c>
      <c r="BB386" s="98" t="str">
        <f>_xlfn.IFNA(VLOOKUP(BA386,ACCESSORIES!F:J,5,FALSE),"N/A")</f>
        <v>N/A</v>
      </c>
      <c r="BC386" s="77">
        <v>30.644254443697985</v>
      </c>
      <c r="BD386" s="56">
        <v>20.236220472440898</v>
      </c>
      <c r="BE386" s="56">
        <v>20.236220472440898</v>
      </c>
      <c r="BF386" s="56">
        <v>10.7086614173228</v>
      </c>
      <c r="BG386" s="378">
        <f t="shared" si="39"/>
        <v>7.18613119999994E-2</v>
      </c>
      <c r="BH386" s="14">
        <v>36</v>
      </c>
      <c r="BI386" s="114" t="s">
        <v>3532</v>
      </c>
      <c r="BJ386" s="50" t="s">
        <v>4050</v>
      </c>
      <c r="BK386" s="29" t="s">
        <v>4066</v>
      </c>
      <c r="BL386" s="29" t="s">
        <v>5530</v>
      </c>
      <c r="BM386" s="29" t="s">
        <v>5531</v>
      </c>
      <c r="BN386" s="29" t="s">
        <v>5524</v>
      </c>
      <c r="BO386" s="81" t="s">
        <v>4275</v>
      </c>
      <c r="BP386" s="81" t="s">
        <v>4068</v>
      </c>
      <c r="BQ386" s="81"/>
      <c r="BR386" s="81"/>
      <c r="BS386" s="81"/>
      <c r="BT386" s="81"/>
      <c r="BU386" s="313" t="s">
        <v>6620</v>
      </c>
      <c r="BV386" s="387" t="s">
        <v>8367</v>
      </c>
      <c r="BW386" s="313" t="s">
        <v>6621</v>
      </c>
      <c r="BX386" s="387" t="s">
        <v>8368</v>
      </c>
      <c r="BY386" s="93" t="str">
        <f t="shared" si="40"/>
        <v>MR316, 17x8, +25mm Offset, 5x150, 110.5mm Centerbore, Gloss Titanium</v>
      </c>
      <c r="BZ386" s="81" t="s">
        <v>3878</v>
      </c>
      <c r="CA386" s="81" t="s">
        <v>3879</v>
      </c>
      <c r="CB386" s="81" t="str">
        <f t="shared" si="41"/>
        <v>STREET (3XX)</v>
      </c>
    </row>
    <row r="387" spans="1:80" s="38" customFormat="1" ht="15" customHeight="1">
      <c r="A387" s="22">
        <f t="shared" ref="A387:A450" si="42">ROW(B387)-2</f>
        <v>385</v>
      </c>
      <c r="B387" s="104" t="s">
        <v>84</v>
      </c>
      <c r="C387" s="104" t="s">
        <v>1072</v>
      </c>
      <c r="D387" s="99" t="s">
        <v>4026</v>
      </c>
      <c r="E387" s="91" t="str">
        <f>CONCATENATE(LEFT(D387,5),VLOOKUP(CONCATENATE(N387,"x",O387),'PART NUMBER GUIDE'!$B$9:$C$49,2,FALSE),VLOOKUP(CONCATENATE(P387, V387), 'PART NUMBER GUIDE'!$Q$6:$R$91, 2, FALSE),VLOOKUP(Y387,'PART NUMBER GUIDE'!$J$8:$K$43,2, FALSE),IF(U387="N/A",IF(ABS(S387)&lt;10,"0"&amp;ABS(S387),ABS(S387)),CONCATENATE(LEFT(U387,1),RIGHT(U387,1))), F387, G387)</f>
        <v>MR31678062525</v>
      </c>
      <c r="F387" s="90"/>
      <c r="G387" s="90"/>
      <c r="H387" s="79" t="s">
        <v>5158</v>
      </c>
      <c r="I387" s="318">
        <v>44351</v>
      </c>
      <c r="J387" s="85" t="s">
        <v>1265</v>
      </c>
      <c r="K387" s="342">
        <v>269</v>
      </c>
      <c r="L387" s="92">
        <f t="shared" ref="L387:L450" si="43">IF(J387="Coming Soon",K387,IF(J387="Active",K387,""))</f>
        <v>269</v>
      </c>
      <c r="M387" s="344"/>
      <c r="N387" s="29">
        <v>17</v>
      </c>
      <c r="O387" s="73">
        <v>8</v>
      </c>
      <c r="P387" s="99" t="str">
        <f t="shared" ref="P387:P450" si="44">CONCATENATE(Q387,"x",R387)</f>
        <v>6x120</v>
      </c>
      <c r="Q387" s="13">
        <v>6</v>
      </c>
      <c r="R387" s="90">
        <v>120</v>
      </c>
      <c r="S387" s="90">
        <v>25</v>
      </c>
      <c r="T387" s="42">
        <v>5.44</v>
      </c>
      <c r="U387" s="102" t="s">
        <v>85</v>
      </c>
      <c r="V387" s="16">
        <v>67</v>
      </c>
      <c r="W387" s="42">
        <v>26.712677434734331</v>
      </c>
      <c r="X387" s="51">
        <v>2650</v>
      </c>
      <c r="Y387" s="78" t="s">
        <v>2294</v>
      </c>
      <c r="Z387" s="78" t="s">
        <v>2987</v>
      </c>
      <c r="AA387" s="51" t="str">
        <f t="shared" ref="AA387:AA450" si="45">_xlfn.CONCAT(N387,"x",O387,","," ",P387,","," ",S387," ","OS")</f>
        <v>17x8, 6x120, 25 OS</v>
      </c>
      <c r="AB387" s="11" t="s">
        <v>1641</v>
      </c>
      <c r="AC387" s="89">
        <f>_xlfn.IFNA(VLOOKUP(AB387,ACCESSORIES!F:J,5,FALSE),"N/A")</f>
        <v>22</v>
      </c>
      <c r="AD387" s="14" t="s">
        <v>85</v>
      </c>
      <c r="AE387" s="14" t="s">
        <v>85</v>
      </c>
      <c r="AF387" s="80" t="s">
        <v>85</v>
      </c>
      <c r="AG387" s="80" t="s">
        <v>85</v>
      </c>
      <c r="AH387" s="9" t="str">
        <f>_xlfn.IFNA(VLOOKUP(AG387,ACCESSORIES!F:J,5,FALSE),"N/A")</f>
        <v>N/A</v>
      </c>
      <c r="AI387" s="81" t="s">
        <v>265</v>
      </c>
      <c r="AJ387" s="81" t="s">
        <v>85</v>
      </c>
      <c r="AK387" s="40" t="str">
        <f>_xlfn.IFNA(VLOOKUP(AJ387,ACCESSORIES!F:J,5,FALSE),"N/A")</f>
        <v>N/A</v>
      </c>
      <c r="AL387" s="81" t="s">
        <v>85</v>
      </c>
      <c r="AM387" s="13">
        <v>16</v>
      </c>
      <c r="AN387" s="13">
        <v>175</v>
      </c>
      <c r="AO387" s="74">
        <v>7.6</v>
      </c>
      <c r="AP387" s="74">
        <v>23</v>
      </c>
      <c r="AQ387" s="74">
        <v>31.4</v>
      </c>
      <c r="AR387" s="74">
        <v>31.4</v>
      </c>
      <c r="AS387" s="74">
        <v>209.7</v>
      </c>
      <c r="AT387" s="103">
        <v>203</v>
      </c>
      <c r="AU387" s="410">
        <v>67</v>
      </c>
      <c r="AV387" s="407">
        <v>48.46</v>
      </c>
      <c r="AW387" s="407">
        <v>48.46</v>
      </c>
      <c r="AX387" s="54">
        <v>38</v>
      </c>
      <c r="AY387" s="3" t="s">
        <v>85</v>
      </c>
      <c r="AZ387" s="98" t="str">
        <f>_xlfn.IFNA(VLOOKUP(AY387,ACCESSORIES!F:J,5,FALSE),"N/A")</f>
        <v>N/A</v>
      </c>
      <c r="BA387" s="3" t="s">
        <v>85</v>
      </c>
      <c r="BB387" s="98" t="str">
        <f>_xlfn.IFNA(VLOOKUP(BA387,ACCESSORIES!F:J,5,FALSE),"N/A")</f>
        <v>N/A</v>
      </c>
      <c r="BC387" s="77">
        <v>31.56</v>
      </c>
      <c r="BD387" s="56">
        <v>20.236220472440898</v>
      </c>
      <c r="BE387" s="56">
        <v>20.236220472440898</v>
      </c>
      <c r="BF387" s="56">
        <v>10.7086614173228</v>
      </c>
      <c r="BG387" s="378">
        <f t="shared" ref="BG387:BG450" si="46">SUM(((BD387*25.4)*(BE387*25.4)*(BF387*25.4))/1000000000)</f>
        <v>7.18613119999994E-2</v>
      </c>
      <c r="BH387" s="14">
        <v>36</v>
      </c>
      <c r="BI387" s="114" t="s">
        <v>3532</v>
      </c>
      <c r="BJ387" s="50" t="s">
        <v>4050</v>
      </c>
      <c r="BK387" s="29" t="s">
        <v>4066</v>
      </c>
      <c r="BL387" s="29" t="s">
        <v>5530</v>
      </c>
      <c r="BM387" s="29" t="s">
        <v>5531</v>
      </c>
      <c r="BN387" s="29" t="s">
        <v>5524</v>
      </c>
      <c r="BO387" s="81" t="s">
        <v>4275</v>
      </c>
      <c r="BP387" s="81" t="s">
        <v>4068</v>
      </c>
      <c r="BQ387" s="81"/>
      <c r="BR387" s="81"/>
      <c r="BS387" s="81"/>
      <c r="BT387" s="81"/>
      <c r="BU387" s="313" t="s">
        <v>6611</v>
      </c>
      <c r="BV387" s="387" t="s">
        <v>8220</v>
      </c>
      <c r="BW387" s="313" t="s">
        <v>6613</v>
      </c>
      <c r="BX387" s="387" t="s">
        <v>8221</v>
      </c>
      <c r="BY387" s="93" t="str">
        <f t="shared" ref="BY387:BY450" si="47">CONCATENATE(IF(J387="Closeout","CLOSEOUT - ",""),D387,", ",N387,"x",O387,", ",IF(U387="N/A","",CONCATENATE(U387,"/")),IF(S387&gt;0,CONCATENATE("+",S387),S387),"mm Offset, ",P387,", ",V387,"mm Centerbore, ",PROPER(Y387),IF(G387="R",", Race Drilled",""),"",IF(BA387="N/A","",CONCATENATE(", w/ ",BA387)))</f>
        <v>MR316, 17x8, +25mm Offset, 6x120, 67mm Centerbore, Matte Black</v>
      </c>
      <c r="BZ387" s="81" t="s">
        <v>3878</v>
      </c>
      <c r="CA387" s="81" t="s">
        <v>3879</v>
      </c>
      <c r="CB387" s="81" t="str">
        <f t="shared" ref="CB387:CB450" si="48">C387</f>
        <v>STREET (3XX)</v>
      </c>
    </row>
    <row r="388" spans="1:80" s="38" customFormat="1" ht="15" customHeight="1">
      <c r="A388" s="22">
        <f t="shared" si="42"/>
        <v>386</v>
      </c>
      <c r="B388" s="104" t="s">
        <v>84</v>
      </c>
      <c r="C388" s="104" t="s">
        <v>1072</v>
      </c>
      <c r="D388" s="99" t="s">
        <v>4026</v>
      </c>
      <c r="E388" s="91" t="str">
        <f>CONCATENATE(LEFT(D388,5),VLOOKUP(CONCATENATE(N388,"x",O388),'PART NUMBER GUIDE'!$B$9:$C$49,2,FALSE),VLOOKUP(CONCATENATE(P388, V388), 'PART NUMBER GUIDE'!$Q$6:$R$91, 2, FALSE),VLOOKUP(Y388,'PART NUMBER GUIDE'!$J$8:$K$43,2, FALSE),IF(U388="N/A",IF(ABS(S388)&lt;10,"0"&amp;ABS(S388),ABS(S388)),CONCATENATE(LEFT(U388,1),RIGHT(U388,1))), F388, G388)</f>
        <v>MR31678016525</v>
      </c>
      <c r="F388" s="90"/>
      <c r="G388" s="90"/>
      <c r="H388" s="79" t="s">
        <v>5160</v>
      </c>
      <c r="I388" s="318">
        <v>44351</v>
      </c>
      <c r="J388" s="85" t="s">
        <v>1265</v>
      </c>
      <c r="K388" s="342">
        <v>269</v>
      </c>
      <c r="L388" s="92">
        <f t="shared" si="43"/>
        <v>269</v>
      </c>
      <c r="M388" s="344"/>
      <c r="N388" s="29">
        <v>17</v>
      </c>
      <c r="O388" s="73">
        <v>8</v>
      </c>
      <c r="P388" s="99" t="str">
        <f t="shared" si="44"/>
        <v>6x135</v>
      </c>
      <c r="Q388" s="13">
        <v>6</v>
      </c>
      <c r="R388" s="90">
        <v>135</v>
      </c>
      <c r="S388" s="90">
        <v>25</v>
      </c>
      <c r="T388" s="42">
        <v>5.44</v>
      </c>
      <c r="U388" s="102" t="s">
        <v>85</v>
      </c>
      <c r="V388" s="16">
        <v>87</v>
      </c>
      <c r="W388" s="42">
        <v>26.455471462185312</v>
      </c>
      <c r="X388" s="51">
        <v>2650</v>
      </c>
      <c r="Y388" s="78" t="s">
        <v>2294</v>
      </c>
      <c r="Z388" s="78" t="s">
        <v>2987</v>
      </c>
      <c r="AA388" s="51" t="str">
        <f t="shared" si="45"/>
        <v>17x8, 6x135, 25 OS</v>
      </c>
      <c r="AB388" s="11" t="s">
        <v>1641</v>
      </c>
      <c r="AC388" s="89">
        <f>_xlfn.IFNA(VLOOKUP(AB388,ACCESSORIES!F:J,5,FALSE),"N/A")</f>
        <v>22</v>
      </c>
      <c r="AD388" s="14" t="s">
        <v>85</v>
      </c>
      <c r="AE388" s="14" t="s">
        <v>85</v>
      </c>
      <c r="AF388" s="80" t="s">
        <v>85</v>
      </c>
      <c r="AG388" s="80" t="s">
        <v>85</v>
      </c>
      <c r="AH388" s="9" t="str">
        <f>_xlfn.IFNA(VLOOKUP(AG388,ACCESSORIES!F:J,5,FALSE),"N/A")</f>
        <v>N/A</v>
      </c>
      <c r="AI388" s="81" t="s">
        <v>265</v>
      </c>
      <c r="AJ388" s="81" t="s">
        <v>85</v>
      </c>
      <c r="AK388" s="40" t="str">
        <f>_xlfn.IFNA(VLOOKUP(AJ388,ACCESSORIES!F:J,5,FALSE),"N/A")</f>
        <v>N/A</v>
      </c>
      <c r="AL388" s="81" t="s">
        <v>85</v>
      </c>
      <c r="AM388" s="13">
        <v>16</v>
      </c>
      <c r="AN388" s="13">
        <v>175</v>
      </c>
      <c r="AO388" s="74">
        <v>7.6</v>
      </c>
      <c r="AP388" s="74">
        <v>23</v>
      </c>
      <c r="AQ388" s="74">
        <v>31.4</v>
      </c>
      <c r="AR388" s="74">
        <v>31.4</v>
      </c>
      <c r="AS388" s="74">
        <v>209.7</v>
      </c>
      <c r="AT388" s="103">
        <v>203</v>
      </c>
      <c r="AU388" s="410">
        <v>82.7</v>
      </c>
      <c r="AV388" s="407">
        <v>40.880000000000003</v>
      </c>
      <c r="AW388" s="407">
        <v>48.46</v>
      </c>
      <c r="AX388" s="54">
        <v>38</v>
      </c>
      <c r="AY388" s="3" t="s">
        <v>85</v>
      </c>
      <c r="AZ388" s="98" t="str">
        <f>_xlfn.IFNA(VLOOKUP(AY388,ACCESSORIES!F:J,5,FALSE),"N/A")</f>
        <v>N/A</v>
      </c>
      <c r="BA388" s="3" t="s">
        <v>85</v>
      </c>
      <c r="BB388" s="98" t="str">
        <f>_xlfn.IFNA(VLOOKUP(BA388,ACCESSORIES!F:J,5,FALSE),"N/A")</f>
        <v>N/A</v>
      </c>
      <c r="BC388" s="77">
        <v>30.35</v>
      </c>
      <c r="BD388" s="56">
        <v>20.236220472440898</v>
      </c>
      <c r="BE388" s="56">
        <v>20.236220472440898</v>
      </c>
      <c r="BF388" s="56">
        <v>10.7086614173228</v>
      </c>
      <c r="BG388" s="378">
        <f t="shared" si="46"/>
        <v>7.18613119999994E-2</v>
      </c>
      <c r="BH388" s="14">
        <v>36</v>
      </c>
      <c r="BI388" s="114" t="s">
        <v>3532</v>
      </c>
      <c r="BJ388" s="50" t="s">
        <v>4050</v>
      </c>
      <c r="BK388" s="29" t="s">
        <v>4066</v>
      </c>
      <c r="BL388" s="29" t="s">
        <v>5530</v>
      </c>
      <c r="BM388" s="29" t="s">
        <v>5531</v>
      </c>
      <c r="BN388" s="29" t="s">
        <v>5524</v>
      </c>
      <c r="BO388" s="81" t="s">
        <v>4275</v>
      </c>
      <c r="BP388" s="81" t="s">
        <v>4068</v>
      </c>
      <c r="BQ388" s="81"/>
      <c r="BR388" s="81"/>
      <c r="BS388" s="81"/>
      <c r="BT388" s="81"/>
      <c r="BU388" s="313" t="s">
        <v>6611</v>
      </c>
      <c r="BV388" s="387" t="s">
        <v>8220</v>
      </c>
      <c r="BW388" s="313" t="s">
        <v>6613</v>
      </c>
      <c r="BX388" s="387" t="s">
        <v>8221</v>
      </c>
      <c r="BY388" s="93" t="str">
        <f t="shared" si="47"/>
        <v>MR316, 17x8, +25mm Offset, 6x135, 87mm Centerbore, Matte Black</v>
      </c>
      <c r="BZ388" s="81" t="s">
        <v>3878</v>
      </c>
      <c r="CA388" s="81" t="s">
        <v>3879</v>
      </c>
      <c r="CB388" s="81" t="str">
        <f t="shared" si="48"/>
        <v>STREET (3XX)</v>
      </c>
    </row>
    <row r="389" spans="1:80" s="38" customFormat="1" ht="15" customHeight="1">
      <c r="A389" s="22">
        <f t="shared" si="42"/>
        <v>387</v>
      </c>
      <c r="B389" s="104" t="s">
        <v>84</v>
      </c>
      <c r="C389" s="104" t="s">
        <v>1072</v>
      </c>
      <c r="D389" s="99" t="s">
        <v>4026</v>
      </c>
      <c r="E389" s="91" t="str">
        <f>CONCATENATE(LEFT(D389,5),VLOOKUP(CONCATENATE(N389,"x",O389),'PART NUMBER GUIDE'!$B$9:$C$49,2,FALSE),VLOOKUP(CONCATENATE(P389, V389), 'PART NUMBER GUIDE'!$Q$6:$R$91, 2, FALSE),VLOOKUP(Y389,'PART NUMBER GUIDE'!$J$8:$K$43,2, FALSE),IF(U389="N/A",IF(ABS(S389)&lt;10,"0"&amp;ABS(S389),ABS(S389)),CONCATENATE(LEFT(U389,1),RIGHT(U389,1))), F389, G389)</f>
        <v>MR31678060525</v>
      </c>
      <c r="F389" s="90"/>
      <c r="G389" s="90"/>
      <c r="H389" s="79" t="s">
        <v>5162</v>
      </c>
      <c r="I389" s="318">
        <v>44351</v>
      </c>
      <c r="J389" s="85" t="s">
        <v>1265</v>
      </c>
      <c r="K389" s="342">
        <v>269</v>
      </c>
      <c r="L389" s="92">
        <f t="shared" si="43"/>
        <v>269</v>
      </c>
      <c r="M389" s="344"/>
      <c r="N389" s="29">
        <v>17</v>
      </c>
      <c r="O389" s="73">
        <v>8</v>
      </c>
      <c r="P389" s="99" t="str">
        <f t="shared" si="44"/>
        <v>6x5.5</v>
      </c>
      <c r="Q389" s="13">
        <v>6</v>
      </c>
      <c r="R389" s="90">
        <v>5.5</v>
      </c>
      <c r="S389" s="90">
        <v>25</v>
      </c>
      <c r="T389" s="42">
        <v>5.44</v>
      </c>
      <c r="U389" s="102" t="s">
        <v>85</v>
      </c>
      <c r="V389" s="16">
        <v>106.25</v>
      </c>
      <c r="W389" s="42">
        <v>26.12477806890799</v>
      </c>
      <c r="X389" s="51">
        <v>2650</v>
      </c>
      <c r="Y389" s="78" t="s">
        <v>2294</v>
      </c>
      <c r="Z389" s="78" t="s">
        <v>2987</v>
      </c>
      <c r="AA389" s="51" t="str">
        <f t="shared" si="45"/>
        <v>17x8, 6x5.5, 25 OS</v>
      </c>
      <c r="AB389" s="11" t="s">
        <v>1639</v>
      </c>
      <c r="AC389" s="89">
        <f>_xlfn.IFNA(VLOOKUP(AB389,ACCESSORIES!F:J,5,FALSE),"N/A")</f>
        <v>22</v>
      </c>
      <c r="AD389" s="14" t="s">
        <v>85</v>
      </c>
      <c r="AE389" s="14" t="s">
        <v>85</v>
      </c>
      <c r="AF389" s="80" t="s">
        <v>85</v>
      </c>
      <c r="AG389" s="80" t="s">
        <v>85</v>
      </c>
      <c r="AH389" s="9" t="str">
        <f>_xlfn.IFNA(VLOOKUP(AG389,ACCESSORIES!F:J,5,FALSE),"N/A")</f>
        <v>N/A</v>
      </c>
      <c r="AI389" s="81" t="s">
        <v>265</v>
      </c>
      <c r="AJ389" s="81" t="s">
        <v>1709</v>
      </c>
      <c r="AK389" s="40">
        <f>_xlfn.IFNA(VLOOKUP(AJ389,ACCESSORIES!F:J,5,FALSE),"N/A")</f>
        <v>2.75</v>
      </c>
      <c r="AL389" s="3">
        <v>78.3</v>
      </c>
      <c r="AM389" s="13">
        <v>16</v>
      </c>
      <c r="AN389" s="13">
        <v>175</v>
      </c>
      <c r="AO389" s="74">
        <v>7.6</v>
      </c>
      <c r="AP389" s="74">
        <v>23</v>
      </c>
      <c r="AQ389" s="74">
        <v>31.4</v>
      </c>
      <c r="AR389" s="74">
        <v>31.4</v>
      </c>
      <c r="AS389" s="74">
        <v>209.7</v>
      </c>
      <c r="AT389" s="103">
        <v>203</v>
      </c>
      <c r="AU389" s="409">
        <v>103.36</v>
      </c>
      <c r="AV389" s="407">
        <v>13.5</v>
      </c>
      <c r="AW389" s="407">
        <v>48.46</v>
      </c>
      <c r="AX389" s="54">
        <v>38</v>
      </c>
      <c r="AY389" s="3" t="s">
        <v>85</v>
      </c>
      <c r="AZ389" s="98" t="str">
        <f>_xlfn.IFNA(VLOOKUP(AY389,ACCESSORIES!F:J,5,FALSE),"N/A")</f>
        <v>N/A</v>
      </c>
      <c r="BA389" s="3" t="s">
        <v>85</v>
      </c>
      <c r="BB389" s="98" t="str">
        <f>_xlfn.IFNA(VLOOKUP(BA389,ACCESSORIES!F:J,5,FALSE),"N/A")</f>
        <v>N/A</v>
      </c>
      <c r="BC389" s="77">
        <v>30.864716705882859</v>
      </c>
      <c r="BD389" s="56">
        <v>20.236220472440898</v>
      </c>
      <c r="BE389" s="56">
        <v>20.236220472440898</v>
      </c>
      <c r="BF389" s="56">
        <v>10.7086614173228</v>
      </c>
      <c r="BG389" s="378">
        <f t="shared" si="46"/>
        <v>7.18613119999994E-2</v>
      </c>
      <c r="BH389" s="14">
        <v>36</v>
      </c>
      <c r="BI389" s="114" t="s">
        <v>3532</v>
      </c>
      <c r="BJ389" s="50" t="s">
        <v>4050</v>
      </c>
      <c r="BK389" s="29" t="s">
        <v>4066</v>
      </c>
      <c r="BL389" s="29" t="s">
        <v>5530</v>
      </c>
      <c r="BM389" s="29" t="s">
        <v>5531</v>
      </c>
      <c r="BN389" s="29" t="s">
        <v>5524</v>
      </c>
      <c r="BO389" s="81" t="s">
        <v>4275</v>
      </c>
      <c r="BP389" s="81" t="s">
        <v>4068</v>
      </c>
      <c r="BQ389" s="81"/>
      <c r="BR389" s="81"/>
      <c r="BS389" s="81"/>
      <c r="BT389" s="81"/>
      <c r="BU389" s="313" t="s">
        <v>6611</v>
      </c>
      <c r="BV389" s="387" t="s">
        <v>8220</v>
      </c>
      <c r="BW389" s="313" t="s">
        <v>6613</v>
      </c>
      <c r="BX389" s="387" t="s">
        <v>8221</v>
      </c>
      <c r="BY389" s="93" t="str">
        <f t="shared" si="47"/>
        <v>MR316, 17x8, +25mm Offset, 6x5.5, 106.25mm Centerbore, Matte Black</v>
      </c>
      <c r="BZ389" s="81" t="s">
        <v>3878</v>
      </c>
      <c r="CA389" s="81" t="s">
        <v>3879</v>
      </c>
      <c r="CB389" s="81" t="str">
        <f t="shared" si="48"/>
        <v>STREET (3XX)</v>
      </c>
    </row>
    <row r="390" spans="1:80" s="38" customFormat="1" ht="15" customHeight="1">
      <c r="A390" s="22">
        <f t="shared" si="42"/>
        <v>388</v>
      </c>
      <c r="B390" s="104" t="s">
        <v>84</v>
      </c>
      <c r="C390" s="104" t="s">
        <v>1072</v>
      </c>
      <c r="D390" s="99" t="s">
        <v>4026</v>
      </c>
      <c r="E390" s="91" t="str">
        <f>CONCATENATE(LEFT(D390,5),VLOOKUP(CONCATENATE(N390,"x",O390),'PART NUMBER GUIDE'!$B$9:$C$49,2,FALSE),VLOOKUP(CONCATENATE(P390, V390), 'PART NUMBER GUIDE'!$Q$6:$R$91, 2, FALSE),VLOOKUP(Y390,'PART NUMBER GUIDE'!$J$8:$K$43,2, FALSE),IF(U390="N/A",IF(ABS(S390)&lt;10,"0"&amp;ABS(S390),ABS(S390)),CONCATENATE(LEFT(U390,1),RIGHT(U390,1))), F390, G390)</f>
        <v>MR31678060825</v>
      </c>
      <c r="F390" s="90"/>
      <c r="G390" s="90"/>
      <c r="H390" s="79" t="s">
        <v>5163</v>
      </c>
      <c r="I390" s="318">
        <v>44351</v>
      </c>
      <c r="J390" s="85" t="s">
        <v>1265</v>
      </c>
      <c r="K390" s="342">
        <v>269</v>
      </c>
      <c r="L390" s="92">
        <f t="shared" si="43"/>
        <v>269</v>
      </c>
      <c r="M390" s="344"/>
      <c r="N390" s="29">
        <v>17</v>
      </c>
      <c r="O390" s="73">
        <v>8</v>
      </c>
      <c r="P390" s="99" t="str">
        <f t="shared" si="44"/>
        <v>6x5.5</v>
      </c>
      <c r="Q390" s="13">
        <v>6</v>
      </c>
      <c r="R390" s="90">
        <v>5.5</v>
      </c>
      <c r="S390" s="90">
        <v>25</v>
      </c>
      <c r="T390" s="42">
        <v>5.44</v>
      </c>
      <c r="U390" s="102" t="s">
        <v>85</v>
      </c>
      <c r="V390" s="16">
        <v>106.25</v>
      </c>
      <c r="W390" s="42">
        <v>25.169441599440191</v>
      </c>
      <c r="X390" s="51">
        <v>2650</v>
      </c>
      <c r="Y390" s="78" t="s">
        <v>2646</v>
      </c>
      <c r="Z390" s="78" t="s">
        <v>2992</v>
      </c>
      <c r="AA390" s="51" t="str">
        <f t="shared" si="45"/>
        <v>17x8, 6x5.5, 25 OS</v>
      </c>
      <c r="AB390" s="11" t="s">
        <v>1639</v>
      </c>
      <c r="AC390" s="89">
        <f>_xlfn.IFNA(VLOOKUP(AB390,ACCESSORIES!F:J,5,FALSE),"N/A")</f>
        <v>22</v>
      </c>
      <c r="AD390" s="14" t="s">
        <v>85</v>
      </c>
      <c r="AE390" s="14" t="s">
        <v>85</v>
      </c>
      <c r="AF390" s="80" t="s">
        <v>85</v>
      </c>
      <c r="AG390" s="80" t="s">
        <v>85</v>
      </c>
      <c r="AH390" s="9" t="str">
        <f>_xlfn.IFNA(VLOOKUP(AG390,ACCESSORIES!F:J,5,FALSE),"N/A")</f>
        <v>N/A</v>
      </c>
      <c r="AI390" s="81" t="s">
        <v>265</v>
      </c>
      <c r="AJ390" s="81" t="s">
        <v>1709</v>
      </c>
      <c r="AK390" s="40">
        <f>_xlfn.IFNA(VLOOKUP(AJ390,ACCESSORIES!F:J,5,FALSE),"N/A")</f>
        <v>2.75</v>
      </c>
      <c r="AL390" s="3">
        <v>78.3</v>
      </c>
      <c r="AM390" s="13">
        <v>16</v>
      </c>
      <c r="AN390" s="13">
        <v>175</v>
      </c>
      <c r="AO390" s="74">
        <v>7.6</v>
      </c>
      <c r="AP390" s="74">
        <v>23</v>
      </c>
      <c r="AQ390" s="74">
        <v>31.4</v>
      </c>
      <c r="AR390" s="74">
        <v>31.4</v>
      </c>
      <c r="AS390" s="74">
        <v>209.7</v>
      </c>
      <c r="AT390" s="103">
        <v>203</v>
      </c>
      <c r="AU390" s="409">
        <v>103.36</v>
      </c>
      <c r="AV390" s="407">
        <v>13.5</v>
      </c>
      <c r="AW390" s="407">
        <v>48.46</v>
      </c>
      <c r="AX390" s="54">
        <v>38</v>
      </c>
      <c r="AY390" s="3" t="s">
        <v>85</v>
      </c>
      <c r="AZ390" s="98" t="str">
        <f>_xlfn.IFNA(VLOOKUP(AY390,ACCESSORIES!F:J,5,FALSE),"N/A")</f>
        <v>N/A</v>
      </c>
      <c r="BA390" s="3" t="s">
        <v>85</v>
      </c>
      <c r="BB390" s="98" t="str">
        <f>_xlfn.IFNA(VLOOKUP(BA390,ACCESSORIES!F:J,5,FALSE),"N/A")</f>
        <v>N/A</v>
      </c>
      <c r="BC390" s="77">
        <v>29.835892815686766</v>
      </c>
      <c r="BD390" s="56">
        <v>20.236220472440898</v>
      </c>
      <c r="BE390" s="56">
        <v>20.236220472440898</v>
      </c>
      <c r="BF390" s="56">
        <v>10.7086614173228</v>
      </c>
      <c r="BG390" s="378">
        <f t="shared" si="46"/>
        <v>7.18613119999994E-2</v>
      </c>
      <c r="BH390" s="14">
        <v>36</v>
      </c>
      <c r="BI390" s="114" t="s">
        <v>3532</v>
      </c>
      <c r="BJ390" s="50" t="s">
        <v>4050</v>
      </c>
      <c r="BK390" s="29" t="s">
        <v>4066</v>
      </c>
      <c r="BL390" s="29" t="s">
        <v>5530</v>
      </c>
      <c r="BM390" s="29" t="s">
        <v>5531</v>
      </c>
      <c r="BN390" s="29" t="s">
        <v>5524</v>
      </c>
      <c r="BO390" s="81" t="s">
        <v>4275</v>
      </c>
      <c r="BP390" s="81" t="s">
        <v>4068</v>
      </c>
      <c r="BQ390" s="81"/>
      <c r="BR390" s="81"/>
      <c r="BS390" s="81"/>
      <c r="BT390" s="81"/>
      <c r="BU390" s="313" t="s">
        <v>6617</v>
      </c>
      <c r="BV390" s="387" t="s">
        <v>8232</v>
      </c>
      <c r="BW390" s="313" t="s">
        <v>6619</v>
      </c>
      <c r="BX390" s="387" t="s">
        <v>8233</v>
      </c>
      <c r="BY390" s="93" t="str">
        <f t="shared" si="47"/>
        <v>MR316, 17x8, +25mm Offset, 6x5.5, 106.25mm Centerbore, Gloss Titanium</v>
      </c>
      <c r="BZ390" s="81" t="s">
        <v>3878</v>
      </c>
      <c r="CA390" s="81" t="s">
        <v>3879</v>
      </c>
      <c r="CB390" s="81" t="str">
        <f t="shared" si="48"/>
        <v>STREET (3XX)</v>
      </c>
    </row>
    <row r="391" spans="1:80" s="38" customFormat="1" ht="15" customHeight="1">
      <c r="A391" s="22">
        <f t="shared" si="42"/>
        <v>389</v>
      </c>
      <c r="B391" s="99" t="s">
        <v>84</v>
      </c>
      <c r="C391" s="99" t="s">
        <v>1072</v>
      </c>
      <c r="D391" s="99" t="s">
        <v>4026</v>
      </c>
      <c r="E391" s="136" t="str">
        <f>CONCATENATE(LEFT(D391,5),VLOOKUP(CONCATENATE(N391,"x",O391),'PART NUMBER GUIDE'!$B$9:$C$49,2,FALSE),VLOOKUP(CONCATENATE(P391, V391), 'PART NUMBER GUIDE'!$Q$6:$R$91, 2, FALSE),VLOOKUP(Y391,'PART NUMBER GUIDE'!$J$8:$K$43,2, FALSE),IF(U391="N/A",IF(ABS(S391)&lt;10,"0"&amp;ABS(S391),ABS(S391)),CONCATENATE(LEFT(U391,1),RIGHT(U391,1))), F391, G391)</f>
        <v>MR31678550500</v>
      </c>
      <c r="F391" s="90"/>
      <c r="G391" s="90"/>
      <c r="H391" s="79" t="s">
        <v>4027</v>
      </c>
      <c r="I391" s="318">
        <v>43815</v>
      </c>
      <c r="J391" s="85" t="s">
        <v>1265</v>
      </c>
      <c r="K391" s="342">
        <v>269</v>
      </c>
      <c r="L391" s="92">
        <f t="shared" si="43"/>
        <v>269</v>
      </c>
      <c r="M391" s="344"/>
      <c r="N391" s="29">
        <v>17</v>
      </c>
      <c r="O391" s="24">
        <v>8.5</v>
      </c>
      <c r="P391" s="99" t="str">
        <f t="shared" si="44"/>
        <v>5x5</v>
      </c>
      <c r="Q391" s="3">
        <v>5</v>
      </c>
      <c r="R391" s="29">
        <v>5</v>
      </c>
      <c r="S391" s="29">
        <v>0</v>
      </c>
      <c r="T391" s="16">
        <v>4.75</v>
      </c>
      <c r="U391" s="102" t="s">
        <v>85</v>
      </c>
      <c r="V391" s="16">
        <v>71.5</v>
      </c>
      <c r="W391" s="8">
        <v>26.32</v>
      </c>
      <c r="X391" s="51">
        <v>2650</v>
      </c>
      <c r="Y391" s="78" t="s">
        <v>2294</v>
      </c>
      <c r="Z391" s="78" t="s">
        <v>2987</v>
      </c>
      <c r="AA391" s="51" t="str">
        <f t="shared" si="45"/>
        <v>17x8.5, 5x5, 0 OS</v>
      </c>
      <c r="AB391" s="81" t="s">
        <v>1641</v>
      </c>
      <c r="AC391" s="89">
        <f>_xlfn.IFNA(VLOOKUP(AB391,ACCESSORIES!F:J,5,FALSE),"N/A")</f>
        <v>22</v>
      </c>
      <c r="AD391" s="14" t="s">
        <v>85</v>
      </c>
      <c r="AE391" s="14" t="s">
        <v>85</v>
      </c>
      <c r="AF391" s="80" t="s">
        <v>85</v>
      </c>
      <c r="AG391" s="80" t="s">
        <v>85</v>
      </c>
      <c r="AH391" s="9" t="str">
        <f>_xlfn.IFNA(VLOOKUP(AG391,ACCESSORIES!F:J,5,FALSE),"N/A")</f>
        <v>N/A</v>
      </c>
      <c r="AI391" s="81" t="s">
        <v>265</v>
      </c>
      <c r="AJ391" s="81" t="s">
        <v>85</v>
      </c>
      <c r="AK391" s="40" t="str">
        <f>_xlfn.IFNA(VLOOKUP(AJ391,ACCESSORIES!F:J,5,FALSE),"N/A")</f>
        <v>N/A</v>
      </c>
      <c r="AL391" s="81" t="s">
        <v>85</v>
      </c>
      <c r="AM391" s="3">
        <v>16</v>
      </c>
      <c r="AN391" s="3">
        <v>170</v>
      </c>
      <c r="AO391" s="36">
        <v>7.7</v>
      </c>
      <c r="AP391" s="36">
        <v>22.9</v>
      </c>
      <c r="AQ391" s="36">
        <v>38</v>
      </c>
      <c r="AR391" s="36">
        <v>48</v>
      </c>
      <c r="AS391" s="36">
        <v>207.7</v>
      </c>
      <c r="AT391" s="101">
        <v>203</v>
      </c>
      <c r="AU391" s="409">
        <v>71.5</v>
      </c>
      <c r="AV391" s="407">
        <v>39.9</v>
      </c>
      <c r="AW391" s="407">
        <v>39.9</v>
      </c>
      <c r="AX391" s="54">
        <v>50</v>
      </c>
      <c r="AY391" s="3" t="s">
        <v>85</v>
      </c>
      <c r="AZ391" s="98" t="str">
        <f>_xlfn.IFNA(VLOOKUP(AY391,ACCESSORIES!F:J,5,FALSE),"N/A")</f>
        <v>N/A</v>
      </c>
      <c r="BA391" s="3" t="s">
        <v>85</v>
      </c>
      <c r="BB391" s="98" t="str">
        <f>_xlfn.IFNA(VLOOKUP(BA391,ACCESSORIES!F:J,5,FALSE),"N/A")</f>
        <v>N/A</v>
      </c>
      <c r="BC391" s="77">
        <v>31.97</v>
      </c>
      <c r="BD391" s="56">
        <v>20.236220472440898</v>
      </c>
      <c r="BE391" s="56">
        <v>20.236220472440898</v>
      </c>
      <c r="BF391" s="56">
        <v>11.417322834645701</v>
      </c>
      <c r="BG391" s="378">
        <f t="shared" si="46"/>
        <v>7.6616839999999839E-2</v>
      </c>
      <c r="BH391" s="80">
        <v>36</v>
      </c>
      <c r="BI391" s="114" t="s">
        <v>3532</v>
      </c>
      <c r="BJ391" s="50" t="s">
        <v>4050</v>
      </c>
      <c r="BK391" s="29" t="s">
        <v>4066</v>
      </c>
      <c r="BL391" s="29" t="s">
        <v>5530</v>
      </c>
      <c r="BM391" s="29" t="s">
        <v>5531</v>
      </c>
      <c r="BN391" s="29" t="s">
        <v>5524</v>
      </c>
      <c r="BO391" s="81" t="s">
        <v>4275</v>
      </c>
      <c r="BP391" s="81" t="s">
        <v>4068</v>
      </c>
      <c r="BQ391" s="81"/>
      <c r="BR391" s="81"/>
      <c r="BS391" s="81"/>
      <c r="BT391" s="81"/>
      <c r="BU391" s="313" t="s">
        <v>6610</v>
      </c>
      <c r="BV391" s="387" t="s">
        <v>8369</v>
      </c>
      <c r="BW391" s="313" t="s">
        <v>6612</v>
      </c>
      <c r="BX391" s="387" t="s">
        <v>8370</v>
      </c>
      <c r="BY391" s="93" t="str">
        <f t="shared" si="47"/>
        <v>MR316, 17x8.5, 0mm Offset, 5x5, 71.5mm Centerbore, Matte Black</v>
      </c>
      <c r="BZ391" s="81" t="s">
        <v>3878</v>
      </c>
      <c r="CA391" s="81" t="s">
        <v>3879</v>
      </c>
      <c r="CB391" s="81" t="str">
        <f t="shared" si="48"/>
        <v>STREET (3XX)</v>
      </c>
    </row>
    <row r="392" spans="1:80" s="38" customFormat="1" ht="15" customHeight="1">
      <c r="A392" s="22">
        <f t="shared" si="42"/>
        <v>390</v>
      </c>
      <c r="B392" s="99" t="s">
        <v>84</v>
      </c>
      <c r="C392" s="99" t="s">
        <v>1072</v>
      </c>
      <c r="D392" s="99" t="s">
        <v>4026</v>
      </c>
      <c r="E392" s="136" t="str">
        <f>CONCATENATE(LEFT(D392,5),VLOOKUP(CONCATENATE(N392,"x",O392),'PART NUMBER GUIDE'!$B$9:$C$49,2,FALSE),VLOOKUP(CONCATENATE(P392, V392), 'PART NUMBER GUIDE'!$Q$6:$R$91, 2, FALSE),VLOOKUP(Y392,'PART NUMBER GUIDE'!$J$8:$K$43,2, FALSE),IF(U392="N/A",IF(ABS(S392)&lt;10,"0"&amp;ABS(S392),ABS(S392)),CONCATENATE(LEFT(U392,1),RIGHT(U392,1))), F392, G392)</f>
        <v>MR31678550800</v>
      </c>
      <c r="F392" s="90"/>
      <c r="G392" s="90"/>
      <c r="H392" s="79" t="s">
        <v>4028</v>
      </c>
      <c r="I392" s="318">
        <v>43815</v>
      </c>
      <c r="J392" s="85" t="s">
        <v>1265</v>
      </c>
      <c r="K392" s="342">
        <v>269</v>
      </c>
      <c r="L392" s="92">
        <f t="shared" si="43"/>
        <v>269</v>
      </c>
      <c r="M392" s="344"/>
      <c r="N392" s="29">
        <v>17</v>
      </c>
      <c r="O392" s="24">
        <v>8.5</v>
      </c>
      <c r="P392" s="99" t="str">
        <f t="shared" si="44"/>
        <v>5x5</v>
      </c>
      <c r="Q392" s="3">
        <v>5</v>
      </c>
      <c r="R392" s="29">
        <v>5</v>
      </c>
      <c r="S392" s="29">
        <v>0</v>
      </c>
      <c r="T392" s="16">
        <v>4.75</v>
      </c>
      <c r="U392" s="100" t="s">
        <v>85</v>
      </c>
      <c r="V392" s="16">
        <v>71.5</v>
      </c>
      <c r="W392" s="8">
        <v>26.32</v>
      </c>
      <c r="X392" s="51">
        <v>2650</v>
      </c>
      <c r="Y392" s="78" t="s">
        <v>2646</v>
      </c>
      <c r="Z392" s="78" t="s">
        <v>2992</v>
      </c>
      <c r="AA392" s="51" t="str">
        <f t="shared" si="45"/>
        <v>17x8.5, 5x5, 0 OS</v>
      </c>
      <c r="AB392" s="81" t="s">
        <v>1641</v>
      </c>
      <c r="AC392" s="89">
        <f>_xlfn.IFNA(VLOOKUP(AB392,ACCESSORIES!F:J,5,FALSE),"N/A")</f>
        <v>22</v>
      </c>
      <c r="AD392" s="87" t="s">
        <v>85</v>
      </c>
      <c r="AE392" s="80" t="s">
        <v>85</v>
      </c>
      <c r="AF392" s="80" t="s">
        <v>85</v>
      </c>
      <c r="AG392" s="80" t="s">
        <v>85</v>
      </c>
      <c r="AH392" s="9" t="str">
        <f>_xlfn.IFNA(VLOOKUP(AG392,ACCESSORIES!F:J,5,FALSE),"N/A")</f>
        <v>N/A</v>
      </c>
      <c r="AI392" s="81" t="s">
        <v>265</v>
      </c>
      <c r="AJ392" s="81" t="s">
        <v>85</v>
      </c>
      <c r="AK392" s="40" t="str">
        <f>_xlfn.IFNA(VLOOKUP(AJ392,ACCESSORIES!F:J,5,FALSE),"N/A")</f>
        <v>N/A</v>
      </c>
      <c r="AL392" s="81" t="s">
        <v>85</v>
      </c>
      <c r="AM392" s="3">
        <v>16</v>
      </c>
      <c r="AN392" s="3">
        <v>170</v>
      </c>
      <c r="AO392" s="36">
        <v>7.7</v>
      </c>
      <c r="AP392" s="36">
        <v>22.9</v>
      </c>
      <c r="AQ392" s="36">
        <v>38</v>
      </c>
      <c r="AR392" s="36">
        <v>48</v>
      </c>
      <c r="AS392" s="36">
        <v>207.7</v>
      </c>
      <c r="AT392" s="101">
        <v>203</v>
      </c>
      <c r="AU392" s="409">
        <v>71.5</v>
      </c>
      <c r="AV392" s="407">
        <v>39.9</v>
      </c>
      <c r="AW392" s="407">
        <v>39.9</v>
      </c>
      <c r="AX392" s="54">
        <v>50</v>
      </c>
      <c r="AY392" s="3" t="s">
        <v>85</v>
      </c>
      <c r="AZ392" s="98" t="str">
        <f>_xlfn.IFNA(VLOOKUP(AY392,ACCESSORIES!F:J,5,FALSE),"N/A")</f>
        <v>N/A</v>
      </c>
      <c r="BA392" s="3" t="s">
        <v>85</v>
      </c>
      <c r="BB392" s="98" t="str">
        <f>_xlfn.IFNA(VLOOKUP(BA392,ACCESSORIES!F:J,5,FALSE),"N/A")</f>
        <v>N/A</v>
      </c>
      <c r="BC392" s="77">
        <v>31.97</v>
      </c>
      <c r="BD392" s="56">
        <v>20.236220472440898</v>
      </c>
      <c r="BE392" s="56">
        <v>20.236220472440898</v>
      </c>
      <c r="BF392" s="56">
        <v>11.417322834645701</v>
      </c>
      <c r="BG392" s="378">
        <f t="shared" si="46"/>
        <v>7.6616839999999839E-2</v>
      </c>
      <c r="BH392" s="80">
        <v>36</v>
      </c>
      <c r="BI392" s="114" t="s">
        <v>3532</v>
      </c>
      <c r="BJ392" s="50" t="s">
        <v>4050</v>
      </c>
      <c r="BK392" s="29" t="s">
        <v>4066</v>
      </c>
      <c r="BL392" s="29" t="s">
        <v>5530</v>
      </c>
      <c r="BM392" s="29" t="s">
        <v>5531</v>
      </c>
      <c r="BN392" s="29" t="s">
        <v>5524</v>
      </c>
      <c r="BO392" s="81" t="s">
        <v>4275</v>
      </c>
      <c r="BP392" s="81" t="s">
        <v>4068</v>
      </c>
      <c r="BQ392" s="81"/>
      <c r="BR392" s="81"/>
      <c r="BS392" s="81"/>
      <c r="BT392" s="81"/>
      <c r="BU392" s="313" t="s">
        <v>6620</v>
      </c>
      <c r="BV392" s="387" t="s">
        <v>8367</v>
      </c>
      <c r="BW392" s="313" t="s">
        <v>6621</v>
      </c>
      <c r="BX392" s="387" t="s">
        <v>8368</v>
      </c>
      <c r="BY392" s="93" t="str">
        <f t="shared" si="47"/>
        <v>MR316, 17x8.5, 0mm Offset, 5x5, 71.5mm Centerbore, Gloss Titanium</v>
      </c>
      <c r="BZ392" s="81" t="s">
        <v>3878</v>
      </c>
      <c r="CA392" s="81" t="s">
        <v>3879</v>
      </c>
      <c r="CB392" s="81" t="str">
        <f t="shared" si="48"/>
        <v>STREET (3XX)</v>
      </c>
    </row>
    <row r="393" spans="1:80" s="38" customFormat="1" ht="15" customHeight="1">
      <c r="A393" s="22">
        <f t="shared" si="42"/>
        <v>391</v>
      </c>
      <c r="B393" s="99" t="s">
        <v>84</v>
      </c>
      <c r="C393" s="99" t="s">
        <v>1072</v>
      </c>
      <c r="D393" s="99" t="s">
        <v>4026</v>
      </c>
      <c r="E393" s="136" t="str">
        <f>CONCATENATE(LEFT(D393,5),VLOOKUP(CONCATENATE(N393,"x",O393),'PART NUMBER GUIDE'!$B$9:$C$49,2,FALSE),VLOOKUP(CONCATENATE(P393, V393), 'PART NUMBER GUIDE'!$Q$6:$R$91, 2, FALSE),VLOOKUP(Y393,'PART NUMBER GUIDE'!$J$8:$K$43,2, FALSE),IF(U393="N/A",IF(ABS(S393)&lt;10,"0"&amp;ABS(S393),ABS(S393)),CONCATENATE(LEFT(U393,1),RIGHT(U393,1))), F393, G393)</f>
        <v>MR31678558500</v>
      </c>
      <c r="F393" s="90"/>
      <c r="G393" s="90"/>
      <c r="H393" s="79" t="s">
        <v>4029</v>
      </c>
      <c r="I393" s="318">
        <v>43815</v>
      </c>
      <c r="J393" s="85" t="s">
        <v>1265</v>
      </c>
      <c r="K393" s="342">
        <v>269</v>
      </c>
      <c r="L393" s="92">
        <f t="shared" si="43"/>
        <v>269</v>
      </c>
      <c r="M393" s="344"/>
      <c r="N393" s="29">
        <v>17</v>
      </c>
      <c r="O393" s="24">
        <v>8.5</v>
      </c>
      <c r="P393" s="99" t="str">
        <f t="shared" si="44"/>
        <v>5x150</v>
      </c>
      <c r="Q393" s="3">
        <v>5</v>
      </c>
      <c r="R393" s="29">
        <v>150</v>
      </c>
      <c r="S393" s="29">
        <v>0</v>
      </c>
      <c r="T393" s="16">
        <v>4.75</v>
      </c>
      <c r="U393" s="100" t="s">
        <v>85</v>
      </c>
      <c r="V393" s="16">
        <v>110.5</v>
      </c>
      <c r="W393" s="8">
        <v>26.04394190610687</v>
      </c>
      <c r="X393" s="51">
        <v>2650</v>
      </c>
      <c r="Y393" s="78" t="s">
        <v>2294</v>
      </c>
      <c r="Z393" s="78" t="s">
        <v>2987</v>
      </c>
      <c r="AA393" s="51" t="str">
        <f t="shared" si="45"/>
        <v>17x8.5, 5x150, 0 OS</v>
      </c>
      <c r="AB393" s="81" t="s">
        <v>1639</v>
      </c>
      <c r="AC393" s="89">
        <f>_xlfn.IFNA(VLOOKUP(AB393,ACCESSORIES!F:J,5,FALSE),"N/A")</f>
        <v>22</v>
      </c>
      <c r="AD393" s="87" t="s">
        <v>85</v>
      </c>
      <c r="AE393" s="80" t="s">
        <v>85</v>
      </c>
      <c r="AF393" s="80" t="s">
        <v>85</v>
      </c>
      <c r="AG393" s="80" t="s">
        <v>85</v>
      </c>
      <c r="AH393" s="9" t="str">
        <f>_xlfn.IFNA(VLOOKUP(AG393,ACCESSORIES!F:J,5,FALSE),"N/A")</f>
        <v>N/A</v>
      </c>
      <c r="AI393" s="81" t="s">
        <v>265</v>
      </c>
      <c r="AJ393" s="81" t="s">
        <v>85</v>
      </c>
      <c r="AK393" s="40" t="str">
        <f>_xlfn.IFNA(VLOOKUP(AJ393,ACCESSORIES!F:J,5,FALSE),"N/A")</f>
        <v>N/A</v>
      </c>
      <c r="AL393" s="81" t="s">
        <v>85</v>
      </c>
      <c r="AM393" s="3">
        <v>16</v>
      </c>
      <c r="AN393" s="3">
        <v>180</v>
      </c>
      <c r="AO393" s="36">
        <v>0</v>
      </c>
      <c r="AP393" s="36">
        <v>18.8</v>
      </c>
      <c r="AQ393" s="36">
        <v>38</v>
      </c>
      <c r="AR393" s="36">
        <v>48</v>
      </c>
      <c r="AS393" s="36">
        <v>207.7</v>
      </c>
      <c r="AT393" s="101">
        <v>203</v>
      </c>
      <c r="AU393" s="409">
        <v>103.35</v>
      </c>
      <c r="AV393" s="407">
        <v>32.590000000000003</v>
      </c>
      <c r="AW393" s="407">
        <v>40.14</v>
      </c>
      <c r="AX393" s="54">
        <v>50</v>
      </c>
      <c r="AY393" s="3" t="s">
        <v>85</v>
      </c>
      <c r="AZ393" s="98" t="str">
        <f>_xlfn.IFNA(VLOOKUP(AY393,ACCESSORIES!F:J,5,FALSE),"N/A")</f>
        <v>N/A</v>
      </c>
      <c r="BA393" s="3" t="s">
        <v>85</v>
      </c>
      <c r="BB393" s="98" t="str">
        <f>_xlfn.IFNA(VLOOKUP(BA393,ACCESSORIES!F:J,5,FALSE),"N/A")</f>
        <v>N/A</v>
      </c>
      <c r="BC393" s="77">
        <v>30.541372054678373</v>
      </c>
      <c r="BD393" s="56">
        <v>20.236220472440898</v>
      </c>
      <c r="BE393" s="56">
        <v>20.236220472440898</v>
      </c>
      <c r="BF393" s="56">
        <v>11.417322834645701</v>
      </c>
      <c r="BG393" s="378">
        <f t="shared" si="46"/>
        <v>7.6616839999999839E-2</v>
      </c>
      <c r="BH393" s="80">
        <v>36</v>
      </c>
      <c r="BI393" s="114" t="s">
        <v>3532</v>
      </c>
      <c r="BJ393" s="50" t="s">
        <v>4050</v>
      </c>
      <c r="BK393" s="29" t="s">
        <v>4066</v>
      </c>
      <c r="BL393" s="29" t="s">
        <v>5530</v>
      </c>
      <c r="BM393" s="29" t="s">
        <v>5531</v>
      </c>
      <c r="BN393" s="29" t="s">
        <v>5524</v>
      </c>
      <c r="BO393" s="81" t="s">
        <v>4275</v>
      </c>
      <c r="BP393" s="81" t="s">
        <v>4068</v>
      </c>
      <c r="BQ393" s="81"/>
      <c r="BR393" s="81"/>
      <c r="BS393" s="81"/>
      <c r="BT393" s="81"/>
      <c r="BU393" s="313" t="s">
        <v>6610</v>
      </c>
      <c r="BV393" s="387" t="s">
        <v>8369</v>
      </c>
      <c r="BW393" s="313" t="s">
        <v>6612</v>
      </c>
      <c r="BX393" s="387" t="s">
        <v>8370</v>
      </c>
      <c r="BY393" s="93" t="str">
        <f t="shared" si="47"/>
        <v>MR316, 17x8.5, 0mm Offset, 5x150, 110.5mm Centerbore, Matte Black</v>
      </c>
      <c r="BZ393" s="81" t="s">
        <v>3878</v>
      </c>
      <c r="CA393" s="81" t="s">
        <v>3879</v>
      </c>
      <c r="CB393" s="81" t="str">
        <f t="shared" si="48"/>
        <v>STREET (3XX)</v>
      </c>
    </row>
    <row r="394" spans="1:80" s="38" customFormat="1" ht="15" customHeight="1">
      <c r="A394" s="22">
        <f t="shared" si="42"/>
        <v>392</v>
      </c>
      <c r="B394" s="99" t="s">
        <v>84</v>
      </c>
      <c r="C394" s="99" t="s">
        <v>1072</v>
      </c>
      <c r="D394" s="99" t="s">
        <v>4026</v>
      </c>
      <c r="E394" s="136" t="str">
        <f>CONCATENATE(LEFT(D394,5),VLOOKUP(CONCATENATE(N394,"x",O394),'PART NUMBER GUIDE'!$B$9:$C$49,2,FALSE),VLOOKUP(CONCATENATE(P394, V394), 'PART NUMBER GUIDE'!$Q$6:$R$91, 2, FALSE),VLOOKUP(Y394,'PART NUMBER GUIDE'!$J$8:$K$43,2, FALSE),IF(U394="N/A",IF(ABS(S394)&lt;10,"0"&amp;ABS(S394),ABS(S394)),CONCATENATE(LEFT(U394,1),RIGHT(U394,1))), F394, G394)</f>
        <v>MR31678558800</v>
      </c>
      <c r="F394" s="90"/>
      <c r="G394" s="90"/>
      <c r="H394" s="79" t="s">
        <v>4030</v>
      </c>
      <c r="I394" s="318">
        <v>43815</v>
      </c>
      <c r="J394" s="85" t="s">
        <v>1265</v>
      </c>
      <c r="K394" s="342">
        <v>269</v>
      </c>
      <c r="L394" s="92">
        <f t="shared" si="43"/>
        <v>269</v>
      </c>
      <c r="M394" s="344"/>
      <c r="N394" s="29">
        <v>17</v>
      </c>
      <c r="O394" s="24">
        <v>8.5</v>
      </c>
      <c r="P394" s="99" t="str">
        <f t="shared" si="44"/>
        <v>5x150</v>
      </c>
      <c r="Q394" s="3">
        <v>5</v>
      </c>
      <c r="R394" s="29">
        <v>150</v>
      </c>
      <c r="S394" s="29">
        <v>0</v>
      </c>
      <c r="T394" s="16">
        <v>4.75</v>
      </c>
      <c r="U394" s="100" t="s">
        <v>85</v>
      </c>
      <c r="V394" s="16">
        <v>110.5</v>
      </c>
      <c r="W394" s="8">
        <v>26.04394190610687</v>
      </c>
      <c r="X394" s="51">
        <v>2650</v>
      </c>
      <c r="Y394" s="78" t="s">
        <v>2646</v>
      </c>
      <c r="Z394" s="78" t="s">
        <v>2992</v>
      </c>
      <c r="AA394" s="51" t="str">
        <f t="shared" si="45"/>
        <v>17x8.5, 5x150, 0 OS</v>
      </c>
      <c r="AB394" s="81" t="s">
        <v>1639</v>
      </c>
      <c r="AC394" s="89">
        <f>_xlfn.IFNA(VLOOKUP(AB394,ACCESSORIES!F:J,5,FALSE),"N/A")</f>
        <v>22</v>
      </c>
      <c r="AD394" s="87" t="s">
        <v>85</v>
      </c>
      <c r="AE394" s="80" t="s">
        <v>85</v>
      </c>
      <c r="AF394" s="80" t="s">
        <v>85</v>
      </c>
      <c r="AG394" s="80" t="s">
        <v>85</v>
      </c>
      <c r="AH394" s="9" t="str">
        <f>_xlfn.IFNA(VLOOKUP(AG394,ACCESSORIES!F:J,5,FALSE),"N/A")</f>
        <v>N/A</v>
      </c>
      <c r="AI394" s="81" t="s">
        <v>265</v>
      </c>
      <c r="AJ394" s="81" t="s">
        <v>85</v>
      </c>
      <c r="AK394" s="40" t="str">
        <f>_xlfn.IFNA(VLOOKUP(AJ394,ACCESSORIES!F:J,5,FALSE),"N/A")</f>
        <v>N/A</v>
      </c>
      <c r="AL394" s="81" t="s">
        <v>85</v>
      </c>
      <c r="AM394" s="3">
        <v>16</v>
      </c>
      <c r="AN394" s="3">
        <v>180</v>
      </c>
      <c r="AO394" s="36">
        <v>0</v>
      </c>
      <c r="AP394" s="36">
        <v>18.8</v>
      </c>
      <c r="AQ394" s="36">
        <v>38</v>
      </c>
      <c r="AR394" s="36">
        <v>48</v>
      </c>
      <c r="AS394" s="36">
        <v>207.7</v>
      </c>
      <c r="AT394" s="101">
        <v>203</v>
      </c>
      <c r="AU394" s="409">
        <v>103.35</v>
      </c>
      <c r="AV394" s="407">
        <v>32.590000000000003</v>
      </c>
      <c r="AW394" s="407">
        <v>40.14</v>
      </c>
      <c r="AX394" s="54">
        <v>50</v>
      </c>
      <c r="AY394" s="3" t="s">
        <v>85</v>
      </c>
      <c r="AZ394" s="98" t="str">
        <f>_xlfn.IFNA(VLOOKUP(AY394,ACCESSORIES!F:J,5,FALSE),"N/A")</f>
        <v>N/A</v>
      </c>
      <c r="BA394" s="3" t="s">
        <v>85</v>
      </c>
      <c r="BB394" s="98" t="str">
        <f>_xlfn.IFNA(VLOOKUP(BA394,ACCESSORIES!F:J,5,FALSE),"N/A")</f>
        <v>N/A</v>
      </c>
      <c r="BC394" s="77">
        <v>30.541372054678373</v>
      </c>
      <c r="BD394" s="56">
        <v>20.236220472440898</v>
      </c>
      <c r="BE394" s="56">
        <v>20.236220472440898</v>
      </c>
      <c r="BF394" s="56">
        <v>11.417322834645701</v>
      </c>
      <c r="BG394" s="378">
        <f t="shared" si="46"/>
        <v>7.6616839999999839E-2</v>
      </c>
      <c r="BH394" s="80">
        <v>36</v>
      </c>
      <c r="BI394" s="114" t="s">
        <v>3532</v>
      </c>
      <c r="BJ394" s="50" t="s">
        <v>4050</v>
      </c>
      <c r="BK394" s="29" t="s">
        <v>4066</v>
      </c>
      <c r="BL394" s="29" t="s">
        <v>5530</v>
      </c>
      <c r="BM394" s="29" t="s">
        <v>5531</v>
      </c>
      <c r="BN394" s="29" t="s">
        <v>5524</v>
      </c>
      <c r="BO394" s="81" t="s">
        <v>4275</v>
      </c>
      <c r="BP394" s="81" t="s">
        <v>4068</v>
      </c>
      <c r="BQ394" s="81"/>
      <c r="BR394" s="81"/>
      <c r="BS394" s="81"/>
      <c r="BT394" s="81"/>
      <c r="BU394" s="313" t="s">
        <v>6620</v>
      </c>
      <c r="BV394" s="387" t="s">
        <v>8367</v>
      </c>
      <c r="BW394" s="313" t="s">
        <v>6621</v>
      </c>
      <c r="BX394" s="387" t="s">
        <v>8368</v>
      </c>
      <c r="BY394" s="93" t="str">
        <f t="shared" si="47"/>
        <v>MR316, 17x8.5, 0mm Offset, 5x150, 110.5mm Centerbore, Gloss Titanium</v>
      </c>
      <c r="BZ394" s="81" t="s">
        <v>3878</v>
      </c>
      <c r="CA394" s="81" t="s">
        <v>3879</v>
      </c>
      <c r="CB394" s="81" t="str">
        <f t="shared" si="48"/>
        <v>STREET (3XX)</v>
      </c>
    </row>
    <row r="395" spans="1:80" s="38" customFormat="1" ht="15" customHeight="1">
      <c r="A395" s="22">
        <f t="shared" si="42"/>
        <v>393</v>
      </c>
      <c r="B395" s="99" t="s">
        <v>84</v>
      </c>
      <c r="C395" s="99" t="s">
        <v>1072</v>
      </c>
      <c r="D395" s="99" t="s">
        <v>4026</v>
      </c>
      <c r="E395" s="136" t="str">
        <f>CONCATENATE(LEFT(D395,5),VLOOKUP(CONCATENATE(N395,"x",O395),'PART NUMBER GUIDE'!$B$9:$C$49,2,FALSE),VLOOKUP(CONCATENATE(P395, V395), 'PART NUMBER GUIDE'!$Q$6:$R$91, 2, FALSE),VLOOKUP(Y395,'PART NUMBER GUIDE'!$J$8:$K$43,2, FALSE),IF(U395="N/A",IF(ABS(S395)&lt;10,"0"&amp;ABS(S395),ABS(S395)),CONCATENATE(LEFT(U395,1),RIGHT(U395,1))), F395, G395)</f>
        <v>MR31678562500</v>
      </c>
      <c r="F395" s="90"/>
      <c r="G395" s="90"/>
      <c r="H395" s="79" t="s">
        <v>4031</v>
      </c>
      <c r="I395" s="318">
        <v>43815</v>
      </c>
      <c r="J395" s="85" t="s">
        <v>1265</v>
      </c>
      <c r="K395" s="342">
        <v>269</v>
      </c>
      <c r="L395" s="92">
        <f t="shared" si="43"/>
        <v>269</v>
      </c>
      <c r="M395" s="344"/>
      <c r="N395" s="29">
        <v>17</v>
      </c>
      <c r="O395" s="24">
        <v>8.5</v>
      </c>
      <c r="P395" s="99" t="str">
        <f t="shared" si="44"/>
        <v>6x120</v>
      </c>
      <c r="Q395" s="3">
        <v>6</v>
      </c>
      <c r="R395" s="29">
        <v>120</v>
      </c>
      <c r="S395" s="29">
        <v>0</v>
      </c>
      <c r="T395" s="16">
        <v>4.75</v>
      </c>
      <c r="U395" s="100" t="s">
        <v>85</v>
      </c>
      <c r="V395" s="16">
        <v>67</v>
      </c>
      <c r="W395" s="8">
        <v>24.7</v>
      </c>
      <c r="X395" s="51">
        <v>2650</v>
      </c>
      <c r="Y395" s="78" t="s">
        <v>2294</v>
      </c>
      <c r="Z395" s="78" t="s">
        <v>2987</v>
      </c>
      <c r="AA395" s="51" t="str">
        <f t="shared" si="45"/>
        <v>17x8.5, 6x120, 0 OS</v>
      </c>
      <c r="AB395" s="81" t="s">
        <v>1641</v>
      </c>
      <c r="AC395" s="89">
        <f>_xlfn.IFNA(VLOOKUP(AB395,ACCESSORIES!F:J,5,FALSE),"N/A")</f>
        <v>22</v>
      </c>
      <c r="AD395" s="87" t="s">
        <v>85</v>
      </c>
      <c r="AE395" s="80" t="s">
        <v>85</v>
      </c>
      <c r="AF395" s="80" t="s">
        <v>85</v>
      </c>
      <c r="AG395" s="80" t="s">
        <v>85</v>
      </c>
      <c r="AH395" s="9" t="str">
        <f>_xlfn.IFNA(VLOOKUP(AG395,ACCESSORIES!F:J,5,FALSE),"N/A")</f>
        <v>N/A</v>
      </c>
      <c r="AI395" s="81" t="s">
        <v>265</v>
      </c>
      <c r="AJ395" s="81" t="s">
        <v>85</v>
      </c>
      <c r="AK395" s="40" t="str">
        <f>_xlfn.IFNA(VLOOKUP(AJ395,ACCESSORIES!F:J,5,FALSE),"N/A")</f>
        <v>N/A</v>
      </c>
      <c r="AL395" s="81" t="s">
        <v>85</v>
      </c>
      <c r="AM395" s="3">
        <v>16</v>
      </c>
      <c r="AN395" s="3">
        <v>150</v>
      </c>
      <c r="AO395" s="36">
        <v>15</v>
      </c>
      <c r="AP395" s="36">
        <v>25.6</v>
      </c>
      <c r="AQ395" s="36">
        <v>38</v>
      </c>
      <c r="AR395" s="36">
        <v>48</v>
      </c>
      <c r="AS395" s="36">
        <v>207.7</v>
      </c>
      <c r="AT395" s="101">
        <v>203</v>
      </c>
      <c r="AU395" s="409">
        <v>67</v>
      </c>
      <c r="AV395" s="407">
        <v>39.9</v>
      </c>
      <c r="AW395" s="407">
        <v>39.9</v>
      </c>
      <c r="AX395" s="54">
        <v>50</v>
      </c>
      <c r="AY395" s="3" t="s">
        <v>85</v>
      </c>
      <c r="AZ395" s="98" t="str">
        <f>_xlfn.IFNA(VLOOKUP(AY395,ACCESSORIES!F:J,5,FALSE),"N/A")</f>
        <v>N/A</v>
      </c>
      <c r="BA395" s="3" t="s">
        <v>85</v>
      </c>
      <c r="BB395" s="98" t="str">
        <f>_xlfn.IFNA(VLOOKUP(BA395,ACCESSORIES!F:J,5,FALSE),"N/A")</f>
        <v>N/A</v>
      </c>
      <c r="BC395" s="77">
        <v>28.7</v>
      </c>
      <c r="BD395" s="56">
        <v>20.236220472440898</v>
      </c>
      <c r="BE395" s="56">
        <v>20.236220472440898</v>
      </c>
      <c r="BF395" s="56">
        <v>11.417322834645701</v>
      </c>
      <c r="BG395" s="378">
        <f t="shared" si="46"/>
        <v>7.6616839999999839E-2</v>
      </c>
      <c r="BH395" s="80">
        <v>36</v>
      </c>
      <c r="BI395" s="114" t="s">
        <v>3532</v>
      </c>
      <c r="BJ395" s="50" t="s">
        <v>4050</v>
      </c>
      <c r="BK395" s="29" t="s">
        <v>4066</v>
      </c>
      <c r="BL395" s="29" t="s">
        <v>5530</v>
      </c>
      <c r="BM395" s="29" t="s">
        <v>5531</v>
      </c>
      <c r="BN395" s="29" t="s">
        <v>5524</v>
      </c>
      <c r="BO395" s="81" t="s">
        <v>4275</v>
      </c>
      <c r="BP395" s="81" t="s">
        <v>4068</v>
      </c>
      <c r="BQ395" s="81"/>
      <c r="BR395" s="81"/>
      <c r="BS395" s="81"/>
      <c r="BT395" s="81"/>
      <c r="BU395" s="313" t="s">
        <v>6611</v>
      </c>
      <c r="BV395" s="387" t="s">
        <v>8220</v>
      </c>
      <c r="BW395" s="313" t="s">
        <v>6613</v>
      </c>
      <c r="BX395" s="387" t="s">
        <v>8221</v>
      </c>
      <c r="BY395" s="93" t="str">
        <f t="shared" si="47"/>
        <v>MR316, 17x8.5, 0mm Offset, 6x120, 67mm Centerbore, Matte Black</v>
      </c>
      <c r="BZ395" s="81" t="s">
        <v>3878</v>
      </c>
      <c r="CA395" s="81" t="s">
        <v>3879</v>
      </c>
      <c r="CB395" s="81" t="str">
        <f t="shared" si="48"/>
        <v>STREET (3XX)</v>
      </c>
    </row>
    <row r="396" spans="1:80" s="38" customFormat="1" ht="15" customHeight="1">
      <c r="A396" s="22">
        <f t="shared" si="42"/>
        <v>394</v>
      </c>
      <c r="B396" s="99" t="s">
        <v>84</v>
      </c>
      <c r="C396" s="99" t="s">
        <v>1072</v>
      </c>
      <c r="D396" s="99" t="s">
        <v>4026</v>
      </c>
      <c r="E396" s="136" t="str">
        <f>CONCATENATE(LEFT(D396,5),VLOOKUP(CONCATENATE(N396,"x",O396),'PART NUMBER GUIDE'!$B$9:$C$49,2,FALSE),VLOOKUP(CONCATENATE(P396, V396), 'PART NUMBER GUIDE'!$Q$6:$R$91, 2, FALSE),VLOOKUP(Y396,'PART NUMBER GUIDE'!$J$8:$K$43,2, FALSE),IF(U396="N/A",IF(ABS(S396)&lt;10,"0"&amp;ABS(S396),ABS(S396)),CONCATENATE(LEFT(U396,1),RIGHT(U396,1))), F396, G396)</f>
        <v>MR31678516500</v>
      </c>
      <c r="F396" s="90"/>
      <c r="G396" s="90"/>
      <c r="H396" s="79" t="s">
        <v>4033</v>
      </c>
      <c r="I396" s="318">
        <v>43815</v>
      </c>
      <c r="J396" s="85" t="s">
        <v>1265</v>
      </c>
      <c r="K396" s="342">
        <v>269</v>
      </c>
      <c r="L396" s="92">
        <f t="shared" si="43"/>
        <v>269</v>
      </c>
      <c r="M396" s="344"/>
      <c r="N396" s="29">
        <v>17</v>
      </c>
      <c r="O396" s="24">
        <v>8.5</v>
      </c>
      <c r="P396" s="99" t="str">
        <f t="shared" si="44"/>
        <v>6x135</v>
      </c>
      <c r="Q396" s="3">
        <v>6</v>
      </c>
      <c r="R396" s="29">
        <v>135</v>
      </c>
      <c r="S396" s="29">
        <v>0</v>
      </c>
      <c r="T396" s="16">
        <v>4.75</v>
      </c>
      <c r="U396" s="100" t="s">
        <v>85</v>
      </c>
      <c r="V396" s="16">
        <v>87</v>
      </c>
      <c r="W396" s="8">
        <v>26.176219263417796</v>
      </c>
      <c r="X396" s="51">
        <v>2650</v>
      </c>
      <c r="Y396" s="78" t="s">
        <v>2294</v>
      </c>
      <c r="Z396" s="78" t="s">
        <v>2987</v>
      </c>
      <c r="AA396" s="51" t="str">
        <f t="shared" si="45"/>
        <v>17x8.5, 6x135, 0 OS</v>
      </c>
      <c r="AB396" s="81" t="s">
        <v>1641</v>
      </c>
      <c r="AC396" s="89">
        <f>_xlfn.IFNA(VLOOKUP(AB396,ACCESSORIES!F:J,5,FALSE),"N/A")</f>
        <v>22</v>
      </c>
      <c r="AD396" s="87" t="s">
        <v>85</v>
      </c>
      <c r="AE396" s="80" t="s">
        <v>85</v>
      </c>
      <c r="AF396" s="80" t="s">
        <v>85</v>
      </c>
      <c r="AG396" s="80" t="s">
        <v>85</v>
      </c>
      <c r="AH396" s="9" t="str">
        <f>_xlfn.IFNA(VLOOKUP(AG396,ACCESSORIES!F:J,5,FALSE),"N/A")</f>
        <v>N/A</v>
      </c>
      <c r="AI396" s="81" t="s">
        <v>265</v>
      </c>
      <c r="AJ396" s="81" t="s">
        <v>85</v>
      </c>
      <c r="AK396" s="40" t="str">
        <f>_xlfn.IFNA(VLOOKUP(AJ396,ACCESSORIES!F:J,5,FALSE),"N/A")</f>
        <v>N/A</v>
      </c>
      <c r="AL396" s="81" t="s">
        <v>85</v>
      </c>
      <c r="AM396" s="3">
        <v>16</v>
      </c>
      <c r="AN396" s="3">
        <v>175</v>
      </c>
      <c r="AO396" s="36">
        <v>7.7</v>
      </c>
      <c r="AP396" s="36">
        <v>25.6</v>
      </c>
      <c r="AQ396" s="36">
        <v>38</v>
      </c>
      <c r="AR396" s="36">
        <v>48</v>
      </c>
      <c r="AS396" s="36">
        <v>207.7</v>
      </c>
      <c r="AT396" s="101">
        <v>203</v>
      </c>
      <c r="AU396" s="409">
        <v>82.6</v>
      </c>
      <c r="AV396" s="407">
        <v>31.59</v>
      </c>
      <c r="AW396" s="407">
        <v>39.9</v>
      </c>
      <c r="AX396" s="54">
        <v>50</v>
      </c>
      <c r="AY396" s="3" t="s">
        <v>85</v>
      </c>
      <c r="AZ396" s="98" t="str">
        <f>_xlfn.IFNA(VLOOKUP(AY396,ACCESSORIES!F:J,5,FALSE),"N/A")</f>
        <v>N/A</v>
      </c>
      <c r="BA396" s="3" t="s">
        <v>85</v>
      </c>
      <c r="BB396" s="98" t="str">
        <f>_xlfn.IFNA(VLOOKUP(BA396,ACCESSORIES!F:J,5,FALSE),"N/A")</f>
        <v>N/A</v>
      </c>
      <c r="BC396" s="77">
        <v>30.629556959552321</v>
      </c>
      <c r="BD396" s="56">
        <v>20.236220472440898</v>
      </c>
      <c r="BE396" s="56">
        <v>20.236220472440898</v>
      </c>
      <c r="BF396" s="56">
        <v>11.417322834645701</v>
      </c>
      <c r="BG396" s="378">
        <f t="shared" si="46"/>
        <v>7.6616839999999839E-2</v>
      </c>
      <c r="BH396" s="80">
        <v>36</v>
      </c>
      <c r="BI396" s="114" t="s">
        <v>3532</v>
      </c>
      <c r="BJ396" s="50" t="s">
        <v>4050</v>
      </c>
      <c r="BK396" s="29" t="s">
        <v>4066</v>
      </c>
      <c r="BL396" s="29" t="s">
        <v>5530</v>
      </c>
      <c r="BM396" s="29" t="s">
        <v>5531</v>
      </c>
      <c r="BN396" s="29" t="s">
        <v>5524</v>
      </c>
      <c r="BO396" s="81" t="s">
        <v>4275</v>
      </c>
      <c r="BP396" s="81" t="s">
        <v>4068</v>
      </c>
      <c r="BQ396" s="81"/>
      <c r="BR396" s="81"/>
      <c r="BS396" s="81"/>
      <c r="BT396" s="81"/>
      <c r="BU396" s="313" t="s">
        <v>6611</v>
      </c>
      <c r="BV396" s="387" t="s">
        <v>8220</v>
      </c>
      <c r="BW396" s="313" t="s">
        <v>6613</v>
      </c>
      <c r="BX396" s="387" t="s">
        <v>8221</v>
      </c>
      <c r="BY396" s="93" t="str">
        <f t="shared" si="47"/>
        <v>MR316, 17x8.5, 0mm Offset, 6x135, 87mm Centerbore, Matte Black</v>
      </c>
      <c r="BZ396" s="81" t="s">
        <v>3878</v>
      </c>
      <c r="CA396" s="81" t="s">
        <v>3879</v>
      </c>
      <c r="CB396" s="81" t="str">
        <f t="shared" si="48"/>
        <v>STREET (3XX)</v>
      </c>
    </row>
    <row r="397" spans="1:80" s="38" customFormat="1" ht="15" customHeight="1">
      <c r="A397" s="22">
        <f t="shared" si="42"/>
        <v>395</v>
      </c>
      <c r="B397" s="99" t="s">
        <v>84</v>
      </c>
      <c r="C397" s="99" t="s">
        <v>1072</v>
      </c>
      <c r="D397" s="99" t="s">
        <v>4026</v>
      </c>
      <c r="E397" s="136" t="str">
        <f>CONCATENATE(LEFT(D397,5),VLOOKUP(CONCATENATE(N397,"x",O397),'PART NUMBER GUIDE'!$B$9:$C$49,2,FALSE),VLOOKUP(CONCATENATE(P397, V397), 'PART NUMBER GUIDE'!$Q$6:$R$91, 2, FALSE),VLOOKUP(Y397,'PART NUMBER GUIDE'!$J$8:$K$43,2, FALSE),IF(U397="N/A",IF(ABS(S397)&lt;10,"0"&amp;ABS(S397),ABS(S397)),CONCATENATE(LEFT(U397,1),RIGHT(U397,1))), F397, G397)</f>
        <v>MR31678516800</v>
      </c>
      <c r="F397" s="90"/>
      <c r="G397" s="90"/>
      <c r="H397" s="79" t="s">
        <v>4034</v>
      </c>
      <c r="I397" s="318">
        <v>43815</v>
      </c>
      <c r="J397" s="85" t="s">
        <v>1265</v>
      </c>
      <c r="K397" s="342">
        <v>269</v>
      </c>
      <c r="L397" s="92">
        <f t="shared" si="43"/>
        <v>269</v>
      </c>
      <c r="M397" s="344"/>
      <c r="N397" s="29">
        <v>17</v>
      </c>
      <c r="O397" s="24">
        <v>8.5</v>
      </c>
      <c r="P397" s="99" t="str">
        <f t="shared" si="44"/>
        <v>6x135</v>
      </c>
      <c r="Q397" s="3">
        <v>6</v>
      </c>
      <c r="R397" s="29">
        <v>135</v>
      </c>
      <c r="S397" s="29">
        <v>0</v>
      </c>
      <c r="T397" s="16">
        <v>4.75</v>
      </c>
      <c r="U397" s="100" t="s">
        <v>85</v>
      </c>
      <c r="V397" s="16">
        <v>87</v>
      </c>
      <c r="W397" s="8">
        <v>26.176219263417796</v>
      </c>
      <c r="X397" s="51">
        <v>2650</v>
      </c>
      <c r="Y397" s="78" t="s">
        <v>2646</v>
      </c>
      <c r="Z397" s="78" t="s">
        <v>2992</v>
      </c>
      <c r="AA397" s="51" t="str">
        <f t="shared" si="45"/>
        <v>17x8.5, 6x135, 0 OS</v>
      </c>
      <c r="AB397" s="81" t="s">
        <v>1641</v>
      </c>
      <c r="AC397" s="89">
        <f>_xlfn.IFNA(VLOOKUP(AB397,ACCESSORIES!F:J,5,FALSE),"N/A")</f>
        <v>22</v>
      </c>
      <c r="AD397" s="87" t="s">
        <v>85</v>
      </c>
      <c r="AE397" s="80" t="s">
        <v>85</v>
      </c>
      <c r="AF397" s="80" t="s">
        <v>85</v>
      </c>
      <c r="AG397" s="80" t="s">
        <v>85</v>
      </c>
      <c r="AH397" s="9" t="str">
        <f>_xlfn.IFNA(VLOOKUP(AG397,ACCESSORIES!F:J,5,FALSE),"N/A")</f>
        <v>N/A</v>
      </c>
      <c r="AI397" s="81" t="s">
        <v>265</v>
      </c>
      <c r="AJ397" s="81" t="s">
        <v>85</v>
      </c>
      <c r="AK397" s="40" t="str">
        <f>_xlfn.IFNA(VLOOKUP(AJ397,ACCESSORIES!F:J,5,FALSE),"N/A")</f>
        <v>N/A</v>
      </c>
      <c r="AL397" s="81" t="s">
        <v>85</v>
      </c>
      <c r="AM397" s="3">
        <v>16</v>
      </c>
      <c r="AN397" s="3">
        <v>175</v>
      </c>
      <c r="AO397" s="36">
        <v>7.7</v>
      </c>
      <c r="AP397" s="36">
        <v>25.6</v>
      </c>
      <c r="AQ397" s="36">
        <v>38</v>
      </c>
      <c r="AR397" s="36">
        <v>48</v>
      </c>
      <c r="AS397" s="36">
        <v>207.7</v>
      </c>
      <c r="AT397" s="101">
        <v>203</v>
      </c>
      <c r="AU397" s="409">
        <v>82.6</v>
      </c>
      <c r="AV397" s="407">
        <v>31.59</v>
      </c>
      <c r="AW397" s="407">
        <v>39.9</v>
      </c>
      <c r="AX397" s="54">
        <v>50</v>
      </c>
      <c r="AY397" s="3" t="s">
        <v>85</v>
      </c>
      <c r="AZ397" s="98" t="str">
        <f>_xlfn.IFNA(VLOOKUP(AY397,ACCESSORIES!F:J,5,FALSE),"N/A")</f>
        <v>N/A</v>
      </c>
      <c r="BA397" s="3" t="s">
        <v>85</v>
      </c>
      <c r="BB397" s="98" t="str">
        <f>_xlfn.IFNA(VLOOKUP(BA397,ACCESSORIES!F:J,5,FALSE),"N/A")</f>
        <v>N/A</v>
      </c>
      <c r="BC397" s="77">
        <v>30.629556959552321</v>
      </c>
      <c r="BD397" s="56">
        <v>20.236220472440898</v>
      </c>
      <c r="BE397" s="56">
        <v>20.236220472440898</v>
      </c>
      <c r="BF397" s="56">
        <v>11.417322834645701</v>
      </c>
      <c r="BG397" s="378">
        <f t="shared" si="46"/>
        <v>7.6616839999999839E-2</v>
      </c>
      <c r="BH397" s="80">
        <v>36</v>
      </c>
      <c r="BI397" s="114" t="s">
        <v>3532</v>
      </c>
      <c r="BJ397" s="50" t="s">
        <v>4050</v>
      </c>
      <c r="BK397" s="29" t="s">
        <v>4066</v>
      </c>
      <c r="BL397" s="29" t="s">
        <v>5530</v>
      </c>
      <c r="BM397" s="29" t="s">
        <v>5531</v>
      </c>
      <c r="BN397" s="29" t="s">
        <v>5524</v>
      </c>
      <c r="BO397" s="81" t="s">
        <v>4275</v>
      </c>
      <c r="BP397" s="81" t="s">
        <v>4068</v>
      </c>
      <c r="BQ397" s="81"/>
      <c r="BR397" s="81"/>
      <c r="BS397" s="81"/>
      <c r="BT397" s="81"/>
      <c r="BU397" s="313" t="s">
        <v>6617</v>
      </c>
      <c r="BV397" s="387" t="s">
        <v>8232</v>
      </c>
      <c r="BW397" s="313" t="s">
        <v>6619</v>
      </c>
      <c r="BX397" s="387" t="s">
        <v>8233</v>
      </c>
      <c r="BY397" s="93" t="str">
        <f t="shared" si="47"/>
        <v>MR316, 17x8.5, 0mm Offset, 6x135, 87mm Centerbore, Gloss Titanium</v>
      </c>
      <c r="BZ397" s="81" t="s">
        <v>3878</v>
      </c>
      <c r="CA397" s="81" t="s">
        <v>3879</v>
      </c>
      <c r="CB397" s="81" t="str">
        <f t="shared" si="48"/>
        <v>STREET (3XX)</v>
      </c>
    </row>
    <row r="398" spans="1:80" s="38" customFormat="1" ht="15" customHeight="1">
      <c r="A398" s="22">
        <f t="shared" si="42"/>
        <v>396</v>
      </c>
      <c r="B398" s="99" t="s">
        <v>84</v>
      </c>
      <c r="C398" s="99" t="s">
        <v>1072</v>
      </c>
      <c r="D398" s="99" t="s">
        <v>4026</v>
      </c>
      <c r="E398" s="136" t="str">
        <f>CONCATENATE(LEFT(D398,5),VLOOKUP(CONCATENATE(N398,"x",O398),'PART NUMBER GUIDE'!$B$9:$C$49,2,FALSE),VLOOKUP(CONCATENATE(P398, V398), 'PART NUMBER GUIDE'!$Q$6:$R$91, 2, FALSE),VLOOKUP(Y398,'PART NUMBER GUIDE'!$J$8:$K$43,2, FALSE),IF(U398="N/A",IF(ABS(S398)&lt;10,"0"&amp;ABS(S398),ABS(S398)),CONCATENATE(LEFT(U398,1),RIGHT(U398,1))), F398, G398)</f>
        <v>MR31678560500</v>
      </c>
      <c r="F398" s="90"/>
      <c r="G398" s="90"/>
      <c r="H398" s="79" t="s">
        <v>4035</v>
      </c>
      <c r="I398" s="318">
        <v>43815</v>
      </c>
      <c r="J398" s="85" t="s">
        <v>1265</v>
      </c>
      <c r="K398" s="342">
        <v>269</v>
      </c>
      <c r="L398" s="92">
        <f t="shared" si="43"/>
        <v>269</v>
      </c>
      <c r="M398" s="344"/>
      <c r="N398" s="29">
        <v>17</v>
      </c>
      <c r="O398" s="24">
        <v>8.5</v>
      </c>
      <c r="P398" s="99" t="str">
        <f t="shared" si="44"/>
        <v>6x5.5</v>
      </c>
      <c r="Q398" s="3">
        <v>6</v>
      </c>
      <c r="R398" s="29">
        <v>5.5</v>
      </c>
      <c r="S398" s="29">
        <v>0</v>
      </c>
      <c r="T398" s="16">
        <v>4.75</v>
      </c>
      <c r="U398" s="100" t="s">
        <v>85</v>
      </c>
      <c r="V398" s="16">
        <v>106.25</v>
      </c>
      <c r="W398" s="8">
        <v>25.661807318319749</v>
      </c>
      <c r="X398" s="51">
        <v>2650</v>
      </c>
      <c r="Y398" s="78" t="s">
        <v>2294</v>
      </c>
      <c r="Z398" s="78" t="s">
        <v>2987</v>
      </c>
      <c r="AA398" s="51" t="str">
        <f t="shared" si="45"/>
        <v>17x8.5, 6x5.5, 0 OS</v>
      </c>
      <c r="AB398" s="81" t="s">
        <v>1639</v>
      </c>
      <c r="AC398" s="89">
        <f>_xlfn.IFNA(VLOOKUP(AB398,ACCESSORIES!F:J,5,FALSE),"N/A")</f>
        <v>22</v>
      </c>
      <c r="AD398" s="87" t="s">
        <v>85</v>
      </c>
      <c r="AE398" s="80" t="s">
        <v>85</v>
      </c>
      <c r="AF398" s="80" t="s">
        <v>85</v>
      </c>
      <c r="AG398" s="80" t="s">
        <v>85</v>
      </c>
      <c r="AH398" s="9" t="str">
        <f>_xlfn.IFNA(VLOOKUP(AG398,ACCESSORIES!F:J,5,FALSE),"N/A")</f>
        <v>N/A</v>
      </c>
      <c r="AI398" s="81" t="s">
        <v>265</v>
      </c>
      <c r="AJ398" s="81" t="s">
        <v>1709</v>
      </c>
      <c r="AK398" s="40">
        <f>_xlfn.IFNA(VLOOKUP(AJ398,ACCESSORIES!F:J,5,FALSE),"N/A")</f>
        <v>2.75</v>
      </c>
      <c r="AL398" s="3">
        <v>78.3</v>
      </c>
      <c r="AM398" s="3">
        <v>16</v>
      </c>
      <c r="AN398" s="3">
        <v>175</v>
      </c>
      <c r="AO398" s="36">
        <v>7.7</v>
      </c>
      <c r="AP398" s="36">
        <v>25.6</v>
      </c>
      <c r="AQ398" s="36">
        <v>38</v>
      </c>
      <c r="AR398" s="36">
        <v>48</v>
      </c>
      <c r="AS398" s="36">
        <v>207.7</v>
      </c>
      <c r="AT398" s="101">
        <v>203</v>
      </c>
      <c r="AU398" s="409">
        <v>103.35</v>
      </c>
      <c r="AV398" s="407">
        <v>31.59</v>
      </c>
      <c r="AW398" s="407">
        <v>39.9</v>
      </c>
      <c r="AX398" s="54">
        <v>50</v>
      </c>
      <c r="AY398" s="3" t="s">
        <v>85</v>
      </c>
      <c r="AZ398" s="98" t="str">
        <f>_xlfn.IFNA(VLOOKUP(AY398,ACCESSORIES!F:J,5,FALSE),"N/A")</f>
        <v>N/A</v>
      </c>
      <c r="BA398" s="3" t="s">
        <v>85</v>
      </c>
      <c r="BB398" s="98" t="str">
        <f>_xlfn.IFNA(VLOOKUP(BA398,ACCESSORIES!F:J,5,FALSE),"N/A")</f>
        <v>N/A</v>
      </c>
      <c r="BC398" s="77">
        <v>30.2474223717652</v>
      </c>
      <c r="BD398" s="56">
        <v>20.236220472440898</v>
      </c>
      <c r="BE398" s="56">
        <v>20.236220472440898</v>
      </c>
      <c r="BF398" s="56">
        <v>11.417322834645701</v>
      </c>
      <c r="BG398" s="378">
        <f t="shared" si="46"/>
        <v>7.6616839999999839E-2</v>
      </c>
      <c r="BH398" s="80">
        <v>36</v>
      </c>
      <c r="BI398" s="114" t="s">
        <v>3532</v>
      </c>
      <c r="BJ398" s="50" t="s">
        <v>4050</v>
      </c>
      <c r="BK398" s="29" t="s">
        <v>4066</v>
      </c>
      <c r="BL398" s="29" t="s">
        <v>5530</v>
      </c>
      <c r="BM398" s="29" t="s">
        <v>5531</v>
      </c>
      <c r="BN398" s="29" t="s">
        <v>5524</v>
      </c>
      <c r="BO398" s="81" t="s">
        <v>4275</v>
      </c>
      <c r="BP398" s="81" t="s">
        <v>4068</v>
      </c>
      <c r="BQ398" s="81"/>
      <c r="BR398" s="81"/>
      <c r="BS398" s="81"/>
      <c r="BT398" s="81"/>
      <c r="BU398" s="313" t="s">
        <v>6611</v>
      </c>
      <c r="BV398" s="387" t="s">
        <v>8220</v>
      </c>
      <c r="BW398" s="313" t="s">
        <v>6613</v>
      </c>
      <c r="BX398" s="387" t="s">
        <v>8221</v>
      </c>
      <c r="BY398" s="93" t="str">
        <f t="shared" si="47"/>
        <v>MR316, 17x8.5, 0mm Offset, 6x5.5, 106.25mm Centerbore, Matte Black</v>
      </c>
      <c r="BZ398" s="81" t="s">
        <v>3878</v>
      </c>
      <c r="CA398" s="81" t="s">
        <v>3879</v>
      </c>
      <c r="CB398" s="81" t="str">
        <f t="shared" si="48"/>
        <v>STREET (3XX)</v>
      </c>
    </row>
    <row r="399" spans="1:80" s="38" customFormat="1" ht="15" customHeight="1">
      <c r="A399" s="22">
        <f t="shared" si="42"/>
        <v>397</v>
      </c>
      <c r="B399" s="99" t="s">
        <v>84</v>
      </c>
      <c r="C399" s="99" t="s">
        <v>1072</v>
      </c>
      <c r="D399" s="99" t="s">
        <v>4026</v>
      </c>
      <c r="E399" s="136" t="str">
        <f>CONCATENATE(LEFT(D399,5),VLOOKUP(CONCATENATE(N399,"x",O399),'PART NUMBER GUIDE'!$B$9:$C$49,2,FALSE),VLOOKUP(CONCATENATE(P399, V399), 'PART NUMBER GUIDE'!$Q$6:$R$91, 2, FALSE),VLOOKUP(Y399,'PART NUMBER GUIDE'!$J$8:$K$43,2, FALSE),IF(U399="N/A",IF(ABS(S399)&lt;10,"0"&amp;ABS(S399),ABS(S399)),CONCATENATE(LEFT(U399,1),RIGHT(U399,1))), F399, G399)</f>
        <v>MR31678560800</v>
      </c>
      <c r="F399" s="90"/>
      <c r="G399" s="90"/>
      <c r="H399" s="79" t="s">
        <v>4036</v>
      </c>
      <c r="I399" s="318">
        <v>43815</v>
      </c>
      <c r="J399" s="85" t="s">
        <v>1265</v>
      </c>
      <c r="K399" s="342">
        <v>269</v>
      </c>
      <c r="L399" s="92">
        <f t="shared" si="43"/>
        <v>269</v>
      </c>
      <c r="M399" s="344"/>
      <c r="N399" s="29">
        <v>17</v>
      </c>
      <c r="O399" s="24">
        <v>8.5</v>
      </c>
      <c r="P399" s="99" t="str">
        <f t="shared" si="44"/>
        <v>6x5.5</v>
      </c>
      <c r="Q399" s="3">
        <v>6</v>
      </c>
      <c r="R399" s="29">
        <v>5.5</v>
      </c>
      <c r="S399" s="29">
        <v>0</v>
      </c>
      <c r="T399" s="16">
        <v>4.75</v>
      </c>
      <c r="U399" s="100" t="s">
        <v>85</v>
      </c>
      <c r="V399" s="16">
        <v>106.25</v>
      </c>
      <c r="W399" s="8">
        <v>25.661807318319756</v>
      </c>
      <c r="X399" s="51">
        <v>2650</v>
      </c>
      <c r="Y399" s="11" t="s">
        <v>2646</v>
      </c>
      <c r="Z399" s="11" t="s">
        <v>2992</v>
      </c>
      <c r="AA399" s="51" t="str">
        <f t="shared" si="45"/>
        <v>17x8.5, 6x5.5, 0 OS</v>
      </c>
      <c r="AB399" s="81" t="s">
        <v>1639</v>
      </c>
      <c r="AC399" s="89">
        <f>_xlfn.IFNA(VLOOKUP(AB399,ACCESSORIES!F:J,5,FALSE),"N/A")</f>
        <v>22</v>
      </c>
      <c r="AD399" s="87" t="s">
        <v>85</v>
      </c>
      <c r="AE399" s="80" t="s">
        <v>85</v>
      </c>
      <c r="AF399" s="80" t="s">
        <v>85</v>
      </c>
      <c r="AG399" s="80" t="s">
        <v>85</v>
      </c>
      <c r="AH399" s="9" t="str">
        <f>_xlfn.IFNA(VLOOKUP(AG399,ACCESSORIES!F:J,5,FALSE),"N/A")</f>
        <v>N/A</v>
      </c>
      <c r="AI399" s="81" t="s">
        <v>265</v>
      </c>
      <c r="AJ399" s="81" t="s">
        <v>1709</v>
      </c>
      <c r="AK399" s="40">
        <f>_xlfn.IFNA(VLOOKUP(AJ399,ACCESSORIES!F:J,5,FALSE),"N/A")</f>
        <v>2.75</v>
      </c>
      <c r="AL399" s="3">
        <v>78.3</v>
      </c>
      <c r="AM399" s="3">
        <v>16</v>
      </c>
      <c r="AN399" s="3">
        <v>175</v>
      </c>
      <c r="AO399" s="36">
        <v>7.7</v>
      </c>
      <c r="AP399" s="36">
        <v>25.6</v>
      </c>
      <c r="AQ399" s="36">
        <v>38</v>
      </c>
      <c r="AR399" s="36">
        <v>48</v>
      </c>
      <c r="AS399" s="36">
        <v>207.7</v>
      </c>
      <c r="AT399" s="101">
        <v>203</v>
      </c>
      <c r="AU399" s="409">
        <v>103.35</v>
      </c>
      <c r="AV399" s="407">
        <v>31.59</v>
      </c>
      <c r="AW399" s="407">
        <v>39.9</v>
      </c>
      <c r="AX399" s="54">
        <v>50</v>
      </c>
      <c r="AY399" s="3" t="s">
        <v>85</v>
      </c>
      <c r="AZ399" s="98" t="str">
        <f>_xlfn.IFNA(VLOOKUP(AY399,ACCESSORIES!F:J,5,FALSE),"N/A")</f>
        <v>N/A</v>
      </c>
      <c r="BA399" s="3" t="s">
        <v>85</v>
      </c>
      <c r="BB399" s="98" t="str">
        <f>_xlfn.IFNA(VLOOKUP(BA399,ACCESSORIES!F:J,5,FALSE),"N/A")</f>
        <v>N/A</v>
      </c>
      <c r="BC399" s="77">
        <v>30.115145014454281</v>
      </c>
      <c r="BD399" s="56">
        <v>20.236220472440898</v>
      </c>
      <c r="BE399" s="56">
        <v>20.236220472440898</v>
      </c>
      <c r="BF399" s="56">
        <v>11.417322834645701</v>
      </c>
      <c r="BG399" s="378">
        <f t="shared" si="46"/>
        <v>7.6616839999999839E-2</v>
      </c>
      <c r="BH399" s="80">
        <v>36</v>
      </c>
      <c r="BI399" s="114" t="s">
        <v>3532</v>
      </c>
      <c r="BJ399" s="50" t="s">
        <v>4050</v>
      </c>
      <c r="BK399" s="29" t="s">
        <v>4066</v>
      </c>
      <c r="BL399" s="29" t="s">
        <v>5530</v>
      </c>
      <c r="BM399" s="29" t="s">
        <v>5531</v>
      </c>
      <c r="BN399" s="29" t="s">
        <v>5524</v>
      </c>
      <c r="BO399" s="81" t="s">
        <v>4275</v>
      </c>
      <c r="BP399" s="81" t="s">
        <v>4068</v>
      </c>
      <c r="BQ399" s="81"/>
      <c r="BR399" s="81"/>
      <c r="BS399" s="81"/>
      <c r="BT399" s="81"/>
      <c r="BU399" s="313" t="s">
        <v>6617</v>
      </c>
      <c r="BV399" s="387" t="s">
        <v>8232</v>
      </c>
      <c r="BW399" s="313" t="s">
        <v>6619</v>
      </c>
      <c r="BX399" s="387" t="s">
        <v>8233</v>
      </c>
      <c r="BY399" s="93" t="str">
        <f t="shared" si="47"/>
        <v>MR316, 17x8.5, 0mm Offset, 6x5.5, 106.25mm Centerbore, Gloss Titanium</v>
      </c>
      <c r="BZ399" s="81" t="s">
        <v>3878</v>
      </c>
      <c r="CA399" s="81" t="s">
        <v>3879</v>
      </c>
      <c r="CB399" s="81" t="str">
        <f t="shared" si="48"/>
        <v>STREET (3XX)</v>
      </c>
    </row>
    <row r="400" spans="1:80" s="38" customFormat="1" ht="15" customHeight="1">
      <c r="A400" s="22">
        <f t="shared" si="42"/>
        <v>398</v>
      </c>
      <c r="B400" s="99" t="s">
        <v>84</v>
      </c>
      <c r="C400" s="99" t="s">
        <v>1072</v>
      </c>
      <c r="D400" s="99" t="s">
        <v>4026</v>
      </c>
      <c r="E400" s="136" t="str">
        <f>CONCATENATE(LEFT(D400,5),VLOOKUP(CONCATENATE(N400,"x",O400),'PART NUMBER GUIDE'!$B$9:$C$49,2,FALSE),VLOOKUP(CONCATENATE(P400, V400), 'PART NUMBER GUIDE'!$Q$6:$R$91, 2, FALSE),VLOOKUP(Y400,'PART NUMBER GUIDE'!$J$8:$K$43,2, FALSE),IF(U400="N/A",IF(ABS(S400)&lt;10,"0"&amp;ABS(S400),ABS(S400)),CONCATENATE(LEFT(U400,1),RIGHT(U400,1))), F400, G400)</f>
        <v>MR31689058518</v>
      </c>
      <c r="F400" s="90"/>
      <c r="G400" s="90"/>
      <c r="H400" s="79" t="s">
        <v>4273</v>
      </c>
      <c r="I400" s="318">
        <v>43892</v>
      </c>
      <c r="J400" s="85" t="s">
        <v>1265</v>
      </c>
      <c r="K400" s="342">
        <v>299</v>
      </c>
      <c r="L400" s="92">
        <f t="shared" si="43"/>
        <v>299</v>
      </c>
      <c r="M400" s="344"/>
      <c r="N400" s="29">
        <v>18</v>
      </c>
      <c r="O400" s="8">
        <v>9</v>
      </c>
      <c r="P400" s="99" t="str">
        <f t="shared" si="44"/>
        <v>5x150</v>
      </c>
      <c r="Q400" s="3">
        <v>5</v>
      </c>
      <c r="R400" s="29">
        <v>150</v>
      </c>
      <c r="S400" s="29">
        <v>18</v>
      </c>
      <c r="T400" s="16">
        <v>5.75</v>
      </c>
      <c r="U400" s="100" t="s">
        <v>85</v>
      </c>
      <c r="V400" s="16">
        <v>110.5</v>
      </c>
      <c r="W400" s="8">
        <v>27.396110447507454</v>
      </c>
      <c r="X400" s="51">
        <v>2650</v>
      </c>
      <c r="Y400" s="78" t="s">
        <v>2294</v>
      </c>
      <c r="Z400" s="78" t="s">
        <v>2987</v>
      </c>
      <c r="AA400" s="51" t="str">
        <f t="shared" si="45"/>
        <v>18x9, 5x150, 18 OS</v>
      </c>
      <c r="AB400" s="81" t="s">
        <v>1639</v>
      </c>
      <c r="AC400" s="89">
        <f>_xlfn.IFNA(VLOOKUP(AB400,ACCESSORIES!F:J,5,FALSE),"N/A")</f>
        <v>22</v>
      </c>
      <c r="AD400" s="87" t="s">
        <v>85</v>
      </c>
      <c r="AE400" s="80" t="s">
        <v>85</v>
      </c>
      <c r="AF400" s="80" t="s">
        <v>85</v>
      </c>
      <c r="AG400" s="80" t="s">
        <v>85</v>
      </c>
      <c r="AH400" s="9" t="str">
        <f>_xlfn.IFNA(VLOOKUP(AG400,ACCESSORIES!F:J,5,FALSE),"N/A")</f>
        <v>N/A</v>
      </c>
      <c r="AI400" s="81" t="s">
        <v>265</v>
      </c>
      <c r="AJ400" s="81" t="s">
        <v>85</v>
      </c>
      <c r="AK400" s="40" t="str">
        <f>_xlfn.IFNA(VLOOKUP(AJ400,ACCESSORIES!F:J,5,FALSE),"N/A")</f>
        <v>N/A</v>
      </c>
      <c r="AL400" s="81" t="s">
        <v>85</v>
      </c>
      <c r="AM400" s="3">
        <v>16.100000000000001</v>
      </c>
      <c r="AN400" s="3">
        <v>180</v>
      </c>
      <c r="AO400" s="36">
        <v>0</v>
      </c>
      <c r="AP400" s="36">
        <v>21</v>
      </c>
      <c r="AQ400" s="36">
        <v>37</v>
      </c>
      <c r="AR400" s="36">
        <v>44</v>
      </c>
      <c r="AS400" s="36">
        <v>219</v>
      </c>
      <c r="AT400" s="101">
        <v>213.6</v>
      </c>
      <c r="AU400" s="409">
        <v>103.35</v>
      </c>
      <c r="AV400" s="407">
        <v>31.62</v>
      </c>
      <c r="AW400" s="407">
        <v>39.9</v>
      </c>
      <c r="AX400" s="54">
        <v>42</v>
      </c>
      <c r="AY400" s="3" t="s">
        <v>85</v>
      </c>
      <c r="AZ400" s="98" t="str">
        <f>_xlfn.IFNA(VLOOKUP(AY400,ACCESSORIES!F:J,5,FALSE),"N/A")</f>
        <v>N/A</v>
      </c>
      <c r="BA400" s="3" t="s">
        <v>85</v>
      </c>
      <c r="BB400" s="98" t="str">
        <f>_xlfn.IFNA(VLOOKUP(BA400,ACCESSORIES!F:J,5,FALSE),"N/A")</f>
        <v>N/A</v>
      </c>
      <c r="BC400" s="77">
        <v>32.114002858263831</v>
      </c>
      <c r="BD400" s="56">
        <v>21.141732283464599</v>
      </c>
      <c r="BE400" s="56">
        <v>21.141732283464599</v>
      </c>
      <c r="BF400" s="56">
        <v>11.929133858267701</v>
      </c>
      <c r="BG400" s="378">
        <f t="shared" si="46"/>
        <v>8.7375807000000152E-2</v>
      </c>
      <c r="BH400" s="14">
        <v>36</v>
      </c>
      <c r="BI400" s="114" t="s">
        <v>3532</v>
      </c>
      <c r="BJ400" s="50" t="s">
        <v>4050</v>
      </c>
      <c r="BK400" s="29" t="s">
        <v>4066</v>
      </c>
      <c r="BL400" s="29" t="s">
        <v>5530</v>
      </c>
      <c r="BM400" s="29" t="s">
        <v>5531</v>
      </c>
      <c r="BN400" s="29" t="s">
        <v>5524</v>
      </c>
      <c r="BO400" s="81" t="s">
        <v>4275</v>
      </c>
      <c r="BP400" s="81" t="s">
        <v>4068</v>
      </c>
      <c r="BQ400" s="81"/>
      <c r="BR400" s="81"/>
      <c r="BS400" s="81"/>
      <c r="BT400" s="81"/>
      <c r="BU400" s="313" t="s">
        <v>6610</v>
      </c>
      <c r="BV400" s="387" t="s">
        <v>8369</v>
      </c>
      <c r="BW400" s="313" t="s">
        <v>6612</v>
      </c>
      <c r="BX400" s="387" t="s">
        <v>8370</v>
      </c>
      <c r="BY400" s="93" t="str">
        <f t="shared" si="47"/>
        <v>MR316, 18x9, +18mm Offset, 5x150, 110.5mm Centerbore, Matte Black</v>
      </c>
      <c r="BZ400" s="81" t="s">
        <v>3878</v>
      </c>
      <c r="CA400" s="81" t="s">
        <v>3879</v>
      </c>
      <c r="CB400" s="81" t="str">
        <f t="shared" si="48"/>
        <v>STREET (3XX)</v>
      </c>
    </row>
    <row r="401" spans="1:80" s="38" customFormat="1" ht="15" customHeight="1">
      <c r="A401" s="22">
        <f t="shared" si="42"/>
        <v>399</v>
      </c>
      <c r="B401" s="99" t="s">
        <v>84</v>
      </c>
      <c r="C401" s="99" t="s">
        <v>1072</v>
      </c>
      <c r="D401" s="99" t="s">
        <v>4026</v>
      </c>
      <c r="E401" s="136" t="str">
        <f>CONCATENATE(LEFT(D401,5),VLOOKUP(CONCATENATE(N401,"x",O401),'PART NUMBER GUIDE'!$B$9:$C$49,2,FALSE),VLOOKUP(CONCATENATE(P401, V401), 'PART NUMBER GUIDE'!$Q$6:$R$91, 2, FALSE),VLOOKUP(Y401,'PART NUMBER GUIDE'!$J$8:$K$43,2, FALSE),IF(U401="N/A",IF(ABS(S401)&lt;10,"0"&amp;ABS(S401),ABS(S401)),CONCATENATE(LEFT(U401,1),RIGHT(U401,1))), F401, G401)</f>
        <v>MR31689058818</v>
      </c>
      <c r="F401" s="90"/>
      <c r="G401" s="90"/>
      <c r="H401" s="79" t="s">
        <v>4169</v>
      </c>
      <c r="I401" s="318">
        <v>43892</v>
      </c>
      <c r="J401" s="85" t="s">
        <v>1265</v>
      </c>
      <c r="K401" s="342">
        <v>299</v>
      </c>
      <c r="L401" s="92">
        <f t="shared" si="43"/>
        <v>299</v>
      </c>
      <c r="M401" s="344"/>
      <c r="N401" s="29">
        <v>18</v>
      </c>
      <c r="O401" s="8">
        <v>9</v>
      </c>
      <c r="P401" s="99" t="str">
        <f t="shared" si="44"/>
        <v>5x150</v>
      </c>
      <c r="Q401" s="3">
        <v>5</v>
      </c>
      <c r="R401" s="29">
        <v>150</v>
      </c>
      <c r="S401" s="29">
        <v>18</v>
      </c>
      <c r="T401" s="16">
        <v>5.75</v>
      </c>
      <c r="U401" s="100" t="s">
        <v>85</v>
      </c>
      <c r="V401" s="16">
        <v>110.5</v>
      </c>
      <c r="W401" s="8">
        <v>27.66</v>
      </c>
      <c r="X401" s="51">
        <v>2650</v>
      </c>
      <c r="Y401" s="11" t="s">
        <v>2646</v>
      </c>
      <c r="Z401" s="11" t="s">
        <v>2992</v>
      </c>
      <c r="AA401" s="51" t="str">
        <f t="shared" si="45"/>
        <v>18x9, 5x150, 18 OS</v>
      </c>
      <c r="AB401" s="81" t="s">
        <v>1639</v>
      </c>
      <c r="AC401" s="89">
        <f>_xlfn.IFNA(VLOOKUP(AB401,ACCESSORIES!F:J,5,FALSE),"N/A")</f>
        <v>22</v>
      </c>
      <c r="AD401" s="87" t="s">
        <v>85</v>
      </c>
      <c r="AE401" s="80" t="s">
        <v>85</v>
      </c>
      <c r="AF401" s="80" t="s">
        <v>85</v>
      </c>
      <c r="AG401" s="80" t="s">
        <v>85</v>
      </c>
      <c r="AH401" s="9" t="str">
        <f>_xlfn.IFNA(VLOOKUP(AG401,ACCESSORIES!F:J,5,FALSE),"N/A")</f>
        <v>N/A</v>
      </c>
      <c r="AI401" s="81" t="s">
        <v>265</v>
      </c>
      <c r="AJ401" s="81" t="s">
        <v>85</v>
      </c>
      <c r="AK401" s="40" t="str">
        <f>_xlfn.IFNA(VLOOKUP(AJ401,ACCESSORIES!F:J,5,FALSE),"N/A")</f>
        <v>N/A</v>
      </c>
      <c r="AL401" s="81" t="s">
        <v>85</v>
      </c>
      <c r="AM401" s="3">
        <v>16.100000000000001</v>
      </c>
      <c r="AN401" s="3">
        <v>180</v>
      </c>
      <c r="AO401" s="36">
        <v>0</v>
      </c>
      <c r="AP401" s="36">
        <v>21</v>
      </c>
      <c r="AQ401" s="36">
        <v>37</v>
      </c>
      <c r="AR401" s="36">
        <v>44</v>
      </c>
      <c r="AS401" s="36">
        <v>219</v>
      </c>
      <c r="AT401" s="101">
        <v>213.6</v>
      </c>
      <c r="AU401" s="409">
        <v>103.35</v>
      </c>
      <c r="AV401" s="407">
        <v>31.62</v>
      </c>
      <c r="AW401" s="407">
        <v>39.9</v>
      </c>
      <c r="AX401" s="54">
        <v>42</v>
      </c>
      <c r="AY401" s="3" t="s">
        <v>85</v>
      </c>
      <c r="AZ401" s="98" t="str">
        <f>_xlfn.IFNA(VLOOKUP(AY401,ACCESSORIES!F:J,5,FALSE),"N/A")</f>
        <v>N/A</v>
      </c>
      <c r="BA401" s="3" t="s">
        <v>85</v>
      </c>
      <c r="BB401" s="98" t="str">
        <f>_xlfn.IFNA(VLOOKUP(BA401,ACCESSORIES!F:J,5,FALSE),"N/A")</f>
        <v>N/A</v>
      </c>
      <c r="BC401" s="77">
        <v>32.42</v>
      </c>
      <c r="BD401" s="56">
        <v>21.141732283464599</v>
      </c>
      <c r="BE401" s="56">
        <v>21.141732283464599</v>
      </c>
      <c r="BF401" s="56">
        <v>11.929133858267701</v>
      </c>
      <c r="BG401" s="378">
        <f t="shared" si="46"/>
        <v>8.7375807000000152E-2</v>
      </c>
      <c r="BH401" s="14">
        <v>36</v>
      </c>
      <c r="BI401" s="114" t="s">
        <v>3532</v>
      </c>
      <c r="BJ401" s="50" t="s">
        <v>4050</v>
      </c>
      <c r="BK401" s="29" t="s">
        <v>4066</v>
      </c>
      <c r="BL401" s="29" t="s">
        <v>5530</v>
      </c>
      <c r="BM401" s="29" t="s">
        <v>5531</v>
      </c>
      <c r="BN401" s="29" t="s">
        <v>5524</v>
      </c>
      <c r="BO401" s="81" t="s">
        <v>4275</v>
      </c>
      <c r="BP401" s="81" t="s">
        <v>4068</v>
      </c>
      <c r="BQ401" s="81"/>
      <c r="BR401" s="81"/>
      <c r="BS401" s="81"/>
      <c r="BT401" s="81"/>
      <c r="BU401" s="313" t="s">
        <v>6620</v>
      </c>
      <c r="BV401" s="387" t="s">
        <v>8367</v>
      </c>
      <c r="BW401" s="313" t="s">
        <v>6621</v>
      </c>
      <c r="BX401" s="387" t="s">
        <v>8368</v>
      </c>
      <c r="BY401" s="93" t="str">
        <f t="shared" si="47"/>
        <v>MR316, 18x9, +18mm Offset, 5x150, 110.5mm Centerbore, Gloss Titanium</v>
      </c>
      <c r="BZ401" s="81" t="s">
        <v>3878</v>
      </c>
      <c r="CA401" s="81" t="s">
        <v>3879</v>
      </c>
      <c r="CB401" s="81" t="str">
        <f t="shared" si="48"/>
        <v>STREET (3XX)</v>
      </c>
    </row>
    <row r="402" spans="1:80" s="38" customFormat="1" ht="15" customHeight="1">
      <c r="A402" s="22">
        <f t="shared" si="42"/>
        <v>400</v>
      </c>
      <c r="B402" s="99" t="s">
        <v>84</v>
      </c>
      <c r="C402" s="99" t="s">
        <v>1072</v>
      </c>
      <c r="D402" s="99" t="s">
        <v>4026</v>
      </c>
      <c r="E402" s="136" t="str">
        <f>CONCATENATE(LEFT(D402,5),VLOOKUP(CONCATENATE(N402,"x",O402),'PART NUMBER GUIDE'!$B$9:$C$49,2,FALSE),VLOOKUP(CONCATENATE(P402, V402), 'PART NUMBER GUIDE'!$Q$6:$R$91, 2, FALSE),VLOOKUP(Y402,'PART NUMBER GUIDE'!$J$8:$K$43,2, FALSE),IF(U402="N/A",IF(ABS(S402)&lt;10,"0"&amp;ABS(S402),ABS(S402)),CONCATENATE(LEFT(U402,1),RIGHT(U402,1))), F402, G402)</f>
        <v>MR31689016518</v>
      </c>
      <c r="F402" s="90"/>
      <c r="G402" s="90"/>
      <c r="H402" s="79" t="s">
        <v>4170</v>
      </c>
      <c r="I402" s="318">
        <v>43892</v>
      </c>
      <c r="J402" s="85" t="s">
        <v>1265</v>
      </c>
      <c r="K402" s="342">
        <v>299</v>
      </c>
      <c r="L402" s="92">
        <f t="shared" si="43"/>
        <v>299</v>
      </c>
      <c r="M402" s="344"/>
      <c r="N402" s="29">
        <v>18</v>
      </c>
      <c r="O402" s="8">
        <v>9</v>
      </c>
      <c r="P402" s="99" t="str">
        <f t="shared" si="44"/>
        <v>6x135</v>
      </c>
      <c r="Q402" s="3">
        <v>6</v>
      </c>
      <c r="R402" s="29">
        <v>135</v>
      </c>
      <c r="S402" s="29">
        <v>18</v>
      </c>
      <c r="T402" s="16">
        <v>5.75</v>
      </c>
      <c r="U402" s="100" t="s">
        <v>85</v>
      </c>
      <c r="V402" s="16">
        <v>87</v>
      </c>
      <c r="W402" s="8">
        <v>27.98</v>
      </c>
      <c r="X402" s="51">
        <v>2650</v>
      </c>
      <c r="Y402" s="78" t="s">
        <v>2294</v>
      </c>
      <c r="Z402" s="78" t="s">
        <v>2987</v>
      </c>
      <c r="AA402" s="51" t="str">
        <f t="shared" si="45"/>
        <v>18x9, 6x135, 18 OS</v>
      </c>
      <c r="AB402" s="81" t="s">
        <v>1641</v>
      </c>
      <c r="AC402" s="89">
        <f>_xlfn.IFNA(VLOOKUP(AB402,ACCESSORIES!F:J,5,FALSE),"N/A")</f>
        <v>22</v>
      </c>
      <c r="AD402" s="87" t="s">
        <v>85</v>
      </c>
      <c r="AE402" s="80" t="s">
        <v>85</v>
      </c>
      <c r="AF402" s="80" t="s">
        <v>85</v>
      </c>
      <c r="AG402" s="80" t="s">
        <v>85</v>
      </c>
      <c r="AH402" s="9" t="str">
        <f>_xlfn.IFNA(VLOOKUP(AG402,ACCESSORIES!F:J,5,FALSE),"N/A")</f>
        <v>N/A</v>
      </c>
      <c r="AI402" s="81" t="s">
        <v>265</v>
      </c>
      <c r="AJ402" s="81" t="s">
        <v>85</v>
      </c>
      <c r="AK402" s="40" t="str">
        <f>_xlfn.IFNA(VLOOKUP(AJ402,ACCESSORIES!F:J,5,FALSE),"N/A")</f>
        <v>N/A</v>
      </c>
      <c r="AL402" s="81" t="s">
        <v>85</v>
      </c>
      <c r="AM402" s="3">
        <v>16.100000000000001</v>
      </c>
      <c r="AN402" s="3">
        <v>175</v>
      </c>
      <c r="AO402" s="36">
        <v>4</v>
      </c>
      <c r="AP402" s="36">
        <v>21</v>
      </c>
      <c r="AQ402" s="36">
        <v>37</v>
      </c>
      <c r="AR402" s="36">
        <v>44</v>
      </c>
      <c r="AS402" s="36">
        <v>219</v>
      </c>
      <c r="AT402" s="101">
        <v>213.6</v>
      </c>
      <c r="AU402" s="409">
        <v>82.6</v>
      </c>
      <c r="AV402" s="407">
        <v>31.59</v>
      </c>
      <c r="AW402" s="407">
        <v>39.9</v>
      </c>
      <c r="AX402" s="54">
        <v>42</v>
      </c>
      <c r="AY402" s="3" t="s">
        <v>85</v>
      </c>
      <c r="AZ402" s="98" t="str">
        <f>_xlfn.IFNA(VLOOKUP(AY402,ACCESSORIES!F:J,5,FALSE),"N/A")</f>
        <v>N/A</v>
      </c>
      <c r="BA402" s="3" t="s">
        <v>85</v>
      </c>
      <c r="BB402" s="98" t="str">
        <f>_xlfn.IFNA(VLOOKUP(BA402,ACCESSORIES!F:J,5,FALSE),"N/A")</f>
        <v>N/A</v>
      </c>
      <c r="BC402" s="77">
        <v>34.11</v>
      </c>
      <c r="BD402" s="56">
        <v>21.141732283464599</v>
      </c>
      <c r="BE402" s="56">
        <v>21.141732283464599</v>
      </c>
      <c r="BF402" s="56">
        <v>11.929133858267701</v>
      </c>
      <c r="BG402" s="378">
        <f t="shared" si="46"/>
        <v>8.7375807000000152E-2</v>
      </c>
      <c r="BH402" s="14">
        <v>36</v>
      </c>
      <c r="BI402" s="114" t="s">
        <v>3532</v>
      </c>
      <c r="BJ402" s="50" t="s">
        <v>4050</v>
      </c>
      <c r="BK402" s="29" t="s">
        <v>4066</v>
      </c>
      <c r="BL402" s="29" t="s">
        <v>5530</v>
      </c>
      <c r="BM402" s="29" t="s">
        <v>5531</v>
      </c>
      <c r="BN402" s="29" t="s">
        <v>5524</v>
      </c>
      <c r="BO402" s="81" t="s">
        <v>4275</v>
      </c>
      <c r="BP402" s="81" t="s">
        <v>4068</v>
      </c>
      <c r="BQ402" s="81"/>
      <c r="BR402" s="81"/>
      <c r="BS402" s="81"/>
      <c r="BT402" s="81"/>
      <c r="BU402" s="313" t="s">
        <v>6611</v>
      </c>
      <c r="BV402" s="387" t="s">
        <v>8220</v>
      </c>
      <c r="BW402" s="313" t="s">
        <v>6613</v>
      </c>
      <c r="BX402" s="387" t="s">
        <v>8221</v>
      </c>
      <c r="BY402" s="93" t="str">
        <f t="shared" si="47"/>
        <v>MR316, 18x9, +18mm Offset, 6x135, 87mm Centerbore, Matte Black</v>
      </c>
      <c r="BZ402" s="81" t="s">
        <v>3878</v>
      </c>
      <c r="CA402" s="81" t="s">
        <v>3879</v>
      </c>
      <c r="CB402" s="81" t="str">
        <f t="shared" si="48"/>
        <v>STREET (3XX)</v>
      </c>
    </row>
    <row r="403" spans="1:80" s="38" customFormat="1" ht="15" customHeight="1">
      <c r="A403" s="22">
        <f t="shared" si="42"/>
        <v>401</v>
      </c>
      <c r="B403" s="99" t="s">
        <v>84</v>
      </c>
      <c r="C403" s="99" t="s">
        <v>1072</v>
      </c>
      <c r="D403" s="99" t="s">
        <v>4026</v>
      </c>
      <c r="E403" s="136" t="str">
        <f>CONCATENATE(LEFT(D403,5),VLOOKUP(CONCATENATE(N403,"x",O403),'PART NUMBER GUIDE'!$B$9:$C$49,2,FALSE),VLOOKUP(CONCATENATE(P403, V403), 'PART NUMBER GUIDE'!$Q$6:$R$91, 2, FALSE),VLOOKUP(Y403,'PART NUMBER GUIDE'!$J$8:$K$43,2, FALSE),IF(U403="N/A",IF(ABS(S403)&lt;10,"0"&amp;ABS(S403),ABS(S403)),CONCATENATE(LEFT(U403,1),RIGHT(U403,1))), F403, G403)</f>
        <v>MR31689016818</v>
      </c>
      <c r="F403" s="90"/>
      <c r="G403" s="90"/>
      <c r="H403" s="79" t="s">
        <v>4171</v>
      </c>
      <c r="I403" s="318">
        <v>43892</v>
      </c>
      <c r="J403" s="85" t="s">
        <v>1265</v>
      </c>
      <c r="K403" s="342">
        <v>299</v>
      </c>
      <c r="L403" s="92">
        <f t="shared" si="43"/>
        <v>299</v>
      </c>
      <c r="M403" s="344"/>
      <c r="N403" s="29">
        <v>18</v>
      </c>
      <c r="O403" s="8">
        <v>9</v>
      </c>
      <c r="P403" s="99" t="str">
        <f t="shared" si="44"/>
        <v>6x135</v>
      </c>
      <c r="Q403" s="3">
        <v>6</v>
      </c>
      <c r="R403" s="29">
        <v>135</v>
      </c>
      <c r="S403" s="29">
        <v>18</v>
      </c>
      <c r="T403" s="16">
        <v>5.75</v>
      </c>
      <c r="U403" s="100" t="s">
        <v>85</v>
      </c>
      <c r="V403" s="16">
        <v>87</v>
      </c>
      <c r="W403" s="8">
        <v>27.9</v>
      </c>
      <c r="X403" s="51">
        <v>2650</v>
      </c>
      <c r="Y403" s="11" t="s">
        <v>2646</v>
      </c>
      <c r="Z403" s="11" t="s">
        <v>2992</v>
      </c>
      <c r="AA403" s="51" t="str">
        <f t="shared" si="45"/>
        <v>18x9, 6x135, 18 OS</v>
      </c>
      <c r="AB403" s="81" t="s">
        <v>1641</v>
      </c>
      <c r="AC403" s="89">
        <f>_xlfn.IFNA(VLOOKUP(AB403,ACCESSORIES!F:J,5,FALSE),"N/A")</f>
        <v>22</v>
      </c>
      <c r="AD403" s="87" t="s">
        <v>85</v>
      </c>
      <c r="AE403" s="80" t="s">
        <v>85</v>
      </c>
      <c r="AF403" s="80" t="s">
        <v>85</v>
      </c>
      <c r="AG403" s="80" t="s">
        <v>85</v>
      </c>
      <c r="AH403" s="9" t="str">
        <f>_xlfn.IFNA(VLOOKUP(AG403,ACCESSORIES!F:J,5,FALSE),"N/A")</f>
        <v>N/A</v>
      </c>
      <c r="AI403" s="81" t="s">
        <v>265</v>
      </c>
      <c r="AJ403" s="81" t="s">
        <v>85</v>
      </c>
      <c r="AK403" s="40" t="str">
        <f>_xlfn.IFNA(VLOOKUP(AJ403,ACCESSORIES!F:J,5,FALSE),"N/A")</f>
        <v>N/A</v>
      </c>
      <c r="AL403" s="81" t="s">
        <v>85</v>
      </c>
      <c r="AM403" s="3">
        <v>16.100000000000001</v>
      </c>
      <c r="AN403" s="3">
        <v>175</v>
      </c>
      <c r="AO403" s="36">
        <v>4</v>
      </c>
      <c r="AP403" s="36">
        <v>21</v>
      </c>
      <c r="AQ403" s="36">
        <v>37</v>
      </c>
      <c r="AR403" s="36">
        <v>44</v>
      </c>
      <c r="AS403" s="36">
        <v>219</v>
      </c>
      <c r="AT403" s="101">
        <v>213.6</v>
      </c>
      <c r="AU403" s="409">
        <v>82.6</v>
      </c>
      <c r="AV403" s="407">
        <v>31.59</v>
      </c>
      <c r="AW403" s="407">
        <v>39.9</v>
      </c>
      <c r="AX403" s="54">
        <v>42</v>
      </c>
      <c r="AY403" s="3" t="s">
        <v>85</v>
      </c>
      <c r="AZ403" s="98" t="str">
        <f>_xlfn.IFNA(VLOOKUP(AY403,ACCESSORIES!F:J,5,FALSE),"N/A")</f>
        <v>N/A</v>
      </c>
      <c r="BA403" s="3" t="s">
        <v>85</v>
      </c>
      <c r="BB403" s="98" t="str">
        <f>_xlfn.IFNA(VLOOKUP(BA403,ACCESSORIES!F:J,5,FALSE),"N/A")</f>
        <v>N/A</v>
      </c>
      <c r="BC403" s="77">
        <v>34.11</v>
      </c>
      <c r="BD403" s="56">
        <v>21.141732283464599</v>
      </c>
      <c r="BE403" s="56">
        <v>21.141732283464599</v>
      </c>
      <c r="BF403" s="56">
        <v>11.929133858267701</v>
      </c>
      <c r="BG403" s="378">
        <f t="shared" si="46"/>
        <v>8.7375807000000152E-2</v>
      </c>
      <c r="BH403" s="14">
        <v>36</v>
      </c>
      <c r="BI403" s="114" t="s">
        <v>3532</v>
      </c>
      <c r="BJ403" s="50" t="s">
        <v>4050</v>
      </c>
      <c r="BK403" s="29" t="s">
        <v>4066</v>
      </c>
      <c r="BL403" s="29" t="s">
        <v>5530</v>
      </c>
      <c r="BM403" s="29" t="s">
        <v>5531</v>
      </c>
      <c r="BN403" s="29" t="s">
        <v>5524</v>
      </c>
      <c r="BO403" s="81" t="s">
        <v>4275</v>
      </c>
      <c r="BP403" s="81" t="s">
        <v>4068</v>
      </c>
      <c r="BQ403" s="81"/>
      <c r="BR403" s="81"/>
      <c r="BS403" s="81"/>
      <c r="BT403" s="81"/>
      <c r="BU403" s="313" t="s">
        <v>6617</v>
      </c>
      <c r="BV403" s="387" t="s">
        <v>8232</v>
      </c>
      <c r="BW403" s="313" t="s">
        <v>6619</v>
      </c>
      <c r="BX403" s="387" t="s">
        <v>8233</v>
      </c>
      <c r="BY403" s="93" t="str">
        <f t="shared" si="47"/>
        <v>MR316, 18x9, +18mm Offset, 6x135, 87mm Centerbore, Gloss Titanium</v>
      </c>
      <c r="BZ403" s="81" t="s">
        <v>3878</v>
      </c>
      <c r="CA403" s="81" t="s">
        <v>3879</v>
      </c>
      <c r="CB403" s="81" t="str">
        <f t="shared" si="48"/>
        <v>STREET (3XX)</v>
      </c>
    </row>
    <row r="404" spans="1:80" s="38" customFormat="1" ht="15" customHeight="1">
      <c r="A404" s="22">
        <f t="shared" si="42"/>
        <v>402</v>
      </c>
      <c r="B404" s="99" t="s">
        <v>84</v>
      </c>
      <c r="C404" s="99" t="s">
        <v>1072</v>
      </c>
      <c r="D404" s="99" t="s">
        <v>4026</v>
      </c>
      <c r="E404" s="136" t="str">
        <f>CONCATENATE(LEFT(D404,5),VLOOKUP(CONCATENATE(N404,"x",O404),'PART NUMBER GUIDE'!$B$9:$C$49,2,FALSE),VLOOKUP(CONCATENATE(P404, V404), 'PART NUMBER GUIDE'!$Q$6:$R$91, 2, FALSE),VLOOKUP(Y404,'PART NUMBER GUIDE'!$J$8:$K$43,2, FALSE),IF(U404="N/A",IF(ABS(S404)&lt;10,"0"&amp;ABS(S404),ABS(S404)),CONCATENATE(LEFT(U404,1),RIGHT(U404,1))), F404, G404)</f>
        <v>MR31689060518</v>
      </c>
      <c r="F404" s="90"/>
      <c r="G404" s="90"/>
      <c r="H404" s="79" t="s">
        <v>4172</v>
      </c>
      <c r="I404" s="318">
        <v>43892</v>
      </c>
      <c r="J404" s="85" t="s">
        <v>1265</v>
      </c>
      <c r="K404" s="342">
        <v>299</v>
      </c>
      <c r="L404" s="92">
        <f t="shared" si="43"/>
        <v>299</v>
      </c>
      <c r="M404" s="344"/>
      <c r="N404" s="29">
        <v>18</v>
      </c>
      <c r="O404" s="8">
        <v>9</v>
      </c>
      <c r="P404" s="99" t="str">
        <f t="shared" si="44"/>
        <v>6x5.5</v>
      </c>
      <c r="Q404" s="3">
        <v>6</v>
      </c>
      <c r="R404" s="29">
        <v>5.5</v>
      </c>
      <c r="S404" s="29">
        <v>18</v>
      </c>
      <c r="T404" s="16">
        <v>5.75</v>
      </c>
      <c r="U404" s="100" t="s">
        <v>85</v>
      </c>
      <c r="V404" s="16">
        <v>106.25</v>
      </c>
      <c r="W404" s="8">
        <v>27.94</v>
      </c>
      <c r="X404" s="51">
        <v>2650</v>
      </c>
      <c r="Y404" s="78" t="s">
        <v>2294</v>
      </c>
      <c r="Z404" s="78" t="s">
        <v>2987</v>
      </c>
      <c r="AA404" s="51" t="str">
        <f t="shared" si="45"/>
        <v>18x9, 6x5.5, 18 OS</v>
      </c>
      <c r="AB404" s="81" t="s">
        <v>1639</v>
      </c>
      <c r="AC404" s="89">
        <f>_xlfn.IFNA(VLOOKUP(AB404,ACCESSORIES!F:J,5,FALSE),"N/A")</f>
        <v>22</v>
      </c>
      <c r="AD404" s="87" t="s">
        <v>85</v>
      </c>
      <c r="AE404" s="80" t="s">
        <v>85</v>
      </c>
      <c r="AF404" s="80" t="s">
        <v>85</v>
      </c>
      <c r="AG404" s="80" t="s">
        <v>85</v>
      </c>
      <c r="AH404" s="9" t="str">
        <f>_xlfn.IFNA(VLOOKUP(AG404,ACCESSORIES!F:J,5,FALSE),"N/A")</f>
        <v>N/A</v>
      </c>
      <c r="AI404" s="81" t="s">
        <v>265</v>
      </c>
      <c r="AJ404" s="81" t="s">
        <v>1709</v>
      </c>
      <c r="AK404" s="40">
        <f>_xlfn.IFNA(VLOOKUP(AJ404,ACCESSORIES!F:J,5,FALSE),"N/A")</f>
        <v>2.75</v>
      </c>
      <c r="AL404" s="3">
        <v>78.3</v>
      </c>
      <c r="AM404" s="3">
        <v>16.100000000000001</v>
      </c>
      <c r="AN404" s="3">
        <v>175</v>
      </c>
      <c r="AO404" s="36">
        <v>4</v>
      </c>
      <c r="AP404" s="36">
        <v>21</v>
      </c>
      <c r="AQ404" s="36">
        <v>37</v>
      </c>
      <c r="AR404" s="36">
        <v>44</v>
      </c>
      <c r="AS404" s="36">
        <v>219</v>
      </c>
      <c r="AT404" s="101">
        <v>213.6</v>
      </c>
      <c r="AU404" s="409">
        <v>103.35</v>
      </c>
      <c r="AV404" s="407">
        <v>31.59</v>
      </c>
      <c r="AW404" s="407">
        <v>39.9</v>
      </c>
      <c r="AX404" s="54">
        <v>42</v>
      </c>
      <c r="AY404" s="3" t="s">
        <v>85</v>
      </c>
      <c r="AZ404" s="98" t="str">
        <f>_xlfn.IFNA(VLOOKUP(AY404,ACCESSORIES!F:J,5,FALSE),"N/A")</f>
        <v>N/A</v>
      </c>
      <c r="BA404" s="3" t="s">
        <v>85</v>
      </c>
      <c r="BB404" s="98" t="str">
        <f>_xlfn.IFNA(VLOOKUP(BA404,ACCESSORIES!F:J,5,FALSE),"N/A")</f>
        <v>N/A</v>
      </c>
      <c r="BC404" s="77">
        <v>32.450000000000003</v>
      </c>
      <c r="BD404" s="56">
        <v>21.141732283464599</v>
      </c>
      <c r="BE404" s="56">
        <v>21.141732283464599</v>
      </c>
      <c r="BF404" s="56">
        <v>11.929133858267701</v>
      </c>
      <c r="BG404" s="378">
        <f t="shared" si="46"/>
        <v>8.7375807000000152E-2</v>
      </c>
      <c r="BH404" s="14">
        <v>36</v>
      </c>
      <c r="BI404" s="114" t="s">
        <v>3532</v>
      </c>
      <c r="BJ404" s="50" t="s">
        <v>4050</v>
      </c>
      <c r="BK404" s="29" t="s">
        <v>4066</v>
      </c>
      <c r="BL404" s="29" t="s">
        <v>5530</v>
      </c>
      <c r="BM404" s="29" t="s">
        <v>5531</v>
      </c>
      <c r="BN404" s="29" t="s">
        <v>5524</v>
      </c>
      <c r="BO404" s="81" t="s">
        <v>4275</v>
      </c>
      <c r="BP404" s="81" t="s">
        <v>4068</v>
      </c>
      <c r="BQ404" s="81"/>
      <c r="BR404" s="81"/>
      <c r="BS404" s="81"/>
      <c r="BT404" s="81"/>
      <c r="BU404" s="313" t="s">
        <v>6611</v>
      </c>
      <c r="BV404" s="387" t="s">
        <v>8220</v>
      </c>
      <c r="BW404" s="313" t="s">
        <v>6613</v>
      </c>
      <c r="BX404" s="387" t="s">
        <v>8221</v>
      </c>
      <c r="BY404" s="93" t="str">
        <f t="shared" si="47"/>
        <v>MR316, 18x9, +18mm Offset, 6x5.5, 106.25mm Centerbore, Matte Black</v>
      </c>
      <c r="BZ404" s="81" t="s">
        <v>3878</v>
      </c>
      <c r="CA404" s="81" t="s">
        <v>3879</v>
      </c>
      <c r="CB404" s="81" t="str">
        <f t="shared" si="48"/>
        <v>STREET (3XX)</v>
      </c>
    </row>
    <row r="405" spans="1:80" s="38" customFormat="1" ht="15" customHeight="1">
      <c r="A405" s="22">
        <f t="shared" si="42"/>
        <v>403</v>
      </c>
      <c r="B405" s="99" t="s">
        <v>84</v>
      </c>
      <c r="C405" s="99" t="s">
        <v>1072</v>
      </c>
      <c r="D405" s="99" t="s">
        <v>4026</v>
      </c>
      <c r="E405" s="136" t="str">
        <f>CONCATENATE(LEFT(D405,5),VLOOKUP(CONCATENATE(N405,"x",O405),'PART NUMBER GUIDE'!$B$9:$C$49,2,FALSE),VLOOKUP(CONCATENATE(P405, V405), 'PART NUMBER GUIDE'!$Q$6:$R$91, 2, FALSE),VLOOKUP(Y405,'PART NUMBER GUIDE'!$J$8:$K$43,2, FALSE),IF(U405="N/A",IF(ABS(S405)&lt;10,"0"&amp;ABS(S405),ABS(S405)),CONCATENATE(LEFT(U405,1),RIGHT(U405,1))), F405, G405)</f>
        <v>MR31689060818</v>
      </c>
      <c r="F405" s="90"/>
      <c r="G405" s="90"/>
      <c r="H405" s="79" t="s">
        <v>4173</v>
      </c>
      <c r="I405" s="318">
        <v>43892</v>
      </c>
      <c r="J405" s="85" t="s">
        <v>1265</v>
      </c>
      <c r="K405" s="342">
        <v>299</v>
      </c>
      <c r="L405" s="92">
        <f t="shared" si="43"/>
        <v>299</v>
      </c>
      <c r="M405" s="344"/>
      <c r="N405" s="29">
        <v>18</v>
      </c>
      <c r="O405" s="8">
        <v>9</v>
      </c>
      <c r="P405" s="99" t="str">
        <f t="shared" si="44"/>
        <v>6x5.5</v>
      </c>
      <c r="Q405" s="3">
        <v>6</v>
      </c>
      <c r="R405" s="29">
        <v>5.5</v>
      </c>
      <c r="S405" s="29">
        <v>18</v>
      </c>
      <c r="T405" s="16">
        <v>5.75</v>
      </c>
      <c r="U405" s="100" t="s">
        <v>85</v>
      </c>
      <c r="V405" s="16">
        <v>106.25</v>
      </c>
      <c r="W405" s="8">
        <v>27.9</v>
      </c>
      <c r="X405" s="51">
        <v>2650</v>
      </c>
      <c r="Y405" s="11" t="s">
        <v>2646</v>
      </c>
      <c r="Z405" s="11" t="s">
        <v>2992</v>
      </c>
      <c r="AA405" s="51" t="str">
        <f t="shared" si="45"/>
        <v>18x9, 6x5.5, 18 OS</v>
      </c>
      <c r="AB405" s="81" t="s">
        <v>1639</v>
      </c>
      <c r="AC405" s="89">
        <f>_xlfn.IFNA(VLOOKUP(AB405,ACCESSORIES!F:J,5,FALSE),"N/A")</f>
        <v>22</v>
      </c>
      <c r="AD405" s="87" t="s">
        <v>85</v>
      </c>
      <c r="AE405" s="80" t="s">
        <v>85</v>
      </c>
      <c r="AF405" s="80" t="s">
        <v>85</v>
      </c>
      <c r="AG405" s="80" t="s">
        <v>85</v>
      </c>
      <c r="AH405" s="9" t="str">
        <f>_xlfn.IFNA(VLOOKUP(AG405,ACCESSORIES!F:J,5,FALSE),"N/A")</f>
        <v>N/A</v>
      </c>
      <c r="AI405" s="81" t="s">
        <v>265</v>
      </c>
      <c r="AJ405" s="81" t="s">
        <v>1709</v>
      </c>
      <c r="AK405" s="40">
        <f>_xlfn.IFNA(VLOOKUP(AJ405,ACCESSORIES!F:J,5,FALSE),"N/A")</f>
        <v>2.75</v>
      </c>
      <c r="AL405" s="3">
        <v>78.3</v>
      </c>
      <c r="AM405" s="3">
        <v>16.100000000000001</v>
      </c>
      <c r="AN405" s="3">
        <v>175</v>
      </c>
      <c r="AO405" s="36">
        <v>4</v>
      </c>
      <c r="AP405" s="36">
        <v>21</v>
      </c>
      <c r="AQ405" s="36">
        <v>37</v>
      </c>
      <c r="AR405" s="36">
        <v>44</v>
      </c>
      <c r="AS405" s="36">
        <v>219</v>
      </c>
      <c r="AT405" s="101">
        <v>213.6</v>
      </c>
      <c r="AU405" s="409">
        <v>103.35</v>
      </c>
      <c r="AV405" s="407">
        <v>31.59</v>
      </c>
      <c r="AW405" s="407">
        <v>39.9</v>
      </c>
      <c r="AX405" s="54">
        <v>42</v>
      </c>
      <c r="AY405" s="3" t="s">
        <v>85</v>
      </c>
      <c r="AZ405" s="98" t="str">
        <f>_xlfn.IFNA(VLOOKUP(AY405,ACCESSORIES!F:J,5,FALSE),"N/A")</f>
        <v>N/A</v>
      </c>
      <c r="BA405" s="3" t="s">
        <v>85</v>
      </c>
      <c r="BB405" s="98" t="str">
        <f>_xlfn.IFNA(VLOOKUP(BA405,ACCESSORIES!F:J,5,FALSE),"N/A")</f>
        <v>N/A</v>
      </c>
      <c r="BC405" s="77">
        <v>33.659999999999997</v>
      </c>
      <c r="BD405" s="56">
        <v>21.141732283464599</v>
      </c>
      <c r="BE405" s="56">
        <v>21.141732283464599</v>
      </c>
      <c r="BF405" s="56">
        <v>11.929133858267701</v>
      </c>
      <c r="BG405" s="378">
        <f t="shared" si="46"/>
        <v>8.7375807000000152E-2</v>
      </c>
      <c r="BH405" s="14">
        <v>36</v>
      </c>
      <c r="BI405" s="114" t="s">
        <v>3532</v>
      </c>
      <c r="BJ405" s="50" t="s">
        <v>4050</v>
      </c>
      <c r="BK405" s="29" t="s">
        <v>4066</v>
      </c>
      <c r="BL405" s="29" t="s">
        <v>5530</v>
      </c>
      <c r="BM405" s="29" t="s">
        <v>5531</v>
      </c>
      <c r="BN405" s="29" t="s">
        <v>5524</v>
      </c>
      <c r="BO405" s="81" t="s">
        <v>4275</v>
      </c>
      <c r="BP405" s="81" t="s">
        <v>4068</v>
      </c>
      <c r="BQ405" s="81"/>
      <c r="BR405" s="81"/>
      <c r="BS405" s="81"/>
      <c r="BT405" s="81"/>
      <c r="BU405" s="313" t="s">
        <v>6617</v>
      </c>
      <c r="BV405" s="387" t="s">
        <v>8232</v>
      </c>
      <c r="BW405" s="313" t="s">
        <v>6619</v>
      </c>
      <c r="BX405" s="387" t="s">
        <v>8233</v>
      </c>
      <c r="BY405" s="93" t="str">
        <f t="shared" si="47"/>
        <v>MR316, 18x9, +18mm Offset, 6x5.5, 106.25mm Centerbore, Gloss Titanium</v>
      </c>
      <c r="BZ405" s="81" t="s">
        <v>3878</v>
      </c>
      <c r="CA405" s="81" t="s">
        <v>3879</v>
      </c>
      <c r="CB405" s="81" t="str">
        <f t="shared" si="48"/>
        <v>STREET (3XX)</v>
      </c>
    </row>
    <row r="406" spans="1:80" s="38" customFormat="1" ht="15" customHeight="1">
      <c r="A406" s="22">
        <f t="shared" si="42"/>
        <v>404</v>
      </c>
      <c r="B406" s="99" t="s">
        <v>84</v>
      </c>
      <c r="C406" s="99" t="s">
        <v>1072</v>
      </c>
      <c r="D406" s="99" t="s">
        <v>4026</v>
      </c>
      <c r="E406" s="91" t="str">
        <f>CONCATENATE(LEFT(D406,5),VLOOKUP(CONCATENATE(N406,"x",O406),'PART NUMBER GUIDE'!$B$9:$C$49,2,FALSE),VLOOKUP(CONCATENATE(P406, V406), 'PART NUMBER GUIDE'!$Q$6:$R$91, 2, FALSE),VLOOKUP(Y406,'PART NUMBER GUIDE'!$J$8:$K$43,2, FALSE),IF(U406="N/A",IF(ABS(S406)&lt;10,"0"&amp;ABS(S406),ABS(S406)),CONCATENATE(LEFT(U406,1),RIGHT(U406,1))), F406, G406)</f>
        <v>MR316290501318</v>
      </c>
      <c r="F406" s="90"/>
      <c r="G406" s="90"/>
      <c r="H406" s="79" t="s">
        <v>5677</v>
      </c>
      <c r="I406" s="329">
        <v>44517</v>
      </c>
      <c r="J406" s="85" t="s">
        <v>3872</v>
      </c>
      <c r="K406" s="342">
        <v>349</v>
      </c>
      <c r="L406" s="92" t="str">
        <f t="shared" si="43"/>
        <v/>
      </c>
      <c r="M406" s="344"/>
      <c r="N406" s="29">
        <v>20</v>
      </c>
      <c r="O406" s="8">
        <v>9</v>
      </c>
      <c r="P406" s="99" t="str">
        <f t="shared" si="44"/>
        <v>5x5</v>
      </c>
      <c r="Q406" s="3">
        <v>5</v>
      </c>
      <c r="R406" s="3">
        <v>5</v>
      </c>
      <c r="S406" s="29">
        <v>18</v>
      </c>
      <c r="T406" s="16">
        <v>5.7</v>
      </c>
      <c r="U406" s="100" t="s">
        <v>85</v>
      </c>
      <c r="V406" s="16">
        <v>71.5</v>
      </c>
      <c r="W406" s="43">
        <v>33.380000000000003</v>
      </c>
      <c r="X406" s="51">
        <v>2650</v>
      </c>
      <c r="Y406" s="78" t="s">
        <v>4304</v>
      </c>
      <c r="Z406" s="78" t="s">
        <v>2987</v>
      </c>
      <c r="AA406" s="51" t="str">
        <f t="shared" si="45"/>
        <v>20x9, 5x5, 18 OS</v>
      </c>
      <c r="AB406" s="81" t="s">
        <v>1641</v>
      </c>
      <c r="AC406" s="89">
        <f>_xlfn.IFNA(VLOOKUP(AB406,ACCESSORIES!F:J,5,FALSE),"N/A")</f>
        <v>22</v>
      </c>
      <c r="AD406" s="87" t="s">
        <v>85</v>
      </c>
      <c r="AE406" s="80" t="s">
        <v>85</v>
      </c>
      <c r="AF406" s="80" t="s">
        <v>85</v>
      </c>
      <c r="AG406" s="80" t="s">
        <v>85</v>
      </c>
      <c r="AH406" s="9" t="str">
        <f>_xlfn.IFNA(VLOOKUP(AG406,ACCESSORIES!F:J,5,FALSE),"N/A")</f>
        <v>N/A</v>
      </c>
      <c r="AI406" s="81" t="s">
        <v>265</v>
      </c>
      <c r="AJ406" s="3" t="s">
        <v>85</v>
      </c>
      <c r="AK406" s="40" t="str">
        <f>_xlfn.IFNA(VLOOKUP(AJ406,ACCESSORIES!F:J,5,FALSE),"N/A")</f>
        <v>N/A</v>
      </c>
      <c r="AL406" s="3" t="s">
        <v>85</v>
      </c>
      <c r="AM406" s="3">
        <v>16.100000000000001</v>
      </c>
      <c r="AN406" s="3">
        <v>175</v>
      </c>
      <c r="AO406" s="36">
        <v>3</v>
      </c>
      <c r="AP406" s="36">
        <v>16.600000000000001</v>
      </c>
      <c r="AQ406" s="36">
        <v>36.799999999999997</v>
      </c>
      <c r="AR406" s="36">
        <v>42.9</v>
      </c>
      <c r="AS406" s="36">
        <v>244</v>
      </c>
      <c r="AT406" s="101">
        <v>238</v>
      </c>
      <c r="AU406" s="409">
        <v>71.5</v>
      </c>
      <c r="AV406" s="407">
        <v>45.76</v>
      </c>
      <c r="AW406" s="407">
        <v>45.76</v>
      </c>
      <c r="AX406" s="54">
        <v>45</v>
      </c>
      <c r="AY406" s="3" t="s">
        <v>85</v>
      </c>
      <c r="AZ406" s="98" t="str">
        <f>_xlfn.IFNA(VLOOKUP(AY406,ACCESSORIES!F:J,5,FALSE),"N/A")</f>
        <v>N/A</v>
      </c>
      <c r="BA406" s="3" t="s">
        <v>85</v>
      </c>
      <c r="BB406" s="98" t="str">
        <f>_xlfn.IFNA(VLOOKUP(BA406,ACCESSORIES!F:J,5,FALSE),"N/A")</f>
        <v>N/A</v>
      </c>
      <c r="BC406" s="77">
        <v>40.46</v>
      </c>
      <c r="BD406" s="56">
        <v>23.228346456692901</v>
      </c>
      <c r="BE406" s="56">
        <v>23.228346456692901</v>
      </c>
      <c r="BF406" s="56">
        <v>11.771653543307099</v>
      </c>
      <c r="BG406" s="378">
        <f t="shared" si="46"/>
        <v>0.10408189999999996</v>
      </c>
      <c r="BH406" s="14">
        <v>24</v>
      </c>
      <c r="BI406" s="114" t="s">
        <v>3532</v>
      </c>
      <c r="BJ406" s="50" t="s">
        <v>4050</v>
      </c>
      <c r="BK406" s="29" t="s">
        <v>4066</v>
      </c>
      <c r="BL406" s="29" t="s">
        <v>5530</v>
      </c>
      <c r="BM406" s="29" t="s">
        <v>5531</v>
      </c>
      <c r="BN406" s="29" t="s">
        <v>5524</v>
      </c>
      <c r="BO406" s="81" t="s">
        <v>4275</v>
      </c>
      <c r="BP406" s="81" t="s">
        <v>4068</v>
      </c>
      <c r="BQ406" s="81"/>
      <c r="BR406" s="81"/>
      <c r="BS406" s="81"/>
      <c r="BT406" s="81"/>
      <c r="BU406" s="313"/>
      <c r="BV406" s="375"/>
      <c r="BW406" s="313"/>
      <c r="BX406" s="375"/>
      <c r="BY406" s="93" t="str">
        <f t="shared" si="47"/>
        <v>CLOSEOUT - MR316, 20x9, +18mm Offset, 5x5, 71.5mm Centerbore, Gloss Black</v>
      </c>
      <c r="BZ406" s="81" t="s">
        <v>3878</v>
      </c>
      <c r="CA406" s="81" t="s">
        <v>3879</v>
      </c>
      <c r="CB406" s="81" t="str">
        <f t="shared" si="48"/>
        <v>STREET (3XX)</v>
      </c>
    </row>
    <row r="407" spans="1:80" s="38" customFormat="1" ht="15" customHeight="1">
      <c r="A407" s="22">
        <f t="shared" si="42"/>
        <v>405</v>
      </c>
      <c r="B407" s="99" t="s">
        <v>84</v>
      </c>
      <c r="C407" s="99" t="s">
        <v>1072</v>
      </c>
      <c r="D407" s="99" t="s">
        <v>4026</v>
      </c>
      <c r="E407" s="91" t="str">
        <f>CONCATENATE(LEFT(D407,5),VLOOKUP(CONCATENATE(N407,"x",O407),'PART NUMBER GUIDE'!$B$9:$C$49,2,FALSE),VLOOKUP(CONCATENATE(P407, V407), 'PART NUMBER GUIDE'!$Q$6:$R$91, 2, FALSE),VLOOKUP(Y407,'PART NUMBER GUIDE'!$J$8:$K$43,2, FALSE),IF(U407="N/A",IF(ABS(S407)&lt;10,"0"&amp;ABS(S407),ABS(S407)),CONCATENATE(LEFT(U407,1),RIGHT(U407,1))), F407, G407)</f>
        <v>MR31629050818</v>
      </c>
      <c r="F407" s="90"/>
      <c r="G407" s="90"/>
      <c r="H407" s="79" t="s">
        <v>5678</v>
      </c>
      <c r="I407" s="329">
        <v>44517</v>
      </c>
      <c r="J407" s="85" t="s">
        <v>3872</v>
      </c>
      <c r="K407" s="342">
        <v>349</v>
      </c>
      <c r="L407" s="92" t="str">
        <f t="shared" si="43"/>
        <v/>
      </c>
      <c r="M407" s="344"/>
      <c r="N407" s="29">
        <v>20</v>
      </c>
      <c r="O407" s="8">
        <v>9</v>
      </c>
      <c r="P407" s="99" t="str">
        <f t="shared" si="44"/>
        <v>5x5</v>
      </c>
      <c r="Q407" s="3">
        <v>5</v>
      </c>
      <c r="R407" s="3">
        <v>5</v>
      </c>
      <c r="S407" s="29">
        <v>18</v>
      </c>
      <c r="T407" s="16">
        <v>5.7</v>
      </c>
      <c r="U407" s="100" t="s">
        <v>85</v>
      </c>
      <c r="V407" s="16">
        <v>71.5</v>
      </c>
      <c r="W407" s="43">
        <v>33.42</v>
      </c>
      <c r="X407" s="51">
        <v>2650</v>
      </c>
      <c r="Y407" s="11" t="s">
        <v>2646</v>
      </c>
      <c r="Z407" s="11" t="s">
        <v>2992</v>
      </c>
      <c r="AA407" s="51" t="str">
        <f t="shared" si="45"/>
        <v>20x9, 5x5, 18 OS</v>
      </c>
      <c r="AB407" s="81" t="s">
        <v>1641</v>
      </c>
      <c r="AC407" s="89">
        <f>_xlfn.IFNA(VLOOKUP(AB407,ACCESSORIES!F:J,5,FALSE),"N/A")</f>
        <v>22</v>
      </c>
      <c r="AD407" s="87" t="s">
        <v>85</v>
      </c>
      <c r="AE407" s="80" t="s">
        <v>85</v>
      </c>
      <c r="AF407" s="80" t="s">
        <v>85</v>
      </c>
      <c r="AG407" s="80" t="s">
        <v>85</v>
      </c>
      <c r="AH407" s="9" t="str">
        <f>_xlfn.IFNA(VLOOKUP(AG407,ACCESSORIES!F:J,5,FALSE),"N/A")</f>
        <v>N/A</v>
      </c>
      <c r="AI407" s="81" t="s">
        <v>265</v>
      </c>
      <c r="AJ407" s="81" t="s">
        <v>85</v>
      </c>
      <c r="AK407" s="40" t="str">
        <f>_xlfn.IFNA(VLOOKUP(AJ407,ACCESSORIES!F:J,5,FALSE),"N/A")</f>
        <v>N/A</v>
      </c>
      <c r="AL407" s="81" t="s">
        <v>85</v>
      </c>
      <c r="AM407" s="3">
        <v>16.100000000000001</v>
      </c>
      <c r="AN407" s="3">
        <v>175</v>
      </c>
      <c r="AO407" s="36">
        <v>3</v>
      </c>
      <c r="AP407" s="36">
        <v>16.600000000000001</v>
      </c>
      <c r="AQ407" s="36">
        <v>36.799999999999997</v>
      </c>
      <c r="AR407" s="36">
        <v>42.9</v>
      </c>
      <c r="AS407" s="36">
        <v>244</v>
      </c>
      <c r="AT407" s="101">
        <v>238</v>
      </c>
      <c r="AU407" s="409">
        <v>71.5</v>
      </c>
      <c r="AV407" s="407">
        <v>45.76</v>
      </c>
      <c r="AW407" s="407">
        <v>45.76</v>
      </c>
      <c r="AX407" s="54">
        <v>45</v>
      </c>
      <c r="AY407" s="3" t="s">
        <v>85</v>
      </c>
      <c r="AZ407" s="98" t="str">
        <f>_xlfn.IFNA(VLOOKUP(AY407,ACCESSORIES!F:J,5,FALSE),"N/A")</f>
        <v>N/A</v>
      </c>
      <c r="BA407" s="3" t="s">
        <v>85</v>
      </c>
      <c r="BB407" s="98" t="str">
        <f>_xlfn.IFNA(VLOOKUP(BA407,ACCESSORIES!F:J,5,FALSE),"N/A")</f>
        <v>N/A</v>
      </c>
      <c r="BC407" s="77">
        <v>40.61</v>
      </c>
      <c r="BD407" s="56">
        <v>23.228346456692901</v>
      </c>
      <c r="BE407" s="56">
        <v>23.228346456692901</v>
      </c>
      <c r="BF407" s="56">
        <v>11.771653543307099</v>
      </c>
      <c r="BG407" s="378">
        <f t="shared" si="46"/>
        <v>0.10408189999999996</v>
      </c>
      <c r="BH407" s="14">
        <v>24</v>
      </c>
      <c r="BI407" s="114" t="s">
        <v>3532</v>
      </c>
      <c r="BJ407" s="50" t="s">
        <v>4050</v>
      </c>
      <c r="BK407" s="29" t="s">
        <v>4066</v>
      </c>
      <c r="BL407" s="29" t="s">
        <v>5530</v>
      </c>
      <c r="BM407" s="29" t="s">
        <v>5531</v>
      </c>
      <c r="BN407" s="29" t="s">
        <v>5524</v>
      </c>
      <c r="BO407" s="81" t="s">
        <v>4275</v>
      </c>
      <c r="BP407" s="81" t="s">
        <v>4068</v>
      </c>
      <c r="BQ407" s="81"/>
      <c r="BR407" s="81"/>
      <c r="BS407" s="81"/>
      <c r="BT407" s="81"/>
      <c r="BU407" s="313" t="s">
        <v>6620</v>
      </c>
      <c r="BV407" s="387" t="s">
        <v>8367</v>
      </c>
      <c r="BW407" s="313" t="s">
        <v>6621</v>
      </c>
      <c r="BX407" s="387" t="s">
        <v>8368</v>
      </c>
      <c r="BY407" s="93" t="str">
        <f t="shared" si="47"/>
        <v>CLOSEOUT - MR316, 20x9, +18mm Offset, 5x5, 71.5mm Centerbore, Gloss Titanium</v>
      </c>
      <c r="BZ407" s="81" t="s">
        <v>3878</v>
      </c>
      <c r="CA407" s="81" t="s">
        <v>3879</v>
      </c>
      <c r="CB407" s="81" t="str">
        <f t="shared" si="48"/>
        <v>STREET (3XX)</v>
      </c>
    </row>
    <row r="408" spans="1:80" s="38" customFormat="1" ht="15" customHeight="1">
      <c r="A408" s="22">
        <f t="shared" si="42"/>
        <v>406</v>
      </c>
      <c r="B408" s="99" t="s">
        <v>84</v>
      </c>
      <c r="C408" s="99" t="s">
        <v>1072</v>
      </c>
      <c r="D408" s="99" t="s">
        <v>4026</v>
      </c>
      <c r="E408" s="91" t="str">
        <f>CONCATENATE(LEFT(D408,5),VLOOKUP(CONCATENATE(N408,"x",O408),'PART NUMBER GUIDE'!$B$9:$C$49,2,FALSE),VLOOKUP(CONCATENATE(P408, V408), 'PART NUMBER GUIDE'!$Q$6:$R$91, 2, FALSE),VLOOKUP(Y408,'PART NUMBER GUIDE'!$J$8:$K$43,2, FALSE),IF(U408="N/A",IF(ABS(S408)&lt;10,"0"&amp;ABS(S408),ABS(S408)),CONCATENATE(LEFT(U408,1),RIGHT(U408,1))), F408, G408)</f>
        <v>MR316290161318</v>
      </c>
      <c r="F408" s="90"/>
      <c r="G408" s="90"/>
      <c r="H408" s="79" t="s">
        <v>5679</v>
      </c>
      <c r="I408" s="329">
        <v>44517</v>
      </c>
      <c r="J408" s="85" t="s">
        <v>1265</v>
      </c>
      <c r="K408" s="342">
        <v>349</v>
      </c>
      <c r="L408" s="92">
        <f t="shared" si="43"/>
        <v>349</v>
      </c>
      <c r="M408" s="344"/>
      <c r="N408" s="29">
        <v>20</v>
      </c>
      <c r="O408" s="8">
        <v>9</v>
      </c>
      <c r="P408" s="99" t="str">
        <f t="shared" si="44"/>
        <v>6x135</v>
      </c>
      <c r="Q408" s="3">
        <v>6</v>
      </c>
      <c r="R408" s="29">
        <v>135</v>
      </c>
      <c r="S408" s="29">
        <v>18</v>
      </c>
      <c r="T408" s="16">
        <v>5.7</v>
      </c>
      <c r="U408" s="100" t="s">
        <v>85</v>
      </c>
      <c r="V408" s="16">
        <v>87</v>
      </c>
      <c r="W408" s="43">
        <v>33.6</v>
      </c>
      <c r="X408" s="51">
        <v>2650</v>
      </c>
      <c r="Y408" s="78" t="s">
        <v>4304</v>
      </c>
      <c r="Z408" s="78" t="s">
        <v>2987</v>
      </c>
      <c r="AA408" s="51" t="str">
        <f t="shared" si="45"/>
        <v>20x9, 6x135, 18 OS</v>
      </c>
      <c r="AB408" s="81" t="s">
        <v>1641</v>
      </c>
      <c r="AC408" s="89">
        <f>_xlfn.IFNA(VLOOKUP(AB408,ACCESSORIES!F:J,5,FALSE),"N/A")</f>
        <v>22</v>
      </c>
      <c r="AD408" s="87" t="s">
        <v>85</v>
      </c>
      <c r="AE408" s="80" t="s">
        <v>85</v>
      </c>
      <c r="AF408" s="80" t="s">
        <v>85</v>
      </c>
      <c r="AG408" s="80" t="s">
        <v>85</v>
      </c>
      <c r="AH408" s="9" t="str">
        <f>_xlfn.IFNA(VLOOKUP(AG408,ACCESSORIES!F:J,5,FALSE),"N/A")</f>
        <v>N/A</v>
      </c>
      <c r="AI408" s="81" t="s">
        <v>265</v>
      </c>
      <c r="AJ408" s="81" t="s">
        <v>85</v>
      </c>
      <c r="AK408" s="40" t="str">
        <f>_xlfn.IFNA(VLOOKUP(AJ408,ACCESSORIES!F:J,5,FALSE),"N/A")</f>
        <v>N/A</v>
      </c>
      <c r="AL408" s="81" t="s">
        <v>85</v>
      </c>
      <c r="AM408" s="3">
        <v>16.100000000000001</v>
      </c>
      <c r="AN408" s="3">
        <v>175</v>
      </c>
      <c r="AO408" s="36">
        <v>3</v>
      </c>
      <c r="AP408" s="36">
        <v>16.600000000000001</v>
      </c>
      <c r="AQ408" s="36">
        <v>36.799999999999997</v>
      </c>
      <c r="AR408" s="36">
        <v>42.9</v>
      </c>
      <c r="AS408" s="36">
        <v>244</v>
      </c>
      <c r="AT408" s="101">
        <v>238</v>
      </c>
      <c r="AU408" s="409">
        <v>82.31</v>
      </c>
      <c r="AV408" s="407">
        <v>37.44</v>
      </c>
      <c r="AW408" s="407">
        <v>45.76</v>
      </c>
      <c r="AX408" s="54">
        <v>45</v>
      </c>
      <c r="AY408" s="3" t="s">
        <v>85</v>
      </c>
      <c r="AZ408" s="98" t="str">
        <f>_xlfn.IFNA(VLOOKUP(AY408,ACCESSORIES!F:J,5,FALSE),"N/A")</f>
        <v>N/A</v>
      </c>
      <c r="BA408" s="3" t="s">
        <v>85</v>
      </c>
      <c r="BB408" s="98" t="str">
        <f>_xlfn.IFNA(VLOOKUP(BA408,ACCESSORIES!F:J,5,FALSE),"N/A")</f>
        <v>N/A</v>
      </c>
      <c r="BC408" s="77">
        <v>40.729999999999997</v>
      </c>
      <c r="BD408" s="56">
        <v>23.228346456692901</v>
      </c>
      <c r="BE408" s="56">
        <v>23.228346456692901</v>
      </c>
      <c r="BF408" s="56">
        <v>11.771653543307099</v>
      </c>
      <c r="BG408" s="378">
        <f t="shared" si="46"/>
        <v>0.10408189999999996</v>
      </c>
      <c r="BH408" s="14">
        <v>24</v>
      </c>
      <c r="BI408" s="114" t="s">
        <v>3532</v>
      </c>
      <c r="BJ408" s="50" t="s">
        <v>4050</v>
      </c>
      <c r="BK408" s="29" t="s">
        <v>4066</v>
      </c>
      <c r="BL408" s="29" t="s">
        <v>5530</v>
      </c>
      <c r="BM408" s="29" t="s">
        <v>5531</v>
      </c>
      <c r="BN408" s="29" t="s">
        <v>5524</v>
      </c>
      <c r="BO408" s="81" t="s">
        <v>4275</v>
      </c>
      <c r="BP408" s="81" t="s">
        <v>4068</v>
      </c>
      <c r="BQ408" s="81"/>
      <c r="BR408" s="81"/>
      <c r="BS408" s="81"/>
      <c r="BT408" s="81"/>
      <c r="BU408" s="313" t="s">
        <v>6614</v>
      </c>
      <c r="BV408" s="387" t="s">
        <v>8230</v>
      </c>
      <c r="BW408" s="313" t="s">
        <v>6615</v>
      </c>
      <c r="BX408" s="387" t="s">
        <v>8231</v>
      </c>
      <c r="BY408" s="93" t="str">
        <f t="shared" si="47"/>
        <v>MR316, 20x9, +18mm Offset, 6x135, 87mm Centerbore, Gloss Black</v>
      </c>
      <c r="BZ408" s="81" t="s">
        <v>3878</v>
      </c>
      <c r="CA408" s="81" t="s">
        <v>3879</v>
      </c>
      <c r="CB408" s="81" t="str">
        <f t="shared" si="48"/>
        <v>STREET (3XX)</v>
      </c>
    </row>
    <row r="409" spans="1:80" s="38" customFormat="1" ht="15" customHeight="1">
      <c r="A409" s="22">
        <f t="shared" si="42"/>
        <v>407</v>
      </c>
      <c r="B409" s="99" t="s">
        <v>84</v>
      </c>
      <c r="C409" s="99" t="s">
        <v>1072</v>
      </c>
      <c r="D409" s="99" t="s">
        <v>4026</v>
      </c>
      <c r="E409" s="91" t="str">
        <f>CONCATENATE(LEFT(D409,5),VLOOKUP(CONCATENATE(N409,"x",O409),'PART NUMBER GUIDE'!$B$9:$C$49,2,FALSE),VLOOKUP(CONCATENATE(P409, V409), 'PART NUMBER GUIDE'!$Q$6:$R$91, 2, FALSE),VLOOKUP(Y409,'PART NUMBER GUIDE'!$J$8:$K$43,2, FALSE),IF(U409="N/A",IF(ABS(S409)&lt;10,"0"&amp;ABS(S409),ABS(S409)),CONCATENATE(LEFT(U409,1),RIGHT(U409,1))), F409, G409)</f>
        <v>MR316290601318</v>
      </c>
      <c r="F409" s="90"/>
      <c r="G409" s="90"/>
      <c r="H409" s="79" t="s">
        <v>5681</v>
      </c>
      <c r="I409" s="329">
        <v>44517</v>
      </c>
      <c r="J409" s="85" t="s">
        <v>1265</v>
      </c>
      <c r="K409" s="342">
        <v>349</v>
      </c>
      <c r="L409" s="92">
        <f t="shared" si="43"/>
        <v>349</v>
      </c>
      <c r="M409" s="344"/>
      <c r="N409" s="29">
        <v>20</v>
      </c>
      <c r="O409" s="8">
        <v>9</v>
      </c>
      <c r="P409" s="99" t="str">
        <f t="shared" si="44"/>
        <v>6x5.5</v>
      </c>
      <c r="Q409" s="3">
        <v>6</v>
      </c>
      <c r="R409" s="29">
        <v>5.5</v>
      </c>
      <c r="S409" s="29">
        <v>18</v>
      </c>
      <c r="T409" s="16">
        <v>5.7</v>
      </c>
      <c r="U409" s="100" t="s">
        <v>85</v>
      </c>
      <c r="V409" s="16">
        <v>106.25</v>
      </c>
      <c r="W409" s="43">
        <v>33.130000000000003</v>
      </c>
      <c r="X409" s="51">
        <v>2650</v>
      </c>
      <c r="Y409" s="78" t="s">
        <v>4304</v>
      </c>
      <c r="Z409" s="78" t="s">
        <v>2987</v>
      </c>
      <c r="AA409" s="51" t="str">
        <f t="shared" si="45"/>
        <v>20x9, 6x5.5, 18 OS</v>
      </c>
      <c r="AB409" s="81" t="s">
        <v>1639</v>
      </c>
      <c r="AC409" s="89">
        <f>_xlfn.IFNA(VLOOKUP(AB409,ACCESSORIES!F:J,5,FALSE),"N/A")</f>
        <v>22</v>
      </c>
      <c r="AD409" s="87" t="s">
        <v>85</v>
      </c>
      <c r="AE409" s="80" t="s">
        <v>85</v>
      </c>
      <c r="AF409" s="80" t="s">
        <v>85</v>
      </c>
      <c r="AG409" s="80" t="s">
        <v>85</v>
      </c>
      <c r="AH409" s="9" t="str">
        <f>_xlfn.IFNA(VLOOKUP(AG409,ACCESSORIES!F:J,5,FALSE),"N/A")</f>
        <v>N/A</v>
      </c>
      <c r="AI409" s="81" t="s">
        <v>265</v>
      </c>
      <c r="AJ409" s="81" t="s">
        <v>1709</v>
      </c>
      <c r="AK409" s="40">
        <f>_xlfn.IFNA(VLOOKUP(AJ409,ACCESSORIES!F:J,5,FALSE),"N/A")</f>
        <v>2.75</v>
      </c>
      <c r="AL409" s="3">
        <v>78.3</v>
      </c>
      <c r="AM409" s="3">
        <v>16.100000000000001</v>
      </c>
      <c r="AN409" s="3">
        <v>175</v>
      </c>
      <c r="AO409" s="36">
        <v>3</v>
      </c>
      <c r="AP409" s="36">
        <v>16.600000000000001</v>
      </c>
      <c r="AQ409" s="36">
        <v>36.799999999999997</v>
      </c>
      <c r="AR409" s="36">
        <v>42.9</v>
      </c>
      <c r="AS409" s="36">
        <v>244</v>
      </c>
      <c r="AT409" s="101">
        <v>238</v>
      </c>
      <c r="AU409" s="409">
        <v>103.2</v>
      </c>
      <c r="AV409" s="407">
        <v>37.44</v>
      </c>
      <c r="AW409" s="407">
        <v>45.76</v>
      </c>
      <c r="AX409" s="54">
        <v>45</v>
      </c>
      <c r="AY409" s="3" t="s">
        <v>85</v>
      </c>
      <c r="AZ409" s="98" t="str">
        <f>_xlfn.IFNA(VLOOKUP(AY409,ACCESSORIES!F:J,5,FALSE),"N/A")</f>
        <v>N/A</v>
      </c>
      <c r="BA409" s="3" t="s">
        <v>85</v>
      </c>
      <c r="BB409" s="98" t="str">
        <f>_xlfn.IFNA(VLOOKUP(BA409,ACCESSORIES!F:J,5,FALSE),"N/A")</f>
        <v>N/A</v>
      </c>
      <c r="BC409" s="77">
        <v>38.492710977479625</v>
      </c>
      <c r="BD409" s="56">
        <v>23.228346456692901</v>
      </c>
      <c r="BE409" s="56">
        <v>23.228346456692901</v>
      </c>
      <c r="BF409" s="56">
        <v>11.771653543307099</v>
      </c>
      <c r="BG409" s="378">
        <f t="shared" si="46"/>
        <v>0.10408189999999996</v>
      </c>
      <c r="BH409" s="14">
        <v>24</v>
      </c>
      <c r="BI409" s="114" t="s">
        <v>3532</v>
      </c>
      <c r="BJ409" s="50" t="s">
        <v>4050</v>
      </c>
      <c r="BK409" s="29" t="s">
        <v>4066</v>
      </c>
      <c r="BL409" s="29" t="s">
        <v>5530</v>
      </c>
      <c r="BM409" s="29" t="s">
        <v>5531</v>
      </c>
      <c r="BN409" s="29" t="s">
        <v>5524</v>
      </c>
      <c r="BO409" s="81" t="s">
        <v>4275</v>
      </c>
      <c r="BP409" s="81" t="s">
        <v>4068</v>
      </c>
      <c r="BQ409" s="81"/>
      <c r="BR409" s="81"/>
      <c r="BS409" s="81"/>
      <c r="BT409" s="81"/>
      <c r="BU409" s="313" t="s">
        <v>6614</v>
      </c>
      <c r="BV409" s="387" t="s">
        <v>8230</v>
      </c>
      <c r="BW409" s="313" t="s">
        <v>6615</v>
      </c>
      <c r="BX409" s="387" t="s">
        <v>8231</v>
      </c>
      <c r="BY409" s="93" t="str">
        <f t="shared" si="47"/>
        <v>MR316, 20x9, +18mm Offset, 6x5.5, 106.25mm Centerbore, Gloss Black</v>
      </c>
      <c r="BZ409" s="81" t="s">
        <v>3878</v>
      </c>
      <c r="CA409" s="81" t="s">
        <v>3879</v>
      </c>
      <c r="CB409" s="81" t="str">
        <f t="shared" si="48"/>
        <v>STREET (3XX)</v>
      </c>
    </row>
    <row r="410" spans="1:80" s="38" customFormat="1" ht="15" customHeight="1">
      <c r="A410" s="22">
        <f t="shared" si="42"/>
        <v>408</v>
      </c>
      <c r="B410" s="99" t="s">
        <v>84</v>
      </c>
      <c r="C410" s="99" t="s">
        <v>1072</v>
      </c>
      <c r="D410" s="99" t="s">
        <v>4026</v>
      </c>
      <c r="E410" s="91" t="str">
        <f>CONCATENATE(LEFT(D410,5),VLOOKUP(CONCATENATE(N410,"x",O410),'PART NUMBER GUIDE'!$B$9:$C$49,2,FALSE),VLOOKUP(CONCATENATE(P410, V410), 'PART NUMBER GUIDE'!$Q$6:$R$91, 2, FALSE),VLOOKUP(Y410,'PART NUMBER GUIDE'!$J$8:$K$43,2, FALSE),IF(U410="N/A",IF(ABS(S410)&lt;10,"0"&amp;ABS(S410),ABS(S410)),CONCATENATE(LEFT(U410,1),RIGHT(U410,1))), F410, G410)</f>
        <v>MR31629060818</v>
      </c>
      <c r="F410" s="90"/>
      <c r="G410" s="90"/>
      <c r="H410" s="79" t="s">
        <v>5682</v>
      </c>
      <c r="I410" s="329">
        <v>44517</v>
      </c>
      <c r="J410" s="85" t="s">
        <v>1265</v>
      </c>
      <c r="K410" s="342">
        <v>349</v>
      </c>
      <c r="L410" s="92">
        <f t="shared" si="43"/>
        <v>349</v>
      </c>
      <c r="M410" s="344"/>
      <c r="N410" s="29">
        <v>20</v>
      </c>
      <c r="O410" s="8">
        <v>9</v>
      </c>
      <c r="P410" s="99" t="str">
        <f t="shared" si="44"/>
        <v>6x5.5</v>
      </c>
      <c r="Q410" s="3">
        <v>6</v>
      </c>
      <c r="R410" s="29">
        <v>5.5</v>
      </c>
      <c r="S410" s="29">
        <v>18</v>
      </c>
      <c r="T410" s="16">
        <v>5.7</v>
      </c>
      <c r="U410" s="100" t="s">
        <v>85</v>
      </c>
      <c r="V410" s="16">
        <v>106.25</v>
      </c>
      <c r="W410" s="43">
        <v>33.29</v>
      </c>
      <c r="X410" s="51">
        <v>2650</v>
      </c>
      <c r="Y410" s="11" t="s">
        <v>2646</v>
      </c>
      <c r="Z410" s="11" t="s">
        <v>2992</v>
      </c>
      <c r="AA410" s="51" t="str">
        <f t="shared" si="45"/>
        <v>20x9, 6x5.5, 18 OS</v>
      </c>
      <c r="AB410" s="81" t="s">
        <v>1639</v>
      </c>
      <c r="AC410" s="89">
        <f>_xlfn.IFNA(VLOOKUP(AB410,ACCESSORIES!F:J,5,FALSE),"N/A")</f>
        <v>22</v>
      </c>
      <c r="AD410" s="87" t="s">
        <v>85</v>
      </c>
      <c r="AE410" s="80" t="s">
        <v>85</v>
      </c>
      <c r="AF410" s="80" t="s">
        <v>85</v>
      </c>
      <c r="AG410" s="80" t="s">
        <v>85</v>
      </c>
      <c r="AH410" s="9" t="str">
        <f>_xlfn.IFNA(VLOOKUP(AG410,ACCESSORIES!F:J,5,FALSE),"N/A")</f>
        <v>N/A</v>
      </c>
      <c r="AI410" s="81" t="s">
        <v>265</v>
      </c>
      <c r="AJ410" s="81" t="s">
        <v>1709</v>
      </c>
      <c r="AK410" s="40">
        <f>_xlfn.IFNA(VLOOKUP(AJ410,ACCESSORIES!F:J,5,FALSE),"N/A")</f>
        <v>2.75</v>
      </c>
      <c r="AL410" s="3">
        <v>78.3</v>
      </c>
      <c r="AM410" s="3">
        <v>16.100000000000001</v>
      </c>
      <c r="AN410" s="3">
        <v>175</v>
      </c>
      <c r="AO410" s="36">
        <v>3</v>
      </c>
      <c r="AP410" s="36">
        <v>16.600000000000001</v>
      </c>
      <c r="AQ410" s="36">
        <v>36.799999999999997</v>
      </c>
      <c r="AR410" s="36">
        <v>42.9</v>
      </c>
      <c r="AS410" s="36">
        <v>244</v>
      </c>
      <c r="AT410" s="101">
        <v>238</v>
      </c>
      <c r="AU410" s="409">
        <v>103.2</v>
      </c>
      <c r="AV410" s="407">
        <v>37.44</v>
      </c>
      <c r="AW410" s="407">
        <v>45.76</v>
      </c>
      <c r="AX410" s="54">
        <v>45</v>
      </c>
      <c r="AY410" s="3" t="s">
        <v>85</v>
      </c>
      <c r="AZ410" s="98" t="str">
        <f>_xlfn.IFNA(VLOOKUP(AY410,ACCESSORIES!F:J,5,FALSE),"N/A")</f>
        <v>N/A</v>
      </c>
      <c r="BA410" s="3" t="s">
        <v>85</v>
      </c>
      <c r="BB410" s="98" t="str">
        <f>_xlfn.IFNA(VLOOKUP(BA410,ACCESSORIES!F:J,5,FALSE),"N/A")</f>
        <v>N/A</v>
      </c>
      <c r="BC410" s="77">
        <v>38.492710977479625</v>
      </c>
      <c r="BD410" s="56">
        <v>23.228346456692901</v>
      </c>
      <c r="BE410" s="56">
        <v>23.228346456692901</v>
      </c>
      <c r="BF410" s="56">
        <v>11.771653543307099</v>
      </c>
      <c r="BG410" s="378">
        <f t="shared" si="46"/>
        <v>0.10408189999999996</v>
      </c>
      <c r="BH410" s="14">
        <v>24</v>
      </c>
      <c r="BI410" s="114" t="s">
        <v>3532</v>
      </c>
      <c r="BJ410" s="50" t="s">
        <v>4050</v>
      </c>
      <c r="BK410" s="29" t="s">
        <v>4066</v>
      </c>
      <c r="BL410" s="29" t="s">
        <v>5530</v>
      </c>
      <c r="BM410" s="29" t="s">
        <v>5531</v>
      </c>
      <c r="BN410" s="29" t="s">
        <v>5524</v>
      </c>
      <c r="BO410" s="81" t="s">
        <v>4275</v>
      </c>
      <c r="BP410" s="81" t="s">
        <v>4068</v>
      </c>
      <c r="BQ410" s="81"/>
      <c r="BR410" s="81"/>
      <c r="BS410" s="81"/>
      <c r="BT410" s="81"/>
      <c r="BU410" s="313" t="s">
        <v>6617</v>
      </c>
      <c r="BV410" s="387" t="s">
        <v>8232</v>
      </c>
      <c r="BW410" s="313" t="s">
        <v>6619</v>
      </c>
      <c r="BX410" s="387" t="s">
        <v>8233</v>
      </c>
      <c r="BY410" s="93" t="str">
        <f t="shared" si="47"/>
        <v>MR316, 20x9, +18mm Offset, 6x5.5, 106.25mm Centerbore, Gloss Titanium</v>
      </c>
      <c r="BZ410" s="81" t="s">
        <v>3878</v>
      </c>
      <c r="CA410" s="81" t="s">
        <v>3879</v>
      </c>
      <c r="CB410" s="81" t="str">
        <f t="shared" si="48"/>
        <v>STREET (3XX)</v>
      </c>
    </row>
    <row r="411" spans="1:80" s="38" customFormat="1" ht="15" customHeight="1">
      <c r="A411" s="22">
        <f t="shared" si="42"/>
        <v>409</v>
      </c>
      <c r="B411" s="99" t="s">
        <v>84</v>
      </c>
      <c r="C411" s="99" t="s">
        <v>1072</v>
      </c>
      <c r="D411" s="99" t="s">
        <v>4026</v>
      </c>
      <c r="E411" s="91" t="str">
        <f>CONCATENATE(LEFT(D411,5),VLOOKUP(CONCATENATE(N411,"x",O411),'PART NUMBER GUIDE'!$B$9:$C$49,2,FALSE),VLOOKUP(CONCATENATE(P411, V411), 'PART NUMBER GUIDE'!$Q$6:$R$91, 2, FALSE),VLOOKUP(Y411,'PART NUMBER GUIDE'!$J$8:$K$43,2, FALSE),IF(U411="N/A",IF(ABS(S411)&lt;10,"0"&amp;ABS(S411),ABS(S411)),CONCATENATE(LEFT(U411,1),RIGHT(U411,1))), F411, G411)</f>
        <v>MR316290601300</v>
      </c>
      <c r="F411" s="90"/>
      <c r="G411" s="90"/>
      <c r="H411" s="79" t="s">
        <v>5683</v>
      </c>
      <c r="I411" s="329">
        <v>44517</v>
      </c>
      <c r="J411" s="85" t="s">
        <v>1265</v>
      </c>
      <c r="K411" s="342">
        <v>349</v>
      </c>
      <c r="L411" s="92">
        <f t="shared" si="43"/>
        <v>349</v>
      </c>
      <c r="M411" s="344"/>
      <c r="N411" s="29">
        <v>20</v>
      </c>
      <c r="O411" s="8">
        <v>9</v>
      </c>
      <c r="P411" s="99" t="str">
        <f t="shared" si="44"/>
        <v>6x5.5</v>
      </c>
      <c r="Q411" s="3">
        <v>6</v>
      </c>
      <c r="R411" s="29">
        <v>5.5</v>
      </c>
      <c r="S411" s="29">
        <v>0</v>
      </c>
      <c r="T411" s="16">
        <v>5</v>
      </c>
      <c r="U411" s="100" t="s">
        <v>85</v>
      </c>
      <c r="V411" s="16">
        <v>106.25</v>
      </c>
      <c r="W411" s="43">
        <v>34.450902837423534</v>
      </c>
      <c r="X411" s="51">
        <v>2650</v>
      </c>
      <c r="Y411" s="78" t="s">
        <v>4304</v>
      </c>
      <c r="Z411" s="78" t="s">
        <v>2987</v>
      </c>
      <c r="AA411" s="51" t="str">
        <f t="shared" si="45"/>
        <v>20x9, 6x5.5, 0 OS</v>
      </c>
      <c r="AB411" s="81" t="s">
        <v>1639</v>
      </c>
      <c r="AC411" s="89">
        <f>_xlfn.IFNA(VLOOKUP(AB411,ACCESSORIES!F:J,5,FALSE),"N/A")</f>
        <v>22</v>
      </c>
      <c r="AD411" s="87" t="s">
        <v>85</v>
      </c>
      <c r="AE411" s="80" t="s">
        <v>85</v>
      </c>
      <c r="AF411" s="80" t="s">
        <v>85</v>
      </c>
      <c r="AG411" s="80" t="s">
        <v>85</v>
      </c>
      <c r="AH411" s="9" t="str">
        <f>_xlfn.IFNA(VLOOKUP(AG411,ACCESSORIES!F:J,5,FALSE),"N/A")</f>
        <v>N/A</v>
      </c>
      <c r="AI411" s="81" t="s">
        <v>265</v>
      </c>
      <c r="AJ411" s="81" t="s">
        <v>1709</v>
      </c>
      <c r="AK411" s="40">
        <f>_xlfn.IFNA(VLOOKUP(AJ411,ACCESSORIES!F:J,5,FALSE),"N/A")</f>
        <v>2.75</v>
      </c>
      <c r="AL411" s="3">
        <v>78.3</v>
      </c>
      <c r="AM411" s="3">
        <v>16.100000000000001</v>
      </c>
      <c r="AN411" s="3">
        <v>175</v>
      </c>
      <c r="AO411" s="36">
        <v>7</v>
      </c>
      <c r="AP411" s="36">
        <v>34</v>
      </c>
      <c r="AQ411" s="36">
        <v>54</v>
      </c>
      <c r="AR411" s="36">
        <v>60</v>
      </c>
      <c r="AS411" s="36">
        <v>245</v>
      </c>
      <c r="AT411" s="101">
        <v>242</v>
      </c>
      <c r="AU411" s="409">
        <v>103.2</v>
      </c>
      <c r="AV411" s="407">
        <v>55.44</v>
      </c>
      <c r="AW411" s="407">
        <v>63.76</v>
      </c>
      <c r="AX411" s="54">
        <v>45</v>
      </c>
      <c r="AY411" s="3" t="s">
        <v>85</v>
      </c>
      <c r="AZ411" s="98" t="str">
        <f>_xlfn.IFNA(VLOOKUP(AY411,ACCESSORIES!F:J,5,FALSE),"N/A")</f>
        <v>N/A</v>
      </c>
      <c r="BA411" s="3" t="s">
        <v>85</v>
      </c>
      <c r="BB411" s="98" t="str">
        <f>_xlfn.IFNA(VLOOKUP(BA411,ACCESSORIES!F:J,5,FALSE),"N/A")</f>
        <v>N/A</v>
      </c>
      <c r="BC411" s="77">
        <v>39.521534867675719</v>
      </c>
      <c r="BD411" s="56">
        <v>23.228346456692901</v>
      </c>
      <c r="BE411" s="56">
        <v>23.228346456692901</v>
      </c>
      <c r="BF411" s="56">
        <v>11.771653543307099</v>
      </c>
      <c r="BG411" s="378">
        <f t="shared" si="46"/>
        <v>0.10408189999999996</v>
      </c>
      <c r="BH411" s="14">
        <v>24</v>
      </c>
      <c r="BI411" s="114" t="s">
        <v>3532</v>
      </c>
      <c r="BJ411" s="50" t="s">
        <v>4050</v>
      </c>
      <c r="BK411" s="29" t="s">
        <v>4066</v>
      </c>
      <c r="BL411" s="29" t="s">
        <v>5530</v>
      </c>
      <c r="BM411" s="29" t="s">
        <v>5531</v>
      </c>
      <c r="BN411" s="29" t="s">
        <v>5524</v>
      </c>
      <c r="BO411" s="81" t="s">
        <v>4275</v>
      </c>
      <c r="BP411" s="81" t="s">
        <v>4068</v>
      </c>
      <c r="BQ411" s="81"/>
      <c r="BR411" s="81"/>
      <c r="BS411" s="81"/>
      <c r="BT411" s="81"/>
      <c r="BU411" s="313" t="s">
        <v>6614</v>
      </c>
      <c r="BV411" s="387" t="s">
        <v>8230</v>
      </c>
      <c r="BW411" s="313" t="s">
        <v>6615</v>
      </c>
      <c r="BX411" s="387" t="s">
        <v>8231</v>
      </c>
      <c r="BY411" s="93" t="str">
        <f t="shared" si="47"/>
        <v>MR316, 20x9, 0mm Offset, 6x5.5, 106.25mm Centerbore, Gloss Black</v>
      </c>
      <c r="BZ411" s="81" t="s">
        <v>3878</v>
      </c>
      <c r="CA411" s="81" t="s">
        <v>3879</v>
      </c>
      <c r="CB411" s="81" t="str">
        <f t="shared" si="48"/>
        <v>STREET (3XX)</v>
      </c>
    </row>
    <row r="412" spans="1:80" s="38" customFormat="1" ht="15" customHeight="1">
      <c r="A412" s="22">
        <f t="shared" si="42"/>
        <v>410</v>
      </c>
      <c r="B412" s="99" t="s">
        <v>84</v>
      </c>
      <c r="C412" s="99" t="s">
        <v>1072</v>
      </c>
      <c r="D412" s="99" t="s">
        <v>4026</v>
      </c>
      <c r="E412" s="91" t="str">
        <f>CONCATENATE(LEFT(D412,5),VLOOKUP(CONCATENATE(N412,"x",O412),'PART NUMBER GUIDE'!$B$9:$C$49,2,FALSE),VLOOKUP(CONCATENATE(P412, V412), 'PART NUMBER GUIDE'!$Q$6:$R$91, 2, FALSE),VLOOKUP(Y412,'PART NUMBER GUIDE'!$J$8:$K$43,2, FALSE),IF(U412="N/A",IF(ABS(S412)&lt;10,"0"&amp;ABS(S412),ABS(S412)),CONCATENATE(LEFT(U412,1),RIGHT(U412,1))), F412, G412)</f>
        <v>MR316290871318</v>
      </c>
      <c r="F412" s="90"/>
      <c r="G412" s="90"/>
      <c r="H412" s="79" t="s">
        <v>6312</v>
      </c>
      <c r="I412" s="329">
        <v>44883</v>
      </c>
      <c r="J412" s="85" t="s">
        <v>1265</v>
      </c>
      <c r="K412" s="342">
        <v>399</v>
      </c>
      <c r="L412" s="92">
        <f t="shared" si="43"/>
        <v>399</v>
      </c>
      <c r="M412" s="344"/>
      <c r="N412" s="29">
        <v>20</v>
      </c>
      <c r="O412" s="8">
        <v>9</v>
      </c>
      <c r="P412" s="99" t="str">
        <f t="shared" si="44"/>
        <v>8x170</v>
      </c>
      <c r="Q412" s="3">
        <v>8</v>
      </c>
      <c r="R412" s="29">
        <v>170</v>
      </c>
      <c r="S412" s="29">
        <v>18</v>
      </c>
      <c r="T412" s="16">
        <v>5.7</v>
      </c>
      <c r="U412" s="100" t="s">
        <v>85</v>
      </c>
      <c r="V412" s="16">
        <v>130.81</v>
      </c>
      <c r="W412" s="43">
        <v>41.84</v>
      </c>
      <c r="X412" s="51">
        <v>3640</v>
      </c>
      <c r="Y412" s="78" t="s">
        <v>4304</v>
      </c>
      <c r="Z412" s="78" t="s">
        <v>2987</v>
      </c>
      <c r="AA412" s="51" t="str">
        <f t="shared" si="45"/>
        <v>20x9, 8x170, 18 OS</v>
      </c>
      <c r="AB412" s="81" t="s">
        <v>1811</v>
      </c>
      <c r="AC412" s="89">
        <f>_xlfn.IFNA(VLOOKUP(AB412,ACCESSORIES!F:J,5,FALSE),"N/A")</f>
        <v>33</v>
      </c>
      <c r="AD412" s="87" t="s">
        <v>85</v>
      </c>
      <c r="AE412" s="80" t="s">
        <v>85</v>
      </c>
      <c r="AF412" s="80" t="s">
        <v>3005</v>
      </c>
      <c r="AG412" s="80" t="s">
        <v>85</v>
      </c>
      <c r="AH412" s="9" t="str">
        <f>_xlfn.IFNA(VLOOKUP(AG412,ACCESSORIES!F:J,5,FALSE),"N/A")</f>
        <v>N/A</v>
      </c>
      <c r="AI412" s="81" t="s">
        <v>266</v>
      </c>
      <c r="AJ412" s="81" t="s">
        <v>85</v>
      </c>
      <c r="AK412" s="40" t="str">
        <f>_xlfn.IFNA(VLOOKUP(AJ412,ACCESSORIES!F:J,5,FALSE),"N/A")</f>
        <v>N/A</v>
      </c>
      <c r="AL412" s="81" t="s">
        <v>85</v>
      </c>
      <c r="AM412" s="3">
        <v>16.100000000000001</v>
      </c>
      <c r="AN412" s="3">
        <v>200</v>
      </c>
      <c r="AO412" s="36">
        <v>0</v>
      </c>
      <c r="AP412" s="36">
        <v>0</v>
      </c>
      <c r="AQ412" s="36">
        <v>19</v>
      </c>
      <c r="AR412" s="36">
        <v>34</v>
      </c>
      <c r="AS412" s="36">
        <v>245</v>
      </c>
      <c r="AT412" s="101">
        <v>237</v>
      </c>
      <c r="AU412" s="410">
        <v>128</v>
      </c>
      <c r="AV412" s="407">
        <v>103.9</v>
      </c>
      <c r="AW412" s="407">
        <v>107</v>
      </c>
      <c r="AX412" s="54">
        <v>45</v>
      </c>
      <c r="AY412" s="3" t="s">
        <v>85</v>
      </c>
      <c r="AZ412" s="98" t="str">
        <f>_xlfn.IFNA(VLOOKUP(AY412,ACCESSORIES!F:J,5,FALSE),"N/A")</f>
        <v>N/A</v>
      </c>
      <c r="BA412" s="3" t="s">
        <v>85</v>
      </c>
      <c r="BB412" s="98" t="str">
        <f>_xlfn.IFNA(VLOOKUP(BA412,ACCESSORIES!F:J,5,FALSE),"N/A")</f>
        <v>N/A</v>
      </c>
      <c r="BC412" s="77">
        <v>47.27</v>
      </c>
      <c r="BD412" s="56">
        <v>23.228346456692901</v>
      </c>
      <c r="BE412" s="56">
        <v>23.228346456692901</v>
      </c>
      <c r="BF412" s="56">
        <v>11.771653543307099</v>
      </c>
      <c r="BG412" s="378">
        <f t="shared" si="46"/>
        <v>0.10408189999999996</v>
      </c>
      <c r="BH412" s="14">
        <v>24</v>
      </c>
      <c r="BI412" s="114" t="s">
        <v>3532</v>
      </c>
      <c r="BJ412" s="50" t="s">
        <v>4050</v>
      </c>
      <c r="BK412" s="29" t="s">
        <v>4066</v>
      </c>
      <c r="BL412" s="29" t="s">
        <v>5530</v>
      </c>
      <c r="BM412" s="29" t="s">
        <v>5531</v>
      </c>
      <c r="BN412" s="29" t="s">
        <v>5524</v>
      </c>
      <c r="BO412" s="81" t="s">
        <v>4275</v>
      </c>
      <c r="BP412" s="81" t="s">
        <v>4068</v>
      </c>
      <c r="BQ412" s="81"/>
      <c r="BR412" s="81"/>
      <c r="BS412" s="81"/>
      <c r="BT412" s="81"/>
      <c r="BU412" s="313" t="s">
        <v>7392</v>
      </c>
      <c r="BV412" s="387" t="s">
        <v>8085</v>
      </c>
      <c r="BW412" s="313" t="s">
        <v>7393</v>
      </c>
      <c r="BX412" s="387" t="s">
        <v>8086</v>
      </c>
      <c r="BY412" s="93" t="str">
        <f t="shared" si="47"/>
        <v>MR316, 20x9, +18mm Offset, 8x170, 130.81mm Centerbore, Gloss Black</v>
      </c>
      <c r="BZ412" s="81" t="s">
        <v>3878</v>
      </c>
      <c r="CA412" s="81" t="s">
        <v>3879</v>
      </c>
      <c r="CB412" s="81" t="str">
        <f t="shared" si="48"/>
        <v>STREET (3XX)</v>
      </c>
    </row>
    <row r="413" spans="1:80" s="38" customFormat="1" ht="15" customHeight="1">
      <c r="A413" s="22">
        <f t="shared" si="42"/>
        <v>411</v>
      </c>
      <c r="B413" s="99" t="s">
        <v>84</v>
      </c>
      <c r="C413" s="99" t="s">
        <v>1072</v>
      </c>
      <c r="D413" s="99" t="s">
        <v>4026</v>
      </c>
      <c r="E413" s="91" t="str">
        <f>CONCATENATE(LEFT(D413,5),VLOOKUP(CONCATENATE(N413,"x",O413),'PART NUMBER GUIDE'!$B$9:$C$49,2,FALSE),VLOOKUP(CONCATENATE(P413, V413), 'PART NUMBER GUIDE'!$Q$6:$R$91, 2, FALSE),VLOOKUP(Y413,'PART NUMBER GUIDE'!$J$8:$K$43,2, FALSE),IF(U413="N/A",IF(ABS(S413)&lt;10,"0"&amp;ABS(S413),ABS(S413)),CONCATENATE(LEFT(U413,1),RIGHT(U413,1))), F413, G413)</f>
        <v>MR31629087818</v>
      </c>
      <c r="F413" s="90"/>
      <c r="G413" s="90"/>
      <c r="H413" s="79" t="s">
        <v>6313</v>
      </c>
      <c r="I413" s="329">
        <v>44883</v>
      </c>
      <c r="J413" s="85" t="s">
        <v>1265</v>
      </c>
      <c r="K413" s="342">
        <v>399</v>
      </c>
      <c r="L413" s="92">
        <f t="shared" si="43"/>
        <v>399</v>
      </c>
      <c r="M413" s="344"/>
      <c r="N413" s="29">
        <v>20</v>
      </c>
      <c r="O413" s="8">
        <v>9</v>
      </c>
      <c r="P413" s="99" t="str">
        <f t="shared" si="44"/>
        <v>8x170</v>
      </c>
      <c r="Q413" s="3">
        <v>8</v>
      </c>
      <c r="R413" s="29">
        <v>170</v>
      </c>
      <c r="S413" s="29">
        <v>18</v>
      </c>
      <c r="T413" s="16">
        <v>5.7</v>
      </c>
      <c r="U413" s="100" t="s">
        <v>85</v>
      </c>
      <c r="V413" s="16">
        <v>130.81</v>
      </c>
      <c r="W413" s="43">
        <v>41.84</v>
      </c>
      <c r="X413" s="51">
        <v>3640</v>
      </c>
      <c r="Y413" s="11" t="s">
        <v>2646</v>
      </c>
      <c r="Z413" s="11" t="s">
        <v>2992</v>
      </c>
      <c r="AA413" s="51" t="str">
        <f t="shared" si="45"/>
        <v>20x9, 8x170, 18 OS</v>
      </c>
      <c r="AB413" s="81" t="s">
        <v>1811</v>
      </c>
      <c r="AC413" s="89">
        <f>_xlfn.IFNA(VLOOKUP(AB413,ACCESSORIES!F:J,5,FALSE),"N/A")</f>
        <v>33</v>
      </c>
      <c r="AD413" s="87" t="s">
        <v>85</v>
      </c>
      <c r="AE413" s="80" t="s">
        <v>85</v>
      </c>
      <c r="AF413" s="80" t="s">
        <v>3005</v>
      </c>
      <c r="AG413" s="80" t="s">
        <v>85</v>
      </c>
      <c r="AH413" s="9" t="str">
        <f>_xlfn.IFNA(VLOOKUP(AG413,ACCESSORIES!F:J,5,FALSE),"N/A")</f>
        <v>N/A</v>
      </c>
      <c r="AI413" s="81" t="s">
        <v>266</v>
      </c>
      <c r="AJ413" s="81" t="s">
        <v>85</v>
      </c>
      <c r="AK413" s="40" t="str">
        <f>_xlfn.IFNA(VLOOKUP(AJ413,ACCESSORIES!F:J,5,FALSE),"N/A")</f>
        <v>N/A</v>
      </c>
      <c r="AL413" s="81" t="s">
        <v>85</v>
      </c>
      <c r="AM413" s="3">
        <v>16.100000000000001</v>
      </c>
      <c r="AN413" s="3">
        <v>200</v>
      </c>
      <c r="AO413" s="36">
        <v>0</v>
      </c>
      <c r="AP413" s="36">
        <v>0</v>
      </c>
      <c r="AQ413" s="36">
        <v>19</v>
      </c>
      <c r="AR413" s="36">
        <v>34</v>
      </c>
      <c r="AS413" s="36">
        <v>245</v>
      </c>
      <c r="AT413" s="101">
        <v>237</v>
      </c>
      <c r="AU413" s="410">
        <v>128</v>
      </c>
      <c r="AV413" s="407">
        <v>103.9</v>
      </c>
      <c r="AW413" s="407">
        <v>107</v>
      </c>
      <c r="AX413" s="54">
        <v>45</v>
      </c>
      <c r="AY413" s="3" t="s">
        <v>85</v>
      </c>
      <c r="AZ413" s="98" t="str">
        <f>_xlfn.IFNA(VLOOKUP(AY413,ACCESSORIES!F:J,5,FALSE),"N/A")</f>
        <v>N/A</v>
      </c>
      <c r="BA413" s="3" t="s">
        <v>85</v>
      </c>
      <c r="BB413" s="98" t="str">
        <f>_xlfn.IFNA(VLOOKUP(BA413,ACCESSORIES!F:J,5,FALSE),"N/A")</f>
        <v>N/A</v>
      </c>
      <c r="BC413" s="77">
        <v>47.27</v>
      </c>
      <c r="BD413" s="56">
        <v>23.228346456692901</v>
      </c>
      <c r="BE413" s="56">
        <v>23.228346456692901</v>
      </c>
      <c r="BF413" s="56">
        <v>11.771653543307099</v>
      </c>
      <c r="BG413" s="378">
        <f t="shared" si="46"/>
        <v>0.10408189999999996</v>
      </c>
      <c r="BH413" s="14">
        <v>24</v>
      </c>
      <c r="BI413" s="114" t="s">
        <v>3532</v>
      </c>
      <c r="BJ413" s="50" t="s">
        <v>4050</v>
      </c>
      <c r="BK413" s="29" t="s">
        <v>4066</v>
      </c>
      <c r="BL413" s="29" t="s">
        <v>5530</v>
      </c>
      <c r="BM413" s="29" t="s">
        <v>5531</v>
      </c>
      <c r="BN413" s="29" t="s">
        <v>5524</v>
      </c>
      <c r="BO413" s="81" t="s">
        <v>4275</v>
      </c>
      <c r="BP413" s="81" t="s">
        <v>4068</v>
      </c>
      <c r="BQ413" s="81"/>
      <c r="BR413" s="81"/>
      <c r="BS413" s="81"/>
      <c r="BT413" s="81"/>
      <c r="BU413" s="313" t="s">
        <v>7390</v>
      </c>
      <c r="BV413" s="387" t="s">
        <v>8471</v>
      </c>
      <c r="BW413" s="313" t="s">
        <v>7391</v>
      </c>
      <c r="BX413" s="387" t="s">
        <v>8472</v>
      </c>
      <c r="BY413" s="93" t="str">
        <f t="shared" si="47"/>
        <v>MR316, 20x9, +18mm Offset, 8x170, 130.81mm Centerbore, Gloss Titanium</v>
      </c>
      <c r="BZ413" s="81" t="s">
        <v>3878</v>
      </c>
      <c r="CA413" s="81" t="s">
        <v>3879</v>
      </c>
      <c r="CB413" s="81" t="str">
        <f t="shared" si="48"/>
        <v>STREET (3XX)</v>
      </c>
    </row>
    <row r="414" spans="1:80" s="38" customFormat="1" ht="15" customHeight="1">
      <c r="A414" s="22">
        <f t="shared" si="42"/>
        <v>412</v>
      </c>
      <c r="B414" s="99" t="s">
        <v>84</v>
      </c>
      <c r="C414" s="99" t="s">
        <v>1072</v>
      </c>
      <c r="D414" s="99" t="s">
        <v>4026</v>
      </c>
      <c r="E414" s="91" t="str">
        <f>CONCATENATE(LEFT(D414,5),VLOOKUP(CONCATENATE(N414,"x",O414),'PART NUMBER GUIDE'!$B$9:$C$49,2,FALSE),VLOOKUP(CONCATENATE(P414, V414), 'PART NUMBER GUIDE'!$Q$6:$R$91, 2, FALSE),VLOOKUP(Y414,'PART NUMBER GUIDE'!$J$8:$K$43,2, FALSE),IF(U414="N/A",IF(ABS(S414)&lt;10,"0"&amp;ABS(S414),ABS(S414)),CONCATENATE(LEFT(U414,1),RIGHT(U414,1))), F414, G414)</f>
        <v>MR316290881318</v>
      </c>
      <c r="F414" s="90"/>
      <c r="G414" s="90"/>
      <c r="H414" s="79" t="s">
        <v>6314</v>
      </c>
      <c r="I414" s="329">
        <v>44883</v>
      </c>
      <c r="J414" s="85" t="s">
        <v>1265</v>
      </c>
      <c r="K414" s="342">
        <v>399</v>
      </c>
      <c r="L414" s="92">
        <f t="shared" si="43"/>
        <v>399</v>
      </c>
      <c r="M414" s="344"/>
      <c r="N414" s="29">
        <v>20</v>
      </c>
      <c r="O414" s="8">
        <v>9</v>
      </c>
      <c r="P414" s="99" t="str">
        <f t="shared" si="44"/>
        <v>8x180</v>
      </c>
      <c r="Q414" s="3">
        <v>8</v>
      </c>
      <c r="R414" s="29">
        <v>180</v>
      </c>
      <c r="S414" s="29">
        <v>18</v>
      </c>
      <c r="T414" s="16">
        <v>5.7</v>
      </c>
      <c r="U414" s="100" t="s">
        <v>85</v>
      </c>
      <c r="V414" s="16">
        <v>130.81</v>
      </c>
      <c r="W414" s="43">
        <v>41.47</v>
      </c>
      <c r="X414" s="51">
        <v>3640</v>
      </c>
      <c r="Y414" s="78" t="s">
        <v>4304</v>
      </c>
      <c r="Z414" s="78" t="s">
        <v>2987</v>
      </c>
      <c r="AA414" s="51" t="str">
        <f t="shared" si="45"/>
        <v>20x9, 8x180, 18 OS</v>
      </c>
      <c r="AB414" s="81" t="s">
        <v>1638</v>
      </c>
      <c r="AC414" s="89">
        <f>_xlfn.IFNA(VLOOKUP(AB414,ACCESSORIES!F:J,5,FALSE),"N/A")</f>
        <v>33</v>
      </c>
      <c r="AD414" s="87" t="s">
        <v>85</v>
      </c>
      <c r="AE414" s="80" t="s">
        <v>85</v>
      </c>
      <c r="AF414" s="80" t="s">
        <v>3005</v>
      </c>
      <c r="AG414" s="80" t="s">
        <v>85</v>
      </c>
      <c r="AH414" s="9" t="str">
        <f>_xlfn.IFNA(VLOOKUP(AG414,ACCESSORIES!F:J,5,FALSE),"N/A")</f>
        <v>N/A</v>
      </c>
      <c r="AI414" s="81" t="s">
        <v>266</v>
      </c>
      <c r="AJ414" s="81" t="s">
        <v>85</v>
      </c>
      <c r="AK414" s="40" t="str">
        <f>_xlfn.IFNA(VLOOKUP(AJ414,ACCESSORIES!F:J,5,FALSE),"N/A")</f>
        <v>N/A</v>
      </c>
      <c r="AL414" s="81" t="s">
        <v>85</v>
      </c>
      <c r="AM414" s="3">
        <v>16.100000000000001</v>
      </c>
      <c r="AN414" s="3">
        <v>210</v>
      </c>
      <c r="AO414" s="36">
        <v>0</v>
      </c>
      <c r="AP414" s="36">
        <v>0</v>
      </c>
      <c r="AQ414" s="36">
        <v>14</v>
      </c>
      <c r="AR414" s="36">
        <v>34</v>
      </c>
      <c r="AS414" s="36">
        <v>245</v>
      </c>
      <c r="AT414" s="101">
        <v>237</v>
      </c>
      <c r="AU414" s="406">
        <v>123.1</v>
      </c>
      <c r="AV414" s="407">
        <v>92</v>
      </c>
      <c r="AW414" s="407">
        <v>92</v>
      </c>
      <c r="AX414" s="54">
        <v>45</v>
      </c>
      <c r="AY414" s="3" t="s">
        <v>85</v>
      </c>
      <c r="AZ414" s="98" t="str">
        <f>_xlfn.IFNA(VLOOKUP(AY414,ACCESSORIES!F:J,5,FALSE),"N/A")</f>
        <v>N/A</v>
      </c>
      <c r="BA414" s="3" t="s">
        <v>85</v>
      </c>
      <c r="BB414" s="98" t="str">
        <f>_xlfn.IFNA(VLOOKUP(BA414,ACCESSORIES!F:J,5,FALSE),"N/A")</f>
        <v>N/A</v>
      </c>
      <c r="BC414" s="77">
        <v>45.97</v>
      </c>
      <c r="BD414" s="56">
        <v>23.228346456692901</v>
      </c>
      <c r="BE414" s="56">
        <v>23.228346456692901</v>
      </c>
      <c r="BF414" s="56">
        <v>11.771653543307099</v>
      </c>
      <c r="BG414" s="378">
        <f t="shared" si="46"/>
        <v>0.10408189999999996</v>
      </c>
      <c r="BH414" s="14">
        <v>24</v>
      </c>
      <c r="BI414" s="114" t="s">
        <v>3532</v>
      </c>
      <c r="BJ414" s="50" t="s">
        <v>4050</v>
      </c>
      <c r="BK414" s="29" t="s">
        <v>4066</v>
      </c>
      <c r="BL414" s="29" t="s">
        <v>5530</v>
      </c>
      <c r="BM414" s="29" t="s">
        <v>5531</v>
      </c>
      <c r="BN414" s="29" t="s">
        <v>5524</v>
      </c>
      <c r="BO414" s="81" t="s">
        <v>4275</v>
      </c>
      <c r="BP414" s="81" t="s">
        <v>4068</v>
      </c>
      <c r="BQ414" s="81"/>
      <c r="BR414" s="81"/>
      <c r="BS414" s="81"/>
      <c r="BT414" s="81"/>
      <c r="BU414" s="313" t="s">
        <v>7392</v>
      </c>
      <c r="BV414" s="387" t="s">
        <v>8085</v>
      </c>
      <c r="BW414" s="313" t="s">
        <v>7393</v>
      </c>
      <c r="BX414" s="387" t="s">
        <v>8086</v>
      </c>
      <c r="BY414" s="93" t="str">
        <f t="shared" si="47"/>
        <v>MR316, 20x9, +18mm Offset, 8x180, 130.81mm Centerbore, Gloss Black</v>
      </c>
      <c r="BZ414" s="81" t="s">
        <v>3878</v>
      </c>
      <c r="CA414" s="81" t="s">
        <v>3879</v>
      </c>
      <c r="CB414" s="81" t="str">
        <f t="shared" si="48"/>
        <v>STREET (3XX)</v>
      </c>
    </row>
    <row r="415" spans="1:80" s="38" customFormat="1" ht="15" customHeight="1">
      <c r="A415" s="22">
        <f t="shared" si="42"/>
        <v>413</v>
      </c>
      <c r="B415" s="99" t="s">
        <v>84</v>
      </c>
      <c r="C415" s="99" t="s">
        <v>1072</v>
      </c>
      <c r="D415" s="99" t="s">
        <v>4026</v>
      </c>
      <c r="E415" s="91" t="str">
        <f>CONCATENATE(LEFT(D415,5),VLOOKUP(CONCATENATE(N415,"x",O415),'PART NUMBER GUIDE'!$B$9:$C$49,2,FALSE),VLOOKUP(CONCATENATE(P415, V415), 'PART NUMBER GUIDE'!$Q$6:$R$91, 2, FALSE),VLOOKUP(Y415,'PART NUMBER GUIDE'!$J$8:$K$43,2, FALSE),IF(U415="N/A",IF(ABS(S415)&lt;10,"0"&amp;ABS(S415),ABS(S415)),CONCATENATE(LEFT(U415,1),RIGHT(U415,1))), F415, G415)</f>
        <v>MR31629088818</v>
      </c>
      <c r="F415" s="90"/>
      <c r="G415" s="90"/>
      <c r="H415" s="79" t="s">
        <v>6315</v>
      </c>
      <c r="I415" s="329">
        <v>44883</v>
      </c>
      <c r="J415" s="85" t="s">
        <v>1265</v>
      </c>
      <c r="K415" s="342">
        <v>399</v>
      </c>
      <c r="L415" s="92">
        <f t="shared" si="43"/>
        <v>399</v>
      </c>
      <c r="M415" s="344"/>
      <c r="N415" s="29">
        <v>20</v>
      </c>
      <c r="O415" s="8">
        <v>9</v>
      </c>
      <c r="P415" s="99" t="str">
        <f t="shared" si="44"/>
        <v>8x180</v>
      </c>
      <c r="Q415" s="3">
        <v>8</v>
      </c>
      <c r="R415" s="29">
        <v>180</v>
      </c>
      <c r="S415" s="29">
        <v>18</v>
      </c>
      <c r="T415" s="16">
        <v>5.7</v>
      </c>
      <c r="U415" s="100" t="s">
        <v>85</v>
      </c>
      <c r="V415" s="16">
        <v>130.81</v>
      </c>
      <c r="W415" s="43">
        <v>41.47</v>
      </c>
      <c r="X415" s="51">
        <v>3640</v>
      </c>
      <c r="Y415" s="11" t="s">
        <v>2646</v>
      </c>
      <c r="Z415" s="11" t="s">
        <v>2992</v>
      </c>
      <c r="AA415" s="51" t="str">
        <f t="shared" si="45"/>
        <v>20x9, 8x180, 18 OS</v>
      </c>
      <c r="AB415" s="81" t="s">
        <v>1638</v>
      </c>
      <c r="AC415" s="89">
        <f>_xlfn.IFNA(VLOOKUP(AB415,ACCESSORIES!F:J,5,FALSE),"N/A")</f>
        <v>33</v>
      </c>
      <c r="AD415" s="87" t="s">
        <v>85</v>
      </c>
      <c r="AE415" s="80" t="s">
        <v>85</v>
      </c>
      <c r="AF415" s="80" t="s">
        <v>3005</v>
      </c>
      <c r="AG415" s="80" t="s">
        <v>85</v>
      </c>
      <c r="AH415" s="9" t="str">
        <f>_xlfn.IFNA(VLOOKUP(AG415,ACCESSORIES!F:J,5,FALSE),"N/A")</f>
        <v>N/A</v>
      </c>
      <c r="AI415" s="81" t="s">
        <v>266</v>
      </c>
      <c r="AJ415" s="81" t="s">
        <v>85</v>
      </c>
      <c r="AK415" s="40" t="str">
        <f>_xlfn.IFNA(VLOOKUP(AJ415,ACCESSORIES!F:J,5,FALSE),"N/A")</f>
        <v>N/A</v>
      </c>
      <c r="AL415" s="81" t="s">
        <v>85</v>
      </c>
      <c r="AM415" s="3">
        <v>16.100000000000001</v>
      </c>
      <c r="AN415" s="3">
        <v>210</v>
      </c>
      <c r="AO415" s="36">
        <v>0</v>
      </c>
      <c r="AP415" s="36">
        <v>0</v>
      </c>
      <c r="AQ415" s="36">
        <v>14</v>
      </c>
      <c r="AR415" s="36">
        <v>34</v>
      </c>
      <c r="AS415" s="36">
        <v>245</v>
      </c>
      <c r="AT415" s="101">
        <v>237</v>
      </c>
      <c r="AU415" s="406">
        <v>123.1</v>
      </c>
      <c r="AV415" s="407">
        <v>92</v>
      </c>
      <c r="AW415" s="407">
        <v>92</v>
      </c>
      <c r="AX415" s="54">
        <v>45</v>
      </c>
      <c r="AY415" s="3" t="s">
        <v>85</v>
      </c>
      <c r="AZ415" s="98" t="str">
        <f>_xlfn.IFNA(VLOOKUP(AY415,ACCESSORIES!F:J,5,FALSE),"N/A")</f>
        <v>N/A</v>
      </c>
      <c r="BA415" s="3" t="s">
        <v>85</v>
      </c>
      <c r="BB415" s="98" t="str">
        <f>_xlfn.IFNA(VLOOKUP(BA415,ACCESSORIES!F:J,5,FALSE),"N/A")</f>
        <v>N/A</v>
      </c>
      <c r="BC415" s="77">
        <v>45.97</v>
      </c>
      <c r="BD415" s="56">
        <v>23.228346456692901</v>
      </c>
      <c r="BE415" s="56">
        <v>23.228346456692901</v>
      </c>
      <c r="BF415" s="56">
        <v>11.771653543307099</v>
      </c>
      <c r="BG415" s="378">
        <f t="shared" si="46"/>
        <v>0.10408189999999996</v>
      </c>
      <c r="BH415" s="14">
        <v>24</v>
      </c>
      <c r="BI415" s="114" t="s">
        <v>3532</v>
      </c>
      <c r="BJ415" s="50" t="s">
        <v>4050</v>
      </c>
      <c r="BK415" s="29" t="s">
        <v>4066</v>
      </c>
      <c r="BL415" s="29" t="s">
        <v>5530</v>
      </c>
      <c r="BM415" s="29" t="s">
        <v>5531</v>
      </c>
      <c r="BN415" s="29" t="s">
        <v>5524</v>
      </c>
      <c r="BO415" s="81" t="s">
        <v>4275</v>
      </c>
      <c r="BP415" s="81" t="s">
        <v>4068</v>
      </c>
      <c r="BQ415" s="81"/>
      <c r="BR415" s="81"/>
      <c r="BS415" s="81"/>
      <c r="BT415" s="81"/>
      <c r="BU415" s="313" t="s">
        <v>7390</v>
      </c>
      <c r="BV415" s="387" t="s">
        <v>8471</v>
      </c>
      <c r="BW415" s="313" t="s">
        <v>7391</v>
      </c>
      <c r="BX415" s="387" t="s">
        <v>8472</v>
      </c>
      <c r="BY415" s="93" t="str">
        <f t="shared" si="47"/>
        <v>MR316, 20x9, +18mm Offset, 8x180, 130.81mm Centerbore, Gloss Titanium</v>
      </c>
      <c r="BZ415" s="81" t="s">
        <v>3878</v>
      </c>
      <c r="CA415" s="81" t="s">
        <v>3879</v>
      </c>
      <c r="CB415" s="81" t="str">
        <f t="shared" si="48"/>
        <v>STREET (3XX)</v>
      </c>
    </row>
    <row r="416" spans="1:80" s="38" customFormat="1" ht="15" customHeight="1">
      <c r="A416" s="22">
        <f t="shared" si="42"/>
        <v>414</v>
      </c>
      <c r="B416" s="99" t="s">
        <v>84</v>
      </c>
      <c r="C416" s="99" t="s">
        <v>1072</v>
      </c>
      <c r="D416" s="99" t="s">
        <v>4026</v>
      </c>
      <c r="E416" s="91" t="str">
        <f>CONCATENATE(LEFT(D416,5),VLOOKUP(CONCATENATE(N416,"x",O416),'PART NUMBER GUIDE'!$B$9:$C$49,2,FALSE),VLOOKUP(CONCATENATE(P416, V416), 'PART NUMBER GUIDE'!$Q$6:$R$91, 2, FALSE),VLOOKUP(Y416,'PART NUMBER GUIDE'!$J$8:$K$43,2, FALSE),IF(U416="N/A",IF(ABS(S416)&lt;10,"0"&amp;ABS(S416),ABS(S416)),CONCATENATE(LEFT(U416,1),RIGHT(U416,1))), F416, G416)</f>
        <v>MR316290801318</v>
      </c>
      <c r="F416" s="90"/>
      <c r="G416" s="90"/>
      <c r="H416" s="79" t="s">
        <v>6316</v>
      </c>
      <c r="I416" s="329">
        <v>44883</v>
      </c>
      <c r="J416" s="85" t="s">
        <v>1265</v>
      </c>
      <c r="K416" s="342">
        <v>399</v>
      </c>
      <c r="L416" s="92">
        <f t="shared" si="43"/>
        <v>399</v>
      </c>
      <c r="M416" s="344"/>
      <c r="N416" s="29">
        <v>20</v>
      </c>
      <c r="O416" s="8">
        <v>9</v>
      </c>
      <c r="P416" s="99" t="str">
        <f t="shared" si="44"/>
        <v>8x6.5</v>
      </c>
      <c r="Q416" s="3">
        <v>8</v>
      </c>
      <c r="R416" s="29">
        <v>6.5</v>
      </c>
      <c r="S416" s="29">
        <v>18</v>
      </c>
      <c r="T416" s="16">
        <v>5.7</v>
      </c>
      <c r="U416" s="100" t="s">
        <v>85</v>
      </c>
      <c r="V416" s="16">
        <v>130.81</v>
      </c>
      <c r="W416" s="43">
        <v>40.81</v>
      </c>
      <c r="X416" s="51">
        <v>3640</v>
      </c>
      <c r="Y416" s="78" t="s">
        <v>4304</v>
      </c>
      <c r="Z416" s="78" t="s">
        <v>2987</v>
      </c>
      <c r="AA416" s="51" t="str">
        <f t="shared" si="45"/>
        <v>20x9, 8x6.5, 18 OS</v>
      </c>
      <c r="AB416" s="81" t="s">
        <v>1638</v>
      </c>
      <c r="AC416" s="89">
        <f>_xlfn.IFNA(VLOOKUP(AB416,ACCESSORIES!F:J,5,FALSE),"N/A")</f>
        <v>33</v>
      </c>
      <c r="AD416" s="87" t="s">
        <v>85</v>
      </c>
      <c r="AE416" s="80" t="s">
        <v>85</v>
      </c>
      <c r="AF416" s="80" t="s">
        <v>3005</v>
      </c>
      <c r="AG416" s="80" t="s">
        <v>85</v>
      </c>
      <c r="AH416" s="9" t="str">
        <f>_xlfn.IFNA(VLOOKUP(AG416,ACCESSORIES!F:J,5,FALSE),"N/A")</f>
        <v>N/A</v>
      </c>
      <c r="AI416" s="81" t="s">
        <v>266</v>
      </c>
      <c r="AJ416" s="81" t="s">
        <v>85</v>
      </c>
      <c r="AK416" s="40" t="str">
        <f>_xlfn.IFNA(VLOOKUP(AJ416,ACCESSORIES!F:J,5,FALSE),"N/A")</f>
        <v>N/A</v>
      </c>
      <c r="AL416" s="81" t="s">
        <v>85</v>
      </c>
      <c r="AM416" s="3">
        <v>16.100000000000001</v>
      </c>
      <c r="AN416" s="3">
        <v>200</v>
      </c>
      <c r="AO416" s="36">
        <v>0</v>
      </c>
      <c r="AP416" s="36">
        <v>0</v>
      </c>
      <c r="AQ416" s="36">
        <v>19</v>
      </c>
      <c r="AR416" s="36">
        <v>34</v>
      </c>
      <c r="AS416" s="36">
        <v>245</v>
      </c>
      <c r="AT416" s="101">
        <v>237</v>
      </c>
      <c r="AU416" s="406">
        <v>123.1</v>
      </c>
      <c r="AV416" s="407">
        <v>92</v>
      </c>
      <c r="AW416" s="407">
        <v>92</v>
      </c>
      <c r="AX416" s="54">
        <v>45</v>
      </c>
      <c r="AY416" s="3" t="s">
        <v>85</v>
      </c>
      <c r="AZ416" s="98" t="str">
        <f>_xlfn.IFNA(VLOOKUP(AY416,ACCESSORIES!F:J,5,FALSE),"N/A")</f>
        <v>N/A</v>
      </c>
      <c r="BA416" s="3" t="s">
        <v>85</v>
      </c>
      <c r="BB416" s="98" t="str">
        <f>_xlfn.IFNA(VLOOKUP(BA416,ACCESSORIES!F:J,5,FALSE),"N/A")</f>
        <v>N/A</v>
      </c>
      <c r="BC416" s="77">
        <v>45.31</v>
      </c>
      <c r="BD416" s="56">
        <v>23.228346456692901</v>
      </c>
      <c r="BE416" s="56">
        <v>23.228346456692901</v>
      </c>
      <c r="BF416" s="56">
        <v>11.771653543307099</v>
      </c>
      <c r="BG416" s="378">
        <f t="shared" si="46"/>
        <v>0.10408189999999996</v>
      </c>
      <c r="BH416" s="14">
        <v>24</v>
      </c>
      <c r="BI416" s="114" t="s">
        <v>3532</v>
      </c>
      <c r="BJ416" s="50" t="s">
        <v>4050</v>
      </c>
      <c r="BK416" s="29" t="s">
        <v>4066</v>
      </c>
      <c r="BL416" s="29" t="s">
        <v>5530</v>
      </c>
      <c r="BM416" s="29" t="s">
        <v>5531</v>
      </c>
      <c r="BN416" s="29" t="s">
        <v>5524</v>
      </c>
      <c r="BO416" s="81" t="s">
        <v>4275</v>
      </c>
      <c r="BP416" s="81" t="s">
        <v>4068</v>
      </c>
      <c r="BQ416" s="81"/>
      <c r="BR416" s="81"/>
      <c r="BS416" s="81"/>
      <c r="BT416" s="81"/>
      <c r="BU416" s="313" t="s">
        <v>7392</v>
      </c>
      <c r="BV416" s="387" t="s">
        <v>8085</v>
      </c>
      <c r="BW416" s="313" t="s">
        <v>7393</v>
      </c>
      <c r="BX416" s="387" t="s">
        <v>8086</v>
      </c>
      <c r="BY416" s="93" t="str">
        <f t="shared" si="47"/>
        <v>MR316, 20x9, +18mm Offset, 8x6.5, 130.81mm Centerbore, Gloss Black</v>
      </c>
      <c r="BZ416" s="81" t="s">
        <v>3878</v>
      </c>
      <c r="CA416" s="81" t="s">
        <v>3879</v>
      </c>
      <c r="CB416" s="81" t="str">
        <f t="shared" si="48"/>
        <v>STREET (3XX)</v>
      </c>
    </row>
    <row r="417" spans="1:80" s="38" customFormat="1" ht="15" customHeight="1">
      <c r="A417" s="22">
        <f t="shared" si="42"/>
        <v>415</v>
      </c>
      <c r="B417" s="99" t="s">
        <v>84</v>
      </c>
      <c r="C417" s="99" t="s">
        <v>1072</v>
      </c>
      <c r="D417" s="99" t="s">
        <v>4026</v>
      </c>
      <c r="E417" s="91" t="str">
        <f>CONCATENATE(LEFT(D417,5),VLOOKUP(CONCATENATE(N417,"x",O417),'PART NUMBER GUIDE'!$B$9:$C$49,2,FALSE),VLOOKUP(CONCATENATE(P417, V417), 'PART NUMBER GUIDE'!$Q$6:$R$91, 2, FALSE),VLOOKUP(Y417,'PART NUMBER GUIDE'!$J$8:$K$43,2, FALSE),IF(U417="N/A",IF(ABS(S417)&lt;10,"0"&amp;ABS(S417),ABS(S417)),CONCATENATE(LEFT(U417,1),RIGHT(U417,1))), F417, G417)</f>
        <v>MR31629080818</v>
      </c>
      <c r="F417" s="90"/>
      <c r="G417" s="90"/>
      <c r="H417" s="79" t="s">
        <v>6317</v>
      </c>
      <c r="I417" s="329">
        <v>44883</v>
      </c>
      <c r="J417" s="85" t="s">
        <v>1265</v>
      </c>
      <c r="K417" s="342">
        <v>399</v>
      </c>
      <c r="L417" s="92">
        <f t="shared" si="43"/>
        <v>399</v>
      </c>
      <c r="M417" s="344"/>
      <c r="N417" s="29">
        <v>20</v>
      </c>
      <c r="O417" s="8">
        <v>9</v>
      </c>
      <c r="P417" s="99" t="str">
        <f t="shared" si="44"/>
        <v>8x6.5</v>
      </c>
      <c r="Q417" s="3">
        <v>8</v>
      </c>
      <c r="R417" s="29">
        <v>6.5</v>
      </c>
      <c r="S417" s="29">
        <v>18</v>
      </c>
      <c r="T417" s="16">
        <v>5.7</v>
      </c>
      <c r="U417" s="100" t="s">
        <v>85</v>
      </c>
      <c r="V417" s="16">
        <v>130.81</v>
      </c>
      <c r="W417" s="43">
        <v>40.81</v>
      </c>
      <c r="X417" s="51">
        <v>3640</v>
      </c>
      <c r="Y417" s="11" t="s">
        <v>2646</v>
      </c>
      <c r="Z417" s="11" t="s">
        <v>2992</v>
      </c>
      <c r="AA417" s="51" t="str">
        <f t="shared" si="45"/>
        <v>20x9, 8x6.5, 18 OS</v>
      </c>
      <c r="AB417" s="81" t="s">
        <v>1638</v>
      </c>
      <c r="AC417" s="89">
        <f>_xlfn.IFNA(VLOOKUP(AB417,ACCESSORIES!F:J,5,FALSE),"N/A")</f>
        <v>33</v>
      </c>
      <c r="AD417" s="87" t="s">
        <v>85</v>
      </c>
      <c r="AE417" s="80" t="s">
        <v>85</v>
      </c>
      <c r="AF417" s="80" t="s">
        <v>3005</v>
      </c>
      <c r="AG417" s="80" t="s">
        <v>85</v>
      </c>
      <c r="AH417" s="9" t="str">
        <f>_xlfn.IFNA(VLOOKUP(AG417,ACCESSORIES!F:J,5,FALSE),"N/A")</f>
        <v>N/A</v>
      </c>
      <c r="AI417" s="81" t="s">
        <v>266</v>
      </c>
      <c r="AJ417" s="81" t="s">
        <v>85</v>
      </c>
      <c r="AK417" s="40" t="str">
        <f>_xlfn.IFNA(VLOOKUP(AJ417,ACCESSORIES!F:J,5,FALSE),"N/A")</f>
        <v>N/A</v>
      </c>
      <c r="AL417" s="81" t="s">
        <v>85</v>
      </c>
      <c r="AM417" s="3">
        <v>16.100000000000001</v>
      </c>
      <c r="AN417" s="3">
        <v>200</v>
      </c>
      <c r="AO417" s="36">
        <v>0</v>
      </c>
      <c r="AP417" s="36">
        <v>0</v>
      </c>
      <c r="AQ417" s="36">
        <v>19</v>
      </c>
      <c r="AR417" s="36">
        <v>34</v>
      </c>
      <c r="AS417" s="36">
        <v>245</v>
      </c>
      <c r="AT417" s="101">
        <v>237</v>
      </c>
      <c r="AU417" s="406">
        <v>123.1</v>
      </c>
      <c r="AV417" s="407">
        <v>92</v>
      </c>
      <c r="AW417" s="407">
        <v>92</v>
      </c>
      <c r="AX417" s="54">
        <v>45</v>
      </c>
      <c r="AY417" s="3" t="s">
        <v>85</v>
      </c>
      <c r="AZ417" s="98" t="str">
        <f>_xlfn.IFNA(VLOOKUP(AY417,ACCESSORIES!F:J,5,FALSE),"N/A")</f>
        <v>N/A</v>
      </c>
      <c r="BA417" s="3" t="s">
        <v>85</v>
      </c>
      <c r="BB417" s="98" t="str">
        <f>_xlfn.IFNA(VLOOKUP(BA417,ACCESSORIES!F:J,5,FALSE),"N/A")</f>
        <v>N/A</v>
      </c>
      <c r="BC417" s="77">
        <v>45.31</v>
      </c>
      <c r="BD417" s="56">
        <v>23.228346456692901</v>
      </c>
      <c r="BE417" s="56">
        <v>23.228346456692901</v>
      </c>
      <c r="BF417" s="56">
        <v>11.771653543307099</v>
      </c>
      <c r="BG417" s="378">
        <f t="shared" si="46"/>
        <v>0.10408189999999996</v>
      </c>
      <c r="BH417" s="14">
        <v>24</v>
      </c>
      <c r="BI417" s="114" t="s">
        <v>3532</v>
      </c>
      <c r="BJ417" s="50" t="s">
        <v>4050</v>
      </c>
      <c r="BK417" s="29" t="s">
        <v>4066</v>
      </c>
      <c r="BL417" s="29" t="s">
        <v>5530</v>
      </c>
      <c r="BM417" s="29" t="s">
        <v>5531</v>
      </c>
      <c r="BN417" s="29" t="s">
        <v>5524</v>
      </c>
      <c r="BO417" s="81" t="s">
        <v>4275</v>
      </c>
      <c r="BP417" s="81" t="s">
        <v>4068</v>
      </c>
      <c r="BQ417" s="81"/>
      <c r="BR417" s="81"/>
      <c r="BS417" s="81"/>
      <c r="BT417" s="81"/>
      <c r="BU417" s="313" t="s">
        <v>7390</v>
      </c>
      <c r="BV417" s="387" t="s">
        <v>8471</v>
      </c>
      <c r="BW417" s="313" t="s">
        <v>7391</v>
      </c>
      <c r="BX417" s="387" t="s">
        <v>8472</v>
      </c>
      <c r="BY417" s="93" t="str">
        <f t="shared" si="47"/>
        <v>MR316, 20x9, +18mm Offset, 8x6.5, 130.81mm Centerbore, Gloss Titanium</v>
      </c>
      <c r="BZ417" s="81" t="s">
        <v>3878</v>
      </c>
      <c r="CA417" s="81" t="s">
        <v>3879</v>
      </c>
      <c r="CB417" s="81" t="str">
        <f t="shared" si="48"/>
        <v>STREET (3XX)</v>
      </c>
    </row>
    <row r="418" spans="1:80" s="38" customFormat="1" ht="15" customHeight="1">
      <c r="A418" s="22">
        <f t="shared" si="42"/>
        <v>416</v>
      </c>
      <c r="B418" s="99" t="s">
        <v>84</v>
      </c>
      <c r="C418" s="99" t="s">
        <v>1072</v>
      </c>
      <c r="D418" s="99" t="s">
        <v>4026</v>
      </c>
      <c r="E418" s="91" t="str">
        <f>CONCATENATE(LEFT(D418,5),VLOOKUP(CONCATENATE(N418,"x",O418),'PART NUMBER GUIDE'!$B$9:$C$49,2,FALSE),VLOOKUP(CONCATENATE(P418, V418), 'PART NUMBER GUIDE'!$Q$6:$R$91, 2, FALSE),VLOOKUP(Y418,'PART NUMBER GUIDE'!$J$8:$K$43,2, FALSE),IF(U418="N/A",IF(ABS(S418)&lt;10,"0"&amp;ABS(S418),ABS(S418)),CONCATENATE(LEFT(U418,1),RIGHT(U418,1))), F418, G418)</f>
        <v>MR316210501318N</v>
      </c>
      <c r="F418" s="90" t="s">
        <v>2224</v>
      </c>
      <c r="G418" s="90"/>
      <c r="H418" s="79" t="s">
        <v>5685</v>
      </c>
      <c r="I418" s="329">
        <v>44517</v>
      </c>
      <c r="J418" s="85" t="s">
        <v>1265</v>
      </c>
      <c r="K418" s="342">
        <v>359</v>
      </c>
      <c r="L418" s="92">
        <f t="shared" si="43"/>
        <v>359</v>
      </c>
      <c r="M418" s="344"/>
      <c r="N418" s="29">
        <v>20</v>
      </c>
      <c r="O418" s="24">
        <v>10</v>
      </c>
      <c r="P418" s="99" t="str">
        <f t="shared" si="44"/>
        <v>5x5</v>
      </c>
      <c r="Q418" s="3">
        <v>5</v>
      </c>
      <c r="R418" s="3">
        <v>5</v>
      </c>
      <c r="S418" s="29">
        <v>-18</v>
      </c>
      <c r="T418" s="16">
        <v>4.75</v>
      </c>
      <c r="U418" s="100" t="s">
        <v>85</v>
      </c>
      <c r="V418" s="16">
        <v>71.5</v>
      </c>
      <c r="W418" s="43">
        <v>35.861861315406756</v>
      </c>
      <c r="X418" s="51">
        <v>2650</v>
      </c>
      <c r="Y418" s="78" t="s">
        <v>4304</v>
      </c>
      <c r="Z418" s="78" t="s">
        <v>2987</v>
      </c>
      <c r="AA418" s="51" t="str">
        <f t="shared" si="45"/>
        <v>20x10, 5x5, -18 OS</v>
      </c>
      <c r="AB418" s="81" t="s">
        <v>1641</v>
      </c>
      <c r="AC418" s="89">
        <f>_xlfn.IFNA(VLOOKUP(AB418,ACCESSORIES!F:J,5,FALSE),"N/A")</f>
        <v>22</v>
      </c>
      <c r="AD418" s="87" t="s">
        <v>85</v>
      </c>
      <c r="AE418" s="80" t="s">
        <v>85</v>
      </c>
      <c r="AF418" s="80" t="s">
        <v>85</v>
      </c>
      <c r="AG418" s="80" t="s">
        <v>85</v>
      </c>
      <c r="AH418" s="9" t="str">
        <f>_xlfn.IFNA(VLOOKUP(AG418,ACCESSORIES!F:J,5,FALSE),"N/A")</f>
        <v>N/A</v>
      </c>
      <c r="AI418" s="81" t="s">
        <v>265</v>
      </c>
      <c r="AJ418" s="81" t="s">
        <v>85</v>
      </c>
      <c r="AK418" s="40" t="str">
        <f>_xlfn.IFNA(VLOOKUP(AJ418,ACCESSORIES!F:J,5,FALSE),"N/A")</f>
        <v>N/A</v>
      </c>
      <c r="AL418" s="81" t="s">
        <v>85</v>
      </c>
      <c r="AM418" s="3">
        <v>16.100000000000001</v>
      </c>
      <c r="AN418" s="3">
        <v>175</v>
      </c>
      <c r="AO418" s="36">
        <v>3</v>
      </c>
      <c r="AP418" s="36">
        <v>16.600000000000001</v>
      </c>
      <c r="AQ418" s="36">
        <v>37.9</v>
      </c>
      <c r="AR418" s="36">
        <v>47.8</v>
      </c>
      <c r="AS418" s="36">
        <v>245.7</v>
      </c>
      <c r="AT418" s="101">
        <v>241.3</v>
      </c>
      <c r="AU418" s="409">
        <v>71.5</v>
      </c>
      <c r="AV418" s="407">
        <v>45.76</v>
      </c>
      <c r="AW418" s="407">
        <v>45.76</v>
      </c>
      <c r="AX418" s="54">
        <v>77</v>
      </c>
      <c r="AY418" s="3" t="s">
        <v>85</v>
      </c>
      <c r="AZ418" s="98" t="str">
        <f>_xlfn.IFNA(VLOOKUP(AY418,ACCESSORIES!F:J,5,FALSE),"N/A")</f>
        <v>N/A</v>
      </c>
      <c r="BA418" s="3" t="s">
        <v>85</v>
      </c>
      <c r="BB418" s="98" t="str">
        <f>_xlfn.IFNA(VLOOKUP(BA418,ACCESSORIES!F:J,5,FALSE),"N/A")</f>
        <v>N/A</v>
      </c>
      <c r="BC418" s="77">
        <v>37.978299032381571</v>
      </c>
      <c r="BD418" s="56">
        <v>23.228346456692901</v>
      </c>
      <c r="BE418" s="56">
        <v>23.228346456692901</v>
      </c>
      <c r="BF418" s="56">
        <v>12.9133858267717</v>
      </c>
      <c r="BG418" s="378">
        <f t="shared" si="46"/>
        <v>0.11417680000000027</v>
      </c>
      <c r="BH418" s="80">
        <v>20</v>
      </c>
      <c r="BI418" s="114" t="s">
        <v>3532</v>
      </c>
      <c r="BJ418" s="50" t="s">
        <v>4050</v>
      </c>
      <c r="BK418" s="29" t="s">
        <v>4066</v>
      </c>
      <c r="BL418" s="29" t="s">
        <v>5530</v>
      </c>
      <c r="BM418" s="29" t="s">
        <v>5531</v>
      </c>
      <c r="BN418" s="29" t="s">
        <v>5524</v>
      </c>
      <c r="BO418" s="81" t="s">
        <v>4275</v>
      </c>
      <c r="BP418" s="81" t="s">
        <v>4068</v>
      </c>
      <c r="BQ418" s="81"/>
      <c r="BR418" s="81"/>
      <c r="BS418" s="81"/>
      <c r="BT418" s="81"/>
      <c r="BU418" s="313" t="s">
        <v>7392</v>
      </c>
      <c r="BV418" s="387" t="s">
        <v>8085</v>
      </c>
      <c r="BW418" s="313" t="s">
        <v>7393</v>
      </c>
      <c r="BX418" s="387" t="s">
        <v>8086</v>
      </c>
      <c r="BY418" s="93" t="str">
        <f t="shared" si="47"/>
        <v>MR316, 20x10, -18mm Offset, 5x5, 71.5mm Centerbore, Gloss Black</v>
      </c>
      <c r="BZ418" s="81" t="s">
        <v>3878</v>
      </c>
      <c r="CA418" s="81" t="s">
        <v>3879</v>
      </c>
      <c r="CB418" s="81" t="str">
        <f t="shared" si="48"/>
        <v>STREET (3XX)</v>
      </c>
    </row>
    <row r="419" spans="1:80" s="38" customFormat="1" ht="15" customHeight="1">
      <c r="A419" s="22">
        <f t="shared" si="42"/>
        <v>417</v>
      </c>
      <c r="B419" s="99" t="s">
        <v>84</v>
      </c>
      <c r="C419" s="99" t="s">
        <v>1072</v>
      </c>
      <c r="D419" s="99" t="s">
        <v>4026</v>
      </c>
      <c r="E419" s="91" t="str">
        <f>CONCATENATE(LEFT(D419,5),VLOOKUP(CONCATENATE(N419,"x",O419),'PART NUMBER GUIDE'!$B$9:$C$49,2,FALSE),VLOOKUP(CONCATENATE(P419, V419), 'PART NUMBER GUIDE'!$Q$6:$R$91, 2, FALSE),VLOOKUP(Y419,'PART NUMBER GUIDE'!$J$8:$K$43,2, FALSE),IF(U419="N/A",IF(ABS(S419)&lt;10,"0"&amp;ABS(S419),ABS(S419)),CONCATENATE(LEFT(U419,1),RIGHT(U419,1))), F419, G419)</f>
        <v>MR31621050818N</v>
      </c>
      <c r="F419" s="90" t="s">
        <v>2224</v>
      </c>
      <c r="G419" s="90"/>
      <c r="H419" s="79" t="s">
        <v>5686</v>
      </c>
      <c r="I419" s="329">
        <v>44517</v>
      </c>
      <c r="J419" s="85" t="s">
        <v>3872</v>
      </c>
      <c r="K419" s="342">
        <v>359</v>
      </c>
      <c r="L419" s="92" t="str">
        <f t="shared" si="43"/>
        <v/>
      </c>
      <c r="M419" s="344"/>
      <c r="N419" s="29">
        <v>20</v>
      </c>
      <c r="O419" s="24">
        <v>10</v>
      </c>
      <c r="P419" s="99" t="str">
        <f t="shared" si="44"/>
        <v>5x5</v>
      </c>
      <c r="Q419" s="3">
        <v>5</v>
      </c>
      <c r="R419" s="3">
        <v>5</v>
      </c>
      <c r="S419" s="29">
        <v>-18</v>
      </c>
      <c r="T419" s="16">
        <v>4.75</v>
      </c>
      <c r="U419" s="100" t="s">
        <v>85</v>
      </c>
      <c r="V419" s="16">
        <v>71.5</v>
      </c>
      <c r="W419" s="43">
        <v>35.83</v>
      </c>
      <c r="X419" s="51">
        <v>2650</v>
      </c>
      <c r="Y419" s="11" t="s">
        <v>2646</v>
      </c>
      <c r="Z419" s="11" t="s">
        <v>2992</v>
      </c>
      <c r="AA419" s="51" t="str">
        <f t="shared" si="45"/>
        <v>20x10, 5x5, -18 OS</v>
      </c>
      <c r="AB419" s="81" t="s">
        <v>1641</v>
      </c>
      <c r="AC419" s="89">
        <f>_xlfn.IFNA(VLOOKUP(AB419,ACCESSORIES!F:J,5,FALSE),"N/A")</f>
        <v>22</v>
      </c>
      <c r="AD419" s="87" t="s">
        <v>85</v>
      </c>
      <c r="AE419" s="80" t="s">
        <v>85</v>
      </c>
      <c r="AF419" s="80" t="s">
        <v>85</v>
      </c>
      <c r="AG419" s="80" t="s">
        <v>85</v>
      </c>
      <c r="AH419" s="9" t="str">
        <f>_xlfn.IFNA(VLOOKUP(AG419,ACCESSORIES!F:J,5,FALSE),"N/A")</f>
        <v>N/A</v>
      </c>
      <c r="AI419" s="81" t="s">
        <v>265</v>
      </c>
      <c r="AJ419" s="81" t="s">
        <v>85</v>
      </c>
      <c r="AK419" s="40" t="str">
        <f>_xlfn.IFNA(VLOOKUP(AJ419,ACCESSORIES!F:J,5,FALSE),"N/A")</f>
        <v>N/A</v>
      </c>
      <c r="AL419" s="81" t="s">
        <v>85</v>
      </c>
      <c r="AM419" s="3">
        <v>16.100000000000001</v>
      </c>
      <c r="AN419" s="3">
        <v>175</v>
      </c>
      <c r="AO419" s="36">
        <v>3</v>
      </c>
      <c r="AP419" s="36">
        <v>16.600000000000001</v>
      </c>
      <c r="AQ419" s="36">
        <v>37.9</v>
      </c>
      <c r="AR419" s="36">
        <v>47.8</v>
      </c>
      <c r="AS419" s="36">
        <v>245.7</v>
      </c>
      <c r="AT419" s="101">
        <v>241.3</v>
      </c>
      <c r="AU419" s="409">
        <v>71.5</v>
      </c>
      <c r="AV419" s="407">
        <v>45.76</v>
      </c>
      <c r="AW419" s="407">
        <v>45.76</v>
      </c>
      <c r="AX419" s="54">
        <v>77</v>
      </c>
      <c r="AY419" s="3" t="s">
        <v>85</v>
      </c>
      <c r="AZ419" s="98" t="str">
        <f>_xlfn.IFNA(VLOOKUP(AY419,ACCESSORIES!F:J,5,FALSE),"N/A")</f>
        <v>N/A</v>
      </c>
      <c r="BA419" s="3" t="s">
        <v>85</v>
      </c>
      <c r="BB419" s="98" t="str">
        <f>_xlfn.IFNA(VLOOKUP(BA419,ACCESSORIES!F:J,5,FALSE),"N/A")</f>
        <v>N/A</v>
      </c>
      <c r="BC419" s="77">
        <v>37.978299032381571</v>
      </c>
      <c r="BD419" s="56">
        <v>23.228346456692901</v>
      </c>
      <c r="BE419" s="56">
        <v>23.228346456692901</v>
      </c>
      <c r="BF419" s="56">
        <v>12.9133858267717</v>
      </c>
      <c r="BG419" s="378">
        <f t="shared" si="46"/>
        <v>0.11417680000000027</v>
      </c>
      <c r="BH419" s="80">
        <v>20</v>
      </c>
      <c r="BI419" s="114" t="s">
        <v>3532</v>
      </c>
      <c r="BJ419" s="50" t="s">
        <v>4050</v>
      </c>
      <c r="BK419" s="29" t="s">
        <v>4066</v>
      </c>
      <c r="BL419" s="29" t="s">
        <v>5530</v>
      </c>
      <c r="BM419" s="29" t="s">
        <v>5531</v>
      </c>
      <c r="BN419" s="29" t="s">
        <v>5524</v>
      </c>
      <c r="BO419" s="81" t="s">
        <v>4275</v>
      </c>
      <c r="BP419" s="81" t="s">
        <v>4068</v>
      </c>
      <c r="BQ419" s="81"/>
      <c r="BR419" s="81"/>
      <c r="BS419" s="81"/>
      <c r="BT419" s="81"/>
      <c r="BU419" s="313" t="s">
        <v>6620</v>
      </c>
      <c r="BV419" s="387" t="s">
        <v>8367</v>
      </c>
      <c r="BW419" s="313" t="s">
        <v>6621</v>
      </c>
      <c r="BX419" s="387" t="s">
        <v>8368</v>
      </c>
      <c r="BY419" s="93" t="str">
        <f t="shared" si="47"/>
        <v>CLOSEOUT - MR316, 20x10, -18mm Offset, 5x5, 71.5mm Centerbore, Gloss Titanium</v>
      </c>
      <c r="BZ419" s="81" t="s">
        <v>3878</v>
      </c>
      <c r="CA419" s="81" t="s">
        <v>3879</v>
      </c>
      <c r="CB419" s="81" t="str">
        <f t="shared" si="48"/>
        <v>STREET (3XX)</v>
      </c>
    </row>
    <row r="420" spans="1:80" s="38" customFormat="1" ht="15" customHeight="1">
      <c r="A420" s="22">
        <f t="shared" si="42"/>
        <v>418</v>
      </c>
      <c r="B420" s="99" t="s">
        <v>84</v>
      </c>
      <c r="C420" s="99" t="s">
        <v>1072</v>
      </c>
      <c r="D420" s="99" t="s">
        <v>4026</v>
      </c>
      <c r="E420" s="91" t="str">
        <f>CONCATENATE(LEFT(D420,5),VLOOKUP(CONCATENATE(N420,"x",O420),'PART NUMBER GUIDE'!$B$9:$C$49,2,FALSE),VLOOKUP(CONCATENATE(P420, V420), 'PART NUMBER GUIDE'!$Q$6:$R$91, 2, FALSE),VLOOKUP(Y420,'PART NUMBER GUIDE'!$J$8:$K$43,2, FALSE),IF(U420="N/A",IF(ABS(S420)&lt;10,"0"&amp;ABS(S420),ABS(S420)),CONCATENATE(LEFT(U420,1),RIGHT(U420,1))), F420, G420)</f>
        <v>MR316210161318N</v>
      </c>
      <c r="F420" s="90" t="s">
        <v>2224</v>
      </c>
      <c r="G420" s="90"/>
      <c r="H420" s="79" t="s">
        <v>5687</v>
      </c>
      <c r="I420" s="329">
        <v>44517</v>
      </c>
      <c r="J420" s="85" t="s">
        <v>1265</v>
      </c>
      <c r="K420" s="342">
        <v>359</v>
      </c>
      <c r="L420" s="92">
        <f t="shared" si="43"/>
        <v>359</v>
      </c>
      <c r="M420" s="344"/>
      <c r="N420" s="29">
        <v>20</v>
      </c>
      <c r="O420" s="24">
        <v>10</v>
      </c>
      <c r="P420" s="99" t="str">
        <f t="shared" si="44"/>
        <v>6x135</v>
      </c>
      <c r="Q420" s="3">
        <v>6</v>
      </c>
      <c r="R420" s="29">
        <v>135</v>
      </c>
      <c r="S420" s="29">
        <v>-18</v>
      </c>
      <c r="T420" s="16">
        <v>4.75</v>
      </c>
      <c r="U420" s="100" t="s">
        <v>85</v>
      </c>
      <c r="V420" s="16">
        <v>87</v>
      </c>
      <c r="W420" s="43">
        <v>36.58</v>
      </c>
      <c r="X420" s="51">
        <v>2650</v>
      </c>
      <c r="Y420" s="78" t="s">
        <v>4304</v>
      </c>
      <c r="Z420" s="78" t="s">
        <v>2987</v>
      </c>
      <c r="AA420" s="51" t="str">
        <f t="shared" si="45"/>
        <v>20x10, 6x135, -18 OS</v>
      </c>
      <c r="AB420" s="81" t="s">
        <v>1641</v>
      </c>
      <c r="AC420" s="89">
        <f>_xlfn.IFNA(VLOOKUP(AB420,ACCESSORIES!F:J,5,FALSE),"N/A")</f>
        <v>22</v>
      </c>
      <c r="AD420" s="87" t="s">
        <v>85</v>
      </c>
      <c r="AE420" s="80" t="s">
        <v>85</v>
      </c>
      <c r="AF420" s="80" t="s">
        <v>85</v>
      </c>
      <c r="AG420" s="80" t="s">
        <v>85</v>
      </c>
      <c r="AH420" s="9" t="str">
        <f>_xlfn.IFNA(VLOOKUP(AG420,ACCESSORIES!F:J,5,FALSE),"N/A")</f>
        <v>N/A</v>
      </c>
      <c r="AI420" s="81" t="s">
        <v>265</v>
      </c>
      <c r="AJ420" s="81" t="s">
        <v>85</v>
      </c>
      <c r="AK420" s="40" t="str">
        <f>_xlfn.IFNA(VLOOKUP(AJ420,ACCESSORIES!F:J,5,FALSE),"N/A")</f>
        <v>N/A</v>
      </c>
      <c r="AL420" s="81" t="s">
        <v>85</v>
      </c>
      <c r="AM420" s="3">
        <v>16.100000000000001</v>
      </c>
      <c r="AN420" s="3">
        <v>175</v>
      </c>
      <c r="AO420" s="36">
        <v>3</v>
      </c>
      <c r="AP420" s="36">
        <v>16.600000000000001</v>
      </c>
      <c r="AQ420" s="36">
        <v>37.9</v>
      </c>
      <c r="AR420" s="36">
        <v>47.8</v>
      </c>
      <c r="AS420" s="36">
        <v>245.7</v>
      </c>
      <c r="AT420" s="101">
        <v>241.3</v>
      </c>
      <c r="AU420" s="409">
        <v>82.31</v>
      </c>
      <c r="AV420" s="407">
        <v>37.44</v>
      </c>
      <c r="AW420" s="407">
        <v>45.76</v>
      </c>
      <c r="AX420" s="54">
        <v>77</v>
      </c>
      <c r="AY420" s="3" t="s">
        <v>85</v>
      </c>
      <c r="AZ420" s="98" t="str">
        <f>_xlfn.IFNA(VLOOKUP(AY420,ACCESSORIES!F:J,5,FALSE),"N/A")</f>
        <v>N/A</v>
      </c>
      <c r="BA420" s="3" t="s">
        <v>85</v>
      </c>
      <c r="BB420" s="98" t="str">
        <f>_xlfn.IFNA(VLOOKUP(BA420,ACCESSORIES!F:J,5,FALSE),"N/A")</f>
        <v>N/A</v>
      </c>
      <c r="BC420" s="77">
        <v>42.39</v>
      </c>
      <c r="BD420" s="56">
        <v>23.228346456692901</v>
      </c>
      <c r="BE420" s="56">
        <v>23.228346456692901</v>
      </c>
      <c r="BF420" s="56">
        <v>12.9133858267717</v>
      </c>
      <c r="BG420" s="378">
        <f t="shared" si="46"/>
        <v>0.11417680000000027</v>
      </c>
      <c r="BH420" s="80">
        <v>20</v>
      </c>
      <c r="BI420" s="114" t="s">
        <v>3532</v>
      </c>
      <c r="BJ420" s="50" t="s">
        <v>4050</v>
      </c>
      <c r="BK420" s="29" t="s">
        <v>4066</v>
      </c>
      <c r="BL420" s="29" t="s">
        <v>5530</v>
      </c>
      <c r="BM420" s="29" t="s">
        <v>5531</v>
      </c>
      <c r="BN420" s="29" t="s">
        <v>5524</v>
      </c>
      <c r="BO420" s="81" t="s">
        <v>4275</v>
      </c>
      <c r="BP420" s="81" t="s">
        <v>4068</v>
      </c>
      <c r="BQ420" s="81"/>
      <c r="BR420" s="81"/>
      <c r="BS420" s="81"/>
      <c r="BT420" s="81"/>
      <c r="BU420" s="313" t="s">
        <v>6614</v>
      </c>
      <c r="BV420" s="387" t="s">
        <v>8230</v>
      </c>
      <c r="BW420" s="313" t="s">
        <v>6615</v>
      </c>
      <c r="BX420" s="387" t="s">
        <v>8231</v>
      </c>
      <c r="BY420" s="93" t="str">
        <f t="shared" si="47"/>
        <v>MR316, 20x10, -18mm Offset, 6x135, 87mm Centerbore, Gloss Black</v>
      </c>
      <c r="BZ420" s="81" t="s">
        <v>3878</v>
      </c>
      <c r="CA420" s="81" t="s">
        <v>3879</v>
      </c>
      <c r="CB420" s="81" t="str">
        <f t="shared" si="48"/>
        <v>STREET (3XX)</v>
      </c>
    </row>
    <row r="421" spans="1:80" s="38" customFormat="1" ht="15" customHeight="1">
      <c r="A421" s="22">
        <f t="shared" si="42"/>
        <v>419</v>
      </c>
      <c r="B421" s="99" t="s">
        <v>84</v>
      </c>
      <c r="C421" s="99" t="s">
        <v>1072</v>
      </c>
      <c r="D421" s="99" t="s">
        <v>4026</v>
      </c>
      <c r="E421" s="91" t="str">
        <f>CONCATENATE(LEFT(D421,5),VLOOKUP(CONCATENATE(N421,"x",O421),'PART NUMBER GUIDE'!$B$9:$C$49,2,FALSE),VLOOKUP(CONCATENATE(P421, V421), 'PART NUMBER GUIDE'!$Q$6:$R$91, 2, FALSE),VLOOKUP(Y421,'PART NUMBER GUIDE'!$J$8:$K$43,2, FALSE),IF(U421="N/A",IF(ABS(S421)&lt;10,"0"&amp;ABS(S421),ABS(S421)),CONCATENATE(LEFT(U421,1),RIGHT(U421,1))), F421, G421)</f>
        <v>MR316210601318N</v>
      </c>
      <c r="F421" s="90" t="s">
        <v>2224</v>
      </c>
      <c r="G421" s="90"/>
      <c r="H421" s="79" t="s">
        <v>5689</v>
      </c>
      <c r="I421" s="329">
        <v>44517</v>
      </c>
      <c r="J421" s="85" t="s">
        <v>1265</v>
      </c>
      <c r="K421" s="342">
        <v>359</v>
      </c>
      <c r="L421" s="92">
        <f t="shared" si="43"/>
        <v>359</v>
      </c>
      <c r="M421" s="344"/>
      <c r="N421" s="29">
        <v>20</v>
      </c>
      <c r="O421" s="24">
        <v>10</v>
      </c>
      <c r="P421" s="99" t="str">
        <f t="shared" si="44"/>
        <v>6x5.5</v>
      </c>
      <c r="Q421" s="3">
        <v>6</v>
      </c>
      <c r="R421" s="29">
        <v>5.5</v>
      </c>
      <c r="S421" s="29">
        <v>-18</v>
      </c>
      <c r="T421" s="16">
        <v>4.75</v>
      </c>
      <c r="U421" s="100" t="s">
        <v>85</v>
      </c>
      <c r="V421" s="16">
        <v>106.25</v>
      </c>
      <c r="W421" s="43">
        <v>35.656096537367539</v>
      </c>
      <c r="X421" s="51">
        <v>2650</v>
      </c>
      <c r="Y421" s="78" t="s">
        <v>4304</v>
      </c>
      <c r="Z421" s="78" t="s">
        <v>2987</v>
      </c>
      <c r="AA421" s="51" t="str">
        <f t="shared" si="45"/>
        <v>20x10, 6x5.5, -18 OS</v>
      </c>
      <c r="AB421" s="81" t="s">
        <v>1639</v>
      </c>
      <c r="AC421" s="89">
        <f>_xlfn.IFNA(VLOOKUP(AB421,ACCESSORIES!F:J,5,FALSE),"N/A")</f>
        <v>22</v>
      </c>
      <c r="AD421" s="87" t="s">
        <v>85</v>
      </c>
      <c r="AE421" s="80" t="s">
        <v>85</v>
      </c>
      <c r="AF421" s="80" t="s">
        <v>85</v>
      </c>
      <c r="AG421" s="80" t="s">
        <v>85</v>
      </c>
      <c r="AH421" s="9" t="str">
        <f>_xlfn.IFNA(VLOOKUP(AG421,ACCESSORIES!F:J,5,FALSE),"N/A")</f>
        <v>N/A</v>
      </c>
      <c r="AI421" s="81" t="s">
        <v>265</v>
      </c>
      <c r="AJ421" s="81" t="s">
        <v>1709</v>
      </c>
      <c r="AK421" s="40">
        <f>_xlfn.IFNA(VLOOKUP(AJ421,ACCESSORIES!F:J,5,FALSE),"N/A")</f>
        <v>2.75</v>
      </c>
      <c r="AL421" s="3">
        <v>78.3</v>
      </c>
      <c r="AM421" s="3">
        <v>16.100000000000001</v>
      </c>
      <c r="AN421" s="3">
        <v>175</v>
      </c>
      <c r="AO421" s="36">
        <v>3</v>
      </c>
      <c r="AP421" s="36">
        <v>16.600000000000001</v>
      </c>
      <c r="AQ421" s="36">
        <v>37.9</v>
      </c>
      <c r="AR421" s="36">
        <v>47.8</v>
      </c>
      <c r="AS421" s="36">
        <v>245.7</v>
      </c>
      <c r="AT421" s="101">
        <v>241.3</v>
      </c>
      <c r="AU421" s="409">
        <v>103.2</v>
      </c>
      <c r="AV421" s="407">
        <v>37.44</v>
      </c>
      <c r="AW421" s="407">
        <v>45.76</v>
      </c>
      <c r="AX421" s="54">
        <v>77</v>
      </c>
      <c r="AY421" s="3" t="s">
        <v>85</v>
      </c>
      <c r="AZ421" s="98" t="str">
        <f>_xlfn.IFNA(VLOOKUP(AY421,ACCESSORIES!F:J,5,FALSE),"N/A")</f>
        <v>N/A</v>
      </c>
      <c r="BA421" s="3" t="s">
        <v>85</v>
      </c>
      <c r="BB421" s="98" t="str">
        <f>_xlfn.IFNA(VLOOKUP(BA421,ACCESSORIES!F:J,5,FALSE),"N/A")</f>
        <v>N/A</v>
      </c>
      <c r="BC421" s="77">
        <v>41.829039878544101</v>
      </c>
      <c r="BD421" s="56">
        <v>23.228346456692901</v>
      </c>
      <c r="BE421" s="56">
        <v>23.228346456692901</v>
      </c>
      <c r="BF421" s="56">
        <v>12.9133858267717</v>
      </c>
      <c r="BG421" s="378">
        <f t="shared" si="46"/>
        <v>0.11417680000000027</v>
      </c>
      <c r="BH421" s="80">
        <v>20</v>
      </c>
      <c r="BI421" s="114" t="s">
        <v>3532</v>
      </c>
      <c r="BJ421" s="50" t="s">
        <v>4050</v>
      </c>
      <c r="BK421" s="29" t="s">
        <v>4066</v>
      </c>
      <c r="BL421" s="29" t="s">
        <v>5530</v>
      </c>
      <c r="BM421" s="29" t="s">
        <v>5531</v>
      </c>
      <c r="BN421" s="29" t="s">
        <v>5524</v>
      </c>
      <c r="BO421" s="81" t="s">
        <v>4275</v>
      </c>
      <c r="BP421" s="81" t="s">
        <v>4068</v>
      </c>
      <c r="BQ421" s="81"/>
      <c r="BR421" s="81"/>
      <c r="BS421" s="81"/>
      <c r="BT421" s="81"/>
      <c r="BU421" s="313" t="s">
        <v>6614</v>
      </c>
      <c r="BV421" s="387" t="s">
        <v>8230</v>
      </c>
      <c r="BW421" s="313" t="s">
        <v>6615</v>
      </c>
      <c r="BX421" s="387" t="s">
        <v>8231</v>
      </c>
      <c r="BY421" s="93" t="str">
        <f t="shared" si="47"/>
        <v>MR316, 20x10, -18mm Offset, 6x5.5, 106.25mm Centerbore, Gloss Black</v>
      </c>
      <c r="BZ421" s="81" t="s">
        <v>3878</v>
      </c>
      <c r="CA421" s="81" t="s">
        <v>3879</v>
      </c>
      <c r="CB421" s="81" t="str">
        <f t="shared" si="48"/>
        <v>STREET (3XX)</v>
      </c>
    </row>
    <row r="422" spans="1:80" s="38" customFormat="1" ht="15" customHeight="1">
      <c r="A422" s="22">
        <f t="shared" si="42"/>
        <v>420</v>
      </c>
      <c r="B422" s="99" t="s">
        <v>84</v>
      </c>
      <c r="C422" s="99" t="s">
        <v>1072</v>
      </c>
      <c r="D422" s="99" t="s">
        <v>4026</v>
      </c>
      <c r="E422" s="91" t="str">
        <f>CONCATENATE(LEFT(D422,5),VLOOKUP(CONCATENATE(N422,"x",O422),'PART NUMBER GUIDE'!$B$9:$C$49,2,FALSE),VLOOKUP(CONCATENATE(P422, V422), 'PART NUMBER GUIDE'!$Q$6:$R$91, 2, FALSE),VLOOKUP(Y422,'PART NUMBER GUIDE'!$J$8:$K$43,2, FALSE),IF(U422="N/A",IF(ABS(S422)&lt;10,"0"&amp;ABS(S422),ABS(S422)),CONCATENATE(LEFT(U422,1),RIGHT(U422,1))), F422, G422)</f>
        <v>MR31621060818N</v>
      </c>
      <c r="F422" s="90" t="s">
        <v>2224</v>
      </c>
      <c r="G422" s="90"/>
      <c r="H422" s="79" t="s">
        <v>5690</v>
      </c>
      <c r="I422" s="329">
        <v>44517</v>
      </c>
      <c r="J422" s="85" t="s">
        <v>3872</v>
      </c>
      <c r="K422" s="342">
        <v>359</v>
      </c>
      <c r="L422" s="92" t="str">
        <f t="shared" si="43"/>
        <v/>
      </c>
      <c r="M422" s="344"/>
      <c r="N422" s="29">
        <v>20</v>
      </c>
      <c r="O422" s="24">
        <v>10</v>
      </c>
      <c r="P422" s="99" t="str">
        <f t="shared" si="44"/>
        <v>6x5.5</v>
      </c>
      <c r="Q422" s="3">
        <v>6</v>
      </c>
      <c r="R422" s="29">
        <v>5.5</v>
      </c>
      <c r="S422" s="29">
        <v>-18</v>
      </c>
      <c r="T422" s="16">
        <v>4.75</v>
      </c>
      <c r="U422" s="100" t="s">
        <v>85</v>
      </c>
      <c r="V422" s="16">
        <v>106.25</v>
      </c>
      <c r="W422" s="43">
        <v>35.656096537367539</v>
      </c>
      <c r="X422" s="51">
        <v>2650</v>
      </c>
      <c r="Y422" s="11" t="s">
        <v>2646</v>
      </c>
      <c r="Z422" s="11" t="s">
        <v>2992</v>
      </c>
      <c r="AA422" s="51" t="str">
        <f t="shared" si="45"/>
        <v>20x10, 6x5.5, -18 OS</v>
      </c>
      <c r="AB422" s="81" t="s">
        <v>1639</v>
      </c>
      <c r="AC422" s="89">
        <f>_xlfn.IFNA(VLOOKUP(AB422,ACCESSORIES!F:J,5,FALSE),"N/A")</f>
        <v>22</v>
      </c>
      <c r="AD422" s="87" t="s">
        <v>85</v>
      </c>
      <c r="AE422" s="80" t="s">
        <v>85</v>
      </c>
      <c r="AF422" s="80" t="s">
        <v>85</v>
      </c>
      <c r="AG422" s="80" t="s">
        <v>85</v>
      </c>
      <c r="AH422" s="9" t="str">
        <f>_xlfn.IFNA(VLOOKUP(AG422,ACCESSORIES!F:J,5,FALSE),"N/A")</f>
        <v>N/A</v>
      </c>
      <c r="AI422" s="81" t="s">
        <v>265</v>
      </c>
      <c r="AJ422" s="81" t="s">
        <v>1709</v>
      </c>
      <c r="AK422" s="40">
        <f>_xlfn.IFNA(VLOOKUP(AJ422,ACCESSORIES!F:J,5,FALSE),"N/A")</f>
        <v>2.75</v>
      </c>
      <c r="AL422" s="3">
        <v>78.3</v>
      </c>
      <c r="AM422" s="3">
        <v>16.100000000000001</v>
      </c>
      <c r="AN422" s="3">
        <v>175</v>
      </c>
      <c r="AO422" s="36">
        <v>3</v>
      </c>
      <c r="AP422" s="36">
        <v>16.600000000000001</v>
      </c>
      <c r="AQ422" s="36">
        <v>37.9</v>
      </c>
      <c r="AR422" s="36">
        <v>47.8</v>
      </c>
      <c r="AS422" s="36">
        <v>245.7</v>
      </c>
      <c r="AT422" s="101">
        <v>241.3</v>
      </c>
      <c r="AU422" s="409">
        <v>103.2</v>
      </c>
      <c r="AV422" s="407">
        <v>37.44</v>
      </c>
      <c r="AW422" s="407">
        <v>45.76</v>
      </c>
      <c r="AX422" s="54">
        <v>77</v>
      </c>
      <c r="AY422" s="3" t="s">
        <v>85</v>
      </c>
      <c r="AZ422" s="98" t="str">
        <f>_xlfn.IFNA(VLOOKUP(AY422,ACCESSORIES!F:J,5,FALSE),"N/A")</f>
        <v>N/A</v>
      </c>
      <c r="BA422" s="3" t="s">
        <v>85</v>
      </c>
      <c r="BB422" s="98" t="str">
        <f>_xlfn.IFNA(VLOOKUP(BA422,ACCESSORIES!F:J,5,FALSE),"N/A")</f>
        <v>N/A</v>
      </c>
      <c r="BC422" s="77">
        <v>41.829039878544101</v>
      </c>
      <c r="BD422" s="56">
        <v>23.228346456692901</v>
      </c>
      <c r="BE422" s="56">
        <v>23.228346456692901</v>
      </c>
      <c r="BF422" s="56">
        <v>12.9133858267717</v>
      </c>
      <c r="BG422" s="378">
        <f t="shared" si="46"/>
        <v>0.11417680000000027</v>
      </c>
      <c r="BH422" s="80">
        <v>20</v>
      </c>
      <c r="BI422" s="114" t="s">
        <v>3532</v>
      </c>
      <c r="BJ422" s="50" t="s">
        <v>4050</v>
      </c>
      <c r="BK422" s="29" t="s">
        <v>4066</v>
      </c>
      <c r="BL422" s="29" t="s">
        <v>5530</v>
      </c>
      <c r="BM422" s="29" t="s">
        <v>5531</v>
      </c>
      <c r="BN422" s="29" t="s">
        <v>5524</v>
      </c>
      <c r="BO422" s="81" t="s">
        <v>4275</v>
      </c>
      <c r="BP422" s="81" t="s">
        <v>4068</v>
      </c>
      <c r="BQ422" s="81"/>
      <c r="BR422" s="81"/>
      <c r="BS422" s="81"/>
      <c r="BT422" s="81"/>
      <c r="BU422" s="313" t="s">
        <v>6617</v>
      </c>
      <c r="BV422" s="387" t="s">
        <v>8232</v>
      </c>
      <c r="BW422" s="313" t="s">
        <v>6619</v>
      </c>
      <c r="BX422" s="387" t="s">
        <v>8233</v>
      </c>
      <c r="BY422" s="93" t="str">
        <f t="shared" si="47"/>
        <v>CLOSEOUT - MR316, 20x10, -18mm Offset, 6x5.5, 106.25mm Centerbore, Gloss Titanium</v>
      </c>
      <c r="BZ422" s="81" t="s">
        <v>3878</v>
      </c>
      <c r="CA422" s="81" t="s">
        <v>3879</v>
      </c>
      <c r="CB422" s="81" t="str">
        <f t="shared" si="48"/>
        <v>STREET (3XX)</v>
      </c>
    </row>
    <row r="423" spans="1:80" s="38" customFormat="1" ht="15" customHeight="1">
      <c r="A423" s="22">
        <f t="shared" si="42"/>
        <v>421</v>
      </c>
      <c r="B423" s="99" t="s">
        <v>84</v>
      </c>
      <c r="C423" s="99" t="s">
        <v>1072</v>
      </c>
      <c r="D423" s="99" t="s">
        <v>4026</v>
      </c>
      <c r="E423" s="91" t="str">
        <f>CONCATENATE(LEFT(D423,5),VLOOKUP(CONCATENATE(N423,"x",O423),'PART NUMBER GUIDE'!$B$9:$C$49,2,FALSE),VLOOKUP(CONCATENATE(P423, V423), 'PART NUMBER GUIDE'!$Q$6:$R$91, 2, FALSE),VLOOKUP(Y423,'PART NUMBER GUIDE'!$J$8:$K$43,2, FALSE),IF(U423="N/A",IF(ABS(S423)&lt;10,"0"&amp;ABS(S423),ABS(S423)),CONCATENATE(LEFT(U423,1),RIGHT(U423,1))), F423, G423)</f>
        <v>MR316210871318N</v>
      </c>
      <c r="F423" s="90" t="s">
        <v>2224</v>
      </c>
      <c r="G423" s="90"/>
      <c r="H423" s="79" t="s">
        <v>6350</v>
      </c>
      <c r="I423" s="329">
        <v>44932</v>
      </c>
      <c r="J423" s="85" t="s">
        <v>1265</v>
      </c>
      <c r="K423" s="342">
        <v>399</v>
      </c>
      <c r="L423" s="92">
        <f t="shared" si="43"/>
        <v>399</v>
      </c>
      <c r="M423" s="344"/>
      <c r="N423" s="29">
        <v>20</v>
      </c>
      <c r="O423" s="8">
        <v>10</v>
      </c>
      <c r="P423" s="99" t="str">
        <f t="shared" si="44"/>
        <v>8x170</v>
      </c>
      <c r="Q423" s="3">
        <v>8</v>
      </c>
      <c r="R423" s="29">
        <v>170</v>
      </c>
      <c r="S423" s="29">
        <v>-18</v>
      </c>
      <c r="T423" s="16">
        <v>4.75</v>
      </c>
      <c r="U423" s="100" t="s">
        <v>85</v>
      </c>
      <c r="V423" s="16">
        <v>130.81</v>
      </c>
      <c r="W423" s="43">
        <v>38.479999999999997</v>
      </c>
      <c r="X423" s="51">
        <v>3640</v>
      </c>
      <c r="Y423" s="78" t="s">
        <v>4304</v>
      </c>
      <c r="Z423" s="78" t="s">
        <v>2987</v>
      </c>
      <c r="AA423" s="51" t="str">
        <f t="shared" si="45"/>
        <v>20x10, 8x170, -18 OS</v>
      </c>
      <c r="AB423" s="81" t="s">
        <v>1811</v>
      </c>
      <c r="AC423" s="89">
        <f>_xlfn.IFNA(VLOOKUP(AB423,ACCESSORIES!F:J,5,FALSE),"N/A")</f>
        <v>33</v>
      </c>
      <c r="AD423" s="87" t="s">
        <v>85</v>
      </c>
      <c r="AE423" s="80" t="s">
        <v>85</v>
      </c>
      <c r="AF423" s="80" t="s">
        <v>3005</v>
      </c>
      <c r="AG423" s="80" t="s">
        <v>85</v>
      </c>
      <c r="AH423" s="9" t="str">
        <f>_xlfn.IFNA(VLOOKUP(AG423,ACCESSORIES!F:J,5,FALSE),"N/A")</f>
        <v>N/A</v>
      </c>
      <c r="AI423" s="81" t="s">
        <v>266</v>
      </c>
      <c r="AJ423" s="81" t="s">
        <v>85</v>
      </c>
      <c r="AK423" s="40" t="str">
        <f>_xlfn.IFNA(VLOOKUP(AJ423,ACCESSORIES!F:J,5,FALSE),"N/A")</f>
        <v>N/A</v>
      </c>
      <c r="AL423" s="81" t="s">
        <v>85</v>
      </c>
      <c r="AM423" s="3">
        <v>16.100000000000001</v>
      </c>
      <c r="AN423" s="3">
        <v>200</v>
      </c>
      <c r="AO423" s="36">
        <v>0</v>
      </c>
      <c r="AP423" s="36">
        <v>0</v>
      </c>
      <c r="AQ423" s="36">
        <v>17</v>
      </c>
      <c r="AR423" s="36">
        <v>41</v>
      </c>
      <c r="AS423" s="36">
        <v>245</v>
      </c>
      <c r="AT423" s="101">
        <v>239</v>
      </c>
      <c r="AU423" s="410">
        <v>128</v>
      </c>
      <c r="AV423" s="407">
        <v>103.9</v>
      </c>
      <c r="AW423" s="407">
        <v>107</v>
      </c>
      <c r="AX423" s="54">
        <v>77</v>
      </c>
      <c r="AY423" s="3" t="s">
        <v>85</v>
      </c>
      <c r="AZ423" s="98" t="str">
        <f>_xlfn.IFNA(VLOOKUP(AY423,ACCESSORIES!F:J,5,FALSE),"N/A")</f>
        <v>N/A</v>
      </c>
      <c r="BA423" s="3" t="s">
        <v>85</v>
      </c>
      <c r="BB423" s="98" t="str">
        <f>_xlfn.IFNA(VLOOKUP(BA423,ACCESSORIES!F:J,5,FALSE),"N/A")</f>
        <v>N/A</v>
      </c>
      <c r="BC423" s="77">
        <v>44.36</v>
      </c>
      <c r="BD423" s="56">
        <v>23.228346456692901</v>
      </c>
      <c r="BE423" s="56">
        <v>23.228346456692901</v>
      </c>
      <c r="BF423" s="56">
        <v>12.9133858267717</v>
      </c>
      <c r="BG423" s="378">
        <f t="shared" si="46"/>
        <v>0.11417680000000027</v>
      </c>
      <c r="BH423" s="80">
        <v>20</v>
      </c>
      <c r="BI423" s="114" t="s">
        <v>3532</v>
      </c>
      <c r="BJ423" s="50" t="s">
        <v>4050</v>
      </c>
      <c r="BK423" s="29" t="s">
        <v>4066</v>
      </c>
      <c r="BL423" s="29" t="s">
        <v>5530</v>
      </c>
      <c r="BM423" s="29" t="s">
        <v>5531</v>
      </c>
      <c r="BN423" s="29" t="s">
        <v>5524</v>
      </c>
      <c r="BO423" s="81" t="s">
        <v>4275</v>
      </c>
      <c r="BP423" s="81" t="s">
        <v>4068</v>
      </c>
      <c r="BQ423" s="81"/>
      <c r="BR423" s="81"/>
      <c r="BS423" s="81"/>
      <c r="BT423" s="81"/>
      <c r="BU423" s="313" t="s">
        <v>7392</v>
      </c>
      <c r="BV423" s="387" t="s">
        <v>8085</v>
      </c>
      <c r="BW423" s="313" t="s">
        <v>7393</v>
      </c>
      <c r="BX423" s="387" t="s">
        <v>8086</v>
      </c>
      <c r="BY423" s="93" t="str">
        <f t="shared" si="47"/>
        <v>MR316, 20x10, -18mm Offset, 8x170, 130.81mm Centerbore, Gloss Black</v>
      </c>
      <c r="BZ423" s="81" t="s">
        <v>3878</v>
      </c>
      <c r="CA423" s="81" t="s">
        <v>3879</v>
      </c>
      <c r="CB423" s="81" t="str">
        <f t="shared" si="48"/>
        <v>STREET (3XX)</v>
      </c>
    </row>
    <row r="424" spans="1:80" s="38" customFormat="1" ht="15" customHeight="1">
      <c r="A424" s="22">
        <f t="shared" si="42"/>
        <v>422</v>
      </c>
      <c r="B424" s="99" t="s">
        <v>84</v>
      </c>
      <c r="C424" s="99" t="s">
        <v>1072</v>
      </c>
      <c r="D424" s="99" t="s">
        <v>4026</v>
      </c>
      <c r="E424" s="91" t="str">
        <f>CONCATENATE(LEFT(D424,5),VLOOKUP(CONCATENATE(N424,"x",O424),'PART NUMBER GUIDE'!$B$9:$C$49,2,FALSE),VLOOKUP(CONCATENATE(P424, V424), 'PART NUMBER GUIDE'!$Q$6:$R$91, 2, FALSE),VLOOKUP(Y424,'PART NUMBER GUIDE'!$J$8:$K$43,2, FALSE),IF(U424="N/A",IF(ABS(S424)&lt;10,"0"&amp;ABS(S424),ABS(S424)),CONCATENATE(LEFT(U424,1),RIGHT(U424,1))), F424, G424)</f>
        <v>MR31621087818N</v>
      </c>
      <c r="F424" s="90" t="s">
        <v>2224</v>
      </c>
      <c r="G424" s="90"/>
      <c r="H424" s="79" t="s">
        <v>6351</v>
      </c>
      <c r="I424" s="329">
        <v>44932</v>
      </c>
      <c r="J424" s="85" t="s">
        <v>1265</v>
      </c>
      <c r="K424" s="342">
        <v>399</v>
      </c>
      <c r="L424" s="92">
        <f t="shared" si="43"/>
        <v>399</v>
      </c>
      <c r="M424" s="344"/>
      <c r="N424" s="29">
        <v>20</v>
      </c>
      <c r="O424" s="8">
        <v>10</v>
      </c>
      <c r="P424" s="99" t="str">
        <f t="shared" si="44"/>
        <v>8x170</v>
      </c>
      <c r="Q424" s="3">
        <v>8</v>
      </c>
      <c r="R424" s="29">
        <v>170</v>
      </c>
      <c r="S424" s="29">
        <v>-18</v>
      </c>
      <c r="T424" s="16">
        <v>4.75</v>
      </c>
      <c r="U424" s="100" t="s">
        <v>85</v>
      </c>
      <c r="V424" s="16">
        <v>130.81</v>
      </c>
      <c r="W424" s="43">
        <v>38.46</v>
      </c>
      <c r="X424" s="51">
        <v>3640</v>
      </c>
      <c r="Y424" s="11" t="s">
        <v>2646</v>
      </c>
      <c r="Z424" s="11" t="s">
        <v>2992</v>
      </c>
      <c r="AA424" s="51" t="str">
        <f t="shared" si="45"/>
        <v>20x10, 8x170, -18 OS</v>
      </c>
      <c r="AB424" s="81" t="s">
        <v>1811</v>
      </c>
      <c r="AC424" s="89">
        <f>_xlfn.IFNA(VLOOKUP(AB424,ACCESSORIES!F:J,5,FALSE),"N/A")</f>
        <v>33</v>
      </c>
      <c r="AD424" s="87" t="s">
        <v>85</v>
      </c>
      <c r="AE424" s="80" t="s">
        <v>85</v>
      </c>
      <c r="AF424" s="80" t="s">
        <v>3005</v>
      </c>
      <c r="AG424" s="80" t="s">
        <v>85</v>
      </c>
      <c r="AH424" s="9" t="str">
        <f>_xlfn.IFNA(VLOOKUP(AG424,ACCESSORIES!F:J,5,FALSE),"N/A")</f>
        <v>N/A</v>
      </c>
      <c r="AI424" s="81" t="s">
        <v>266</v>
      </c>
      <c r="AJ424" s="81" t="s">
        <v>85</v>
      </c>
      <c r="AK424" s="40" t="str">
        <f>_xlfn.IFNA(VLOOKUP(AJ424,ACCESSORIES!F:J,5,FALSE),"N/A")</f>
        <v>N/A</v>
      </c>
      <c r="AL424" s="81" t="s">
        <v>85</v>
      </c>
      <c r="AM424" s="3">
        <v>16.100000000000001</v>
      </c>
      <c r="AN424" s="3">
        <v>200</v>
      </c>
      <c r="AO424" s="36">
        <v>0</v>
      </c>
      <c r="AP424" s="36">
        <v>0</v>
      </c>
      <c r="AQ424" s="36">
        <v>17</v>
      </c>
      <c r="AR424" s="36">
        <v>41</v>
      </c>
      <c r="AS424" s="36">
        <v>245</v>
      </c>
      <c r="AT424" s="101">
        <v>239</v>
      </c>
      <c r="AU424" s="410">
        <v>128</v>
      </c>
      <c r="AV424" s="407">
        <v>103.9</v>
      </c>
      <c r="AW424" s="407">
        <v>107</v>
      </c>
      <c r="AX424" s="54">
        <v>77</v>
      </c>
      <c r="AY424" s="3" t="s">
        <v>85</v>
      </c>
      <c r="AZ424" s="98" t="str">
        <f>_xlfn.IFNA(VLOOKUP(AY424,ACCESSORIES!F:J,5,FALSE),"N/A")</f>
        <v>N/A</v>
      </c>
      <c r="BA424" s="3" t="s">
        <v>85</v>
      </c>
      <c r="BB424" s="98" t="str">
        <f>_xlfn.IFNA(VLOOKUP(BA424,ACCESSORIES!F:J,5,FALSE),"N/A")</f>
        <v>N/A</v>
      </c>
      <c r="BC424" s="77">
        <v>44.22</v>
      </c>
      <c r="BD424" s="56">
        <v>23.228346456692901</v>
      </c>
      <c r="BE424" s="56">
        <v>23.228346456692901</v>
      </c>
      <c r="BF424" s="56">
        <v>12.9133858267717</v>
      </c>
      <c r="BG424" s="378">
        <f t="shared" si="46"/>
        <v>0.11417680000000027</v>
      </c>
      <c r="BH424" s="80">
        <v>20</v>
      </c>
      <c r="BI424" s="114" t="s">
        <v>3532</v>
      </c>
      <c r="BJ424" s="50" t="s">
        <v>4050</v>
      </c>
      <c r="BK424" s="29" t="s">
        <v>4066</v>
      </c>
      <c r="BL424" s="29" t="s">
        <v>5530</v>
      </c>
      <c r="BM424" s="29" t="s">
        <v>5531</v>
      </c>
      <c r="BN424" s="29" t="s">
        <v>5524</v>
      </c>
      <c r="BO424" s="81" t="s">
        <v>4275</v>
      </c>
      <c r="BP424" s="81" t="s">
        <v>4068</v>
      </c>
      <c r="BQ424" s="81"/>
      <c r="BR424" s="81"/>
      <c r="BS424" s="81"/>
      <c r="BT424" s="81"/>
      <c r="BU424" s="313" t="s">
        <v>7390</v>
      </c>
      <c r="BV424" s="387" t="s">
        <v>8471</v>
      </c>
      <c r="BW424" s="313" t="s">
        <v>7391</v>
      </c>
      <c r="BX424" s="387" t="s">
        <v>8472</v>
      </c>
      <c r="BY424" s="93" t="str">
        <f t="shared" si="47"/>
        <v>MR316, 20x10, -18mm Offset, 8x170, 130.81mm Centerbore, Gloss Titanium</v>
      </c>
      <c r="BZ424" s="81" t="s">
        <v>3878</v>
      </c>
      <c r="CA424" s="81" t="s">
        <v>3879</v>
      </c>
      <c r="CB424" s="81" t="str">
        <f t="shared" si="48"/>
        <v>STREET (3XX)</v>
      </c>
    </row>
    <row r="425" spans="1:80" s="38" customFormat="1" ht="15" customHeight="1">
      <c r="A425" s="22">
        <f t="shared" si="42"/>
        <v>423</v>
      </c>
      <c r="B425" s="99" t="s">
        <v>84</v>
      </c>
      <c r="C425" s="99" t="s">
        <v>1072</v>
      </c>
      <c r="D425" s="99" t="s">
        <v>4026</v>
      </c>
      <c r="E425" s="91" t="str">
        <f>CONCATENATE(LEFT(D425,5),VLOOKUP(CONCATENATE(N425,"x",O425),'PART NUMBER GUIDE'!$B$9:$C$49,2,FALSE),VLOOKUP(CONCATENATE(P425, V425), 'PART NUMBER GUIDE'!$Q$6:$R$91, 2, FALSE),VLOOKUP(Y425,'PART NUMBER GUIDE'!$J$8:$K$43,2, FALSE),IF(U425="N/A",IF(ABS(S425)&lt;10,"0"&amp;ABS(S425),ABS(S425)),CONCATENATE(LEFT(U425,1),RIGHT(U425,1))), F425, G425)</f>
        <v>MR316210881318N</v>
      </c>
      <c r="F425" s="90" t="s">
        <v>2224</v>
      </c>
      <c r="G425" s="90"/>
      <c r="H425" s="79" t="s">
        <v>6352</v>
      </c>
      <c r="I425" s="329">
        <v>44932</v>
      </c>
      <c r="J425" s="85" t="s">
        <v>1265</v>
      </c>
      <c r="K425" s="342">
        <v>399</v>
      </c>
      <c r="L425" s="92">
        <f t="shared" si="43"/>
        <v>399</v>
      </c>
      <c r="M425" s="344"/>
      <c r="N425" s="29">
        <v>20</v>
      </c>
      <c r="O425" s="8">
        <v>10</v>
      </c>
      <c r="P425" s="99" t="str">
        <f t="shared" si="44"/>
        <v>8x180</v>
      </c>
      <c r="Q425" s="3">
        <v>8</v>
      </c>
      <c r="R425" s="29">
        <v>180</v>
      </c>
      <c r="S425" s="29">
        <v>-18</v>
      </c>
      <c r="T425" s="16">
        <v>4.75</v>
      </c>
      <c r="U425" s="100" t="s">
        <v>85</v>
      </c>
      <c r="V425" s="16">
        <v>130.81</v>
      </c>
      <c r="W425" s="43">
        <v>38.71</v>
      </c>
      <c r="X425" s="51">
        <v>3640</v>
      </c>
      <c r="Y425" s="78" t="s">
        <v>4304</v>
      </c>
      <c r="Z425" s="78" t="s">
        <v>2987</v>
      </c>
      <c r="AA425" s="51" t="str">
        <f t="shared" si="45"/>
        <v>20x10, 8x180, -18 OS</v>
      </c>
      <c r="AB425" s="81" t="s">
        <v>1638</v>
      </c>
      <c r="AC425" s="89">
        <f>_xlfn.IFNA(VLOOKUP(AB425,ACCESSORIES!F:J,5,FALSE),"N/A")</f>
        <v>33</v>
      </c>
      <c r="AD425" s="87" t="s">
        <v>85</v>
      </c>
      <c r="AE425" s="80" t="s">
        <v>85</v>
      </c>
      <c r="AF425" s="80" t="s">
        <v>3005</v>
      </c>
      <c r="AG425" s="80" t="s">
        <v>85</v>
      </c>
      <c r="AH425" s="9" t="str">
        <f>_xlfn.IFNA(VLOOKUP(AG425,ACCESSORIES!F:J,5,FALSE),"N/A")</f>
        <v>N/A</v>
      </c>
      <c r="AI425" s="81" t="s">
        <v>266</v>
      </c>
      <c r="AJ425" s="81" t="s">
        <v>85</v>
      </c>
      <c r="AK425" s="40" t="str">
        <f>_xlfn.IFNA(VLOOKUP(AJ425,ACCESSORIES!F:J,5,FALSE),"N/A")</f>
        <v>N/A</v>
      </c>
      <c r="AL425" s="81" t="s">
        <v>85</v>
      </c>
      <c r="AM425" s="3">
        <v>16.100000000000001</v>
      </c>
      <c r="AN425" s="3">
        <v>210</v>
      </c>
      <c r="AO425" s="36">
        <v>0</v>
      </c>
      <c r="AP425" s="36">
        <v>0</v>
      </c>
      <c r="AQ425" s="36">
        <v>13</v>
      </c>
      <c r="AR425" s="36">
        <v>41</v>
      </c>
      <c r="AS425" s="36">
        <v>245</v>
      </c>
      <c r="AT425" s="101">
        <v>239</v>
      </c>
      <c r="AU425" s="406">
        <v>123.1</v>
      </c>
      <c r="AV425" s="407">
        <v>92</v>
      </c>
      <c r="AW425" s="407">
        <v>92</v>
      </c>
      <c r="AX425" s="54">
        <v>77</v>
      </c>
      <c r="AY425" s="3" t="s">
        <v>85</v>
      </c>
      <c r="AZ425" s="98" t="str">
        <f>_xlfn.IFNA(VLOOKUP(AY425,ACCESSORIES!F:J,5,FALSE),"N/A")</f>
        <v>N/A</v>
      </c>
      <c r="BA425" s="3" t="s">
        <v>85</v>
      </c>
      <c r="BB425" s="98" t="str">
        <f>_xlfn.IFNA(VLOOKUP(BA425,ACCESSORIES!F:J,5,FALSE),"N/A")</f>
        <v>N/A</v>
      </c>
      <c r="BC425" s="77">
        <v>43.21</v>
      </c>
      <c r="BD425" s="56">
        <v>23.228346456692901</v>
      </c>
      <c r="BE425" s="56">
        <v>23.228346456692901</v>
      </c>
      <c r="BF425" s="56">
        <v>12.9133858267717</v>
      </c>
      <c r="BG425" s="378">
        <f t="shared" si="46"/>
        <v>0.11417680000000027</v>
      </c>
      <c r="BH425" s="80">
        <v>20</v>
      </c>
      <c r="BI425" s="114" t="s">
        <v>3532</v>
      </c>
      <c r="BJ425" s="50" t="s">
        <v>4050</v>
      </c>
      <c r="BK425" s="29" t="s">
        <v>4066</v>
      </c>
      <c r="BL425" s="29" t="s">
        <v>5530</v>
      </c>
      <c r="BM425" s="29" t="s">
        <v>5531</v>
      </c>
      <c r="BN425" s="29" t="s">
        <v>5524</v>
      </c>
      <c r="BO425" s="81" t="s">
        <v>4275</v>
      </c>
      <c r="BP425" s="81" t="s">
        <v>4068</v>
      </c>
      <c r="BQ425" s="81"/>
      <c r="BR425" s="81"/>
      <c r="BS425" s="81"/>
      <c r="BT425" s="81"/>
      <c r="BU425" s="313" t="s">
        <v>7392</v>
      </c>
      <c r="BV425" s="387" t="s">
        <v>8085</v>
      </c>
      <c r="BW425" s="313" t="s">
        <v>7393</v>
      </c>
      <c r="BX425" s="387" t="s">
        <v>8086</v>
      </c>
      <c r="BY425" s="93" t="str">
        <f t="shared" si="47"/>
        <v>MR316, 20x10, -18mm Offset, 8x180, 130.81mm Centerbore, Gloss Black</v>
      </c>
      <c r="BZ425" s="81" t="s">
        <v>3878</v>
      </c>
      <c r="CA425" s="81" t="s">
        <v>3879</v>
      </c>
      <c r="CB425" s="81" t="str">
        <f t="shared" si="48"/>
        <v>STREET (3XX)</v>
      </c>
    </row>
    <row r="426" spans="1:80" s="38" customFormat="1" ht="15" customHeight="1">
      <c r="A426" s="22">
        <f t="shared" si="42"/>
        <v>424</v>
      </c>
      <c r="B426" s="99" t="s">
        <v>84</v>
      </c>
      <c r="C426" s="99" t="s">
        <v>1072</v>
      </c>
      <c r="D426" s="99" t="s">
        <v>4026</v>
      </c>
      <c r="E426" s="91" t="str">
        <f>CONCATENATE(LEFT(D426,5),VLOOKUP(CONCATENATE(N426,"x",O426),'PART NUMBER GUIDE'!$B$9:$C$49,2,FALSE),VLOOKUP(CONCATENATE(P426, V426), 'PART NUMBER GUIDE'!$Q$6:$R$91, 2, FALSE),VLOOKUP(Y426,'PART NUMBER GUIDE'!$J$8:$K$43,2, FALSE),IF(U426="N/A",IF(ABS(S426)&lt;10,"0"&amp;ABS(S426),ABS(S426)),CONCATENATE(LEFT(U426,1),RIGHT(U426,1))), F426, G426)</f>
        <v>MR31621088818N</v>
      </c>
      <c r="F426" s="90" t="s">
        <v>2224</v>
      </c>
      <c r="G426" s="90"/>
      <c r="H426" s="79" t="s">
        <v>6353</v>
      </c>
      <c r="I426" s="329">
        <v>44932</v>
      </c>
      <c r="J426" s="85" t="s">
        <v>1265</v>
      </c>
      <c r="K426" s="342">
        <v>399</v>
      </c>
      <c r="L426" s="92">
        <f t="shared" si="43"/>
        <v>399</v>
      </c>
      <c r="M426" s="344"/>
      <c r="N426" s="29">
        <v>20</v>
      </c>
      <c r="O426" s="8">
        <v>10</v>
      </c>
      <c r="P426" s="99" t="str">
        <f t="shared" si="44"/>
        <v>8x180</v>
      </c>
      <c r="Q426" s="3">
        <v>8</v>
      </c>
      <c r="R426" s="29">
        <v>180</v>
      </c>
      <c r="S426" s="29">
        <v>-18</v>
      </c>
      <c r="T426" s="16">
        <v>4.75</v>
      </c>
      <c r="U426" s="100" t="s">
        <v>85</v>
      </c>
      <c r="V426" s="16">
        <v>130.81</v>
      </c>
      <c r="W426" s="43">
        <v>38.71</v>
      </c>
      <c r="X426" s="51">
        <v>3640</v>
      </c>
      <c r="Y426" s="11" t="s">
        <v>2646</v>
      </c>
      <c r="Z426" s="11" t="s">
        <v>2992</v>
      </c>
      <c r="AA426" s="51" t="str">
        <f t="shared" si="45"/>
        <v>20x10, 8x180, -18 OS</v>
      </c>
      <c r="AB426" s="81" t="s">
        <v>1638</v>
      </c>
      <c r="AC426" s="89">
        <f>_xlfn.IFNA(VLOOKUP(AB426,ACCESSORIES!F:J,5,FALSE),"N/A")</f>
        <v>33</v>
      </c>
      <c r="AD426" s="87" t="s">
        <v>85</v>
      </c>
      <c r="AE426" s="80" t="s">
        <v>85</v>
      </c>
      <c r="AF426" s="80" t="s">
        <v>3005</v>
      </c>
      <c r="AG426" s="80" t="s">
        <v>85</v>
      </c>
      <c r="AH426" s="9" t="str">
        <f>_xlfn.IFNA(VLOOKUP(AG426,ACCESSORIES!F:J,5,FALSE),"N/A")</f>
        <v>N/A</v>
      </c>
      <c r="AI426" s="81" t="s">
        <v>266</v>
      </c>
      <c r="AJ426" s="81" t="s">
        <v>85</v>
      </c>
      <c r="AK426" s="40" t="str">
        <f>_xlfn.IFNA(VLOOKUP(AJ426,ACCESSORIES!F:J,5,FALSE),"N/A")</f>
        <v>N/A</v>
      </c>
      <c r="AL426" s="81" t="s">
        <v>85</v>
      </c>
      <c r="AM426" s="3">
        <v>16.100000000000001</v>
      </c>
      <c r="AN426" s="3">
        <v>210</v>
      </c>
      <c r="AO426" s="36">
        <v>0</v>
      </c>
      <c r="AP426" s="36">
        <v>0</v>
      </c>
      <c r="AQ426" s="36">
        <v>13</v>
      </c>
      <c r="AR426" s="36">
        <v>41</v>
      </c>
      <c r="AS426" s="36">
        <v>245</v>
      </c>
      <c r="AT426" s="101">
        <v>239</v>
      </c>
      <c r="AU426" s="406">
        <v>123.1</v>
      </c>
      <c r="AV426" s="407">
        <v>92</v>
      </c>
      <c r="AW426" s="407">
        <v>92</v>
      </c>
      <c r="AX426" s="54">
        <v>77</v>
      </c>
      <c r="AY426" s="3" t="s">
        <v>85</v>
      </c>
      <c r="AZ426" s="98" t="str">
        <f>_xlfn.IFNA(VLOOKUP(AY426,ACCESSORIES!F:J,5,FALSE),"N/A")</f>
        <v>N/A</v>
      </c>
      <c r="BA426" s="3" t="s">
        <v>85</v>
      </c>
      <c r="BB426" s="98" t="str">
        <f>_xlfn.IFNA(VLOOKUP(BA426,ACCESSORIES!F:J,5,FALSE),"N/A")</f>
        <v>N/A</v>
      </c>
      <c r="BC426" s="77">
        <v>43.21</v>
      </c>
      <c r="BD426" s="56">
        <v>23.228346456692901</v>
      </c>
      <c r="BE426" s="56">
        <v>23.228346456692901</v>
      </c>
      <c r="BF426" s="56">
        <v>12.9133858267717</v>
      </c>
      <c r="BG426" s="378">
        <f t="shared" si="46"/>
        <v>0.11417680000000027</v>
      </c>
      <c r="BH426" s="80">
        <v>20</v>
      </c>
      <c r="BI426" s="114" t="s">
        <v>3532</v>
      </c>
      <c r="BJ426" s="50" t="s">
        <v>4050</v>
      </c>
      <c r="BK426" s="29" t="s">
        <v>4066</v>
      </c>
      <c r="BL426" s="29" t="s">
        <v>5530</v>
      </c>
      <c r="BM426" s="29" t="s">
        <v>5531</v>
      </c>
      <c r="BN426" s="29" t="s">
        <v>5524</v>
      </c>
      <c r="BO426" s="81" t="s">
        <v>4275</v>
      </c>
      <c r="BP426" s="81" t="s">
        <v>4068</v>
      </c>
      <c r="BQ426" s="81"/>
      <c r="BR426" s="81"/>
      <c r="BS426" s="81"/>
      <c r="BT426" s="81"/>
      <c r="BU426" s="313" t="s">
        <v>7390</v>
      </c>
      <c r="BV426" s="387" t="s">
        <v>8471</v>
      </c>
      <c r="BW426" s="313" t="s">
        <v>7391</v>
      </c>
      <c r="BX426" s="387" t="s">
        <v>8472</v>
      </c>
      <c r="BY426" s="93" t="str">
        <f t="shared" si="47"/>
        <v>MR316, 20x10, -18mm Offset, 8x180, 130.81mm Centerbore, Gloss Titanium</v>
      </c>
      <c r="BZ426" s="81" t="s">
        <v>3878</v>
      </c>
      <c r="CA426" s="81" t="s">
        <v>3879</v>
      </c>
      <c r="CB426" s="81" t="str">
        <f t="shared" si="48"/>
        <v>STREET (3XX)</v>
      </c>
    </row>
    <row r="427" spans="1:80" s="38" customFormat="1" ht="15" customHeight="1">
      <c r="A427" s="22">
        <f t="shared" si="42"/>
        <v>425</v>
      </c>
      <c r="B427" s="99" t="s">
        <v>84</v>
      </c>
      <c r="C427" s="99" t="s">
        <v>1072</v>
      </c>
      <c r="D427" s="99" t="s">
        <v>4026</v>
      </c>
      <c r="E427" s="91" t="str">
        <f>CONCATENATE(LEFT(D427,5),VLOOKUP(CONCATENATE(N427,"x",O427),'PART NUMBER GUIDE'!$B$9:$C$49,2,FALSE),VLOOKUP(CONCATENATE(P427, V427), 'PART NUMBER GUIDE'!$Q$6:$R$91, 2, FALSE),VLOOKUP(Y427,'PART NUMBER GUIDE'!$J$8:$K$43,2, FALSE),IF(U427="N/A",IF(ABS(S427)&lt;10,"0"&amp;ABS(S427),ABS(S427)),CONCATENATE(LEFT(U427,1),RIGHT(U427,1))), F427, G427)</f>
        <v>MR316210801318N</v>
      </c>
      <c r="F427" s="90" t="s">
        <v>2224</v>
      </c>
      <c r="G427" s="90"/>
      <c r="H427" s="79" t="s">
        <v>6354</v>
      </c>
      <c r="I427" s="329">
        <v>44932</v>
      </c>
      <c r="J427" s="85" t="s">
        <v>1265</v>
      </c>
      <c r="K427" s="342">
        <v>399</v>
      </c>
      <c r="L427" s="92">
        <f t="shared" si="43"/>
        <v>399</v>
      </c>
      <c r="M427" s="344"/>
      <c r="N427" s="29">
        <v>20</v>
      </c>
      <c r="O427" s="8">
        <v>10</v>
      </c>
      <c r="P427" s="99" t="str">
        <f t="shared" si="44"/>
        <v>8x6.5</v>
      </c>
      <c r="Q427" s="3">
        <v>8</v>
      </c>
      <c r="R427" s="29">
        <v>6.5</v>
      </c>
      <c r="S427" s="29">
        <v>-18</v>
      </c>
      <c r="T427" s="16">
        <v>4.75</v>
      </c>
      <c r="U427" s="100" t="s">
        <v>85</v>
      </c>
      <c r="V427" s="16">
        <v>130.81</v>
      </c>
      <c r="W427" s="43">
        <v>38.049999999999997</v>
      </c>
      <c r="X427" s="51">
        <v>3640</v>
      </c>
      <c r="Y427" s="78" t="s">
        <v>4304</v>
      </c>
      <c r="Z427" s="78" t="s">
        <v>2987</v>
      </c>
      <c r="AA427" s="51" t="str">
        <f t="shared" si="45"/>
        <v>20x10, 8x6.5, -18 OS</v>
      </c>
      <c r="AB427" s="81" t="s">
        <v>1638</v>
      </c>
      <c r="AC427" s="89">
        <f>_xlfn.IFNA(VLOOKUP(AB427,ACCESSORIES!F:J,5,FALSE),"N/A")</f>
        <v>33</v>
      </c>
      <c r="AD427" s="87" t="s">
        <v>85</v>
      </c>
      <c r="AE427" s="80" t="s">
        <v>85</v>
      </c>
      <c r="AF427" s="80" t="s">
        <v>3005</v>
      </c>
      <c r="AG427" s="80" t="s">
        <v>85</v>
      </c>
      <c r="AH427" s="9" t="str">
        <f>_xlfn.IFNA(VLOOKUP(AG427,ACCESSORIES!F:J,5,FALSE),"N/A")</f>
        <v>N/A</v>
      </c>
      <c r="AI427" s="81" t="s">
        <v>266</v>
      </c>
      <c r="AJ427" s="81" t="s">
        <v>85</v>
      </c>
      <c r="AK427" s="40" t="str">
        <f>_xlfn.IFNA(VLOOKUP(AJ427,ACCESSORIES!F:J,5,FALSE),"N/A")</f>
        <v>N/A</v>
      </c>
      <c r="AL427" s="81" t="s">
        <v>85</v>
      </c>
      <c r="AM427" s="3">
        <v>16.100000000000001</v>
      </c>
      <c r="AN427" s="3">
        <v>200</v>
      </c>
      <c r="AO427" s="36">
        <v>0</v>
      </c>
      <c r="AP427" s="36">
        <v>0</v>
      </c>
      <c r="AQ427" s="36">
        <v>17</v>
      </c>
      <c r="AR427" s="36">
        <v>41</v>
      </c>
      <c r="AS427" s="36">
        <v>245</v>
      </c>
      <c r="AT427" s="101">
        <v>239</v>
      </c>
      <c r="AU427" s="406">
        <v>123.1</v>
      </c>
      <c r="AV427" s="407">
        <v>92</v>
      </c>
      <c r="AW427" s="407">
        <v>92</v>
      </c>
      <c r="AX427" s="54">
        <v>77</v>
      </c>
      <c r="AY427" s="3" t="s">
        <v>85</v>
      </c>
      <c r="AZ427" s="98" t="str">
        <f>_xlfn.IFNA(VLOOKUP(AY427,ACCESSORIES!F:J,5,FALSE),"N/A")</f>
        <v>N/A</v>
      </c>
      <c r="BA427" s="3" t="s">
        <v>85</v>
      </c>
      <c r="BB427" s="98" t="str">
        <f>_xlfn.IFNA(VLOOKUP(BA427,ACCESSORIES!F:J,5,FALSE),"N/A")</f>
        <v>N/A</v>
      </c>
      <c r="BC427" s="77">
        <v>42.55</v>
      </c>
      <c r="BD427" s="56">
        <v>23.228346456692901</v>
      </c>
      <c r="BE427" s="56">
        <v>23.228346456692901</v>
      </c>
      <c r="BF427" s="56">
        <v>12.9133858267717</v>
      </c>
      <c r="BG427" s="378">
        <f t="shared" si="46"/>
        <v>0.11417680000000027</v>
      </c>
      <c r="BH427" s="80">
        <v>20</v>
      </c>
      <c r="BI427" s="114" t="s">
        <v>3532</v>
      </c>
      <c r="BJ427" s="50" t="s">
        <v>4050</v>
      </c>
      <c r="BK427" s="29" t="s">
        <v>4066</v>
      </c>
      <c r="BL427" s="29" t="s">
        <v>5530</v>
      </c>
      <c r="BM427" s="29" t="s">
        <v>5531</v>
      </c>
      <c r="BN427" s="29" t="s">
        <v>5524</v>
      </c>
      <c r="BO427" s="81" t="s">
        <v>4275</v>
      </c>
      <c r="BP427" s="81" t="s">
        <v>4068</v>
      </c>
      <c r="BQ427" s="81"/>
      <c r="BR427" s="81"/>
      <c r="BS427" s="81"/>
      <c r="BT427" s="81"/>
      <c r="BU427" s="313" t="s">
        <v>7392</v>
      </c>
      <c r="BV427" s="387" t="s">
        <v>8085</v>
      </c>
      <c r="BW427" s="313" t="s">
        <v>7393</v>
      </c>
      <c r="BX427" s="387" t="s">
        <v>8086</v>
      </c>
      <c r="BY427" s="93" t="str">
        <f t="shared" si="47"/>
        <v>MR316, 20x10, -18mm Offset, 8x6.5, 130.81mm Centerbore, Gloss Black</v>
      </c>
      <c r="BZ427" s="81" t="s">
        <v>3878</v>
      </c>
      <c r="CA427" s="81" t="s">
        <v>3879</v>
      </c>
      <c r="CB427" s="81" t="str">
        <f t="shared" si="48"/>
        <v>STREET (3XX)</v>
      </c>
    </row>
    <row r="428" spans="1:80" s="38" customFormat="1" ht="15" customHeight="1">
      <c r="A428" s="22">
        <f t="shared" si="42"/>
        <v>426</v>
      </c>
      <c r="B428" s="99" t="s">
        <v>84</v>
      </c>
      <c r="C428" s="99" t="s">
        <v>1072</v>
      </c>
      <c r="D428" s="99" t="s">
        <v>4026</v>
      </c>
      <c r="E428" s="91" t="str">
        <f>CONCATENATE(LEFT(D428,5),VLOOKUP(CONCATENATE(N428,"x",O428),'PART NUMBER GUIDE'!$B$9:$C$49,2,FALSE),VLOOKUP(CONCATENATE(P428, V428), 'PART NUMBER GUIDE'!$Q$6:$R$91, 2, FALSE),VLOOKUP(Y428,'PART NUMBER GUIDE'!$J$8:$K$43,2, FALSE),IF(U428="N/A",IF(ABS(S428)&lt;10,"0"&amp;ABS(S428),ABS(S428)),CONCATENATE(LEFT(U428,1),RIGHT(U428,1))), F428, G428)</f>
        <v>MR31621080818N</v>
      </c>
      <c r="F428" s="90" t="s">
        <v>2224</v>
      </c>
      <c r="G428" s="90"/>
      <c r="H428" s="79" t="s">
        <v>6355</v>
      </c>
      <c r="I428" s="329">
        <v>44932</v>
      </c>
      <c r="J428" s="85" t="s">
        <v>1265</v>
      </c>
      <c r="K428" s="342">
        <v>399</v>
      </c>
      <c r="L428" s="92">
        <f t="shared" si="43"/>
        <v>399</v>
      </c>
      <c r="M428" s="344"/>
      <c r="N428" s="29">
        <v>20</v>
      </c>
      <c r="O428" s="8">
        <v>10</v>
      </c>
      <c r="P428" s="99" t="str">
        <f t="shared" si="44"/>
        <v>8x6.5</v>
      </c>
      <c r="Q428" s="3">
        <v>8</v>
      </c>
      <c r="R428" s="29">
        <v>6.5</v>
      </c>
      <c r="S428" s="29">
        <v>-18</v>
      </c>
      <c r="T428" s="16">
        <v>4.75</v>
      </c>
      <c r="U428" s="100" t="s">
        <v>85</v>
      </c>
      <c r="V428" s="16">
        <v>130.81</v>
      </c>
      <c r="W428" s="43">
        <v>38.270000000000003</v>
      </c>
      <c r="X428" s="51">
        <v>3640</v>
      </c>
      <c r="Y428" s="11" t="s">
        <v>2646</v>
      </c>
      <c r="Z428" s="11" t="s">
        <v>2992</v>
      </c>
      <c r="AA428" s="51" t="str">
        <f t="shared" si="45"/>
        <v>20x10, 8x6.5, -18 OS</v>
      </c>
      <c r="AB428" s="81" t="s">
        <v>1638</v>
      </c>
      <c r="AC428" s="89">
        <f>_xlfn.IFNA(VLOOKUP(AB428,ACCESSORIES!F:J,5,FALSE),"N/A")</f>
        <v>33</v>
      </c>
      <c r="AD428" s="87" t="s">
        <v>85</v>
      </c>
      <c r="AE428" s="80" t="s">
        <v>85</v>
      </c>
      <c r="AF428" s="80" t="s">
        <v>3005</v>
      </c>
      <c r="AG428" s="80" t="s">
        <v>85</v>
      </c>
      <c r="AH428" s="9" t="str">
        <f>_xlfn.IFNA(VLOOKUP(AG428,ACCESSORIES!F:J,5,FALSE),"N/A")</f>
        <v>N/A</v>
      </c>
      <c r="AI428" s="81" t="s">
        <v>266</v>
      </c>
      <c r="AJ428" s="81" t="s">
        <v>85</v>
      </c>
      <c r="AK428" s="40" t="str">
        <f>_xlfn.IFNA(VLOOKUP(AJ428,ACCESSORIES!F:J,5,FALSE),"N/A")</f>
        <v>N/A</v>
      </c>
      <c r="AL428" s="81" t="s">
        <v>85</v>
      </c>
      <c r="AM428" s="3">
        <v>16.100000000000001</v>
      </c>
      <c r="AN428" s="3">
        <v>200</v>
      </c>
      <c r="AO428" s="36">
        <v>0</v>
      </c>
      <c r="AP428" s="36">
        <v>0</v>
      </c>
      <c r="AQ428" s="36">
        <v>17</v>
      </c>
      <c r="AR428" s="36">
        <v>41</v>
      </c>
      <c r="AS428" s="36">
        <v>245</v>
      </c>
      <c r="AT428" s="101">
        <v>239</v>
      </c>
      <c r="AU428" s="406">
        <v>123.1</v>
      </c>
      <c r="AV428" s="407">
        <v>92</v>
      </c>
      <c r="AW428" s="407">
        <v>92</v>
      </c>
      <c r="AX428" s="54">
        <v>77</v>
      </c>
      <c r="AY428" s="3" t="s">
        <v>85</v>
      </c>
      <c r="AZ428" s="98" t="str">
        <f>_xlfn.IFNA(VLOOKUP(AY428,ACCESSORIES!F:J,5,FALSE),"N/A")</f>
        <v>N/A</v>
      </c>
      <c r="BA428" s="3" t="s">
        <v>85</v>
      </c>
      <c r="BB428" s="98" t="str">
        <f>_xlfn.IFNA(VLOOKUP(BA428,ACCESSORIES!F:J,5,FALSE),"N/A")</f>
        <v>N/A</v>
      </c>
      <c r="BC428" s="77">
        <v>44</v>
      </c>
      <c r="BD428" s="56">
        <v>23.228346456692901</v>
      </c>
      <c r="BE428" s="56">
        <v>23.228346456692901</v>
      </c>
      <c r="BF428" s="56">
        <v>12.9133858267717</v>
      </c>
      <c r="BG428" s="378">
        <f t="shared" si="46"/>
        <v>0.11417680000000027</v>
      </c>
      <c r="BH428" s="80">
        <v>20</v>
      </c>
      <c r="BI428" s="114" t="s">
        <v>3532</v>
      </c>
      <c r="BJ428" s="50" t="s">
        <v>4050</v>
      </c>
      <c r="BK428" s="29" t="s">
        <v>4066</v>
      </c>
      <c r="BL428" s="29" t="s">
        <v>5530</v>
      </c>
      <c r="BM428" s="29" t="s">
        <v>5531</v>
      </c>
      <c r="BN428" s="29" t="s">
        <v>5524</v>
      </c>
      <c r="BO428" s="81" t="s">
        <v>4275</v>
      </c>
      <c r="BP428" s="81" t="s">
        <v>4068</v>
      </c>
      <c r="BQ428" s="81"/>
      <c r="BR428" s="81"/>
      <c r="BS428" s="81"/>
      <c r="BT428" s="81"/>
      <c r="BU428" s="313" t="s">
        <v>7390</v>
      </c>
      <c r="BV428" s="387" t="s">
        <v>8471</v>
      </c>
      <c r="BW428" s="313" t="s">
        <v>7391</v>
      </c>
      <c r="BX428" s="387" t="s">
        <v>8472</v>
      </c>
      <c r="BY428" s="93" t="str">
        <f t="shared" si="47"/>
        <v>MR316, 20x10, -18mm Offset, 8x6.5, 130.81mm Centerbore, Gloss Titanium</v>
      </c>
      <c r="BZ428" s="81" t="s">
        <v>3878</v>
      </c>
      <c r="CA428" s="81" t="s">
        <v>3879</v>
      </c>
      <c r="CB428" s="81" t="str">
        <f t="shared" si="48"/>
        <v>STREET (3XX)</v>
      </c>
    </row>
    <row r="429" spans="1:80" s="38" customFormat="1" ht="15" customHeight="1">
      <c r="A429" s="22">
        <f t="shared" si="42"/>
        <v>427</v>
      </c>
      <c r="B429" s="99" t="s">
        <v>84</v>
      </c>
      <c r="C429" s="99" t="s">
        <v>1072</v>
      </c>
      <c r="D429" s="99" t="s">
        <v>4392</v>
      </c>
      <c r="E429" s="136" t="str">
        <f>CONCATENATE(LEFT(D429,5),VLOOKUP(CONCATENATE(N429,"x",O429),'PART NUMBER GUIDE'!$B$9:$C$49,2,FALSE),VLOOKUP(CONCATENATE(P429, V429), 'PART NUMBER GUIDE'!$Q$6:$R$91, 2, FALSE),VLOOKUP(Y429,'PART NUMBER GUIDE'!$J$8:$K$43,2, FALSE),IF(U429="N/A",IF(ABS(S429)&lt;10,"0"&amp;ABS(S429),ABS(S429)),CONCATENATE(LEFT(U429,1),RIGHT(U429,1))), F429, G429)</f>
        <v>MR31778550500</v>
      </c>
      <c r="F429" s="90"/>
      <c r="G429" s="90"/>
      <c r="H429" s="79" t="s">
        <v>4393</v>
      </c>
      <c r="I429" s="318">
        <v>44026</v>
      </c>
      <c r="J429" s="85" t="s">
        <v>1265</v>
      </c>
      <c r="K429" s="342">
        <v>309</v>
      </c>
      <c r="L429" s="92">
        <f t="shared" si="43"/>
        <v>309</v>
      </c>
      <c r="M429" s="344"/>
      <c r="N429" s="29">
        <v>17</v>
      </c>
      <c r="O429" s="24">
        <v>8.5</v>
      </c>
      <c r="P429" s="99" t="str">
        <f t="shared" si="44"/>
        <v>5x5</v>
      </c>
      <c r="Q429" s="3">
        <v>5</v>
      </c>
      <c r="R429" s="29">
        <v>5</v>
      </c>
      <c r="S429" s="29">
        <v>0</v>
      </c>
      <c r="T429" s="16">
        <v>4.75</v>
      </c>
      <c r="U429" s="100" t="s">
        <v>85</v>
      </c>
      <c r="V429" s="16">
        <v>71.5</v>
      </c>
      <c r="W429" s="8">
        <v>30.313561050420663</v>
      </c>
      <c r="X429" s="51">
        <v>2650</v>
      </c>
      <c r="Y429" s="78" t="s">
        <v>2294</v>
      </c>
      <c r="Z429" s="78" t="s">
        <v>2987</v>
      </c>
      <c r="AA429" s="51" t="str">
        <f t="shared" si="45"/>
        <v>17x8.5, 5x5, 0 OS</v>
      </c>
      <c r="AB429" s="81" t="s">
        <v>1641</v>
      </c>
      <c r="AC429" s="89">
        <f>_xlfn.IFNA(VLOOKUP(AB429,ACCESSORIES!F:J,5,FALSE),"N/A")</f>
        <v>22</v>
      </c>
      <c r="AD429" s="87" t="s">
        <v>85</v>
      </c>
      <c r="AE429" s="80" t="s">
        <v>85</v>
      </c>
      <c r="AF429" s="80" t="s">
        <v>85</v>
      </c>
      <c r="AG429" s="80" t="s">
        <v>1538</v>
      </c>
      <c r="AH429" s="9">
        <f>_xlfn.IFNA(VLOOKUP(AG429,ACCESSORIES!F:J,5,FALSE),"N/A")</f>
        <v>1.1000000000000001</v>
      </c>
      <c r="AI429" s="99" t="s">
        <v>266</v>
      </c>
      <c r="AJ429" s="99" t="s">
        <v>85</v>
      </c>
      <c r="AK429" s="40" t="str">
        <f>_xlfn.IFNA(VLOOKUP(AJ429,ACCESSORIES!F:J,5,FALSE),"N/A")</f>
        <v>N/A</v>
      </c>
      <c r="AL429" s="99" t="s">
        <v>85</v>
      </c>
      <c r="AM429" s="3">
        <v>16.100000000000001</v>
      </c>
      <c r="AN429" s="3">
        <v>170</v>
      </c>
      <c r="AO429" s="36">
        <v>11</v>
      </c>
      <c r="AP429" s="36">
        <v>29</v>
      </c>
      <c r="AQ429" s="36">
        <v>55</v>
      </c>
      <c r="AR429" s="36">
        <v>85</v>
      </c>
      <c r="AS429" s="36">
        <v>208.8</v>
      </c>
      <c r="AT429" s="101">
        <v>205.8</v>
      </c>
      <c r="AU429" s="409">
        <v>71.5</v>
      </c>
      <c r="AV429" s="407">
        <v>39</v>
      </c>
      <c r="AW429" s="407">
        <v>39</v>
      </c>
      <c r="AX429" s="54">
        <v>21</v>
      </c>
      <c r="AY429" s="3" t="s">
        <v>85</v>
      </c>
      <c r="AZ429" s="98" t="str">
        <f>_xlfn.IFNA(VLOOKUP(AY429,ACCESSORIES!F:J,5,FALSE),"N/A")</f>
        <v>N/A</v>
      </c>
      <c r="BA429" s="3" t="s">
        <v>85</v>
      </c>
      <c r="BB429" s="98" t="str">
        <f>_xlfn.IFNA(VLOOKUP(BA429,ACCESSORIES!F:J,5,FALSE),"N/A")</f>
        <v>N/A</v>
      </c>
      <c r="BC429" s="77">
        <v>35.16373081848797</v>
      </c>
      <c r="BD429" s="56">
        <v>20.236220472440898</v>
      </c>
      <c r="BE429" s="56">
        <v>20.236220472440898</v>
      </c>
      <c r="BF429" s="56">
        <v>11.417322834645701</v>
      </c>
      <c r="BG429" s="378">
        <f t="shared" si="46"/>
        <v>7.6616839999999839E-2</v>
      </c>
      <c r="BH429" s="80">
        <v>36</v>
      </c>
      <c r="BI429" s="114" t="s">
        <v>3532</v>
      </c>
      <c r="BJ429" s="50" t="s">
        <v>4050</v>
      </c>
      <c r="BK429" s="29" t="s">
        <v>4066</v>
      </c>
      <c r="BL429" s="29" t="s">
        <v>4835</v>
      </c>
      <c r="BM429" s="29" t="s">
        <v>5532</v>
      </c>
      <c r="BN429" s="29" t="s">
        <v>5507</v>
      </c>
      <c r="BO429" s="81" t="s">
        <v>5533</v>
      </c>
      <c r="BP429" s="81" t="s">
        <v>5534</v>
      </c>
      <c r="BQ429" s="81" t="s">
        <v>4275</v>
      </c>
      <c r="BR429" s="81" t="s">
        <v>4068</v>
      </c>
      <c r="BS429" s="81"/>
      <c r="BT429" s="81"/>
      <c r="BU429" s="313" t="s">
        <v>6622</v>
      </c>
      <c r="BV429" s="387" t="s">
        <v>8212</v>
      </c>
      <c r="BW429" s="313" t="s">
        <v>6623</v>
      </c>
      <c r="BX429" s="387" t="s">
        <v>8213</v>
      </c>
      <c r="BY429" s="93" t="str">
        <f t="shared" si="47"/>
        <v>MR317, 17x8.5, 0mm Offset, 5x5, 71.5mm Centerbore, Matte Black</v>
      </c>
      <c r="BZ429" s="81" t="s">
        <v>3878</v>
      </c>
      <c r="CA429" s="81" t="s">
        <v>3879</v>
      </c>
      <c r="CB429" s="81" t="str">
        <f t="shared" si="48"/>
        <v>STREET (3XX)</v>
      </c>
    </row>
    <row r="430" spans="1:80" s="38" customFormat="1" ht="15" customHeight="1">
      <c r="A430" s="22">
        <f t="shared" si="42"/>
        <v>428</v>
      </c>
      <c r="B430" s="99" t="s">
        <v>84</v>
      </c>
      <c r="C430" s="99" t="s">
        <v>1072</v>
      </c>
      <c r="D430" s="99" t="s">
        <v>4392</v>
      </c>
      <c r="E430" s="136" t="str">
        <f>CONCATENATE(LEFT(D430,5),VLOOKUP(CONCATENATE(N430,"x",O430),'PART NUMBER GUIDE'!$B$9:$C$49,2,FALSE),VLOOKUP(CONCATENATE(P430, V430), 'PART NUMBER GUIDE'!$Q$6:$R$91, 2, FALSE),VLOOKUP(Y430,'PART NUMBER GUIDE'!$J$8:$K$43,2, FALSE),IF(U430="N/A",IF(ABS(S430)&lt;10,"0"&amp;ABS(S430),ABS(S430)),CONCATENATE(LEFT(U430,1),RIGHT(U430,1))), F430, G430)</f>
        <v>MR31778550800</v>
      </c>
      <c r="F430" s="90"/>
      <c r="G430" s="90"/>
      <c r="H430" s="79" t="s">
        <v>4394</v>
      </c>
      <c r="I430" s="318">
        <v>44026</v>
      </c>
      <c r="J430" s="85" t="s">
        <v>1265</v>
      </c>
      <c r="K430" s="342">
        <v>309</v>
      </c>
      <c r="L430" s="92">
        <f t="shared" si="43"/>
        <v>309</v>
      </c>
      <c r="M430" s="344"/>
      <c r="N430" s="29">
        <v>17</v>
      </c>
      <c r="O430" s="24">
        <v>8.5</v>
      </c>
      <c r="P430" s="99" t="str">
        <f t="shared" si="44"/>
        <v>5x5</v>
      </c>
      <c r="Q430" s="3">
        <v>5</v>
      </c>
      <c r="R430" s="29">
        <v>5</v>
      </c>
      <c r="S430" s="29">
        <v>0</v>
      </c>
      <c r="T430" s="16">
        <v>4.75</v>
      </c>
      <c r="U430" s="100" t="s">
        <v>85</v>
      </c>
      <c r="V430" s="16">
        <v>71.5</v>
      </c>
      <c r="W430" s="8">
        <v>30.13</v>
      </c>
      <c r="X430" s="51">
        <v>2650</v>
      </c>
      <c r="Y430" s="11" t="s">
        <v>2222</v>
      </c>
      <c r="Z430" s="11" t="s">
        <v>2992</v>
      </c>
      <c r="AA430" s="51" t="str">
        <f t="shared" si="45"/>
        <v>17x8.5, 5x5, 0 OS</v>
      </c>
      <c r="AB430" s="81" t="s">
        <v>1641</v>
      </c>
      <c r="AC430" s="89">
        <f>_xlfn.IFNA(VLOOKUP(AB430,ACCESSORIES!F:J,5,FALSE),"N/A")</f>
        <v>22</v>
      </c>
      <c r="AD430" s="87" t="s">
        <v>85</v>
      </c>
      <c r="AE430" s="80" t="s">
        <v>85</v>
      </c>
      <c r="AF430" s="80" t="s">
        <v>85</v>
      </c>
      <c r="AG430" s="80" t="s">
        <v>1538</v>
      </c>
      <c r="AH430" s="9">
        <f>_xlfn.IFNA(VLOOKUP(AG430,ACCESSORIES!F:J,5,FALSE),"N/A")</f>
        <v>1.1000000000000001</v>
      </c>
      <c r="AI430" s="99" t="s">
        <v>266</v>
      </c>
      <c r="AJ430" s="99" t="s">
        <v>85</v>
      </c>
      <c r="AK430" s="40" t="str">
        <f>_xlfn.IFNA(VLOOKUP(AJ430,ACCESSORIES!F:J,5,FALSE),"N/A")</f>
        <v>N/A</v>
      </c>
      <c r="AL430" s="99" t="s">
        <v>85</v>
      </c>
      <c r="AM430" s="3">
        <v>16.100000000000001</v>
      </c>
      <c r="AN430" s="3">
        <v>170</v>
      </c>
      <c r="AO430" s="36">
        <v>11</v>
      </c>
      <c r="AP430" s="36">
        <v>29</v>
      </c>
      <c r="AQ430" s="36">
        <v>55</v>
      </c>
      <c r="AR430" s="36">
        <v>85</v>
      </c>
      <c r="AS430" s="36">
        <v>208.8</v>
      </c>
      <c r="AT430" s="101">
        <v>205.8</v>
      </c>
      <c r="AU430" s="409">
        <v>71.5</v>
      </c>
      <c r="AV430" s="407">
        <v>39</v>
      </c>
      <c r="AW430" s="407">
        <v>39</v>
      </c>
      <c r="AX430" s="54">
        <v>21</v>
      </c>
      <c r="AY430" s="3" t="s">
        <v>85</v>
      </c>
      <c r="AZ430" s="98" t="str">
        <f>_xlfn.IFNA(VLOOKUP(AY430,ACCESSORIES!F:J,5,FALSE),"N/A")</f>
        <v>N/A</v>
      </c>
      <c r="BA430" s="3" t="s">
        <v>85</v>
      </c>
      <c r="BB430" s="98" t="str">
        <f>_xlfn.IFNA(VLOOKUP(BA430,ACCESSORIES!F:J,5,FALSE),"N/A")</f>
        <v>N/A</v>
      </c>
      <c r="BC430" s="77">
        <v>35.31</v>
      </c>
      <c r="BD430" s="56">
        <v>20.236220472440898</v>
      </c>
      <c r="BE430" s="56">
        <v>20.236220472440898</v>
      </c>
      <c r="BF430" s="56">
        <v>11.417322834645701</v>
      </c>
      <c r="BG430" s="378">
        <f t="shared" si="46"/>
        <v>7.6616839999999839E-2</v>
      </c>
      <c r="BH430" s="80">
        <v>36</v>
      </c>
      <c r="BI430" s="114" t="s">
        <v>3532</v>
      </c>
      <c r="BJ430" s="50" t="s">
        <v>4050</v>
      </c>
      <c r="BK430" s="29" t="s">
        <v>4066</v>
      </c>
      <c r="BL430" s="29" t="s">
        <v>4835</v>
      </c>
      <c r="BM430" s="29" t="s">
        <v>5532</v>
      </c>
      <c r="BN430" s="29" t="s">
        <v>5507</v>
      </c>
      <c r="BO430" s="81" t="s">
        <v>5533</v>
      </c>
      <c r="BP430" s="81" t="s">
        <v>5534</v>
      </c>
      <c r="BQ430" s="81" t="s">
        <v>4275</v>
      </c>
      <c r="BR430" s="81" t="s">
        <v>4068</v>
      </c>
      <c r="BS430" s="81"/>
      <c r="BT430" s="81"/>
      <c r="BU430" s="313" t="s">
        <v>6630</v>
      </c>
      <c r="BV430" s="387" t="s">
        <v>8488</v>
      </c>
      <c r="BW430" s="313" t="s">
        <v>6633</v>
      </c>
      <c r="BX430" s="387" t="s">
        <v>8487</v>
      </c>
      <c r="BY430" s="93" t="str">
        <f t="shared" si="47"/>
        <v>MR317, 17x8.5, 0mm Offset, 5x5, 71.5mm Centerbore, Titanium</v>
      </c>
      <c r="BZ430" s="81" t="s">
        <v>3878</v>
      </c>
      <c r="CA430" s="81" t="s">
        <v>3879</v>
      </c>
      <c r="CB430" s="81" t="str">
        <f t="shared" si="48"/>
        <v>STREET (3XX)</v>
      </c>
    </row>
    <row r="431" spans="1:80" s="38" customFormat="1" ht="15" customHeight="1">
      <c r="A431" s="22">
        <f t="shared" si="42"/>
        <v>429</v>
      </c>
      <c r="B431" s="99" t="s">
        <v>84</v>
      </c>
      <c r="C431" s="99" t="s">
        <v>1072</v>
      </c>
      <c r="D431" s="99" t="s">
        <v>4392</v>
      </c>
      <c r="E431" s="136" t="str">
        <f>CONCATENATE(LEFT(D431,5),VLOOKUP(CONCATENATE(N431,"x",O431),'PART NUMBER GUIDE'!$B$9:$C$49,2,FALSE),VLOOKUP(CONCATENATE(P431, V431), 'PART NUMBER GUIDE'!$Q$6:$R$91, 2, FALSE),VLOOKUP(Y431,'PART NUMBER GUIDE'!$J$8:$K$43,2, FALSE),IF(U431="N/A",IF(ABS(S431)&lt;10,"0"&amp;ABS(S431),ABS(S431)),CONCATENATE(LEFT(U431,1),RIGHT(U431,1))), F431, G431)</f>
        <v>MR31778558500</v>
      </c>
      <c r="F431" s="90"/>
      <c r="G431" s="90"/>
      <c r="H431" s="79" t="s">
        <v>4395</v>
      </c>
      <c r="I431" s="318">
        <v>44026</v>
      </c>
      <c r="J431" s="85" t="s">
        <v>1265</v>
      </c>
      <c r="K431" s="342">
        <v>309</v>
      </c>
      <c r="L431" s="92">
        <f t="shared" si="43"/>
        <v>309</v>
      </c>
      <c r="M431" s="344"/>
      <c r="N431" s="29">
        <v>17</v>
      </c>
      <c r="O431" s="24">
        <v>8.5</v>
      </c>
      <c r="P431" s="99" t="str">
        <f t="shared" si="44"/>
        <v>5x150</v>
      </c>
      <c r="Q431" s="3">
        <v>5</v>
      </c>
      <c r="R431" s="29">
        <v>150</v>
      </c>
      <c r="S431" s="29">
        <v>0</v>
      </c>
      <c r="T431" s="16">
        <v>4.75</v>
      </c>
      <c r="U431" s="100" t="s">
        <v>85</v>
      </c>
      <c r="V431" s="16">
        <v>110.5</v>
      </c>
      <c r="W431" s="8">
        <v>29.14</v>
      </c>
      <c r="X431" s="51">
        <v>2650</v>
      </c>
      <c r="Y431" s="78" t="s">
        <v>2294</v>
      </c>
      <c r="Z431" s="78" t="s">
        <v>2987</v>
      </c>
      <c r="AA431" s="51" t="str">
        <f t="shared" si="45"/>
        <v>17x8.5, 5x150, 0 OS</v>
      </c>
      <c r="AB431" s="81" t="s">
        <v>1639</v>
      </c>
      <c r="AC431" s="89">
        <f>_xlfn.IFNA(VLOOKUP(AB431,ACCESSORIES!F:J,5,FALSE),"N/A")</f>
        <v>22</v>
      </c>
      <c r="AD431" s="87" t="s">
        <v>85</v>
      </c>
      <c r="AE431" s="80" t="s">
        <v>85</v>
      </c>
      <c r="AF431" s="80" t="s">
        <v>85</v>
      </c>
      <c r="AG431" s="80" t="s">
        <v>1538</v>
      </c>
      <c r="AH431" s="9">
        <f>_xlfn.IFNA(VLOOKUP(AG431,ACCESSORIES!F:J,5,FALSE),"N/A")</f>
        <v>1.1000000000000001</v>
      </c>
      <c r="AI431" s="99" t="s">
        <v>266</v>
      </c>
      <c r="AJ431" s="99" t="s">
        <v>85</v>
      </c>
      <c r="AK431" s="40" t="str">
        <f>_xlfn.IFNA(VLOOKUP(AJ431,ACCESSORIES!F:J,5,FALSE),"N/A")</f>
        <v>N/A</v>
      </c>
      <c r="AL431" s="99" t="s">
        <v>85</v>
      </c>
      <c r="AM431" s="3">
        <v>16.100000000000001</v>
      </c>
      <c r="AN431" s="3">
        <v>180</v>
      </c>
      <c r="AO431" s="36">
        <v>0</v>
      </c>
      <c r="AP431" s="36">
        <v>21</v>
      </c>
      <c r="AQ431" s="36">
        <v>55</v>
      </c>
      <c r="AR431" s="36">
        <v>85</v>
      </c>
      <c r="AS431" s="36">
        <v>208.8</v>
      </c>
      <c r="AT431" s="101">
        <v>205.8</v>
      </c>
      <c r="AU431" s="409">
        <v>103.35</v>
      </c>
      <c r="AV431" s="407">
        <v>32</v>
      </c>
      <c r="AW431" s="407">
        <v>39.5</v>
      </c>
      <c r="AX431" s="54">
        <v>21</v>
      </c>
      <c r="AY431" s="3" t="s">
        <v>85</v>
      </c>
      <c r="AZ431" s="98" t="str">
        <f>_xlfn.IFNA(VLOOKUP(AY431,ACCESSORIES!F:J,5,FALSE),"N/A")</f>
        <v>N/A</v>
      </c>
      <c r="BA431" s="3" t="s">
        <v>85</v>
      </c>
      <c r="BB431" s="98" t="str">
        <f>_xlfn.IFNA(VLOOKUP(BA431,ACCESSORIES!F:J,5,FALSE),"N/A")</f>
        <v>N/A</v>
      </c>
      <c r="BC431" s="77">
        <v>33.770000000000003</v>
      </c>
      <c r="BD431" s="56">
        <v>20.236220472440898</v>
      </c>
      <c r="BE431" s="56">
        <v>20.236220472440898</v>
      </c>
      <c r="BF431" s="56">
        <v>11.417322834645701</v>
      </c>
      <c r="BG431" s="378">
        <f t="shared" si="46"/>
        <v>7.6616839999999839E-2</v>
      </c>
      <c r="BH431" s="80">
        <v>36</v>
      </c>
      <c r="BI431" s="114" t="s">
        <v>3532</v>
      </c>
      <c r="BJ431" s="50" t="s">
        <v>4050</v>
      </c>
      <c r="BK431" s="29" t="s">
        <v>4066</v>
      </c>
      <c r="BL431" s="29" t="s">
        <v>4835</v>
      </c>
      <c r="BM431" s="29" t="s">
        <v>5532</v>
      </c>
      <c r="BN431" s="29" t="s">
        <v>5507</v>
      </c>
      <c r="BO431" s="81" t="s">
        <v>5533</v>
      </c>
      <c r="BP431" s="81" t="s">
        <v>5534</v>
      </c>
      <c r="BQ431" s="81" t="s">
        <v>4275</v>
      </c>
      <c r="BR431" s="81" t="s">
        <v>4068</v>
      </c>
      <c r="BS431" s="81"/>
      <c r="BT431" s="81"/>
      <c r="BU431" s="313" t="s">
        <v>6622</v>
      </c>
      <c r="BV431" s="387" t="s">
        <v>8212</v>
      </c>
      <c r="BW431" s="313" t="s">
        <v>6623</v>
      </c>
      <c r="BX431" s="387" t="s">
        <v>8213</v>
      </c>
      <c r="BY431" s="93" t="str">
        <f t="shared" si="47"/>
        <v>MR317, 17x8.5, 0mm Offset, 5x150, 110.5mm Centerbore, Matte Black</v>
      </c>
      <c r="BZ431" s="81" t="s">
        <v>3878</v>
      </c>
      <c r="CA431" s="81" t="s">
        <v>3879</v>
      </c>
      <c r="CB431" s="81" t="str">
        <f t="shared" si="48"/>
        <v>STREET (3XX)</v>
      </c>
    </row>
    <row r="432" spans="1:80" s="38" customFormat="1" ht="15" customHeight="1">
      <c r="A432" s="22">
        <f t="shared" si="42"/>
        <v>430</v>
      </c>
      <c r="B432" s="99" t="s">
        <v>84</v>
      </c>
      <c r="C432" s="99" t="s">
        <v>1072</v>
      </c>
      <c r="D432" s="99" t="s">
        <v>4392</v>
      </c>
      <c r="E432" s="136" t="str">
        <f>CONCATENATE(LEFT(D432,5),VLOOKUP(CONCATENATE(N432,"x",O432),'PART NUMBER GUIDE'!$B$9:$C$49,2,FALSE),VLOOKUP(CONCATENATE(P432, V432), 'PART NUMBER GUIDE'!$Q$6:$R$91, 2, FALSE),VLOOKUP(Y432,'PART NUMBER GUIDE'!$J$8:$K$43,2, FALSE),IF(U432="N/A",IF(ABS(S432)&lt;10,"0"&amp;ABS(S432),ABS(S432)),CONCATENATE(LEFT(U432,1),RIGHT(U432,1))), F432, G432)</f>
        <v>MR31778558800</v>
      </c>
      <c r="F432" s="90"/>
      <c r="G432" s="90"/>
      <c r="H432" s="79" t="s">
        <v>4396</v>
      </c>
      <c r="I432" s="318">
        <v>44026</v>
      </c>
      <c r="J432" s="85" t="s">
        <v>1265</v>
      </c>
      <c r="K432" s="342">
        <v>309</v>
      </c>
      <c r="L432" s="92">
        <f t="shared" si="43"/>
        <v>309</v>
      </c>
      <c r="M432" s="344"/>
      <c r="N432" s="29">
        <v>17</v>
      </c>
      <c r="O432" s="24">
        <v>8.5</v>
      </c>
      <c r="P432" s="99" t="str">
        <f t="shared" si="44"/>
        <v>5x150</v>
      </c>
      <c r="Q432" s="3">
        <v>5</v>
      </c>
      <c r="R432" s="29">
        <v>150</v>
      </c>
      <c r="S432" s="29">
        <v>0</v>
      </c>
      <c r="T432" s="16">
        <v>4.75</v>
      </c>
      <c r="U432" s="100" t="s">
        <v>85</v>
      </c>
      <c r="V432" s="16">
        <v>110.5</v>
      </c>
      <c r="W432" s="8">
        <v>29.47</v>
      </c>
      <c r="X432" s="51">
        <v>2650</v>
      </c>
      <c r="Y432" s="11" t="s">
        <v>2222</v>
      </c>
      <c r="Z432" s="11" t="s">
        <v>2992</v>
      </c>
      <c r="AA432" s="51" t="str">
        <f t="shared" si="45"/>
        <v>17x8.5, 5x150, 0 OS</v>
      </c>
      <c r="AB432" s="81" t="s">
        <v>1639</v>
      </c>
      <c r="AC432" s="89">
        <f>_xlfn.IFNA(VLOOKUP(AB432,ACCESSORIES!F:J,5,FALSE),"N/A")</f>
        <v>22</v>
      </c>
      <c r="AD432" s="87" t="s">
        <v>85</v>
      </c>
      <c r="AE432" s="80" t="s">
        <v>85</v>
      </c>
      <c r="AF432" s="80" t="s">
        <v>85</v>
      </c>
      <c r="AG432" s="80" t="s">
        <v>1538</v>
      </c>
      <c r="AH432" s="9">
        <f>_xlfn.IFNA(VLOOKUP(AG432,ACCESSORIES!F:J,5,FALSE),"N/A")</f>
        <v>1.1000000000000001</v>
      </c>
      <c r="AI432" s="99" t="s">
        <v>266</v>
      </c>
      <c r="AJ432" s="99" t="s">
        <v>85</v>
      </c>
      <c r="AK432" s="40" t="str">
        <f>_xlfn.IFNA(VLOOKUP(AJ432,ACCESSORIES!F:J,5,FALSE),"N/A")</f>
        <v>N/A</v>
      </c>
      <c r="AL432" s="99" t="s">
        <v>85</v>
      </c>
      <c r="AM432" s="3">
        <v>16.100000000000001</v>
      </c>
      <c r="AN432" s="3">
        <v>180</v>
      </c>
      <c r="AO432" s="36">
        <v>0</v>
      </c>
      <c r="AP432" s="36">
        <v>21</v>
      </c>
      <c r="AQ432" s="36">
        <v>55</v>
      </c>
      <c r="AR432" s="36">
        <v>85</v>
      </c>
      <c r="AS432" s="36">
        <v>208.8</v>
      </c>
      <c r="AT432" s="101">
        <v>205.8</v>
      </c>
      <c r="AU432" s="409">
        <v>103.35</v>
      </c>
      <c r="AV432" s="407">
        <v>32</v>
      </c>
      <c r="AW432" s="407">
        <v>39.5</v>
      </c>
      <c r="AX432" s="54">
        <v>21</v>
      </c>
      <c r="AY432" s="3" t="s">
        <v>85</v>
      </c>
      <c r="AZ432" s="98" t="str">
        <f>_xlfn.IFNA(VLOOKUP(AY432,ACCESSORIES!F:J,5,FALSE),"N/A")</f>
        <v>N/A</v>
      </c>
      <c r="BA432" s="3" t="s">
        <v>85</v>
      </c>
      <c r="BB432" s="98" t="str">
        <f>_xlfn.IFNA(VLOOKUP(BA432,ACCESSORIES!F:J,5,FALSE),"N/A")</f>
        <v>N/A</v>
      </c>
      <c r="BC432" s="77">
        <v>33.770000000000003</v>
      </c>
      <c r="BD432" s="56">
        <v>20.236220472440898</v>
      </c>
      <c r="BE432" s="56">
        <v>20.236220472440898</v>
      </c>
      <c r="BF432" s="56">
        <v>11.417322834645701</v>
      </c>
      <c r="BG432" s="378">
        <f t="shared" si="46"/>
        <v>7.6616839999999839E-2</v>
      </c>
      <c r="BH432" s="80">
        <v>36</v>
      </c>
      <c r="BI432" s="114" t="s">
        <v>3532</v>
      </c>
      <c r="BJ432" s="50" t="s">
        <v>4050</v>
      </c>
      <c r="BK432" s="29" t="s">
        <v>4066</v>
      </c>
      <c r="BL432" s="29" t="s">
        <v>4835</v>
      </c>
      <c r="BM432" s="29" t="s">
        <v>5532</v>
      </c>
      <c r="BN432" s="29" t="s">
        <v>5507</v>
      </c>
      <c r="BO432" s="81" t="s">
        <v>5533</v>
      </c>
      <c r="BP432" s="81" t="s">
        <v>5534</v>
      </c>
      <c r="BQ432" s="81" t="s">
        <v>4275</v>
      </c>
      <c r="BR432" s="81" t="s">
        <v>4068</v>
      </c>
      <c r="BS432" s="81"/>
      <c r="BT432" s="81"/>
      <c r="BU432" s="313" t="s">
        <v>6630</v>
      </c>
      <c r="BV432" s="387" t="s">
        <v>8488</v>
      </c>
      <c r="BW432" s="313" t="s">
        <v>6633</v>
      </c>
      <c r="BX432" s="387" t="s">
        <v>8487</v>
      </c>
      <c r="BY432" s="93" t="str">
        <f t="shared" si="47"/>
        <v>MR317, 17x8.5, 0mm Offset, 5x150, 110.5mm Centerbore, Titanium</v>
      </c>
      <c r="BZ432" s="81" t="s">
        <v>3878</v>
      </c>
      <c r="CA432" s="81" t="s">
        <v>3879</v>
      </c>
      <c r="CB432" s="81" t="str">
        <f t="shared" si="48"/>
        <v>STREET (3XX)</v>
      </c>
    </row>
    <row r="433" spans="1:80" s="38" customFormat="1" ht="15" customHeight="1">
      <c r="A433" s="22">
        <f t="shared" si="42"/>
        <v>431</v>
      </c>
      <c r="B433" s="99" t="s">
        <v>84</v>
      </c>
      <c r="C433" s="99" t="s">
        <v>1072</v>
      </c>
      <c r="D433" s="99" t="s">
        <v>4392</v>
      </c>
      <c r="E433" s="136" t="str">
        <f>CONCATENATE(LEFT(D433,5),VLOOKUP(CONCATENATE(N433,"x",O433),'PART NUMBER GUIDE'!$B$9:$C$49,2,FALSE),VLOOKUP(CONCATENATE(P433, V433), 'PART NUMBER GUIDE'!$Q$6:$R$91, 2, FALSE),VLOOKUP(Y433,'PART NUMBER GUIDE'!$J$8:$K$43,2, FALSE),IF(U433="N/A",IF(ABS(S433)&lt;10,"0"&amp;ABS(S433),ABS(S433)),CONCATENATE(LEFT(U433,1),RIGHT(U433,1))), F433, G433)</f>
        <v>MR31778562500</v>
      </c>
      <c r="F433" s="90"/>
      <c r="G433" s="90"/>
      <c r="H433" s="79" t="s">
        <v>4397</v>
      </c>
      <c r="I433" s="318">
        <v>44026</v>
      </c>
      <c r="J433" s="85" t="s">
        <v>3872</v>
      </c>
      <c r="K433" s="342">
        <v>309</v>
      </c>
      <c r="L433" s="92" t="str">
        <f t="shared" si="43"/>
        <v/>
      </c>
      <c r="M433" s="344"/>
      <c r="N433" s="29">
        <v>17</v>
      </c>
      <c r="O433" s="24">
        <v>8.5</v>
      </c>
      <c r="P433" s="99" t="str">
        <f t="shared" si="44"/>
        <v>6x120</v>
      </c>
      <c r="Q433" s="3">
        <v>6</v>
      </c>
      <c r="R433" s="29">
        <v>120</v>
      </c>
      <c r="S433" s="29">
        <v>0</v>
      </c>
      <c r="T433" s="16">
        <v>4.75</v>
      </c>
      <c r="U433" s="100" t="s">
        <v>85</v>
      </c>
      <c r="V433" s="16">
        <v>67</v>
      </c>
      <c r="W433" s="8">
        <v>29.58</v>
      </c>
      <c r="X433" s="51">
        <v>2650</v>
      </c>
      <c r="Y433" s="78" t="s">
        <v>2294</v>
      </c>
      <c r="Z433" s="78" t="s">
        <v>2987</v>
      </c>
      <c r="AA433" s="51" t="str">
        <f t="shared" si="45"/>
        <v>17x8.5, 6x120, 0 OS</v>
      </c>
      <c r="AB433" s="81" t="s">
        <v>1641</v>
      </c>
      <c r="AC433" s="89">
        <f>_xlfn.IFNA(VLOOKUP(AB433,ACCESSORIES!F:J,5,FALSE),"N/A")</f>
        <v>22</v>
      </c>
      <c r="AD433" s="87" t="s">
        <v>85</v>
      </c>
      <c r="AE433" s="80" t="s">
        <v>85</v>
      </c>
      <c r="AF433" s="80" t="s">
        <v>85</v>
      </c>
      <c r="AG433" s="80" t="s">
        <v>1538</v>
      </c>
      <c r="AH433" s="9">
        <f>_xlfn.IFNA(VLOOKUP(AG433,ACCESSORIES!F:J,5,FALSE),"N/A")</f>
        <v>1.1000000000000001</v>
      </c>
      <c r="AI433" s="99" t="s">
        <v>266</v>
      </c>
      <c r="AJ433" s="99" t="s">
        <v>85</v>
      </c>
      <c r="AK433" s="40" t="str">
        <f>_xlfn.IFNA(VLOOKUP(AJ433,ACCESSORIES!F:J,5,FALSE),"N/A")</f>
        <v>N/A</v>
      </c>
      <c r="AL433" s="99" t="s">
        <v>85</v>
      </c>
      <c r="AM433" s="3">
        <v>16.100000000000001</v>
      </c>
      <c r="AN433" s="3">
        <v>170</v>
      </c>
      <c r="AO433" s="36">
        <v>11</v>
      </c>
      <c r="AP433" s="36">
        <v>32</v>
      </c>
      <c r="AQ433" s="36">
        <v>55</v>
      </c>
      <c r="AR433" s="36">
        <v>85</v>
      </c>
      <c r="AS433" s="36">
        <v>208.8</v>
      </c>
      <c r="AT433" s="101">
        <v>205.8</v>
      </c>
      <c r="AU433" s="409">
        <v>67</v>
      </c>
      <c r="AV433" s="407">
        <v>39</v>
      </c>
      <c r="AW433" s="407">
        <v>39</v>
      </c>
      <c r="AX433" s="54">
        <v>21</v>
      </c>
      <c r="AY433" s="3" t="s">
        <v>85</v>
      </c>
      <c r="AZ433" s="98" t="str">
        <f>_xlfn.IFNA(VLOOKUP(AY433,ACCESSORIES!F:J,5,FALSE),"N/A")</f>
        <v>N/A</v>
      </c>
      <c r="BA433" s="3" t="s">
        <v>85</v>
      </c>
      <c r="BB433" s="98" t="str">
        <f>_xlfn.IFNA(VLOOKUP(BA433,ACCESSORIES!F:J,5,FALSE),"N/A")</f>
        <v>N/A</v>
      </c>
      <c r="BC433" s="77">
        <v>34.1</v>
      </c>
      <c r="BD433" s="56">
        <v>20.236220472440898</v>
      </c>
      <c r="BE433" s="56">
        <v>20.236220472440898</v>
      </c>
      <c r="BF433" s="56">
        <v>11.417322834645701</v>
      </c>
      <c r="BG433" s="378">
        <f t="shared" si="46"/>
        <v>7.6616839999999839E-2</v>
      </c>
      <c r="BH433" s="80">
        <v>36</v>
      </c>
      <c r="BI433" s="114" t="s">
        <v>3532</v>
      </c>
      <c r="BJ433" s="50" t="s">
        <v>4050</v>
      </c>
      <c r="BK433" s="29" t="s">
        <v>4066</v>
      </c>
      <c r="BL433" s="29" t="s">
        <v>4835</v>
      </c>
      <c r="BM433" s="29" t="s">
        <v>5532</v>
      </c>
      <c r="BN433" s="29" t="s">
        <v>5507</v>
      </c>
      <c r="BO433" s="81" t="s">
        <v>5533</v>
      </c>
      <c r="BP433" s="81" t="s">
        <v>5534</v>
      </c>
      <c r="BQ433" s="81" t="s">
        <v>4275</v>
      </c>
      <c r="BR433" s="81" t="s">
        <v>4068</v>
      </c>
      <c r="BS433" s="81"/>
      <c r="BT433" s="81"/>
      <c r="BU433" s="313" t="s">
        <v>6624</v>
      </c>
      <c r="BV433" s="387" t="s">
        <v>8110</v>
      </c>
      <c r="BW433" s="313" t="s">
        <v>6626</v>
      </c>
      <c r="BX433" s="387" t="s">
        <v>8111</v>
      </c>
      <c r="BY433" s="93" t="str">
        <f t="shared" si="47"/>
        <v>CLOSEOUT - MR317, 17x8.5, 0mm Offset, 6x120, 67mm Centerbore, Matte Black</v>
      </c>
      <c r="BZ433" s="81" t="s">
        <v>3878</v>
      </c>
      <c r="CA433" s="81" t="s">
        <v>3879</v>
      </c>
      <c r="CB433" s="81" t="str">
        <f t="shared" si="48"/>
        <v>STREET (3XX)</v>
      </c>
    </row>
    <row r="434" spans="1:80" s="38" customFormat="1" ht="15" customHeight="1">
      <c r="A434" s="22">
        <f t="shared" si="42"/>
        <v>432</v>
      </c>
      <c r="B434" s="99" t="s">
        <v>84</v>
      </c>
      <c r="C434" s="99" t="s">
        <v>1072</v>
      </c>
      <c r="D434" s="99" t="s">
        <v>4392</v>
      </c>
      <c r="E434" s="136" t="str">
        <f>CONCATENATE(LEFT(D434,5),VLOOKUP(CONCATENATE(N434,"x",O434),'PART NUMBER GUIDE'!$B$9:$C$49,2,FALSE),VLOOKUP(CONCATENATE(P434, V434), 'PART NUMBER GUIDE'!$Q$6:$R$91, 2, FALSE),VLOOKUP(Y434,'PART NUMBER GUIDE'!$J$8:$K$43,2, FALSE),IF(U434="N/A",IF(ABS(S434)&lt;10,"0"&amp;ABS(S434),ABS(S434)),CONCATENATE(LEFT(U434,1),RIGHT(U434,1))), F434, G434)</f>
        <v>MR31778516500</v>
      </c>
      <c r="F434" s="90"/>
      <c r="G434" s="90"/>
      <c r="H434" s="79" t="s">
        <v>4399</v>
      </c>
      <c r="I434" s="318">
        <v>44026</v>
      </c>
      <c r="J434" s="85" t="s">
        <v>1265</v>
      </c>
      <c r="K434" s="342">
        <v>309</v>
      </c>
      <c r="L434" s="92">
        <f t="shared" si="43"/>
        <v>309</v>
      </c>
      <c r="M434" s="344"/>
      <c r="N434" s="29">
        <v>17</v>
      </c>
      <c r="O434" s="24">
        <v>8.5</v>
      </c>
      <c r="P434" s="99" t="str">
        <f t="shared" si="44"/>
        <v>6x135</v>
      </c>
      <c r="Q434" s="3">
        <v>6</v>
      </c>
      <c r="R434" s="29">
        <v>135</v>
      </c>
      <c r="S434" s="29">
        <v>0</v>
      </c>
      <c r="T434" s="16">
        <v>4.75</v>
      </c>
      <c r="U434" s="100" t="s">
        <v>85</v>
      </c>
      <c r="V434" s="16">
        <v>87</v>
      </c>
      <c r="W434" s="8">
        <v>30.644254443697985</v>
      </c>
      <c r="X434" s="51">
        <v>2650</v>
      </c>
      <c r="Y434" s="78" t="s">
        <v>2294</v>
      </c>
      <c r="Z434" s="78" t="s">
        <v>2987</v>
      </c>
      <c r="AA434" s="51" t="str">
        <f t="shared" si="45"/>
        <v>17x8.5, 6x135, 0 OS</v>
      </c>
      <c r="AB434" s="81" t="s">
        <v>1641</v>
      </c>
      <c r="AC434" s="89">
        <f>_xlfn.IFNA(VLOOKUP(AB434,ACCESSORIES!F:J,5,FALSE),"N/A")</f>
        <v>22</v>
      </c>
      <c r="AD434" s="87" t="s">
        <v>85</v>
      </c>
      <c r="AE434" s="80" t="s">
        <v>85</v>
      </c>
      <c r="AF434" s="80" t="s">
        <v>85</v>
      </c>
      <c r="AG434" s="80" t="s">
        <v>1538</v>
      </c>
      <c r="AH434" s="9">
        <f>_xlfn.IFNA(VLOOKUP(AG434,ACCESSORIES!F:J,5,FALSE),"N/A")</f>
        <v>1.1000000000000001</v>
      </c>
      <c r="AI434" s="99" t="s">
        <v>266</v>
      </c>
      <c r="AJ434" s="99" t="s">
        <v>85</v>
      </c>
      <c r="AK434" s="40" t="str">
        <f>_xlfn.IFNA(VLOOKUP(AJ434,ACCESSORIES!F:J,5,FALSE),"N/A")</f>
        <v>N/A</v>
      </c>
      <c r="AL434" s="99" t="s">
        <v>85</v>
      </c>
      <c r="AM434" s="3">
        <v>16.100000000000001</v>
      </c>
      <c r="AN434" s="3">
        <v>175</v>
      </c>
      <c r="AO434" s="36">
        <v>5</v>
      </c>
      <c r="AP434" s="36">
        <v>27</v>
      </c>
      <c r="AQ434" s="36">
        <v>55</v>
      </c>
      <c r="AR434" s="36">
        <v>85</v>
      </c>
      <c r="AS434" s="36">
        <v>208.8</v>
      </c>
      <c r="AT434" s="101">
        <v>205.8</v>
      </c>
      <c r="AU434" s="409">
        <v>82.6</v>
      </c>
      <c r="AV434" s="407">
        <v>31.48</v>
      </c>
      <c r="AW434" s="407">
        <v>39</v>
      </c>
      <c r="AX434" s="54">
        <v>21</v>
      </c>
      <c r="AY434" s="3" t="s">
        <v>85</v>
      </c>
      <c r="AZ434" s="98" t="str">
        <f>_xlfn.IFNA(VLOOKUP(AY434,ACCESSORIES!F:J,5,FALSE),"N/A")</f>
        <v>N/A</v>
      </c>
      <c r="BA434" s="3" t="s">
        <v>85</v>
      </c>
      <c r="BB434" s="98" t="str">
        <f>_xlfn.IFNA(VLOOKUP(BA434,ACCESSORIES!F:J,5,FALSE),"N/A")</f>
        <v>N/A</v>
      </c>
      <c r="BC434" s="77">
        <v>35.714886473950166</v>
      </c>
      <c r="BD434" s="56">
        <v>20.236220472440898</v>
      </c>
      <c r="BE434" s="56">
        <v>20.236220472440898</v>
      </c>
      <c r="BF434" s="56">
        <v>11.417322834645701</v>
      </c>
      <c r="BG434" s="378">
        <f t="shared" si="46"/>
        <v>7.6616839999999839E-2</v>
      </c>
      <c r="BH434" s="80">
        <v>36</v>
      </c>
      <c r="BI434" s="114" t="s">
        <v>3532</v>
      </c>
      <c r="BJ434" s="50" t="s">
        <v>4050</v>
      </c>
      <c r="BK434" s="29" t="s">
        <v>4066</v>
      </c>
      <c r="BL434" s="29" t="s">
        <v>4835</v>
      </c>
      <c r="BM434" s="29" t="s">
        <v>5532</v>
      </c>
      <c r="BN434" s="29" t="s">
        <v>5507</v>
      </c>
      <c r="BO434" s="81" t="s">
        <v>5533</v>
      </c>
      <c r="BP434" s="81" t="s">
        <v>5534</v>
      </c>
      <c r="BQ434" s="81" t="s">
        <v>4275</v>
      </c>
      <c r="BR434" s="81" t="s">
        <v>4068</v>
      </c>
      <c r="BS434" s="81"/>
      <c r="BT434" s="81"/>
      <c r="BU434" s="313" t="s">
        <v>6624</v>
      </c>
      <c r="BV434" s="387" t="s">
        <v>8110</v>
      </c>
      <c r="BW434" s="313" t="s">
        <v>6626</v>
      </c>
      <c r="BX434" s="387" t="s">
        <v>8111</v>
      </c>
      <c r="BY434" s="93" t="str">
        <f t="shared" si="47"/>
        <v>MR317, 17x8.5, 0mm Offset, 6x135, 87mm Centerbore, Matte Black</v>
      </c>
      <c r="BZ434" s="81" t="s">
        <v>3878</v>
      </c>
      <c r="CA434" s="81" t="s">
        <v>3879</v>
      </c>
      <c r="CB434" s="81" t="str">
        <f t="shared" si="48"/>
        <v>STREET (3XX)</v>
      </c>
    </row>
    <row r="435" spans="1:80" s="38" customFormat="1" ht="15" customHeight="1">
      <c r="A435" s="22">
        <f t="shared" si="42"/>
        <v>433</v>
      </c>
      <c r="B435" s="99" t="s">
        <v>84</v>
      </c>
      <c r="C435" s="99" t="s">
        <v>1072</v>
      </c>
      <c r="D435" s="99" t="s">
        <v>4392</v>
      </c>
      <c r="E435" s="136" t="str">
        <f>CONCATENATE(LEFT(D435,5),VLOOKUP(CONCATENATE(N435,"x",O435),'PART NUMBER GUIDE'!$B$9:$C$49,2,FALSE),VLOOKUP(CONCATENATE(P435, V435), 'PART NUMBER GUIDE'!$Q$6:$R$91, 2, FALSE),VLOOKUP(Y435,'PART NUMBER GUIDE'!$J$8:$K$43,2, FALSE),IF(U435="N/A",IF(ABS(S435)&lt;10,"0"&amp;ABS(S435),ABS(S435)),CONCATENATE(LEFT(U435,1),RIGHT(U435,1))), F435, G435)</f>
        <v>MR31778516800</v>
      </c>
      <c r="F435" s="90"/>
      <c r="G435" s="90"/>
      <c r="H435" s="79" t="s">
        <v>4400</v>
      </c>
      <c r="I435" s="318">
        <v>44026</v>
      </c>
      <c r="J435" s="16" t="s">
        <v>1265</v>
      </c>
      <c r="K435" s="342">
        <v>309</v>
      </c>
      <c r="L435" s="92">
        <f t="shared" si="43"/>
        <v>309</v>
      </c>
      <c r="M435" s="344"/>
      <c r="N435" s="29">
        <v>17</v>
      </c>
      <c r="O435" s="24">
        <v>8.5</v>
      </c>
      <c r="P435" s="99" t="str">
        <f t="shared" si="44"/>
        <v>6x135</v>
      </c>
      <c r="Q435" s="3">
        <v>6</v>
      </c>
      <c r="R435" s="29">
        <v>135</v>
      </c>
      <c r="S435" s="29">
        <v>0</v>
      </c>
      <c r="T435" s="16">
        <v>4.75</v>
      </c>
      <c r="U435" s="100" t="s">
        <v>85</v>
      </c>
      <c r="V435" s="16">
        <v>87</v>
      </c>
      <c r="W435" s="8">
        <v>30.129842498599938</v>
      </c>
      <c r="X435" s="51">
        <v>2650</v>
      </c>
      <c r="Y435" s="11" t="s">
        <v>2222</v>
      </c>
      <c r="Z435" s="11" t="s">
        <v>2992</v>
      </c>
      <c r="AA435" s="51" t="str">
        <f t="shared" si="45"/>
        <v>17x8.5, 6x135, 0 OS</v>
      </c>
      <c r="AB435" s="81" t="s">
        <v>1641</v>
      </c>
      <c r="AC435" s="89">
        <f>_xlfn.IFNA(VLOOKUP(AB435,ACCESSORIES!F:J,5,FALSE),"N/A")</f>
        <v>22</v>
      </c>
      <c r="AD435" s="87" t="s">
        <v>85</v>
      </c>
      <c r="AE435" s="80" t="s">
        <v>85</v>
      </c>
      <c r="AF435" s="80" t="s">
        <v>85</v>
      </c>
      <c r="AG435" s="80" t="s">
        <v>1538</v>
      </c>
      <c r="AH435" s="9">
        <f>_xlfn.IFNA(VLOOKUP(AG435,ACCESSORIES!F:J,5,FALSE),"N/A")</f>
        <v>1.1000000000000001</v>
      </c>
      <c r="AI435" s="99" t="s">
        <v>266</v>
      </c>
      <c r="AJ435" s="99" t="s">
        <v>85</v>
      </c>
      <c r="AK435" s="40" t="str">
        <f>_xlfn.IFNA(VLOOKUP(AJ435,ACCESSORIES!F:J,5,FALSE),"N/A")</f>
        <v>N/A</v>
      </c>
      <c r="AL435" s="99" t="s">
        <v>85</v>
      </c>
      <c r="AM435" s="3">
        <v>16.100000000000001</v>
      </c>
      <c r="AN435" s="3">
        <v>175</v>
      </c>
      <c r="AO435" s="36">
        <v>5</v>
      </c>
      <c r="AP435" s="25">
        <v>27</v>
      </c>
      <c r="AQ435" s="25">
        <v>55</v>
      </c>
      <c r="AR435" s="36">
        <v>85</v>
      </c>
      <c r="AS435" s="36">
        <v>208.8</v>
      </c>
      <c r="AT435" s="101">
        <v>205.8</v>
      </c>
      <c r="AU435" s="409">
        <v>82.6</v>
      </c>
      <c r="AV435" s="407">
        <v>31.48</v>
      </c>
      <c r="AW435" s="407">
        <v>39</v>
      </c>
      <c r="AX435" s="54">
        <v>21</v>
      </c>
      <c r="AY435" s="3" t="s">
        <v>85</v>
      </c>
      <c r="AZ435" s="98" t="str">
        <f>_xlfn.IFNA(VLOOKUP(AY435,ACCESSORIES!F:J,5,FALSE),"N/A")</f>
        <v>N/A</v>
      </c>
      <c r="BA435" s="3" t="s">
        <v>85</v>
      </c>
      <c r="BB435" s="98" t="str">
        <f>_xlfn.IFNA(VLOOKUP(BA435,ACCESSORIES!F:J,5,FALSE),"N/A")</f>
        <v>N/A</v>
      </c>
      <c r="BC435" s="77">
        <v>34.69</v>
      </c>
      <c r="BD435" s="56">
        <v>20.236220472440898</v>
      </c>
      <c r="BE435" s="56">
        <v>20.236220472440898</v>
      </c>
      <c r="BF435" s="56">
        <v>11.417322834645701</v>
      </c>
      <c r="BG435" s="378">
        <f t="shared" si="46"/>
        <v>7.6616839999999839E-2</v>
      </c>
      <c r="BH435" s="80">
        <v>36</v>
      </c>
      <c r="BI435" s="114" t="s">
        <v>3532</v>
      </c>
      <c r="BJ435" s="50" t="s">
        <v>4050</v>
      </c>
      <c r="BK435" s="29" t="s">
        <v>4066</v>
      </c>
      <c r="BL435" s="29" t="s">
        <v>4835</v>
      </c>
      <c r="BM435" s="29" t="s">
        <v>5532</v>
      </c>
      <c r="BN435" s="29" t="s">
        <v>5507</v>
      </c>
      <c r="BO435" s="81" t="s">
        <v>5533</v>
      </c>
      <c r="BP435" s="81" t="s">
        <v>5534</v>
      </c>
      <c r="BQ435" s="81" t="s">
        <v>4275</v>
      </c>
      <c r="BR435" s="81" t="s">
        <v>4068</v>
      </c>
      <c r="BS435" s="81"/>
      <c r="BT435" s="81"/>
      <c r="BU435" s="313" t="s">
        <v>6631</v>
      </c>
      <c r="BV435" s="387" t="s">
        <v>8294</v>
      </c>
      <c r="BW435" s="313" t="s">
        <v>6639</v>
      </c>
      <c r="BX435" s="387" t="s">
        <v>8295</v>
      </c>
      <c r="BY435" s="93" t="str">
        <f t="shared" si="47"/>
        <v>MR317, 17x8.5, 0mm Offset, 6x135, 87mm Centerbore, Titanium</v>
      </c>
      <c r="BZ435" s="81" t="s">
        <v>3878</v>
      </c>
      <c r="CA435" s="81" t="s">
        <v>3879</v>
      </c>
      <c r="CB435" s="81" t="str">
        <f t="shared" si="48"/>
        <v>STREET (3XX)</v>
      </c>
    </row>
    <row r="436" spans="1:80" s="38" customFormat="1" ht="15" customHeight="1">
      <c r="A436" s="22">
        <f t="shared" si="42"/>
        <v>434</v>
      </c>
      <c r="B436" s="99" t="s">
        <v>84</v>
      </c>
      <c r="C436" s="99" t="s">
        <v>1072</v>
      </c>
      <c r="D436" s="99" t="s">
        <v>4392</v>
      </c>
      <c r="E436" s="136" t="str">
        <f>CONCATENATE(LEFT(D436,5),VLOOKUP(CONCATENATE(N436,"x",O436),'PART NUMBER GUIDE'!$B$9:$C$49,2,FALSE),VLOOKUP(CONCATENATE(P436, V436), 'PART NUMBER GUIDE'!$Q$6:$R$91, 2, FALSE),VLOOKUP(Y436,'PART NUMBER GUIDE'!$J$8:$K$43,2, FALSE),IF(U436="N/A",IF(ABS(S436)&lt;10,"0"&amp;ABS(S436),ABS(S436)),CONCATENATE(LEFT(U436,1),RIGHT(U436,1))), F436, G436)</f>
        <v>MR31778560500</v>
      </c>
      <c r="F436" s="90"/>
      <c r="G436" s="90"/>
      <c r="H436" s="79" t="s">
        <v>4401</v>
      </c>
      <c r="I436" s="318">
        <v>44026</v>
      </c>
      <c r="J436" s="16" t="s">
        <v>1265</v>
      </c>
      <c r="K436" s="342">
        <v>309</v>
      </c>
      <c r="L436" s="92">
        <f t="shared" si="43"/>
        <v>309</v>
      </c>
      <c r="M436" s="344"/>
      <c r="N436" s="29">
        <v>17</v>
      </c>
      <c r="O436" s="24">
        <v>8.5</v>
      </c>
      <c r="P436" s="99" t="str">
        <f t="shared" si="44"/>
        <v>6x5.5</v>
      </c>
      <c r="Q436" s="3">
        <v>6</v>
      </c>
      <c r="R436" s="29">
        <v>5.5</v>
      </c>
      <c r="S436" s="29">
        <v>0</v>
      </c>
      <c r="T436" s="16">
        <v>4.75</v>
      </c>
      <c r="U436" s="100" t="s">
        <v>85</v>
      </c>
      <c r="V436" s="16">
        <v>106.25</v>
      </c>
      <c r="W436" s="8">
        <v>29.652174263866033</v>
      </c>
      <c r="X436" s="51">
        <v>2650</v>
      </c>
      <c r="Y436" s="78" t="s">
        <v>2294</v>
      </c>
      <c r="Z436" s="78" t="s">
        <v>2987</v>
      </c>
      <c r="AA436" s="51" t="str">
        <f t="shared" si="45"/>
        <v>17x8.5, 6x5.5, 0 OS</v>
      </c>
      <c r="AB436" s="81" t="s">
        <v>1639</v>
      </c>
      <c r="AC436" s="89">
        <f>_xlfn.IFNA(VLOOKUP(AB436,ACCESSORIES!F:J,5,FALSE),"N/A")</f>
        <v>22</v>
      </c>
      <c r="AD436" s="87" t="s">
        <v>85</v>
      </c>
      <c r="AE436" s="80" t="s">
        <v>85</v>
      </c>
      <c r="AF436" s="80" t="s">
        <v>85</v>
      </c>
      <c r="AG436" s="80" t="s">
        <v>1538</v>
      </c>
      <c r="AH436" s="9">
        <f>_xlfn.IFNA(VLOOKUP(AG436,ACCESSORIES!F:J,5,FALSE),"N/A")</f>
        <v>1.1000000000000001</v>
      </c>
      <c r="AI436" s="13" t="s">
        <v>265</v>
      </c>
      <c r="AJ436" s="82" t="s">
        <v>1709</v>
      </c>
      <c r="AK436" s="40">
        <f>_xlfn.IFNA(VLOOKUP(AJ436,ACCESSORIES!F:J,5,FALSE),"N/A")</f>
        <v>2.75</v>
      </c>
      <c r="AL436" s="3">
        <v>78.3</v>
      </c>
      <c r="AM436" s="3">
        <v>16.100000000000001</v>
      </c>
      <c r="AN436" s="3">
        <v>175</v>
      </c>
      <c r="AO436" s="25">
        <v>6</v>
      </c>
      <c r="AP436" s="36">
        <v>28</v>
      </c>
      <c r="AQ436" s="36">
        <v>55</v>
      </c>
      <c r="AR436" s="36">
        <v>85</v>
      </c>
      <c r="AS436" s="36">
        <v>208.8</v>
      </c>
      <c r="AT436" s="101">
        <v>205.8</v>
      </c>
      <c r="AU436" s="406">
        <v>103.36</v>
      </c>
      <c r="AV436" s="407">
        <v>31.48</v>
      </c>
      <c r="AW436" s="407">
        <v>38.96</v>
      </c>
      <c r="AX436" s="54">
        <v>21</v>
      </c>
      <c r="AY436" s="3" t="s">
        <v>85</v>
      </c>
      <c r="AZ436" s="98" t="str">
        <f>_xlfn.IFNA(VLOOKUP(AY436,ACCESSORIES!F:J,5,FALSE),"N/A")</f>
        <v>N/A</v>
      </c>
      <c r="BA436" s="3" t="s">
        <v>85</v>
      </c>
      <c r="BB436" s="98" t="str">
        <f>_xlfn.IFNA(VLOOKUP(BA436,ACCESSORIES!F:J,5,FALSE),"N/A")</f>
        <v>N/A</v>
      </c>
      <c r="BC436" s="77">
        <v>34.50234403193334</v>
      </c>
      <c r="BD436" s="56">
        <v>20.236220472440898</v>
      </c>
      <c r="BE436" s="56">
        <v>20.236220472440898</v>
      </c>
      <c r="BF436" s="56">
        <v>11.417322834645701</v>
      </c>
      <c r="BG436" s="378">
        <f t="shared" si="46"/>
        <v>7.6616839999999839E-2</v>
      </c>
      <c r="BH436" s="80">
        <v>36</v>
      </c>
      <c r="BI436" s="114" t="s">
        <v>3532</v>
      </c>
      <c r="BJ436" s="50" t="s">
        <v>4050</v>
      </c>
      <c r="BK436" s="29" t="s">
        <v>4066</v>
      </c>
      <c r="BL436" s="29" t="s">
        <v>4835</v>
      </c>
      <c r="BM436" s="29" t="s">
        <v>5532</v>
      </c>
      <c r="BN436" s="29" t="s">
        <v>5507</v>
      </c>
      <c r="BO436" s="81" t="s">
        <v>5533</v>
      </c>
      <c r="BP436" s="81" t="s">
        <v>5534</v>
      </c>
      <c r="BQ436" s="81" t="s">
        <v>4275</v>
      </c>
      <c r="BR436" s="81" t="s">
        <v>4068</v>
      </c>
      <c r="BS436" s="81"/>
      <c r="BT436" s="81"/>
      <c r="BU436" s="313" t="s">
        <v>6624</v>
      </c>
      <c r="BV436" s="387" t="s">
        <v>8110</v>
      </c>
      <c r="BW436" s="313" t="s">
        <v>6626</v>
      </c>
      <c r="BX436" s="387" t="s">
        <v>8111</v>
      </c>
      <c r="BY436" s="93" t="str">
        <f t="shared" si="47"/>
        <v>MR317, 17x8.5, 0mm Offset, 6x5.5, 106.25mm Centerbore, Matte Black</v>
      </c>
      <c r="BZ436" s="81" t="s">
        <v>3878</v>
      </c>
      <c r="CA436" s="81" t="s">
        <v>3879</v>
      </c>
      <c r="CB436" s="81" t="str">
        <f t="shared" si="48"/>
        <v>STREET (3XX)</v>
      </c>
    </row>
    <row r="437" spans="1:80" s="38" customFormat="1" ht="15" customHeight="1">
      <c r="A437" s="22">
        <f t="shared" si="42"/>
        <v>435</v>
      </c>
      <c r="B437" s="99" t="s">
        <v>84</v>
      </c>
      <c r="C437" s="99" t="s">
        <v>1072</v>
      </c>
      <c r="D437" s="99" t="s">
        <v>4392</v>
      </c>
      <c r="E437" s="136" t="str">
        <f>CONCATENATE(LEFT(D437,5),VLOOKUP(CONCATENATE(N437,"x",O437),'PART NUMBER GUIDE'!$B$9:$C$49,2,FALSE),VLOOKUP(CONCATENATE(P437, V437), 'PART NUMBER GUIDE'!$Q$6:$R$91, 2, FALSE),VLOOKUP(Y437,'PART NUMBER GUIDE'!$J$8:$K$43,2, FALSE),IF(U437="N/A",IF(ABS(S437)&lt;10,"0"&amp;ABS(S437),ABS(S437)),CONCATENATE(LEFT(U437,1),RIGHT(U437,1))), F437, G437)</f>
        <v>MR31778560800</v>
      </c>
      <c r="F437" s="90"/>
      <c r="G437" s="90"/>
      <c r="H437" s="79" t="s">
        <v>4402</v>
      </c>
      <c r="I437" s="318">
        <v>44026</v>
      </c>
      <c r="J437" s="16" t="s">
        <v>1265</v>
      </c>
      <c r="K437" s="342">
        <v>309</v>
      </c>
      <c r="L437" s="92">
        <f t="shared" si="43"/>
        <v>309</v>
      </c>
      <c r="M437" s="344"/>
      <c r="N437" s="29">
        <v>17</v>
      </c>
      <c r="O437" s="24">
        <v>8.5</v>
      </c>
      <c r="P437" s="99" t="str">
        <f t="shared" si="44"/>
        <v>6x5.5</v>
      </c>
      <c r="Q437" s="3">
        <v>6</v>
      </c>
      <c r="R437" s="29">
        <v>5.5</v>
      </c>
      <c r="S437" s="29">
        <v>0</v>
      </c>
      <c r="T437" s="16">
        <v>4.75</v>
      </c>
      <c r="U437" s="100" t="s">
        <v>85</v>
      </c>
      <c r="V437" s="16">
        <v>106.25</v>
      </c>
      <c r="W437" s="8">
        <v>29.982867657143348</v>
      </c>
      <c r="X437" s="51">
        <v>2650</v>
      </c>
      <c r="Y437" s="11" t="s">
        <v>2222</v>
      </c>
      <c r="Z437" s="11" t="s">
        <v>2992</v>
      </c>
      <c r="AA437" s="51" t="str">
        <f t="shared" si="45"/>
        <v>17x8.5, 6x5.5, 0 OS</v>
      </c>
      <c r="AB437" s="81" t="s">
        <v>1639</v>
      </c>
      <c r="AC437" s="89">
        <f>_xlfn.IFNA(VLOOKUP(AB437,ACCESSORIES!F:J,5,FALSE),"N/A")</f>
        <v>22</v>
      </c>
      <c r="AD437" s="87" t="s">
        <v>85</v>
      </c>
      <c r="AE437" s="80" t="s">
        <v>85</v>
      </c>
      <c r="AF437" s="80" t="s">
        <v>85</v>
      </c>
      <c r="AG437" s="80" t="s">
        <v>1538</v>
      </c>
      <c r="AH437" s="9">
        <f>_xlfn.IFNA(VLOOKUP(AG437,ACCESSORIES!F:J,5,FALSE),"N/A")</f>
        <v>1.1000000000000001</v>
      </c>
      <c r="AI437" s="13" t="s">
        <v>265</v>
      </c>
      <c r="AJ437" s="82" t="s">
        <v>1709</v>
      </c>
      <c r="AK437" s="40">
        <f>_xlfn.IFNA(VLOOKUP(AJ437,ACCESSORIES!F:J,5,FALSE),"N/A")</f>
        <v>2.75</v>
      </c>
      <c r="AL437" s="3">
        <v>78.3</v>
      </c>
      <c r="AM437" s="3">
        <v>16.100000000000001</v>
      </c>
      <c r="AN437" s="3">
        <v>175</v>
      </c>
      <c r="AO437" s="25">
        <v>6</v>
      </c>
      <c r="AP437" s="36">
        <v>28</v>
      </c>
      <c r="AQ437" s="36">
        <v>55</v>
      </c>
      <c r="AR437" s="36">
        <v>85</v>
      </c>
      <c r="AS437" s="36">
        <v>208.8</v>
      </c>
      <c r="AT437" s="101">
        <v>205.8</v>
      </c>
      <c r="AU437" s="406">
        <v>103.36</v>
      </c>
      <c r="AV437" s="407">
        <v>31.48</v>
      </c>
      <c r="AW437" s="407">
        <v>38.96</v>
      </c>
      <c r="AX437" s="54">
        <v>21</v>
      </c>
      <c r="AY437" s="3" t="s">
        <v>85</v>
      </c>
      <c r="AZ437" s="98" t="str">
        <f>_xlfn.IFNA(VLOOKUP(AY437,ACCESSORIES!F:J,5,FALSE),"N/A")</f>
        <v>N/A</v>
      </c>
      <c r="BA437" s="3" t="s">
        <v>85</v>
      </c>
      <c r="BB437" s="98" t="str">
        <f>_xlfn.IFNA(VLOOKUP(BA437,ACCESSORIES!F:J,5,FALSE),"N/A")</f>
        <v>N/A</v>
      </c>
      <c r="BC437" s="77">
        <v>34.50234403193334</v>
      </c>
      <c r="BD437" s="56">
        <v>20.236220472440898</v>
      </c>
      <c r="BE437" s="56">
        <v>20.236220472440898</v>
      </c>
      <c r="BF437" s="56">
        <v>11.417322834645701</v>
      </c>
      <c r="BG437" s="378">
        <f t="shared" si="46"/>
        <v>7.6616839999999839E-2</v>
      </c>
      <c r="BH437" s="80">
        <v>36</v>
      </c>
      <c r="BI437" s="114" t="s">
        <v>3532</v>
      </c>
      <c r="BJ437" s="50" t="s">
        <v>4050</v>
      </c>
      <c r="BK437" s="29" t="s">
        <v>4066</v>
      </c>
      <c r="BL437" s="29" t="s">
        <v>4835</v>
      </c>
      <c r="BM437" s="29" t="s">
        <v>5532</v>
      </c>
      <c r="BN437" s="29" t="s">
        <v>5507</v>
      </c>
      <c r="BO437" s="81" t="s">
        <v>5533</v>
      </c>
      <c r="BP437" s="81" t="s">
        <v>5534</v>
      </c>
      <c r="BQ437" s="81" t="s">
        <v>4275</v>
      </c>
      <c r="BR437" s="81" t="s">
        <v>4068</v>
      </c>
      <c r="BS437" s="81"/>
      <c r="BT437" s="81"/>
      <c r="BU437" s="313" t="s">
        <v>6631</v>
      </c>
      <c r="BV437" s="387" t="s">
        <v>8294</v>
      </c>
      <c r="BW437" s="313" t="s">
        <v>6639</v>
      </c>
      <c r="BX437" s="387" t="s">
        <v>8295</v>
      </c>
      <c r="BY437" s="93" t="str">
        <f t="shared" si="47"/>
        <v>MR317, 17x8.5, 0mm Offset, 6x5.5, 106.25mm Centerbore, Titanium</v>
      </c>
      <c r="BZ437" s="81" t="s">
        <v>3878</v>
      </c>
      <c r="CA437" s="81" t="s">
        <v>3879</v>
      </c>
      <c r="CB437" s="81" t="str">
        <f t="shared" si="48"/>
        <v>STREET (3XX)</v>
      </c>
    </row>
    <row r="438" spans="1:80" s="38" customFormat="1" ht="15" customHeight="1">
      <c r="A438" s="22">
        <f t="shared" si="42"/>
        <v>436</v>
      </c>
      <c r="B438" s="99" t="s">
        <v>84</v>
      </c>
      <c r="C438" s="99" t="s">
        <v>1072</v>
      </c>
      <c r="D438" s="99" t="s">
        <v>4392</v>
      </c>
      <c r="E438" s="136" t="str">
        <f>CONCATENATE(LEFT(D438,5),VLOOKUP(CONCATENATE(N438,"x",O438),'PART NUMBER GUIDE'!$B$9:$C$49,2,FALSE),VLOOKUP(CONCATENATE(P438, V438), 'PART NUMBER GUIDE'!$Q$6:$R$91, 2, FALSE),VLOOKUP(Y438,'PART NUMBER GUIDE'!$J$8:$K$43,2, FALSE),IF(U438="N/A",IF(ABS(S438)&lt;10,"0"&amp;ABS(S438),ABS(S438)),CONCATENATE(LEFT(U438,1),RIGHT(U438,1))), F438, G438)</f>
        <v>MR31778580500</v>
      </c>
      <c r="F438" s="90"/>
      <c r="G438" s="90"/>
      <c r="H438" s="79" t="s">
        <v>4403</v>
      </c>
      <c r="I438" s="318">
        <v>44026</v>
      </c>
      <c r="J438" s="16" t="s">
        <v>1265</v>
      </c>
      <c r="K438" s="342">
        <v>339</v>
      </c>
      <c r="L438" s="92">
        <f t="shared" si="43"/>
        <v>339</v>
      </c>
      <c r="M438" s="344"/>
      <c r="N438" s="29">
        <v>17</v>
      </c>
      <c r="O438" s="24">
        <v>8.5</v>
      </c>
      <c r="P438" s="99" t="str">
        <f t="shared" si="44"/>
        <v>8x6.5</v>
      </c>
      <c r="Q438" s="3">
        <v>8</v>
      </c>
      <c r="R438" s="29">
        <v>6.5</v>
      </c>
      <c r="S438" s="29">
        <v>0</v>
      </c>
      <c r="T438" s="16">
        <v>4.75</v>
      </c>
      <c r="U438" s="100" t="s">
        <v>85</v>
      </c>
      <c r="V438" s="16">
        <v>130.81</v>
      </c>
      <c r="W438" s="8">
        <v>33.33</v>
      </c>
      <c r="X438" s="51">
        <v>3640</v>
      </c>
      <c r="Y438" s="78" t="s">
        <v>2294</v>
      </c>
      <c r="Z438" s="78" t="s">
        <v>2987</v>
      </c>
      <c r="AA438" s="51" t="str">
        <f t="shared" si="45"/>
        <v>17x8.5, 8x6.5, 0 OS</v>
      </c>
      <c r="AB438" s="81" t="s">
        <v>1638</v>
      </c>
      <c r="AC438" s="89">
        <f>_xlfn.IFNA(VLOOKUP(AB438,ACCESSORIES!F:J,5,FALSE),"N/A")</f>
        <v>33</v>
      </c>
      <c r="AD438" s="87" t="s">
        <v>85</v>
      </c>
      <c r="AE438" s="80" t="s">
        <v>85</v>
      </c>
      <c r="AF438" s="13" t="s">
        <v>3005</v>
      </c>
      <c r="AG438" s="80" t="s">
        <v>1538</v>
      </c>
      <c r="AH438" s="9">
        <f>_xlfn.IFNA(VLOOKUP(AG438,ACCESSORIES!F:J,5,FALSE),"N/A")</f>
        <v>1.1000000000000001</v>
      </c>
      <c r="AI438" s="99" t="s">
        <v>266</v>
      </c>
      <c r="AJ438" s="99" t="s">
        <v>85</v>
      </c>
      <c r="AK438" s="40" t="str">
        <f>_xlfn.IFNA(VLOOKUP(AJ438,ACCESSORIES!F:J,5,FALSE),"N/A")</f>
        <v>N/A</v>
      </c>
      <c r="AL438" s="99" t="s">
        <v>85</v>
      </c>
      <c r="AM438" s="3">
        <v>16.100000000000001</v>
      </c>
      <c r="AN438" s="3">
        <v>205</v>
      </c>
      <c r="AO438" s="36">
        <v>0</v>
      </c>
      <c r="AP438" s="36">
        <v>0</v>
      </c>
      <c r="AQ438" s="36">
        <v>39.6</v>
      </c>
      <c r="AR438" s="36">
        <v>77.900000000000006</v>
      </c>
      <c r="AS438" s="36">
        <v>208</v>
      </c>
      <c r="AT438" s="101">
        <v>204.7</v>
      </c>
      <c r="AU438" s="406">
        <v>123.1</v>
      </c>
      <c r="AV438" s="407">
        <v>92</v>
      </c>
      <c r="AW438" s="407">
        <v>92</v>
      </c>
      <c r="AX438" s="54">
        <v>21</v>
      </c>
      <c r="AY438" s="3" t="s">
        <v>85</v>
      </c>
      <c r="AZ438" s="98" t="str">
        <f>_xlfn.IFNA(VLOOKUP(AY438,ACCESSORIES!F:J,5,FALSE),"N/A")</f>
        <v>N/A</v>
      </c>
      <c r="BA438" s="3" t="s">
        <v>85</v>
      </c>
      <c r="BB438" s="98" t="str">
        <f>_xlfn.IFNA(VLOOKUP(BA438,ACCESSORIES!F:J,5,FALSE),"N/A")</f>
        <v>N/A</v>
      </c>
      <c r="BC438" s="77">
        <v>37.880000000000003</v>
      </c>
      <c r="BD438" s="56">
        <v>20.236220472440898</v>
      </c>
      <c r="BE438" s="56">
        <v>20.236220472440898</v>
      </c>
      <c r="BF438" s="56">
        <v>11.417322834645701</v>
      </c>
      <c r="BG438" s="378">
        <f t="shared" si="46"/>
        <v>7.6616839999999839E-2</v>
      </c>
      <c r="BH438" s="80">
        <v>36</v>
      </c>
      <c r="BI438" s="114" t="s">
        <v>3532</v>
      </c>
      <c r="BJ438" s="50" t="s">
        <v>4050</v>
      </c>
      <c r="BK438" s="29" t="s">
        <v>4066</v>
      </c>
      <c r="BL438" s="29" t="s">
        <v>4835</v>
      </c>
      <c r="BM438" s="29" t="s">
        <v>5532</v>
      </c>
      <c r="BN438" s="29" t="s">
        <v>5507</v>
      </c>
      <c r="BO438" s="81" t="s">
        <v>5533</v>
      </c>
      <c r="BP438" s="81" t="s">
        <v>5534</v>
      </c>
      <c r="BQ438" s="81" t="s">
        <v>4275</v>
      </c>
      <c r="BR438" s="81" t="s">
        <v>4068</v>
      </c>
      <c r="BS438" s="81"/>
      <c r="BT438" s="81"/>
      <c r="BU438" s="313" t="s">
        <v>6625</v>
      </c>
      <c r="BV438" s="387" t="s">
        <v>8357</v>
      </c>
      <c r="BW438" s="313" t="s">
        <v>6629</v>
      </c>
      <c r="BX438" s="387" t="s">
        <v>8358</v>
      </c>
      <c r="BY438" s="93" t="str">
        <f t="shared" si="47"/>
        <v>MR317, 17x8.5, 0mm Offset, 8x6.5, 130.81mm Centerbore, Matte Black</v>
      </c>
      <c r="BZ438" s="81" t="s">
        <v>3878</v>
      </c>
      <c r="CA438" s="81" t="s">
        <v>3879</v>
      </c>
      <c r="CB438" s="81" t="str">
        <f t="shared" si="48"/>
        <v>STREET (3XX)</v>
      </c>
    </row>
    <row r="439" spans="1:80" s="38" customFormat="1" ht="15" customHeight="1">
      <c r="A439" s="22">
        <f t="shared" si="42"/>
        <v>437</v>
      </c>
      <c r="B439" s="99" t="s">
        <v>84</v>
      </c>
      <c r="C439" s="99" t="s">
        <v>1072</v>
      </c>
      <c r="D439" s="99" t="s">
        <v>4392</v>
      </c>
      <c r="E439" s="136" t="str">
        <f>CONCATENATE(LEFT(D439,5),VLOOKUP(CONCATENATE(N439,"x",O439),'PART NUMBER GUIDE'!$B$9:$C$49,2,FALSE),VLOOKUP(CONCATENATE(P439, V439), 'PART NUMBER GUIDE'!$Q$6:$R$91, 2, FALSE),VLOOKUP(Y439,'PART NUMBER GUIDE'!$J$8:$K$43,2, FALSE),IF(U439="N/A",IF(ABS(S439)&lt;10,"0"&amp;ABS(S439),ABS(S439)),CONCATENATE(LEFT(U439,1),RIGHT(U439,1))), F439, G439)</f>
        <v>MR31778580800</v>
      </c>
      <c r="F439" s="90"/>
      <c r="G439" s="90"/>
      <c r="H439" s="79" t="s">
        <v>4404</v>
      </c>
      <c r="I439" s="318">
        <v>44026</v>
      </c>
      <c r="J439" s="85" t="s">
        <v>1265</v>
      </c>
      <c r="K439" s="342">
        <v>339</v>
      </c>
      <c r="L439" s="92">
        <f t="shared" si="43"/>
        <v>339</v>
      </c>
      <c r="M439" s="344"/>
      <c r="N439" s="29">
        <v>17</v>
      </c>
      <c r="O439" s="24">
        <v>8.5</v>
      </c>
      <c r="P439" s="99" t="str">
        <f t="shared" si="44"/>
        <v>8x6.5</v>
      </c>
      <c r="Q439" s="3">
        <v>8</v>
      </c>
      <c r="R439" s="29">
        <v>6.5</v>
      </c>
      <c r="S439" s="29">
        <v>0</v>
      </c>
      <c r="T439" s="16">
        <v>4.75</v>
      </c>
      <c r="U439" s="100" t="s">
        <v>85</v>
      </c>
      <c r="V439" s="16">
        <v>130.81</v>
      </c>
      <c r="W439" s="8">
        <v>33.326545300280657</v>
      </c>
      <c r="X439" s="51">
        <v>3640</v>
      </c>
      <c r="Y439" s="11" t="s">
        <v>2222</v>
      </c>
      <c r="Z439" s="11" t="s">
        <v>2992</v>
      </c>
      <c r="AA439" s="51" t="str">
        <f t="shared" si="45"/>
        <v>17x8.5, 8x6.5, 0 OS</v>
      </c>
      <c r="AB439" s="81" t="s">
        <v>1638</v>
      </c>
      <c r="AC439" s="89">
        <f>_xlfn.IFNA(VLOOKUP(AB439,ACCESSORIES!F:J,5,FALSE),"N/A")</f>
        <v>33</v>
      </c>
      <c r="AD439" s="87" t="s">
        <v>85</v>
      </c>
      <c r="AE439" s="80" t="s">
        <v>85</v>
      </c>
      <c r="AF439" s="13" t="s">
        <v>3005</v>
      </c>
      <c r="AG439" s="80" t="s">
        <v>1538</v>
      </c>
      <c r="AH439" s="9">
        <f>_xlfn.IFNA(VLOOKUP(AG439,ACCESSORIES!F:J,5,FALSE),"N/A")</f>
        <v>1.1000000000000001</v>
      </c>
      <c r="AI439" s="99" t="s">
        <v>266</v>
      </c>
      <c r="AJ439" s="99" t="s">
        <v>85</v>
      </c>
      <c r="AK439" s="40" t="str">
        <f>_xlfn.IFNA(VLOOKUP(AJ439,ACCESSORIES!F:J,5,FALSE),"N/A")</f>
        <v>N/A</v>
      </c>
      <c r="AL439" s="99" t="s">
        <v>85</v>
      </c>
      <c r="AM439" s="3">
        <v>16.100000000000001</v>
      </c>
      <c r="AN439" s="3">
        <v>205</v>
      </c>
      <c r="AO439" s="36">
        <v>0</v>
      </c>
      <c r="AP439" s="36">
        <v>0</v>
      </c>
      <c r="AQ439" s="36">
        <v>39.6</v>
      </c>
      <c r="AR439" s="36">
        <v>77.900000000000006</v>
      </c>
      <c r="AS439" s="36">
        <v>208</v>
      </c>
      <c r="AT439" s="101">
        <v>204.7</v>
      </c>
      <c r="AU439" s="406">
        <v>123.1</v>
      </c>
      <c r="AV439" s="407">
        <v>92</v>
      </c>
      <c r="AW439" s="407">
        <v>92</v>
      </c>
      <c r="AX439" s="54">
        <v>21</v>
      </c>
      <c r="AY439" s="3" t="s">
        <v>85</v>
      </c>
      <c r="AZ439" s="98" t="str">
        <f>_xlfn.IFNA(VLOOKUP(AY439,ACCESSORIES!F:J,5,FALSE),"N/A")</f>
        <v>N/A</v>
      </c>
      <c r="BA439" s="3" t="s">
        <v>85</v>
      </c>
      <c r="BB439" s="98" t="str">
        <f>_xlfn.IFNA(VLOOKUP(BA439,ACCESSORIES!F:J,5,FALSE),"N/A")</f>
        <v>N/A</v>
      </c>
      <c r="BC439" s="77">
        <v>38.1</v>
      </c>
      <c r="BD439" s="56">
        <v>20.236220472440898</v>
      </c>
      <c r="BE439" s="56">
        <v>20.236220472440898</v>
      </c>
      <c r="BF439" s="56">
        <v>11.417322834645701</v>
      </c>
      <c r="BG439" s="378">
        <f t="shared" si="46"/>
        <v>7.6616839999999839E-2</v>
      </c>
      <c r="BH439" s="80">
        <v>36</v>
      </c>
      <c r="BI439" s="114" t="s">
        <v>3532</v>
      </c>
      <c r="BJ439" s="50" t="s">
        <v>4050</v>
      </c>
      <c r="BK439" s="29" t="s">
        <v>4066</v>
      </c>
      <c r="BL439" s="29" t="s">
        <v>4835</v>
      </c>
      <c r="BM439" s="29" t="s">
        <v>5532</v>
      </c>
      <c r="BN439" s="29" t="s">
        <v>5507</v>
      </c>
      <c r="BO439" s="81" t="s">
        <v>5533</v>
      </c>
      <c r="BP439" s="81" t="s">
        <v>5534</v>
      </c>
      <c r="BQ439" s="81" t="s">
        <v>4275</v>
      </c>
      <c r="BR439" s="81" t="s">
        <v>4068</v>
      </c>
      <c r="BS439" s="81"/>
      <c r="BT439" s="81"/>
      <c r="BU439" s="313" t="s">
        <v>6632</v>
      </c>
      <c r="BV439" s="387" t="s">
        <v>8182</v>
      </c>
      <c r="BW439" s="313" t="s">
        <v>6636</v>
      </c>
      <c r="BX439" s="387" t="s">
        <v>8183</v>
      </c>
      <c r="BY439" s="93" t="str">
        <f t="shared" si="47"/>
        <v>MR317, 17x8.5, 0mm Offset, 8x6.5, 130.81mm Centerbore, Titanium</v>
      </c>
      <c r="BZ439" s="81" t="s">
        <v>3878</v>
      </c>
      <c r="CA439" s="81" t="s">
        <v>3879</v>
      </c>
      <c r="CB439" s="81" t="str">
        <f t="shared" si="48"/>
        <v>STREET (3XX)</v>
      </c>
    </row>
    <row r="440" spans="1:80" s="38" customFormat="1" ht="15" customHeight="1">
      <c r="A440" s="22">
        <f t="shared" si="42"/>
        <v>438</v>
      </c>
      <c r="B440" s="99" t="s">
        <v>84</v>
      </c>
      <c r="C440" s="99" t="s">
        <v>1072</v>
      </c>
      <c r="D440" s="99" t="s">
        <v>4392</v>
      </c>
      <c r="E440" s="136" t="str">
        <f>CONCATENATE(LEFT(D440,5),VLOOKUP(CONCATENATE(N440,"x",O440),'PART NUMBER GUIDE'!$B$9:$C$49,2,FALSE),VLOOKUP(CONCATENATE(P440, V440), 'PART NUMBER GUIDE'!$Q$6:$R$91, 2, FALSE),VLOOKUP(Y440,'PART NUMBER GUIDE'!$J$8:$K$43,2, FALSE),IF(U440="N/A",IF(ABS(S440)&lt;10,"0"&amp;ABS(S440),ABS(S440)),CONCATENATE(LEFT(U440,1),RIGHT(U440,1))), F440, G440)</f>
        <v>MR31779050512N</v>
      </c>
      <c r="F440" s="90" t="s">
        <v>2224</v>
      </c>
      <c r="G440" s="90"/>
      <c r="H440" s="79" t="s">
        <v>5806</v>
      </c>
      <c r="I440" s="312">
        <v>44564</v>
      </c>
      <c r="J440" s="85" t="s">
        <v>1265</v>
      </c>
      <c r="K440" s="342">
        <v>379</v>
      </c>
      <c r="L440" s="92">
        <f t="shared" si="43"/>
        <v>379</v>
      </c>
      <c r="M440" s="344"/>
      <c r="N440" s="29">
        <v>17</v>
      </c>
      <c r="O440" s="8">
        <v>9</v>
      </c>
      <c r="P440" s="99" t="str">
        <f t="shared" si="44"/>
        <v>5x5</v>
      </c>
      <c r="Q440" s="3">
        <v>5</v>
      </c>
      <c r="R440" s="29">
        <v>5</v>
      </c>
      <c r="S440" s="29">
        <v>-12</v>
      </c>
      <c r="T440" s="16">
        <v>4.5</v>
      </c>
      <c r="U440" s="100" t="s">
        <v>85</v>
      </c>
      <c r="V440" s="16">
        <v>71.5</v>
      </c>
      <c r="W440" s="8">
        <v>29.982867657143348</v>
      </c>
      <c r="X440" s="51">
        <v>2650</v>
      </c>
      <c r="Y440" s="78" t="s">
        <v>2294</v>
      </c>
      <c r="Z440" s="78" t="s">
        <v>2987</v>
      </c>
      <c r="AA440" s="51" t="str">
        <f t="shared" si="45"/>
        <v>17x9, 5x5, -12 OS</v>
      </c>
      <c r="AB440" s="81" t="s">
        <v>1641</v>
      </c>
      <c r="AC440" s="89">
        <f>_xlfn.IFNA(VLOOKUP(AB440,ACCESSORIES!F:J,5,FALSE),"N/A")</f>
        <v>22</v>
      </c>
      <c r="AD440" s="87" t="s">
        <v>85</v>
      </c>
      <c r="AE440" s="80" t="s">
        <v>85</v>
      </c>
      <c r="AF440" s="80" t="s">
        <v>85</v>
      </c>
      <c r="AG440" s="80" t="s">
        <v>1538</v>
      </c>
      <c r="AH440" s="9">
        <f>_xlfn.IFNA(VLOOKUP(AG440,ACCESSORIES!F:J,5,FALSE),"N/A")</f>
        <v>1.1000000000000001</v>
      </c>
      <c r="AI440" s="99" t="s">
        <v>266</v>
      </c>
      <c r="AJ440" s="99" t="s">
        <v>85</v>
      </c>
      <c r="AK440" s="40" t="str">
        <f>_xlfn.IFNA(VLOOKUP(AJ440,ACCESSORIES!F:J,5,FALSE),"N/A")</f>
        <v>N/A</v>
      </c>
      <c r="AL440" s="99" t="s">
        <v>85</v>
      </c>
      <c r="AM440" s="3">
        <v>16.100000000000001</v>
      </c>
      <c r="AN440" s="3">
        <v>175</v>
      </c>
      <c r="AO440" s="36">
        <v>5</v>
      </c>
      <c r="AP440" s="36">
        <v>26</v>
      </c>
      <c r="AQ440" s="36">
        <v>55</v>
      </c>
      <c r="AR440" s="36">
        <v>87</v>
      </c>
      <c r="AS440" s="36">
        <v>208</v>
      </c>
      <c r="AT440" s="101">
        <v>205</v>
      </c>
      <c r="AU440" s="410">
        <v>71.5</v>
      </c>
      <c r="AV440" s="407">
        <v>39</v>
      </c>
      <c r="AW440" s="407">
        <v>39</v>
      </c>
      <c r="AX440" s="54">
        <v>40</v>
      </c>
      <c r="AY440" s="3" t="s">
        <v>85</v>
      </c>
      <c r="AZ440" s="98" t="str">
        <f>_xlfn.IFNA(VLOOKUP(AY440,ACCESSORIES!F:J,5,FALSE),"N/A")</f>
        <v>N/A</v>
      </c>
      <c r="BA440" s="3" t="s">
        <v>85</v>
      </c>
      <c r="BB440" s="98" t="str">
        <f>_xlfn.IFNA(VLOOKUP(BA440,ACCESSORIES!F:J,5,FALSE),"N/A")</f>
        <v>N/A</v>
      </c>
      <c r="BC440" s="77">
        <v>34.869999999999997</v>
      </c>
      <c r="BD440" s="56">
        <v>20.236220472440898</v>
      </c>
      <c r="BE440" s="56">
        <v>20.236220472440898</v>
      </c>
      <c r="BF440" s="56">
        <v>12.4409448818898</v>
      </c>
      <c r="BG440" s="378">
        <f t="shared" si="46"/>
        <v>8.348593599999983E-2</v>
      </c>
      <c r="BH440" s="80">
        <v>36</v>
      </c>
      <c r="BI440" s="114" t="s">
        <v>3532</v>
      </c>
      <c r="BJ440" s="50" t="s">
        <v>4050</v>
      </c>
      <c r="BK440" s="29" t="s">
        <v>4066</v>
      </c>
      <c r="BL440" s="29" t="s">
        <v>4835</v>
      </c>
      <c r="BM440" s="29" t="s">
        <v>5532</v>
      </c>
      <c r="BN440" s="29" t="s">
        <v>5507</v>
      </c>
      <c r="BO440" s="81" t="s">
        <v>5533</v>
      </c>
      <c r="BP440" s="81" t="s">
        <v>5534</v>
      </c>
      <c r="BQ440" s="81" t="s">
        <v>4275</v>
      </c>
      <c r="BR440" s="81" t="s">
        <v>4068</v>
      </c>
      <c r="BS440" s="81"/>
      <c r="BT440" s="81"/>
      <c r="BU440" s="313" t="s">
        <v>6622</v>
      </c>
      <c r="BV440" s="387" t="s">
        <v>8212</v>
      </c>
      <c r="BW440" s="313" t="s">
        <v>6623</v>
      </c>
      <c r="BX440" s="387" t="s">
        <v>8213</v>
      </c>
      <c r="BY440" s="93" t="str">
        <f t="shared" si="47"/>
        <v>MR317, 17x9, -12mm Offset, 5x5, 71.5mm Centerbore, Matte Black</v>
      </c>
      <c r="BZ440" s="81" t="s">
        <v>3878</v>
      </c>
      <c r="CA440" s="81" t="s">
        <v>3879</v>
      </c>
      <c r="CB440" s="81" t="str">
        <f t="shared" si="48"/>
        <v>STREET (3XX)</v>
      </c>
    </row>
    <row r="441" spans="1:80" s="38" customFormat="1" ht="15" customHeight="1">
      <c r="A441" s="22">
        <f t="shared" si="42"/>
        <v>439</v>
      </c>
      <c r="B441" s="99" t="s">
        <v>84</v>
      </c>
      <c r="C441" s="99" t="s">
        <v>1072</v>
      </c>
      <c r="D441" s="99" t="s">
        <v>4392</v>
      </c>
      <c r="E441" s="136" t="str">
        <f>CONCATENATE(LEFT(D441,5),VLOOKUP(CONCATENATE(N441,"x",O441),'PART NUMBER GUIDE'!$B$9:$C$49,2,FALSE),VLOOKUP(CONCATENATE(P441, V441), 'PART NUMBER GUIDE'!$Q$6:$R$91, 2, FALSE),VLOOKUP(Y441,'PART NUMBER GUIDE'!$J$8:$K$43,2, FALSE),IF(U441="N/A",IF(ABS(S441)&lt;10,"0"&amp;ABS(S441),ABS(S441)),CONCATENATE(LEFT(U441,1),RIGHT(U441,1))), F441, G441)</f>
        <v>MR31779050812N</v>
      </c>
      <c r="F441" s="90" t="s">
        <v>2224</v>
      </c>
      <c r="G441" s="90"/>
      <c r="H441" s="79" t="s">
        <v>5807</v>
      </c>
      <c r="I441" s="312">
        <v>44564</v>
      </c>
      <c r="J441" s="85" t="s">
        <v>3872</v>
      </c>
      <c r="K441" s="342">
        <v>379</v>
      </c>
      <c r="L441" s="92" t="str">
        <f t="shared" si="43"/>
        <v/>
      </c>
      <c r="M441" s="344"/>
      <c r="N441" s="29">
        <v>17</v>
      </c>
      <c r="O441" s="8">
        <v>9</v>
      </c>
      <c r="P441" s="99" t="str">
        <f t="shared" si="44"/>
        <v>5x5</v>
      </c>
      <c r="Q441" s="3">
        <v>5</v>
      </c>
      <c r="R441" s="29">
        <v>5</v>
      </c>
      <c r="S441" s="29">
        <v>-12</v>
      </c>
      <c r="T441" s="16">
        <v>4.5</v>
      </c>
      <c r="U441" s="100" t="s">
        <v>85</v>
      </c>
      <c r="V441" s="16">
        <v>71.5</v>
      </c>
      <c r="W441" s="8">
        <v>30.129842498599938</v>
      </c>
      <c r="X441" s="51">
        <v>2650</v>
      </c>
      <c r="Y441" s="11" t="s">
        <v>2222</v>
      </c>
      <c r="Z441" s="11" t="s">
        <v>2992</v>
      </c>
      <c r="AA441" s="51" t="str">
        <f t="shared" si="45"/>
        <v>17x9, 5x5, -12 OS</v>
      </c>
      <c r="AB441" s="81" t="s">
        <v>1641</v>
      </c>
      <c r="AC441" s="89">
        <f>_xlfn.IFNA(VLOOKUP(AB441,ACCESSORIES!F:J,5,FALSE),"N/A")</f>
        <v>22</v>
      </c>
      <c r="AD441" s="87" t="s">
        <v>85</v>
      </c>
      <c r="AE441" s="80" t="s">
        <v>85</v>
      </c>
      <c r="AF441" s="80" t="s">
        <v>85</v>
      </c>
      <c r="AG441" s="80" t="s">
        <v>1538</v>
      </c>
      <c r="AH441" s="9">
        <f>_xlfn.IFNA(VLOOKUP(AG441,ACCESSORIES!F:J,5,FALSE),"N/A")</f>
        <v>1.1000000000000001</v>
      </c>
      <c r="AI441" s="99" t="s">
        <v>266</v>
      </c>
      <c r="AJ441" s="99" t="s">
        <v>85</v>
      </c>
      <c r="AK441" s="40" t="str">
        <f>_xlfn.IFNA(VLOOKUP(AJ441,ACCESSORIES!F:J,5,FALSE),"N/A")</f>
        <v>N/A</v>
      </c>
      <c r="AL441" s="99" t="s">
        <v>85</v>
      </c>
      <c r="AM441" s="3">
        <v>16.100000000000001</v>
      </c>
      <c r="AN441" s="3">
        <v>175</v>
      </c>
      <c r="AO441" s="36">
        <v>5</v>
      </c>
      <c r="AP441" s="36">
        <v>26</v>
      </c>
      <c r="AQ441" s="36">
        <v>55</v>
      </c>
      <c r="AR441" s="36">
        <v>87</v>
      </c>
      <c r="AS441" s="36">
        <v>208</v>
      </c>
      <c r="AT441" s="101">
        <v>205</v>
      </c>
      <c r="AU441" s="410">
        <v>71.5</v>
      </c>
      <c r="AV441" s="407">
        <v>39</v>
      </c>
      <c r="AW441" s="407">
        <v>39</v>
      </c>
      <c r="AX441" s="54">
        <v>40</v>
      </c>
      <c r="AY441" s="3" t="s">
        <v>85</v>
      </c>
      <c r="AZ441" s="98" t="str">
        <f>_xlfn.IFNA(VLOOKUP(AY441,ACCESSORIES!F:J,5,FALSE),"N/A")</f>
        <v>N/A</v>
      </c>
      <c r="BA441" s="3" t="s">
        <v>85</v>
      </c>
      <c r="BB441" s="98" t="str">
        <f>_xlfn.IFNA(VLOOKUP(BA441,ACCESSORIES!F:J,5,FALSE),"N/A")</f>
        <v>N/A</v>
      </c>
      <c r="BC441" s="77">
        <v>34.869999999999997</v>
      </c>
      <c r="BD441" s="56">
        <v>20.236220472440898</v>
      </c>
      <c r="BE441" s="56">
        <v>20.236220472440898</v>
      </c>
      <c r="BF441" s="56">
        <v>12.4409448818898</v>
      </c>
      <c r="BG441" s="378">
        <f t="shared" si="46"/>
        <v>8.348593599999983E-2</v>
      </c>
      <c r="BH441" s="80">
        <v>36</v>
      </c>
      <c r="BI441" s="114" t="s">
        <v>3532</v>
      </c>
      <c r="BJ441" s="50" t="s">
        <v>4050</v>
      </c>
      <c r="BK441" s="29" t="s">
        <v>4066</v>
      </c>
      <c r="BL441" s="29" t="s">
        <v>4835</v>
      </c>
      <c r="BM441" s="29" t="s">
        <v>5532</v>
      </c>
      <c r="BN441" s="29" t="s">
        <v>5507</v>
      </c>
      <c r="BO441" s="81" t="s">
        <v>5533</v>
      </c>
      <c r="BP441" s="81" t="s">
        <v>5534</v>
      </c>
      <c r="BQ441" s="81" t="s">
        <v>4275</v>
      </c>
      <c r="BR441" s="81" t="s">
        <v>4068</v>
      </c>
      <c r="BS441" s="81"/>
      <c r="BT441" s="81"/>
      <c r="BU441" s="313" t="s">
        <v>6630</v>
      </c>
      <c r="BV441" s="387" t="s">
        <v>8488</v>
      </c>
      <c r="BW441" s="313" t="s">
        <v>6633</v>
      </c>
      <c r="BX441" s="387" t="s">
        <v>8487</v>
      </c>
      <c r="BY441" s="93" t="str">
        <f t="shared" si="47"/>
        <v>CLOSEOUT - MR317, 17x9, -12mm Offset, 5x5, 71.5mm Centerbore, Titanium</v>
      </c>
      <c r="BZ441" s="81" t="s">
        <v>3878</v>
      </c>
      <c r="CA441" s="81" t="s">
        <v>3879</v>
      </c>
      <c r="CB441" s="81" t="str">
        <f t="shared" si="48"/>
        <v>STREET (3XX)</v>
      </c>
    </row>
    <row r="442" spans="1:80" s="38" customFormat="1" ht="15" customHeight="1">
      <c r="A442" s="22">
        <f t="shared" si="42"/>
        <v>440</v>
      </c>
      <c r="B442" s="99" t="s">
        <v>84</v>
      </c>
      <c r="C442" s="99" t="s">
        <v>1072</v>
      </c>
      <c r="D442" s="99" t="s">
        <v>4392</v>
      </c>
      <c r="E442" s="136" t="str">
        <f>CONCATENATE(LEFT(D442,5),VLOOKUP(CONCATENATE(N442,"x",O442),'PART NUMBER GUIDE'!$B$9:$C$49,2,FALSE),VLOOKUP(CONCATENATE(P442, V442), 'PART NUMBER GUIDE'!$Q$6:$R$91, 2, FALSE),VLOOKUP(Y442,'PART NUMBER GUIDE'!$J$8:$K$43,2, FALSE),IF(U442="N/A",IF(ABS(S442)&lt;10,"0"&amp;ABS(S442),ABS(S442)),CONCATENATE(LEFT(U442,1),RIGHT(U442,1))), F442, G442)</f>
        <v>MR31779055512N</v>
      </c>
      <c r="F442" s="90" t="s">
        <v>2224</v>
      </c>
      <c r="G442" s="90"/>
      <c r="H442" s="79" t="s">
        <v>5808</v>
      </c>
      <c r="I442" s="312">
        <v>44564</v>
      </c>
      <c r="J442" s="85" t="s">
        <v>1265</v>
      </c>
      <c r="K442" s="342">
        <v>379</v>
      </c>
      <c r="L442" s="92">
        <f t="shared" si="43"/>
        <v>379</v>
      </c>
      <c r="M442" s="344"/>
      <c r="N442" s="29">
        <v>17</v>
      </c>
      <c r="O442" s="8">
        <v>9</v>
      </c>
      <c r="P442" s="99" t="str">
        <f t="shared" si="44"/>
        <v>5x5.5</v>
      </c>
      <c r="Q442" s="3">
        <v>5</v>
      </c>
      <c r="R442" s="29">
        <v>5.5</v>
      </c>
      <c r="S442" s="29">
        <v>-12</v>
      </c>
      <c r="T442" s="16">
        <v>4.5</v>
      </c>
      <c r="U442" s="100" t="s">
        <v>85</v>
      </c>
      <c r="V442" s="16">
        <v>108</v>
      </c>
      <c r="W442" s="8">
        <v>29.52</v>
      </c>
      <c r="X442" s="51">
        <v>2650</v>
      </c>
      <c r="Y442" s="78" t="s">
        <v>2294</v>
      </c>
      <c r="Z442" s="78" t="s">
        <v>2987</v>
      </c>
      <c r="AA442" s="51" t="str">
        <f t="shared" si="45"/>
        <v>17x9, 5x5.5, -12 OS</v>
      </c>
      <c r="AB442" s="81" t="s">
        <v>1639</v>
      </c>
      <c r="AC442" s="89">
        <f>_xlfn.IFNA(VLOOKUP(AB442,ACCESSORIES!F:J,5,FALSE),"N/A")</f>
        <v>22</v>
      </c>
      <c r="AD442" s="87" t="s">
        <v>85</v>
      </c>
      <c r="AE442" s="80" t="s">
        <v>85</v>
      </c>
      <c r="AF442" s="80" t="s">
        <v>85</v>
      </c>
      <c r="AG442" s="80" t="s">
        <v>1538</v>
      </c>
      <c r="AH442" s="9">
        <f>_xlfn.IFNA(VLOOKUP(AG442,ACCESSORIES!F:J,5,FALSE),"N/A")</f>
        <v>1.1000000000000001</v>
      </c>
      <c r="AI442" s="99" t="s">
        <v>266</v>
      </c>
      <c r="AJ442" s="99" t="s">
        <v>85</v>
      </c>
      <c r="AK442" s="40" t="str">
        <f>_xlfn.IFNA(VLOOKUP(AJ442,ACCESSORIES!F:J,5,FALSE),"N/A")</f>
        <v>N/A</v>
      </c>
      <c r="AL442" s="99" t="s">
        <v>85</v>
      </c>
      <c r="AM442" s="3">
        <v>16.100000000000001</v>
      </c>
      <c r="AN442" s="3">
        <v>175</v>
      </c>
      <c r="AO442" s="36">
        <v>5</v>
      </c>
      <c r="AP442" s="36">
        <v>26</v>
      </c>
      <c r="AQ442" s="36">
        <v>55</v>
      </c>
      <c r="AR442" s="36">
        <v>87</v>
      </c>
      <c r="AS442" s="36">
        <v>208</v>
      </c>
      <c r="AT442" s="101">
        <v>205</v>
      </c>
      <c r="AU442" s="410">
        <v>103.36</v>
      </c>
      <c r="AV442" s="407">
        <v>13.9</v>
      </c>
      <c r="AW442" s="407">
        <v>38</v>
      </c>
      <c r="AX442" s="54">
        <v>40</v>
      </c>
      <c r="AY442" s="3" t="s">
        <v>85</v>
      </c>
      <c r="AZ442" s="98" t="str">
        <f>_xlfn.IFNA(VLOOKUP(AY442,ACCESSORIES!F:J,5,FALSE),"N/A")</f>
        <v>N/A</v>
      </c>
      <c r="BA442" s="3" t="s">
        <v>85</v>
      </c>
      <c r="BB442" s="98" t="str">
        <f>_xlfn.IFNA(VLOOKUP(BA442,ACCESSORIES!F:J,5,FALSE),"N/A")</f>
        <v>N/A</v>
      </c>
      <c r="BC442" s="77">
        <v>34.200000000000003</v>
      </c>
      <c r="BD442" s="56">
        <v>20.236220472440898</v>
      </c>
      <c r="BE442" s="56">
        <v>20.236220472440898</v>
      </c>
      <c r="BF442" s="56">
        <v>12.4409448818898</v>
      </c>
      <c r="BG442" s="378">
        <f t="shared" si="46"/>
        <v>8.348593599999983E-2</v>
      </c>
      <c r="BH442" s="80">
        <v>36</v>
      </c>
      <c r="BI442" s="114" t="s">
        <v>3532</v>
      </c>
      <c r="BJ442" s="50" t="s">
        <v>4050</v>
      </c>
      <c r="BK442" s="29" t="s">
        <v>4066</v>
      </c>
      <c r="BL442" s="29" t="s">
        <v>4835</v>
      </c>
      <c r="BM442" s="29" t="s">
        <v>5532</v>
      </c>
      <c r="BN442" s="29" t="s">
        <v>5507</v>
      </c>
      <c r="BO442" s="81" t="s">
        <v>5533</v>
      </c>
      <c r="BP442" s="81" t="s">
        <v>5534</v>
      </c>
      <c r="BQ442" s="81" t="s">
        <v>4275</v>
      </c>
      <c r="BR442" s="81" t="s">
        <v>4068</v>
      </c>
      <c r="BS442" s="81"/>
      <c r="BT442" s="81"/>
      <c r="BU442" s="313" t="s">
        <v>6622</v>
      </c>
      <c r="BV442" s="387" t="s">
        <v>8212</v>
      </c>
      <c r="BW442" s="313" t="s">
        <v>6623</v>
      </c>
      <c r="BX442" s="387" t="s">
        <v>8213</v>
      </c>
      <c r="BY442" s="93" t="str">
        <f t="shared" si="47"/>
        <v>MR317, 17x9, -12mm Offset, 5x5.5, 108mm Centerbore, Matte Black</v>
      </c>
      <c r="BZ442" s="81" t="s">
        <v>3878</v>
      </c>
      <c r="CA442" s="81" t="s">
        <v>3879</v>
      </c>
      <c r="CB442" s="81" t="str">
        <f t="shared" si="48"/>
        <v>STREET (3XX)</v>
      </c>
    </row>
    <row r="443" spans="1:80" s="38" customFormat="1" ht="15" customHeight="1">
      <c r="A443" s="22">
        <f t="shared" si="42"/>
        <v>441</v>
      </c>
      <c r="B443" s="99" t="s">
        <v>84</v>
      </c>
      <c r="C443" s="99" t="s">
        <v>1072</v>
      </c>
      <c r="D443" s="99" t="s">
        <v>4392</v>
      </c>
      <c r="E443" s="136" t="str">
        <f>CONCATENATE(LEFT(D443,5),VLOOKUP(CONCATENATE(N443,"x",O443),'PART NUMBER GUIDE'!$B$9:$C$49,2,FALSE),VLOOKUP(CONCATENATE(P443, V443), 'PART NUMBER GUIDE'!$Q$6:$R$91, 2, FALSE),VLOOKUP(Y443,'PART NUMBER GUIDE'!$J$8:$K$43,2, FALSE),IF(U443="N/A",IF(ABS(S443)&lt;10,"0"&amp;ABS(S443),ABS(S443)),CONCATENATE(LEFT(U443,1),RIGHT(U443,1))), F443, G443)</f>
        <v>MR31779055812N</v>
      </c>
      <c r="F443" s="90" t="s">
        <v>2224</v>
      </c>
      <c r="G443" s="90"/>
      <c r="H443" s="79" t="s">
        <v>5809</v>
      </c>
      <c r="I443" s="312">
        <v>44564</v>
      </c>
      <c r="J443" s="85" t="s">
        <v>3872</v>
      </c>
      <c r="K443" s="342">
        <v>379</v>
      </c>
      <c r="L443" s="92" t="str">
        <f t="shared" si="43"/>
        <v/>
      </c>
      <c r="M443" s="344"/>
      <c r="N443" s="29">
        <v>17</v>
      </c>
      <c r="O443" s="8">
        <v>9</v>
      </c>
      <c r="P443" s="99" t="str">
        <f t="shared" si="44"/>
        <v>5x5.5</v>
      </c>
      <c r="Q443" s="3">
        <v>5</v>
      </c>
      <c r="R443" s="29">
        <v>5.5</v>
      </c>
      <c r="S443" s="29">
        <v>-12</v>
      </c>
      <c r="T443" s="16">
        <v>4.5</v>
      </c>
      <c r="U443" s="100" t="s">
        <v>85</v>
      </c>
      <c r="V443" s="16">
        <v>108</v>
      </c>
      <c r="W443" s="8">
        <v>29.52</v>
      </c>
      <c r="X443" s="51">
        <v>2650</v>
      </c>
      <c r="Y443" s="11" t="s">
        <v>2222</v>
      </c>
      <c r="Z443" s="11" t="s">
        <v>2992</v>
      </c>
      <c r="AA443" s="51" t="str">
        <f t="shared" si="45"/>
        <v>17x9, 5x5.5, -12 OS</v>
      </c>
      <c r="AB443" s="81" t="s">
        <v>1639</v>
      </c>
      <c r="AC443" s="89">
        <f>_xlfn.IFNA(VLOOKUP(AB443,ACCESSORIES!F:J,5,FALSE),"N/A")</f>
        <v>22</v>
      </c>
      <c r="AD443" s="87" t="s">
        <v>85</v>
      </c>
      <c r="AE443" s="80" t="s">
        <v>85</v>
      </c>
      <c r="AF443" s="80" t="s">
        <v>85</v>
      </c>
      <c r="AG443" s="80" t="s">
        <v>1538</v>
      </c>
      <c r="AH443" s="9">
        <f>_xlfn.IFNA(VLOOKUP(AG443,ACCESSORIES!F:J,5,FALSE),"N/A")</f>
        <v>1.1000000000000001</v>
      </c>
      <c r="AI443" s="99" t="s">
        <v>266</v>
      </c>
      <c r="AJ443" s="99" t="s">
        <v>85</v>
      </c>
      <c r="AK443" s="40" t="str">
        <f>_xlfn.IFNA(VLOOKUP(AJ443,ACCESSORIES!F:J,5,FALSE),"N/A")</f>
        <v>N/A</v>
      </c>
      <c r="AL443" s="99" t="s">
        <v>85</v>
      </c>
      <c r="AM443" s="3">
        <v>16.100000000000001</v>
      </c>
      <c r="AN443" s="3">
        <v>175</v>
      </c>
      <c r="AO443" s="36">
        <v>5</v>
      </c>
      <c r="AP443" s="36">
        <v>26</v>
      </c>
      <c r="AQ443" s="36">
        <v>55</v>
      </c>
      <c r="AR443" s="36">
        <v>87</v>
      </c>
      <c r="AS443" s="36">
        <v>208</v>
      </c>
      <c r="AT443" s="101">
        <v>205</v>
      </c>
      <c r="AU443" s="410">
        <v>103.36</v>
      </c>
      <c r="AV443" s="407">
        <v>13.9</v>
      </c>
      <c r="AW443" s="407">
        <v>38</v>
      </c>
      <c r="AX443" s="54">
        <v>40</v>
      </c>
      <c r="AY443" s="3" t="s">
        <v>85</v>
      </c>
      <c r="AZ443" s="98" t="str">
        <f>_xlfn.IFNA(VLOOKUP(AY443,ACCESSORIES!F:J,5,FALSE),"N/A")</f>
        <v>N/A</v>
      </c>
      <c r="BA443" s="3" t="s">
        <v>85</v>
      </c>
      <c r="BB443" s="98" t="str">
        <f>_xlfn.IFNA(VLOOKUP(BA443,ACCESSORIES!F:J,5,FALSE),"N/A")</f>
        <v>N/A</v>
      </c>
      <c r="BC443" s="77">
        <v>34.200000000000003</v>
      </c>
      <c r="BD443" s="56">
        <v>20.236220472440898</v>
      </c>
      <c r="BE443" s="56">
        <v>20.236220472440898</v>
      </c>
      <c r="BF443" s="56">
        <v>12.4409448818898</v>
      </c>
      <c r="BG443" s="378">
        <f t="shared" si="46"/>
        <v>8.348593599999983E-2</v>
      </c>
      <c r="BH443" s="80">
        <v>36</v>
      </c>
      <c r="BI443" s="114" t="s">
        <v>3532</v>
      </c>
      <c r="BJ443" s="50" t="s">
        <v>4050</v>
      </c>
      <c r="BK443" s="29" t="s">
        <v>4066</v>
      </c>
      <c r="BL443" s="29" t="s">
        <v>4835</v>
      </c>
      <c r="BM443" s="29" t="s">
        <v>5532</v>
      </c>
      <c r="BN443" s="29" t="s">
        <v>5507</v>
      </c>
      <c r="BO443" s="81" t="s">
        <v>5533</v>
      </c>
      <c r="BP443" s="81" t="s">
        <v>5534</v>
      </c>
      <c r="BQ443" s="81" t="s">
        <v>4275</v>
      </c>
      <c r="BR443" s="81" t="s">
        <v>4068</v>
      </c>
      <c r="BS443" s="81"/>
      <c r="BT443" s="81"/>
      <c r="BU443" s="313" t="s">
        <v>6630</v>
      </c>
      <c r="BV443" s="387" t="s">
        <v>8488</v>
      </c>
      <c r="BW443" s="313" t="s">
        <v>6633</v>
      </c>
      <c r="BX443" s="387" t="s">
        <v>8487</v>
      </c>
      <c r="BY443" s="93" t="str">
        <f t="shared" si="47"/>
        <v>CLOSEOUT - MR317, 17x9, -12mm Offset, 5x5.5, 108mm Centerbore, Titanium</v>
      </c>
      <c r="BZ443" s="81" t="s">
        <v>3878</v>
      </c>
      <c r="CA443" s="81" t="s">
        <v>3879</v>
      </c>
      <c r="CB443" s="81" t="str">
        <f t="shared" si="48"/>
        <v>STREET (3XX)</v>
      </c>
    </row>
    <row r="444" spans="1:80" s="38" customFormat="1" ht="15" customHeight="1">
      <c r="A444" s="22">
        <f t="shared" si="42"/>
        <v>442</v>
      </c>
      <c r="B444" s="99" t="s">
        <v>84</v>
      </c>
      <c r="C444" s="99" t="s">
        <v>1072</v>
      </c>
      <c r="D444" s="99" t="s">
        <v>4392</v>
      </c>
      <c r="E444" s="136" t="str">
        <f>CONCATENATE(LEFT(D444,5),VLOOKUP(CONCATENATE(N444,"x",O444),'PART NUMBER GUIDE'!$B$9:$C$49,2,FALSE),VLOOKUP(CONCATENATE(P444, V444), 'PART NUMBER GUIDE'!$Q$6:$R$91, 2, FALSE),VLOOKUP(Y444,'PART NUMBER GUIDE'!$J$8:$K$43,2, FALSE),IF(U444="N/A",IF(ABS(S444)&lt;10,"0"&amp;ABS(S444),ABS(S444)),CONCATENATE(LEFT(U444,1),RIGHT(U444,1))), F444, G444)</f>
        <v>MR31779060512N</v>
      </c>
      <c r="F444" s="90" t="s">
        <v>2224</v>
      </c>
      <c r="G444" s="90"/>
      <c r="H444" s="79" t="s">
        <v>5810</v>
      </c>
      <c r="I444" s="312">
        <v>44564</v>
      </c>
      <c r="J444" s="85" t="s">
        <v>1265</v>
      </c>
      <c r="K444" s="342">
        <v>379</v>
      </c>
      <c r="L444" s="92">
        <f t="shared" si="43"/>
        <v>379</v>
      </c>
      <c r="M444" s="344"/>
      <c r="N444" s="29">
        <v>17</v>
      </c>
      <c r="O444" s="8">
        <v>9</v>
      </c>
      <c r="P444" s="99" t="str">
        <f t="shared" si="44"/>
        <v>6x5.5</v>
      </c>
      <c r="Q444" s="3">
        <v>6</v>
      </c>
      <c r="R444" s="29">
        <v>5.5</v>
      </c>
      <c r="S444" s="29">
        <v>-12</v>
      </c>
      <c r="T444" s="16">
        <v>4.5</v>
      </c>
      <c r="U444" s="100" t="s">
        <v>85</v>
      </c>
      <c r="V444" s="16">
        <v>106.25</v>
      </c>
      <c r="W444" s="8">
        <v>29.321480870588719</v>
      </c>
      <c r="X444" s="51">
        <v>2650</v>
      </c>
      <c r="Y444" s="78" t="s">
        <v>2294</v>
      </c>
      <c r="Z444" s="78" t="s">
        <v>2987</v>
      </c>
      <c r="AA444" s="51" t="str">
        <f t="shared" si="45"/>
        <v>17x9, 6x5.5, -12 OS</v>
      </c>
      <c r="AB444" s="81" t="s">
        <v>1639</v>
      </c>
      <c r="AC444" s="89">
        <f>_xlfn.IFNA(VLOOKUP(AB444,ACCESSORIES!F:J,5,FALSE),"N/A")</f>
        <v>22</v>
      </c>
      <c r="AD444" s="87" t="s">
        <v>85</v>
      </c>
      <c r="AE444" s="80" t="s">
        <v>85</v>
      </c>
      <c r="AF444" s="80" t="s">
        <v>85</v>
      </c>
      <c r="AG444" s="80" t="s">
        <v>1538</v>
      </c>
      <c r="AH444" s="9">
        <f>_xlfn.IFNA(VLOOKUP(AG444,ACCESSORIES!F:J,5,FALSE),"N/A")</f>
        <v>1.1000000000000001</v>
      </c>
      <c r="AI444" s="99" t="s">
        <v>265</v>
      </c>
      <c r="AJ444" s="82" t="s">
        <v>1709</v>
      </c>
      <c r="AK444" s="40">
        <f>_xlfn.IFNA(VLOOKUP(AJ444,ACCESSORIES!F:J,5,FALSE),"N/A")</f>
        <v>2.75</v>
      </c>
      <c r="AL444" s="3">
        <v>78.3</v>
      </c>
      <c r="AM444" s="3">
        <v>16.100000000000001</v>
      </c>
      <c r="AN444" s="3">
        <v>175</v>
      </c>
      <c r="AO444" s="36">
        <v>5</v>
      </c>
      <c r="AP444" s="36">
        <v>26</v>
      </c>
      <c r="AQ444" s="36">
        <v>55</v>
      </c>
      <c r="AR444" s="36">
        <v>87</v>
      </c>
      <c r="AS444" s="36">
        <v>208</v>
      </c>
      <c r="AT444" s="101">
        <v>205</v>
      </c>
      <c r="AU444" s="410">
        <v>103.36</v>
      </c>
      <c r="AV444" s="407">
        <v>31.48</v>
      </c>
      <c r="AW444" s="407">
        <v>38</v>
      </c>
      <c r="AX444" s="54">
        <v>40</v>
      </c>
      <c r="AY444" s="3" t="s">
        <v>85</v>
      </c>
      <c r="AZ444" s="98" t="str">
        <f>_xlfn.IFNA(VLOOKUP(AY444,ACCESSORIES!F:J,5,FALSE),"N/A")</f>
        <v>N/A</v>
      </c>
      <c r="BA444" s="3" t="s">
        <v>85</v>
      </c>
      <c r="BB444" s="98" t="str">
        <f>_xlfn.IFNA(VLOOKUP(BA444,ACCESSORIES!F:J,5,FALSE),"N/A")</f>
        <v>N/A</v>
      </c>
      <c r="BC444" s="77">
        <v>34.299999999999997</v>
      </c>
      <c r="BD444" s="56">
        <v>20.236220472440898</v>
      </c>
      <c r="BE444" s="56">
        <v>20.236220472440898</v>
      </c>
      <c r="BF444" s="56">
        <v>12.4409448818898</v>
      </c>
      <c r="BG444" s="378">
        <f t="shared" si="46"/>
        <v>8.348593599999983E-2</v>
      </c>
      <c r="BH444" s="80">
        <v>36</v>
      </c>
      <c r="BI444" s="114" t="s">
        <v>3532</v>
      </c>
      <c r="BJ444" s="50" t="s">
        <v>4050</v>
      </c>
      <c r="BK444" s="29" t="s">
        <v>4066</v>
      </c>
      <c r="BL444" s="29" t="s">
        <v>4835</v>
      </c>
      <c r="BM444" s="29" t="s">
        <v>5532</v>
      </c>
      <c r="BN444" s="29" t="s">
        <v>5507</v>
      </c>
      <c r="BO444" s="81" t="s">
        <v>5533</v>
      </c>
      <c r="BP444" s="81" t="s">
        <v>5534</v>
      </c>
      <c r="BQ444" s="81" t="s">
        <v>4275</v>
      </c>
      <c r="BR444" s="81" t="s">
        <v>4068</v>
      </c>
      <c r="BS444" s="81"/>
      <c r="BT444" s="81"/>
      <c r="BU444" s="313" t="s">
        <v>6624</v>
      </c>
      <c r="BV444" s="387" t="s">
        <v>8110</v>
      </c>
      <c r="BW444" s="313" t="s">
        <v>6626</v>
      </c>
      <c r="BX444" s="387" t="s">
        <v>8111</v>
      </c>
      <c r="BY444" s="93" t="str">
        <f t="shared" si="47"/>
        <v>MR317, 17x9, -12mm Offset, 6x5.5, 106.25mm Centerbore, Matte Black</v>
      </c>
      <c r="BZ444" s="81" t="s">
        <v>3878</v>
      </c>
      <c r="CA444" s="81" t="s">
        <v>3879</v>
      </c>
      <c r="CB444" s="81" t="str">
        <f t="shared" si="48"/>
        <v>STREET (3XX)</v>
      </c>
    </row>
    <row r="445" spans="1:80" s="38" customFormat="1" ht="15" customHeight="1">
      <c r="A445" s="22">
        <f t="shared" si="42"/>
        <v>443</v>
      </c>
      <c r="B445" s="99" t="s">
        <v>84</v>
      </c>
      <c r="C445" s="99" t="s">
        <v>1072</v>
      </c>
      <c r="D445" s="99" t="s">
        <v>4392</v>
      </c>
      <c r="E445" s="136" t="str">
        <f>CONCATENATE(LEFT(D445,5),VLOOKUP(CONCATENATE(N445,"x",O445),'PART NUMBER GUIDE'!$B$9:$C$49,2,FALSE),VLOOKUP(CONCATENATE(P445, V445), 'PART NUMBER GUIDE'!$Q$6:$R$91, 2, FALSE),VLOOKUP(Y445,'PART NUMBER GUIDE'!$J$8:$K$43,2, FALSE),IF(U445="N/A",IF(ABS(S445)&lt;10,"0"&amp;ABS(S445),ABS(S445)),CONCATENATE(LEFT(U445,1),RIGHT(U445,1))), F445, G445)</f>
        <v>MR31779060812N</v>
      </c>
      <c r="F445" s="90" t="s">
        <v>2224</v>
      </c>
      <c r="G445" s="90"/>
      <c r="H445" s="79" t="s">
        <v>5811</v>
      </c>
      <c r="I445" s="312">
        <v>44564</v>
      </c>
      <c r="J445" s="85" t="s">
        <v>1265</v>
      </c>
      <c r="K445" s="342">
        <v>379</v>
      </c>
      <c r="L445" s="92">
        <f t="shared" si="43"/>
        <v>379</v>
      </c>
      <c r="M445" s="344"/>
      <c r="N445" s="29">
        <v>17</v>
      </c>
      <c r="O445" s="8">
        <v>9</v>
      </c>
      <c r="P445" s="99" t="str">
        <f t="shared" si="44"/>
        <v>6x5.5</v>
      </c>
      <c r="Q445" s="3">
        <v>6</v>
      </c>
      <c r="R445" s="29">
        <v>5.5</v>
      </c>
      <c r="S445" s="29">
        <v>-12</v>
      </c>
      <c r="T445" s="16">
        <v>4.5</v>
      </c>
      <c r="U445" s="100" t="s">
        <v>85</v>
      </c>
      <c r="V445" s="16">
        <v>106.25</v>
      </c>
      <c r="W445" s="8">
        <v>29.321480870588719</v>
      </c>
      <c r="X445" s="51">
        <v>2650</v>
      </c>
      <c r="Y445" s="11" t="s">
        <v>2222</v>
      </c>
      <c r="Z445" s="11" t="s">
        <v>2992</v>
      </c>
      <c r="AA445" s="51" t="str">
        <f t="shared" si="45"/>
        <v>17x9, 6x5.5, -12 OS</v>
      </c>
      <c r="AB445" s="81" t="s">
        <v>1639</v>
      </c>
      <c r="AC445" s="89">
        <f>_xlfn.IFNA(VLOOKUP(AB445,ACCESSORIES!F:J,5,FALSE),"N/A")</f>
        <v>22</v>
      </c>
      <c r="AD445" s="87" t="s">
        <v>85</v>
      </c>
      <c r="AE445" s="80" t="s">
        <v>85</v>
      </c>
      <c r="AF445" s="80" t="s">
        <v>85</v>
      </c>
      <c r="AG445" s="80" t="s">
        <v>1538</v>
      </c>
      <c r="AH445" s="9">
        <f>_xlfn.IFNA(VLOOKUP(AG445,ACCESSORIES!F:J,5,FALSE),"N/A")</f>
        <v>1.1000000000000001</v>
      </c>
      <c r="AI445" s="99" t="s">
        <v>265</v>
      </c>
      <c r="AJ445" s="82" t="s">
        <v>1709</v>
      </c>
      <c r="AK445" s="40">
        <f>_xlfn.IFNA(VLOOKUP(AJ445,ACCESSORIES!F:J,5,FALSE),"N/A")</f>
        <v>2.75</v>
      </c>
      <c r="AL445" s="3">
        <v>78.3</v>
      </c>
      <c r="AM445" s="3">
        <v>16.100000000000001</v>
      </c>
      <c r="AN445" s="3">
        <v>175</v>
      </c>
      <c r="AO445" s="36">
        <v>5</v>
      </c>
      <c r="AP445" s="36">
        <v>26</v>
      </c>
      <c r="AQ445" s="36">
        <v>55</v>
      </c>
      <c r="AR445" s="36">
        <v>87</v>
      </c>
      <c r="AS445" s="36">
        <v>208</v>
      </c>
      <c r="AT445" s="101">
        <v>205</v>
      </c>
      <c r="AU445" s="410">
        <v>103.36</v>
      </c>
      <c r="AV445" s="407">
        <v>31.48</v>
      </c>
      <c r="AW445" s="407">
        <v>38</v>
      </c>
      <c r="AX445" s="54">
        <v>40</v>
      </c>
      <c r="AY445" s="3" t="s">
        <v>85</v>
      </c>
      <c r="AZ445" s="98" t="str">
        <f>_xlfn.IFNA(VLOOKUP(AY445,ACCESSORIES!F:J,5,FALSE),"N/A")</f>
        <v>N/A</v>
      </c>
      <c r="BA445" s="3" t="s">
        <v>85</v>
      </c>
      <c r="BB445" s="98" t="str">
        <f>_xlfn.IFNA(VLOOKUP(BA445,ACCESSORIES!F:J,5,FALSE),"N/A")</f>
        <v>N/A</v>
      </c>
      <c r="BC445" s="77">
        <v>34.299999999999997</v>
      </c>
      <c r="BD445" s="56">
        <v>20.236220472440898</v>
      </c>
      <c r="BE445" s="56">
        <v>20.236220472440898</v>
      </c>
      <c r="BF445" s="56">
        <v>12.4409448818898</v>
      </c>
      <c r="BG445" s="378">
        <f t="shared" si="46"/>
        <v>8.348593599999983E-2</v>
      </c>
      <c r="BH445" s="80">
        <v>36</v>
      </c>
      <c r="BI445" s="114" t="s">
        <v>3532</v>
      </c>
      <c r="BJ445" s="50" t="s">
        <v>4050</v>
      </c>
      <c r="BK445" s="29" t="s">
        <v>4066</v>
      </c>
      <c r="BL445" s="29" t="s">
        <v>4835</v>
      </c>
      <c r="BM445" s="29" t="s">
        <v>5532</v>
      </c>
      <c r="BN445" s="29" t="s">
        <v>5507</v>
      </c>
      <c r="BO445" s="81" t="s">
        <v>5533</v>
      </c>
      <c r="BP445" s="81" t="s">
        <v>5534</v>
      </c>
      <c r="BQ445" s="81" t="s">
        <v>4275</v>
      </c>
      <c r="BR445" s="81" t="s">
        <v>4068</v>
      </c>
      <c r="BS445" s="81"/>
      <c r="BT445" s="81"/>
      <c r="BU445" s="313" t="s">
        <v>6631</v>
      </c>
      <c r="BV445" s="387" t="s">
        <v>8294</v>
      </c>
      <c r="BW445" s="313" t="s">
        <v>6639</v>
      </c>
      <c r="BX445" s="387" t="s">
        <v>8295</v>
      </c>
      <c r="BY445" s="93" t="str">
        <f t="shared" si="47"/>
        <v>MR317, 17x9, -12mm Offset, 6x5.5, 106.25mm Centerbore, Titanium</v>
      </c>
      <c r="BZ445" s="81" t="s">
        <v>3878</v>
      </c>
      <c r="CA445" s="81" t="s">
        <v>3879</v>
      </c>
      <c r="CB445" s="81" t="str">
        <f t="shared" si="48"/>
        <v>STREET (3XX)</v>
      </c>
    </row>
    <row r="446" spans="1:80" s="38" customFormat="1" ht="15" customHeight="1">
      <c r="A446" s="22">
        <f t="shared" si="42"/>
        <v>444</v>
      </c>
      <c r="B446" s="99" t="s">
        <v>84</v>
      </c>
      <c r="C446" s="99" t="s">
        <v>1072</v>
      </c>
      <c r="D446" s="99" t="s">
        <v>4392</v>
      </c>
      <c r="E446" s="136" t="str">
        <f>CONCATENATE(LEFT(D446,5),VLOOKUP(CONCATENATE(N446,"x",O446),'PART NUMBER GUIDE'!$B$9:$C$49,2,FALSE),VLOOKUP(CONCATENATE(P446, V446), 'PART NUMBER GUIDE'!$Q$6:$R$91, 2, FALSE),VLOOKUP(Y446,'PART NUMBER GUIDE'!$J$8:$K$43,2, FALSE),IF(U446="N/A",IF(ABS(S446)&lt;10,"0"&amp;ABS(S446),ABS(S446)),CONCATENATE(LEFT(U446,1),RIGHT(U446,1))), F446, G446)</f>
        <v>MR31789058518</v>
      </c>
      <c r="F446" s="90"/>
      <c r="G446" s="90"/>
      <c r="H446" s="79" t="s">
        <v>4409</v>
      </c>
      <c r="I446" s="318">
        <v>44026</v>
      </c>
      <c r="J446" s="85" t="s">
        <v>1265</v>
      </c>
      <c r="K446" s="342">
        <v>339</v>
      </c>
      <c r="L446" s="92">
        <f t="shared" si="43"/>
        <v>339</v>
      </c>
      <c r="M446" s="344"/>
      <c r="N446" s="29">
        <v>18</v>
      </c>
      <c r="O446" s="8">
        <v>9</v>
      </c>
      <c r="P446" s="99" t="str">
        <f t="shared" si="44"/>
        <v>5x150</v>
      </c>
      <c r="Q446" s="3">
        <v>5</v>
      </c>
      <c r="R446" s="29">
        <v>150</v>
      </c>
      <c r="S446" s="29">
        <v>18</v>
      </c>
      <c r="T446" s="16">
        <v>5.75</v>
      </c>
      <c r="U446" s="100" t="s">
        <v>85</v>
      </c>
      <c r="V446" s="16">
        <v>110.5</v>
      </c>
      <c r="W446" s="8">
        <v>32.628414803361885</v>
      </c>
      <c r="X446" s="51">
        <v>2650</v>
      </c>
      <c r="Y446" s="78" t="s">
        <v>2294</v>
      </c>
      <c r="Z446" s="78" t="s">
        <v>2987</v>
      </c>
      <c r="AA446" s="51" t="str">
        <f t="shared" si="45"/>
        <v>18x9, 5x150, 18 OS</v>
      </c>
      <c r="AB446" s="81" t="s">
        <v>1639</v>
      </c>
      <c r="AC446" s="89">
        <f>_xlfn.IFNA(VLOOKUP(AB446,ACCESSORIES!F:J,5,FALSE),"N/A")</f>
        <v>22</v>
      </c>
      <c r="AD446" s="87" t="s">
        <v>85</v>
      </c>
      <c r="AE446" s="80" t="s">
        <v>85</v>
      </c>
      <c r="AF446" s="80" t="s">
        <v>85</v>
      </c>
      <c r="AG446" s="80" t="s">
        <v>1538</v>
      </c>
      <c r="AH446" s="9">
        <f>_xlfn.IFNA(VLOOKUP(AG446,ACCESSORIES!F:J,5,FALSE),"N/A")</f>
        <v>1.1000000000000001</v>
      </c>
      <c r="AI446" s="99" t="s">
        <v>266</v>
      </c>
      <c r="AJ446" s="99" t="s">
        <v>85</v>
      </c>
      <c r="AK446" s="40" t="str">
        <f>_xlfn.IFNA(VLOOKUP(AJ446,ACCESSORIES!F:J,5,FALSE),"N/A")</f>
        <v>N/A</v>
      </c>
      <c r="AL446" s="99" t="s">
        <v>85</v>
      </c>
      <c r="AM446" s="3">
        <v>16.100000000000001</v>
      </c>
      <c r="AN446" s="3">
        <v>180</v>
      </c>
      <c r="AO446" s="36">
        <v>0</v>
      </c>
      <c r="AP446" s="36">
        <v>35</v>
      </c>
      <c r="AQ446" s="36">
        <v>60</v>
      </c>
      <c r="AR446" s="36">
        <v>87.7</v>
      </c>
      <c r="AS446" s="36">
        <v>220</v>
      </c>
      <c r="AT446" s="101">
        <v>217</v>
      </c>
      <c r="AU446" s="409">
        <v>103</v>
      </c>
      <c r="AV446" s="407">
        <v>32</v>
      </c>
      <c r="AW446" s="407">
        <v>39</v>
      </c>
      <c r="AX446" s="54">
        <v>21</v>
      </c>
      <c r="AY446" s="3" t="s">
        <v>85</v>
      </c>
      <c r="AZ446" s="98" t="str">
        <f>_xlfn.IFNA(VLOOKUP(AY446,ACCESSORIES!F:J,5,FALSE),"N/A")</f>
        <v>N/A</v>
      </c>
      <c r="BA446" s="3" t="s">
        <v>85</v>
      </c>
      <c r="BB446" s="98" t="str">
        <f>_xlfn.IFNA(VLOOKUP(BA446,ACCESSORIES!F:J,5,FALSE),"N/A")</f>
        <v>N/A</v>
      </c>
      <c r="BC446" s="77">
        <v>38.299999999999997</v>
      </c>
      <c r="BD446" s="56">
        <v>21.141732283464599</v>
      </c>
      <c r="BE446" s="56">
        <v>21.141732283464599</v>
      </c>
      <c r="BF446" s="56">
        <v>11.929133858267701</v>
      </c>
      <c r="BG446" s="378">
        <f t="shared" si="46"/>
        <v>8.7375807000000152E-2</v>
      </c>
      <c r="BH446" s="80">
        <v>36</v>
      </c>
      <c r="BI446" s="114" t="s">
        <v>3532</v>
      </c>
      <c r="BJ446" s="50" t="s">
        <v>4050</v>
      </c>
      <c r="BK446" s="29" t="s">
        <v>4066</v>
      </c>
      <c r="BL446" s="29" t="s">
        <v>4835</v>
      </c>
      <c r="BM446" s="29" t="s">
        <v>5532</v>
      </c>
      <c r="BN446" s="29" t="s">
        <v>5507</v>
      </c>
      <c r="BO446" s="81" t="s">
        <v>5533</v>
      </c>
      <c r="BP446" s="81" t="s">
        <v>5534</v>
      </c>
      <c r="BQ446" s="81" t="s">
        <v>4275</v>
      </c>
      <c r="BR446" s="81" t="s">
        <v>4068</v>
      </c>
      <c r="BS446" s="81"/>
      <c r="BT446" s="81"/>
      <c r="BU446" s="313" t="s">
        <v>6622</v>
      </c>
      <c r="BV446" s="387" t="s">
        <v>8212</v>
      </c>
      <c r="BW446" s="313" t="s">
        <v>6623</v>
      </c>
      <c r="BX446" s="387" t="s">
        <v>8213</v>
      </c>
      <c r="BY446" s="93" t="str">
        <f t="shared" si="47"/>
        <v>MR317, 18x9, +18mm Offset, 5x150, 110.5mm Centerbore, Matte Black</v>
      </c>
      <c r="BZ446" s="81" t="s">
        <v>3878</v>
      </c>
      <c r="CA446" s="81" t="s">
        <v>3879</v>
      </c>
      <c r="CB446" s="81" t="str">
        <f t="shared" si="48"/>
        <v>STREET (3XX)</v>
      </c>
    </row>
    <row r="447" spans="1:80" s="38" customFormat="1" ht="15" customHeight="1">
      <c r="A447" s="22">
        <f t="shared" si="42"/>
        <v>445</v>
      </c>
      <c r="B447" s="99" t="s">
        <v>84</v>
      </c>
      <c r="C447" s="99" t="s">
        <v>1072</v>
      </c>
      <c r="D447" s="99" t="s">
        <v>4392</v>
      </c>
      <c r="E447" s="136" t="str">
        <f>CONCATENATE(LEFT(D447,5),VLOOKUP(CONCATENATE(N447,"x",O447),'PART NUMBER GUIDE'!$B$9:$C$49,2,FALSE),VLOOKUP(CONCATENATE(P447, V447), 'PART NUMBER GUIDE'!$Q$6:$R$91, 2, FALSE),VLOOKUP(Y447,'PART NUMBER GUIDE'!$J$8:$K$43,2, FALSE),IF(U447="N/A",IF(ABS(S447)&lt;10,"0"&amp;ABS(S447),ABS(S447)),CONCATENATE(LEFT(U447,1),RIGHT(U447,1))), F447, G447)</f>
        <v>MR31789058818</v>
      </c>
      <c r="F447" s="90"/>
      <c r="G447" s="90"/>
      <c r="H447" s="79" t="s">
        <v>4410</v>
      </c>
      <c r="I447" s="318">
        <v>44026</v>
      </c>
      <c r="J447" s="85" t="s">
        <v>3872</v>
      </c>
      <c r="K447" s="342">
        <v>339</v>
      </c>
      <c r="L447" s="92" t="str">
        <f t="shared" si="43"/>
        <v/>
      </c>
      <c r="M447" s="344"/>
      <c r="N447" s="29">
        <v>18</v>
      </c>
      <c r="O447" s="8">
        <v>9</v>
      </c>
      <c r="P447" s="99" t="str">
        <f t="shared" si="44"/>
        <v>5x150</v>
      </c>
      <c r="Q447" s="3">
        <v>5</v>
      </c>
      <c r="R447" s="29">
        <v>150</v>
      </c>
      <c r="S447" s="29">
        <v>18</v>
      </c>
      <c r="T447" s="16">
        <v>5.75</v>
      </c>
      <c r="U447" s="100" t="s">
        <v>85</v>
      </c>
      <c r="V447" s="16">
        <v>110.5</v>
      </c>
      <c r="W447" s="8">
        <v>32.628414803361885</v>
      </c>
      <c r="X447" s="51">
        <v>2650</v>
      </c>
      <c r="Y447" s="11" t="s">
        <v>2222</v>
      </c>
      <c r="Z447" s="11" t="s">
        <v>2992</v>
      </c>
      <c r="AA447" s="51" t="str">
        <f t="shared" si="45"/>
        <v>18x9, 5x150, 18 OS</v>
      </c>
      <c r="AB447" s="81" t="s">
        <v>1639</v>
      </c>
      <c r="AC447" s="89">
        <f>_xlfn.IFNA(VLOOKUP(AB447,ACCESSORIES!F:J,5,FALSE),"N/A")</f>
        <v>22</v>
      </c>
      <c r="AD447" s="87" t="s">
        <v>85</v>
      </c>
      <c r="AE447" s="80" t="s">
        <v>85</v>
      </c>
      <c r="AF447" s="80" t="s">
        <v>85</v>
      </c>
      <c r="AG447" s="80" t="s">
        <v>1538</v>
      </c>
      <c r="AH447" s="9">
        <f>_xlfn.IFNA(VLOOKUP(AG447,ACCESSORIES!F:J,5,FALSE),"N/A")</f>
        <v>1.1000000000000001</v>
      </c>
      <c r="AI447" s="99" t="s">
        <v>266</v>
      </c>
      <c r="AJ447" s="99" t="s">
        <v>85</v>
      </c>
      <c r="AK447" s="40" t="str">
        <f>_xlfn.IFNA(VLOOKUP(AJ447,ACCESSORIES!F:J,5,FALSE),"N/A")</f>
        <v>N/A</v>
      </c>
      <c r="AL447" s="99" t="s">
        <v>85</v>
      </c>
      <c r="AM447" s="3">
        <v>16.100000000000001</v>
      </c>
      <c r="AN447" s="3">
        <v>180</v>
      </c>
      <c r="AO447" s="36">
        <v>0</v>
      </c>
      <c r="AP447" s="36">
        <v>35</v>
      </c>
      <c r="AQ447" s="36">
        <v>60</v>
      </c>
      <c r="AR447" s="36">
        <v>87.7</v>
      </c>
      <c r="AS447" s="36">
        <v>220</v>
      </c>
      <c r="AT447" s="101">
        <v>217</v>
      </c>
      <c r="AU447" s="409">
        <v>103</v>
      </c>
      <c r="AV447" s="407">
        <v>32</v>
      </c>
      <c r="AW447" s="407">
        <v>39</v>
      </c>
      <c r="AX447" s="54">
        <v>21</v>
      </c>
      <c r="AY447" s="3" t="s">
        <v>85</v>
      </c>
      <c r="AZ447" s="98" t="str">
        <f>_xlfn.IFNA(VLOOKUP(AY447,ACCESSORIES!F:J,5,FALSE),"N/A")</f>
        <v>N/A</v>
      </c>
      <c r="BA447" s="3" t="s">
        <v>85</v>
      </c>
      <c r="BB447" s="98" t="str">
        <f>_xlfn.IFNA(VLOOKUP(BA447,ACCESSORIES!F:J,5,FALSE),"N/A")</f>
        <v>N/A</v>
      </c>
      <c r="BC447" s="77">
        <v>38.299999999999997</v>
      </c>
      <c r="BD447" s="56">
        <v>21.141732283464599</v>
      </c>
      <c r="BE447" s="56">
        <v>21.141732283464599</v>
      </c>
      <c r="BF447" s="56">
        <v>11.929133858267701</v>
      </c>
      <c r="BG447" s="378">
        <f t="shared" si="46"/>
        <v>8.7375807000000152E-2</v>
      </c>
      <c r="BH447" s="14">
        <v>36</v>
      </c>
      <c r="BI447" s="114" t="s">
        <v>3532</v>
      </c>
      <c r="BJ447" s="50" t="s">
        <v>4050</v>
      </c>
      <c r="BK447" s="29" t="s">
        <v>4066</v>
      </c>
      <c r="BL447" s="29" t="s">
        <v>4835</v>
      </c>
      <c r="BM447" s="29" t="s">
        <v>5532</v>
      </c>
      <c r="BN447" s="29" t="s">
        <v>5507</v>
      </c>
      <c r="BO447" s="81" t="s">
        <v>5533</v>
      </c>
      <c r="BP447" s="81" t="s">
        <v>5534</v>
      </c>
      <c r="BQ447" s="81" t="s">
        <v>4275</v>
      </c>
      <c r="BR447" s="81" t="s">
        <v>4068</v>
      </c>
      <c r="BS447" s="81"/>
      <c r="BT447" s="81"/>
      <c r="BU447" s="313" t="s">
        <v>6630</v>
      </c>
      <c r="BV447" s="387" t="s">
        <v>8488</v>
      </c>
      <c r="BW447" s="313" t="s">
        <v>6633</v>
      </c>
      <c r="BX447" s="387" t="s">
        <v>8487</v>
      </c>
      <c r="BY447" s="93" t="str">
        <f t="shared" si="47"/>
        <v>CLOSEOUT - MR317, 18x9, +18mm Offset, 5x150, 110.5mm Centerbore, Titanium</v>
      </c>
      <c r="BZ447" s="81" t="s">
        <v>3878</v>
      </c>
      <c r="CA447" s="81" t="s">
        <v>3879</v>
      </c>
      <c r="CB447" s="81" t="str">
        <f t="shared" si="48"/>
        <v>STREET (3XX)</v>
      </c>
    </row>
    <row r="448" spans="1:80" s="38" customFormat="1" ht="15" customHeight="1">
      <c r="A448" s="22">
        <f t="shared" si="42"/>
        <v>446</v>
      </c>
      <c r="B448" s="99" t="s">
        <v>84</v>
      </c>
      <c r="C448" s="99" t="s">
        <v>1072</v>
      </c>
      <c r="D448" s="99" t="s">
        <v>4392</v>
      </c>
      <c r="E448" s="136" t="str">
        <f>CONCATENATE(LEFT(D448,5),VLOOKUP(CONCATENATE(N448,"x",O448),'PART NUMBER GUIDE'!$B$9:$C$49,2,FALSE),VLOOKUP(CONCATENATE(P448, V448), 'PART NUMBER GUIDE'!$Q$6:$R$91, 2, FALSE),VLOOKUP(Y448,'PART NUMBER GUIDE'!$J$8:$K$43,2, FALSE),IF(U448="N/A",IF(ABS(S448)&lt;10,"0"&amp;ABS(S448),ABS(S448)),CONCATENATE(LEFT(U448,1),RIGHT(U448,1))), F448, G448)</f>
        <v>MR31789016518</v>
      </c>
      <c r="F448" s="90"/>
      <c r="G448" s="90"/>
      <c r="H448" s="79" t="s">
        <v>4411</v>
      </c>
      <c r="I448" s="318">
        <v>44026</v>
      </c>
      <c r="J448" s="85" t="s">
        <v>1265</v>
      </c>
      <c r="K448" s="342">
        <v>339</v>
      </c>
      <c r="L448" s="92">
        <f t="shared" si="43"/>
        <v>339</v>
      </c>
      <c r="M448" s="344"/>
      <c r="N448" s="29">
        <v>18</v>
      </c>
      <c r="O448" s="8">
        <v>9</v>
      </c>
      <c r="P448" s="99" t="str">
        <f t="shared" si="44"/>
        <v>6x135</v>
      </c>
      <c r="Q448" s="3">
        <v>6</v>
      </c>
      <c r="R448" s="29">
        <v>135</v>
      </c>
      <c r="S448" s="29">
        <v>18</v>
      </c>
      <c r="T448" s="16">
        <v>5.75</v>
      </c>
      <c r="U448" s="100" t="s">
        <v>85</v>
      </c>
      <c r="V448" s="16">
        <v>87</v>
      </c>
      <c r="W448" s="8">
        <v>32.775389644818468</v>
      </c>
      <c r="X448" s="51">
        <v>2650</v>
      </c>
      <c r="Y448" s="78" t="s">
        <v>2294</v>
      </c>
      <c r="Z448" s="78" t="s">
        <v>2987</v>
      </c>
      <c r="AA448" s="51" t="str">
        <f t="shared" si="45"/>
        <v>18x9, 6x135, 18 OS</v>
      </c>
      <c r="AB448" s="81" t="s">
        <v>1641</v>
      </c>
      <c r="AC448" s="89">
        <f>_xlfn.IFNA(VLOOKUP(AB448,ACCESSORIES!F:J,5,FALSE),"N/A")</f>
        <v>22</v>
      </c>
      <c r="AD448" s="87" t="s">
        <v>85</v>
      </c>
      <c r="AE448" s="80" t="s">
        <v>85</v>
      </c>
      <c r="AF448" s="80" t="s">
        <v>85</v>
      </c>
      <c r="AG448" s="80" t="s">
        <v>1538</v>
      </c>
      <c r="AH448" s="9">
        <f>_xlfn.IFNA(VLOOKUP(AG448,ACCESSORIES!F:J,5,FALSE),"N/A")</f>
        <v>1.1000000000000001</v>
      </c>
      <c r="AI448" s="99" t="s">
        <v>266</v>
      </c>
      <c r="AJ448" s="99" t="s">
        <v>85</v>
      </c>
      <c r="AK448" s="40" t="str">
        <f>_xlfn.IFNA(VLOOKUP(AJ448,ACCESSORIES!F:J,5,FALSE),"N/A")</f>
        <v>N/A</v>
      </c>
      <c r="AL448" s="99" t="s">
        <v>85</v>
      </c>
      <c r="AM448" s="3">
        <v>16.100000000000001</v>
      </c>
      <c r="AN448" s="3">
        <v>175</v>
      </c>
      <c r="AO448" s="36">
        <v>4</v>
      </c>
      <c r="AP448" s="36">
        <v>39.700000000000003</v>
      </c>
      <c r="AQ448" s="36">
        <v>60.6</v>
      </c>
      <c r="AR448" s="36">
        <v>87.7</v>
      </c>
      <c r="AS448" s="36">
        <v>220</v>
      </c>
      <c r="AT448" s="101">
        <v>217</v>
      </c>
      <c r="AU448" s="409">
        <v>83</v>
      </c>
      <c r="AV448" s="407">
        <v>31</v>
      </c>
      <c r="AW448" s="407">
        <v>39</v>
      </c>
      <c r="AX448" s="54">
        <v>21</v>
      </c>
      <c r="AY448" s="3" t="s">
        <v>85</v>
      </c>
      <c r="AZ448" s="98" t="str">
        <f>_xlfn.IFNA(VLOOKUP(AY448,ACCESSORIES!F:J,5,FALSE),"N/A")</f>
        <v>N/A</v>
      </c>
      <c r="BA448" s="3" t="s">
        <v>85</v>
      </c>
      <c r="BB448" s="98" t="str">
        <f>_xlfn.IFNA(VLOOKUP(BA448,ACCESSORIES!F:J,5,FALSE),"N/A")</f>
        <v>N/A</v>
      </c>
      <c r="BC448" s="77">
        <v>37.331609729972598</v>
      </c>
      <c r="BD448" s="56">
        <v>21.141732283464599</v>
      </c>
      <c r="BE448" s="56">
        <v>21.141732283464599</v>
      </c>
      <c r="BF448" s="56">
        <v>11.929133858267701</v>
      </c>
      <c r="BG448" s="378">
        <f t="shared" si="46"/>
        <v>8.7375807000000152E-2</v>
      </c>
      <c r="BH448" s="14">
        <v>36</v>
      </c>
      <c r="BI448" s="114" t="s">
        <v>3532</v>
      </c>
      <c r="BJ448" s="50" t="s">
        <v>4050</v>
      </c>
      <c r="BK448" s="29" t="s">
        <v>4066</v>
      </c>
      <c r="BL448" s="29" t="s">
        <v>4835</v>
      </c>
      <c r="BM448" s="29" t="s">
        <v>5532</v>
      </c>
      <c r="BN448" s="29" t="s">
        <v>5507</v>
      </c>
      <c r="BO448" s="81" t="s">
        <v>5533</v>
      </c>
      <c r="BP448" s="81" t="s">
        <v>5534</v>
      </c>
      <c r="BQ448" s="81" t="s">
        <v>4275</v>
      </c>
      <c r="BR448" s="81" t="s">
        <v>4068</v>
      </c>
      <c r="BS448" s="81"/>
      <c r="BT448" s="81"/>
      <c r="BU448" s="313" t="s">
        <v>6624</v>
      </c>
      <c r="BV448" s="387" t="s">
        <v>8110</v>
      </c>
      <c r="BW448" s="313" t="s">
        <v>6626</v>
      </c>
      <c r="BX448" s="387" t="s">
        <v>8111</v>
      </c>
      <c r="BY448" s="93" t="str">
        <f t="shared" si="47"/>
        <v>MR317, 18x9, +18mm Offset, 6x135, 87mm Centerbore, Matte Black</v>
      </c>
      <c r="BZ448" s="81" t="s">
        <v>3878</v>
      </c>
      <c r="CA448" s="81" t="s">
        <v>3879</v>
      </c>
      <c r="CB448" s="81" t="str">
        <f t="shared" si="48"/>
        <v>STREET (3XX)</v>
      </c>
    </row>
    <row r="449" spans="1:80" s="38" customFormat="1" ht="15" customHeight="1">
      <c r="A449" s="22">
        <f t="shared" si="42"/>
        <v>447</v>
      </c>
      <c r="B449" s="99" t="s">
        <v>84</v>
      </c>
      <c r="C449" s="99" t="s">
        <v>1072</v>
      </c>
      <c r="D449" s="99" t="s">
        <v>4392</v>
      </c>
      <c r="E449" s="136" t="str">
        <f>CONCATENATE(LEFT(D449,5),VLOOKUP(CONCATENATE(N449,"x",O449),'PART NUMBER GUIDE'!$B$9:$C$49,2,FALSE),VLOOKUP(CONCATENATE(P449, V449), 'PART NUMBER GUIDE'!$Q$6:$R$91, 2, FALSE),VLOOKUP(Y449,'PART NUMBER GUIDE'!$J$8:$K$43,2, FALSE),IF(U449="N/A",IF(ABS(S449)&lt;10,"0"&amp;ABS(S449),ABS(S449)),CONCATENATE(LEFT(U449,1),RIGHT(U449,1))), F449, G449)</f>
        <v>MR31789016818</v>
      </c>
      <c r="F449" s="90"/>
      <c r="G449" s="90"/>
      <c r="H449" s="79" t="s">
        <v>4412</v>
      </c>
      <c r="I449" s="318">
        <v>44026</v>
      </c>
      <c r="J449" s="85" t="s">
        <v>1265</v>
      </c>
      <c r="K449" s="342">
        <v>339</v>
      </c>
      <c r="L449" s="92">
        <f t="shared" si="43"/>
        <v>339</v>
      </c>
      <c r="M449" s="344"/>
      <c r="N449" s="29">
        <v>18</v>
      </c>
      <c r="O449" s="8">
        <v>9</v>
      </c>
      <c r="P449" s="99" t="str">
        <f t="shared" si="44"/>
        <v>6x135</v>
      </c>
      <c r="Q449" s="3">
        <v>6</v>
      </c>
      <c r="R449" s="29">
        <v>135</v>
      </c>
      <c r="S449" s="29">
        <v>18</v>
      </c>
      <c r="T449" s="16">
        <v>5.75</v>
      </c>
      <c r="U449" s="100" t="s">
        <v>85</v>
      </c>
      <c r="V449" s="16">
        <v>87</v>
      </c>
      <c r="W449" s="8">
        <v>32.78</v>
      </c>
      <c r="X449" s="51">
        <v>2650</v>
      </c>
      <c r="Y449" s="11" t="s">
        <v>2222</v>
      </c>
      <c r="Z449" s="11" t="s">
        <v>2992</v>
      </c>
      <c r="AA449" s="51" t="str">
        <f t="shared" si="45"/>
        <v>18x9, 6x135, 18 OS</v>
      </c>
      <c r="AB449" s="81" t="s">
        <v>1641</v>
      </c>
      <c r="AC449" s="89">
        <f>_xlfn.IFNA(VLOOKUP(AB449,ACCESSORIES!F:J,5,FALSE),"N/A")</f>
        <v>22</v>
      </c>
      <c r="AD449" s="87" t="s">
        <v>85</v>
      </c>
      <c r="AE449" s="80" t="s">
        <v>85</v>
      </c>
      <c r="AF449" s="80" t="s">
        <v>85</v>
      </c>
      <c r="AG449" s="80" t="s">
        <v>1538</v>
      </c>
      <c r="AH449" s="9">
        <f>_xlfn.IFNA(VLOOKUP(AG449,ACCESSORIES!F:J,5,FALSE),"N/A")</f>
        <v>1.1000000000000001</v>
      </c>
      <c r="AI449" s="99" t="s">
        <v>266</v>
      </c>
      <c r="AJ449" s="99" t="s">
        <v>85</v>
      </c>
      <c r="AK449" s="40" t="str">
        <f>_xlfn.IFNA(VLOOKUP(AJ449,ACCESSORIES!F:J,5,FALSE),"N/A")</f>
        <v>N/A</v>
      </c>
      <c r="AL449" s="99" t="s">
        <v>85</v>
      </c>
      <c r="AM449" s="3">
        <v>16.100000000000001</v>
      </c>
      <c r="AN449" s="3">
        <v>175</v>
      </c>
      <c r="AO449" s="36">
        <v>4</v>
      </c>
      <c r="AP449" s="36">
        <v>39.700000000000003</v>
      </c>
      <c r="AQ449" s="36">
        <v>60.6</v>
      </c>
      <c r="AR449" s="36">
        <v>87.7</v>
      </c>
      <c r="AS449" s="36">
        <v>220</v>
      </c>
      <c r="AT449" s="101">
        <v>217</v>
      </c>
      <c r="AU449" s="409">
        <v>83</v>
      </c>
      <c r="AV449" s="407">
        <v>31</v>
      </c>
      <c r="AW449" s="407">
        <v>39</v>
      </c>
      <c r="AX449" s="54">
        <v>21</v>
      </c>
      <c r="AY449" s="3" t="s">
        <v>85</v>
      </c>
      <c r="AZ449" s="98" t="str">
        <f>_xlfn.IFNA(VLOOKUP(AY449,ACCESSORIES!F:J,5,FALSE),"N/A")</f>
        <v>N/A</v>
      </c>
      <c r="BA449" s="3" t="s">
        <v>85</v>
      </c>
      <c r="BB449" s="98" t="str">
        <f>_xlfn.IFNA(VLOOKUP(BA449,ACCESSORIES!F:J,5,FALSE),"N/A")</f>
        <v>N/A</v>
      </c>
      <c r="BC449" s="77">
        <v>37.331609729972598</v>
      </c>
      <c r="BD449" s="56">
        <v>21.141732283464599</v>
      </c>
      <c r="BE449" s="56">
        <v>21.141732283464599</v>
      </c>
      <c r="BF449" s="56">
        <v>11.929133858267701</v>
      </c>
      <c r="BG449" s="378">
        <f t="shared" si="46"/>
        <v>8.7375807000000152E-2</v>
      </c>
      <c r="BH449" s="14">
        <v>36</v>
      </c>
      <c r="BI449" s="114" t="s">
        <v>3532</v>
      </c>
      <c r="BJ449" s="50" t="s">
        <v>4050</v>
      </c>
      <c r="BK449" s="29" t="s">
        <v>4066</v>
      </c>
      <c r="BL449" s="29" t="s">
        <v>4835</v>
      </c>
      <c r="BM449" s="29" t="s">
        <v>5532</v>
      </c>
      <c r="BN449" s="29" t="s">
        <v>5507</v>
      </c>
      <c r="BO449" s="81" t="s">
        <v>5533</v>
      </c>
      <c r="BP449" s="81" t="s">
        <v>5534</v>
      </c>
      <c r="BQ449" s="81" t="s">
        <v>4275</v>
      </c>
      <c r="BR449" s="81" t="s">
        <v>4068</v>
      </c>
      <c r="BS449" s="81"/>
      <c r="BT449" s="81"/>
      <c r="BU449" s="313" t="s">
        <v>6631</v>
      </c>
      <c r="BV449" s="387" t="s">
        <v>8294</v>
      </c>
      <c r="BW449" s="313" t="s">
        <v>6639</v>
      </c>
      <c r="BX449" s="387" t="s">
        <v>8295</v>
      </c>
      <c r="BY449" s="93" t="str">
        <f t="shared" si="47"/>
        <v>MR317, 18x9, +18mm Offset, 6x135, 87mm Centerbore, Titanium</v>
      </c>
      <c r="BZ449" s="81" t="s">
        <v>3878</v>
      </c>
      <c r="CA449" s="81" t="s">
        <v>3879</v>
      </c>
      <c r="CB449" s="81" t="str">
        <f t="shared" si="48"/>
        <v>STREET (3XX)</v>
      </c>
    </row>
    <row r="450" spans="1:80" s="38" customFormat="1" ht="15" customHeight="1">
      <c r="A450" s="22">
        <f t="shared" si="42"/>
        <v>448</v>
      </c>
      <c r="B450" s="99" t="s">
        <v>84</v>
      </c>
      <c r="C450" s="99" t="s">
        <v>1072</v>
      </c>
      <c r="D450" s="99" t="s">
        <v>4392</v>
      </c>
      <c r="E450" s="136" t="str">
        <f>CONCATENATE(LEFT(D450,5),VLOOKUP(CONCATENATE(N450,"x",O450),'PART NUMBER GUIDE'!$B$9:$C$49,2,FALSE),VLOOKUP(CONCATENATE(P450, V450), 'PART NUMBER GUIDE'!$Q$6:$R$91, 2, FALSE),VLOOKUP(Y450,'PART NUMBER GUIDE'!$J$8:$K$43,2, FALSE),IF(U450="N/A",IF(ABS(S450)&lt;10,"0"&amp;ABS(S450),ABS(S450)),CONCATENATE(LEFT(U450,1),RIGHT(U450,1))), F450, G450)</f>
        <v>MR31789060518</v>
      </c>
      <c r="F450" s="90"/>
      <c r="G450" s="90"/>
      <c r="H450" s="79" t="s">
        <v>4413</v>
      </c>
      <c r="I450" s="318">
        <v>44026</v>
      </c>
      <c r="J450" s="85" t="s">
        <v>1265</v>
      </c>
      <c r="K450" s="342">
        <v>339</v>
      </c>
      <c r="L450" s="92">
        <f t="shared" si="43"/>
        <v>339</v>
      </c>
      <c r="M450" s="344"/>
      <c r="N450" s="29">
        <v>18</v>
      </c>
      <c r="O450" s="8">
        <v>9</v>
      </c>
      <c r="P450" s="99" t="str">
        <f t="shared" si="44"/>
        <v>6x5.5</v>
      </c>
      <c r="Q450" s="3">
        <v>6</v>
      </c>
      <c r="R450" s="29">
        <v>5.5</v>
      </c>
      <c r="S450" s="29">
        <v>18</v>
      </c>
      <c r="T450" s="16">
        <v>5.75</v>
      </c>
      <c r="U450" s="100" t="s">
        <v>85</v>
      </c>
      <c r="V450" s="16">
        <v>106.25</v>
      </c>
      <c r="W450" s="8">
        <v>32.00377172717139</v>
      </c>
      <c r="X450" s="51">
        <v>2650</v>
      </c>
      <c r="Y450" s="78" t="s">
        <v>2294</v>
      </c>
      <c r="Z450" s="78" t="s">
        <v>2987</v>
      </c>
      <c r="AA450" s="51" t="str">
        <f t="shared" si="45"/>
        <v>18x9, 6x5.5, 18 OS</v>
      </c>
      <c r="AB450" s="81" t="s">
        <v>1639</v>
      </c>
      <c r="AC450" s="89">
        <f>_xlfn.IFNA(VLOOKUP(AB450,ACCESSORIES!F:J,5,FALSE),"N/A")</f>
        <v>22</v>
      </c>
      <c r="AD450" s="87" t="s">
        <v>85</v>
      </c>
      <c r="AE450" s="80" t="s">
        <v>85</v>
      </c>
      <c r="AF450" s="80" t="s">
        <v>85</v>
      </c>
      <c r="AG450" s="80" t="s">
        <v>1538</v>
      </c>
      <c r="AH450" s="9">
        <f>_xlfn.IFNA(VLOOKUP(AG450,ACCESSORIES!F:J,5,FALSE),"N/A")</f>
        <v>1.1000000000000001</v>
      </c>
      <c r="AI450" s="13" t="s">
        <v>265</v>
      </c>
      <c r="AJ450" s="82" t="s">
        <v>1709</v>
      </c>
      <c r="AK450" s="40">
        <f>_xlfn.IFNA(VLOOKUP(AJ450,ACCESSORIES!F:J,5,FALSE),"N/A")</f>
        <v>2.75</v>
      </c>
      <c r="AL450" s="3">
        <v>78.3</v>
      </c>
      <c r="AM450" s="3">
        <v>16.100000000000001</v>
      </c>
      <c r="AN450" s="3">
        <v>175</v>
      </c>
      <c r="AO450" s="36">
        <v>4</v>
      </c>
      <c r="AP450" s="36">
        <v>39.700000000000003</v>
      </c>
      <c r="AQ450" s="36">
        <v>60.6</v>
      </c>
      <c r="AR450" s="36">
        <v>87.7</v>
      </c>
      <c r="AS450" s="36">
        <v>220</v>
      </c>
      <c r="AT450" s="101">
        <v>217</v>
      </c>
      <c r="AU450" s="406">
        <v>103</v>
      </c>
      <c r="AV450" s="407">
        <v>32</v>
      </c>
      <c r="AW450" s="407">
        <v>39</v>
      </c>
      <c r="AX450" s="54">
        <v>21</v>
      </c>
      <c r="AY450" s="3" t="s">
        <v>85</v>
      </c>
      <c r="AZ450" s="98" t="str">
        <f>_xlfn.IFNA(VLOOKUP(AY450,ACCESSORIES!F:J,5,FALSE),"N/A")</f>
        <v>N/A</v>
      </c>
      <c r="BA450" s="3" t="s">
        <v>85</v>
      </c>
      <c r="BB450" s="98" t="str">
        <f>_xlfn.IFNA(VLOOKUP(BA450,ACCESSORIES!F:J,5,FALSE),"N/A")</f>
        <v>N/A</v>
      </c>
      <c r="BC450" s="77">
        <v>37.294866019608456</v>
      </c>
      <c r="BD450" s="56">
        <v>21.141732283464599</v>
      </c>
      <c r="BE450" s="56">
        <v>21.141732283464599</v>
      </c>
      <c r="BF450" s="56">
        <v>11.929133858267701</v>
      </c>
      <c r="BG450" s="378">
        <f t="shared" si="46"/>
        <v>8.7375807000000152E-2</v>
      </c>
      <c r="BH450" s="14">
        <v>36</v>
      </c>
      <c r="BI450" s="114" t="s">
        <v>3532</v>
      </c>
      <c r="BJ450" s="50" t="s">
        <v>4050</v>
      </c>
      <c r="BK450" s="29" t="s">
        <v>4066</v>
      </c>
      <c r="BL450" s="29" t="s">
        <v>4835</v>
      </c>
      <c r="BM450" s="29" t="s">
        <v>5532</v>
      </c>
      <c r="BN450" s="29" t="s">
        <v>5507</v>
      </c>
      <c r="BO450" s="81" t="s">
        <v>5533</v>
      </c>
      <c r="BP450" s="81" t="s">
        <v>5534</v>
      </c>
      <c r="BQ450" s="81" t="s">
        <v>4275</v>
      </c>
      <c r="BR450" s="81" t="s">
        <v>4068</v>
      </c>
      <c r="BS450" s="81"/>
      <c r="BT450" s="81"/>
      <c r="BU450" s="313" t="s">
        <v>6624</v>
      </c>
      <c r="BV450" s="387" t="s">
        <v>8110</v>
      </c>
      <c r="BW450" s="313" t="s">
        <v>6626</v>
      </c>
      <c r="BX450" s="387" t="s">
        <v>8111</v>
      </c>
      <c r="BY450" s="93" t="str">
        <f t="shared" si="47"/>
        <v>MR317, 18x9, +18mm Offset, 6x5.5, 106.25mm Centerbore, Matte Black</v>
      </c>
      <c r="BZ450" s="81" t="s">
        <v>3878</v>
      </c>
      <c r="CA450" s="81" t="s">
        <v>3879</v>
      </c>
      <c r="CB450" s="81" t="str">
        <f t="shared" si="48"/>
        <v>STREET (3XX)</v>
      </c>
    </row>
    <row r="451" spans="1:80" s="38" customFormat="1" ht="15" customHeight="1">
      <c r="A451" s="22">
        <f t="shared" ref="A451:A514" si="49">ROW(B451)-2</f>
        <v>449</v>
      </c>
      <c r="B451" s="99" t="s">
        <v>84</v>
      </c>
      <c r="C451" s="99" t="s">
        <v>1072</v>
      </c>
      <c r="D451" s="99" t="s">
        <v>4392</v>
      </c>
      <c r="E451" s="136" t="str">
        <f>CONCATENATE(LEFT(D451,5),VLOOKUP(CONCATENATE(N451,"x",O451),'PART NUMBER GUIDE'!$B$9:$C$49,2,FALSE),VLOOKUP(CONCATENATE(P451, V451), 'PART NUMBER GUIDE'!$Q$6:$R$91, 2, FALSE),VLOOKUP(Y451,'PART NUMBER GUIDE'!$J$8:$K$43,2, FALSE),IF(U451="N/A",IF(ABS(S451)&lt;10,"0"&amp;ABS(S451),ABS(S451)),CONCATENATE(LEFT(U451,1),RIGHT(U451,1))), F451, G451)</f>
        <v>MR31789060818</v>
      </c>
      <c r="F451" s="90"/>
      <c r="G451" s="90"/>
      <c r="H451" s="79" t="s">
        <v>4414</v>
      </c>
      <c r="I451" s="318">
        <v>44026</v>
      </c>
      <c r="J451" s="85" t="s">
        <v>1265</v>
      </c>
      <c r="K451" s="342">
        <v>339</v>
      </c>
      <c r="L451" s="92">
        <f t="shared" ref="L451:L514" si="50">IF(J451="Coming Soon",K451,IF(J451="Active",K451,""))</f>
        <v>339</v>
      </c>
      <c r="M451" s="344"/>
      <c r="N451" s="29">
        <v>18</v>
      </c>
      <c r="O451" s="8">
        <v>9</v>
      </c>
      <c r="P451" s="99" t="str">
        <f t="shared" ref="P451:P514" si="51">CONCATENATE(Q451,"x",R451)</f>
        <v>6x5.5</v>
      </c>
      <c r="Q451" s="3">
        <v>6</v>
      </c>
      <c r="R451" s="29">
        <v>5.5</v>
      </c>
      <c r="S451" s="29">
        <v>18</v>
      </c>
      <c r="T451" s="16">
        <v>5.75</v>
      </c>
      <c r="U451" s="100" t="s">
        <v>85</v>
      </c>
      <c r="V451" s="16">
        <v>106.25</v>
      </c>
      <c r="W451" s="8">
        <v>32.077259147899689</v>
      </c>
      <c r="X451" s="51">
        <v>2650</v>
      </c>
      <c r="Y451" s="11" t="s">
        <v>2222</v>
      </c>
      <c r="Z451" s="11" t="s">
        <v>2992</v>
      </c>
      <c r="AA451" s="51" t="str">
        <f t="shared" ref="AA451:AA514" si="52">_xlfn.CONCAT(N451,"x",O451,","," ",P451,","," ",S451," ","OS")</f>
        <v>18x9, 6x5.5, 18 OS</v>
      </c>
      <c r="AB451" s="81" t="s">
        <v>1639</v>
      </c>
      <c r="AC451" s="89">
        <f>_xlfn.IFNA(VLOOKUP(AB451,ACCESSORIES!F:J,5,FALSE),"N/A")</f>
        <v>22</v>
      </c>
      <c r="AD451" s="87" t="s">
        <v>85</v>
      </c>
      <c r="AE451" s="80" t="s">
        <v>85</v>
      </c>
      <c r="AF451" s="80" t="s">
        <v>85</v>
      </c>
      <c r="AG451" s="80" t="s">
        <v>1538</v>
      </c>
      <c r="AH451" s="9">
        <f>_xlfn.IFNA(VLOOKUP(AG451,ACCESSORIES!F:J,5,FALSE),"N/A")</f>
        <v>1.1000000000000001</v>
      </c>
      <c r="AI451" s="13" t="s">
        <v>265</v>
      </c>
      <c r="AJ451" s="82" t="s">
        <v>1709</v>
      </c>
      <c r="AK451" s="40">
        <f>_xlfn.IFNA(VLOOKUP(AJ451,ACCESSORIES!F:J,5,FALSE),"N/A")</f>
        <v>2.75</v>
      </c>
      <c r="AL451" s="3">
        <v>78.3</v>
      </c>
      <c r="AM451" s="3">
        <v>16.100000000000001</v>
      </c>
      <c r="AN451" s="3">
        <v>175</v>
      </c>
      <c r="AO451" s="36">
        <v>4</v>
      </c>
      <c r="AP451" s="36">
        <v>39.700000000000003</v>
      </c>
      <c r="AQ451" s="36">
        <v>60.6</v>
      </c>
      <c r="AR451" s="36">
        <v>87.7</v>
      </c>
      <c r="AS451" s="36">
        <v>220</v>
      </c>
      <c r="AT451" s="101">
        <v>217</v>
      </c>
      <c r="AU451" s="406">
        <v>103</v>
      </c>
      <c r="AV451" s="407">
        <v>32</v>
      </c>
      <c r="AW451" s="407">
        <v>39</v>
      </c>
      <c r="AX451" s="54">
        <v>21</v>
      </c>
      <c r="AY451" s="3" t="s">
        <v>85</v>
      </c>
      <c r="AZ451" s="98" t="str">
        <f>_xlfn.IFNA(VLOOKUP(AY451,ACCESSORIES!F:J,5,FALSE),"N/A")</f>
        <v>N/A</v>
      </c>
      <c r="BA451" s="3" t="s">
        <v>85</v>
      </c>
      <c r="BB451" s="98" t="str">
        <f>_xlfn.IFNA(VLOOKUP(BA451,ACCESSORIES!F:J,5,FALSE),"N/A")</f>
        <v>N/A</v>
      </c>
      <c r="BC451" s="77">
        <v>37.368353440336747</v>
      </c>
      <c r="BD451" s="56">
        <v>21.141732283464599</v>
      </c>
      <c r="BE451" s="56">
        <v>21.141732283464599</v>
      </c>
      <c r="BF451" s="56">
        <v>11.929133858267701</v>
      </c>
      <c r="BG451" s="378">
        <f t="shared" ref="BG451:BG514" si="53">SUM(((BD451*25.4)*(BE451*25.4)*(BF451*25.4))/1000000000)</f>
        <v>8.7375807000000152E-2</v>
      </c>
      <c r="BH451" s="14">
        <v>36</v>
      </c>
      <c r="BI451" s="114" t="s">
        <v>3532</v>
      </c>
      <c r="BJ451" s="50" t="s">
        <v>4050</v>
      </c>
      <c r="BK451" s="29" t="s">
        <v>4066</v>
      </c>
      <c r="BL451" s="29" t="s">
        <v>4835</v>
      </c>
      <c r="BM451" s="29" t="s">
        <v>5532</v>
      </c>
      <c r="BN451" s="29" t="s">
        <v>5507</v>
      </c>
      <c r="BO451" s="81" t="s">
        <v>5533</v>
      </c>
      <c r="BP451" s="81" t="s">
        <v>5534</v>
      </c>
      <c r="BQ451" s="81" t="s">
        <v>4275</v>
      </c>
      <c r="BR451" s="81" t="s">
        <v>4068</v>
      </c>
      <c r="BS451" s="81"/>
      <c r="BT451" s="81"/>
      <c r="BU451" s="313" t="s">
        <v>6631</v>
      </c>
      <c r="BV451" s="387" t="s">
        <v>8294</v>
      </c>
      <c r="BW451" s="313" t="s">
        <v>6639</v>
      </c>
      <c r="BX451" s="387" t="s">
        <v>8295</v>
      </c>
      <c r="BY451" s="93" t="str">
        <f t="shared" ref="BY451:BY514" si="54">CONCATENATE(IF(J451="Closeout","CLOSEOUT - ",""),D451,", ",N451,"x",O451,", ",IF(U451="N/A","",CONCATENATE(U451,"/")),IF(S451&gt;0,CONCATENATE("+",S451),S451),"mm Offset, ",P451,", ",V451,"mm Centerbore, ",PROPER(Y451),IF(G451="R",", Race Drilled",""),"",IF(BA451="N/A","",CONCATENATE(", w/ ",BA451)))</f>
        <v>MR317, 18x9, +18mm Offset, 6x5.5, 106.25mm Centerbore, Titanium</v>
      </c>
      <c r="BZ451" s="81" t="s">
        <v>3878</v>
      </c>
      <c r="CA451" s="81" t="s">
        <v>3879</v>
      </c>
      <c r="CB451" s="81" t="str">
        <f t="shared" ref="CB451:CB514" si="55">C451</f>
        <v>STREET (3XX)</v>
      </c>
    </row>
    <row r="452" spans="1:80" s="38" customFormat="1" ht="15" customHeight="1">
      <c r="A452" s="22">
        <f t="shared" si="49"/>
        <v>450</v>
      </c>
      <c r="B452" s="99" t="s">
        <v>84</v>
      </c>
      <c r="C452" s="99" t="s">
        <v>1072</v>
      </c>
      <c r="D452" s="99" t="s">
        <v>4392</v>
      </c>
      <c r="E452" s="136" t="str">
        <f>CONCATENATE(LEFT(D452,5),VLOOKUP(CONCATENATE(N452,"x",O452),'PART NUMBER GUIDE'!$B$9:$C$49,2,FALSE),VLOOKUP(CONCATENATE(P452, V452), 'PART NUMBER GUIDE'!$Q$6:$R$91, 2, FALSE),VLOOKUP(Y452,'PART NUMBER GUIDE'!$J$8:$K$43,2, FALSE),IF(U452="N/A",IF(ABS(S452)&lt;10,"0"&amp;ABS(S452),ABS(S452)),CONCATENATE(LEFT(U452,1),RIGHT(U452,1))), F452, G452)</f>
        <v>MR31789080518</v>
      </c>
      <c r="F452" s="90"/>
      <c r="G452" s="90"/>
      <c r="H452" s="79" t="s">
        <v>4415</v>
      </c>
      <c r="I452" s="318">
        <v>44026</v>
      </c>
      <c r="J452" s="85" t="s">
        <v>1265</v>
      </c>
      <c r="K452" s="342">
        <v>369</v>
      </c>
      <c r="L452" s="92">
        <f t="shared" si="50"/>
        <v>369</v>
      </c>
      <c r="M452" s="344"/>
      <c r="N452" s="29">
        <v>18</v>
      </c>
      <c r="O452" s="8">
        <v>9</v>
      </c>
      <c r="P452" s="99" t="str">
        <f t="shared" si="51"/>
        <v>8x6.5</v>
      </c>
      <c r="Q452" s="3">
        <v>8</v>
      </c>
      <c r="R452" s="29">
        <v>6.5</v>
      </c>
      <c r="S452" s="29">
        <v>18</v>
      </c>
      <c r="T452" s="16">
        <v>5.75</v>
      </c>
      <c r="U452" s="100" t="s">
        <v>85</v>
      </c>
      <c r="V452" s="16">
        <v>130.81</v>
      </c>
      <c r="W452" s="8">
        <v>34.54</v>
      </c>
      <c r="X452" s="51">
        <v>3640</v>
      </c>
      <c r="Y452" s="78" t="s">
        <v>2294</v>
      </c>
      <c r="Z452" s="78" t="s">
        <v>2987</v>
      </c>
      <c r="AA452" s="51" t="str">
        <f t="shared" si="52"/>
        <v>18x9, 8x6.5, 18 OS</v>
      </c>
      <c r="AB452" s="81" t="s">
        <v>1638</v>
      </c>
      <c r="AC452" s="89">
        <f>_xlfn.IFNA(VLOOKUP(AB452,ACCESSORIES!F:J,5,FALSE),"N/A")</f>
        <v>33</v>
      </c>
      <c r="AD452" s="87" t="s">
        <v>85</v>
      </c>
      <c r="AE452" s="80" t="s">
        <v>85</v>
      </c>
      <c r="AF452" s="13" t="s">
        <v>3005</v>
      </c>
      <c r="AG452" s="80" t="s">
        <v>1538</v>
      </c>
      <c r="AH452" s="9">
        <f>_xlfn.IFNA(VLOOKUP(AG452,ACCESSORIES!F:J,5,FALSE),"N/A")</f>
        <v>1.1000000000000001</v>
      </c>
      <c r="AI452" s="99" t="s">
        <v>266</v>
      </c>
      <c r="AJ452" s="99" t="s">
        <v>85</v>
      </c>
      <c r="AK452" s="40" t="str">
        <f>_xlfn.IFNA(VLOOKUP(AJ452,ACCESSORIES!F:J,5,FALSE),"N/A")</f>
        <v>N/A</v>
      </c>
      <c r="AL452" s="99" t="s">
        <v>85</v>
      </c>
      <c r="AM452" s="3">
        <v>16.100000000000001</v>
      </c>
      <c r="AN452" s="3">
        <v>200</v>
      </c>
      <c r="AO452" s="36">
        <v>0</v>
      </c>
      <c r="AP452" s="36">
        <v>0</v>
      </c>
      <c r="AQ452" s="36">
        <v>36</v>
      </c>
      <c r="AR452" s="36">
        <v>64.59</v>
      </c>
      <c r="AS452" s="36">
        <v>219</v>
      </c>
      <c r="AT452" s="101">
        <v>215.8</v>
      </c>
      <c r="AU452" s="406">
        <v>123.1</v>
      </c>
      <c r="AV452" s="407">
        <v>92</v>
      </c>
      <c r="AW452" s="407">
        <v>92</v>
      </c>
      <c r="AX452" s="54">
        <v>21</v>
      </c>
      <c r="AY452" s="3" t="s">
        <v>85</v>
      </c>
      <c r="AZ452" s="98" t="str">
        <f>_xlfn.IFNA(VLOOKUP(AY452,ACCESSORIES!F:J,5,FALSE),"N/A")</f>
        <v>N/A</v>
      </c>
      <c r="BA452" s="3" t="s">
        <v>85</v>
      </c>
      <c r="BB452" s="98" t="str">
        <f>_xlfn.IFNA(VLOOKUP(BA452,ACCESSORIES!F:J,5,FALSE),"N/A")</f>
        <v>N/A</v>
      </c>
      <c r="BC452" s="77">
        <v>39.9</v>
      </c>
      <c r="BD452" s="56">
        <v>21.141732283464599</v>
      </c>
      <c r="BE452" s="56">
        <v>21.141732283464599</v>
      </c>
      <c r="BF452" s="56">
        <v>11.929133858267701</v>
      </c>
      <c r="BG452" s="378">
        <f t="shared" si="53"/>
        <v>8.7375807000000152E-2</v>
      </c>
      <c r="BH452" s="14">
        <v>36</v>
      </c>
      <c r="BI452" s="114" t="s">
        <v>3532</v>
      </c>
      <c r="BJ452" s="50" t="s">
        <v>4050</v>
      </c>
      <c r="BK452" s="29" t="s">
        <v>4066</v>
      </c>
      <c r="BL452" s="29" t="s">
        <v>4835</v>
      </c>
      <c r="BM452" s="29" t="s">
        <v>5532</v>
      </c>
      <c r="BN452" s="29" t="s">
        <v>5507</v>
      </c>
      <c r="BO452" s="81" t="s">
        <v>5533</v>
      </c>
      <c r="BP452" s="81" t="s">
        <v>5534</v>
      </c>
      <c r="BQ452" s="81" t="s">
        <v>4275</v>
      </c>
      <c r="BR452" s="81" t="s">
        <v>4068</v>
      </c>
      <c r="BS452" s="81"/>
      <c r="BT452" s="81"/>
      <c r="BU452" s="313" t="s">
        <v>6625</v>
      </c>
      <c r="BV452" s="387" t="s">
        <v>8357</v>
      </c>
      <c r="BW452" s="313" t="s">
        <v>6629</v>
      </c>
      <c r="BX452" s="387" t="s">
        <v>8358</v>
      </c>
      <c r="BY452" s="93" t="str">
        <f t="shared" si="54"/>
        <v>MR317, 18x9, +18mm Offset, 8x6.5, 130.81mm Centerbore, Matte Black</v>
      </c>
      <c r="BZ452" s="81" t="s">
        <v>3878</v>
      </c>
      <c r="CA452" s="81" t="s">
        <v>3879</v>
      </c>
      <c r="CB452" s="81" t="str">
        <f t="shared" si="55"/>
        <v>STREET (3XX)</v>
      </c>
    </row>
    <row r="453" spans="1:80" s="38" customFormat="1" ht="15" customHeight="1">
      <c r="A453" s="22">
        <f t="shared" si="49"/>
        <v>451</v>
      </c>
      <c r="B453" s="99" t="s">
        <v>84</v>
      </c>
      <c r="C453" s="99" t="s">
        <v>1072</v>
      </c>
      <c r="D453" s="99" t="s">
        <v>4392</v>
      </c>
      <c r="E453" s="136" t="str">
        <f>CONCATENATE(LEFT(D453,5),VLOOKUP(CONCATENATE(N453,"x",O453),'PART NUMBER GUIDE'!$B$9:$C$49,2,FALSE),VLOOKUP(CONCATENATE(P453, V453), 'PART NUMBER GUIDE'!$Q$6:$R$91, 2, FALSE),VLOOKUP(Y453,'PART NUMBER GUIDE'!$J$8:$K$43,2, FALSE),IF(U453="N/A",IF(ABS(S453)&lt;10,"0"&amp;ABS(S453),ABS(S453)),CONCATENATE(LEFT(U453,1),RIGHT(U453,1))), F453, G453)</f>
        <v>MR31789080818</v>
      </c>
      <c r="F453" s="90"/>
      <c r="G453" s="90"/>
      <c r="H453" s="79" t="s">
        <v>4416</v>
      </c>
      <c r="I453" s="318">
        <v>44026</v>
      </c>
      <c r="J453" s="85" t="s">
        <v>1265</v>
      </c>
      <c r="K453" s="342">
        <v>369</v>
      </c>
      <c r="L453" s="92">
        <f t="shared" si="50"/>
        <v>369</v>
      </c>
      <c r="M453" s="344"/>
      <c r="N453" s="29">
        <v>18</v>
      </c>
      <c r="O453" s="8">
        <v>9</v>
      </c>
      <c r="P453" s="99" t="str">
        <f t="shared" si="51"/>
        <v>8x6.5</v>
      </c>
      <c r="Q453" s="3">
        <v>8</v>
      </c>
      <c r="R453" s="29">
        <v>6.5</v>
      </c>
      <c r="S453" s="29">
        <v>18</v>
      </c>
      <c r="T453" s="16">
        <v>5.75</v>
      </c>
      <c r="U453" s="100" t="s">
        <v>85</v>
      </c>
      <c r="V453" s="16">
        <v>130.81</v>
      </c>
      <c r="W453" s="8">
        <v>34.869999999999997</v>
      </c>
      <c r="X453" s="51">
        <v>3640</v>
      </c>
      <c r="Y453" s="11" t="s">
        <v>2222</v>
      </c>
      <c r="Z453" s="11" t="s">
        <v>2992</v>
      </c>
      <c r="AA453" s="51" t="str">
        <f t="shared" si="52"/>
        <v>18x9, 8x6.5, 18 OS</v>
      </c>
      <c r="AB453" s="81" t="s">
        <v>1638</v>
      </c>
      <c r="AC453" s="89">
        <f>_xlfn.IFNA(VLOOKUP(AB453,ACCESSORIES!F:J,5,FALSE),"N/A")</f>
        <v>33</v>
      </c>
      <c r="AD453" s="87" t="s">
        <v>85</v>
      </c>
      <c r="AE453" s="80" t="s">
        <v>85</v>
      </c>
      <c r="AF453" s="13" t="s">
        <v>3005</v>
      </c>
      <c r="AG453" s="80" t="s">
        <v>1538</v>
      </c>
      <c r="AH453" s="9">
        <f>_xlfn.IFNA(VLOOKUP(AG453,ACCESSORIES!F:J,5,FALSE),"N/A")</f>
        <v>1.1000000000000001</v>
      </c>
      <c r="AI453" s="99" t="s">
        <v>266</v>
      </c>
      <c r="AJ453" s="99" t="s">
        <v>85</v>
      </c>
      <c r="AK453" s="40" t="str">
        <f>_xlfn.IFNA(VLOOKUP(AJ453,ACCESSORIES!F:J,5,FALSE),"N/A")</f>
        <v>N/A</v>
      </c>
      <c r="AL453" s="99" t="s">
        <v>85</v>
      </c>
      <c r="AM453" s="3">
        <v>16.100000000000001</v>
      </c>
      <c r="AN453" s="3">
        <v>200</v>
      </c>
      <c r="AO453" s="36">
        <v>0</v>
      </c>
      <c r="AP453" s="36">
        <v>0</v>
      </c>
      <c r="AQ453" s="36">
        <v>36</v>
      </c>
      <c r="AR453" s="36">
        <v>64.59</v>
      </c>
      <c r="AS453" s="36">
        <v>219</v>
      </c>
      <c r="AT453" s="101">
        <v>215.8</v>
      </c>
      <c r="AU453" s="406">
        <v>123.1</v>
      </c>
      <c r="AV453" s="407">
        <v>92</v>
      </c>
      <c r="AW453" s="407">
        <v>92</v>
      </c>
      <c r="AX453" s="54">
        <v>21</v>
      </c>
      <c r="AY453" s="3" t="s">
        <v>85</v>
      </c>
      <c r="AZ453" s="98" t="str">
        <f>_xlfn.IFNA(VLOOKUP(AY453,ACCESSORIES!F:J,5,FALSE),"N/A")</f>
        <v>N/A</v>
      </c>
      <c r="BA453" s="3" t="s">
        <v>85</v>
      </c>
      <c r="BB453" s="98" t="str">
        <f>_xlfn.IFNA(VLOOKUP(BA453,ACCESSORIES!F:J,5,FALSE),"N/A")</f>
        <v>N/A</v>
      </c>
      <c r="BC453" s="77">
        <v>40.340000000000003</v>
      </c>
      <c r="BD453" s="56">
        <v>21.141732283464599</v>
      </c>
      <c r="BE453" s="56">
        <v>21.141732283464599</v>
      </c>
      <c r="BF453" s="56">
        <v>11.929133858267701</v>
      </c>
      <c r="BG453" s="378">
        <f t="shared" si="53"/>
        <v>8.7375807000000152E-2</v>
      </c>
      <c r="BH453" s="14">
        <v>36</v>
      </c>
      <c r="BI453" s="114" t="s">
        <v>3532</v>
      </c>
      <c r="BJ453" s="50" t="s">
        <v>4050</v>
      </c>
      <c r="BK453" s="29" t="s">
        <v>4066</v>
      </c>
      <c r="BL453" s="29" t="s">
        <v>4835</v>
      </c>
      <c r="BM453" s="29" t="s">
        <v>5532</v>
      </c>
      <c r="BN453" s="29" t="s">
        <v>5507</v>
      </c>
      <c r="BO453" s="81" t="s">
        <v>5533</v>
      </c>
      <c r="BP453" s="81" t="s">
        <v>5534</v>
      </c>
      <c r="BQ453" s="81" t="s">
        <v>4275</v>
      </c>
      <c r="BR453" s="81" t="s">
        <v>4068</v>
      </c>
      <c r="BS453" s="81"/>
      <c r="BT453" s="81"/>
      <c r="BU453" s="313" t="s">
        <v>6632</v>
      </c>
      <c r="BV453" s="387" t="s">
        <v>8182</v>
      </c>
      <c r="BW453" s="313" t="s">
        <v>6636</v>
      </c>
      <c r="BX453" s="387" t="s">
        <v>8183</v>
      </c>
      <c r="BY453" s="93" t="str">
        <f t="shared" si="54"/>
        <v>MR317, 18x9, +18mm Offset, 8x6.5, 130.81mm Centerbore, Titanium</v>
      </c>
      <c r="BZ453" s="81" t="s">
        <v>3878</v>
      </c>
      <c r="CA453" s="81" t="s">
        <v>3879</v>
      </c>
      <c r="CB453" s="81" t="str">
        <f t="shared" si="55"/>
        <v>STREET (3XX)</v>
      </c>
    </row>
    <row r="454" spans="1:80" s="38" customFormat="1" ht="15" customHeight="1">
      <c r="A454" s="22">
        <f t="shared" si="49"/>
        <v>452</v>
      </c>
      <c r="B454" s="99" t="s">
        <v>84</v>
      </c>
      <c r="C454" s="99" t="s">
        <v>1072</v>
      </c>
      <c r="D454" s="99" t="s">
        <v>4392</v>
      </c>
      <c r="E454" s="136" t="str">
        <f>CONCATENATE(LEFT(D454,5),VLOOKUP(CONCATENATE(N454,"x",O454),'PART NUMBER GUIDE'!$B$9:$C$49,2,FALSE),VLOOKUP(CONCATENATE(P454, V454), 'PART NUMBER GUIDE'!$Q$6:$R$91, 2, FALSE),VLOOKUP(Y454,'PART NUMBER GUIDE'!$J$8:$K$43,2, FALSE),IF(U454="N/A",IF(ABS(S454)&lt;10,"0"&amp;ABS(S454),ABS(S454)),CONCATENATE(LEFT(U454,1),RIGHT(U454,1))), F454, G454)</f>
        <v>MR31789087518</v>
      </c>
      <c r="F454" s="90"/>
      <c r="G454" s="90"/>
      <c r="H454" s="79" t="s">
        <v>4417</v>
      </c>
      <c r="I454" s="318">
        <v>44026</v>
      </c>
      <c r="J454" s="85" t="s">
        <v>1265</v>
      </c>
      <c r="K454" s="342">
        <v>369</v>
      </c>
      <c r="L454" s="92">
        <f t="shared" si="50"/>
        <v>369</v>
      </c>
      <c r="M454" s="344"/>
      <c r="N454" s="29">
        <v>18</v>
      </c>
      <c r="O454" s="8">
        <v>9</v>
      </c>
      <c r="P454" s="99" t="str">
        <f t="shared" si="51"/>
        <v>8x170</v>
      </c>
      <c r="Q454" s="3">
        <v>8</v>
      </c>
      <c r="R454" s="29">
        <v>170</v>
      </c>
      <c r="S454" s="29">
        <v>18</v>
      </c>
      <c r="T454" s="16">
        <v>5.75</v>
      </c>
      <c r="U454" s="100" t="s">
        <v>85</v>
      </c>
      <c r="V454" s="16">
        <v>130.81</v>
      </c>
      <c r="W454" s="8">
        <v>34.32</v>
      </c>
      <c r="X454" s="51">
        <v>3640</v>
      </c>
      <c r="Y454" s="78" t="s">
        <v>2294</v>
      </c>
      <c r="Z454" s="78" t="s">
        <v>2987</v>
      </c>
      <c r="AA454" s="51" t="str">
        <f t="shared" si="52"/>
        <v>18x9, 8x170, 18 OS</v>
      </c>
      <c r="AB454" s="81" t="s">
        <v>1811</v>
      </c>
      <c r="AC454" s="89">
        <f>_xlfn.IFNA(VLOOKUP(AB454,ACCESSORIES!F:J,5,FALSE),"N/A")</f>
        <v>33</v>
      </c>
      <c r="AD454" s="87" t="s">
        <v>85</v>
      </c>
      <c r="AE454" s="80" t="s">
        <v>85</v>
      </c>
      <c r="AF454" s="13" t="s">
        <v>3005</v>
      </c>
      <c r="AG454" s="80" t="s">
        <v>1538</v>
      </c>
      <c r="AH454" s="9">
        <f>_xlfn.IFNA(VLOOKUP(AG454,ACCESSORIES!F:J,5,FALSE),"N/A")</f>
        <v>1.1000000000000001</v>
      </c>
      <c r="AI454" s="99" t="s">
        <v>266</v>
      </c>
      <c r="AJ454" s="99" t="s">
        <v>85</v>
      </c>
      <c r="AK454" s="40" t="str">
        <f>_xlfn.IFNA(VLOOKUP(AJ454,ACCESSORIES!F:J,5,FALSE),"N/A")</f>
        <v>N/A</v>
      </c>
      <c r="AL454" s="99" t="s">
        <v>85</v>
      </c>
      <c r="AM454" s="3">
        <v>16.100000000000001</v>
      </c>
      <c r="AN454" s="3">
        <v>200</v>
      </c>
      <c r="AO454" s="36">
        <v>0</v>
      </c>
      <c r="AP454" s="36">
        <v>0</v>
      </c>
      <c r="AQ454" s="36">
        <v>37</v>
      </c>
      <c r="AR454" s="36">
        <v>64.59</v>
      </c>
      <c r="AS454" s="36">
        <v>219</v>
      </c>
      <c r="AT454" s="101">
        <v>215.8</v>
      </c>
      <c r="AU454" s="409">
        <v>128</v>
      </c>
      <c r="AV454" s="407">
        <v>103.9</v>
      </c>
      <c r="AW454" s="407">
        <v>107</v>
      </c>
      <c r="AX454" s="54">
        <v>21</v>
      </c>
      <c r="AY454" s="3" t="s">
        <v>85</v>
      </c>
      <c r="AZ454" s="98" t="str">
        <f>_xlfn.IFNA(VLOOKUP(AY454,ACCESSORIES!F:J,5,FALSE),"N/A")</f>
        <v>N/A</v>
      </c>
      <c r="BA454" s="3" t="s">
        <v>85</v>
      </c>
      <c r="BB454" s="98" t="str">
        <f>_xlfn.IFNA(VLOOKUP(BA454,ACCESSORIES!F:J,5,FALSE),"N/A")</f>
        <v>N/A</v>
      </c>
      <c r="BC454" s="77">
        <v>39.06</v>
      </c>
      <c r="BD454" s="56">
        <v>21.141732283464599</v>
      </c>
      <c r="BE454" s="56">
        <v>21.141732283464599</v>
      </c>
      <c r="BF454" s="56">
        <v>11.929133858267701</v>
      </c>
      <c r="BG454" s="378">
        <f t="shared" si="53"/>
        <v>8.7375807000000152E-2</v>
      </c>
      <c r="BH454" s="14">
        <v>36</v>
      </c>
      <c r="BI454" s="114" t="s">
        <v>3532</v>
      </c>
      <c r="BJ454" s="50" t="s">
        <v>4050</v>
      </c>
      <c r="BK454" s="29" t="s">
        <v>4066</v>
      </c>
      <c r="BL454" s="29" t="s">
        <v>4835</v>
      </c>
      <c r="BM454" s="29" t="s">
        <v>5532</v>
      </c>
      <c r="BN454" s="29" t="s">
        <v>5507</v>
      </c>
      <c r="BO454" s="81" t="s">
        <v>5533</v>
      </c>
      <c r="BP454" s="81" t="s">
        <v>5534</v>
      </c>
      <c r="BQ454" s="81" t="s">
        <v>4275</v>
      </c>
      <c r="BR454" s="81" t="s">
        <v>4068</v>
      </c>
      <c r="BS454" s="81"/>
      <c r="BT454" s="81"/>
      <c r="BU454" s="313" t="s">
        <v>6625</v>
      </c>
      <c r="BV454" s="387" t="s">
        <v>8357</v>
      </c>
      <c r="BW454" s="313" t="s">
        <v>6629</v>
      </c>
      <c r="BX454" s="387" t="s">
        <v>8358</v>
      </c>
      <c r="BY454" s="93" t="str">
        <f t="shared" si="54"/>
        <v>MR317, 18x9, +18mm Offset, 8x170, 130.81mm Centerbore, Matte Black</v>
      </c>
      <c r="BZ454" s="81" t="s">
        <v>3878</v>
      </c>
      <c r="CA454" s="81" t="s">
        <v>3879</v>
      </c>
      <c r="CB454" s="81" t="str">
        <f t="shared" si="55"/>
        <v>STREET (3XX)</v>
      </c>
    </row>
    <row r="455" spans="1:80" s="38" customFormat="1" ht="15" customHeight="1">
      <c r="A455" s="22">
        <f t="shared" si="49"/>
        <v>453</v>
      </c>
      <c r="B455" s="99" t="s">
        <v>84</v>
      </c>
      <c r="C455" s="99" t="s">
        <v>1072</v>
      </c>
      <c r="D455" s="99" t="s">
        <v>4392</v>
      </c>
      <c r="E455" s="136" t="str">
        <f>CONCATENATE(LEFT(D455,5),VLOOKUP(CONCATENATE(N455,"x",O455),'PART NUMBER GUIDE'!$B$9:$C$49,2,FALSE),VLOOKUP(CONCATENATE(P455, V455), 'PART NUMBER GUIDE'!$Q$6:$R$91, 2, FALSE),VLOOKUP(Y455,'PART NUMBER GUIDE'!$J$8:$K$43,2, FALSE),IF(U455="N/A",IF(ABS(S455)&lt;10,"0"&amp;ABS(S455),ABS(S455)),CONCATENATE(LEFT(U455,1),RIGHT(U455,1))), F455, G455)</f>
        <v>MR31789087818</v>
      </c>
      <c r="F455" s="90"/>
      <c r="G455" s="90"/>
      <c r="H455" s="79" t="s">
        <v>4418</v>
      </c>
      <c r="I455" s="318">
        <v>44026</v>
      </c>
      <c r="J455" s="85" t="s">
        <v>1265</v>
      </c>
      <c r="K455" s="342">
        <v>369</v>
      </c>
      <c r="L455" s="92">
        <f t="shared" si="50"/>
        <v>369</v>
      </c>
      <c r="M455" s="344"/>
      <c r="N455" s="29">
        <v>18</v>
      </c>
      <c r="O455" s="8">
        <v>9</v>
      </c>
      <c r="P455" s="99" t="str">
        <f t="shared" si="51"/>
        <v>8x170</v>
      </c>
      <c r="Q455" s="3">
        <v>8</v>
      </c>
      <c r="R455" s="29">
        <v>170</v>
      </c>
      <c r="S455" s="29">
        <v>18</v>
      </c>
      <c r="T455" s="16">
        <v>5.75</v>
      </c>
      <c r="U455" s="100" t="s">
        <v>85</v>
      </c>
      <c r="V455" s="16">
        <v>130.81</v>
      </c>
      <c r="W455" s="8">
        <v>34.32</v>
      </c>
      <c r="X455" s="51">
        <v>3640</v>
      </c>
      <c r="Y455" s="11" t="s">
        <v>2222</v>
      </c>
      <c r="Z455" s="11" t="s">
        <v>2992</v>
      </c>
      <c r="AA455" s="51" t="str">
        <f t="shared" si="52"/>
        <v>18x9, 8x170, 18 OS</v>
      </c>
      <c r="AB455" s="81" t="s">
        <v>1811</v>
      </c>
      <c r="AC455" s="89">
        <f>_xlfn.IFNA(VLOOKUP(AB455,ACCESSORIES!F:J,5,FALSE),"N/A")</f>
        <v>33</v>
      </c>
      <c r="AD455" s="87" t="s">
        <v>85</v>
      </c>
      <c r="AE455" s="80" t="s">
        <v>85</v>
      </c>
      <c r="AF455" s="13" t="s">
        <v>3005</v>
      </c>
      <c r="AG455" s="80" t="s">
        <v>1538</v>
      </c>
      <c r="AH455" s="9">
        <f>_xlfn.IFNA(VLOOKUP(AG455,ACCESSORIES!F:J,5,FALSE),"N/A")</f>
        <v>1.1000000000000001</v>
      </c>
      <c r="AI455" s="99" t="s">
        <v>266</v>
      </c>
      <c r="AJ455" s="99" t="s">
        <v>85</v>
      </c>
      <c r="AK455" s="40" t="str">
        <f>_xlfn.IFNA(VLOOKUP(AJ455,ACCESSORIES!F:J,5,FALSE),"N/A")</f>
        <v>N/A</v>
      </c>
      <c r="AL455" s="99" t="s">
        <v>85</v>
      </c>
      <c r="AM455" s="3">
        <v>16.100000000000001</v>
      </c>
      <c r="AN455" s="3">
        <v>200</v>
      </c>
      <c r="AO455" s="36">
        <v>0</v>
      </c>
      <c r="AP455" s="36">
        <v>0</v>
      </c>
      <c r="AQ455" s="36">
        <v>37</v>
      </c>
      <c r="AR455" s="36">
        <v>64.59</v>
      </c>
      <c r="AS455" s="36">
        <v>219</v>
      </c>
      <c r="AT455" s="101">
        <v>215.8</v>
      </c>
      <c r="AU455" s="409">
        <v>128</v>
      </c>
      <c r="AV455" s="407">
        <v>103.9</v>
      </c>
      <c r="AW455" s="407">
        <v>107</v>
      </c>
      <c r="AX455" s="54">
        <v>21</v>
      </c>
      <c r="AY455" s="3" t="s">
        <v>85</v>
      </c>
      <c r="AZ455" s="98" t="str">
        <f>_xlfn.IFNA(VLOOKUP(AY455,ACCESSORIES!F:J,5,FALSE),"N/A")</f>
        <v>N/A</v>
      </c>
      <c r="BA455" s="3" t="s">
        <v>85</v>
      </c>
      <c r="BB455" s="98" t="str">
        <f>_xlfn.IFNA(VLOOKUP(BA455,ACCESSORIES!F:J,5,FALSE),"N/A")</f>
        <v>N/A</v>
      </c>
      <c r="BC455" s="77">
        <v>39.17</v>
      </c>
      <c r="BD455" s="56">
        <v>21.141732283464599</v>
      </c>
      <c r="BE455" s="56">
        <v>21.141732283464599</v>
      </c>
      <c r="BF455" s="56">
        <v>11.929133858267701</v>
      </c>
      <c r="BG455" s="378">
        <f t="shared" si="53"/>
        <v>8.7375807000000152E-2</v>
      </c>
      <c r="BH455" s="14">
        <v>36</v>
      </c>
      <c r="BI455" s="114" t="s">
        <v>3532</v>
      </c>
      <c r="BJ455" s="50" t="s">
        <v>4050</v>
      </c>
      <c r="BK455" s="29" t="s">
        <v>4066</v>
      </c>
      <c r="BL455" s="29" t="s">
        <v>4835</v>
      </c>
      <c r="BM455" s="29" t="s">
        <v>5532</v>
      </c>
      <c r="BN455" s="29" t="s">
        <v>5507</v>
      </c>
      <c r="BO455" s="81" t="s">
        <v>5533</v>
      </c>
      <c r="BP455" s="81" t="s">
        <v>5534</v>
      </c>
      <c r="BQ455" s="81" t="s">
        <v>4275</v>
      </c>
      <c r="BR455" s="81" t="s">
        <v>4068</v>
      </c>
      <c r="BS455" s="81"/>
      <c r="BT455" s="81"/>
      <c r="BU455" s="313" t="s">
        <v>6632</v>
      </c>
      <c r="BV455" s="387" t="s">
        <v>8182</v>
      </c>
      <c r="BW455" s="313" t="s">
        <v>6636</v>
      </c>
      <c r="BX455" s="387" t="s">
        <v>8183</v>
      </c>
      <c r="BY455" s="93" t="str">
        <f t="shared" si="54"/>
        <v>MR317, 18x9, +18mm Offset, 8x170, 130.81mm Centerbore, Titanium</v>
      </c>
      <c r="BZ455" s="81" t="s">
        <v>3878</v>
      </c>
      <c r="CA455" s="81" t="s">
        <v>3879</v>
      </c>
      <c r="CB455" s="81" t="str">
        <f t="shared" si="55"/>
        <v>STREET (3XX)</v>
      </c>
    </row>
    <row r="456" spans="1:80" s="38" customFormat="1" ht="15" customHeight="1">
      <c r="A456" s="22">
        <f t="shared" si="49"/>
        <v>454</v>
      </c>
      <c r="B456" s="99" t="s">
        <v>84</v>
      </c>
      <c r="C456" s="99" t="s">
        <v>1072</v>
      </c>
      <c r="D456" s="99" t="s">
        <v>4392</v>
      </c>
      <c r="E456" s="136" t="str">
        <f>CONCATENATE(LEFT(D456,5),VLOOKUP(CONCATENATE(N456,"x",O456),'PART NUMBER GUIDE'!$B$9:$C$49,2,FALSE),VLOOKUP(CONCATENATE(P456, V456), 'PART NUMBER GUIDE'!$Q$6:$R$91, 2, FALSE),VLOOKUP(Y456,'PART NUMBER GUIDE'!$J$8:$K$43,2, FALSE),IF(U456="N/A",IF(ABS(S456)&lt;10,"0"&amp;ABS(S456),ABS(S456)),CONCATENATE(LEFT(U456,1),RIGHT(U456,1))), F456, G456)</f>
        <v>MR31789088518</v>
      </c>
      <c r="F456" s="90"/>
      <c r="G456" s="90"/>
      <c r="H456" s="79" t="s">
        <v>4419</v>
      </c>
      <c r="I456" s="318">
        <v>44026</v>
      </c>
      <c r="J456" s="85" t="s">
        <v>1265</v>
      </c>
      <c r="K456" s="342">
        <v>369</v>
      </c>
      <c r="L456" s="92">
        <f t="shared" si="50"/>
        <v>369</v>
      </c>
      <c r="M456" s="344"/>
      <c r="N456" s="29">
        <v>18</v>
      </c>
      <c r="O456" s="8">
        <v>9</v>
      </c>
      <c r="P456" s="99" t="str">
        <f t="shared" si="51"/>
        <v>8x180</v>
      </c>
      <c r="Q456" s="3">
        <v>8</v>
      </c>
      <c r="R456" s="29">
        <v>180</v>
      </c>
      <c r="S456" s="29">
        <v>18</v>
      </c>
      <c r="T456" s="16">
        <v>5.75</v>
      </c>
      <c r="U456" s="100" t="s">
        <v>85</v>
      </c>
      <c r="V456" s="16">
        <v>130.81</v>
      </c>
      <c r="W456" s="8">
        <v>34.979999999999997</v>
      </c>
      <c r="X456" s="51">
        <v>3640</v>
      </c>
      <c r="Y456" s="78" t="s">
        <v>2294</v>
      </c>
      <c r="Z456" s="78" t="s">
        <v>2987</v>
      </c>
      <c r="AA456" s="51" t="str">
        <f t="shared" si="52"/>
        <v>18x9, 8x180, 18 OS</v>
      </c>
      <c r="AB456" s="81" t="s">
        <v>1638</v>
      </c>
      <c r="AC456" s="89">
        <f>_xlfn.IFNA(VLOOKUP(AB456,ACCESSORIES!F:J,5,FALSE),"N/A")</f>
        <v>33</v>
      </c>
      <c r="AD456" s="87" t="s">
        <v>85</v>
      </c>
      <c r="AE456" s="80" t="s">
        <v>85</v>
      </c>
      <c r="AF456" s="13" t="s">
        <v>3005</v>
      </c>
      <c r="AG456" s="80" t="s">
        <v>1538</v>
      </c>
      <c r="AH456" s="9">
        <f>_xlfn.IFNA(VLOOKUP(AG456,ACCESSORIES!F:J,5,FALSE),"N/A")</f>
        <v>1.1000000000000001</v>
      </c>
      <c r="AI456" s="99" t="s">
        <v>266</v>
      </c>
      <c r="AJ456" s="99" t="s">
        <v>85</v>
      </c>
      <c r="AK456" s="40" t="str">
        <f>_xlfn.IFNA(VLOOKUP(AJ456,ACCESSORIES!F:J,5,FALSE),"N/A")</f>
        <v>N/A</v>
      </c>
      <c r="AL456" s="99" t="s">
        <v>85</v>
      </c>
      <c r="AM456" s="3">
        <v>16.100000000000001</v>
      </c>
      <c r="AN456" s="3">
        <v>210</v>
      </c>
      <c r="AO456" s="36">
        <v>0</v>
      </c>
      <c r="AP456" s="36">
        <v>0</v>
      </c>
      <c r="AQ456" s="36">
        <v>36</v>
      </c>
      <c r="AR456" s="36">
        <v>64.59</v>
      </c>
      <c r="AS456" s="36">
        <v>219</v>
      </c>
      <c r="AT456" s="101">
        <v>215.8</v>
      </c>
      <c r="AU456" s="406">
        <v>123.1</v>
      </c>
      <c r="AV456" s="407">
        <v>92</v>
      </c>
      <c r="AW456" s="407">
        <v>92</v>
      </c>
      <c r="AX456" s="54">
        <v>21</v>
      </c>
      <c r="AY456" s="3" t="s">
        <v>85</v>
      </c>
      <c r="AZ456" s="98" t="str">
        <f>_xlfn.IFNA(VLOOKUP(AY456,ACCESSORIES!F:J,5,FALSE),"N/A")</f>
        <v>N/A</v>
      </c>
      <c r="BA456" s="3" t="s">
        <v>85</v>
      </c>
      <c r="BB456" s="98" t="str">
        <f>_xlfn.IFNA(VLOOKUP(BA456,ACCESSORIES!F:J,5,FALSE),"N/A")</f>
        <v>N/A</v>
      </c>
      <c r="BC456" s="77">
        <v>41.18</v>
      </c>
      <c r="BD456" s="56">
        <v>21.141732283464599</v>
      </c>
      <c r="BE456" s="56">
        <v>21.141732283464599</v>
      </c>
      <c r="BF456" s="56">
        <v>11.929133858267701</v>
      </c>
      <c r="BG456" s="378">
        <f t="shared" si="53"/>
        <v>8.7375807000000152E-2</v>
      </c>
      <c r="BH456" s="14">
        <v>36</v>
      </c>
      <c r="BI456" s="114" t="s">
        <v>3532</v>
      </c>
      <c r="BJ456" s="50" t="s">
        <v>4050</v>
      </c>
      <c r="BK456" s="29" t="s">
        <v>4066</v>
      </c>
      <c r="BL456" s="29" t="s">
        <v>4835</v>
      </c>
      <c r="BM456" s="29" t="s">
        <v>5532</v>
      </c>
      <c r="BN456" s="29" t="s">
        <v>5507</v>
      </c>
      <c r="BO456" s="81" t="s">
        <v>5533</v>
      </c>
      <c r="BP456" s="81" t="s">
        <v>5534</v>
      </c>
      <c r="BQ456" s="81" t="s">
        <v>4275</v>
      </c>
      <c r="BR456" s="81" t="s">
        <v>4068</v>
      </c>
      <c r="BS456" s="81"/>
      <c r="BT456" s="81"/>
      <c r="BU456" s="313" t="s">
        <v>6625</v>
      </c>
      <c r="BV456" s="387" t="s">
        <v>8357</v>
      </c>
      <c r="BW456" s="313" t="s">
        <v>6629</v>
      </c>
      <c r="BX456" s="387" t="s">
        <v>8358</v>
      </c>
      <c r="BY456" s="93" t="str">
        <f t="shared" si="54"/>
        <v>MR317, 18x9, +18mm Offset, 8x180, 130.81mm Centerbore, Matte Black</v>
      </c>
      <c r="BZ456" s="81" t="s">
        <v>3878</v>
      </c>
      <c r="CA456" s="81" t="s">
        <v>3879</v>
      </c>
      <c r="CB456" s="81" t="str">
        <f t="shared" si="55"/>
        <v>STREET (3XX)</v>
      </c>
    </row>
    <row r="457" spans="1:80" s="38" customFormat="1" ht="15" customHeight="1">
      <c r="A457" s="22">
        <f t="shared" si="49"/>
        <v>455</v>
      </c>
      <c r="B457" s="99" t="s">
        <v>84</v>
      </c>
      <c r="C457" s="99" t="s">
        <v>1072</v>
      </c>
      <c r="D457" s="99" t="s">
        <v>4392</v>
      </c>
      <c r="E457" s="136" t="str">
        <f>CONCATENATE(LEFT(D457,5),VLOOKUP(CONCATENATE(N457,"x",O457),'PART NUMBER GUIDE'!$B$9:$C$49,2,FALSE),VLOOKUP(CONCATENATE(P457, V457), 'PART NUMBER GUIDE'!$Q$6:$R$91, 2, FALSE),VLOOKUP(Y457,'PART NUMBER GUIDE'!$J$8:$K$43,2, FALSE),IF(U457="N/A",IF(ABS(S457)&lt;10,"0"&amp;ABS(S457),ABS(S457)),CONCATENATE(LEFT(U457,1),RIGHT(U457,1))), F457, G457)</f>
        <v>MR31789060503</v>
      </c>
      <c r="F457" s="90"/>
      <c r="G457" s="90"/>
      <c r="H457" s="79" t="s">
        <v>4421</v>
      </c>
      <c r="I457" s="318">
        <v>44026</v>
      </c>
      <c r="J457" s="85" t="s">
        <v>1265</v>
      </c>
      <c r="K457" s="342">
        <v>339</v>
      </c>
      <c r="L457" s="92">
        <f t="shared" si="50"/>
        <v>339</v>
      </c>
      <c r="M457" s="344"/>
      <c r="N457" s="29">
        <v>18</v>
      </c>
      <c r="O457" s="8">
        <v>9</v>
      </c>
      <c r="P457" s="99" t="str">
        <f t="shared" si="51"/>
        <v>6x5.5</v>
      </c>
      <c r="Q457" s="3">
        <v>6</v>
      </c>
      <c r="R457" s="29">
        <v>5.5</v>
      </c>
      <c r="S457" s="29">
        <v>3</v>
      </c>
      <c r="T457" s="16">
        <v>5.0999999999999996</v>
      </c>
      <c r="U457" s="100" t="s">
        <v>85</v>
      </c>
      <c r="V457" s="16">
        <v>106.25</v>
      </c>
      <c r="W457" s="8">
        <v>33.99</v>
      </c>
      <c r="X457" s="51">
        <v>2650</v>
      </c>
      <c r="Y457" s="78" t="s">
        <v>2294</v>
      </c>
      <c r="Z457" s="78" t="s">
        <v>2987</v>
      </c>
      <c r="AA457" s="51" t="str">
        <f t="shared" si="52"/>
        <v>18x9, 6x5.5, 3 OS</v>
      </c>
      <c r="AB457" s="81" t="s">
        <v>1639</v>
      </c>
      <c r="AC457" s="89">
        <f>_xlfn.IFNA(VLOOKUP(AB457,ACCESSORIES!F:J,5,FALSE),"N/A")</f>
        <v>22</v>
      </c>
      <c r="AD457" s="87" t="s">
        <v>85</v>
      </c>
      <c r="AE457" s="80" t="s">
        <v>85</v>
      </c>
      <c r="AF457" s="80" t="s">
        <v>85</v>
      </c>
      <c r="AG457" s="80" t="s">
        <v>1538</v>
      </c>
      <c r="AH457" s="9">
        <f>_xlfn.IFNA(VLOOKUP(AG457,ACCESSORIES!F:J,5,FALSE),"N/A")</f>
        <v>1.1000000000000001</v>
      </c>
      <c r="AI457" s="13" t="s">
        <v>265</v>
      </c>
      <c r="AJ457" s="82" t="s">
        <v>1709</v>
      </c>
      <c r="AK457" s="40">
        <f>_xlfn.IFNA(VLOOKUP(AJ457,ACCESSORIES!F:J,5,FALSE),"N/A")</f>
        <v>2.75</v>
      </c>
      <c r="AL457" s="3">
        <v>78.3</v>
      </c>
      <c r="AM457" s="3">
        <v>16.100000000000001</v>
      </c>
      <c r="AN457" s="3">
        <v>175</v>
      </c>
      <c r="AO457" s="36">
        <v>6</v>
      </c>
      <c r="AP457" s="36">
        <v>36.700000000000003</v>
      </c>
      <c r="AQ457" s="36">
        <v>60.6</v>
      </c>
      <c r="AR457" s="36">
        <v>87.7</v>
      </c>
      <c r="AS457" s="36">
        <v>221</v>
      </c>
      <c r="AT457" s="101">
        <v>218</v>
      </c>
      <c r="AU457" s="406">
        <v>103</v>
      </c>
      <c r="AV457" s="407">
        <v>46</v>
      </c>
      <c r="AW457" s="407">
        <v>54</v>
      </c>
      <c r="AX457" s="54">
        <v>21</v>
      </c>
      <c r="AY457" s="3" t="s">
        <v>85</v>
      </c>
      <c r="AZ457" s="98" t="str">
        <f>_xlfn.IFNA(VLOOKUP(AY457,ACCESSORIES!F:J,5,FALSE),"N/A")</f>
        <v>N/A</v>
      </c>
      <c r="BA457" s="3" t="s">
        <v>85</v>
      </c>
      <c r="BB457" s="98" t="str">
        <f>_xlfn.IFNA(VLOOKUP(BA457,ACCESSORIES!F:J,5,FALSE),"N/A")</f>
        <v>N/A</v>
      </c>
      <c r="BC457" s="77">
        <v>39.5</v>
      </c>
      <c r="BD457" s="56">
        <v>21.141732283464599</v>
      </c>
      <c r="BE457" s="56">
        <v>21.141732283464599</v>
      </c>
      <c r="BF457" s="56">
        <v>11.929133858267701</v>
      </c>
      <c r="BG457" s="378">
        <f t="shared" si="53"/>
        <v>8.7375807000000152E-2</v>
      </c>
      <c r="BH457" s="14">
        <v>36</v>
      </c>
      <c r="BI457" s="114" t="s">
        <v>3532</v>
      </c>
      <c r="BJ457" s="50" t="s">
        <v>4050</v>
      </c>
      <c r="BK457" s="29" t="s">
        <v>4066</v>
      </c>
      <c r="BL457" s="29" t="s">
        <v>4835</v>
      </c>
      <c r="BM457" s="29" t="s">
        <v>5532</v>
      </c>
      <c r="BN457" s="29" t="s">
        <v>5507</v>
      </c>
      <c r="BO457" s="81" t="s">
        <v>5533</v>
      </c>
      <c r="BP457" s="81" t="s">
        <v>5534</v>
      </c>
      <c r="BQ457" s="81" t="s">
        <v>4275</v>
      </c>
      <c r="BR457" s="81" t="s">
        <v>4068</v>
      </c>
      <c r="BS457" s="81"/>
      <c r="BT457" s="81"/>
      <c r="BU457" s="313" t="s">
        <v>6624</v>
      </c>
      <c r="BV457" s="387" t="s">
        <v>8110</v>
      </c>
      <c r="BW457" s="313" t="s">
        <v>6626</v>
      </c>
      <c r="BX457" s="387" t="s">
        <v>8111</v>
      </c>
      <c r="BY457" s="93" t="str">
        <f t="shared" si="54"/>
        <v>MR317, 18x9, +3mm Offset, 6x5.5, 106.25mm Centerbore, Matte Black</v>
      </c>
      <c r="BZ457" s="81" t="s">
        <v>3878</v>
      </c>
      <c r="CA457" s="81" t="s">
        <v>3879</v>
      </c>
      <c r="CB457" s="81" t="str">
        <f t="shared" si="55"/>
        <v>STREET (3XX)</v>
      </c>
    </row>
    <row r="458" spans="1:80" s="38" customFormat="1" ht="15" customHeight="1">
      <c r="A458" s="22">
        <f t="shared" si="49"/>
        <v>456</v>
      </c>
      <c r="B458" s="99" t="s">
        <v>84</v>
      </c>
      <c r="C458" s="99" t="s">
        <v>1072</v>
      </c>
      <c r="D458" s="99" t="s">
        <v>4392</v>
      </c>
      <c r="E458" s="136" t="str">
        <f>CONCATENATE(LEFT(D458,5),VLOOKUP(CONCATENATE(N458,"x",O458),'PART NUMBER GUIDE'!$B$9:$C$49,2,FALSE),VLOOKUP(CONCATENATE(P458, V458), 'PART NUMBER GUIDE'!$Q$6:$R$91, 2, FALSE),VLOOKUP(Y458,'PART NUMBER GUIDE'!$J$8:$K$43,2, FALSE),IF(U458="N/A",IF(ABS(S458)&lt;10,"0"&amp;ABS(S458),ABS(S458)),CONCATENATE(LEFT(U458,1),RIGHT(U458,1))), F458, G458)</f>
        <v>MR31789060803</v>
      </c>
      <c r="F458" s="90"/>
      <c r="G458" s="90"/>
      <c r="H458" s="79" t="s">
        <v>4422</v>
      </c>
      <c r="I458" s="318">
        <v>44026</v>
      </c>
      <c r="J458" s="85" t="s">
        <v>1265</v>
      </c>
      <c r="K458" s="342">
        <v>339</v>
      </c>
      <c r="L458" s="92">
        <f t="shared" si="50"/>
        <v>339</v>
      </c>
      <c r="M458" s="344"/>
      <c r="N458" s="29">
        <v>18</v>
      </c>
      <c r="O458" s="8">
        <v>9</v>
      </c>
      <c r="P458" s="99" t="str">
        <f t="shared" si="51"/>
        <v>6x5.5</v>
      </c>
      <c r="Q458" s="3">
        <v>6</v>
      </c>
      <c r="R458" s="29">
        <v>5.5</v>
      </c>
      <c r="S458" s="29">
        <v>3</v>
      </c>
      <c r="T458" s="16">
        <v>5.0999999999999996</v>
      </c>
      <c r="U458" s="100" t="s">
        <v>85</v>
      </c>
      <c r="V458" s="16">
        <v>106.25</v>
      </c>
      <c r="W458" s="8">
        <v>33.700000000000003</v>
      </c>
      <c r="X458" s="51">
        <v>2650</v>
      </c>
      <c r="Y458" s="11" t="s">
        <v>2222</v>
      </c>
      <c r="Z458" s="11" t="s">
        <v>2992</v>
      </c>
      <c r="AA458" s="51" t="str">
        <f t="shared" si="52"/>
        <v>18x9, 6x5.5, 3 OS</v>
      </c>
      <c r="AB458" s="81" t="s">
        <v>1639</v>
      </c>
      <c r="AC458" s="89">
        <f>_xlfn.IFNA(VLOOKUP(AB458,ACCESSORIES!F:J,5,FALSE),"N/A")</f>
        <v>22</v>
      </c>
      <c r="AD458" s="87" t="s">
        <v>85</v>
      </c>
      <c r="AE458" s="80" t="s">
        <v>85</v>
      </c>
      <c r="AF458" s="80" t="s">
        <v>85</v>
      </c>
      <c r="AG458" s="80" t="s">
        <v>1538</v>
      </c>
      <c r="AH458" s="9">
        <f>_xlfn.IFNA(VLOOKUP(AG458,ACCESSORIES!F:J,5,FALSE),"N/A")</f>
        <v>1.1000000000000001</v>
      </c>
      <c r="AI458" s="13" t="s">
        <v>265</v>
      </c>
      <c r="AJ458" s="82" t="s">
        <v>1709</v>
      </c>
      <c r="AK458" s="40">
        <f>_xlfn.IFNA(VLOOKUP(AJ458,ACCESSORIES!F:J,5,FALSE),"N/A")</f>
        <v>2.75</v>
      </c>
      <c r="AL458" s="3">
        <v>78.3</v>
      </c>
      <c r="AM458" s="3">
        <v>16.100000000000001</v>
      </c>
      <c r="AN458" s="3">
        <v>175</v>
      </c>
      <c r="AO458" s="36">
        <v>6</v>
      </c>
      <c r="AP458" s="36">
        <v>36.700000000000003</v>
      </c>
      <c r="AQ458" s="36">
        <v>60.6</v>
      </c>
      <c r="AR458" s="36">
        <v>87.7</v>
      </c>
      <c r="AS458" s="36">
        <v>221</v>
      </c>
      <c r="AT458" s="101">
        <v>218</v>
      </c>
      <c r="AU458" s="406">
        <v>103</v>
      </c>
      <c r="AV458" s="407">
        <v>46</v>
      </c>
      <c r="AW458" s="407">
        <v>54</v>
      </c>
      <c r="AX458" s="54">
        <v>21</v>
      </c>
      <c r="AY458" s="3" t="s">
        <v>85</v>
      </c>
      <c r="AZ458" s="98" t="str">
        <f>_xlfn.IFNA(VLOOKUP(AY458,ACCESSORIES!F:J,5,FALSE),"N/A")</f>
        <v>N/A</v>
      </c>
      <c r="BA458" s="3" t="s">
        <v>85</v>
      </c>
      <c r="BB458" s="98" t="str">
        <f>_xlfn.IFNA(VLOOKUP(BA458,ACCESSORIES!F:J,5,FALSE),"N/A")</f>
        <v>N/A</v>
      </c>
      <c r="BC458" s="77">
        <v>38.619999999999997</v>
      </c>
      <c r="BD458" s="56">
        <v>21.141732283464599</v>
      </c>
      <c r="BE458" s="56">
        <v>21.141732283464599</v>
      </c>
      <c r="BF458" s="56">
        <v>11.929133858267701</v>
      </c>
      <c r="BG458" s="378">
        <f t="shared" si="53"/>
        <v>8.7375807000000152E-2</v>
      </c>
      <c r="BH458" s="14">
        <v>36</v>
      </c>
      <c r="BI458" s="114" t="s">
        <v>3532</v>
      </c>
      <c r="BJ458" s="50" t="s">
        <v>4050</v>
      </c>
      <c r="BK458" s="29" t="s">
        <v>4066</v>
      </c>
      <c r="BL458" s="29" t="s">
        <v>4835</v>
      </c>
      <c r="BM458" s="29" t="s">
        <v>5532</v>
      </c>
      <c r="BN458" s="29" t="s">
        <v>5507</v>
      </c>
      <c r="BO458" s="81" t="s">
        <v>5533</v>
      </c>
      <c r="BP458" s="81" t="s">
        <v>5534</v>
      </c>
      <c r="BQ458" s="81" t="s">
        <v>4275</v>
      </c>
      <c r="BR458" s="81" t="s">
        <v>4068</v>
      </c>
      <c r="BS458" s="81"/>
      <c r="BT458" s="81"/>
      <c r="BU458" s="313" t="s">
        <v>6631</v>
      </c>
      <c r="BV458" s="387" t="s">
        <v>8294</v>
      </c>
      <c r="BW458" s="313" t="s">
        <v>6639</v>
      </c>
      <c r="BX458" s="387" t="s">
        <v>8295</v>
      </c>
      <c r="BY458" s="93" t="str">
        <f t="shared" si="54"/>
        <v>MR317, 18x9, +3mm Offset, 6x5.5, 106.25mm Centerbore, Titanium</v>
      </c>
      <c r="BZ458" s="81" t="s">
        <v>3878</v>
      </c>
      <c r="CA458" s="81" t="s">
        <v>3879</v>
      </c>
      <c r="CB458" s="81" t="str">
        <f t="shared" si="55"/>
        <v>STREET (3XX)</v>
      </c>
    </row>
    <row r="459" spans="1:80" s="38" customFormat="1" ht="15" customHeight="1">
      <c r="A459" s="22">
        <f t="shared" si="49"/>
        <v>457</v>
      </c>
      <c r="B459" s="99" t="s">
        <v>84</v>
      </c>
      <c r="C459" s="99" t="s">
        <v>1072</v>
      </c>
      <c r="D459" s="99" t="s">
        <v>4392</v>
      </c>
      <c r="E459" s="136" t="str">
        <f>CONCATENATE(LEFT(D459,5),VLOOKUP(CONCATENATE(N459,"x",O459),'PART NUMBER GUIDE'!$B$9:$C$49,2,FALSE),VLOOKUP(CONCATENATE(P459, V459), 'PART NUMBER GUIDE'!$Q$6:$R$91, 2, FALSE),VLOOKUP(Y459,'PART NUMBER GUIDE'!$J$8:$K$43,2, FALSE),IF(U459="N/A",IF(ABS(S459)&lt;10,"0"&amp;ABS(S459),ABS(S459)),CONCATENATE(LEFT(U459,1),RIGHT(U459,1))), F459, G459)</f>
        <v>MR31729058518</v>
      </c>
      <c r="F459" s="90"/>
      <c r="G459" s="90"/>
      <c r="H459" s="79" t="s">
        <v>4423</v>
      </c>
      <c r="I459" s="318">
        <v>44026</v>
      </c>
      <c r="J459" s="85" t="s">
        <v>1265</v>
      </c>
      <c r="K459" s="342">
        <v>399</v>
      </c>
      <c r="L459" s="92">
        <f t="shared" si="50"/>
        <v>399</v>
      </c>
      <c r="M459" s="344"/>
      <c r="N459" s="29">
        <v>20</v>
      </c>
      <c r="O459" s="8">
        <v>9</v>
      </c>
      <c r="P459" s="99" t="str">
        <f t="shared" si="51"/>
        <v>5x150</v>
      </c>
      <c r="Q459" s="3">
        <v>5</v>
      </c>
      <c r="R459" s="29">
        <v>150</v>
      </c>
      <c r="S459" s="29">
        <v>18</v>
      </c>
      <c r="T459" s="16">
        <v>5.75</v>
      </c>
      <c r="U459" s="100" t="s">
        <v>85</v>
      </c>
      <c r="V459" s="16">
        <v>110.5</v>
      </c>
      <c r="W459" s="8">
        <v>37.74</v>
      </c>
      <c r="X459" s="51">
        <v>2650</v>
      </c>
      <c r="Y459" s="78" t="s">
        <v>2294</v>
      </c>
      <c r="Z459" s="78" t="s">
        <v>2987</v>
      </c>
      <c r="AA459" s="51" t="str">
        <f t="shared" si="52"/>
        <v>20x9, 5x150, 18 OS</v>
      </c>
      <c r="AB459" s="81" t="s">
        <v>1639</v>
      </c>
      <c r="AC459" s="89">
        <f>_xlfn.IFNA(VLOOKUP(AB459,ACCESSORIES!F:J,5,FALSE),"N/A")</f>
        <v>22</v>
      </c>
      <c r="AD459" s="87" t="s">
        <v>85</v>
      </c>
      <c r="AE459" s="80" t="s">
        <v>85</v>
      </c>
      <c r="AF459" s="80" t="s">
        <v>85</v>
      </c>
      <c r="AG459" s="80" t="s">
        <v>1538</v>
      </c>
      <c r="AH459" s="9">
        <f>_xlfn.IFNA(VLOOKUP(AG459,ACCESSORIES!F:J,5,FALSE),"N/A")</f>
        <v>1.1000000000000001</v>
      </c>
      <c r="AI459" s="99" t="s">
        <v>266</v>
      </c>
      <c r="AJ459" s="99" t="s">
        <v>85</v>
      </c>
      <c r="AK459" s="40" t="str">
        <f>_xlfn.IFNA(VLOOKUP(AJ459,ACCESSORIES!F:J,5,FALSE),"N/A")</f>
        <v>N/A</v>
      </c>
      <c r="AL459" s="99" t="s">
        <v>85</v>
      </c>
      <c r="AM459" s="3">
        <v>16.100000000000001</v>
      </c>
      <c r="AN459" s="3">
        <v>180</v>
      </c>
      <c r="AO459" s="36">
        <v>0</v>
      </c>
      <c r="AP459" s="36">
        <v>18</v>
      </c>
      <c r="AQ459" s="36">
        <v>38.200000000000003</v>
      </c>
      <c r="AR459" s="36">
        <v>58.4</v>
      </c>
      <c r="AS459" s="36">
        <v>245</v>
      </c>
      <c r="AT459" s="101">
        <v>242</v>
      </c>
      <c r="AU459" s="406">
        <v>103.35</v>
      </c>
      <c r="AV459" s="407">
        <v>32</v>
      </c>
      <c r="AW459" s="407">
        <v>39.5</v>
      </c>
      <c r="AX459" s="54">
        <v>21</v>
      </c>
      <c r="AY459" s="3" t="s">
        <v>85</v>
      </c>
      <c r="AZ459" s="98" t="str">
        <f>_xlfn.IFNA(VLOOKUP(AY459,ACCESSORIES!F:J,5,FALSE),"N/A")</f>
        <v>N/A</v>
      </c>
      <c r="BA459" s="3" t="s">
        <v>85</v>
      </c>
      <c r="BB459" s="98" t="str">
        <f>_xlfn.IFNA(VLOOKUP(BA459,ACCESSORIES!F:J,5,FALSE),"N/A")</f>
        <v>N/A</v>
      </c>
      <c r="BC459" s="77">
        <v>43.91</v>
      </c>
      <c r="BD459" s="56">
        <v>23.228346456692901</v>
      </c>
      <c r="BE459" s="56">
        <v>23.228346456692901</v>
      </c>
      <c r="BF459" s="56">
        <v>11.771653543307099</v>
      </c>
      <c r="BG459" s="378">
        <f t="shared" si="53"/>
        <v>0.10408189999999996</v>
      </c>
      <c r="BH459" s="80">
        <v>24</v>
      </c>
      <c r="BI459" s="114" t="s">
        <v>3532</v>
      </c>
      <c r="BJ459" s="50" t="s">
        <v>4050</v>
      </c>
      <c r="BK459" s="29" t="s">
        <v>4066</v>
      </c>
      <c r="BL459" s="29" t="s">
        <v>4835</v>
      </c>
      <c r="BM459" s="29" t="s">
        <v>5532</v>
      </c>
      <c r="BN459" s="29" t="s">
        <v>5507</v>
      </c>
      <c r="BO459" s="81" t="s">
        <v>5533</v>
      </c>
      <c r="BP459" s="81" t="s">
        <v>5534</v>
      </c>
      <c r="BQ459" s="81" t="s">
        <v>4275</v>
      </c>
      <c r="BR459" s="81" t="s">
        <v>4068</v>
      </c>
      <c r="BS459" s="81"/>
      <c r="BT459" s="81"/>
      <c r="BU459" s="313" t="s">
        <v>6622</v>
      </c>
      <c r="BV459" s="387" t="s">
        <v>8212</v>
      </c>
      <c r="BW459" s="313" t="s">
        <v>6623</v>
      </c>
      <c r="BX459" s="387" t="s">
        <v>8213</v>
      </c>
      <c r="BY459" s="93" t="str">
        <f t="shared" si="54"/>
        <v>MR317, 20x9, +18mm Offset, 5x150, 110.5mm Centerbore, Matte Black</v>
      </c>
      <c r="BZ459" s="81" t="s">
        <v>3878</v>
      </c>
      <c r="CA459" s="81" t="s">
        <v>3879</v>
      </c>
      <c r="CB459" s="81" t="str">
        <f t="shared" si="55"/>
        <v>STREET (3XX)</v>
      </c>
    </row>
    <row r="460" spans="1:80" s="38" customFormat="1" ht="15" customHeight="1">
      <c r="A460" s="22">
        <f t="shared" si="49"/>
        <v>458</v>
      </c>
      <c r="B460" s="99" t="s">
        <v>84</v>
      </c>
      <c r="C460" s="99" t="s">
        <v>1072</v>
      </c>
      <c r="D460" s="99" t="s">
        <v>4392</v>
      </c>
      <c r="E460" s="136" t="str">
        <f>CONCATENATE(LEFT(D460,5),VLOOKUP(CONCATENATE(N460,"x",O460),'PART NUMBER GUIDE'!$B$9:$C$49,2,FALSE),VLOOKUP(CONCATENATE(P460, V460), 'PART NUMBER GUIDE'!$Q$6:$R$91, 2, FALSE),VLOOKUP(Y460,'PART NUMBER GUIDE'!$J$8:$K$43,2, FALSE),IF(U460="N/A",IF(ABS(S460)&lt;10,"0"&amp;ABS(S460),ABS(S460)),CONCATENATE(LEFT(U460,1),RIGHT(U460,1))), F460, G460)</f>
        <v>MR31729058818</v>
      </c>
      <c r="F460" s="90"/>
      <c r="G460" s="90"/>
      <c r="H460" s="79" t="s">
        <v>4424</v>
      </c>
      <c r="I460" s="318">
        <v>44026</v>
      </c>
      <c r="J460" s="85" t="s">
        <v>3872</v>
      </c>
      <c r="K460" s="342">
        <v>399</v>
      </c>
      <c r="L460" s="92" t="str">
        <f t="shared" si="50"/>
        <v/>
      </c>
      <c r="M460" s="344"/>
      <c r="N460" s="29">
        <v>20</v>
      </c>
      <c r="O460" s="8">
        <v>9</v>
      </c>
      <c r="P460" s="99" t="str">
        <f t="shared" si="51"/>
        <v>5x150</v>
      </c>
      <c r="Q460" s="3">
        <v>5</v>
      </c>
      <c r="R460" s="29">
        <v>150</v>
      </c>
      <c r="S460" s="29">
        <v>18</v>
      </c>
      <c r="T460" s="16">
        <v>5.75</v>
      </c>
      <c r="U460" s="100" t="s">
        <v>85</v>
      </c>
      <c r="V460" s="16">
        <v>110.5</v>
      </c>
      <c r="W460" s="8">
        <v>37.74</v>
      </c>
      <c r="X460" s="51">
        <v>2650</v>
      </c>
      <c r="Y460" s="11" t="s">
        <v>2222</v>
      </c>
      <c r="Z460" s="11" t="s">
        <v>2992</v>
      </c>
      <c r="AA460" s="51" t="str">
        <f t="shared" si="52"/>
        <v>20x9, 5x150, 18 OS</v>
      </c>
      <c r="AB460" s="81" t="s">
        <v>1639</v>
      </c>
      <c r="AC460" s="89">
        <f>_xlfn.IFNA(VLOOKUP(AB460,ACCESSORIES!F:J,5,FALSE),"N/A")</f>
        <v>22</v>
      </c>
      <c r="AD460" s="87" t="s">
        <v>85</v>
      </c>
      <c r="AE460" s="80" t="s">
        <v>85</v>
      </c>
      <c r="AF460" s="80" t="s">
        <v>85</v>
      </c>
      <c r="AG460" s="80" t="s">
        <v>1538</v>
      </c>
      <c r="AH460" s="9">
        <f>_xlfn.IFNA(VLOOKUP(AG460,ACCESSORIES!F:J,5,FALSE),"N/A")</f>
        <v>1.1000000000000001</v>
      </c>
      <c r="AI460" s="99" t="s">
        <v>266</v>
      </c>
      <c r="AJ460" s="99" t="s">
        <v>85</v>
      </c>
      <c r="AK460" s="40" t="str">
        <f>_xlfn.IFNA(VLOOKUP(AJ460,ACCESSORIES!F:J,5,FALSE),"N/A")</f>
        <v>N/A</v>
      </c>
      <c r="AL460" s="99" t="s">
        <v>85</v>
      </c>
      <c r="AM460" s="3">
        <v>16.100000000000001</v>
      </c>
      <c r="AN460" s="3">
        <v>180</v>
      </c>
      <c r="AO460" s="36">
        <v>0</v>
      </c>
      <c r="AP460" s="36">
        <v>18</v>
      </c>
      <c r="AQ460" s="36">
        <v>38.200000000000003</v>
      </c>
      <c r="AR460" s="36">
        <v>58.4</v>
      </c>
      <c r="AS460" s="36">
        <v>245</v>
      </c>
      <c r="AT460" s="101">
        <v>242</v>
      </c>
      <c r="AU460" s="406">
        <v>103.35</v>
      </c>
      <c r="AV460" s="407">
        <v>32</v>
      </c>
      <c r="AW460" s="407">
        <v>39.5</v>
      </c>
      <c r="AX460" s="54">
        <v>21</v>
      </c>
      <c r="AY460" s="3" t="s">
        <v>85</v>
      </c>
      <c r="AZ460" s="98" t="str">
        <f>_xlfn.IFNA(VLOOKUP(AY460,ACCESSORIES!F:J,5,FALSE),"N/A")</f>
        <v>N/A</v>
      </c>
      <c r="BA460" s="3" t="s">
        <v>85</v>
      </c>
      <c r="BB460" s="98" t="str">
        <f>_xlfn.IFNA(VLOOKUP(BA460,ACCESSORIES!F:J,5,FALSE),"N/A")</f>
        <v>N/A</v>
      </c>
      <c r="BC460" s="77">
        <v>43.91</v>
      </c>
      <c r="BD460" s="56">
        <v>23.228346456692901</v>
      </c>
      <c r="BE460" s="56">
        <v>23.228346456692901</v>
      </c>
      <c r="BF460" s="56">
        <v>11.771653543307099</v>
      </c>
      <c r="BG460" s="378">
        <f t="shared" si="53"/>
        <v>0.10408189999999996</v>
      </c>
      <c r="BH460" s="80">
        <v>24</v>
      </c>
      <c r="BI460" s="114" t="s">
        <v>3532</v>
      </c>
      <c r="BJ460" s="50" t="s">
        <v>4050</v>
      </c>
      <c r="BK460" s="29" t="s">
        <v>4066</v>
      </c>
      <c r="BL460" s="29" t="s">
        <v>4835</v>
      </c>
      <c r="BM460" s="29" t="s">
        <v>5532</v>
      </c>
      <c r="BN460" s="29" t="s">
        <v>5507</v>
      </c>
      <c r="BO460" s="81" t="s">
        <v>5533</v>
      </c>
      <c r="BP460" s="81" t="s">
        <v>5534</v>
      </c>
      <c r="BQ460" s="81" t="s">
        <v>4275</v>
      </c>
      <c r="BR460" s="81" t="s">
        <v>4068</v>
      </c>
      <c r="BS460" s="81"/>
      <c r="BT460" s="81"/>
      <c r="BU460" s="313" t="s">
        <v>6630</v>
      </c>
      <c r="BV460" s="387" t="s">
        <v>8488</v>
      </c>
      <c r="BW460" s="313" t="s">
        <v>6633</v>
      </c>
      <c r="BX460" s="387" t="s">
        <v>8487</v>
      </c>
      <c r="BY460" s="93" t="str">
        <f t="shared" si="54"/>
        <v>CLOSEOUT - MR317, 20x9, +18mm Offset, 5x150, 110.5mm Centerbore, Titanium</v>
      </c>
      <c r="BZ460" s="81" t="s">
        <v>3878</v>
      </c>
      <c r="CA460" s="81" t="s">
        <v>3879</v>
      </c>
      <c r="CB460" s="81" t="str">
        <f t="shared" si="55"/>
        <v>STREET (3XX)</v>
      </c>
    </row>
    <row r="461" spans="1:80" s="38" customFormat="1" ht="15" customHeight="1">
      <c r="A461" s="22">
        <f t="shared" si="49"/>
        <v>459</v>
      </c>
      <c r="B461" s="99" t="s">
        <v>84</v>
      </c>
      <c r="C461" s="99" t="s">
        <v>1072</v>
      </c>
      <c r="D461" s="99" t="s">
        <v>4392</v>
      </c>
      <c r="E461" s="136" t="str">
        <f>CONCATENATE(LEFT(D461,5),VLOOKUP(CONCATENATE(N461,"x",O461),'PART NUMBER GUIDE'!$B$9:$C$49,2,FALSE),VLOOKUP(CONCATENATE(P461, V461), 'PART NUMBER GUIDE'!$Q$6:$R$91, 2, FALSE),VLOOKUP(Y461,'PART NUMBER GUIDE'!$J$8:$K$43,2, FALSE),IF(U461="N/A",IF(ABS(S461)&lt;10,"0"&amp;ABS(S461),ABS(S461)),CONCATENATE(LEFT(U461,1),RIGHT(U461,1))), F461, G461)</f>
        <v>MR31729060518</v>
      </c>
      <c r="F461" s="90"/>
      <c r="G461" s="90"/>
      <c r="H461" s="79" t="s">
        <v>4425</v>
      </c>
      <c r="I461" s="318">
        <v>44026</v>
      </c>
      <c r="J461" s="85" t="s">
        <v>1265</v>
      </c>
      <c r="K461" s="342">
        <v>399</v>
      </c>
      <c r="L461" s="92">
        <f t="shared" si="50"/>
        <v>399</v>
      </c>
      <c r="M461" s="344"/>
      <c r="N461" s="29">
        <v>20</v>
      </c>
      <c r="O461" s="8">
        <v>9</v>
      </c>
      <c r="P461" s="99" t="str">
        <f t="shared" si="51"/>
        <v>6x5.5</v>
      </c>
      <c r="Q461" s="3">
        <v>6</v>
      </c>
      <c r="R461" s="29">
        <v>5.5</v>
      </c>
      <c r="S461" s="29">
        <v>18</v>
      </c>
      <c r="T461" s="16">
        <v>5.75</v>
      </c>
      <c r="U461" s="100" t="s">
        <v>85</v>
      </c>
      <c r="V461" s="16">
        <v>106.25</v>
      </c>
      <c r="W461" s="8">
        <v>38.299999999999997</v>
      </c>
      <c r="X461" s="51">
        <v>2650</v>
      </c>
      <c r="Y461" s="78" t="s">
        <v>2294</v>
      </c>
      <c r="Z461" s="78" t="s">
        <v>2987</v>
      </c>
      <c r="AA461" s="51" t="str">
        <f t="shared" si="52"/>
        <v>20x9, 6x5.5, 18 OS</v>
      </c>
      <c r="AB461" s="81" t="s">
        <v>1639</v>
      </c>
      <c r="AC461" s="89">
        <f>_xlfn.IFNA(VLOOKUP(AB461,ACCESSORIES!F:J,5,FALSE),"N/A")</f>
        <v>22</v>
      </c>
      <c r="AD461" s="87" t="s">
        <v>85</v>
      </c>
      <c r="AE461" s="80" t="s">
        <v>85</v>
      </c>
      <c r="AF461" s="80" t="s">
        <v>85</v>
      </c>
      <c r="AG461" s="80" t="s">
        <v>1538</v>
      </c>
      <c r="AH461" s="9">
        <f>_xlfn.IFNA(VLOOKUP(AG461,ACCESSORIES!F:J,5,FALSE),"N/A")</f>
        <v>1.1000000000000001</v>
      </c>
      <c r="AI461" s="13" t="s">
        <v>265</v>
      </c>
      <c r="AJ461" s="81" t="s">
        <v>1709</v>
      </c>
      <c r="AK461" s="40">
        <f>_xlfn.IFNA(VLOOKUP(AJ461,ACCESSORIES!F:J,5,FALSE),"N/A")</f>
        <v>2.75</v>
      </c>
      <c r="AL461" s="3">
        <v>78.3</v>
      </c>
      <c r="AM461" s="3">
        <v>16.100000000000001</v>
      </c>
      <c r="AN461" s="3">
        <v>175</v>
      </c>
      <c r="AO461" s="36">
        <v>4.3</v>
      </c>
      <c r="AP461" s="36">
        <v>21.6</v>
      </c>
      <c r="AQ461" s="36">
        <v>38.200000000000003</v>
      </c>
      <c r="AR461" s="36">
        <v>58.4</v>
      </c>
      <c r="AS461" s="36">
        <v>245</v>
      </c>
      <c r="AT461" s="101">
        <v>242</v>
      </c>
      <c r="AU461" s="406">
        <v>103.36</v>
      </c>
      <c r="AV461" s="407">
        <v>31.48</v>
      </c>
      <c r="AW461" s="407">
        <v>38.96</v>
      </c>
      <c r="AX461" s="54">
        <v>21</v>
      </c>
      <c r="AY461" s="3" t="s">
        <v>85</v>
      </c>
      <c r="AZ461" s="98" t="str">
        <f>_xlfn.IFNA(VLOOKUP(AY461,ACCESSORIES!F:J,5,FALSE),"N/A")</f>
        <v>N/A</v>
      </c>
      <c r="BA461" s="3" t="s">
        <v>85</v>
      </c>
      <c r="BB461" s="98" t="str">
        <f>_xlfn.IFNA(VLOOKUP(BA461,ACCESSORIES!F:J,5,FALSE),"N/A")</f>
        <v>N/A</v>
      </c>
      <c r="BC461" s="77">
        <v>44.643608092437709</v>
      </c>
      <c r="BD461" s="56">
        <v>23.228346456692901</v>
      </c>
      <c r="BE461" s="56">
        <v>23.228346456692901</v>
      </c>
      <c r="BF461" s="56">
        <v>11.771653543307099</v>
      </c>
      <c r="BG461" s="378">
        <f t="shared" si="53"/>
        <v>0.10408189999999996</v>
      </c>
      <c r="BH461" s="80">
        <v>24</v>
      </c>
      <c r="BI461" s="114" t="s">
        <v>3532</v>
      </c>
      <c r="BJ461" s="50" t="s">
        <v>4050</v>
      </c>
      <c r="BK461" s="29" t="s">
        <v>4066</v>
      </c>
      <c r="BL461" s="29" t="s">
        <v>4835</v>
      </c>
      <c r="BM461" s="29" t="s">
        <v>5532</v>
      </c>
      <c r="BN461" s="29" t="s">
        <v>5507</v>
      </c>
      <c r="BO461" s="81" t="s">
        <v>5533</v>
      </c>
      <c r="BP461" s="81" t="s">
        <v>5534</v>
      </c>
      <c r="BQ461" s="81" t="s">
        <v>4275</v>
      </c>
      <c r="BR461" s="81" t="s">
        <v>4068</v>
      </c>
      <c r="BS461" s="81"/>
      <c r="BT461" s="81"/>
      <c r="BU461" s="313" t="s">
        <v>6624</v>
      </c>
      <c r="BV461" s="387" t="s">
        <v>8110</v>
      </c>
      <c r="BW461" s="313" t="s">
        <v>6626</v>
      </c>
      <c r="BX461" s="387" t="s">
        <v>8111</v>
      </c>
      <c r="BY461" s="93" t="str">
        <f t="shared" si="54"/>
        <v>MR317, 20x9, +18mm Offset, 6x5.5, 106.25mm Centerbore, Matte Black</v>
      </c>
      <c r="BZ461" s="81" t="s">
        <v>3878</v>
      </c>
      <c r="CA461" s="81" t="s">
        <v>3879</v>
      </c>
      <c r="CB461" s="81" t="str">
        <f t="shared" si="55"/>
        <v>STREET (3XX)</v>
      </c>
    </row>
    <row r="462" spans="1:80" s="38" customFormat="1" ht="15" customHeight="1">
      <c r="A462" s="22">
        <f t="shared" si="49"/>
        <v>460</v>
      </c>
      <c r="B462" s="99" t="s">
        <v>84</v>
      </c>
      <c r="C462" s="99" t="s">
        <v>1072</v>
      </c>
      <c r="D462" s="99" t="s">
        <v>4392</v>
      </c>
      <c r="E462" s="136" t="str">
        <f>CONCATENATE(LEFT(D462,5),VLOOKUP(CONCATENATE(N462,"x",O462),'PART NUMBER GUIDE'!$B$9:$C$49,2,FALSE),VLOOKUP(CONCATENATE(P462, V462), 'PART NUMBER GUIDE'!$Q$6:$R$91, 2, FALSE),VLOOKUP(Y462,'PART NUMBER GUIDE'!$J$8:$K$43,2, FALSE),IF(U462="N/A",IF(ABS(S462)&lt;10,"0"&amp;ABS(S462),ABS(S462)),CONCATENATE(LEFT(U462,1),RIGHT(U462,1))), F462, G462)</f>
        <v>MR31729060818</v>
      </c>
      <c r="F462" s="90"/>
      <c r="G462" s="90"/>
      <c r="H462" s="79" t="s">
        <v>4426</v>
      </c>
      <c r="I462" s="318">
        <v>44026</v>
      </c>
      <c r="J462" s="16" t="s">
        <v>1265</v>
      </c>
      <c r="K462" s="342">
        <v>399</v>
      </c>
      <c r="L462" s="92">
        <f t="shared" si="50"/>
        <v>399</v>
      </c>
      <c r="M462" s="344"/>
      <c r="N462" s="29">
        <v>20</v>
      </c>
      <c r="O462" s="8">
        <v>9</v>
      </c>
      <c r="P462" s="99" t="str">
        <f t="shared" si="51"/>
        <v>6x5.5</v>
      </c>
      <c r="Q462" s="3">
        <v>6</v>
      </c>
      <c r="R462" s="29">
        <v>5.5</v>
      </c>
      <c r="S462" s="29">
        <v>18</v>
      </c>
      <c r="T462" s="16">
        <v>5.75</v>
      </c>
      <c r="U462" s="100" t="s">
        <v>85</v>
      </c>
      <c r="V462" s="16">
        <v>106.25</v>
      </c>
      <c r="W462" s="8">
        <v>37.99</v>
      </c>
      <c r="X462" s="51">
        <v>2650</v>
      </c>
      <c r="Y462" s="11" t="s">
        <v>2222</v>
      </c>
      <c r="Z462" s="11" t="s">
        <v>2992</v>
      </c>
      <c r="AA462" s="51" t="str">
        <f t="shared" si="52"/>
        <v>20x9, 6x5.5, 18 OS</v>
      </c>
      <c r="AB462" s="81" t="s">
        <v>1639</v>
      </c>
      <c r="AC462" s="89">
        <f>_xlfn.IFNA(VLOOKUP(AB462,ACCESSORIES!F:J,5,FALSE),"N/A")</f>
        <v>22</v>
      </c>
      <c r="AD462" s="87" t="s">
        <v>85</v>
      </c>
      <c r="AE462" s="80" t="s">
        <v>85</v>
      </c>
      <c r="AF462" s="80" t="s">
        <v>85</v>
      </c>
      <c r="AG462" s="80" t="s">
        <v>1538</v>
      </c>
      <c r="AH462" s="9">
        <f>_xlfn.IFNA(VLOOKUP(AG462,ACCESSORIES!F:J,5,FALSE),"N/A")</f>
        <v>1.1000000000000001</v>
      </c>
      <c r="AI462" s="13" t="s">
        <v>265</v>
      </c>
      <c r="AJ462" s="81" t="s">
        <v>1709</v>
      </c>
      <c r="AK462" s="40">
        <f>_xlfn.IFNA(VLOOKUP(AJ462,ACCESSORIES!F:J,5,FALSE),"N/A")</f>
        <v>2.75</v>
      </c>
      <c r="AL462" s="3">
        <v>78.3</v>
      </c>
      <c r="AM462" s="3">
        <v>16.100000000000001</v>
      </c>
      <c r="AN462" s="3">
        <v>175</v>
      </c>
      <c r="AO462" s="36">
        <v>4.3</v>
      </c>
      <c r="AP462" s="36">
        <v>21.6</v>
      </c>
      <c r="AQ462" s="36">
        <v>38.200000000000003</v>
      </c>
      <c r="AR462" s="36">
        <v>58.4</v>
      </c>
      <c r="AS462" s="36">
        <v>245</v>
      </c>
      <c r="AT462" s="101">
        <v>242</v>
      </c>
      <c r="AU462" s="406">
        <v>103.36</v>
      </c>
      <c r="AV462" s="407">
        <v>31.48</v>
      </c>
      <c r="AW462" s="407">
        <v>38.96</v>
      </c>
      <c r="AX462" s="54">
        <v>21</v>
      </c>
      <c r="AY462" s="3" t="s">
        <v>85</v>
      </c>
      <c r="AZ462" s="98" t="str">
        <f>_xlfn.IFNA(VLOOKUP(AY462,ACCESSORIES!F:J,5,FALSE),"N/A")</f>
        <v>N/A</v>
      </c>
      <c r="BA462" s="3" t="s">
        <v>85</v>
      </c>
      <c r="BB462" s="98" t="str">
        <f>_xlfn.IFNA(VLOOKUP(BA462,ACCESSORIES!F:J,5,FALSE),"N/A")</f>
        <v>N/A</v>
      </c>
      <c r="BC462" s="77">
        <v>44.459889540616977</v>
      </c>
      <c r="BD462" s="56">
        <v>23.228346456692901</v>
      </c>
      <c r="BE462" s="56">
        <v>23.228346456692901</v>
      </c>
      <c r="BF462" s="56">
        <v>11.771653543307099</v>
      </c>
      <c r="BG462" s="378">
        <f t="shared" si="53"/>
        <v>0.10408189999999996</v>
      </c>
      <c r="BH462" s="80">
        <v>24</v>
      </c>
      <c r="BI462" s="114" t="s">
        <v>3532</v>
      </c>
      <c r="BJ462" s="50" t="s">
        <v>4050</v>
      </c>
      <c r="BK462" s="29" t="s">
        <v>4066</v>
      </c>
      <c r="BL462" s="29" t="s">
        <v>4835</v>
      </c>
      <c r="BM462" s="29" t="s">
        <v>5532</v>
      </c>
      <c r="BN462" s="29" t="s">
        <v>5507</v>
      </c>
      <c r="BO462" s="81" t="s">
        <v>5533</v>
      </c>
      <c r="BP462" s="81" t="s">
        <v>5534</v>
      </c>
      <c r="BQ462" s="81" t="s">
        <v>4275</v>
      </c>
      <c r="BR462" s="81" t="s">
        <v>4068</v>
      </c>
      <c r="BS462" s="81"/>
      <c r="BT462" s="81"/>
      <c r="BU462" s="313" t="s">
        <v>6631</v>
      </c>
      <c r="BV462" s="387" t="s">
        <v>8294</v>
      </c>
      <c r="BW462" s="313" t="s">
        <v>6639</v>
      </c>
      <c r="BX462" s="387" t="s">
        <v>8295</v>
      </c>
      <c r="BY462" s="93" t="str">
        <f t="shared" si="54"/>
        <v>MR317, 20x9, +18mm Offset, 6x5.5, 106.25mm Centerbore, Titanium</v>
      </c>
      <c r="BZ462" s="81" t="s">
        <v>3878</v>
      </c>
      <c r="CA462" s="81" t="s">
        <v>3879</v>
      </c>
      <c r="CB462" s="81" t="str">
        <f t="shared" si="55"/>
        <v>STREET (3XX)</v>
      </c>
    </row>
    <row r="463" spans="1:80" s="38" customFormat="1" ht="15" customHeight="1">
      <c r="A463" s="22">
        <f t="shared" si="49"/>
        <v>461</v>
      </c>
      <c r="B463" s="99" t="s">
        <v>84</v>
      </c>
      <c r="C463" s="99" t="s">
        <v>1072</v>
      </c>
      <c r="D463" s="99" t="s">
        <v>4392</v>
      </c>
      <c r="E463" s="136" t="str">
        <f>CONCATENATE(LEFT(D463,5),VLOOKUP(CONCATENATE(N463,"x",O463),'PART NUMBER GUIDE'!$B$9:$C$49,2,FALSE),VLOOKUP(CONCATENATE(P463, V463), 'PART NUMBER GUIDE'!$Q$6:$R$91, 2, FALSE),VLOOKUP(Y463,'PART NUMBER GUIDE'!$J$8:$K$43,2, FALSE),IF(U463="N/A",IF(ABS(S463)&lt;10,"0"&amp;ABS(S463),ABS(S463)),CONCATENATE(LEFT(U463,1),RIGHT(U463,1))), F463, G463)</f>
        <v>MR31729080518</v>
      </c>
      <c r="F463" s="90"/>
      <c r="G463" s="90"/>
      <c r="H463" s="79" t="s">
        <v>4427</v>
      </c>
      <c r="I463" s="318">
        <v>44026</v>
      </c>
      <c r="J463" s="85" t="s">
        <v>1265</v>
      </c>
      <c r="K463" s="342">
        <v>399</v>
      </c>
      <c r="L463" s="92">
        <f t="shared" si="50"/>
        <v>399</v>
      </c>
      <c r="M463" s="344"/>
      <c r="N463" s="29">
        <v>20</v>
      </c>
      <c r="O463" s="8">
        <v>9</v>
      </c>
      <c r="P463" s="99" t="str">
        <f t="shared" si="51"/>
        <v>8x6.5</v>
      </c>
      <c r="Q463" s="3">
        <v>8</v>
      </c>
      <c r="R463" s="29">
        <v>6.5</v>
      </c>
      <c r="S463" s="29">
        <v>18</v>
      </c>
      <c r="T463" s="16">
        <v>5.75</v>
      </c>
      <c r="U463" s="100" t="s">
        <v>85</v>
      </c>
      <c r="V463" s="16">
        <v>130.81</v>
      </c>
      <c r="W463" s="8">
        <v>40.380000000000003</v>
      </c>
      <c r="X463" s="51">
        <v>3640</v>
      </c>
      <c r="Y463" s="78" t="s">
        <v>2294</v>
      </c>
      <c r="Z463" s="78" t="s">
        <v>2987</v>
      </c>
      <c r="AA463" s="51" t="str">
        <f t="shared" si="52"/>
        <v>20x9, 8x6.5, 18 OS</v>
      </c>
      <c r="AB463" s="81" t="s">
        <v>1638</v>
      </c>
      <c r="AC463" s="89">
        <f>_xlfn.IFNA(VLOOKUP(AB463,ACCESSORIES!F:J,5,FALSE),"N/A")</f>
        <v>33</v>
      </c>
      <c r="AD463" s="87" t="s">
        <v>85</v>
      </c>
      <c r="AE463" s="80" t="s">
        <v>85</v>
      </c>
      <c r="AF463" s="13" t="s">
        <v>3005</v>
      </c>
      <c r="AG463" s="80" t="s">
        <v>1538</v>
      </c>
      <c r="AH463" s="9">
        <f>_xlfn.IFNA(VLOOKUP(AG463,ACCESSORIES!F:J,5,FALSE),"N/A")</f>
        <v>1.1000000000000001</v>
      </c>
      <c r="AI463" s="99" t="s">
        <v>266</v>
      </c>
      <c r="AJ463" s="99" t="s">
        <v>85</v>
      </c>
      <c r="AK463" s="40" t="str">
        <f>_xlfn.IFNA(VLOOKUP(AJ463,ACCESSORIES!F:J,5,FALSE),"N/A")</f>
        <v>N/A</v>
      </c>
      <c r="AL463" s="99" t="s">
        <v>85</v>
      </c>
      <c r="AM463" s="3">
        <v>16.100000000000001</v>
      </c>
      <c r="AN463" s="3">
        <v>200</v>
      </c>
      <c r="AO463" s="36">
        <v>0</v>
      </c>
      <c r="AP463" s="36">
        <v>0</v>
      </c>
      <c r="AQ463" s="36">
        <v>35</v>
      </c>
      <c r="AR463" s="36">
        <v>55.9</v>
      </c>
      <c r="AS463" s="36">
        <v>244.6</v>
      </c>
      <c r="AT463" s="101">
        <v>241</v>
      </c>
      <c r="AU463" s="406">
        <v>123.1</v>
      </c>
      <c r="AV463" s="407">
        <v>92</v>
      </c>
      <c r="AW463" s="407">
        <v>92</v>
      </c>
      <c r="AX463" s="54">
        <v>21</v>
      </c>
      <c r="AY463" s="3" t="s">
        <v>85</v>
      </c>
      <c r="AZ463" s="98" t="str">
        <f>_xlfn.IFNA(VLOOKUP(AY463,ACCESSORIES!F:J,5,FALSE),"N/A")</f>
        <v>N/A</v>
      </c>
      <c r="BA463" s="3" t="s">
        <v>85</v>
      </c>
      <c r="BB463" s="98" t="str">
        <f>_xlfn.IFNA(VLOOKUP(BA463,ACCESSORIES!F:J,5,FALSE),"N/A")</f>
        <v>N/A</v>
      </c>
      <c r="BC463" s="77">
        <v>45.71</v>
      </c>
      <c r="BD463" s="56">
        <v>23.228346456692901</v>
      </c>
      <c r="BE463" s="56">
        <v>23.228346456692901</v>
      </c>
      <c r="BF463" s="56">
        <v>11.771653543307099</v>
      </c>
      <c r="BG463" s="378">
        <f t="shared" si="53"/>
        <v>0.10408189999999996</v>
      </c>
      <c r="BH463" s="80">
        <v>24</v>
      </c>
      <c r="BI463" s="114" t="s">
        <v>3532</v>
      </c>
      <c r="BJ463" s="50" t="s">
        <v>4050</v>
      </c>
      <c r="BK463" s="29" t="s">
        <v>4066</v>
      </c>
      <c r="BL463" s="29" t="s">
        <v>4835</v>
      </c>
      <c r="BM463" s="29" t="s">
        <v>5532</v>
      </c>
      <c r="BN463" s="29" t="s">
        <v>5507</v>
      </c>
      <c r="BO463" s="81" t="s">
        <v>5533</v>
      </c>
      <c r="BP463" s="81" t="s">
        <v>5534</v>
      </c>
      <c r="BQ463" s="81" t="s">
        <v>4275</v>
      </c>
      <c r="BR463" s="81" t="s">
        <v>4068</v>
      </c>
      <c r="BS463" s="81"/>
      <c r="BT463" s="81"/>
      <c r="BU463" s="313" t="s">
        <v>6625</v>
      </c>
      <c r="BV463" s="387" t="s">
        <v>8357</v>
      </c>
      <c r="BW463" s="313" t="s">
        <v>6629</v>
      </c>
      <c r="BX463" s="387" t="s">
        <v>8358</v>
      </c>
      <c r="BY463" s="93" t="str">
        <f t="shared" si="54"/>
        <v>MR317, 20x9, +18mm Offset, 8x6.5, 130.81mm Centerbore, Matte Black</v>
      </c>
      <c r="BZ463" s="81" t="s">
        <v>3878</v>
      </c>
      <c r="CA463" s="81" t="s">
        <v>3879</v>
      </c>
      <c r="CB463" s="81" t="str">
        <f t="shared" si="55"/>
        <v>STREET (3XX)</v>
      </c>
    </row>
    <row r="464" spans="1:80" s="38" customFormat="1" ht="15" customHeight="1">
      <c r="A464" s="22">
        <f t="shared" si="49"/>
        <v>462</v>
      </c>
      <c r="B464" s="99" t="s">
        <v>84</v>
      </c>
      <c r="C464" s="99" t="s">
        <v>1072</v>
      </c>
      <c r="D464" s="99" t="s">
        <v>4392</v>
      </c>
      <c r="E464" s="136" t="str">
        <f>CONCATENATE(LEFT(D464,5),VLOOKUP(CONCATENATE(N464,"x",O464),'PART NUMBER GUIDE'!$B$9:$C$49,2,FALSE),VLOOKUP(CONCATENATE(P464, V464), 'PART NUMBER GUIDE'!$Q$6:$R$91, 2, FALSE),VLOOKUP(Y464,'PART NUMBER GUIDE'!$J$8:$K$43,2, FALSE),IF(U464="N/A",IF(ABS(S464)&lt;10,"0"&amp;ABS(S464),ABS(S464)),CONCATENATE(LEFT(U464,1),RIGHT(U464,1))), F464, G464)</f>
        <v>MR31729080818</v>
      </c>
      <c r="F464" s="90"/>
      <c r="G464" s="90"/>
      <c r="H464" s="79" t="s">
        <v>4428</v>
      </c>
      <c r="I464" s="318">
        <v>44026</v>
      </c>
      <c r="J464" s="85" t="s">
        <v>1265</v>
      </c>
      <c r="K464" s="342">
        <v>399</v>
      </c>
      <c r="L464" s="92">
        <f t="shared" si="50"/>
        <v>399</v>
      </c>
      <c r="M464" s="344"/>
      <c r="N464" s="29">
        <v>20</v>
      </c>
      <c r="O464" s="8">
        <v>9</v>
      </c>
      <c r="P464" s="99" t="str">
        <f t="shared" si="51"/>
        <v>8x6.5</v>
      </c>
      <c r="Q464" s="3">
        <v>8</v>
      </c>
      <c r="R464" s="29">
        <v>6.5</v>
      </c>
      <c r="S464" s="29">
        <v>18</v>
      </c>
      <c r="T464" s="16">
        <v>5.75</v>
      </c>
      <c r="U464" s="100" t="s">
        <v>85</v>
      </c>
      <c r="V464" s="16">
        <v>130.81</v>
      </c>
      <c r="W464" s="8">
        <v>39.72</v>
      </c>
      <c r="X464" s="51">
        <v>3640</v>
      </c>
      <c r="Y464" s="11" t="s">
        <v>2222</v>
      </c>
      <c r="Z464" s="11" t="s">
        <v>2992</v>
      </c>
      <c r="AA464" s="51" t="str">
        <f t="shared" si="52"/>
        <v>20x9, 8x6.5, 18 OS</v>
      </c>
      <c r="AB464" s="81" t="s">
        <v>1638</v>
      </c>
      <c r="AC464" s="89">
        <f>_xlfn.IFNA(VLOOKUP(AB464,ACCESSORIES!F:J,5,FALSE),"N/A")</f>
        <v>33</v>
      </c>
      <c r="AD464" s="87" t="s">
        <v>85</v>
      </c>
      <c r="AE464" s="80" t="s">
        <v>85</v>
      </c>
      <c r="AF464" s="13" t="s">
        <v>3005</v>
      </c>
      <c r="AG464" s="80" t="s">
        <v>1538</v>
      </c>
      <c r="AH464" s="9">
        <f>_xlfn.IFNA(VLOOKUP(AG464,ACCESSORIES!F:J,5,FALSE),"N/A")</f>
        <v>1.1000000000000001</v>
      </c>
      <c r="AI464" s="99" t="s">
        <v>266</v>
      </c>
      <c r="AJ464" s="99" t="s">
        <v>85</v>
      </c>
      <c r="AK464" s="40" t="str">
        <f>_xlfn.IFNA(VLOOKUP(AJ464,ACCESSORIES!F:J,5,FALSE),"N/A")</f>
        <v>N/A</v>
      </c>
      <c r="AL464" s="99" t="s">
        <v>85</v>
      </c>
      <c r="AM464" s="3">
        <v>16.100000000000001</v>
      </c>
      <c r="AN464" s="3">
        <v>200</v>
      </c>
      <c r="AO464" s="36">
        <v>0</v>
      </c>
      <c r="AP464" s="36">
        <v>0</v>
      </c>
      <c r="AQ464" s="36">
        <v>35</v>
      </c>
      <c r="AR464" s="36">
        <v>55.9</v>
      </c>
      <c r="AS464" s="36">
        <v>244.6</v>
      </c>
      <c r="AT464" s="101">
        <v>241</v>
      </c>
      <c r="AU464" s="406">
        <v>123.1</v>
      </c>
      <c r="AV464" s="407">
        <v>92</v>
      </c>
      <c r="AW464" s="407">
        <v>92</v>
      </c>
      <c r="AX464" s="54">
        <v>21</v>
      </c>
      <c r="AY464" s="3" t="s">
        <v>85</v>
      </c>
      <c r="AZ464" s="98" t="str">
        <f>_xlfn.IFNA(VLOOKUP(AY464,ACCESSORIES!F:J,5,FALSE),"N/A")</f>
        <v>N/A</v>
      </c>
      <c r="BA464" s="3" t="s">
        <v>85</v>
      </c>
      <c r="BB464" s="98" t="str">
        <f>_xlfn.IFNA(VLOOKUP(BA464,ACCESSORIES!F:J,5,FALSE),"N/A")</f>
        <v>N/A</v>
      </c>
      <c r="BC464" s="77">
        <v>45.78</v>
      </c>
      <c r="BD464" s="56">
        <v>23.228346456692901</v>
      </c>
      <c r="BE464" s="56">
        <v>23.228346456692901</v>
      </c>
      <c r="BF464" s="56">
        <v>11.771653543307099</v>
      </c>
      <c r="BG464" s="378">
        <f t="shared" si="53"/>
        <v>0.10408189999999996</v>
      </c>
      <c r="BH464" s="80">
        <v>24</v>
      </c>
      <c r="BI464" s="114" t="s">
        <v>3532</v>
      </c>
      <c r="BJ464" s="50" t="s">
        <v>4050</v>
      </c>
      <c r="BK464" s="29" t="s">
        <v>4066</v>
      </c>
      <c r="BL464" s="29" t="s">
        <v>4835</v>
      </c>
      <c r="BM464" s="29" t="s">
        <v>5532</v>
      </c>
      <c r="BN464" s="29" t="s">
        <v>5507</v>
      </c>
      <c r="BO464" s="81" t="s">
        <v>5533</v>
      </c>
      <c r="BP464" s="81" t="s">
        <v>5534</v>
      </c>
      <c r="BQ464" s="81" t="s">
        <v>4275</v>
      </c>
      <c r="BR464" s="81" t="s">
        <v>4068</v>
      </c>
      <c r="BS464" s="81"/>
      <c r="BT464" s="81"/>
      <c r="BU464" s="313" t="s">
        <v>6632</v>
      </c>
      <c r="BV464" s="387" t="s">
        <v>8182</v>
      </c>
      <c r="BW464" s="313" t="s">
        <v>6636</v>
      </c>
      <c r="BX464" s="387" t="s">
        <v>8183</v>
      </c>
      <c r="BY464" s="93" t="str">
        <f t="shared" si="54"/>
        <v>MR317, 20x9, +18mm Offset, 8x6.5, 130.81mm Centerbore, Titanium</v>
      </c>
      <c r="BZ464" s="81" t="s">
        <v>3878</v>
      </c>
      <c r="CA464" s="81" t="s">
        <v>3879</v>
      </c>
      <c r="CB464" s="81" t="str">
        <f t="shared" si="55"/>
        <v>STREET (3XX)</v>
      </c>
    </row>
    <row r="465" spans="1:80" s="38" customFormat="1" ht="15" customHeight="1">
      <c r="A465" s="22">
        <f t="shared" si="49"/>
        <v>463</v>
      </c>
      <c r="B465" s="99" t="s">
        <v>84</v>
      </c>
      <c r="C465" s="99" t="s">
        <v>1072</v>
      </c>
      <c r="D465" s="99" t="s">
        <v>4392</v>
      </c>
      <c r="E465" s="136" t="str">
        <f>CONCATENATE(LEFT(D465,5),VLOOKUP(CONCATENATE(N465,"x",O465),'PART NUMBER GUIDE'!$B$9:$C$49,2,FALSE),VLOOKUP(CONCATENATE(P465, V465), 'PART NUMBER GUIDE'!$Q$6:$R$91, 2, FALSE),VLOOKUP(Y465,'PART NUMBER GUIDE'!$J$8:$K$43,2, FALSE),IF(U465="N/A",IF(ABS(S465)&lt;10,"0"&amp;ABS(S465),ABS(S465)),CONCATENATE(LEFT(U465,1),RIGHT(U465,1))), F465, G465)</f>
        <v>MR31729087518</v>
      </c>
      <c r="F465" s="90"/>
      <c r="G465" s="90"/>
      <c r="H465" s="79" t="s">
        <v>4429</v>
      </c>
      <c r="I465" s="318">
        <v>44026</v>
      </c>
      <c r="J465" s="85" t="s">
        <v>1265</v>
      </c>
      <c r="K465" s="342">
        <v>399</v>
      </c>
      <c r="L465" s="92">
        <f t="shared" si="50"/>
        <v>399</v>
      </c>
      <c r="M465" s="344"/>
      <c r="N465" s="29">
        <v>20</v>
      </c>
      <c r="O465" s="8">
        <v>9</v>
      </c>
      <c r="P465" s="99" t="str">
        <f t="shared" si="51"/>
        <v>8x170</v>
      </c>
      <c r="Q465" s="3">
        <v>8</v>
      </c>
      <c r="R465" s="29">
        <v>170</v>
      </c>
      <c r="S465" s="29">
        <v>18</v>
      </c>
      <c r="T465" s="16">
        <v>5.75</v>
      </c>
      <c r="U465" s="100" t="s">
        <v>85</v>
      </c>
      <c r="V465" s="16">
        <v>130.81</v>
      </c>
      <c r="W465" s="8">
        <v>40.700000000000003</v>
      </c>
      <c r="X465" s="51">
        <v>3640</v>
      </c>
      <c r="Y465" s="78" t="s">
        <v>2294</v>
      </c>
      <c r="Z465" s="78" t="s">
        <v>2987</v>
      </c>
      <c r="AA465" s="51" t="str">
        <f t="shared" si="52"/>
        <v>20x9, 8x170, 18 OS</v>
      </c>
      <c r="AB465" s="81" t="s">
        <v>1811</v>
      </c>
      <c r="AC465" s="89">
        <f>_xlfn.IFNA(VLOOKUP(AB465,ACCESSORIES!F:J,5,FALSE),"N/A")</f>
        <v>33</v>
      </c>
      <c r="AD465" s="87" t="s">
        <v>85</v>
      </c>
      <c r="AE465" s="80" t="s">
        <v>85</v>
      </c>
      <c r="AF465" s="13" t="s">
        <v>3005</v>
      </c>
      <c r="AG465" s="80" t="s">
        <v>1538</v>
      </c>
      <c r="AH465" s="9">
        <f>_xlfn.IFNA(VLOOKUP(AG465,ACCESSORIES!F:J,5,FALSE),"N/A")</f>
        <v>1.1000000000000001</v>
      </c>
      <c r="AI465" s="99" t="s">
        <v>266</v>
      </c>
      <c r="AJ465" s="99" t="s">
        <v>85</v>
      </c>
      <c r="AK465" s="40" t="str">
        <f>_xlfn.IFNA(VLOOKUP(AJ465,ACCESSORIES!F:J,5,FALSE),"N/A")</f>
        <v>N/A</v>
      </c>
      <c r="AL465" s="99" t="s">
        <v>85</v>
      </c>
      <c r="AM465" s="3">
        <v>16.100000000000001</v>
      </c>
      <c r="AN465" s="3">
        <v>200</v>
      </c>
      <c r="AO465" s="36">
        <v>0</v>
      </c>
      <c r="AP465" s="36">
        <v>0</v>
      </c>
      <c r="AQ465" s="36">
        <v>35</v>
      </c>
      <c r="AR465" s="36">
        <v>55.9</v>
      </c>
      <c r="AS465" s="36">
        <v>244.6</v>
      </c>
      <c r="AT465" s="101">
        <v>241</v>
      </c>
      <c r="AU465" s="409">
        <v>128</v>
      </c>
      <c r="AV465" s="407">
        <v>103.9</v>
      </c>
      <c r="AW465" s="407">
        <v>107</v>
      </c>
      <c r="AX465" s="54">
        <v>21</v>
      </c>
      <c r="AY465" s="3" t="s">
        <v>85</v>
      </c>
      <c r="AZ465" s="98" t="str">
        <f>_xlfn.IFNA(VLOOKUP(AY465,ACCESSORIES!F:J,5,FALSE),"N/A")</f>
        <v>N/A</v>
      </c>
      <c r="BA465" s="3" t="s">
        <v>85</v>
      </c>
      <c r="BB465" s="98" t="str">
        <f>_xlfn.IFNA(VLOOKUP(BA465,ACCESSORIES!F:J,5,FALSE),"N/A")</f>
        <v>N/A</v>
      </c>
      <c r="BC465" s="77">
        <v>46.370562479552582</v>
      </c>
      <c r="BD465" s="56">
        <v>23.228346456692901</v>
      </c>
      <c r="BE465" s="56">
        <v>23.228346456692901</v>
      </c>
      <c r="BF465" s="56">
        <v>11.771653543307099</v>
      </c>
      <c r="BG465" s="378">
        <f t="shared" si="53"/>
        <v>0.10408189999999996</v>
      </c>
      <c r="BH465" s="80">
        <v>24</v>
      </c>
      <c r="BI465" s="114" t="s">
        <v>3532</v>
      </c>
      <c r="BJ465" s="50" t="s">
        <v>4050</v>
      </c>
      <c r="BK465" s="29" t="s">
        <v>4066</v>
      </c>
      <c r="BL465" s="29" t="s">
        <v>4835</v>
      </c>
      <c r="BM465" s="29" t="s">
        <v>5532</v>
      </c>
      <c r="BN465" s="29" t="s">
        <v>5507</v>
      </c>
      <c r="BO465" s="81" t="s">
        <v>5533</v>
      </c>
      <c r="BP465" s="81" t="s">
        <v>5534</v>
      </c>
      <c r="BQ465" s="81" t="s">
        <v>4275</v>
      </c>
      <c r="BR465" s="81" t="s">
        <v>4068</v>
      </c>
      <c r="BS465" s="81"/>
      <c r="BT465" s="81"/>
      <c r="BU465" s="313" t="s">
        <v>6625</v>
      </c>
      <c r="BV465" s="387" t="s">
        <v>8357</v>
      </c>
      <c r="BW465" s="313" t="s">
        <v>6629</v>
      </c>
      <c r="BX465" s="387" t="s">
        <v>8358</v>
      </c>
      <c r="BY465" s="93" t="str">
        <f t="shared" si="54"/>
        <v>MR317, 20x9, +18mm Offset, 8x170, 130.81mm Centerbore, Matte Black</v>
      </c>
      <c r="BZ465" s="81" t="s">
        <v>3878</v>
      </c>
      <c r="CA465" s="81" t="s">
        <v>3879</v>
      </c>
      <c r="CB465" s="81" t="str">
        <f t="shared" si="55"/>
        <v>STREET (3XX)</v>
      </c>
    </row>
    <row r="466" spans="1:80" s="38" customFormat="1" ht="15" customHeight="1">
      <c r="A466" s="22">
        <f t="shared" si="49"/>
        <v>464</v>
      </c>
      <c r="B466" s="99" t="s">
        <v>84</v>
      </c>
      <c r="C466" s="99" t="s">
        <v>1072</v>
      </c>
      <c r="D466" s="99" t="s">
        <v>4392</v>
      </c>
      <c r="E466" s="136" t="str">
        <f>CONCATENATE(LEFT(D466,5),VLOOKUP(CONCATENATE(N466,"x",O466),'PART NUMBER GUIDE'!$B$9:$C$49,2,FALSE),VLOOKUP(CONCATENATE(P466, V466), 'PART NUMBER GUIDE'!$Q$6:$R$91, 2, FALSE),VLOOKUP(Y466,'PART NUMBER GUIDE'!$J$8:$K$43,2, FALSE),IF(U466="N/A",IF(ABS(S466)&lt;10,"0"&amp;ABS(S466),ABS(S466)),CONCATENATE(LEFT(U466,1),RIGHT(U466,1))), F466, G466)</f>
        <v>MR31729087818</v>
      </c>
      <c r="F466" s="90"/>
      <c r="G466" s="90"/>
      <c r="H466" s="79" t="s">
        <v>4430</v>
      </c>
      <c r="I466" s="318">
        <v>44026</v>
      </c>
      <c r="J466" s="85" t="s">
        <v>1265</v>
      </c>
      <c r="K466" s="342">
        <v>399</v>
      </c>
      <c r="L466" s="92">
        <f t="shared" si="50"/>
        <v>399</v>
      </c>
      <c r="M466" s="344"/>
      <c r="N466" s="29">
        <v>20</v>
      </c>
      <c r="O466" s="8">
        <v>9</v>
      </c>
      <c r="P466" s="99" t="str">
        <f t="shared" si="51"/>
        <v>8x170</v>
      </c>
      <c r="Q466" s="3">
        <v>8</v>
      </c>
      <c r="R466" s="29">
        <v>170</v>
      </c>
      <c r="S466" s="29">
        <v>18</v>
      </c>
      <c r="T466" s="16">
        <v>5.75</v>
      </c>
      <c r="U466" s="100" t="s">
        <v>85</v>
      </c>
      <c r="V466" s="16">
        <v>130.81</v>
      </c>
      <c r="W466" s="8">
        <v>40.42</v>
      </c>
      <c r="X466" s="51">
        <v>3640</v>
      </c>
      <c r="Y466" s="11" t="s">
        <v>2222</v>
      </c>
      <c r="Z466" s="11" t="s">
        <v>2992</v>
      </c>
      <c r="AA466" s="51" t="str">
        <f t="shared" si="52"/>
        <v>20x9, 8x170, 18 OS</v>
      </c>
      <c r="AB466" s="81" t="s">
        <v>1811</v>
      </c>
      <c r="AC466" s="89">
        <f>_xlfn.IFNA(VLOOKUP(AB466,ACCESSORIES!F:J,5,FALSE),"N/A")</f>
        <v>33</v>
      </c>
      <c r="AD466" s="87" t="s">
        <v>85</v>
      </c>
      <c r="AE466" s="80" t="s">
        <v>85</v>
      </c>
      <c r="AF466" s="13" t="s">
        <v>3005</v>
      </c>
      <c r="AG466" s="80" t="s">
        <v>1538</v>
      </c>
      <c r="AH466" s="9">
        <f>_xlfn.IFNA(VLOOKUP(AG466,ACCESSORIES!F:J,5,FALSE),"N/A")</f>
        <v>1.1000000000000001</v>
      </c>
      <c r="AI466" s="99" t="s">
        <v>266</v>
      </c>
      <c r="AJ466" s="99" t="s">
        <v>85</v>
      </c>
      <c r="AK466" s="40" t="str">
        <f>_xlfn.IFNA(VLOOKUP(AJ466,ACCESSORIES!F:J,5,FALSE),"N/A")</f>
        <v>N/A</v>
      </c>
      <c r="AL466" s="99" t="s">
        <v>85</v>
      </c>
      <c r="AM466" s="3">
        <v>16.100000000000001</v>
      </c>
      <c r="AN466" s="3">
        <v>200</v>
      </c>
      <c r="AO466" s="36">
        <v>0</v>
      </c>
      <c r="AP466" s="36">
        <v>0</v>
      </c>
      <c r="AQ466" s="36">
        <v>35</v>
      </c>
      <c r="AR466" s="36">
        <v>55.9</v>
      </c>
      <c r="AS466" s="36">
        <v>244.6</v>
      </c>
      <c r="AT466" s="101">
        <v>241</v>
      </c>
      <c r="AU466" s="409">
        <v>128</v>
      </c>
      <c r="AV466" s="407">
        <v>103.9</v>
      </c>
      <c r="AW466" s="407">
        <v>107</v>
      </c>
      <c r="AX466" s="54">
        <v>21</v>
      </c>
      <c r="AY466" s="3" t="s">
        <v>85</v>
      </c>
      <c r="AZ466" s="98" t="str">
        <f>_xlfn.IFNA(VLOOKUP(AY466,ACCESSORIES!F:J,5,FALSE),"N/A")</f>
        <v>N/A</v>
      </c>
      <c r="BA466" s="3" t="s">
        <v>85</v>
      </c>
      <c r="BB466" s="98" t="str">
        <f>_xlfn.IFNA(VLOOKUP(BA466,ACCESSORIES!F:J,5,FALSE),"N/A")</f>
        <v>N/A</v>
      </c>
      <c r="BC466" s="77">
        <v>46.37</v>
      </c>
      <c r="BD466" s="56">
        <v>23.228346456692901</v>
      </c>
      <c r="BE466" s="56">
        <v>23.228346456692901</v>
      </c>
      <c r="BF466" s="56">
        <v>11.771653543307099</v>
      </c>
      <c r="BG466" s="378">
        <f t="shared" si="53"/>
        <v>0.10408189999999996</v>
      </c>
      <c r="BH466" s="80">
        <v>24</v>
      </c>
      <c r="BI466" s="114" t="s">
        <v>3532</v>
      </c>
      <c r="BJ466" s="50" t="s">
        <v>4050</v>
      </c>
      <c r="BK466" s="29" t="s">
        <v>4066</v>
      </c>
      <c r="BL466" s="29" t="s">
        <v>4835</v>
      </c>
      <c r="BM466" s="29" t="s">
        <v>5532</v>
      </c>
      <c r="BN466" s="29" t="s">
        <v>5507</v>
      </c>
      <c r="BO466" s="81" t="s">
        <v>5533</v>
      </c>
      <c r="BP466" s="81" t="s">
        <v>5534</v>
      </c>
      <c r="BQ466" s="81" t="s">
        <v>4275</v>
      </c>
      <c r="BR466" s="81" t="s">
        <v>4068</v>
      </c>
      <c r="BS466" s="81"/>
      <c r="BT466" s="81"/>
      <c r="BU466" s="313" t="s">
        <v>6632</v>
      </c>
      <c r="BV466" s="387" t="s">
        <v>8182</v>
      </c>
      <c r="BW466" s="313" t="s">
        <v>6636</v>
      </c>
      <c r="BX466" s="387" t="s">
        <v>8183</v>
      </c>
      <c r="BY466" s="93" t="str">
        <f t="shared" si="54"/>
        <v>MR317, 20x9, +18mm Offset, 8x170, 130.81mm Centerbore, Titanium</v>
      </c>
      <c r="BZ466" s="81" t="s">
        <v>3878</v>
      </c>
      <c r="CA466" s="81" t="s">
        <v>3879</v>
      </c>
      <c r="CB466" s="81" t="str">
        <f t="shared" si="55"/>
        <v>STREET (3XX)</v>
      </c>
    </row>
    <row r="467" spans="1:80" s="38" customFormat="1" ht="15" customHeight="1">
      <c r="A467" s="22">
        <f t="shared" si="49"/>
        <v>465</v>
      </c>
      <c r="B467" s="99" t="s">
        <v>84</v>
      </c>
      <c r="C467" s="99" t="s">
        <v>1072</v>
      </c>
      <c r="D467" s="99" t="s">
        <v>4392</v>
      </c>
      <c r="E467" s="136" t="str">
        <f>CONCATENATE(LEFT(D467,5),VLOOKUP(CONCATENATE(N467,"x",O467),'PART NUMBER GUIDE'!$B$9:$C$49,2,FALSE),VLOOKUP(CONCATENATE(P467, V467), 'PART NUMBER GUIDE'!$Q$6:$R$91, 2, FALSE),VLOOKUP(Y467,'PART NUMBER GUIDE'!$J$8:$K$43,2, FALSE),IF(U467="N/A",IF(ABS(S467)&lt;10,"0"&amp;ABS(S467),ABS(S467)),CONCATENATE(LEFT(U467,1),RIGHT(U467,1))), F467, G467)</f>
        <v>MR31729088518</v>
      </c>
      <c r="F467" s="90"/>
      <c r="G467" s="90"/>
      <c r="H467" s="79" t="s">
        <v>4431</v>
      </c>
      <c r="I467" s="318">
        <v>44026</v>
      </c>
      <c r="J467" s="85" t="s">
        <v>1265</v>
      </c>
      <c r="K467" s="342">
        <v>399</v>
      </c>
      <c r="L467" s="92">
        <f t="shared" si="50"/>
        <v>399</v>
      </c>
      <c r="M467" s="344"/>
      <c r="N467" s="29">
        <v>20</v>
      </c>
      <c r="O467" s="8">
        <v>9</v>
      </c>
      <c r="P467" s="99" t="str">
        <f t="shared" si="51"/>
        <v>8x180</v>
      </c>
      <c r="Q467" s="3">
        <v>8</v>
      </c>
      <c r="R467" s="29">
        <v>180</v>
      </c>
      <c r="S467" s="29">
        <v>18</v>
      </c>
      <c r="T467" s="16">
        <v>5.75</v>
      </c>
      <c r="U467" s="100" t="s">
        <v>85</v>
      </c>
      <c r="V467" s="16">
        <v>130.81</v>
      </c>
      <c r="W467" s="8">
        <v>40.1</v>
      </c>
      <c r="X467" s="51">
        <v>3640</v>
      </c>
      <c r="Y467" s="78" t="s">
        <v>2294</v>
      </c>
      <c r="Z467" s="78" t="s">
        <v>2987</v>
      </c>
      <c r="AA467" s="51" t="str">
        <f t="shared" si="52"/>
        <v>20x9, 8x180, 18 OS</v>
      </c>
      <c r="AB467" s="81" t="s">
        <v>1638</v>
      </c>
      <c r="AC467" s="89">
        <f>_xlfn.IFNA(VLOOKUP(AB467,ACCESSORIES!F:J,5,FALSE),"N/A")</f>
        <v>33</v>
      </c>
      <c r="AD467" s="87" t="s">
        <v>85</v>
      </c>
      <c r="AE467" s="80" t="s">
        <v>85</v>
      </c>
      <c r="AF467" s="13" t="s">
        <v>3005</v>
      </c>
      <c r="AG467" s="80" t="s">
        <v>1538</v>
      </c>
      <c r="AH467" s="9">
        <f>_xlfn.IFNA(VLOOKUP(AG467,ACCESSORIES!F:J,5,FALSE),"N/A")</f>
        <v>1.1000000000000001</v>
      </c>
      <c r="AI467" s="99" t="s">
        <v>266</v>
      </c>
      <c r="AJ467" s="99" t="s">
        <v>85</v>
      </c>
      <c r="AK467" s="40" t="str">
        <f>_xlfn.IFNA(VLOOKUP(AJ467,ACCESSORIES!F:J,5,FALSE),"N/A")</f>
        <v>N/A</v>
      </c>
      <c r="AL467" s="99" t="s">
        <v>85</v>
      </c>
      <c r="AM467" s="3">
        <v>16.100000000000001</v>
      </c>
      <c r="AN467" s="3">
        <v>210</v>
      </c>
      <c r="AO467" s="36">
        <v>0</v>
      </c>
      <c r="AP467" s="36">
        <v>0</v>
      </c>
      <c r="AQ467" s="36">
        <v>32.5</v>
      </c>
      <c r="AR467" s="36">
        <v>55.9</v>
      </c>
      <c r="AS467" s="36">
        <v>244.6</v>
      </c>
      <c r="AT467" s="101">
        <v>241</v>
      </c>
      <c r="AU467" s="406">
        <v>123.1</v>
      </c>
      <c r="AV467" s="407">
        <v>92</v>
      </c>
      <c r="AW467" s="407">
        <v>92</v>
      </c>
      <c r="AX467" s="54">
        <v>21</v>
      </c>
      <c r="AY467" s="3" t="s">
        <v>85</v>
      </c>
      <c r="AZ467" s="98" t="str">
        <f>_xlfn.IFNA(VLOOKUP(AY467,ACCESSORIES!F:J,5,FALSE),"N/A")</f>
        <v>N/A</v>
      </c>
      <c r="BA467" s="3" t="s">
        <v>85</v>
      </c>
      <c r="BB467" s="98" t="str">
        <f>_xlfn.IFNA(VLOOKUP(BA467,ACCESSORIES!F:J,5,FALSE),"N/A")</f>
        <v>N/A</v>
      </c>
      <c r="BC467" s="77">
        <v>46.18684392773185</v>
      </c>
      <c r="BD467" s="56">
        <v>23.228346456692901</v>
      </c>
      <c r="BE467" s="56">
        <v>23.228346456692901</v>
      </c>
      <c r="BF467" s="56">
        <v>11.771653543307099</v>
      </c>
      <c r="BG467" s="378">
        <f t="shared" si="53"/>
        <v>0.10408189999999996</v>
      </c>
      <c r="BH467" s="80">
        <v>24</v>
      </c>
      <c r="BI467" s="114" t="s">
        <v>3532</v>
      </c>
      <c r="BJ467" s="50" t="s">
        <v>4050</v>
      </c>
      <c r="BK467" s="29" t="s">
        <v>4066</v>
      </c>
      <c r="BL467" s="29" t="s">
        <v>4835</v>
      </c>
      <c r="BM467" s="29" t="s">
        <v>5532</v>
      </c>
      <c r="BN467" s="29" t="s">
        <v>5507</v>
      </c>
      <c r="BO467" s="81" t="s">
        <v>5533</v>
      </c>
      <c r="BP467" s="81" t="s">
        <v>5534</v>
      </c>
      <c r="BQ467" s="81" t="s">
        <v>4275</v>
      </c>
      <c r="BR467" s="81" t="s">
        <v>4068</v>
      </c>
      <c r="BS467" s="81"/>
      <c r="BT467" s="81"/>
      <c r="BU467" s="313" t="s">
        <v>6625</v>
      </c>
      <c r="BV467" s="387" t="s">
        <v>8357</v>
      </c>
      <c r="BW467" s="313" t="s">
        <v>6629</v>
      </c>
      <c r="BX467" s="387" t="s">
        <v>8358</v>
      </c>
      <c r="BY467" s="93" t="str">
        <f t="shared" si="54"/>
        <v>MR317, 20x9, +18mm Offset, 8x180, 130.81mm Centerbore, Matte Black</v>
      </c>
      <c r="BZ467" s="81" t="s">
        <v>3878</v>
      </c>
      <c r="CA467" s="81" t="s">
        <v>3879</v>
      </c>
      <c r="CB467" s="81" t="str">
        <f t="shared" si="55"/>
        <v>STREET (3XX)</v>
      </c>
    </row>
    <row r="468" spans="1:80" s="38" customFormat="1" ht="15" customHeight="1">
      <c r="A468" s="22">
        <f t="shared" si="49"/>
        <v>466</v>
      </c>
      <c r="B468" s="99" t="s">
        <v>84</v>
      </c>
      <c r="C468" s="99" t="s">
        <v>1072</v>
      </c>
      <c r="D468" s="99" t="s">
        <v>4392</v>
      </c>
      <c r="E468" s="136" t="str">
        <f>CONCATENATE(LEFT(D468,5),VLOOKUP(CONCATENATE(N468,"x",O468),'PART NUMBER GUIDE'!$B$9:$C$49,2,FALSE),VLOOKUP(CONCATENATE(P468, V468), 'PART NUMBER GUIDE'!$Q$6:$R$91, 2, FALSE),VLOOKUP(Y468,'PART NUMBER GUIDE'!$J$8:$K$43,2, FALSE),IF(U468="N/A",IF(ABS(S468)&lt;10,"0"&amp;ABS(S468),ABS(S468)),CONCATENATE(LEFT(U468,1),RIGHT(U468,1))), F468, G468)</f>
        <v>MR31729088818</v>
      </c>
      <c r="F468" s="90"/>
      <c r="G468" s="90"/>
      <c r="H468" s="79" t="s">
        <v>4432</v>
      </c>
      <c r="I468" s="318">
        <v>44026</v>
      </c>
      <c r="J468" s="85" t="s">
        <v>1265</v>
      </c>
      <c r="K468" s="342">
        <v>399</v>
      </c>
      <c r="L468" s="92">
        <f t="shared" si="50"/>
        <v>399</v>
      </c>
      <c r="M468" s="344"/>
      <c r="N468" s="29">
        <v>20</v>
      </c>
      <c r="O468" s="8">
        <v>9</v>
      </c>
      <c r="P468" s="99" t="str">
        <f t="shared" si="51"/>
        <v>8x180</v>
      </c>
      <c r="Q468" s="3">
        <v>8</v>
      </c>
      <c r="R468" s="29">
        <v>180</v>
      </c>
      <c r="S468" s="29">
        <v>18</v>
      </c>
      <c r="T468" s="16">
        <v>5.75</v>
      </c>
      <c r="U468" s="100" t="s">
        <v>85</v>
      </c>
      <c r="V468" s="16">
        <v>130.81</v>
      </c>
      <c r="W468" s="8">
        <v>40.340000000000003</v>
      </c>
      <c r="X468" s="51">
        <v>3640</v>
      </c>
      <c r="Y468" s="11" t="s">
        <v>2222</v>
      </c>
      <c r="Z468" s="11" t="s">
        <v>2992</v>
      </c>
      <c r="AA468" s="51" t="str">
        <f t="shared" si="52"/>
        <v>20x9, 8x180, 18 OS</v>
      </c>
      <c r="AB468" s="81" t="s">
        <v>1638</v>
      </c>
      <c r="AC468" s="89">
        <f>_xlfn.IFNA(VLOOKUP(AB468,ACCESSORIES!F:J,5,FALSE),"N/A")</f>
        <v>33</v>
      </c>
      <c r="AD468" s="87" t="s">
        <v>85</v>
      </c>
      <c r="AE468" s="80" t="s">
        <v>85</v>
      </c>
      <c r="AF468" s="13" t="s">
        <v>3005</v>
      </c>
      <c r="AG468" s="80" t="s">
        <v>1538</v>
      </c>
      <c r="AH468" s="9">
        <f>_xlfn.IFNA(VLOOKUP(AG468,ACCESSORIES!F:J,5,FALSE),"N/A")</f>
        <v>1.1000000000000001</v>
      </c>
      <c r="AI468" s="99" t="s">
        <v>266</v>
      </c>
      <c r="AJ468" s="99" t="s">
        <v>85</v>
      </c>
      <c r="AK468" s="40" t="str">
        <f>_xlfn.IFNA(VLOOKUP(AJ468,ACCESSORIES!F:J,5,FALSE),"N/A")</f>
        <v>N/A</v>
      </c>
      <c r="AL468" s="99" t="s">
        <v>85</v>
      </c>
      <c r="AM468" s="3">
        <v>16.100000000000001</v>
      </c>
      <c r="AN468" s="3">
        <v>210</v>
      </c>
      <c r="AO468" s="36">
        <v>0</v>
      </c>
      <c r="AP468" s="36">
        <v>0</v>
      </c>
      <c r="AQ468" s="36">
        <v>32.5</v>
      </c>
      <c r="AR468" s="36">
        <v>55.9</v>
      </c>
      <c r="AS468" s="36">
        <v>244.6</v>
      </c>
      <c r="AT468" s="101">
        <v>241</v>
      </c>
      <c r="AU468" s="406">
        <v>123.1</v>
      </c>
      <c r="AV468" s="407">
        <v>92</v>
      </c>
      <c r="AW468" s="407">
        <v>92</v>
      </c>
      <c r="AX468" s="54">
        <v>21</v>
      </c>
      <c r="AY468" s="3" t="s">
        <v>85</v>
      </c>
      <c r="AZ468" s="98" t="str">
        <f>_xlfn.IFNA(VLOOKUP(AY468,ACCESSORIES!F:J,5,FALSE),"N/A")</f>
        <v>N/A</v>
      </c>
      <c r="BA468" s="3" t="s">
        <v>85</v>
      </c>
      <c r="BB468" s="98" t="str">
        <f>_xlfn.IFNA(VLOOKUP(BA468,ACCESSORIES!F:J,5,FALSE),"N/A")</f>
        <v>N/A</v>
      </c>
      <c r="BC468" s="77">
        <v>45.488713430813071</v>
      </c>
      <c r="BD468" s="56">
        <v>23.228346456692901</v>
      </c>
      <c r="BE468" s="56">
        <v>23.228346456692901</v>
      </c>
      <c r="BF468" s="56">
        <v>11.771653543307099</v>
      </c>
      <c r="BG468" s="378">
        <f t="shared" si="53"/>
        <v>0.10408189999999996</v>
      </c>
      <c r="BH468" s="80">
        <v>24</v>
      </c>
      <c r="BI468" s="114" t="s">
        <v>3532</v>
      </c>
      <c r="BJ468" s="50" t="s">
        <v>4050</v>
      </c>
      <c r="BK468" s="29" t="s">
        <v>4066</v>
      </c>
      <c r="BL468" s="29" t="s">
        <v>4835</v>
      </c>
      <c r="BM468" s="29" t="s">
        <v>5532</v>
      </c>
      <c r="BN468" s="29" t="s">
        <v>5507</v>
      </c>
      <c r="BO468" s="81" t="s">
        <v>5533</v>
      </c>
      <c r="BP468" s="81" t="s">
        <v>5534</v>
      </c>
      <c r="BQ468" s="81" t="s">
        <v>4275</v>
      </c>
      <c r="BR468" s="81" t="s">
        <v>4068</v>
      </c>
      <c r="BS468" s="81"/>
      <c r="BT468" s="81"/>
      <c r="BU468" s="313" t="s">
        <v>6632</v>
      </c>
      <c r="BV468" s="387" t="s">
        <v>8182</v>
      </c>
      <c r="BW468" s="313" t="s">
        <v>6636</v>
      </c>
      <c r="BX468" s="387" t="s">
        <v>8183</v>
      </c>
      <c r="BY468" s="93" t="str">
        <f t="shared" si="54"/>
        <v>MR317, 20x9, +18mm Offset, 8x180, 130.81mm Centerbore, Titanium</v>
      </c>
      <c r="BZ468" s="81" t="s">
        <v>3878</v>
      </c>
      <c r="CA468" s="81" t="s">
        <v>3879</v>
      </c>
      <c r="CB468" s="81" t="str">
        <f t="shared" si="55"/>
        <v>STREET (3XX)</v>
      </c>
    </row>
    <row r="469" spans="1:80" s="38" customFormat="1" ht="15" customHeight="1">
      <c r="A469" s="22">
        <f t="shared" si="49"/>
        <v>467</v>
      </c>
      <c r="B469" s="99" t="s">
        <v>84</v>
      </c>
      <c r="C469" s="99" t="s">
        <v>1072</v>
      </c>
      <c r="D469" s="99" t="s">
        <v>4392</v>
      </c>
      <c r="E469" s="136" t="str">
        <f>CONCATENATE(LEFT(D469,5),VLOOKUP(CONCATENATE(N469,"x",O469),'PART NUMBER GUIDE'!$B$9:$C$49,2,FALSE),VLOOKUP(CONCATENATE(P469, V469), 'PART NUMBER GUIDE'!$Q$6:$R$91, 2, FALSE),VLOOKUP(Y469,'PART NUMBER GUIDE'!$J$8:$K$43,2, FALSE),IF(U469="N/A",IF(ABS(S469)&lt;10,"0"&amp;ABS(S469),ABS(S469)),CONCATENATE(LEFT(U469,1),RIGHT(U469,1))), F469, G469)</f>
        <v>MR31729060500</v>
      </c>
      <c r="F469" s="90"/>
      <c r="G469" s="90"/>
      <c r="H469" s="79" t="s">
        <v>4490</v>
      </c>
      <c r="I469" s="318">
        <v>44026</v>
      </c>
      <c r="J469" s="16" t="s">
        <v>1265</v>
      </c>
      <c r="K469" s="342">
        <v>399</v>
      </c>
      <c r="L469" s="92">
        <f t="shared" si="50"/>
        <v>399</v>
      </c>
      <c r="M469" s="344"/>
      <c r="N469" s="29">
        <v>20</v>
      </c>
      <c r="O469" s="8">
        <v>9</v>
      </c>
      <c r="P469" s="99" t="str">
        <f t="shared" si="51"/>
        <v>6x5.5</v>
      </c>
      <c r="Q469" s="3">
        <v>6</v>
      </c>
      <c r="R469" s="29">
        <v>5.5</v>
      </c>
      <c r="S469" s="29">
        <v>0</v>
      </c>
      <c r="T469" s="16">
        <v>5</v>
      </c>
      <c r="U469" s="100" t="s">
        <v>85</v>
      </c>
      <c r="V469" s="16">
        <v>106.25</v>
      </c>
      <c r="W469" s="8">
        <v>39.683207193277958</v>
      </c>
      <c r="X469" s="51">
        <v>2650</v>
      </c>
      <c r="Y469" s="78" t="s">
        <v>2294</v>
      </c>
      <c r="Z469" s="78" t="s">
        <v>2987</v>
      </c>
      <c r="AA469" s="51" t="str">
        <f t="shared" si="52"/>
        <v>20x9, 6x5.5, 0 OS</v>
      </c>
      <c r="AB469" s="81" t="s">
        <v>1639</v>
      </c>
      <c r="AC469" s="89">
        <f>_xlfn.IFNA(VLOOKUP(AB469,ACCESSORIES!F:J,5,FALSE),"N/A")</f>
        <v>22</v>
      </c>
      <c r="AD469" s="87" t="s">
        <v>85</v>
      </c>
      <c r="AE469" s="80" t="s">
        <v>85</v>
      </c>
      <c r="AF469" s="80" t="s">
        <v>85</v>
      </c>
      <c r="AG469" s="80" t="s">
        <v>1538</v>
      </c>
      <c r="AH469" s="9">
        <f>_xlfn.IFNA(VLOOKUP(AG469,ACCESSORIES!F:J,5,FALSE),"N/A")</f>
        <v>1.1000000000000001</v>
      </c>
      <c r="AI469" s="13" t="s">
        <v>265</v>
      </c>
      <c r="AJ469" s="82" t="s">
        <v>1709</v>
      </c>
      <c r="AK469" s="40">
        <f>_xlfn.IFNA(VLOOKUP(AJ469,ACCESSORIES!F:J,5,FALSE),"N/A")</f>
        <v>2.75</v>
      </c>
      <c r="AL469" s="3">
        <v>78.3</v>
      </c>
      <c r="AM469" s="3">
        <v>16.100000000000001</v>
      </c>
      <c r="AN469" s="3">
        <v>175</v>
      </c>
      <c r="AO469" s="36">
        <v>7</v>
      </c>
      <c r="AP469" s="36">
        <v>36</v>
      </c>
      <c r="AQ469" s="36">
        <v>56</v>
      </c>
      <c r="AR469" s="36">
        <v>76</v>
      </c>
      <c r="AS469" s="36">
        <v>246</v>
      </c>
      <c r="AT469" s="101">
        <v>243</v>
      </c>
      <c r="AU469" s="406">
        <v>103.36</v>
      </c>
      <c r="AV469" s="407">
        <v>49.48</v>
      </c>
      <c r="AW469" s="407">
        <v>56.74</v>
      </c>
      <c r="AX469" s="54">
        <v>21</v>
      </c>
      <c r="AY469" s="3" t="s">
        <v>85</v>
      </c>
      <c r="AZ469" s="98" t="str">
        <f>_xlfn.IFNA(VLOOKUP(AY469,ACCESSORIES!F:J,5,FALSE),"N/A")</f>
        <v>N/A</v>
      </c>
      <c r="BA469" s="3" t="s">
        <v>85</v>
      </c>
      <c r="BB469" s="98" t="str">
        <f>_xlfn.IFNA(VLOOKUP(BA469,ACCESSORIES!F:J,5,FALSE),"N/A")</f>
        <v>N/A</v>
      </c>
      <c r="BC469" s="77">
        <v>46.15</v>
      </c>
      <c r="BD469" s="56">
        <v>23.228346456692901</v>
      </c>
      <c r="BE469" s="56">
        <v>23.228346456692901</v>
      </c>
      <c r="BF469" s="56">
        <v>11.771653543307099</v>
      </c>
      <c r="BG469" s="378">
        <f t="shared" si="53"/>
        <v>0.10408189999999996</v>
      </c>
      <c r="BH469" s="80">
        <v>24</v>
      </c>
      <c r="BI469" s="114" t="s">
        <v>3532</v>
      </c>
      <c r="BJ469" s="50" t="s">
        <v>4050</v>
      </c>
      <c r="BK469" s="29" t="s">
        <v>4066</v>
      </c>
      <c r="BL469" s="29" t="s">
        <v>4835</v>
      </c>
      <c r="BM469" s="29" t="s">
        <v>5532</v>
      </c>
      <c r="BN469" s="29" t="s">
        <v>5507</v>
      </c>
      <c r="BO469" s="81" t="s">
        <v>5533</v>
      </c>
      <c r="BP469" s="81" t="s">
        <v>5534</v>
      </c>
      <c r="BQ469" s="81" t="s">
        <v>4275</v>
      </c>
      <c r="BR469" s="81" t="s">
        <v>4068</v>
      </c>
      <c r="BS469" s="81"/>
      <c r="BT469" s="81"/>
      <c r="BU469" s="313" t="s">
        <v>6624</v>
      </c>
      <c r="BV469" s="387" t="s">
        <v>8110</v>
      </c>
      <c r="BW469" s="313" t="s">
        <v>6626</v>
      </c>
      <c r="BX469" s="387" t="s">
        <v>8111</v>
      </c>
      <c r="BY469" s="93" t="str">
        <f t="shared" si="54"/>
        <v>MR317, 20x9, 0mm Offset, 6x5.5, 106.25mm Centerbore, Matte Black</v>
      </c>
      <c r="BZ469" s="81" t="s">
        <v>3878</v>
      </c>
      <c r="CA469" s="81" t="s">
        <v>3879</v>
      </c>
      <c r="CB469" s="81" t="str">
        <f t="shared" si="55"/>
        <v>STREET (3XX)</v>
      </c>
    </row>
    <row r="470" spans="1:80" s="38" customFormat="1" ht="15" customHeight="1">
      <c r="A470" s="22">
        <f t="shared" si="49"/>
        <v>468</v>
      </c>
      <c r="B470" s="99" t="s">
        <v>84</v>
      </c>
      <c r="C470" s="99" t="s">
        <v>1072</v>
      </c>
      <c r="D470" s="99" t="s">
        <v>4392</v>
      </c>
      <c r="E470" s="136" t="str">
        <f>CONCATENATE(LEFT(D470,5),VLOOKUP(CONCATENATE(N470,"x",O470),'PART NUMBER GUIDE'!$B$9:$C$49,2,FALSE),VLOOKUP(CONCATENATE(P470, V470), 'PART NUMBER GUIDE'!$Q$6:$R$91, 2, FALSE),VLOOKUP(Y470,'PART NUMBER GUIDE'!$J$8:$K$43,2, FALSE),IF(U470="N/A",IF(ABS(S470)&lt;10,"0"&amp;ABS(S470),ABS(S470)),CONCATENATE(LEFT(U470,1),RIGHT(U470,1))), F470, G470)</f>
        <v>MR31729060800</v>
      </c>
      <c r="F470" s="90"/>
      <c r="G470" s="90"/>
      <c r="H470" s="79" t="s">
        <v>4433</v>
      </c>
      <c r="I470" s="318">
        <v>44026</v>
      </c>
      <c r="J470" s="16" t="s">
        <v>1265</v>
      </c>
      <c r="K470" s="342">
        <v>399</v>
      </c>
      <c r="L470" s="92">
        <f t="shared" si="50"/>
        <v>399</v>
      </c>
      <c r="M470" s="344"/>
      <c r="N470" s="29">
        <v>20</v>
      </c>
      <c r="O470" s="8">
        <v>9</v>
      </c>
      <c r="P470" s="99" t="str">
        <f t="shared" si="51"/>
        <v>6x5.5</v>
      </c>
      <c r="Q470" s="3">
        <v>6</v>
      </c>
      <c r="R470" s="29">
        <v>5.5</v>
      </c>
      <c r="S470" s="29">
        <v>0</v>
      </c>
      <c r="T470" s="16">
        <v>5</v>
      </c>
      <c r="U470" s="100" t="s">
        <v>85</v>
      </c>
      <c r="V470" s="16">
        <v>106.25</v>
      </c>
      <c r="W470" s="8">
        <v>39.21</v>
      </c>
      <c r="X470" s="51">
        <v>2650</v>
      </c>
      <c r="Y470" s="11" t="s">
        <v>2222</v>
      </c>
      <c r="Z470" s="11" t="s">
        <v>2992</v>
      </c>
      <c r="AA470" s="51" t="str">
        <f t="shared" si="52"/>
        <v>20x9, 6x5.5, 0 OS</v>
      </c>
      <c r="AB470" s="81" t="s">
        <v>1639</v>
      </c>
      <c r="AC470" s="89">
        <f>_xlfn.IFNA(VLOOKUP(AB470,ACCESSORIES!F:J,5,FALSE),"N/A")</f>
        <v>22</v>
      </c>
      <c r="AD470" s="87" t="s">
        <v>85</v>
      </c>
      <c r="AE470" s="80" t="s">
        <v>85</v>
      </c>
      <c r="AF470" s="80" t="s">
        <v>85</v>
      </c>
      <c r="AG470" s="80" t="s">
        <v>1538</v>
      </c>
      <c r="AH470" s="9">
        <f>_xlfn.IFNA(VLOOKUP(AG470,ACCESSORIES!F:J,5,FALSE),"N/A")</f>
        <v>1.1000000000000001</v>
      </c>
      <c r="AI470" s="13" t="s">
        <v>265</v>
      </c>
      <c r="AJ470" s="82" t="s">
        <v>1709</v>
      </c>
      <c r="AK470" s="40">
        <f>_xlfn.IFNA(VLOOKUP(AJ470,ACCESSORIES!F:J,5,FALSE),"N/A")</f>
        <v>2.75</v>
      </c>
      <c r="AL470" s="3">
        <v>78.3</v>
      </c>
      <c r="AM470" s="3">
        <v>16.100000000000001</v>
      </c>
      <c r="AN470" s="3">
        <v>175</v>
      </c>
      <c r="AO470" s="36">
        <v>7</v>
      </c>
      <c r="AP470" s="36">
        <v>36</v>
      </c>
      <c r="AQ470" s="36">
        <v>56</v>
      </c>
      <c r="AR470" s="36">
        <v>76</v>
      </c>
      <c r="AS470" s="36">
        <v>246</v>
      </c>
      <c r="AT470" s="101">
        <v>243</v>
      </c>
      <c r="AU470" s="406">
        <v>103.36</v>
      </c>
      <c r="AV470" s="407">
        <v>49.48</v>
      </c>
      <c r="AW470" s="407">
        <v>56.74</v>
      </c>
      <c r="AX470" s="54">
        <v>21</v>
      </c>
      <c r="AY470" s="3" t="s">
        <v>85</v>
      </c>
      <c r="AZ470" s="98" t="str">
        <f>_xlfn.IFNA(VLOOKUP(AY470,ACCESSORIES!F:J,5,FALSE),"N/A")</f>
        <v>N/A</v>
      </c>
      <c r="BA470" s="3" t="s">
        <v>85</v>
      </c>
      <c r="BB470" s="98" t="str">
        <f>_xlfn.IFNA(VLOOKUP(BA470,ACCESSORIES!F:J,5,FALSE),"N/A")</f>
        <v>N/A</v>
      </c>
      <c r="BC470" s="77">
        <v>44.24</v>
      </c>
      <c r="BD470" s="56">
        <v>23.228346456692901</v>
      </c>
      <c r="BE470" s="56">
        <v>23.228346456692901</v>
      </c>
      <c r="BF470" s="56">
        <v>11.771653543307099</v>
      </c>
      <c r="BG470" s="378">
        <f t="shared" si="53"/>
        <v>0.10408189999999996</v>
      </c>
      <c r="BH470" s="80">
        <v>24</v>
      </c>
      <c r="BI470" s="114" t="s">
        <v>3532</v>
      </c>
      <c r="BJ470" s="50" t="s">
        <v>4050</v>
      </c>
      <c r="BK470" s="29" t="s">
        <v>4066</v>
      </c>
      <c r="BL470" s="29" t="s">
        <v>4835</v>
      </c>
      <c r="BM470" s="29" t="s">
        <v>5532</v>
      </c>
      <c r="BN470" s="29" t="s">
        <v>5507</v>
      </c>
      <c r="BO470" s="81" t="s">
        <v>5533</v>
      </c>
      <c r="BP470" s="81" t="s">
        <v>5534</v>
      </c>
      <c r="BQ470" s="81" t="s">
        <v>4275</v>
      </c>
      <c r="BR470" s="81" t="s">
        <v>4068</v>
      </c>
      <c r="BS470" s="81"/>
      <c r="BT470" s="81"/>
      <c r="BU470" s="313" t="s">
        <v>6631</v>
      </c>
      <c r="BV470" s="387" t="s">
        <v>8294</v>
      </c>
      <c r="BW470" s="313" t="s">
        <v>6639</v>
      </c>
      <c r="BX470" s="387" t="s">
        <v>8295</v>
      </c>
      <c r="BY470" s="93" t="str">
        <f t="shared" si="54"/>
        <v>MR317, 20x9, 0mm Offset, 6x5.5, 106.25mm Centerbore, Titanium</v>
      </c>
      <c r="BZ470" s="81" t="s">
        <v>3878</v>
      </c>
      <c r="CA470" s="81" t="s">
        <v>3879</v>
      </c>
      <c r="CB470" s="81" t="str">
        <f t="shared" si="55"/>
        <v>STREET (3XX)</v>
      </c>
    </row>
    <row r="471" spans="1:80" s="38" customFormat="1" ht="15" customHeight="1">
      <c r="A471" s="22">
        <f t="shared" si="49"/>
        <v>469</v>
      </c>
      <c r="B471" s="99" t="s">
        <v>84</v>
      </c>
      <c r="C471" s="99" t="s">
        <v>1072</v>
      </c>
      <c r="D471" s="99" t="s">
        <v>6058</v>
      </c>
      <c r="E471" s="136" t="str">
        <f>CONCATENATE(LEFT(D471,5),VLOOKUP(CONCATENATE(N471,"x",O471),'PART NUMBER GUIDE'!$B$9:$C$49,2,FALSE),VLOOKUP(CONCATENATE(P471, V471), 'PART NUMBER GUIDE'!$Q$6:$R$91, 2, FALSE),VLOOKUP(Y471,'PART NUMBER GUIDE'!$J$8:$K$43,2, FALSE),IF(U471="N/A",IF(ABS(S471)&lt;10,"0"&amp;ABS(S471),ABS(S471)),CONCATENATE(LEFT(U471,1),RIGHT(U471,1))), F471, G471)</f>
        <v>MR318570511315</v>
      </c>
      <c r="F471" s="90"/>
      <c r="G471" s="90"/>
      <c r="H471" s="318" t="s">
        <v>6014</v>
      </c>
      <c r="I471" s="318">
        <v>44701</v>
      </c>
      <c r="J471" s="16" t="s">
        <v>1265</v>
      </c>
      <c r="K471" s="342">
        <v>219</v>
      </c>
      <c r="L471" s="92">
        <f t="shared" si="50"/>
        <v>219</v>
      </c>
      <c r="M471" s="344"/>
      <c r="N471" s="29">
        <v>15</v>
      </c>
      <c r="O471" s="8">
        <v>7</v>
      </c>
      <c r="P471" s="99" t="str">
        <f t="shared" si="51"/>
        <v>5x100</v>
      </c>
      <c r="Q471" s="3">
        <v>5</v>
      </c>
      <c r="R471" s="29">
        <v>100</v>
      </c>
      <c r="S471" s="29">
        <v>15</v>
      </c>
      <c r="T471" s="16">
        <v>4.55</v>
      </c>
      <c r="U471" s="100" t="s">
        <v>85</v>
      </c>
      <c r="V471" s="16">
        <v>56.1</v>
      </c>
      <c r="W471" s="8">
        <v>18.45</v>
      </c>
      <c r="X471" s="51">
        <v>1900</v>
      </c>
      <c r="Y471" s="11" t="s">
        <v>4304</v>
      </c>
      <c r="Z471" s="11" t="s">
        <v>2987</v>
      </c>
      <c r="AA471" s="51" t="str">
        <f t="shared" si="52"/>
        <v>15x7, 5x100, 15 OS</v>
      </c>
      <c r="AB471" s="81" t="s">
        <v>5201</v>
      </c>
      <c r="AC471" s="89">
        <f>_xlfn.IFNA(VLOOKUP(AB471,ACCESSORIES!F:J,5,FALSE),"N/A")</f>
        <v>22</v>
      </c>
      <c r="AD471" s="87" t="s">
        <v>85</v>
      </c>
      <c r="AE471" s="80" t="s">
        <v>85</v>
      </c>
      <c r="AF471" s="80" t="s">
        <v>85</v>
      </c>
      <c r="AG471" s="80" t="s">
        <v>85</v>
      </c>
      <c r="AH471" s="9" t="str">
        <f>_xlfn.IFNA(VLOOKUP(AG471,ACCESSORIES!F:J,5,FALSE),"N/A")</f>
        <v>N/A</v>
      </c>
      <c r="AI471" s="13" t="s">
        <v>266</v>
      </c>
      <c r="AJ471" s="82" t="s">
        <v>85</v>
      </c>
      <c r="AK471" s="40" t="str">
        <f>_xlfn.IFNA(VLOOKUP(AJ471,ACCESSORIES!F:J,5,FALSE),"N/A")</f>
        <v>N/A</v>
      </c>
      <c r="AL471" s="3" t="s">
        <v>85</v>
      </c>
      <c r="AM471" s="3">
        <v>16.2</v>
      </c>
      <c r="AN471" s="3">
        <v>148</v>
      </c>
      <c r="AO471" s="36">
        <v>16</v>
      </c>
      <c r="AP471" s="36">
        <v>21</v>
      </c>
      <c r="AQ471" s="36">
        <v>25</v>
      </c>
      <c r="AR471" s="36">
        <v>22</v>
      </c>
      <c r="AS471" s="36">
        <v>182</v>
      </c>
      <c r="AT471" s="101">
        <v>171</v>
      </c>
      <c r="AU471" s="406">
        <v>56.1</v>
      </c>
      <c r="AV471" s="407">
        <v>34</v>
      </c>
      <c r="AW471" s="407">
        <v>34</v>
      </c>
      <c r="AX471" s="54">
        <v>43</v>
      </c>
      <c r="AY471" s="3" t="s">
        <v>85</v>
      </c>
      <c r="AZ471" s="98" t="str">
        <f>_xlfn.IFNA(VLOOKUP(AY471,ACCESSORIES!F:J,5,FALSE),"N/A")</f>
        <v>N/A</v>
      </c>
      <c r="BA471" s="3" t="s">
        <v>85</v>
      </c>
      <c r="BB471" s="98" t="str">
        <f>_xlfn.IFNA(VLOOKUP(BA471,ACCESSORIES!F:J,5,FALSE),"N/A")</f>
        <v>N/A</v>
      </c>
      <c r="BC471" s="77">
        <v>21.53181427338971</v>
      </c>
      <c r="BD471" s="56">
        <v>17.8740157480315</v>
      </c>
      <c r="BE471" s="56">
        <v>17.8740157480315</v>
      </c>
      <c r="BF471" s="56">
        <v>9.8425196850393704</v>
      </c>
      <c r="BG471" s="378">
        <f t="shared" si="53"/>
        <v>5.1529000000000012E-2</v>
      </c>
      <c r="BH471" s="80">
        <v>48</v>
      </c>
      <c r="BI471" s="114" t="s">
        <v>3532</v>
      </c>
      <c r="BJ471" s="50" t="s">
        <v>4050</v>
      </c>
      <c r="BK471" s="29" t="s">
        <v>4066</v>
      </c>
      <c r="BL471" s="29" t="s">
        <v>6382</v>
      </c>
      <c r="BM471" s="29" t="s">
        <v>6383</v>
      </c>
      <c r="BN471" s="29" t="s">
        <v>6384</v>
      </c>
      <c r="BO471" s="81" t="s">
        <v>6385</v>
      </c>
      <c r="BP471" s="81" t="s">
        <v>4068</v>
      </c>
      <c r="BQ471" s="81" t="s">
        <v>6386</v>
      </c>
      <c r="BR471" s="81"/>
      <c r="BS471" s="81"/>
      <c r="BT471" s="81"/>
      <c r="BU471" s="313" t="s">
        <v>7120</v>
      </c>
      <c r="BV471" s="387" t="s">
        <v>8204</v>
      </c>
      <c r="BW471" s="313" t="s">
        <v>7121</v>
      </c>
      <c r="BX471" s="387" t="s">
        <v>8205</v>
      </c>
      <c r="BY471" s="93" t="str">
        <f t="shared" si="54"/>
        <v>MR318, 15x7, +15mm Offset, 5x100, 56.1mm Centerbore, Gloss Black</v>
      </c>
      <c r="BZ471" s="81" t="s">
        <v>3878</v>
      </c>
      <c r="CA471" s="81" t="s">
        <v>3879</v>
      </c>
      <c r="CB471" s="81" t="str">
        <f t="shared" si="55"/>
        <v>STREET (3XX)</v>
      </c>
    </row>
    <row r="472" spans="1:80" s="38" customFormat="1" ht="15" customHeight="1">
      <c r="A472" s="22">
        <f t="shared" si="49"/>
        <v>470</v>
      </c>
      <c r="B472" s="99" t="s">
        <v>84</v>
      </c>
      <c r="C472" s="99" t="s">
        <v>1072</v>
      </c>
      <c r="D472" s="99" t="s">
        <v>6058</v>
      </c>
      <c r="E472" s="136" t="str">
        <f>CONCATENATE(LEFT(D472,5),VLOOKUP(CONCATENATE(N472,"x",O472),'PART NUMBER GUIDE'!$B$9:$C$49,2,FALSE),VLOOKUP(CONCATENATE(P472, V472), 'PART NUMBER GUIDE'!$Q$6:$R$91, 2, FALSE),VLOOKUP(Y472,'PART NUMBER GUIDE'!$J$8:$K$43,2, FALSE),IF(U472="N/A",IF(ABS(S472)&lt;10,"0"&amp;ABS(S472),ABS(S472)),CONCATENATE(LEFT(U472,1),RIGHT(U472,1))), F472, G472)</f>
        <v>MR31857051915</v>
      </c>
      <c r="F472" s="90"/>
      <c r="G472" s="90"/>
      <c r="H472" s="318" t="s">
        <v>6015</v>
      </c>
      <c r="I472" s="318">
        <v>44701</v>
      </c>
      <c r="J472" s="16" t="s">
        <v>1265</v>
      </c>
      <c r="K472" s="342">
        <v>219</v>
      </c>
      <c r="L472" s="92">
        <f t="shared" si="50"/>
        <v>219</v>
      </c>
      <c r="M472" s="344"/>
      <c r="N472" s="29">
        <v>15</v>
      </c>
      <c r="O472" s="8">
        <v>7</v>
      </c>
      <c r="P472" s="99" t="str">
        <f t="shared" si="51"/>
        <v>5x100</v>
      </c>
      <c r="Q472" s="3">
        <v>5</v>
      </c>
      <c r="R472" s="29">
        <v>100</v>
      </c>
      <c r="S472" s="29">
        <v>15</v>
      </c>
      <c r="T472" s="16">
        <v>4.55</v>
      </c>
      <c r="U472" s="100" t="s">
        <v>85</v>
      </c>
      <c r="V472" s="16">
        <v>56.1</v>
      </c>
      <c r="W472" s="8">
        <v>18.37</v>
      </c>
      <c r="X472" s="51">
        <v>1900</v>
      </c>
      <c r="Y472" s="11" t="s">
        <v>2297</v>
      </c>
      <c r="Z472" s="11" t="s">
        <v>2988</v>
      </c>
      <c r="AA472" s="51" t="str">
        <f t="shared" si="52"/>
        <v>15x7, 5x100, 15 OS</v>
      </c>
      <c r="AB472" s="81" t="s">
        <v>5943</v>
      </c>
      <c r="AC472" s="89">
        <f>_xlfn.IFNA(VLOOKUP(AB472,ACCESSORIES!F:J,5,FALSE),"N/A")</f>
        <v>22</v>
      </c>
      <c r="AD472" s="87" t="s">
        <v>85</v>
      </c>
      <c r="AE472" s="80" t="s">
        <v>85</v>
      </c>
      <c r="AF472" s="80" t="s">
        <v>85</v>
      </c>
      <c r="AG472" s="80" t="s">
        <v>85</v>
      </c>
      <c r="AH472" s="9" t="str">
        <f>_xlfn.IFNA(VLOOKUP(AG472,ACCESSORIES!F:J,5,FALSE),"N/A")</f>
        <v>N/A</v>
      </c>
      <c r="AI472" s="13" t="s">
        <v>266</v>
      </c>
      <c r="AJ472" s="82" t="s">
        <v>85</v>
      </c>
      <c r="AK472" s="40" t="str">
        <f>_xlfn.IFNA(VLOOKUP(AJ472,ACCESSORIES!F:J,5,FALSE),"N/A")</f>
        <v>N/A</v>
      </c>
      <c r="AL472" s="3" t="s">
        <v>85</v>
      </c>
      <c r="AM472" s="3">
        <v>16.2</v>
      </c>
      <c r="AN472" s="3">
        <v>148</v>
      </c>
      <c r="AO472" s="36">
        <v>16</v>
      </c>
      <c r="AP472" s="36">
        <v>21</v>
      </c>
      <c r="AQ472" s="36">
        <v>25</v>
      </c>
      <c r="AR472" s="36">
        <v>22</v>
      </c>
      <c r="AS472" s="36">
        <v>182</v>
      </c>
      <c r="AT472" s="101">
        <v>171</v>
      </c>
      <c r="AU472" s="406">
        <v>56.1</v>
      </c>
      <c r="AV472" s="407">
        <v>34</v>
      </c>
      <c r="AW472" s="407">
        <v>34</v>
      </c>
      <c r="AX472" s="54">
        <v>43</v>
      </c>
      <c r="AY472" s="3" t="s">
        <v>85</v>
      </c>
      <c r="AZ472" s="98" t="str">
        <f>_xlfn.IFNA(VLOOKUP(AY472,ACCESSORIES!F:J,5,FALSE),"N/A")</f>
        <v>N/A</v>
      </c>
      <c r="BA472" s="3" t="s">
        <v>85</v>
      </c>
      <c r="BB472" s="98" t="str">
        <f>_xlfn.IFNA(VLOOKUP(BA472,ACCESSORIES!F:J,5,FALSE),"N/A")</f>
        <v>N/A</v>
      </c>
      <c r="BC472" s="77">
        <v>21.274608300840686</v>
      </c>
      <c r="BD472" s="56">
        <v>17.8740157480315</v>
      </c>
      <c r="BE472" s="56">
        <v>17.8740157480315</v>
      </c>
      <c r="BF472" s="56">
        <v>9.8425196850393704</v>
      </c>
      <c r="BG472" s="378">
        <f t="shared" si="53"/>
        <v>5.1529000000000012E-2</v>
      </c>
      <c r="BH472" s="80">
        <v>48</v>
      </c>
      <c r="BI472" s="114" t="s">
        <v>3532</v>
      </c>
      <c r="BJ472" s="50" t="s">
        <v>4050</v>
      </c>
      <c r="BK472" s="29" t="s">
        <v>4066</v>
      </c>
      <c r="BL472" s="29" t="s">
        <v>6382</v>
      </c>
      <c r="BM472" s="29" t="s">
        <v>6383</v>
      </c>
      <c r="BN472" s="29" t="s">
        <v>6384</v>
      </c>
      <c r="BO472" s="81" t="s">
        <v>6385</v>
      </c>
      <c r="BP472" s="81" t="s">
        <v>4068</v>
      </c>
      <c r="BQ472" s="81" t="s">
        <v>6386</v>
      </c>
      <c r="BR472" s="81"/>
      <c r="BS472" s="81"/>
      <c r="BT472" s="81"/>
      <c r="BU472" s="313" t="s">
        <v>7130</v>
      </c>
      <c r="BV472" s="387" t="s">
        <v>8218</v>
      </c>
      <c r="BW472" s="313" t="s">
        <v>7131</v>
      </c>
      <c r="BX472" s="387" t="s">
        <v>8219</v>
      </c>
      <c r="BY472" s="93" t="str">
        <f t="shared" si="54"/>
        <v>MR318, 15x7, +15mm Offset, 5x100, 56.1mm Centerbore, Method Bronze</v>
      </c>
      <c r="BZ472" s="81" t="s">
        <v>3878</v>
      </c>
      <c r="CA472" s="81" t="s">
        <v>3879</v>
      </c>
      <c r="CB472" s="81" t="str">
        <f t="shared" si="55"/>
        <v>STREET (3XX)</v>
      </c>
    </row>
    <row r="473" spans="1:80" s="38" customFormat="1" ht="15" customHeight="1">
      <c r="A473" s="22">
        <f t="shared" si="49"/>
        <v>471</v>
      </c>
      <c r="B473" s="99" t="s">
        <v>84</v>
      </c>
      <c r="C473" s="99" t="s">
        <v>1072</v>
      </c>
      <c r="D473" s="99" t="s">
        <v>6058</v>
      </c>
      <c r="E473" s="136" t="str">
        <f>CONCATENATE(LEFT(D473,5),VLOOKUP(CONCATENATE(N473,"x",O473),'PART NUMBER GUIDE'!$B$9:$C$49,2,FALSE),VLOOKUP(CONCATENATE(P473, V473), 'PART NUMBER GUIDE'!$Q$6:$R$91, 2, FALSE),VLOOKUP(Y473,'PART NUMBER GUIDE'!$J$8:$K$43,2, FALSE),IF(U473="N/A",IF(ABS(S473)&lt;10,"0"&amp;ABS(S473),ABS(S473)),CONCATENATE(LEFT(U473,1),RIGHT(U473,1))), F473, G473)</f>
        <v>MR318785501300</v>
      </c>
      <c r="F473" s="90"/>
      <c r="G473" s="90"/>
      <c r="H473" s="318" t="s">
        <v>6016</v>
      </c>
      <c r="I473" s="318">
        <v>44701</v>
      </c>
      <c r="J473" s="16" t="s">
        <v>1265</v>
      </c>
      <c r="K473" s="342">
        <v>269</v>
      </c>
      <c r="L473" s="92">
        <f t="shared" si="50"/>
        <v>269</v>
      </c>
      <c r="M473" s="344"/>
      <c r="N473" s="29">
        <v>17</v>
      </c>
      <c r="O473" s="8">
        <v>8.5</v>
      </c>
      <c r="P473" s="99" t="str">
        <f t="shared" si="51"/>
        <v>5x5</v>
      </c>
      <c r="Q473" s="3">
        <v>5</v>
      </c>
      <c r="R473" s="29">
        <v>5</v>
      </c>
      <c r="S473" s="29">
        <v>0</v>
      </c>
      <c r="T473" s="16">
        <v>4.7</v>
      </c>
      <c r="U473" s="100" t="s">
        <v>85</v>
      </c>
      <c r="V473" s="16">
        <v>71.5</v>
      </c>
      <c r="W473" s="8">
        <v>26.24</v>
      </c>
      <c r="X473" s="51">
        <v>2650</v>
      </c>
      <c r="Y473" s="11" t="s">
        <v>4304</v>
      </c>
      <c r="Z473" s="11" t="s">
        <v>2987</v>
      </c>
      <c r="AA473" s="51" t="str">
        <f t="shared" si="52"/>
        <v>17x8.5, 5x5, 0 OS</v>
      </c>
      <c r="AB473" s="81" t="s">
        <v>5202</v>
      </c>
      <c r="AC473" s="89">
        <f>_xlfn.IFNA(VLOOKUP(AB473,ACCESSORIES!F:J,5,FALSE),"N/A")</f>
        <v>22</v>
      </c>
      <c r="AD473" s="87" t="s">
        <v>85</v>
      </c>
      <c r="AE473" s="80" t="s">
        <v>85</v>
      </c>
      <c r="AF473" s="80" t="s">
        <v>85</v>
      </c>
      <c r="AG473" s="80" t="s">
        <v>85</v>
      </c>
      <c r="AH473" s="9" t="str">
        <f>_xlfn.IFNA(VLOOKUP(AG473,ACCESSORIES!F:J,5,FALSE),"N/A")</f>
        <v>N/A</v>
      </c>
      <c r="AI473" s="13" t="s">
        <v>266</v>
      </c>
      <c r="AJ473" s="82" t="s">
        <v>85</v>
      </c>
      <c r="AK473" s="40" t="str">
        <f>_xlfn.IFNA(VLOOKUP(AJ473,ACCESSORIES!F:J,5,FALSE),"N/A")</f>
        <v>N/A</v>
      </c>
      <c r="AL473" s="3" t="s">
        <v>85</v>
      </c>
      <c r="AM473" s="3">
        <v>16.2</v>
      </c>
      <c r="AN473" s="3">
        <v>175</v>
      </c>
      <c r="AO473" s="36">
        <v>7</v>
      </c>
      <c r="AP473" s="36">
        <v>25</v>
      </c>
      <c r="AQ473" s="36">
        <v>38</v>
      </c>
      <c r="AR473" s="36">
        <v>48</v>
      </c>
      <c r="AS473" s="36">
        <v>210</v>
      </c>
      <c r="AT473" s="101">
        <v>202</v>
      </c>
      <c r="AU473" s="406">
        <v>71.5</v>
      </c>
      <c r="AV473" s="407">
        <v>38.6</v>
      </c>
      <c r="AW473" s="407">
        <v>38.6</v>
      </c>
      <c r="AX473" s="54">
        <v>50</v>
      </c>
      <c r="AY473" s="3" t="s">
        <v>85</v>
      </c>
      <c r="AZ473" s="98" t="str">
        <f>_xlfn.IFNA(VLOOKUP(AY473,ACCESSORIES!F:J,5,FALSE),"N/A")</f>
        <v>N/A</v>
      </c>
      <c r="BA473" s="3" t="s">
        <v>85</v>
      </c>
      <c r="BB473" s="98" t="str">
        <f>_xlfn.IFNA(VLOOKUP(BA473,ACCESSORIES!F:J,5,FALSE),"N/A")</f>
        <v>N/A</v>
      </c>
      <c r="BC473" s="77">
        <v>29.982867657143348</v>
      </c>
      <c r="BD473" s="56">
        <v>20.236220472440898</v>
      </c>
      <c r="BE473" s="56">
        <v>20.236220472440898</v>
      </c>
      <c r="BF473" s="56">
        <v>11.417322834645701</v>
      </c>
      <c r="BG473" s="378">
        <f t="shared" si="53"/>
        <v>7.6616839999999839E-2</v>
      </c>
      <c r="BH473" s="80">
        <v>36</v>
      </c>
      <c r="BI473" s="114" t="s">
        <v>3532</v>
      </c>
      <c r="BJ473" s="50" t="s">
        <v>4050</v>
      </c>
      <c r="BK473" s="29" t="s">
        <v>4066</v>
      </c>
      <c r="BL473" s="29" t="s">
        <v>6382</v>
      </c>
      <c r="BM473" s="29" t="s">
        <v>6383</v>
      </c>
      <c r="BN473" s="29" t="s">
        <v>6384</v>
      </c>
      <c r="BO473" s="81" t="s">
        <v>6385</v>
      </c>
      <c r="BP473" s="81" t="s">
        <v>4068</v>
      </c>
      <c r="BQ473" s="81" t="s">
        <v>6386</v>
      </c>
      <c r="BR473" s="81"/>
      <c r="BS473" s="81"/>
      <c r="BT473" s="81"/>
      <c r="BU473" s="313" t="s">
        <v>7120</v>
      </c>
      <c r="BV473" s="387" t="s">
        <v>8204</v>
      </c>
      <c r="BW473" s="313" t="s">
        <v>7121</v>
      </c>
      <c r="BX473" s="387" t="s">
        <v>8205</v>
      </c>
      <c r="BY473" s="93" t="str">
        <f t="shared" si="54"/>
        <v>MR318, 17x8.5, 0mm Offset, 5x5, 71.5mm Centerbore, Gloss Black</v>
      </c>
      <c r="BZ473" s="81" t="s">
        <v>3878</v>
      </c>
      <c r="CA473" s="81" t="s">
        <v>3879</v>
      </c>
      <c r="CB473" s="81" t="str">
        <f t="shared" si="55"/>
        <v>STREET (3XX)</v>
      </c>
    </row>
    <row r="474" spans="1:80" s="38" customFormat="1" ht="15" customHeight="1">
      <c r="A474" s="22">
        <f t="shared" si="49"/>
        <v>472</v>
      </c>
      <c r="B474" s="99" t="s">
        <v>84</v>
      </c>
      <c r="C474" s="99" t="s">
        <v>1072</v>
      </c>
      <c r="D474" s="99" t="s">
        <v>6058</v>
      </c>
      <c r="E474" s="136" t="str">
        <f>CONCATENATE(LEFT(D474,5),VLOOKUP(CONCATENATE(N474,"x",O474),'PART NUMBER GUIDE'!$B$9:$C$49,2,FALSE),VLOOKUP(CONCATENATE(P474, V474), 'PART NUMBER GUIDE'!$Q$6:$R$91, 2, FALSE),VLOOKUP(Y474,'PART NUMBER GUIDE'!$J$8:$K$43,2, FALSE),IF(U474="N/A",IF(ABS(S474)&lt;10,"0"&amp;ABS(S474),ABS(S474)),CONCATENATE(LEFT(U474,1),RIGHT(U474,1))), F474, G474)</f>
        <v>MR31878550900</v>
      </c>
      <c r="F474" s="90"/>
      <c r="G474" s="90"/>
      <c r="H474" s="318" t="s">
        <v>6017</v>
      </c>
      <c r="I474" s="318">
        <v>44701</v>
      </c>
      <c r="J474" s="16" t="s">
        <v>1265</v>
      </c>
      <c r="K474" s="342">
        <v>269</v>
      </c>
      <c r="L474" s="92">
        <f t="shared" si="50"/>
        <v>269</v>
      </c>
      <c r="M474" s="344"/>
      <c r="N474" s="29">
        <v>17</v>
      </c>
      <c r="O474" s="8">
        <v>8.5</v>
      </c>
      <c r="P474" s="99" t="str">
        <f t="shared" si="51"/>
        <v>5x5</v>
      </c>
      <c r="Q474" s="3">
        <v>5</v>
      </c>
      <c r="R474" s="29">
        <v>5</v>
      </c>
      <c r="S474" s="29">
        <v>0</v>
      </c>
      <c r="T474" s="16">
        <v>4.7</v>
      </c>
      <c r="U474" s="100" t="s">
        <v>85</v>
      </c>
      <c r="V474" s="16">
        <v>71.5</v>
      </c>
      <c r="W474" s="8">
        <v>26.12</v>
      </c>
      <c r="X474" s="51">
        <v>2650</v>
      </c>
      <c r="Y474" s="11" t="s">
        <v>2297</v>
      </c>
      <c r="Z474" s="11" t="s">
        <v>2988</v>
      </c>
      <c r="AA474" s="51" t="str">
        <f t="shared" si="52"/>
        <v>17x8.5, 5x5, 0 OS</v>
      </c>
      <c r="AB474" s="81" t="s">
        <v>5944</v>
      </c>
      <c r="AC474" s="89">
        <f>_xlfn.IFNA(VLOOKUP(AB474,ACCESSORIES!F:J,5,FALSE),"N/A")</f>
        <v>22</v>
      </c>
      <c r="AD474" s="87" t="s">
        <v>85</v>
      </c>
      <c r="AE474" s="80" t="s">
        <v>85</v>
      </c>
      <c r="AF474" s="80" t="s">
        <v>85</v>
      </c>
      <c r="AG474" s="80" t="s">
        <v>85</v>
      </c>
      <c r="AH474" s="9" t="str">
        <f>_xlfn.IFNA(VLOOKUP(AG474,ACCESSORIES!F:J,5,FALSE),"N/A")</f>
        <v>N/A</v>
      </c>
      <c r="AI474" s="13" t="s">
        <v>266</v>
      </c>
      <c r="AJ474" s="82" t="s">
        <v>85</v>
      </c>
      <c r="AK474" s="40" t="str">
        <f>_xlfn.IFNA(VLOOKUP(AJ474,ACCESSORIES!F:J,5,FALSE),"N/A")</f>
        <v>N/A</v>
      </c>
      <c r="AL474" s="3" t="s">
        <v>85</v>
      </c>
      <c r="AM474" s="3">
        <v>16.2</v>
      </c>
      <c r="AN474" s="3">
        <v>175</v>
      </c>
      <c r="AO474" s="36">
        <v>7</v>
      </c>
      <c r="AP474" s="36">
        <v>25</v>
      </c>
      <c r="AQ474" s="36">
        <v>38</v>
      </c>
      <c r="AR474" s="36">
        <v>48</v>
      </c>
      <c r="AS474" s="36">
        <v>210</v>
      </c>
      <c r="AT474" s="101">
        <v>202</v>
      </c>
      <c r="AU474" s="406">
        <v>71.5</v>
      </c>
      <c r="AV474" s="407">
        <v>38.6</v>
      </c>
      <c r="AW474" s="407">
        <v>38.6</v>
      </c>
      <c r="AX474" s="54">
        <v>50</v>
      </c>
      <c r="AY474" s="3" t="s">
        <v>85</v>
      </c>
      <c r="AZ474" s="98" t="str">
        <f>_xlfn.IFNA(VLOOKUP(AY474,ACCESSORIES!F:J,5,FALSE),"N/A")</f>
        <v>N/A</v>
      </c>
      <c r="BA474" s="3" t="s">
        <v>85</v>
      </c>
      <c r="BB474" s="98" t="str">
        <f>_xlfn.IFNA(VLOOKUP(BA474,ACCESSORIES!F:J,5,FALSE),"N/A")</f>
        <v>N/A</v>
      </c>
      <c r="BC474" s="77">
        <v>29.652174263866033</v>
      </c>
      <c r="BD474" s="56">
        <v>20.236220472440898</v>
      </c>
      <c r="BE474" s="56">
        <v>20.236220472440898</v>
      </c>
      <c r="BF474" s="56">
        <v>11.417322834645701</v>
      </c>
      <c r="BG474" s="378">
        <f t="shared" si="53"/>
        <v>7.6616839999999839E-2</v>
      </c>
      <c r="BH474" s="80">
        <v>36</v>
      </c>
      <c r="BI474" s="114" t="s">
        <v>3532</v>
      </c>
      <c r="BJ474" s="50" t="s">
        <v>4050</v>
      </c>
      <c r="BK474" s="29" t="s">
        <v>4066</v>
      </c>
      <c r="BL474" s="29" t="s">
        <v>6382</v>
      </c>
      <c r="BM474" s="29" t="s">
        <v>6383</v>
      </c>
      <c r="BN474" s="29" t="s">
        <v>6384</v>
      </c>
      <c r="BO474" s="81" t="s">
        <v>6385</v>
      </c>
      <c r="BP474" s="81" t="s">
        <v>4068</v>
      </c>
      <c r="BQ474" s="81" t="s">
        <v>6386</v>
      </c>
      <c r="BR474" s="81"/>
      <c r="BS474" s="81"/>
      <c r="BT474" s="81"/>
      <c r="BU474" s="313" t="s">
        <v>7130</v>
      </c>
      <c r="BV474" s="387" t="s">
        <v>8218</v>
      </c>
      <c r="BW474" s="313" t="s">
        <v>7131</v>
      </c>
      <c r="BX474" s="387" t="s">
        <v>8219</v>
      </c>
      <c r="BY474" s="93" t="str">
        <f t="shared" si="54"/>
        <v>MR318, 17x8.5, 0mm Offset, 5x5, 71.5mm Centerbore, Method Bronze</v>
      </c>
      <c r="BZ474" s="81" t="s">
        <v>3878</v>
      </c>
      <c r="CA474" s="81" t="s">
        <v>3879</v>
      </c>
      <c r="CB474" s="81" t="str">
        <f t="shared" si="55"/>
        <v>STREET (3XX)</v>
      </c>
    </row>
    <row r="475" spans="1:80" s="38" customFormat="1" ht="15" customHeight="1">
      <c r="A475" s="22">
        <f t="shared" si="49"/>
        <v>473</v>
      </c>
      <c r="B475" s="99" t="s">
        <v>84</v>
      </c>
      <c r="C475" s="99" t="s">
        <v>1072</v>
      </c>
      <c r="D475" s="99" t="s">
        <v>6058</v>
      </c>
      <c r="E475" s="136" t="str">
        <f>CONCATENATE(LEFT(D475,5),VLOOKUP(CONCATENATE(N475,"x",O475),'PART NUMBER GUIDE'!$B$9:$C$49,2,FALSE),VLOOKUP(CONCATENATE(P475, V475), 'PART NUMBER GUIDE'!$Q$6:$R$91, 2, FALSE),VLOOKUP(Y475,'PART NUMBER GUIDE'!$J$8:$K$43,2, FALSE),IF(U475="N/A",IF(ABS(S475)&lt;10,"0"&amp;ABS(S475),ABS(S475)),CONCATENATE(LEFT(U475,1),RIGHT(U475,1))), F475, G475)</f>
        <v>MR318785621300</v>
      </c>
      <c r="F475" s="90"/>
      <c r="G475" s="90"/>
      <c r="H475" s="318" t="s">
        <v>6018</v>
      </c>
      <c r="I475" s="318">
        <v>44701</v>
      </c>
      <c r="J475" s="16" t="s">
        <v>1265</v>
      </c>
      <c r="K475" s="342">
        <v>269</v>
      </c>
      <c r="L475" s="92">
        <f t="shared" si="50"/>
        <v>269</v>
      </c>
      <c r="M475" s="344"/>
      <c r="N475" s="29">
        <v>17</v>
      </c>
      <c r="O475" s="8">
        <v>8.5</v>
      </c>
      <c r="P475" s="99" t="str">
        <f t="shared" si="51"/>
        <v>6x120</v>
      </c>
      <c r="Q475" s="3">
        <v>6</v>
      </c>
      <c r="R475" s="29">
        <v>120</v>
      </c>
      <c r="S475" s="29">
        <v>0</v>
      </c>
      <c r="T475" s="16">
        <v>4.7</v>
      </c>
      <c r="U475" s="100" t="s">
        <v>85</v>
      </c>
      <c r="V475" s="16">
        <v>67</v>
      </c>
      <c r="W475" s="8">
        <v>26.2</v>
      </c>
      <c r="X475" s="51">
        <v>2650</v>
      </c>
      <c r="Y475" s="11" t="s">
        <v>4304</v>
      </c>
      <c r="Z475" s="11" t="s">
        <v>2987</v>
      </c>
      <c r="AA475" s="51" t="str">
        <f t="shared" si="52"/>
        <v>17x8.5, 6x120, 0 OS</v>
      </c>
      <c r="AB475" s="81" t="s">
        <v>5202</v>
      </c>
      <c r="AC475" s="89">
        <f>_xlfn.IFNA(VLOOKUP(AB475,ACCESSORIES!F:J,5,FALSE),"N/A")</f>
        <v>22</v>
      </c>
      <c r="AD475" s="87" t="s">
        <v>85</v>
      </c>
      <c r="AE475" s="80" t="s">
        <v>85</v>
      </c>
      <c r="AF475" s="80" t="s">
        <v>85</v>
      </c>
      <c r="AG475" s="80" t="s">
        <v>85</v>
      </c>
      <c r="AH475" s="9" t="str">
        <f>_xlfn.IFNA(VLOOKUP(AG475,ACCESSORIES!F:J,5,FALSE),"N/A")</f>
        <v>N/A</v>
      </c>
      <c r="AI475" s="13" t="s">
        <v>266</v>
      </c>
      <c r="AJ475" s="82" t="s">
        <v>85</v>
      </c>
      <c r="AK475" s="40" t="str">
        <f>_xlfn.IFNA(VLOOKUP(AJ475,ACCESSORIES!F:J,5,FALSE),"N/A")</f>
        <v>N/A</v>
      </c>
      <c r="AL475" s="3" t="s">
        <v>85</v>
      </c>
      <c r="AM475" s="3">
        <v>16.2</v>
      </c>
      <c r="AN475" s="3">
        <v>170</v>
      </c>
      <c r="AO475" s="36">
        <v>14</v>
      </c>
      <c r="AP475" s="36">
        <v>27</v>
      </c>
      <c r="AQ475" s="36">
        <v>38</v>
      </c>
      <c r="AR475" s="36">
        <v>48</v>
      </c>
      <c r="AS475" s="36">
        <v>210</v>
      </c>
      <c r="AT475" s="101">
        <v>202</v>
      </c>
      <c r="AU475" s="406">
        <v>67</v>
      </c>
      <c r="AV475" s="407">
        <v>38.6</v>
      </c>
      <c r="AW475" s="407">
        <v>38.6</v>
      </c>
      <c r="AX475" s="54">
        <v>50</v>
      </c>
      <c r="AY475" s="3" t="s">
        <v>85</v>
      </c>
      <c r="AZ475" s="98" t="str">
        <f>_xlfn.IFNA(VLOOKUP(AY475,ACCESSORIES!F:J,5,FALSE),"N/A")</f>
        <v>N/A</v>
      </c>
      <c r="BA475" s="3" t="s">
        <v>85</v>
      </c>
      <c r="BB475" s="98" t="str">
        <f>_xlfn.IFNA(VLOOKUP(BA475,ACCESSORIES!F:J,5,FALSE),"N/A")</f>
        <v>N/A</v>
      </c>
      <c r="BC475" s="77">
        <v>29.872636526050911</v>
      </c>
      <c r="BD475" s="56">
        <v>20.236220472440898</v>
      </c>
      <c r="BE475" s="56">
        <v>20.236220472440898</v>
      </c>
      <c r="BF475" s="56">
        <v>11.417322834645701</v>
      </c>
      <c r="BG475" s="378">
        <f t="shared" si="53"/>
        <v>7.6616839999999839E-2</v>
      </c>
      <c r="BH475" s="80">
        <v>36</v>
      </c>
      <c r="BI475" s="114" t="s">
        <v>3532</v>
      </c>
      <c r="BJ475" s="50" t="s">
        <v>4050</v>
      </c>
      <c r="BK475" s="29" t="s">
        <v>4066</v>
      </c>
      <c r="BL475" s="29" t="s">
        <v>6382</v>
      </c>
      <c r="BM475" s="29" t="s">
        <v>6383</v>
      </c>
      <c r="BN475" s="29" t="s">
        <v>6384</v>
      </c>
      <c r="BO475" s="81" t="s">
        <v>6385</v>
      </c>
      <c r="BP475" s="81" t="s">
        <v>4068</v>
      </c>
      <c r="BQ475" s="81" t="s">
        <v>6386</v>
      </c>
      <c r="BR475" s="81"/>
      <c r="BS475" s="81"/>
      <c r="BT475" s="81"/>
      <c r="BU475" s="313" t="s">
        <v>7122</v>
      </c>
      <c r="BV475" s="387" t="s">
        <v>8415</v>
      </c>
      <c r="BW475" s="313" t="s">
        <v>7123</v>
      </c>
      <c r="BX475" s="387" t="s">
        <v>8416</v>
      </c>
      <c r="BY475" s="93" t="str">
        <f t="shared" si="54"/>
        <v>MR318, 17x8.5, 0mm Offset, 6x120, 67mm Centerbore, Gloss Black</v>
      </c>
      <c r="BZ475" s="81" t="s">
        <v>3878</v>
      </c>
      <c r="CA475" s="81" t="s">
        <v>3879</v>
      </c>
      <c r="CB475" s="81" t="str">
        <f t="shared" si="55"/>
        <v>STREET (3XX)</v>
      </c>
    </row>
    <row r="476" spans="1:80" s="38" customFormat="1" ht="15" customHeight="1">
      <c r="A476" s="22">
        <f t="shared" si="49"/>
        <v>474</v>
      </c>
      <c r="B476" s="99" t="s">
        <v>84</v>
      </c>
      <c r="C476" s="99" t="s">
        <v>1072</v>
      </c>
      <c r="D476" s="99" t="s">
        <v>6058</v>
      </c>
      <c r="E476" s="136" t="str">
        <f>CONCATENATE(LEFT(D476,5),VLOOKUP(CONCATENATE(N476,"x",O476),'PART NUMBER GUIDE'!$B$9:$C$49,2,FALSE),VLOOKUP(CONCATENATE(P476, V476), 'PART NUMBER GUIDE'!$Q$6:$R$91, 2, FALSE),VLOOKUP(Y476,'PART NUMBER GUIDE'!$J$8:$K$43,2, FALSE),IF(U476="N/A",IF(ABS(S476)&lt;10,"0"&amp;ABS(S476),ABS(S476)),CONCATENATE(LEFT(U476,1),RIGHT(U476,1))), F476, G476)</f>
        <v>MR31878562900</v>
      </c>
      <c r="F476" s="90"/>
      <c r="G476" s="90"/>
      <c r="H476" s="318" t="s">
        <v>6019</v>
      </c>
      <c r="I476" s="318">
        <v>44701</v>
      </c>
      <c r="J476" s="85" t="s">
        <v>3872</v>
      </c>
      <c r="K476" s="342">
        <v>269</v>
      </c>
      <c r="L476" s="92" t="str">
        <f t="shared" si="50"/>
        <v/>
      </c>
      <c r="M476" s="344"/>
      <c r="N476" s="29">
        <v>17</v>
      </c>
      <c r="O476" s="8">
        <v>8.5</v>
      </c>
      <c r="P476" s="99" t="str">
        <f t="shared" si="51"/>
        <v>6x120</v>
      </c>
      <c r="Q476" s="3">
        <v>6</v>
      </c>
      <c r="R476" s="29">
        <v>120</v>
      </c>
      <c r="S476" s="29">
        <v>0</v>
      </c>
      <c r="T476" s="16">
        <v>4.7</v>
      </c>
      <c r="U476" s="100" t="s">
        <v>85</v>
      </c>
      <c r="V476" s="16">
        <v>67</v>
      </c>
      <c r="W476" s="8">
        <v>26.24</v>
      </c>
      <c r="X476" s="51">
        <v>2650</v>
      </c>
      <c r="Y476" s="11" t="s">
        <v>2297</v>
      </c>
      <c r="Z476" s="11" t="s">
        <v>2988</v>
      </c>
      <c r="AA476" s="51" t="str">
        <f t="shared" si="52"/>
        <v>17x8.5, 6x120, 0 OS</v>
      </c>
      <c r="AB476" s="81" t="s">
        <v>5944</v>
      </c>
      <c r="AC476" s="89">
        <f>_xlfn.IFNA(VLOOKUP(AB476,ACCESSORIES!F:J,5,FALSE),"N/A")</f>
        <v>22</v>
      </c>
      <c r="AD476" s="87" t="s">
        <v>85</v>
      </c>
      <c r="AE476" s="80" t="s">
        <v>85</v>
      </c>
      <c r="AF476" s="80" t="s">
        <v>85</v>
      </c>
      <c r="AG476" s="80" t="s">
        <v>85</v>
      </c>
      <c r="AH476" s="9" t="str">
        <f>_xlfn.IFNA(VLOOKUP(AG476,ACCESSORIES!F:J,5,FALSE),"N/A")</f>
        <v>N/A</v>
      </c>
      <c r="AI476" s="13" t="s">
        <v>266</v>
      </c>
      <c r="AJ476" s="82" t="s">
        <v>85</v>
      </c>
      <c r="AK476" s="40" t="str">
        <f>_xlfn.IFNA(VLOOKUP(AJ476,ACCESSORIES!F:J,5,FALSE),"N/A")</f>
        <v>N/A</v>
      </c>
      <c r="AL476" s="3" t="s">
        <v>85</v>
      </c>
      <c r="AM476" s="3">
        <v>16.2</v>
      </c>
      <c r="AN476" s="3">
        <v>170</v>
      </c>
      <c r="AO476" s="36">
        <v>14</v>
      </c>
      <c r="AP476" s="36">
        <v>27</v>
      </c>
      <c r="AQ476" s="36">
        <v>38</v>
      </c>
      <c r="AR476" s="36">
        <v>48</v>
      </c>
      <c r="AS476" s="36">
        <v>210</v>
      </c>
      <c r="AT476" s="101">
        <v>202</v>
      </c>
      <c r="AU476" s="406">
        <v>67</v>
      </c>
      <c r="AV476" s="407">
        <v>38.6</v>
      </c>
      <c r="AW476" s="407">
        <v>38.6</v>
      </c>
      <c r="AX476" s="54">
        <v>50</v>
      </c>
      <c r="AY476" s="3" t="s">
        <v>85</v>
      </c>
      <c r="AZ476" s="98" t="str">
        <f>_xlfn.IFNA(VLOOKUP(AY476,ACCESSORIES!F:J,5,FALSE),"N/A")</f>
        <v>N/A</v>
      </c>
      <c r="BA476" s="3" t="s">
        <v>85</v>
      </c>
      <c r="BB476" s="98" t="str">
        <f>_xlfn.IFNA(VLOOKUP(BA476,ACCESSORIES!F:J,5,FALSE),"N/A")</f>
        <v>N/A</v>
      </c>
      <c r="BC476" s="77">
        <v>29.725661684594325</v>
      </c>
      <c r="BD476" s="56">
        <v>20.236220472440898</v>
      </c>
      <c r="BE476" s="56">
        <v>20.236220472440898</v>
      </c>
      <c r="BF476" s="56">
        <v>11.417322834645701</v>
      </c>
      <c r="BG476" s="378">
        <f t="shared" si="53"/>
        <v>7.6616839999999839E-2</v>
      </c>
      <c r="BH476" s="80">
        <v>36</v>
      </c>
      <c r="BI476" s="114" t="s">
        <v>3532</v>
      </c>
      <c r="BJ476" s="50" t="s">
        <v>4050</v>
      </c>
      <c r="BK476" s="29" t="s">
        <v>4066</v>
      </c>
      <c r="BL476" s="29" t="s">
        <v>6382</v>
      </c>
      <c r="BM476" s="29" t="s">
        <v>6383</v>
      </c>
      <c r="BN476" s="29" t="s">
        <v>6384</v>
      </c>
      <c r="BO476" s="81" t="s">
        <v>6385</v>
      </c>
      <c r="BP476" s="81" t="s">
        <v>4068</v>
      </c>
      <c r="BQ476" s="81" t="s">
        <v>6386</v>
      </c>
      <c r="BR476" s="81"/>
      <c r="BS476" s="81"/>
      <c r="BT476" s="81"/>
      <c r="BU476" s="313" t="s">
        <v>7133</v>
      </c>
      <c r="BV476" s="387" t="s">
        <v>8528</v>
      </c>
      <c r="BW476" s="313" t="s">
        <v>7135</v>
      </c>
      <c r="BX476" s="387" t="s">
        <v>8529</v>
      </c>
      <c r="BY476" s="93" t="str">
        <f t="shared" si="54"/>
        <v>CLOSEOUT - MR318, 17x8.5, 0mm Offset, 6x120, 67mm Centerbore, Method Bronze</v>
      </c>
      <c r="BZ476" s="81" t="s">
        <v>3878</v>
      </c>
      <c r="CA476" s="81" t="s">
        <v>3879</v>
      </c>
      <c r="CB476" s="81" t="str">
        <f t="shared" si="55"/>
        <v>STREET (3XX)</v>
      </c>
    </row>
    <row r="477" spans="1:80" s="38" customFormat="1" ht="15" customHeight="1">
      <c r="A477" s="22">
        <f t="shared" si="49"/>
        <v>475</v>
      </c>
      <c r="B477" s="99" t="s">
        <v>84</v>
      </c>
      <c r="C477" s="99" t="s">
        <v>1072</v>
      </c>
      <c r="D477" s="99" t="s">
        <v>6058</v>
      </c>
      <c r="E477" s="136" t="str">
        <f>CONCATENATE(LEFT(D477,5),VLOOKUP(CONCATENATE(N477,"x",O477),'PART NUMBER GUIDE'!$B$9:$C$49,2,FALSE),VLOOKUP(CONCATENATE(P477, V477), 'PART NUMBER GUIDE'!$Q$6:$R$91, 2, FALSE),VLOOKUP(Y477,'PART NUMBER GUIDE'!$J$8:$K$43,2, FALSE),IF(U477="N/A",IF(ABS(S477)&lt;10,"0"&amp;ABS(S477),ABS(S477)),CONCATENATE(LEFT(U477,1),RIGHT(U477,1))), F477, G477)</f>
        <v>MR318785161300</v>
      </c>
      <c r="F477" s="90"/>
      <c r="G477" s="90"/>
      <c r="H477" s="318" t="s">
        <v>6020</v>
      </c>
      <c r="I477" s="318">
        <v>44701</v>
      </c>
      <c r="J477" s="16" t="s">
        <v>1265</v>
      </c>
      <c r="K477" s="342">
        <v>269</v>
      </c>
      <c r="L477" s="92">
        <f t="shared" si="50"/>
        <v>269</v>
      </c>
      <c r="M477" s="344"/>
      <c r="N477" s="29">
        <v>17</v>
      </c>
      <c r="O477" s="8">
        <v>8.5</v>
      </c>
      <c r="P477" s="99" t="str">
        <f t="shared" si="51"/>
        <v>6x135</v>
      </c>
      <c r="Q477" s="3">
        <v>6</v>
      </c>
      <c r="R477" s="29">
        <v>135</v>
      </c>
      <c r="S477" s="29">
        <v>0</v>
      </c>
      <c r="T477" s="16">
        <v>4.7</v>
      </c>
      <c r="U477" s="100" t="s">
        <v>85</v>
      </c>
      <c r="V477" s="16">
        <v>87</v>
      </c>
      <c r="W477" s="8">
        <v>26.79</v>
      </c>
      <c r="X477" s="51">
        <v>2650</v>
      </c>
      <c r="Y477" s="11" t="s">
        <v>4304</v>
      </c>
      <c r="Z477" s="11" t="s">
        <v>2987</v>
      </c>
      <c r="AA477" s="51" t="str">
        <f t="shared" si="52"/>
        <v>17x8.5, 6x135, 0 OS</v>
      </c>
      <c r="AB477" s="81" t="s">
        <v>5202</v>
      </c>
      <c r="AC477" s="89">
        <f>_xlfn.IFNA(VLOOKUP(AB477,ACCESSORIES!F:J,5,FALSE),"N/A")</f>
        <v>22</v>
      </c>
      <c r="AD477" s="87" t="s">
        <v>85</v>
      </c>
      <c r="AE477" s="80" t="s">
        <v>85</v>
      </c>
      <c r="AF477" s="80" t="s">
        <v>85</v>
      </c>
      <c r="AG477" s="80" t="s">
        <v>85</v>
      </c>
      <c r="AH477" s="9" t="str">
        <f>_xlfn.IFNA(VLOOKUP(AG477,ACCESSORIES!F:J,5,FALSE),"N/A")</f>
        <v>N/A</v>
      </c>
      <c r="AI477" s="13" t="s">
        <v>266</v>
      </c>
      <c r="AJ477" s="82" t="s">
        <v>85</v>
      </c>
      <c r="AK477" s="40" t="str">
        <f>_xlfn.IFNA(VLOOKUP(AJ477,ACCESSORIES!F:J,5,FALSE),"N/A")</f>
        <v>N/A</v>
      </c>
      <c r="AL477" s="3" t="s">
        <v>85</v>
      </c>
      <c r="AM477" s="3">
        <v>16.2</v>
      </c>
      <c r="AN477" s="3">
        <v>175</v>
      </c>
      <c r="AO477" s="36">
        <v>7</v>
      </c>
      <c r="AP477" s="36">
        <v>25</v>
      </c>
      <c r="AQ477" s="36">
        <v>38</v>
      </c>
      <c r="AR477" s="36">
        <v>48</v>
      </c>
      <c r="AS477" s="36">
        <v>210</v>
      </c>
      <c r="AT477" s="101">
        <v>202</v>
      </c>
      <c r="AU477" s="406">
        <v>82.6</v>
      </c>
      <c r="AV477" s="407">
        <v>30.6</v>
      </c>
      <c r="AW477" s="407">
        <v>38.6</v>
      </c>
      <c r="AX477" s="54">
        <v>50</v>
      </c>
      <c r="AY477" s="3" t="s">
        <v>85</v>
      </c>
      <c r="AZ477" s="98" t="str">
        <f>_xlfn.IFNA(VLOOKUP(AY477,ACCESSORIES!F:J,5,FALSE),"N/A")</f>
        <v>N/A</v>
      </c>
      <c r="BA477" s="3" t="s">
        <v>85</v>
      </c>
      <c r="BB477" s="98" t="str">
        <f>_xlfn.IFNA(VLOOKUP(BA477,ACCESSORIES!F:J,5,FALSE),"N/A")</f>
        <v>N/A</v>
      </c>
      <c r="BC477" s="77">
        <v>31.158666388796032</v>
      </c>
      <c r="BD477" s="56">
        <v>20.236220472440898</v>
      </c>
      <c r="BE477" s="56">
        <v>20.236220472440898</v>
      </c>
      <c r="BF477" s="56">
        <v>11.417322834645701</v>
      </c>
      <c r="BG477" s="378">
        <f t="shared" si="53"/>
        <v>7.6616839999999839E-2</v>
      </c>
      <c r="BH477" s="80">
        <v>36</v>
      </c>
      <c r="BI477" s="114" t="s">
        <v>3532</v>
      </c>
      <c r="BJ477" s="50" t="s">
        <v>4050</v>
      </c>
      <c r="BK477" s="29" t="s">
        <v>4066</v>
      </c>
      <c r="BL477" s="29" t="s">
        <v>6382</v>
      </c>
      <c r="BM477" s="29" t="s">
        <v>6383</v>
      </c>
      <c r="BN477" s="29" t="s">
        <v>6384</v>
      </c>
      <c r="BO477" s="81" t="s">
        <v>6385</v>
      </c>
      <c r="BP477" s="81" t="s">
        <v>4068</v>
      </c>
      <c r="BQ477" s="81" t="s">
        <v>6386</v>
      </c>
      <c r="BR477" s="81"/>
      <c r="BS477" s="81"/>
      <c r="BT477" s="81"/>
      <c r="BU477" s="313" t="s">
        <v>7122</v>
      </c>
      <c r="BV477" s="387" t="s">
        <v>8415</v>
      </c>
      <c r="BW477" s="313" t="s">
        <v>7123</v>
      </c>
      <c r="BX477" s="387" t="s">
        <v>8416</v>
      </c>
      <c r="BY477" s="93" t="str">
        <f t="shared" si="54"/>
        <v>MR318, 17x8.5, 0mm Offset, 6x135, 87mm Centerbore, Gloss Black</v>
      </c>
      <c r="BZ477" s="81" t="s">
        <v>3878</v>
      </c>
      <c r="CA477" s="81" t="s">
        <v>3879</v>
      </c>
      <c r="CB477" s="81" t="str">
        <f t="shared" si="55"/>
        <v>STREET (3XX)</v>
      </c>
    </row>
    <row r="478" spans="1:80" s="38" customFormat="1" ht="15" customHeight="1">
      <c r="A478" s="22">
        <f t="shared" si="49"/>
        <v>476</v>
      </c>
      <c r="B478" s="99" t="s">
        <v>84</v>
      </c>
      <c r="C478" s="99" t="s">
        <v>1072</v>
      </c>
      <c r="D478" s="99" t="s">
        <v>6058</v>
      </c>
      <c r="E478" s="136" t="str">
        <f>CONCATENATE(LEFT(D478,5),VLOOKUP(CONCATENATE(N478,"x",O478),'PART NUMBER GUIDE'!$B$9:$C$49,2,FALSE),VLOOKUP(CONCATENATE(P478, V478), 'PART NUMBER GUIDE'!$Q$6:$R$91, 2, FALSE),VLOOKUP(Y478,'PART NUMBER GUIDE'!$J$8:$K$43,2, FALSE),IF(U478="N/A",IF(ABS(S478)&lt;10,"0"&amp;ABS(S478),ABS(S478)),CONCATENATE(LEFT(U478,1),RIGHT(U478,1))), F478, G478)</f>
        <v>MR31878516900</v>
      </c>
      <c r="F478" s="90"/>
      <c r="G478" s="90"/>
      <c r="H478" s="318" t="s">
        <v>6021</v>
      </c>
      <c r="I478" s="318">
        <v>44701</v>
      </c>
      <c r="J478" s="16" t="s">
        <v>1265</v>
      </c>
      <c r="K478" s="342">
        <v>269</v>
      </c>
      <c r="L478" s="92">
        <f t="shared" si="50"/>
        <v>269</v>
      </c>
      <c r="M478" s="344"/>
      <c r="N478" s="29">
        <v>17</v>
      </c>
      <c r="O478" s="8">
        <v>8.5</v>
      </c>
      <c r="P478" s="99" t="str">
        <f t="shared" si="51"/>
        <v>6x135</v>
      </c>
      <c r="Q478" s="3">
        <v>6</v>
      </c>
      <c r="R478" s="29">
        <v>135</v>
      </c>
      <c r="S478" s="29">
        <v>0</v>
      </c>
      <c r="T478" s="16">
        <v>4.7</v>
      </c>
      <c r="U478" s="100" t="s">
        <v>85</v>
      </c>
      <c r="V478" s="16">
        <v>87</v>
      </c>
      <c r="W478" s="8">
        <v>25.98</v>
      </c>
      <c r="X478" s="51">
        <v>2650</v>
      </c>
      <c r="Y478" s="11" t="s">
        <v>2297</v>
      </c>
      <c r="Z478" s="11" t="s">
        <v>2988</v>
      </c>
      <c r="AA478" s="51" t="str">
        <f t="shared" si="52"/>
        <v>17x8.5, 6x135, 0 OS</v>
      </c>
      <c r="AB478" s="81" t="s">
        <v>5944</v>
      </c>
      <c r="AC478" s="89">
        <f>_xlfn.IFNA(VLOOKUP(AB478,ACCESSORIES!F:J,5,FALSE),"N/A")</f>
        <v>22</v>
      </c>
      <c r="AD478" s="87" t="s">
        <v>85</v>
      </c>
      <c r="AE478" s="80" t="s">
        <v>85</v>
      </c>
      <c r="AF478" s="80" t="s">
        <v>85</v>
      </c>
      <c r="AG478" s="80" t="s">
        <v>85</v>
      </c>
      <c r="AH478" s="9" t="str">
        <f>_xlfn.IFNA(VLOOKUP(AG478,ACCESSORIES!F:J,5,FALSE),"N/A")</f>
        <v>N/A</v>
      </c>
      <c r="AI478" s="13" t="s">
        <v>266</v>
      </c>
      <c r="AJ478" s="82" t="s">
        <v>85</v>
      </c>
      <c r="AK478" s="40" t="str">
        <f>_xlfn.IFNA(VLOOKUP(AJ478,ACCESSORIES!F:J,5,FALSE),"N/A")</f>
        <v>N/A</v>
      </c>
      <c r="AL478" s="3" t="s">
        <v>85</v>
      </c>
      <c r="AM478" s="3">
        <v>16.2</v>
      </c>
      <c r="AN478" s="3">
        <v>175</v>
      </c>
      <c r="AO478" s="36">
        <v>7</v>
      </c>
      <c r="AP478" s="36">
        <v>25</v>
      </c>
      <c r="AQ478" s="36">
        <v>38</v>
      </c>
      <c r="AR478" s="36">
        <v>48</v>
      </c>
      <c r="AS478" s="36">
        <v>210</v>
      </c>
      <c r="AT478" s="101">
        <v>202</v>
      </c>
      <c r="AU478" s="406">
        <v>82.6</v>
      </c>
      <c r="AV478" s="407">
        <v>30.6</v>
      </c>
      <c r="AW478" s="407">
        <v>38.6</v>
      </c>
      <c r="AX478" s="54">
        <v>50</v>
      </c>
      <c r="AY478" s="3" t="s">
        <v>85</v>
      </c>
      <c r="AZ478" s="98" t="str">
        <f>_xlfn.IFNA(VLOOKUP(AY478,ACCESSORIES!F:J,5,FALSE),"N/A")</f>
        <v>N/A</v>
      </c>
      <c r="BA478" s="3" t="s">
        <v>85</v>
      </c>
      <c r="BB478" s="98" t="str">
        <f>_xlfn.IFNA(VLOOKUP(BA478,ACCESSORIES!F:J,5,FALSE),"N/A")</f>
        <v>N/A</v>
      </c>
      <c r="BC478" s="77">
        <v>29.762405394958474</v>
      </c>
      <c r="BD478" s="56">
        <v>20.236220472440898</v>
      </c>
      <c r="BE478" s="56">
        <v>20.236220472440898</v>
      </c>
      <c r="BF478" s="56">
        <v>11.417322834645701</v>
      </c>
      <c r="BG478" s="378">
        <f t="shared" si="53"/>
        <v>7.6616839999999839E-2</v>
      </c>
      <c r="BH478" s="80">
        <v>36</v>
      </c>
      <c r="BI478" s="114" t="s">
        <v>3532</v>
      </c>
      <c r="BJ478" s="50" t="s">
        <v>4050</v>
      </c>
      <c r="BK478" s="29" t="s">
        <v>4066</v>
      </c>
      <c r="BL478" s="29" t="s">
        <v>6382</v>
      </c>
      <c r="BM478" s="29" t="s">
        <v>6383</v>
      </c>
      <c r="BN478" s="29" t="s">
        <v>6384</v>
      </c>
      <c r="BO478" s="81" t="s">
        <v>6385</v>
      </c>
      <c r="BP478" s="81" t="s">
        <v>4068</v>
      </c>
      <c r="BQ478" s="81" t="s">
        <v>6386</v>
      </c>
      <c r="BR478" s="81"/>
      <c r="BS478" s="81"/>
      <c r="BT478" s="81"/>
      <c r="BU478" s="313" t="s">
        <v>7133</v>
      </c>
      <c r="BV478" s="387" t="s">
        <v>8528</v>
      </c>
      <c r="BW478" s="313" t="s">
        <v>7135</v>
      </c>
      <c r="BX478" s="387" t="s">
        <v>8529</v>
      </c>
      <c r="BY478" s="93" t="str">
        <f t="shared" si="54"/>
        <v>MR318, 17x8.5, 0mm Offset, 6x135, 87mm Centerbore, Method Bronze</v>
      </c>
      <c r="BZ478" s="81" t="s">
        <v>3878</v>
      </c>
      <c r="CA478" s="81" t="s">
        <v>3879</v>
      </c>
      <c r="CB478" s="81" t="str">
        <f t="shared" si="55"/>
        <v>STREET (3XX)</v>
      </c>
    </row>
    <row r="479" spans="1:80" s="38" customFormat="1" ht="15" customHeight="1">
      <c r="A479" s="22">
        <f t="shared" si="49"/>
        <v>477</v>
      </c>
      <c r="B479" s="99" t="s">
        <v>84</v>
      </c>
      <c r="C479" s="99" t="s">
        <v>1072</v>
      </c>
      <c r="D479" s="99" t="s">
        <v>6058</v>
      </c>
      <c r="E479" s="136" t="str">
        <f>CONCATENATE(LEFT(D479,5),VLOOKUP(CONCATENATE(N479,"x",O479),'PART NUMBER GUIDE'!$B$9:$C$49,2,FALSE),VLOOKUP(CONCATENATE(P479, V479), 'PART NUMBER GUIDE'!$Q$6:$R$91, 2, FALSE),VLOOKUP(Y479,'PART NUMBER GUIDE'!$J$8:$K$43,2, FALSE),IF(U479="N/A",IF(ABS(S479)&lt;10,"0"&amp;ABS(S479),ABS(S479)),CONCATENATE(LEFT(U479,1),RIGHT(U479,1))), F479, G479)</f>
        <v>MR318785601300</v>
      </c>
      <c r="F479" s="90"/>
      <c r="G479" s="90"/>
      <c r="H479" s="318" t="s">
        <v>6022</v>
      </c>
      <c r="I479" s="318">
        <v>44701</v>
      </c>
      <c r="J479" s="16" t="s">
        <v>1265</v>
      </c>
      <c r="K479" s="342">
        <v>269</v>
      </c>
      <c r="L479" s="92">
        <f t="shared" si="50"/>
        <v>269</v>
      </c>
      <c r="M479" s="344"/>
      <c r="N479" s="29">
        <v>17</v>
      </c>
      <c r="O479" s="8">
        <v>8.5</v>
      </c>
      <c r="P479" s="99" t="str">
        <f t="shared" si="51"/>
        <v>6x5.5</v>
      </c>
      <c r="Q479" s="3">
        <v>6</v>
      </c>
      <c r="R479" s="29">
        <v>5.5</v>
      </c>
      <c r="S479" s="29">
        <v>0</v>
      </c>
      <c r="T479" s="16">
        <v>4.7</v>
      </c>
      <c r="U479" s="100" t="s">
        <v>85</v>
      </c>
      <c r="V479" s="16">
        <v>106.25</v>
      </c>
      <c r="W479" s="8">
        <v>25.68</v>
      </c>
      <c r="X479" s="51">
        <v>2650</v>
      </c>
      <c r="Y479" s="11" t="s">
        <v>4304</v>
      </c>
      <c r="Z479" s="11" t="s">
        <v>2987</v>
      </c>
      <c r="AA479" s="51" t="str">
        <f t="shared" si="52"/>
        <v>17x8.5, 6x5.5, 0 OS</v>
      </c>
      <c r="AB479" s="81" t="s">
        <v>5205</v>
      </c>
      <c r="AC479" s="89">
        <f>_xlfn.IFNA(VLOOKUP(AB479,ACCESSORIES!F:J,5,FALSE),"N/A")</f>
        <v>22</v>
      </c>
      <c r="AD479" s="87" t="s">
        <v>85</v>
      </c>
      <c r="AE479" s="80" t="s">
        <v>85</v>
      </c>
      <c r="AF479" s="80" t="s">
        <v>85</v>
      </c>
      <c r="AG479" s="80" t="s">
        <v>85</v>
      </c>
      <c r="AH479" s="9" t="str">
        <f>_xlfn.IFNA(VLOOKUP(AG479,ACCESSORIES!F:J,5,FALSE),"N/A")</f>
        <v>N/A</v>
      </c>
      <c r="AI479" s="13" t="s">
        <v>265</v>
      </c>
      <c r="AJ479" s="82" t="s">
        <v>1709</v>
      </c>
      <c r="AK479" s="40">
        <f>_xlfn.IFNA(VLOOKUP(AJ479,ACCESSORIES!F:J,5,FALSE),"N/A")</f>
        <v>2.75</v>
      </c>
      <c r="AL479" s="3">
        <v>78.3</v>
      </c>
      <c r="AM479" s="3">
        <v>16.2</v>
      </c>
      <c r="AN479" s="3">
        <v>175</v>
      </c>
      <c r="AO479" s="36">
        <v>7</v>
      </c>
      <c r="AP479" s="36">
        <v>25</v>
      </c>
      <c r="AQ479" s="36">
        <v>38</v>
      </c>
      <c r="AR479" s="36">
        <v>48</v>
      </c>
      <c r="AS479" s="36">
        <v>210</v>
      </c>
      <c r="AT479" s="101">
        <v>202</v>
      </c>
      <c r="AU479" s="406">
        <v>103.34</v>
      </c>
      <c r="AV479" s="407">
        <v>20.73</v>
      </c>
      <c r="AW479" s="407">
        <v>38.6</v>
      </c>
      <c r="AX479" s="54">
        <v>50</v>
      </c>
      <c r="AY479" s="3" t="s">
        <v>85</v>
      </c>
      <c r="AZ479" s="98" t="str">
        <f>_xlfn.IFNA(VLOOKUP(AY479,ACCESSORIES!F:J,5,FALSE),"N/A")</f>
        <v>N/A</v>
      </c>
      <c r="BA479" s="3" t="s">
        <v>85</v>
      </c>
      <c r="BB479" s="98" t="str">
        <f>_xlfn.IFNA(VLOOKUP(BA479,ACCESSORIES!F:J,5,FALSE),"N/A")</f>
        <v>N/A</v>
      </c>
      <c r="BC479" s="77">
        <v>30.056355077871643</v>
      </c>
      <c r="BD479" s="56">
        <v>20.236220472440898</v>
      </c>
      <c r="BE479" s="56">
        <v>20.236220472440898</v>
      </c>
      <c r="BF479" s="56">
        <v>11.417322834645701</v>
      </c>
      <c r="BG479" s="378">
        <f t="shared" si="53"/>
        <v>7.6616839999999839E-2</v>
      </c>
      <c r="BH479" s="80">
        <v>36</v>
      </c>
      <c r="BI479" s="114" t="s">
        <v>3532</v>
      </c>
      <c r="BJ479" s="50" t="s">
        <v>4050</v>
      </c>
      <c r="BK479" s="29" t="s">
        <v>4066</v>
      </c>
      <c r="BL479" s="29" t="s">
        <v>6382</v>
      </c>
      <c r="BM479" s="29" t="s">
        <v>6383</v>
      </c>
      <c r="BN479" s="29" t="s">
        <v>6384</v>
      </c>
      <c r="BO479" s="81" t="s">
        <v>6385</v>
      </c>
      <c r="BP479" s="81" t="s">
        <v>4068</v>
      </c>
      <c r="BQ479" s="81" t="s">
        <v>6386</v>
      </c>
      <c r="BR479" s="81"/>
      <c r="BS479" s="81"/>
      <c r="BT479" s="81"/>
      <c r="BU479" s="313" t="s">
        <v>7122</v>
      </c>
      <c r="BV479" s="387" t="s">
        <v>8415</v>
      </c>
      <c r="BW479" s="313" t="s">
        <v>7123</v>
      </c>
      <c r="BX479" s="387" t="s">
        <v>8416</v>
      </c>
      <c r="BY479" s="93" t="str">
        <f t="shared" si="54"/>
        <v>MR318, 17x8.5, 0mm Offset, 6x5.5, 106.25mm Centerbore, Gloss Black</v>
      </c>
      <c r="BZ479" s="81" t="s">
        <v>3878</v>
      </c>
      <c r="CA479" s="81" t="s">
        <v>3879</v>
      </c>
      <c r="CB479" s="81" t="str">
        <f t="shared" si="55"/>
        <v>STREET (3XX)</v>
      </c>
    </row>
    <row r="480" spans="1:80" s="38" customFormat="1" ht="15" customHeight="1">
      <c r="A480" s="22">
        <f t="shared" si="49"/>
        <v>478</v>
      </c>
      <c r="B480" s="99" t="s">
        <v>84</v>
      </c>
      <c r="C480" s="99" t="s">
        <v>1072</v>
      </c>
      <c r="D480" s="99" t="s">
        <v>6058</v>
      </c>
      <c r="E480" s="136" t="str">
        <f>CONCATENATE(LEFT(D480,5),VLOOKUP(CONCATENATE(N480,"x",O480),'PART NUMBER GUIDE'!$B$9:$C$49,2,FALSE),VLOOKUP(CONCATENATE(P480, V480), 'PART NUMBER GUIDE'!$Q$6:$R$91, 2, FALSE),VLOOKUP(Y480,'PART NUMBER GUIDE'!$J$8:$K$43,2, FALSE),IF(U480="N/A",IF(ABS(S480)&lt;10,"0"&amp;ABS(S480),ABS(S480)),CONCATENATE(LEFT(U480,1),RIGHT(U480,1))), F480, G480)</f>
        <v>MR31878560900</v>
      </c>
      <c r="F480" s="90"/>
      <c r="G480" s="90"/>
      <c r="H480" s="318" t="s">
        <v>6023</v>
      </c>
      <c r="I480" s="318">
        <v>44701</v>
      </c>
      <c r="J480" s="16" t="s">
        <v>1265</v>
      </c>
      <c r="K480" s="342">
        <v>269</v>
      </c>
      <c r="L480" s="92">
        <f t="shared" si="50"/>
        <v>269</v>
      </c>
      <c r="M480" s="344"/>
      <c r="N480" s="29">
        <v>17</v>
      </c>
      <c r="O480" s="8">
        <v>8.5</v>
      </c>
      <c r="P480" s="99" t="str">
        <f t="shared" si="51"/>
        <v>6x5.5</v>
      </c>
      <c r="Q480" s="3">
        <v>6</v>
      </c>
      <c r="R480" s="29">
        <v>5.5</v>
      </c>
      <c r="S480" s="29">
        <v>0</v>
      </c>
      <c r="T480" s="16">
        <v>4.7</v>
      </c>
      <c r="U480" s="100" t="s">
        <v>85</v>
      </c>
      <c r="V480" s="16">
        <v>106.25</v>
      </c>
      <c r="W480" s="8">
        <v>25.72</v>
      </c>
      <c r="X480" s="51">
        <v>2650</v>
      </c>
      <c r="Y480" s="11" t="s">
        <v>2297</v>
      </c>
      <c r="Z480" s="11" t="s">
        <v>2988</v>
      </c>
      <c r="AA480" s="51" t="str">
        <f t="shared" si="52"/>
        <v>17x8.5, 6x5.5, 0 OS</v>
      </c>
      <c r="AB480" s="81" t="s">
        <v>5947</v>
      </c>
      <c r="AC480" s="89">
        <f>_xlfn.IFNA(VLOOKUP(AB480,ACCESSORIES!F:J,5,FALSE),"N/A")</f>
        <v>22</v>
      </c>
      <c r="AD480" s="87" t="s">
        <v>85</v>
      </c>
      <c r="AE480" s="80" t="s">
        <v>85</v>
      </c>
      <c r="AF480" s="80" t="s">
        <v>85</v>
      </c>
      <c r="AG480" s="80" t="s">
        <v>85</v>
      </c>
      <c r="AH480" s="9" t="str">
        <f>_xlfn.IFNA(VLOOKUP(AG480,ACCESSORIES!F:J,5,FALSE),"N/A")</f>
        <v>N/A</v>
      </c>
      <c r="AI480" s="13" t="s">
        <v>265</v>
      </c>
      <c r="AJ480" s="82" t="s">
        <v>1709</v>
      </c>
      <c r="AK480" s="40">
        <f>_xlfn.IFNA(VLOOKUP(AJ480,ACCESSORIES!F:J,5,FALSE),"N/A")</f>
        <v>2.75</v>
      </c>
      <c r="AL480" s="3">
        <v>78.3</v>
      </c>
      <c r="AM480" s="3">
        <v>16.2</v>
      </c>
      <c r="AN480" s="3">
        <v>175</v>
      </c>
      <c r="AO480" s="36">
        <v>7</v>
      </c>
      <c r="AP480" s="36">
        <v>25</v>
      </c>
      <c r="AQ480" s="36">
        <v>38</v>
      </c>
      <c r="AR480" s="36">
        <v>48</v>
      </c>
      <c r="AS480" s="36">
        <v>210</v>
      </c>
      <c r="AT480" s="101">
        <v>202</v>
      </c>
      <c r="AU480" s="406">
        <v>103.34</v>
      </c>
      <c r="AV480" s="407">
        <v>20.73</v>
      </c>
      <c r="AW480" s="407">
        <v>38.6</v>
      </c>
      <c r="AX480" s="54">
        <v>50</v>
      </c>
      <c r="AY480" s="3" t="s">
        <v>85</v>
      </c>
      <c r="AZ480" s="98" t="str">
        <f>_xlfn.IFNA(VLOOKUP(AY480,ACCESSORIES!F:J,5,FALSE),"N/A")</f>
        <v>N/A</v>
      </c>
      <c r="BA480" s="3" t="s">
        <v>85</v>
      </c>
      <c r="BB480" s="98" t="str">
        <f>_xlfn.IFNA(VLOOKUP(BA480,ACCESSORIES!F:J,5,FALSE),"N/A")</f>
        <v>N/A</v>
      </c>
      <c r="BC480" s="77">
        <v>29.247993449860427</v>
      </c>
      <c r="BD480" s="56">
        <v>20.236220472440898</v>
      </c>
      <c r="BE480" s="56">
        <v>20.236220472440898</v>
      </c>
      <c r="BF480" s="56">
        <v>11.417322834645701</v>
      </c>
      <c r="BG480" s="378">
        <f t="shared" si="53"/>
        <v>7.6616839999999839E-2</v>
      </c>
      <c r="BH480" s="80">
        <v>36</v>
      </c>
      <c r="BI480" s="114" t="s">
        <v>3532</v>
      </c>
      <c r="BJ480" s="50" t="s">
        <v>4050</v>
      </c>
      <c r="BK480" s="29" t="s">
        <v>4066</v>
      </c>
      <c r="BL480" s="29" t="s">
        <v>6382</v>
      </c>
      <c r="BM480" s="29" t="s">
        <v>6383</v>
      </c>
      <c r="BN480" s="29" t="s">
        <v>6384</v>
      </c>
      <c r="BO480" s="81" t="s">
        <v>6385</v>
      </c>
      <c r="BP480" s="81" t="s">
        <v>4068</v>
      </c>
      <c r="BQ480" s="81" t="s">
        <v>6386</v>
      </c>
      <c r="BR480" s="81"/>
      <c r="BS480" s="81"/>
      <c r="BT480" s="81"/>
      <c r="BU480" s="313" t="s">
        <v>7133</v>
      </c>
      <c r="BV480" s="387" t="s">
        <v>8528</v>
      </c>
      <c r="BW480" s="313" t="s">
        <v>7135</v>
      </c>
      <c r="BX480" s="387" t="s">
        <v>8529</v>
      </c>
      <c r="BY480" s="93" t="str">
        <f t="shared" si="54"/>
        <v>MR318, 17x8.5, 0mm Offset, 6x5.5, 106.25mm Centerbore, Method Bronze</v>
      </c>
      <c r="BZ480" s="81" t="s">
        <v>3878</v>
      </c>
      <c r="CA480" s="81" t="s">
        <v>3879</v>
      </c>
      <c r="CB480" s="81" t="str">
        <f t="shared" si="55"/>
        <v>STREET (3XX)</v>
      </c>
    </row>
    <row r="481" spans="1:80" s="38" customFormat="1" ht="15" customHeight="1">
      <c r="A481" s="22">
        <f t="shared" si="49"/>
        <v>479</v>
      </c>
      <c r="B481" s="99" t="s">
        <v>84</v>
      </c>
      <c r="C481" s="99" t="s">
        <v>1072</v>
      </c>
      <c r="D481" s="99" t="s">
        <v>6058</v>
      </c>
      <c r="E481" s="136" t="str">
        <f>CONCATENATE(LEFT(D481,5),VLOOKUP(CONCATENATE(N481,"x",O481),'PART NUMBER GUIDE'!$B$9:$C$49,2,FALSE),VLOOKUP(CONCATENATE(P481, V481), 'PART NUMBER GUIDE'!$Q$6:$R$91, 2, FALSE),VLOOKUP(Y481,'PART NUMBER GUIDE'!$J$8:$K$43,2, FALSE),IF(U481="N/A",IF(ABS(S481)&lt;10,"0"&amp;ABS(S481),ABS(S481)),CONCATENATE(LEFT(U481,1),RIGHT(U481,1))), F481, G481)</f>
        <v>MR318785601300T</v>
      </c>
      <c r="F481" s="90" t="s">
        <v>4712</v>
      </c>
      <c r="G481" s="90"/>
      <c r="H481" s="318" t="s">
        <v>6024</v>
      </c>
      <c r="I481" s="318">
        <v>44701</v>
      </c>
      <c r="J481" s="16" t="s">
        <v>1265</v>
      </c>
      <c r="K481" s="342">
        <v>269</v>
      </c>
      <c r="L481" s="92">
        <f t="shared" si="50"/>
        <v>269</v>
      </c>
      <c r="M481" s="344"/>
      <c r="N481" s="29">
        <v>17</v>
      </c>
      <c r="O481" s="8">
        <v>8.5</v>
      </c>
      <c r="P481" s="99" t="str">
        <f t="shared" si="51"/>
        <v>6x5.5</v>
      </c>
      <c r="Q481" s="3">
        <v>6</v>
      </c>
      <c r="R481" s="29">
        <v>5.5</v>
      </c>
      <c r="S481" s="29">
        <v>0</v>
      </c>
      <c r="T481" s="16">
        <v>4.7</v>
      </c>
      <c r="U481" s="100" t="s">
        <v>85</v>
      </c>
      <c r="V481" s="16">
        <v>106.25</v>
      </c>
      <c r="W481" s="8">
        <v>25.76</v>
      </c>
      <c r="X481" s="51">
        <v>2650</v>
      </c>
      <c r="Y481" s="11" t="s">
        <v>4304</v>
      </c>
      <c r="Z481" s="11" t="s">
        <v>2987</v>
      </c>
      <c r="AA481" s="51" t="str">
        <f t="shared" si="52"/>
        <v>17x8.5, 6x5.5, 0 OS</v>
      </c>
      <c r="AB481" s="87" t="s">
        <v>85</v>
      </c>
      <c r="AC481" s="89" t="str">
        <f>_xlfn.IFNA(VLOOKUP(AB481,ACCESSORIES!F:J,5,FALSE),"N/A")</f>
        <v>N/A</v>
      </c>
      <c r="AD481" s="87" t="s">
        <v>85</v>
      </c>
      <c r="AE481" s="80" t="s">
        <v>85</v>
      </c>
      <c r="AF481" s="80" t="s">
        <v>85</v>
      </c>
      <c r="AG481" s="80" t="s">
        <v>85</v>
      </c>
      <c r="AH481" s="9" t="str">
        <f>_xlfn.IFNA(VLOOKUP(AG481,ACCESSORIES!F:J,5,FALSE),"N/A")</f>
        <v>N/A</v>
      </c>
      <c r="AI481" s="13" t="s">
        <v>266</v>
      </c>
      <c r="AJ481" s="82" t="s">
        <v>85</v>
      </c>
      <c r="AK481" s="40" t="str">
        <f>_xlfn.IFNA(VLOOKUP(AJ481,ACCESSORIES!F:J,5,FALSE),"N/A")</f>
        <v>N/A</v>
      </c>
      <c r="AL481" s="3" t="s">
        <v>85</v>
      </c>
      <c r="AM481" s="3">
        <v>16.2</v>
      </c>
      <c r="AN481" s="3">
        <v>175</v>
      </c>
      <c r="AO481" s="36">
        <v>7</v>
      </c>
      <c r="AP481" s="36">
        <v>25</v>
      </c>
      <c r="AQ481" s="36">
        <v>38</v>
      </c>
      <c r="AR481" s="36">
        <v>48</v>
      </c>
      <c r="AS481" s="36">
        <v>210</v>
      </c>
      <c r="AT481" s="101">
        <v>202</v>
      </c>
      <c r="AU481" s="406">
        <v>106.25</v>
      </c>
      <c r="AV481" s="407">
        <v>53</v>
      </c>
      <c r="AW481" s="407">
        <v>53</v>
      </c>
      <c r="AX481" s="54">
        <v>50</v>
      </c>
      <c r="AY481" s="3" t="s">
        <v>85</v>
      </c>
      <c r="AZ481" s="98" t="str">
        <f>_xlfn.IFNA(VLOOKUP(AY481,ACCESSORIES!F:J,5,FALSE),"N/A")</f>
        <v>N/A</v>
      </c>
      <c r="BA481" s="3" t="s">
        <v>85</v>
      </c>
      <c r="BB481" s="98" t="str">
        <f>_xlfn.IFNA(VLOOKUP(BA481,ACCESSORIES!F:J,5,FALSE),"N/A")</f>
        <v>N/A</v>
      </c>
      <c r="BC481" s="77">
        <v>29.431712001681159</v>
      </c>
      <c r="BD481" s="56">
        <v>20.236220472440898</v>
      </c>
      <c r="BE481" s="56">
        <v>20.236220472440898</v>
      </c>
      <c r="BF481" s="56">
        <v>11.417322834645701</v>
      </c>
      <c r="BG481" s="378">
        <f t="shared" si="53"/>
        <v>7.6616839999999839E-2</v>
      </c>
      <c r="BH481" s="80">
        <v>36</v>
      </c>
      <c r="BI481" s="114" t="s">
        <v>3532</v>
      </c>
      <c r="BJ481" s="50" t="s">
        <v>4050</v>
      </c>
      <c r="BK481" s="29" t="s">
        <v>4066</v>
      </c>
      <c r="BL481" s="29" t="s">
        <v>6382</v>
      </c>
      <c r="BM481" s="29" t="s">
        <v>6383</v>
      </c>
      <c r="BN481" s="29" t="s">
        <v>6384</v>
      </c>
      <c r="BO481" s="81" t="s">
        <v>6385</v>
      </c>
      <c r="BP481" s="81" t="s">
        <v>4068</v>
      </c>
      <c r="BQ481" s="81" t="s">
        <v>6386</v>
      </c>
      <c r="BR481" s="81"/>
      <c r="BS481" s="81"/>
      <c r="BT481" s="81"/>
      <c r="BU481" s="313" t="s">
        <v>7122</v>
      </c>
      <c r="BV481" s="387" t="s">
        <v>8415</v>
      </c>
      <c r="BW481" s="313" t="s">
        <v>7123</v>
      </c>
      <c r="BX481" s="387" t="s">
        <v>8416</v>
      </c>
      <c r="BY481" s="93" t="str">
        <f t="shared" si="54"/>
        <v>MR318, 17x8.5, 0mm Offset, 6x5.5, 106.25mm Centerbore, Gloss Black</v>
      </c>
      <c r="BZ481" s="81" t="s">
        <v>3878</v>
      </c>
      <c r="CA481" s="81" t="s">
        <v>3879</v>
      </c>
      <c r="CB481" s="81" t="str">
        <f t="shared" si="55"/>
        <v>STREET (3XX)</v>
      </c>
    </row>
    <row r="482" spans="1:80" s="38" customFormat="1" ht="15" customHeight="1">
      <c r="A482" s="22">
        <f t="shared" si="49"/>
        <v>480</v>
      </c>
      <c r="B482" s="99" t="s">
        <v>84</v>
      </c>
      <c r="C482" s="99" t="s">
        <v>1072</v>
      </c>
      <c r="D482" s="99" t="s">
        <v>6058</v>
      </c>
      <c r="E482" s="136" t="str">
        <f>CONCATENATE(LEFT(D482,5),VLOOKUP(CONCATENATE(N482,"x",O482),'PART NUMBER GUIDE'!$B$9:$C$49,2,FALSE),VLOOKUP(CONCATENATE(P482, V482), 'PART NUMBER GUIDE'!$Q$6:$R$91, 2, FALSE),VLOOKUP(Y482,'PART NUMBER GUIDE'!$J$8:$K$43,2, FALSE),IF(U482="N/A",IF(ABS(S482)&lt;10,"0"&amp;ABS(S482),ABS(S482)),CONCATENATE(LEFT(U482,1),RIGHT(U482,1))), F482, G482)</f>
        <v>MR318785501325</v>
      </c>
      <c r="F482" s="90"/>
      <c r="G482" s="90"/>
      <c r="H482" s="318" t="s">
        <v>6026</v>
      </c>
      <c r="I482" s="318">
        <v>44701</v>
      </c>
      <c r="J482" s="16" t="s">
        <v>1265</v>
      </c>
      <c r="K482" s="342">
        <v>279</v>
      </c>
      <c r="L482" s="92">
        <f t="shared" si="50"/>
        <v>279</v>
      </c>
      <c r="M482" s="344"/>
      <c r="N482" s="29">
        <v>17</v>
      </c>
      <c r="O482" s="8">
        <v>8.5</v>
      </c>
      <c r="P482" s="99" t="str">
        <f t="shared" si="51"/>
        <v>5x5</v>
      </c>
      <c r="Q482" s="3">
        <v>5</v>
      </c>
      <c r="R482" s="29">
        <v>5</v>
      </c>
      <c r="S482" s="29">
        <v>25</v>
      </c>
      <c r="T482" s="16">
        <v>5.7</v>
      </c>
      <c r="U482" s="100" t="s">
        <v>85</v>
      </c>
      <c r="V482" s="16">
        <v>71.5</v>
      </c>
      <c r="W482" s="8">
        <v>29.17</v>
      </c>
      <c r="X482" s="51">
        <v>2650</v>
      </c>
      <c r="Y482" s="11" t="s">
        <v>4304</v>
      </c>
      <c r="Z482" s="11" t="s">
        <v>2987</v>
      </c>
      <c r="AA482" s="51" t="str">
        <f t="shared" si="52"/>
        <v>17x8.5, 5x5, 25 OS</v>
      </c>
      <c r="AB482" s="81" t="s">
        <v>5202</v>
      </c>
      <c r="AC482" s="89">
        <f>_xlfn.IFNA(VLOOKUP(AB482,ACCESSORIES!F:J,5,FALSE),"N/A")</f>
        <v>22</v>
      </c>
      <c r="AD482" s="87" t="s">
        <v>85</v>
      </c>
      <c r="AE482" s="80" t="s">
        <v>85</v>
      </c>
      <c r="AF482" s="80" t="s">
        <v>85</v>
      </c>
      <c r="AG482" s="80" t="s">
        <v>85</v>
      </c>
      <c r="AH482" s="9" t="str">
        <f>_xlfn.IFNA(VLOOKUP(AG482,ACCESSORIES!F:J,5,FALSE),"N/A")</f>
        <v>N/A</v>
      </c>
      <c r="AI482" s="13" t="s">
        <v>266</v>
      </c>
      <c r="AJ482" s="82" t="s">
        <v>85</v>
      </c>
      <c r="AK482" s="40" t="str">
        <f>_xlfn.IFNA(VLOOKUP(AJ482,ACCESSORIES!F:J,5,FALSE),"N/A")</f>
        <v>N/A</v>
      </c>
      <c r="AL482" s="3" t="s">
        <v>85</v>
      </c>
      <c r="AM482" s="3">
        <v>16.2</v>
      </c>
      <c r="AN482" s="3">
        <v>175</v>
      </c>
      <c r="AO482" s="36">
        <v>4</v>
      </c>
      <c r="AP482" s="36">
        <v>19</v>
      </c>
      <c r="AQ482" s="36">
        <v>30</v>
      </c>
      <c r="AR482" s="36">
        <v>32</v>
      </c>
      <c r="AS482" s="36">
        <v>210</v>
      </c>
      <c r="AT482" s="101">
        <v>200</v>
      </c>
      <c r="AU482" s="406">
        <v>71.5</v>
      </c>
      <c r="AV482" s="407">
        <v>38.6</v>
      </c>
      <c r="AW482" s="407">
        <v>38.6</v>
      </c>
      <c r="AX482" s="54">
        <v>36</v>
      </c>
      <c r="AY482" s="3" t="s">
        <v>85</v>
      </c>
      <c r="AZ482" s="98" t="str">
        <f>_xlfn.IFNA(VLOOKUP(AY482,ACCESSORIES!F:J,5,FALSE),"N/A")</f>
        <v>N/A</v>
      </c>
      <c r="BA482" s="3" t="s">
        <v>85</v>
      </c>
      <c r="BB482" s="98" t="str">
        <f>_xlfn.IFNA(VLOOKUP(BA482,ACCESSORIES!F:J,5,FALSE),"N/A")</f>
        <v>N/A</v>
      </c>
      <c r="BC482" s="77">
        <v>33.032595617367491</v>
      </c>
      <c r="BD482" s="56">
        <v>20.236220472440898</v>
      </c>
      <c r="BE482" s="56">
        <v>20.236220472440898</v>
      </c>
      <c r="BF482" s="56">
        <v>11.417322834645701</v>
      </c>
      <c r="BG482" s="378">
        <f t="shared" si="53"/>
        <v>7.6616839999999839E-2</v>
      </c>
      <c r="BH482" s="80">
        <v>36</v>
      </c>
      <c r="BI482" s="114" t="s">
        <v>3532</v>
      </c>
      <c r="BJ482" s="50" t="s">
        <v>4050</v>
      </c>
      <c r="BK482" s="29" t="s">
        <v>4066</v>
      </c>
      <c r="BL482" s="29" t="s">
        <v>6382</v>
      </c>
      <c r="BM482" s="29" t="s">
        <v>6383</v>
      </c>
      <c r="BN482" s="29" t="s">
        <v>6384</v>
      </c>
      <c r="BO482" s="81" t="s">
        <v>6385</v>
      </c>
      <c r="BP482" s="81" t="s">
        <v>4068</v>
      </c>
      <c r="BQ482" s="81" t="s">
        <v>6386</v>
      </c>
      <c r="BR482" s="81"/>
      <c r="BS482" s="81"/>
      <c r="BT482" s="81"/>
      <c r="BU482" s="313" t="s">
        <v>7120</v>
      </c>
      <c r="BV482" s="387" t="s">
        <v>8204</v>
      </c>
      <c r="BW482" s="313" t="s">
        <v>7121</v>
      </c>
      <c r="BX482" s="387" t="s">
        <v>8205</v>
      </c>
      <c r="BY482" s="93" t="str">
        <f t="shared" si="54"/>
        <v>MR318, 17x8.5, +25mm Offset, 5x5, 71.5mm Centerbore, Gloss Black</v>
      </c>
      <c r="BZ482" s="81" t="s">
        <v>3878</v>
      </c>
      <c r="CA482" s="81" t="s">
        <v>3879</v>
      </c>
      <c r="CB482" s="81" t="str">
        <f t="shared" si="55"/>
        <v>STREET (3XX)</v>
      </c>
    </row>
    <row r="483" spans="1:80" s="38" customFormat="1" ht="15" customHeight="1">
      <c r="A483" s="22">
        <f t="shared" si="49"/>
        <v>481</v>
      </c>
      <c r="B483" s="99" t="s">
        <v>84</v>
      </c>
      <c r="C483" s="99" t="s">
        <v>1072</v>
      </c>
      <c r="D483" s="99" t="s">
        <v>6058</v>
      </c>
      <c r="E483" s="136" t="str">
        <f>CONCATENATE(LEFT(D483,5),VLOOKUP(CONCATENATE(N483,"x",O483),'PART NUMBER GUIDE'!$B$9:$C$49,2,FALSE),VLOOKUP(CONCATENATE(P483, V483), 'PART NUMBER GUIDE'!$Q$6:$R$91, 2, FALSE),VLOOKUP(Y483,'PART NUMBER GUIDE'!$J$8:$K$43,2, FALSE),IF(U483="N/A",IF(ABS(S483)&lt;10,"0"&amp;ABS(S483),ABS(S483)),CONCATENATE(LEFT(U483,1),RIGHT(U483,1))), F483, G483)</f>
        <v>MR31878550925</v>
      </c>
      <c r="F483" s="90"/>
      <c r="G483" s="90"/>
      <c r="H483" s="318" t="s">
        <v>6027</v>
      </c>
      <c r="I483" s="318">
        <v>44701</v>
      </c>
      <c r="J483" s="85" t="s">
        <v>3872</v>
      </c>
      <c r="K483" s="342">
        <v>279</v>
      </c>
      <c r="L483" s="92" t="str">
        <f t="shared" si="50"/>
        <v/>
      </c>
      <c r="M483" s="344"/>
      <c r="N483" s="29">
        <v>17</v>
      </c>
      <c r="O483" s="8">
        <v>8.5</v>
      </c>
      <c r="P483" s="99" t="str">
        <f t="shared" si="51"/>
        <v>5x5</v>
      </c>
      <c r="Q483" s="3">
        <v>5</v>
      </c>
      <c r="R483" s="29">
        <v>5</v>
      </c>
      <c r="S483" s="29">
        <v>25</v>
      </c>
      <c r="T483" s="16">
        <v>5.7</v>
      </c>
      <c r="U483" s="100" t="s">
        <v>85</v>
      </c>
      <c r="V483" s="16">
        <v>71.5</v>
      </c>
      <c r="W483" s="8">
        <v>29.25</v>
      </c>
      <c r="X483" s="51">
        <v>2650</v>
      </c>
      <c r="Y483" s="11" t="s">
        <v>2297</v>
      </c>
      <c r="Z483" s="11" t="s">
        <v>2988</v>
      </c>
      <c r="AA483" s="51" t="str">
        <f t="shared" si="52"/>
        <v>17x8.5, 5x5, 25 OS</v>
      </c>
      <c r="AB483" s="81" t="s">
        <v>5944</v>
      </c>
      <c r="AC483" s="89">
        <f>_xlfn.IFNA(VLOOKUP(AB483,ACCESSORIES!F:J,5,FALSE),"N/A")</f>
        <v>22</v>
      </c>
      <c r="AD483" s="87" t="s">
        <v>85</v>
      </c>
      <c r="AE483" s="80" t="s">
        <v>85</v>
      </c>
      <c r="AF483" s="80" t="s">
        <v>85</v>
      </c>
      <c r="AG483" s="80" t="s">
        <v>85</v>
      </c>
      <c r="AH483" s="9" t="str">
        <f>_xlfn.IFNA(VLOOKUP(AG483,ACCESSORIES!F:J,5,FALSE),"N/A")</f>
        <v>N/A</v>
      </c>
      <c r="AI483" s="13" t="s">
        <v>266</v>
      </c>
      <c r="AJ483" s="82" t="s">
        <v>85</v>
      </c>
      <c r="AK483" s="40" t="str">
        <f>_xlfn.IFNA(VLOOKUP(AJ483,ACCESSORIES!F:J,5,FALSE),"N/A")</f>
        <v>N/A</v>
      </c>
      <c r="AL483" s="3" t="s">
        <v>85</v>
      </c>
      <c r="AM483" s="3">
        <v>16.2</v>
      </c>
      <c r="AN483" s="3">
        <v>175</v>
      </c>
      <c r="AO483" s="36">
        <v>4</v>
      </c>
      <c r="AP483" s="36">
        <v>19</v>
      </c>
      <c r="AQ483" s="36">
        <v>30</v>
      </c>
      <c r="AR483" s="36">
        <v>32</v>
      </c>
      <c r="AS483" s="36">
        <v>210</v>
      </c>
      <c r="AT483" s="101">
        <v>200</v>
      </c>
      <c r="AU483" s="406">
        <v>71.5</v>
      </c>
      <c r="AV483" s="407">
        <v>38.6</v>
      </c>
      <c r="AW483" s="407">
        <v>38.6</v>
      </c>
      <c r="AX483" s="54">
        <v>36</v>
      </c>
      <c r="AY483" s="3" t="s">
        <v>85</v>
      </c>
      <c r="AZ483" s="98" t="str">
        <f>_xlfn.IFNA(VLOOKUP(AY483,ACCESSORIES!F:J,5,FALSE),"N/A")</f>
        <v>N/A</v>
      </c>
      <c r="BA483" s="3" t="s">
        <v>85</v>
      </c>
      <c r="BB483" s="98" t="str">
        <f>_xlfn.IFNA(VLOOKUP(BA483,ACCESSORIES!F:J,5,FALSE),"N/A")</f>
        <v>N/A</v>
      </c>
      <c r="BC483" s="77">
        <v>33.216314169188223</v>
      </c>
      <c r="BD483" s="56">
        <v>20.236220472440898</v>
      </c>
      <c r="BE483" s="56">
        <v>20.236220472440898</v>
      </c>
      <c r="BF483" s="56">
        <v>11.417322834645701</v>
      </c>
      <c r="BG483" s="378">
        <f t="shared" si="53"/>
        <v>7.6616839999999839E-2</v>
      </c>
      <c r="BH483" s="80">
        <v>36</v>
      </c>
      <c r="BI483" s="114" t="s">
        <v>3532</v>
      </c>
      <c r="BJ483" s="50" t="s">
        <v>4050</v>
      </c>
      <c r="BK483" s="29" t="s">
        <v>4066</v>
      </c>
      <c r="BL483" s="29" t="s">
        <v>6382</v>
      </c>
      <c r="BM483" s="29" t="s">
        <v>6383</v>
      </c>
      <c r="BN483" s="29" t="s">
        <v>6384</v>
      </c>
      <c r="BO483" s="81" t="s">
        <v>6385</v>
      </c>
      <c r="BP483" s="81" t="s">
        <v>4068</v>
      </c>
      <c r="BQ483" s="81" t="s">
        <v>6386</v>
      </c>
      <c r="BR483" s="81"/>
      <c r="BS483" s="81"/>
      <c r="BT483" s="81"/>
      <c r="BU483" s="313" t="s">
        <v>7130</v>
      </c>
      <c r="BV483" s="387" t="s">
        <v>8218</v>
      </c>
      <c r="BW483" s="313" t="s">
        <v>7131</v>
      </c>
      <c r="BX483" s="387" t="s">
        <v>8219</v>
      </c>
      <c r="BY483" s="93" t="str">
        <f t="shared" si="54"/>
        <v>CLOSEOUT - MR318, 17x8.5, +25mm Offset, 5x5, 71.5mm Centerbore, Method Bronze</v>
      </c>
      <c r="BZ483" s="81" t="s">
        <v>3878</v>
      </c>
      <c r="CA483" s="81" t="s">
        <v>3879</v>
      </c>
      <c r="CB483" s="81" t="str">
        <f t="shared" si="55"/>
        <v>STREET (3XX)</v>
      </c>
    </row>
    <row r="484" spans="1:80" s="38" customFormat="1" ht="15" customHeight="1">
      <c r="A484" s="22">
        <f t="shared" si="49"/>
        <v>482</v>
      </c>
      <c r="B484" s="99" t="s">
        <v>84</v>
      </c>
      <c r="C484" s="99" t="s">
        <v>1072</v>
      </c>
      <c r="D484" s="99" t="s">
        <v>6058</v>
      </c>
      <c r="E484" s="136" t="str">
        <f>CONCATENATE(LEFT(D484,5),VLOOKUP(CONCATENATE(N484,"x",O484),'PART NUMBER GUIDE'!$B$9:$C$49,2,FALSE),VLOOKUP(CONCATENATE(P484, V484), 'PART NUMBER GUIDE'!$Q$6:$R$91, 2, FALSE),VLOOKUP(Y484,'PART NUMBER GUIDE'!$J$8:$K$43,2, FALSE),IF(U484="N/A",IF(ABS(S484)&lt;10,"0"&amp;ABS(S484),ABS(S484)),CONCATENATE(LEFT(U484,1),RIGHT(U484,1))), F484, G484)</f>
        <v>MR318785161325</v>
      </c>
      <c r="F484" s="90"/>
      <c r="G484" s="90"/>
      <c r="H484" s="318" t="s">
        <v>6028</v>
      </c>
      <c r="I484" s="318">
        <v>44701</v>
      </c>
      <c r="J484" s="16" t="s">
        <v>1265</v>
      </c>
      <c r="K484" s="342">
        <v>279</v>
      </c>
      <c r="L484" s="92">
        <f t="shared" si="50"/>
        <v>279</v>
      </c>
      <c r="M484" s="344"/>
      <c r="N484" s="29">
        <v>17</v>
      </c>
      <c r="O484" s="8">
        <v>8.5</v>
      </c>
      <c r="P484" s="99" t="str">
        <f t="shared" si="51"/>
        <v>6x135</v>
      </c>
      <c r="Q484" s="3">
        <v>6</v>
      </c>
      <c r="R484" s="29">
        <v>135</v>
      </c>
      <c r="S484" s="29">
        <v>25</v>
      </c>
      <c r="T484" s="16">
        <v>5.7</v>
      </c>
      <c r="U484" s="100" t="s">
        <v>85</v>
      </c>
      <c r="V484" s="16">
        <v>87</v>
      </c>
      <c r="W484" s="8">
        <v>28.99</v>
      </c>
      <c r="X484" s="51">
        <v>2650</v>
      </c>
      <c r="Y484" s="11" t="s">
        <v>4304</v>
      </c>
      <c r="Z484" s="11" t="s">
        <v>2987</v>
      </c>
      <c r="AA484" s="51" t="str">
        <f t="shared" si="52"/>
        <v>17x8.5, 6x135, 25 OS</v>
      </c>
      <c r="AB484" s="81" t="s">
        <v>5202</v>
      </c>
      <c r="AC484" s="89">
        <f>_xlfn.IFNA(VLOOKUP(AB484,ACCESSORIES!F:J,5,FALSE),"N/A")</f>
        <v>22</v>
      </c>
      <c r="AD484" s="87" t="s">
        <v>85</v>
      </c>
      <c r="AE484" s="80" t="s">
        <v>85</v>
      </c>
      <c r="AF484" s="80" t="s">
        <v>85</v>
      </c>
      <c r="AG484" s="80" t="s">
        <v>85</v>
      </c>
      <c r="AH484" s="9" t="str">
        <f>_xlfn.IFNA(VLOOKUP(AG484,ACCESSORIES!F:J,5,FALSE),"N/A")</f>
        <v>N/A</v>
      </c>
      <c r="AI484" s="13" t="s">
        <v>266</v>
      </c>
      <c r="AJ484" s="82" t="s">
        <v>85</v>
      </c>
      <c r="AK484" s="40" t="str">
        <f>_xlfn.IFNA(VLOOKUP(AJ484,ACCESSORIES!F:J,5,FALSE),"N/A")</f>
        <v>N/A</v>
      </c>
      <c r="AL484" s="3" t="s">
        <v>85</v>
      </c>
      <c r="AM484" s="3">
        <v>16.2</v>
      </c>
      <c r="AN484" s="3">
        <v>175</v>
      </c>
      <c r="AO484" s="36">
        <v>4</v>
      </c>
      <c r="AP484" s="36">
        <v>19</v>
      </c>
      <c r="AQ484" s="36">
        <v>30</v>
      </c>
      <c r="AR484" s="36">
        <v>32</v>
      </c>
      <c r="AS484" s="36">
        <v>210</v>
      </c>
      <c r="AT484" s="101">
        <v>200</v>
      </c>
      <c r="AU484" s="406">
        <v>82.6</v>
      </c>
      <c r="AV484" s="407">
        <v>36</v>
      </c>
      <c r="AW484" s="407">
        <v>44</v>
      </c>
      <c r="AX484" s="54">
        <v>36</v>
      </c>
      <c r="AY484" s="3" t="s">
        <v>85</v>
      </c>
      <c r="AZ484" s="98" t="str">
        <f>_xlfn.IFNA(VLOOKUP(AY484,ACCESSORIES!F:J,5,FALSE),"N/A")</f>
        <v>N/A</v>
      </c>
      <c r="BA484" s="3" t="s">
        <v>85</v>
      </c>
      <c r="BB484" s="98" t="str">
        <f>_xlfn.IFNA(VLOOKUP(BA484,ACCESSORIES!F:J,5,FALSE),"N/A")</f>
        <v>N/A</v>
      </c>
      <c r="BC484" s="77">
        <v>32.775389644818468</v>
      </c>
      <c r="BD484" s="56">
        <v>20.236220472440898</v>
      </c>
      <c r="BE484" s="56">
        <v>20.236220472440898</v>
      </c>
      <c r="BF484" s="56">
        <v>11.417322834645701</v>
      </c>
      <c r="BG484" s="378">
        <f t="shared" si="53"/>
        <v>7.6616839999999839E-2</v>
      </c>
      <c r="BH484" s="80">
        <v>36</v>
      </c>
      <c r="BI484" s="114" t="s">
        <v>3532</v>
      </c>
      <c r="BJ484" s="50" t="s">
        <v>4050</v>
      </c>
      <c r="BK484" s="29" t="s">
        <v>4066</v>
      </c>
      <c r="BL484" s="29" t="s">
        <v>6382</v>
      </c>
      <c r="BM484" s="29" t="s">
        <v>6383</v>
      </c>
      <c r="BN484" s="29" t="s">
        <v>6384</v>
      </c>
      <c r="BO484" s="81" t="s">
        <v>6385</v>
      </c>
      <c r="BP484" s="81" t="s">
        <v>4068</v>
      </c>
      <c r="BQ484" s="81" t="s">
        <v>6386</v>
      </c>
      <c r="BR484" s="81"/>
      <c r="BS484" s="81"/>
      <c r="BT484" s="81"/>
      <c r="BU484" s="313" t="s">
        <v>7122</v>
      </c>
      <c r="BV484" s="387" t="s">
        <v>8415</v>
      </c>
      <c r="BW484" s="313" t="s">
        <v>7123</v>
      </c>
      <c r="BX484" s="387" t="s">
        <v>8416</v>
      </c>
      <c r="BY484" s="93" t="str">
        <f t="shared" si="54"/>
        <v>MR318, 17x8.5, +25mm Offset, 6x135, 87mm Centerbore, Gloss Black</v>
      </c>
      <c r="BZ484" s="81" t="s">
        <v>3878</v>
      </c>
      <c r="CA484" s="81" t="s">
        <v>3879</v>
      </c>
      <c r="CB484" s="81" t="str">
        <f t="shared" si="55"/>
        <v>STREET (3XX)</v>
      </c>
    </row>
    <row r="485" spans="1:80" s="38" customFormat="1" ht="15" customHeight="1">
      <c r="A485" s="22">
        <f t="shared" si="49"/>
        <v>483</v>
      </c>
      <c r="B485" s="99" t="s">
        <v>84</v>
      </c>
      <c r="C485" s="99" t="s">
        <v>1072</v>
      </c>
      <c r="D485" s="99" t="s">
        <v>6058</v>
      </c>
      <c r="E485" s="136" t="str">
        <f>CONCATENATE(LEFT(D485,5),VLOOKUP(CONCATENATE(N485,"x",O485),'PART NUMBER GUIDE'!$B$9:$C$49,2,FALSE),VLOOKUP(CONCATENATE(P485, V485), 'PART NUMBER GUIDE'!$Q$6:$R$91, 2, FALSE),VLOOKUP(Y485,'PART NUMBER GUIDE'!$J$8:$K$43,2, FALSE),IF(U485="N/A",IF(ABS(S485)&lt;10,"0"&amp;ABS(S485),ABS(S485)),CONCATENATE(LEFT(U485,1),RIGHT(U485,1))), F485, G485)</f>
        <v>MR31878516925</v>
      </c>
      <c r="F485" s="90"/>
      <c r="G485" s="90"/>
      <c r="H485" s="318" t="s">
        <v>6029</v>
      </c>
      <c r="I485" s="318">
        <v>44701</v>
      </c>
      <c r="J485" s="16" t="s">
        <v>1265</v>
      </c>
      <c r="K485" s="342">
        <v>279</v>
      </c>
      <c r="L485" s="92">
        <f t="shared" si="50"/>
        <v>279</v>
      </c>
      <c r="M485" s="344"/>
      <c r="N485" s="29">
        <v>17</v>
      </c>
      <c r="O485" s="8">
        <v>8.5</v>
      </c>
      <c r="P485" s="99" t="str">
        <f t="shared" si="51"/>
        <v>6x135</v>
      </c>
      <c r="Q485" s="3">
        <v>6</v>
      </c>
      <c r="R485" s="29">
        <v>135</v>
      </c>
      <c r="S485" s="29">
        <v>25</v>
      </c>
      <c r="T485" s="16">
        <v>5.7</v>
      </c>
      <c r="U485" s="100" t="s">
        <v>85</v>
      </c>
      <c r="V485" s="16">
        <v>87</v>
      </c>
      <c r="W485" s="8">
        <v>29.28</v>
      </c>
      <c r="X485" s="51">
        <v>2650</v>
      </c>
      <c r="Y485" s="11" t="s">
        <v>2297</v>
      </c>
      <c r="Z485" s="11" t="s">
        <v>2988</v>
      </c>
      <c r="AA485" s="51" t="str">
        <f t="shared" si="52"/>
        <v>17x8.5, 6x135, 25 OS</v>
      </c>
      <c r="AB485" s="81" t="s">
        <v>5944</v>
      </c>
      <c r="AC485" s="89">
        <f>_xlfn.IFNA(VLOOKUP(AB485,ACCESSORIES!F:J,5,FALSE),"N/A")</f>
        <v>22</v>
      </c>
      <c r="AD485" s="87" t="s">
        <v>85</v>
      </c>
      <c r="AE485" s="80" t="s">
        <v>85</v>
      </c>
      <c r="AF485" s="80" t="s">
        <v>85</v>
      </c>
      <c r="AG485" s="80" t="s">
        <v>85</v>
      </c>
      <c r="AH485" s="9" t="str">
        <f>_xlfn.IFNA(VLOOKUP(AG485,ACCESSORIES!F:J,5,FALSE),"N/A")</f>
        <v>N/A</v>
      </c>
      <c r="AI485" s="13" t="s">
        <v>266</v>
      </c>
      <c r="AJ485" s="82" t="s">
        <v>85</v>
      </c>
      <c r="AK485" s="40" t="str">
        <f>_xlfn.IFNA(VLOOKUP(AJ485,ACCESSORIES!F:J,5,FALSE),"N/A")</f>
        <v>N/A</v>
      </c>
      <c r="AL485" s="3" t="s">
        <v>85</v>
      </c>
      <c r="AM485" s="3">
        <v>16.2</v>
      </c>
      <c r="AN485" s="3">
        <v>175</v>
      </c>
      <c r="AO485" s="36">
        <v>4</v>
      </c>
      <c r="AP485" s="36">
        <v>19</v>
      </c>
      <c r="AQ485" s="36">
        <v>30</v>
      </c>
      <c r="AR485" s="36">
        <v>32</v>
      </c>
      <c r="AS485" s="36">
        <v>210</v>
      </c>
      <c r="AT485" s="101">
        <v>200</v>
      </c>
      <c r="AU485" s="406">
        <v>82.6</v>
      </c>
      <c r="AV485" s="407">
        <v>36</v>
      </c>
      <c r="AW485" s="407">
        <v>44</v>
      </c>
      <c r="AX485" s="54">
        <v>36</v>
      </c>
      <c r="AY485" s="3" t="s">
        <v>85</v>
      </c>
      <c r="AZ485" s="98" t="str">
        <f>_xlfn.IFNA(VLOOKUP(AY485,ACCESSORIES!F:J,5,FALSE),"N/A")</f>
        <v>N/A</v>
      </c>
      <c r="BA485" s="3" t="s">
        <v>85</v>
      </c>
      <c r="BB485" s="98" t="str">
        <f>_xlfn.IFNA(VLOOKUP(BA485,ACCESSORIES!F:J,5,FALSE),"N/A")</f>
        <v>N/A</v>
      </c>
      <c r="BC485" s="77">
        <v>33.547007562465545</v>
      </c>
      <c r="BD485" s="56">
        <v>20.236220472440898</v>
      </c>
      <c r="BE485" s="56">
        <v>20.236220472440898</v>
      </c>
      <c r="BF485" s="56">
        <v>11.417322834645701</v>
      </c>
      <c r="BG485" s="378">
        <f t="shared" si="53"/>
        <v>7.6616839999999839E-2</v>
      </c>
      <c r="BH485" s="80">
        <v>36</v>
      </c>
      <c r="BI485" s="114" t="s">
        <v>3532</v>
      </c>
      <c r="BJ485" s="50" t="s">
        <v>4050</v>
      </c>
      <c r="BK485" s="29" t="s">
        <v>4066</v>
      </c>
      <c r="BL485" s="29" t="s">
        <v>6382</v>
      </c>
      <c r="BM485" s="29" t="s">
        <v>6383</v>
      </c>
      <c r="BN485" s="29" t="s">
        <v>6384</v>
      </c>
      <c r="BO485" s="81" t="s">
        <v>6385</v>
      </c>
      <c r="BP485" s="81" t="s">
        <v>4068</v>
      </c>
      <c r="BQ485" s="81" t="s">
        <v>6386</v>
      </c>
      <c r="BR485" s="81"/>
      <c r="BS485" s="81"/>
      <c r="BT485" s="81"/>
      <c r="BU485" s="313" t="s">
        <v>7133</v>
      </c>
      <c r="BV485" s="387" t="s">
        <v>8528</v>
      </c>
      <c r="BW485" s="313" t="s">
        <v>7135</v>
      </c>
      <c r="BX485" s="387" t="s">
        <v>8529</v>
      </c>
      <c r="BY485" s="93" t="str">
        <f t="shared" si="54"/>
        <v>MR318, 17x8.5, +25mm Offset, 6x135, 87mm Centerbore, Method Bronze</v>
      </c>
      <c r="BZ485" s="81" t="s">
        <v>3878</v>
      </c>
      <c r="CA485" s="81" t="s">
        <v>3879</v>
      </c>
      <c r="CB485" s="81" t="str">
        <f t="shared" si="55"/>
        <v>STREET (3XX)</v>
      </c>
    </row>
    <row r="486" spans="1:80" s="38" customFormat="1" ht="15" customHeight="1">
      <c r="A486" s="22">
        <f t="shared" si="49"/>
        <v>484</v>
      </c>
      <c r="B486" s="99" t="s">
        <v>84</v>
      </c>
      <c r="C486" s="99" t="s">
        <v>1072</v>
      </c>
      <c r="D486" s="99" t="s">
        <v>6058</v>
      </c>
      <c r="E486" s="136" t="str">
        <f>CONCATENATE(LEFT(D486,5),VLOOKUP(CONCATENATE(N486,"x",O486),'PART NUMBER GUIDE'!$B$9:$C$49,2,FALSE),VLOOKUP(CONCATENATE(P486, V486), 'PART NUMBER GUIDE'!$Q$6:$R$91, 2, FALSE),VLOOKUP(Y486,'PART NUMBER GUIDE'!$J$8:$K$43,2, FALSE),IF(U486="N/A",IF(ABS(S486)&lt;10,"0"&amp;ABS(S486),ABS(S486)),CONCATENATE(LEFT(U486,1),RIGHT(U486,1))), F486, G486)</f>
        <v>MR318785601325</v>
      </c>
      <c r="F486" s="90"/>
      <c r="G486" s="90"/>
      <c r="H486" s="318" t="s">
        <v>6030</v>
      </c>
      <c r="I486" s="318">
        <v>44701</v>
      </c>
      <c r="J486" s="16" t="s">
        <v>1265</v>
      </c>
      <c r="K486" s="342">
        <v>279</v>
      </c>
      <c r="L486" s="92">
        <f t="shared" si="50"/>
        <v>279</v>
      </c>
      <c r="M486" s="344"/>
      <c r="N486" s="29">
        <v>17</v>
      </c>
      <c r="O486" s="8">
        <v>8.5</v>
      </c>
      <c r="P486" s="99" t="str">
        <f t="shared" si="51"/>
        <v>6x5.5</v>
      </c>
      <c r="Q486" s="3">
        <v>6</v>
      </c>
      <c r="R486" s="29">
        <v>5.5</v>
      </c>
      <c r="S486" s="29">
        <v>25</v>
      </c>
      <c r="T486" s="16">
        <v>5.7</v>
      </c>
      <c r="U486" s="100" t="s">
        <v>85</v>
      </c>
      <c r="V486" s="16">
        <v>106.25</v>
      </c>
      <c r="W486" s="8">
        <v>28.99</v>
      </c>
      <c r="X486" s="51">
        <v>2650</v>
      </c>
      <c r="Y486" s="11" t="s">
        <v>4304</v>
      </c>
      <c r="Z486" s="11" t="s">
        <v>2987</v>
      </c>
      <c r="AA486" s="51" t="str">
        <f t="shared" si="52"/>
        <v>17x8.5, 6x5.5, 25 OS</v>
      </c>
      <c r="AB486" s="81" t="s">
        <v>5205</v>
      </c>
      <c r="AC486" s="89">
        <f>_xlfn.IFNA(VLOOKUP(AB486,ACCESSORIES!F:J,5,FALSE),"N/A")</f>
        <v>22</v>
      </c>
      <c r="AD486" s="87" t="s">
        <v>85</v>
      </c>
      <c r="AE486" s="80" t="s">
        <v>85</v>
      </c>
      <c r="AF486" s="80" t="s">
        <v>85</v>
      </c>
      <c r="AG486" s="80" t="s">
        <v>85</v>
      </c>
      <c r="AH486" s="9" t="str">
        <f>_xlfn.IFNA(VLOOKUP(AG486,ACCESSORIES!F:J,5,FALSE),"N/A")</f>
        <v>N/A</v>
      </c>
      <c r="AI486" s="13" t="s">
        <v>265</v>
      </c>
      <c r="AJ486" s="82" t="s">
        <v>1709</v>
      </c>
      <c r="AK486" s="40">
        <f>_xlfn.IFNA(VLOOKUP(AJ486,ACCESSORIES!F:J,5,FALSE),"N/A")</f>
        <v>2.75</v>
      </c>
      <c r="AL486" s="3">
        <v>78.3</v>
      </c>
      <c r="AM486" s="3">
        <v>16.2</v>
      </c>
      <c r="AN486" s="3">
        <v>175</v>
      </c>
      <c r="AO486" s="36">
        <v>4</v>
      </c>
      <c r="AP486" s="36">
        <v>19</v>
      </c>
      <c r="AQ486" s="36">
        <v>30</v>
      </c>
      <c r="AR486" s="36">
        <v>32</v>
      </c>
      <c r="AS486" s="36">
        <v>210</v>
      </c>
      <c r="AT486" s="101">
        <v>200</v>
      </c>
      <c r="AU486" s="406">
        <v>103.36</v>
      </c>
      <c r="AV486" s="407">
        <v>20.73</v>
      </c>
      <c r="AW486" s="407">
        <v>38.6</v>
      </c>
      <c r="AX486" s="54">
        <v>36</v>
      </c>
      <c r="AY486" s="3" t="s">
        <v>85</v>
      </c>
      <c r="AZ486" s="98" t="str">
        <f>_xlfn.IFNA(VLOOKUP(AY486,ACCESSORIES!F:J,5,FALSE),"N/A")</f>
        <v>N/A</v>
      </c>
      <c r="BA486" s="3" t="s">
        <v>85</v>
      </c>
      <c r="BB486" s="98" t="str">
        <f>_xlfn.IFNA(VLOOKUP(BA486,ACCESSORIES!F:J,5,FALSE),"N/A")</f>
        <v>N/A</v>
      </c>
      <c r="BC486" s="77">
        <v>32.628414803361885</v>
      </c>
      <c r="BD486" s="56">
        <v>20.236220472440898</v>
      </c>
      <c r="BE486" s="56">
        <v>20.236220472440898</v>
      </c>
      <c r="BF486" s="56">
        <v>11.417322834645701</v>
      </c>
      <c r="BG486" s="378">
        <f t="shared" si="53"/>
        <v>7.6616839999999839E-2</v>
      </c>
      <c r="BH486" s="80">
        <v>36</v>
      </c>
      <c r="BI486" s="114" t="s">
        <v>3532</v>
      </c>
      <c r="BJ486" s="50" t="s">
        <v>4050</v>
      </c>
      <c r="BK486" s="29" t="s">
        <v>4066</v>
      </c>
      <c r="BL486" s="29" t="s">
        <v>6382</v>
      </c>
      <c r="BM486" s="29" t="s">
        <v>6383</v>
      </c>
      <c r="BN486" s="29" t="s">
        <v>6384</v>
      </c>
      <c r="BO486" s="81" t="s">
        <v>6385</v>
      </c>
      <c r="BP486" s="81" t="s">
        <v>4068</v>
      </c>
      <c r="BQ486" s="81" t="s">
        <v>6386</v>
      </c>
      <c r="BR486" s="81"/>
      <c r="BS486" s="81"/>
      <c r="BT486" s="81"/>
      <c r="BU486" s="313" t="s">
        <v>7122</v>
      </c>
      <c r="BV486" s="387" t="s">
        <v>8415</v>
      </c>
      <c r="BW486" s="313" t="s">
        <v>7123</v>
      </c>
      <c r="BX486" s="387" t="s">
        <v>8416</v>
      </c>
      <c r="BY486" s="93" t="str">
        <f t="shared" si="54"/>
        <v>MR318, 17x8.5, +25mm Offset, 6x5.5, 106.25mm Centerbore, Gloss Black</v>
      </c>
      <c r="BZ486" s="81" t="s">
        <v>3878</v>
      </c>
      <c r="CA486" s="81" t="s">
        <v>3879</v>
      </c>
      <c r="CB486" s="81" t="str">
        <f t="shared" si="55"/>
        <v>STREET (3XX)</v>
      </c>
    </row>
    <row r="487" spans="1:80" s="38" customFormat="1" ht="15" customHeight="1">
      <c r="A487" s="22">
        <f t="shared" si="49"/>
        <v>485</v>
      </c>
      <c r="B487" s="99" t="s">
        <v>84</v>
      </c>
      <c r="C487" s="99" t="s">
        <v>1072</v>
      </c>
      <c r="D487" s="99" t="s">
        <v>6058</v>
      </c>
      <c r="E487" s="136" t="str">
        <f>CONCATENATE(LEFT(D487,5),VLOOKUP(CONCATENATE(N487,"x",O487),'PART NUMBER GUIDE'!$B$9:$C$49,2,FALSE),VLOOKUP(CONCATENATE(P487, V487), 'PART NUMBER GUIDE'!$Q$6:$R$91, 2, FALSE),VLOOKUP(Y487,'PART NUMBER GUIDE'!$J$8:$K$43,2, FALSE),IF(U487="N/A",IF(ABS(S487)&lt;10,"0"&amp;ABS(S487),ABS(S487)),CONCATENATE(LEFT(U487,1),RIGHT(U487,1))), F487, G487)</f>
        <v>MR31878560925</v>
      </c>
      <c r="F487" s="90"/>
      <c r="G487" s="90"/>
      <c r="H487" s="318" t="s">
        <v>6031</v>
      </c>
      <c r="I487" s="318">
        <v>44701</v>
      </c>
      <c r="J487" s="16" t="s">
        <v>1265</v>
      </c>
      <c r="K487" s="342">
        <v>279</v>
      </c>
      <c r="L487" s="92">
        <f t="shared" si="50"/>
        <v>279</v>
      </c>
      <c r="M487" s="344"/>
      <c r="N487" s="29">
        <v>17</v>
      </c>
      <c r="O487" s="8">
        <v>8.5</v>
      </c>
      <c r="P487" s="99" t="str">
        <f t="shared" si="51"/>
        <v>6x5.5</v>
      </c>
      <c r="Q487" s="3">
        <v>6</v>
      </c>
      <c r="R487" s="29">
        <v>5.5</v>
      </c>
      <c r="S487" s="29">
        <v>25</v>
      </c>
      <c r="T487" s="16">
        <v>5.7</v>
      </c>
      <c r="U487" s="100" t="s">
        <v>85</v>
      </c>
      <c r="V487" s="16">
        <v>106.25</v>
      </c>
      <c r="W487" s="8">
        <v>29.14</v>
      </c>
      <c r="X487" s="51">
        <v>2650</v>
      </c>
      <c r="Y487" s="11" t="s">
        <v>2297</v>
      </c>
      <c r="Z487" s="11" t="s">
        <v>2988</v>
      </c>
      <c r="AA487" s="51" t="str">
        <f t="shared" si="52"/>
        <v>17x8.5, 6x5.5, 25 OS</v>
      </c>
      <c r="AB487" s="81" t="s">
        <v>5947</v>
      </c>
      <c r="AC487" s="89">
        <f>_xlfn.IFNA(VLOOKUP(AB487,ACCESSORIES!F:J,5,FALSE),"N/A")</f>
        <v>22</v>
      </c>
      <c r="AD487" s="87" t="s">
        <v>85</v>
      </c>
      <c r="AE487" s="80" t="s">
        <v>85</v>
      </c>
      <c r="AF487" s="80" t="s">
        <v>85</v>
      </c>
      <c r="AG487" s="80" t="s">
        <v>85</v>
      </c>
      <c r="AH487" s="9" t="str">
        <f>_xlfn.IFNA(VLOOKUP(AG487,ACCESSORIES!F:J,5,FALSE),"N/A")</f>
        <v>N/A</v>
      </c>
      <c r="AI487" s="13" t="s">
        <v>265</v>
      </c>
      <c r="AJ487" s="82" t="s">
        <v>1709</v>
      </c>
      <c r="AK487" s="40">
        <f>_xlfn.IFNA(VLOOKUP(AJ487,ACCESSORIES!F:J,5,FALSE),"N/A")</f>
        <v>2.75</v>
      </c>
      <c r="AL487" s="3">
        <v>78.3</v>
      </c>
      <c r="AM487" s="3">
        <v>16.2</v>
      </c>
      <c r="AN487" s="3">
        <v>175</v>
      </c>
      <c r="AO487" s="36">
        <v>4</v>
      </c>
      <c r="AP487" s="36">
        <v>19</v>
      </c>
      <c r="AQ487" s="36">
        <v>30</v>
      </c>
      <c r="AR487" s="36">
        <v>32</v>
      </c>
      <c r="AS487" s="36">
        <v>210</v>
      </c>
      <c r="AT487" s="101">
        <v>200</v>
      </c>
      <c r="AU487" s="406">
        <v>103.36</v>
      </c>
      <c r="AV487" s="407">
        <v>20.73</v>
      </c>
      <c r="AW487" s="407">
        <v>38.6</v>
      </c>
      <c r="AX487" s="54">
        <v>36</v>
      </c>
      <c r="AY487" s="3" t="s">
        <v>85</v>
      </c>
      <c r="AZ487" s="98" t="str">
        <f>_xlfn.IFNA(VLOOKUP(AY487,ACCESSORIES!F:J,5,FALSE),"N/A")</f>
        <v>N/A</v>
      </c>
      <c r="BA487" s="3" t="s">
        <v>85</v>
      </c>
      <c r="BB487" s="98" t="str">
        <f>_xlfn.IFNA(VLOOKUP(BA487,ACCESSORIES!F:J,5,FALSE),"N/A")</f>
        <v>N/A</v>
      </c>
      <c r="BC487" s="77">
        <v>33.473520141737247</v>
      </c>
      <c r="BD487" s="56">
        <v>20.236220472440898</v>
      </c>
      <c r="BE487" s="56">
        <v>20.236220472440898</v>
      </c>
      <c r="BF487" s="56">
        <v>11.417322834645701</v>
      </c>
      <c r="BG487" s="378">
        <f t="shared" si="53"/>
        <v>7.6616839999999839E-2</v>
      </c>
      <c r="BH487" s="80">
        <v>36</v>
      </c>
      <c r="BI487" s="114" t="s">
        <v>3532</v>
      </c>
      <c r="BJ487" s="50" t="s">
        <v>4050</v>
      </c>
      <c r="BK487" s="29" t="s">
        <v>4066</v>
      </c>
      <c r="BL487" s="29" t="s">
        <v>6382</v>
      </c>
      <c r="BM487" s="29" t="s">
        <v>6383</v>
      </c>
      <c r="BN487" s="29" t="s">
        <v>6384</v>
      </c>
      <c r="BO487" s="81" t="s">
        <v>6385</v>
      </c>
      <c r="BP487" s="81" t="s">
        <v>4068</v>
      </c>
      <c r="BQ487" s="81" t="s">
        <v>6386</v>
      </c>
      <c r="BR487" s="81"/>
      <c r="BS487" s="81"/>
      <c r="BT487" s="81"/>
      <c r="BU487" s="313" t="s">
        <v>7133</v>
      </c>
      <c r="BV487" s="387" t="s">
        <v>8528</v>
      </c>
      <c r="BW487" s="313" t="s">
        <v>7135</v>
      </c>
      <c r="BX487" s="387" t="s">
        <v>8529</v>
      </c>
      <c r="BY487" s="93" t="str">
        <f t="shared" si="54"/>
        <v>MR318, 17x8.5, +25mm Offset, 6x5.5, 106.25mm Centerbore, Method Bronze</v>
      </c>
      <c r="BZ487" s="81" t="s">
        <v>3878</v>
      </c>
      <c r="CA487" s="81" t="s">
        <v>3879</v>
      </c>
      <c r="CB487" s="81" t="str">
        <f t="shared" si="55"/>
        <v>STREET (3XX)</v>
      </c>
    </row>
    <row r="488" spans="1:80" s="38" customFormat="1" ht="15" customHeight="1">
      <c r="A488" s="22">
        <f t="shared" si="49"/>
        <v>486</v>
      </c>
      <c r="B488" s="99" t="s">
        <v>84</v>
      </c>
      <c r="C488" s="99" t="s">
        <v>1072</v>
      </c>
      <c r="D488" s="99" t="s">
        <v>6058</v>
      </c>
      <c r="E488" s="136" t="str">
        <f>CONCATENATE(LEFT(D488,5),VLOOKUP(CONCATENATE(N488,"x",O488),'PART NUMBER GUIDE'!$B$9:$C$49,2,FALSE),VLOOKUP(CONCATENATE(P488, V488), 'PART NUMBER GUIDE'!$Q$6:$R$91, 2, FALSE),VLOOKUP(Y488,'PART NUMBER GUIDE'!$J$8:$K$43,2, FALSE),IF(U488="N/A",IF(ABS(S488)&lt;10,"0"&amp;ABS(S488),ABS(S488)),CONCATENATE(LEFT(U488,1),RIGHT(U488,1))), F488, G488)</f>
        <v>MR318785801300</v>
      </c>
      <c r="F488" s="90"/>
      <c r="G488" s="90"/>
      <c r="H488" s="318" t="s">
        <v>6032</v>
      </c>
      <c r="I488" s="318">
        <v>44701</v>
      </c>
      <c r="J488" s="16" t="s">
        <v>1265</v>
      </c>
      <c r="K488" s="342">
        <v>299</v>
      </c>
      <c r="L488" s="92">
        <f t="shared" si="50"/>
        <v>299</v>
      </c>
      <c r="M488" s="344"/>
      <c r="N488" s="29">
        <v>17</v>
      </c>
      <c r="O488" s="8">
        <v>8.5</v>
      </c>
      <c r="P488" s="99" t="str">
        <f t="shared" si="51"/>
        <v>8x6.5</v>
      </c>
      <c r="Q488" s="3">
        <v>8</v>
      </c>
      <c r="R488" s="29">
        <v>6.5</v>
      </c>
      <c r="S488" s="29">
        <v>0</v>
      </c>
      <c r="T488" s="16">
        <v>4.7</v>
      </c>
      <c r="U488" s="100" t="s">
        <v>85</v>
      </c>
      <c r="V488" s="16">
        <v>130.81</v>
      </c>
      <c r="W488" s="8">
        <v>28.44</v>
      </c>
      <c r="X488" s="51">
        <v>3640</v>
      </c>
      <c r="Y488" s="11" t="s">
        <v>4304</v>
      </c>
      <c r="Z488" s="11" t="s">
        <v>2987</v>
      </c>
      <c r="AA488" s="51" t="str">
        <f t="shared" si="52"/>
        <v>17x8.5, 8x6.5, 0 OS</v>
      </c>
      <c r="AB488" s="81" t="s">
        <v>5207</v>
      </c>
      <c r="AC488" s="89">
        <f>_xlfn.IFNA(VLOOKUP(AB488,ACCESSORIES!F:J,5,FALSE),"N/A")</f>
        <v>33</v>
      </c>
      <c r="AD488" s="87" t="s">
        <v>85</v>
      </c>
      <c r="AE488" s="80" t="s">
        <v>85</v>
      </c>
      <c r="AF488" s="80" t="s">
        <v>3005</v>
      </c>
      <c r="AG488" s="80" t="s">
        <v>85</v>
      </c>
      <c r="AH488" s="9" t="str">
        <f>_xlfn.IFNA(VLOOKUP(AG488,ACCESSORIES!F:J,5,FALSE),"N/A")</f>
        <v>N/A</v>
      </c>
      <c r="AI488" s="13" t="s">
        <v>266</v>
      </c>
      <c r="AJ488" s="82" t="s">
        <v>85</v>
      </c>
      <c r="AK488" s="40" t="str">
        <f>_xlfn.IFNA(VLOOKUP(AJ488,ACCESSORIES!F:J,5,FALSE),"N/A")</f>
        <v>N/A</v>
      </c>
      <c r="AL488" s="3" t="s">
        <v>85</v>
      </c>
      <c r="AM488" s="3">
        <v>16.2</v>
      </c>
      <c r="AN488" s="3">
        <v>200</v>
      </c>
      <c r="AO488" s="36">
        <v>0</v>
      </c>
      <c r="AP488" s="36">
        <v>0</v>
      </c>
      <c r="AQ488" s="36">
        <v>27</v>
      </c>
      <c r="AR488" s="36">
        <v>41</v>
      </c>
      <c r="AS488" s="36">
        <v>209</v>
      </c>
      <c r="AT488" s="101">
        <v>201</v>
      </c>
      <c r="AU488" s="406">
        <v>128</v>
      </c>
      <c r="AV488" s="407">
        <v>108</v>
      </c>
      <c r="AW488" s="407">
        <v>108</v>
      </c>
      <c r="AX488" s="54">
        <v>48</v>
      </c>
      <c r="AY488" s="3" t="s">
        <v>85</v>
      </c>
      <c r="AZ488" s="98" t="str">
        <f>_xlfn.IFNA(VLOOKUP(AY488,ACCESSORIES!F:J,5,FALSE),"N/A")</f>
        <v>N/A</v>
      </c>
      <c r="BA488" s="3" t="s">
        <v>85</v>
      </c>
      <c r="BB488" s="98" t="str">
        <f>_xlfn.IFNA(VLOOKUP(BA488,ACCESSORIES!F:J,5,FALSE),"N/A")</f>
        <v>N/A</v>
      </c>
      <c r="BC488" s="77">
        <v>32.114002858263831</v>
      </c>
      <c r="BD488" s="56">
        <v>20.236220472440898</v>
      </c>
      <c r="BE488" s="56">
        <v>20.236220472440898</v>
      </c>
      <c r="BF488" s="56">
        <v>11.417322834645701</v>
      </c>
      <c r="BG488" s="378">
        <f t="shared" si="53"/>
        <v>7.6616839999999839E-2</v>
      </c>
      <c r="BH488" s="80">
        <v>36</v>
      </c>
      <c r="BI488" s="114" t="s">
        <v>3532</v>
      </c>
      <c r="BJ488" s="50" t="s">
        <v>4050</v>
      </c>
      <c r="BK488" s="29" t="s">
        <v>4066</v>
      </c>
      <c r="BL488" s="29" t="s">
        <v>6382</v>
      </c>
      <c r="BM488" s="29" t="s">
        <v>6383</v>
      </c>
      <c r="BN488" s="29" t="s">
        <v>6384</v>
      </c>
      <c r="BO488" s="81" t="s">
        <v>6385</v>
      </c>
      <c r="BP488" s="81" t="s">
        <v>4068</v>
      </c>
      <c r="BQ488" s="81" t="s">
        <v>6386</v>
      </c>
      <c r="BR488" s="81"/>
      <c r="BS488" s="81"/>
      <c r="BT488" s="81"/>
      <c r="BU488" s="313" t="s">
        <v>7124</v>
      </c>
      <c r="BV488" s="387" t="s">
        <v>8095</v>
      </c>
      <c r="BW488" s="313" t="s">
        <v>7125</v>
      </c>
      <c r="BX488" s="387" t="s">
        <v>8096</v>
      </c>
      <c r="BY488" s="93" t="str">
        <f t="shared" si="54"/>
        <v>MR318, 17x8.5, 0mm Offset, 8x6.5, 130.81mm Centerbore, Gloss Black</v>
      </c>
      <c r="BZ488" s="81" t="s">
        <v>3878</v>
      </c>
      <c r="CA488" s="81" t="s">
        <v>3879</v>
      </c>
      <c r="CB488" s="81" t="str">
        <f t="shared" si="55"/>
        <v>STREET (3XX)</v>
      </c>
    </row>
    <row r="489" spans="1:80" s="38" customFormat="1" ht="15" customHeight="1">
      <c r="A489" s="22">
        <f t="shared" si="49"/>
        <v>487</v>
      </c>
      <c r="B489" s="99" t="s">
        <v>84</v>
      </c>
      <c r="C489" s="99" t="s">
        <v>1072</v>
      </c>
      <c r="D489" s="99" t="s">
        <v>6058</v>
      </c>
      <c r="E489" s="136" t="str">
        <f>CONCATENATE(LEFT(D489,5),VLOOKUP(CONCATENATE(N489,"x",O489),'PART NUMBER GUIDE'!$B$9:$C$49,2,FALSE),VLOOKUP(CONCATENATE(P489, V489), 'PART NUMBER GUIDE'!$Q$6:$R$91, 2, FALSE),VLOOKUP(Y489,'PART NUMBER GUIDE'!$J$8:$K$43,2, FALSE),IF(U489="N/A",IF(ABS(S489)&lt;10,"0"&amp;ABS(S489),ABS(S489)),CONCATENATE(LEFT(U489,1),RIGHT(U489,1))), F489, G489)</f>
        <v>MR31878580900</v>
      </c>
      <c r="F489" s="90"/>
      <c r="G489" s="90"/>
      <c r="H489" s="318" t="s">
        <v>6033</v>
      </c>
      <c r="I489" s="318">
        <v>44701</v>
      </c>
      <c r="J489" s="16" t="s">
        <v>1265</v>
      </c>
      <c r="K489" s="342">
        <v>299</v>
      </c>
      <c r="L489" s="92">
        <f t="shared" si="50"/>
        <v>299</v>
      </c>
      <c r="M489" s="344"/>
      <c r="N489" s="29">
        <v>17</v>
      </c>
      <c r="O489" s="8">
        <v>8.5</v>
      </c>
      <c r="P489" s="99" t="str">
        <f t="shared" si="51"/>
        <v>8x6.5</v>
      </c>
      <c r="Q489" s="3">
        <v>8</v>
      </c>
      <c r="R489" s="29">
        <v>6.5</v>
      </c>
      <c r="S489" s="29">
        <v>0</v>
      </c>
      <c r="T489" s="16">
        <v>4.7</v>
      </c>
      <c r="U489" s="100" t="s">
        <v>85</v>
      </c>
      <c r="V489" s="16">
        <v>130.81</v>
      </c>
      <c r="W489" s="8">
        <v>28.33</v>
      </c>
      <c r="X489" s="51">
        <v>3640</v>
      </c>
      <c r="Y489" s="11" t="s">
        <v>2297</v>
      </c>
      <c r="Z489" s="11" t="s">
        <v>2988</v>
      </c>
      <c r="AA489" s="51" t="str">
        <f t="shared" si="52"/>
        <v>17x8.5, 8x6.5, 0 OS</v>
      </c>
      <c r="AB489" s="81" t="s">
        <v>5950</v>
      </c>
      <c r="AC489" s="89">
        <f>_xlfn.IFNA(VLOOKUP(AB489,ACCESSORIES!F:J,5,FALSE),"N/A")</f>
        <v>33</v>
      </c>
      <c r="AD489" s="87" t="s">
        <v>85</v>
      </c>
      <c r="AE489" s="80" t="s">
        <v>85</v>
      </c>
      <c r="AF489" s="80" t="s">
        <v>3005</v>
      </c>
      <c r="AG489" s="80" t="s">
        <v>85</v>
      </c>
      <c r="AH489" s="9" t="str">
        <f>_xlfn.IFNA(VLOOKUP(AG489,ACCESSORIES!F:J,5,FALSE),"N/A")</f>
        <v>N/A</v>
      </c>
      <c r="AI489" s="13" t="s">
        <v>266</v>
      </c>
      <c r="AJ489" s="82" t="s">
        <v>85</v>
      </c>
      <c r="AK489" s="40" t="str">
        <f>_xlfn.IFNA(VLOOKUP(AJ489,ACCESSORIES!F:J,5,FALSE),"N/A")</f>
        <v>N/A</v>
      </c>
      <c r="AL489" s="3" t="s">
        <v>85</v>
      </c>
      <c r="AM489" s="3">
        <v>16.2</v>
      </c>
      <c r="AN489" s="3">
        <v>200</v>
      </c>
      <c r="AO489" s="36">
        <v>0</v>
      </c>
      <c r="AP489" s="36">
        <v>0</v>
      </c>
      <c r="AQ489" s="36">
        <v>27</v>
      </c>
      <c r="AR489" s="36">
        <v>41</v>
      </c>
      <c r="AS489" s="36">
        <v>209</v>
      </c>
      <c r="AT489" s="101">
        <v>201</v>
      </c>
      <c r="AU489" s="406">
        <v>128</v>
      </c>
      <c r="AV489" s="407">
        <v>108</v>
      </c>
      <c r="AW489" s="407">
        <v>108</v>
      </c>
      <c r="AX489" s="54">
        <v>48</v>
      </c>
      <c r="AY489" s="3" t="s">
        <v>85</v>
      </c>
      <c r="AZ489" s="98" t="str">
        <f>_xlfn.IFNA(VLOOKUP(AY489,ACCESSORIES!F:J,5,FALSE),"N/A")</f>
        <v>N/A</v>
      </c>
      <c r="BA489" s="3" t="s">
        <v>85</v>
      </c>
      <c r="BB489" s="98" t="str">
        <f>_xlfn.IFNA(VLOOKUP(BA489,ACCESSORIES!F:J,5,FALSE),"N/A")</f>
        <v>N/A</v>
      </c>
      <c r="BC489" s="77">
        <v>32.150746568627987</v>
      </c>
      <c r="BD489" s="56">
        <v>20.236220472440898</v>
      </c>
      <c r="BE489" s="56">
        <v>20.236220472440898</v>
      </c>
      <c r="BF489" s="56">
        <v>11.417322834645701</v>
      </c>
      <c r="BG489" s="378">
        <f t="shared" si="53"/>
        <v>7.6616839999999839E-2</v>
      </c>
      <c r="BH489" s="80">
        <v>36</v>
      </c>
      <c r="BI489" s="114" t="s">
        <v>3532</v>
      </c>
      <c r="BJ489" s="50" t="s">
        <v>4050</v>
      </c>
      <c r="BK489" s="29" t="s">
        <v>4066</v>
      </c>
      <c r="BL489" s="29" t="s">
        <v>6382</v>
      </c>
      <c r="BM489" s="29" t="s">
        <v>6383</v>
      </c>
      <c r="BN489" s="29" t="s">
        <v>6384</v>
      </c>
      <c r="BO489" s="81" t="s">
        <v>6385</v>
      </c>
      <c r="BP489" s="81" t="s">
        <v>4068</v>
      </c>
      <c r="BQ489" s="81" t="s">
        <v>6386</v>
      </c>
      <c r="BR489" s="81"/>
      <c r="BS489" s="81"/>
      <c r="BT489" s="81"/>
      <c r="BU489" s="313" t="s">
        <v>7126</v>
      </c>
      <c r="BV489" s="387" t="s">
        <v>8462</v>
      </c>
      <c r="BW489" s="313" t="s">
        <v>7129</v>
      </c>
      <c r="BX489" s="387" t="s">
        <v>8461</v>
      </c>
      <c r="BY489" s="93" t="str">
        <f t="shared" si="54"/>
        <v>MR318, 17x8.5, 0mm Offset, 8x6.5, 130.81mm Centerbore, Method Bronze</v>
      </c>
      <c r="BZ489" s="81" t="s">
        <v>3878</v>
      </c>
      <c r="CA489" s="81" t="s">
        <v>3879</v>
      </c>
      <c r="CB489" s="81" t="str">
        <f t="shared" si="55"/>
        <v>STREET (3XX)</v>
      </c>
    </row>
    <row r="490" spans="1:80" s="38" customFormat="1" ht="15" customHeight="1">
      <c r="A490" s="22">
        <f t="shared" si="49"/>
        <v>488</v>
      </c>
      <c r="B490" s="99" t="s">
        <v>84</v>
      </c>
      <c r="C490" s="99" t="s">
        <v>1072</v>
      </c>
      <c r="D490" s="99" t="s">
        <v>6058</v>
      </c>
      <c r="E490" s="136" t="str">
        <f>CONCATENATE(LEFT(D490,5),VLOOKUP(CONCATENATE(N490,"x",O490),'PART NUMBER GUIDE'!$B$9:$C$49,2,FALSE),VLOOKUP(CONCATENATE(P490, V490), 'PART NUMBER GUIDE'!$Q$6:$R$91, 2, FALSE),VLOOKUP(Y490,'PART NUMBER GUIDE'!$J$8:$K$43,2, FALSE),IF(U490="N/A",IF(ABS(S490)&lt;10,"0"&amp;ABS(S490),ABS(S490)),CONCATENATE(LEFT(U490,1),RIGHT(U490,1))), F490, G490)</f>
        <v>MR318785871300</v>
      </c>
      <c r="F490" s="90"/>
      <c r="G490" s="90"/>
      <c r="H490" s="318" t="s">
        <v>6034</v>
      </c>
      <c r="I490" s="318">
        <v>44701</v>
      </c>
      <c r="J490" s="16" t="s">
        <v>1265</v>
      </c>
      <c r="K490" s="342">
        <v>299</v>
      </c>
      <c r="L490" s="92">
        <f t="shared" si="50"/>
        <v>299</v>
      </c>
      <c r="M490" s="344"/>
      <c r="N490" s="29">
        <v>17</v>
      </c>
      <c r="O490" s="8">
        <v>8.5</v>
      </c>
      <c r="P490" s="99" t="str">
        <f t="shared" si="51"/>
        <v>8x170</v>
      </c>
      <c r="Q490" s="3">
        <v>8</v>
      </c>
      <c r="R490" s="29">
        <v>170</v>
      </c>
      <c r="S490" s="29">
        <v>0</v>
      </c>
      <c r="T490" s="16">
        <v>4.7</v>
      </c>
      <c r="U490" s="100" t="s">
        <v>85</v>
      </c>
      <c r="V490" s="16">
        <v>130.81</v>
      </c>
      <c r="W490" s="8">
        <v>28.33</v>
      </c>
      <c r="X490" s="51">
        <v>3640</v>
      </c>
      <c r="Y490" s="11" t="s">
        <v>4304</v>
      </c>
      <c r="Z490" s="11" t="s">
        <v>2987</v>
      </c>
      <c r="AA490" s="51" t="str">
        <f t="shared" si="52"/>
        <v>17x8.5, 8x170, 0 OS</v>
      </c>
      <c r="AB490" s="81" t="s">
        <v>5207</v>
      </c>
      <c r="AC490" s="89">
        <f>_xlfn.IFNA(VLOOKUP(AB490,ACCESSORIES!F:J,5,FALSE),"N/A")</f>
        <v>33</v>
      </c>
      <c r="AD490" s="87" t="s">
        <v>85</v>
      </c>
      <c r="AE490" s="80" t="s">
        <v>85</v>
      </c>
      <c r="AF490" s="80" t="s">
        <v>3005</v>
      </c>
      <c r="AG490" s="80" t="s">
        <v>85</v>
      </c>
      <c r="AH490" s="9" t="str">
        <f>_xlfn.IFNA(VLOOKUP(AG490,ACCESSORIES!F:J,5,FALSE),"N/A")</f>
        <v>N/A</v>
      </c>
      <c r="AI490" s="13" t="s">
        <v>266</v>
      </c>
      <c r="AJ490" s="82" t="s">
        <v>85</v>
      </c>
      <c r="AK490" s="40" t="str">
        <f>_xlfn.IFNA(VLOOKUP(AJ490,ACCESSORIES!F:J,5,FALSE),"N/A")</f>
        <v>N/A</v>
      </c>
      <c r="AL490" s="3" t="s">
        <v>85</v>
      </c>
      <c r="AM490" s="3">
        <v>16.2</v>
      </c>
      <c r="AN490" s="3">
        <v>200</v>
      </c>
      <c r="AO490" s="36">
        <v>0</v>
      </c>
      <c r="AP490" s="36">
        <v>0</v>
      </c>
      <c r="AQ490" s="36">
        <v>27</v>
      </c>
      <c r="AR490" s="36">
        <v>41</v>
      </c>
      <c r="AS490" s="36">
        <v>209</v>
      </c>
      <c r="AT490" s="101">
        <v>201</v>
      </c>
      <c r="AU490" s="406">
        <v>128</v>
      </c>
      <c r="AV490" s="407">
        <v>108</v>
      </c>
      <c r="AW490" s="407">
        <v>108</v>
      </c>
      <c r="AX490" s="54">
        <v>48</v>
      </c>
      <c r="AY490" s="3" t="s">
        <v>85</v>
      </c>
      <c r="AZ490" s="98" t="str">
        <f>_xlfn.IFNA(VLOOKUP(AY490,ACCESSORIES!F:J,5,FALSE),"N/A")</f>
        <v>N/A</v>
      </c>
      <c r="BA490" s="3" t="s">
        <v>85</v>
      </c>
      <c r="BB490" s="98" t="str">
        <f>_xlfn.IFNA(VLOOKUP(BA490,ACCESSORIES!F:J,5,FALSE),"N/A")</f>
        <v>N/A</v>
      </c>
      <c r="BC490" s="77">
        <v>32.187490278992129</v>
      </c>
      <c r="BD490" s="56">
        <v>20.236220472440898</v>
      </c>
      <c r="BE490" s="56">
        <v>20.236220472440898</v>
      </c>
      <c r="BF490" s="56">
        <v>11.417322834645701</v>
      </c>
      <c r="BG490" s="378">
        <f t="shared" si="53"/>
        <v>7.6616839999999839E-2</v>
      </c>
      <c r="BH490" s="80">
        <v>36</v>
      </c>
      <c r="BI490" s="114" t="s">
        <v>3532</v>
      </c>
      <c r="BJ490" s="50" t="s">
        <v>4050</v>
      </c>
      <c r="BK490" s="29" t="s">
        <v>4066</v>
      </c>
      <c r="BL490" s="29" t="s">
        <v>6382</v>
      </c>
      <c r="BM490" s="29" t="s">
        <v>6383</v>
      </c>
      <c r="BN490" s="29" t="s">
        <v>6384</v>
      </c>
      <c r="BO490" s="81" t="s">
        <v>6385</v>
      </c>
      <c r="BP490" s="81" t="s">
        <v>4068</v>
      </c>
      <c r="BQ490" s="81" t="s">
        <v>6386</v>
      </c>
      <c r="BR490" s="81"/>
      <c r="BS490" s="81"/>
      <c r="BT490" s="81"/>
      <c r="BU490" s="313" t="s">
        <v>7124</v>
      </c>
      <c r="BV490" s="387" t="s">
        <v>8095</v>
      </c>
      <c r="BW490" s="313" t="s">
        <v>7125</v>
      </c>
      <c r="BX490" s="387" t="s">
        <v>8096</v>
      </c>
      <c r="BY490" s="93" t="str">
        <f t="shared" si="54"/>
        <v>MR318, 17x8.5, 0mm Offset, 8x170, 130.81mm Centerbore, Gloss Black</v>
      </c>
      <c r="BZ490" s="81" t="s">
        <v>3878</v>
      </c>
      <c r="CA490" s="81" t="s">
        <v>3879</v>
      </c>
      <c r="CB490" s="81" t="str">
        <f t="shared" si="55"/>
        <v>STREET (3XX)</v>
      </c>
    </row>
    <row r="491" spans="1:80" s="38" customFormat="1" ht="15" customHeight="1">
      <c r="A491" s="22">
        <f t="shared" si="49"/>
        <v>489</v>
      </c>
      <c r="B491" s="99" t="s">
        <v>84</v>
      </c>
      <c r="C491" s="99" t="s">
        <v>1072</v>
      </c>
      <c r="D491" s="99" t="s">
        <v>6058</v>
      </c>
      <c r="E491" s="136" t="str">
        <f>CONCATENATE(LEFT(D491,5),VLOOKUP(CONCATENATE(N491,"x",O491),'PART NUMBER GUIDE'!$B$9:$C$49,2,FALSE),VLOOKUP(CONCATENATE(P491, V491), 'PART NUMBER GUIDE'!$Q$6:$R$91, 2, FALSE),VLOOKUP(Y491,'PART NUMBER GUIDE'!$J$8:$K$43,2, FALSE),IF(U491="N/A",IF(ABS(S491)&lt;10,"0"&amp;ABS(S491),ABS(S491)),CONCATENATE(LEFT(U491,1),RIGHT(U491,1))), F491, G491)</f>
        <v>MR31878587900</v>
      </c>
      <c r="F491" s="90"/>
      <c r="G491" s="90"/>
      <c r="H491" s="318" t="s">
        <v>6035</v>
      </c>
      <c r="I491" s="318">
        <v>44701</v>
      </c>
      <c r="J491" s="16" t="s">
        <v>1265</v>
      </c>
      <c r="K491" s="342">
        <v>299</v>
      </c>
      <c r="L491" s="92">
        <f t="shared" si="50"/>
        <v>299</v>
      </c>
      <c r="M491" s="344"/>
      <c r="N491" s="29">
        <v>17</v>
      </c>
      <c r="O491" s="8">
        <v>8.5</v>
      </c>
      <c r="P491" s="99" t="str">
        <f t="shared" si="51"/>
        <v>8x170</v>
      </c>
      <c r="Q491" s="3">
        <v>8</v>
      </c>
      <c r="R491" s="29">
        <v>170</v>
      </c>
      <c r="S491" s="29">
        <v>0</v>
      </c>
      <c r="T491" s="16">
        <v>4.7</v>
      </c>
      <c r="U491" s="100" t="s">
        <v>85</v>
      </c>
      <c r="V491" s="16">
        <v>130.81</v>
      </c>
      <c r="W491" s="8">
        <v>28.66</v>
      </c>
      <c r="X491" s="51">
        <v>3640</v>
      </c>
      <c r="Y491" s="11" t="s">
        <v>2297</v>
      </c>
      <c r="Z491" s="11" t="s">
        <v>2988</v>
      </c>
      <c r="AA491" s="51" t="str">
        <f t="shared" si="52"/>
        <v>17x8.5, 8x170, 0 OS</v>
      </c>
      <c r="AB491" s="81" t="s">
        <v>5950</v>
      </c>
      <c r="AC491" s="89">
        <f>_xlfn.IFNA(VLOOKUP(AB491,ACCESSORIES!F:J,5,FALSE),"N/A")</f>
        <v>33</v>
      </c>
      <c r="AD491" s="87" t="s">
        <v>85</v>
      </c>
      <c r="AE491" s="80" t="s">
        <v>85</v>
      </c>
      <c r="AF491" s="80" t="s">
        <v>3005</v>
      </c>
      <c r="AG491" s="80" t="s">
        <v>85</v>
      </c>
      <c r="AH491" s="9" t="str">
        <f>_xlfn.IFNA(VLOOKUP(AG491,ACCESSORIES!F:J,5,FALSE),"N/A")</f>
        <v>N/A</v>
      </c>
      <c r="AI491" s="13" t="s">
        <v>266</v>
      </c>
      <c r="AJ491" s="82" t="s">
        <v>85</v>
      </c>
      <c r="AK491" s="40" t="str">
        <f>_xlfn.IFNA(VLOOKUP(AJ491,ACCESSORIES!F:J,5,FALSE),"N/A")</f>
        <v>N/A</v>
      </c>
      <c r="AL491" s="3" t="s">
        <v>85</v>
      </c>
      <c r="AM491" s="3">
        <v>16.2</v>
      </c>
      <c r="AN491" s="3">
        <v>200</v>
      </c>
      <c r="AO491" s="36">
        <v>0</v>
      </c>
      <c r="AP491" s="36">
        <v>0</v>
      </c>
      <c r="AQ491" s="36">
        <v>27</v>
      </c>
      <c r="AR491" s="36">
        <v>41</v>
      </c>
      <c r="AS491" s="36">
        <v>209</v>
      </c>
      <c r="AT491" s="101">
        <v>201</v>
      </c>
      <c r="AU491" s="406">
        <v>128</v>
      </c>
      <c r="AV491" s="407">
        <v>108</v>
      </c>
      <c r="AW491" s="407">
        <v>108</v>
      </c>
      <c r="AX491" s="54">
        <v>48</v>
      </c>
      <c r="AY491" s="3" t="s">
        <v>85</v>
      </c>
      <c r="AZ491" s="98" t="str">
        <f>_xlfn.IFNA(VLOOKUP(AY491,ACCESSORIES!F:J,5,FALSE),"N/A")</f>
        <v>N/A</v>
      </c>
      <c r="BA491" s="3" t="s">
        <v>85</v>
      </c>
      <c r="BB491" s="98" t="str">
        <f>_xlfn.IFNA(VLOOKUP(BA491,ACCESSORIES!F:J,5,FALSE),"N/A")</f>
        <v>N/A</v>
      </c>
      <c r="BC491" s="77">
        <v>31.967028016807244</v>
      </c>
      <c r="BD491" s="56">
        <v>20.236220472440898</v>
      </c>
      <c r="BE491" s="56">
        <v>20.236220472440898</v>
      </c>
      <c r="BF491" s="56">
        <v>11.417322834645701</v>
      </c>
      <c r="BG491" s="378">
        <f t="shared" si="53"/>
        <v>7.6616839999999839E-2</v>
      </c>
      <c r="BH491" s="80">
        <v>36</v>
      </c>
      <c r="BI491" s="114" t="s">
        <v>3532</v>
      </c>
      <c r="BJ491" s="50" t="s">
        <v>4050</v>
      </c>
      <c r="BK491" s="29" t="s">
        <v>4066</v>
      </c>
      <c r="BL491" s="29" t="s">
        <v>6382</v>
      </c>
      <c r="BM491" s="29" t="s">
        <v>6383</v>
      </c>
      <c r="BN491" s="29" t="s">
        <v>6384</v>
      </c>
      <c r="BO491" s="81" t="s">
        <v>6385</v>
      </c>
      <c r="BP491" s="81" t="s">
        <v>4068</v>
      </c>
      <c r="BQ491" s="81" t="s">
        <v>6386</v>
      </c>
      <c r="BR491" s="81"/>
      <c r="BS491" s="81"/>
      <c r="BT491" s="81"/>
      <c r="BU491" s="313" t="s">
        <v>7126</v>
      </c>
      <c r="BV491" s="387" t="s">
        <v>8462</v>
      </c>
      <c r="BW491" s="313" t="s">
        <v>7129</v>
      </c>
      <c r="BX491" s="387" t="s">
        <v>8461</v>
      </c>
      <c r="BY491" s="93" t="str">
        <f t="shared" si="54"/>
        <v>MR318, 17x8.5, 0mm Offset, 8x170, 130.81mm Centerbore, Method Bronze</v>
      </c>
      <c r="BZ491" s="81" t="s">
        <v>3878</v>
      </c>
      <c r="CA491" s="81" t="s">
        <v>3879</v>
      </c>
      <c r="CB491" s="81" t="str">
        <f t="shared" si="55"/>
        <v>STREET (3XX)</v>
      </c>
    </row>
    <row r="492" spans="1:80" s="38" customFormat="1" ht="15" customHeight="1">
      <c r="A492" s="22">
        <f t="shared" si="49"/>
        <v>490</v>
      </c>
      <c r="B492" s="99" t="s">
        <v>84</v>
      </c>
      <c r="C492" s="99" t="s">
        <v>1072</v>
      </c>
      <c r="D492" s="99" t="s">
        <v>6058</v>
      </c>
      <c r="E492" s="136" t="str">
        <f>CONCATENATE(LEFT(D492,5),VLOOKUP(CONCATENATE(N492,"x",O492),'PART NUMBER GUIDE'!$B$9:$C$49,2,FALSE),VLOOKUP(CONCATENATE(P492, V492), 'PART NUMBER GUIDE'!$Q$6:$R$91, 2, FALSE),VLOOKUP(Y492,'PART NUMBER GUIDE'!$J$8:$K$43,2, FALSE),IF(U492="N/A",IF(ABS(S492)&lt;10,"0"&amp;ABS(S492),ABS(S492)),CONCATENATE(LEFT(U492,1),RIGHT(U492,1))), F492, G492)</f>
        <v>MR318885581340</v>
      </c>
      <c r="F492" s="90"/>
      <c r="G492" s="90"/>
      <c r="H492" s="318" t="s">
        <v>6036</v>
      </c>
      <c r="I492" s="318">
        <v>44701</v>
      </c>
      <c r="J492" s="16" t="s">
        <v>1265</v>
      </c>
      <c r="K492" s="342">
        <v>299</v>
      </c>
      <c r="L492" s="92">
        <f t="shared" si="50"/>
        <v>299</v>
      </c>
      <c r="M492" s="344"/>
      <c r="N492" s="29">
        <v>18</v>
      </c>
      <c r="O492" s="8">
        <v>8.5</v>
      </c>
      <c r="P492" s="99" t="str">
        <f t="shared" si="51"/>
        <v>5x150</v>
      </c>
      <c r="Q492" s="3">
        <v>5</v>
      </c>
      <c r="R492" s="29">
        <v>150</v>
      </c>
      <c r="S492" s="29">
        <v>40</v>
      </c>
      <c r="T492" s="16">
        <v>6.27</v>
      </c>
      <c r="U492" s="100" t="s">
        <v>85</v>
      </c>
      <c r="V492" s="16">
        <v>110.5</v>
      </c>
      <c r="W492" s="8">
        <v>30.24</v>
      </c>
      <c r="X492" s="51">
        <v>2650</v>
      </c>
      <c r="Y492" s="11" t="s">
        <v>4304</v>
      </c>
      <c r="Z492" s="11" t="s">
        <v>2987</v>
      </c>
      <c r="AA492" s="51" t="str">
        <f t="shared" si="52"/>
        <v>18x8.5, 5x150, 40 OS</v>
      </c>
      <c r="AB492" s="81" t="s">
        <v>5205</v>
      </c>
      <c r="AC492" s="89">
        <f>_xlfn.IFNA(VLOOKUP(AB492,ACCESSORIES!F:J,5,FALSE),"N/A")</f>
        <v>22</v>
      </c>
      <c r="AD492" s="87" t="s">
        <v>85</v>
      </c>
      <c r="AE492" s="80" t="s">
        <v>85</v>
      </c>
      <c r="AF492" s="80" t="s">
        <v>85</v>
      </c>
      <c r="AG492" s="80" t="s">
        <v>85</v>
      </c>
      <c r="AH492" s="9" t="str">
        <f>_xlfn.IFNA(VLOOKUP(AG492,ACCESSORIES!F:J,5,FALSE),"N/A")</f>
        <v>N/A</v>
      </c>
      <c r="AI492" s="13" t="s">
        <v>266</v>
      </c>
      <c r="AJ492" s="82" t="s">
        <v>85</v>
      </c>
      <c r="AK492" s="40" t="str">
        <f>_xlfn.IFNA(VLOOKUP(AJ492,ACCESSORIES!F:J,5,FALSE),"N/A")</f>
        <v>N/A</v>
      </c>
      <c r="AL492" s="3" t="s">
        <v>85</v>
      </c>
      <c r="AM492" s="3">
        <v>16.2</v>
      </c>
      <c r="AN492" s="3">
        <v>185</v>
      </c>
      <c r="AO492" s="36">
        <v>3</v>
      </c>
      <c r="AP492" s="36">
        <v>8</v>
      </c>
      <c r="AQ492" s="36">
        <v>20</v>
      </c>
      <c r="AR492" s="36">
        <v>24</v>
      </c>
      <c r="AS492" s="36">
        <v>219</v>
      </c>
      <c r="AT492" s="101">
        <v>209</v>
      </c>
      <c r="AU492" s="406">
        <v>103.36</v>
      </c>
      <c r="AV492" s="407">
        <v>18.600000000000001</v>
      </c>
      <c r="AW492" s="407">
        <v>38.6</v>
      </c>
      <c r="AX492" s="54">
        <v>31</v>
      </c>
      <c r="AY492" s="3" t="s">
        <v>85</v>
      </c>
      <c r="AZ492" s="98" t="str">
        <f>_xlfn.IFNA(VLOOKUP(AY492,ACCESSORIES!F:J,5,FALSE),"N/A")</f>
        <v>N/A</v>
      </c>
      <c r="BA492" s="3" t="s">
        <v>85</v>
      </c>
      <c r="BB492" s="98" t="str">
        <f>_xlfn.IFNA(VLOOKUP(BA492,ACCESSORIES!F:J,5,FALSE),"N/A")</f>
        <v>N/A</v>
      </c>
      <c r="BC492" s="77">
        <v>34.281881769748459</v>
      </c>
      <c r="BD492" s="56">
        <v>21.141732283464599</v>
      </c>
      <c r="BE492" s="56">
        <v>21.141732283464599</v>
      </c>
      <c r="BF492" s="56">
        <v>11.417322834645701</v>
      </c>
      <c r="BG492" s="378">
        <f t="shared" si="53"/>
        <v>8.3627010000000473E-2</v>
      </c>
      <c r="BH492" s="80">
        <v>36</v>
      </c>
      <c r="BI492" s="114" t="s">
        <v>3532</v>
      </c>
      <c r="BJ492" s="50" t="s">
        <v>4050</v>
      </c>
      <c r="BK492" s="29" t="s">
        <v>4066</v>
      </c>
      <c r="BL492" s="29" t="s">
        <v>6382</v>
      </c>
      <c r="BM492" s="29" t="s">
        <v>6383</v>
      </c>
      <c r="BN492" s="29" t="s">
        <v>6384</v>
      </c>
      <c r="BO492" s="81" t="s">
        <v>6385</v>
      </c>
      <c r="BP492" s="81" t="s">
        <v>4068</v>
      </c>
      <c r="BQ492" s="81" t="s">
        <v>6386</v>
      </c>
      <c r="BR492" s="81"/>
      <c r="BS492" s="81"/>
      <c r="BT492" s="81"/>
      <c r="BU492" s="313" t="s">
        <v>7120</v>
      </c>
      <c r="BV492" s="387" t="s">
        <v>8204</v>
      </c>
      <c r="BW492" s="313" t="s">
        <v>7121</v>
      </c>
      <c r="BX492" s="387" t="s">
        <v>8205</v>
      </c>
      <c r="BY492" s="93" t="str">
        <f t="shared" si="54"/>
        <v>MR318, 18x8.5, +40mm Offset, 5x150, 110.5mm Centerbore, Gloss Black</v>
      </c>
      <c r="BZ492" s="81" t="s">
        <v>3878</v>
      </c>
      <c r="CA492" s="81" t="s">
        <v>3879</v>
      </c>
      <c r="CB492" s="81" t="str">
        <f t="shared" si="55"/>
        <v>STREET (3XX)</v>
      </c>
    </row>
    <row r="493" spans="1:80" s="38" customFormat="1" ht="15" customHeight="1">
      <c r="A493" s="22">
        <f t="shared" si="49"/>
        <v>491</v>
      </c>
      <c r="B493" s="99" t="s">
        <v>84</v>
      </c>
      <c r="C493" s="99" t="s">
        <v>1072</v>
      </c>
      <c r="D493" s="99" t="s">
        <v>6058</v>
      </c>
      <c r="E493" s="136" t="str">
        <f>CONCATENATE(LEFT(D493,5),VLOOKUP(CONCATENATE(N493,"x",O493),'PART NUMBER GUIDE'!$B$9:$C$49,2,FALSE),VLOOKUP(CONCATENATE(P493, V493), 'PART NUMBER GUIDE'!$Q$6:$R$91, 2, FALSE),VLOOKUP(Y493,'PART NUMBER GUIDE'!$J$8:$K$43,2, FALSE),IF(U493="N/A",IF(ABS(S493)&lt;10,"0"&amp;ABS(S493),ABS(S493)),CONCATENATE(LEFT(U493,1),RIGHT(U493,1))), F493, G493)</f>
        <v>MR31888558940</v>
      </c>
      <c r="F493" s="90"/>
      <c r="G493" s="90"/>
      <c r="H493" s="318" t="s">
        <v>6037</v>
      </c>
      <c r="I493" s="318">
        <v>44701</v>
      </c>
      <c r="J493" s="16" t="s">
        <v>1265</v>
      </c>
      <c r="K493" s="342">
        <v>299</v>
      </c>
      <c r="L493" s="92">
        <f t="shared" si="50"/>
        <v>299</v>
      </c>
      <c r="M493" s="344"/>
      <c r="N493" s="29">
        <v>18</v>
      </c>
      <c r="O493" s="8">
        <v>8.5</v>
      </c>
      <c r="P493" s="99" t="str">
        <f t="shared" si="51"/>
        <v>5x150</v>
      </c>
      <c r="Q493" s="3">
        <v>5</v>
      </c>
      <c r="R493" s="29">
        <v>150</v>
      </c>
      <c r="S493" s="29">
        <v>40</v>
      </c>
      <c r="T493" s="16">
        <v>6.27</v>
      </c>
      <c r="U493" s="100" t="s">
        <v>85</v>
      </c>
      <c r="V493" s="16">
        <v>110.5</v>
      </c>
      <c r="W493" s="8">
        <v>29.98</v>
      </c>
      <c r="X493" s="51">
        <v>2650</v>
      </c>
      <c r="Y493" s="11" t="s">
        <v>2297</v>
      </c>
      <c r="Z493" s="11" t="s">
        <v>2988</v>
      </c>
      <c r="AA493" s="51" t="str">
        <f t="shared" si="52"/>
        <v>18x8.5, 5x150, 40 OS</v>
      </c>
      <c r="AB493" s="81" t="s">
        <v>5947</v>
      </c>
      <c r="AC493" s="89">
        <f>_xlfn.IFNA(VLOOKUP(AB493,ACCESSORIES!F:J,5,FALSE),"N/A")</f>
        <v>22</v>
      </c>
      <c r="AD493" s="87" t="s">
        <v>85</v>
      </c>
      <c r="AE493" s="80" t="s">
        <v>85</v>
      </c>
      <c r="AF493" s="80" t="s">
        <v>85</v>
      </c>
      <c r="AG493" s="80" t="s">
        <v>85</v>
      </c>
      <c r="AH493" s="9" t="str">
        <f>_xlfn.IFNA(VLOOKUP(AG493,ACCESSORIES!F:J,5,FALSE),"N/A")</f>
        <v>N/A</v>
      </c>
      <c r="AI493" s="13" t="s">
        <v>266</v>
      </c>
      <c r="AJ493" s="82" t="s">
        <v>85</v>
      </c>
      <c r="AK493" s="40" t="str">
        <f>_xlfn.IFNA(VLOOKUP(AJ493,ACCESSORIES!F:J,5,FALSE),"N/A")</f>
        <v>N/A</v>
      </c>
      <c r="AL493" s="3" t="s">
        <v>85</v>
      </c>
      <c r="AM493" s="3">
        <v>16.2</v>
      </c>
      <c r="AN493" s="3">
        <v>185</v>
      </c>
      <c r="AO493" s="36">
        <v>3</v>
      </c>
      <c r="AP493" s="36">
        <v>8</v>
      </c>
      <c r="AQ493" s="36">
        <v>20</v>
      </c>
      <c r="AR493" s="36">
        <v>24</v>
      </c>
      <c r="AS493" s="36">
        <v>219</v>
      </c>
      <c r="AT493" s="101">
        <v>209</v>
      </c>
      <c r="AU493" s="406">
        <v>103.36</v>
      </c>
      <c r="AV493" s="407">
        <v>18.600000000000001</v>
      </c>
      <c r="AW493" s="407">
        <v>38.6</v>
      </c>
      <c r="AX493" s="54">
        <v>31</v>
      </c>
      <c r="AY493" s="3" t="s">
        <v>85</v>
      </c>
      <c r="AZ493" s="98" t="str">
        <f>_xlfn.IFNA(VLOOKUP(AY493,ACCESSORIES!F:J,5,FALSE),"N/A")</f>
        <v>N/A</v>
      </c>
      <c r="BA493" s="3" t="s">
        <v>85</v>
      </c>
      <c r="BB493" s="98" t="str">
        <f>_xlfn.IFNA(VLOOKUP(BA493,ACCESSORIES!F:J,5,FALSE),"N/A")</f>
        <v>N/A</v>
      </c>
      <c r="BC493" s="77">
        <v>33.965885860616808</v>
      </c>
      <c r="BD493" s="56">
        <v>21.141732283464599</v>
      </c>
      <c r="BE493" s="56">
        <v>21.141732283464599</v>
      </c>
      <c r="BF493" s="56">
        <v>11.417322834645701</v>
      </c>
      <c r="BG493" s="378">
        <f t="shared" si="53"/>
        <v>8.3627010000000473E-2</v>
      </c>
      <c r="BH493" s="80">
        <v>36</v>
      </c>
      <c r="BI493" s="114" t="s">
        <v>3532</v>
      </c>
      <c r="BJ493" s="50" t="s">
        <v>4050</v>
      </c>
      <c r="BK493" s="29" t="s">
        <v>4066</v>
      </c>
      <c r="BL493" s="29" t="s">
        <v>6382</v>
      </c>
      <c r="BM493" s="29" t="s">
        <v>6383</v>
      </c>
      <c r="BN493" s="29" t="s">
        <v>6384</v>
      </c>
      <c r="BO493" s="81" t="s">
        <v>6385</v>
      </c>
      <c r="BP493" s="81" t="s">
        <v>4068</v>
      </c>
      <c r="BQ493" s="81" t="s">
        <v>6386</v>
      </c>
      <c r="BR493" s="81"/>
      <c r="BS493" s="81"/>
      <c r="BT493" s="81"/>
      <c r="BU493" s="313" t="s">
        <v>7130</v>
      </c>
      <c r="BV493" s="387" t="s">
        <v>8218</v>
      </c>
      <c r="BW493" s="313" t="s">
        <v>7131</v>
      </c>
      <c r="BX493" s="387" t="s">
        <v>8219</v>
      </c>
      <c r="BY493" s="93" t="str">
        <f t="shared" si="54"/>
        <v>MR318, 18x8.5, +40mm Offset, 5x150, 110.5mm Centerbore, Method Bronze</v>
      </c>
      <c r="BZ493" s="81" t="s">
        <v>3878</v>
      </c>
      <c r="CA493" s="81" t="s">
        <v>3879</v>
      </c>
      <c r="CB493" s="81" t="str">
        <f t="shared" si="55"/>
        <v>STREET (3XX)</v>
      </c>
    </row>
    <row r="494" spans="1:80" s="38" customFormat="1" ht="15" customHeight="1">
      <c r="A494" s="22">
        <f t="shared" si="49"/>
        <v>492</v>
      </c>
      <c r="B494" s="99" t="s">
        <v>84</v>
      </c>
      <c r="C494" s="99" t="s">
        <v>1072</v>
      </c>
      <c r="D494" s="99" t="s">
        <v>6058</v>
      </c>
      <c r="E494" s="136" t="str">
        <f>CONCATENATE(LEFT(D494,5),VLOOKUP(CONCATENATE(N494,"x",O494),'PART NUMBER GUIDE'!$B$9:$C$49,2,FALSE),VLOOKUP(CONCATENATE(P494, V494), 'PART NUMBER GUIDE'!$Q$6:$R$91, 2, FALSE),VLOOKUP(Y494,'PART NUMBER GUIDE'!$J$8:$K$43,2, FALSE),IF(U494="N/A",IF(ABS(S494)&lt;10,"0"&amp;ABS(S494),ABS(S494)),CONCATENATE(LEFT(U494,1),RIGHT(U494,1))), F494, G494)</f>
        <v>MR318885161340</v>
      </c>
      <c r="F494" s="90"/>
      <c r="G494" s="90"/>
      <c r="H494" s="318" t="s">
        <v>6038</v>
      </c>
      <c r="I494" s="318">
        <v>44701</v>
      </c>
      <c r="J494" s="16" t="s">
        <v>1265</v>
      </c>
      <c r="K494" s="342">
        <v>299</v>
      </c>
      <c r="L494" s="92">
        <f t="shared" si="50"/>
        <v>299</v>
      </c>
      <c r="M494" s="344"/>
      <c r="N494" s="29">
        <v>18</v>
      </c>
      <c r="O494" s="8">
        <v>8.5</v>
      </c>
      <c r="P494" s="99" t="str">
        <f t="shared" si="51"/>
        <v>6x135</v>
      </c>
      <c r="Q494" s="3">
        <v>6</v>
      </c>
      <c r="R494" s="29">
        <v>135</v>
      </c>
      <c r="S494" s="29">
        <v>40</v>
      </c>
      <c r="T494" s="16">
        <v>6.27</v>
      </c>
      <c r="U494" s="100" t="s">
        <v>85</v>
      </c>
      <c r="V494" s="16">
        <v>87</v>
      </c>
      <c r="W494" s="8">
        <v>30.64</v>
      </c>
      <c r="X494" s="51">
        <v>2650</v>
      </c>
      <c r="Y494" s="11" t="s">
        <v>4304</v>
      </c>
      <c r="Z494" s="11" t="s">
        <v>2987</v>
      </c>
      <c r="AA494" s="51" t="str">
        <f t="shared" si="52"/>
        <v>18x8.5, 6x135, 40 OS</v>
      </c>
      <c r="AB494" s="81" t="s">
        <v>5202</v>
      </c>
      <c r="AC494" s="89">
        <f>_xlfn.IFNA(VLOOKUP(AB494,ACCESSORIES!F:J,5,FALSE),"N/A")</f>
        <v>22</v>
      </c>
      <c r="AD494" s="87" t="s">
        <v>85</v>
      </c>
      <c r="AE494" s="80" t="s">
        <v>85</v>
      </c>
      <c r="AF494" s="80" t="s">
        <v>85</v>
      </c>
      <c r="AG494" s="80" t="s">
        <v>85</v>
      </c>
      <c r="AH494" s="9" t="str">
        <f>_xlfn.IFNA(VLOOKUP(AG494,ACCESSORIES!F:J,5,FALSE),"N/A")</f>
        <v>N/A</v>
      </c>
      <c r="AI494" s="13" t="s">
        <v>266</v>
      </c>
      <c r="AJ494" s="82" t="s">
        <v>85</v>
      </c>
      <c r="AK494" s="40" t="str">
        <f>_xlfn.IFNA(VLOOKUP(AJ494,ACCESSORIES!F:J,5,FALSE),"N/A")</f>
        <v>N/A</v>
      </c>
      <c r="AL494" s="3" t="s">
        <v>85</v>
      </c>
      <c r="AM494" s="3">
        <v>16.2</v>
      </c>
      <c r="AN494" s="3">
        <v>175</v>
      </c>
      <c r="AO494" s="36">
        <v>3</v>
      </c>
      <c r="AP494" s="36">
        <v>12</v>
      </c>
      <c r="AQ494" s="36">
        <v>22</v>
      </c>
      <c r="AR494" s="36">
        <v>24</v>
      </c>
      <c r="AS494" s="36">
        <v>219</v>
      </c>
      <c r="AT494" s="101">
        <v>209</v>
      </c>
      <c r="AU494" s="406">
        <v>82.6</v>
      </c>
      <c r="AV494" s="407">
        <v>35.979999999999997</v>
      </c>
      <c r="AW494" s="407">
        <v>44</v>
      </c>
      <c r="AX494" s="54">
        <v>31</v>
      </c>
      <c r="AY494" s="3" t="s">
        <v>85</v>
      </c>
      <c r="AZ494" s="98" t="str">
        <f>_xlfn.IFNA(VLOOKUP(AY494,ACCESSORIES!F:J,5,FALSE),"N/A")</f>
        <v>N/A</v>
      </c>
      <c r="BA494" s="3" t="s">
        <v>85</v>
      </c>
      <c r="BB494" s="98" t="str">
        <f>_xlfn.IFNA(VLOOKUP(BA494,ACCESSORIES!F:J,5,FALSE),"N/A")</f>
        <v>N/A</v>
      </c>
      <c r="BC494" s="77">
        <v>34.612575163025781</v>
      </c>
      <c r="BD494" s="56">
        <v>21.141732283464599</v>
      </c>
      <c r="BE494" s="56">
        <v>21.141732283464599</v>
      </c>
      <c r="BF494" s="56">
        <v>11.417322834645701</v>
      </c>
      <c r="BG494" s="378">
        <f t="shared" si="53"/>
        <v>8.3627010000000473E-2</v>
      </c>
      <c r="BH494" s="80">
        <v>36</v>
      </c>
      <c r="BI494" s="114" t="s">
        <v>3532</v>
      </c>
      <c r="BJ494" s="50" t="s">
        <v>4050</v>
      </c>
      <c r="BK494" s="29" t="s">
        <v>4066</v>
      </c>
      <c r="BL494" s="29" t="s">
        <v>6382</v>
      </c>
      <c r="BM494" s="29" t="s">
        <v>6383</v>
      </c>
      <c r="BN494" s="29" t="s">
        <v>6384</v>
      </c>
      <c r="BO494" s="81" t="s">
        <v>6385</v>
      </c>
      <c r="BP494" s="81" t="s">
        <v>4068</v>
      </c>
      <c r="BQ494" s="81" t="s">
        <v>6386</v>
      </c>
      <c r="BR494" s="81"/>
      <c r="BS494" s="81"/>
      <c r="BT494" s="81"/>
      <c r="BU494" s="313" t="s">
        <v>7122</v>
      </c>
      <c r="BV494" s="387" t="s">
        <v>8415</v>
      </c>
      <c r="BW494" s="313" t="s">
        <v>7123</v>
      </c>
      <c r="BX494" s="387" t="s">
        <v>8416</v>
      </c>
      <c r="BY494" s="93" t="str">
        <f t="shared" si="54"/>
        <v>MR318, 18x8.5, +40mm Offset, 6x135, 87mm Centerbore, Gloss Black</v>
      </c>
      <c r="BZ494" s="81" t="s">
        <v>3878</v>
      </c>
      <c r="CA494" s="81" t="s">
        <v>3879</v>
      </c>
      <c r="CB494" s="81" t="str">
        <f t="shared" si="55"/>
        <v>STREET (3XX)</v>
      </c>
    </row>
    <row r="495" spans="1:80" s="38" customFormat="1" ht="15" customHeight="1">
      <c r="A495" s="22">
        <f t="shared" si="49"/>
        <v>493</v>
      </c>
      <c r="B495" s="99" t="s">
        <v>84</v>
      </c>
      <c r="C495" s="99" t="s">
        <v>1072</v>
      </c>
      <c r="D495" s="99" t="s">
        <v>6058</v>
      </c>
      <c r="E495" s="136" t="str">
        <f>CONCATENATE(LEFT(D495,5),VLOOKUP(CONCATENATE(N495,"x",O495),'PART NUMBER GUIDE'!$B$9:$C$49,2,FALSE),VLOOKUP(CONCATENATE(P495, V495), 'PART NUMBER GUIDE'!$Q$6:$R$91, 2, FALSE),VLOOKUP(Y495,'PART NUMBER GUIDE'!$J$8:$K$43,2, FALSE),IF(U495="N/A",IF(ABS(S495)&lt;10,"0"&amp;ABS(S495),ABS(S495)),CONCATENATE(LEFT(U495,1),RIGHT(U495,1))), F495, G495)</f>
        <v>MR31888516940</v>
      </c>
      <c r="F495" s="90"/>
      <c r="G495" s="90"/>
      <c r="H495" s="318" t="s">
        <v>6039</v>
      </c>
      <c r="I495" s="318">
        <v>44701</v>
      </c>
      <c r="J495" s="16" t="s">
        <v>1265</v>
      </c>
      <c r="K495" s="342">
        <v>299</v>
      </c>
      <c r="L495" s="92">
        <f t="shared" si="50"/>
        <v>299</v>
      </c>
      <c r="M495" s="344"/>
      <c r="N495" s="29">
        <v>18</v>
      </c>
      <c r="O495" s="8">
        <v>8.5</v>
      </c>
      <c r="P495" s="99" t="str">
        <f t="shared" si="51"/>
        <v>6x135</v>
      </c>
      <c r="Q495" s="3">
        <v>6</v>
      </c>
      <c r="R495" s="29">
        <v>135</v>
      </c>
      <c r="S495" s="29">
        <v>40</v>
      </c>
      <c r="T495" s="16">
        <v>6.27</v>
      </c>
      <c r="U495" s="100" t="s">
        <v>85</v>
      </c>
      <c r="V495" s="16">
        <v>87</v>
      </c>
      <c r="W495" s="8">
        <v>30.64</v>
      </c>
      <c r="X495" s="51">
        <v>2650</v>
      </c>
      <c r="Y495" s="11" t="s">
        <v>2297</v>
      </c>
      <c r="Z495" s="11" t="s">
        <v>2988</v>
      </c>
      <c r="AA495" s="51" t="str">
        <f t="shared" si="52"/>
        <v>18x8.5, 6x135, 40 OS</v>
      </c>
      <c r="AB495" s="81" t="s">
        <v>5944</v>
      </c>
      <c r="AC495" s="89">
        <f>_xlfn.IFNA(VLOOKUP(AB495,ACCESSORIES!F:J,5,FALSE),"N/A")</f>
        <v>22</v>
      </c>
      <c r="AD495" s="87" t="s">
        <v>85</v>
      </c>
      <c r="AE495" s="80" t="s">
        <v>85</v>
      </c>
      <c r="AF495" s="80" t="s">
        <v>85</v>
      </c>
      <c r="AG495" s="80" t="s">
        <v>85</v>
      </c>
      <c r="AH495" s="9" t="str">
        <f>_xlfn.IFNA(VLOOKUP(AG495,ACCESSORIES!F:J,5,FALSE),"N/A")</f>
        <v>N/A</v>
      </c>
      <c r="AI495" s="13" t="s">
        <v>266</v>
      </c>
      <c r="AJ495" s="82" t="s">
        <v>85</v>
      </c>
      <c r="AK495" s="40" t="str">
        <f>_xlfn.IFNA(VLOOKUP(AJ495,ACCESSORIES!F:J,5,FALSE),"N/A")</f>
        <v>N/A</v>
      </c>
      <c r="AL495" s="3" t="s">
        <v>85</v>
      </c>
      <c r="AM495" s="3">
        <v>16.2</v>
      </c>
      <c r="AN495" s="3">
        <v>175</v>
      </c>
      <c r="AO495" s="36">
        <v>3</v>
      </c>
      <c r="AP495" s="36">
        <v>12</v>
      </c>
      <c r="AQ495" s="36">
        <v>22</v>
      </c>
      <c r="AR495" s="36">
        <v>24</v>
      </c>
      <c r="AS495" s="36">
        <v>219</v>
      </c>
      <c r="AT495" s="101">
        <v>209</v>
      </c>
      <c r="AU495" s="406">
        <v>82.6</v>
      </c>
      <c r="AV495" s="407">
        <v>35.979999999999997</v>
      </c>
      <c r="AW495" s="407">
        <v>44</v>
      </c>
      <c r="AX495" s="54">
        <v>31</v>
      </c>
      <c r="AY495" s="3" t="s">
        <v>85</v>
      </c>
      <c r="AZ495" s="98" t="str">
        <f>_xlfn.IFNA(VLOOKUP(AY495,ACCESSORIES!F:J,5,FALSE),"N/A")</f>
        <v>N/A</v>
      </c>
      <c r="BA495" s="3" t="s">
        <v>85</v>
      </c>
      <c r="BB495" s="98" t="str">
        <f>_xlfn.IFNA(VLOOKUP(BA495,ACCESSORIES!F:J,5,FALSE),"N/A")</f>
        <v>N/A</v>
      </c>
      <c r="BC495" s="77">
        <v>34.575831452661639</v>
      </c>
      <c r="BD495" s="56">
        <v>21.141732283464599</v>
      </c>
      <c r="BE495" s="56">
        <v>21.141732283464599</v>
      </c>
      <c r="BF495" s="56">
        <v>11.417322834645701</v>
      </c>
      <c r="BG495" s="378">
        <f t="shared" si="53"/>
        <v>8.3627010000000473E-2</v>
      </c>
      <c r="BH495" s="80">
        <v>36</v>
      </c>
      <c r="BI495" s="114" t="s">
        <v>3532</v>
      </c>
      <c r="BJ495" s="50" t="s">
        <v>4050</v>
      </c>
      <c r="BK495" s="29" t="s">
        <v>4066</v>
      </c>
      <c r="BL495" s="29" t="s">
        <v>6382</v>
      </c>
      <c r="BM495" s="29" t="s">
        <v>6383</v>
      </c>
      <c r="BN495" s="29" t="s">
        <v>6384</v>
      </c>
      <c r="BO495" s="81" t="s">
        <v>6385</v>
      </c>
      <c r="BP495" s="81" t="s">
        <v>4068</v>
      </c>
      <c r="BQ495" s="81" t="s">
        <v>6386</v>
      </c>
      <c r="BR495" s="81"/>
      <c r="BS495" s="81"/>
      <c r="BT495" s="81"/>
      <c r="BU495" s="313" t="s">
        <v>7133</v>
      </c>
      <c r="BV495" s="387" t="s">
        <v>8528</v>
      </c>
      <c r="BW495" s="313" t="s">
        <v>7135</v>
      </c>
      <c r="BX495" s="387" t="s">
        <v>8529</v>
      </c>
      <c r="BY495" s="93" t="str">
        <f t="shared" si="54"/>
        <v>MR318, 18x8.5, +40mm Offset, 6x135, 87mm Centerbore, Method Bronze</v>
      </c>
      <c r="BZ495" s="81" t="s">
        <v>3878</v>
      </c>
      <c r="CA495" s="81" t="s">
        <v>3879</v>
      </c>
      <c r="CB495" s="81" t="str">
        <f t="shared" si="55"/>
        <v>STREET (3XX)</v>
      </c>
    </row>
    <row r="496" spans="1:80" s="38" customFormat="1" ht="15" customHeight="1">
      <c r="A496" s="22">
        <f t="shared" si="49"/>
        <v>494</v>
      </c>
      <c r="B496" s="99" t="s">
        <v>84</v>
      </c>
      <c r="C496" s="99" t="s">
        <v>1072</v>
      </c>
      <c r="D496" s="99" t="s">
        <v>6058</v>
      </c>
      <c r="E496" s="136" t="str">
        <f>CONCATENATE(LEFT(D496,5),VLOOKUP(CONCATENATE(N496,"x",O496),'PART NUMBER GUIDE'!$B$9:$C$49,2,FALSE),VLOOKUP(CONCATENATE(P496, V496), 'PART NUMBER GUIDE'!$Q$6:$R$91, 2, FALSE),VLOOKUP(Y496,'PART NUMBER GUIDE'!$J$8:$K$43,2, FALSE),IF(U496="N/A",IF(ABS(S496)&lt;10,"0"&amp;ABS(S496),ABS(S496)),CONCATENATE(LEFT(U496,1),RIGHT(U496,1))), F496, G496)</f>
        <v>MR318885601340</v>
      </c>
      <c r="F496" s="90"/>
      <c r="G496" s="90"/>
      <c r="H496" s="318" t="s">
        <v>6040</v>
      </c>
      <c r="I496" s="318">
        <v>44701</v>
      </c>
      <c r="J496" s="16" t="s">
        <v>1265</v>
      </c>
      <c r="K496" s="342">
        <v>299</v>
      </c>
      <c r="L496" s="92">
        <f t="shared" si="50"/>
        <v>299</v>
      </c>
      <c r="M496" s="344"/>
      <c r="N496" s="29">
        <v>18</v>
      </c>
      <c r="O496" s="8">
        <v>8.5</v>
      </c>
      <c r="P496" s="99" t="str">
        <f t="shared" si="51"/>
        <v>6x5.5</v>
      </c>
      <c r="Q496" s="3">
        <v>6</v>
      </c>
      <c r="R496" s="29">
        <v>5.5</v>
      </c>
      <c r="S496" s="29">
        <v>40</v>
      </c>
      <c r="T496" s="16">
        <v>6.27</v>
      </c>
      <c r="U496" s="100" t="s">
        <v>85</v>
      </c>
      <c r="V496" s="16">
        <v>106.25</v>
      </c>
      <c r="W496" s="8">
        <v>29.73</v>
      </c>
      <c r="X496" s="51">
        <v>2650</v>
      </c>
      <c r="Y496" s="11" t="s">
        <v>4304</v>
      </c>
      <c r="Z496" s="11" t="s">
        <v>2987</v>
      </c>
      <c r="AA496" s="51" t="str">
        <f t="shared" si="52"/>
        <v>18x8.5, 6x5.5, 40 OS</v>
      </c>
      <c r="AB496" s="81" t="s">
        <v>5205</v>
      </c>
      <c r="AC496" s="89">
        <f>_xlfn.IFNA(VLOOKUP(AB496,ACCESSORIES!F:J,5,FALSE),"N/A")</f>
        <v>22</v>
      </c>
      <c r="AD496" s="87" t="s">
        <v>85</v>
      </c>
      <c r="AE496" s="80" t="s">
        <v>85</v>
      </c>
      <c r="AF496" s="80" t="s">
        <v>85</v>
      </c>
      <c r="AG496" s="80" t="s">
        <v>85</v>
      </c>
      <c r="AH496" s="9" t="str">
        <f>_xlfn.IFNA(VLOOKUP(AG496,ACCESSORIES!F:J,5,FALSE),"N/A")</f>
        <v>N/A</v>
      </c>
      <c r="AI496" s="13" t="s">
        <v>265</v>
      </c>
      <c r="AJ496" s="82" t="s">
        <v>1709</v>
      </c>
      <c r="AK496" s="40">
        <f>_xlfn.IFNA(VLOOKUP(AJ496,ACCESSORIES!F:J,5,FALSE),"N/A")</f>
        <v>2.75</v>
      </c>
      <c r="AL496" s="3">
        <v>78.3</v>
      </c>
      <c r="AM496" s="3">
        <v>16.2</v>
      </c>
      <c r="AN496" s="3">
        <v>175</v>
      </c>
      <c r="AO496" s="36">
        <v>3</v>
      </c>
      <c r="AP496" s="36">
        <v>12</v>
      </c>
      <c r="AQ496" s="36">
        <v>22</v>
      </c>
      <c r="AR496" s="36">
        <v>24</v>
      </c>
      <c r="AS496" s="36">
        <v>219</v>
      </c>
      <c r="AT496" s="101">
        <v>209</v>
      </c>
      <c r="AU496" s="406">
        <v>103.36</v>
      </c>
      <c r="AV496" s="407">
        <v>13.71</v>
      </c>
      <c r="AW496" s="407">
        <v>38.6</v>
      </c>
      <c r="AX496" s="54">
        <v>31</v>
      </c>
      <c r="AY496" s="3" t="s">
        <v>85</v>
      </c>
      <c r="AZ496" s="98" t="str">
        <f>_xlfn.IFNA(VLOOKUP(AY496,ACCESSORIES!F:J,5,FALSE),"N/A")</f>
        <v>N/A</v>
      </c>
      <c r="BA496" s="3" t="s">
        <v>85</v>
      </c>
      <c r="BB496" s="98" t="str">
        <f>_xlfn.IFNA(VLOOKUP(BA496,ACCESSORIES!F:J,5,FALSE),"N/A")</f>
        <v>N/A</v>
      </c>
      <c r="BC496" s="77">
        <v>33.620494983193829</v>
      </c>
      <c r="BD496" s="56">
        <v>21.141732283464599</v>
      </c>
      <c r="BE496" s="56">
        <v>21.141732283464599</v>
      </c>
      <c r="BF496" s="56">
        <v>11.417322834645701</v>
      </c>
      <c r="BG496" s="378">
        <f t="shared" si="53"/>
        <v>8.3627010000000473E-2</v>
      </c>
      <c r="BH496" s="80">
        <v>36</v>
      </c>
      <c r="BI496" s="114" t="s">
        <v>3532</v>
      </c>
      <c r="BJ496" s="50" t="s">
        <v>4050</v>
      </c>
      <c r="BK496" s="29" t="s">
        <v>4066</v>
      </c>
      <c r="BL496" s="29" t="s">
        <v>6382</v>
      </c>
      <c r="BM496" s="29" t="s">
        <v>6383</v>
      </c>
      <c r="BN496" s="29" t="s">
        <v>6384</v>
      </c>
      <c r="BO496" s="81" t="s">
        <v>6385</v>
      </c>
      <c r="BP496" s="81" t="s">
        <v>4068</v>
      </c>
      <c r="BQ496" s="81" t="s">
        <v>6386</v>
      </c>
      <c r="BR496" s="81"/>
      <c r="BS496" s="81"/>
      <c r="BT496" s="81"/>
      <c r="BU496" s="313" t="s">
        <v>7122</v>
      </c>
      <c r="BV496" s="387" t="s">
        <v>8415</v>
      </c>
      <c r="BW496" s="313" t="s">
        <v>7123</v>
      </c>
      <c r="BX496" s="387" t="s">
        <v>8416</v>
      </c>
      <c r="BY496" s="93" t="str">
        <f t="shared" si="54"/>
        <v>MR318, 18x8.5, +40mm Offset, 6x5.5, 106.25mm Centerbore, Gloss Black</v>
      </c>
      <c r="BZ496" s="81" t="s">
        <v>3878</v>
      </c>
      <c r="CA496" s="81" t="s">
        <v>3879</v>
      </c>
      <c r="CB496" s="81" t="str">
        <f t="shared" si="55"/>
        <v>STREET (3XX)</v>
      </c>
    </row>
    <row r="497" spans="1:80" s="38" customFormat="1" ht="15" customHeight="1">
      <c r="A497" s="22">
        <f t="shared" si="49"/>
        <v>495</v>
      </c>
      <c r="B497" s="99" t="s">
        <v>84</v>
      </c>
      <c r="C497" s="99" t="s">
        <v>1072</v>
      </c>
      <c r="D497" s="99" t="s">
        <v>6058</v>
      </c>
      <c r="E497" s="136" t="str">
        <f>CONCATENATE(LEFT(D497,5),VLOOKUP(CONCATENATE(N497,"x",O497),'PART NUMBER GUIDE'!$B$9:$C$49,2,FALSE),VLOOKUP(CONCATENATE(P497, V497), 'PART NUMBER GUIDE'!$Q$6:$R$91, 2, FALSE),VLOOKUP(Y497,'PART NUMBER GUIDE'!$J$8:$K$43,2, FALSE),IF(U497="N/A",IF(ABS(S497)&lt;10,"0"&amp;ABS(S497),ABS(S497)),CONCATENATE(LEFT(U497,1),RIGHT(U497,1))), F497, G497)</f>
        <v>MR31888560940</v>
      </c>
      <c r="F497" s="90"/>
      <c r="G497" s="90"/>
      <c r="H497" s="318" t="s">
        <v>6041</v>
      </c>
      <c r="I497" s="318">
        <v>44701</v>
      </c>
      <c r="J497" s="16" t="s">
        <v>1265</v>
      </c>
      <c r="K497" s="342">
        <v>299</v>
      </c>
      <c r="L497" s="92">
        <f t="shared" si="50"/>
        <v>299</v>
      </c>
      <c r="M497" s="344"/>
      <c r="N497" s="29">
        <v>18</v>
      </c>
      <c r="O497" s="8">
        <v>8.5</v>
      </c>
      <c r="P497" s="99" t="str">
        <f t="shared" si="51"/>
        <v>6x5.5</v>
      </c>
      <c r="Q497" s="3">
        <v>6</v>
      </c>
      <c r="R497" s="29">
        <v>5.5</v>
      </c>
      <c r="S497" s="29">
        <v>40</v>
      </c>
      <c r="T497" s="16">
        <v>6.27</v>
      </c>
      <c r="U497" s="100" t="s">
        <v>85</v>
      </c>
      <c r="V497" s="16">
        <v>106.25</v>
      </c>
      <c r="W497" s="8">
        <v>29.65</v>
      </c>
      <c r="X497" s="51">
        <v>2650</v>
      </c>
      <c r="Y497" s="11" t="s">
        <v>2297</v>
      </c>
      <c r="Z497" s="11" t="s">
        <v>2988</v>
      </c>
      <c r="AA497" s="51" t="str">
        <f t="shared" si="52"/>
        <v>18x8.5, 6x5.5, 40 OS</v>
      </c>
      <c r="AB497" s="81" t="s">
        <v>5947</v>
      </c>
      <c r="AC497" s="89">
        <f>_xlfn.IFNA(VLOOKUP(AB497,ACCESSORIES!F:J,5,FALSE),"N/A")</f>
        <v>22</v>
      </c>
      <c r="AD497" s="87" t="s">
        <v>85</v>
      </c>
      <c r="AE497" s="80" t="s">
        <v>85</v>
      </c>
      <c r="AF497" s="80" t="s">
        <v>85</v>
      </c>
      <c r="AG497" s="80" t="s">
        <v>85</v>
      </c>
      <c r="AH497" s="9" t="str">
        <f>_xlfn.IFNA(VLOOKUP(AG497,ACCESSORIES!F:J,5,FALSE),"N/A")</f>
        <v>N/A</v>
      </c>
      <c r="AI497" s="13" t="s">
        <v>265</v>
      </c>
      <c r="AJ497" s="82" t="s">
        <v>1709</v>
      </c>
      <c r="AK497" s="40">
        <f>_xlfn.IFNA(VLOOKUP(AJ497,ACCESSORIES!F:J,5,FALSE),"N/A")</f>
        <v>2.75</v>
      </c>
      <c r="AL497" s="3">
        <v>78.3</v>
      </c>
      <c r="AM497" s="3">
        <v>16.2</v>
      </c>
      <c r="AN497" s="3">
        <v>175</v>
      </c>
      <c r="AO497" s="36">
        <v>3</v>
      </c>
      <c r="AP497" s="36">
        <v>12</v>
      </c>
      <c r="AQ497" s="36">
        <v>22</v>
      </c>
      <c r="AR497" s="36">
        <v>24</v>
      </c>
      <c r="AS497" s="36">
        <v>219</v>
      </c>
      <c r="AT497" s="101">
        <v>209</v>
      </c>
      <c r="AU497" s="406">
        <v>103.36</v>
      </c>
      <c r="AV497" s="407">
        <v>13.71</v>
      </c>
      <c r="AW497" s="407">
        <v>38.6</v>
      </c>
      <c r="AX497" s="54">
        <v>31</v>
      </c>
      <c r="AY497" s="3" t="s">
        <v>85</v>
      </c>
      <c r="AZ497" s="98" t="str">
        <f>_xlfn.IFNA(VLOOKUP(AY497,ACCESSORIES!F:J,5,FALSE),"N/A")</f>
        <v>N/A</v>
      </c>
      <c r="BA497" s="3" t="s">
        <v>85</v>
      </c>
      <c r="BB497" s="98" t="str">
        <f>_xlfn.IFNA(VLOOKUP(BA497,ACCESSORIES!F:J,5,FALSE),"N/A")</f>
        <v>N/A</v>
      </c>
      <c r="BC497" s="77">
        <v>33.804213535014561</v>
      </c>
      <c r="BD497" s="56">
        <v>21.141732283464599</v>
      </c>
      <c r="BE497" s="56">
        <v>21.141732283464599</v>
      </c>
      <c r="BF497" s="56">
        <v>11.417322834645701</v>
      </c>
      <c r="BG497" s="378">
        <f t="shared" si="53"/>
        <v>8.3627010000000473E-2</v>
      </c>
      <c r="BH497" s="80">
        <v>36</v>
      </c>
      <c r="BI497" s="114" t="s">
        <v>3532</v>
      </c>
      <c r="BJ497" s="50" t="s">
        <v>4050</v>
      </c>
      <c r="BK497" s="29" t="s">
        <v>4066</v>
      </c>
      <c r="BL497" s="29" t="s">
        <v>6382</v>
      </c>
      <c r="BM497" s="29" t="s">
        <v>6383</v>
      </c>
      <c r="BN497" s="29" t="s">
        <v>6384</v>
      </c>
      <c r="BO497" s="81" t="s">
        <v>6385</v>
      </c>
      <c r="BP497" s="81" t="s">
        <v>4068</v>
      </c>
      <c r="BQ497" s="81" t="s">
        <v>6386</v>
      </c>
      <c r="BR497" s="81"/>
      <c r="BS497" s="81"/>
      <c r="BT497" s="81"/>
      <c r="BU497" s="313" t="s">
        <v>7133</v>
      </c>
      <c r="BV497" s="387" t="s">
        <v>8528</v>
      </c>
      <c r="BW497" s="313" t="s">
        <v>7135</v>
      </c>
      <c r="BX497" s="387" t="s">
        <v>8529</v>
      </c>
      <c r="BY497" s="93" t="str">
        <f t="shared" si="54"/>
        <v>MR318, 18x8.5, +40mm Offset, 6x5.5, 106.25mm Centerbore, Method Bronze</v>
      </c>
      <c r="BZ497" s="81" t="s">
        <v>3878</v>
      </c>
      <c r="CA497" s="81" t="s">
        <v>3879</v>
      </c>
      <c r="CB497" s="81" t="str">
        <f t="shared" si="55"/>
        <v>STREET (3XX)</v>
      </c>
    </row>
    <row r="498" spans="1:80" s="38" customFormat="1" ht="15" customHeight="1">
      <c r="A498" s="22">
        <f t="shared" si="49"/>
        <v>496</v>
      </c>
      <c r="B498" s="99" t="s">
        <v>84</v>
      </c>
      <c r="C498" s="99" t="s">
        <v>1072</v>
      </c>
      <c r="D498" s="99" t="s">
        <v>6058</v>
      </c>
      <c r="E498" s="136" t="str">
        <f>CONCATENATE(LEFT(D498,5),VLOOKUP(CONCATENATE(N498,"x",O498),'PART NUMBER GUIDE'!$B$9:$C$49,2,FALSE),VLOOKUP(CONCATENATE(P498, V498), 'PART NUMBER GUIDE'!$Q$6:$R$91, 2, FALSE),VLOOKUP(Y498,'PART NUMBER GUIDE'!$J$8:$K$43,2, FALSE),IF(U498="N/A",IF(ABS(S498)&lt;10,"0"&amp;ABS(S498),ABS(S498)),CONCATENATE(LEFT(U498,1),RIGHT(U498,1))), F498, G498)</f>
        <v>MR318890161300</v>
      </c>
      <c r="F498" s="90"/>
      <c r="G498" s="90"/>
      <c r="H498" s="318" t="s">
        <v>6042</v>
      </c>
      <c r="I498" s="318">
        <v>44701</v>
      </c>
      <c r="J498" s="16" t="s">
        <v>1265</v>
      </c>
      <c r="K498" s="342">
        <v>299</v>
      </c>
      <c r="L498" s="92">
        <f t="shared" si="50"/>
        <v>299</v>
      </c>
      <c r="M498" s="344"/>
      <c r="N498" s="29">
        <v>18</v>
      </c>
      <c r="O498" s="8">
        <v>9</v>
      </c>
      <c r="P498" s="99" t="str">
        <f t="shared" si="51"/>
        <v>6x135</v>
      </c>
      <c r="Q498" s="3">
        <v>6</v>
      </c>
      <c r="R498" s="29">
        <v>135</v>
      </c>
      <c r="S498" s="29">
        <v>0</v>
      </c>
      <c r="T498" s="16">
        <v>4.95</v>
      </c>
      <c r="U498" s="100" t="s">
        <v>85</v>
      </c>
      <c r="V498" s="16">
        <v>87</v>
      </c>
      <c r="W498" s="8">
        <v>34.799999999999997</v>
      </c>
      <c r="X498" s="51">
        <v>2650</v>
      </c>
      <c r="Y498" s="11" t="s">
        <v>4304</v>
      </c>
      <c r="Z498" s="11" t="s">
        <v>2987</v>
      </c>
      <c r="AA498" s="51" t="str">
        <f t="shared" si="52"/>
        <v>18x9, 6x135, 0 OS</v>
      </c>
      <c r="AB498" s="81" t="s">
        <v>5202</v>
      </c>
      <c r="AC498" s="89">
        <f>_xlfn.IFNA(VLOOKUP(AB498,ACCESSORIES!F:J,5,FALSE),"N/A")</f>
        <v>22</v>
      </c>
      <c r="AD498" s="87" t="s">
        <v>85</v>
      </c>
      <c r="AE498" s="80" t="s">
        <v>85</v>
      </c>
      <c r="AF498" s="80" t="s">
        <v>85</v>
      </c>
      <c r="AG498" s="80" t="s">
        <v>85</v>
      </c>
      <c r="AH498" s="9" t="str">
        <f>_xlfn.IFNA(VLOOKUP(AG498,ACCESSORIES!F:J,5,FALSE),"N/A")</f>
        <v>N/A</v>
      </c>
      <c r="AI498" s="13" t="s">
        <v>266</v>
      </c>
      <c r="AJ498" s="82" t="s">
        <v>85</v>
      </c>
      <c r="AK498" s="40" t="str">
        <f>_xlfn.IFNA(VLOOKUP(AJ498,ACCESSORIES!F:J,5,FALSE),"N/A")</f>
        <v>N/A</v>
      </c>
      <c r="AL498" s="3" t="s">
        <v>85</v>
      </c>
      <c r="AM498" s="3">
        <v>16.2</v>
      </c>
      <c r="AN498" s="3">
        <v>175</v>
      </c>
      <c r="AO498" s="36">
        <v>3</v>
      </c>
      <c r="AP498" s="36">
        <v>17</v>
      </c>
      <c r="AQ498" s="36">
        <v>42</v>
      </c>
      <c r="AR498" s="36">
        <v>56</v>
      </c>
      <c r="AS498" s="36">
        <v>222</v>
      </c>
      <c r="AT498" s="101">
        <v>219</v>
      </c>
      <c r="AU498" s="406">
        <v>82.6</v>
      </c>
      <c r="AV498" s="407">
        <v>30.6</v>
      </c>
      <c r="AW498" s="407">
        <v>38.6</v>
      </c>
      <c r="AX498" s="54">
        <v>41</v>
      </c>
      <c r="AY498" s="3" t="s">
        <v>85</v>
      </c>
      <c r="AZ498" s="98" t="str">
        <f>_xlfn.IFNA(VLOOKUP(AY498,ACCESSORIES!F:J,5,FALSE),"N/A")</f>
        <v>N/A</v>
      </c>
      <c r="BA498" s="3" t="s">
        <v>85</v>
      </c>
      <c r="BB498" s="98" t="str">
        <f>_xlfn.IFNA(VLOOKUP(BA498,ACCESSORIES!F:J,5,FALSE),"N/A")</f>
        <v>N/A</v>
      </c>
      <c r="BC498" s="77">
        <v>39.132051537815776</v>
      </c>
      <c r="BD498" s="56">
        <v>21.141732283464599</v>
      </c>
      <c r="BE498" s="56">
        <v>21.141732283464599</v>
      </c>
      <c r="BF498" s="56">
        <v>11.929133858267701</v>
      </c>
      <c r="BG498" s="378">
        <f t="shared" si="53"/>
        <v>8.7375807000000152E-2</v>
      </c>
      <c r="BH498" s="80">
        <v>36</v>
      </c>
      <c r="BI498" s="114" t="s">
        <v>3532</v>
      </c>
      <c r="BJ498" s="50" t="s">
        <v>4050</v>
      </c>
      <c r="BK498" s="29" t="s">
        <v>4066</v>
      </c>
      <c r="BL498" s="29" t="s">
        <v>6382</v>
      </c>
      <c r="BM498" s="29" t="s">
        <v>6383</v>
      </c>
      <c r="BN498" s="29" t="s">
        <v>6384</v>
      </c>
      <c r="BO498" s="81" t="s">
        <v>6385</v>
      </c>
      <c r="BP498" s="81" t="s">
        <v>4068</v>
      </c>
      <c r="BQ498" s="81" t="s">
        <v>6386</v>
      </c>
      <c r="BR498" s="81"/>
      <c r="BS498" s="81"/>
      <c r="BT498" s="81"/>
      <c r="BU498" s="313" t="s">
        <v>7122</v>
      </c>
      <c r="BV498" s="387" t="s">
        <v>8415</v>
      </c>
      <c r="BW498" s="313" t="s">
        <v>7123</v>
      </c>
      <c r="BX498" s="387" t="s">
        <v>8416</v>
      </c>
      <c r="BY498" s="93" t="str">
        <f t="shared" si="54"/>
        <v>MR318, 18x9, 0mm Offset, 6x135, 87mm Centerbore, Gloss Black</v>
      </c>
      <c r="BZ498" s="81" t="s">
        <v>3878</v>
      </c>
      <c r="CA498" s="81" t="s">
        <v>3879</v>
      </c>
      <c r="CB498" s="81" t="str">
        <f t="shared" si="55"/>
        <v>STREET (3XX)</v>
      </c>
    </row>
    <row r="499" spans="1:80" s="38" customFormat="1" ht="15" customHeight="1">
      <c r="A499" s="22">
        <f t="shared" si="49"/>
        <v>497</v>
      </c>
      <c r="B499" s="99" t="s">
        <v>84</v>
      </c>
      <c r="C499" s="99" t="s">
        <v>1072</v>
      </c>
      <c r="D499" s="99" t="s">
        <v>6058</v>
      </c>
      <c r="E499" s="136" t="str">
        <f>CONCATENATE(LEFT(D499,5),VLOOKUP(CONCATENATE(N499,"x",O499),'PART NUMBER GUIDE'!$B$9:$C$49,2,FALSE),VLOOKUP(CONCATENATE(P499, V499), 'PART NUMBER GUIDE'!$Q$6:$R$91, 2, FALSE),VLOOKUP(Y499,'PART NUMBER GUIDE'!$J$8:$K$43,2, FALSE),IF(U499="N/A",IF(ABS(S499)&lt;10,"0"&amp;ABS(S499),ABS(S499)),CONCATENATE(LEFT(U499,1),RIGHT(U499,1))), F499, G499)</f>
        <v>MR31889016900</v>
      </c>
      <c r="F499" s="90"/>
      <c r="G499" s="90"/>
      <c r="H499" s="318" t="s">
        <v>6043</v>
      </c>
      <c r="I499" s="318">
        <v>44701</v>
      </c>
      <c r="J499" s="16" t="s">
        <v>1265</v>
      </c>
      <c r="K499" s="342">
        <v>299</v>
      </c>
      <c r="L499" s="92">
        <f t="shared" si="50"/>
        <v>299</v>
      </c>
      <c r="M499" s="344"/>
      <c r="N499" s="29">
        <v>18</v>
      </c>
      <c r="O499" s="8">
        <v>9</v>
      </c>
      <c r="P499" s="99" t="str">
        <f t="shared" si="51"/>
        <v>6x135</v>
      </c>
      <c r="Q499" s="3">
        <v>6</v>
      </c>
      <c r="R499" s="29">
        <v>135</v>
      </c>
      <c r="S499" s="29">
        <v>0</v>
      </c>
      <c r="T499" s="16">
        <v>4.95</v>
      </c>
      <c r="U499" s="100" t="s">
        <v>85</v>
      </c>
      <c r="V499" s="16">
        <v>87</v>
      </c>
      <c r="W499" s="8">
        <v>33.840000000000003</v>
      </c>
      <c r="X499" s="51">
        <v>2650</v>
      </c>
      <c r="Y499" s="11" t="s">
        <v>2297</v>
      </c>
      <c r="Z499" s="11" t="s">
        <v>2988</v>
      </c>
      <c r="AA499" s="51" t="str">
        <f t="shared" si="52"/>
        <v>18x9, 6x135, 0 OS</v>
      </c>
      <c r="AB499" s="81" t="s">
        <v>5944</v>
      </c>
      <c r="AC499" s="89">
        <f>_xlfn.IFNA(VLOOKUP(AB499,ACCESSORIES!F:J,5,FALSE),"N/A")</f>
        <v>22</v>
      </c>
      <c r="AD499" s="87" t="s">
        <v>85</v>
      </c>
      <c r="AE499" s="80" t="s">
        <v>85</v>
      </c>
      <c r="AF499" s="80" t="s">
        <v>85</v>
      </c>
      <c r="AG499" s="80" t="s">
        <v>85</v>
      </c>
      <c r="AH499" s="9" t="str">
        <f>_xlfn.IFNA(VLOOKUP(AG499,ACCESSORIES!F:J,5,FALSE),"N/A")</f>
        <v>N/A</v>
      </c>
      <c r="AI499" s="13" t="s">
        <v>266</v>
      </c>
      <c r="AJ499" s="82" t="s">
        <v>85</v>
      </c>
      <c r="AK499" s="40" t="str">
        <f>_xlfn.IFNA(VLOOKUP(AJ499,ACCESSORIES!F:J,5,FALSE),"N/A")</f>
        <v>N/A</v>
      </c>
      <c r="AL499" s="3" t="s">
        <v>85</v>
      </c>
      <c r="AM499" s="3">
        <v>16.2</v>
      </c>
      <c r="AN499" s="3">
        <v>175</v>
      </c>
      <c r="AO499" s="36">
        <v>3</v>
      </c>
      <c r="AP499" s="36">
        <v>17</v>
      </c>
      <c r="AQ499" s="36">
        <v>42</v>
      </c>
      <c r="AR499" s="36">
        <v>56</v>
      </c>
      <c r="AS499" s="36">
        <v>222</v>
      </c>
      <c r="AT499" s="101">
        <v>219</v>
      </c>
      <c r="AU499" s="406">
        <v>82.6</v>
      </c>
      <c r="AV499" s="407">
        <v>30.6</v>
      </c>
      <c r="AW499" s="407">
        <v>38.6</v>
      </c>
      <c r="AX499" s="54">
        <v>41</v>
      </c>
      <c r="AY499" s="3" t="s">
        <v>85</v>
      </c>
      <c r="AZ499" s="98" t="str">
        <f>_xlfn.IFNA(VLOOKUP(AY499,ACCESSORIES!F:J,5,FALSE),"N/A")</f>
        <v>N/A</v>
      </c>
      <c r="BA499" s="3" t="s">
        <v>85</v>
      </c>
      <c r="BB499" s="98" t="str">
        <f>_xlfn.IFNA(VLOOKUP(BA499,ACCESSORIES!F:J,5,FALSE),"N/A")</f>
        <v>N/A</v>
      </c>
      <c r="BC499" s="77">
        <v>37.772534254342354</v>
      </c>
      <c r="BD499" s="56">
        <v>21.141732283464599</v>
      </c>
      <c r="BE499" s="56">
        <v>21.141732283464599</v>
      </c>
      <c r="BF499" s="56">
        <v>11.929133858267701</v>
      </c>
      <c r="BG499" s="378">
        <f t="shared" si="53"/>
        <v>8.7375807000000152E-2</v>
      </c>
      <c r="BH499" s="80">
        <v>36</v>
      </c>
      <c r="BI499" s="114" t="s">
        <v>3532</v>
      </c>
      <c r="BJ499" s="50" t="s">
        <v>4050</v>
      </c>
      <c r="BK499" s="29" t="s">
        <v>4066</v>
      </c>
      <c r="BL499" s="29" t="s">
        <v>6382</v>
      </c>
      <c r="BM499" s="29" t="s">
        <v>6383</v>
      </c>
      <c r="BN499" s="29" t="s">
        <v>6384</v>
      </c>
      <c r="BO499" s="81" t="s">
        <v>6385</v>
      </c>
      <c r="BP499" s="81" t="s">
        <v>4068</v>
      </c>
      <c r="BQ499" s="81" t="s">
        <v>6386</v>
      </c>
      <c r="BR499" s="81"/>
      <c r="BS499" s="81"/>
      <c r="BT499" s="81"/>
      <c r="BU499" s="313" t="s">
        <v>7133</v>
      </c>
      <c r="BV499" s="387" t="s">
        <v>8528</v>
      </c>
      <c r="BW499" s="313" t="s">
        <v>7135</v>
      </c>
      <c r="BX499" s="387" t="s">
        <v>8529</v>
      </c>
      <c r="BY499" s="93" t="str">
        <f t="shared" si="54"/>
        <v>MR318, 18x9, 0mm Offset, 6x135, 87mm Centerbore, Method Bronze</v>
      </c>
      <c r="BZ499" s="81" t="s">
        <v>3878</v>
      </c>
      <c r="CA499" s="81" t="s">
        <v>3879</v>
      </c>
      <c r="CB499" s="81" t="str">
        <f t="shared" si="55"/>
        <v>STREET (3XX)</v>
      </c>
    </row>
    <row r="500" spans="1:80" s="38" customFormat="1" ht="15" customHeight="1">
      <c r="A500" s="22">
        <f t="shared" si="49"/>
        <v>498</v>
      </c>
      <c r="B500" s="99" t="s">
        <v>84</v>
      </c>
      <c r="C500" s="99" t="s">
        <v>1072</v>
      </c>
      <c r="D500" s="99" t="s">
        <v>6058</v>
      </c>
      <c r="E500" s="136" t="str">
        <f>CONCATENATE(LEFT(D500,5),VLOOKUP(CONCATENATE(N500,"x",O500),'PART NUMBER GUIDE'!$B$9:$C$49,2,FALSE),VLOOKUP(CONCATENATE(P500, V500), 'PART NUMBER GUIDE'!$Q$6:$R$91, 2, FALSE),VLOOKUP(Y500,'PART NUMBER GUIDE'!$J$8:$K$43,2, FALSE),IF(U500="N/A",IF(ABS(S500)&lt;10,"0"&amp;ABS(S500),ABS(S500)),CONCATENATE(LEFT(U500,1),RIGHT(U500,1))), F500, G500)</f>
        <v>MR318890601300</v>
      </c>
      <c r="F500" s="90"/>
      <c r="G500" s="90"/>
      <c r="H500" s="318" t="s">
        <v>6044</v>
      </c>
      <c r="I500" s="318">
        <v>44701</v>
      </c>
      <c r="J500" s="16" t="s">
        <v>1265</v>
      </c>
      <c r="K500" s="342">
        <v>299</v>
      </c>
      <c r="L500" s="92">
        <f t="shared" si="50"/>
        <v>299</v>
      </c>
      <c r="M500" s="344"/>
      <c r="N500" s="29">
        <v>18</v>
      </c>
      <c r="O500" s="8">
        <v>9</v>
      </c>
      <c r="P500" s="99" t="str">
        <f t="shared" si="51"/>
        <v>6x5.5</v>
      </c>
      <c r="Q500" s="3">
        <v>6</v>
      </c>
      <c r="R500" s="29">
        <v>5.5</v>
      </c>
      <c r="S500" s="29">
        <v>0</v>
      </c>
      <c r="T500" s="16">
        <v>4.95</v>
      </c>
      <c r="U500" s="100" t="s">
        <v>85</v>
      </c>
      <c r="V500" s="16">
        <v>106.25</v>
      </c>
      <c r="W500" s="8">
        <v>33.44</v>
      </c>
      <c r="X500" s="51">
        <v>2650</v>
      </c>
      <c r="Y500" s="11" t="s">
        <v>4304</v>
      </c>
      <c r="Z500" s="11" t="s">
        <v>2987</v>
      </c>
      <c r="AA500" s="51" t="str">
        <f t="shared" si="52"/>
        <v>18x9, 6x5.5, 0 OS</v>
      </c>
      <c r="AB500" s="81" t="s">
        <v>5205</v>
      </c>
      <c r="AC500" s="89">
        <f>_xlfn.IFNA(VLOOKUP(AB500,ACCESSORIES!F:J,5,FALSE),"N/A")</f>
        <v>22</v>
      </c>
      <c r="AD500" s="87" t="s">
        <v>85</v>
      </c>
      <c r="AE500" s="80" t="s">
        <v>85</v>
      </c>
      <c r="AF500" s="80" t="s">
        <v>85</v>
      </c>
      <c r="AG500" s="80" t="s">
        <v>85</v>
      </c>
      <c r="AH500" s="9" t="str">
        <f>_xlfn.IFNA(VLOOKUP(AG500,ACCESSORIES!F:J,5,FALSE),"N/A")</f>
        <v>N/A</v>
      </c>
      <c r="AI500" s="13" t="s">
        <v>265</v>
      </c>
      <c r="AJ500" s="82" t="s">
        <v>1709</v>
      </c>
      <c r="AK500" s="40">
        <f>_xlfn.IFNA(VLOOKUP(AJ500,ACCESSORIES!F:J,5,FALSE),"N/A")</f>
        <v>2.75</v>
      </c>
      <c r="AL500" s="3">
        <v>78.3</v>
      </c>
      <c r="AM500" s="3">
        <v>16.2</v>
      </c>
      <c r="AN500" s="3">
        <v>175</v>
      </c>
      <c r="AO500" s="36">
        <v>3</v>
      </c>
      <c r="AP500" s="36">
        <v>17</v>
      </c>
      <c r="AQ500" s="36">
        <v>42</v>
      </c>
      <c r="AR500" s="36">
        <v>56</v>
      </c>
      <c r="AS500" s="36">
        <v>222</v>
      </c>
      <c r="AT500" s="101">
        <v>219</v>
      </c>
      <c r="AU500" s="406">
        <v>103.36</v>
      </c>
      <c r="AV500" s="407">
        <v>20.73</v>
      </c>
      <c r="AW500" s="407">
        <v>38.6</v>
      </c>
      <c r="AX500" s="54">
        <v>41</v>
      </c>
      <c r="AY500" s="3" t="s">
        <v>85</v>
      </c>
      <c r="AZ500" s="98" t="str">
        <f>_xlfn.IFNA(VLOOKUP(AY500,ACCESSORIES!F:J,5,FALSE),"N/A")</f>
        <v>N/A</v>
      </c>
      <c r="BA500" s="3" t="s">
        <v>85</v>
      </c>
      <c r="BB500" s="98" t="str">
        <f>_xlfn.IFNA(VLOOKUP(BA500,ACCESSORIES!F:J,5,FALSE),"N/A")</f>
        <v>N/A</v>
      </c>
      <c r="BC500" s="77">
        <v>37.478584571429188</v>
      </c>
      <c r="BD500" s="56">
        <v>21.141732283464599</v>
      </c>
      <c r="BE500" s="56">
        <v>21.141732283464599</v>
      </c>
      <c r="BF500" s="56">
        <v>11.929133858267701</v>
      </c>
      <c r="BG500" s="378">
        <f t="shared" si="53"/>
        <v>8.7375807000000152E-2</v>
      </c>
      <c r="BH500" s="80">
        <v>36</v>
      </c>
      <c r="BI500" s="114" t="s">
        <v>3532</v>
      </c>
      <c r="BJ500" s="50" t="s">
        <v>4050</v>
      </c>
      <c r="BK500" s="29" t="s">
        <v>4066</v>
      </c>
      <c r="BL500" s="29" t="s">
        <v>6382</v>
      </c>
      <c r="BM500" s="29" t="s">
        <v>6383</v>
      </c>
      <c r="BN500" s="29" t="s">
        <v>6384</v>
      </c>
      <c r="BO500" s="81" t="s">
        <v>6385</v>
      </c>
      <c r="BP500" s="81" t="s">
        <v>4068</v>
      </c>
      <c r="BQ500" s="81" t="s">
        <v>6386</v>
      </c>
      <c r="BR500" s="81"/>
      <c r="BS500" s="81"/>
      <c r="BT500" s="81"/>
      <c r="BU500" s="313" t="s">
        <v>7122</v>
      </c>
      <c r="BV500" s="387" t="s">
        <v>8415</v>
      </c>
      <c r="BW500" s="313" t="s">
        <v>7123</v>
      </c>
      <c r="BX500" s="387" t="s">
        <v>8416</v>
      </c>
      <c r="BY500" s="93" t="str">
        <f t="shared" si="54"/>
        <v>MR318, 18x9, 0mm Offset, 6x5.5, 106.25mm Centerbore, Gloss Black</v>
      </c>
      <c r="BZ500" s="81" t="s">
        <v>3878</v>
      </c>
      <c r="CA500" s="81" t="s">
        <v>3879</v>
      </c>
      <c r="CB500" s="81" t="str">
        <f t="shared" si="55"/>
        <v>STREET (3XX)</v>
      </c>
    </row>
    <row r="501" spans="1:80" s="38" customFormat="1" ht="15" customHeight="1">
      <c r="A501" s="22">
        <f t="shared" si="49"/>
        <v>499</v>
      </c>
      <c r="B501" s="99" t="s">
        <v>84</v>
      </c>
      <c r="C501" s="99" t="s">
        <v>1072</v>
      </c>
      <c r="D501" s="99" t="s">
        <v>6058</v>
      </c>
      <c r="E501" s="136" t="str">
        <f>CONCATENATE(LEFT(D501,5),VLOOKUP(CONCATENATE(N501,"x",O501),'PART NUMBER GUIDE'!$B$9:$C$49,2,FALSE),VLOOKUP(CONCATENATE(P501, V501), 'PART NUMBER GUIDE'!$Q$6:$R$91, 2, FALSE),VLOOKUP(Y501,'PART NUMBER GUIDE'!$J$8:$K$43,2, FALSE),IF(U501="N/A",IF(ABS(S501)&lt;10,"0"&amp;ABS(S501),ABS(S501)),CONCATENATE(LEFT(U501,1),RIGHT(U501,1))), F501, G501)</f>
        <v>MR31889060900</v>
      </c>
      <c r="F501" s="90"/>
      <c r="G501" s="90"/>
      <c r="H501" s="318" t="s">
        <v>6045</v>
      </c>
      <c r="I501" s="318">
        <v>44701</v>
      </c>
      <c r="J501" s="16" t="s">
        <v>1265</v>
      </c>
      <c r="K501" s="342">
        <v>299</v>
      </c>
      <c r="L501" s="92">
        <f t="shared" si="50"/>
        <v>299</v>
      </c>
      <c r="M501" s="344"/>
      <c r="N501" s="29">
        <v>18</v>
      </c>
      <c r="O501" s="8">
        <v>9</v>
      </c>
      <c r="P501" s="99" t="str">
        <f t="shared" si="51"/>
        <v>6x5.5</v>
      </c>
      <c r="Q501" s="3">
        <v>6</v>
      </c>
      <c r="R501" s="29">
        <v>5.5</v>
      </c>
      <c r="S501" s="29">
        <v>0</v>
      </c>
      <c r="T501" s="16">
        <v>4.95</v>
      </c>
      <c r="U501" s="100" t="s">
        <v>85</v>
      </c>
      <c r="V501" s="16">
        <v>106.25</v>
      </c>
      <c r="W501" s="8">
        <v>33.340000000000003</v>
      </c>
      <c r="X501" s="51">
        <v>2650</v>
      </c>
      <c r="Y501" s="11" t="s">
        <v>2297</v>
      </c>
      <c r="Z501" s="11" t="s">
        <v>2988</v>
      </c>
      <c r="AA501" s="51" t="str">
        <f t="shared" si="52"/>
        <v>18x9, 6x5.5, 0 OS</v>
      </c>
      <c r="AB501" s="81" t="s">
        <v>5947</v>
      </c>
      <c r="AC501" s="89">
        <f>_xlfn.IFNA(VLOOKUP(AB501,ACCESSORIES!F:J,5,FALSE),"N/A")</f>
        <v>22</v>
      </c>
      <c r="AD501" s="87" t="s">
        <v>85</v>
      </c>
      <c r="AE501" s="80" t="s">
        <v>85</v>
      </c>
      <c r="AF501" s="80" t="s">
        <v>85</v>
      </c>
      <c r="AG501" s="80" t="s">
        <v>85</v>
      </c>
      <c r="AH501" s="9" t="str">
        <f>_xlfn.IFNA(VLOOKUP(AG501,ACCESSORIES!F:J,5,FALSE),"N/A")</f>
        <v>N/A</v>
      </c>
      <c r="AI501" s="13" t="s">
        <v>265</v>
      </c>
      <c r="AJ501" s="82" t="s">
        <v>1709</v>
      </c>
      <c r="AK501" s="40">
        <f>_xlfn.IFNA(VLOOKUP(AJ501,ACCESSORIES!F:J,5,FALSE),"N/A")</f>
        <v>2.75</v>
      </c>
      <c r="AL501" s="3">
        <v>78.3</v>
      </c>
      <c r="AM501" s="3">
        <v>16.2</v>
      </c>
      <c r="AN501" s="3">
        <v>175</v>
      </c>
      <c r="AO501" s="36">
        <v>3</v>
      </c>
      <c r="AP501" s="36">
        <v>17</v>
      </c>
      <c r="AQ501" s="36">
        <v>42</v>
      </c>
      <c r="AR501" s="36">
        <v>56</v>
      </c>
      <c r="AS501" s="36">
        <v>222</v>
      </c>
      <c r="AT501" s="101">
        <v>219</v>
      </c>
      <c r="AU501" s="406">
        <v>103.36</v>
      </c>
      <c r="AV501" s="407">
        <v>20.73</v>
      </c>
      <c r="AW501" s="407">
        <v>38.6</v>
      </c>
      <c r="AX501" s="54">
        <v>41</v>
      </c>
      <c r="AY501" s="3" t="s">
        <v>85</v>
      </c>
      <c r="AZ501" s="98" t="str">
        <f>_xlfn.IFNA(VLOOKUP(AY501,ACCESSORIES!F:J,5,FALSE),"N/A")</f>
        <v>N/A</v>
      </c>
      <c r="BA501" s="3" t="s">
        <v>85</v>
      </c>
      <c r="BB501" s="98" t="str">
        <f>_xlfn.IFNA(VLOOKUP(BA501,ACCESSORIES!F:J,5,FALSE),"N/A")</f>
        <v>N/A</v>
      </c>
      <c r="BC501" s="77">
        <v>37.36835344033674</v>
      </c>
      <c r="BD501" s="56">
        <v>21.141732283464599</v>
      </c>
      <c r="BE501" s="56">
        <v>21.141732283464599</v>
      </c>
      <c r="BF501" s="56">
        <v>11.929133858267701</v>
      </c>
      <c r="BG501" s="378">
        <f t="shared" si="53"/>
        <v>8.7375807000000152E-2</v>
      </c>
      <c r="BH501" s="80">
        <v>36</v>
      </c>
      <c r="BI501" s="114" t="s">
        <v>3532</v>
      </c>
      <c r="BJ501" s="50" t="s">
        <v>4050</v>
      </c>
      <c r="BK501" s="29" t="s">
        <v>4066</v>
      </c>
      <c r="BL501" s="29" t="s">
        <v>6382</v>
      </c>
      <c r="BM501" s="29" t="s">
        <v>6383</v>
      </c>
      <c r="BN501" s="29" t="s">
        <v>6384</v>
      </c>
      <c r="BO501" s="81" t="s">
        <v>6385</v>
      </c>
      <c r="BP501" s="81" t="s">
        <v>4068</v>
      </c>
      <c r="BQ501" s="81" t="s">
        <v>6386</v>
      </c>
      <c r="BR501" s="81"/>
      <c r="BS501" s="81"/>
      <c r="BT501" s="81"/>
      <c r="BU501" s="313" t="s">
        <v>7133</v>
      </c>
      <c r="BV501" s="387" t="s">
        <v>8528</v>
      </c>
      <c r="BW501" s="313" t="s">
        <v>7135</v>
      </c>
      <c r="BX501" s="387" t="s">
        <v>8529</v>
      </c>
      <c r="BY501" s="93" t="str">
        <f t="shared" si="54"/>
        <v>MR318, 18x9, 0mm Offset, 6x5.5, 106.25mm Centerbore, Method Bronze</v>
      </c>
      <c r="BZ501" s="81" t="s">
        <v>3878</v>
      </c>
      <c r="CA501" s="81" t="s">
        <v>3879</v>
      </c>
      <c r="CB501" s="81" t="str">
        <f t="shared" si="55"/>
        <v>STREET (3XX)</v>
      </c>
    </row>
    <row r="502" spans="1:80" s="38" customFormat="1" ht="15" customHeight="1">
      <c r="A502" s="22">
        <f t="shared" si="49"/>
        <v>500</v>
      </c>
      <c r="B502" s="99" t="s">
        <v>84</v>
      </c>
      <c r="C502" s="99" t="s">
        <v>1072</v>
      </c>
      <c r="D502" s="99" t="s">
        <v>6058</v>
      </c>
      <c r="E502" s="136" t="str">
        <f>CONCATENATE(LEFT(D502,5),VLOOKUP(CONCATENATE(N502,"x",O502),'PART NUMBER GUIDE'!$B$9:$C$49,2,FALSE),VLOOKUP(CONCATENATE(P502, V502), 'PART NUMBER GUIDE'!$Q$6:$R$91, 2, FALSE),VLOOKUP(Y502,'PART NUMBER GUIDE'!$J$8:$K$43,2, FALSE),IF(U502="N/A",IF(ABS(S502)&lt;10,"0"&amp;ABS(S502),ABS(S502)),CONCATENATE(LEFT(U502,1),RIGHT(U502,1))), F502, G502)</f>
        <v>MR318890581318</v>
      </c>
      <c r="F502" s="90"/>
      <c r="G502" s="90"/>
      <c r="H502" s="318" t="s">
        <v>6046</v>
      </c>
      <c r="I502" s="318">
        <v>44701</v>
      </c>
      <c r="J502" s="16" t="s">
        <v>1265</v>
      </c>
      <c r="K502" s="342">
        <v>299</v>
      </c>
      <c r="L502" s="92">
        <f t="shared" si="50"/>
        <v>299</v>
      </c>
      <c r="M502" s="344"/>
      <c r="N502" s="29">
        <v>18</v>
      </c>
      <c r="O502" s="8">
        <v>9</v>
      </c>
      <c r="P502" s="99" t="str">
        <f t="shared" si="51"/>
        <v>5x150</v>
      </c>
      <c r="Q502" s="3">
        <v>5</v>
      </c>
      <c r="R502" s="29">
        <v>150</v>
      </c>
      <c r="S502" s="29">
        <v>18</v>
      </c>
      <c r="T502" s="16">
        <v>5.66</v>
      </c>
      <c r="U502" s="100" t="s">
        <v>85</v>
      </c>
      <c r="V502" s="16">
        <v>110.5</v>
      </c>
      <c r="W502" s="8">
        <v>31.71</v>
      </c>
      <c r="X502" s="51">
        <v>2650</v>
      </c>
      <c r="Y502" s="11" t="s">
        <v>4304</v>
      </c>
      <c r="Z502" s="11" t="s">
        <v>2987</v>
      </c>
      <c r="AA502" s="51" t="str">
        <f t="shared" si="52"/>
        <v>18x9, 5x150, 18 OS</v>
      </c>
      <c r="AB502" s="81" t="s">
        <v>5205</v>
      </c>
      <c r="AC502" s="89">
        <f>_xlfn.IFNA(VLOOKUP(AB502,ACCESSORIES!F:J,5,FALSE),"N/A")</f>
        <v>22</v>
      </c>
      <c r="AD502" s="87" t="s">
        <v>85</v>
      </c>
      <c r="AE502" s="80" t="s">
        <v>85</v>
      </c>
      <c r="AF502" s="80" t="s">
        <v>85</v>
      </c>
      <c r="AG502" s="80" t="s">
        <v>85</v>
      </c>
      <c r="AH502" s="9" t="str">
        <f>_xlfn.IFNA(VLOOKUP(AG502,ACCESSORIES!F:J,5,FALSE),"N/A")</f>
        <v>N/A</v>
      </c>
      <c r="AI502" s="13" t="s">
        <v>266</v>
      </c>
      <c r="AJ502" s="82" t="s">
        <v>85</v>
      </c>
      <c r="AK502" s="40" t="str">
        <f>_xlfn.IFNA(VLOOKUP(AJ502,ACCESSORIES!F:J,5,FALSE),"N/A")</f>
        <v>N/A</v>
      </c>
      <c r="AL502" s="3" t="s">
        <v>85</v>
      </c>
      <c r="AM502" s="3">
        <v>16.2</v>
      </c>
      <c r="AN502" s="3">
        <v>185</v>
      </c>
      <c r="AO502" s="36">
        <v>3</v>
      </c>
      <c r="AP502" s="36">
        <v>10</v>
      </c>
      <c r="AQ502" s="36">
        <v>30</v>
      </c>
      <c r="AR502" s="36">
        <v>38</v>
      </c>
      <c r="AS502" s="36">
        <v>221</v>
      </c>
      <c r="AT502" s="101">
        <v>215</v>
      </c>
      <c r="AU502" s="406">
        <v>103.36</v>
      </c>
      <c r="AV502" s="407">
        <v>18.600000000000001</v>
      </c>
      <c r="AW502" s="407">
        <v>38.6</v>
      </c>
      <c r="AX502" s="54">
        <v>41</v>
      </c>
      <c r="AY502" s="3" t="s">
        <v>85</v>
      </c>
      <c r="AZ502" s="98" t="str">
        <f>_xlfn.IFNA(VLOOKUP(AY502,ACCESSORIES!F:J,5,FALSE),"N/A")</f>
        <v>N/A</v>
      </c>
      <c r="BA502" s="3" t="s">
        <v>85</v>
      </c>
      <c r="BB502" s="98" t="str">
        <f>_xlfn.IFNA(VLOOKUP(BA502,ACCESSORIES!F:J,5,FALSE),"N/A")</f>
        <v>N/A</v>
      </c>
      <c r="BC502" s="77">
        <v>35.714886473950166</v>
      </c>
      <c r="BD502" s="56">
        <v>21.141732283464599</v>
      </c>
      <c r="BE502" s="56">
        <v>21.141732283464599</v>
      </c>
      <c r="BF502" s="56">
        <v>11.929133858267701</v>
      </c>
      <c r="BG502" s="378">
        <f t="shared" si="53"/>
        <v>8.7375807000000152E-2</v>
      </c>
      <c r="BH502" s="80">
        <v>36</v>
      </c>
      <c r="BI502" s="114" t="s">
        <v>3532</v>
      </c>
      <c r="BJ502" s="50" t="s">
        <v>4050</v>
      </c>
      <c r="BK502" s="29" t="s">
        <v>4066</v>
      </c>
      <c r="BL502" s="29" t="s">
        <v>6382</v>
      </c>
      <c r="BM502" s="29" t="s">
        <v>6383</v>
      </c>
      <c r="BN502" s="29" t="s">
        <v>6384</v>
      </c>
      <c r="BO502" s="81" t="s">
        <v>6385</v>
      </c>
      <c r="BP502" s="81" t="s">
        <v>4068</v>
      </c>
      <c r="BQ502" s="81" t="s">
        <v>6386</v>
      </c>
      <c r="BR502" s="81"/>
      <c r="BS502" s="81"/>
      <c r="BT502" s="81"/>
      <c r="BU502" s="313" t="s">
        <v>7120</v>
      </c>
      <c r="BV502" s="387" t="s">
        <v>8204</v>
      </c>
      <c r="BW502" s="313" t="s">
        <v>7121</v>
      </c>
      <c r="BX502" s="387" t="s">
        <v>8205</v>
      </c>
      <c r="BY502" s="93" t="str">
        <f t="shared" si="54"/>
        <v>MR318, 18x9, +18mm Offset, 5x150, 110.5mm Centerbore, Gloss Black</v>
      </c>
      <c r="BZ502" s="81" t="s">
        <v>3878</v>
      </c>
      <c r="CA502" s="81" t="s">
        <v>3879</v>
      </c>
      <c r="CB502" s="81" t="str">
        <f t="shared" si="55"/>
        <v>STREET (3XX)</v>
      </c>
    </row>
    <row r="503" spans="1:80" s="38" customFormat="1" ht="15" customHeight="1">
      <c r="A503" s="22">
        <f t="shared" si="49"/>
        <v>501</v>
      </c>
      <c r="B503" s="99" t="s">
        <v>84</v>
      </c>
      <c r="C503" s="99" t="s">
        <v>1072</v>
      </c>
      <c r="D503" s="99" t="s">
        <v>6058</v>
      </c>
      <c r="E503" s="136" t="str">
        <f>CONCATENATE(LEFT(D503,5),VLOOKUP(CONCATENATE(N503,"x",O503),'PART NUMBER GUIDE'!$B$9:$C$49,2,FALSE),VLOOKUP(CONCATENATE(P503, V503), 'PART NUMBER GUIDE'!$Q$6:$R$91, 2, FALSE),VLOOKUP(Y503,'PART NUMBER GUIDE'!$J$8:$K$43,2, FALSE),IF(U503="N/A",IF(ABS(S503)&lt;10,"0"&amp;ABS(S503),ABS(S503)),CONCATENATE(LEFT(U503,1),RIGHT(U503,1))), F503, G503)</f>
        <v>MR31889058918</v>
      </c>
      <c r="F503" s="90"/>
      <c r="G503" s="90"/>
      <c r="H503" s="318" t="s">
        <v>6047</v>
      </c>
      <c r="I503" s="318">
        <v>44701</v>
      </c>
      <c r="J503" s="16" t="s">
        <v>1265</v>
      </c>
      <c r="K503" s="342">
        <v>299</v>
      </c>
      <c r="L503" s="92">
        <f t="shared" si="50"/>
        <v>299</v>
      </c>
      <c r="M503" s="344"/>
      <c r="N503" s="29">
        <v>18</v>
      </c>
      <c r="O503" s="8">
        <v>9</v>
      </c>
      <c r="P503" s="99" t="str">
        <f t="shared" si="51"/>
        <v>5x150</v>
      </c>
      <c r="Q503" s="3">
        <v>5</v>
      </c>
      <c r="R503" s="29">
        <v>150</v>
      </c>
      <c r="S503" s="29">
        <v>18</v>
      </c>
      <c r="T503" s="16">
        <v>5.66</v>
      </c>
      <c r="U503" s="100" t="s">
        <v>85</v>
      </c>
      <c r="V503" s="16">
        <v>110.5</v>
      </c>
      <c r="W503" s="8">
        <v>31.31</v>
      </c>
      <c r="X503" s="51">
        <v>2650</v>
      </c>
      <c r="Y503" s="11" t="s">
        <v>2297</v>
      </c>
      <c r="Z503" s="11" t="s">
        <v>2988</v>
      </c>
      <c r="AA503" s="51" t="str">
        <f t="shared" si="52"/>
        <v>18x9, 5x150, 18 OS</v>
      </c>
      <c r="AB503" s="81" t="s">
        <v>5947</v>
      </c>
      <c r="AC503" s="89">
        <f>_xlfn.IFNA(VLOOKUP(AB503,ACCESSORIES!F:J,5,FALSE),"N/A")</f>
        <v>22</v>
      </c>
      <c r="AD503" s="87" t="s">
        <v>85</v>
      </c>
      <c r="AE503" s="80" t="s">
        <v>85</v>
      </c>
      <c r="AF503" s="80" t="s">
        <v>85</v>
      </c>
      <c r="AG503" s="80" t="s">
        <v>85</v>
      </c>
      <c r="AH503" s="9" t="str">
        <f>_xlfn.IFNA(VLOOKUP(AG503,ACCESSORIES!F:J,5,FALSE),"N/A")</f>
        <v>N/A</v>
      </c>
      <c r="AI503" s="13" t="s">
        <v>266</v>
      </c>
      <c r="AJ503" s="82" t="s">
        <v>85</v>
      </c>
      <c r="AK503" s="40" t="str">
        <f>_xlfn.IFNA(VLOOKUP(AJ503,ACCESSORIES!F:J,5,FALSE),"N/A")</f>
        <v>N/A</v>
      </c>
      <c r="AL503" s="3" t="s">
        <v>85</v>
      </c>
      <c r="AM503" s="3">
        <v>16.2</v>
      </c>
      <c r="AN503" s="3">
        <v>185</v>
      </c>
      <c r="AO503" s="36">
        <v>3</v>
      </c>
      <c r="AP503" s="36">
        <v>10</v>
      </c>
      <c r="AQ503" s="36">
        <v>30</v>
      </c>
      <c r="AR503" s="36">
        <v>38</v>
      </c>
      <c r="AS503" s="36">
        <v>221</v>
      </c>
      <c r="AT503" s="101">
        <v>215</v>
      </c>
      <c r="AU503" s="406">
        <v>103.36</v>
      </c>
      <c r="AV503" s="407">
        <v>18.600000000000001</v>
      </c>
      <c r="AW503" s="407">
        <v>38.6</v>
      </c>
      <c r="AX503" s="54">
        <v>41</v>
      </c>
      <c r="AY503" s="3" t="s">
        <v>85</v>
      </c>
      <c r="AZ503" s="98" t="str">
        <f>_xlfn.IFNA(VLOOKUP(AY503,ACCESSORIES!F:J,5,FALSE),"N/A")</f>
        <v>N/A</v>
      </c>
      <c r="BA503" s="3" t="s">
        <v>85</v>
      </c>
      <c r="BB503" s="98" t="str">
        <f>_xlfn.IFNA(VLOOKUP(BA503,ACCESSORIES!F:J,5,FALSE),"N/A")</f>
        <v>N/A</v>
      </c>
      <c r="BC503" s="77">
        <v>35.347449370308702</v>
      </c>
      <c r="BD503" s="56">
        <v>21.141732283464599</v>
      </c>
      <c r="BE503" s="56">
        <v>21.141732283464599</v>
      </c>
      <c r="BF503" s="56">
        <v>11.929133858267701</v>
      </c>
      <c r="BG503" s="378">
        <f t="shared" si="53"/>
        <v>8.7375807000000152E-2</v>
      </c>
      <c r="BH503" s="80">
        <v>36</v>
      </c>
      <c r="BI503" s="114" t="s">
        <v>3532</v>
      </c>
      <c r="BJ503" s="50" t="s">
        <v>4050</v>
      </c>
      <c r="BK503" s="29" t="s">
        <v>4066</v>
      </c>
      <c r="BL503" s="29" t="s">
        <v>6382</v>
      </c>
      <c r="BM503" s="29" t="s">
        <v>6383</v>
      </c>
      <c r="BN503" s="29" t="s">
        <v>6384</v>
      </c>
      <c r="BO503" s="81" t="s">
        <v>6385</v>
      </c>
      <c r="BP503" s="81" t="s">
        <v>4068</v>
      </c>
      <c r="BQ503" s="81" t="s">
        <v>6386</v>
      </c>
      <c r="BR503" s="81"/>
      <c r="BS503" s="81"/>
      <c r="BT503" s="81"/>
      <c r="BU503" s="313" t="s">
        <v>7130</v>
      </c>
      <c r="BV503" s="387" t="s">
        <v>8218</v>
      </c>
      <c r="BW503" s="313" t="s">
        <v>7131</v>
      </c>
      <c r="BX503" s="387" t="s">
        <v>8219</v>
      </c>
      <c r="BY503" s="93" t="str">
        <f t="shared" si="54"/>
        <v>MR318, 18x9, +18mm Offset, 5x150, 110.5mm Centerbore, Method Bronze</v>
      </c>
      <c r="BZ503" s="81" t="s">
        <v>3878</v>
      </c>
      <c r="CA503" s="81" t="s">
        <v>3879</v>
      </c>
      <c r="CB503" s="81" t="str">
        <f t="shared" si="55"/>
        <v>STREET (3XX)</v>
      </c>
    </row>
    <row r="504" spans="1:80" s="38" customFormat="1" ht="15" customHeight="1">
      <c r="A504" s="22">
        <f t="shared" si="49"/>
        <v>502</v>
      </c>
      <c r="B504" s="99" t="s">
        <v>84</v>
      </c>
      <c r="C504" s="99" t="s">
        <v>1072</v>
      </c>
      <c r="D504" s="99" t="s">
        <v>6058</v>
      </c>
      <c r="E504" s="136" t="str">
        <f>CONCATENATE(LEFT(D504,5),VLOOKUP(CONCATENATE(N504,"x",O504),'PART NUMBER GUIDE'!$B$9:$C$49,2,FALSE),VLOOKUP(CONCATENATE(P504, V504), 'PART NUMBER GUIDE'!$Q$6:$R$91, 2, FALSE),VLOOKUP(Y504,'PART NUMBER GUIDE'!$J$8:$K$43,2, FALSE),IF(U504="N/A",IF(ABS(S504)&lt;10,"0"&amp;ABS(S504),ABS(S504)),CONCATENATE(LEFT(U504,1),RIGHT(U504,1))), F504, G504)</f>
        <v>MR318890161318</v>
      </c>
      <c r="F504" s="90"/>
      <c r="G504" s="90"/>
      <c r="H504" s="318" t="s">
        <v>6048</v>
      </c>
      <c r="I504" s="318">
        <v>44701</v>
      </c>
      <c r="J504" s="16" t="s">
        <v>1265</v>
      </c>
      <c r="K504" s="342">
        <v>299</v>
      </c>
      <c r="L504" s="92">
        <f t="shared" si="50"/>
        <v>299</v>
      </c>
      <c r="M504" s="344"/>
      <c r="N504" s="29">
        <v>18</v>
      </c>
      <c r="O504" s="8">
        <v>9</v>
      </c>
      <c r="P504" s="99" t="str">
        <f t="shared" si="51"/>
        <v>6x135</v>
      </c>
      <c r="Q504" s="3">
        <v>6</v>
      </c>
      <c r="R504" s="29">
        <v>135</v>
      </c>
      <c r="S504" s="29">
        <v>18</v>
      </c>
      <c r="T504" s="16">
        <v>5.66</v>
      </c>
      <c r="U504" s="100" t="s">
        <v>85</v>
      </c>
      <c r="V504" s="16">
        <v>87</v>
      </c>
      <c r="W504" s="8">
        <v>31.34</v>
      </c>
      <c r="X504" s="51">
        <v>2650</v>
      </c>
      <c r="Y504" s="11" t="s">
        <v>4304</v>
      </c>
      <c r="Z504" s="11" t="s">
        <v>2987</v>
      </c>
      <c r="AA504" s="51" t="str">
        <f t="shared" si="52"/>
        <v>18x9, 6x135, 18 OS</v>
      </c>
      <c r="AB504" s="81" t="s">
        <v>5202</v>
      </c>
      <c r="AC504" s="89">
        <f>_xlfn.IFNA(VLOOKUP(AB504,ACCESSORIES!F:J,5,FALSE),"N/A")</f>
        <v>22</v>
      </c>
      <c r="AD504" s="87" t="s">
        <v>85</v>
      </c>
      <c r="AE504" s="80" t="s">
        <v>85</v>
      </c>
      <c r="AF504" s="80" t="s">
        <v>85</v>
      </c>
      <c r="AG504" s="80" t="s">
        <v>85</v>
      </c>
      <c r="AH504" s="9" t="str">
        <f>_xlfn.IFNA(VLOOKUP(AG504,ACCESSORIES!F:J,5,FALSE),"N/A")</f>
        <v>N/A</v>
      </c>
      <c r="AI504" s="13" t="s">
        <v>266</v>
      </c>
      <c r="AJ504" s="82" t="s">
        <v>85</v>
      </c>
      <c r="AK504" s="40" t="str">
        <f>_xlfn.IFNA(VLOOKUP(AJ504,ACCESSORIES!F:J,5,FALSE),"N/A")</f>
        <v>N/A</v>
      </c>
      <c r="AL504" s="3" t="s">
        <v>85</v>
      </c>
      <c r="AM504" s="3">
        <v>16.2</v>
      </c>
      <c r="AN504" s="3">
        <v>175</v>
      </c>
      <c r="AO504" s="36">
        <v>3</v>
      </c>
      <c r="AP504" s="36">
        <v>17</v>
      </c>
      <c r="AQ504" s="36">
        <v>32</v>
      </c>
      <c r="AR504" s="36">
        <v>38</v>
      </c>
      <c r="AS504" s="36">
        <v>221</v>
      </c>
      <c r="AT504" s="101">
        <v>215</v>
      </c>
      <c r="AU504" s="406">
        <v>82.6</v>
      </c>
      <c r="AV504" s="407">
        <v>30.6</v>
      </c>
      <c r="AW504" s="407">
        <v>38.6</v>
      </c>
      <c r="AX504" s="54">
        <v>41</v>
      </c>
      <c r="AY504" s="3" t="s">
        <v>85</v>
      </c>
      <c r="AZ504" s="98" t="str">
        <f>_xlfn.IFNA(VLOOKUP(AY504,ACCESSORIES!F:J,5,FALSE),"N/A")</f>
        <v>N/A</v>
      </c>
      <c r="BA504" s="3" t="s">
        <v>85</v>
      </c>
      <c r="BB504" s="98" t="str">
        <f>_xlfn.IFNA(VLOOKUP(BA504,ACCESSORIES!F:J,5,FALSE),"N/A")</f>
        <v>N/A</v>
      </c>
      <c r="BC504" s="77">
        <v>35.273961949580411</v>
      </c>
      <c r="BD504" s="56">
        <v>21.141732283464599</v>
      </c>
      <c r="BE504" s="56">
        <v>21.141732283464599</v>
      </c>
      <c r="BF504" s="56">
        <v>11.929133858267701</v>
      </c>
      <c r="BG504" s="378">
        <f t="shared" si="53"/>
        <v>8.7375807000000152E-2</v>
      </c>
      <c r="BH504" s="80">
        <v>36</v>
      </c>
      <c r="BI504" s="114" t="s">
        <v>3532</v>
      </c>
      <c r="BJ504" s="50" t="s">
        <v>4050</v>
      </c>
      <c r="BK504" s="29" t="s">
        <v>4066</v>
      </c>
      <c r="BL504" s="29" t="s">
        <v>6382</v>
      </c>
      <c r="BM504" s="29" t="s">
        <v>6383</v>
      </c>
      <c r="BN504" s="29" t="s">
        <v>6384</v>
      </c>
      <c r="BO504" s="81" t="s">
        <v>6385</v>
      </c>
      <c r="BP504" s="81" t="s">
        <v>4068</v>
      </c>
      <c r="BQ504" s="81" t="s">
        <v>6386</v>
      </c>
      <c r="BR504" s="81"/>
      <c r="BS504" s="81"/>
      <c r="BT504" s="81"/>
      <c r="BU504" s="313" t="s">
        <v>7122</v>
      </c>
      <c r="BV504" s="387" t="s">
        <v>8415</v>
      </c>
      <c r="BW504" s="313" t="s">
        <v>7123</v>
      </c>
      <c r="BX504" s="387" t="s">
        <v>8416</v>
      </c>
      <c r="BY504" s="93" t="str">
        <f t="shared" si="54"/>
        <v>MR318, 18x9, +18mm Offset, 6x135, 87mm Centerbore, Gloss Black</v>
      </c>
      <c r="BZ504" s="81" t="s">
        <v>3878</v>
      </c>
      <c r="CA504" s="81" t="s">
        <v>3879</v>
      </c>
      <c r="CB504" s="81" t="str">
        <f t="shared" si="55"/>
        <v>STREET (3XX)</v>
      </c>
    </row>
    <row r="505" spans="1:80" s="38" customFormat="1" ht="15" customHeight="1">
      <c r="A505" s="22">
        <f t="shared" si="49"/>
        <v>503</v>
      </c>
      <c r="B505" s="99" t="s">
        <v>84</v>
      </c>
      <c r="C505" s="99" t="s">
        <v>1072</v>
      </c>
      <c r="D505" s="99" t="s">
        <v>6058</v>
      </c>
      <c r="E505" s="136" t="str">
        <f>CONCATENATE(LEFT(D505,5),VLOOKUP(CONCATENATE(N505,"x",O505),'PART NUMBER GUIDE'!$B$9:$C$49,2,FALSE),VLOOKUP(CONCATENATE(P505, V505), 'PART NUMBER GUIDE'!$Q$6:$R$91, 2, FALSE),VLOOKUP(Y505,'PART NUMBER GUIDE'!$J$8:$K$43,2, FALSE),IF(U505="N/A",IF(ABS(S505)&lt;10,"0"&amp;ABS(S505),ABS(S505)),CONCATENATE(LEFT(U505,1),RIGHT(U505,1))), F505, G505)</f>
        <v>MR31889016918</v>
      </c>
      <c r="F505" s="90"/>
      <c r="G505" s="90"/>
      <c r="H505" s="318" t="s">
        <v>6049</v>
      </c>
      <c r="I505" s="318">
        <v>44701</v>
      </c>
      <c r="J505" s="16" t="s">
        <v>1265</v>
      </c>
      <c r="K505" s="342">
        <v>299</v>
      </c>
      <c r="L505" s="92">
        <f t="shared" si="50"/>
        <v>299</v>
      </c>
      <c r="M505" s="344"/>
      <c r="N505" s="29">
        <v>18</v>
      </c>
      <c r="O505" s="8">
        <v>9</v>
      </c>
      <c r="P505" s="99" t="str">
        <f t="shared" si="51"/>
        <v>6x135</v>
      </c>
      <c r="Q505" s="3">
        <v>6</v>
      </c>
      <c r="R505" s="29">
        <v>135</v>
      </c>
      <c r="S505" s="29">
        <v>18</v>
      </c>
      <c r="T505" s="16">
        <v>5.66</v>
      </c>
      <c r="U505" s="100" t="s">
        <v>85</v>
      </c>
      <c r="V505" s="16">
        <v>87</v>
      </c>
      <c r="W505" s="8">
        <v>31.75</v>
      </c>
      <c r="X505" s="51">
        <v>2650</v>
      </c>
      <c r="Y505" s="11" t="s">
        <v>2297</v>
      </c>
      <c r="Z505" s="11" t="s">
        <v>2988</v>
      </c>
      <c r="AA505" s="51" t="str">
        <f t="shared" si="52"/>
        <v>18x9, 6x135, 18 OS</v>
      </c>
      <c r="AB505" s="81" t="s">
        <v>5944</v>
      </c>
      <c r="AC505" s="89">
        <f>_xlfn.IFNA(VLOOKUP(AB505,ACCESSORIES!F:J,5,FALSE),"N/A")</f>
        <v>22</v>
      </c>
      <c r="AD505" s="87" t="s">
        <v>85</v>
      </c>
      <c r="AE505" s="80" t="s">
        <v>85</v>
      </c>
      <c r="AF505" s="80" t="s">
        <v>85</v>
      </c>
      <c r="AG505" s="80" t="s">
        <v>85</v>
      </c>
      <c r="AH505" s="9" t="str">
        <f>_xlfn.IFNA(VLOOKUP(AG505,ACCESSORIES!F:J,5,FALSE),"N/A")</f>
        <v>N/A</v>
      </c>
      <c r="AI505" s="13" t="s">
        <v>266</v>
      </c>
      <c r="AJ505" s="82" t="s">
        <v>85</v>
      </c>
      <c r="AK505" s="40" t="str">
        <f>_xlfn.IFNA(VLOOKUP(AJ505,ACCESSORIES!F:J,5,FALSE),"N/A")</f>
        <v>N/A</v>
      </c>
      <c r="AL505" s="3" t="s">
        <v>85</v>
      </c>
      <c r="AM505" s="3">
        <v>16.2</v>
      </c>
      <c r="AN505" s="3">
        <v>175</v>
      </c>
      <c r="AO505" s="36">
        <v>3</v>
      </c>
      <c r="AP505" s="36">
        <v>17</v>
      </c>
      <c r="AQ505" s="36">
        <v>32</v>
      </c>
      <c r="AR505" s="36">
        <v>38</v>
      </c>
      <c r="AS505" s="36">
        <v>221</v>
      </c>
      <c r="AT505" s="101">
        <v>215</v>
      </c>
      <c r="AU505" s="406">
        <v>82.6</v>
      </c>
      <c r="AV505" s="407">
        <v>30.6</v>
      </c>
      <c r="AW505" s="407">
        <v>38.6</v>
      </c>
      <c r="AX505" s="54">
        <v>41</v>
      </c>
      <c r="AY505" s="3" t="s">
        <v>85</v>
      </c>
      <c r="AZ505" s="98" t="str">
        <f>_xlfn.IFNA(VLOOKUP(AY505,ACCESSORIES!F:J,5,FALSE),"N/A")</f>
        <v>N/A</v>
      </c>
      <c r="BA505" s="3" t="s">
        <v>85</v>
      </c>
      <c r="BB505" s="98" t="str">
        <f>_xlfn.IFNA(VLOOKUP(BA505,ACCESSORIES!F:J,5,FALSE),"N/A")</f>
        <v>N/A</v>
      </c>
      <c r="BC505" s="77">
        <v>35.567911632493583</v>
      </c>
      <c r="BD505" s="56">
        <v>21.141732283464599</v>
      </c>
      <c r="BE505" s="56">
        <v>21.141732283464599</v>
      </c>
      <c r="BF505" s="56">
        <v>11.929133858267701</v>
      </c>
      <c r="BG505" s="378">
        <f t="shared" si="53"/>
        <v>8.7375807000000152E-2</v>
      </c>
      <c r="BH505" s="80">
        <v>36</v>
      </c>
      <c r="BI505" s="114" t="s">
        <v>3532</v>
      </c>
      <c r="BJ505" s="50" t="s">
        <v>4050</v>
      </c>
      <c r="BK505" s="29" t="s">
        <v>4066</v>
      </c>
      <c r="BL505" s="29" t="s">
        <v>6382</v>
      </c>
      <c r="BM505" s="29" t="s">
        <v>6383</v>
      </c>
      <c r="BN505" s="29" t="s">
        <v>6384</v>
      </c>
      <c r="BO505" s="81" t="s">
        <v>6385</v>
      </c>
      <c r="BP505" s="81" t="s">
        <v>4068</v>
      </c>
      <c r="BQ505" s="81" t="s">
        <v>6386</v>
      </c>
      <c r="BR505" s="81"/>
      <c r="BS505" s="81"/>
      <c r="BT505" s="81"/>
      <c r="BU505" s="313" t="s">
        <v>7133</v>
      </c>
      <c r="BV505" s="387" t="s">
        <v>8528</v>
      </c>
      <c r="BW505" s="313" t="s">
        <v>7135</v>
      </c>
      <c r="BX505" s="387" t="s">
        <v>8529</v>
      </c>
      <c r="BY505" s="93" t="str">
        <f t="shared" si="54"/>
        <v>MR318, 18x9, +18mm Offset, 6x135, 87mm Centerbore, Method Bronze</v>
      </c>
      <c r="BZ505" s="81" t="s">
        <v>3878</v>
      </c>
      <c r="CA505" s="81" t="s">
        <v>3879</v>
      </c>
      <c r="CB505" s="81" t="str">
        <f t="shared" si="55"/>
        <v>STREET (3XX)</v>
      </c>
    </row>
    <row r="506" spans="1:80" s="38" customFormat="1" ht="15" customHeight="1">
      <c r="A506" s="22">
        <f t="shared" si="49"/>
        <v>504</v>
      </c>
      <c r="B506" s="99" t="s">
        <v>84</v>
      </c>
      <c r="C506" s="99" t="s">
        <v>1072</v>
      </c>
      <c r="D506" s="99" t="s">
        <v>6058</v>
      </c>
      <c r="E506" s="136" t="str">
        <f>CONCATENATE(LEFT(D506,5),VLOOKUP(CONCATENATE(N506,"x",O506),'PART NUMBER GUIDE'!$B$9:$C$49,2,FALSE),VLOOKUP(CONCATENATE(P506, V506), 'PART NUMBER GUIDE'!$Q$6:$R$91, 2, FALSE),VLOOKUP(Y506,'PART NUMBER GUIDE'!$J$8:$K$43,2, FALSE),IF(U506="N/A",IF(ABS(S506)&lt;10,"0"&amp;ABS(S506),ABS(S506)),CONCATENATE(LEFT(U506,1),RIGHT(U506,1))), F506, G506)</f>
        <v>MR318890601318</v>
      </c>
      <c r="F506" s="90"/>
      <c r="G506" s="90"/>
      <c r="H506" s="318" t="s">
        <v>6050</v>
      </c>
      <c r="I506" s="318">
        <v>44701</v>
      </c>
      <c r="J506" s="16" t="s">
        <v>1265</v>
      </c>
      <c r="K506" s="342">
        <v>299</v>
      </c>
      <c r="L506" s="92">
        <f t="shared" si="50"/>
        <v>299</v>
      </c>
      <c r="M506" s="344"/>
      <c r="N506" s="29">
        <v>18</v>
      </c>
      <c r="O506" s="8">
        <v>9</v>
      </c>
      <c r="P506" s="99" t="str">
        <f t="shared" si="51"/>
        <v>6x5.5</v>
      </c>
      <c r="Q506" s="3">
        <v>6</v>
      </c>
      <c r="R506" s="29">
        <v>5.5</v>
      </c>
      <c r="S506" s="29">
        <v>18</v>
      </c>
      <c r="T506" s="16">
        <v>5.66</v>
      </c>
      <c r="U506" s="100" t="s">
        <v>85</v>
      </c>
      <c r="V506" s="16">
        <v>106.25</v>
      </c>
      <c r="W506" s="8">
        <v>31.38</v>
      </c>
      <c r="X506" s="51">
        <v>2650</v>
      </c>
      <c r="Y506" s="11" t="s">
        <v>4304</v>
      </c>
      <c r="Z506" s="11" t="s">
        <v>2987</v>
      </c>
      <c r="AA506" s="51" t="str">
        <f t="shared" si="52"/>
        <v>18x9, 6x5.5, 18 OS</v>
      </c>
      <c r="AB506" s="81" t="s">
        <v>5205</v>
      </c>
      <c r="AC506" s="89">
        <f>_xlfn.IFNA(VLOOKUP(AB506,ACCESSORIES!F:J,5,FALSE),"N/A")</f>
        <v>22</v>
      </c>
      <c r="AD506" s="87" t="s">
        <v>85</v>
      </c>
      <c r="AE506" s="80" t="s">
        <v>85</v>
      </c>
      <c r="AF506" s="80" t="s">
        <v>85</v>
      </c>
      <c r="AG506" s="80" t="s">
        <v>85</v>
      </c>
      <c r="AH506" s="9" t="str">
        <f>_xlfn.IFNA(VLOOKUP(AG506,ACCESSORIES!F:J,5,FALSE),"N/A")</f>
        <v>N/A</v>
      </c>
      <c r="AI506" s="13" t="s">
        <v>265</v>
      </c>
      <c r="AJ506" s="82" t="s">
        <v>1709</v>
      </c>
      <c r="AK506" s="40">
        <f>_xlfn.IFNA(VLOOKUP(AJ506,ACCESSORIES!F:J,5,FALSE),"N/A")</f>
        <v>2.75</v>
      </c>
      <c r="AL506" s="3">
        <v>78.3</v>
      </c>
      <c r="AM506" s="3">
        <v>16.2</v>
      </c>
      <c r="AN506" s="3">
        <v>175</v>
      </c>
      <c r="AO506" s="36">
        <v>3</v>
      </c>
      <c r="AP506" s="36">
        <v>17</v>
      </c>
      <c r="AQ506" s="36">
        <v>32</v>
      </c>
      <c r="AR506" s="36">
        <v>38</v>
      </c>
      <c r="AS506" s="36">
        <v>221</v>
      </c>
      <c r="AT506" s="101">
        <v>215</v>
      </c>
      <c r="AU506" s="406">
        <v>103.36</v>
      </c>
      <c r="AV506" s="407">
        <v>20.73</v>
      </c>
      <c r="AW506" s="407">
        <v>38.6</v>
      </c>
      <c r="AX506" s="54">
        <v>41</v>
      </c>
      <c r="AY506" s="3" t="s">
        <v>85</v>
      </c>
      <c r="AZ506" s="98" t="str">
        <f>_xlfn.IFNA(VLOOKUP(AY506,ACCESSORIES!F:J,5,FALSE),"N/A")</f>
        <v>N/A</v>
      </c>
      <c r="BA506" s="3" t="s">
        <v>85</v>
      </c>
      <c r="BB506" s="98" t="str">
        <f>_xlfn.IFNA(VLOOKUP(BA506,ACCESSORIES!F:J,5,FALSE),"N/A")</f>
        <v>N/A</v>
      </c>
      <c r="BC506" s="77">
        <v>35.384193080672851</v>
      </c>
      <c r="BD506" s="56">
        <v>21.141732283464599</v>
      </c>
      <c r="BE506" s="56">
        <v>21.141732283464599</v>
      </c>
      <c r="BF506" s="56">
        <v>11.929133858267701</v>
      </c>
      <c r="BG506" s="378">
        <f t="shared" si="53"/>
        <v>8.7375807000000152E-2</v>
      </c>
      <c r="BH506" s="80">
        <v>36</v>
      </c>
      <c r="BI506" s="114" t="s">
        <v>3532</v>
      </c>
      <c r="BJ506" s="50" t="s">
        <v>4050</v>
      </c>
      <c r="BK506" s="29" t="s">
        <v>4066</v>
      </c>
      <c r="BL506" s="29" t="s">
        <v>6382</v>
      </c>
      <c r="BM506" s="29" t="s">
        <v>6383</v>
      </c>
      <c r="BN506" s="29" t="s">
        <v>6384</v>
      </c>
      <c r="BO506" s="81" t="s">
        <v>6385</v>
      </c>
      <c r="BP506" s="81" t="s">
        <v>4068</v>
      </c>
      <c r="BQ506" s="81" t="s">
        <v>6386</v>
      </c>
      <c r="BR506" s="81"/>
      <c r="BS506" s="81"/>
      <c r="BT506" s="81"/>
      <c r="BU506" s="313" t="s">
        <v>7122</v>
      </c>
      <c r="BV506" s="387" t="s">
        <v>8415</v>
      </c>
      <c r="BW506" s="313" t="s">
        <v>7123</v>
      </c>
      <c r="BX506" s="387" t="s">
        <v>8416</v>
      </c>
      <c r="BY506" s="93" t="str">
        <f t="shared" si="54"/>
        <v>MR318, 18x9, +18mm Offset, 6x5.5, 106.25mm Centerbore, Gloss Black</v>
      </c>
      <c r="BZ506" s="81" t="s">
        <v>3878</v>
      </c>
      <c r="CA506" s="81" t="s">
        <v>3879</v>
      </c>
      <c r="CB506" s="81" t="str">
        <f t="shared" si="55"/>
        <v>STREET (3XX)</v>
      </c>
    </row>
    <row r="507" spans="1:80" s="38" customFormat="1" ht="15" customHeight="1">
      <c r="A507" s="22">
        <f t="shared" si="49"/>
        <v>505</v>
      </c>
      <c r="B507" s="99" t="s">
        <v>84</v>
      </c>
      <c r="C507" s="99" t="s">
        <v>1072</v>
      </c>
      <c r="D507" s="99" t="s">
        <v>6058</v>
      </c>
      <c r="E507" s="136" t="str">
        <f>CONCATENATE(LEFT(D507,5),VLOOKUP(CONCATENATE(N507,"x",O507),'PART NUMBER GUIDE'!$B$9:$C$49,2,FALSE),VLOOKUP(CONCATENATE(P507, V507), 'PART NUMBER GUIDE'!$Q$6:$R$91, 2, FALSE),VLOOKUP(Y507,'PART NUMBER GUIDE'!$J$8:$K$43,2, FALSE),IF(U507="N/A",IF(ABS(S507)&lt;10,"0"&amp;ABS(S507),ABS(S507)),CONCATENATE(LEFT(U507,1),RIGHT(U507,1))), F507, G507)</f>
        <v>MR31889060918</v>
      </c>
      <c r="F507" s="90"/>
      <c r="G507" s="90"/>
      <c r="H507" s="318" t="s">
        <v>6051</v>
      </c>
      <c r="I507" s="318">
        <v>44701</v>
      </c>
      <c r="J507" s="16" t="s">
        <v>1265</v>
      </c>
      <c r="K507" s="342">
        <v>299</v>
      </c>
      <c r="L507" s="92">
        <f t="shared" si="50"/>
        <v>299</v>
      </c>
      <c r="M507" s="344"/>
      <c r="N507" s="29">
        <v>18</v>
      </c>
      <c r="O507" s="8">
        <v>9</v>
      </c>
      <c r="P507" s="99" t="str">
        <f t="shared" si="51"/>
        <v>6x5.5</v>
      </c>
      <c r="Q507" s="3">
        <v>6</v>
      </c>
      <c r="R507" s="29">
        <v>5.5</v>
      </c>
      <c r="S507" s="29">
        <v>18</v>
      </c>
      <c r="T507" s="16">
        <v>5.66</v>
      </c>
      <c r="U507" s="100" t="s">
        <v>85</v>
      </c>
      <c r="V507" s="16">
        <v>106.25</v>
      </c>
      <c r="W507" s="8">
        <v>31.16</v>
      </c>
      <c r="X507" s="51">
        <v>2650</v>
      </c>
      <c r="Y507" s="11" t="s">
        <v>2297</v>
      </c>
      <c r="Z507" s="11" t="s">
        <v>2988</v>
      </c>
      <c r="AA507" s="51" t="str">
        <f t="shared" si="52"/>
        <v>18x9, 6x5.5, 18 OS</v>
      </c>
      <c r="AB507" s="81" t="s">
        <v>5947</v>
      </c>
      <c r="AC507" s="89">
        <f>_xlfn.IFNA(VLOOKUP(AB507,ACCESSORIES!F:J,5,FALSE),"N/A")</f>
        <v>22</v>
      </c>
      <c r="AD507" s="87" t="s">
        <v>85</v>
      </c>
      <c r="AE507" s="80" t="s">
        <v>85</v>
      </c>
      <c r="AF507" s="80" t="s">
        <v>85</v>
      </c>
      <c r="AG507" s="80" t="s">
        <v>85</v>
      </c>
      <c r="AH507" s="9" t="str">
        <f>_xlfn.IFNA(VLOOKUP(AG507,ACCESSORIES!F:J,5,FALSE),"N/A")</f>
        <v>N/A</v>
      </c>
      <c r="AI507" s="13" t="s">
        <v>265</v>
      </c>
      <c r="AJ507" s="82" t="s">
        <v>1709</v>
      </c>
      <c r="AK507" s="40">
        <f>_xlfn.IFNA(VLOOKUP(AJ507,ACCESSORIES!F:J,5,FALSE),"N/A")</f>
        <v>2.75</v>
      </c>
      <c r="AL507" s="3">
        <v>78.3</v>
      </c>
      <c r="AM507" s="3">
        <v>16.2</v>
      </c>
      <c r="AN507" s="3">
        <v>175</v>
      </c>
      <c r="AO507" s="36">
        <v>3</v>
      </c>
      <c r="AP507" s="36">
        <v>17</v>
      </c>
      <c r="AQ507" s="36">
        <v>32</v>
      </c>
      <c r="AR507" s="36">
        <v>38</v>
      </c>
      <c r="AS507" s="36">
        <v>221</v>
      </c>
      <c r="AT507" s="101">
        <v>215</v>
      </c>
      <c r="AU507" s="406">
        <v>103.36</v>
      </c>
      <c r="AV507" s="407">
        <v>20.73</v>
      </c>
      <c r="AW507" s="407">
        <v>38.6</v>
      </c>
      <c r="AX507" s="54">
        <v>41</v>
      </c>
      <c r="AY507" s="3" t="s">
        <v>85</v>
      </c>
      <c r="AZ507" s="98" t="str">
        <f>_xlfn.IFNA(VLOOKUP(AY507,ACCESSORIES!F:J,5,FALSE),"N/A")</f>
        <v>N/A</v>
      </c>
      <c r="BA507" s="3" t="s">
        <v>85</v>
      </c>
      <c r="BB507" s="98" t="str">
        <f>_xlfn.IFNA(VLOOKUP(BA507,ACCESSORIES!F:J,5,FALSE),"N/A")</f>
        <v>N/A</v>
      </c>
      <c r="BC507" s="77">
        <v>35.163730818487977</v>
      </c>
      <c r="BD507" s="56">
        <v>21.141732283464599</v>
      </c>
      <c r="BE507" s="56">
        <v>21.141732283464599</v>
      </c>
      <c r="BF507" s="56">
        <v>11.929133858267701</v>
      </c>
      <c r="BG507" s="378">
        <f t="shared" si="53"/>
        <v>8.7375807000000152E-2</v>
      </c>
      <c r="BH507" s="80">
        <v>36</v>
      </c>
      <c r="BI507" s="114" t="s">
        <v>3532</v>
      </c>
      <c r="BJ507" s="50" t="s">
        <v>4050</v>
      </c>
      <c r="BK507" s="29" t="s">
        <v>4066</v>
      </c>
      <c r="BL507" s="29" t="s">
        <v>6382</v>
      </c>
      <c r="BM507" s="29" t="s">
        <v>6383</v>
      </c>
      <c r="BN507" s="29" t="s">
        <v>6384</v>
      </c>
      <c r="BO507" s="81" t="s">
        <v>6385</v>
      </c>
      <c r="BP507" s="81" t="s">
        <v>4068</v>
      </c>
      <c r="BQ507" s="81" t="s">
        <v>6386</v>
      </c>
      <c r="BR507" s="81"/>
      <c r="BS507" s="81"/>
      <c r="BT507" s="81"/>
      <c r="BU507" s="313" t="s">
        <v>7133</v>
      </c>
      <c r="BV507" s="387" t="s">
        <v>8528</v>
      </c>
      <c r="BW507" s="313" t="s">
        <v>7135</v>
      </c>
      <c r="BX507" s="387" t="s">
        <v>8529</v>
      </c>
      <c r="BY507" s="93" t="str">
        <f t="shared" si="54"/>
        <v>MR318, 18x9, +18mm Offset, 6x5.5, 106.25mm Centerbore, Method Bronze</v>
      </c>
      <c r="BZ507" s="81" t="s">
        <v>3878</v>
      </c>
      <c r="CA507" s="81" t="s">
        <v>3879</v>
      </c>
      <c r="CB507" s="81" t="str">
        <f t="shared" si="55"/>
        <v>STREET (3XX)</v>
      </c>
    </row>
    <row r="508" spans="1:80" s="38" customFormat="1" ht="15" customHeight="1">
      <c r="A508" s="22">
        <f t="shared" si="49"/>
        <v>506</v>
      </c>
      <c r="B508" s="99" t="s">
        <v>84</v>
      </c>
      <c r="C508" s="99" t="s">
        <v>1072</v>
      </c>
      <c r="D508" s="99" t="s">
        <v>6058</v>
      </c>
      <c r="E508" s="136" t="str">
        <f>CONCATENATE(LEFT(D508,5),VLOOKUP(CONCATENATE(N508,"x",O508),'PART NUMBER GUIDE'!$B$9:$C$49,2,FALSE),VLOOKUP(CONCATENATE(P508, V508), 'PART NUMBER GUIDE'!$Q$6:$R$91, 2, FALSE),VLOOKUP(Y508,'PART NUMBER GUIDE'!$J$8:$K$43,2, FALSE),IF(U508="N/A",IF(ABS(S508)&lt;10,"0"&amp;ABS(S508),ABS(S508)),CONCATENATE(LEFT(U508,1),RIGHT(U508,1))), F508, G508)</f>
        <v>MR318890801318</v>
      </c>
      <c r="F508" s="90"/>
      <c r="G508" s="90"/>
      <c r="H508" s="318" t="s">
        <v>6052</v>
      </c>
      <c r="I508" s="318">
        <v>44701</v>
      </c>
      <c r="J508" s="16" t="s">
        <v>1265</v>
      </c>
      <c r="K508" s="342">
        <v>339</v>
      </c>
      <c r="L508" s="92">
        <f t="shared" si="50"/>
        <v>339</v>
      </c>
      <c r="M508" s="344"/>
      <c r="N508" s="29">
        <v>18</v>
      </c>
      <c r="O508" s="8">
        <v>9</v>
      </c>
      <c r="P508" s="99" t="str">
        <f t="shared" si="51"/>
        <v>8x6.5</v>
      </c>
      <c r="Q508" s="3">
        <v>8</v>
      </c>
      <c r="R508" s="29">
        <v>6.5</v>
      </c>
      <c r="S508" s="29">
        <v>18</v>
      </c>
      <c r="T508" s="16">
        <v>5.66</v>
      </c>
      <c r="U508" s="100" t="s">
        <v>85</v>
      </c>
      <c r="V508" s="16">
        <v>130.81</v>
      </c>
      <c r="W508" s="8">
        <v>32.89</v>
      </c>
      <c r="X508" s="51">
        <v>3640</v>
      </c>
      <c r="Y508" s="11" t="s">
        <v>4304</v>
      </c>
      <c r="Z508" s="11" t="s">
        <v>2987</v>
      </c>
      <c r="AA508" s="51" t="str">
        <f t="shared" si="52"/>
        <v>18x9, 8x6.5, 18 OS</v>
      </c>
      <c r="AB508" s="81" t="s">
        <v>5207</v>
      </c>
      <c r="AC508" s="89">
        <f>_xlfn.IFNA(VLOOKUP(AB508,ACCESSORIES!F:J,5,FALSE),"N/A")</f>
        <v>33</v>
      </c>
      <c r="AD508" s="87" t="s">
        <v>85</v>
      </c>
      <c r="AE508" s="80" t="s">
        <v>85</v>
      </c>
      <c r="AF508" s="80" t="s">
        <v>3005</v>
      </c>
      <c r="AG508" s="80" t="s">
        <v>85</v>
      </c>
      <c r="AH508" s="9" t="str">
        <f>_xlfn.IFNA(VLOOKUP(AG508,ACCESSORIES!F:J,5,FALSE),"N/A")</f>
        <v>N/A</v>
      </c>
      <c r="AI508" s="13" t="s">
        <v>266</v>
      </c>
      <c r="AJ508" s="82" t="s">
        <v>85</v>
      </c>
      <c r="AK508" s="40" t="str">
        <f>_xlfn.IFNA(VLOOKUP(AJ508,ACCESSORIES!F:J,5,FALSE),"N/A")</f>
        <v>N/A</v>
      </c>
      <c r="AL508" s="3" t="s">
        <v>85</v>
      </c>
      <c r="AM508" s="3">
        <v>16.2</v>
      </c>
      <c r="AN508" s="3">
        <v>200</v>
      </c>
      <c r="AO508" s="36">
        <v>0</v>
      </c>
      <c r="AP508" s="36">
        <v>0</v>
      </c>
      <c r="AQ508" s="36">
        <v>18</v>
      </c>
      <c r="AR508" s="36">
        <v>27</v>
      </c>
      <c r="AS508" s="36">
        <v>221</v>
      </c>
      <c r="AT508" s="101">
        <v>213</v>
      </c>
      <c r="AU508" s="406">
        <v>128</v>
      </c>
      <c r="AV508" s="407">
        <v>108</v>
      </c>
      <c r="AW508" s="407">
        <v>108</v>
      </c>
      <c r="AX508" s="54">
        <v>48</v>
      </c>
      <c r="AY508" s="3" t="s">
        <v>85</v>
      </c>
      <c r="AZ508" s="98" t="str">
        <f>_xlfn.IFNA(VLOOKUP(AY508,ACCESSORIES!F:J,5,FALSE),"N/A")</f>
        <v>N/A</v>
      </c>
      <c r="BA508" s="3" t="s">
        <v>85</v>
      </c>
      <c r="BB508" s="98" t="str">
        <f>_xlfn.IFNA(VLOOKUP(BA508,ACCESSORIES!F:J,5,FALSE),"N/A")</f>
        <v>N/A</v>
      </c>
      <c r="BC508" s="77">
        <v>37.221378598880158</v>
      </c>
      <c r="BD508" s="56">
        <v>21.141732283464599</v>
      </c>
      <c r="BE508" s="56">
        <v>21.141732283464599</v>
      </c>
      <c r="BF508" s="56">
        <v>11.929133858267701</v>
      </c>
      <c r="BG508" s="378">
        <f t="shared" si="53"/>
        <v>8.7375807000000152E-2</v>
      </c>
      <c r="BH508" s="80">
        <v>36</v>
      </c>
      <c r="BI508" s="114" t="s">
        <v>3532</v>
      </c>
      <c r="BJ508" s="50" t="s">
        <v>4050</v>
      </c>
      <c r="BK508" s="29" t="s">
        <v>4066</v>
      </c>
      <c r="BL508" s="29" t="s">
        <v>6382</v>
      </c>
      <c r="BM508" s="29" t="s">
        <v>6383</v>
      </c>
      <c r="BN508" s="29" t="s">
        <v>6384</v>
      </c>
      <c r="BO508" s="81" t="s">
        <v>6385</v>
      </c>
      <c r="BP508" s="81" t="s">
        <v>4068</v>
      </c>
      <c r="BQ508" s="81" t="s">
        <v>6386</v>
      </c>
      <c r="BR508" s="81"/>
      <c r="BS508" s="81"/>
      <c r="BT508" s="81"/>
      <c r="BU508" s="313" t="s">
        <v>7124</v>
      </c>
      <c r="BV508" s="387" t="s">
        <v>8095</v>
      </c>
      <c r="BW508" s="313" t="s">
        <v>7125</v>
      </c>
      <c r="BX508" s="387" t="s">
        <v>8096</v>
      </c>
      <c r="BY508" s="93" t="str">
        <f t="shared" si="54"/>
        <v>MR318, 18x9, +18mm Offset, 8x6.5, 130.81mm Centerbore, Gloss Black</v>
      </c>
      <c r="BZ508" s="81" t="s">
        <v>3878</v>
      </c>
      <c r="CA508" s="81" t="s">
        <v>3879</v>
      </c>
      <c r="CB508" s="81" t="str">
        <f t="shared" si="55"/>
        <v>STREET (3XX)</v>
      </c>
    </row>
    <row r="509" spans="1:80" s="38" customFormat="1" ht="15" customHeight="1">
      <c r="A509" s="22">
        <f t="shared" si="49"/>
        <v>507</v>
      </c>
      <c r="B509" s="99" t="s">
        <v>84</v>
      </c>
      <c r="C509" s="99" t="s">
        <v>1072</v>
      </c>
      <c r="D509" s="99" t="s">
        <v>6058</v>
      </c>
      <c r="E509" s="136" t="str">
        <f>CONCATENATE(LEFT(D509,5),VLOOKUP(CONCATENATE(N509,"x",O509),'PART NUMBER GUIDE'!$B$9:$C$49,2,FALSE),VLOOKUP(CONCATENATE(P509, V509), 'PART NUMBER GUIDE'!$Q$6:$R$91, 2, FALSE),VLOOKUP(Y509,'PART NUMBER GUIDE'!$J$8:$K$43,2, FALSE),IF(U509="N/A",IF(ABS(S509)&lt;10,"0"&amp;ABS(S509),ABS(S509)),CONCATENATE(LEFT(U509,1),RIGHT(U509,1))), F509, G509)</f>
        <v>MR31889080918</v>
      </c>
      <c r="F509" s="90"/>
      <c r="G509" s="90"/>
      <c r="H509" s="318" t="s">
        <v>6053</v>
      </c>
      <c r="I509" s="318">
        <v>44701</v>
      </c>
      <c r="J509" s="16" t="s">
        <v>1265</v>
      </c>
      <c r="K509" s="342">
        <v>339</v>
      </c>
      <c r="L509" s="92">
        <f t="shared" si="50"/>
        <v>339</v>
      </c>
      <c r="M509" s="344"/>
      <c r="N509" s="29">
        <v>18</v>
      </c>
      <c r="O509" s="8">
        <v>9</v>
      </c>
      <c r="P509" s="99" t="str">
        <f t="shared" si="51"/>
        <v>8x6.5</v>
      </c>
      <c r="Q509" s="3">
        <v>8</v>
      </c>
      <c r="R509" s="29">
        <v>6.5</v>
      </c>
      <c r="S509" s="29">
        <v>18</v>
      </c>
      <c r="T509" s="16">
        <v>5.66</v>
      </c>
      <c r="U509" s="100" t="s">
        <v>85</v>
      </c>
      <c r="V509" s="16">
        <v>130.81</v>
      </c>
      <c r="W509" s="8">
        <v>32.9</v>
      </c>
      <c r="X509" s="51">
        <v>3640</v>
      </c>
      <c r="Y509" s="11" t="s">
        <v>2297</v>
      </c>
      <c r="Z509" s="11" t="s">
        <v>2988</v>
      </c>
      <c r="AA509" s="51" t="str">
        <f t="shared" si="52"/>
        <v>18x9, 8x6.5, 18 OS</v>
      </c>
      <c r="AB509" s="81" t="s">
        <v>5950</v>
      </c>
      <c r="AC509" s="89">
        <f>_xlfn.IFNA(VLOOKUP(AB509,ACCESSORIES!F:J,5,FALSE),"N/A")</f>
        <v>33</v>
      </c>
      <c r="AD509" s="87" t="s">
        <v>85</v>
      </c>
      <c r="AE509" s="80" t="s">
        <v>85</v>
      </c>
      <c r="AF509" s="80" t="s">
        <v>3005</v>
      </c>
      <c r="AG509" s="80" t="s">
        <v>85</v>
      </c>
      <c r="AH509" s="9" t="str">
        <f>_xlfn.IFNA(VLOOKUP(AG509,ACCESSORIES!F:J,5,FALSE),"N/A")</f>
        <v>N/A</v>
      </c>
      <c r="AI509" s="13" t="s">
        <v>266</v>
      </c>
      <c r="AJ509" s="82" t="s">
        <v>85</v>
      </c>
      <c r="AK509" s="40" t="str">
        <f>_xlfn.IFNA(VLOOKUP(AJ509,ACCESSORIES!F:J,5,FALSE),"N/A")</f>
        <v>N/A</v>
      </c>
      <c r="AL509" s="3" t="s">
        <v>85</v>
      </c>
      <c r="AM509" s="3">
        <v>16.2</v>
      </c>
      <c r="AN509" s="3">
        <v>200</v>
      </c>
      <c r="AO509" s="36">
        <v>0</v>
      </c>
      <c r="AP509" s="36">
        <v>0</v>
      </c>
      <c r="AQ509" s="36">
        <v>18</v>
      </c>
      <c r="AR509" s="36">
        <v>27</v>
      </c>
      <c r="AS509" s="36">
        <v>221</v>
      </c>
      <c r="AT509" s="101">
        <v>213</v>
      </c>
      <c r="AU509" s="406">
        <v>128</v>
      </c>
      <c r="AV509" s="407">
        <v>108</v>
      </c>
      <c r="AW509" s="407">
        <v>108</v>
      </c>
      <c r="AX509" s="54">
        <v>48</v>
      </c>
      <c r="AY509" s="3" t="s">
        <v>85</v>
      </c>
      <c r="AZ509" s="98" t="str">
        <f>_xlfn.IFNA(VLOOKUP(AY509,ACCESSORIES!F:J,5,FALSE),"N/A")</f>
        <v>N/A</v>
      </c>
      <c r="BA509" s="3" t="s">
        <v>85</v>
      </c>
      <c r="BB509" s="98" t="str">
        <f>_xlfn.IFNA(VLOOKUP(BA509,ACCESSORIES!F:J,5,FALSE),"N/A")</f>
        <v>N/A</v>
      </c>
      <c r="BC509" s="77">
        <v>37.221378598880158</v>
      </c>
      <c r="BD509" s="56">
        <v>21.141732283464599</v>
      </c>
      <c r="BE509" s="56">
        <v>21.141732283464599</v>
      </c>
      <c r="BF509" s="56">
        <v>11.929133858267701</v>
      </c>
      <c r="BG509" s="378">
        <f t="shared" si="53"/>
        <v>8.7375807000000152E-2</v>
      </c>
      <c r="BH509" s="80">
        <v>36</v>
      </c>
      <c r="BI509" s="114" t="s">
        <v>3532</v>
      </c>
      <c r="BJ509" s="50" t="s">
        <v>4050</v>
      </c>
      <c r="BK509" s="29" t="s">
        <v>4066</v>
      </c>
      <c r="BL509" s="29" t="s">
        <v>6382</v>
      </c>
      <c r="BM509" s="29" t="s">
        <v>6383</v>
      </c>
      <c r="BN509" s="29" t="s">
        <v>6384</v>
      </c>
      <c r="BO509" s="81" t="s">
        <v>6385</v>
      </c>
      <c r="BP509" s="81" t="s">
        <v>4068</v>
      </c>
      <c r="BQ509" s="81" t="s">
        <v>6386</v>
      </c>
      <c r="BR509" s="81"/>
      <c r="BS509" s="81"/>
      <c r="BT509" s="81"/>
      <c r="BU509" s="313" t="s">
        <v>7126</v>
      </c>
      <c r="BV509" s="387" t="s">
        <v>8462</v>
      </c>
      <c r="BW509" s="313" t="s">
        <v>7129</v>
      </c>
      <c r="BX509" s="387" t="s">
        <v>8461</v>
      </c>
      <c r="BY509" s="93" t="str">
        <f t="shared" si="54"/>
        <v>MR318, 18x9, +18mm Offset, 8x6.5, 130.81mm Centerbore, Method Bronze</v>
      </c>
      <c r="BZ509" s="81" t="s">
        <v>3878</v>
      </c>
      <c r="CA509" s="81" t="s">
        <v>3879</v>
      </c>
      <c r="CB509" s="81" t="str">
        <f t="shared" si="55"/>
        <v>STREET (3XX)</v>
      </c>
    </row>
    <row r="510" spans="1:80" s="38" customFormat="1" ht="15" customHeight="1">
      <c r="A510" s="22">
        <f t="shared" si="49"/>
        <v>508</v>
      </c>
      <c r="B510" s="99" t="s">
        <v>84</v>
      </c>
      <c r="C510" s="99" t="s">
        <v>1072</v>
      </c>
      <c r="D510" s="99" t="s">
        <v>6058</v>
      </c>
      <c r="E510" s="136" t="str">
        <f>CONCATENATE(LEFT(D510,5),VLOOKUP(CONCATENATE(N510,"x",O510),'PART NUMBER GUIDE'!$B$9:$C$49,2,FALSE),VLOOKUP(CONCATENATE(P510, V510), 'PART NUMBER GUIDE'!$Q$6:$R$91, 2, FALSE),VLOOKUP(Y510,'PART NUMBER GUIDE'!$J$8:$K$43,2, FALSE),IF(U510="N/A",IF(ABS(S510)&lt;10,"0"&amp;ABS(S510),ABS(S510)),CONCATENATE(LEFT(U510,1),RIGHT(U510,1))), F510, G510)</f>
        <v>MR318890871318</v>
      </c>
      <c r="F510" s="90"/>
      <c r="G510" s="90"/>
      <c r="H510" s="318" t="s">
        <v>6054</v>
      </c>
      <c r="I510" s="318">
        <v>44701</v>
      </c>
      <c r="J510" s="16" t="s">
        <v>1265</v>
      </c>
      <c r="K510" s="342">
        <v>339</v>
      </c>
      <c r="L510" s="92">
        <f t="shared" si="50"/>
        <v>339</v>
      </c>
      <c r="M510" s="344"/>
      <c r="N510" s="29">
        <v>18</v>
      </c>
      <c r="O510" s="8">
        <v>9</v>
      </c>
      <c r="P510" s="99" t="str">
        <f t="shared" si="51"/>
        <v>8x170</v>
      </c>
      <c r="Q510" s="3">
        <v>8</v>
      </c>
      <c r="R510" s="29">
        <v>170</v>
      </c>
      <c r="S510" s="29">
        <v>18</v>
      </c>
      <c r="T510" s="16">
        <v>5.66</v>
      </c>
      <c r="U510" s="100" t="s">
        <v>85</v>
      </c>
      <c r="V510" s="16">
        <v>130.81</v>
      </c>
      <c r="W510" s="8">
        <v>33.18</v>
      </c>
      <c r="X510" s="51">
        <v>3640</v>
      </c>
      <c r="Y510" s="11" t="s">
        <v>4304</v>
      </c>
      <c r="Z510" s="11" t="s">
        <v>2987</v>
      </c>
      <c r="AA510" s="51" t="str">
        <f t="shared" si="52"/>
        <v>18x9, 8x170, 18 OS</v>
      </c>
      <c r="AB510" s="81" t="s">
        <v>5207</v>
      </c>
      <c r="AC510" s="89">
        <f>_xlfn.IFNA(VLOOKUP(AB510,ACCESSORIES!F:J,5,FALSE),"N/A")</f>
        <v>33</v>
      </c>
      <c r="AD510" s="87" t="s">
        <v>85</v>
      </c>
      <c r="AE510" s="80" t="s">
        <v>85</v>
      </c>
      <c r="AF510" s="80" t="s">
        <v>3005</v>
      </c>
      <c r="AG510" s="80" t="s">
        <v>85</v>
      </c>
      <c r="AH510" s="9" t="str">
        <f>_xlfn.IFNA(VLOOKUP(AG510,ACCESSORIES!F:J,5,FALSE),"N/A")</f>
        <v>N/A</v>
      </c>
      <c r="AI510" s="13" t="s">
        <v>266</v>
      </c>
      <c r="AJ510" s="82" t="s">
        <v>85</v>
      </c>
      <c r="AK510" s="40" t="str">
        <f>_xlfn.IFNA(VLOOKUP(AJ510,ACCESSORIES!F:J,5,FALSE),"N/A")</f>
        <v>N/A</v>
      </c>
      <c r="AL510" s="3" t="s">
        <v>85</v>
      </c>
      <c r="AM510" s="3">
        <v>16.2</v>
      </c>
      <c r="AN510" s="3">
        <v>200</v>
      </c>
      <c r="AO510" s="36">
        <v>0</v>
      </c>
      <c r="AP510" s="36">
        <v>0</v>
      </c>
      <c r="AQ510" s="36">
        <v>18</v>
      </c>
      <c r="AR510" s="36">
        <v>27</v>
      </c>
      <c r="AS510" s="36">
        <v>221</v>
      </c>
      <c r="AT510" s="101">
        <v>213</v>
      </c>
      <c r="AU510" s="406">
        <v>128</v>
      </c>
      <c r="AV510" s="407">
        <v>108</v>
      </c>
      <c r="AW510" s="407">
        <v>108</v>
      </c>
      <c r="AX510" s="54">
        <v>48</v>
      </c>
      <c r="AY510" s="3" t="s">
        <v>85</v>
      </c>
      <c r="AZ510" s="98" t="str">
        <f>_xlfn.IFNA(VLOOKUP(AY510,ACCESSORIES!F:J,5,FALSE),"N/A")</f>
        <v>N/A</v>
      </c>
      <c r="BA510" s="3" t="s">
        <v>85</v>
      </c>
      <c r="BB510" s="98" t="str">
        <f>_xlfn.IFNA(VLOOKUP(BA510,ACCESSORIES!F:J,5,FALSE),"N/A")</f>
        <v>N/A</v>
      </c>
      <c r="BC510" s="77">
        <v>36.817197784874551</v>
      </c>
      <c r="BD510" s="56">
        <v>21.141732283464599</v>
      </c>
      <c r="BE510" s="56">
        <v>21.141732283464599</v>
      </c>
      <c r="BF510" s="56">
        <v>11.929133858267701</v>
      </c>
      <c r="BG510" s="378">
        <f t="shared" si="53"/>
        <v>8.7375807000000152E-2</v>
      </c>
      <c r="BH510" s="80">
        <v>36</v>
      </c>
      <c r="BI510" s="114" t="s">
        <v>3532</v>
      </c>
      <c r="BJ510" s="50" t="s">
        <v>4050</v>
      </c>
      <c r="BK510" s="29" t="s">
        <v>4066</v>
      </c>
      <c r="BL510" s="29" t="s">
        <v>6382</v>
      </c>
      <c r="BM510" s="29" t="s">
        <v>6383</v>
      </c>
      <c r="BN510" s="29" t="s">
        <v>6384</v>
      </c>
      <c r="BO510" s="81" t="s">
        <v>6385</v>
      </c>
      <c r="BP510" s="81" t="s">
        <v>4068</v>
      </c>
      <c r="BQ510" s="81" t="s">
        <v>6386</v>
      </c>
      <c r="BR510" s="81"/>
      <c r="BS510" s="81"/>
      <c r="BT510" s="81"/>
      <c r="BU510" s="313" t="s">
        <v>7124</v>
      </c>
      <c r="BV510" s="387" t="s">
        <v>8095</v>
      </c>
      <c r="BW510" s="313" t="s">
        <v>7125</v>
      </c>
      <c r="BX510" s="387" t="s">
        <v>8096</v>
      </c>
      <c r="BY510" s="93" t="str">
        <f t="shared" si="54"/>
        <v>MR318, 18x9, +18mm Offset, 8x170, 130.81mm Centerbore, Gloss Black</v>
      </c>
      <c r="BZ510" s="81" t="s">
        <v>3878</v>
      </c>
      <c r="CA510" s="81" t="s">
        <v>3879</v>
      </c>
      <c r="CB510" s="81" t="str">
        <f t="shared" si="55"/>
        <v>STREET (3XX)</v>
      </c>
    </row>
    <row r="511" spans="1:80" s="38" customFormat="1" ht="15" customHeight="1">
      <c r="A511" s="22">
        <f t="shared" si="49"/>
        <v>509</v>
      </c>
      <c r="B511" s="99" t="s">
        <v>84</v>
      </c>
      <c r="C511" s="99" t="s">
        <v>1072</v>
      </c>
      <c r="D511" s="99" t="s">
        <v>6058</v>
      </c>
      <c r="E511" s="136" t="str">
        <f>CONCATENATE(LEFT(D511,5),VLOOKUP(CONCATENATE(N511,"x",O511),'PART NUMBER GUIDE'!$B$9:$C$49,2,FALSE),VLOOKUP(CONCATENATE(P511, V511), 'PART NUMBER GUIDE'!$Q$6:$R$91, 2, FALSE),VLOOKUP(Y511,'PART NUMBER GUIDE'!$J$8:$K$43,2, FALSE),IF(U511="N/A",IF(ABS(S511)&lt;10,"0"&amp;ABS(S511),ABS(S511)),CONCATENATE(LEFT(U511,1),RIGHT(U511,1))), F511, G511)</f>
        <v>MR318890881318</v>
      </c>
      <c r="F511" s="90"/>
      <c r="G511" s="90"/>
      <c r="H511" s="318" t="s">
        <v>6056</v>
      </c>
      <c r="I511" s="318">
        <v>44701</v>
      </c>
      <c r="J511" s="16" t="s">
        <v>1265</v>
      </c>
      <c r="K511" s="342">
        <v>339</v>
      </c>
      <c r="L511" s="92">
        <f t="shared" si="50"/>
        <v>339</v>
      </c>
      <c r="M511" s="344"/>
      <c r="N511" s="29">
        <v>18</v>
      </c>
      <c r="O511" s="8">
        <v>9</v>
      </c>
      <c r="P511" s="99" t="str">
        <f t="shared" si="51"/>
        <v>8x180</v>
      </c>
      <c r="Q511" s="3">
        <v>8</v>
      </c>
      <c r="R511" s="29">
        <v>180</v>
      </c>
      <c r="S511" s="29">
        <v>18</v>
      </c>
      <c r="T511" s="16">
        <v>5.66</v>
      </c>
      <c r="U511" s="100" t="s">
        <v>85</v>
      </c>
      <c r="V511" s="16">
        <v>130.81</v>
      </c>
      <c r="W511" s="8">
        <v>32.96</v>
      </c>
      <c r="X511" s="51">
        <v>3640</v>
      </c>
      <c r="Y511" s="11" t="s">
        <v>4304</v>
      </c>
      <c r="Z511" s="11" t="s">
        <v>2987</v>
      </c>
      <c r="AA511" s="51" t="str">
        <f t="shared" si="52"/>
        <v>18x9, 8x180, 18 OS</v>
      </c>
      <c r="AB511" s="81" t="s">
        <v>5207</v>
      </c>
      <c r="AC511" s="89">
        <f>_xlfn.IFNA(VLOOKUP(AB511,ACCESSORIES!F:J,5,FALSE),"N/A")</f>
        <v>33</v>
      </c>
      <c r="AD511" s="87" t="s">
        <v>85</v>
      </c>
      <c r="AE511" s="80" t="s">
        <v>85</v>
      </c>
      <c r="AF511" s="80" t="s">
        <v>3005</v>
      </c>
      <c r="AG511" s="80" t="s">
        <v>85</v>
      </c>
      <c r="AH511" s="9" t="str">
        <f>_xlfn.IFNA(VLOOKUP(AG511,ACCESSORIES!F:J,5,FALSE),"N/A")</f>
        <v>N/A</v>
      </c>
      <c r="AI511" s="13" t="s">
        <v>266</v>
      </c>
      <c r="AJ511" s="82" t="s">
        <v>85</v>
      </c>
      <c r="AK511" s="40" t="str">
        <f>_xlfn.IFNA(VLOOKUP(AJ511,ACCESSORIES!F:J,5,FALSE),"N/A")</f>
        <v>N/A</v>
      </c>
      <c r="AL511" s="3" t="s">
        <v>85</v>
      </c>
      <c r="AM511" s="3">
        <v>16.2</v>
      </c>
      <c r="AN511" s="3">
        <v>210</v>
      </c>
      <c r="AO511" s="36">
        <v>0</v>
      </c>
      <c r="AP511" s="36">
        <v>0</v>
      </c>
      <c r="AQ511" s="36">
        <v>16</v>
      </c>
      <c r="AR511" s="36">
        <v>27</v>
      </c>
      <c r="AS511" s="36">
        <v>221</v>
      </c>
      <c r="AT511" s="101">
        <v>213</v>
      </c>
      <c r="AU511" s="406">
        <v>128</v>
      </c>
      <c r="AV511" s="407">
        <v>108</v>
      </c>
      <c r="AW511" s="407">
        <v>108</v>
      </c>
      <c r="AX511" s="54">
        <v>48</v>
      </c>
      <c r="AY511" s="3" t="s">
        <v>85</v>
      </c>
      <c r="AZ511" s="98" t="str">
        <f>_xlfn.IFNA(VLOOKUP(AY511,ACCESSORIES!F:J,5,FALSE),"N/A")</f>
        <v>N/A</v>
      </c>
      <c r="BA511" s="3" t="s">
        <v>85</v>
      </c>
      <c r="BB511" s="98" t="str">
        <f>_xlfn.IFNA(VLOOKUP(BA511,ACCESSORIES!F:J,5,FALSE),"N/A")</f>
        <v>N/A</v>
      </c>
      <c r="BC511" s="77">
        <v>37.478584571429188</v>
      </c>
      <c r="BD511" s="56">
        <v>21.141732283464599</v>
      </c>
      <c r="BE511" s="56">
        <v>21.141732283464599</v>
      </c>
      <c r="BF511" s="56">
        <v>11.929133858267701</v>
      </c>
      <c r="BG511" s="378">
        <f t="shared" si="53"/>
        <v>8.7375807000000152E-2</v>
      </c>
      <c r="BH511" s="80">
        <v>36</v>
      </c>
      <c r="BI511" s="114" t="s">
        <v>3532</v>
      </c>
      <c r="BJ511" s="50" t="s">
        <v>4050</v>
      </c>
      <c r="BK511" s="29" t="s">
        <v>4066</v>
      </c>
      <c r="BL511" s="29" t="s">
        <v>6382</v>
      </c>
      <c r="BM511" s="29" t="s">
        <v>6383</v>
      </c>
      <c r="BN511" s="29" t="s">
        <v>6384</v>
      </c>
      <c r="BO511" s="81" t="s">
        <v>6385</v>
      </c>
      <c r="BP511" s="81" t="s">
        <v>4068</v>
      </c>
      <c r="BQ511" s="81" t="s">
        <v>6386</v>
      </c>
      <c r="BR511" s="81"/>
      <c r="BS511" s="81"/>
      <c r="BT511" s="81"/>
      <c r="BU511" s="313" t="s">
        <v>7124</v>
      </c>
      <c r="BV511" s="387" t="s">
        <v>8095</v>
      </c>
      <c r="BW511" s="313" t="s">
        <v>7125</v>
      </c>
      <c r="BX511" s="387" t="s">
        <v>8096</v>
      </c>
      <c r="BY511" s="93" t="str">
        <f t="shared" si="54"/>
        <v>MR318, 18x9, +18mm Offset, 8x180, 130.81mm Centerbore, Gloss Black</v>
      </c>
      <c r="BZ511" s="81" t="s">
        <v>3878</v>
      </c>
      <c r="CA511" s="81" t="s">
        <v>3879</v>
      </c>
      <c r="CB511" s="81" t="str">
        <f t="shared" si="55"/>
        <v>STREET (3XX)</v>
      </c>
    </row>
    <row r="512" spans="1:80" s="38" customFormat="1" ht="15" customHeight="1">
      <c r="A512" s="22">
        <f t="shared" si="49"/>
        <v>510</v>
      </c>
      <c r="B512" s="99" t="s">
        <v>84</v>
      </c>
      <c r="C512" s="99" t="s">
        <v>1072</v>
      </c>
      <c r="D512" s="99" t="s">
        <v>6058</v>
      </c>
      <c r="E512" s="136" t="str">
        <f>CONCATENATE(LEFT(D512,5),VLOOKUP(CONCATENATE(N512,"x",O512),'PART NUMBER GUIDE'!$B$9:$C$49,2,FALSE),VLOOKUP(CONCATENATE(P512, V512), 'PART NUMBER GUIDE'!$Q$6:$R$91, 2, FALSE),VLOOKUP(Y512,'PART NUMBER GUIDE'!$J$8:$K$43,2, FALSE),IF(U512="N/A",IF(ABS(S512)&lt;10,"0"&amp;ABS(S512),ABS(S512)),CONCATENATE(LEFT(U512,1),RIGHT(U512,1))), F512, G512)</f>
        <v>MR31889088918</v>
      </c>
      <c r="F512" s="90"/>
      <c r="G512" s="90"/>
      <c r="H512" s="318" t="s">
        <v>6057</v>
      </c>
      <c r="I512" s="318">
        <v>44701</v>
      </c>
      <c r="J512" s="16" t="s">
        <v>1265</v>
      </c>
      <c r="K512" s="342">
        <v>339</v>
      </c>
      <c r="L512" s="92">
        <f t="shared" si="50"/>
        <v>339</v>
      </c>
      <c r="M512" s="344"/>
      <c r="N512" s="29">
        <v>18</v>
      </c>
      <c r="O512" s="8">
        <v>9</v>
      </c>
      <c r="P512" s="99" t="str">
        <f t="shared" si="51"/>
        <v>8x180</v>
      </c>
      <c r="Q512" s="3">
        <v>8</v>
      </c>
      <c r="R512" s="29">
        <v>180</v>
      </c>
      <c r="S512" s="29">
        <v>18</v>
      </c>
      <c r="T512" s="16">
        <v>5.66</v>
      </c>
      <c r="U512" s="100" t="s">
        <v>85</v>
      </c>
      <c r="V512" s="16">
        <v>130.81</v>
      </c>
      <c r="W512" s="8">
        <v>33</v>
      </c>
      <c r="X512" s="51">
        <v>3640</v>
      </c>
      <c r="Y512" s="11" t="s">
        <v>2297</v>
      </c>
      <c r="Z512" s="11" t="s">
        <v>2988</v>
      </c>
      <c r="AA512" s="51" t="str">
        <f t="shared" si="52"/>
        <v>18x9, 8x180, 18 OS</v>
      </c>
      <c r="AB512" s="81" t="s">
        <v>5950</v>
      </c>
      <c r="AC512" s="89">
        <f>_xlfn.IFNA(VLOOKUP(AB512,ACCESSORIES!F:J,5,FALSE),"N/A")</f>
        <v>33</v>
      </c>
      <c r="AD512" s="87" t="s">
        <v>85</v>
      </c>
      <c r="AE512" s="80" t="s">
        <v>85</v>
      </c>
      <c r="AF512" s="80" t="s">
        <v>3005</v>
      </c>
      <c r="AG512" s="80" t="s">
        <v>85</v>
      </c>
      <c r="AH512" s="9" t="str">
        <f>_xlfn.IFNA(VLOOKUP(AG512,ACCESSORIES!F:J,5,FALSE),"N/A")</f>
        <v>N/A</v>
      </c>
      <c r="AI512" s="13" t="s">
        <v>266</v>
      </c>
      <c r="AJ512" s="82" t="s">
        <v>85</v>
      </c>
      <c r="AK512" s="40" t="str">
        <f>_xlfn.IFNA(VLOOKUP(AJ512,ACCESSORIES!F:J,5,FALSE),"N/A")</f>
        <v>N/A</v>
      </c>
      <c r="AL512" s="3" t="s">
        <v>85</v>
      </c>
      <c r="AM512" s="3">
        <v>16.2</v>
      </c>
      <c r="AN512" s="3">
        <v>210</v>
      </c>
      <c r="AO512" s="36">
        <v>0</v>
      </c>
      <c r="AP512" s="36">
        <v>0</v>
      </c>
      <c r="AQ512" s="36">
        <v>16</v>
      </c>
      <c r="AR512" s="36">
        <v>27</v>
      </c>
      <c r="AS512" s="36">
        <v>221</v>
      </c>
      <c r="AT512" s="101">
        <v>213</v>
      </c>
      <c r="AU512" s="406">
        <v>128</v>
      </c>
      <c r="AV512" s="407">
        <v>108</v>
      </c>
      <c r="AW512" s="407">
        <v>108</v>
      </c>
      <c r="AX512" s="54">
        <v>48</v>
      </c>
      <c r="AY512" s="3" t="s">
        <v>85</v>
      </c>
      <c r="AZ512" s="98" t="str">
        <f>_xlfn.IFNA(VLOOKUP(AY512,ACCESSORIES!F:J,5,FALSE),"N/A")</f>
        <v>N/A</v>
      </c>
      <c r="BA512" s="3" t="s">
        <v>85</v>
      </c>
      <c r="BB512" s="98" t="str">
        <f>_xlfn.IFNA(VLOOKUP(BA512,ACCESSORIES!F:J,5,FALSE),"N/A")</f>
        <v>N/A</v>
      </c>
      <c r="BC512" s="77">
        <v>37.478584571429188</v>
      </c>
      <c r="BD512" s="56">
        <v>21.141732283464599</v>
      </c>
      <c r="BE512" s="56">
        <v>21.141732283464599</v>
      </c>
      <c r="BF512" s="56">
        <v>11.929133858267701</v>
      </c>
      <c r="BG512" s="378">
        <f t="shared" si="53"/>
        <v>8.7375807000000152E-2</v>
      </c>
      <c r="BH512" s="80">
        <v>36</v>
      </c>
      <c r="BI512" s="114" t="s">
        <v>3532</v>
      </c>
      <c r="BJ512" s="50" t="s">
        <v>4050</v>
      </c>
      <c r="BK512" s="29" t="s">
        <v>4066</v>
      </c>
      <c r="BL512" s="29" t="s">
        <v>6382</v>
      </c>
      <c r="BM512" s="29" t="s">
        <v>6383</v>
      </c>
      <c r="BN512" s="29" t="s">
        <v>6384</v>
      </c>
      <c r="BO512" s="81" t="s">
        <v>6385</v>
      </c>
      <c r="BP512" s="81" t="s">
        <v>4068</v>
      </c>
      <c r="BQ512" s="81" t="s">
        <v>6386</v>
      </c>
      <c r="BR512" s="81"/>
      <c r="BS512" s="81"/>
      <c r="BT512" s="81"/>
      <c r="BU512" s="313" t="s">
        <v>7126</v>
      </c>
      <c r="BV512" s="387" t="s">
        <v>8462</v>
      </c>
      <c r="BW512" s="313" t="s">
        <v>7129</v>
      </c>
      <c r="BX512" s="387" t="s">
        <v>8461</v>
      </c>
      <c r="BY512" s="93" t="str">
        <f t="shared" si="54"/>
        <v>MR318, 18x9, +18mm Offset, 8x180, 130.81mm Centerbore, Method Bronze</v>
      </c>
      <c r="BZ512" s="81" t="s">
        <v>3878</v>
      </c>
      <c r="CA512" s="81" t="s">
        <v>3879</v>
      </c>
      <c r="CB512" s="81" t="str">
        <f t="shared" si="55"/>
        <v>STREET (3XX)</v>
      </c>
    </row>
    <row r="513" spans="1:80" s="38" customFormat="1" ht="15" customHeight="1">
      <c r="A513" s="22">
        <f t="shared" si="49"/>
        <v>511</v>
      </c>
      <c r="B513" s="4" t="s">
        <v>84</v>
      </c>
      <c r="C513" s="99" t="s">
        <v>1072</v>
      </c>
      <c r="D513" s="99" t="s">
        <v>6111</v>
      </c>
      <c r="E513" s="91" t="str">
        <f>CONCATENATE(LEFT(D513,5),VLOOKUP(CONCATENATE(N513,"x",O513),'PART NUMBER GUIDE'!$B$9:$C$49,2,FALSE),VLOOKUP(CONCATENATE(P513, V513), 'PART NUMBER GUIDE'!$Q$6:$R$91, 2, FALSE),VLOOKUP(Y513,'PART NUMBER GUIDE'!$J$8:$K$43,2, FALSE),IF(U513="N/A",IF(ABS(S513)&lt;10,"0"&amp;ABS(S513),ABS(S513)),CONCATENATE(LEFT(U513,1),RIGHT(U513,1))), F513, G513)</f>
        <v>MR319785501300</v>
      </c>
      <c r="F513" s="90"/>
      <c r="G513" s="90"/>
      <c r="H513" s="364">
        <v>191682030840</v>
      </c>
      <c r="I513" s="318">
        <v>44755</v>
      </c>
      <c r="J513" s="16" t="s">
        <v>1265</v>
      </c>
      <c r="K513" s="342">
        <v>299</v>
      </c>
      <c r="L513" s="92">
        <f t="shared" si="50"/>
        <v>299</v>
      </c>
      <c r="M513" s="344"/>
      <c r="N513" s="29" t="s">
        <v>6091</v>
      </c>
      <c r="O513" s="8" t="s">
        <v>6092</v>
      </c>
      <c r="P513" s="99" t="str">
        <f t="shared" si="51"/>
        <v>5x5</v>
      </c>
      <c r="Q513" s="3" t="s">
        <v>6093</v>
      </c>
      <c r="R513" s="29" t="s">
        <v>6093</v>
      </c>
      <c r="S513" s="29">
        <v>0</v>
      </c>
      <c r="T513" s="16">
        <v>4.72</v>
      </c>
      <c r="U513" s="100" t="s">
        <v>85</v>
      </c>
      <c r="V513" s="16">
        <v>71.5</v>
      </c>
      <c r="W513" s="8">
        <v>27.15</v>
      </c>
      <c r="X513" s="51">
        <v>2650</v>
      </c>
      <c r="Y513" s="11" t="s">
        <v>4304</v>
      </c>
      <c r="Z513" s="11" t="s">
        <v>2987</v>
      </c>
      <c r="AA513" s="51" t="str">
        <f t="shared" si="52"/>
        <v>17x8.5, 5x5, 0 OS</v>
      </c>
      <c r="AB513" s="81" t="s">
        <v>5202</v>
      </c>
      <c r="AC513" s="89">
        <f>_xlfn.IFNA(VLOOKUP(AB513,ACCESSORIES!F:J,5,FALSE),"N/A")</f>
        <v>22</v>
      </c>
      <c r="AD513" s="87" t="s">
        <v>85</v>
      </c>
      <c r="AE513" s="80" t="s">
        <v>85</v>
      </c>
      <c r="AF513" s="80" t="s">
        <v>85</v>
      </c>
      <c r="AG513" s="80" t="s">
        <v>85</v>
      </c>
      <c r="AH513" s="9" t="str">
        <f>_xlfn.IFNA(VLOOKUP(AG513,ACCESSORIES!F:J,5,FALSE),"N/A")</f>
        <v>N/A</v>
      </c>
      <c r="AI513" s="13" t="s">
        <v>266</v>
      </c>
      <c r="AJ513" s="82" t="s">
        <v>85</v>
      </c>
      <c r="AK513" s="40" t="str">
        <f>_xlfn.IFNA(VLOOKUP(AJ513,ACCESSORIES!F:J,5,FALSE),"N/A")</f>
        <v>N/A</v>
      </c>
      <c r="AL513" s="3" t="s">
        <v>85</v>
      </c>
      <c r="AM513" s="3">
        <v>16.2</v>
      </c>
      <c r="AN513" s="3" t="s">
        <v>6108</v>
      </c>
      <c r="AO513" s="36">
        <v>5</v>
      </c>
      <c r="AP513" s="36">
        <v>21</v>
      </c>
      <c r="AQ513" s="36">
        <v>35</v>
      </c>
      <c r="AR513" s="36">
        <v>50</v>
      </c>
      <c r="AS513" s="36">
        <v>209</v>
      </c>
      <c r="AT513" s="101">
        <v>206</v>
      </c>
      <c r="AU513" s="406">
        <v>71.5</v>
      </c>
      <c r="AV513" s="407">
        <v>45</v>
      </c>
      <c r="AW513" s="407">
        <v>45</v>
      </c>
      <c r="AX513" s="54">
        <v>33</v>
      </c>
      <c r="AY513" s="3" t="s">
        <v>85</v>
      </c>
      <c r="AZ513" s="98" t="str">
        <f>_xlfn.IFNA(VLOOKUP(AY513,ACCESSORIES!F:J,5,FALSE),"N/A")</f>
        <v>N/A</v>
      </c>
      <c r="BA513" s="3" t="s">
        <v>85</v>
      </c>
      <c r="BB513" s="98" t="str">
        <f>_xlfn.IFNA(VLOOKUP(BA513,ACCESSORIES!F:J,5,FALSE),"N/A")</f>
        <v>N/A</v>
      </c>
      <c r="BC513" s="77">
        <v>30.864716705882859</v>
      </c>
      <c r="BD513" s="56">
        <v>20.236220472440898</v>
      </c>
      <c r="BE513" s="56">
        <v>20.236220472440898</v>
      </c>
      <c r="BF513" s="56">
        <v>11.417322834645701</v>
      </c>
      <c r="BG513" s="378">
        <f t="shared" si="53"/>
        <v>7.6616839999999839E-2</v>
      </c>
      <c r="BH513" s="80">
        <v>36</v>
      </c>
      <c r="BI513" s="114" t="s">
        <v>3532</v>
      </c>
      <c r="BJ513" s="50" t="s">
        <v>4050</v>
      </c>
      <c r="BK513" s="29" t="s">
        <v>4066</v>
      </c>
      <c r="BL513" s="29" t="s">
        <v>7289</v>
      </c>
      <c r="BM513" s="29" t="s">
        <v>7290</v>
      </c>
      <c r="BN513" s="29" t="s">
        <v>7291</v>
      </c>
      <c r="BO513" s="81" t="s">
        <v>4275</v>
      </c>
      <c r="BP513" s="81" t="s">
        <v>4068</v>
      </c>
      <c r="BQ513" s="81" t="s">
        <v>7292</v>
      </c>
      <c r="BR513" s="81"/>
      <c r="BS513" s="81"/>
      <c r="BT513" s="81"/>
      <c r="BU513" s="313" t="s">
        <v>7270</v>
      </c>
      <c r="BV513" s="387" t="s">
        <v>8256</v>
      </c>
      <c r="BW513" s="313" t="s">
        <v>7269</v>
      </c>
      <c r="BX513" s="387" t="s">
        <v>8257</v>
      </c>
      <c r="BY513" s="93" t="str">
        <f t="shared" si="54"/>
        <v>MR319, 17x8.5, 0mm Offset, 5x5, 71.5mm Centerbore, Gloss Black</v>
      </c>
      <c r="BZ513" s="81" t="s">
        <v>3878</v>
      </c>
      <c r="CA513" s="81" t="s">
        <v>3879</v>
      </c>
      <c r="CB513" s="81" t="str">
        <f t="shared" si="55"/>
        <v>STREET (3XX)</v>
      </c>
    </row>
    <row r="514" spans="1:80" s="38" customFormat="1" ht="15" customHeight="1">
      <c r="A514" s="22">
        <f t="shared" si="49"/>
        <v>512</v>
      </c>
      <c r="B514" s="4" t="s">
        <v>84</v>
      </c>
      <c r="C514" s="99" t="s">
        <v>1072</v>
      </c>
      <c r="D514" s="99" t="s">
        <v>6111</v>
      </c>
      <c r="E514" s="91" t="str">
        <f>CONCATENATE(LEFT(D514,5),VLOOKUP(CONCATENATE(N514,"x",O514),'PART NUMBER GUIDE'!$B$9:$C$49,2,FALSE),VLOOKUP(CONCATENATE(P514, V514), 'PART NUMBER GUIDE'!$Q$6:$R$91, 2, FALSE),VLOOKUP(Y514,'PART NUMBER GUIDE'!$J$8:$K$43,2, FALSE),IF(U514="N/A",IF(ABS(S514)&lt;10,"0"&amp;ABS(S514),ABS(S514)),CONCATENATE(LEFT(U514,1),RIGHT(U514,1))), F514, G514)</f>
        <v>MR31978550900</v>
      </c>
      <c r="F514" s="90"/>
      <c r="G514" s="90"/>
      <c r="H514" s="364">
        <v>191682032295</v>
      </c>
      <c r="I514" s="318">
        <v>44781</v>
      </c>
      <c r="J514" s="16" t="s">
        <v>1265</v>
      </c>
      <c r="K514" s="342">
        <v>299</v>
      </c>
      <c r="L514" s="92">
        <f t="shared" si="50"/>
        <v>299</v>
      </c>
      <c r="M514" s="344"/>
      <c r="N514" s="29" t="s">
        <v>6091</v>
      </c>
      <c r="O514" s="8" t="s">
        <v>6092</v>
      </c>
      <c r="P514" s="99" t="str">
        <f t="shared" si="51"/>
        <v>5x5</v>
      </c>
      <c r="Q514" s="3" t="s">
        <v>6093</v>
      </c>
      <c r="R514" s="29" t="s">
        <v>6093</v>
      </c>
      <c r="S514" s="29">
        <v>0</v>
      </c>
      <c r="T514" s="16" t="s">
        <v>6094</v>
      </c>
      <c r="U514" s="100" t="s">
        <v>85</v>
      </c>
      <c r="V514" s="16">
        <v>71.5</v>
      </c>
      <c r="W514" s="8">
        <v>26.9</v>
      </c>
      <c r="X514" s="51">
        <v>2650</v>
      </c>
      <c r="Y514" s="11" t="s">
        <v>2297</v>
      </c>
      <c r="Z514" s="11" t="s">
        <v>2988</v>
      </c>
      <c r="AA514" s="51" t="str">
        <f t="shared" si="52"/>
        <v>17x8.5, 5x5, 0 OS</v>
      </c>
      <c r="AB514" s="81" t="s">
        <v>5944</v>
      </c>
      <c r="AC514" s="89">
        <f>_xlfn.IFNA(VLOOKUP(AB514,ACCESSORIES!F:J,5,FALSE),"N/A")</f>
        <v>22</v>
      </c>
      <c r="AD514" s="87" t="s">
        <v>85</v>
      </c>
      <c r="AE514" s="80" t="s">
        <v>85</v>
      </c>
      <c r="AF514" s="80" t="s">
        <v>85</v>
      </c>
      <c r="AG514" s="80" t="s">
        <v>85</v>
      </c>
      <c r="AH514" s="9" t="str">
        <f>_xlfn.IFNA(VLOOKUP(AG514,ACCESSORIES!F:J,5,FALSE),"N/A")</f>
        <v>N/A</v>
      </c>
      <c r="AI514" s="13" t="s">
        <v>266</v>
      </c>
      <c r="AJ514" s="82" t="s">
        <v>85</v>
      </c>
      <c r="AK514" s="40" t="str">
        <f>_xlfn.IFNA(VLOOKUP(AJ514,ACCESSORIES!F:J,5,FALSE),"N/A")</f>
        <v>N/A</v>
      </c>
      <c r="AL514" s="3" t="s">
        <v>85</v>
      </c>
      <c r="AM514" s="3">
        <v>16.2</v>
      </c>
      <c r="AN514" s="3" t="s">
        <v>6108</v>
      </c>
      <c r="AO514" s="36">
        <v>5</v>
      </c>
      <c r="AP514" s="36">
        <v>21</v>
      </c>
      <c r="AQ514" s="36">
        <v>35</v>
      </c>
      <c r="AR514" s="36">
        <v>50</v>
      </c>
      <c r="AS514" s="36">
        <v>209</v>
      </c>
      <c r="AT514" s="101">
        <v>206</v>
      </c>
      <c r="AU514" s="406">
        <v>71.5</v>
      </c>
      <c r="AV514" s="407">
        <v>45</v>
      </c>
      <c r="AW514" s="407">
        <v>45</v>
      </c>
      <c r="AX514" s="54">
        <v>33</v>
      </c>
      <c r="AY514" s="3" t="s">
        <v>85</v>
      </c>
      <c r="AZ514" s="98" t="str">
        <f>_xlfn.IFNA(VLOOKUP(AY514,ACCESSORIES!F:J,5,FALSE),"N/A")</f>
        <v>N/A</v>
      </c>
      <c r="BA514" s="3" t="s">
        <v>85</v>
      </c>
      <c r="BB514" s="98" t="str">
        <f>_xlfn.IFNA(VLOOKUP(BA514,ACCESSORIES!F:J,5,FALSE),"N/A")</f>
        <v>N/A</v>
      </c>
      <c r="BC514" s="77">
        <v>30.644254443697985</v>
      </c>
      <c r="BD514" s="56">
        <v>20.236220472440898</v>
      </c>
      <c r="BE514" s="56">
        <v>20.236220472440898</v>
      </c>
      <c r="BF514" s="56">
        <v>11.417322834645701</v>
      </c>
      <c r="BG514" s="378">
        <f t="shared" si="53"/>
        <v>7.6616839999999839E-2</v>
      </c>
      <c r="BH514" s="80">
        <v>36</v>
      </c>
      <c r="BI514" s="114" t="s">
        <v>3532</v>
      </c>
      <c r="BJ514" s="50" t="s">
        <v>4050</v>
      </c>
      <c r="BK514" s="29" t="s">
        <v>4066</v>
      </c>
      <c r="BL514" s="29" t="s">
        <v>7289</v>
      </c>
      <c r="BM514" s="29" t="s">
        <v>7290</v>
      </c>
      <c r="BN514" s="29" t="s">
        <v>7291</v>
      </c>
      <c r="BO514" s="81" t="s">
        <v>4275</v>
      </c>
      <c r="BP514" s="81" t="s">
        <v>4068</v>
      </c>
      <c r="BQ514" s="81" t="s">
        <v>7292</v>
      </c>
      <c r="BR514" s="81"/>
      <c r="BS514" s="81"/>
      <c r="BT514" s="81"/>
      <c r="BU514" s="313" t="s">
        <v>7263</v>
      </c>
      <c r="BV514" s="387" t="s">
        <v>8258</v>
      </c>
      <c r="BW514" s="313" t="s">
        <v>7264</v>
      </c>
      <c r="BX514" s="387" t="s">
        <v>8259</v>
      </c>
      <c r="BY514" s="93" t="str">
        <f t="shared" si="54"/>
        <v>MR319, 17x8.5, 0mm Offset, 5x5, 71.5mm Centerbore, Method Bronze</v>
      </c>
      <c r="BZ514" s="81" t="s">
        <v>3878</v>
      </c>
      <c r="CA514" s="81" t="s">
        <v>3879</v>
      </c>
      <c r="CB514" s="81" t="str">
        <f t="shared" si="55"/>
        <v>STREET (3XX)</v>
      </c>
    </row>
    <row r="515" spans="1:80" s="38" customFormat="1" ht="15" customHeight="1">
      <c r="A515" s="22">
        <f t="shared" ref="A515:A578" si="56">ROW(B515)-2</f>
        <v>513</v>
      </c>
      <c r="B515" s="4" t="s">
        <v>84</v>
      </c>
      <c r="C515" s="99" t="s">
        <v>1072</v>
      </c>
      <c r="D515" s="99" t="s">
        <v>6111</v>
      </c>
      <c r="E515" s="91" t="str">
        <f>CONCATENATE(LEFT(D515,5),VLOOKUP(CONCATENATE(N515,"x",O515),'PART NUMBER GUIDE'!$B$9:$C$49,2,FALSE),VLOOKUP(CONCATENATE(P515, V515), 'PART NUMBER GUIDE'!$Q$6:$R$91, 2, FALSE),VLOOKUP(Y515,'PART NUMBER GUIDE'!$J$8:$K$43,2, FALSE),IF(U515="N/A",IF(ABS(S515)&lt;10,"0"&amp;ABS(S515),ABS(S515)),CONCATENATE(LEFT(U515,1),RIGHT(U515,1))), F515, G515)</f>
        <v>MR319785581300</v>
      </c>
      <c r="F515" s="90"/>
      <c r="G515" s="90"/>
      <c r="H515" s="364">
        <v>191682030857</v>
      </c>
      <c r="I515" s="318">
        <v>44755</v>
      </c>
      <c r="J515" s="16" t="s">
        <v>1265</v>
      </c>
      <c r="K515" s="342">
        <v>299</v>
      </c>
      <c r="L515" s="92">
        <f t="shared" ref="L515:L578" si="57">IF(J515="Coming Soon",K515,IF(J515="Active",K515,""))</f>
        <v>299</v>
      </c>
      <c r="M515" s="344"/>
      <c r="N515" s="29" t="s">
        <v>6091</v>
      </c>
      <c r="O515" s="8" t="s">
        <v>6092</v>
      </c>
      <c r="P515" s="99" t="str">
        <f t="shared" ref="P515:P578" si="58">CONCATENATE(Q515,"x",R515)</f>
        <v>5x150</v>
      </c>
      <c r="Q515" s="3" t="s">
        <v>6093</v>
      </c>
      <c r="R515" s="29" t="s">
        <v>6095</v>
      </c>
      <c r="S515" s="29">
        <v>0</v>
      </c>
      <c r="T515" s="16" t="s">
        <v>6094</v>
      </c>
      <c r="U515" s="100" t="s">
        <v>85</v>
      </c>
      <c r="V515" s="16">
        <v>110.5</v>
      </c>
      <c r="W515" s="8">
        <v>27.19</v>
      </c>
      <c r="X515" s="51">
        <v>2650</v>
      </c>
      <c r="Y515" s="11" t="s">
        <v>4304</v>
      </c>
      <c r="Z515" s="11" t="s">
        <v>2987</v>
      </c>
      <c r="AA515" s="51" t="str">
        <f t="shared" ref="AA515:AA578" si="59">_xlfn.CONCAT(N515,"x",O515,","," ",P515,","," ",S515," ","OS")</f>
        <v>17x8.5, 5x150, 0 OS</v>
      </c>
      <c r="AB515" s="81" t="s">
        <v>5205</v>
      </c>
      <c r="AC515" s="89">
        <f>_xlfn.IFNA(VLOOKUP(AB515,ACCESSORIES!F:J,5,FALSE),"N/A")</f>
        <v>22</v>
      </c>
      <c r="AD515" s="87" t="s">
        <v>85</v>
      </c>
      <c r="AE515" s="80" t="s">
        <v>85</v>
      </c>
      <c r="AF515" s="80" t="s">
        <v>85</v>
      </c>
      <c r="AG515" s="80" t="s">
        <v>85</v>
      </c>
      <c r="AH515" s="9" t="str">
        <f>_xlfn.IFNA(VLOOKUP(AG515,ACCESSORIES!F:J,5,FALSE),"N/A")</f>
        <v>N/A</v>
      </c>
      <c r="AI515" s="13" t="s">
        <v>266</v>
      </c>
      <c r="AJ515" s="82" t="s">
        <v>85</v>
      </c>
      <c r="AK515" s="40" t="str">
        <f>_xlfn.IFNA(VLOOKUP(AJ515,ACCESSORIES!F:J,5,FALSE),"N/A")</f>
        <v>N/A</v>
      </c>
      <c r="AL515" s="3" t="s">
        <v>85</v>
      </c>
      <c r="AM515" s="3">
        <v>16.2</v>
      </c>
      <c r="AN515" s="3" t="s">
        <v>6109</v>
      </c>
      <c r="AO515" s="36">
        <v>3</v>
      </c>
      <c r="AP515" s="36">
        <v>15</v>
      </c>
      <c r="AQ515" s="36">
        <v>34</v>
      </c>
      <c r="AR515" s="36">
        <v>50</v>
      </c>
      <c r="AS515" s="36">
        <v>209</v>
      </c>
      <c r="AT515" s="101">
        <v>206</v>
      </c>
      <c r="AU515" s="406">
        <v>103.36</v>
      </c>
      <c r="AV515" s="407">
        <v>37</v>
      </c>
      <c r="AW515" s="407">
        <v>45</v>
      </c>
      <c r="AX515" s="54">
        <v>33</v>
      </c>
      <c r="AY515" s="3" t="s">
        <v>85</v>
      </c>
      <c r="AZ515" s="98" t="str">
        <f>_xlfn.IFNA(VLOOKUP(AY515,ACCESSORIES!F:J,5,FALSE),"N/A")</f>
        <v>N/A</v>
      </c>
      <c r="BA515" s="3" t="s">
        <v>85</v>
      </c>
      <c r="BB515" s="98" t="str">
        <f>_xlfn.IFNA(VLOOKUP(BA515,ACCESSORIES!F:J,5,FALSE),"N/A")</f>
        <v>N/A</v>
      </c>
      <c r="BC515" s="77">
        <v>30.901460416247005</v>
      </c>
      <c r="BD515" s="56">
        <v>20.236220472440898</v>
      </c>
      <c r="BE515" s="56">
        <v>20.236220472440898</v>
      </c>
      <c r="BF515" s="56">
        <v>11.417322834645701</v>
      </c>
      <c r="BG515" s="378">
        <f t="shared" ref="BG515:BG578" si="60">SUM(((BD515*25.4)*(BE515*25.4)*(BF515*25.4))/1000000000)</f>
        <v>7.6616839999999839E-2</v>
      </c>
      <c r="BH515" s="80">
        <v>36</v>
      </c>
      <c r="BI515" s="114" t="s">
        <v>3532</v>
      </c>
      <c r="BJ515" s="50" t="s">
        <v>4050</v>
      </c>
      <c r="BK515" s="29" t="s">
        <v>4066</v>
      </c>
      <c r="BL515" s="29" t="s">
        <v>7289</v>
      </c>
      <c r="BM515" s="29" t="s">
        <v>7290</v>
      </c>
      <c r="BN515" s="29" t="s">
        <v>7291</v>
      </c>
      <c r="BO515" s="81" t="s">
        <v>4275</v>
      </c>
      <c r="BP515" s="81" t="s">
        <v>4068</v>
      </c>
      <c r="BQ515" s="81" t="s">
        <v>7292</v>
      </c>
      <c r="BR515" s="81"/>
      <c r="BS515" s="81"/>
      <c r="BT515" s="81"/>
      <c r="BU515" s="313" t="s">
        <v>7270</v>
      </c>
      <c r="BV515" s="387" t="s">
        <v>8256</v>
      </c>
      <c r="BW515" s="313" t="s">
        <v>7269</v>
      </c>
      <c r="BX515" s="387" t="s">
        <v>8257</v>
      </c>
      <c r="BY515" s="93" t="str">
        <f t="shared" ref="BY515:BY578" si="61">CONCATENATE(IF(J515="Closeout","CLOSEOUT - ",""),D515,", ",N515,"x",O515,", ",IF(U515="N/A","",CONCATENATE(U515,"/")),IF(S515&gt;0,CONCATENATE("+",S515),S515),"mm Offset, ",P515,", ",V515,"mm Centerbore, ",PROPER(Y515),IF(G515="R",", Race Drilled",""),"",IF(BA515="N/A","",CONCATENATE(", w/ ",BA515)))</f>
        <v>MR319, 17x8.5, 0mm Offset, 5x150, 110.5mm Centerbore, Gloss Black</v>
      </c>
      <c r="BZ515" s="81" t="s">
        <v>3878</v>
      </c>
      <c r="CA515" s="81" t="s">
        <v>3879</v>
      </c>
      <c r="CB515" s="81" t="str">
        <f t="shared" ref="CB515:CB578" si="62">C515</f>
        <v>STREET (3XX)</v>
      </c>
    </row>
    <row r="516" spans="1:80" s="38" customFormat="1" ht="15" customHeight="1">
      <c r="A516" s="22">
        <f t="shared" si="56"/>
        <v>514</v>
      </c>
      <c r="B516" s="4" t="s">
        <v>84</v>
      </c>
      <c r="C516" s="99" t="s">
        <v>1072</v>
      </c>
      <c r="D516" s="99" t="s">
        <v>6111</v>
      </c>
      <c r="E516" s="91" t="str">
        <f>CONCATENATE(LEFT(D516,5),VLOOKUP(CONCATENATE(N516,"x",O516),'PART NUMBER GUIDE'!$B$9:$C$49,2,FALSE),VLOOKUP(CONCATENATE(P516, V516), 'PART NUMBER GUIDE'!$Q$6:$R$91, 2, FALSE),VLOOKUP(Y516,'PART NUMBER GUIDE'!$J$8:$K$43,2, FALSE),IF(U516="N/A",IF(ABS(S516)&lt;10,"0"&amp;ABS(S516),ABS(S516)),CONCATENATE(LEFT(U516,1),RIGHT(U516,1))), F516, G516)</f>
        <v>MR31978558900</v>
      </c>
      <c r="F516" s="90"/>
      <c r="G516" s="90"/>
      <c r="H516" s="364">
        <v>191682032301</v>
      </c>
      <c r="I516" s="318">
        <v>44781</v>
      </c>
      <c r="J516" s="16" t="s">
        <v>1265</v>
      </c>
      <c r="K516" s="342">
        <v>299</v>
      </c>
      <c r="L516" s="92">
        <f t="shared" si="57"/>
        <v>299</v>
      </c>
      <c r="M516" s="344"/>
      <c r="N516" s="29" t="s">
        <v>6091</v>
      </c>
      <c r="O516" s="8" t="s">
        <v>6092</v>
      </c>
      <c r="P516" s="99" t="str">
        <f t="shared" si="58"/>
        <v>5x150</v>
      </c>
      <c r="Q516" s="3" t="s">
        <v>6093</v>
      </c>
      <c r="R516" s="29" t="s">
        <v>6095</v>
      </c>
      <c r="S516" s="29">
        <v>0</v>
      </c>
      <c r="T516" s="16" t="s">
        <v>6094</v>
      </c>
      <c r="U516" s="100" t="s">
        <v>85</v>
      </c>
      <c r="V516" s="16">
        <v>110.5</v>
      </c>
      <c r="W516" s="8">
        <v>27.12</v>
      </c>
      <c r="X516" s="51">
        <v>2650</v>
      </c>
      <c r="Y516" s="11" t="s">
        <v>2297</v>
      </c>
      <c r="Z516" s="11" t="s">
        <v>2988</v>
      </c>
      <c r="AA516" s="51" t="str">
        <f t="shared" si="59"/>
        <v>17x8.5, 5x150, 0 OS</v>
      </c>
      <c r="AB516" s="81" t="s">
        <v>5947</v>
      </c>
      <c r="AC516" s="89">
        <f>_xlfn.IFNA(VLOOKUP(AB516,ACCESSORIES!F:J,5,FALSE),"N/A")</f>
        <v>22</v>
      </c>
      <c r="AD516" s="87" t="s">
        <v>85</v>
      </c>
      <c r="AE516" s="80" t="s">
        <v>85</v>
      </c>
      <c r="AF516" s="80" t="s">
        <v>85</v>
      </c>
      <c r="AG516" s="80" t="s">
        <v>85</v>
      </c>
      <c r="AH516" s="9" t="str">
        <f>_xlfn.IFNA(VLOOKUP(AG516,ACCESSORIES!F:J,5,FALSE),"N/A")</f>
        <v>N/A</v>
      </c>
      <c r="AI516" s="13" t="s">
        <v>266</v>
      </c>
      <c r="AJ516" s="82" t="s">
        <v>85</v>
      </c>
      <c r="AK516" s="40" t="str">
        <f>_xlfn.IFNA(VLOOKUP(AJ516,ACCESSORIES!F:J,5,FALSE),"N/A")</f>
        <v>N/A</v>
      </c>
      <c r="AL516" s="3" t="s">
        <v>85</v>
      </c>
      <c r="AM516" s="3">
        <v>16.2</v>
      </c>
      <c r="AN516" s="3" t="s">
        <v>6109</v>
      </c>
      <c r="AO516" s="36">
        <v>3</v>
      </c>
      <c r="AP516" s="36">
        <v>15</v>
      </c>
      <c r="AQ516" s="36">
        <v>34</v>
      </c>
      <c r="AR516" s="36">
        <v>50</v>
      </c>
      <c r="AS516" s="36">
        <v>209</v>
      </c>
      <c r="AT516" s="101">
        <v>206</v>
      </c>
      <c r="AU516" s="406">
        <v>103.36</v>
      </c>
      <c r="AV516" s="407">
        <v>37</v>
      </c>
      <c r="AW516" s="407">
        <v>45</v>
      </c>
      <c r="AX516" s="54">
        <v>33</v>
      </c>
      <c r="AY516" s="3" t="s">
        <v>85</v>
      </c>
      <c r="AZ516" s="98" t="str">
        <f>_xlfn.IFNA(VLOOKUP(AY516,ACCESSORIES!F:J,5,FALSE),"N/A")</f>
        <v>N/A</v>
      </c>
      <c r="BA516" s="3" t="s">
        <v>85</v>
      </c>
      <c r="BB516" s="98" t="str">
        <f>_xlfn.IFNA(VLOOKUP(BA516,ACCESSORIES!F:J,5,FALSE),"N/A")</f>
        <v>N/A</v>
      </c>
      <c r="BC516" s="77">
        <v>30.864716705882859</v>
      </c>
      <c r="BD516" s="56">
        <v>20.236220472440898</v>
      </c>
      <c r="BE516" s="56">
        <v>20.236220472440898</v>
      </c>
      <c r="BF516" s="56">
        <v>11.417322834645701</v>
      </c>
      <c r="BG516" s="378">
        <f t="shared" si="60"/>
        <v>7.6616839999999839E-2</v>
      </c>
      <c r="BH516" s="80">
        <v>36</v>
      </c>
      <c r="BI516" s="114" t="s">
        <v>3532</v>
      </c>
      <c r="BJ516" s="50" t="s">
        <v>4050</v>
      </c>
      <c r="BK516" s="29" t="s">
        <v>4066</v>
      </c>
      <c r="BL516" s="29" t="s">
        <v>7289</v>
      </c>
      <c r="BM516" s="29" t="s">
        <v>7290</v>
      </c>
      <c r="BN516" s="29" t="s">
        <v>7291</v>
      </c>
      <c r="BO516" s="81" t="s">
        <v>4275</v>
      </c>
      <c r="BP516" s="81" t="s">
        <v>4068</v>
      </c>
      <c r="BQ516" s="81" t="s">
        <v>7292</v>
      </c>
      <c r="BR516" s="81"/>
      <c r="BS516" s="81"/>
      <c r="BT516" s="81"/>
      <c r="BU516" s="313" t="s">
        <v>7263</v>
      </c>
      <c r="BV516" s="387" t="s">
        <v>8258</v>
      </c>
      <c r="BW516" s="313" t="s">
        <v>7264</v>
      </c>
      <c r="BX516" s="387" t="s">
        <v>8259</v>
      </c>
      <c r="BY516" s="93" t="str">
        <f t="shared" si="61"/>
        <v>MR319, 17x8.5, 0mm Offset, 5x150, 110.5mm Centerbore, Method Bronze</v>
      </c>
      <c r="BZ516" s="81" t="s">
        <v>3878</v>
      </c>
      <c r="CA516" s="81" t="s">
        <v>3879</v>
      </c>
      <c r="CB516" s="81" t="str">
        <f t="shared" si="62"/>
        <v>STREET (3XX)</v>
      </c>
    </row>
    <row r="517" spans="1:80" s="38" customFormat="1" ht="15" customHeight="1">
      <c r="A517" s="22">
        <f t="shared" si="56"/>
        <v>515</v>
      </c>
      <c r="B517" s="4" t="s">
        <v>84</v>
      </c>
      <c r="C517" s="99" t="s">
        <v>1072</v>
      </c>
      <c r="D517" s="99" t="s">
        <v>6111</v>
      </c>
      <c r="E517" s="91" t="str">
        <f>CONCATENATE(LEFT(D517,5),VLOOKUP(CONCATENATE(N517,"x",O517),'PART NUMBER GUIDE'!$B$9:$C$49,2,FALSE),VLOOKUP(CONCATENATE(P517, V517), 'PART NUMBER GUIDE'!$Q$6:$R$91, 2, FALSE),VLOOKUP(Y517,'PART NUMBER GUIDE'!$J$8:$K$43,2, FALSE),IF(U517="N/A",IF(ABS(S517)&lt;10,"0"&amp;ABS(S517),ABS(S517)),CONCATENATE(LEFT(U517,1),RIGHT(U517,1))), F517, G517)</f>
        <v>MR319785551300</v>
      </c>
      <c r="F517" s="90"/>
      <c r="G517" s="90"/>
      <c r="H517" s="364">
        <v>191682030871</v>
      </c>
      <c r="I517" s="318">
        <v>44755</v>
      </c>
      <c r="J517" s="16" t="s">
        <v>1265</v>
      </c>
      <c r="K517" s="342">
        <v>299</v>
      </c>
      <c r="L517" s="92">
        <f t="shared" si="57"/>
        <v>299</v>
      </c>
      <c r="M517" s="344"/>
      <c r="N517" s="29" t="s">
        <v>6091</v>
      </c>
      <c r="O517" s="8" t="s">
        <v>6092</v>
      </c>
      <c r="P517" s="99" t="str">
        <f t="shared" si="58"/>
        <v>5x5.5</v>
      </c>
      <c r="Q517" s="3" t="s">
        <v>6093</v>
      </c>
      <c r="R517" s="29" t="s">
        <v>6096</v>
      </c>
      <c r="S517" s="29">
        <v>0</v>
      </c>
      <c r="T517" s="16" t="s">
        <v>6094</v>
      </c>
      <c r="U517" s="100" t="s">
        <v>85</v>
      </c>
      <c r="V517" s="16">
        <v>108</v>
      </c>
      <c r="W517" s="8">
        <v>26.09</v>
      </c>
      <c r="X517" s="51">
        <v>2650</v>
      </c>
      <c r="Y517" s="11" t="s">
        <v>4304</v>
      </c>
      <c r="Z517" s="11" t="s">
        <v>2987</v>
      </c>
      <c r="AA517" s="51" t="str">
        <f t="shared" si="59"/>
        <v>17x8.5, 5x5.5, 0 OS</v>
      </c>
      <c r="AB517" s="81" t="s">
        <v>5205</v>
      </c>
      <c r="AC517" s="89">
        <f>_xlfn.IFNA(VLOOKUP(AB517,ACCESSORIES!F:J,5,FALSE),"N/A")</f>
        <v>22</v>
      </c>
      <c r="AD517" s="87" t="s">
        <v>85</v>
      </c>
      <c r="AE517" s="80" t="s">
        <v>85</v>
      </c>
      <c r="AF517" s="80" t="s">
        <v>85</v>
      </c>
      <c r="AG517" s="80" t="s">
        <v>85</v>
      </c>
      <c r="AH517" s="9" t="str">
        <f>_xlfn.IFNA(VLOOKUP(AG517,ACCESSORIES!F:J,5,FALSE),"N/A")</f>
        <v>N/A</v>
      </c>
      <c r="AI517" s="13" t="s">
        <v>266</v>
      </c>
      <c r="AJ517" s="82" t="s">
        <v>85</v>
      </c>
      <c r="AK517" s="40" t="str">
        <f>_xlfn.IFNA(VLOOKUP(AJ517,ACCESSORIES!F:J,5,FALSE),"N/A")</f>
        <v>N/A</v>
      </c>
      <c r="AL517" s="3" t="s">
        <v>85</v>
      </c>
      <c r="AM517" s="3">
        <v>16.2</v>
      </c>
      <c r="AN517" s="3" t="s">
        <v>6108</v>
      </c>
      <c r="AO517" s="36">
        <v>5</v>
      </c>
      <c r="AP517" s="36">
        <v>21</v>
      </c>
      <c r="AQ517" s="36">
        <v>35</v>
      </c>
      <c r="AR517" s="36">
        <v>50</v>
      </c>
      <c r="AS517" s="36">
        <v>209</v>
      </c>
      <c r="AT517" s="101">
        <v>206</v>
      </c>
      <c r="AU517" s="406">
        <v>103.36</v>
      </c>
      <c r="AV517" s="407">
        <v>26</v>
      </c>
      <c r="AW517" s="407">
        <v>43.45</v>
      </c>
      <c r="AX517" s="54">
        <v>33</v>
      </c>
      <c r="AY517" s="3" t="s">
        <v>85</v>
      </c>
      <c r="AZ517" s="98" t="str">
        <f>_xlfn.IFNA(VLOOKUP(AY517,ACCESSORIES!F:J,5,FALSE),"N/A")</f>
        <v>N/A</v>
      </c>
      <c r="BA517" s="3" t="s">
        <v>85</v>
      </c>
      <c r="BB517" s="98" t="str">
        <f>_xlfn.IFNA(VLOOKUP(BA517,ACCESSORIES!F:J,5,FALSE),"N/A")</f>
        <v>N/A</v>
      </c>
      <c r="BC517" s="77">
        <v>29.799149105322623</v>
      </c>
      <c r="BD517" s="56">
        <v>20.236220472440898</v>
      </c>
      <c r="BE517" s="56">
        <v>20.236220472440898</v>
      </c>
      <c r="BF517" s="56">
        <v>11.417322834645701</v>
      </c>
      <c r="BG517" s="378">
        <f t="shared" si="60"/>
        <v>7.6616839999999839E-2</v>
      </c>
      <c r="BH517" s="80">
        <v>36</v>
      </c>
      <c r="BI517" s="114" t="s">
        <v>3532</v>
      </c>
      <c r="BJ517" s="50" t="s">
        <v>4050</v>
      </c>
      <c r="BK517" s="29" t="s">
        <v>4066</v>
      </c>
      <c r="BL517" s="29" t="s">
        <v>7289</v>
      </c>
      <c r="BM517" s="29" t="s">
        <v>7290</v>
      </c>
      <c r="BN517" s="29" t="s">
        <v>7291</v>
      </c>
      <c r="BO517" s="81" t="s">
        <v>4275</v>
      </c>
      <c r="BP517" s="81" t="s">
        <v>4068</v>
      </c>
      <c r="BQ517" s="81" t="s">
        <v>7292</v>
      </c>
      <c r="BR517" s="81"/>
      <c r="BS517" s="81"/>
      <c r="BT517" s="81"/>
      <c r="BU517" s="313" t="s">
        <v>7270</v>
      </c>
      <c r="BV517" s="387" t="s">
        <v>8256</v>
      </c>
      <c r="BW517" s="313" t="s">
        <v>7269</v>
      </c>
      <c r="BX517" s="387" t="s">
        <v>8257</v>
      </c>
      <c r="BY517" s="93" t="str">
        <f t="shared" si="61"/>
        <v>MR319, 17x8.5, 0mm Offset, 5x5.5, 108mm Centerbore, Gloss Black</v>
      </c>
      <c r="BZ517" s="81" t="s">
        <v>3878</v>
      </c>
      <c r="CA517" s="81" t="s">
        <v>3879</v>
      </c>
      <c r="CB517" s="81" t="str">
        <f t="shared" si="62"/>
        <v>STREET (3XX)</v>
      </c>
    </row>
    <row r="518" spans="1:80" s="38" customFormat="1" ht="15" customHeight="1">
      <c r="A518" s="22">
        <f t="shared" si="56"/>
        <v>516</v>
      </c>
      <c r="B518" s="4" t="s">
        <v>84</v>
      </c>
      <c r="C518" s="99" t="s">
        <v>1072</v>
      </c>
      <c r="D518" s="99" t="s">
        <v>6111</v>
      </c>
      <c r="E518" s="91" t="str">
        <f>CONCATENATE(LEFT(D518,5),VLOOKUP(CONCATENATE(N518,"x",O518),'PART NUMBER GUIDE'!$B$9:$C$49,2,FALSE),VLOOKUP(CONCATENATE(P518, V518), 'PART NUMBER GUIDE'!$Q$6:$R$91, 2, FALSE),VLOOKUP(Y518,'PART NUMBER GUIDE'!$J$8:$K$43,2, FALSE),IF(U518="N/A",IF(ABS(S518)&lt;10,"0"&amp;ABS(S518),ABS(S518)),CONCATENATE(LEFT(U518,1),RIGHT(U518,1))), F518, G518)</f>
        <v>MR31978555900</v>
      </c>
      <c r="F518" s="90"/>
      <c r="G518" s="90"/>
      <c r="H518" s="364">
        <v>191682032318</v>
      </c>
      <c r="I518" s="318">
        <v>44781</v>
      </c>
      <c r="J518" s="16" t="s">
        <v>1265</v>
      </c>
      <c r="K518" s="342">
        <v>299</v>
      </c>
      <c r="L518" s="92">
        <f t="shared" si="57"/>
        <v>299</v>
      </c>
      <c r="M518" s="344"/>
      <c r="N518" s="29" t="s">
        <v>6091</v>
      </c>
      <c r="O518" s="8" t="s">
        <v>6092</v>
      </c>
      <c r="P518" s="99" t="str">
        <f t="shared" si="58"/>
        <v>5x5.5</v>
      </c>
      <c r="Q518" s="3" t="s">
        <v>6093</v>
      </c>
      <c r="R518" s="29" t="s">
        <v>6096</v>
      </c>
      <c r="S518" s="29">
        <v>0</v>
      </c>
      <c r="T518" s="16" t="s">
        <v>6094</v>
      </c>
      <c r="U518" s="100" t="s">
        <v>85</v>
      </c>
      <c r="V518" s="16">
        <v>108</v>
      </c>
      <c r="W518" s="8">
        <v>26.93</v>
      </c>
      <c r="X518" s="51">
        <v>2650</v>
      </c>
      <c r="Y518" s="11" t="s">
        <v>2297</v>
      </c>
      <c r="Z518" s="11" t="s">
        <v>2988</v>
      </c>
      <c r="AA518" s="51" t="str">
        <f t="shared" si="59"/>
        <v>17x8.5, 5x5.5, 0 OS</v>
      </c>
      <c r="AB518" s="81" t="s">
        <v>5947</v>
      </c>
      <c r="AC518" s="89">
        <f>_xlfn.IFNA(VLOOKUP(AB518,ACCESSORIES!F:J,5,FALSE),"N/A")</f>
        <v>22</v>
      </c>
      <c r="AD518" s="87" t="s">
        <v>85</v>
      </c>
      <c r="AE518" s="80" t="s">
        <v>85</v>
      </c>
      <c r="AF518" s="80" t="s">
        <v>85</v>
      </c>
      <c r="AG518" s="80" t="s">
        <v>85</v>
      </c>
      <c r="AH518" s="9" t="str">
        <f>_xlfn.IFNA(VLOOKUP(AG518,ACCESSORIES!F:J,5,FALSE),"N/A")</f>
        <v>N/A</v>
      </c>
      <c r="AI518" s="13" t="s">
        <v>266</v>
      </c>
      <c r="AJ518" s="82" t="s">
        <v>85</v>
      </c>
      <c r="AK518" s="40" t="str">
        <f>_xlfn.IFNA(VLOOKUP(AJ518,ACCESSORIES!F:J,5,FALSE),"N/A")</f>
        <v>N/A</v>
      </c>
      <c r="AL518" s="3" t="s">
        <v>85</v>
      </c>
      <c r="AM518" s="3">
        <v>16.2</v>
      </c>
      <c r="AN518" s="3" t="s">
        <v>6108</v>
      </c>
      <c r="AO518" s="36">
        <v>5</v>
      </c>
      <c r="AP518" s="36">
        <v>21</v>
      </c>
      <c r="AQ518" s="36">
        <v>35</v>
      </c>
      <c r="AR518" s="36">
        <v>50</v>
      </c>
      <c r="AS518" s="36">
        <v>209</v>
      </c>
      <c r="AT518" s="101">
        <v>206</v>
      </c>
      <c r="AU518" s="406">
        <v>103.36</v>
      </c>
      <c r="AV518" s="407">
        <v>26</v>
      </c>
      <c r="AW518" s="407">
        <v>43.45</v>
      </c>
      <c r="AX518" s="54">
        <v>33</v>
      </c>
      <c r="AY518" s="3" t="s">
        <v>85</v>
      </c>
      <c r="AZ518" s="98" t="str">
        <f>_xlfn.IFNA(VLOOKUP(AY518,ACCESSORIES!F:J,5,FALSE),"N/A")</f>
        <v>N/A</v>
      </c>
      <c r="BA518" s="3" t="s">
        <v>85</v>
      </c>
      <c r="BB518" s="98" t="str">
        <f>_xlfn.IFNA(VLOOKUP(BA518,ACCESSORIES!F:J,5,FALSE),"N/A")</f>
        <v>N/A</v>
      </c>
      <c r="BC518" s="77">
        <v>30.534023312605544</v>
      </c>
      <c r="BD518" s="56">
        <v>20.236220472440898</v>
      </c>
      <c r="BE518" s="56">
        <v>20.236220472440898</v>
      </c>
      <c r="BF518" s="56">
        <v>11.417322834645701</v>
      </c>
      <c r="BG518" s="378">
        <f t="shared" si="60"/>
        <v>7.6616839999999839E-2</v>
      </c>
      <c r="BH518" s="80">
        <v>36</v>
      </c>
      <c r="BI518" s="114" t="s">
        <v>3532</v>
      </c>
      <c r="BJ518" s="50" t="s">
        <v>4050</v>
      </c>
      <c r="BK518" s="29" t="s">
        <v>4066</v>
      </c>
      <c r="BL518" s="29" t="s">
        <v>7289</v>
      </c>
      <c r="BM518" s="29" t="s">
        <v>7290</v>
      </c>
      <c r="BN518" s="29" t="s">
        <v>7291</v>
      </c>
      <c r="BO518" s="81" t="s">
        <v>4275</v>
      </c>
      <c r="BP518" s="81" t="s">
        <v>4068</v>
      </c>
      <c r="BQ518" s="81" t="s">
        <v>7292</v>
      </c>
      <c r="BR518" s="81"/>
      <c r="BS518" s="81"/>
      <c r="BT518" s="81"/>
      <c r="BU518" s="313" t="s">
        <v>7263</v>
      </c>
      <c r="BV518" s="387" t="s">
        <v>8258</v>
      </c>
      <c r="BW518" s="313" t="s">
        <v>7264</v>
      </c>
      <c r="BX518" s="387" t="s">
        <v>8259</v>
      </c>
      <c r="BY518" s="93" t="str">
        <f t="shared" si="61"/>
        <v>MR319, 17x8.5, 0mm Offset, 5x5.5, 108mm Centerbore, Method Bronze</v>
      </c>
      <c r="BZ518" s="81" t="s">
        <v>3878</v>
      </c>
      <c r="CA518" s="81" t="s">
        <v>3879</v>
      </c>
      <c r="CB518" s="81" t="str">
        <f t="shared" si="62"/>
        <v>STREET (3XX)</v>
      </c>
    </row>
    <row r="519" spans="1:80" s="38" customFormat="1" ht="15" customHeight="1">
      <c r="A519" s="22">
        <f t="shared" si="56"/>
        <v>517</v>
      </c>
      <c r="B519" s="4" t="s">
        <v>84</v>
      </c>
      <c r="C519" s="99" t="s">
        <v>1072</v>
      </c>
      <c r="D519" s="99" t="s">
        <v>6111</v>
      </c>
      <c r="E519" s="91" t="str">
        <f>CONCATENATE(LEFT(D519,5),VLOOKUP(CONCATENATE(N519,"x",O519),'PART NUMBER GUIDE'!$B$9:$C$49,2,FALSE),VLOOKUP(CONCATENATE(P519, V519), 'PART NUMBER GUIDE'!$Q$6:$R$91, 2, FALSE),VLOOKUP(Y519,'PART NUMBER GUIDE'!$J$8:$K$43,2, FALSE),IF(U519="N/A",IF(ABS(S519)&lt;10,"0"&amp;ABS(S519),ABS(S519)),CONCATENATE(LEFT(U519,1),RIGHT(U519,1))), F519, G519)</f>
        <v>MR319785621300</v>
      </c>
      <c r="F519" s="90"/>
      <c r="G519" s="90"/>
      <c r="H519" s="364">
        <v>191682030888</v>
      </c>
      <c r="I519" s="318">
        <v>44755</v>
      </c>
      <c r="J519" s="16" t="s">
        <v>1265</v>
      </c>
      <c r="K519" s="342">
        <v>299</v>
      </c>
      <c r="L519" s="92">
        <f t="shared" si="57"/>
        <v>299</v>
      </c>
      <c r="M519" s="344"/>
      <c r="N519" s="29" t="s">
        <v>6091</v>
      </c>
      <c r="O519" s="8" t="s">
        <v>6092</v>
      </c>
      <c r="P519" s="99" t="str">
        <f t="shared" si="58"/>
        <v>6x120</v>
      </c>
      <c r="Q519" s="3" t="s">
        <v>6097</v>
      </c>
      <c r="R519" s="29" t="s">
        <v>6098</v>
      </c>
      <c r="S519" s="29">
        <v>0</v>
      </c>
      <c r="T519" s="16" t="s">
        <v>6094</v>
      </c>
      <c r="U519" s="100" t="s">
        <v>85</v>
      </c>
      <c r="V519" s="16">
        <v>67</v>
      </c>
      <c r="W519" s="8">
        <v>27.469597868235748</v>
      </c>
      <c r="X519" s="51">
        <v>2650</v>
      </c>
      <c r="Y519" s="11" t="s">
        <v>4304</v>
      </c>
      <c r="Z519" s="11" t="s">
        <v>2987</v>
      </c>
      <c r="AA519" s="51" t="str">
        <f t="shared" si="59"/>
        <v>17x8.5, 6x120, 0 OS</v>
      </c>
      <c r="AB519" s="81" t="s">
        <v>5202</v>
      </c>
      <c r="AC519" s="89">
        <f>_xlfn.IFNA(VLOOKUP(AB519,ACCESSORIES!F:J,5,FALSE),"N/A")</f>
        <v>22</v>
      </c>
      <c r="AD519" s="87" t="s">
        <v>85</v>
      </c>
      <c r="AE519" s="80" t="s">
        <v>85</v>
      </c>
      <c r="AF519" s="80" t="s">
        <v>85</v>
      </c>
      <c r="AG519" s="80" t="s">
        <v>85</v>
      </c>
      <c r="AH519" s="9" t="str">
        <f>_xlfn.IFNA(VLOOKUP(AG519,ACCESSORIES!F:J,5,FALSE),"N/A")</f>
        <v>N/A</v>
      </c>
      <c r="AI519" s="13" t="s">
        <v>266</v>
      </c>
      <c r="AJ519" s="82" t="s">
        <v>85</v>
      </c>
      <c r="AK519" s="40" t="str">
        <f>_xlfn.IFNA(VLOOKUP(AJ519,ACCESSORIES!F:J,5,FALSE),"N/A")</f>
        <v>N/A</v>
      </c>
      <c r="AL519" s="3" t="s">
        <v>85</v>
      </c>
      <c r="AM519" s="3">
        <v>16.2</v>
      </c>
      <c r="AN519" s="3" t="s">
        <v>6104</v>
      </c>
      <c r="AO519" s="36">
        <v>10</v>
      </c>
      <c r="AP519" s="36">
        <v>23</v>
      </c>
      <c r="AQ519" s="36">
        <v>35</v>
      </c>
      <c r="AR519" s="36">
        <v>50</v>
      </c>
      <c r="AS519" s="36">
        <v>209</v>
      </c>
      <c r="AT519" s="101">
        <v>206</v>
      </c>
      <c r="AU519" s="406">
        <v>67</v>
      </c>
      <c r="AV519" s="407">
        <v>45</v>
      </c>
      <c r="AW519" s="407">
        <v>45</v>
      </c>
      <c r="AX519" s="54">
        <v>33</v>
      </c>
      <c r="AY519" s="3" t="s">
        <v>85</v>
      </c>
      <c r="AZ519" s="98" t="str">
        <f>_xlfn.IFNA(VLOOKUP(AY519,ACCESSORIES!F:J,5,FALSE),"N/A")</f>
        <v>N/A</v>
      </c>
      <c r="BA519" s="3" t="s">
        <v>85</v>
      </c>
      <c r="BB519" s="98" t="str">
        <f>_xlfn.IFNA(VLOOKUP(BA519,ACCESSORIES!F:J,5,FALSE),"N/A")</f>
        <v>N/A</v>
      </c>
      <c r="BC519" s="77">
        <v>31.969597868235748</v>
      </c>
      <c r="BD519" s="56">
        <v>20.236220472440898</v>
      </c>
      <c r="BE519" s="56">
        <v>20.236220472440898</v>
      </c>
      <c r="BF519" s="56">
        <v>11.417322834645701</v>
      </c>
      <c r="BG519" s="378">
        <f t="shared" si="60"/>
        <v>7.6616839999999839E-2</v>
      </c>
      <c r="BH519" s="80">
        <v>36</v>
      </c>
      <c r="BI519" s="114" t="s">
        <v>3532</v>
      </c>
      <c r="BJ519" s="50" t="s">
        <v>4050</v>
      </c>
      <c r="BK519" s="29" t="s">
        <v>4066</v>
      </c>
      <c r="BL519" s="29" t="s">
        <v>7289</v>
      </c>
      <c r="BM519" s="29" t="s">
        <v>7290</v>
      </c>
      <c r="BN519" s="29" t="s">
        <v>7291</v>
      </c>
      <c r="BO519" s="81" t="s">
        <v>4275</v>
      </c>
      <c r="BP519" s="81" t="s">
        <v>4068</v>
      </c>
      <c r="BQ519" s="81" t="s">
        <v>7292</v>
      </c>
      <c r="BR519" s="81"/>
      <c r="BS519" s="81"/>
      <c r="BT519" s="81"/>
      <c r="BU519" s="313" t="s">
        <v>7271</v>
      </c>
      <c r="BV519" s="387" t="s">
        <v>8196</v>
      </c>
      <c r="BW519" s="313" t="s">
        <v>7272</v>
      </c>
      <c r="BX519" s="387" t="s">
        <v>8197</v>
      </c>
      <c r="BY519" s="93" t="str">
        <f t="shared" si="61"/>
        <v>MR319, 17x8.5, 0mm Offset, 6x120, 67mm Centerbore, Gloss Black</v>
      </c>
      <c r="BZ519" s="81" t="s">
        <v>3878</v>
      </c>
      <c r="CA519" s="81" t="s">
        <v>3879</v>
      </c>
      <c r="CB519" s="81" t="str">
        <f t="shared" si="62"/>
        <v>STREET (3XX)</v>
      </c>
    </row>
    <row r="520" spans="1:80" s="38" customFormat="1" ht="15" customHeight="1">
      <c r="A520" s="22">
        <f t="shared" si="56"/>
        <v>518</v>
      </c>
      <c r="B520" s="4" t="s">
        <v>84</v>
      </c>
      <c r="C520" s="99" t="s">
        <v>1072</v>
      </c>
      <c r="D520" s="99" t="s">
        <v>6111</v>
      </c>
      <c r="E520" s="91" t="str">
        <f>CONCATENATE(LEFT(D520,5),VLOOKUP(CONCATENATE(N520,"x",O520),'PART NUMBER GUIDE'!$B$9:$C$49,2,FALSE),VLOOKUP(CONCATENATE(P520, V520), 'PART NUMBER GUIDE'!$Q$6:$R$91, 2, FALSE),VLOOKUP(Y520,'PART NUMBER GUIDE'!$J$8:$K$43,2, FALSE),IF(U520="N/A",IF(ABS(S520)&lt;10,"0"&amp;ABS(S520),ABS(S520)),CONCATENATE(LEFT(U520,1),RIGHT(U520,1))), F520, G520)</f>
        <v>MR31978562900</v>
      </c>
      <c r="F520" s="90"/>
      <c r="G520" s="90"/>
      <c r="H520" s="364">
        <v>191682032325</v>
      </c>
      <c r="I520" s="318">
        <v>44781</v>
      </c>
      <c r="J520" s="16" t="s">
        <v>1265</v>
      </c>
      <c r="K520" s="342">
        <v>299</v>
      </c>
      <c r="L520" s="92">
        <f t="shared" si="57"/>
        <v>299</v>
      </c>
      <c r="M520" s="344"/>
      <c r="N520" s="29" t="s">
        <v>6091</v>
      </c>
      <c r="O520" s="8" t="s">
        <v>6092</v>
      </c>
      <c r="P520" s="99" t="str">
        <f t="shared" si="58"/>
        <v>6x120</v>
      </c>
      <c r="Q520" s="3" t="s">
        <v>6097</v>
      </c>
      <c r="R520" s="29" t="s">
        <v>6098</v>
      </c>
      <c r="S520" s="29">
        <v>0</v>
      </c>
      <c r="T520" s="16" t="s">
        <v>6094</v>
      </c>
      <c r="U520" s="100" t="s">
        <v>85</v>
      </c>
      <c r="V520" s="16">
        <v>67</v>
      </c>
      <c r="W520" s="8">
        <v>27.469597868235748</v>
      </c>
      <c r="X520" s="51">
        <v>2650</v>
      </c>
      <c r="Y520" s="11" t="s">
        <v>2297</v>
      </c>
      <c r="Z520" s="11" t="s">
        <v>2988</v>
      </c>
      <c r="AA520" s="51" t="str">
        <f t="shared" si="59"/>
        <v>17x8.5, 6x120, 0 OS</v>
      </c>
      <c r="AB520" s="81" t="s">
        <v>5944</v>
      </c>
      <c r="AC520" s="89">
        <f>_xlfn.IFNA(VLOOKUP(AB520,ACCESSORIES!F:J,5,FALSE),"N/A")</f>
        <v>22</v>
      </c>
      <c r="AD520" s="87" t="s">
        <v>85</v>
      </c>
      <c r="AE520" s="80" t="s">
        <v>85</v>
      </c>
      <c r="AF520" s="80" t="s">
        <v>85</v>
      </c>
      <c r="AG520" s="80" t="s">
        <v>85</v>
      </c>
      <c r="AH520" s="9" t="str">
        <f>_xlfn.IFNA(VLOOKUP(AG520,ACCESSORIES!F:J,5,FALSE),"N/A")</f>
        <v>N/A</v>
      </c>
      <c r="AI520" s="13" t="s">
        <v>266</v>
      </c>
      <c r="AJ520" s="82" t="s">
        <v>85</v>
      </c>
      <c r="AK520" s="40" t="str">
        <f>_xlfn.IFNA(VLOOKUP(AJ520,ACCESSORIES!F:J,5,FALSE),"N/A")</f>
        <v>N/A</v>
      </c>
      <c r="AL520" s="3" t="s">
        <v>85</v>
      </c>
      <c r="AM520" s="3">
        <v>16.2</v>
      </c>
      <c r="AN520" s="3" t="s">
        <v>6104</v>
      </c>
      <c r="AO520" s="36">
        <v>10</v>
      </c>
      <c r="AP520" s="36">
        <v>23</v>
      </c>
      <c r="AQ520" s="36">
        <v>35</v>
      </c>
      <c r="AR520" s="36">
        <v>50</v>
      </c>
      <c r="AS520" s="36">
        <v>209</v>
      </c>
      <c r="AT520" s="101">
        <v>206</v>
      </c>
      <c r="AU520" s="406">
        <v>67</v>
      </c>
      <c r="AV520" s="407">
        <v>45</v>
      </c>
      <c r="AW520" s="407">
        <v>45</v>
      </c>
      <c r="AX520" s="54">
        <v>33</v>
      </c>
      <c r="AY520" s="3" t="s">
        <v>85</v>
      </c>
      <c r="AZ520" s="98" t="str">
        <f>_xlfn.IFNA(VLOOKUP(AY520,ACCESSORIES!F:J,5,FALSE),"N/A")</f>
        <v>N/A</v>
      </c>
      <c r="BA520" s="3" t="s">
        <v>85</v>
      </c>
      <c r="BB520" s="98" t="str">
        <f>_xlfn.IFNA(VLOOKUP(BA520,ACCESSORIES!F:J,5,FALSE),"N/A")</f>
        <v>N/A</v>
      </c>
      <c r="BC520" s="77">
        <v>31.969597868235748</v>
      </c>
      <c r="BD520" s="56">
        <v>20.236220472440898</v>
      </c>
      <c r="BE520" s="56">
        <v>20.236220472440898</v>
      </c>
      <c r="BF520" s="56">
        <v>11.417322834645701</v>
      </c>
      <c r="BG520" s="378">
        <f t="shared" si="60"/>
        <v>7.6616839999999839E-2</v>
      </c>
      <c r="BH520" s="80">
        <v>36</v>
      </c>
      <c r="BI520" s="114" t="s">
        <v>3532</v>
      </c>
      <c r="BJ520" s="50" t="s">
        <v>4050</v>
      </c>
      <c r="BK520" s="29" t="s">
        <v>4066</v>
      </c>
      <c r="BL520" s="29" t="s">
        <v>7289</v>
      </c>
      <c r="BM520" s="29" t="s">
        <v>7290</v>
      </c>
      <c r="BN520" s="29" t="s">
        <v>7291</v>
      </c>
      <c r="BO520" s="81" t="s">
        <v>4275</v>
      </c>
      <c r="BP520" s="81" t="s">
        <v>4068</v>
      </c>
      <c r="BQ520" s="81" t="s">
        <v>7292</v>
      </c>
      <c r="BR520" s="81"/>
      <c r="BS520" s="81"/>
      <c r="BT520" s="81"/>
      <c r="BU520" s="313" t="s">
        <v>7265</v>
      </c>
      <c r="BV520" s="387" t="s">
        <v>8514</v>
      </c>
      <c r="BW520" s="313" t="s">
        <v>7266</v>
      </c>
      <c r="BX520" s="387" t="s">
        <v>8515</v>
      </c>
      <c r="BY520" s="93" t="str">
        <f t="shared" si="61"/>
        <v>MR319, 17x8.5, 0mm Offset, 6x120, 67mm Centerbore, Method Bronze</v>
      </c>
      <c r="BZ520" s="81" t="s">
        <v>3878</v>
      </c>
      <c r="CA520" s="81" t="s">
        <v>3879</v>
      </c>
      <c r="CB520" s="81" t="str">
        <f t="shared" si="62"/>
        <v>STREET (3XX)</v>
      </c>
    </row>
    <row r="521" spans="1:80" s="38" customFormat="1" ht="15" customHeight="1">
      <c r="A521" s="22">
        <f t="shared" si="56"/>
        <v>519</v>
      </c>
      <c r="B521" s="4" t="s">
        <v>84</v>
      </c>
      <c r="C521" s="99" t="s">
        <v>1072</v>
      </c>
      <c r="D521" s="99" t="s">
        <v>6111</v>
      </c>
      <c r="E521" s="91" t="str">
        <f>CONCATENATE(LEFT(D521,5),VLOOKUP(CONCATENATE(N521,"x",O521),'PART NUMBER GUIDE'!$B$9:$C$49,2,FALSE),VLOOKUP(CONCATENATE(P521, V521), 'PART NUMBER GUIDE'!$Q$6:$R$91, 2, FALSE),VLOOKUP(Y521,'PART NUMBER GUIDE'!$J$8:$K$43,2, FALSE),IF(U521="N/A",IF(ABS(S521)&lt;10,"0"&amp;ABS(S521),ABS(S521)),CONCATENATE(LEFT(U521,1),RIGHT(U521,1))), F521, G521)</f>
        <v>MR319785161300</v>
      </c>
      <c r="F521" s="90"/>
      <c r="G521" s="90"/>
      <c r="H521" s="364">
        <v>191682030895</v>
      </c>
      <c r="I521" s="318">
        <v>44755</v>
      </c>
      <c r="J521" s="16" t="s">
        <v>1265</v>
      </c>
      <c r="K521" s="342">
        <v>299</v>
      </c>
      <c r="L521" s="92">
        <f t="shared" si="57"/>
        <v>299</v>
      </c>
      <c r="M521" s="344"/>
      <c r="N521" s="29" t="s">
        <v>6091</v>
      </c>
      <c r="O521" s="8" t="s">
        <v>6092</v>
      </c>
      <c r="P521" s="99" t="str">
        <f t="shared" si="58"/>
        <v>6x135</v>
      </c>
      <c r="Q521" s="3" t="s">
        <v>6097</v>
      </c>
      <c r="R521" s="29" t="s">
        <v>6099</v>
      </c>
      <c r="S521" s="29">
        <v>0</v>
      </c>
      <c r="T521" s="16" t="s">
        <v>6094</v>
      </c>
      <c r="U521" s="100" t="s">
        <v>85</v>
      </c>
      <c r="V521" s="16">
        <v>87</v>
      </c>
      <c r="W521" s="8">
        <v>28</v>
      </c>
      <c r="X521" s="51">
        <v>2650</v>
      </c>
      <c r="Y521" s="11" t="s">
        <v>4304</v>
      </c>
      <c r="Z521" s="11" t="s">
        <v>2987</v>
      </c>
      <c r="AA521" s="51" t="str">
        <f t="shared" si="59"/>
        <v>17x8.5, 6x135, 0 OS</v>
      </c>
      <c r="AB521" s="81" t="s">
        <v>5202</v>
      </c>
      <c r="AC521" s="89">
        <f>_xlfn.IFNA(VLOOKUP(AB521,ACCESSORIES!F:J,5,FALSE),"N/A")</f>
        <v>22</v>
      </c>
      <c r="AD521" s="87" t="s">
        <v>85</v>
      </c>
      <c r="AE521" s="80" t="s">
        <v>85</v>
      </c>
      <c r="AF521" s="80" t="s">
        <v>85</v>
      </c>
      <c r="AG521" s="80" t="s">
        <v>85</v>
      </c>
      <c r="AH521" s="9" t="str">
        <f>_xlfn.IFNA(VLOOKUP(AG521,ACCESSORIES!F:J,5,FALSE),"N/A")</f>
        <v>N/A</v>
      </c>
      <c r="AI521" s="13" t="s">
        <v>266</v>
      </c>
      <c r="AJ521" s="82" t="s">
        <v>85</v>
      </c>
      <c r="AK521" s="40" t="str">
        <f>_xlfn.IFNA(VLOOKUP(AJ521,ACCESSORIES!F:J,5,FALSE),"N/A")</f>
        <v>N/A</v>
      </c>
      <c r="AL521" s="3" t="s">
        <v>85</v>
      </c>
      <c r="AM521" s="3">
        <v>16.2</v>
      </c>
      <c r="AN521" s="3" t="s">
        <v>6108</v>
      </c>
      <c r="AO521" s="36">
        <v>5</v>
      </c>
      <c r="AP521" s="36">
        <v>21</v>
      </c>
      <c r="AQ521" s="36">
        <v>35</v>
      </c>
      <c r="AR521" s="36">
        <v>50</v>
      </c>
      <c r="AS521" s="36">
        <v>209</v>
      </c>
      <c r="AT521" s="101">
        <v>206</v>
      </c>
      <c r="AU521" s="406">
        <v>82.6</v>
      </c>
      <c r="AV521" s="407">
        <v>37</v>
      </c>
      <c r="AW521" s="407">
        <v>45</v>
      </c>
      <c r="AX521" s="54">
        <v>33</v>
      </c>
      <c r="AY521" s="3" t="s">
        <v>85</v>
      </c>
      <c r="AZ521" s="98" t="str">
        <f>_xlfn.IFNA(VLOOKUP(AY521,ACCESSORIES!F:J,5,FALSE),"N/A")</f>
        <v>N/A</v>
      </c>
      <c r="BA521" s="3" t="s">
        <v>85</v>
      </c>
      <c r="BB521" s="98" t="str">
        <f>_xlfn.IFNA(VLOOKUP(BA521,ACCESSORIES!F:J,5,FALSE),"N/A")</f>
        <v>N/A</v>
      </c>
      <c r="BC521" s="77">
        <v>31.673078333894079</v>
      </c>
      <c r="BD521" s="56">
        <v>20.236220472440898</v>
      </c>
      <c r="BE521" s="56">
        <v>20.236220472440898</v>
      </c>
      <c r="BF521" s="56">
        <v>11.417322834645701</v>
      </c>
      <c r="BG521" s="378">
        <f t="shared" si="60"/>
        <v>7.6616839999999839E-2</v>
      </c>
      <c r="BH521" s="80">
        <v>36</v>
      </c>
      <c r="BI521" s="114" t="s">
        <v>3532</v>
      </c>
      <c r="BJ521" s="50" t="s">
        <v>4050</v>
      </c>
      <c r="BK521" s="29" t="s">
        <v>4066</v>
      </c>
      <c r="BL521" s="29" t="s">
        <v>7289</v>
      </c>
      <c r="BM521" s="29" t="s">
        <v>7290</v>
      </c>
      <c r="BN521" s="29" t="s">
        <v>7291</v>
      </c>
      <c r="BO521" s="81" t="s">
        <v>4275</v>
      </c>
      <c r="BP521" s="81" t="s">
        <v>4068</v>
      </c>
      <c r="BQ521" s="81" t="s">
        <v>7292</v>
      </c>
      <c r="BR521" s="81"/>
      <c r="BS521" s="81"/>
      <c r="BT521" s="81"/>
      <c r="BU521" s="313" t="s">
        <v>7271</v>
      </c>
      <c r="BV521" s="387" t="s">
        <v>8196</v>
      </c>
      <c r="BW521" s="313" t="s">
        <v>7272</v>
      </c>
      <c r="BX521" s="387" t="s">
        <v>8197</v>
      </c>
      <c r="BY521" s="93" t="str">
        <f t="shared" si="61"/>
        <v>MR319, 17x8.5, 0mm Offset, 6x135, 87mm Centerbore, Gloss Black</v>
      </c>
      <c r="BZ521" s="81" t="s">
        <v>3878</v>
      </c>
      <c r="CA521" s="81" t="s">
        <v>3879</v>
      </c>
      <c r="CB521" s="81" t="str">
        <f t="shared" si="62"/>
        <v>STREET (3XX)</v>
      </c>
    </row>
    <row r="522" spans="1:80" s="38" customFormat="1" ht="15" customHeight="1">
      <c r="A522" s="22">
        <f t="shared" si="56"/>
        <v>520</v>
      </c>
      <c r="B522" s="4" t="s">
        <v>84</v>
      </c>
      <c r="C522" s="99" t="s">
        <v>1072</v>
      </c>
      <c r="D522" s="99" t="s">
        <v>6111</v>
      </c>
      <c r="E522" s="91" t="str">
        <f>CONCATENATE(LEFT(D522,5),VLOOKUP(CONCATENATE(N522,"x",O522),'PART NUMBER GUIDE'!$B$9:$C$49,2,FALSE),VLOOKUP(CONCATENATE(P522, V522), 'PART NUMBER GUIDE'!$Q$6:$R$91, 2, FALSE),VLOOKUP(Y522,'PART NUMBER GUIDE'!$J$8:$K$43,2, FALSE),IF(U522="N/A",IF(ABS(S522)&lt;10,"0"&amp;ABS(S522),ABS(S522)),CONCATENATE(LEFT(U522,1),RIGHT(U522,1))), F522, G522)</f>
        <v>MR31978516900</v>
      </c>
      <c r="F522" s="90"/>
      <c r="G522" s="90"/>
      <c r="H522" s="364">
        <v>191682032332</v>
      </c>
      <c r="I522" s="318">
        <v>44781</v>
      </c>
      <c r="J522" s="16" t="s">
        <v>1265</v>
      </c>
      <c r="K522" s="342">
        <v>299</v>
      </c>
      <c r="L522" s="92">
        <f t="shared" si="57"/>
        <v>299</v>
      </c>
      <c r="M522" s="344"/>
      <c r="N522" s="29" t="s">
        <v>6091</v>
      </c>
      <c r="O522" s="8" t="s">
        <v>6092</v>
      </c>
      <c r="P522" s="99" t="str">
        <f t="shared" si="58"/>
        <v>6x135</v>
      </c>
      <c r="Q522" s="3" t="s">
        <v>6097</v>
      </c>
      <c r="R522" s="29" t="s">
        <v>6099</v>
      </c>
      <c r="S522" s="29">
        <v>0</v>
      </c>
      <c r="T522" s="16" t="s">
        <v>6094</v>
      </c>
      <c r="U522" s="100" t="s">
        <v>85</v>
      </c>
      <c r="V522" s="16">
        <v>87</v>
      </c>
      <c r="W522" s="8">
        <v>27.1</v>
      </c>
      <c r="X522" s="51">
        <v>2650</v>
      </c>
      <c r="Y522" s="11" t="s">
        <v>2297</v>
      </c>
      <c r="Z522" s="11" t="s">
        <v>2988</v>
      </c>
      <c r="AA522" s="51" t="str">
        <f t="shared" si="59"/>
        <v>17x8.5, 6x135, 0 OS</v>
      </c>
      <c r="AB522" s="81" t="s">
        <v>5944</v>
      </c>
      <c r="AC522" s="89">
        <f>_xlfn.IFNA(VLOOKUP(AB522,ACCESSORIES!F:J,5,FALSE),"N/A")</f>
        <v>22</v>
      </c>
      <c r="AD522" s="87" t="s">
        <v>85</v>
      </c>
      <c r="AE522" s="80" t="s">
        <v>85</v>
      </c>
      <c r="AF522" s="80" t="s">
        <v>85</v>
      </c>
      <c r="AG522" s="80" t="s">
        <v>85</v>
      </c>
      <c r="AH522" s="9" t="str">
        <f>_xlfn.IFNA(VLOOKUP(AG522,ACCESSORIES!F:J,5,FALSE),"N/A")</f>
        <v>N/A</v>
      </c>
      <c r="AI522" s="13" t="s">
        <v>266</v>
      </c>
      <c r="AJ522" s="82" t="s">
        <v>85</v>
      </c>
      <c r="AK522" s="40" t="str">
        <f>_xlfn.IFNA(VLOOKUP(AJ522,ACCESSORIES!F:J,5,FALSE),"N/A")</f>
        <v>N/A</v>
      </c>
      <c r="AL522" s="3" t="s">
        <v>85</v>
      </c>
      <c r="AM522" s="3">
        <v>16.2</v>
      </c>
      <c r="AN522" s="3" t="s">
        <v>6108</v>
      </c>
      <c r="AO522" s="36">
        <v>5</v>
      </c>
      <c r="AP522" s="36">
        <v>21</v>
      </c>
      <c r="AQ522" s="36">
        <v>35</v>
      </c>
      <c r="AR522" s="36">
        <v>50</v>
      </c>
      <c r="AS522" s="36">
        <v>209</v>
      </c>
      <c r="AT522" s="101">
        <v>206</v>
      </c>
      <c r="AU522" s="406">
        <v>82.6</v>
      </c>
      <c r="AV522" s="407">
        <v>37</v>
      </c>
      <c r="AW522" s="407">
        <v>45</v>
      </c>
      <c r="AX522" s="54">
        <v>33</v>
      </c>
      <c r="AY522" s="3" t="s">
        <v>85</v>
      </c>
      <c r="AZ522" s="98" t="str">
        <f>_xlfn.IFNA(VLOOKUP(AY522,ACCESSORIES!F:J,5,FALSE),"N/A")</f>
        <v>N/A</v>
      </c>
      <c r="BA522" s="3" t="s">
        <v>85</v>
      </c>
      <c r="BB522" s="98" t="str">
        <f>_xlfn.IFNA(VLOOKUP(BA522,ACCESSORIES!F:J,5,FALSE),"N/A")</f>
        <v>N/A</v>
      </c>
      <c r="BC522" s="77">
        <v>30.313561050420663</v>
      </c>
      <c r="BD522" s="56">
        <v>20.236220472440898</v>
      </c>
      <c r="BE522" s="56">
        <v>20.236220472440898</v>
      </c>
      <c r="BF522" s="56">
        <v>11.417322834645701</v>
      </c>
      <c r="BG522" s="378">
        <f t="shared" si="60"/>
        <v>7.6616839999999839E-2</v>
      </c>
      <c r="BH522" s="80">
        <v>36</v>
      </c>
      <c r="BI522" s="114" t="s">
        <v>3532</v>
      </c>
      <c r="BJ522" s="50" t="s">
        <v>4050</v>
      </c>
      <c r="BK522" s="29" t="s">
        <v>4066</v>
      </c>
      <c r="BL522" s="29" t="s">
        <v>7289</v>
      </c>
      <c r="BM522" s="29" t="s">
        <v>7290</v>
      </c>
      <c r="BN522" s="29" t="s">
        <v>7291</v>
      </c>
      <c r="BO522" s="81" t="s">
        <v>4275</v>
      </c>
      <c r="BP522" s="81" t="s">
        <v>4068</v>
      </c>
      <c r="BQ522" s="81" t="s">
        <v>7292</v>
      </c>
      <c r="BR522" s="81"/>
      <c r="BS522" s="81"/>
      <c r="BT522" s="81"/>
      <c r="BU522" s="313" t="s">
        <v>7265</v>
      </c>
      <c r="BV522" s="387" t="s">
        <v>8514</v>
      </c>
      <c r="BW522" s="313" t="s">
        <v>7266</v>
      </c>
      <c r="BX522" s="387" t="s">
        <v>8515</v>
      </c>
      <c r="BY522" s="93" t="str">
        <f t="shared" si="61"/>
        <v>MR319, 17x8.5, 0mm Offset, 6x135, 87mm Centerbore, Method Bronze</v>
      </c>
      <c r="BZ522" s="81" t="s">
        <v>3878</v>
      </c>
      <c r="CA522" s="81" t="s">
        <v>3879</v>
      </c>
      <c r="CB522" s="81" t="str">
        <f t="shared" si="62"/>
        <v>STREET (3XX)</v>
      </c>
    </row>
    <row r="523" spans="1:80" s="38" customFormat="1" ht="15" customHeight="1">
      <c r="A523" s="22">
        <f t="shared" si="56"/>
        <v>521</v>
      </c>
      <c r="B523" s="4" t="s">
        <v>84</v>
      </c>
      <c r="C523" s="99" t="s">
        <v>1072</v>
      </c>
      <c r="D523" s="99" t="s">
        <v>6111</v>
      </c>
      <c r="E523" s="91" t="str">
        <f>CONCATENATE(LEFT(D523,5),VLOOKUP(CONCATENATE(N523,"x",O523),'PART NUMBER GUIDE'!$B$9:$C$49,2,FALSE),VLOOKUP(CONCATENATE(P523, V523), 'PART NUMBER GUIDE'!$Q$6:$R$91, 2, FALSE),VLOOKUP(Y523,'PART NUMBER GUIDE'!$J$8:$K$43,2, FALSE),IF(U523="N/A",IF(ABS(S523)&lt;10,"0"&amp;ABS(S523),ABS(S523)),CONCATENATE(LEFT(U523,1),RIGHT(U523,1))), F523, G523)</f>
        <v>MR319785601300</v>
      </c>
      <c r="F523" s="90"/>
      <c r="G523" s="90"/>
      <c r="H523" s="364">
        <v>191682030901</v>
      </c>
      <c r="I523" s="318">
        <v>44755</v>
      </c>
      <c r="J523" s="16" t="s">
        <v>1265</v>
      </c>
      <c r="K523" s="342">
        <v>299</v>
      </c>
      <c r="L523" s="92">
        <f t="shared" si="57"/>
        <v>299</v>
      </c>
      <c r="M523" s="344"/>
      <c r="N523" s="29" t="s">
        <v>6091</v>
      </c>
      <c r="O523" s="8" t="s">
        <v>6092</v>
      </c>
      <c r="P523" s="99" t="str">
        <f t="shared" si="58"/>
        <v>6x5.5</v>
      </c>
      <c r="Q523" s="3" t="s">
        <v>6097</v>
      </c>
      <c r="R523" s="29" t="s">
        <v>6096</v>
      </c>
      <c r="S523" s="29">
        <v>0</v>
      </c>
      <c r="T523" s="16" t="s">
        <v>6094</v>
      </c>
      <c r="U523" s="100" t="s">
        <v>85</v>
      </c>
      <c r="V523" s="16" t="s">
        <v>6100</v>
      </c>
      <c r="W523" s="8">
        <v>26.9</v>
      </c>
      <c r="X523" s="51">
        <v>2650</v>
      </c>
      <c r="Y523" s="11" t="s">
        <v>4304</v>
      </c>
      <c r="Z523" s="11" t="s">
        <v>2987</v>
      </c>
      <c r="AA523" s="51" t="str">
        <f t="shared" si="59"/>
        <v>17x8.5, 6x5.5, 0 OS</v>
      </c>
      <c r="AB523" s="81" t="s">
        <v>5205</v>
      </c>
      <c r="AC523" s="89">
        <f>_xlfn.IFNA(VLOOKUP(AB523,ACCESSORIES!F:J,5,FALSE),"N/A")</f>
        <v>22</v>
      </c>
      <c r="AD523" s="87" t="s">
        <v>85</v>
      </c>
      <c r="AE523" s="80" t="s">
        <v>85</v>
      </c>
      <c r="AF523" s="80" t="s">
        <v>85</v>
      </c>
      <c r="AG523" s="80" t="s">
        <v>85</v>
      </c>
      <c r="AH523" s="9" t="str">
        <f>_xlfn.IFNA(VLOOKUP(AG523,ACCESSORIES!F:J,5,FALSE),"N/A")</f>
        <v>N/A</v>
      </c>
      <c r="AI523" s="13" t="s">
        <v>265</v>
      </c>
      <c r="AJ523" s="82" t="s">
        <v>1709</v>
      </c>
      <c r="AK523" s="40">
        <f>_xlfn.IFNA(VLOOKUP(AJ523,ACCESSORIES!F:J,5,FALSE),"N/A")</f>
        <v>2.75</v>
      </c>
      <c r="AL523" s="3">
        <v>78.3</v>
      </c>
      <c r="AM523" s="3">
        <v>16.2</v>
      </c>
      <c r="AN523" s="3" t="s">
        <v>6108</v>
      </c>
      <c r="AO523" s="36">
        <v>5</v>
      </c>
      <c r="AP523" s="36">
        <v>21</v>
      </c>
      <c r="AQ523" s="36">
        <v>35</v>
      </c>
      <c r="AR523" s="36">
        <v>50</v>
      </c>
      <c r="AS523" s="36">
        <v>209</v>
      </c>
      <c r="AT523" s="101">
        <v>206</v>
      </c>
      <c r="AU523" s="406">
        <v>103.34</v>
      </c>
      <c r="AV523" s="407">
        <v>28.16</v>
      </c>
      <c r="AW523" s="407">
        <v>45</v>
      </c>
      <c r="AX523" s="54">
        <v>33</v>
      </c>
      <c r="AY523" s="3" t="s">
        <v>85</v>
      </c>
      <c r="AZ523" s="98" t="str">
        <f>_xlfn.IFNA(VLOOKUP(AY523,ACCESSORIES!F:J,5,FALSE),"N/A")</f>
        <v>N/A</v>
      </c>
      <c r="BA523" s="3" t="s">
        <v>85</v>
      </c>
      <c r="BB523" s="98" t="str">
        <f>_xlfn.IFNA(VLOOKUP(BA523,ACCESSORIES!F:J,5,FALSE),"N/A")</f>
        <v>N/A</v>
      </c>
      <c r="BC523" s="77">
        <v>30.680998154062127</v>
      </c>
      <c r="BD523" s="56">
        <v>20.236220472440898</v>
      </c>
      <c r="BE523" s="56">
        <v>20.236220472440898</v>
      </c>
      <c r="BF523" s="56">
        <v>11.417322834645701</v>
      </c>
      <c r="BG523" s="378">
        <f t="shared" si="60"/>
        <v>7.6616839999999839E-2</v>
      </c>
      <c r="BH523" s="80">
        <v>36</v>
      </c>
      <c r="BI523" s="114" t="s">
        <v>3532</v>
      </c>
      <c r="BJ523" s="50" t="s">
        <v>4050</v>
      </c>
      <c r="BK523" s="29" t="s">
        <v>4066</v>
      </c>
      <c r="BL523" s="29" t="s">
        <v>7289</v>
      </c>
      <c r="BM523" s="29" t="s">
        <v>7290</v>
      </c>
      <c r="BN523" s="29" t="s">
        <v>7291</v>
      </c>
      <c r="BO523" s="81" t="s">
        <v>4275</v>
      </c>
      <c r="BP523" s="81" t="s">
        <v>4068</v>
      </c>
      <c r="BQ523" s="81" t="s">
        <v>7292</v>
      </c>
      <c r="BR523" s="81"/>
      <c r="BS523" s="81"/>
      <c r="BT523" s="81"/>
      <c r="BU523" s="313" t="s">
        <v>7271</v>
      </c>
      <c r="BV523" s="387" t="s">
        <v>8196</v>
      </c>
      <c r="BW523" s="313" t="s">
        <v>7272</v>
      </c>
      <c r="BX523" s="387" t="s">
        <v>8197</v>
      </c>
      <c r="BY523" s="93" t="str">
        <f t="shared" si="61"/>
        <v>MR319, 17x8.5, 0mm Offset, 6x5.5, 106.25mm Centerbore, Gloss Black</v>
      </c>
      <c r="BZ523" s="81" t="s">
        <v>3878</v>
      </c>
      <c r="CA523" s="81" t="s">
        <v>3879</v>
      </c>
      <c r="CB523" s="81" t="str">
        <f t="shared" si="62"/>
        <v>STREET (3XX)</v>
      </c>
    </row>
    <row r="524" spans="1:80" s="38" customFormat="1" ht="15" customHeight="1">
      <c r="A524" s="22">
        <f t="shared" si="56"/>
        <v>522</v>
      </c>
      <c r="B524" s="4" t="s">
        <v>84</v>
      </c>
      <c r="C524" s="99" t="s">
        <v>1072</v>
      </c>
      <c r="D524" s="99" t="s">
        <v>6111</v>
      </c>
      <c r="E524" s="91" t="str">
        <f>CONCATENATE(LEFT(D524,5),VLOOKUP(CONCATENATE(N524,"x",O524),'PART NUMBER GUIDE'!$B$9:$C$49,2,FALSE),VLOOKUP(CONCATENATE(P524, V524), 'PART NUMBER GUIDE'!$Q$6:$R$91, 2, FALSE),VLOOKUP(Y524,'PART NUMBER GUIDE'!$J$8:$K$43,2, FALSE),IF(U524="N/A",IF(ABS(S524)&lt;10,"0"&amp;ABS(S524),ABS(S524)),CONCATENATE(LEFT(U524,1),RIGHT(U524,1))), F524, G524)</f>
        <v>MR31978560900</v>
      </c>
      <c r="F524" s="90"/>
      <c r="G524" s="90"/>
      <c r="H524" s="364">
        <v>191682032349</v>
      </c>
      <c r="I524" s="318">
        <v>44781</v>
      </c>
      <c r="J524" s="16" t="s">
        <v>1265</v>
      </c>
      <c r="K524" s="342">
        <v>299</v>
      </c>
      <c r="L524" s="92">
        <f t="shared" si="57"/>
        <v>299</v>
      </c>
      <c r="M524" s="344"/>
      <c r="N524" s="29" t="s">
        <v>6091</v>
      </c>
      <c r="O524" s="8" t="s">
        <v>6092</v>
      </c>
      <c r="P524" s="99" t="str">
        <f t="shared" si="58"/>
        <v>6x5.5</v>
      </c>
      <c r="Q524" s="3" t="s">
        <v>6097</v>
      </c>
      <c r="R524" s="29" t="s">
        <v>6096</v>
      </c>
      <c r="S524" s="29">
        <v>0</v>
      </c>
      <c r="T524" s="16" t="s">
        <v>6094</v>
      </c>
      <c r="U524" s="100" t="s">
        <v>85</v>
      </c>
      <c r="V524" s="16" t="s">
        <v>6100</v>
      </c>
      <c r="W524" s="8">
        <v>26.93</v>
      </c>
      <c r="X524" s="51">
        <v>2650</v>
      </c>
      <c r="Y524" s="11" t="s">
        <v>2297</v>
      </c>
      <c r="Z524" s="11" t="s">
        <v>2988</v>
      </c>
      <c r="AA524" s="51" t="str">
        <f t="shared" si="59"/>
        <v>17x8.5, 6x5.5, 0 OS</v>
      </c>
      <c r="AB524" s="81" t="s">
        <v>5947</v>
      </c>
      <c r="AC524" s="89">
        <f>_xlfn.IFNA(VLOOKUP(AB524,ACCESSORIES!F:J,5,FALSE),"N/A")</f>
        <v>22</v>
      </c>
      <c r="AD524" s="87" t="s">
        <v>85</v>
      </c>
      <c r="AE524" s="80" t="s">
        <v>85</v>
      </c>
      <c r="AF524" s="80" t="s">
        <v>85</v>
      </c>
      <c r="AG524" s="80" t="s">
        <v>85</v>
      </c>
      <c r="AH524" s="9" t="str">
        <f>_xlfn.IFNA(VLOOKUP(AG524,ACCESSORIES!F:J,5,FALSE),"N/A")</f>
        <v>N/A</v>
      </c>
      <c r="AI524" s="13" t="s">
        <v>265</v>
      </c>
      <c r="AJ524" s="82" t="s">
        <v>1709</v>
      </c>
      <c r="AK524" s="40">
        <f>_xlfn.IFNA(VLOOKUP(AJ524,ACCESSORIES!F:J,5,FALSE),"N/A")</f>
        <v>2.75</v>
      </c>
      <c r="AL524" s="3">
        <v>78.3</v>
      </c>
      <c r="AM524" s="3">
        <v>16.2</v>
      </c>
      <c r="AN524" s="3" t="s">
        <v>6108</v>
      </c>
      <c r="AO524" s="36">
        <v>5</v>
      </c>
      <c r="AP524" s="36">
        <v>21</v>
      </c>
      <c r="AQ524" s="36">
        <v>35</v>
      </c>
      <c r="AR524" s="36">
        <v>50</v>
      </c>
      <c r="AS524" s="36">
        <v>209</v>
      </c>
      <c r="AT524" s="101">
        <v>206</v>
      </c>
      <c r="AU524" s="406">
        <v>103.34</v>
      </c>
      <c r="AV524" s="407">
        <v>28.16</v>
      </c>
      <c r="AW524" s="407">
        <v>45</v>
      </c>
      <c r="AX524" s="54">
        <v>33</v>
      </c>
      <c r="AY524" s="3" t="s">
        <v>85</v>
      </c>
      <c r="AZ524" s="98" t="str">
        <f>_xlfn.IFNA(VLOOKUP(AY524,ACCESSORIES!F:J,5,FALSE),"N/A")</f>
        <v>N/A</v>
      </c>
      <c r="BA524" s="3" t="s">
        <v>85</v>
      </c>
      <c r="BB524" s="98" t="str">
        <f>_xlfn.IFNA(VLOOKUP(BA524,ACCESSORIES!F:J,5,FALSE),"N/A")</f>
        <v>N/A</v>
      </c>
      <c r="BC524" s="77">
        <v>31.232153809524323</v>
      </c>
      <c r="BD524" s="56">
        <v>20.236220472440898</v>
      </c>
      <c r="BE524" s="56">
        <v>20.236220472440898</v>
      </c>
      <c r="BF524" s="56">
        <v>11.417322834645701</v>
      </c>
      <c r="BG524" s="378">
        <f t="shared" si="60"/>
        <v>7.6616839999999839E-2</v>
      </c>
      <c r="BH524" s="80">
        <v>36</v>
      </c>
      <c r="BI524" s="114" t="s">
        <v>3532</v>
      </c>
      <c r="BJ524" s="50" t="s">
        <v>4050</v>
      </c>
      <c r="BK524" s="29" t="s">
        <v>4066</v>
      </c>
      <c r="BL524" s="29" t="s">
        <v>7289</v>
      </c>
      <c r="BM524" s="29" t="s">
        <v>7290</v>
      </c>
      <c r="BN524" s="29" t="s">
        <v>7291</v>
      </c>
      <c r="BO524" s="81" t="s">
        <v>4275</v>
      </c>
      <c r="BP524" s="81" t="s">
        <v>4068</v>
      </c>
      <c r="BQ524" s="81" t="s">
        <v>7292</v>
      </c>
      <c r="BR524" s="81"/>
      <c r="BS524" s="81"/>
      <c r="BT524" s="81"/>
      <c r="BU524" s="313" t="s">
        <v>7265</v>
      </c>
      <c r="BV524" s="387" t="s">
        <v>8514</v>
      </c>
      <c r="BW524" s="313" t="s">
        <v>7266</v>
      </c>
      <c r="BX524" s="387" t="s">
        <v>8515</v>
      </c>
      <c r="BY524" s="93" t="str">
        <f t="shared" si="61"/>
        <v>MR319, 17x8.5, 0mm Offset, 6x5.5, 106.25mm Centerbore, Method Bronze</v>
      </c>
      <c r="BZ524" s="81" t="s">
        <v>3878</v>
      </c>
      <c r="CA524" s="81" t="s">
        <v>3879</v>
      </c>
      <c r="CB524" s="81" t="str">
        <f t="shared" si="62"/>
        <v>STREET (3XX)</v>
      </c>
    </row>
    <row r="525" spans="1:80" s="38" customFormat="1" ht="15" customHeight="1">
      <c r="A525" s="22">
        <f t="shared" si="56"/>
        <v>523</v>
      </c>
      <c r="B525" s="4" t="s">
        <v>84</v>
      </c>
      <c r="C525" s="99" t="s">
        <v>1072</v>
      </c>
      <c r="D525" s="99" t="s">
        <v>6111</v>
      </c>
      <c r="E525" s="91" t="str">
        <f>CONCATENATE(LEFT(D525,5),VLOOKUP(CONCATENATE(N525,"x",O525),'PART NUMBER GUIDE'!$B$9:$C$49,2,FALSE),VLOOKUP(CONCATENATE(P525, V525), 'PART NUMBER GUIDE'!$Q$6:$R$91, 2, FALSE),VLOOKUP(Y525,'PART NUMBER GUIDE'!$J$8:$K$43,2, FALSE),IF(U525="N/A",IF(ABS(S525)&lt;10,"0"&amp;ABS(S525),ABS(S525)),CONCATENATE(LEFT(U525,1),RIGHT(U525,1))), F525, G525)</f>
        <v>MR319785801300</v>
      </c>
      <c r="F525" s="90"/>
      <c r="G525" s="90"/>
      <c r="H525" s="364">
        <v>191682030987</v>
      </c>
      <c r="I525" s="318">
        <v>44755</v>
      </c>
      <c r="J525" s="16" t="s">
        <v>1265</v>
      </c>
      <c r="K525" s="342">
        <v>299</v>
      </c>
      <c r="L525" s="92">
        <f t="shared" si="57"/>
        <v>299</v>
      </c>
      <c r="M525" s="344"/>
      <c r="N525" s="29" t="s">
        <v>6091</v>
      </c>
      <c r="O525" s="8" t="s">
        <v>6092</v>
      </c>
      <c r="P525" s="99" t="str">
        <f t="shared" si="58"/>
        <v>8x6.5</v>
      </c>
      <c r="Q525" s="3" t="s">
        <v>6101</v>
      </c>
      <c r="R525" s="29" t="s">
        <v>6102</v>
      </c>
      <c r="S525" s="29">
        <v>0</v>
      </c>
      <c r="T525" s="16" t="s">
        <v>6094</v>
      </c>
      <c r="U525" s="100" t="s">
        <v>85</v>
      </c>
      <c r="V525" s="16" t="s">
        <v>6103</v>
      </c>
      <c r="W525" s="8">
        <v>27.34</v>
      </c>
      <c r="X525" s="51">
        <v>3640</v>
      </c>
      <c r="Y525" s="11" t="s">
        <v>4304</v>
      </c>
      <c r="Z525" s="11" t="s">
        <v>2987</v>
      </c>
      <c r="AA525" s="51" t="str">
        <f t="shared" si="59"/>
        <v>17x8.5, 8x6.5, 0 OS</v>
      </c>
      <c r="AB525" s="81" t="s">
        <v>5207</v>
      </c>
      <c r="AC525" s="89">
        <f>_xlfn.IFNA(VLOOKUP(AB525,ACCESSORIES!F:J,5,FALSE),"N/A")</f>
        <v>33</v>
      </c>
      <c r="AD525" s="87" t="s">
        <v>85</v>
      </c>
      <c r="AE525" s="80" t="s">
        <v>85</v>
      </c>
      <c r="AF525" s="80" t="s">
        <v>3005</v>
      </c>
      <c r="AG525" s="80" t="s">
        <v>85</v>
      </c>
      <c r="AH525" s="9" t="str">
        <f>_xlfn.IFNA(VLOOKUP(AG525,ACCESSORIES!F:J,5,FALSE),"N/A")</f>
        <v>N/A</v>
      </c>
      <c r="AI525" s="13" t="s">
        <v>266</v>
      </c>
      <c r="AJ525" s="82" t="s">
        <v>85</v>
      </c>
      <c r="AK525" s="40" t="str">
        <f>_xlfn.IFNA(VLOOKUP(AJ525,ACCESSORIES!F:J,5,FALSE),"N/A")</f>
        <v>N/A</v>
      </c>
      <c r="AL525" s="3" t="s">
        <v>85</v>
      </c>
      <c r="AM525" s="3">
        <v>16.2</v>
      </c>
      <c r="AN525" s="3" t="s">
        <v>6110</v>
      </c>
      <c r="AO525" s="36">
        <v>0</v>
      </c>
      <c r="AP525" s="36">
        <v>0</v>
      </c>
      <c r="AQ525" s="36">
        <v>31</v>
      </c>
      <c r="AR525" s="36">
        <v>49</v>
      </c>
      <c r="AS525" s="36">
        <v>207</v>
      </c>
      <c r="AT525" s="101">
        <v>202</v>
      </c>
      <c r="AU525" s="406">
        <v>128</v>
      </c>
      <c r="AV525" s="407">
        <v>108</v>
      </c>
      <c r="AW525" s="407">
        <v>108</v>
      </c>
      <c r="AX525" s="54">
        <v>33</v>
      </c>
      <c r="AY525" s="3" t="s">
        <v>85</v>
      </c>
      <c r="AZ525" s="98" t="str">
        <f>_xlfn.IFNA(VLOOKUP(AY525,ACCESSORIES!F:J,5,FALSE),"N/A")</f>
        <v>N/A</v>
      </c>
      <c r="BA525" s="3" t="s">
        <v>85</v>
      </c>
      <c r="BB525" s="98" t="str">
        <f>_xlfn.IFNA(VLOOKUP(BA525,ACCESSORIES!F:J,5,FALSE),"N/A")</f>
        <v>N/A</v>
      </c>
      <c r="BC525" s="77">
        <v>32.19</v>
      </c>
      <c r="BD525" s="56">
        <v>20.236220472440898</v>
      </c>
      <c r="BE525" s="56">
        <v>20.236220472440898</v>
      </c>
      <c r="BF525" s="56">
        <v>11.417322834645701</v>
      </c>
      <c r="BG525" s="378">
        <f t="shared" si="60"/>
        <v>7.6616839999999839E-2</v>
      </c>
      <c r="BH525" s="80">
        <v>36</v>
      </c>
      <c r="BI525" s="114" t="s">
        <v>3532</v>
      </c>
      <c r="BJ525" s="50" t="s">
        <v>4050</v>
      </c>
      <c r="BK525" s="29" t="s">
        <v>4066</v>
      </c>
      <c r="BL525" s="29" t="s">
        <v>7289</v>
      </c>
      <c r="BM525" s="29" t="s">
        <v>7290</v>
      </c>
      <c r="BN525" s="29" t="s">
        <v>7291</v>
      </c>
      <c r="BO525" s="81" t="s">
        <v>4275</v>
      </c>
      <c r="BP525" s="81" t="s">
        <v>4068</v>
      </c>
      <c r="BQ525" s="81" t="s">
        <v>7292</v>
      </c>
      <c r="BR525" s="81"/>
      <c r="BS525" s="81"/>
      <c r="BT525" s="81"/>
      <c r="BU525" s="313" t="s">
        <v>7273</v>
      </c>
      <c r="BV525" s="387" t="s">
        <v>8108</v>
      </c>
      <c r="BW525" s="313" t="s">
        <v>7274</v>
      </c>
      <c r="BX525" s="387" t="s">
        <v>8109</v>
      </c>
      <c r="BY525" s="93" t="str">
        <f t="shared" si="61"/>
        <v>MR319, 17x8.5, 0mm Offset, 8x6.5, 130.81mm Centerbore, Gloss Black</v>
      </c>
      <c r="BZ525" s="81" t="s">
        <v>3878</v>
      </c>
      <c r="CA525" s="81" t="s">
        <v>3879</v>
      </c>
      <c r="CB525" s="81" t="str">
        <f t="shared" si="62"/>
        <v>STREET (3XX)</v>
      </c>
    </row>
    <row r="526" spans="1:80" s="38" customFormat="1" ht="15" customHeight="1">
      <c r="A526" s="22">
        <f t="shared" si="56"/>
        <v>524</v>
      </c>
      <c r="B526" s="4" t="s">
        <v>84</v>
      </c>
      <c r="C526" s="99" t="s">
        <v>1072</v>
      </c>
      <c r="D526" s="99" t="s">
        <v>6111</v>
      </c>
      <c r="E526" s="91" t="str">
        <f>CONCATENATE(LEFT(D526,5),VLOOKUP(CONCATENATE(N526,"x",O526),'PART NUMBER GUIDE'!$B$9:$C$49,2,FALSE),VLOOKUP(CONCATENATE(P526, V526), 'PART NUMBER GUIDE'!$Q$6:$R$91, 2, FALSE),VLOOKUP(Y526,'PART NUMBER GUIDE'!$J$8:$K$43,2, FALSE),IF(U526="N/A",IF(ABS(S526)&lt;10,"0"&amp;ABS(S526),ABS(S526)),CONCATENATE(LEFT(U526,1),RIGHT(U526,1))), F526, G526)</f>
        <v>MR31978580900</v>
      </c>
      <c r="F526" s="90"/>
      <c r="G526" s="90"/>
      <c r="H526" s="364">
        <v>191682032356</v>
      </c>
      <c r="I526" s="318">
        <v>44781</v>
      </c>
      <c r="J526" s="16" t="s">
        <v>1265</v>
      </c>
      <c r="K526" s="342">
        <v>299</v>
      </c>
      <c r="L526" s="92">
        <f t="shared" si="57"/>
        <v>299</v>
      </c>
      <c r="M526" s="344"/>
      <c r="N526" s="29" t="s">
        <v>6091</v>
      </c>
      <c r="O526" s="8" t="s">
        <v>6092</v>
      </c>
      <c r="P526" s="99" t="str">
        <f t="shared" si="58"/>
        <v>8x6.5</v>
      </c>
      <c r="Q526" s="3" t="s">
        <v>6101</v>
      </c>
      <c r="R526" s="29" t="s">
        <v>6102</v>
      </c>
      <c r="S526" s="29">
        <v>0</v>
      </c>
      <c r="T526" s="16" t="s">
        <v>6094</v>
      </c>
      <c r="U526" s="100" t="s">
        <v>85</v>
      </c>
      <c r="V526" s="16" t="s">
        <v>6103</v>
      </c>
      <c r="W526" s="8">
        <v>27.34</v>
      </c>
      <c r="X526" s="51">
        <v>3640</v>
      </c>
      <c r="Y526" s="11" t="s">
        <v>2297</v>
      </c>
      <c r="Z526" s="11" t="s">
        <v>2988</v>
      </c>
      <c r="AA526" s="51" t="str">
        <f t="shared" si="59"/>
        <v>17x8.5, 8x6.5, 0 OS</v>
      </c>
      <c r="AB526" s="81" t="s">
        <v>5950</v>
      </c>
      <c r="AC526" s="89">
        <f>_xlfn.IFNA(VLOOKUP(AB526,ACCESSORIES!F:J,5,FALSE),"N/A")</f>
        <v>33</v>
      </c>
      <c r="AD526" s="87" t="s">
        <v>85</v>
      </c>
      <c r="AE526" s="80" t="s">
        <v>85</v>
      </c>
      <c r="AF526" s="80" t="s">
        <v>3005</v>
      </c>
      <c r="AG526" s="80" t="s">
        <v>85</v>
      </c>
      <c r="AH526" s="9" t="str">
        <f>_xlfn.IFNA(VLOOKUP(AG526,ACCESSORIES!F:J,5,FALSE),"N/A")</f>
        <v>N/A</v>
      </c>
      <c r="AI526" s="13" t="s">
        <v>266</v>
      </c>
      <c r="AJ526" s="82" t="s">
        <v>85</v>
      </c>
      <c r="AK526" s="40" t="str">
        <f>_xlfn.IFNA(VLOOKUP(AJ526,ACCESSORIES!F:J,5,FALSE),"N/A")</f>
        <v>N/A</v>
      </c>
      <c r="AL526" s="3" t="s">
        <v>85</v>
      </c>
      <c r="AM526" s="3">
        <v>16.2</v>
      </c>
      <c r="AN526" s="3" t="s">
        <v>6110</v>
      </c>
      <c r="AO526" s="36">
        <v>0</v>
      </c>
      <c r="AP526" s="36">
        <v>0</v>
      </c>
      <c r="AQ526" s="36">
        <v>31</v>
      </c>
      <c r="AR526" s="36">
        <v>49</v>
      </c>
      <c r="AS526" s="36">
        <v>207</v>
      </c>
      <c r="AT526" s="101">
        <v>202</v>
      </c>
      <c r="AU526" s="406">
        <v>128</v>
      </c>
      <c r="AV526" s="407">
        <v>108</v>
      </c>
      <c r="AW526" s="407">
        <v>108</v>
      </c>
      <c r="AX526" s="54">
        <v>33</v>
      </c>
      <c r="AY526" s="3" t="s">
        <v>85</v>
      </c>
      <c r="AZ526" s="98" t="str">
        <f>_xlfn.IFNA(VLOOKUP(AY526,ACCESSORIES!F:J,5,FALSE),"N/A")</f>
        <v>N/A</v>
      </c>
      <c r="BA526" s="3" t="s">
        <v>85</v>
      </c>
      <c r="BB526" s="98" t="str">
        <f>_xlfn.IFNA(VLOOKUP(BA526,ACCESSORIES!F:J,5,FALSE),"N/A")</f>
        <v>N/A</v>
      </c>
      <c r="BC526" s="77">
        <v>32.19</v>
      </c>
      <c r="BD526" s="56">
        <v>20.236220472440898</v>
      </c>
      <c r="BE526" s="56">
        <v>20.236220472440898</v>
      </c>
      <c r="BF526" s="56">
        <v>11.417322834645701</v>
      </c>
      <c r="BG526" s="378">
        <f t="shared" si="60"/>
        <v>7.6616839999999839E-2</v>
      </c>
      <c r="BH526" s="80">
        <v>36</v>
      </c>
      <c r="BI526" s="114" t="s">
        <v>3532</v>
      </c>
      <c r="BJ526" s="50" t="s">
        <v>4050</v>
      </c>
      <c r="BK526" s="29" t="s">
        <v>4066</v>
      </c>
      <c r="BL526" s="29" t="s">
        <v>7289</v>
      </c>
      <c r="BM526" s="29" t="s">
        <v>7290</v>
      </c>
      <c r="BN526" s="29" t="s">
        <v>7291</v>
      </c>
      <c r="BO526" s="81" t="s">
        <v>4275</v>
      </c>
      <c r="BP526" s="81" t="s">
        <v>4068</v>
      </c>
      <c r="BQ526" s="81" t="s">
        <v>7292</v>
      </c>
      <c r="BR526" s="81"/>
      <c r="BS526" s="81"/>
      <c r="BT526" s="81"/>
      <c r="BU526" s="313" t="s">
        <v>7267</v>
      </c>
      <c r="BV526" s="387" t="s">
        <v>8093</v>
      </c>
      <c r="BW526" s="313" t="s">
        <v>7268</v>
      </c>
      <c r="BX526" s="387" t="s">
        <v>8094</v>
      </c>
      <c r="BY526" s="93" t="str">
        <f t="shared" si="61"/>
        <v>MR319, 17x8.5, 0mm Offset, 8x6.5, 130.81mm Centerbore, Method Bronze</v>
      </c>
      <c r="BZ526" s="81" t="s">
        <v>3878</v>
      </c>
      <c r="CA526" s="81" t="s">
        <v>3879</v>
      </c>
      <c r="CB526" s="81" t="str">
        <f t="shared" si="62"/>
        <v>STREET (3XX)</v>
      </c>
    </row>
    <row r="527" spans="1:80" s="38" customFormat="1" ht="15" customHeight="1">
      <c r="A527" s="22">
        <f t="shared" si="56"/>
        <v>525</v>
      </c>
      <c r="B527" s="4" t="s">
        <v>84</v>
      </c>
      <c r="C527" s="99" t="s">
        <v>1072</v>
      </c>
      <c r="D527" s="99" t="s">
        <v>6111</v>
      </c>
      <c r="E527" s="91" t="str">
        <f>CONCATENATE(LEFT(D527,5),VLOOKUP(CONCATENATE(N527,"x",O527),'PART NUMBER GUIDE'!$B$9:$C$49,2,FALSE),VLOOKUP(CONCATENATE(P527, V527), 'PART NUMBER GUIDE'!$Q$6:$R$91, 2, FALSE),VLOOKUP(Y527,'PART NUMBER GUIDE'!$J$8:$K$43,2, FALSE),IF(U527="N/A",IF(ABS(S527)&lt;10,"0"&amp;ABS(S527),ABS(S527)),CONCATENATE(LEFT(U527,1),RIGHT(U527,1))), F527, G527)</f>
        <v>MR319785871300</v>
      </c>
      <c r="F527" s="90"/>
      <c r="G527" s="90"/>
      <c r="H527" s="364">
        <v>191682030994</v>
      </c>
      <c r="I527" s="318">
        <v>44755</v>
      </c>
      <c r="J527" s="16" t="s">
        <v>1265</v>
      </c>
      <c r="K527" s="342">
        <v>299</v>
      </c>
      <c r="L527" s="92">
        <f t="shared" si="57"/>
        <v>299</v>
      </c>
      <c r="M527" s="344"/>
      <c r="N527" s="29" t="s">
        <v>6091</v>
      </c>
      <c r="O527" s="8" t="s">
        <v>6092</v>
      </c>
      <c r="P527" s="99" t="str">
        <f t="shared" si="58"/>
        <v>8x170</v>
      </c>
      <c r="Q527" s="3" t="s">
        <v>6101</v>
      </c>
      <c r="R527" s="29" t="s">
        <v>6104</v>
      </c>
      <c r="S527" s="29">
        <v>0</v>
      </c>
      <c r="T527" s="16" t="s">
        <v>6094</v>
      </c>
      <c r="U527" s="100" t="s">
        <v>85</v>
      </c>
      <c r="V527" s="16" t="s">
        <v>6103</v>
      </c>
      <c r="W527" s="8">
        <v>27.34</v>
      </c>
      <c r="X527" s="51">
        <v>3640</v>
      </c>
      <c r="Y527" s="11" t="s">
        <v>4304</v>
      </c>
      <c r="Z527" s="11" t="s">
        <v>2987</v>
      </c>
      <c r="AA527" s="51" t="str">
        <f t="shared" si="59"/>
        <v>17x8.5, 8x170, 0 OS</v>
      </c>
      <c r="AB527" s="81" t="s">
        <v>5207</v>
      </c>
      <c r="AC527" s="89">
        <f>_xlfn.IFNA(VLOOKUP(AB527,ACCESSORIES!F:J,5,FALSE),"N/A")</f>
        <v>33</v>
      </c>
      <c r="AD527" s="87" t="s">
        <v>85</v>
      </c>
      <c r="AE527" s="80" t="s">
        <v>85</v>
      </c>
      <c r="AF527" s="80" t="s">
        <v>3005</v>
      </c>
      <c r="AG527" s="80" t="s">
        <v>85</v>
      </c>
      <c r="AH527" s="9" t="str">
        <f>_xlfn.IFNA(VLOOKUP(AG527,ACCESSORIES!F:J,5,FALSE),"N/A")</f>
        <v>N/A</v>
      </c>
      <c r="AI527" s="13" t="s">
        <v>266</v>
      </c>
      <c r="AJ527" s="82" t="s">
        <v>85</v>
      </c>
      <c r="AK527" s="40" t="str">
        <f>_xlfn.IFNA(VLOOKUP(AJ527,ACCESSORIES!F:J,5,FALSE),"N/A")</f>
        <v>N/A</v>
      </c>
      <c r="AL527" s="3" t="s">
        <v>85</v>
      </c>
      <c r="AM527" s="3">
        <v>16.2</v>
      </c>
      <c r="AN527" s="3" t="s">
        <v>6110</v>
      </c>
      <c r="AO527" s="36">
        <v>0</v>
      </c>
      <c r="AP527" s="36">
        <v>0</v>
      </c>
      <c r="AQ527" s="36">
        <v>31</v>
      </c>
      <c r="AR527" s="36">
        <v>49</v>
      </c>
      <c r="AS527" s="36">
        <v>207</v>
      </c>
      <c r="AT527" s="101">
        <v>202</v>
      </c>
      <c r="AU527" s="406">
        <v>128</v>
      </c>
      <c r="AV527" s="407">
        <v>108</v>
      </c>
      <c r="AW527" s="407">
        <v>108</v>
      </c>
      <c r="AX527" s="54">
        <v>33</v>
      </c>
      <c r="AY527" s="3" t="s">
        <v>85</v>
      </c>
      <c r="AZ527" s="98" t="str">
        <f>_xlfn.IFNA(VLOOKUP(AY527,ACCESSORIES!F:J,5,FALSE),"N/A")</f>
        <v>N/A</v>
      </c>
      <c r="BA527" s="3" t="s">
        <v>85</v>
      </c>
      <c r="BB527" s="98" t="str">
        <f>_xlfn.IFNA(VLOOKUP(BA527,ACCESSORIES!F:J,5,FALSE),"N/A")</f>
        <v>N/A</v>
      </c>
      <c r="BC527" s="77">
        <v>32.19</v>
      </c>
      <c r="BD527" s="56">
        <v>20.236220472440898</v>
      </c>
      <c r="BE527" s="56">
        <v>20.236220472440898</v>
      </c>
      <c r="BF527" s="56">
        <v>11.417322834645701</v>
      </c>
      <c r="BG527" s="378">
        <f t="shared" si="60"/>
        <v>7.6616839999999839E-2</v>
      </c>
      <c r="BH527" s="80">
        <v>36</v>
      </c>
      <c r="BI527" s="114" t="s">
        <v>3532</v>
      </c>
      <c r="BJ527" s="50" t="s">
        <v>4050</v>
      </c>
      <c r="BK527" s="29" t="s">
        <v>4066</v>
      </c>
      <c r="BL527" s="29" t="s">
        <v>7289</v>
      </c>
      <c r="BM527" s="29" t="s">
        <v>7290</v>
      </c>
      <c r="BN527" s="29" t="s">
        <v>7291</v>
      </c>
      <c r="BO527" s="81" t="s">
        <v>4275</v>
      </c>
      <c r="BP527" s="81" t="s">
        <v>4068</v>
      </c>
      <c r="BQ527" s="81" t="s">
        <v>7292</v>
      </c>
      <c r="BR527" s="81"/>
      <c r="BS527" s="81"/>
      <c r="BT527" s="81"/>
      <c r="BU527" s="313" t="s">
        <v>7273</v>
      </c>
      <c r="BV527" s="387" t="s">
        <v>8108</v>
      </c>
      <c r="BW527" s="313" t="s">
        <v>7274</v>
      </c>
      <c r="BX527" s="387" t="s">
        <v>8109</v>
      </c>
      <c r="BY527" s="93" t="str">
        <f t="shared" si="61"/>
        <v>MR319, 17x8.5, 0mm Offset, 8x170, 130.81mm Centerbore, Gloss Black</v>
      </c>
      <c r="BZ527" s="81" t="s">
        <v>3878</v>
      </c>
      <c r="CA527" s="81" t="s">
        <v>3879</v>
      </c>
      <c r="CB527" s="81" t="str">
        <f t="shared" si="62"/>
        <v>STREET (3XX)</v>
      </c>
    </row>
    <row r="528" spans="1:80" s="38" customFormat="1" ht="15" customHeight="1">
      <c r="A528" s="22">
        <f t="shared" si="56"/>
        <v>526</v>
      </c>
      <c r="B528" s="4" t="s">
        <v>84</v>
      </c>
      <c r="C528" s="99" t="s">
        <v>1072</v>
      </c>
      <c r="D528" s="99" t="s">
        <v>6111</v>
      </c>
      <c r="E528" s="91" t="str">
        <f>CONCATENATE(LEFT(D528,5),VLOOKUP(CONCATENATE(N528,"x",O528),'PART NUMBER GUIDE'!$B$9:$C$49,2,FALSE),VLOOKUP(CONCATENATE(P528, V528), 'PART NUMBER GUIDE'!$Q$6:$R$91, 2, FALSE),VLOOKUP(Y528,'PART NUMBER GUIDE'!$J$8:$K$43,2, FALSE),IF(U528="N/A",IF(ABS(S528)&lt;10,"0"&amp;ABS(S528),ABS(S528)),CONCATENATE(LEFT(U528,1),RIGHT(U528,1))), F528, G528)</f>
        <v>MR31978587900</v>
      </c>
      <c r="F528" s="90"/>
      <c r="G528" s="90"/>
      <c r="H528" s="364">
        <v>191682032363</v>
      </c>
      <c r="I528" s="318">
        <v>44781</v>
      </c>
      <c r="J528" s="16" t="s">
        <v>1265</v>
      </c>
      <c r="K528" s="342">
        <v>299</v>
      </c>
      <c r="L528" s="92">
        <f t="shared" si="57"/>
        <v>299</v>
      </c>
      <c r="M528" s="344"/>
      <c r="N528" s="29" t="s">
        <v>6091</v>
      </c>
      <c r="O528" s="8" t="s">
        <v>6092</v>
      </c>
      <c r="P528" s="99" t="str">
        <f t="shared" si="58"/>
        <v>8x170</v>
      </c>
      <c r="Q528" s="3" t="s">
        <v>6101</v>
      </c>
      <c r="R528" s="29" t="s">
        <v>6104</v>
      </c>
      <c r="S528" s="29">
        <v>0</v>
      </c>
      <c r="T528" s="16" t="s">
        <v>6094</v>
      </c>
      <c r="U528" s="100" t="s">
        <v>85</v>
      </c>
      <c r="V528" s="16" t="s">
        <v>6103</v>
      </c>
      <c r="W528" s="8">
        <v>27.34</v>
      </c>
      <c r="X528" s="51">
        <v>3640</v>
      </c>
      <c r="Y528" s="11" t="s">
        <v>2297</v>
      </c>
      <c r="Z528" s="11" t="s">
        <v>2988</v>
      </c>
      <c r="AA528" s="51" t="str">
        <f t="shared" si="59"/>
        <v>17x8.5, 8x170, 0 OS</v>
      </c>
      <c r="AB528" s="81" t="s">
        <v>5950</v>
      </c>
      <c r="AC528" s="89">
        <f>_xlfn.IFNA(VLOOKUP(AB528,ACCESSORIES!F:J,5,FALSE),"N/A")</f>
        <v>33</v>
      </c>
      <c r="AD528" s="87" t="s">
        <v>85</v>
      </c>
      <c r="AE528" s="80" t="s">
        <v>85</v>
      </c>
      <c r="AF528" s="80" t="s">
        <v>3005</v>
      </c>
      <c r="AG528" s="9" t="s">
        <v>85</v>
      </c>
      <c r="AH528" s="9" t="str">
        <f>_xlfn.IFNA(VLOOKUP(AG528,ACCESSORIES!F:J,5,FALSE),"N/A")</f>
        <v>N/A</v>
      </c>
      <c r="AI528" s="13" t="s">
        <v>266</v>
      </c>
      <c r="AJ528" s="3" t="s">
        <v>85</v>
      </c>
      <c r="AK528" s="40" t="str">
        <f>_xlfn.IFNA(VLOOKUP(AJ528,ACCESSORIES!F:J,5,FALSE),"N/A")</f>
        <v>N/A</v>
      </c>
      <c r="AL528" s="3" t="s">
        <v>85</v>
      </c>
      <c r="AM528" s="3">
        <v>16.2</v>
      </c>
      <c r="AN528" s="3" t="s">
        <v>6110</v>
      </c>
      <c r="AO528" s="36">
        <v>0</v>
      </c>
      <c r="AP528" s="36">
        <v>0</v>
      </c>
      <c r="AQ528" s="36">
        <v>31</v>
      </c>
      <c r="AR528" s="36">
        <v>49</v>
      </c>
      <c r="AS528" s="36">
        <v>207</v>
      </c>
      <c r="AT528" s="101">
        <v>202</v>
      </c>
      <c r="AU528" s="406">
        <v>128</v>
      </c>
      <c r="AV528" s="407">
        <v>108</v>
      </c>
      <c r="AW528" s="407">
        <v>108</v>
      </c>
      <c r="AX528" s="54">
        <v>33</v>
      </c>
      <c r="AY528" s="3" t="s">
        <v>85</v>
      </c>
      <c r="AZ528" s="98" t="str">
        <f>_xlfn.IFNA(VLOOKUP(AY528,ACCESSORIES!F:J,5,FALSE),"N/A")</f>
        <v>N/A</v>
      </c>
      <c r="BA528" s="3" t="s">
        <v>85</v>
      </c>
      <c r="BB528" s="98" t="str">
        <f>_xlfn.IFNA(VLOOKUP(BA528,ACCESSORIES!F:J,5,FALSE),"N/A")</f>
        <v>N/A</v>
      </c>
      <c r="BC528" s="77">
        <v>32.19</v>
      </c>
      <c r="BD528" s="56">
        <v>20.236220472440898</v>
      </c>
      <c r="BE528" s="56">
        <v>20.236220472440898</v>
      </c>
      <c r="BF528" s="56">
        <v>11.417322834645701</v>
      </c>
      <c r="BG528" s="378">
        <f t="shared" si="60"/>
        <v>7.6616839999999839E-2</v>
      </c>
      <c r="BH528" s="80">
        <v>36</v>
      </c>
      <c r="BI528" s="114" t="s">
        <v>3532</v>
      </c>
      <c r="BJ528" s="50" t="s">
        <v>4050</v>
      </c>
      <c r="BK528" s="29" t="s">
        <v>4066</v>
      </c>
      <c r="BL528" s="29" t="s">
        <v>7289</v>
      </c>
      <c r="BM528" s="29" t="s">
        <v>7290</v>
      </c>
      <c r="BN528" s="29" t="s">
        <v>7291</v>
      </c>
      <c r="BO528" s="81" t="s">
        <v>4275</v>
      </c>
      <c r="BP528" s="81" t="s">
        <v>4068</v>
      </c>
      <c r="BQ528" s="81" t="s">
        <v>7292</v>
      </c>
      <c r="BR528" s="81"/>
      <c r="BS528" s="81"/>
      <c r="BT528" s="81"/>
      <c r="BU528" s="313" t="s">
        <v>7267</v>
      </c>
      <c r="BV528" s="387" t="s">
        <v>8093</v>
      </c>
      <c r="BW528" s="313" t="s">
        <v>7268</v>
      </c>
      <c r="BX528" s="387" t="s">
        <v>8094</v>
      </c>
      <c r="BY528" s="93" t="str">
        <f t="shared" si="61"/>
        <v>MR319, 17x8.5, 0mm Offset, 8x170, 130.81mm Centerbore, Method Bronze</v>
      </c>
      <c r="BZ528" s="81" t="s">
        <v>3878</v>
      </c>
      <c r="CA528" s="81" t="s">
        <v>3879</v>
      </c>
      <c r="CB528" s="81" t="str">
        <f t="shared" si="62"/>
        <v>STREET (3XX)</v>
      </c>
    </row>
    <row r="529" spans="1:80" s="38" customFormat="1" ht="15" customHeight="1">
      <c r="A529" s="22">
        <f t="shared" si="56"/>
        <v>527</v>
      </c>
      <c r="B529" s="4" t="s">
        <v>84</v>
      </c>
      <c r="C529" s="99" t="s">
        <v>1072</v>
      </c>
      <c r="D529" s="99" t="s">
        <v>6111</v>
      </c>
      <c r="E529" s="91" t="str">
        <f>CONCATENATE(LEFT(D529,5),VLOOKUP(CONCATENATE(N529,"x",O529),'PART NUMBER GUIDE'!$B$9:$C$49,2,FALSE),VLOOKUP(CONCATENATE(P529, V529), 'PART NUMBER GUIDE'!$Q$6:$R$91, 2, FALSE),VLOOKUP(Y529,'PART NUMBER GUIDE'!$J$8:$K$43,2, FALSE),IF(U529="N/A",IF(ABS(S529)&lt;10,"0"&amp;ABS(S529),ABS(S529)),CONCATENATE(LEFT(U529,1),RIGHT(U529,1))), F529, G529)</f>
        <v>MR319790121312N</v>
      </c>
      <c r="F529" s="90" t="s">
        <v>2224</v>
      </c>
      <c r="G529" s="90"/>
      <c r="H529" s="364">
        <v>191682032479</v>
      </c>
      <c r="I529" s="318">
        <v>44806</v>
      </c>
      <c r="J529" s="16" t="s">
        <v>1265</v>
      </c>
      <c r="K529" s="342">
        <v>299</v>
      </c>
      <c r="L529" s="92">
        <f t="shared" si="57"/>
        <v>299</v>
      </c>
      <c r="M529" s="344"/>
      <c r="N529" s="29">
        <v>17</v>
      </c>
      <c r="O529" s="8">
        <v>9</v>
      </c>
      <c r="P529" s="99" t="str">
        <f t="shared" si="58"/>
        <v>5x4.5</v>
      </c>
      <c r="Q529" s="3">
        <v>5</v>
      </c>
      <c r="R529" s="29">
        <v>4.5</v>
      </c>
      <c r="S529" s="29">
        <v>-12</v>
      </c>
      <c r="T529" s="16">
        <v>4.5</v>
      </c>
      <c r="U529" s="100" t="s">
        <v>85</v>
      </c>
      <c r="V529" s="16">
        <v>83</v>
      </c>
      <c r="W529" s="8">
        <v>27.52</v>
      </c>
      <c r="X529" s="51">
        <v>2650</v>
      </c>
      <c r="Y529" s="11" t="s">
        <v>4304</v>
      </c>
      <c r="Z529" s="11" t="s">
        <v>2987</v>
      </c>
      <c r="AA529" s="51" t="str">
        <f t="shared" si="59"/>
        <v>17x9, 5x4.5, -12 OS</v>
      </c>
      <c r="AB529" s="81" t="s">
        <v>5201</v>
      </c>
      <c r="AC529" s="89">
        <f>_xlfn.IFNA(VLOOKUP(AB529,ACCESSORIES!F:J,5,FALSE),"N/A")</f>
        <v>22</v>
      </c>
      <c r="AD529" s="80" t="s">
        <v>85</v>
      </c>
      <c r="AE529" s="80" t="s">
        <v>85</v>
      </c>
      <c r="AF529" s="80" t="s">
        <v>85</v>
      </c>
      <c r="AG529" s="9" t="s">
        <v>85</v>
      </c>
      <c r="AH529" s="9" t="str">
        <f>_xlfn.IFNA(VLOOKUP(AG529,ACCESSORIES!F:J,5,FALSE),"N/A")</f>
        <v>N/A</v>
      </c>
      <c r="AI529" s="13" t="s">
        <v>266</v>
      </c>
      <c r="AJ529" s="3" t="s">
        <v>85</v>
      </c>
      <c r="AK529" s="40" t="str">
        <f>_xlfn.IFNA(VLOOKUP(AJ529,ACCESSORIES!F:J,5,FALSE),"N/A")</f>
        <v>N/A</v>
      </c>
      <c r="AL529" s="3" t="s">
        <v>85</v>
      </c>
      <c r="AM529" s="3">
        <v>16.2</v>
      </c>
      <c r="AN529" s="3">
        <v>150</v>
      </c>
      <c r="AO529" s="36">
        <v>19</v>
      </c>
      <c r="AP529" s="36">
        <v>31</v>
      </c>
      <c r="AQ529" s="36">
        <v>46</v>
      </c>
      <c r="AR529" s="36">
        <v>66</v>
      </c>
      <c r="AS529" s="36">
        <v>211</v>
      </c>
      <c r="AT529" s="101">
        <v>208</v>
      </c>
      <c r="AU529" s="406">
        <v>60.1</v>
      </c>
      <c r="AV529" s="407">
        <v>20.329999999999998</v>
      </c>
      <c r="AW529" s="407">
        <v>45</v>
      </c>
      <c r="AX529" s="54">
        <v>29</v>
      </c>
      <c r="AY529" s="3" t="s">
        <v>85</v>
      </c>
      <c r="AZ529" s="98" t="str">
        <f>_xlfn.IFNA(VLOOKUP(AY529,ACCESSORIES!F:J,5,FALSE),"N/A")</f>
        <v>N/A</v>
      </c>
      <c r="BA529" s="3" t="s">
        <v>85</v>
      </c>
      <c r="BB529" s="98" t="str">
        <f>_xlfn.IFNA(VLOOKUP(BA529,ACCESSORIES!F:J,5,FALSE),"N/A")</f>
        <v>N/A</v>
      </c>
      <c r="BC529" s="77">
        <v>31.268897519888469</v>
      </c>
      <c r="BD529" s="56">
        <v>20.236220472440898</v>
      </c>
      <c r="BE529" s="56">
        <v>20.236220472440898</v>
      </c>
      <c r="BF529" s="56">
        <v>12.4409448818898</v>
      </c>
      <c r="BG529" s="378">
        <f t="shared" si="60"/>
        <v>8.348593599999983E-2</v>
      </c>
      <c r="BH529" s="80">
        <v>36</v>
      </c>
      <c r="BI529" s="114" t="s">
        <v>3532</v>
      </c>
      <c r="BJ529" s="50" t="s">
        <v>4050</v>
      </c>
      <c r="BK529" s="29" t="s">
        <v>4066</v>
      </c>
      <c r="BL529" s="29" t="s">
        <v>7289</v>
      </c>
      <c r="BM529" s="29" t="s">
        <v>7290</v>
      </c>
      <c r="BN529" s="29" t="s">
        <v>7291</v>
      </c>
      <c r="BO529" s="81" t="s">
        <v>4275</v>
      </c>
      <c r="BP529" s="81" t="s">
        <v>4068</v>
      </c>
      <c r="BQ529" s="81" t="s">
        <v>7292</v>
      </c>
      <c r="BR529" s="81"/>
      <c r="BS529" s="81"/>
      <c r="BT529" s="81"/>
      <c r="BU529" s="313" t="s">
        <v>7270</v>
      </c>
      <c r="BV529" s="387" t="s">
        <v>8256</v>
      </c>
      <c r="BW529" s="313" t="s">
        <v>7269</v>
      </c>
      <c r="BX529" s="387" t="s">
        <v>8257</v>
      </c>
      <c r="BY529" s="93" t="str">
        <f t="shared" si="61"/>
        <v>MR319, 17x9, -12mm Offset, 5x4.5, 83mm Centerbore, Gloss Black</v>
      </c>
      <c r="BZ529" s="81" t="s">
        <v>3878</v>
      </c>
      <c r="CA529" s="81" t="s">
        <v>3879</v>
      </c>
      <c r="CB529" s="81" t="str">
        <f t="shared" si="62"/>
        <v>STREET (3XX)</v>
      </c>
    </row>
    <row r="530" spans="1:80" s="38" customFormat="1" ht="15" customHeight="1">
      <c r="A530" s="22">
        <f t="shared" si="56"/>
        <v>528</v>
      </c>
      <c r="B530" s="4" t="s">
        <v>84</v>
      </c>
      <c r="C530" s="99" t="s">
        <v>1072</v>
      </c>
      <c r="D530" s="99" t="s">
        <v>6111</v>
      </c>
      <c r="E530" s="91" t="str">
        <f>CONCATENATE(LEFT(D530,5),VLOOKUP(CONCATENATE(N530,"x",O530),'PART NUMBER GUIDE'!$B$9:$C$49,2,FALSE),VLOOKUP(CONCATENATE(P530, V530), 'PART NUMBER GUIDE'!$Q$6:$R$91, 2, FALSE),VLOOKUP(Y530,'PART NUMBER GUIDE'!$J$8:$K$43,2, FALSE),IF(U530="N/A",IF(ABS(S530)&lt;10,"0"&amp;ABS(S530),ABS(S530)),CONCATENATE(LEFT(U530,1),RIGHT(U530,1))), F530, G530)</f>
        <v>MR31979012912N</v>
      </c>
      <c r="F530" s="90" t="s">
        <v>2224</v>
      </c>
      <c r="G530" s="90"/>
      <c r="H530" s="364">
        <v>191682032486</v>
      </c>
      <c r="I530" s="318">
        <v>44806</v>
      </c>
      <c r="J530" s="16" t="s">
        <v>1265</v>
      </c>
      <c r="K530" s="342">
        <v>299</v>
      </c>
      <c r="L530" s="92">
        <f t="shared" si="57"/>
        <v>299</v>
      </c>
      <c r="M530" s="344"/>
      <c r="N530" s="29">
        <v>17</v>
      </c>
      <c r="O530" s="8">
        <v>9</v>
      </c>
      <c r="P530" s="99" t="str">
        <f t="shared" si="58"/>
        <v>5x4.5</v>
      </c>
      <c r="Q530" s="3">
        <v>5</v>
      </c>
      <c r="R530" s="29">
        <v>4.5</v>
      </c>
      <c r="S530" s="29">
        <v>-12</v>
      </c>
      <c r="T530" s="16">
        <v>4.5</v>
      </c>
      <c r="U530" s="100" t="s">
        <v>85</v>
      </c>
      <c r="V530" s="16">
        <v>83</v>
      </c>
      <c r="W530" s="8">
        <v>27.41</v>
      </c>
      <c r="X530" s="51">
        <v>2650</v>
      </c>
      <c r="Y530" s="11" t="s">
        <v>2297</v>
      </c>
      <c r="Z530" s="11" t="s">
        <v>2988</v>
      </c>
      <c r="AA530" s="51" t="str">
        <f t="shared" si="59"/>
        <v>17x9, 5x4.5, -12 OS</v>
      </c>
      <c r="AB530" s="81" t="s">
        <v>5943</v>
      </c>
      <c r="AC530" s="89">
        <f>_xlfn.IFNA(VLOOKUP(AB530,ACCESSORIES!F:J,5,FALSE),"N/A")</f>
        <v>22</v>
      </c>
      <c r="AD530" s="80" t="s">
        <v>85</v>
      </c>
      <c r="AE530" s="80" t="s">
        <v>85</v>
      </c>
      <c r="AF530" s="80" t="s">
        <v>85</v>
      </c>
      <c r="AG530" s="9" t="s">
        <v>85</v>
      </c>
      <c r="AH530" s="9" t="str">
        <f>_xlfn.IFNA(VLOOKUP(AG530,ACCESSORIES!F:J,5,FALSE),"N/A")</f>
        <v>N/A</v>
      </c>
      <c r="AI530" s="13" t="s">
        <v>266</v>
      </c>
      <c r="AJ530" s="3" t="s">
        <v>85</v>
      </c>
      <c r="AK530" s="40" t="str">
        <f>_xlfn.IFNA(VLOOKUP(AJ530,ACCESSORIES!F:J,5,FALSE),"N/A")</f>
        <v>N/A</v>
      </c>
      <c r="AL530" s="3" t="s">
        <v>85</v>
      </c>
      <c r="AM530" s="3">
        <v>16.2</v>
      </c>
      <c r="AN530" s="3">
        <v>150</v>
      </c>
      <c r="AO530" s="36">
        <v>19</v>
      </c>
      <c r="AP530" s="36">
        <v>31</v>
      </c>
      <c r="AQ530" s="36">
        <v>46</v>
      </c>
      <c r="AR530" s="36">
        <v>66</v>
      </c>
      <c r="AS530" s="36">
        <v>211</v>
      </c>
      <c r="AT530" s="101">
        <v>208</v>
      </c>
      <c r="AU530" s="406">
        <v>60.1</v>
      </c>
      <c r="AV530" s="407">
        <v>20.329999999999998</v>
      </c>
      <c r="AW530" s="407">
        <v>45</v>
      </c>
      <c r="AX530" s="54">
        <v>29</v>
      </c>
      <c r="AY530" s="3" t="s">
        <v>85</v>
      </c>
      <c r="AZ530" s="98" t="str">
        <f>_xlfn.IFNA(VLOOKUP(AY530,ACCESSORIES!F:J,5,FALSE),"N/A")</f>
        <v>N/A</v>
      </c>
      <c r="BA530" s="3" t="s">
        <v>85</v>
      </c>
      <c r="BB530" s="98" t="str">
        <f>_xlfn.IFNA(VLOOKUP(BA530,ACCESSORIES!F:J,5,FALSE),"N/A")</f>
        <v>N/A</v>
      </c>
      <c r="BC530" s="77">
        <v>31.048435257703591</v>
      </c>
      <c r="BD530" s="56">
        <v>20.236220472440898</v>
      </c>
      <c r="BE530" s="56">
        <v>20.236220472440898</v>
      </c>
      <c r="BF530" s="56">
        <v>12.4409448818898</v>
      </c>
      <c r="BG530" s="378">
        <f t="shared" si="60"/>
        <v>8.348593599999983E-2</v>
      </c>
      <c r="BH530" s="80">
        <v>36</v>
      </c>
      <c r="BI530" s="114" t="s">
        <v>3532</v>
      </c>
      <c r="BJ530" s="50" t="s">
        <v>4050</v>
      </c>
      <c r="BK530" s="29" t="s">
        <v>4066</v>
      </c>
      <c r="BL530" s="29" t="s">
        <v>7289</v>
      </c>
      <c r="BM530" s="29" t="s">
        <v>7290</v>
      </c>
      <c r="BN530" s="29" t="s">
        <v>7291</v>
      </c>
      <c r="BO530" s="81" t="s">
        <v>4275</v>
      </c>
      <c r="BP530" s="81" t="s">
        <v>4068</v>
      </c>
      <c r="BQ530" s="81" t="s">
        <v>7292</v>
      </c>
      <c r="BR530" s="81"/>
      <c r="BS530" s="81"/>
      <c r="BT530" s="81"/>
      <c r="BU530" s="313" t="s">
        <v>7263</v>
      </c>
      <c r="BV530" s="387" t="s">
        <v>8258</v>
      </c>
      <c r="BW530" s="313" t="s">
        <v>7264</v>
      </c>
      <c r="BX530" s="387" t="s">
        <v>8259</v>
      </c>
      <c r="BY530" s="93" t="str">
        <f t="shared" si="61"/>
        <v>MR319, 17x9, -12mm Offset, 5x4.5, 83mm Centerbore, Method Bronze</v>
      </c>
      <c r="BZ530" s="81" t="s">
        <v>3878</v>
      </c>
      <c r="CA530" s="81" t="s">
        <v>3879</v>
      </c>
      <c r="CB530" s="81" t="str">
        <f t="shared" si="62"/>
        <v>STREET (3XX)</v>
      </c>
    </row>
    <row r="531" spans="1:80" s="38" customFormat="1" ht="15" customHeight="1">
      <c r="A531" s="22">
        <f t="shared" si="56"/>
        <v>529</v>
      </c>
      <c r="B531" s="4" t="s">
        <v>84</v>
      </c>
      <c r="C531" s="99" t="s">
        <v>1072</v>
      </c>
      <c r="D531" s="99" t="s">
        <v>6111</v>
      </c>
      <c r="E531" s="91" t="str">
        <f>CONCATENATE(LEFT(D531,5),VLOOKUP(CONCATENATE(N531,"x",O531),'PART NUMBER GUIDE'!$B$9:$C$49,2,FALSE),VLOOKUP(CONCATENATE(P531, V531), 'PART NUMBER GUIDE'!$Q$6:$R$91, 2, FALSE),VLOOKUP(Y531,'PART NUMBER GUIDE'!$J$8:$K$43,2, FALSE),IF(U531="N/A",IF(ABS(S531)&lt;10,"0"&amp;ABS(S531),ABS(S531)),CONCATENATE(LEFT(U531,1),RIGHT(U531,1))), F531, G531)</f>
        <v>MR319790501312N</v>
      </c>
      <c r="F531" s="90" t="s">
        <v>2224</v>
      </c>
      <c r="G531" s="90"/>
      <c r="H531" s="364">
        <v>191682032493</v>
      </c>
      <c r="I531" s="318">
        <v>44806</v>
      </c>
      <c r="J531" s="16" t="s">
        <v>1265</v>
      </c>
      <c r="K531" s="342">
        <v>299</v>
      </c>
      <c r="L531" s="92">
        <f t="shared" si="57"/>
        <v>299</v>
      </c>
      <c r="M531" s="344"/>
      <c r="N531" s="29">
        <v>17</v>
      </c>
      <c r="O531" s="8">
        <v>9</v>
      </c>
      <c r="P531" s="99" t="str">
        <f t="shared" si="58"/>
        <v>5x5</v>
      </c>
      <c r="Q531" s="3">
        <v>5</v>
      </c>
      <c r="R531" s="29">
        <v>5</v>
      </c>
      <c r="S531" s="29">
        <v>-12</v>
      </c>
      <c r="T531" s="16">
        <v>4.5</v>
      </c>
      <c r="U531" s="100" t="s">
        <v>85</v>
      </c>
      <c r="V531" s="16">
        <v>71.5</v>
      </c>
      <c r="W531" s="8">
        <v>27.78</v>
      </c>
      <c r="X531" s="51">
        <v>2650</v>
      </c>
      <c r="Y531" s="11" t="s">
        <v>4304</v>
      </c>
      <c r="Z531" s="11" t="s">
        <v>2987</v>
      </c>
      <c r="AA531" s="51" t="str">
        <f t="shared" si="59"/>
        <v>17x9, 5x5, -12 OS</v>
      </c>
      <c r="AB531" s="81" t="s">
        <v>5202</v>
      </c>
      <c r="AC531" s="89">
        <f>_xlfn.IFNA(VLOOKUP(AB531,ACCESSORIES!F:J,5,FALSE),"N/A")</f>
        <v>22</v>
      </c>
      <c r="AD531" s="80" t="s">
        <v>85</v>
      </c>
      <c r="AE531" s="80" t="s">
        <v>85</v>
      </c>
      <c r="AF531" s="80" t="s">
        <v>85</v>
      </c>
      <c r="AG531" s="9" t="s">
        <v>85</v>
      </c>
      <c r="AH531" s="9" t="str">
        <f>_xlfn.IFNA(VLOOKUP(AG531,ACCESSORIES!F:J,5,FALSE),"N/A")</f>
        <v>N/A</v>
      </c>
      <c r="AI531" s="13" t="s">
        <v>266</v>
      </c>
      <c r="AJ531" s="3" t="s">
        <v>85</v>
      </c>
      <c r="AK531" s="40" t="str">
        <f>_xlfn.IFNA(VLOOKUP(AJ531,ACCESSORIES!F:J,5,FALSE),"N/A")</f>
        <v>N/A</v>
      </c>
      <c r="AL531" s="3" t="s">
        <v>85</v>
      </c>
      <c r="AM531" s="3">
        <v>16.2</v>
      </c>
      <c r="AN531" s="3">
        <v>155</v>
      </c>
      <c r="AO531" s="36">
        <v>16</v>
      </c>
      <c r="AP531" s="36">
        <v>29</v>
      </c>
      <c r="AQ531" s="36">
        <v>46</v>
      </c>
      <c r="AR531" s="36">
        <v>66</v>
      </c>
      <c r="AS531" s="36">
        <v>211</v>
      </c>
      <c r="AT531" s="101">
        <v>208</v>
      </c>
      <c r="AU531" s="406">
        <v>71.5</v>
      </c>
      <c r="AV531" s="407">
        <v>45</v>
      </c>
      <c r="AW531" s="407">
        <v>45</v>
      </c>
      <c r="AX531" s="54">
        <v>29</v>
      </c>
      <c r="AY531" s="3" t="s">
        <v>85</v>
      </c>
      <c r="AZ531" s="98" t="str">
        <f>_xlfn.IFNA(VLOOKUP(AY531,ACCESSORIES!F:J,5,FALSE),"N/A")</f>
        <v>N/A</v>
      </c>
      <c r="BA531" s="3" t="s">
        <v>85</v>
      </c>
      <c r="BB531" s="98" t="str">
        <f>_xlfn.IFNA(VLOOKUP(BA531,ACCESSORIES!F:J,5,FALSE),"N/A")</f>
        <v>N/A</v>
      </c>
      <c r="BC531" s="77">
        <v>31.489359782073347</v>
      </c>
      <c r="BD531" s="56">
        <v>20.236220472440898</v>
      </c>
      <c r="BE531" s="56">
        <v>20.236220472440898</v>
      </c>
      <c r="BF531" s="56">
        <v>12.4409448818898</v>
      </c>
      <c r="BG531" s="378">
        <f t="shared" si="60"/>
        <v>8.348593599999983E-2</v>
      </c>
      <c r="BH531" s="80">
        <v>36</v>
      </c>
      <c r="BI531" s="114" t="s">
        <v>3532</v>
      </c>
      <c r="BJ531" s="50" t="s">
        <v>4050</v>
      </c>
      <c r="BK531" s="29" t="s">
        <v>4066</v>
      </c>
      <c r="BL531" s="29" t="s">
        <v>7289</v>
      </c>
      <c r="BM531" s="29" t="s">
        <v>7290</v>
      </c>
      <c r="BN531" s="29" t="s">
        <v>7291</v>
      </c>
      <c r="BO531" s="81" t="s">
        <v>4275</v>
      </c>
      <c r="BP531" s="81" t="s">
        <v>4068</v>
      </c>
      <c r="BQ531" s="81" t="s">
        <v>7292</v>
      </c>
      <c r="BR531" s="81"/>
      <c r="BS531" s="81"/>
      <c r="BT531" s="81"/>
      <c r="BU531" s="313" t="s">
        <v>7270</v>
      </c>
      <c r="BV531" s="387" t="s">
        <v>8256</v>
      </c>
      <c r="BW531" s="313" t="s">
        <v>7269</v>
      </c>
      <c r="BX531" s="387" t="s">
        <v>8257</v>
      </c>
      <c r="BY531" s="93" t="str">
        <f t="shared" si="61"/>
        <v>MR319, 17x9, -12mm Offset, 5x5, 71.5mm Centerbore, Gloss Black</v>
      </c>
      <c r="BZ531" s="81" t="s">
        <v>3878</v>
      </c>
      <c r="CA531" s="81" t="s">
        <v>3879</v>
      </c>
      <c r="CB531" s="81" t="str">
        <f t="shared" si="62"/>
        <v>STREET (3XX)</v>
      </c>
    </row>
    <row r="532" spans="1:80" s="38" customFormat="1" ht="15" customHeight="1">
      <c r="A532" s="22">
        <f t="shared" si="56"/>
        <v>530</v>
      </c>
      <c r="B532" s="4" t="s">
        <v>84</v>
      </c>
      <c r="C532" s="99" t="s">
        <v>1072</v>
      </c>
      <c r="D532" s="99" t="s">
        <v>6111</v>
      </c>
      <c r="E532" s="91" t="str">
        <f>CONCATENATE(LEFT(D532,5),VLOOKUP(CONCATENATE(N532,"x",O532),'PART NUMBER GUIDE'!$B$9:$C$49,2,FALSE),VLOOKUP(CONCATENATE(P532, V532), 'PART NUMBER GUIDE'!$Q$6:$R$91, 2, FALSE),VLOOKUP(Y532,'PART NUMBER GUIDE'!$J$8:$K$43,2, FALSE),IF(U532="N/A",IF(ABS(S532)&lt;10,"0"&amp;ABS(S532),ABS(S532)),CONCATENATE(LEFT(U532,1),RIGHT(U532,1))), F532, G532)</f>
        <v>MR31979050912N</v>
      </c>
      <c r="F532" s="90" t="s">
        <v>2224</v>
      </c>
      <c r="G532" s="90"/>
      <c r="H532" s="364">
        <v>191682032509</v>
      </c>
      <c r="I532" s="318">
        <v>44806</v>
      </c>
      <c r="J532" s="16" t="s">
        <v>1265</v>
      </c>
      <c r="K532" s="342">
        <v>299</v>
      </c>
      <c r="L532" s="92">
        <f t="shared" si="57"/>
        <v>299</v>
      </c>
      <c r="M532" s="344"/>
      <c r="N532" s="29">
        <v>17</v>
      </c>
      <c r="O532" s="8">
        <v>9</v>
      </c>
      <c r="P532" s="99" t="str">
        <f t="shared" si="58"/>
        <v>5x5</v>
      </c>
      <c r="Q532" s="3">
        <v>5</v>
      </c>
      <c r="R532" s="29">
        <v>5</v>
      </c>
      <c r="S532" s="29">
        <v>-12</v>
      </c>
      <c r="T532" s="16">
        <v>4.5</v>
      </c>
      <c r="U532" s="100" t="s">
        <v>85</v>
      </c>
      <c r="V532" s="16">
        <v>71.5</v>
      </c>
      <c r="W532" s="8">
        <v>27.45</v>
      </c>
      <c r="X532" s="51">
        <v>2650</v>
      </c>
      <c r="Y532" s="11" t="s">
        <v>2297</v>
      </c>
      <c r="Z532" s="11" t="s">
        <v>2988</v>
      </c>
      <c r="AA532" s="51" t="str">
        <f t="shared" si="59"/>
        <v>17x9, 5x5, -12 OS</v>
      </c>
      <c r="AB532" s="81" t="s">
        <v>5944</v>
      </c>
      <c r="AC532" s="89">
        <f>_xlfn.IFNA(VLOOKUP(AB532,ACCESSORIES!F:J,5,FALSE),"N/A")</f>
        <v>22</v>
      </c>
      <c r="AD532" s="80" t="s">
        <v>85</v>
      </c>
      <c r="AE532" s="80" t="s">
        <v>85</v>
      </c>
      <c r="AF532" s="80" t="s">
        <v>85</v>
      </c>
      <c r="AG532" s="9" t="s">
        <v>85</v>
      </c>
      <c r="AH532" s="9" t="str">
        <f>_xlfn.IFNA(VLOOKUP(AG532,ACCESSORIES!F:J,5,FALSE),"N/A")</f>
        <v>N/A</v>
      </c>
      <c r="AI532" s="13" t="s">
        <v>266</v>
      </c>
      <c r="AJ532" s="3" t="s">
        <v>85</v>
      </c>
      <c r="AK532" s="40" t="str">
        <f>_xlfn.IFNA(VLOOKUP(AJ532,ACCESSORIES!F:J,5,FALSE),"N/A")</f>
        <v>N/A</v>
      </c>
      <c r="AL532" s="3" t="s">
        <v>85</v>
      </c>
      <c r="AM532" s="3">
        <v>16.2</v>
      </c>
      <c r="AN532" s="3">
        <v>155</v>
      </c>
      <c r="AO532" s="36">
        <v>16</v>
      </c>
      <c r="AP532" s="36">
        <v>29</v>
      </c>
      <c r="AQ532" s="36">
        <v>46</v>
      </c>
      <c r="AR532" s="36">
        <v>66</v>
      </c>
      <c r="AS532" s="36">
        <v>211</v>
      </c>
      <c r="AT532" s="101">
        <v>208</v>
      </c>
      <c r="AU532" s="406">
        <v>71.5</v>
      </c>
      <c r="AV532" s="407">
        <v>45</v>
      </c>
      <c r="AW532" s="407">
        <v>45</v>
      </c>
      <c r="AX532" s="54">
        <v>29</v>
      </c>
      <c r="AY532" s="3" t="s">
        <v>85</v>
      </c>
      <c r="AZ532" s="98" t="str">
        <f>_xlfn.IFNA(VLOOKUP(AY532,ACCESSORIES!F:J,5,FALSE),"N/A")</f>
        <v>N/A</v>
      </c>
      <c r="BA532" s="3" t="s">
        <v>85</v>
      </c>
      <c r="BB532" s="98" t="str">
        <f>_xlfn.IFNA(VLOOKUP(BA532,ACCESSORIES!F:J,5,FALSE),"N/A")</f>
        <v>N/A</v>
      </c>
      <c r="BC532" s="77">
        <v>31.158666388796032</v>
      </c>
      <c r="BD532" s="56">
        <v>20.236220472440898</v>
      </c>
      <c r="BE532" s="56">
        <v>20.236220472440898</v>
      </c>
      <c r="BF532" s="56">
        <v>12.4409448818898</v>
      </c>
      <c r="BG532" s="378">
        <f t="shared" si="60"/>
        <v>8.348593599999983E-2</v>
      </c>
      <c r="BH532" s="80">
        <v>36</v>
      </c>
      <c r="BI532" s="114" t="s">
        <v>3532</v>
      </c>
      <c r="BJ532" s="50" t="s">
        <v>4050</v>
      </c>
      <c r="BK532" s="29" t="s">
        <v>4066</v>
      </c>
      <c r="BL532" s="29" t="s">
        <v>7289</v>
      </c>
      <c r="BM532" s="29" t="s">
        <v>7290</v>
      </c>
      <c r="BN532" s="29" t="s">
        <v>7291</v>
      </c>
      <c r="BO532" s="81" t="s">
        <v>4275</v>
      </c>
      <c r="BP532" s="81" t="s">
        <v>4068</v>
      </c>
      <c r="BQ532" s="81" t="s">
        <v>7292</v>
      </c>
      <c r="BR532" s="81"/>
      <c r="BS532" s="81"/>
      <c r="BT532" s="81"/>
      <c r="BU532" s="313" t="s">
        <v>7263</v>
      </c>
      <c r="BV532" s="387" t="s">
        <v>8258</v>
      </c>
      <c r="BW532" s="313" t="s">
        <v>7264</v>
      </c>
      <c r="BX532" s="387" t="s">
        <v>8259</v>
      </c>
      <c r="BY532" s="93" t="str">
        <f t="shared" si="61"/>
        <v>MR319, 17x9, -12mm Offset, 5x5, 71.5mm Centerbore, Method Bronze</v>
      </c>
      <c r="BZ532" s="81" t="s">
        <v>3878</v>
      </c>
      <c r="CA532" s="81" t="s">
        <v>3879</v>
      </c>
      <c r="CB532" s="81" t="str">
        <f t="shared" si="62"/>
        <v>STREET (3XX)</v>
      </c>
    </row>
    <row r="533" spans="1:80" s="38" customFormat="1" ht="15" customHeight="1">
      <c r="A533" s="22">
        <f t="shared" si="56"/>
        <v>531</v>
      </c>
      <c r="B533" s="4" t="s">
        <v>84</v>
      </c>
      <c r="C533" s="99" t="s">
        <v>1072</v>
      </c>
      <c r="D533" s="99" t="s">
        <v>6111</v>
      </c>
      <c r="E533" s="91" t="str">
        <f>CONCATENATE(LEFT(D533,5),VLOOKUP(CONCATENATE(N533,"x",O533),'PART NUMBER GUIDE'!$B$9:$C$49,2,FALSE),VLOOKUP(CONCATENATE(P533, V533), 'PART NUMBER GUIDE'!$Q$6:$R$91, 2, FALSE),VLOOKUP(Y533,'PART NUMBER GUIDE'!$J$8:$K$43,2, FALSE),IF(U533="N/A",IF(ABS(S533)&lt;10,"0"&amp;ABS(S533),ABS(S533)),CONCATENATE(LEFT(U533,1),RIGHT(U533,1))), F533, G533)</f>
        <v>MR319790601312N</v>
      </c>
      <c r="F533" s="90" t="s">
        <v>2224</v>
      </c>
      <c r="G533" s="90"/>
      <c r="H533" s="364">
        <v>191682032516</v>
      </c>
      <c r="I533" s="318">
        <v>44806</v>
      </c>
      <c r="J533" s="16" t="s">
        <v>1265</v>
      </c>
      <c r="K533" s="342">
        <v>299</v>
      </c>
      <c r="L533" s="92">
        <f t="shared" si="57"/>
        <v>299</v>
      </c>
      <c r="M533" s="344"/>
      <c r="N533" s="29">
        <v>17</v>
      </c>
      <c r="O533" s="8">
        <v>9</v>
      </c>
      <c r="P533" s="99" t="str">
        <f t="shared" si="58"/>
        <v>6x5.5</v>
      </c>
      <c r="Q533" s="3">
        <v>6</v>
      </c>
      <c r="R533" s="29">
        <v>5.5</v>
      </c>
      <c r="S533" s="29">
        <v>-12</v>
      </c>
      <c r="T533" s="16">
        <v>4.5</v>
      </c>
      <c r="U533" s="100" t="s">
        <v>85</v>
      </c>
      <c r="V533" s="16">
        <v>106.25</v>
      </c>
      <c r="W533" s="8">
        <v>27.48</v>
      </c>
      <c r="X533" s="51">
        <v>2650</v>
      </c>
      <c r="Y533" s="11" t="s">
        <v>4304</v>
      </c>
      <c r="Z533" s="11" t="s">
        <v>2987</v>
      </c>
      <c r="AA533" s="51" t="str">
        <f t="shared" si="59"/>
        <v>17x9, 6x5.5, -12 OS</v>
      </c>
      <c r="AB533" s="81" t="s">
        <v>5205</v>
      </c>
      <c r="AC533" s="89">
        <f>_xlfn.IFNA(VLOOKUP(AB533,ACCESSORIES!F:J,5,FALSE),"N/A")</f>
        <v>22</v>
      </c>
      <c r="AD533" s="80" t="s">
        <v>85</v>
      </c>
      <c r="AE533" s="80" t="s">
        <v>85</v>
      </c>
      <c r="AF533" s="80" t="s">
        <v>85</v>
      </c>
      <c r="AG533" s="9" t="s">
        <v>85</v>
      </c>
      <c r="AH533" s="9" t="str">
        <f>_xlfn.IFNA(VLOOKUP(AG533,ACCESSORIES!F:J,5,FALSE),"N/A")</f>
        <v>N/A</v>
      </c>
      <c r="AI533" s="13" t="s">
        <v>265</v>
      </c>
      <c r="AJ533" s="82" t="s">
        <v>1709</v>
      </c>
      <c r="AK533" s="40">
        <f>_xlfn.IFNA(VLOOKUP(AJ533,ACCESSORIES!F:J,5,FALSE),"N/A")</f>
        <v>2.75</v>
      </c>
      <c r="AL533" s="3">
        <v>78.3</v>
      </c>
      <c r="AM533" s="3">
        <v>16.2</v>
      </c>
      <c r="AN533" s="3">
        <v>175</v>
      </c>
      <c r="AO533" s="36">
        <v>9</v>
      </c>
      <c r="AP533" s="36">
        <v>28</v>
      </c>
      <c r="AQ533" s="36">
        <v>46</v>
      </c>
      <c r="AR533" s="36">
        <v>66</v>
      </c>
      <c r="AS533" s="36">
        <v>211</v>
      </c>
      <c r="AT533" s="101">
        <v>208</v>
      </c>
      <c r="AU533" s="406">
        <v>103.34</v>
      </c>
      <c r="AV533" s="407">
        <v>27.13</v>
      </c>
      <c r="AW533" s="407">
        <v>45</v>
      </c>
      <c r="AX533" s="54">
        <v>29</v>
      </c>
      <c r="AY533" s="3" t="s">
        <v>85</v>
      </c>
      <c r="AZ533" s="98" t="str">
        <f>_xlfn.IFNA(VLOOKUP(AY533,ACCESSORIES!F:J,5,FALSE),"N/A")</f>
        <v>N/A</v>
      </c>
      <c r="BA533" s="3" t="s">
        <v>85</v>
      </c>
      <c r="BB533" s="98" t="str">
        <f>_xlfn.IFNA(VLOOKUP(BA533,ACCESSORIES!F:J,5,FALSE),"N/A")</f>
        <v>N/A</v>
      </c>
      <c r="BC533" s="77">
        <v>31.158666388796025</v>
      </c>
      <c r="BD533" s="56">
        <v>20.236220472440898</v>
      </c>
      <c r="BE533" s="56">
        <v>20.236220472440898</v>
      </c>
      <c r="BF533" s="56">
        <v>12.4409448818898</v>
      </c>
      <c r="BG533" s="378">
        <f t="shared" si="60"/>
        <v>8.348593599999983E-2</v>
      </c>
      <c r="BH533" s="80">
        <v>36</v>
      </c>
      <c r="BI533" s="114" t="s">
        <v>3532</v>
      </c>
      <c r="BJ533" s="50" t="s">
        <v>4050</v>
      </c>
      <c r="BK533" s="29" t="s">
        <v>4066</v>
      </c>
      <c r="BL533" s="29" t="s">
        <v>7289</v>
      </c>
      <c r="BM533" s="29" t="s">
        <v>7290</v>
      </c>
      <c r="BN533" s="29" t="s">
        <v>7291</v>
      </c>
      <c r="BO533" s="81" t="s">
        <v>4275</v>
      </c>
      <c r="BP533" s="81" t="s">
        <v>4068</v>
      </c>
      <c r="BQ533" s="81" t="s">
        <v>7292</v>
      </c>
      <c r="BR533" s="81"/>
      <c r="BS533" s="81"/>
      <c r="BT533" s="81"/>
      <c r="BU533" s="313" t="s">
        <v>7271</v>
      </c>
      <c r="BV533" s="387" t="s">
        <v>8196</v>
      </c>
      <c r="BW533" s="313" t="s">
        <v>7272</v>
      </c>
      <c r="BX533" s="387" t="s">
        <v>8197</v>
      </c>
      <c r="BY533" s="93" t="str">
        <f t="shared" si="61"/>
        <v>MR319, 17x9, -12mm Offset, 6x5.5, 106.25mm Centerbore, Gloss Black</v>
      </c>
      <c r="BZ533" s="81" t="s">
        <v>3878</v>
      </c>
      <c r="CA533" s="81" t="s">
        <v>3879</v>
      </c>
      <c r="CB533" s="81" t="str">
        <f t="shared" si="62"/>
        <v>STREET (3XX)</v>
      </c>
    </row>
    <row r="534" spans="1:80" s="38" customFormat="1" ht="15" customHeight="1">
      <c r="A534" s="22">
        <f t="shared" si="56"/>
        <v>532</v>
      </c>
      <c r="B534" s="4" t="s">
        <v>84</v>
      </c>
      <c r="C534" s="99" t="s">
        <v>1072</v>
      </c>
      <c r="D534" s="99" t="s">
        <v>6111</v>
      </c>
      <c r="E534" s="91" t="str">
        <f>CONCATENATE(LEFT(D534,5),VLOOKUP(CONCATENATE(N534,"x",O534),'PART NUMBER GUIDE'!$B$9:$C$49,2,FALSE),VLOOKUP(CONCATENATE(P534, V534), 'PART NUMBER GUIDE'!$Q$6:$R$91, 2, FALSE),VLOOKUP(Y534,'PART NUMBER GUIDE'!$J$8:$K$43,2, FALSE),IF(U534="N/A",IF(ABS(S534)&lt;10,"0"&amp;ABS(S534),ABS(S534)),CONCATENATE(LEFT(U534,1),RIGHT(U534,1))), F534, G534)</f>
        <v>MR31979060912N</v>
      </c>
      <c r="F534" s="90" t="s">
        <v>2224</v>
      </c>
      <c r="G534" s="90"/>
      <c r="H534" s="364">
        <v>191682032523</v>
      </c>
      <c r="I534" s="318">
        <v>44806</v>
      </c>
      <c r="J534" s="16" t="s">
        <v>1265</v>
      </c>
      <c r="K534" s="342">
        <v>299</v>
      </c>
      <c r="L534" s="92">
        <f t="shared" si="57"/>
        <v>299</v>
      </c>
      <c r="M534" s="344"/>
      <c r="N534" s="29">
        <v>17</v>
      </c>
      <c r="O534" s="8">
        <v>9</v>
      </c>
      <c r="P534" s="99" t="str">
        <f t="shared" si="58"/>
        <v>6x5.5</v>
      </c>
      <c r="Q534" s="3">
        <v>6</v>
      </c>
      <c r="R534" s="29">
        <v>5.5</v>
      </c>
      <c r="S534" s="29">
        <v>-12</v>
      </c>
      <c r="T534" s="16">
        <v>4.5</v>
      </c>
      <c r="U534" s="100" t="s">
        <v>85</v>
      </c>
      <c r="V534" s="16">
        <v>106.25</v>
      </c>
      <c r="W534" s="8">
        <v>27.59</v>
      </c>
      <c r="X534" s="51">
        <v>2650</v>
      </c>
      <c r="Y534" s="11" t="s">
        <v>2297</v>
      </c>
      <c r="Z534" s="11" t="s">
        <v>2988</v>
      </c>
      <c r="AA534" s="51" t="str">
        <f t="shared" si="59"/>
        <v>17x9, 6x5.5, -12 OS</v>
      </c>
      <c r="AB534" s="81" t="s">
        <v>5947</v>
      </c>
      <c r="AC534" s="89">
        <f>_xlfn.IFNA(VLOOKUP(AB534,ACCESSORIES!F:J,5,FALSE),"N/A")</f>
        <v>22</v>
      </c>
      <c r="AD534" s="80" t="s">
        <v>85</v>
      </c>
      <c r="AE534" s="80" t="s">
        <v>85</v>
      </c>
      <c r="AF534" s="80" t="s">
        <v>85</v>
      </c>
      <c r="AG534" s="9" t="s">
        <v>85</v>
      </c>
      <c r="AH534" s="9" t="str">
        <f>_xlfn.IFNA(VLOOKUP(AG534,ACCESSORIES!F:J,5,FALSE),"N/A")</f>
        <v>N/A</v>
      </c>
      <c r="AI534" s="13" t="s">
        <v>265</v>
      </c>
      <c r="AJ534" s="82" t="s">
        <v>1709</v>
      </c>
      <c r="AK534" s="40">
        <f>_xlfn.IFNA(VLOOKUP(AJ534,ACCESSORIES!F:J,5,FALSE),"N/A")</f>
        <v>2.75</v>
      </c>
      <c r="AL534" s="3">
        <v>78.3</v>
      </c>
      <c r="AM534" s="3">
        <v>16.2</v>
      </c>
      <c r="AN534" s="3">
        <v>175</v>
      </c>
      <c r="AO534" s="36">
        <v>9</v>
      </c>
      <c r="AP534" s="36">
        <v>28</v>
      </c>
      <c r="AQ534" s="36">
        <v>46</v>
      </c>
      <c r="AR534" s="36">
        <v>66</v>
      </c>
      <c r="AS534" s="36">
        <v>211</v>
      </c>
      <c r="AT534" s="101">
        <v>208</v>
      </c>
      <c r="AU534" s="406">
        <v>103.34</v>
      </c>
      <c r="AV534" s="407">
        <v>27.13</v>
      </c>
      <c r="AW534" s="407">
        <v>45</v>
      </c>
      <c r="AX534" s="54">
        <v>29</v>
      </c>
      <c r="AY534" s="3" t="s">
        <v>85</v>
      </c>
      <c r="AZ534" s="98" t="str">
        <f>_xlfn.IFNA(VLOOKUP(AY534,ACCESSORIES!F:J,5,FALSE),"N/A")</f>
        <v>N/A</v>
      </c>
      <c r="BA534" s="3" t="s">
        <v>85</v>
      </c>
      <c r="BB534" s="98" t="str">
        <f>_xlfn.IFNA(VLOOKUP(BA534,ACCESSORIES!F:J,5,FALSE),"N/A")</f>
        <v>N/A</v>
      </c>
      <c r="BC534" s="77">
        <v>31.23215380952432</v>
      </c>
      <c r="BD534" s="56">
        <v>20.236220472440898</v>
      </c>
      <c r="BE534" s="56">
        <v>20.236220472440898</v>
      </c>
      <c r="BF534" s="56">
        <v>12.4409448818898</v>
      </c>
      <c r="BG534" s="378">
        <f t="shared" si="60"/>
        <v>8.348593599999983E-2</v>
      </c>
      <c r="BH534" s="80">
        <v>36</v>
      </c>
      <c r="BI534" s="114" t="s">
        <v>3532</v>
      </c>
      <c r="BJ534" s="50" t="s">
        <v>4050</v>
      </c>
      <c r="BK534" s="29" t="s">
        <v>4066</v>
      </c>
      <c r="BL534" s="29" t="s">
        <v>7289</v>
      </c>
      <c r="BM534" s="29" t="s">
        <v>7290</v>
      </c>
      <c r="BN534" s="29" t="s">
        <v>7291</v>
      </c>
      <c r="BO534" s="81" t="s">
        <v>4275</v>
      </c>
      <c r="BP534" s="81" t="s">
        <v>4068</v>
      </c>
      <c r="BQ534" s="81" t="s">
        <v>7292</v>
      </c>
      <c r="BR534" s="81"/>
      <c r="BS534" s="81"/>
      <c r="BT534" s="81"/>
      <c r="BU534" s="313" t="s">
        <v>7265</v>
      </c>
      <c r="BV534" s="387" t="s">
        <v>8514</v>
      </c>
      <c r="BW534" s="313" t="s">
        <v>7266</v>
      </c>
      <c r="BX534" s="387" t="s">
        <v>8515</v>
      </c>
      <c r="BY534" s="93" t="str">
        <f t="shared" si="61"/>
        <v>MR319, 17x9, -12mm Offset, 6x5.5, 106.25mm Centerbore, Method Bronze</v>
      </c>
      <c r="BZ534" s="81" t="s">
        <v>3878</v>
      </c>
      <c r="CA534" s="81" t="s">
        <v>3879</v>
      </c>
      <c r="CB534" s="81" t="str">
        <f t="shared" si="62"/>
        <v>STREET (3XX)</v>
      </c>
    </row>
    <row r="535" spans="1:80" s="38" customFormat="1" ht="15" customHeight="1">
      <c r="A535" s="22">
        <f t="shared" si="56"/>
        <v>533</v>
      </c>
      <c r="B535" s="4" t="s">
        <v>84</v>
      </c>
      <c r="C535" s="99" t="s">
        <v>1072</v>
      </c>
      <c r="D535" s="99" t="s">
        <v>6111</v>
      </c>
      <c r="E535" s="91" t="str">
        <f>CONCATENATE(LEFT(D535,5),VLOOKUP(CONCATENATE(N535,"x",O535),'PART NUMBER GUIDE'!$B$9:$C$49,2,FALSE),VLOOKUP(CONCATENATE(P535, V535), 'PART NUMBER GUIDE'!$Q$6:$R$91, 2, FALSE),VLOOKUP(Y535,'PART NUMBER GUIDE'!$J$8:$K$43,2, FALSE),IF(U535="N/A",IF(ABS(S535)&lt;10,"0"&amp;ABS(S535),ABS(S535)),CONCATENATE(LEFT(U535,1),RIGHT(U535,1))), F535, G535)</f>
        <v>MR319885581340</v>
      </c>
      <c r="F535" s="90"/>
      <c r="G535" s="90"/>
      <c r="H535" s="364">
        <v>191682031052</v>
      </c>
      <c r="I535" s="318">
        <v>44755</v>
      </c>
      <c r="J535" s="16" t="s">
        <v>1265</v>
      </c>
      <c r="K535" s="342">
        <v>319</v>
      </c>
      <c r="L535" s="92">
        <f t="shared" si="57"/>
        <v>319</v>
      </c>
      <c r="M535" s="344"/>
      <c r="N535" s="29" t="s">
        <v>6105</v>
      </c>
      <c r="O535" s="8" t="s">
        <v>6092</v>
      </c>
      <c r="P535" s="99" t="str">
        <f t="shared" si="58"/>
        <v>5x150</v>
      </c>
      <c r="Q535" s="3" t="s">
        <v>6093</v>
      </c>
      <c r="R535" s="29" t="s">
        <v>6095</v>
      </c>
      <c r="S535" s="29">
        <v>40</v>
      </c>
      <c r="T535" s="16">
        <v>6.3</v>
      </c>
      <c r="U535" s="100" t="s">
        <v>85</v>
      </c>
      <c r="V535" s="16">
        <v>110.5</v>
      </c>
      <c r="W535" s="8">
        <v>31.57</v>
      </c>
      <c r="X535" s="51">
        <v>2650</v>
      </c>
      <c r="Y535" s="11" t="s">
        <v>4304</v>
      </c>
      <c r="Z535" s="11" t="s">
        <v>2987</v>
      </c>
      <c r="AA535" s="51" t="str">
        <f t="shared" si="59"/>
        <v>18x8.5, 5x150, 40 OS</v>
      </c>
      <c r="AB535" s="81" t="s">
        <v>5205</v>
      </c>
      <c r="AC535" s="89">
        <f>_xlfn.IFNA(VLOOKUP(AB535,ACCESSORIES!F:J,5,FALSE),"N/A")</f>
        <v>22</v>
      </c>
      <c r="AD535" s="80" t="s">
        <v>85</v>
      </c>
      <c r="AE535" s="80" t="s">
        <v>85</v>
      </c>
      <c r="AF535" s="80" t="s">
        <v>85</v>
      </c>
      <c r="AG535" s="80" t="s">
        <v>85</v>
      </c>
      <c r="AH535" s="9" t="str">
        <f>_xlfn.IFNA(VLOOKUP(AG535,ACCESSORIES!F:J,5,FALSE),"N/A")</f>
        <v>N/A</v>
      </c>
      <c r="AI535" s="13" t="s">
        <v>266</v>
      </c>
      <c r="AJ535" s="82" t="s">
        <v>85</v>
      </c>
      <c r="AK535" s="40" t="str">
        <f>_xlfn.IFNA(VLOOKUP(AJ535,ACCESSORIES!F:J,5,FALSE),"N/A")</f>
        <v>N/A</v>
      </c>
      <c r="AL535" s="3" t="s">
        <v>85</v>
      </c>
      <c r="AM535" s="3">
        <v>16.2</v>
      </c>
      <c r="AN535" s="3" t="s">
        <v>6109</v>
      </c>
      <c r="AO535" s="36">
        <v>3</v>
      </c>
      <c r="AP535" s="36">
        <v>13</v>
      </c>
      <c r="AQ535" s="36">
        <v>21</v>
      </c>
      <c r="AR535" s="36">
        <v>27</v>
      </c>
      <c r="AS535" s="36">
        <v>214</v>
      </c>
      <c r="AT535" s="101">
        <v>195</v>
      </c>
      <c r="AU535" s="406">
        <v>103.55</v>
      </c>
      <c r="AV535" s="407">
        <v>36</v>
      </c>
      <c r="AW535" s="407">
        <v>44</v>
      </c>
      <c r="AX535" s="54">
        <v>26</v>
      </c>
      <c r="AY535" s="3" t="s">
        <v>85</v>
      </c>
      <c r="AZ535" s="98" t="str">
        <f>_xlfn.IFNA(VLOOKUP(AY535,ACCESSORIES!F:J,5,FALSE),"N/A")</f>
        <v>N/A</v>
      </c>
      <c r="BA535" s="3" t="s">
        <v>85</v>
      </c>
      <c r="BB535" s="98" t="str">
        <f>_xlfn.IFNA(VLOOKUP(BA535,ACCESSORIES!F:J,5,FALSE),"N/A")</f>
        <v>N/A</v>
      </c>
      <c r="BC535" s="77">
        <v>36.42</v>
      </c>
      <c r="BD535" s="56">
        <v>21.141732283464599</v>
      </c>
      <c r="BE535" s="56">
        <v>21.141732283464599</v>
      </c>
      <c r="BF535" s="56">
        <v>11.417322834645701</v>
      </c>
      <c r="BG535" s="378">
        <f t="shared" si="60"/>
        <v>8.3627010000000473E-2</v>
      </c>
      <c r="BH535" s="80">
        <v>36</v>
      </c>
      <c r="BI535" s="114" t="s">
        <v>3532</v>
      </c>
      <c r="BJ535" s="50" t="s">
        <v>4050</v>
      </c>
      <c r="BK535" s="29" t="s">
        <v>4066</v>
      </c>
      <c r="BL535" s="29" t="s">
        <v>7289</v>
      </c>
      <c r="BM535" s="29" t="s">
        <v>7290</v>
      </c>
      <c r="BN535" s="29" t="s">
        <v>7291</v>
      </c>
      <c r="BO535" s="81" t="s">
        <v>4275</v>
      </c>
      <c r="BP535" s="81" t="s">
        <v>4068</v>
      </c>
      <c r="BQ535" s="81" t="s">
        <v>7292</v>
      </c>
      <c r="BR535" s="81"/>
      <c r="BS535" s="81"/>
      <c r="BT535" s="81"/>
      <c r="BU535" s="313" t="s">
        <v>7270</v>
      </c>
      <c r="BV535" s="387" t="s">
        <v>8256</v>
      </c>
      <c r="BW535" s="313" t="s">
        <v>7269</v>
      </c>
      <c r="BX535" s="387" t="s">
        <v>8257</v>
      </c>
      <c r="BY535" s="93" t="str">
        <f t="shared" si="61"/>
        <v>MR319, 18x8.5, +40mm Offset, 5x150, 110.5mm Centerbore, Gloss Black</v>
      </c>
      <c r="BZ535" s="81" t="s">
        <v>3878</v>
      </c>
      <c r="CA535" s="81" t="s">
        <v>3879</v>
      </c>
      <c r="CB535" s="81" t="str">
        <f t="shared" si="62"/>
        <v>STREET (3XX)</v>
      </c>
    </row>
    <row r="536" spans="1:80" s="38" customFormat="1" ht="15" customHeight="1">
      <c r="A536" s="22">
        <f t="shared" si="56"/>
        <v>534</v>
      </c>
      <c r="B536" s="4" t="s">
        <v>84</v>
      </c>
      <c r="C536" s="99" t="s">
        <v>1072</v>
      </c>
      <c r="D536" s="99" t="s">
        <v>6111</v>
      </c>
      <c r="E536" s="91" t="str">
        <f>CONCATENATE(LEFT(D536,5),VLOOKUP(CONCATENATE(N536,"x",O536),'PART NUMBER GUIDE'!$B$9:$C$49,2,FALSE),VLOOKUP(CONCATENATE(P536, V536), 'PART NUMBER GUIDE'!$Q$6:$R$91, 2, FALSE),VLOOKUP(Y536,'PART NUMBER GUIDE'!$J$8:$K$43,2, FALSE),IF(U536="N/A",IF(ABS(S536)&lt;10,"0"&amp;ABS(S536),ABS(S536)),CONCATENATE(LEFT(U536,1),RIGHT(U536,1))), F536, G536)</f>
        <v>MR31988558940</v>
      </c>
      <c r="F536" s="90"/>
      <c r="G536" s="90"/>
      <c r="H536" s="364">
        <v>191682032370</v>
      </c>
      <c r="I536" s="318">
        <v>44781</v>
      </c>
      <c r="J536" s="16" t="s">
        <v>1265</v>
      </c>
      <c r="K536" s="342">
        <v>319</v>
      </c>
      <c r="L536" s="92">
        <f t="shared" si="57"/>
        <v>319</v>
      </c>
      <c r="M536" s="344"/>
      <c r="N536" s="29" t="s">
        <v>6105</v>
      </c>
      <c r="O536" s="8" t="s">
        <v>6092</v>
      </c>
      <c r="P536" s="99" t="str">
        <f t="shared" si="58"/>
        <v>5x150</v>
      </c>
      <c r="Q536" s="3" t="s">
        <v>6093</v>
      </c>
      <c r="R536" s="29" t="s">
        <v>6095</v>
      </c>
      <c r="S536" s="29">
        <v>40</v>
      </c>
      <c r="T536" s="16">
        <v>6.3</v>
      </c>
      <c r="U536" s="100" t="s">
        <v>85</v>
      </c>
      <c r="V536" s="16">
        <v>110.5</v>
      </c>
      <c r="W536" s="8">
        <v>31.57</v>
      </c>
      <c r="X536" s="51">
        <v>2650</v>
      </c>
      <c r="Y536" s="11" t="s">
        <v>2297</v>
      </c>
      <c r="Z536" s="11" t="s">
        <v>2988</v>
      </c>
      <c r="AA536" s="51" t="str">
        <f t="shared" si="59"/>
        <v>18x8.5, 5x150, 40 OS</v>
      </c>
      <c r="AB536" s="81" t="s">
        <v>5947</v>
      </c>
      <c r="AC536" s="89">
        <f>_xlfn.IFNA(VLOOKUP(AB536,ACCESSORIES!F:J,5,FALSE),"N/A")</f>
        <v>22</v>
      </c>
      <c r="AD536" s="87" t="s">
        <v>85</v>
      </c>
      <c r="AE536" s="80" t="s">
        <v>85</v>
      </c>
      <c r="AF536" s="80" t="s">
        <v>85</v>
      </c>
      <c r="AG536" s="80" t="s">
        <v>85</v>
      </c>
      <c r="AH536" s="9" t="str">
        <f>_xlfn.IFNA(VLOOKUP(AG536,ACCESSORIES!F:J,5,FALSE),"N/A")</f>
        <v>N/A</v>
      </c>
      <c r="AI536" s="13" t="s">
        <v>266</v>
      </c>
      <c r="AJ536" s="82" t="s">
        <v>85</v>
      </c>
      <c r="AK536" s="40" t="str">
        <f>_xlfn.IFNA(VLOOKUP(AJ536,ACCESSORIES!F:J,5,FALSE),"N/A")</f>
        <v>N/A</v>
      </c>
      <c r="AL536" s="3" t="s">
        <v>85</v>
      </c>
      <c r="AM536" s="3">
        <v>16.2</v>
      </c>
      <c r="AN536" s="3" t="s">
        <v>6109</v>
      </c>
      <c r="AO536" s="36">
        <v>3</v>
      </c>
      <c r="AP536" s="36">
        <v>13</v>
      </c>
      <c r="AQ536" s="36">
        <v>21</v>
      </c>
      <c r="AR536" s="36">
        <v>27</v>
      </c>
      <c r="AS536" s="36">
        <v>214</v>
      </c>
      <c r="AT536" s="101">
        <v>195</v>
      </c>
      <c r="AU536" s="406">
        <v>103.55</v>
      </c>
      <c r="AV536" s="407">
        <v>36</v>
      </c>
      <c r="AW536" s="407">
        <v>44</v>
      </c>
      <c r="AX536" s="54">
        <v>26</v>
      </c>
      <c r="AY536" s="3" t="s">
        <v>85</v>
      </c>
      <c r="AZ536" s="98" t="str">
        <f>_xlfn.IFNA(VLOOKUP(AY536,ACCESSORIES!F:J,5,FALSE),"N/A")</f>
        <v>N/A</v>
      </c>
      <c r="BA536" s="3" t="s">
        <v>85</v>
      </c>
      <c r="BB536" s="98" t="str">
        <f>_xlfn.IFNA(VLOOKUP(BA536,ACCESSORIES!F:J,5,FALSE),"N/A")</f>
        <v>N/A</v>
      </c>
      <c r="BC536" s="77">
        <v>36.42</v>
      </c>
      <c r="BD536" s="56">
        <v>21.141732283464599</v>
      </c>
      <c r="BE536" s="56">
        <v>21.141732283464599</v>
      </c>
      <c r="BF536" s="56">
        <v>11.417322834645701</v>
      </c>
      <c r="BG536" s="378">
        <f t="shared" si="60"/>
        <v>8.3627010000000473E-2</v>
      </c>
      <c r="BH536" s="80">
        <v>36</v>
      </c>
      <c r="BI536" s="114" t="s">
        <v>3532</v>
      </c>
      <c r="BJ536" s="50" t="s">
        <v>4050</v>
      </c>
      <c r="BK536" s="29" t="s">
        <v>4066</v>
      </c>
      <c r="BL536" s="29" t="s">
        <v>7289</v>
      </c>
      <c r="BM536" s="29" t="s">
        <v>7290</v>
      </c>
      <c r="BN536" s="29" t="s">
        <v>7291</v>
      </c>
      <c r="BO536" s="81" t="s">
        <v>4275</v>
      </c>
      <c r="BP536" s="81" t="s">
        <v>4068</v>
      </c>
      <c r="BQ536" s="81" t="s">
        <v>7292</v>
      </c>
      <c r="BR536" s="81"/>
      <c r="BS536" s="81"/>
      <c r="BT536" s="81"/>
      <c r="BU536" s="313" t="s">
        <v>7263</v>
      </c>
      <c r="BV536" s="387" t="s">
        <v>8258</v>
      </c>
      <c r="BW536" s="313" t="s">
        <v>7264</v>
      </c>
      <c r="BX536" s="387" t="s">
        <v>8259</v>
      </c>
      <c r="BY536" s="93" t="str">
        <f t="shared" si="61"/>
        <v>MR319, 18x8.5, +40mm Offset, 5x150, 110.5mm Centerbore, Method Bronze</v>
      </c>
      <c r="BZ536" s="81" t="s">
        <v>3878</v>
      </c>
      <c r="CA536" s="81" t="s">
        <v>3879</v>
      </c>
      <c r="CB536" s="81" t="str">
        <f t="shared" si="62"/>
        <v>STREET (3XX)</v>
      </c>
    </row>
    <row r="537" spans="1:80" s="38" customFormat="1" ht="15" customHeight="1">
      <c r="A537" s="22">
        <f t="shared" si="56"/>
        <v>535</v>
      </c>
      <c r="B537" s="4" t="s">
        <v>84</v>
      </c>
      <c r="C537" s="99" t="s">
        <v>1072</v>
      </c>
      <c r="D537" s="99" t="s">
        <v>6111</v>
      </c>
      <c r="E537" s="91" t="str">
        <f>CONCATENATE(LEFT(D537,5),VLOOKUP(CONCATENATE(N537,"x",O537),'PART NUMBER GUIDE'!$B$9:$C$49,2,FALSE),VLOOKUP(CONCATENATE(P537, V537), 'PART NUMBER GUIDE'!$Q$6:$R$91, 2, FALSE),VLOOKUP(Y537,'PART NUMBER GUIDE'!$J$8:$K$43,2, FALSE),IF(U537="N/A",IF(ABS(S537)&lt;10,"0"&amp;ABS(S537),ABS(S537)),CONCATENATE(LEFT(U537,1),RIGHT(U537,1))), F537, G537)</f>
        <v>MR319885601340</v>
      </c>
      <c r="F537" s="90"/>
      <c r="G537" s="90"/>
      <c r="H537" s="364">
        <v>191682031069</v>
      </c>
      <c r="I537" s="318">
        <v>44755</v>
      </c>
      <c r="J537" s="16" t="s">
        <v>1265</v>
      </c>
      <c r="K537" s="342">
        <v>319</v>
      </c>
      <c r="L537" s="92">
        <f t="shared" si="57"/>
        <v>319</v>
      </c>
      <c r="M537" s="344"/>
      <c r="N537" s="29" t="s">
        <v>6105</v>
      </c>
      <c r="O537" s="8" t="s">
        <v>6092</v>
      </c>
      <c r="P537" s="99" t="str">
        <f t="shared" si="58"/>
        <v>6x5.5</v>
      </c>
      <c r="Q537" s="3" t="s">
        <v>6097</v>
      </c>
      <c r="R537" s="29">
        <v>5.5</v>
      </c>
      <c r="S537" s="29">
        <v>40</v>
      </c>
      <c r="T537" s="16">
        <v>6.3</v>
      </c>
      <c r="U537" s="100" t="s">
        <v>85</v>
      </c>
      <c r="V537" s="16">
        <v>106.25</v>
      </c>
      <c r="W537" s="8">
        <v>31.6</v>
      </c>
      <c r="X537" s="51">
        <v>2650</v>
      </c>
      <c r="Y537" s="11" t="s">
        <v>4304</v>
      </c>
      <c r="Z537" s="11" t="s">
        <v>2987</v>
      </c>
      <c r="AA537" s="51" t="str">
        <f t="shared" si="59"/>
        <v>18x8.5, 6x5.5, 40 OS</v>
      </c>
      <c r="AB537" s="81" t="s">
        <v>5205</v>
      </c>
      <c r="AC537" s="89">
        <f>_xlfn.IFNA(VLOOKUP(AB537,ACCESSORIES!F:J,5,FALSE),"N/A")</f>
        <v>22</v>
      </c>
      <c r="AD537" s="87" t="s">
        <v>85</v>
      </c>
      <c r="AE537" s="80" t="s">
        <v>85</v>
      </c>
      <c r="AF537" s="80" t="s">
        <v>85</v>
      </c>
      <c r="AG537" s="80" t="s">
        <v>85</v>
      </c>
      <c r="AH537" s="9" t="str">
        <f>_xlfn.IFNA(VLOOKUP(AG537,ACCESSORIES!F:J,5,FALSE),"N/A")</f>
        <v>N/A</v>
      </c>
      <c r="AI537" s="13" t="s">
        <v>265</v>
      </c>
      <c r="AJ537" s="82" t="s">
        <v>1709</v>
      </c>
      <c r="AK537" s="40">
        <f>_xlfn.IFNA(VLOOKUP(AJ537,ACCESSORIES!F:J,5,FALSE),"N/A")</f>
        <v>2.75</v>
      </c>
      <c r="AL537" s="3">
        <v>78.3</v>
      </c>
      <c r="AM537" s="3">
        <v>16.2</v>
      </c>
      <c r="AN537" s="3" t="s">
        <v>6108</v>
      </c>
      <c r="AO537" s="36">
        <v>3</v>
      </c>
      <c r="AP537" s="36">
        <v>15</v>
      </c>
      <c r="AQ537" s="36">
        <v>21</v>
      </c>
      <c r="AR537" s="36">
        <v>27</v>
      </c>
      <c r="AS537" s="36">
        <v>214</v>
      </c>
      <c r="AT537" s="101">
        <v>195</v>
      </c>
      <c r="AU537" s="406">
        <v>103.55</v>
      </c>
      <c r="AV537" s="407">
        <v>36</v>
      </c>
      <c r="AW537" s="407">
        <v>44</v>
      </c>
      <c r="AX537" s="54">
        <v>26</v>
      </c>
      <c r="AY537" s="3" t="s">
        <v>85</v>
      </c>
      <c r="AZ537" s="98" t="str">
        <f>_xlfn.IFNA(VLOOKUP(AY537,ACCESSORIES!F:J,5,FALSE),"N/A")</f>
        <v>N/A</v>
      </c>
      <c r="BA537" s="3" t="s">
        <v>85</v>
      </c>
      <c r="BB537" s="98" t="str">
        <f>_xlfn.IFNA(VLOOKUP(BA537,ACCESSORIES!F:J,5,FALSE),"N/A")</f>
        <v>N/A</v>
      </c>
      <c r="BC537" s="77">
        <v>36.450000000000003</v>
      </c>
      <c r="BD537" s="56">
        <v>21.141732283464599</v>
      </c>
      <c r="BE537" s="56">
        <v>21.141732283464599</v>
      </c>
      <c r="BF537" s="56">
        <v>11.417322834645701</v>
      </c>
      <c r="BG537" s="378">
        <f t="shared" si="60"/>
        <v>8.3627010000000473E-2</v>
      </c>
      <c r="BH537" s="80">
        <v>36</v>
      </c>
      <c r="BI537" s="114" t="s">
        <v>3532</v>
      </c>
      <c r="BJ537" s="50" t="s">
        <v>4050</v>
      </c>
      <c r="BK537" s="29" t="s">
        <v>4066</v>
      </c>
      <c r="BL537" s="29" t="s">
        <v>7289</v>
      </c>
      <c r="BM537" s="29" t="s">
        <v>7290</v>
      </c>
      <c r="BN537" s="29" t="s">
        <v>7291</v>
      </c>
      <c r="BO537" s="81" t="s">
        <v>4275</v>
      </c>
      <c r="BP537" s="81" t="s">
        <v>4068</v>
      </c>
      <c r="BQ537" s="81" t="s">
        <v>7292</v>
      </c>
      <c r="BR537" s="81"/>
      <c r="BS537" s="81"/>
      <c r="BT537" s="81"/>
      <c r="BU537" s="313" t="s">
        <v>7271</v>
      </c>
      <c r="BV537" s="387" t="s">
        <v>8196</v>
      </c>
      <c r="BW537" s="313" t="s">
        <v>7272</v>
      </c>
      <c r="BX537" s="387" t="s">
        <v>8197</v>
      </c>
      <c r="BY537" s="93" t="str">
        <f t="shared" si="61"/>
        <v>MR319, 18x8.5, +40mm Offset, 6x5.5, 106.25mm Centerbore, Gloss Black</v>
      </c>
      <c r="BZ537" s="81" t="s">
        <v>3878</v>
      </c>
      <c r="CA537" s="81" t="s">
        <v>3879</v>
      </c>
      <c r="CB537" s="81" t="str">
        <f t="shared" si="62"/>
        <v>STREET (3XX)</v>
      </c>
    </row>
    <row r="538" spans="1:80" s="38" customFormat="1" ht="15" customHeight="1">
      <c r="A538" s="22">
        <f t="shared" si="56"/>
        <v>536</v>
      </c>
      <c r="B538" s="4" t="s">
        <v>84</v>
      </c>
      <c r="C538" s="99" t="s">
        <v>1072</v>
      </c>
      <c r="D538" s="99" t="s">
        <v>6111</v>
      </c>
      <c r="E538" s="91" t="str">
        <f>CONCATENATE(LEFT(D538,5),VLOOKUP(CONCATENATE(N538,"x",O538),'PART NUMBER GUIDE'!$B$9:$C$49,2,FALSE),VLOOKUP(CONCATENATE(P538, V538), 'PART NUMBER GUIDE'!$Q$6:$R$91, 2, FALSE),VLOOKUP(Y538,'PART NUMBER GUIDE'!$J$8:$K$43,2, FALSE),IF(U538="N/A",IF(ABS(S538)&lt;10,"0"&amp;ABS(S538),ABS(S538)),CONCATENATE(LEFT(U538,1),RIGHT(U538,1))), F538, G538)</f>
        <v>MR31988560940</v>
      </c>
      <c r="F538" s="90"/>
      <c r="G538" s="90"/>
      <c r="H538" s="364">
        <v>191682032387</v>
      </c>
      <c r="I538" s="318">
        <v>44781</v>
      </c>
      <c r="J538" s="16" t="s">
        <v>1265</v>
      </c>
      <c r="K538" s="342">
        <v>319</v>
      </c>
      <c r="L538" s="92">
        <f t="shared" si="57"/>
        <v>319</v>
      </c>
      <c r="M538" s="344"/>
      <c r="N538" s="29" t="s">
        <v>6105</v>
      </c>
      <c r="O538" s="8" t="s">
        <v>6092</v>
      </c>
      <c r="P538" s="99" t="str">
        <f t="shared" si="58"/>
        <v>6x5.5</v>
      </c>
      <c r="Q538" s="3" t="s">
        <v>6097</v>
      </c>
      <c r="R538" s="29">
        <v>5.5</v>
      </c>
      <c r="S538" s="29">
        <v>40</v>
      </c>
      <c r="T538" s="16">
        <v>6.3</v>
      </c>
      <c r="U538" s="100" t="s">
        <v>85</v>
      </c>
      <c r="V538" s="16">
        <v>106.25</v>
      </c>
      <c r="W538" s="8">
        <v>31.6</v>
      </c>
      <c r="X538" s="51">
        <v>2650</v>
      </c>
      <c r="Y538" s="11" t="s">
        <v>2297</v>
      </c>
      <c r="Z538" s="11" t="s">
        <v>2988</v>
      </c>
      <c r="AA538" s="51" t="str">
        <f t="shared" si="59"/>
        <v>18x8.5, 6x5.5, 40 OS</v>
      </c>
      <c r="AB538" s="81" t="s">
        <v>5947</v>
      </c>
      <c r="AC538" s="89">
        <f>_xlfn.IFNA(VLOOKUP(AB538,ACCESSORIES!F:J,5,FALSE),"N/A")</f>
        <v>22</v>
      </c>
      <c r="AD538" s="87" t="s">
        <v>85</v>
      </c>
      <c r="AE538" s="80" t="s">
        <v>85</v>
      </c>
      <c r="AF538" s="80" t="s">
        <v>85</v>
      </c>
      <c r="AG538" s="80" t="s">
        <v>85</v>
      </c>
      <c r="AH538" s="9" t="str">
        <f>_xlfn.IFNA(VLOOKUP(AG538,ACCESSORIES!F:J,5,FALSE),"N/A")</f>
        <v>N/A</v>
      </c>
      <c r="AI538" s="13" t="s">
        <v>265</v>
      </c>
      <c r="AJ538" s="82" t="s">
        <v>1709</v>
      </c>
      <c r="AK538" s="40">
        <f>_xlfn.IFNA(VLOOKUP(AJ538,ACCESSORIES!F:J,5,FALSE),"N/A")</f>
        <v>2.75</v>
      </c>
      <c r="AL538" s="3">
        <v>78.3</v>
      </c>
      <c r="AM538" s="3">
        <v>16.2</v>
      </c>
      <c r="AN538" s="3" t="s">
        <v>6108</v>
      </c>
      <c r="AO538" s="36">
        <v>3</v>
      </c>
      <c r="AP538" s="36">
        <v>15</v>
      </c>
      <c r="AQ538" s="36">
        <v>21</v>
      </c>
      <c r="AR538" s="36">
        <v>27</v>
      </c>
      <c r="AS538" s="36">
        <v>214</v>
      </c>
      <c r="AT538" s="101">
        <v>195</v>
      </c>
      <c r="AU538" s="406">
        <v>103.55</v>
      </c>
      <c r="AV538" s="407">
        <v>36</v>
      </c>
      <c r="AW538" s="407">
        <v>44</v>
      </c>
      <c r="AX538" s="54">
        <v>26</v>
      </c>
      <c r="AY538" s="3" t="s">
        <v>85</v>
      </c>
      <c r="AZ538" s="98" t="str">
        <f>_xlfn.IFNA(VLOOKUP(AY538,ACCESSORIES!F:J,5,FALSE),"N/A")</f>
        <v>N/A</v>
      </c>
      <c r="BA538" s="3" t="s">
        <v>85</v>
      </c>
      <c r="BB538" s="98" t="str">
        <f>_xlfn.IFNA(VLOOKUP(BA538,ACCESSORIES!F:J,5,FALSE),"N/A")</f>
        <v>N/A</v>
      </c>
      <c r="BC538" s="77">
        <v>36.450000000000003</v>
      </c>
      <c r="BD538" s="56">
        <v>21.141732283464599</v>
      </c>
      <c r="BE538" s="56">
        <v>21.141732283464599</v>
      </c>
      <c r="BF538" s="56">
        <v>11.417322834645701</v>
      </c>
      <c r="BG538" s="378">
        <f t="shared" si="60"/>
        <v>8.3627010000000473E-2</v>
      </c>
      <c r="BH538" s="80">
        <v>36</v>
      </c>
      <c r="BI538" s="114" t="s">
        <v>3532</v>
      </c>
      <c r="BJ538" s="50" t="s">
        <v>4050</v>
      </c>
      <c r="BK538" s="29" t="s">
        <v>4066</v>
      </c>
      <c r="BL538" s="29" t="s">
        <v>7289</v>
      </c>
      <c r="BM538" s="29" t="s">
        <v>7290</v>
      </c>
      <c r="BN538" s="29" t="s">
        <v>7291</v>
      </c>
      <c r="BO538" s="81" t="s">
        <v>4275</v>
      </c>
      <c r="BP538" s="81" t="s">
        <v>4068</v>
      </c>
      <c r="BQ538" s="81" t="s">
        <v>7292</v>
      </c>
      <c r="BR538" s="81"/>
      <c r="BS538" s="81"/>
      <c r="BT538" s="81"/>
      <c r="BU538" s="313" t="s">
        <v>7265</v>
      </c>
      <c r="BV538" s="387" t="s">
        <v>8514</v>
      </c>
      <c r="BW538" s="313" t="s">
        <v>7266</v>
      </c>
      <c r="BX538" s="387" t="s">
        <v>8515</v>
      </c>
      <c r="BY538" s="93" t="str">
        <f t="shared" si="61"/>
        <v>MR319, 18x8.5, +40mm Offset, 6x5.5, 106.25mm Centerbore, Method Bronze</v>
      </c>
      <c r="BZ538" s="81" t="s">
        <v>3878</v>
      </c>
      <c r="CA538" s="81" t="s">
        <v>3879</v>
      </c>
      <c r="CB538" s="81" t="str">
        <f t="shared" si="62"/>
        <v>STREET (3XX)</v>
      </c>
    </row>
    <row r="539" spans="1:80" s="38" customFormat="1" ht="15" customHeight="1">
      <c r="A539" s="22">
        <f t="shared" si="56"/>
        <v>537</v>
      </c>
      <c r="B539" s="4" t="s">
        <v>84</v>
      </c>
      <c r="C539" s="99" t="s">
        <v>1072</v>
      </c>
      <c r="D539" s="99" t="s">
        <v>6111</v>
      </c>
      <c r="E539" s="91" t="str">
        <f>CONCATENATE(LEFT(D539,5),VLOOKUP(CONCATENATE(N539,"x",O539),'PART NUMBER GUIDE'!$B$9:$C$49,2,FALSE),VLOOKUP(CONCATENATE(P539, V539), 'PART NUMBER GUIDE'!$Q$6:$R$91, 2, FALSE),VLOOKUP(Y539,'PART NUMBER GUIDE'!$J$8:$K$43,2, FALSE),IF(U539="N/A",IF(ABS(S539)&lt;10,"0"&amp;ABS(S539),ABS(S539)),CONCATENATE(LEFT(U539,1),RIGHT(U539,1))), F539, G539)</f>
        <v>MR319885161340</v>
      </c>
      <c r="F539" s="90"/>
      <c r="G539" s="90"/>
      <c r="H539" s="364">
        <v>191682031076</v>
      </c>
      <c r="I539" s="318">
        <v>44755</v>
      </c>
      <c r="J539" s="16" t="s">
        <v>1265</v>
      </c>
      <c r="K539" s="342">
        <v>319</v>
      </c>
      <c r="L539" s="92">
        <f t="shared" si="57"/>
        <v>319</v>
      </c>
      <c r="M539" s="344"/>
      <c r="N539" s="29" t="s">
        <v>6105</v>
      </c>
      <c r="O539" s="8" t="s">
        <v>6092</v>
      </c>
      <c r="P539" s="99" t="str">
        <f t="shared" si="58"/>
        <v>6x135</v>
      </c>
      <c r="Q539" s="3" t="s">
        <v>6097</v>
      </c>
      <c r="R539" s="29" t="s">
        <v>6099</v>
      </c>
      <c r="S539" s="29">
        <v>40</v>
      </c>
      <c r="T539" s="16">
        <v>6.3</v>
      </c>
      <c r="U539" s="100" t="s">
        <v>85</v>
      </c>
      <c r="V539" s="16">
        <v>87</v>
      </c>
      <c r="W539" s="8">
        <v>31.97</v>
      </c>
      <c r="X539" s="51">
        <v>2650</v>
      </c>
      <c r="Y539" s="11" t="s">
        <v>4304</v>
      </c>
      <c r="Z539" s="11" t="s">
        <v>2987</v>
      </c>
      <c r="AA539" s="51" t="str">
        <f t="shared" si="59"/>
        <v>18x8.5, 6x135, 40 OS</v>
      </c>
      <c r="AB539" s="81" t="s">
        <v>5202</v>
      </c>
      <c r="AC539" s="89">
        <f>_xlfn.IFNA(VLOOKUP(AB539,ACCESSORIES!F:J,5,FALSE),"N/A")</f>
        <v>22</v>
      </c>
      <c r="AD539" s="87" t="s">
        <v>85</v>
      </c>
      <c r="AE539" s="80" t="s">
        <v>85</v>
      </c>
      <c r="AF539" s="80" t="s">
        <v>85</v>
      </c>
      <c r="AG539" s="80" t="s">
        <v>85</v>
      </c>
      <c r="AH539" s="9" t="str">
        <f>_xlfn.IFNA(VLOOKUP(AG539,ACCESSORIES!F:J,5,FALSE),"N/A")</f>
        <v>N/A</v>
      </c>
      <c r="AI539" s="13" t="s">
        <v>266</v>
      </c>
      <c r="AJ539" s="82" t="s">
        <v>85</v>
      </c>
      <c r="AK539" s="40" t="str">
        <f>_xlfn.IFNA(VLOOKUP(AJ539,ACCESSORIES!F:J,5,FALSE),"N/A")</f>
        <v>N/A</v>
      </c>
      <c r="AL539" s="3" t="s">
        <v>85</v>
      </c>
      <c r="AM539" s="3">
        <v>16.2</v>
      </c>
      <c r="AN539" s="3" t="s">
        <v>6108</v>
      </c>
      <c r="AO539" s="36">
        <v>3</v>
      </c>
      <c r="AP539" s="36">
        <v>15</v>
      </c>
      <c r="AQ539" s="36">
        <v>21</v>
      </c>
      <c r="AR539" s="36">
        <v>27</v>
      </c>
      <c r="AS539" s="36">
        <v>214</v>
      </c>
      <c r="AT539" s="101">
        <v>195</v>
      </c>
      <c r="AU539" s="406">
        <v>82.75</v>
      </c>
      <c r="AV539" s="407">
        <v>37</v>
      </c>
      <c r="AW539" s="407">
        <v>45</v>
      </c>
      <c r="AX539" s="54">
        <v>26</v>
      </c>
      <c r="AY539" s="3" t="s">
        <v>85</v>
      </c>
      <c r="AZ539" s="98" t="str">
        <f>_xlfn.IFNA(VLOOKUP(AY539,ACCESSORIES!F:J,5,FALSE),"N/A")</f>
        <v>N/A</v>
      </c>
      <c r="BA539" s="3" t="s">
        <v>85</v>
      </c>
      <c r="BB539" s="98" t="str">
        <f>_xlfn.IFNA(VLOOKUP(BA539,ACCESSORIES!F:J,5,FALSE),"N/A")</f>
        <v>N/A</v>
      </c>
      <c r="BC539" s="77">
        <v>36.82</v>
      </c>
      <c r="BD539" s="56">
        <v>21.141732283464599</v>
      </c>
      <c r="BE539" s="56">
        <v>21.141732283464599</v>
      </c>
      <c r="BF539" s="56">
        <v>11.417322834645701</v>
      </c>
      <c r="BG539" s="378">
        <f t="shared" si="60"/>
        <v>8.3627010000000473E-2</v>
      </c>
      <c r="BH539" s="80">
        <v>36</v>
      </c>
      <c r="BI539" s="114" t="s">
        <v>3532</v>
      </c>
      <c r="BJ539" s="50" t="s">
        <v>4050</v>
      </c>
      <c r="BK539" s="29" t="s">
        <v>4066</v>
      </c>
      <c r="BL539" s="29" t="s">
        <v>7289</v>
      </c>
      <c r="BM539" s="29" t="s">
        <v>7290</v>
      </c>
      <c r="BN539" s="29" t="s">
        <v>7291</v>
      </c>
      <c r="BO539" s="81" t="s">
        <v>4275</v>
      </c>
      <c r="BP539" s="81" t="s">
        <v>4068</v>
      </c>
      <c r="BQ539" s="81" t="s">
        <v>7292</v>
      </c>
      <c r="BR539" s="81"/>
      <c r="BS539" s="81"/>
      <c r="BT539" s="81"/>
      <c r="BU539" s="313" t="s">
        <v>7271</v>
      </c>
      <c r="BV539" s="387" t="s">
        <v>8196</v>
      </c>
      <c r="BW539" s="313" t="s">
        <v>7272</v>
      </c>
      <c r="BX539" s="387" t="s">
        <v>8197</v>
      </c>
      <c r="BY539" s="93" t="str">
        <f t="shared" si="61"/>
        <v>MR319, 18x8.5, +40mm Offset, 6x135, 87mm Centerbore, Gloss Black</v>
      </c>
      <c r="BZ539" s="81" t="s">
        <v>3878</v>
      </c>
      <c r="CA539" s="81" t="s">
        <v>3879</v>
      </c>
      <c r="CB539" s="81" t="str">
        <f t="shared" si="62"/>
        <v>STREET (3XX)</v>
      </c>
    </row>
    <row r="540" spans="1:80" s="38" customFormat="1" ht="15" customHeight="1">
      <c r="A540" s="22">
        <f t="shared" si="56"/>
        <v>538</v>
      </c>
      <c r="B540" s="4" t="s">
        <v>84</v>
      </c>
      <c r="C540" s="99" t="s">
        <v>1072</v>
      </c>
      <c r="D540" s="99" t="s">
        <v>6111</v>
      </c>
      <c r="E540" s="91" t="str">
        <f>CONCATENATE(LEFT(D540,5),VLOOKUP(CONCATENATE(N540,"x",O540),'PART NUMBER GUIDE'!$B$9:$C$49,2,FALSE),VLOOKUP(CONCATENATE(P540, V540), 'PART NUMBER GUIDE'!$Q$6:$R$91, 2, FALSE),VLOOKUP(Y540,'PART NUMBER GUIDE'!$J$8:$K$43,2, FALSE),IF(U540="N/A",IF(ABS(S540)&lt;10,"0"&amp;ABS(S540),ABS(S540)),CONCATENATE(LEFT(U540,1),RIGHT(U540,1))), F540, G540)</f>
        <v>MR31988516940</v>
      </c>
      <c r="F540" s="90"/>
      <c r="G540" s="90"/>
      <c r="H540" s="364">
        <v>191682032394</v>
      </c>
      <c r="I540" s="318">
        <v>44781</v>
      </c>
      <c r="J540" s="16" t="s">
        <v>1265</v>
      </c>
      <c r="K540" s="342">
        <v>319</v>
      </c>
      <c r="L540" s="92">
        <f t="shared" si="57"/>
        <v>319</v>
      </c>
      <c r="M540" s="344"/>
      <c r="N540" s="29" t="s">
        <v>6105</v>
      </c>
      <c r="O540" s="8" t="s">
        <v>6092</v>
      </c>
      <c r="P540" s="99" t="str">
        <f t="shared" si="58"/>
        <v>6x135</v>
      </c>
      <c r="Q540" s="3" t="s">
        <v>6097</v>
      </c>
      <c r="R540" s="29" t="s">
        <v>6099</v>
      </c>
      <c r="S540" s="29">
        <v>40</v>
      </c>
      <c r="T540" s="16">
        <v>6.3</v>
      </c>
      <c r="U540" s="100" t="s">
        <v>85</v>
      </c>
      <c r="V540" s="16">
        <v>87</v>
      </c>
      <c r="W540" s="8">
        <v>31.97</v>
      </c>
      <c r="X540" s="51">
        <v>2650</v>
      </c>
      <c r="Y540" s="11" t="s">
        <v>2297</v>
      </c>
      <c r="Z540" s="11" t="s">
        <v>2988</v>
      </c>
      <c r="AA540" s="51" t="str">
        <f t="shared" si="59"/>
        <v>18x8.5, 6x135, 40 OS</v>
      </c>
      <c r="AB540" s="81" t="s">
        <v>5944</v>
      </c>
      <c r="AC540" s="89">
        <f>_xlfn.IFNA(VLOOKUP(AB540,ACCESSORIES!F:J,5,FALSE),"N/A")</f>
        <v>22</v>
      </c>
      <c r="AD540" s="87" t="s">
        <v>85</v>
      </c>
      <c r="AE540" s="80" t="s">
        <v>85</v>
      </c>
      <c r="AF540" s="80" t="s">
        <v>85</v>
      </c>
      <c r="AG540" s="80" t="s">
        <v>85</v>
      </c>
      <c r="AH540" s="9" t="str">
        <f>_xlfn.IFNA(VLOOKUP(AG540,ACCESSORIES!F:J,5,FALSE),"N/A")</f>
        <v>N/A</v>
      </c>
      <c r="AI540" s="13" t="s">
        <v>266</v>
      </c>
      <c r="AJ540" s="82" t="s">
        <v>85</v>
      </c>
      <c r="AK540" s="40" t="str">
        <f>_xlfn.IFNA(VLOOKUP(AJ540,ACCESSORIES!F:J,5,FALSE),"N/A")</f>
        <v>N/A</v>
      </c>
      <c r="AL540" s="3" t="s">
        <v>85</v>
      </c>
      <c r="AM540" s="3">
        <v>16.2</v>
      </c>
      <c r="AN540" s="3" t="s">
        <v>6108</v>
      </c>
      <c r="AO540" s="36">
        <v>3</v>
      </c>
      <c r="AP540" s="36">
        <v>15</v>
      </c>
      <c r="AQ540" s="36">
        <v>21</v>
      </c>
      <c r="AR540" s="36">
        <v>27</v>
      </c>
      <c r="AS540" s="36">
        <v>214</v>
      </c>
      <c r="AT540" s="101">
        <v>195</v>
      </c>
      <c r="AU540" s="406">
        <v>82.75</v>
      </c>
      <c r="AV540" s="407">
        <v>37</v>
      </c>
      <c r="AW540" s="407">
        <v>45</v>
      </c>
      <c r="AX540" s="54">
        <v>26</v>
      </c>
      <c r="AY540" s="3" t="s">
        <v>85</v>
      </c>
      <c r="AZ540" s="98" t="str">
        <f>_xlfn.IFNA(VLOOKUP(AY540,ACCESSORIES!F:J,5,FALSE),"N/A")</f>
        <v>N/A</v>
      </c>
      <c r="BA540" s="3" t="s">
        <v>85</v>
      </c>
      <c r="BB540" s="98" t="str">
        <f>_xlfn.IFNA(VLOOKUP(BA540,ACCESSORIES!F:J,5,FALSE),"N/A")</f>
        <v>N/A</v>
      </c>
      <c r="BC540" s="77">
        <v>36.82</v>
      </c>
      <c r="BD540" s="56">
        <v>21.141732283464599</v>
      </c>
      <c r="BE540" s="56">
        <v>21.141732283464599</v>
      </c>
      <c r="BF540" s="56">
        <v>11.417322834645701</v>
      </c>
      <c r="BG540" s="378">
        <f t="shared" si="60"/>
        <v>8.3627010000000473E-2</v>
      </c>
      <c r="BH540" s="80">
        <v>36</v>
      </c>
      <c r="BI540" s="114" t="s">
        <v>3532</v>
      </c>
      <c r="BJ540" s="50" t="s">
        <v>4050</v>
      </c>
      <c r="BK540" s="29" t="s">
        <v>4066</v>
      </c>
      <c r="BL540" s="29" t="s">
        <v>7289</v>
      </c>
      <c r="BM540" s="29" t="s">
        <v>7290</v>
      </c>
      <c r="BN540" s="29" t="s">
        <v>7291</v>
      </c>
      <c r="BO540" s="81" t="s">
        <v>4275</v>
      </c>
      <c r="BP540" s="81" t="s">
        <v>4068</v>
      </c>
      <c r="BQ540" s="81" t="s">
        <v>7292</v>
      </c>
      <c r="BR540" s="81"/>
      <c r="BS540" s="81"/>
      <c r="BT540" s="81"/>
      <c r="BU540" s="313" t="s">
        <v>7265</v>
      </c>
      <c r="BV540" s="387" t="s">
        <v>8514</v>
      </c>
      <c r="BW540" s="313" t="s">
        <v>7266</v>
      </c>
      <c r="BX540" s="387" t="s">
        <v>8515</v>
      </c>
      <c r="BY540" s="93" t="str">
        <f t="shared" si="61"/>
        <v>MR319, 18x8.5, +40mm Offset, 6x135, 87mm Centerbore, Method Bronze</v>
      </c>
      <c r="BZ540" s="81" t="s">
        <v>3878</v>
      </c>
      <c r="CA540" s="81" t="s">
        <v>3879</v>
      </c>
      <c r="CB540" s="81" t="str">
        <f t="shared" si="62"/>
        <v>STREET (3XX)</v>
      </c>
    </row>
    <row r="541" spans="1:80" s="38" customFormat="1" ht="15" customHeight="1">
      <c r="A541" s="22">
        <f t="shared" si="56"/>
        <v>539</v>
      </c>
      <c r="B541" s="4" t="s">
        <v>84</v>
      </c>
      <c r="C541" s="99" t="s">
        <v>1072</v>
      </c>
      <c r="D541" s="99" t="s">
        <v>6111</v>
      </c>
      <c r="E541" s="91" t="str">
        <f>CONCATENATE(LEFT(D541,5),VLOOKUP(CONCATENATE(N541,"x",O541),'PART NUMBER GUIDE'!$B$9:$C$49,2,FALSE),VLOOKUP(CONCATENATE(P541, V541), 'PART NUMBER GUIDE'!$Q$6:$R$91, 2, FALSE),VLOOKUP(Y541,'PART NUMBER GUIDE'!$J$8:$K$43,2, FALSE),IF(U541="N/A",IF(ABS(S541)&lt;10,"0"&amp;ABS(S541),ABS(S541)),CONCATENATE(LEFT(U541,1),RIGHT(U541,1))), F541, G541)</f>
        <v>MR319890161318</v>
      </c>
      <c r="F541" s="90"/>
      <c r="G541" s="90"/>
      <c r="H541" s="364">
        <v>191682031038</v>
      </c>
      <c r="I541" s="318">
        <v>44755</v>
      </c>
      <c r="J541" s="16" t="s">
        <v>1265</v>
      </c>
      <c r="K541" s="342">
        <v>319</v>
      </c>
      <c r="L541" s="92">
        <f t="shared" si="57"/>
        <v>319</v>
      </c>
      <c r="M541" s="344"/>
      <c r="N541" s="29" t="s">
        <v>6105</v>
      </c>
      <c r="O541" s="8">
        <v>9</v>
      </c>
      <c r="P541" s="99" t="str">
        <f t="shared" si="58"/>
        <v>6x135</v>
      </c>
      <c r="Q541" s="3" t="s">
        <v>6097</v>
      </c>
      <c r="R541" s="29" t="s">
        <v>6099</v>
      </c>
      <c r="S541" s="29">
        <v>18</v>
      </c>
      <c r="T541" s="16">
        <v>5.68</v>
      </c>
      <c r="U541" s="100" t="s">
        <v>85</v>
      </c>
      <c r="V541" s="16">
        <v>87</v>
      </c>
      <c r="W541" s="8">
        <v>31.67</v>
      </c>
      <c r="X541" s="51">
        <v>2650</v>
      </c>
      <c r="Y541" s="11" t="s">
        <v>4304</v>
      </c>
      <c r="Z541" s="11" t="s">
        <v>2987</v>
      </c>
      <c r="AA541" s="51" t="str">
        <f t="shared" si="59"/>
        <v>18x9, 6x135, 18 OS</v>
      </c>
      <c r="AB541" s="81" t="s">
        <v>5202</v>
      </c>
      <c r="AC541" s="89">
        <f>_xlfn.IFNA(VLOOKUP(AB541,ACCESSORIES!F:J,5,FALSE),"N/A")</f>
        <v>22</v>
      </c>
      <c r="AD541" s="87" t="s">
        <v>85</v>
      </c>
      <c r="AE541" s="80" t="s">
        <v>85</v>
      </c>
      <c r="AF541" s="80" t="s">
        <v>85</v>
      </c>
      <c r="AG541" s="80" t="s">
        <v>85</v>
      </c>
      <c r="AH541" s="9" t="str">
        <f>_xlfn.IFNA(VLOOKUP(AG541,ACCESSORIES!F:J,5,FALSE),"N/A")</f>
        <v>N/A</v>
      </c>
      <c r="AI541" s="13" t="s">
        <v>266</v>
      </c>
      <c r="AJ541" s="82" t="s">
        <v>85</v>
      </c>
      <c r="AK541" s="40" t="str">
        <f>_xlfn.IFNA(VLOOKUP(AJ541,ACCESSORIES!F:J,5,FALSE),"N/A")</f>
        <v>N/A</v>
      </c>
      <c r="AL541" s="3" t="s">
        <v>85</v>
      </c>
      <c r="AM541" s="3">
        <v>16.2</v>
      </c>
      <c r="AN541" s="3" t="s">
        <v>6108</v>
      </c>
      <c r="AO541" s="36">
        <v>4</v>
      </c>
      <c r="AP541" s="36">
        <v>20</v>
      </c>
      <c r="AQ541" s="36">
        <v>39</v>
      </c>
      <c r="AR541" s="36">
        <v>45</v>
      </c>
      <c r="AS541" s="36">
        <v>218</v>
      </c>
      <c r="AT541" s="101">
        <v>214</v>
      </c>
      <c r="AU541" s="406">
        <v>82.75</v>
      </c>
      <c r="AV541" s="407">
        <v>37</v>
      </c>
      <c r="AW541" s="407">
        <v>45</v>
      </c>
      <c r="AX541" s="54">
        <v>27</v>
      </c>
      <c r="AY541" s="3" t="s">
        <v>85</v>
      </c>
      <c r="AZ541" s="98" t="str">
        <f>_xlfn.IFNA(VLOOKUP(AY541,ACCESSORIES!F:J,5,FALSE),"N/A")</f>
        <v>N/A</v>
      </c>
      <c r="BA541" s="3" t="s">
        <v>85</v>
      </c>
      <c r="BB541" s="98" t="str">
        <f>_xlfn.IFNA(VLOOKUP(BA541,ACCESSORIES!F:J,5,FALSE),"N/A")</f>
        <v>N/A</v>
      </c>
      <c r="BC541" s="77">
        <v>36.520000000000003</v>
      </c>
      <c r="BD541" s="56">
        <v>21.141732283464599</v>
      </c>
      <c r="BE541" s="56">
        <v>21.141732283464599</v>
      </c>
      <c r="BF541" s="56">
        <v>11.929133858267701</v>
      </c>
      <c r="BG541" s="378">
        <f t="shared" si="60"/>
        <v>8.7375807000000152E-2</v>
      </c>
      <c r="BH541" s="80">
        <v>36</v>
      </c>
      <c r="BI541" s="114" t="s">
        <v>3532</v>
      </c>
      <c r="BJ541" s="50" t="s">
        <v>4050</v>
      </c>
      <c r="BK541" s="29" t="s">
        <v>4066</v>
      </c>
      <c r="BL541" s="29" t="s">
        <v>7289</v>
      </c>
      <c r="BM541" s="29" t="s">
        <v>7290</v>
      </c>
      <c r="BN541" s="29" t="s">
        <v>7291</v>
      </c>
      <c r="BO541" s="81" t="s">
        <v>4275</v>
      </c>
      <c r="BP541" s="81" t="s">
        <v>4068</v>
      </c>
      <c r="BQ541" s="81" t="s">
        <v>7292</v>
      </c>
      <c r="BR541" s="81"/>
      <c r="BS541" s="81"/>
      <c r="BT541" s="81"/>
      <c r="BU541" s="313" t="s">
        <v>7271</v>
      </c>
      <c r="BV541" s="387" t="s">
        <v>8196</v>
      </c>
      <c r="BW541" s="313" t="s">
        <v>7272</v>
      </c>
      <c r="BX541" s="387" t="s">
        <v>8197</v>
      </c>
      <c r="BY541" s="93" t="str">
        <f t="shared" si="61"/>
        <v>MR319, 18x9, +18mm Offset, 6x135, 87mm Centerbore, Gloss Black</v>
      </c>
      <c r="BZ541" s="81" t="s">
        <v>3878</v>
      </c>
      <c r="CA541" s="81" t="s">
        <v>3879</v>
      </c>
      <c r="CB541" s="81" t="str">
        <f t="shared" si="62"/>
        <v>STREET (3XX)</v>
      </c>
    </row>
    <row r="542" spans="1:80" s="38" customFormat="1" ht="15" customHeight="1">
      <c r="A542" s="22">
        <f t="shared" si="56"/>
        <v>540</v>
      </c>
      <c r="B542" s="4" t="s">
        <v>84</v>
      </c>
      <c r="C542" s="99" t="s">
        <v>1072</v>
      </c>
      <c r="D542" s="99" t="s">
        <v>6111</v>
      </c>
      <c r="E542" s="91" t="str">
        <f>CONCATENATE(LEFT(D542,5),VLOOKUP(CONCATENATE(N542,"x",O542),'PART NUMBER GUIDE'!$B$9:$C$49,2,FALSE),VLOOKUP(CONCATENATE(P542, V542), 'PART NUMBER GUIDE'!$Q$6:$R$91, 2, FALSE),VLOOKUP(Y542,'PART NUMBER GUIDE'!$J$8:$K$43,2, FALSE),IF(U542="N/A",IF(ABS(S542)&lt;10,"0"&amp;ABS(S542),ABS(S542)),CONCATENATE(LEFT(U542,1),RIGHT(U542,1))), F542, G542)</f>
        <v>MR31989016918</v>
      </c>
      <c r="F542" s="90"/>
      <c r="G542" s="90"/>
      <c r="H542" s="364">
        <v>191682032400</v>
      </c>
      <c r="I542" s="318">
        <v>44781</v>
      </c>
      <c r="J542" s="16" t="s">
        <v>1265</v>
      </c>
      <c r="K542" s="342">
        <v>319</v>
      </c>
      <c r="L542" s="92">
        <f t="shared" si="57"/>
        <v>319</v>
      </c>
      <c r="M542" s="344"/>
      <c r="N542" s="29" t="s">
        <v>6105</v>
      </c>
      <c r="O542" s="8">
        <v>9</v>
      </c>
      <c r="P542" s="99" t="str">
        <f t="shared" si="58"/>
        <v>6x135</v>
      </c>
      <c r="Q542" s="3" t="s">
        <v>6097</v>
      </c>
      <c r="R542" s="29" t="s">
        <v>6099</v>
      </c>
      <c r="S542" s="29">
        <v>18</v>
      </c>
      <c r="T542" s="16" t="s">
        <v>6106</v>
      </c>
      <c r="U542" s="100" t="s">
        <v>85</v>
      </c>
      <c r="V542" s="16">
        <v>87</v>
      </c>
      <c r="W542" s="8">
        <v>31.67</v>
      </c>
      <c r="X542" s="51">
        <v>2650</v>
      </c>
      <c r="Y542" s="11" t="s">
        <v>2297</v>
      </c>
      <c r="Z542" s="11" t="s">
        <v>2988</v>
      </c>
      <c r="AA542" s="51" t="str">
        <f t="shared" si="59"/>
        <v>18x9, 6x135, 18 OS</v>
      </c>
      <c r="AB542" s="81" t="s">
        <v>5944</v>
      </c>
      <c r="AC542" s="89">
        <f>_xlfn.IFNA(VLOOKUP(AB542,ACCESSORIES!F:J,5,FALSE),"N/A")</f>
        <v>22</v>
      </c>
      <c r="AD542" s="87" t="s">
        <v>85</v>
      </c>
      <c r="AE542" s="80" t="s">
        <v>85</v>
      </c>
      <c r="AF542" s="80" t="s">
        <v>85</v>
      </c>
      <c r="AG542" s="80" t="s">
        <v>85</v>
      </c>
      <c r="AH542" s="9" t="str">
        <f>_xlfn.IFNA(VLOOKUP(AG542,ACCESSORIES!F:J,5,FALSE),"N/A")</f>
        <v>N/A</v>
      </c>
      <c r="AI542" s="13" t="s">
        <v>266</v>
      </c>
      <c r="AJ542" s="82" t="s">
        <v>85</v>
      </c>
      <c r="AK542" s="40" t="str">
        <f>_xlfn.IFNA(VLOOKUP(AJ542,ACCESSORIES!F:J,5,FALSE),"N/A")</f>
        <v>N/A</v>
      </c>
      <c r="AL542" s="3" t="s">
        <v>85</v>
      </c>
      <c r="AM542" s="3">
        <v>16.2</v>
      </c>
      <c r="AN542" s="3" t="s">
        <v>6108</v>
      </c>
      <c r="AO542" s="36">
        <v>4</v>
      </c>
      <c r="AP542" s="36">
        <v>20</v>
      </c>
      <c r="AQ542" s="36">
        <v>39</v>
      </c>
      <c r="AR542" s="36">
        <v>45</v>
      </c>
      <c r="AS542" s="36">
        <v>218</v>
      </c>
      <c r="AT542" s="101">
        <v>214</v>
      </c>
      <c r="AU542" s="406">
        <v>82.75</v>
      </c>
      <c r="AV542" s="407">
        <v>37</v>
      </c>
      <c r="AW542" s="407">
        <v>45</v>
      </c>
      <c r="AX542" s="54">
        <v>27</v>
      </c>
      <c r="AY542" s="3" t="s">
        <v>85</v>
      </c>
      <c r="AZ542" s="98" t="str">
        <f>_xlfn.IFNA(VLOOKUP(AY542,ACCESSORIES!F:J,5,FALSE),"N/A")</f>
        <v>N/A</v>
      </c>
      <c r="BA542" s="3" t="s">
        <v>85</v>
      </c>
      <c r="BB542" s="98" t="str">
        <f>_xlfn.IFNA(VLOOKUP(BA542,ACCESSORIES!F:J,5,FALSE),"N/A")</f>
        <v>N/A</v>
      </c>
      <c r="BC542" s="77">
        <v>36.520000000000003</v>
      </c>
      <c r="BD542" s="56">
        <v>21.141732283464599</v>
      </c>
      <c r="BE542" s="56">
        <v>21.141732283464599</v>
      </c>
      <c r="BF542" s="56">
        <v>11.929133858267701</v>
      </c>
      <c r="BG542" s="378">
        <f t="shared" si="60"/>
        <v>8.7375807000000152E-2</v>
      </c>
      <c r="BH542" s="80">
        <v>36</v>
      </c>
      <c r="BI542" s="114" t="s">
        <v>3532</v>
      </c>
      <c r="BJ542" s="50" t="s">
        <v>4050</v>
      </c>
      <c r="BK542" s="29" t="s">
        <v>4066</v>
      </c>
      <c r="BL542" s="29" t="s">
        <v>7289</v>
      </c>
      <c r="BM542" s="29" t="s">
        <v>7290</v>
      </c>
      <c r="BN542" s="29" t="s">
        <v>7291</v>
      </c>
      <c r="BO542" s="81" t="s">
        <v>4275</v>
      </c>
      <c r="BP542" s="81" t="s">
        <v>4068</v>
      </c>
      <c r="BQ542" s="81" t="s">
        <v>7292</v>
      </c>
      <c r="BR542" s="81"/>
      <c r="BS542" s="81"/>
      <c r="BT542" s="81"/>
      <c r="BU542" s="313" t="s">
        <v>7265</v>
      </c>
      <c r="BV542" s="387" t="s">
        <v>8514</v>
      </c>
      <c r="BW542" s="313" t="s">
        <v>7266</v>
      </c>
      <c r="BX542" s="387" t="s">
        <v>8515</v>
      </c>
      <c r="BY542" s="93" t="str">
        <f t="shared" si="61"/>
        <v>MR319, 18x9, +18mm Offset, 6x135, 87mm Centerbore, Method Bronze</v>
      </c>
      <c r="BZ542" s="81" t="s">
        <v>3878</v>
      </c>
      <c r="CA542" s="81" t="s">
        <v>3879</v>
      </c>
      <c r="CB542" s="81" t="str">
        <f t="shared" si="62"/>
        <v>STREET (3XX)</v>
      </c>
    </row>
    <row r="543" spans="1:80" s="38" customFormat="1" ht="15" customHeight="1">
      <c r="A543" s="22">
        <f t="shared" si="56"/>
        <v>541</v>
      </c>
      <c r="B543" s="4" t="s">
        <v>84</v>
      </c>
      <c r="C543" s="99" t="s">
        <v>1072</v>
      </c>
      <c r="D543" s="99" t="s">
        <v>6111</v>
      </c>
      <c r="E543" s="91" t="str">
        <f>CONCATENATE(LEFT(D543,5),VLOOKUP(CONCATENATE(N543,"x",O543),'PART NUMBER GUIDE'!$B$9:$C$49,2,FALSE),VLOOKUP(CONCATENATE(P543, V543), 'PART NUMBER GUIDE'!$Q$6:$R$91, 2, FALSE),VLOOKUP(Y543,'PART NUMBER GUIDE'!$J$8:$K$43,2, FALSE),IF(U543="N/A",IF(ABS(S543)&lt;10,"0"&amp;ABS(S543),ABS(S543)),CONCATENATE(LEFT(U543,1),RIGHT(U543,1))), F543, G543)</f>
        <v>MR319890601318</v>
      </c>
      <c r="F543" s="90"/>
      <c r="G543" s="90"/>
      <c r="H543" s="364">
        <v>191682031045</v>
      </c>
      <c r="I543" s="318">
        <v>44755</v>
      </c>
      <c r="J543" s="16" t="s">
        <v>1265</v>
      </c>
      <c r="K543" s="342">
        <v>319</v>
      </c>
      <c r="L543" s="92">
        <f t="shared" si="57"/>
        <v>319</v>
      </c>
      <c r="M543" s="344"/>
      <c r="N543" s="29" t="s">
        <v>6105</v>
      </c>
      <c r="O543" s="8">
        <v>9</v>
      </c>
      <c r="P543" s="99" t="str">
        <f t="shared" si="58"/>
        <v>6x5.5</v>
      </c>
      <c r="Q543" s="3" t="s">
        <v>6097</v>
      </c>
      <c r="R543" s="29" t="s">
        <v>6096</v>
      </c>
      <c r="S543" s="29">
        <v>18</v>
      </c>
      <c r="T543" s="16" t="s">
        <v>6106</v>
      </c>
      <c r="U543" s="100" t="s">
        <v>85</v>
      </c>
      <c r="V543" s="16" t="s">
        <v>6100</v>
      </c>
      <c r="W543" s="8">
        <v>31.51</v>
      </c>
      <c r="X543" s="51">
        <v>2650</v>
      </c>
      <c r="Y543" s="11" t="s">
        <v>4304</v>
      </c>
      <c r="Z543" s="11" t="s">
        <v>2987</v>
      </c>
      <c r="AA543" s="51" t="str">
        <f t="shared" si="59"/>
        <v>18x9, 6x5.5, 18 OS</v>
      </c>
      <c r="AB543" s="81" t="s">
        <v>5205</v>
      </c>
      <c r="AC543" s="89">
        <f>_xlfn.IFNA(VLOOKUP(AB543,ACCESSORIES!F:J,5,FALSE),"N/A")</f>
        <v>22</v>
      </c>
      <c r="AD543" s="87" t="s">
        <v>85</v>
      </c>
      <c r="AE543" s="80" t="s">
        <v>85</v>
      </c>
      <c r="AF543" s="80" t="s">
        <v>85</v>
      </c>
      <c r="AG543" s="80" t="s">
        <v>85</v>
      </c>
      <c r="AH543" s="9" t="str">
        <f>_xlfn.IFNA(VLOOKUP(AG543,ACCESSORIES!F:J,5,FALSE),"N/A")</f>
        <v>N/A</v>
      </c>
      <c r="AI543" s="13" t="s">
        <v>265</v>
      </c>
      <c r="AJ543" s="82" t="s">
        <v>1709</v>
      </c>
      <c r="AK543" s="40">
        <f>_xlfn.IFNA(VLOOKUP(AJ543,ACCESSORIES!F:J,5,FALSE),"N/A")</f>
        <v>2.75</v>
      </c>
      <c r="AL543" s="3">
        <v>78.3</v>
      </c>
      <c r="AM543" s="3">
        <v>16.2</v>
      </c>
      <c r="AN543" s="3" t="s">
        <v>6108</v>
      </c>
      <c r="AO543" s="36">
        <v>4</v>
      </c>
      <c r="AP543" s="36">
        <v>20</v>
      </c>
      <c r="AQ543" s="36">
        <v>39</v>
      </c>
      <c r="AR543" s="36">
        <v>45</v>
      </c>
      <c r="AS543" s="36">
        <v>218</v>
      </c>
      <c r="AT543" s="101">
        <v>214</v>
      </c>
      <c r="AU543" s="406">
        <v>103.55</v>
      </c>
      <c r="AV543" s="407">
        <v>36</v>
      </c>
      <c r="AW543" s="407">
        <v>44</v>
      </c>
      <c r="AX543" s="54">
        <v>27</v>
      </c>
      <c r="AY543" s="3" t="s">
        <v>85</v>
      </c>
      <c r="AZ543" s="98" t="str">
        <f>_xlfn.IFNA(VLOOKUP(AY543,ACCESSORIES!F:J,5,FALSE),"N/A")</f>
        <v>N/A</v>
      </c>
      <c r="BA543" s="3" t="s">
        <v>85</v>
      </c>
      <c r="BB543" s="98" t="str">
        <f>_xlfn.IFNA(VLOOKUP(BA543,ACCESSORIES!F:J,5,FALSE),"N/A")</f>
        <v>N/A</v>
      </c>
      <c r="BC543" s="77">
        <v>36.36</v>
      </c>
      <c r="BD543" s="56">
        <v>21.141732283464599</v>
      </c>
      <c r="BE543" s="56">
        <v>21.141732283464599</v>
      </c>
      <c r="BF543" s="56">
        <v>11.929133858267701</v>
      </c>
      <c r="BG543" s="378">
        <f t="shared" si="60"/>
        <v>8.7375807000000152E-2</v>
      </c>
      <c r="BH543" s="80">
        <v>36</v>
      </c>
      <c r="BI543" s="114" t="s">
        <v>3532</v>
      </c>
      <c r="BJ543" s="50" t="s">
        <v>4050</v>
      </c>
      <c r="BK543" s="29" t="s">
        <v>4066</v>
      </c>
      <c r="BL543" s="29" t="s">
        <v>7289</v>
      </c>
      <c r="BM543" s="29" t="s">
        <v>7290</v>
      </c>
      <c r="BN543" s="29" t="s">
        <v>7291</v>
      </c>
      <c r="BO543" s="81" t="s">
        <v>4275</v>
      </c>
      <c r="BP543" s="81" t="s">
        <v>4068</v>
      </c>
      <c r="BQ543" s="81" t="s">
        <v>7292</v>
      </c>
      <c r="BR543" s="81"/>
      <c r="BS543" s="81"/>
      <c r="BT543" s="81"/>
      <c r="BU543" s="313" t="s">
        <v>7271</v>
      </c>
      <c r="BV543" s="387" t="s">
        <v>8196</v>
      </c>
      <c r="BW543" s="313" t="s">
        <v>7272</v>
      </c>
      <c r="BX543" s="387" t="s">
        <v>8197</v>
      </c>
      <c r="BY543" s="93" t="str">
        <f t="shared" si="61"/>
        <v>MR319, 18x9, +18mm Offset, 6x5.5, 106.25mm Centerbore, Gloss Black</v>
      </c>
      <c r="BZ543" s="81" t="s">
        <v>3878</v>
      </c>
      <c r="CA543" s="81" t="s">
        <v>3879</v>
      </c>
      <c r="CB543" s="81" t="str">
        <f t="shared" si="62"/>
        <v>STREET (3XX)</v>
      </c>
    </row>
    <row r="544" spans="1:80" s="38" customFormat="1" ht="15" customHeight="1">
      <c r="A544" s="22">
        <f t="shared" si="56"/>
        <v>542</v>
      </c>
      <c r="B544" s="4" t="s">
        <v>84</v>
      </c>
      <c r="C544" s="99" t="s">
        <v>1072</v>
      </c>
      <c r="D544" s="99" t="s">
        <v>6111</v>
      </c>
      <c r="E544" s="91" t="str">
        <f>CONCATENATE(LEFT(D544,5),VLOOKUP(CONCATENATE(N544,"x",O544),'PART NUMBER GUIDE'!$B$9:$C$49,2,FALSE),VLOOKUP(CONCATENATE(P544, V544), 'PART NUMBER GUIDE'!$Q$6:$R$91, 2, FALSE),VLOOKUP(Y544,'PART NUMBER GUIDE'!$J$8:$K$43,2, FALSE),IF(U544="N/A",IF(ABS(S544)&lt;10,"0"&amp;ABS(S544),ABS(S544)),CONCATENATE(LEFT(U544,1),RIGHT(U544,1))), F544, G544)</f>
        <v>MR31989060918</v>
      </c>
      <c r="F544" s="90"/>
      <c r="G544" s="90"/>
      <c r="H544" s="364">
        <v>191682032417</v>
      </c>
      <c r="I544" s="318">
        <v>44781</v>
      </c>
      <c r="J544" s="16" t="s">
        <v>1265</v>
      </c>
      <c r="K544" s="342">
        <v>319</v>
      </c>
      <c r="L544" s="92">
        <f t="shared" si="57"/>
        <v>319</v>
      </c>
      <c r="M544" s="344"/>
      <c r="N544" s="29" t="s">
        <v>6105</v>
      </c>
      <c r="O544" s="8">
        <v>9</v>
      </c>
      <c r="P544" s="99" t="str">
        <f t="shared" si="58"/>
        <v>6x5.5</v>
      </c>
      <c r="Q544" s="3" t="s">
        <v>6097</v>
      </c>
      <c r="R544" s="29" t="s">
        <v>6096</v>
      </c>
      <c r="S544" s="29">
        <v>18</v>
      </c>
      <c r="T544" s="16" t="s">
        <v>6106</v>
      </c>
      <c r="U544" s="100" t="s">
        <v>85</v>
      </c>
      <c r="V544" s="16" t="s">
        <v>6100</v>
      </c>
      <c r="W544" s="8">
        <v>31.51</v>
      </c>
      <c r="X544" s="51">
        <v>2650</v>
      </c>
      <c r="Y544" s="11" t="s">
        <v>2297</v>
      </c>
      <c r="Z544" s="11" t="s">
        <v>2988</v>
      </c>
      <c r="AA544" s="51" t="str">
        <f t="shared" si="59"/>
        <v>18x9, 6x5.5, 18 OS</v>
      </c>
      <c r="AB544" s="81" t="s">
        <v>5947</v>
      </c>
      <c r="AC544" s="89">
        <f>_xlfn.IFNA(VLOOKUP(AB544,ACCESSORIES!F:J,5,FALSE),"N/A")</f>
        <v>22</v>
      </c>
      <c r="AD544" s="87" t="s">
        <v>85</v>
      </c>
      <c r="AE544" s="80" t="s">
        <v>85</v>
      </c>
      <c r="AF544" s="80" t="s">
        <v>85</v>
      </c>
      <c r="AG544" s="80" t="s">
        <v>85</v>
      </c>
      <c r="AH544" s="9" t="str">
        <f>_xlfn.IFNA(VLOOKUP(AG544,ACCESSORIES!F:J,5,FALSE),"N/A")</f>
        <v>N/A</v>
      </c>
      <c r="AI544" s="13" t="s">
        <v>265</v>
      </c>
      <c r="AJ544" s="82" t="s">
        <v>1709</v>
      </c>
      <c r="AK544" s="40">
        <f>_xlfn.IFNA(VLOOKUP(AJ544,ACCESSORIES!F:J,5,FALSE),"N/A")</f>
        <v>2.75</v>
      </c>
      <c r="AL544" s="3">
        <v>78.3</v>
      </c>
      <c r="AM544" s="3">
        <v>16.2</v>
      </c>
      <c r="AN544" s="3" t="s">
        <v>6108</v>
      </c>
      <c r="AO544" s="36">
        <v>4</v>
      </c>
      <c r="AP544" s="36">
        <v>20</v>
      </c>
      <c r="AQ544" s="36">
        <v>39</v>
      </c>
      <c r="AR544" s="36">
        <v>45</v>
      </c>
      <c r="AS544" s="36">
        <v>218</v>
      </c>
      <c r="AT544" s="101">
        <v>214</v>
      </c>
      <c r="AU544" s="406">
        <v>103.55</v>
      </c>
      <c r="AV544" s="407">
        <v>36</v>
      </c>
      <c r="AW544" s="407">
        <v>44</v>
      </c>
      <c r="AX544" s="54">
        <v>27</v>
      </c>
      <c r="AY544" s="3" t="s">
        <v>85</v>
      </c>
      <c r="AZ544" s="98" t="str">
        <f>_xlfn.IFNA(VLOOKUP(AY544,ACCESSORIES!F:J,5,FALSE),"N/A")</f>
        <v>N/A</v>
      </c>
      <c r="BA544" s="3" t="s">
        <v>85</v>
      </c>
      <c r="BB544" s="98" t="str">
        <f>_xlfn.IFNA(VLOOKUP(BA544,ACCESSORIES!F:J,5,FALSE),"N/A")</f>
        <v>N/A</v>
      </c>
      <c r="BC544" s="77">
        <v>36.36</v>
      </c>
      <c r="BD544" s="56">
        <v>21.141732283464599</v>
      </c>
      <c r="BE544" s="56">
        <v>21.141732283464599</v>
      </c>
      <c r="BF544" s="56">
        <v>11.929133858267701</v>
      </c>
      <c r="BG544" s="378">
        <f t="shared" si="60"/>
        <v>8.7375807000000152E-2</v>
      </c>
      <c r="BH544" s="80">
        <v>36</v>
      </c>
      <c r="BI544" s="114" t="s">
        <v>3532</v>
      </c>
      <c r="BJ544" s="50" t="s">
        <v>4050</v>
      </c>
      <c r="BK544" s="29" t="s">
        <v>4066</v>
      </c>
      <c r="BL544" s="29" t="s">
        <v>7289</v>
      </c>
      <c r="BM544" s="29" t="s">
        <v>7290</v>
      </c>
      <c r="BN544" s="29" t="s">
        <v>7291</v>
      </c>
      <c r="BO544" s="81" t="s">
        <v>4275</v>
      </c>
      <c r="BP544" s="81" t="s">
        <v>4068</v>
      </c>
      <c r="BQ544" s="81" t="s">
        <v>7292</v>
      </c>
      <c r="BR544" s="81"/>
      <c r="BS544" s="81"/>
      <c r="BT544" s="81"/>
      <c r="BU544" s="313" t="s">
        <v>7265</v>
      </c>
      <c r="BV544" s="387" t="s">
        <v>8514</v>
      </c>
      <c r="BW544" s="313" t="s">
        <v>7266</v>
      </c>
      <c r="BX544" s="387" t="s">
        <v>8515</v>
      </c>
      <c r="BY544" s="93" t="str">
        <f t="shared" si="61"/>
        <v>MR319, 18x9, +18mm Offset, 6x5.5, 106.25mm Centerbore, Method Bronze</v>
      </c>
      <c r="BZ544" s="81" t="s">
        <v>3878</v>
      </c>
      <c r="CA544" s="81" t="s">
        <v>3879</v>
      </c>
      <c r="CB544" s="81" t="str">
        <f t="shared" si="62"/>
        <v>STREET (3XX)</v>
      </c>
    </row>
    <row r="545" spans="1:80" s="38" customFormat="1" ht="15" customHeight="1">
      <c r="A545" s="22">
        <f t="shared" si="56"/>
        <v>543</v>
      </c>
      <c r="B545" s="4" t="s">
        <v>84</v>
      </c>
      <c r="C545" s="99" t="s">
        <v>1072</v>
      </c>
      <c r="D545" s="99" t="s">
        <v>6111</v>
      </c>
      <c r="E545" s="91" t="str">
        <f>CONCATENATE(LEFT(D545,5),VLOOKUP(CONCATENATE(N545,"x",O545),'PART NUMBER GUIDE'!$B$9:$C$49,2,FALSE),VLOOKUP(CONCATENATE(P545, V545), 'PART NUMBER GUIDE'!$Q$6:$R$91, 2, FALSE),VLOOKUP(Y545,'PART NUMBER GUIDE'!$J$8:$K$43,2, FALSE),IF(U545="N/A",IF(ABS(S545)&lt;10,"0"&amp;ABS(S545),ABS(S545)),CONCATENATE(LEFT(U545,1),RIGHT(U545,1))), F545, G545)</f>
        <v>MR319890801318</v>
      </c>
      <c r="F545" s="90"/>
      <c r="G545" s="90"/>
      <c r="H545" s="364">
        <v>191682031007</v>
      </c>
      <c r="I545" s="318">
        <v>44755</v>
      </c>
      <c r="J545" s="16" t="s">
        <v>1265</v>
      </c>
      <c r="K545" s="342">
        <v>359</v>
      </c>
      <c r="L545" s="92">
        <f t="shared" si="57"/>
        <v>359</v>
      </c>
      <c r="M545" s="344"/>
      <c r="N545" s="29" t="s">
        <v>6105</v>
      </c>
      <c r="O545" s="8">
        <v>9</v>
      </c>
      <c r="P545" s="99" t="str">
        <f t="shared" si="58"/>
        <v>8x6.5</v>
      </c>
      <c r="Q545" s="3" t="s">
        <v>6101</v>
      </c>
      <c r="R545" s="29" t="s">
        <v>6102</v>
      </c>
      <c r="S545" s="29">
        <v>18</v>
      </c>
      <c r="T545" s="16" t="s">
        <v>6106</v>
      </c>
      <c r="U545" s="100" t="s">
        <v>85</v>
      </c>
      <c r="V545" s="16" t="s">
        <v>6103</v>
      </c>
      <c r="W545" s="8">
        <v>34.159999999999997</v>
      </c>
      <c r="X545" s="51">
        <v>3640</v>
      </c>
      <c r="Y545" s="11" t="s">
        <v>4304</v>
      </c>
      <c r="Z545" s="11" t="s">
        <v>2987</v>
      </c>
      <c r="AA545" s="51" t="str">
        <f t="shared" si="59"/>
        <v>18x9, 8x6.5, 18 OS</v>
      </c>
      <c r="AB545" s="81" t="s">
        <v>5207</v>
      </c>
      <c r="AC545" s="89">
        <f>_xlfn.IFNA(VLOOKUP(AB545,ACCESSORIES!F:J,5,FALSE),"N/A")</f>
        <v>33</v>
      </c>
      <c r="AD545" s="87" t="s">
        <v>85</v>
      </c>
      <c r="AE545" s="80" t="s">
        <v>85</v>
      </c>
      <c r="AF545" s="80" t="s">
        <v>3005</v>
      </c>
      <c r="AG545" s="80" t="s">
        <v>85</v>
      </c>
      <c r="AH545" s="9" t="str">
        <f>_xlfn.IFNA(VLOOKUP(AG545,ACCESSORIES!F:J,5,FALSE),"N/A")</f>
        <v>N/A</v>
      </c>
      <c r="AI545" s="13" t="s">
        <v>266</v>
      </c>
      <c r="AJ545" s="82" t="s">
        <v>85</v>
      </c>
      <c r="AK545" s="40" t="str">
        <f>_xlfn.IFNA(VLOOKUP(AJ545,ACCESSORIES!F:J,5,FALSE),"N/A")</f>
        <v>N/A</v>
      </c>
      <c r="AL545" s="3" t="s">
        <v>85</v>
      </c>
      <c r="AM545" s="3">
        <v>16.2</v>
      </c>
      <c r="AN545" s="3" t="s">
        <v>6110</v>
      </c>
      <c r="AO545" s="36">
        <v>0</v>
      </c>
      <c r="AP545" s="36">
        <v>0</v>
      </c>
      <c r="AQ545" s="36">
        <v>30</v>
      </c>
      <c r="AR545" s="36">
        <v>45</v>
      </c>
      <c r="AS545" s="36">
        <v>218</v>
      </c>
      <c r="AT545" s="101">
        <v>213</v>
      </c>
      <c r="AU545" s="406">
        <v>128</v>
      </c>
      <c r="AV545" s="407">
        <v>108</v>
      </c>
      <c r="AW545" s="407">
        <v>108</v>
      </c>
      <c r="AX545" s="54">
        <v>27</v>
      </c>
      <c r="AY545" s="3" t="s">
        <v>85</v>
      </c>
      <c r="AZ545" s="98" t="str">
        <f>_xlfn.IFNA(VLOOKUP(AY545,ACCESSORIES!F:J,5,FALSE),"N/A")</f>
        <v>N/A</v>
      </c>
      <c r="BA545" s="3" t="s">
        <v>85</v>
      </c>
      <c r="BB545" s="98" t="str">
        <f>_xlfn.IFNA(VLOOKUP(BA545,ACCESSORIES!F:J,5,FALSE),"N/A")</f>
        <v>N/A</v>
      </c>
      <c r="BC545" s="77">
        <v>39.01</v>
      </c>
      <c r="BD545" s="56">
        <v>21.141732283464599</v>
      </c>
      <c r="BE545" s="56">
        <v>21.141732283464599</v>
      </c>
      <c r="BF545" s="56">
        <v>11.929133858267701</v>
      </c>
      <c r="BG545" s="378">
        <f t="shared" si="60"/>
        <v>8.7375807000000152E-2</v>
      </c>
      <c r="BH545" s="80">
        <v>36</v>
      </c>
      <c r="BI545" s="114" t="s">
        <v>3532</v>
      </c>
      <c r="BJ545" s="50" t="s">
        <v>4050</v>
      </c>
      <c r="BK545" s="29" t="s">
        <v>4066</v>
      </c>
      <c r="BL545" s="29" t="s">
        <v>7289</v>
      </c>
      <c r="BM545" s="29" t="s">
        <v>7290</v>
      </c>
      <c r="BN545" s="29" t="s">
        <v>7291</v>
      </c>
      <c r="BO545" s="81" t="s">
        <v>4275</v>
      </c>
      <c r="BP545" s="81" t="s">
        <v>4068</v>
      </c>
      <c r="BQ545" s="81" t="s">
        <v>7292</v>
      </c>
      <c r="BR545" s="81"/>
      <c r="BS545" s="81"/>
      <c r="BT545" s="81"/>
      <c r="BU545" s="313" t="s">
        <v>7273</v>
      </c>
      <c r="BV545" s="387" t="s">
        <v>8108</v>
      </c>
      <c r="BW545" s="313" t="s">
        <v>7274</v>
      </c>
      <c r="BX545" s="387" t="s">
        <v>8109</v>
      </c>
      <c r="BY545" s="93" t="str">
        <f t="shared" si="61"/>
        <v>MR319, 18x9, +18mm Offset, 8x6.5, 130.81mm Centerbore, Gloss Black</v>
      </c>
      <c r="BZ545" s="81" t="s">
        <v>3878</v>
      </c>
      <c r="CA545" s="81" t="s">
        <v>3879</v>
      </c>
      <c r="CB545" s="81" t="str">
        <f t="shared" si="62"/>
        <v>STREET (3XX)</v>
      </c>
    </row>
    <row r="546" spans="1:80" s="38" customFormat="1" ht="15" customHeight="1">
      <c r="A546" s="22">
        <f t="shared" si="56"/>
        <v>544</v>
      </c>
      <c r="B546" s="4" t="s">
        <v>84</v>
      </c>
      <c r="C546" s="99" t="s">
        <v>1072</v>
      </c>
      <c r="D546" s="99" t="s">
        <v>6111</v>
      </c>
      <c r="E546" s="91" t="str">
        <f>CONCATENATE(LEFT(D546,5),VLOOKUP(CONCATENATE(N546,"x",O546),'PART NUMBER GUIDE'!$B$9:$C$49,2,FALSE),VLOOKUP(CONCATENATE(P546, V546), 'PART NUMBER GUIDE'!$Q$6:$R$91, 2, FALSE),VLOOKUP(Y546,'PART NUMBER GUIDE'!$J$8:$K$43,2, FALSE),IF(U546="N/A",IF(ABS(S546)&lt;10,"0"&amp;ABS(S546),ABS(S546)),CONCATENATE(LEFT(U546,1),RIGHT(U546,1))), F546, G546)</f>
        <v>MR31989080918</v>
      </c>
      <c r="F546" s="90"/>
      <c r="G546" s="90"/>
      <c r="H546" s="364">
        <v>191682032424</v>
      </c>
      <c r="I546" s="318">
        <v>44781</v>
      </c>
      <c r="J546" s="16" t="s">
        <v>1265</v>
      </c>
      <c r="K546" s="342">
        <v>359</v>
      </c>
      <c r="L546" s="92">
        <f t="shared" si="57"/>
        <v>359</v>
      </c>
      <c r="M546" s="344"/>
      <c r="N546" s="29" t="s">
        <v>6105</v>
      </c>
      <c r="O546" s="8">
        <v>9</v>
      </c>
      <c r="P546" s="99" t="str">
        <f t="shared" si="58"/>
        <v>8x6.5</v>
      </c>
      <c r="Q546" s="3" t="s">
        <v>6101</v>
      </c>
      <c r="R546" s="29" t="s">
        <v>6102</v>
      </c>
      <c r="S546" s="29">
        <v>18</v>
      </c>
      <c r="T546" s="16" t="s">
        <v>6106</v>
      </c>
      <c r="U546" s="100" t="s">
        <v>85</v>
      </c>
      <c r="V546" s="16" t="s">
        <v>6103</v>
      </c>
      <c r="W546" s="8">
        <v>34.159999999999997</v>
      </c>
      <c r="X546" s="51">
        <v>3640</v>
      </c>
      <c r="Y546" s="11" t="s">
        <v>2297</v>
      </c>
      <c r="Z546" s="11" t="s">
        <v>2988</v>
      </c>
      <c r="AA546" s="51" t="str">
        <f t="shared" si="59"/>
        <v>18x9, 8x6.5, 18 OS</v>
      </c>
      <c r="AB546" s="81" t="s">
        <v>5950</v>
      </c>
      <c r="AC546" s="89">
        <f>_xlfn.IFNA(VLOOKUP(AB546,ACCESSORIES!F:J,5,FALSE),"N/A")</f>
        <v>33</v>
      </c>
      <c r="AD546" s="87" t="s">
        <v>85</v>
      </c>
      <c r="AE546" s="80" t="s">
        <v>85</v>
      </c>
      <c r="AF546" s="80" t="s">
        <v>3005</v>
      </c>
      <c r="AG546" s="80" t="s">
        <v>85</v>
      </c>
      <c r="AH546" s="9" t="str">
        <f>_xlfn.IFNA(VLOOKUP(AG546,ACCESSORIES!F:J,5,FALSE),"N/A")</f>
        <v>N/A</v>
      </c>
      <c r="AI546" s="13" t="s">
        <v>266</v>
      </c>
      <c r="AJ546" s="82" t="s">
        <v>85</v>
      </c>
      <c r="AK546" s="40" t="str">
        <f>_xlfn.IFNA(VLOOKUP(AJ546,ACCESSORIES!F:J,5,FALSE),"N/A")</f>
        <v>N/A</v>
      </c>
      <c r="AL546" s="3" t="s">
        <v>85</v>
      </c>
      <c r="AM546" s="3">
        <v>16.2</v>
      </c>
      <c r="AN546" s="3" t="s">
        <v>6110</v>
      </c>
      <c r="AO546" s="36">
        <v>0</v>
      </c>
      <c r="AP546" s="36">
        <v>0</v>
      </c>
      <c r="AQ546" s="36">
        <v>30</v>
      </c>
      <c r="AR546" s="36">
        <v>45</v>
      </c>
      <c r="AS546" s="36">
        <v>218</v>
      </c>
      <c r="AT546" s="101">
        <v>213</v>
      </c>
      <c r="AU546" s="406">
        <v>128</v>
      </c>
      <c r="AV546" s="407">
        <v>108</v>
      </c>
      <c r="AW546" s="407">
        <v>108</v>
      </c>
      <c r="AX546" s="54">
        <v>27</v>
      </c>
      <c r="AY546" s="3" t="s">
        <v>85</v>
      </c>
      <c r="AZ546" s="98" t="str">
        <f>_xlfn.IFNA(VLOOKUP(AY546,ACCESSORIES!F:J,5,FALSE),"N/A")</f>
        <v>N/A</v>
      </c>
      <c r="BA546" s="3" t="s">
        <v>85</v>
      </c>
      <c r="BB546" s="98" t="str">
        <f>_xlfn.IFNA(VLOOKUP(BA546,ACCESSORIES!F:J,5,FALSE),"N/A")</f>
        <v>N/A</v>
      </c>
      <c r="BC546" s="77">
        <v>39.01</v>
      </c>
      <c r="BD546" s="56">
        <v>21.141732283464599</v>
      </c>
      <c r="BE546" s="56">
        <v>21.141732283464599</v>
      </c>
      <c r="BF546" s="56">
        <v>11.929133858267701</v>
      </c>
      <c r="BG546" s="378">
        <f t="shared" si="60"/>
        <v>8.7375807000000152E-2</v>
      </c>
      <c r="BH546" s="80">
        <v>36</v>
      </c>
      <c r="BI546" s="114" t="s">
        <v>3532</v>
      </c>
      <c r="BJ546" s="50" t="s">
        <v>4050</v>
      </c>
      <c r="BK546" s="29" t="s">
        <v>4066</v>
      </c>
      <c r="BL546" s="29" t="s">
        <v>7289</v>
      </c>
      <c r="BM546" s="29" t="s">
        <v>7290</v>
      </c>
      <c r="BN546" s="29" t="s">
        <v>7291</v>
      </c>
      <c r="BO546" s="81" t="s">
        <v>4275</v>
      </c>
      <c r="BP546" s="81" t="s">
        <v>4068</v>
      </c>
      <c r="BQ546" s="81" t="s">
        <v>7292</v>
      </c>
      <c r="BR546" s="81"/>
      <c r="BS546" s="81"/>
      <c r="BT546" s="81"/>
      <c r="BU546" s="313" t="s">
        <v>7267</v>
      </c>
      <c r="BV546" s="387" t="s">
        <v>8093</v>
      </c>
      <c r="BW546" s="313" t="s">
        <v>7268</v>
      </c>
      <c r="BX546" s="387" t="s">
        <v>8094</v>
      </c>
      <c r="BY546" s="93" t="str">
        <f t="shared" si="61"/>
        <v>MR319, 18x9, +18mm Offset, 8x6.5, 130.81mm Centerbore, Method Bronze</v>
      </c>
      <c r="BZ546" s="81" t="s">
        <v>3878</v>
      </c>
      <c r="CA546" s="81" t="s">
        <v>3879</v>
      </c>
      <c r="CB546" s="81" t="str">
        <f t="shared" si="62"/>
        <v>STREET (3XX)</v>
      </c>
    </row>
    <row r="547" spans="1:80" s="38" customFormat="1" ht="15" customHeight="1">
      <c r="A547" s="22">
        <f t="shared" si="56"/>
        <v>545</v>
      </c>
      <c r="B547" s="4" t="s">
        <v>84</v>
      </c>
      <c r="C547" s="99" t="s">
        <v>1072</v>
      </c>
      <c r="D547" s="99" t="s">
        <v>6111</v>
      </c>
      <c r="E547" s="91" t="str">
        <f>CONCATENATE(LEFT(D547,5),VLOOKUP(CONCATENATE(N547,"x",O547),'PART NUMBER GUIDE'!$B$9:$C$49,2,FALSE),VLOOKUP(CONCATENATE(P547, V547), 'PART NUMBER GUIDE'!$Q$6:$R$91, 2, FALSE),VLOOKUP(Y547,'PART NUMBER GUIDE'!$J$8:$K$43,2, FALSE),IF(U547="N/A",IF(ABS(S547)&lt;10,"0"&amp;ABS(S547),ABS(S547)),CONCATENATE(LEFT(U547,1),RIGHT(U547,1))), F547, G547)</f>
        <v>MR319890881318</v>
      </c>
      <c r="F547" s="90"/>
      <c r="G547" s="90"/>
      <c r="H547" s="364">
        <v>191682031014</v>
      </c>
      <c r="I547" s="318">
        <v>44755</v>
      </c>
      <c r="J547" s="16" t="s">
        <v>1265</v>
      </c>
      <c r="K547" s="342">
        <v>359</v>
      </c>
      <c r="L547" s="92">
        <f t="shared" si="57"/>
        <v>359</v>
      </c>
      <c r="M547" s="344"/>
      <c r="N547" s="29" t="s">
        <v>6105</v>
      </c>
      <c r="O547" s="8">
        <v>9</v>
      </c>
      <c r="P547" s="99" t="str">
        <f t="shared" si="58"/>
        <v>8x180</v>
      </c>
      <c r="Q547" s="3" t="s">
        <v>6101</v>
      </c>
      <c r="R547" s="29" t="s">
        <v>6107</v>
      </c>
      <c r="S547" s="29">
        <v>18</v>
      </c>
      <c r="T547" s="16" t="s">
        <v>6106</v>
      </c>
      <c r="U547" s="100" t="s">
        <v>85</v>
      </c>
      <c r="V547" s="16" t="s">
        <v>6103</v>
      </c>
      <c r="W547" s="8">
        <v>34.31</v>
      </c>
      <c r="X547" s="51">
        <v>3640</v>
      </c>
      <c r="Y547" s="11" t="s">
        <v>4304</v>
      </c>
      <c r="Z547" s="11" t="s">
        <v>2987</v>
      </c>
      <c r="AA547" s="51" t="str">
        <f t="shared" si="59"/>
        <v>18x9, 8x180, 18 OS</v>
      </c>
      <c r="AB547" s="81" t="s">
        <v>5207</v>
      </c>
      <c r="AC547" s="89">
        <f>_xlfn.IFNA(VLOOKUP(AB547,ACCESSORIES!F:J,5,FALSE),"N/A")</f>
        <v>33</v>
      </c>
      <c r="AD547" s="87" t="s">
        <v>85</v>
      </c>
      <c r="AE547" s="80" t="s">
        <v>85</v>
      </c>
      <c r="AF547" s="80" t="s">
        <v>3005</v>
      </c>
      <c r="AG547" s="80" t="s">
        <v>85</v>
      </c>
      <c r="AH547" s="9" t="str">
        <f>_xlfn.IFNA(VLOOKUP(AG547,ACCESSORIES!F:J,5,FALSE),"N/A")</f>
        <v>N/A</v>
      </c>
      <c r="AI547" s="13" t="s">
        <v>266</v>
      </c>
      <c r="AJ547" s="82" t="s">
        <v>85</v>
      </c>
      <c r="AK547" s="40" t="str">
        <f>_xlfn.IFNA(VLOOKUP(AJ547,ACCESSORIES!F:J,5,FALSE),"N/A")</f>
        <v>N/A</v>
      </c>
      <c r="AL547" s="3" t="s">
        <v>85</v>
      </c>
      <c r="AM547" s="3">
        <v>16.2</v>
      </c>
      <c r="AN547" s="3" t="s">
        <v>6110</v>
      </c>
      <c r="AO547" s="36">
        <v>0</v>
      </c>
      <c r="AP547" s="36">
        <v>0</v>
      </c>
      <c r="AQ547" s="36">
        <v>30</v>
      </c>
      <c r="AR547" s="36">
        <v>45</v>
      </c>
      <c r="AS547" s="36">
        <v>218</v>
      </c>
      <c r="AT547" s="101">
        <v>213</v>
      </c>
      <c r="AU547" s="406">
        <v>128</v>
      </c>
      <c r="AV547" s="407">
        <v>108</v>
      </c>
      <c r="AW547" s="407">
        <v>108</v>
      </c>
      <c r="AX547" s="54">
        <v>27</v>
      </c>
      <c r="AY547" s="3" t="s">
        <v>85</v>
      </c>
      <c r="AZ547" s="98" t="str">
        <f>_xlfn.IFNA(VLOOKUP(AY547,ACCESSORIES!F:J,5,FALSE),"N/A")</f>
        <v>N/A</v>
      </c>
      <c r="BA547" s="3" t="s">
        <v>85</v>
      </c>
      <c r="BB547" s="98" t="str">
        <f>_xlfn.IFNA(VLOOKUP(BA547,ACCESSORIES!F:J,5,FALSE),"N/A")</f>
        <v>N/A</v>
      </c>
      <c r="BC547" s="77">
        <v>39.159999999999997</v>
      </c>
      <c r="BD547" s="56">
        <v>21.141732283464599</v>
      </c>
      <c r="BE547" s="56">
        <v>21.141732283464599</v>
      </c>
      <c r="BF547" s="56">
        <v>11.929133858267701</v>
      </c>
      <c r="BG547" s="378">
        <f t="shared" si="60"/>
        <v>8.7375807000000152E-2</v>
      </c>
      <c r="BH547" s="80">
        <v>36</v>
      </c>
      <c r="BI547" s="114" t="s">
        <v>3532</v>
      </c>
      <c r="BJ547" s="50" t="s">
        <v>4050</v>
      </c>
      <c r="BK547" s="29" t="s">
        <v>4066</v>
      </c>
      <c r="BL547" s="29" t="s">
        <v>7289</v>
      </c>
      <c r="BM547" s="29" t="s">
        <v>7290</v>
      </c>
      <c r="BN547" s="29" t="s">
        <v>7291</v>
      </c>
      <c r="BO547" s="81" t="s">
        <v>4275</v>
      </c>
      <c r="BP547" s="81" t="s">
        <v>4068</v>
      </c>
      <c r="BQ547" s="81" t="s">
        <v>7292</v>
      </c>
      <c r="BR547" s="81"/>
      <c r="BS547" s="81"/>
      <c r="BT547" s="81"/>
      <c r="BU547" s="313" t="s">
        <v>7273</v>
      </c>
      <c r="BV547" s="387" t="s">
        <v>8108</v>
      </c>
      <c r="BW547" s="313" t="s">
        <v>7274</v>
      </c>
      <c r="BX547" s="387" t="s">
        <v>8109</v>
      </c>
      <c r="BY547" s="93" t="str">
        <f t="shared" si="61"/>
        <v>MR319, 18x9, +18mm Offset, 8x180, 130.81mm Centerbore, Gloss Black</v>
      </c>
      <c r="BZ547" s="81" t="s">
        <v>3878</v>
      </c>
      <c r="CA547" s="81" t="s">
        <v>3879</v>
      </c>
      <c r="CB547" s="81" t="str">
        <f t="shared" si="62"/>
        <v>STREET (3XX)</v>
      </c>
    </row>
    <row r="548" spans="1:80" s="38" customFormat="1" ht="15" customHeight="1">
      <c r="A548" s="22">
        <f t="shared" si="56"/>
        <v>546</v>
      </c>
      <c r="B548" s="4" t="s">
        <v>84</v>
      </c>
      <c r="C548" s="99" t="s">
        <v>1072</v>
      </c>
      <c r="D548" s="99" t="s">
        <v>6111</v>
      </c>
      <c r="E548" s="91" t="str">
        <f>CONCATENATE(LEFT(D548,5),VLOOKUP(CONCATENATE(N548,"x",O548),'PART NUMBER GUIDE'!$B$9:$C$49,2,FALSE),VLOOKUP(CONCATENATE(P548, V548), 'PART NUMBER GUIDE'!$Q$6:$R$91, 2, FALSE),VLOOKUP(Y548,'PART NUMBER GUIDE'!$J$8:$K$43,2, FALSE),IF(U548="N/A",IF(ABS(S548)&lt;10,"0"&amp;ABS(S548),ABS(S548)),CONCATENATE(LEFT(U548,1),RIGHT(U548,1))), F548, G548)</f>
        <v>MR31989088918</v>
      </c>
      <c r="F548" s="90"/>
      <c r="G548" s="90"/>
      <c r="H548" s="364">
        <v>191682032431</v>
      </c>
      <c r="I548" s="318">
        <v>44781</v>
      </c>
      <c r="J548" s="16" t="s">
        <v>1265</v>
      </c>
      <c r="K548" s="342">
        <v>359</v>
      </c>
      <c r="L548" s="92">
        <f t="shared" si="57"/>
        <v>359</v>
      </c>
      <c r="M548" s="344"/>
      <c r="N548" s="29" t="s">
        <v>6105</v>
      </c>
      <c r="O548" s="8">
        <v>9</v>
      </c>
      <c r="P548" s="99" t="str">
        <f t="shared" si="58"/>
        <v>8x180</v>
      </c>
      <c r="Q548" s="3" t="s">
        <v>6101</v>
      </c>
      <c r="R548" s="29" t="s">
        <v>6107</v>
      </c>
      <c r="S548" s="29">
        <v>18</v>
      </c>
      <c r="T548" s="16" t="s">
        <v>6106</v>
      </c>
      <c r="U548" s="100" t="s">
        <v>85</v>
      </c>
      <c r="V548" s="16" t="s">
        <v>6103</v>
      </c>
      <c r="W548" s="8">
        <v>34.31</v>
      </c>
      <c r="X548" s="51">
        <v>3640</v>
      </c>
      <c r="Y548" s="11" t="s">
        <v>2297</v>
      </c>
      <c r="Z548" s="11" t="s">
        <v>2988</v>
      </c>
      <c r="AA548" s="51" t="str">
        <f t="shared" si="59"/>
        <v>18x9, 8x180, 18 OS</v>
      </c>
      <c r="AB548" s="81" t="s">
        <v>5950</v>
      </c>
      <c r="AC548" s="89">
        <f>_xlfn.IFNA(VLOOKUP(AB548,ACCESSORIES!F:J,5,FALSE),"N/A")</f>
        <v>33</v>
      </c>
      <c r="AD548" s="87" t="s">
        <v>85</v>
      </c>
      <c r="AE548" s="80" t="s">
        <v>85</v>
      </c>
      <c r="AF548" s="80" t="s">
        <v>3005</v>
      </c>
      <c r="AG548" s="80" t="s">
        <v>85</v>
      </c>
      <c r="AH548" s="9" t="str">
        <f>_xlfn.IFNA(VLOOKUP(AG548,ACCESSORIES!F:J,5,FALSE),"N/A")</f>
        <v>N/A</v>
      </c>
      <c r="AI548" s="13" t="s">
        <v>266</v>
      </c>
      <c r="AJ548" s="82" t="s">
        <v>85</v>
      </c>
      <c r="AK548" s="40" t="str">
        <f>_xlfn.IFNA(VLOOKUP(AJ548,ACCESSORIES!F:J,5,FALSE),"N/A")</f>
        <v>N/A</v>
      </c>
      <c r="AL548" s="3" t="s">
        <v>85</v>
      </c>
      <c r="AM548" s="3">
        <v>16.2</v>
      </c>
      <c r="AN548" s="3" t="s">
        <v>6110</v>
      </c>
      <c r="AO548" s="36">
        <v>0</v>
      </c>
      <c r="AP548" s="36">
        <v>0</v>
      </c>
      <c r="AQ548" s="36">
        <v>30</v>
      </c>
      <c r="AR548" s="36">
        <v>45</v>
      </c>
      <c r="AS548" s="36">
        <v>218</v>
      </c>
      <c r="AT548" s="101">
        <v>213</v>
      </c>
      <c r="AU548" s="406">
        <v>128</v>
      </c>
      <c r="AV548" s="407">
        <v>108</v>
      </c>
      <c r="AW548" s="407">
        <v>108</v>
      </c>
      <c r="AX548" s="54">
        <v>27</v>
      </c>
      <c r="AY548" s="3" t="s">
        <v>85</v>
      </c>
      <c r="AZ548" s="98" t="str">
        <f>_xlfn.IFNA(VLOOKUP(AY548,ACCESSORIES!F:J,5,FALSE),"N/A")</f>
        <v>N/A</v>
      </c>
      <c r="BA548" s="3" t="s">
        <v>85</v>
      </c>
      <c r="BB548" s="98" t="str">
        <f>_xlfn.IFNA(VLOOKUP(BA548,ACCESSORIES!F:J,5,FALSE),"N/A")</f>
        <v>N/A</v>
      </c>
      <c r="BC548" s="77">
        <v>39.159999999999997</v>
      </c>
      <c r="BD548" s="56">
        <v>21.141732283464599</v>
      </c>
      <c r="BE548" s="56">
        <v>21.141732283464599</v>
      </c>
      <c r="BF548" s="56">
        <v>11.929133858267701</v>
      </c>
      <c r="BG548" s="378">
        <f t="shared" si="60"/>
        <v>8.7375807000000152E-2</v>
      </c>
      <c r="BH548" s="80">
        <v>36</v>
      </c>
      <c r="BI548" s="114" t="s">
        <v>3532</v>
      </c>
      <c r="BJ548" s="50" t="s">
        <v>4050</v>
      </c>
      <c r="BK548" s="29" t="s">
        <v>4066</v>
      </c>
      <c r="BL548" s="29" t="s">
        <v>7289</v>
      </c>
      <c r="BM548" s="29" t="s">
        <v>7290</v>
      </c>
      <c r="BN548" s="29" t="s">
        <v>7291</v>
      </c>
      <c r="BO548" s="81" t="s">
        <v>4275</v>
      </c>
      <c r="BP548" s="81" t="s">
        <v>4068</v>
      </c>
      <c r="BQ548" s="81" t="s">
        <v>7292</v>
      </c>
      <c r="BR548" s="81"/>
      <c r="BS548" s="81"/>
      <c r="BT548" s="81"/>
      <c r="BU548" s="313" t="s">
        <v>7267</v>
      </c>
      <c r="BV548" s="387" t="s">
        <v>8093</v>
      </c>
      <c r="BW548" s="313" t="s">
        <v>7268</v>
      </c>
      <c r="BX548" s="387" t="s">
        <v>8094</v>
      </c>
      <c r="BY548" s="93" t="str">
        <f t="shared" si="61"/>
        <v>MR319, 18x9, +18mm Offset, 8x180, 130.81mm Centerbore, Method Bronze</v>
      </c>
      <c r="BZ548" s="81" t="s">
        <v>3878</v>
      </c>
      <c r="CA548" s="81" t="s">
        <v>3879</v>
      </c>
      <c r="CB548" s="81" t="str">
        <f t="shared" si="62"/>
        <v>STREET (3XX)</v>
      </c>
    </row>
    <row r="549" spans="1:80" s="38" customFormat="1" ht="15" customHeight="1">
      <c r="A549" s="22">
        <f t="shared" si="56"/>
        <v>547</v>
      </c>
      <c r="B549" s="4" t="s">
        <v>84</v>
      </c>
      <c r="C549" s="99" t="s">
        <v>1072</v>
      </c>
      <c r="D549" s="99" t="s">
        <v>6111</v>
      </c>
      <c r="E549" s="91" t="str">
        <f>CONCATENATE(LEFT(D549,5),VLOOKUP(CONCATENATE(N549,"x",O549),'PART NUMBER GUIDE'!$B$9:$C$49,2,FALSE),VLOOKUP(CONCATENATE(P549, V549), 'PART NUMBER GUIDE'!$Q$6:$R$91, 2, FALSE),VLOOKUP(Y549,'PART NUMBER GUIDE'!$J$8:$K$43,2, FALSE),IF(U549="N/A",IF(ABS(S549)&lt;10,"0"&amp;ABS(S549),ABS(S549)),CONCATENATE(LEFT(U549,1),RIGHT(U549,1))), F549, G549)</f>
        <v>MR319890871318</v>
      </c>
      <c r="F549" s="90"/>
      <c r="G549" s="90"/>
      <c r="H549" s="364">
        <v>191682031021</v>
      </c>
      <c r="I549" s="318">
        <v>44755</v>
      </c>
      <c r="J549" s="16" t="s">
        <v>1265</v>
      </c>
      <c r="K549" s="342">
        <v>359</v>
      </c>
      <c r="L549" s="92">
        <f t="shared" si="57"/>
        <v>359</v>
      </c>
      <c r="M549" s="344"/>
      <c r="N549" s="29" t="s">
        <v>6105</v>
      </c>
      <c r="O549" s="8">
        <v>9</v>
      </c>
      <c r="P549" s="99" t="str">
        <f t="shared" si="58"/>
        <v>8x170</v>
      </c>
      <c r="Q549" s="3" t="s">
        <v>6101</v>
      </c>
      <c r="R549" s="29" t="s">
        <v>6104</v>
      </c>
      <c r="S549" s="29">
        <v>18</v>
      </c>
      <c r="T549" s="16" t="s">
        <v>6106</v>
      </c>
      <c r="U549" s="100" t="s">
        <v>85</v>
      </c>
      <c r="V549" s="16" t="s">
        <v>6103</v>
      </c>
      <c r="W549" s="8">
        <v>33.94</v>
      </c>
      <c r="X549" s="51">
        <v>3640</v>
      </c>
      <c r="Y549" s="11" t="s">
        <v>4304</v>
      </c>
      <c r="Z549" s="11" t="s">
        <v>2987</v>
      </c>
      <c r="AA549" s="51" t="str">
        <f t="shared" si="59"/>
        <v>18x9, 8x170, 18 OS</v>
      </c>
      <c r="AB549" s="81" t="s">
        <v>5207</v>
      </c>
      <c r="AC549" s="89">
        <f>_xlfn.IFNA(VLOOKUP(AB549,ACCESSORIES!F:J,5,FALSE),"N/A")</f>
        <v>33</v>
      </c>
      <c r="AD549" s="87" t="s">
        <v>85</v>
      </c>
      <c r="AE549" s="80" t="s">
        <v>85</v>
      </c>
      <c r="AF549" s="80" t="s">
        <v>3005</v>
      </c>
      <c r="AG549" s="80" t="s">
        <v>85</v>
      </c>
      <c r="AH549" s="9" t="str">
        <f>_xlfn.IFNA(VLOOKUP(AG549,ACCESSORIES!F:J,5,FALSE),"N/A")</f>
        <v>N/A</v>
      </c>
      <c r="AI549" s="13" t="s">
        <v>266</v>
      </c>
      <c r="AJ549" s="82" t="s">
        <v>85</v>
      </c>
      <c r="AK549" s="40" t="str">
        <f>_xlfn.IFNA(VLOOKUP(AJ549,ACCESSORIES!F:J,5,FALSE),"N/A")</f>
        <v>N/A</v>
      </c>
      <c r="AL549" s="3" t="s">
        <v>85</v>
      </c>
      <c r="AM549" s="3">
        <v>16.2</v>
      </c>
      <c r="AN549" s="3" t="s">
        <v>6110</v>
      </c>
      <c r="AO549" s="36">
        <v>0</v>
      </c>
      <c r="AP549" s="36">
        <v>0</v>
      </c>
      <c r="AQ549" s="36">
        <v>30</v>
      </c>
      <c r="AR549" s="36">
        <v>45</v>
      </c>
      <c r="AS549" s="36">
        <v>218</v>
      </c>
      <c r="AT549" s="101">
        <v>213</v>
      </c>
      <c r="AU549" s="406">
        <v>128</v>
      </c>
      <c r="AV549" s="407">
        <v>108</v>
      </c>
      <c r="AW549" s="407">
        <v>108</v>
      </c>
      <c r="AX549" s="54">
        <v>27</v>
      </c>
      <c r="AY549" s="3" t="s">
        <v>85</v>
      </c>
      <c r="AZ549" s="98" t="str">
        <f>_xlfn.IFNA(VLOOKUP(AY549,ACCESSORIES!F:J,5,FALSE),"N/A")</f>
        <v>N/A</v>
      </c>
      <c r="BA549" s="3" t="s">
        <v>85</v>
      </c>
      <c r="BB549" s="98" t="str">
        <f>_xlfn.IFNA(VLOOKUP(BA549,ACCESSORIES!F:J,5,FALSE),"N/A")</f>
        <v>N/A</v>
      </c>
      <c r="BC549" s="77">
        <v>38.79</v>
      </c>
      <c r="BD549" s="56">
        <v>21.141732283464599</v>
      </c>
      <c r="BE549" s="56">
        <v>21.141732283464599</v>
      </c>
      <c r="BF549" s="56">
        <v>11.929133858267701</v>
      </c>
      <c r="BG549" s="378">
        <f t="shared" si="60"/>
        <v>8.7375807000000152E-2</v>
      </c>
      <c r="BH549" s="80">
        <v>36</v>
      </c>
      <c r="BI549" s="114" t="s">
        <v>3532</v>
      </c>
      <c r="BJ549" s="50" t="s">
        <v>4050</v>
      </c>
      <c r="BK549" s="29" t="s">
        <v>4066</v>
      </c>
      <c r="BL549" s="29" t="s">
        <v>7289</v>
      </c>
      <c r="BM549" s="29" t="s">
        <v>7290</v>
      </c>
      <c r="BN549" s="29" t="s">
        <v>7291</v>
      </c>
      <c r="BO549" s="81" t="s">
        <v>4275</v>
      </c>
      <c r="BP549" s="81" t="s">
        <v>4068</v>
      </c>
      <c r="BQ549" s="81" t="s">
        <v>7292</v>
      </c>
      <c r="BR549" s="81"/>
      <c r="BS549" s="81"/>
      <c r="BT549" s="81"/>
      <c r="BU549" s="313" t="s">
        <v>7273</v>
      </c>
      <c r="BV549" s="387" t="s">
        <v>8108</v>
      </c>
      <c r="BW549" s="313" t="s">
        <v>7274</v>
      </c>
      <c r="BX549" s="387" t="s">
        <v>8109</v>
      </c>
      <c r="BY549" s="93" t="str">
        <f t="shared" si="61"/>
        <v>MR319, 18x9, +18mm Offset, 8x170, 130.81mm Centerbore, Gloss Black</v>
      </c>
      <c r="BZ549" s="81" t="s">
        <v>3878</v>
      </c>
      <c r="CA549" s="81" t="s">
        <v>3879</v>
      </c>
      <c r="CB549" s="81" t="str">
        <f t="shared" si="62"/>
        <v>STREET (3XX)</v>
      </c>
    </row>
    <row r="550" spans="1:80" s="38" customFormat="1" ht="15" customHeight="1">
      <c r="A550" s="22">
        <f t="shared" si="56"/>
        <v>548</v>
      </c>
      <c r="B550" s="4" t="s">
        <v>84</v>
      </c>
      <c r="C550" s="99" t="s">
        <v>1072</v>
      </c>
      <c r="D550" s="99" t="s">
        <v>6111</v>
      </c>
      <c r="E550" s="91" t="str">
        <f>CONCATENATE(LEFT(D550,5),VLOOKUP(CONCATENATE(N550,"x",O550),'PART NUMBER GUIDE'!$B$9:$C$49,2,FALSE),VLOOKUP(CONCATENATE(P550, V550), 'PART NUMBER GUIDE'!$Q$6:$R$91, 2, FALSE),VLOOKUP(Y550,'PART NUMBER GUIDE'!$J$8:$K$43,2, FALSE),IF(U550="N/A",IF(ABS(S550)&lt;10,"0"&amp;ABS(S550),ABS(S550)),CONCATENATE(LEFT(U550,1),RIGHT(U550,1))), F550, G550)</f>
        <v>MR31989087918</v>
      </c>
      <c r="F550" s="90"/>
      <c r="G550" s="90"/>
      <c r="H550" s="364">
        <v>191682032448</v>
      </c>
      <c r="I550" s="318">
        <v>44781</v>
      </c>
      <c r="J550" s="16" t="s">
        <v>1265</v>
      </c>
      <c r="K550" s="342">
        <v>359</v>
      </c>
      <c r="L550" s="92">
        <f t="shared" si="57"/>
        <v>359</v>
      </c>
      <c r="M550" s="344"/>
      <c r="N550" s="29" t="s">
        <v>6105</v>
      </c>
      <c r="O550" s="8">
        <v>9</v>
      </c>
      <c r="P550" s="99" t="str">
        <f t="shared" si="58"/>
        <v>8x170</v>
      </c>
      <c r="Q550" s="3" t="s">
        <v>6101</v>
      </c>
      <c r="R550" s="29" t="s">
        <v>6104</v>
      </c>
      <c r="S550" s="29">
        <v>18</v>
      </c>
      <c r="T550" s="16" t="s">
        <v>6106</v>
      </c>
      <c r="U550" s="100" t="s">
        <v>85</v>
      </c>
      <c r="V550" s="16" t="s">
        <v>6103</v>
      </c>
      <c r="W550" s="8">
        <v>33.94</v>
      </c>
      <c r="X550" s="51">
        <v>3640</v>
      </c>
      <c r="Y550" s="11" t="s">
        <v>2297</v>
      </c>
      <c r="Z550" s="11" t="s">
        <v>2988</v>
      </c>
      <c r="AA550" s="51" t="str">
        <f t="shared" si="59"/>
        <v>18x9, 8x170, 18 OS</v>
      </c>
      <c r="AB550" s="81" t="s">
        <v>5950</v>
      </c>
      <c r="AC550" s="89">
        <f>_xlfn.IFNA(VLOOKUP(AB550,ACCESSORIES!F:J,5,FALSE),"N/A")</f>
        <v>33</v>
      </c>
      <c r="AD550" s="87" t="s">
        <v>85</v>
      </c>
      <c r="AE550" s="80" t="s">
        <v>85</v>
      </c>
      <c r="AF550" s="80" t="s">
        <v>3005</v>
      </c>
      <c r="AG550" s="80" t="s">
        <v>85</v>
      </c>
      <c r="AH550" s="9" t="str">
        <f>_xlfn.IFNA(VLOOKUP(AG550,ACCESSORIES!F:J,5,FALSE),"N/A")</f>
        <v>N/A</v>
      </c>
      <c r="AI550" s="13" t="s">
        <v>266</v>
      </c>
      <c r="AJ550" s="82" t="s">
        <v>85</v>
      </c>
      <c r="AK550" s="40" t="str">
        <f>_xlfn.IFNA(VLOOKUP(AJ550,ACCESSORIES!F:J,5,FALSE),"N/A")</f>
        <v>N/A</v>
      </c>
      <c r="AL550" s="3" t="s">
        <v>85</v>
      </c>
      <c r="AM550" s="3">
        <v>16.2</v>
      </c>
      <c r="AN550" s="3" t="s">
        <v>6110</v>
      </c>
      <c r="AO550" s="36">
        <v>0</v>
      </c>
      <c r="AP550" s="36">
        <v>0</v>
      </c>
      <c r="AQ550" s="36">
        <v>30</v>
      </c>
      <c r="AR550" s="36">
        <v>45</v>
      </c>
      <c r="AS550" s="36">
        <v>218</v>
      </c>
      <c r="AT550" s="101">
        <v>213</v>
      </c>
      <c r="AU550" s="406">
        <v>128</v>
      </c>
      <c r="AV550" s="407">
        <v>108</v>
      </c>
      <c r="AW550" s="407">
        <v>108</v>
      </c>
      <c r="AX550" s="54">
        <v>27</v>
      </c>
      <c r="AY550" s="3" t="s">
        <v>85</v>
      </c>
      <c r="AZ550" s="98" t="str">
        <f>_xlfn.IFNA(VLOOKUP(AY550,ACCESSORIES!F:J,5,FALSE),"N/A")</f>
        <v>N/A</v>
      </c>
      <c r="BA550" s="3" t="s">
        <v>85</v>
      </c>
      <c r="BB550" s="98" t="str">
        <f>_xlfn.IFNA(VLOOKUP(BA550,ACCESSORIES!F:J,5,FALSE),"N/A")</f>
        <v>N/A</v>
      </c>
      <c r="BC550" s="77">
        <v>38.79</v>
      </c>
      <c r="BD550" s="56">
        <v>21.141732283464599</v>
      </c>
      <c r="BE550" s="56">
        <v>21.141732283464599</v>
      </c>
      <c r="BF550" s="56">
        <v>11.929133858267701</v>
      </c>
      <c r="BG550" s="378">
        <f t="shared" si="60"/>
        <v>8.7375807000000152E-2</v>
      </c>
      <c r="BH550" s="80">
        <v>36</v>
      </c>
      <c r="BI550" s="114" t="s">
        <v>3532</v>
      </c>
      <c r="BJ550" s="50" t="s">
        <v>4050</v>
      </c>
      <c r="BK550" s="29" t="s">
        <v>4066</v>
      </c>
      <c r="BL550" s="29" t="s">
        <v>7289</v>
      </c>
      <c r="BM550" s="29" t="s">
        <v>7290</v>
      </c>
      <c r="BN550" s="29" t="s">
        <v>7291</v>
      </c>
      <c r="BO550" s="81" t="s">
        <v>4275</v>
      </c>
      <c r="BP550" s="81" t="s">
        <v>4068</v>
      </c>
      <c r="BQ550" s="81" t="s">
        <v>7292</v>
      </c>
      <c r="BR550" s="81"/>
      <c r="BS550" s="81"/>
      <c r="BT550" s="81"/>
      <c r="BU550" s="313" t="s">
        <v>7267</v>
      </c>
      <c r="BV550" s="387" t="s">
        <v>8093</v>
      </c>
      <c r="BW550" s="313" t="s">
        <v>7268</v>
      </c>
      <c r="BX550" s="387" t="s">
        <v>8094</v>
      </c>
      <c r="BY550" s="93" t="str">
        <f t="shared" si="61"/>
        <v>MR319, 18x9, +18mm Offset, 8x170, 130.81mm Centerbore, Method Bronze</v>
      </c>
      <c r="BZ550" s="81" t="s">
        <v>3878</v>
      </c>
      <c r="CA550" s="81" t="s">
        <v>3879</v>
      </c>
      <c r="CB550" s="81" t="str">
        <f t="shared" si="62"/>
        <v>STREET (3XX)</v>
      </c>
    </row>
    <row r="551" spans="1:80" s="38" customFormat="1" ht="15" customHeight="1">
      <c r="A551" s="22">
        <f t="shared" si="56"/>
        <v>549</v>
      </c>
      <c r="B551" s="4" t="s">
        <v>84</v>
      </c>
      <c r="C551" s="99" t="s">
        <v>1072</v>
      </c>
      <c r="D551" s="99" t="s">
        <v>6111</v>
      </c>
      <c r="E551" s="91" t="str">
        <f>CONCATENATE(LEFT(D551,5),VLOOKUP(CONCATENATE(N551,"x",O551),'PART NUMBER GUIDE'!$B$9:$C$49,2,FALSE),VLOOKUP(CONCATENATE(P551, V551), 'PART NUMBER GUIDE'!$Q$6:$R$91, 2, FALSE),VLOOKUP(Y551,'PART NUMBER GUIDE'!$J$8:$K$43,2, FALSE),IF(U551="N/A",IF(ABS(S551)&lt;10,"0"&amp;ABS(S551),ABS(S551)),CONCATENATE(LEFT(U551,1),RIGHT(U551,1))), F551, G551)</f>
        <v>MR319290551318</v>
      </c>
      <c r="F551" s="90"/>
      <c r="G551" s="90"/>
      <c r="H551" s="364">
        <v>191682033292</v>
      </c>
      <c r="I551" s="318">
        <v>44855</v>
      </c>
      <c r="J551" s="16" t="s">
        <v>1265</v>
      </c>
      <c r="K551" s="342">
        <v>399</v>
      </c>
      <c r="L551" s="92">
        <f t="shared" si="57"/>
        <v>399</v>
      </c>
      <c r="M551" s="344"/>
      <c r="N551" s="29">
        <v>20</v>
      </c>
      <c r="O551" s="8">
        <v>9</v>
      </c>
      <c r="P551" s="99" t="str">
        <f t="shared" si="58"/>
        <v>5x5.5</v>
      </c>
      <c r="Q551" s="3">
        <v>5</v>
      </c>
      <c r="R551" s="29">
        <v>5.5</v>
      </c>
      <c r="S551" s="29">
        <v>18</v>
      </c>
      <c r="T551" s="16" t="s">
        <v>6106</v>
      </c>
      <c r="U551" s="100" t="s">
        <v>85</v>
      </c>
      <c r="V551" s="16">
        <v>108</v>
      </c>
      <c r="W551" s="8">
        <v>36.67</v>
      </c>
      <c r="X551" s="51">
        <v>2650</v>
      </c>
      <c r="Y551" s="11" t="s">
        <v>4304</v>
      </c>
      <c r="Z551" s="11" t="s">
        <v>2987</v>
      </c>
      <c r="AA551" s="51" t="str">
        <f t="shared" si="59"/>
        <v>20x9, 5x5.5, 18 OS</v>
      </c>
      <c r="AB551" s="81" t="s">
        <v>5205</v>
      </c>
      <c r="AC551" s="89">
        <f>_xlfn.IFNA(VLOOKUP(AB551,ACCESSORIES!F:J,5,FALSE),"N/A")</f>
        <v>22</v>
      </c>
      <c r="AD551" s="87" t="s">
        <v>85</v>
      </c>
      <c r="AE551" s="80" t="s">
        <v>85</v>
      </c>
      <c r="AF551" s="80" t="s">
        <v>85</v>
      </c>
      <c r="AG551" s="80" t="s">
        <v>85</v>
      </c>
      <c r="AH551" s="9" t="str">
        <f>_xlfn.IFNA(VLOOKUP(AG551,ACCESSORIES!F:J,5,FALSE),"N/A")</f>
        <v>N/A</v>
      </c>
      <c r="AI551" s="13" t="s">
        <v>266</v>
      </c>
      <c r="AJ551" s="82" t="s">
        <v>85</v>
      </c>
      <c r="AK551" s="40" t="str">
        <f>_xlfn.IFNA(VLOOKUP(AJ551,ACCESSORIES!F:J,5,FALSE),"N/A")</f>
        <v>N/A</v>
      </c>
      <c r="AL551" s="3" t="s">
        <v>85</v>
      </c>
      <c r="AM551" s="3">
        <v>16.2</v>
      </c>
      <c r="AN551" s="3">
        <v>175</v>
      </c>
      <c r="AO551" s="36">
        <v>4</v>
      </c>
      <c r="AP551" s="36">
        <v>20</v>
      </c>
      <c r="AQ551" s="36">
        <v>36</v>
      </c>
      <c r="AR551" s="36">
        <v>42</v>
      </c>
      <c r="AS551" s="36">
        <v>246</v>
      </c>
      <c r="AT551" s="101">
        <v>238</v>
      </c>
      <c r="AU551" s="406">
        <v>103.36</v>
      </c>
      <c r="AV551" s="407">
        <v>26</v>
      </c>
      <c r="AW551" s="407">
        <v>45</v>
      </c>
      <c r="AX551" s="54">
        <v>27</v>
      </c>
      <c r="AY551" s="3" t="s">
        <v>85</v>
      </c>
      <c r="AZ551" s="98" t="str">
        <f>_xlfn.IFNA(VLOOKUP(AY551,ACCESSORIES!F:J,5,FALSE),"N/A")</f>
        <v>N/A</v>
      </c>
      <c r="BA551" s="3" t="s">
        <v>85</v>
      </c>
      <c r="BB551" s="98" t="str">
        <f>_xlfn.IFNA(VLOOKUP(BA551,ACCESSORIES!F:J,5,FALSE),"N/A")</f>
        <v>N/A</v>
      </c>
      <c r="BC551" s="77">
        <v>41.740854973670153</v>
      </c>
      <c r="BD551" s="56">
        <v>23.228346456692901</v>
      </c>
      <c r="BE551" s="56">
        <v>23.228346456692901</v>
      </c>
      <c r="BF551" s="56">
        <v>11.771653543307099</v>
      </c>
      <c r="BG551" s="378">
        <f t="shared" si="60"/>
        <v>0.10408189999999996</v>
      </c>
      <c r="BH551" s="80">
        <v>24</v>
      </c>
      <c r="BI551" s="114" t="s">
        <v>3532</v>
      </c>
      <c r="BJ551" s="50" t="s">
        <v>4050</v>
      </c>
      <c r="BK551" s="29" t="s">
        <v>4066</v>
      </c>
      <c r="BL551" s="29" t="s">
        <v>7289</v>
      </c>
      <c r="BM551" s="29" t="s">
        <v>7290</v>
      </c>
      <c r="BN551" s="29" t="s">
        <v>7291</v>
      </c>
      <c r="BO551" s="81" t="s">
        <v>4275</v>
      </c>
      <c r="BP551" s="81" t="s">
        <v>4068</v>
      </c>
      <c r="BQ551" s="81" t="s">
        <v>7292</v>
      </c>
      <c r="BR551" s="81"/>
      <c r="BS551" s="81"/>
      <c r="BT551" s="81"/>
      <c r="BU551" s="313" t="s">
        <v>7270</v>
      </c>
      <c r="BV551" s="387" t="s">
        <v>8256</v>
      </c>
      <c r="BW551" s="313" t="s">
        <v>7269</v>
      </c>
      <c r="BX551" s="387" t="s">
        <v>8257</v>
      </c>
      <c r="BY551" s="93" t="str">
        <f t="shared" si="61"/>
        <v>MR319, 20x9, +18mm Offset, 5x5.5, 108mm Centerbore, Gloss Black</v>
      </c>
      <c r="BZ551" s="81" t="s">
        <v>3878</v>
      </c>
      <c r="CA551" s="81" t="s">
        <v>3879</v>
      </c>
      <c r="CB551" s="81" t="str">
        <f t="shared" si="62"/>
        <v>STREET (3XX)</v>
      </c>
    </row>
    <row r="552" spans="1:80" s="38" customFormat="1" ht="15" customHeight="1">
      <c r="A552" s="22">
        <f t="shared" si="56"/>
        <v>550</v>
      </c>
      <c r="B552" s="4" t="s">
        <v>84</v>
      </c>
      <c r="C552" s="99" t="s">
        <v>1072</v>
      </c>
      <c r="D552" s="99" t="s">
        <v>6111</v>
      </c>
      <c r="E552" s="91" t="str">
        <f>CONCATENATE(LEFT(D552,5),VLOOKUP(CONCATENATE(N552,"x",O552),'PART NUMBER GUIDE'!$B$9:$C$49,2,FALSE),VLOOKUP(CONCATENATE(P552, V552), 'PART NUMBER GUIDE'!$Q$6:$R$91, 2, FALSE),VLOOKUP(Y552,'PART NUMBER GUIDE'!$J$8:$K$43,2, FALSE),IF(U552="N/A",IF(ABS(S552)&lt;10,"0"&amp;ABS(S552),ABS(S552)),CONCATENATE(LEFT(U552,1),RIGHT(U552,1))), F552, G552)</f>
        <v>MR31929055918</v>
      </c>
      <c r="F552" s="90"/>
      <c r="G552" s="90"/>
      <c r="H552" s="364">
        <v>191682033308</v>
      </c>
      <c r="I552" s="318">
        <v>44855</v>
      </c>
      <c r="J552" s="16" t="s">
        <v>1265</v>
      </c>
      <c r="K552" s="342">
        <v>399</v>
      </c>
      <c r="L552" s="92">
        <f t="shared" si="57"/>
        <v>399</v>
      </c>
      <c r="M552" s="344"/>
      <c r="N552" s="29">
        <v>20</v>
      </c>
      <c r="O552" s="8">
        <v>9</v>
      </c>
      <c r="P552" s="99" t="str">
        <f t="shared" si="58"/>
        <v>5x5.5</v>
      </c>
      <c r="Q552" s="3">
        <v>5</v>
      </c>
      <c r="R552" s="29">
        <v>5.5</v>
      </c>
      <c r="S552" s="29">
        <v>18</v>
      </c>
      <c r="T552" s="16" t="s">
        <v>6106</v>
      </c>
      <c r="U552" s="100" t="s">
        <v>85</v>
      </c>
      <c r="V552" s="16">
        <v>108</v>
      </c>
      <c r="W552" s="8">
        <v>36.71</v>
      </c>
      <c r="X552" s="51">
        <v>2650</v>
      </c>
      <c r="Y552" s="11" t="s">
        <v>2297</v>
      </c>
      <c r="Z552" s="11" t="s">
        <v>2988</v>
      </c>
      <c r="AA552" s="51" t="str">
        <f t="shared" si="59"/>
        <v>20x9, 5x5.5, 18 OS</v>
      </c>
      <c r="AB552" s="81" t="s">
        <v>5947</v>
      </c>
      <c r="AC552" s="89">
        <f>_xlfn.IFNA(VLOOKUP(AB552,ACCESSORIES!F:J,5,FALSE),"N/A")</f>
        <v>22</v>
      </c>
      <c r="AD552" s="87" t="s">
        <v>85</v>
      </c>
      <c r="AE552" s="80" t="s">
        <v>85</v>
      </c>
      <c r="AF552" s="80" t="s">
        <v>85</v>
      </c>
      <c r="AG552" s="80" t="s">
        <v>85</v>
      </c>
      <c r="AH552" s="9" t="str">
        <f>_xlfn.IFNA(VLOOKUP(AG552,ACCESSORIES!F:J,5,FALSE),"N/A")</f>
        <v>N/A</v>
      </c>
      <c r="AI552" s="13" t="s">
        <v>266</v>
      </c>
      <c r="AJ552" s="82" t="s">
        <v>85</v>
      </c>
      <c r="AK552" s="40" t="str">
        <f>_xlfn.IFNA(VLOOKUP(AJ552,ACCESSORIES!F:J,5,FALSE),"N/A")</f>
        <v>N/A</v>
      </c>
      <c r="AL552" s="3" t="s">
        <v>85</v>
      </c>
      <c r="AM552" s="3">
        <v>16.2</v>
      </c>
      <c r="AN552" s="3">
        <v>175</v>
      </c>
      <c r="AO552" s="36">
        <v>4</v>
      </c>
      <c r="AP552" s="36">
        <v>20</v>
      </c>
      <c r="AQ552" s="36">
        <v>36</v>
      </c>
      <c r="AR552" s="36">
        <v>42</v>
      </c>
      <c r="AS552" s="36">
        <v>246</v>
      </c>
      <c r="AT552" s="101">
        <v>238</v>
      </c>
      <c r="AU552" s="406">
        <v>103.36</v>
      </c>
      <c r="AV552" s="407">
        <v>26</v>
      </c>
      <c r="AW552" s="407">
        <v>45</v>
      </c>
      <c r="AX552" s="54">
        <v>27</v>
      </c>
      <c r="AY552" s="3" t="s">
        <v>85</v>
      </c>
      <c r="AZ552" s="98" t="str">
        <f>_xlfn.IFNA(VLOOKUP(AY552,ACCESSORIES!F:J,5,FALSE),"N/A")</f>
        <v>N/A</v>
      </c>
      <c r="BA552" s="3" t="s">
        <v>85</v>
      </c>
      <c r="BB552" s="98" t="str">
        <f>_xlfn.IFNA(VLOOKUP(BA552,ACCESSORIES!F:J,5,FALSE),"N/A")</f>
        <v>N/A</v>
      </c>
      <c r="BC552" s="77">
        <v>41.851086104762594</v>
      </c>
      <c r="BD552" s="56">
        <v>23.228346456692901</v>
      </c>
      <c r="BE552" s="56">
        <v>23.228346456692901</v>
      </c>
      <c r="BF552" s="56">
        <v>11.771653543307099</v>
      </c>
      <c r="BG552" s="378">
        <f t="shared" si="60"/>
        <v>0.10408189999999996</v>
      </c>
      <c r="BH552" s="80">
        <v>24</v>
      </c>
      <c r="BI552" s="114" t="s">
        <v>3532</v>
      </c>
      <c r="BJ552" s="50" t="s">
        <v>4050</v>
      </c>
      <c r="BK552" s="29" t="s">
        <v>4066</v>
      </c>
      <c r="BL552" s="29" t="s">
        <v>7289</v>
      </c>
      <c r="BM552" s="29" t="s">
        <v>7290</v>
      </c>
      <c r="BN552" s="29" t="s">
        <v>7291</v>
      </c>
      <c r="BO552" s="81" t="s">
        <v>4275</v>
      </c>
      <c r="BP552" s="81" t="s">
        <v>4068</v>
      </c>
      <c r="BQ552" s="81" t="s">
        <v>7292</v>
      </c>
      <c r="BR552" s="81"/>
      <c r="BS552" s="81"/>
      <c r="BT552" s="81"/>
      <c r="BU552" s="313" t="s">
        <v>7263</v>
      </c>
      <c r="BV552" s="387" t="s">
        <v>8258</v>
      </c>
      <c r="BW552" s="313" t="s">
        <v>7264</v>
      </c>
      <c r="BX552" s="387" t="s">
        <v>8259</v>
      </c>
      <c r="BY552" s="93" t="str">
        <f t="shared" si="61"/>
        <v>MR319, 20x9, +18mm Offset, 5x5.5, 108mm Centerbore, Method Bronze</v>
      </c>
      <c r="BZ552" s="81" t="s">
        <v>3878</v>
      </c>
      <c r="CA552" s="81" t="s">
        <v>3879</v>
      </c>
      <c r="CB552" s="81" t="str">
        <f t="shared" si="62"/>
        <v>STREET (3XX)</v>
      </c>
    </row>
    <row r="553" spans="1:80" s="38" customFormat="1" ht="15" customHeight="1">
      <c r="A553" s="22">
        <f t="shared" si="56"/>
        <v>551</v>
      </c>
      <c r="B553" s="4" t="s">
        <v>84</v>
      </c>
      <c r="C553" s="99" t="s">
        <v>1072</v>
      </c>
      <c r="D553" s="99" t="s">
        <v>6111</v>
      </c>
      <c r="E553" s="91" t="str">
        <f>CONCATENATE(LEFT(D553,5),VLOOKUP(CONCATENATE(N553,"x",O553),'PART NUMBER GUIDE'!$B$9:$C$49,2,FALSE),VLOOKUP(CONCATENATE(P553, V553), 'PART NUMBER GUIDE'!$Q$6:$R$91, 2, FALSE),VLOOKUP(Y553,'PART NUMBER GUIDE'!$J$8:$K$43,2, FALSE),IF(U553="N/A",IF(ABS(S553)&lt;10,"0"&amp;ABS(S553),ABS(S553)),CONCATENATE(LEFT(U553,1),RIGHT(U553,1))), F553, G553)</f>
        <v>MR319290161318</v>
      </c>
      <c r="F553" s="90"/>
      <c r="G553" s="90"/>
      <c r="H553" s="364">
        <v>191682032530</v>
      </c>
      <c r="I553" s="318">
        <v>44806</v>
      </c>
      <c r="J553" s="16" t="s">
        <v>1265</v>
      </c>
      <c r="K553" s="342">
        <v>399</v>
      </c>
      <c r="L553" s="92">
        <f t="shared" si="57"/>
        <v>399</v>
      </c>
      <c r="M553" s="344"/>
      <c r="N553" s="29">
        <v>20</v>
      </c>
      <c r="O553" s="8">
        <v>9</v>
      </c>
      <c r="P553" s="99" t="str">
        <f t="shared" si="58"/>
        <v>6x135</v>
      </c>
      <c r="Q553" s="3">
        <v>6</v>
      </c>
      <c r="R553" s="29">
        <v>135</v>
      </c>
      <c r="S553" s="29">
        <v>18</v>
      </c>
      <c r="T553" s="16" t="s">
        <v>6106</v>
      </c>
      <c r="U553" s="100" t="s">
        <v>85</v>
      </c>
      <c r="V553" s="16">
        <v>87</v>
      </c>
      <c r="W553" s="8">
        <v>37.99</v>
      </c>
      <c r="X553" s="51">
        <v>2650</v>
      </c>
      <c r="Y553" s="11" t="s">
        <v>4304</v>
      </c>
      <c r="Z553" s="11" t="s">
        <v>2987</v>
      </c>
      <c r="AA553" s="51" t="str">
        <f t="shared" si="59"/>
        <v>20x9, 6x135, 18 OS</v>
      </c>
      <c r="AB553" s="81" t="s">
        <v>5202</v>
      </c>
      <c r="AC553" s="89">
        <f>_xlfn.IFNA(VLOOKUP(AB553,ACCESSORIES!F:J,5,FALSE),"N/A")</f>
        <v>22</v>
      </c>
      <c r="AD553" s="87" t="s">
        <v>85</v>
      </c>
      <c r="AE553" s="80" t="s">
        <v>85</v>
      </c>
      <c r="AF553" s="80" t="s">
        <v>85</v>
      </c>
      <c r="AG553" s="80" t="s">
        <v>85</v>
      </c>
      <c r="AH553" s="9" t="str">
        <f>_xlfn.IFNA(VLOOKUP(AG553,ACCESSORIES!F:J,5,FALSE),"N/A")</f>
        <v>N/A</v>
      </c>
      <c r="AI553" s="13" t="s">
        <v>266</v>
      </c>
      <c r="AJ553" s="82" t="s">
        <v>85</v>
      </c>
      <c r="AK553" s="40" t="str">
        <f>_xlfn.IFNA(VLOOKUP(AJ553,ACCESSORIES!F:J,5,FALSE),"N/A")</f>
        <v>N/A</v>
      </c>
      <c r="AL553" s="3" t="s">
        <v>85</v>
      </c>
      <c r="AM553" s="3">
        <v>16.2</v>
      </c>
      <c r="AN553" s="3">
        <v>175</v>
      </c>
      <c r="AO553" s="36">
        <v>4</v>
      </c>
      <c r="AP553" s="36">
        <v>20</v>
      </c>
      <c r="AQ553" s="36">
        <v>36</v>
      </c>
      <c r="AR553" s="36">
        <v>42</v>
      </c>
      <c r="AS553" s="36">
        <v>246</v>
      </c>
      <c r="AT553" s="101">
        <v>238</v>
      </c>
      <c r="AU553" s="406">
        <v>82.6</v>
      </c>
      <c r="AV553" s="407">
        <v>37</v>
      </c>
      <c r="AW553" s="407">
        <v>45</v>
      </c>
      <c r="AX553" s="54">
        <v>27</v>
      </c>
      <c r="AY553" s="3" t="s">
        <v>85</v>
      </c>
      <c r="AZ553" s="98" t="str">
        <f>_xlfn.IFNA(VLOOKUP(AY553,ACCESSORIES!F:J,5,FALSE),"N/A")</f>
        <v>N/A</v>
      </c>
      <c r="BA553" s="3" t="s">
        <v>85</v>
      </c>
      <c r="BB553" s="98" t="str">
        <f>_xlfn.IFNA(VLOOKUP(BA553,ACCESSORIES!F:J,5,FALSE),"N/A")</f>
        <v>N/A</v>
      </c>
      <c r="BC553" s="77">
        <v>43.06362854677942</v>
      </c>
      <c r="BD553" s="56">
        <v>23.228346456692901</v>
      </c>
      <c r="BE553" s="56">
        <v>23.228346456692901</v>
      </c>
      <c r="BF553" s="56">
        <v>11.771653543307099</v>
      </c>
      <c r="BG553" s="378">
        <f t="shared" si="60"/>
        <v>0.10408189999999996</v>
      </c>
      <c r="BH553" s="80">
        <v>24</v>
      </c>
      <c r="BI553" s="114" t="s">
        <v>3532</v>
      </c>
      <c r="BJ553" s="50" t="s">
        <v>4050</v>
      </c>
      <c r="BK553" s="29" t="s">
        <v>4066</v>
      </c>
      <c r="BL553" s="29" t="s">
        <v>7289</v>
      </c>
      <c r="BM553" s="29" t="s">
        <v>7290</v>
      </c>
      <c r="BN553" s="29" t="s">
        <v>7291</v>
      </c>
      <c r="BO553" s="81" t="s">
        <v>4275</v>
      </c>
      <c r="BP553" s="81" t="s">
        <v>4068</v>
      </c>
      <c r="BQ553" s="81" t="s">
        <v>7292</v>
      </c>
      <c r="BR553" s="81"/>
      <c r="BS553" s="81"/>
      <c r="BT553" s="81"/>
      <c r="BU553" s="313" t="s">
        <v>7271</v>
      </c>
      <c r="BV553" s="387" t="s">
        <v>8196</v>
      </c>
      <c r="BW553" s="313" t="s">
        <v>7272</v>
      </c>
      <c r="BX553" s="387" t="s">
        <v>8197</v>
      </c>
      <c r="BY553" s="93" t="str">
        <f t="shared" si="61"/>
        <v>MR319, 20x9, +18mm Offset, 6x135, 87mm Centerbore, Gloss Black</v>
      </c>
      <c r="BZ553" s="81" t="s">
        <v>3878</v>
      </c>
      <c r="CA553" s="81" t="s">
        <v>3879</v>
      </c>
      <c r="CB553" s="81" t="str">
        <f t="shared" si="62"/>
        <v>STREET (3XX)</v>
      </c>
    </row>
    <row r="554" spans="1:80" s="38" customFormat="1" ht="15" customHeight="1">
      <c r="A554" s="22">
        <f t="shared" si="56"/>
        <v>552</v>
      </c>
      <c r="B554" s="4" t="s">
        <v>84</v>
      </c>
      <c r="C554" s="99" t="s">
        <v>1072</v>
      </c>
      <c r="D554" s="99" t="s">
        <v>6111</v>
      </c>
      <c r="E554" s="91" t="str">
        <f>CONCATENATE(LEFT(D554,5),VLOOKUP(CONCATENATE(N554,"x",O554),'PART NUMBER GUIDE'!$B$9:$C$49,2,FALSE),VLOOKUP(CONCATENATE(P554, V554), 'PART NUMBER GUIDE'!$Q$6:$R$91, 2, FALSE),VLOOKUP(Y554,'PART NUMBER GUIDE'!$J$8:$K$43,2, FALSE),IF(U554="N/A",IF(ABS(S554)&lt;10,"0"&amp;ABS(S554),ABS(S554)),CONCATENATE(LEFT(U554,1),RIGHT(U554,1))), F554, G554)</f>
        <v>MR31929016918</v>
      </c>
      <c r="F554" s="90"/>
      <c r="G554" s="90"/>
      <c r="H554" s="364">
        <v>191682032547</v>
      </c>
      <c r="I554" s="318">
        <v>44806</v>
      </c>
      <c r="J554" s="16" t="s">
        <v>1265</v>
      </c>
      <c r="K554" s="342">
        <v>399</v>
      </c>
      <c r="L554" s="92">
        <f t="shared" si="57"/>
        <v>399</v>
      </c>
      <c r="M554" s="344"/>
      <c r="N554" s="29">
        <v>20</v>
      </c>
      <c r="O554" s="8">
        <v>9</v>
      </c>
      <c r="P554" s="99" t="str">
        <f t="shared" si="58"/>
        <v>6x135</v>
      </c>
      <c r="Q554" s="3">
        <v>6</v>
      </c>
      <c r="R554" s="29">
        <v>135</v>
      </c>
      <c r="S554" s="29">
        <v>18</v>
      </c>
      <c r="T554" s="16" t="s">
        <v>6106</v>
      </c>
      <c r="U554" s="100" t="s">
        <v>85</v>
      </c>
      <c r="V554" s="16">
        <v>87</v>
      </c>
      <c r="W554" s="8">
        <v>37.880000000000003</v>
      </c>
      <c r="X554" s="51">
        <v>2650</v>
      </c>
      <c r="Y554" s="11" t="s">
        <v>2297</v>
      </c>
      <c r="Z554" s="11" t="s">
        <v>2988</v>
      </c>
      <c r="AA554" s="51" t="str">
        <f t="shared" si="59"/>
        <v>20x9, 6x135, 18 OS</v>
      </c>
      <c r="AB554" s="81" t="s">
        <v>5944</v>
      </c>
      <c r="AC554" s="89">
        <f>_xlfn.IFNA(VLOOKUP(AB554,ACCESSORIES!F:J,5,FALSE),"N/A")</f>
        <v>22</v>
      </c>
      <c r="AD554" s="87" t="s">
        <v>85</v>
      </c>
      <c r="AE554" s="80" t="s">
        <v>85</v>
      </c>
      <c r="AF554" s="80" t="s">
        <v>85</v>
      </c>
      <c r="AG554" s="80" t="s">
        <v>85</v>
      </c>
      <c r="AH554" s="9" t="str">
        <f>_xlfn.IFNA(VLOOKUP(AG554,ACCESSORIES!F:J,5,FALSE),"N/A")</f>
        <v>N/A</v>
      </c>
      <c r="AI554" s="13" t="s">
        <v>266</v>
      </c>
      <c r="AJ554" s="82" t="s">
        <v>85</v>
      </c>
      <c r="AK554" s="40" t="str">
        <f>_xlfn.IFNA(VLOOKUP(AJ554,ACCESSORIES!F:J,5,FALSE),"N/A")</f>
        <v>N/A</v>
      </c>
      <c r="AL554" s="3" t="s">
        <v>85</v>
      </c>
      <c r="AM554" s="3">
        <v>16.2</v>
      </c>
      <c r="AN554" s="3">
        <v>175</v>
      </c>
      <c r="AO554" s="36">
        <v>4</v>
      </c>
      <c r="AP554" s="36">
        <v>20</v>
      </c>
      <c r="AQ554" s="36">
        <v>36</v>
      </c>
      <c r="AR554" s="36">
        <v>42</v>
      </c>
      <c r="AS554" s="36">
        <v>246</v>
      </c>
      <c r="AT554" s="101">
        <v>238</v>
      </c>
      <c r="AU554" s="406">
        <v>82.6</v>
      </c>
      <c r="AV554" s="407">
        <v>37</v>
      </c>
      <c r="AW554" s="407">
        <v>45</v>
      </c>
      <c r="AX554" s="54">
        <v>27</v>
      </c>
      <c r="AY554" s="3" t="s">
        <v>85</v>
      </c>
      <c r="AZ554" s="98" t="str">
        <f>_xlfn.IFNA(VLOOKUP(AY554,ACCESSORIES!F:J,5,FALSE),"N/A")</f>
        <v>N/A</v>
      </c>
      <c r="BA554" s="3" t="s">
        <v>85</v>
      </c>
      <c r="BB554" s="98" t="str">
        <f>_xlfn.IFNA(VLOOKUP(BA554,ACCESSORIES!F:J,5,FALSE),"N/A")</f>
        <v>N/A</v>
      </c>
      <c r="BC554" s="77">
        <v>39.168795248179912</v>
      </c>
      <c r="BD554" s="56">
        <v>23.228346456692901</v>
      </c>
      <c r="BE554" s="56">
        <v>23.228346456692901</v>
      </c>
      <c r="BF554" s="56">
        <v>11.771653543307099</v>
      </c>
      <c r="BG554" s="378">
        <f t="shared" si="60"/>
        <v>0.10408189999999996</v>
      </c>
      <c r="BH554" s="80">
        <v>24</v>
      </c>
      <c r="BI554" s="114" t="s">
        <v>3532</v>
      </c>
      <c r="BJ554" s="50" t="s">
        <v>4050</v>
      </c>
      <c r="BK554" s="29" t="s">
        <v>4066</v>
      </c>
      <c r="BL554" s="29" t="s">
        <v>7289</v>
      </c>
      <c r="BM554" s="29" t="s">
        <v>7290</v>
      </c>
      <c r="BN554" s="29" t="s">
        <v>7291</v>
      </c>
      <c r="BO554" s="81" t="s">
        <v>4275</v>
      </c>
      <c r="BP554" s="81" t="s">
        <v>4068</v>
      </c>
      <c r="BQ554" s="81" t="s">
        <v>7292</v>
      </c>
      <c r="BR554" s="81"/>
      <c r="BS554" s="81"/>
      <c r="BT554" s="81"/>
      <c r="BU554" s="313" t="s">
        <v>7265</v>
      </c>
      <c r="BV554" s="387" t="s">
        <v>8514</v>
      </c>
      <c r="BW554" s="313" t="s">
        <v>7266</v>
      </c>
      <c r="BX554" s="387" t="s">
        <v>8515</v>
      </c>
      <c r="BY554" s="93" t="str">
        <f t="shared" si="61"/>
        <v>MR319, 20x9, +18mm Offset, 6x135, 87mm Centerbore, Method Bronze</v>
      </c>
      <c r="BZ554" s="81" t="s">
        <v>3878</v>
      </c>
      <c r="CA554" s="81" t="s">
        <v>3879</v>
      </c>
      <c r="CB554" s="81" t="str">
        <f t="shared" si="62"/>
        <v>STREET (3XX)</v>
      </c>
    </row>
    <row r="555" spans="1:80" s="38" customFormat="1" ht="15" customHeight="1">
      <c r="A555" s="22">
        <f t="shared" si="56"/>
        <v>553</v>
      </c>
      <c r="B555" s="4" t="s">
        <v>84</v>
      </c>
      <c r="C555" s="99" t="s">
        <v>1072</v>
      </c>
      <c r="D555" s="99" t="s">
        <v>6111</v>
      </c>
      <c r="E555" s="91" t="str">
        <f>CONCATENATE(LEFT(D555,5),VLOOKUP(CONCATENATE(N555,"x",O555),'PART NUMBER GUIDE'!$B$9:$C$49,2,FALSE),VLOOKUP(CONCATENATE(P555, V555), 'PART NUMBER GUIDE'!$Q$6:$R$91, 2, FALSE),VLOOKUP(Y555,'PART NUMBER GUIDE'!$J$8:$K$43,2, FALSE),IF(U555="N/A",IF(ABS(S555)&lt;10,"0"&amp;ABS(S555),ABS(S555)),CONCATENATE(LEFT(U555,1),RIGHT(U555,1))), F555, G555)</f>
        <v>MR319290601318</v>
      </c>
      <c r="F555" s="90"/>
      <c r="G555" s="90"/>
      <c r="H555" s="364">
        <v>191682032554</v>
      </c>
      <c r="I555" s="318">
        <v>44806</v>
      </c>
      <c r="J555" s="16" t="s">
        <v>1265</v>
      </c>
      <c r="K555" s="342">
        <v>399</v>
      </c>
      <c r="L555" s="92">
        <f t="shared" si="57"/>
        <v>399</v>
      </c>
      <c r="M555" s="344"/>
      <c r="N555" s="29">
        <v>20</v>
      </c>
      <c r="O555" s="8">
        <v>9</v>
      </c>
      <c r="P555" s="99" t="str">
        <f t="shared" si="58"/>
        <v>6x5.5</v>
      </c>
      <c r="Q555" s="3">
        <v>6</v>
      </c>
      <c r="R555" s="29">
        <v>5.5</v>
      </c>
      <c r="S555" s="29">
        <v>18</v>
      </c>
      <c r="T555" s="16" t="s">
        <v>6106</v>
      </c>
      <c r="U555" s="100" t="s">
        <v>85</v>
      </c>
      <c r="V555" s="16" t="s">
        <v>6100</v>
      </c>
      <c r="W555" s="8">
        <v>37.409999999999997</v>
      </c>
      <c r="X555" s="51">
        <v>2650</v>
      </c>
      <c r="Y555" s="11" t="s">
        <v>4304</v>
      </c>
      <c r="Z555" s="11" t="s">
        <v>2987</v>
      </c>
      <c r="AA555" s="51" t="str">
        <f t="shared" si="59"/>
        <v>20x9, 6x5.5, 18 OS</v>
      </c>
      <c r="AB555" s="81" t="s">
        <v>5205</v>
      </c>
      <c r="AC555" s="89">
        <f>_xlfn.IFNA(VLOOKUP(AB555,ACCESSORIES!F:J,5,FALSE),"N/A")</f>
        <v>22</v>
      </c>
      <c r="AD555" s="87" t="s">
        <v>85</v>
      </c>
      <c r="AE555" s="80" t="s">
        <v>85</v>
      </c>
      <c r="AF555" s="80" t="s">
        <v>85</v>
      </c>
      <c r="AG555" s="80" t="s">
        <v>85</v>
      </c>
      <c r="AH555" s="9" t="str">
        <f>_xlfn.IFNA(VLOOKUP(AG555,ACCESSORIES!F:J,5,FALSE),"N/A")</f>
        <v>N/A</v>
      </c>
      <c r="AI555" s="13" t="s">
        <v>265</v>
      </c>
      <c r="AJ555" s="82" t="s">
        <v>1709</v>
      </c>
      <c r="AK555" s="40">
        <f>_xlfn.IFNA(VLOOKUP(AJ555,ACCESSORIES!F:J,5,FALSE),"N/A")</f>
        <v>2.75</v>
      </c>
      <c r="AL555" s="3">
        <v>78.3</v>
      </c>
      <c r="AM555" s="3">
        <v>16.2</v>
      </c>
      <c r="AN555" s="3">
        <v>175</v>
      </c>
      <c r="AO555" s="36">
        <v>4</v>
      </c>
      <c r="AP555" s="36">
        <v>20</v>
      </c>
      <c r="AQ555" s="36">
        <v>36</v>
      </c>
      <c r="AR555" s="36">
        <v>42</v>
      </c>
      <c r="AS555" s="36">
        <v>246</v>
      </c>
      <c r="AT555" s="101">
        <v>238</v>
      </c>
      <c r="AU555" s="406">
        <v>103.36</v>
      </c>
      <c r="AV555" s="407">
        <v>27.13</v>
      </c>
      <c r="AW555" s="407">
        <v>45</v>
      </c>
      <c r="AX555" s="54">
        <v>27</v>
      </c>
      <c r="AY555" s="3" t="s">
        <v>85</v>
      </c>
      <c r="AZ555" s="98" t="str">
        <f>_xlfn.IFNA(VLOOKUP(AY555,ACCESSORIES!F:J,5,FALSE),"N/A")</f>
        <v>N/A</v>
      </c>
      <c r="BA555" s="3" t="s">
        <v>85</v>
      </c>
      <c r="BB555" s="98" t="str">
        <f>_xlfn.IFNA(VLOOKUP(BA555,ACCESSORIES!F:J,5,FALSE),"N/A")</f>
        <v>N/A</v>
      </c>
      <c r="BC555" s="77">
        <v>42.475729180953074</v>
      </c>
      <c r="BD555" s="56">
        <v>23.228346456692901</v>
      </c>
      <c r="BE555" s="56">
        <v>23.228346456692901</v>
      </c>
      <c r="BF555" s="56">
        <v>11.771653543307099</v>
      </c>
      <c r="BG555" s="378">
        <f t="shared" si="60"/>
        <v>0.10408189999999996</v>
      </c>
      <c r="BH555" s="80">
        <v>24</v>
      </c>
      <c r="BI555" s="114" t="s">
        <v>3532</v>
      </c>
      <c r="BJ555" s="50" t="s">
        <v>4050</v>
      </c>
      <c r="BK555" s="29" t="s">
        <v>4066</v>
      </c>
      <c r="BL555" s="29" t="s">
        <v>7289</v>
      </c>
      <c r="BM555" s="29" t="s">
        <v>7290</v>
      </c>
      <c r="BN555" s="29" t="s">
        <v>7291</v>
      </c>
      <c r="BO555" s="81" t="s">
        <v>4275</v>
      </c>
      <c r="BP555" s="81" t="s">
        <v>4068</v>
      </c>
      <c r="BQ555" s="81" t="s">
        <v>7292</v>
      </c>
      <c r="BR555" s="81"/>
      <c r="BS555" s="81"/>
      <c r="BT555" s="81"/>
      <c r="BU555" s="313" t="s">
        <v>7271</v>
      </c>
      <c r="BV555" s="387" t="s">
        <v>8196</v>
      </c>
      <c r="BW555" s="313" t="s">
        <v>7272</v>
      </c>
      <c r="BX555" s="387" t="s">
        <v>8197</v>
      </c>
      <c r="BY555" s="93" t="str">
        <f t="shared" si="61"/>
        <v>MR319, 20x9, +18mm Offset, 6x5.5, 106.25mm Centerbore, Gloss Black</v>
      </c>
      <c r="BZ555" s="81" t="s">
        <v>3878</v>
      </c>
      <c r="CA555" s="81" t="s">
        <v>3879</v>
      </c>
      <c r="CB555" s="81" t="str">
        <f t="shared" si="62"/>
        <v>STREET (3XX)</v>
      </c>
    </row>
    <row r="556" spans="1:80" s="38" customFormat="1" ht="15" customHeight="1">
      <c r="A556" s="22">
        <f t="shared" si="56"/>
        <v>554</v>
      </c>
      <c r="B556" s="4" t="s">
        <v>84</v>
      </c>
      <c r="C556" s="99" t="s">
        <v>1072</v>
      </c>
      <c r="D556" s="99" t="s">
        <v>6111</v>
      </c>
      <c r="E556" s="91" t="str">
        <f>CONCATENATE(LEFT(D556,5),VLOOKUP(CONCATENATE(N556,"x",O556),'PART NUMBER GUIDE'!$B$9:$C$49,2,FALSE),VLOOKUP(CONCATENATE(P556, V556), 'PART NUMBER GUIDE'!$Q$6:$R$91, 2, FALSE),VLOOKUP(Y556,'PART NUMBER GUIDE'!$J$8:$K$43,2, FALSE),IF(U556="N/A",IF(ABS(S556)&lt;10,"0"&amp;ABS(S556),ABS(S556)),CONCATENATE(LEFT(U556,1),RIGHT(U556,1))), F556, G556)</f>
        <v>MR31929060918</v>
      </c>
      <c r="F556" s="90"/>
      <c r="G556" s="90"/>
      <c r="H556" s="364">
        <v>191682032561</v>
      </c>
      <c r="I556" s="318">
        <v>44806</v>
      </c>
      <c r="J556" s="16" t="s">
        <v>1265</v>
      </c>
      <c r="K556" s="342">
        <v>399</v>
      </c>
      <c r="L556" s="92">
        <f t="shared" si="57"/>
        <v>399</v>
      </c>
      <c r="M556" s="344"/>
      <c r="N556" s="29">
        <v>20</v>
      </c>
      <c r="O556" s="8">
        <v>9</v>
      </c>
      <c r="P556" s="99" t="str">
        <f t="shared" si="58"/>
        <v>6x5.5</v>
      </c>
      <c r="Q556" s="3">
        <v>6</v>
      </c>
      <c r="R556" s="29">
        <v>5.5</v>
      </c>
      <c r="S556" s="29">
        <v>18</v>
      </c>
      <c r="T556" s="16" t="s">
        <v>6106</v>
      </c>
      <c r="U556" s="100" t="s">
        <v>85</v>
      </c>
      <c r="V556" s="16" t="s">
        <v>6100</v>
      </c>
      <c r="W556" s="8">
        <v>36.56</v>
      </c>
      <c r="X556" s="51">
        <v>2650</v>
      </c>
      <c r="Y556" s="11" t="s">
        <v>2297</v>
      </c>
      <c r="Z556" s="11" t="s">
        <v>2988</v>
      </c>
      <c r="AA556" s="51" t="str">
        <f t="shared" si="59"/>
        <v>20x9, 6x5.5, 18 OS</v>
      </c>
      <c r="AB556" s="81" t="s">
        <v>5947</v>
      </c>
      <c r="AC556" s="89">
        <f>_xlfn.IFNA(VLOOKUP(AB556,ACCESSORIES!F:J,5,FALSE),"N/A")</f>
        <v>22</v>
      </c>
      <c r="AD556" s="87" t="s">
        <v>85</v>
      </c>
      <c r="AE556" s="80" t="s">
        <v>85</v>
      </c>
      <c r="AF556" s="80" t="s">
        <v>85</v>
      </c>
      <c r="AG556" s="80" t="s">
        <v>85</v>
      </c>
      <c r="AH556" s="9" t="str">
        <f>_xlfn.IFNA(VLOOKUP(AG556,ACCESSORIES!F:J,5,FALSE),"N/A")</f>
        <v>N/A</v>
      </c>
      <c r="AI556" s="13" t="s">
        <v>265</v>
      </c>
      <c r="AJ556" s="82" t="s">
        <v>1709</v>
      </c>
      <c r="AK556" s="40">
        <f>_xlfn.IFNA(VLOOKUP(AJ556,ACCESSORIES!F:J,5,FALSE),"N/A")</f>
        <v>2.75</v>
      </c>
      <c r="AL556" s="3">
        <v>78.3</v>
      </c>
      <c r="AM556" s="3">
        <v>16.2</v>
      </c>
      <c r="AN556" s="3">
        <v>175</v>
      </c>
      <c r="AO556" s="36">
        <v>4</v>
      </c>
      <c r="AP556" s="36">
        <v>20</v>
      </c>
      <c r="AQ556" s="36">
        <v>36</v>
      </c>
      <c r="AR556" s="36">
        <v>42</v>
      </c>
      <c r="AS556" s="36">
        <v>246</v>
      </c>
      <c r="AT556" s="101">
        <v>238</v>
      </c>
      <c r="AU556" s="406">
        <v>103.36</v>
      </c>
      <c r="AV556" s="407">
        <v>27.13</v>
      </c>
      <c r="AW556" s="407">
        <v>45</v>
      </c>
      <c r="AX556" s="54">
        <v>27</v>
      </c>
      <c r="AY556" s="3" t="s">
        <v>85</v>
      </c>
      <c r="AZ556" s="98" t="str">
        <f>_xlfn.IFNA(VLOOKUP(AY556,ACCESSORIES!F:J,5,FALSE),"N/A")</f>
        <v>N/A</v>
      </c>
      <c r="BA556" s="3" t="s">
        <v>85</v>
      </c>
      <c r="BB556" s="98" t="str">
        <f>_xlfn.IFNA(VLOOKUP(BA556,ACCESSORIES!F:J,5,FALSE),"N/A")</f>
        <v>N/A</v>
      </c>
      <c r="BC556" s="77">
        <v>41.299930449300398</v>
      </c>
      <c r="BD556" s="56">
        <v>23.228346456692901</v>
      </c>
      <c r="BE556" s="56">
        <v>23.228346456692901</v>
      </c>
      <c r="BF556" s="56">
        <v>11.771653543307099</v>
      </c>
      <c r="BG556" s="378">
        <f t="shared" si="60"/>
        <v>0.10408189999999996</v>
      </c>
      <c r="BH556" s="80">
        <v>24</v>
      </c>
      <c r="BI556" s="114" t="s">
        <v>3532</v>
      </c>
      <c r="BJ556" s="50" t="s">
        <v>4050</v>
      </c>
      <c r="BK556" s="29" t="s">
        <v>4066</v>
      </c>
      <c r="BL556" s="29" t="s">
        <v>7289</v>
      </c>
      <c r="BM556" s="29" t="s">
        <v>7290</v>
      </c>
      <c r="BN556" s="29" t="s">
        <v>7291</v>
      </c>
      <c r="BO556" s="81" t="s">
        <v>4275</v>
      </c>
      <c r="BP556" s="81" t="s">
        <v>4068</v>
      </c>
      <c r="BQ556" s="81" t="s">
        <v>7292</v>
      </c>
      <c r="BR556" s="81"/>
      <c r="BS556" s="81"/>
      <c r="BT556" s="81"/>
      <c r="BU556" s="313" t="s">
        <v>7265</v>
      </c>
      <c r="BV556" s="387" t="s">
        <v>8514</v>
      </c>
      <c r="BW556" s="313" t="s">
        <v>7266</v>
      </c>
      <c r="BX556" s="387" t="s">
        <v>8515</v>
      </c>
      <c r="BY556" s="93" t="str">
        <f t="shared" si="61"/>
        <v>MR319, 20x9, +18mm Offset, 6x5.5, 106.25mm Centerbore, Method Bronze</v>
      </c>
      <c r="BZ556" s="81" t="s">
        <v>3878</v>
      </c>
      <c r="CA556" s="81" t="s">
        <v>3879</v>
      </c>
      <c r="CB556" s="81" t="str">
        <f t="shared" si="62"/>
        <v>STREET (3XX)</v>
      </c>
    </row>
    <row r="557" spans="1:80" s="38" customFormat="1" ht="15" customHeight="1">
      <c r="A557" s="22">
        <f t="shared" si="56"/>
        <v>555</v>
      </c>
      <c r="B557" s="4" t="s">
        <v>84</v>
      </c>
      <c r="C557" s="99" t="s">
        <v>1072</v>
      </c>
      <c r="D557" s="99" t="s">
        <v>6111</v>
      </c>
      <c r="E557" s="91" t="str">
        <f>CONCATENATE(LEFT(D557,5),VLOOKUP(CONCATENATE(N557,"x",O557),'PART NUMBER GUIDE'!$B$9:$C$49,2,FALSE),VLOOKUP(CONCATENATE(P557, V557), 'PART NUMBER GUIDE'!$Q$6:$R$91, 2, FALSE),VLOOKUP(Y557,'PART NUMBER GUIDE'!$J$8:$K$43,2, FALSE),IF(U557="N/A",IF(ABS(S557)&lt;10,"0"&amp;ABS(S557),ABS(S557)),CONCATENATE(LEFT(U557,1),RIGHT(U557,1))), F557, G557)</f>
        <v>MR319290871318</v>
      </c>
      <c r="F557" s="90"/>
      <c r="G557" s="90"/>
      <c r="H557" s="364">
        <v>191682032578</v>
      </c>
      <c r="I557" s="318">
        <v>44806</v>
      </c>
      <c r="J557" s="16" t="s">
        <v>1265</v>
      </c>
      <c r="K557" s="342">
        <v>419</v>
      </c>
      <c r="L557" s="92">
        <f t="shared" si="57"/>
        <v>419</v>
      </c>
      <c r="M557" s="344"/>
      <c r="N557" s="29">
        <v>20</v>
      </c>
      <c r="O557" s="8">
        <v>9</v>
      </c>
      <c r="P557" s="99" t="str">
        <f t="shared" si="58"/>
        <v>8x170</v>
      </c>
      <c r="Q557" s="3">
        <v>8</v>
      </c>
      <c r="R557" s="29">
        <v>170</v>
      </c>
      <c r="S557" s="29">
        <v>18</v>
      </c>
      <c r="T557" s="16" t="s">
        <v>6106</v>
      </c>
      <c r="U557" s="100" t="s">
        <v>85</v>
      </c>
      <c r="V557" s="16" t="s">
        <v>6103</v>
      </c>
      <c r="W557" s="8">
        <v>39.72</v>
      </c>
      <c r="X557" s="51">
        <v>3640</v>
      </c>
      <c r="Y557" s="11" t="s">
        <v>4304</v>
      </c>
      <c r="Z557" s="11" t="s">
        <v>2987</v>
      </c>
      <c r="AA557" s="51" t="str">
        <f t="shared" si="59"/>
        <v>20x9, 8x170, 18 OS</v>
      </c>
      <c r="AB557" s="81" t="s">
        <v>5207</v>
      </c>
      <c r="AC557" s="89">
        <f>_xlfn.IFNA(VLOOKUP(AB557,ACCESSORIES!F:J,5,FALSE),"N/A")</f>
        <v>33</v>
      </c>
      <c r="AD557" s="87" t="s">
        <v>85</v>
      </c>
      <c r="AE557" s="80" t="s">
        <v>85</v>
      </c>
      <c r="AF557" s="80" t="s">
        <v>3005</v>
      </c>
      <c r="AG557" s="80" t="s">
        <v>85</v>
      </c>
      <c r="AH557" s="9" t="str">
        <f>_xlfn.IFNA(VLOOKUP(AG557,ACCESSORIES!F:J,5,FALSE),"N/A")</f>
        <v>N/A</v>
      </c>
      <c r="AI557" s="13" t="s">
        <v>266</v>
      </c>
      <c r="AJ557" s="82" t="s">
        <v>85</v>
      </c>
      <c r="AK557" s="40" t="str">
        <f>_xlfn.IFNA(VLOOKUP(AJ557,ACCESSORIES!F:J,5,FALSE),"N/A")</f>
        <v>N/A</v>
      </c>
      <c r="AL557" s="3" t="s">
        <v>85</v>
      </c>
      <c r="AM557" s="3">
        <v>16.2</v>
      </c>
      <c r="AN557" s="3">
        <v>200</v>
      </c>
      <c r="AO557" s="36">
        <v>0</v>
      </c>
      <c r="AP557" s="36">
        <v>0</v>
      </c>
      <c r="AQ557" s="36">
        <v>32</v>
      </c>
      <c r="AR557" s="36">
        <v>52</v>
      </c>
      <c r="AS557" s="36">
        <v>246</v>
      </c>
      <c r="AT557" s="101">
        <v>238</v>
      </c>
      <c r="AU557" s="406">
        <v>128</v>
      </c>
      <c r="AV557" s="407">
        <v>108</v>
      </c>
      <c r="AW557" s="407">
        <v>108</v>
      </c>
      <c r="AX557" s="54">
        <v>27</v>
      </c>
      <c r="AY557" s="3" t="s">
        <v>85</v>
      </c>
      <c r="AZ557" s="98" t="str">
        <f>_xlfn.IFNA(VLOOKUP(AY557,ACCESSORIES!F:J,5,FALSE),"N/A")</f>
        <v>N/A</v>
      </c>
      <c r="BA557" s="3" t="s">
        <v>85</v>
      </c>
      <c r="BB557" s="98" t="str">
        <f>_xlfn.IFNA(VLOOKUP(BA557,ACCESSORIES!F:J,5,FALSE),"N/A")</f>
        <v>N/A</v>
      </c>
      <c r="BC557" s="77">
        <v>44.974301485715024</v>
      </c>
      <c r="BD557" s="56">
        <v>23.228346456692901</v>
      </c>
      <c r="BE557" s="56">
        <v>23.228346456692901</v>
      </c>
      <c r="BF557" s="56">
        <v>11.771653543307099</v>
      </c>
      <c r="BG557" s="378">
        <f t="shared" si="60"/>
        <v>0.10408189999999996</v>
      </c>
      <c r="BH557" s="80">
        <v>24</v>
      </c>
      <c r="BI557" s="114" t="s">
        <v>3532</v>
      </c>
      <c r="BJ557" s="50" t="s">
        <v>4050</v>
      </c>
      <c r="BK557" s="29" t="s">
        <v>4066</v>
      </c>
      <c r="BL557" s="29" t="s">
        <v>7289</v>
      </c>
      <c r="BM557" s="29" t="s">
        <v>7290</v>
      </c>
      <c r="BN557" s="29" t="s">
        <v>7291</v>
      </c>
      <c r="BO557" s="81" t="s">
        <v>4275</v>
      </c>
      <c r="BP557" s="81" t="s">
        <v>4068</v>
      </c>
      <c r="BQ557" s="81" t="s">
        <v>7292</v>
      </c>
      <c r="BR557" s="81"/>
      <c r="BS557" s="81"/>
      <c r="BT557" s="81"/>
      <c r="BU557" s="313" t="s">
        <v>7273</v>
      </c>
      <c r="BV557" s="387" t="s">
        <v>8108</v>
      </c>
      <c r="BW557" s="313" t="s">
        <v>7274</v>
      </c>
      <c r="BX557" s="387" t="s">
        <v>8109</v>
      </c>
      <c r="BY557" s="93" t="str">
        <f t="shared" si="61"/>
        <v>MR319, 20x9, +18mm Offset, 8x170, 130.81mm Centerbore, Gloss Black</v>
      </c>
      <c r="BZ557" s="81" t="s">
        <v>3878</v>
      </c>
      <c r="CA557" s="81" t="s">
        <v>3879</v>
      </c>
      <c r="CB557" s="81" t="str">
        <f t="shared" si="62"/>
        <v>STREET (3XX)</v>
      </c>
    </row>
    <row r="558" spans="1:80" s="38" customFormat="1" ht="15" customHeight="1">
      <c r="A558" s="22">
        <f t="shared" si="56"/>
        <v>556</v>
      </c>
      <c r="B558" s="4" t="s">
        <v>84</v>
      </c>
      <c r="C558" s="99" t="s">
        <v>1072</v>
      </c>
      <c r="D558" s="99" t="s">
        <v>6111</v>
      </c>
      <c r="E558" s="91" t="str">
        <f>CONCATENATE(LEFT(D558,5),VLOOKUP(CONCATENATE(N558,"x",O558),'PART NUMBER GUIDE'!$B$9:$C$49,2,FALSE),VLOOKUP(CONCATENATE(P558, V558), 'PART NUMBER GUIDE'!$Q$6:$R$91, 2, FALSE),VLOOKUP(Y558,'PART NUMBER GUIDE'!$J$8:$K$43,2, FALSE),IF(U558="N/A",IF(ABS(S558)&lt;10,"0"&amp;ABS(S558),ABS(S558)),CONCATENATE(LEFT(U558,1),RIGHT(U558,1))), F558, G558)</f>
        <v>MR31929087918</v>
      </c>
      <c r="F558" s="90"/>
      <c r="G558" s="90"/>
      <c r="H558" s="364">
        <v>191682032585</v>
      </c>
      <c r="I558" s="318">
        <v>44806</v>
      </c>
      <c r="J558" s="16" t="s">
        <v>1265</v>
      </c>
      <c r="K558" s="342">
        <v>419</v>
      </c>
      <c r="L558" s="92">
        <f t="shared" si="57"/>
        <v>419</v>
      </c>
      <c r="M558" s="344"/>
      <c r="N558" s="29">
        <v>20</v>
      </c>
      <c r="O558" s="8">
        <v>9</v>
      </c>
      <c r="P558" s="99" t="str">
        <f t="shared" si="58"/>
        <v>8x170</v>
      </c>
      <c r="Q558" s="3">
        <v>8</v>
      </c>
      <c r="R558" s="29">
        <v>170</v>
      </c>
      <c r="S558" s="29">
        <v>18</v>
      </c>
      <c r="T558" s="16" t="s">
        <v>6106</v>
      </c>
      <c r="U558" s="100" t="s">
        <v>85</v>
      </c>
      <c r="V558" s="16" t="s">
        <v>6103</v>
      </c>
      <c r="W558" s="8">
        <v>39.76</v>
      </c>
      <c r="X558" s="51">
        <v>3640</v>
      </c>
      <c r="Y558" s="11" t="s">
        <v>2297</v>
      </c>
      <c r="Z558" s="11" t="s">
        <v>2988</v>
      </c>
      <c r="AA558" s="51" t="str">
        <f t="shared" si="59"/>
        <v>20x9, 8x170, 18 OS</v>
      </c>
      <c r="AB558" s="81" t="s">
        <v>5950</v>
      </c>
      <c r="AC558" s="89">
        <f>_xlfn.IFNA(VLOOKUP(AB558,ACCESSORIES!F:J,5,FALSE),"N/A")</f>
        <v>33</v>
      </c>
      <c r="AD558" s="87" t="s">
        <v>85</v>
      </c>
      <c r="AE558" s="80" t="s">
        <v>85</v>
      </c>
      <c r="AF558" s="80" t="s">
        <v>3005</v>
      </c>
      <c r="AG558" s="80" t="s">
        <v>85</v>
      </c>
      <c r="AH558" s="9" t="str">
        <f>_xlfn.IFNA(VLOOKUP(AG558,ACCESSORIES!F:J,5,FALSE),"N/A")</f>
        <v>N/A</v>
      </c>
      <c r="AI558" s="13" t="s">
        <v>266</v>
      </c>
      <c r="AJ558" s="82" t="s">
        <v>85</v>
      </c>
      <c r="AK558" s="40" t="str">
        <f>_xlfn.IFNA(VLOOKUP(AJ558,ACCESSORIES!F:J,5,FALSE),"N/A")</f>
        <v>N/A</v>
      </c>
      <c r="AL558" s="3" t="s">
        <v>85</v>
      </c>
      <c r="AM558" s="3">
        <v>16.2</v>
      </c>
      <c r="AN558" s="3">
        <v>200</v>
      </c>
      <c r="AO558" s="36">
        <v>0</v>
      </c>
      <c r="AP558" s="36">
        <v>0</v>
      </c>
      <c r="AQ558" s="36">
        <v>32</v>
      </c>
      <c r="AR558" s="36">
        <v>52</v>
      </c>
      <c r="AS558" s="36">
        <v>246</v>
      </c>
      <c r="AT558" s="101">
        <v>238</v>
      </c>
      <c r="AU558" s="406">
        <v>128</v>
      </c>
      <c r="AV558" s="407">
        <v>108</v>
      </c>
      <c r="AW558" s="407">
        <v>108</v>
      </c>
      <c r="AX558" s="54">
        <v>27</v>
      </c>
      <c r="AY558" s="3" t="s">
        <v>85</v>
      </c>
      <c r="AZ558" s="98" t="str">
        <f>_xlfn.IFNA(VLOOKUP(AY558,ACCESSORIES!F:J,5,FALSE),"N/A")</f>
        <v>N/A</v>
      </c>
      <c r="BA558" s="3" t="s">
        <v>85</v>
      </c>
      <c r="BB558" s="98" t="str">
        <f>_xlfn.IFNA(VLOOKUP(BA558,ACCESSORIES!F:J,5,FALSE),"N/A")</f>
        <v>N/A</v>
      </c>
      <c r="BC558" s="77">
        <v>44.974301485715024</v>
      </c>
      <c r="BD558" s="56">
        <v>23.228346456692901</v>
      </c>
      <c r="BE558" s="56">
        <v>23.228346456692901</v>
      </c>
      <c r="BF558" s="56">
        <v>11.771653543307099</v>
      </c>
      <c r="BG558" s="378">
        <f t="shared" si="60"/>
        <v>0.10408189999999996</v>
      </c>
      <c r="BH558" s="80">
        <v>24</v>
      </c>
      <c r="BI558" s="114" t="s">
        <v>3532</v>
      </c>
      <c r="BJ558" s="50" t="s">
        <v>4050</v>
      </c>
      <c r="BK558" s="29" t="s">
        <v>4066</v>
      </c>
      <c r="BL558" s="29" t="s">
        <v>7289</v>
      </c>
      <c r="BM558" s="29" t="s">
        <v>7290</v>
      </c>
      <c r="BN558" s="29" t="s">
        <v>7291</v>
      </c>
      <c r="BO558" s="81" t="s">
        <v>4275</v>
      </c>
      <c r="BP558" s="81" t="s">
        <v>4068</v>
      </c>
      <c r="BQ558" s="81" t="s">
        <v>7292</v>
      </c>
      <c r="BR558" s="81"/>
      <c r="BS558" s="81"/>
      <c r="BT558" s="81"/>
      <c r="BU558" s="313" t="s">
        <v>7267</v>
      </c>
      <c r="BV558" s="387" t="s">
        <v>8093</v>
      </c>
      <c r="BW558" s="313" t="s">
        <v>7268</v>
      </c>
      <c r="BX558" s="387" t="s">
        <v>8094</v>
      </c>
      <c r="BY558" s="93" t="str">
        <f t="shared" si="61"/>
        <v>MR319, 20x9, +18mm Offset, 8x170, 130.81mm Centerbore, Method Bronze</v>
      </c>
      <c r="BZ558" s="81" t="s">
        <v>3878</v>
      </c>
      <c r="CA558" s="81" t="s">
        <v>3879</v>
      </c>
      <c r="CB558" s="81" t="str">
        <f t="shared" si="62"/>
        <v>STREET (3XX)</v>
      </c>
    </row>
    <row r="559" spans="1:80" s="38" customFormat="1" ht="15" customHeight="1">
      <c r="A559" s="22">
        <f t="shared" si="56"/>
        <v>557</v>
      </c>
      <c r="B559" s="4" t="s">
        <v>84</v>
      </c>
      <c r="C559" s="99" t="s">
        <v>1072</v>
      </c>
      <c r="D559" s="99" t="s">
        <v>6111</v>
      </c>
      <c r="E559" s="91" t="str">
        <f>CONCATENATE(LEFT(D559,5),VLOOKUP(CONCATENATE(N559,"x",O559),'PART NUMBER GUIDE'!$B$9:$C$49,2,FALSE),VLOOKUP(CONCATENATE(P559, V559), 'PART NUMBER GUIDE'!$Q$6:$R$91, 2, FALSE),VLOOKUP(Y559,'PART NUMBER GUIDE'!$J$8:$K$43,2, FALSE),IF(U559="N/A",IF(ABS(S559)&lt;10,"0"&amp;ABS(S559),ABS(S559)),CONCATENATE(LEFT(U559,1),RIGHT(U559,1))), F559, G559)</f>
        <v>MR319290881318</v>
      </c>
      <c r="F559" s="90"/>
      <c r="G559" s="90"/>
      <c r="H559" s="364">
        <v>191682032592</v>
      </c>
      <c r="I559" s="318">
        <v>44806</v>
      </c>
      <c r="J559" s="16" t="s">
        <v>1265</v>
      </c>
      <c r="K559" s="342">
        <v>419</v>
      </c>
      <c r="L559" s="92">
        <f t="shared" si="57"/>
        <v>419</v>
      </c>
      <c r="M559" s="344"/>
      <c r="N559" s="29">
        <v>20</v>
      </c>
      <c r="O559" s="8">
        <v>9</v>
      </c>
      <c r="P559" s="99" t="str">
        <f t="shared" si="58"/>
        <v>8x180</v>
      </c>
      <c r="Q559" s="3">
        <v>8</v>
      </c>
      <c r="R559" s="29">
        <v>180</v>
      </c>
      <c r="S559" s="29">
        <v>18</v>
      </c>
      <c r="T559" s="16" t="s">
        <v>6106</v>
      </c>
      <c r="U559" s="100" t="s">
        <v>85</v>
      </c>
      <c r="V559" s="16" t="s">
        <v>6103</v>
      </c>
      <c r="W559" s="8">
        <v>40.380000000000003</v>
      </c>
      <c r="X559" s="51">
        <v>3640</v>
      </c>
      <c r="Y559" s="11" t="s">
        <v>4304</v>
      </c>
      <c r="Z559" s="11" t="s">
        <v>2987</v>
      </c>
      <c r="AA559" s="51" t="str">
        <f t="shared" si="59"/>
        <v>20x9, 8x180, 18 OS</v>
      </c>
      <c r="AB559" s="81" t="s">
        <v>5207</v>
      </c>
      <c r="AC559" s="89">
        <f>_xlfn.IFNA(VLOOKUP(AB559,ACCESSORIES!F:J,5,FALSE),"N/A")</f>
        <v>33</v>
      </c>
      <c r="AD559" s="87" t="s">
        <v>85</v>
      </c>
      <c r="AE559" s="80" t="s">
        <v>85</v>
      </c>
      <c r="AF559" s="80" t="s">
        <v>3005</v>
      </c>
      <c r="AG559" s="80" t="s">
        <v>85</v>
      </c>
      <c r="AH559" s="9" t="str">
        <f>_xlfn.IFNA(VLOOKUP(AG559,ACCESSORIES!F:J,5,FALSE),"N/A")</f>
        <v>N/A</v>
      </c>
      <c r="AI559" s="13" t="s">
        <v>266</v>
      </c>
      <c r="AJ559" s="82" t="s">
        <v>85</v>
      </c>
      <c r="AK559" s="40" t="str">
        <f>_xlfn.IFNA(VLOOKUP(AJ559,ACCESSORIES!F:J,5,FALSE),"N/A")</f>
        <v>N/A</v>
      </c>
      <c r="AL559" s="3" t="s">
        <v>85</v>
      </c>
      <c r="AM559" s="3">
        <v>16.2</v>
      </c>
      <c r="AN559" s="3">
        <v>210</v>
      </c>
      <c r="AO559" s="36">
        <v>0</v>
      </c>
      <c r="AP559" s="36">
        <v>0</v>
      </c>
      <c r="AQ559" s="36">
        <v>24</v>
      </c>
      <c r="AR559" s="36">
        <v>52</v>
      </c>
      <c r="AS559" s="36">
        <v>246</v>
      </c>
      <c r="AT559" s="101">
        <v>238</v>
      </c>
      <c r="AU559" s="406">
        <v>128</v>
      </c>
      <c r="AV559" s="407">
        <v>108</v>
      </c>
      <c r="AW559" s="407">
        <v>108</v>
      </c>
      <c r="AX559" s="54">
        <v>27</v>
      </c>
      <c r="AY559" s="3" t="s">
        <v>85</v>
      </c>
      <c r="AZ559" s="98" t="str">
        <f>_xlfn.IFNA(VLOOKUP(AY559,ACCESSORIES!F:J,5,FALSE),"N/A")</f>
        <v>N/A</v>
      </c>
      <c r="BA559" s="3" t="s">
        <v>85</v>
      </c>
      <c r="BB559" s="98" t="str">
        <f>_xlfn.IFNA(VLOOKUP(BA559,ACCESSORIES!F:J,5,FALSE),"N/A")</f>
        <v>N/A</v>
      </c>
      <c r="BC559" s="77">
        <v>45.598944561905512</v>
      </c>
      <c r="BD559" s="56">
        <v>23.228346456692901</v>
      </c>
      <c r="BE559" s="56">
        <v>23.228346456692901</v>
      </c>
      <c r="BF559" s="56">
        <v>11.771653543307099</v>
      </c>
      <c r="BG559" s="378">
        <f t="shared" si="60"/>
        <v>0.10408189999999996</v>
      </c>
      <c r="BH559" s="80">
        <v>24</v>
      </c>
      <c r="BI559" s="114" t="s">
        <v>3532</v>
      </c>
      <c r="BJ559" s="50" t="s">
        <v>4050</v>
      </c>
      <c r="BK559" s="29" t="s">
        <v>4066</v>
      </c>
      <c r="BL559" s="29" t="s">
        <v>7289</v>
      </c>
      <c r="BM559" s="29" t="s">
        <v>7290</v>
      </c>
      <c r="BN559" s="29" t="s">
        <v>7291</v>
      </c>
      <c r="BO559" s="81" t="s">
        <v>4275</v>
      </c>
      <c r="BP559" s="81" t="s">
        <v>4068</v>
      </c>
      <c r="BQ559" s="81" t="s">
        <v>7292</v>
      </c>
      <c r="BR559" s="81"/>
      <c r="BS559" s="81"/>
      <c r="BT559" s="81"/>
      <c r="BU559" s="313" t="s">
        <v>7273</v>
      </c>
      <c r="BV559" s="387" t="s">
        <v>8108</v>
      </c>
      <c r="BW559" s="313" t="s">
        <v>7274</v>
      </c>
      <c r="BX559" s="387" t="s">
        <v>8109</v>
      </c>
      <c r="BY559" s="93" t="str">
        <f t="shared" si="61"/>
        <v>MR319, 20x9, +18mm Offset, 8x180, 130.81mm Centerbore, Gloss Black</v>
      </c>
      <c r="BZ559" s="81" t="s">
        <v>3878</v>
      </c>
      <c r="CA559" s="81" t="s">
        <v>3879</v>
      </c>
      <c r="CB559" s="81" t="str">
        <f t="shared" si="62"/>
        <v>STREET (3XX)</v>
      </c>
    </row>
    <row r="560" spans="1:80" s="38" customFormat="1" ht="15" customHeight="1">
      <c r="A560" s="22">
        <f t="shared" si="56"/>
        <v>558</v>
      </c>
      <c r="B560" s="4" t="s">
        <v>84</v>
      </c>
      <c r="C560" s="99" t="s">
        <v>1072</v>
      </c>
      <c r="D560" s="99" t="s">
        <v>6111</v>
      </c>
      <c r="E560" s="91" t="str">
        <f>CONCATENATE(LEFT(D560,5),VLOOKUP(CONCATENATE(N560,"x",O560),'PART NUMBER GUIDE'!$B$9:$C$49,2,FALSE),VLOOKUP(CONCATENATE(P560, V560), 'PART NUMBER GUIDE'!$Q$6:$R$91, 2, FALSE),VLOOKUP(Y560,'PART NUMBER GUIDE'!$J$8:$K$43,2, FALSE),IF(U560="N/A",IF(ABS(S560)&lt;10,"0"&amp;ABS(S560),ABS(S560)),CONCATENATE(LEFT(U560,1),RIGHT(U560,1))), F560, G560)</f>
        <v>MR31929088918</v>
      </c>
      <c r="F560" s="90"/>
      <c r="G560" s="90"/>
      <c r="H560" s="364">
        <v>191682032608</v>
      </c>
      <c r="I560" s="318">
        <v>44806</v>
      </c>
      <c r="J560" s="16" t="s">
        <v>1265</v>
      </c>
      <c r="K560" s="342">
        <v>419</v>
      </c>
      <c r="L560" s="92">
        <f t="shared" si="57"/>
        <v>419</v>
      </c>
      <c r="M560" s="344"/>
      <c r="N560" s="29">
        <v>20</v>
      </c>
      <c r="O560" s="8">
        <v>9</v>
      </c>
      <c r="P560" s="99" t="str">
        <f t="shared" si="58"/>
        <v>8x180</v>
      </c>
      <c r="Q560" s="3">
        <v>8</v>
      </c>
      <c r="R560" s="29">
        <v>180</v>
      </c>
      <c r="S560" s="29">
        <v>18</v>
      </c>
      <c r="T560" s="16" t="s">
        <v>6106</v>
      </c>
      <c r="U560" s="100" t="s">
        <v>85</v>
      </c>
      <c r="V560" s="16" t="s">
        <v>6103</v>
      </c>
      <c r="W560" s="8">
        <v>40.119999999999997</v>
      </c>
      <c r="X560" s="51">
        <v>3640</v>
      </c>
      <c r="Y560" s="11" t="s">
        <v>2297</v>
      </c>
      <c r="Z560" s="11" t="s">
        <v>2988</v>
      </c>
      <c r="AA560" s="51" t="str">
        <f t="shared" si="59"/>
        <v>20x9, 8x180, 18 OS</v>
      </c>
      <c r="AB560" s="81" t="s">
        <v>5950</v>
      </c>
      <c r="AC560" s="89">
        <f>_xlfn.IFNA(VLOOKUP(AB560,ACCESSORIES!F:J,5,FALSE),"N/A")</f>
        <v>33</v>
      </c>
      <c r="AD560" s="87" t="s">
        <v>85</v>
      </c>
      <c r="AE560" s="80" t="s">
        <v>85</v>
      </c>
      <c r="AF560" s="80" t="s">
        <v>3005</v>
      </c>
      <c r="AG560" s="80" t="s">
        <v>85</v>
      </c>
      <c r="AH560" s="9" t="str">
        <f>_xlfn.IFNA(VLOOKUP(AG560,ACCESSORIES!F:J,5,FALSE),"N/A")</f>
        <v>N/A</v>
      </c>
      <c r="AI560" s="13" t="s">
        <v>266</v>
      </c>
      <c r="AJ560" s="82" t="s">
        <v>85</v>
      </c>
      <c r="AK560" s="40" t="str">
        <f>_xlfn.IFNA(VLOOKUP(AJ560,ACCESSORIES!F:J,5,FALSE),"N/A")</f>
        <v>N/A</v>
      </c>
      <c r="AL560" s="3" t="s">
        <v>85</v>
      </c>
      <c r="AM560" s="3">
        <v>16.2</v>
      </c>
      <c r="AN560" s="3">
        <v>210</v>
      </c>
      <c r="AO560" s="36">
        <v>0</v>
      </c>
      <c r="AP560" s="36">
        <v>0</v>
      </c>
      <c r="AQ560" s="36">
        <v>24</v>
      </c>
      <c r="AR560" s="36">
        <v>52</v>
      </c>
      <c r="AS560" s="36">
        <v>246</v>
      </c>
      <c r="AT560" s="101">
        <v>238</v>
      </c>
      <c r="AU560" s="406">
        <v>128</v>
      </c>
      <c r="AV560" s="407">
        <v>108</v>
      </c>
      <c r="AW560" s="407">
        <v>108</v>
      </c>
      <c r="AX560" s="54">
        <v>27</v>
      </c>
      <c r="AY560" s="3" t="s">
        <v>85</v>
      </c>
      <c r="AZ560" s="98" t="str">
        <f>_xlfn.IFNA(VLOOKUP(AY560,ACCESSORIES!F:J,5,FALSE),"N/A")</f>
        <v>N/A</v>
      </c>
      <c r="BA560" s="3" t="s">
        <v>85</v>
      </c>
      <c r="BB560" s="98" t="str">
        <f>_xlfn.IFNA(VLOOKUP(BA560,ACCESSORIES!F:J,5,FALSE),"N/A")</f>
        <v>N/A</v>
      </c>
      <c r="BC560" s="77">
        <v>45.304994878992339</v>
      </c>
      <c r="BD560" s="56">
        <v>23.228346456692901</v>
      </c>
      <c r="BE560" s="56">
        <v>23.228346456692901</v>
      </c>
      <c r="BF560" s="56">
        <v>11.771653543307099</v>
      </c>
      <c r="BG560" s="378">
        <f t="shared" si="60"/>
        <v>0.10408189999999996</v>
      </c>
      <c r="BH560" s="80">
        <v>24</v>
      </c>
      <c r="BI560" s="114" t="s">
        <v>3532</v>
      </c>
      <c r="BJ560" s="50" t="s">
        <v>4050</v>
      </c>
      <c r="BK560" s="29" t="s">
        <v>4066</v>
      </c>
      <c r="BL560" s="29" t="s">
        <v>7289</v>
      </c>
      <c r="BM560" s="29" t="s">
        <v>7290</v>
      </c>
      <c r="BN560" s="29" t="s">
        <v>7291</v>
      </c>
      <c r="BO560" s="81" t="s">
        <v>4275</v>
      </c>
      <c r="BP560" s="81" t="s">
        <v>4068</v>
      </c>
      <c r="BQ560" s="81" t="s">
        <v>7292</v>
      </c>
      <c r="BR560" s="81"/>
      <c r="BS560" s="81"/>
      <c r="BT560" s="81"/>
      <c r="BU560" s="313" t="s">
        <v>7267</v>
      </c>
      <c r="BV560" s="387" t="s">
        <v>8093</v>
      </c>
      <c r="BW560" s="313" t="s">
        <v>7268</v>
      </c>
      <c r="BX560" s="387" t="s">
        <v>8094</v>
      </c>
      <c r="BY560" s="93" t="str">
        <f t="shared" si="61"/>
        <v>MR319, 20x9, +18mm Offset, 8x180, 130.81mm Centerbore, Method Bronze</v>
      </c>
      <c r="BZ560" s="81" t="s">
        <v>3878</v>
      </c>
      <c r="CA560" s="81" t="s">
        <v>3879</v>
      </c>
      <c r="CB560" s="81" t="str">
        <f t="shared" si="62"/>
        <v>STREET (3XX)</v>
      </c>
    </row>
    <row r="561" spans="1:80" s="38" customFormat="1" ht="15" customHeight="1">
      <c r="A561" s="22">
        <f t="shared" si="56"/>
        <v>559</v>
      </c>
      <c r="B561" s="4" t="s">
        <v>84</v>
      </c>
      <c r="C561" s="99" t="s">
        <v>1072</v>
      </c>
      <c r="D561" s="99" t="s">
        <v>6111</v>
      </c>
      <c r="E561" s="91" t="str">
        <f>CONCATENATE(LEFT(D561,5),VLOOKUP(CONCATENATE(N561,"x",O561),'PART NUMBER GUIDE'!$B$9:$C$49,2,FALSE),VLOOKUP(CONCATENATE(P561, V561), 'PART NUMBER GUIDE'!$Q$6:$R$91, 2, FALSE),VLOOKUP(Y561,'PART NUMBER GUIDE'!$J$8:$K$43,2, FALSE),IF(U561="N/A",IF(ABS(S561)&lt;10,"0"&amp;ABS(S561),ABS(S561)),CONCATENATE(LEFT(U561,1),RIGHT(U561,1))), F561, G561)</f>
        <v>MR319290801318</v>
      </c>
      <c r="F561" s="90"/>
      <c r="G561" s="90"/>
      <c r="H561" s="364">
        <v>191682032615</v>
      </c>
      <c r="I561" s="318">
        <v>44806</v>
      </c>
      <c r="J561" s="16" t="s">
        <v>1265</v>
      </c>
      <c r="K561" s="342">
        <v>419</v>
      </c>
      <c r="L561" s="92">
        <f t="shared" si="57"/>
        <v>419</v>
      </c>
      <c r="M561" s="344"/>
      <c r="N561" s="29">
        <v>20</v>
      </c>
      <c r="O561" s="8">
        <v>9</v>
      </c>
      <c r="P561" s="99" t="str">
        <f t="shared" si="58"/>
        <v>8x6.5</v>
      </c>
      <c r="Q561" s="3">
        <v>8</v>
      </c>
      <c r="R561" s="29">
        <v>6.5</v>
      </c>
      <c r="S561" s="29">
        <v>18</v>
      </c>
      <c r="T561" s="16" t="s">
        <v>6106</v>
      </c>
      <c r="U561" s="100" t="s">
        <v>85</v>
      </c>
      <c r="V561" s="16" t="s">
        <v>6103</v>
      </c>
      <c r="W561" s="8">
        <v>40.01</v>
      </c>
      <c r="X561" s="51">
        <v>3640</v>
      </c>
      <c r="Y561" s="11" t="s">
        <v>4304</v>
      </c>
      <c r="Z561" s="11" t="s">
        <v>2987</v>
      </c>
      <c r="AA561" s="51" t="str">
        <f t="shared" si="59"/>
        <v>20x9, 8x6.5, 18 OS</v>
      </c>
      <c r="AB561" s="81" t="s">
        <v>5207</v>
      </c>
      <c r="AC561" s="89">
        <f>_xlfn.IFNA(VLOOKUP(AB561,ACCESSORIES!F:J,5,FALSE),"N/A")</f>
        <v>33</v>
      </c>
      <c r="AD561" s="87" t="s">
        <v>85</v>
      </c>
      <c r="AE561" s="80" t="s">
        <v>85</v>
      </c>
      <c r="AF561" s="80" t="s">
        <v>3005</v>
      </c>
      <c r="AG561" s="80" t="s">
        <v>85</v>
      </c>
      <c r="AH561" s="9" t="str">
        <f>_xlfn.IFNA(VLOOKUP(AG561,ACCESSORIES!F:J,5,FALSE),"N/A")</f>
        <v>N/A</v>
      </c>
      <c r="AI561" s="13" t="s">
        <v>266</v>
      </c>
      <c r="AJ561" s="82" t="s">
        <v>85</v>
      </c>
      <c r="AK561" s="40" t="str">
        <f>_xlfn.IFNA(VLOOKUP(AJ561,ACCESSORIES!F:J,5,FALSE),"N/A")</f>
        <v>N/A</v>
      </c>
      <c r="AL561" s="3" t="s">
        <v>85</v>
      </c>
      <c r="AM561" s="3">
        <v>16.2</v>
      </c>
      <c r="AN561" s="3">
        <v>200</v>
      </c>
      <c r="AO561" s="36">
        <v>0</v>
      </c>
      <c r="AP561" s="36">
        <v>0</v>
      </c>
      <c r="AQ561" s="36">
        <v>32</v>
      </c>
      <c r="AR561" s="36">
        <v>52</v>
      </c>
      <c r="AS561" s="36">
        <v>246</v>
      </c>
      <c r="AT561" s="101">
        <v>238</v>
      </c>
      <c r="AU561" s="406">
        <v>128</v>
      </c>
      <c r="AV561" s="407">
        <v>108</v>
      </c>
      <c r="AW561" s="407">
        <v>108</v>
      </c>
      <c r="AX561" s="54">
        <v>27</v>
      </c>
      <c r="AY561" s="3" t="s">
        <v>85</v>
      </c>
      <c r="AZ561" s="98" t="str">
        <f>_xlfn.IFNA(VLOOKUP(AY561,ACCESSORIES!F:J,5,FALSE),"N/A")</f>
        <v>N/A</v>
      </c>
      <c r="BA561" s="3" t="s">
        <v>85</v>
      </c>
      <c r="BB561" s="98" t="str">
        <f>_xlfn.IFNA(VLOOKUP(BA561,ACCESSORIES!F:J,5,FALSE),"N/A")</f>
        <v>N/A</v>
      </c>
      <c r="BC561" s="77">
        <v>45.194763747899891</v>
      </c>
      <c r="BD561" s="56">
        <v>23.228346456692901</v>
      </c>
      <c r="BE561" s="56">
        <v>23.228346456692901</v>
      </c>
      <c r="BF561" s="56">
        <v>11.771653543307099</v>
      </c>
      <c r="BG561" s="378">
        <f t="shared" si="60"/>
        <v>0.10408189999999996</v>
      </c>
      <c r="BH561" s="80">
        <v>24</v>
      </c>
      <c r="BI561" s="114" t="s">
        <v>3532</v>
      </c>
      <c r="BJ561" s="50" t="s">
        <v>4050</v>
      </c>
      <c r="BK561" s="29" t="s">
        <v>4066</v>
      </c>
      <c r="BL561" s="29" t="s">
        <v>7289</v>
      </c>
      <c r="BM561" s="29" t="s">
        <v>7290</v>
      </c>
      <c r="BN561" s="29" t="s">
        <v>7291</v>
      </c>
      <c r="BO561" s="81" t="s">
        <v>4275</v>
      </c>
      <c r="BP561" s="81" t="s">
        <v>4068</v>
      </c>
      <c r="BQ561" s="81" t="s">
        <v>7292</v>
      </c>
      <c r="BR561" s="81"/>
      <c r="BS561" s="81"/>
      <c r="BT561" s="81"/>
      <c r="BU561" s="313" t="s">
        <v>7273</v>
      </c>
      <c r="BV561" s="387" t="s">
        <v>8108</v>
      </c>
      <c r="BW561" s="313" t="s">
        <v>7274</v>
      </c>
      <c r="BX561" s="387" t="s">
        <v>8109</v>
      </c>
      <c r="BY561" s="93" t="str">
        <f t="shared" si="61"/>
        <v>MR319, 20x9, +18mm Offset, 8x6.5, 130.81mm Centerbore, Gloss Black</v>
      </c>
      <c r="BZ561" s="81" t="s">
        <v>3878</v>
      </c>
      <c r="CA561" s="81" t="s">
        <v>3879</v>
      </c>
      <c r="CB561" s="81" t="str">
        <f t="shared" si="62"/>
        <v>STREET (3XX)</v>
      </c>
    </row>
    <row r="562" spans="1:80" s="38" customFormat="1" ht="15" customHeight="1">
      <c r="A562" s="22">
        <f t="shared" si="56"/>
        <v>560</v>
      </c>
      <c r="B562" s="4" t="s">
        <v>84</v>
      </c>
      <c r="C562" s="99" t="s">
        <v>1072</v>
      </c>
      <c r="D562" s="99" t="s">
        <v>6111</v>
      </c>
      <c r="E562" s="91" t="str">
        <f>CONCATENATE(LEFT(D562,5),VLOOKUP(CONCATENATE(N562,"x",O562),'PART NUMBER GUIDE'!$B$9:$C$49,2,FALSE),VLOOKUP(CONCATENATE(P562, V562), 'PART NUMBER GUIDE'!$Q$6:$R$91, 2, FALSE),VLOOKUP(Y562,'PART NUMBER GUIDE'!$J$8:$K$43,2, FALSE),IF(U562="N/A",IF(ABS(S562)&lt;10,"0"&amp;ABS(S562),ABS(S562)),CONCATENATE(LEFT(U562,1),RIGHT(U562,1))), F562, G562)</f>
        <v>MR31929080918</v>
      </c>
      <c r="F562" s="90"/>
      <c r="G562" s="90"/>
      <c r="H562" s="364">
        <v>191682032622</v>
      </c>
      <c r="I562" s="318">
        <v>44806</v>
      </c>
      <c r="J562" s="16" t="s">
        <v>1265</v>
      </c>
      <c r="K562" s="342">
        <v>419</v>
      </c>
      <c r="L562" s="92">
        <f t="shared" si="57"/>
        <v>419</v>
      </c>
      <c r="M562" s="344"/>
      <c r="N562" s="29">
        <v>20</v>
      </c>
      <c r="O562" s="8">
        <v>9</v>
      </c>
      <c r="P562" s="99" t="str">
        <f t="shared" si="58"/>
        <v>8x6.5</v>
      </c>
      <c r="Q562" s="3">
        <v>8</v>
      </c>
      <c r="R562" s="29">
        <v>6.5</v>
      </c>
      <c r="S562" s="29">
        <v>18</v>
      </c>
      <c r="T562" s="16" t="s">
        <v>6106</v>
      </c>
      <c r="U562" s="100" t="s">
        <v>85</v>
      </c>
      <c r="V562" s="16" t="s">
        <v>6103</v>
      </c>
      <c r="W562" s="8">
        <v>39.61</v>
      </c>
      <c r="X562" s="51">
        <v>3640</v>
      </c>
      <c r="Y562" s="11" t="s">
        <v>2297</v>
      </c>
      <c r="Z562" s="11" t="s">
        <v>2988</v>
      </c>
      <c r="AA562" s="51" t="str">
        <f t="shared" si="59"/>
        <v>20x9, 8x6.5, 18 OS</v>
      </c>
      <c r="AB562" s="81" t="s">
        <v>5950</v>
      </c>
      <c r="AC562" s="89">
        <f>_xlfn.IFNA(VLOOKUP(AB562,ACCESSORIES!F:J,5,FALSE),"N/A")</f>
        <v>33</v>
      </c>
      <c r="AD562" s="87" t="s">
        <v>85</v>
      </c>
      <c r="AE562" s="80" t="s">
        <v>85</v>
      </c>
      <c r="AF562" s="80" t="s">
        <v>3005</v>
      </c>
      <c r="AG562" s="80" t="s">
        <v>85</v>
      </c>
      <c r="AH562" s="9" t="str">
        <f>_xlfn.IFNA(VLOOKUP(AG562,ACCESSORIES!F:J,5,FALSE),"N/A")</f>
        <v>N/A</v>
      </c>
      <c r="AI562" s="13" t="s">
        <v>266</v>
      </c>
      <c r="AJ562" s="82" t="s">
        <v>85</v>
      </c>
      <c r="AK562" s="40" t="str">
        <f>_xlfn.IFNA(VLOOKUP(AJ562,ACCESSORIES!F:J,5,FALSE),"N/A")</f>
        <v>N/A</v>
      </c>
      <c r="AL562" s="3" t="s">
        <v>85</v>
      </c>
      <c r="AM562" s="3">
        <v>16.2</v>
      </c>
      <c r="AN562" s="3">
        <v>200</v>
      </c>
      <c r="AO562" s="36">
        <v>0</v>
      </c>
      <c r="AP562" s="36">
        <v>0</v>
      </c>
      <c r="AQ562" s="36">
        <v>32</v>
      </c>
      <c r="AR562" s="36">
        <v>52</v>
      </c>
      <c r="AS562" s="36">
        <v>246</v>
      </c>
      <c r="AT562" s="101">
        <v>238</v>
      </c>
      <c r="AU562" s="406">
        <v>128</v>
      </c>
      <c r="AV562" s="407">
        <v>108</v>
      </c>
      <c r="AW562" s="407">
        <v>108</v>
      </c>
      <c r="AX562" s="54">
        <v>27</v>
      </c>
      <c r="AY562" s="3" t="s">
        <v>85</v>
      </c>
      <c r="AZ562" s="98" t="str">
        <f>_xlfn.IFNA(VLOOKUP(AY562,ACCESSORIES!F:J,5,FALSE),"N/A")</f>
        <v>N/A</v>
      </c>
      <c r="BA562" s="3" t="s">
        <v>85</v>
      </c>
      <c r="BB562" s="98" t="str">
        <f>_xlfn.IFNA(VLOOKUP(BA562,ACCESSORIES!F:J,5,FALSE),"N/A")</f>
        <v>N/A</v>
      </c>
      <c r="BC562" s="77">
        <v>44.276170988796245</v>
      </c>
      <c r="BD562" s="56">
        <v>23.228346456692901</v>
      </c>
      <c r="BE562" s="56">
        <v>23.228346456692901</v>
      </c>
      <c r="BF562" s="56">
        <v>11.771653543307099</v>
      </c>
      <c r="BG562" s="378">
        <f t="shared" si="60"/>
        <v>0.10408189999999996</v>
      </c>
      <c r="BH562" s="80">
        <v>24</v>
      </c>
      <c r="BI562" s="114" t="s">
        <v>3532</v>
      </c>
      <c r="BJ562" s="50" t="s">
        <v>4050</v>
      </c>
      <c r="BK562" s="29" t="s">
        <v>4066</v>
      </c>
      <c r="BL562" s="29" t="s">
        <v>7289</v>
      </c>
      <c r="BM562" s="29" t="s">
        <v>7290</v>
      </c>
      <c r="BN562" s="29" t="s">
        <v>7291</v>
      </c>
      <c r="BO562" s="81" t="s">
        <v>4275</v>
      </c>
      <c r="BP562" s="81" t="s">
        <v>4068</v>
      </c>
      <c r="BQ562" s="81" t="s">
        <v>7292</v>
      </c>
      <c r="BR562" s="81"/>
      <c r="BS562" s="81"/>
      <c r="BT562" s="81"/>
      <c r="BU562" s="313" t="s">
        <v>7267</v>
      </c>
      <c r="BV562" s="387" t="s">
        <v>8093</v>
      </c>
      <c r="BW562" s="313" t="s">
        <v>7268</v>
      </c>
      <c r="BX562" s="387" t="s">
        <v>8094</v>
      </c>
      <c r="BY562" s="93" t="str">
        <f t="shared" si="61"/>
        <v>MR319, 20x9, +18mm Offset, 8x6.5, 130.81mm Centerbore, Method Bronze</v>
      </c>
      <c r="BZ562" s="81" t="s">
        <v>3878</v>
      </c>
      <c r="CA562" s="81" t="s">
        <v>3879</v>
      </c>
      <c r="CB562" s="81" t="str">
        <f t="shared" si="62"/>
        <v>STREET (3XX)</v>
      </c>
    </row>
    <row r="563" spans="1:80" s="38" customFormat="1" ht="15" customHeight="1">
      <c r="A563" s="22">
        <f t="shared" si="56"/>
        <v>561</v>
      </c>
      <c r="B563" s="4" t="s">
        <v>84</v>
      </c>
      <c r="C563" s="99" t="s">
        <v>1072</v>
      </c>
      <c r="D563" s="99" t="s">
        <v>6381</v>
      </c>
      <c r="E563" s="91" t="str">
        <f>CONCATENATE(LEFT(D563,5),VLOOKUP(CONCATENATE(N563,"x",O563),'PART NUMBER GUIDE'!$B$9:$C$49,2,FALSE),VLOOKUP(CONCATENATE(P563, V563), 'PART NUMBER GUIDE'!$Q$6:$R$91, 2, FALSE),VLOOKUP(Y563,'PART NUMBER GUIDE'!$J$8:$K$43,2, FALSE),IF(U563="N/A",IF(ABS(S563)&lt;10,"0"&amp;ABS(S563),ABS(S563)),CONCATENATE(LEFT(U563,1),RIGHT(U563,1))), F563, G563)</f>
        <v>MR32078550500</v>
      </c>
      <c r="F563" s="90"/>
      <c r="G563" s="90"/>
      <c r="H563" s="364">
        <v>191682033704</v>
      </c>
      <c r="I563" s="318">
        <v>44957</v>
      </c>
      <c r="J563" s="16" t="s">
        <v>1265</v>
      </c>
      <c r="K563" s="342">
        <v>285</v>
      </c>
      <c r="L563" s="92">
        <f t="shared" si="57"/>
        <v>285</v>
      </c>
      <c r="M563" s="344"/>
      <c r="N563" s="29">
        <v>17</v>
      </c>
      <c r="O563" s="8">
        <v>8.5</v>
      </c>
      <c r="P563" s="99" t="str">
        <f t="shared" si="58"/>
        <v>5x5</v>
      </c>
      <c r="Q563" s="3">
        <v>5</v>
      </c>
      <c r="R563" s="29">
        <v>5</v>
      </c>
      <c r="S563" s="29">
        <v>0</v>
      </c>
      <c r="T563" s="16" t="s">
        <v>6094</v>
      </c>
      <c r="U563" s="100" t="s">
        <v>85</v>
      </c>
      <c r="V563" s="16">
        <v>71.5</v>
      </c>
      <c r="W563" s="8">
        <v>28.48</v>
      </c>
      <c r="X563" s="51">
        <v>2650</v>
      </c>
      <c r="Y563" s="11" t="s">
        <v>2294</v>
      </c>
      <c r="Z563" s="11" t="s">
        <v>2987</v>
      </c>
      <c r="AA563" s="51" t="str">
        <f t="shared" si="59"/>
        <v>17x8.5, 5x5, 0 OS</v>
      </c>
      <c r="AB563" s="81" t="s">
        <v>5202</v>
      </c>
      <c r="AC563" s="89">
        <f>_xlfn.IFNA(VLOOKUP(AB563,ACCESSORIES!F:J,5,FALSE),"N/A")</f>
        <v>22</v>
      </c>
      <c r="AD563" s="87" t="s">
        <v>85</v>
      </c>
      <c r="AE563" s="87" t="s">
        <v>85</v>
      </c>
      <c r="AF563" s="87" t="s">
        <v>85</v>
      </c>
      <c r="AG563" s="80" t="s">
        <v>85</v>
      </c>
      <c r="AH563" s="9" t="str">
        <f>_xlfn.IFNA(VLOOKUP(AG563,ACCESSORIES!F:J,5,FALSE),"N/A")</f>
        <v>N/A</v>
      </c>
      <c r="AI563" s="13" t="s">
        <v>266</v>
      </c>
      <c r="AJ563" s="82" t="s">
        <v>85</v>
      </c>
      <c r="AK563" s="40" t="str">
        <f>_xlfn.IFNA(VLOOKUP(AJ563,ACCESSORIES!F:J,5,FALSE),"N/A")</f>
        <v>N/A</v>
      </c>
      <c r="AL563" s="82" t="s">
        <v>85</v>
      </c>
      <c r="AM563" s="3">
        <v>16.2</v>
      </c>
      <c r="AN563" s="3">
        <v>175</v>
      </c>
      <c r="AO563" s="36">
        <v>5.3</v>
      </c>
      <c r="AP563" s="36">
        <v>26.7</v>
      </c>
      <c r="AQ563" s="36">
        <v>47.9</v>
      </c>
      <c r="AR563" s="36">
        <v>56.47</v>
      </c>
      <c r="AS563" s="36">
        <v>210</v>
      </c>
      <c r="AT563" s="101">
        <v>206</v>
      </c>
      <c r="AU563" s="406">
        <v>71.5</v>
      </c>
      <c r="AV563" s="407">
        <v>41.5</v>
      </c>
      <c r="AW563" s="407">
        <v>41.5</v>
      </c>
      <c r="AX563" s="54">
        <v>70</v>
      </c>
      <c r="AY563" s="3" t="s">
        <v>85</v>
      </c>
      <c r="AZ563" s="98" t="str">
        <f>_xlfn.IFNA(VLOOKUP(AY563,ACCESSORIES!F:J,5,FALSE),"N/A")</f>
        <v>N/A</v>
      </c>
      <c r="BA563" s="3" t="s">
        <v>85</v>
      </c>
      <c r="BB563" s="98" t="str">
        <f>_xlfn.IFNA(VLOOKUP(BA563,ACCESSORIES!F:J,5,FALSE),"N/A")</f>
        <v>N/A</v>
      </c>
      <c r="BC563" s="77">
        <v>32.479999999999997</v>
      </c>
      <c r="BD563" s="56">
        <v>20.236220472440898</v>
      </c>
      <c r="BE563" s="56">
        <v>20.236220472440898</v>
      </c>
      <c r="BF563" s="56">
        <v>11.417322834645701</v>
      </c>
      <c r="BG563" s="378">
        <f t="shared" si="60"/>
        <v>7.6616839999999839E-2</v>
      </c>
      <c r="BH563" s="80">
        <v>36</v>
      </c>
      <c r="BI563" s="114" t="s">
        <v>4923</v>
      </c>
      <c r="BJ563" s="50" t="s">
        <v>4050</v>
      </c>
      <c r="BK563" s="29" t="s">
        <v>4066</v>
      </c>
      <c r="BL563" s="29" t="s">
        <v>7425</v>
      </c>
      <c r="BM563" s="29" t="s">
        <v>7290</v>
      </c>
      <c r="BN563" s="29" t="s">
        <v>7291</v>
      </c>
      <c r="BO563" s="81" t="s">
        <v>4275</v>
      </c>
      <c r="BP563" s="81" t="s">
        <v>4068</v>
      </c>
      <c r="BQ563" s="81" t="s">
        <v>7292</v>
      </c>
      <c r="BR563" s="81"/>
      <c r="BS563" s="81"/>
      <c r="BT563" s="81"/>
      <c r="BU563" s="313" t="s">
        <v>7455</v>
      </c>
      <c r="BV563" s="387" t="s">
        <v>8421</v>
      </c>
      <c r="BW563" s="313" t="s">
        <v>7456</v>
      </c>
      <c r="BX563" s="387" t="s">
        <v>8422</v>
      </c>
      <c r="BY563" s="93" t="str">
        <f t="shared" si="61"/>
        <v>MR320, 17x8.5, 0mm Offset, 5x5, 71.5mm Centerbore, Matte Black</v>
      </c>
      <c r="BZ563" s="81" t="s">
        <v>3878</v>
      </c>
      <c r="CA563" s="81" t="s">
        <v>3879</v>
      </c>
      <c r="CB563" s="81" t="str">
        <f t="shared" si="62"/>
        <v>STREET (3XX)</v>
      </c>
    </row>
    <row r="564" spans="1:80" s="38" customFormat="1" ht="15" customHeight="1">
      <c r="A564" s="22">
        <f t="shared" si="56"/>
        <v>562</v>
      </c>
      <c r="B564" s="4" t="s">
        <v>84</v>
      </c>
      <c r="C564" s="99" t="s">
        <v>1072</v>
      </c>
      <c r="D564" s="99" t="s">
        <v>6381</v>
      </c>
      <c r="E564" s="91" t="str">
        <f>CONCATENATE(LEFT(D564,5),VLOOKUP(CONCATENATE(N564,"x",O564),'PART NUMBER GUIDE'!$B$9:$C$49,2,FALSE),VLOOKUP(CONCATENATE(P564, V564), 'PART NUMBER GUIDE'!$Q$6:$R$91, 2, FALSE),VLOOKUP(Y564,'PART NUMBER GUIDE'!$J$8:$K$43,2, FALSE),IF(U564="N/A",IF(ABS(S564)&lt;10,"0"&amp;ABS(S564),ABS(S564)),CONCATENATE(LEFT(U564,1),RIGHT(U564,1))), F564, G564)</f>
        <v>MR32078550900</v>
      </c>
      <c r="F564" s="90"/>
      <c r="G564" s="90"/>
      <c r="H564" s="364">
        <v>191682033711</v>
      </c>
      <c r="I564" s="318">
        <v>44957</v>
      </c>
      <c r="J564" s="16" t="s">
        <v>1265</v>
      </c>
      <c r="K564" s="342">
        <v>285</v>
      </c>
      <c r="L564" s="92">
        <f t="shared" si="57"/>
        <v>285</v>
      </c>
      <c r="M564" s="344"/>
      <c r="N564" s="29">
        <v>17</v>
      </c>
      <c r="O564" s="8">
        <v>8.5</v>
      </c>
      <c r="P564" s="99" t="str">
        <f t="shared" si="58"/>
        <v>5x5</v>
      </c>
      <c r="Q564" s="3">
        <v>5</v>
      </c>
      <c r="R564" s="29">
        <v>5</v>
      </c>
      <c r="S564" s="29">
        <v>0</v>
      </c>
      <c r="T564" s="16" t="s">
        <v>6094</v>
      </c>
      <c r="U564" s="100" t="s">
        <v>85</v>
      </c>
      <c r="V564" s="16">
        <v>71.5</v>
      </c>
      <c r="W564" s="8">
        <v>28.48</v>
      </c>
      <c r="X564" s="51">
        <v>2650</v>
      </c>
      <c r="Y564" s="11" t="s">
        <v>2297</v>
      </c>
      <c r="Z564" s="11" t="s">
        <v>2988</v>
      </c>
      <c r="AA564" s="51" t="str">
        <f t="shared" si="59"/>
        <v>17x8.5, 5x5, 0 OS</v>
      </c>
      <c r="AB564" s="81" t="s">
        <v>5202</v>
      </c>
      <c r="AC564" s="89">
        <f>_xlfn.IFNA(VLOOKUP(AB564,ACCESSORIES!F:J,5,FALSE),"N/A")</f>
        <v>22</v>
      </c>
      <c r="AD564" s="87" t="s">
        <v>85</v>
      </c>
      <c r="AE564" s="87" t="s">
        <v>85</v>
      </c>
      <c r="AF564" s="87" t="s">
        <v>85</v>
      </c>
      <c r="AG564" s="80" t="s">
        <v>85</v>
      </c>
      <c r="AH564" s="9" t="str">
        <f>_xlfn.IFNA(VLOOKUP(AG564,ACCESSORIES!F:J,5,FALSE),"N/A")</f>
        <v>N/A</v>
      </c>
      <c r="AI564" s="13" t="s">
        <v>266</v>
      </c>
      <c r="AJ564" s="82" t="s">
        <v>85</v>
      </c>
      <c r="AK564" s="40" t="str">
        <f>_xlfn.IFNA(VLOOKUP(AJ564,ACCESSORIES!F:J,5,FALSE),"N/A")</f>
        <v>N/A</v>
      </c>
      <c r="AL564" s="82" t="s">
        <v>85</v>
      </c>
      <c r="AM564" s="3">
        <v>16.2</v>
      </c>
      <c r="AN564" s="3">
        <v>175</v>
      </c>
      <c r="AO564" s="36">
        <v>5.3</v>
      </c>
      <c r="AP564" s="36">
        <v>26.7</v>
      </c>
      <c r="AQ564" s="36">
        <v>47.9</v>
      </c>
      <c r="AR564" s="36">
        <v>56.47</v>
      </c>
      <c r="AS564" s="36">
        <v>210</v>
      </c>
      <c r="AT564" s="101">
        <v>206</v>
      </c>
      <c r="AU564" s="406">
        <v>71.5</v>
      </c>
      <c r="AV564" s="407">
        <v>41.5</v>
      </c>
      <c r="AW564" s="407">
        <v>41.5</v>
      </c>
      <c r="AX564" s="54">
        <v>70</v>
      </c>
      <c r="AY564" s="3" t="s">
        <v>85</v>
      </c>
      <c r="AZ564" s="98" t="str">
        <f>_xlfn.IFNA(VLOOKUP(AY564,ACCESSORIES!F:J,5,FALSE),"N/A")</f>
        <v>N/A</v>
      </c>
      <c r="BA564" s="3" t="s">
        <v>85</v>
      </c>
      <c r="BB564" s="98" t="str">
        <f>_xlfn.IFNA(VLOOKUP(BA564,ACCESSORIES!F:J,5,FALSE),"N/A")</f>
        <v>N/A</v>
      </c>
      <c r="BC564" s="77">
        <v>32.479999999999997</v>
      </c>
      <c r="BD564" s="56">
        <v>20.236220472440898</v>
      </c>
      <c r="BE564" s="56">
        <v>20.236220472440898</v>
      </c>
      <c r="BF564" s="56">
        <v>11.417322834645701</v>
      </c>
      <c r="BG564" s="378">
        <f t="shared" si="60"/>
        <v>7.6616839999999839E-2</v>
      </c>
      <c r="BH564" s="80">
        <v>36</v>
      </c>
      <c r="BI564" s="114" t="s">
        <v>4923</v>
      </c>
      <c r="BJ564" s="50" t="s">
        <v>4050</v>
      </c>
      <c r="BK564" s="29" t="s">
        <v>4066</v>
      </c>
      <c r="BL564" s="29" t="s">
        <v>7425</v>
      </c>
      <c r="BM564" s="29" t="s">
        <v>7290</v>
      </c>
      <c r="BN564" s="29" t="s">
        <v>7291</v>
      </c>
      <c r="BO564" s="81" t="s">
        <v>4275</v>
      </c>
      <c r="BP564" s="81" t="s">
        <v>4068</v>
      </c>
      <c r="BQ564" s="81" t="s">
        <v>7292</v>
      </c>
      <c r="BR564" s="81"/>
      <c r="BS564" s="81"/>
      <c r="BT564" s="81"/>
      <c r="BU564" s="313" t="s">
        <v>7457</v>
      </c>
      <c r="BV564" s="387" t="s">
        <v>8214</v>
      </c>
      <c r="BW564" s="313" t="s">
        <v>7458</v>
      </c>
      <c r="BX564" s="387" t="s">
        <v>8215</v>
      </c>
      <c r="BY564" s="93" t="str">
        <f t="shared" si="61"/>
        <v>MR320, 17x8.5, 0mm Offset, 5x5, 71.5mm Centerbore, Method Bronze</v>
      </c>
      <c r="BZ564" s="81" t="s">
        <v>3878</v>
      </c>
      <c r="CA564" s="81" t="s">
        <v>3879</v>
      </c>
      <c r="CB564" s="81" t="str">
        <f t="shared" si="62"/>
        <v>STREET (3XX)</v>
      </c>
    </row>
    <row r="565" spans="1:80" s="38" customFormat="1" ht="15" customHeight="1">
      <c r="A565" s="22">
        <f t="shared" si="56"/>
        <v>563</v>
      </c>
      <c r="B565" s="4" t="s">
        <v>84</v>
      </c>
      <c r="C565" s="99" t="s">
        <v>1072</v>
      </c>
      <c r="D565" s="99" t="s">
        <v>6381</v>
      </c>
      <c r="E565" s="91" t="str">
        <f>CONCATENATE(LEFT(D565,5),VLOOKUP(CONCATENATE(N565,"x",O565),'PART NUMBER GUIDE'!$B$9:$C$49,2,FALSE),VLOOKUP(CONCATENATE(P565, V565), 'PART NUMBER GUIDE'!$Q$6:$R$91, 2, FALSE),VLOOKUP(Y565,'PART NUMBER GUIDE'!$J$8:$K$43,2, FALSE),IF(U565="N/A",IF(ABS(S565)&lt;10,"0"&amp;ABS(S565),ABS(S565)),CONCATENATE(LEFT(U565,1),RIGHT(U565,1))), F565, G565)</f>
        <v>MR32078558500</v>
      </c>
      <c r="F565" s="90"/>
      <c r="G565" s="90"/>
      <c r="H565" s="364">
        <v>191682033728</v>
      </c>
      <c r="I565" s="318">
        <v>44957</v>
      </c>
      <c r="J565" s="16" t="s">
        <v>1265</v>
      </c>
      <c r="K565" s="342">
        <v>285</v>
      </c>
      <c r="L565" s="92">
        <f t="shared" si="57"/>
        <v>285</v>
      </c>
      <c r="M565" s="344"/>
      <c r="N565" s="29">
        <v>17</v>
      </c>
      <c r="O565" s="8">
        <v>8.5</v>
      </c>
      <c r="P565" s="99" t="str">
        <f t="shared" si="58"/>
        <v>5x150</v>
      </c>
      <c r="Q565" s="3">
        <v>5</v>
      </c>
      <c r="R565" s="29">
        <v>150</v>
      </c>
      <c r="S565" s="29">
        <v>0</v>
      </c>
      <c r="T565" s="16" t="s">
        <v>6094</v>
      </c>
      <c r="U565" s="100" t="s">
        <v>85</v>
      </c>
      <c r="V565" s="16">
        <v>110.5</v>
      </c>
      <c r="W565" s="8">
        <v>27.89</v>
      </c>
      <c r="X565" s="51">
        <v>2650</v>
      </c>
      <c r="Y565" s="11" t="s">
        <v>2294</v>
      </c>
      <c r="Z565" s="11" t="s">
        <v>2987</v>
      </c>
      <c r="AA565" s="51" t="str">
        <f t="shared" si="59"/>
        <v>17x8.5, 5x150, 0 OS</v>
      </c>
      <c r="AB565" s="81" t="s">
        <v>5205</v>
      </c>
      <c r="AC565" s="89">
        <f>_xlfn.IFNA(VLOOKUP(AB565,ACCESSORIES!F:J,5,FALSE),"N/A")</f>
        <v>22</v>
      </c>
      <c r="AD565" s="87" t="s">
        <v>85</v>
      </c>
      <c r="AE565" s="87" t="s">
        <v>85</v>
      </c>
      <c r="AF565" s="87" t="s">
        <v>85</v>
      </c>
      <c r="AG565" s="80" t="s">
        <v>85</v>
      </c>
      <c r="AH565" s="9" t="str">
        <f>_xlfn.IFNA(VLOOKUP(AG565,ACCESSORIES!F:J,5,FALSE),"N/A")</f>
        <v>N/A</v>
      </c>
      <c r="AI565" s="13" t="s">
        <v>266</v>
      </c>
      <c r="AJ565" s="82" t="s">
        <v>85</v>
      </c>
      <c r="AK565" s="40" t="str">
        <f>_xlfn.IFNA(VLOOKUP(AJ565,ACCESSORIES!F:J,5,FALSE),"N/A")</f>
        <v>N/A</v>
      </c>
      <c r="AL565" s="82" t="s">
        <v>85</v>
      </c>
      <c r="AM565" s="3">
        <v>16.2</v>
      </c>
      <c r="AN565" s="3">
        <v>185</v>
      </c>
      <c r="AO565" s="36">
        <v>0</v>
      </c>
      <c r="AP565" s="36">
        <v>27.6</v>
      </c>
      <c r="AQ565" s="36">
        <v>48</v>
      </c>
      <c r="AR565" s="36">
        <v>56.47</v>
      </c>
      <c r="AS565" s="36">
        <v>210</v>
      </c>
      <c r="AT565" s="101">
        <v>206</v>
      </c>
      <c r="AU565" s="406">
        <v>103.34</v>
      </c>
      <c r="AV565" s="407">
        <v>33.5</v>
      </c>
      <c r="AW565" s="407">
        <v>41.5</v>
      </c>
      <c r="AX565" s="54">
        <v>70</v>
      </c>
      <c r="AY565" s="3" t="s">
        <v>85</v>
      </c>
      <c r="AZ565" s="98" t="str">
        <f>_xlfn.IFNA(VLOOKUP(AY565,ACCESSORIES!F:J,5,FALSE),"N/A")</f>
        <v>N/A</v>
      </c>
      <c r="BA565" s="3" t="s">
        <v>85</v>
      </c>
      <c r="BB565" s="98" t="str">
        <f>_xlfn.IFNA(VLOOKUP(BA565,ACCESSORIES!F:J,5,FALSE),"N/A")</f>
        <v>N/A</v>
      </c>
      <c r="BC565" s="77">
        <v>31.89</v>
      </c>
      <c r="BD565" s="56">
        <v>20.236220472440898</v>
      </c>
      <c r="BE565" s="56">
        <v>20.236220472440898</v>
      </c>
      <c r="BF565" s="56">
        <v>11.417322834645701</v>
      </c>
      <c r="BG565" s="378">
        <f t="shared" si="60"/>
        <v>7.6616839999999839E-2</v>
      </c>
      <c r="BH565" s="80">
        <v>36</v>
      </c>
      <c r="BI565" s="114" t="s">
        <v>4923</v>
      </c>
      <c r="BJ565" s="50" t="s">
        <v>4050</v>
      </c>
      <c r="BK565" s="29" t="s">
        <v>4066</v>
      </c>
      <c r="BL565" s="29" t="s">
        <v>7425</v>
      </c>
      <c r="BM565" s="29" t="s">
        <v>7290</v>
      </c>
      <c r="BN565" s="29" t="s">
        <v>7291</v>
      </c>
      <c r="BO565" s="81" t="s">
        <v>4275</v>
      </c>
      <c r="BP565" s="81" t="s">
        <v>4068</v>
      </c>
      <c r="BQ565" s="81" t="s">
        <v>7292</v>
      </c>
      <c r="BR565" s="81"/>
      <c r="BS565" s="81"/>
      <c r="BT565" s="81"/>
      <c r="BU565" s="313" t="s">
        <v>7455</v>
      </c>
      <c r="BV565" s="387" t="s">
        <v>8421</v>
      </c>
      <c r="BW565" s="313" t="s">
        <v>7456</v>
      </c>
      <c r="BX565" s="387" t="s">
        <v>8422</v>
      </c>
      <c r="BY565" s="93" t="str">
        <f t="shared" si="61"/>
        <v>MR320, 17x8.5, 0mm Offset, 5x150, 110.5mm Centerbore, Matte Black</v>
      </c>
      <c r="BZ565" s="81" t="s">
        <v>3878</v>
      </c>
      <c r="CA565" s="81" t="s">
        <v>3879</v>
      </c>
      <c r="CB565" s="81" t="str">
        <f t="shared" si="62"/>
        <v>STREET (3XX)</v>
      </c>
    </row>
    <row r="566" spans="1:80" s="38" customFormat="1" ht="15" customHeight="1">
      <c r="A566" s="22">
        <f t="shared" si="56"/>
        <v>564</v>
      </c>
      <c r="B566" s="4" t="s">
        <v>84</v>
      </c>
      <c r="C566" s="99" t="s">
        <v>1072</v>
      </c>
      <c r="D566" s="99" t="s">
        <v>6381</v>
      </c>
      <c r="E566" s="91" t="str">
        <f>CONCATENATE(LEFT(D566,5),VLOOKUP(CONCATENATE(N566,"x",O566),'PART NUMBER GUIDE'!$B$9:$C$49,2,FALSE),VLOOKUP(CONCATENATE(P566, V566), 'PART NUMBER GUIDE'!$Q$6:$R$91, 2, FALSE),VLOOKUP(Y566,'PART NUMBER GUIDE'!$J$8:$K$43,2, FALSE),IF(U566="N/A",IF(ABS(S566)&lt;10,"0"&amp;ABS(S566),ABS(S566)),CONCATENATE(LEFT(U566,1),RIGHT(U566,1))), F566, G566)</f>
        <v>MR32078558900</v>
      </c>
      <c r="F566" s="90"/>
      <c r="G566" s="90"/>
      <c r="H566" s="364">
        <v>191682033735</v>
      </c>
      <c r="I566" s="318">
        <v>44957</v>
      </c>
      <c r="J566" s="16" t="s">
        <v>1265</v>
      </c>
      <c r="K566" s="342">
        <v>285</v>
      </c>
      <c r="L566" s="92">
        <f t="shared" si="57"/>
        <v>285</v>
      </c>
      <c r="M566" s="344"/>
      <c r="N566" s="29">
        <v>17</v>
      </c>
      <c r="O566" s="8">
        <v>8.5</v>
      </c>
      <c r="P566" s="99" t="str">
        <f t="shared" si="58"/>
        <v>5x150</v>
      </c>
      <c r="Q566" s="3">
        <v>5</v>
      </c>
      <c r="R566" s="29">
        <v>150</v>
      </c>
      <c r="S566" s="29">
        <v>0</v>
      </c>
      <c r="T566" s="16" t="s">
        <v>6094</v>
      </c>
      <c r="U566" s="100" t="s">
        <v>85</v>
      </c>
      <c r="V566" s="16">
        <v>110.5</v>
      </c>
      <c r="W566" s="8">
        <v>27.89</v>
      </c>
      <c r="X566" s="51">
        <v>2650</v>
      </c>
      <c r="Y566" s="11" t="s">
        <v>2297</v>
      </c>
      <c r="Z566" s="11" t="s">
        <v>2988</v>
      </c>
      <c r="AA566" s="51" t="str">
        <f t="shared" si="59"/>
        <v>17x8.5, 5x150, 0 OS</v>
      </c>
      <c r="AB566" s="81" t="s">
        <v>5205</v>
      </c>
      <c r="AC566" s="89">
        <f>_xlfn.IFNA(VLOOKUP(AB566,ACCESSORIES!F:J,5,FALSE),"N/A")</f>
        <v>22</v>
      </c>
      <c r="AD566" s="87" t="s">
        <v>85</v>
      </c>
      <c r="AE566" s="87" t="s">
        <v>85</v>
      </c>
      <c r="AF566" s="87" t="s">
        <v>85</v>
      </c>
      <c r="AG566" s="80" t="s">
        <v>85</v>
      </c>
      <c r="AH566" s="9" t="str">
        <f>_xlfn.IFNA(VLOOKUP(AG566,ACCESSORIES!F:J,5,FALSE),"N/A")</f>
        <v>N/A</v>
      </c>
      <c r="AI566" s="13" t="s">
        <v>266</v>
      </c>
      <c r="AJ566" s="82" t="s">
        <v>85</v>
      </c>
      <c r="AK566" s="40" t="str">
        <f>_xlfn.IFNA(VLOOKUP(AJ566,ACCESSORIES!F:J,5,FALSE),"N/A")</f>
        <v>N/A</v>
      </c>
      <c r="AL566" s="82" t="s">
        <v>85</v>
      </c>
      <c r="AM566" s="3">
        <v>16.2</v>
      </c>
      <c r="AN566" s="3">
        <v>185</v>
      </c>
      <c r="AO566" s="36">
        <v>0</v>
      </c>
      <c r="AP566" s="36">
        <v>27.6</v>
      </c>
      <c r="AQ566" s="36">
        <v>48</v>
      </c>
      <c r="AR566" s="36">
        <v>56.47</v>
      </c>
      <c r="AS566" s="36">
        <v>210</v>
      </c>
      <c r="AT566" s="101">
        <v>206</v>
      </c>
      <c r="AU566" s="406">
        <v>103.34</v>
      </c>
      <c r="AV566" s="407">
        <v>33.5</v>
      </c>
      <c r="AW566" s="407">
        <v>41.5</v>
      </c>
      <c r="AX566" s="54">
        <v>70</v>
      </c>
      <c r="AY566" s="3" t="s">
        <v>85</v>
      </c>
      <c r="AZ566" s="98" t="str">
        <f>_xlfn.IFNA(VLOOKUP(AY566,ACCESSORIES!F:J,5,FALSE),"N/A")</f>
        <v>N/A</v>
      </c>
      <c r="BA566" s="3" t="s">
        <v>85</v>
      </c>
      <c r="BB566" s="98" t="str">
        <f>_xlfn.IFNA(VLOOKUP(BA566,ACCESSORIES!F:J,5,FALSE),"N/A")</f>
        <v>N/A</v>
      </c>
      <c r="BC566" s="77">
        <v>31.89</v>
      </c>
      <c r="BD566" s="56">
        <v>20.236220472440898</v>
      </c>
      <c r="BE566" s="56">
        <v>20.236220472440898</v>
      </c>
      <c r="BF566" s="56">
        <v>11.417322834645701</v>
      </c>
      <c r="BG566" s="378">
        <f t="shared" si="60"/>
        <v>7.6616839999999839E-2</v>
      </c>
      <c r="BH566" s="80">
        <v>36</v>
      </c>
      <c r="BI566" s="114" t="s">
        <v>4923</v>
      </c>
      <c r="BJ566" s="50" t="s">
        <v>4050</v>
      </c>
      <c r="BK566" s="29" t="s">
        <v>4066</v>
      </c>
      <c r="BL566" s="29" t="s">
        <v>7425</v>
      </c>
      <c r="BM566" s="29" t="s">
        <v>7290</v>
      </c>
      <c r="BN566" s="29" t="s">
        <v>7291</v>
      </c>
      <c r="BO566" s="81" t="s">
        <v>4275</v>
      </c>
      <c r="BP566" s="81" t="s">
        <v>4068</v>
      </c>
      <c r="BQ566" s="81" t="s">
        <v>7292</v>
      </c>
      <c r="BR566" s="81"/>
      <c r="BS566" s="81"/>
      <c r="BT566" s="81"/>
      <c r="BU566" s="313" t="s">
        <v>7457</v>
      </c>
      <c r="BV566" s="387" t="s">
        <v>8214</v>
      </c>
      <c r="BW566" s="313" t="s">
        <v>7458</v>
      </c>
      <c r="BX566" s="387" t="s">
        <v>8215</v>
      </c>
      <c r="BY566" s="93" t="str">
        <f t="shared" si="61"/>
        <v>MR320, 17x8.5, 0mm Offset, 5x150, 110.5mm Centerbore, Method Bronze</v>
      </c>
      <c r="BZ566" s="81" t="s">
        <v>3878</v>
      </c>
      <c r="CA566" s="81" t="s">
        <v>3879</v>
      </c>
      <c r="CB566" s="81" t="str">
        <f t="shared" si="62"/>
        <v>STREET (3XX)</v>
      </c>
    </row>
    <row r="567" spans="1:80" s="38" customFormat="1" ht="15" customHeight="1">
      <c r="A567" s="22">
        <f t="shared" si="56"/>
        <v>565</v>
      </c>
      <c r="B567" s="4" t="s">
        <v>84</v>
      </c>
      <c r="C567" s="99" t="s">
        <v>1072</v>
      </c>
      <c r="D567" s="99" t="s">
        <v>6381</v>
      </c>
      <c r="E567" s="91" t="str">
        <f>CONCATENATE(LEFT(D567,5),VLOOKUP(CONCATENATE(N567,"x",O567),'PART NUMBER GUIDE'!$B$9:$C$49,2,FALSE),VLOOKUP(CONCATENATE(P567, V567), 'PART NUMBER GUIDE'!$Q$6:$R$91, 2, FALSE),VLOOKUP(Y567,'PART NUMBER GUIDE'!$J$8:$K$43,2, FALSE),IF(U567="N/A",IF(ABS(S567)&lt;10,"0"&amp;ABS(S567),ABS(S567)),CONCATENATE(LEFT(U567,1),RIGHT(U567,1))), F567, G567)</f>
        <v>MR32078555500</v>
      </c>
      <c r="F567" s="90"/>
      <c r="G567" s="90"/>
      <c r="H567" s="364">
        <v>191682033742</v>
      </c>
      <c r="I567" s="318">
        <v>44957</v>
      </c>
      <c r="J567" s="16" t="s">
        <v>1265</v>
      </c>
      <c r="K567" s="342">
        <v>285</v>
      </c>
      <c r="L567" s="92">
        <f t="shared" si="57"/>
        <v>285</v>
      </c>
      <c r="M567" s="344"/>
      <c r="N567" s="29">
        <v>17</v>
      </c>
      <c r="O567" s="8">
        <v>8.5</v>
      </c>
      <c r="P567" s="99" t="str">
        <f t="shared" si="58"/>
        <v>5x5.5</v>
      </c>
      <c r="Q567" s="3">
        <v>5</v>
      </c>
      <c r="R567" s="29">
        <v>5.5</v>
      </c>
      <c r="S567" s="29">
        <v>0</v>
      </c>
      <c r="T567" s="16" t="s">
        <v>6094</v>
      </c>
      <c r="U567" s="100" t="s">
        <v>85</v>
      </c>
      <c r="V567" s="16">
        <v>108</v>
      </c>
      <c r="W567" s="8">
        <v>27.78</v>
      </c>
      <c r="X567" s="51">
        <v>2650</v>
      </c>
      <c r="Y567" s="11" t="s">
        <v>2294</v>
      </c>
      <c r="Z567" s="11" t="s">
        <v>2987</v>
      </c>
      <c r="AA567" s="51" t="str">
        <f t="shared" si="59"/>
        <v>17x8.5, 5x5.5, 0 OS</v>
      </c>
      <c r="AB567" s="81" t="s">
        <v>5205</v>
      </c>
      <c r="AC567" s="89">
        <f>_xlfn.IFNA(VLOOKUP(AB567,ACCESSORIES!F:J,5,FALSE),"N/A")</f>
        <v>22</v>
      </c>
      <c r="AD567" s="87" t="s">
        <v>85</v>
      </c>
      <c r="AE567" s="87" t="s">
        <v>85</v>
      </c>
      <c r="AF567" s="87" t="s">
        <v>85</v>
      </c>
      <c r="AG567" s="80" t="s">
        <v>85</v>
      </c>
      <c r="AH567" s="9" t="str">
        <f>_xlfn.IFNA(VLOOKUP(AG567,ACCESSORIES!F:J,5,FALSE),"N/A")</f>
        <v>N/A</v>
      </c>
      <c r="AI567" s="13" t="s">
        <v>266</v>
      </c>
      <c r="AJ567" s="82" t="s">
        <v>85</v>
      </c>
      <c r="AK567" s="40" t="str">
        <f>_xlfn.IFNA(VLOOKUP(AJ567,ACCESSORIES!F:J,5,FALSE),"N/A")</f>
        <v>N/A</v>
      </c>
      <c r="AL567" s="82" t="s">
        <v>85</v>
      </c>
      <c r="AM567" s="3">
        <v>16.2</v>
      </c>
      <c r="AN567" s="3">
        <v>175</v>
      </c>
      <c r="AO567" s="36">
        <v>5.3</v>
      </c>
      <c r="AP567" s="36">
        <v>26.7</v>
      </c>
      <c r="AQ567" s="36">
        <v>47.9</v>
      </c>
      <c r="AR567" s="36">
        <v>56.47</v>
      </c>
      <c r="AS567" s="36">
        <v>210</v>
      </c>
      <c r="AT567" s="101">
        <v>206</v>
      </c>
      <c r="AU567" s="406">
        <v>103.34</v>
      </c>
      <c r="AV567" s="407">
        <v>33.5</v>
      </c>
      <c r="AW567" s="407">
        <v>41.5</v>
      </c>
      <c r="AX567" s="54">
        <v>70</v>
      </c>
      <c r="AY567" s="3" t="s">
        <v>85</v>
      </c>
      <c r="AZ567" s="98" t="str">
        <f>_xlfn.IFNA(VLOOKUP(AY567,ACCESSORIES!F:J,5,FALSE),"N/A")</f>
        <v>N/A</v>
      </c>
      <c r="BA567" s="3" t="s">
        <v>85</v>
      </c>
      <c r="BB567" s="98" t="str">
        <f>_xlfn.IFNA(VLOOKUP(BA567,ACCESSORIES!F:J,5,FALSE),"N/A")</f>
        <v>N/A</v>
      </c>
      <c r="BC567" s="77">
        <v>31.78</v>
      </c>
      <c r="BD567" s="56">
        <v>20.236220472440898</v>
      </c>
      <c r="BE567" s="56">
        <v>20.236220472440898</v>
      </c>
      <c r="BF567" s="56">
        <v>11.417322834645701</v>
      </c>
      <c r="BG567" s="378">
        <f t="shared" si="60"/>
        <v>7.6616839999999839E-2</v>
      </c>
      <c r="BH567" s="80">
        <v>36</v>
      </c>
      <c r="BI567" s="114" t="s">
        <v>4923</v>
      </c>
      <c r="BJ567" s="50" t="s">
        <v>4050</v>
      </c>
      <c r="BK567" s="29" t="s">
        <v>4066</v>
      </c>
      <c r="BL567" s="29" t="s">
        <v>7425</v>
      </c>
      <c r="BM567" s="29" t="s">
        <v>7290</v>
      </c>
      <c r="BN567" s="29" t="s">
        <v>7291</v>
      </c>
      <c r="BO567" s="81" t="s">
        <v>4275</v>
      </c>
      <c r="BP567" s="81" t="s">
        <v>4068</v>
      </c>
      <c r="BQ567" s="81" t="s">
        <v>7292</v>
      </c>
      <c r="BR567" s="81"/>
      <c r="BS567" s="81"/>
      <c r="BT567" s="81"/>
      <c r="BU567" s="313" t="s">
        <v>7455</v>
      </c>
      <c r="BV567" s="387" t="s">
        <v>8421</v>
      </c>
      <c r="BW567" s="313" t="s">
        <v>7456</v>
      </c>
      <c r="BX567" s="387" t="s">
        <v>8422</v>
      </c>
      <c r="BY567" s="93" t="str">
        <f t="shared" si="61"/>
        <v>MR320, 17x8.5, 0mm Offset, 5x5.5, 108mm Centerbore, Matte Black</v>
      </c>
      <c r="BZ567" s="81" t="s">
        <v>3878</v>
      </c>
      <c r="CA567" s="81" t="s">
        <v>3879</v>
      </c>
      <c r="CB567" s="81" t="str">
        <f t="shared" si="62"/>
        <v>STREET (3XX)</v>
      </c>
    </row>
    <row r="568" spans="1:80" s="38" customFormat="1" ht="15" customHeight="1">
      <c r="A568" s="22">
        <f t="shared" si="56"/>
        <v>566</v>
      </c>
      <c r="B568" s="4" t="s">
        <v>84</v>
      </c>
      <c r="C568" s="99" t="s">
        <v>1072</v>
      </c>
      <c r="D568" s="99" t="s">
        <v>6381</v>
      </c>
      <c r="E568" s="91" t="str">
        <f>CONCATENATE(LEFT(D568,5),VLOOKUP(CONCATENATE(N568,"x",O568),'PART NUMBER GUIDE'!$B$9:$C$49,2,FALSE),VLOOKUP(CONCATENATE(P568, V568), 'PART NUMBER GUIDE'!$Q$6:$R$91, 2, FALSE),VLOOKUP(Y568,'PART NUMBER GUIDE'!$J$8:$K$43,2, FALSE),IF(U568="N/A",IF(ABS(S568)&lt;10,"0"&amp;ABS(S568),ABS(S568)),CONCATENATE(LEFT(U568,1),RIGHT(U568,1))), F568, G568)</f>
        <v>MR32078555900</v>
      </c>
      <c r="F568" s="90"/>
      <c r="G568" s="90"/>
      <c r="H568" s="364">
        <v>191682033759</v>
      </c>
      <c r="I568" s="318">
        <v>44957</v>
      </c>
      <c r="J568" s="16" t="s">
        <v>1265</v>
      </c>
      <c r="K568" s="342">
        <v>285</v>
      </c>
      <c r="L568" s="92">
        <f t="shared" si="57"/>
        <v>285</v>
      </c>
      <c r="M568" s="344"/>
      <c r="N568" s="29">
        <v>17</v>
      </c>
      <c r="O568" s="8">
        <v>8.5</v>
      </c>
      <c r="P568" s="99" t="str">
        <f t="shared" si="58"/>
        <v>5x5.5</v>
      </c>
      <c r="Q568" s="3">
        <v>5</v>
      </c>
      <c r="R568" s="29">
        <v>5.5</v>
      </c>
      <c r="S568" s="29">
        <v>0</v>
      </c>
      <c r="T568" s="16" t="s">
        <v>6094</v>
      </c>
      <c r="U568" s="100" t="s">
        <v>85</v>
      </c>
      <c r="V568" s="16">
        <v>108</v>
      </c>
      <c r="W568" s="8">
        <v>27.78</v>
      </c>
      <c r="X568" s="51">
        <v>2650</v>
      </c>
      <c r="Y568" s="11" t="s">
        <v>2297</v>
      </c>
      <c r="Z568" s="11" t="s">
        <v>2988</v>
      </c>
      <c r="AA568" s="51" t="str">
        <f t="shared" si="59"/>
        <v>17x8.5, 5x5.5, 0 OS</v>
      </c>
      <c r="AB568" s="81" t="s">
        <v>5205</v>
      </c>
      <c r="AC568" s="89">
        <f>_xlfn.IFNA(VLOOKUP(AB568,ACCESSORIES!F:J,5,FALSE),"N/A")</f>
        <v>22</v>
      </c>
      <c r="AD568" s="87" t="s">
        <v>85</v>
      </c>
      <c r="AE568" s="87" t="s">
        <v>85</v>
      </c>
      <c r="AF568" s="87" t="s">
        <v>85</v>
      </c>
      <c r="AG568" s="80" t="s">
        <v>85</v>
      </c>
      <c r="AH568" s="9" t="str">
        <f>_xlfn.IFNA(VLOOKUP(AG568,ACCESSORIES!F:J,5,FALSE),"N/A")</f>
        <v>N/A</v>
      </c>
      <c r="AI568" s="13" t="s">
        <v>266</v>
      </c>
      <c r="AJ568" s="82" t="s">
        <v>85</v>
      </c>
      <c r="AK568" s="40" t="str">
        <f>_xlfn.IFNA(VLOOKUP(AJ568,ACCESSORIES!F:J,5,FALSE),"N/A")</f>
        <v>N/A</v>
      </c>
      <c r="AL568" s="82" t="s">
        <v>85</v>
      </c>
      <c r="AM568" s="3">
        <v>16.2</v>
      </c>
      <c r="AN568" s="3">
        <v>175</v>
      </c>
      <c r="AO568" s="36">
        <v>5.3</v>
      </c>
      <c r="AP568" s="36">
        <v>26.7</v>
      </c>
      <c r="AQ568" s="36">
        <v>47.9</v>
      </c>
      <c r="AR568" s="36">
        <v>56.47</v>
      </c>
      <c r="AS568" s="36">
        <v>210</v>
      </c>
      <c r="AT568" s="101">
        <v>206</v>
      </c>
      <c r="AU568" s="406">
        <v>103.34</v>
      </c>
      <c r="AV568" s="407">
        <v>33.5</v>
      </c>
      <c r="AW568" s="407">
        <v>41.5</v>
      </c>
      <c r="AX568" s="54">
        <v>70</v>
      </c>
      <c r="AY568" s="3" t="s">
        <v>85</v>
      </c>
      <c r="AZ568" s="98" t="str">
        <f>_xlfn.IFNA(VLOOKUP(AY568,ACCESSORIES!F:J,5,FALSE),"N/A")</f>
        <v>N/A</v>
      </c>
      <c r="BA568" s="3" t="s">
        <v>85</v>
      </c>
      <c r="BB568" s="98" t="str">
        <f>_xlfn.IFNA(VLOOKUP(BA568,ACCESSORIES!F:J,5,FALSE),"N/A")</f>
        <v>N/A</v>
      </c>
      <c r="BC568" s="77">
        <v>31.78</v>
      </c>
      <c r="BD568" s="56">
        <v>20.236220472440898</v>
      </c>
      <c r="BE568" s="56">
        <v>20.236220472440898</v>
      </c>
      <c r="BF568" s="56">
        <v>11.417322834645701</v>
      </c>
      <c r="BG568" s="378">
        <f t="shared" si="60"/>
        <v>7.6616839999999839E-2</v>
      </c>
      <c r="BH568" s="80">
        <v>36</v>
      </c>
      <c r="BI568" s="114" t="s">
        <v>4923</v>
      </c>
      <c r="BJ568" s="50" t="s">
        <v>4050</v>
      </c>
      <c r="BK568" s="29" t="s">
        <v>4066</v>
      </c>
      <c r="BL568" s="29" t="s">
        <v>7425</v>
      </c>
      <c r="BM568" s="29" t="s">
        <v>7290</v>
      </c>
      <c r="BN568" s="29" t="s">
        <v>7291</v>
      </c>
      <c r="BO568" s="81" t="s">
        <v>4275</v>
      </c>
      <c r="BP568" s="81" t="s">
        <v>4068</v>
      </c>
      <c r="BQ568" s="81" t="s">
        <v>7292</v>
      </c>
      <c r="BR568" s="81"/>
      <c r="BS568" s="81"/>
      <c r="BT568" s="81"/>
      <c r="BU568" s="313" t="s">
        <v>7457</v>
      </c>
      <c r="BV568" s="387" t="s">
        <v>8214</v>
      </c>
      <c r="BW568" s="313" t="s">
        <v>7458</v>
      </c>
      <c r="BX568" s="387" t="s">
        <v>8215</v>
      </c>
      <c r="BY568" s="93" t="str">
        <f t="shared" si="61"/>
        <v>MR320, 17x8.5, 0mm Offset, 5x5.5, 108mm Centerbore, Method Bronze</v>
      </c>
      <c r="BZ568" s="81" t="s">
        <v>3878</v>
      </c>
      <c r="CA568" s="81" t="s">
        <v>3879</v>
      </c>
      <c r="CB568" s="81" t="str">
        <f t="shared" si="62"/>
        <v>STREET (3XX)</v>
      </c>
    </row>
    <row r="569" spans="1:80" s="38" customFormat="1" ht="15" customHeight="1">
      <c r="A569" s="22">
        <f t="shared" si="56"/>
        <v>567</v>
      </c>
      <c r="B569" s="4" t="s">
        <v>84</v>
      </c>
      <c r="C569" s="99" t="s">
        <v>1072</v>
      </c>
      <c r="D569" s="99" t="s">
        <v>6381</v>
      </c>
      <c r="E569" s="91" t="str">
        <f>CONCATENATE(LEFT(D569,5),VLOOKUP(CONCATENATE(N569,"x",O569),'PART NUMBER GUIDE'!$B$9:$C$49,2,FALSE),VLOOKUP(CONCATENATE(P569, V569), 'PART NUMBER GUIDE'!$Q$6:$R$91, 2, FALSE),VLOOKUP(Y569,'PART NUMBER GUIDE'!$J$8:$K$43,2, FALSE),IF(U569="N/A",IF(ABS(S569)&lt;10,"0"&amp;ABS(S569),ABS(S569)),CONCATENATE(LEFT(U569,1),RIGHT(U569,1))), F569, G569)</f>
        <v>MR32078516500</v>
      </c>
      <c r="F569" s="90"/>
      <c r="G569" s="90"/>
      <c r="H569" s="364">
        <v>191682033780</v>
      </c>
      <c r="I569" s="318">
        <v>44957</v>
      </c>
      <c r="J569" s="16" t="s">
        <v>1265</v>
      </c>
      <c r="K569" s="342">
        <v>285</v>
      </c>
      <c r="L569" s="92">
        <f t="shared" si="57"/>
        <v>285</v>
      </c>
      <c r="M569" s="344"/>
      <c r="N569" s="29">
        <v>17</v>
      </c>
      <c r="O569" s="8">
        <v>8.5</v>
      </c>
      <c r="P569" s="99" t="str">
        <f t="shared" si="58"/>
        <v>6x135</v>
      </c>
      <c r="Q569" s="3">
        <v>6</v>
      </c>
      <c r="R569" s="29">
        <v>135</v>
      </c>
      <c r="S569" s="29">
        <v>0</v>
      </c>
      <c r="T569" s="16" t="s">
        <v>6094</v>
      </c>
      <c r="U569" s="100" t="s">
        <v>85</v>
      </c>
      <c r="V569" s="16">
        <v>87</v>
      </c>
      <c r="W569" s="8">
        <v>28.22</v>
      </c>
      <c r="X569" s="51">
        <v>2650</v>
      </c>
      <c r="Y569" s="11" t="s">
        <v>2294</v>
      </c>
      <c r="Z569" s="11" t="s">
        <v>2987</v>
      </c>
      <c r="AA569" s="51" t="str">
        <f t="shared" si="59"/>
        <v>17x8.5, 6x135, 0 OS</v>
      </c>
      <c r="AB569" s="81" t="s">
        <v>5202</v>
      </c>
      <c r="AC569" s="89">
        <f>_xlfn.IFNA(VLOOKUP(AB569,ACCESSORIES!F:J,5,FALSE),"N/A")</f>
        <v>22</v>
      </c>
      <c r="AD569" s="87" t="s">
        <v>85</v>
      </c>
      <c r="AE569" s="87" t="s">
        <v>85</v>
      </c>
      <c r="AF569" s="87" t="s">
        <v>85</v>
      </c>
      <c r="AG569" s="80" t="s">
        <v>85</v>
      </c>
      <c r="AH569" s="9" t="str">
        <f>_xlfn.IFNA(VLOOKUP(AG569,ACCESSORIES!F:J,5,FALSE),"N/A")</f>
        <v>N/A</v>
      </c>
      <c r="AI569" s="13" t="s">
        <v>266</v>
      </c>
      <c r="AJ569" s="82" t="s">
        <v>85</v>
      </c>
      <c r="AK569" s="40" t="str">
        <f>_xlfn.IFNA(VLOOKUP(AJ569,ACCESSORIES!F:J,5,FALSE),"N/A")</f>
        <v>N/A</v>
      </c>
      <c r="AL569" s="82" t="s">
        <v>85</v>
      </c>
      <c r="AM569" s="3">
        <v>16.2</v>
      </c>
      <c r="AN569" s="3">
        <v>175</v>
      </c>
      <c r="AO569" s="36">
        <v>5.3</v>
      </c>
      <c r="AP569" s="36">
        <v>26.7</v>
      </c>
      <c r="AQ569" s="36">
        <v>47.9</v>
      </c>
      <c r="AR569" s="36">
        <v>56.47</v>
      </c>
      <c r="AS569" s="36">
        <v>210</v>
      </c>
      <c r="AT569" s="101">
        <v>206</v>
      </c>
      <c r="AU569" s="406">
        <v>82.6</v>
      </c>
      <c r="AV569" s="407">
        <v>33.5</v>
      </c>
      <c r="AW569" s="407">
        <v>41.5</v>
      </c>
      <c r="AX569" s="54">
        <v>70</v>
      </c>
      <c r="AY569" s="3" t="s">
        <v>85</v>
      </c>
      <c r="AZ569" s="98" t="str">
        <f>_xlfn.IFNA(VLOOKUP(AY569,ACCESSORIES!F:J,5,FALSE),"N/A")</f>
        <v>N/A</v>
      </c>
      <c r="BA569" s="3" t="s">
        <v>85</v>
      </c>
      <c r="BB569" s="98" t="str">
        <f>_xlfn.IFNA(VLOOKUP(BA569,ACCESSORIES!F:J,5,FALSE),"N/A")</f>
        <v>N/A</v>
      </c>
      <c r="BC569" s="77">
        <v>32.22</v>
      </c>
      <c r="BD569" s="56">
        <v>20.236220472440898</v>
      </c>
      <c r="BE569" s="56">
        <v>20.236220472440898</v>
      </c>
      <c r="BF569" s="56">
        <v>11.417322834645701</v>
      </c>
      <c r="BG569" s="378">
        <f t="shared" si="60"/>
        <v>7.6616839999999839E-2</v>
      </c>
      <c r="BH569" s="80">
        <v>36</v>
      </c>
      <c r="BI569" s="114" t="s">
        <v>4923</v>
      </c>
      <c r="BJ569" s="50" t="s">
        <v>4050</v>
      </c>
      <c r="BK569" s="29" t="s">
        <v>4066</v>
      </c>
      <c r="BL569" s="29" t="s">
        <v>7425</v>
      </c>
      <c r="BM569" s="29" t="s">
        <v>7290</v>
      </c>
      <c r="BN569" s="29" t="s">
        <v>7291</v>
      </c>
      <c r="BO569" s="81" t="s">
        <v>4275</v>
      </c>
      <c r="BP569" s="81" t="s">
        <v>4068</v>
      </c>
      <c r="BQ569" s="81" t="s">
        <v>7292</v>
      </c>
      <c r="BR569" s="81"/>
      <c r="BS569" s="81"/>
      <c r="BT569" s="81"/>
      <c r="BU569" s="313" t="s">
        <v>7453</v>
      </c>
      <c r="BV569" s="387" t="s">
        <v>8541</v>
      </c>
      <c r="BW569" s="313" t="s">
        <v>7454</v>
      </c>
      <c r="BX569" s="387" t="s">
        <v>8542</v>
      </c>
      <c r="BY569" s="93" t="str">
        <f t="shared" si="61"/>
        <v>MR320, 17x8.5, 0mm Offset, 6x135, 87mm Centerbore, Matte Black</v>
      </c>
      <c r="BZ569" s="81" t="s">
        <v>3878</v>
      </c>
      <c r="CA569" s="81" t="s">
        <v>3879</v>
      </c>
      <c r="CB569" s="81" t="str">
        <f t="shared" si="62"/>
        <v>STREET (3XX)</v>
      </c>
    </row>
    <row r="570" spans="1:80" s="38" customFormat="1" ht="15" customHeight="1">
      <c r="A570" s="22">
        <f t="shared" si="56"/>
        <v>568</v>
      </c>
      <c r="B570" s="4" t="s">
        <v>84</v>
      </c>
      <c r="C570" s="99" t="s">
        <v>1072</v>
      </c>
      <c r="D570" s="99" t="s">
        <v>6381</v>
      </c>
      <c r="E570" s="91" t="str">
        <f>CONCATENATE(LEFT(D570,5),VLOOKUP(CONCATENATE(N570,"x",O570),'PART NUMBER GUIDE'!$B$9:$C$49,2,FALSE),VLOOKUP(CONCATENATE(P570, V570), 'PART NUMBER GUIDE'!$Q$6:$R$91, 2, FALSE),VLOOKUP(Y570,'PART NUMBER GUIDE'!$J$8:$K$43,2, FALSE),IF(U570="N/A",IF(ABS(S570)&lt;10,"0"&amp;ABS(S570),ABS(S570)),CONCATENATE(LEFT(U570,1),RIGHT(U570,1))), F570, G570)</f>
        <v>MR32078516900</v>
      </c>
      <c r="F570" s="90"/>
      <c r="G570" s="90"/>
      <c r="H570" s="364">
        <v>191682033797</v>
      </c>
      <c r="I570" s="318">
        <v>44957</v>
      </c>
      <c r="J570" s="16" t="s">
        <v>1265</v>
      </c>
      <c r="K570" s="342">
        <v>285</v>
      </c>
      <c r="L570" s="92">
        <f t="shared" si="57"/>
        <v>285</v>
      </c>
      <c r="M570" s="344"/>
      <c r="N570" s="29">
        <v>17</v>
      </c>
      <c r="O570" s="8">
        <v>8.5</v>
      </c>
      <c r="P570" s="99" t="str">
        <f t="shared" si="58"/>
        <v>6x135</v>
      </c>
      <c r="Q570" s="3">
        <v>6</v>
      </c>
      <c r="R570" s="29">
        <v>135</v>
      </c>
      <c r="S570" s="29">
        <v>0</v>
      </c>
      <c r="T570" s="16" t="s">
        <v>6094</v>
      </c>
      <c r="U570" s="100" t="s">
        <v>85</v>
      </c>
      <c r="V570" s="16">
        <v>87</v>
      </c>
      <c r="W570" s="8">
        <v>28.22</v>
      </c>
      <c r="X570" s="51">
        <v>2650</v>
      </c>
      <c r="Y570" s="11" t="s">
        <v>2297</v>
      </c>
      <c r="Z570" s="11" t="s">
        <v>2988</v>
      </c>
      <c r="AA570" s="51" t="str">
        <f t="shared" si="59"/>
        <v>17x8.5, 6x135, 0 OS</v>
      </c>
      <c r="AB570" s="81" t="s">
        <v>5202</v>
      </c>
      <c r="AC570" s="89">
        <f>_xlfn.IFNA(VLOOKUP(AB570,ACCESSORIES!F:J,5,FALSE),"N/A")</f>
        <v>22</v>
      </c>
      <c r="AD570" s="87" t="s">
        <v>85</v>
      </c>
      <c r="AE570" s="87" t="s">
        <v>85</v>
      </c>
      <c r="AF570" s="87" t="s">
        <v>85</v>
      </c>
      <c r="AG570" s="80" t="s">
        <v>85</v>
      </c>
      <c r="AH570" s="9" t="str">
        <f>_xlfn.IFNA(VLOOKUP(AG570,ACCESSORIES!F:J,5,FALSE),"N/A")</f>
        <v>N/A</v>
      </c>
      <c r="AI570" s="13" t="s">
        <v>266</v>
      </c>
      <c r="AJ570" s="82" t="s">
        <v>85</v>
      </c>
      <c r="AK570" s="40" t="str">
        <f>_xlfn.IFNA(VLOOKUP(AJ570,ACCESSORIES!F:J,5,FALSE),"N/A")</f>
        <v>N/A</v>
      </c>
      <c r="AL570" s="82" t="s">
        <v>85</v>
      </c>
      <c r="AM570" s="3">
        <v>16.2</v>
      </c>
      <c r="AN570" s="3">
        <v>175</v>
      </c>
      <c r="AO570" s="36">
        <v>5.3</v>
      </c>
      <c r="AP570" s="36">
        <v>26.7</v>
      </c>
      <c r="AQ570" s="36">
        <v>47.9</v>
      </c>
      <c r="AR570" s="36">
        <v>56.47</v>
      </c>
      <c r="AS570" s="36">
        <v>210</v>
      </c>
      <c r="AT570" s="101">
        <v>206</v>
      </c>
      <c r="AU570" s="406">
        <v>82.6</v>
      </c>
      <c r="AV570" s="407">
        <v>33.5</v>
      </c>
      <c r="AW570" s="407">
        <v>41.5</v>
      </c>
      <c r="AX570" s="54">
        <v>70</v>
      </c>
      <c r="AY570" s="3" t="s">
        <v>85</v>
      </c>
      <c r="AZ570" s="98" t="str">
        <f>_xlfn.IFNA(VLOOKUP(AY570,ACCESSORIES!F:J,5,FALSE),"N/A")</f>
        <v>N/A</v>
      </c>
      <c r="BA570" s="3" t="s">
        <v>85</v>
      </c>
      <c r="BB570" s="98" t="str">
        <f>_xlfn.IFNA(VLOOKUP(BA570,ACCESSORIES!F:J,5,FALSE),"N/A")</f>
        <v>N/A</v>
      </c>
      <c r="BC570" s="77">
        <v>32.22</v>
      </c>
      <c r="BD570" s="56">
        <v>20.236220472440898</v>
      </c>
      <c r="BE570" s="56">
        <v>20.236220472440898</v>
      </c>
      <c r="BF570" s="56">
        <v>11.417322834645701</v>
      </c>
      <c r="BG570" s="378">
        <f t="shared" si="60"/>
        <v>7.6616839999999839E-2</v>
      </c>
      <c r="BH570" s="80">
        <v>36</v>
      </c>
      <c r="BI570" s="114" t="s">
        <v>4923</v>
      </c>
      <c r="BJ570" s="50" t="s">
        <v>4050</v>
      </c>
      <c r="BK570" s="29" t="s">
        <v>4066</v>
      </c>
      <c r="BL570" s="29" t="s">
        <v>7425</v>
      </c>
      <c r="BM570" s="29" t="s">
        <v>7290</v>
      </c>
      <c r="BN570" s="29" t="s">
        <v>7291</v>
      </c>
      <c r="BO570" s="81" t="s">
        <v>4275</v>
      </c>
      <c r="BP570" s="81" t="s">
        <v>4068</v>
      </c>
      <c r="BQ570" s="81" t="s">
        <v>7292</v>
      </c>
      <c r="BR570" s="81"/>
      <c r="BS570" s="81"/>
      <c r="BT570" s="81"/>
      <c r="BU570" s="313" t="s">
        <v>7460</v>
      </c>
      <c r="BV570" s="387" t="s">
        <v>8296</v>
      </c>
      <c r="BW570" s="313" t="s">
        <v>7459</v>
      </c>
      <c r="BX570" s="387" t="s">
        <v>8297</v>
      </c>
      <c r="BY570" s="93" t="str">
        <f t="shared" si="61"/>
        <v>MR320, 17x8.5, 0mm Offset, 6x135, 87mm Centerbore, Method Bronze</v>
      </c>
      <c r="BZ570" s="81" t="s">
        <v>3878</v>
      </c>
      <c r="CA570" s="81" t="s">
        <v>3879</v>
      </c>
      <c r="CB570" s="81" t="str">
        <f t="shared" si="62"/>
        <v>STREET (3XX)</v>
      </c>
    </row>
    <row r="571" spans="1:80" s="38" customFormat="1" ht="15" customHeight="1">
      <c r="A571" s="22">
        <f t="shared" si="56"/>
        <v>569</v>
      </c>
      <c r="B571" s="4" t="s">
        <v>84</v>
      </c>
      <c r="C571" s="99" t="s">
        <v>1072</v>
      </c>
      <c r="D571" s="99" t="s">
        <v>6381</v>
      </c>
      <c r="E571" s="91" t="str">
        <f>CONCATENATE(LEFT(D571,5),VLOOKUP(CONCATENATE(N571,"x",O571),'PART NUMBER GUIDE'!$B$9:$C$49,2,FALSE),VLOOKUP(CONCATENATE(P571, V571), 'PART NUMBER GUIDE'!$Q$6:$R$91, 2, FALSE),VLOOKUP(Y571,'PART NUMBER GUIDE'!$J$8:$K$43,2, FALSE),IF(U571="N/A",IF(ABS(S571)&lt;10,"0"&amp;ABS(S571),ABS(S571)),CONCATENATE(LEFT(U571,1),RIGHT(U571,1))), F571, G571)</f>
        <v>MR32078560500</v>
      </c>
      <c r="F571" s="90"/>
      <c r="G571" s="90"/>
      <c r="H571" s="364">
        <v>191682033803</v>
      </c>
      <c r="I571" s="318">
        <v>44957</v>
      </c>
      <c r="J571" s="16" t="s">
        <v>1265</v>
      </c>
      <c r="K571" s="342">
        <v>285</v>
      </c>
      <c r="L571" s="92">
        <f t="shared" si="57"/>
        <v>285</v>
      </c>
      <c r="M571" s="344"/>
      <c r="N571" s="29">
        <v>17</v>
      </c>
      <c r="O571" s="8">
        <v>8.5</v>
      </c>
      <c r="P571" s="99" t="str">
        <f t="shared" si="58"/>
        <v>6x5.5</v>
      </c>
      <c r="Q571" s="3">
        <v>6</v>
      </c>
      <c r="R571" s="29">
        <v>5.5</v>
      </c>
      <c r="S571" s="29">
        <v>0</v>
      </c>
      <c r="T571" s="16" t="s">
        <v>6094</v>
      </c>
      <c r="U571" s="100" t="s">
        <v>85</v>
      </c>
      <c r="V571" s="16">
        <v>106.25</v>
      </c>
      <c r="W571" s="8">
        <v>27.71</v>
      </c>
      <c r="X571" s="51">
        <v>2650</v>
      </c>
      <c r="Y571" s="11" t="s">
        <v>2294</v>
      </c>
      <c r="Z571" s="11" t="s">
        <v>2987</v>
      </c>
      <c r="AA571" s="51" t="str">
        <f t="shared" si="59"/>
        <v>17x8.5, 6x5.5, 0 OS</v>
      </c>
      <c r="AB571" s="81" t="s">
        <v>5205</v>
      </c>
      <c r="AC571" s="89">
        <f>_xlfn.IFNA(VLOOKUP(AB571,ACCESSORIES!F:J,5,FALSE),"N/A")</f>
        <v>22</v>
      </c>
      <c r="AD571" s="87" t="s">
        <v>85</v>
      </c>
      <c r="AE571" s="87" t="s">
        <v>85</v>
      </c>
      <c r="AF571" s="87" t="s">
        <v>85</v>
      </c>
      <c r="AG571" s="80" t="s">
        <v>85</v>
      </c>
      <c r="AH571" s="9" t="str">
        <f>_xlfn.IFNA(VLOOKUP(AG571,ACCESSORIES!F:J,5,FALSE),"N/A")</f>
        <v>N/A</v>
      </c>
      <c r="AI571" s="13" t="s">
        <v>265</v>
      </c>
      <c r="AJ571" s="82" t="s">
        <v>1709</v>
      </c>
      <c r="AK571" s="40">
        <f>_xlfn.IFNA(VLOOKUP(AJ571,ACCESSORIES!F:J,5,FALSE),"N/A")</f>
        <v>2.75</v>
      </c>
      <c r="AL571" s="3">
        <v>78.3</v>
      </c>
      <c r="AM571" s="3">
        <v>16.2</v>
      </c>
      <c r="AN571" s="3">
        <v>175</v>
      </c>
      <c r="AO571" s="36">
        <v>5.3</v>
      </c>
      <c r="AP571" s="36">
        <v>26.7</v>
      </c>
      <c r="AQ571" s="36">
        <v>47.9</v>
      </c>
      <c r="AR571" s="36">
        <v>56.47</v>
      </c>
      <c r="AS571" s="36">
        <v>210</v>
      </c>
      <c r="AT571" s="101">
        <v>206</v>
      </c>
      <c r="AU571" s="406">
        <v>103.34</v>
      </c>
      <c r="AV571" s="407">
        <v>33.5</v>
      </c>
      <c r="AW571" s="407">
        <v>41.5</v>
      </c>
      <c r="AX571" s="54">
        <v>70</v>
      </c>
      <c r="AY571" s="3" t="s">
        <v>85</v>
      </c>
      <c r="AZ571" s="98" t="str">
        <f>_xlfn.IFNA(VLOOKUP(AY571,ACCESSORIES!F:J,5,FALSE),"N/A")</f>
        <v>N/A</v>
      </c>
      <c r="BA571" s="3" t="s">
        <v>85</v>
      </c>
      <c r="BB571" s="98" t="str">
        <f>_xlfn.IFNA(VLOOKUP(BA571,ACCESSORIES!F:J,5,FALSE),"N/A")</f>
        <v>N/A</v>
      </c>
      <c r="BC571" s="77">
        <v>31.71</v>
      </c>
      <c r="BD571" s="56">
        <v>20.236220472440898</v>
      </c>
      <c r="BE571" s="56">
        <v>20.236220472440898</v>
      </c>
      <c r="BF571" s="56">
        <v>11.417322834645701</v>
      </c>
      <c r="BG571" s="378">
        <f t="shared" si="60"/>
        <v>7.6616839999999839E-2</v>
      </c>
      <c r="BH571" s="80">
        <v>36</v>
      </c>
      <c r="BI571" s="114" t="s">
        <v>4923</v>
      </c>
      <c r="BJ571" s="50" t="s">
        <v>4050</v>
      </c>
      <c r="BK571" s="29" t="s">
        <v>4066</v>
      </c>
      <c r="BL571" s="29" t="s">
        <v>7425</v>
      </c>
      <c r="BM571" s="29" t="s">
        <v>7290</v>
      </c>
      <c r="BN571" s="29" t="s">
        <v>7291</v>
      </c>
      <c r="BO571" s="81" t="s">
        <v>4275</v>
      </c>
      <c r="BP571" s="81" t="s">
        <v>4068</v>
      </c>
      <c r="BQ571" s="81" t="s">
        <v>7292</v>
      </c>
      <c r="BR571" s="81"/>
      <c r="BS571" s="81"/>
      <c r="BT571" s="81"/>
      <c r="BU571" s="313" t="s">
        <v>7453</v>
      </c>
      <c r="BV571" s="387" t="s">
        <v>8541</v>
      </c>
      <c r="BW571" s="313" t="s">
        <v>7454</v>
      </c>
      <c r="BX571" s="387" t="s">
        <v>8542</v>
      </c>
      <c r="BY571" s="93" t="str">
        <f t="shared" si="61"/>
        <v>MR320, 17x8.5, 0mm Offset, 6x5.5, 106.25mm Centerbore, Matte Black</v>
      </c>
      <c r="BZ571" s="81" t="s">
        <v>3878</v>
      </c>
      <c r="CA571" s="81" t="s">
        <v>3879</v>
      </c>
      <c r="CB571" s="81" t="str">
        <f t="shared" si="62"/>
        <v>STREET (3XX)</v>
      </c>
    </row>
    <row r="572" spans="1:80" s="38" customFormat="1" ht="15" customHeight="1">
      <c r="A572" s="22">
        <f t="shared" si="56"/>
        <v>570</v>
      </c>
      <c r="B572" s="4" t="s">
        <v>84</v>
      </c>
      <c r="C572" s="99" t="s">
        <v>1072</v>
      </c>
      <c r="D572" s="99" t="s">
        <v>6381</v>
      </c>
      <c r="E572" s="91" t="str">
        <f>CONCATENATE(LEFT(D572,5),VLOOKUP(CONCATENATE(N572,"x",O572),'PART NUMBER GUIDE'!$B$9:$C$49,2,FALSE),VLOOKUP(CONCATENATE(P572, V572), 'PART NUMBER GUIDE'!$Q$6:$R$91, 2, FALSE),VLOOKUP(Y572,'PART NUMBER GUIDE'!$J$8:$K$43,2, FALSE),IF(U572="N/A",IF(ABS(S572)&lt;10,"0"&amp;ABS(S572),ABS(S572)),CONCATENATE(LEFT(U572,1),RIGHT(U572,1))), F572, G572)</f>
        <v>MR32078560900</v>
      </c>
      <c r="F572" s="90"/>
      <c r="G572" s="90"/>
      <c r="H572" s="364">
        <v>191682033810</v>
      </c>
      <c r="I572" s="318">
        <v>44957</v>
      </c>
      <c r="J572" s="16" t="s">
        <v>1265</v>
      </c>
      <c r="K572" s="342">
        <v>285</v>
      </c>
      <c r="L572" s="92">
        <f t="shared" si="57"/>
        <v>285</v>
      </c>
      <c r="M572" s="344"/>
      <c r="N572" s="29">
        <v>17</v>
      </c>
      <c r="O572" s="8">
        <v>8.5</v>
      </c>
      <c r="P572" s="99" t="str">
        <f t="shared" si="58"/>
        <v>6x5.5</v>
      </c>
      <c r="Q572" s="3">
        <v>6</v>
      </c>
      <c r="R572" s="29">
        <v>5.5</v>
      </c>
      <c r="S572" s="29">
        <v>0</v>
      </c>
      <c r="T572" s="16" t="s">
        <v>6094</v>
      </c>
      <c r="U572" s="100" t="s">
        <v>85</v>
      </c>
      <c r="V572" s="16">
        <v>106.25</v>
      </c>
      <c r="W572" s="8">
        <v>27.71</v>
      </c>
      <c r="X572" s="51">
        <v>2650</v>
      </c>
      <c r="Y572" s="11" t="s">
        <v>2297</v>
      </c>
      <c r="Z572" s="11" t="s">
        <v>2988</v>
      </c>
      <c r="AA572" s="51" t="str">
        <f t="shared" si="59"/>
        <v>17x8.5, 6x5.5, 0 OS</v>
      </c>
      <c r="AB572" s="81" t="s">
        <v>5205</v>
      </c>
      <c r="AC572" s="89">
        <f>_xlfn.IFNA(VLOOKUP(AB572,ACCESSORIES!F:J,5,FALSE),"N/A")</f>
        <v>22</v>
      </c>
      <c r="AD572" s="87" t="s">
        <v>85</v>
      </c>
      <c r="AE572" s="87" t="s">
        <v>85</v>
      </c>
      <c r="AF572" s="87" t="s">
        <v>85</v>
      </c>
      <c r="AG572" s="80" t="s">
        <v>85</v>
      </c>
      <c r="AH572" s="9" t="str">
        <f>_xlfn.IFNA(VLOOKUP(AG572,ACCESSORIES!F:J,5,FALSE),"N/A")</f>
        <v>N/A</v>
      </c>
      <c r="AI572" s="13" t="s">
        <v>265</v>
      </c>
      <c r="AJ572" s="82" t="s">
        <v>1709</v>
      </c>
      <c r="AK572" s="40">
        <f>_xlfn.IFNA(VLOOKUP(AJ572,ACCESSORIES!F:J,5,FALSE),"N/A")</f>
        <v>2.75</v>
      </c>
      <c r="AL572" s="3">
        <v>78.3</v>
      </c>
      <c r="AM572" s="3">
        <v>16.2</v>
      </c>
      <c r="AN572" s="3">
        <v>175</v>
      </c>
      <c r="AO572" s="36">
        <v>5.3</v>
      </c>
      <c r="AP572" s="36">
        <v>26.7</v>
      </c>
      <c r="AQ572" s="36">
        <v>47.9</v>
      </c>
      <c r="AR572" s="36">
        <v>56.47</v>
      </c>
      <c r="AS572" s="36">
        <v>210</v>
      </c>
      <c r="AT572" s="101">
        <v>206</v>
      </c>
      <c r="AU572" s="406">
        <v>103.34</v>
      </c>
      <c r="AV572" s="407">
        <v>33.5</v>
      </c>
      <c r="AW572" s="407">
        <v>41.5</v>
      </c>
      <c r="AX572" s="54">
        <v>70</v>
      </c>
      <c r="AY572" s="3" t="s">
        <v>85</v>
      </c>
      <c r="AZ572" s="98" t="str">
        <f>_xlfn.IFNA(VLOOKUP(AY572,ACCESSORIES!F:J,5,FALSE),"N/A")</f>
        <v>N/A</v>
      </c>
      <c r="BA572" s="3" t="s">
        <v>85</v>
      </c>
      <c r="BB572" s="98" t="str">
        <f>_xlfn.IFNA(VLOOKUP(BA572,ACCESSORIES!F:J,5,FALSE),"N/A")</f>
        <v>N/A</v>
      </c>
      <c r="BC572" s="77">
        <v>31.71</v>
      </c>
      <c r="BD572" s="56">
        <v>20.236220472440898</v>
      </c>
      <c r="BE572" s="56">
        <v>20.236220472440898</v>
      </c>
      <c r="BF572" s="56">
        <v>11.417322834645701</v>
      </c>
      <c r="BG572" s="378">
        <f t="shared" si="60"/>
        <v>7.6616839999999839E-2</v>
      </c>
      <c r="BH572" s="80">
        <v>36</v>
      </c>
      <c r="BI572" s="114" t="s">
        <v>4923</v>
      </c>
      <c r="BJ572" s="50" t="s">
        <v>4050</v>
      </c>
      <c r="BK572" s="29" t="s">
        <v>4066</v>
      </c>
      <c r="BL572" s="29" t="s">
        <v>7425</v>
      </c>
      <c r="BM572" s="29" t="s">
        <v>7290</v>
      </c>
      <c r="BN572" s="29" t="s">
        <v>7291</v>
      </c>
      <c r="BO572" s="81" t="s">
        <v>4275</v>
      </c>
      <c r="BP572" s="81" t="s">
        <v>4068</v>
      </c>
      <c r="BQ572" s="81" t="s">
        <v>7292</v>
      </c>
      <c r="BR572" s="81"/>
      <c r="BS572" s="81"/>
      <c r="BT572" s="81"/>
      <c r="BU572" s="313" t="s">
        <v>7460</v>
      </c>
      <c r="BV572" s="387" t="s">
        <v>8296</v>
      </c>
      <c r="BW572" s="313" t="s">
        <v>7459</v>
      </c>
      <c r="BX572" s="387" t="s">
        <v>8297</v>
      </c>
      <c r="BY572" s="93" t="str">
        <f t="shared" si="61"/>
        <v>MR320, 17x8.5, 0mm Offset, 6x5.5, 106.25mm Centerbore, Method Bronze</v>
      </c>
      <c r="BZ572" s="81" t="s">
        <v>3878</v>
      </c>
      <c r="CA572" s="81" t="s">
        <v>3879</v>
      </c>
      <c r="CB572" s="81" t="str">
        <f t="shared" si="62"/>
        <v>STREET (3XX)</v>
      </c>
    </row>
    <row r="573" spans="1:80" s="38" customFormat="1" ht="15" customHeight="1">
      <c r="A573" s="22">
        <f t="shared" si="56"/>
        <v>571</v>
      </c>
      <c r="B573" s="4" t="s">
        <v>84</v>
      </c>
      <c r="C573" s="99" t="s">
        <v>1072</v>
      </c>
      <c r="D573" s="99" t="s">
        <v>6381</v>
      </c>
      <c r="E573" s="91" t="str">
        <f>CONCATENATE(LEFT(D573,5),VLOOKUP(CONCATENATE(N573,"x",O573),'PART NUMBER GUIDE'!$B$9:$C$49,2,FALSE),VLOOKUP(CONCATENATE(P573, V573), 'PART NUMBER GUIDE'!$Q$6:$R$91, 2, FALSE),VLOOKUP(Y573,'PART NUMBER GUIDE'!$J$8:$K$43,2, FALSE),IF(U573="N/A",IF(ABS(S573)&lt;10,"0"&amp;ABS(S573),ABS(S573)),CONCATENATE(LEFT(U573,1),RIGHT(U573,1))), F573, G573)</f>
        <v>MR32089058518</v>
      </c>
      <c r="F573" s="90"/>
      <c r="G573" s="90"/>
      <c r="H573" s="364">
        <v>191682033827</v>
      </c>
      <c r="I573" s="318">
        <v>44957</v>
      </c>
      <c r="J573" s="16" t="s">
        <v>1265</v>
      </c>
      <c r="K573" s="342">
        <v>299</v>
      </c>
      <c r="L573" s="92">
        <f t="shared" si="57"/>
        <v>299</v>
      </c>
      <c r="M573" s="344"/>
      <c r="N573" s="29">
        <v>18</v>
      </c>
      <c r="O573" s="8">
        <v>9</v>
      </c>
      <c r="P573" s="99" t="str">
        <f t="shared" si="58"/>
        <v>5x150</v>
      </c>
      <c r="Q573" s="3">
        <v>5</v>
      </c>
      <c r="R573" s="29">
        <v>150</v>
      </c>
      <c r="S573" s="29">
        <v>18</v>
      </c>
      <c r="T573" s="16" t="s">
        <v>6106</v>
      </c>
      <c r="U573" s="100" t="s">
        <v>85</v>
      </c>
      <c r="V573" s="16">
        <v>110.5</v>
      </c>
      <c r="W573" s="8">
        <v>29.57</v>
      </c>
      <c r="X573" s="51">
        <v>2650</v>
      </c>
      <c r="Y573" s="11" t="s">
        <v>2294</v>
      </c>
      <c r="Z573" s="11" t="s">
        <v>2987</v>
      </c>
      <c r="AA573" s="51" t="str">
        <f t="shared" si="59"/>
        <v>18x9, 5x150, 18 OS</v>
      </c>
      <c r="AB573" s="81" t="s">
        <v>5205</v>
      </c>
      <c r="AC573" s="89">
        <f>_xlfn.IFNA(VLOOKUP(AB573,ACCESSORIES!F:J,5,FALSE),"N/A")</f>
        <v>22</v>
      </c>
      <c r="AD573" s="87" t="s">
        <v>85</v>
      </c>
      <c r="AE573" s="87" t="s">
        <v>85</v>
      </c>
      <c r="AF573" s="87" t="s">
        <v>85</v>
      </c>
      <c r="AG573" s="80" t="s">
        <v>85</v>
      </c>
      <c r="AH573" s="9" t="str">
        <f>_xlfn.IFNA(VLOOKUP(AG573,ACCESSORIES!F:J,5,FALSE),"N/A")</f>
        <v>N/A</v>
      </c>
      <c r="AI573" s="13" t="s">
        <v>266</v>
      </c>
      <c r="AJ573" s="82" t="s">
        <v>85</v>
      </c>
      <c r="AK573" s="40" t="str">
        <f>_xlfn.IFNA(VLOOKUP(AJ573,ACCESSORIES!F:J,5,FALSE),"N/A")</f>
        <v>N/A</v>
      </c>
      <c r="AL573" s="82" t="s">
        <v>85</v>
      </c>
      <c r="AM573" s="3">
        <v>16.2</v>
      </c>
      <c r="AN573" s="3">
        <v>185</v>
      </c>
      <c r="AO573" s="36">
        <v>0</v>
      </c>
      <c r="AP573" s="36">
        <v>16</v>
      </c>
      <c r="AQ573" s="36">
        <v>41</v>
      </c>
      <c r="AR573" s="36">
        <v>48</v>
      </c>
      <c r="AS573" s="36">
        <v>220</v>
      </c>
      <c r="AT573" s="101">
        <v>213</v>
      </c>
      <c r="AU573" s="406">
        <v>103.34</v>
      </c>
      <c r="AV573" s="407">
        <v>37</v>
      </c>
      <c r="AW573" s="407">
        <v>43</v>
      </c>
      <c r="AX573" s="54">
        <v>48</v>
      </c>
      <c r="AY573" s="3" t="s">
        <v>85</v>
      </c>
      <c r="AZ573" s="98" t="str">
        <f>_xlfn.IFNA(VLOOKUP(AY573,ACCESSORIES!F:J,5,FALSE),"N/A")</f>
        <v>N/A</v>
      </c>
      <c r="BA573" s="3" t="s">
        <v>85</v>
      </c>
      <c r="BB573" s="98" t="str">
        <f>_xlfn.IFNA(VLOOKUP(BA573,ACCESSORIES!F:J,5,FALSE),"N/A")</f>
        <v>N/A</v>
      </c>
      <c r="BC573" s="77">
        <v>33.57</v>
      </c>
      <c r="BD573" s="56">
        <v>21.141732283464599</v>
      </c>
      <c r="BE573" s="56">
        <v>21.141732283464599</v>
      </c>
      <c r="BF573" s="56">
        <v>11.929133858267701</v>
      </c>
      <c r="BG573" s="378">
        <f t="shared" si="60"/>
        <v>8.7375807000000152E-2</v>
      </c>
      <c r="BH573" s="80">
        <v>36</v>
      </c>
      <c r="BI573" s="114" t="s">
        <v>4923</v>
      </c>
      <c r="BJ573" s="50" t="s">
        <v>4050</v>
      </c>
      <c r="BK573" s="29" t="s">
        <v>4066</v>
      </c>
      <c r="BL573" s="29" t="s">
        <v>7425</v>
      </c>
      <c r="BM573" s="29" t="s">
        <v>7290</v>
      </c>
      <c r="BN573" s="29" t="s">
        <v>7291</v>
      </c>
      <c r="BO573" s="81" t="s">
        <v>4275</v>
      </c>
      <c r="BP573" s="81" t="s">
        <v>4068</v>
      </c>
      <c r="BQ573" s="81" t="s">
        <v>7292</v>
      </c>
      <c r="BR573" s="81"/>
      <c r="BS573" s="81"/>
      <c r="BT573" s="81"/>
      <c r="BU573" s="313" t="s">
        <v>7455</v>
      </c>
      <c r="BV573" s="387" t="s">
        <v>8421</v>
      </c>
      <c r="BW573" s="313" t="s">
        <v>7456</v>
      </c>
      <c r="BX573" s="387" t="s">
        <v>8422</v>
      </c>
      <c r="BY573" s="93" t="str">
        <f t="shared" si="61"/>
        <v>MR320, 18x9, +18mm Offset, 5x150, 110.5mm Centerbore, Matte Black</v>
      </c>
      <c r="BZ573" s="81" t="s">
        <v>3878</v>
      </c>
      <c r="CA573" s="81" t="s">
        <v>3879</v>
      </c>
      <c r="CB573" s="81" t="str">
        <f t="shared" si="62"/>
        <v>STREET (3XX)</v>
      </c>
    </row>
    <row r="574" spans="1:80" s="38" customFormat="1" ht="15" customHeight="1">
      <c r="A574" s="22">
        <f t="shared" si="56"/>
        <v>572</v>
      </c>
      <c r="B574" s="4" t="s">
        <v>84</v>
      </c>
      <c r="C574" s="99" t="s">
        <v>1072</v>
      </c>
      <c r="D574" s="99" t="s">
        <v>6381</v>
      </c>
      <c r="E574" s="91" t="str">
        <f>CONCATENATE(LEFT(D574,5),VLOOKUP(CONCATENATE(N574,"x",O574),'PART NUMBER GUIDE'!$B$9:$C$49,2,FALSE),VLOOKUP(CONCATENATE(P574, V574), 'PART NUMBER GUIDE'!$Q$6:$R$91, 2, FALSE),VLOOKUP(Y574,'PART NUMBER GUIDE'!$J$8:$K$43,2, FALSE),IF(U574="N/A",IF(ABS(S574)&lt;10,"0"&amp;ABS(S574),ABS(S574)),CONCATENATE(LEFT(U574,1),RIGHT(U574,1))), F574, G574)</f>
        <v>MR32089058918</v>
      </c>
      <c r="F574" s="90"/>
      <c r="G574" s="90"/>
      <c r="H574" s="364">
        <v>191682033834</v>
      </c>
      <c r="I574" s="318">
        <v>44957</v>
      </c>
      <c r="J574" s="16" t="s">
        <v>1265</v>
      </c>
      <c r="K574" s="342">
        <v>299</v>
      </c>
      <c r="L574" s="92">
        <f t="shared" si="57"/>
        <v>299</v>
      </c>
      <c r="M574" s="344"/>
      <c r="N574" s="29">
        <v>18</v>
      </c>
      <c r="O574" s="8">
        <v>9</v>
      </c>
      <c r="P574" s="99" t="str">
        <f t="shared" si="58"/>
        <v>5x150</v>
      </c>
      <c r="Q574" s="3">
        <v>5</v>
      </c>
      <c r="R574" s="29">
        <v>150</v>
      </c>
      <c r="S574" s="29">
        <v>18</v>
      </c>
      <c r="T574" s="16" t="s">
        <v>6106</v>
      </c>
      <c r="U574" s="100" t="s">
        <v>85</v>
      </c>
      <c r="V574" s="16">
        <v>110.5</v>
      </c>
      <c r="W574" s="8">
        <v>29.57</v>
      </c>
      <c r="X574" s="51">
        <v>2650</v>
      </c>
      <c r="Y574" s="11" t="s">
        <v>2297</v>
      </c>
      <c r="Z574" s="11" t="s">
        <v>2988</v>
      </c>
      <c r="AA574" s="51" t="str">
        <f t="shared" si="59"/>
        <v>18x9, 5x150, 18 OS</v>
      </c>
      <c r="AB574" s="81" t="s">
        <v>5205</v>
      </c>
      <c r="AC574" s="89">
        <f>_xlfn.IFNA(VLOOKUP(AB574,ACCESSORIES!F:J,5,FALSE),"N/A")</f>
        <v>22</v>
      </c>
      <c r="AD574" s="87" t="s">
        <v>85</v>
      </c>
      <c r="AE574" s="87" t="s">
        <v>85</v>
      </c>
      <c r="AF574" s="87" t="s">
        <v>85</v>
      </c>
      <c r="AG574" s="80" t="s">
        <v>85</v>
      </c>
      <c r="AH574" s="9" t="str">
        <f>_xlfn.IFNA(VLOOKUP(AG574,ACCESSORIES!F:J,5,FALSE),"N/A")</f>
        <v>N/A</v>
      </c>
      <c r="AI574" s="13" t="s">
        <v>266</v>
      </c>
      <c r="AJ574" s="82" t="s">
        <v>85</v>
      </c>
      <c r="AK574" s="40" t="str">
        <f>_xlfn.IFNA(VLOOKUP(AJ574,ACCESSORIES!F:J,5,FALSE),"N/A")</f>
        <v>N/A</v>
      </c>
      <c r="AL574" s="82" t="s">
        <v>85</v>
      </c>
      <c r="AM574" s="3">
        <v>16.2</v>
      </c>
      <c r="AN574" s="3">
        <v>185</v>
      </c>
      <c r="AO574" s="36">
        <v>0</v>
      </c>
      <c r="AP574" s="36">
        <v>16</v>
      </c>
      <c r="AQ574" s="36">
        <v>41</v>
      </c>
      <c r="AR574" s="36">
        <v>48</v>
      </c>
      <c r="AS574" s="36">
        <v>220</v>
      </c>
      <c r="AT574" s="101">
        <v>213</v>
      </c>
      <c r="AU574" s="406">
        <v>103.34</v>
      </c>
      <c r="AV574" s="407">
        <v>37</v>
      </c>
      <c r="AW574" s="407">
        <v>43</v>
      </c>
      <c r="AX574" s="54">
        <v>48</v>
      </c>
      <c r="AY574" s="3" t="s">
        <v>85</v>
      </c>
      <c r="AZ574" s="98" t="str">
        <f>_xlfn.IFNA(VLOOKUP(AY574,ACCESSORIES!F:J,5,FALSE),"N/A")</f>
        <v>N/A</v>
      </c>
      <c r="BA574" s="3" t="s">
        <v>85</v>
      </c>
      <c r="BB574" s="98" t="str">
        <f>_xlfn.IFNA(VLOOKUP(BA574,ACCESSORIES!F:J,5,FALSE),"N/A")</f>
        <v>N/A</v>
      </c>
      <c r="BC574" s="77">
        <v>33.57</v>
      </c>
      <c r="BD574" s="56">
        <v>21.141732283464599</v>
      </c>
      <c r="BE574" s="56">
        <v>21.141732283464599</v>
      </c>
      <c r="BF574" s="56">
        <v>11.929133858267701</v>
      </c>
      <c r="BG574" s="378">
        <f t="shared" si="60"/>
        <v>8.7375807000000152E-2</v>
      </c>
      <c r="BH574" s="80">
        <v>36</v>
      </c>
      <c r="BI574" s="114" t="s">
        <v>4923</v>
      </c>
      <c r="BJ574" s="50" t="s">
        <v>4050</v>
      </c>
      <c r="BK574" s="29" t="s">
        <v>4066</v>
      </c>
      <c r="BL574" s="29" t="s">
        <v>7425</v>
      </c>
      <c r="BM574" s="29" t="s">
        <v>7290</v>
      </c>
      <c r="BN574" s="29" t="s">
        <v>7291</v>
      </c>
      <c r="BO574" s="81" t="s">
        <v>4275</v>
      </c>
      <c r="BP574" s="81" t="s">
        <v>4068</v>
      </c>
      <c r="BQ574" s="81" t="s">
        <v>7292</v>
      </c>
      <c r="BR574" s="81"/>
      <c r="BS574" s="81"/>
      <c r="BT574" s="81"/>
      <c r="BU574" s="313" t="s">
        <v>7457</v>
      </c>
      <c r="BV574" s="387" t="s">
        <v>8214</v>
      </c>
      <c r="BW574" s="313" t="s">
        <v>7458</v>
      </c>
      <c r="BX574" s="387" t="s">
        <v>8215</v>
      </c>
      <c r="BY574" s="93" t="str">
        <f t="shared" si="61"/>
        <v>MR320, 18x9, +18mm Offset, 5x150, 110.5mm Centerbore, Method Bronze</v>
      </c>
      <c r="BZ574" s="81" t="s">
        <v>3878</v>
      </c>
      <c r="CA574" s="81" t="s">
        <v>3879</v>
      </c>
      <c r="CB574" s="81" t="str">
        <f t="shared" si="62"/>
        <v>STREET (3XX)</v>
      </c>
    </row>
    <row r="575" spans="1:80" s="38" customFormat="1" ht="15" customHeight="1">
      <c r="A575" s="22">
        <f t="shared" si="56"/>
        <v>573</v>
      </c>
      <c r="B575" s="4" t="s">
        <v>84</v>
      </c>
      <c r="C575" s="99" t="s">
        <v>1072</v>
      </c>
      <c r="D575" s="99" t="s">
        <v>6381</v>
      </c>
      <c r="E575" s="91" t="str">
        <f>CONCATENATE(LEFT(D575,5),VLOOKUP(CONCATENATE(N575,"x",O575),'PART NUMBER GUIDE'!$B$9:$C$49,2,FALSE),VLOOKUP(CONCATENATE(P575, V575), 'PART NUMBER GUIDE'!$Q$6:$R$91, 2, FALSE),VLOOKUP(Y575,'PART NUMBER GUIDE'!$J$8:$K$43,2, FALSE),IF(U575="N/A",IF(ABS(S575)&lt;10,"0"&amp;ABS(S575),ABS(S575)),CONCATENATE(LEFT(U575,1),RIGHT(U575,1))), F575, G575)</f>
        <v>MR32089016518</v>
      </c>
      <c r="F575" s="90"/>
      <c r="G575" s="90"/>
      <c r="H575" s="364">
        <v>191682033841</v>
      </c>
      <c r="I575" s="318">
        <v>44957</v>
      </c>
      <c r="J575" s="16" t="s">
        <v>1265</v>
      </c>
      <c r="K575" s="342">
        <v>299</v>
      </c>
      <c r="L575" s="92">
        <f t="shared" si="57"/>
        <v>299</v>
      </c>
      <c r="M575" s="344"/>
      <c r="N575" s="29">
        <v>18</v>
      </c>
      <c r="O575" s="8">
        <v>9</v>
      </c>
      <c r="P575" s="99" t="str">
        <f t="shared" si="58"/>
        <v>6x135</v>
      </c>
      <c r="Q575" s="3">
        <v>6</v>
      </c>
      <c r="R575" s="29">
        <v>135</v>
      </c>
      <c r="S575" s="29">
        <v>18</v>
      </c>
      <c r="T575" s="16" t="s">
        <v>6106</v>
      </c>
      <c r="U575" s="100" t="s">
        <v>85</v>
      </c>
      <c r="V575" s="16">
        <v>87</v>
      </c>
      <c r="W575" s="8">
        <v>29.57</v>
      </c>
      <c r="X575" s="51">
        <v>2650</v>
      </c>
      <c r="Y575" s="11" t="s">
        <v>2294</v>
      </c>
      <c r="Z575" s="11" t="s">
        <v>2987</v>
      </c>
      <c r="AA575" s="51" t="str">
        <f t="shared" si="59"/>
        <v>18x9, 6x135, 18 OS</v>
      </c>
      <c r="AB575" s="81" t="s">
        <v>5202</v>
      </c>
      <c r="AC575" s="89">
        <f>_xlfn.IFNA(VLOOKUP(AB575,ACCESSORIES!F:J,5,FALSE),"N/A")</f>
        <v>22</v>
      </c>
      <c r="AD575" s="87" t="s">
        <v>85</v>
      </c>
      <c r="AE575" s="87" t="s">
        <v>85</v>
      </c>
      <c r="AF575" s="87" t="s">
        <v>85</v>
      </c>
      <c r="AG575" s="80" t="s">
        <v>85</v>
      </c>
      <c r="AH575" s="9" t="str">
        <f>_xlfn.IFNA(VLOOKUP(AG575,ACCESSORIES!F:J,5,FALSE),"N/A")</f>
        <v>N/A</v>
      </c>
      <c r="AI575" s="13" t="s">
        <v>266</v>
      </c>
      <c r="AJ575" s="82" t="s">
        <v>85</v>
      </c>
      <c r="AK575" s="40" t="str">
        <f>_xlfn.IFNA(VLOOKUP(AJ575,ACCESSORIES!F:J,5,FALSE),"N/A")</f>
        <v>N/A</v>
      </c>
      <c r="AL575" s="82" t="s">
        <v>85</v>
      </c>
      <c r="AM575" s="3">
        <v>16.2</v>
      </c>
      <c r="AN575" s="3">
        <v>175</v>
      </c>
      <c r="AO575" s="36">
        <v>5</v>
      </c>
      <c r="AP575" s="36">
        <v>26</v>
      </c>
      <c r="AQ575" s="36">
        <v>42</v>
      </c>
      <c r="AR575" s="36">
        <v>48</v>
      </c>
      <c r="AS575" s="36">
        <v>220</v>
      </c>
      <c r="AT575" s="101">
        <v>213</v>
      </c>
      <c r="AU575" s="406">
        <v>82.6</v>
      </c>
      <c r="AV575" s="407">
        <v>36.979999999999997</v>
      </c>
      <c r="AW575" s="407">
        <v>45</v>
      </c>
      <c r="AX575" s="54">
        <v>48</v>
      </c>
      <c r="AY575" s="3" t="s">
        <v>85</v>
      </c>
      <c r="AZ575" s="98" t="str">
        <f>_xlfn.IFNA(VLOOKUP(AY575,ACCESSORIES!F:J,5,FALSE),"N/A")</f>
        <v>N/A</v>
      </c>
      <c r="BA575" s="3" t="s">
        <v>85</v>
      </c>
      <c r="BB575" s="98" t="str">
        <f>_xlfn.IFNA(VLOOKUP(BA575,ACCESSORIES!F:J,5,FALSE),"N/A")</f>
        <v>N/A</v>
      </c>
      <c r="BC575" s="77">
        <v>33.57</v>
      </c>
      <c r="BD575" s="56">
        <v>21.141732283464599</v>
      </c>
      <c r="BE575" s="56">
        <v>21.141732283464599</v>
      </c>
      <c r="BF575" s="56">
        <v>11.929133858267701</v>
      </c>
      <c r="BG575" s="378">
        <f t="shared" si="60"/>
        <v>8.7375807000000152E-2</v>
      </c>
      <c r="BH575" s="80">
        <v>36</v>
      </c>
      <c r="BI575" s="114" t="s">
        <v>4923</v>
      </c>
      <c r="BJ575" s="50" t="s">
        <v>4050</v>
      </c>
      <c r="BK575" s="29" t="s">
        <v>4066</v>
      </c>
      <c r="BL575" s="29" t="s">
        <v>7425</v>
      </c>
      <c r="BM575" s="29" t="s">
        <v>7290</v>
      </c>
      <c r="BN575" s="29" t="s">
        <v>7291</v>
      </c>
      <c r="BO575" s="81" t="s">
        <v>4275</v>
      </c>
      <c r="BP575" s="81" t="s">
        <v>4068</v>
      </c>
      <c r="BQ575" s="81" t="s">
        <v>7292</v>
      </c>
      <c r="BR575" s="81"/>
      <c r="BS575" s="81"/>
      <c r="BT575" s="81"/>
      <c r="BU575" s="313" t="s">
        <v>7453</v>
      </c>
      <c r="BV575" s="387" t="s">
        <v>8541</v>
      </c>
      <c r="BW575" s="313" t="s">
        <v>7454</v>
      </c>
      <c r="BX575" s="387" t="s">
        <v>8542</v>
      </c>
      <c r="BY575" s="93" t="str">
        <f t="shared" si="61"/>
        <v>MR320, 18x9, +18mm Offset, 6x135, 87mm Centerbore, Matte Black</v>
      </c>
      <c r="BZ575" s="81" t="s">
        <v>3878</v>
      </c>
      <c r="CA575" s="81" t="s">
        <v>3879</v>
      </c>
      <c r="CB575" s="81" t="str">
        <f t="shared" si="62"/>
        <v>STREET (3XX)</v>
      </c>
    </row>
    <row r="576" spans="1:80" s="38" customFormat="1" ht="15" customHeight="1">
      <c r="A576" s="22">
        <f t="shared" si="56"/>
        <v>574</v>
      </c>
      <c r="B576" s="4" t="s">
        <v>84</v>
      </c>
      <c r="C576" s="99" t="s">
        <v>1072</v>
      </c>
      <c r="D576" s="99" t="s">
        <v>6381</v>
      </c>
      <c r="E576" s="91" t="str">
        <f>CONCATENATE(LEFT(D576,5),VLOOKUP(CONCATENATE(N576,"x",O576),'PART NUMBER GUIDE'!$B$9:$C$49,2,FALSE),VLOOKUP(CONCATENATE(P576, V576), 'PART NUMBER GUIDE'!$Q$6:$R$91, 2, FALSE),VLOOKUP(Y576,'PART NUMBER GUIDE'!$J$8:$K$43,2, FALSE),IF(U576="N/A",IF(ABS(S576)&lt;10,"0"&amp;ABS(S576),ABS(S576)),CONCATENATE(LEFT(U576,1),RIGHT(U576,1))), F576, G576)</f>
        <v>MR32089016918</v>
      </c>
      <c r="F576" s="90"/>
      <c r="G576" s="90"/>
      <c r="H576" s="364">
        <v>191682033858</v>
      </c>
      <c r="I576" s="318">
        <v>44957</v>
      </c>
      <c r="J576" s="16" t="s">
        <v>1265</v>
      </c>
      <c r="K576" s="342">
        <v>299</v>
      </c>
      <c r="L576" s="92">
        <f t="shared" si="57"/>
        <v>299</v>
      </c>
      <c r="M576" s="344"/>
      <c r="N576" s="29">
        <v>18</v>
      </c>
      <c r="O576" s="8">
        <v>9</v>
      </c>
      <c r="P576" s="99" t="str">
        <f t="shared" si="58"/>
        <v>6x135</v>
      </c>
      <c r="Q576" s="3">
        <v>6</v>
      </c>
      <c r="R576" s="29">
        <v>135</v>
      </c>
      <c r="S576" s="29">
        <v>18</v>
      </c>
      <c r="T576" s="16" t="s">
        <v>6106</v>
      </c>
      <c r="U576" s="100" t="s">
        <v>85</v>
      </c>
      <c r="V576" s="16">
        <v>87</v>
      </c>
      <c r="W576" s="8">
        <v>29.57</v>
      </c>
      <c r="X576" s="51">
        <v>2650</v>
      </c>
      <c r="Y576" s="11" t="s">
        <v>2297</v>
      </c>
      <c r="Z576" s="11" t="s">
        <v>2988</v>
      </c>
      <c r="AA576" s="51" t="str">
        <f t="shared" si="59"/>
        <v>18x9, 6x135, 18 OS</v>
      </c>
      <c r="AB576" s="81" t="s">
        <v>5202</v>
      </c>
      <c r="AC576" s="89">
        <f>_xlfn.IFNA(VLOOKUP(AB576,ACCESSORIES!F:J,5,FALSE),"N/A")</f>
        <v>22</v>
      </c>
      <c r="AD576" s="87" t="s">
        <v>85</v>
      </c>
      <c r="AE576" s="87" t="s">
        <v>85</v>
      </c>
      <c r="AF576" s="87" t="s">
        <v>85</v>
      </c>
      <c r="AG576" s="80" t="s">
        <v>85</v>
      </c>
      <c r="AH576" s="9" t="str">
        <f>_xlfn.IFNA(VLOOKUP(AG576,ACCESSORIES!F:J,5,FALSE),"N/A")</f>
        <v>N/A</v>
      </c>
      <c r="AI576" s="13" t="s">
        <v>266</v>
      </c>
      <c r="AJ576" s="82" t="s">
        <v>85</v>
      </c>
      <c r="AK576" s="40" t="str">
        <f>_xlfn.IFNA(VLOOKUP(AJ576,ACCESSORIES!F:J,5,FALSE),"N/A")</f>
        <v>N/A</v>
      </c>
      <c r="AL576" s="82" t="s">
        <v>85</v>
      </c>
      <c r="AM576" s="3">
        <v>16.2</v>
      </c>
      <c r="AN576" s="3">
        <v>175</v>
      </c>
      <c r="AO576" s="36">
        <v>5</v>
      </c>
      <c r="AP576" s="36">
        <v>26</v>
      </c>
      <c r="AQ576" s="36">
        <v>42</v>
      </c>
      <c r="AR576" s="36">
        <v>48</v>
      </c>
      <c r="AS576" s="36">
        <v>220</v>
      </c>
      <c r="AT576" s="101">
        <v>213</v>
      </c>
      <c r="AU576" s="406">
        <v>82.6</v>
      </c>
      <c r="AV576" s="407">
        <v>36.979999999999997</v>
      </c>
      <c r="AW576" s="407">
        <v>45</v>
      </c>
      <c r="AX576" s="54">
        <v>48</v>
      </c>
      <c r="AY576" s="3" t="s">
        <v>85</v>
      </c>
      <c r="AZ576" s="98" t="str">
        <f>_xlfn.IFNA(VLOOKUP(AY576,ACCESSORIES!F:J,5,FALSE),"N/A")</f>
        <v>N/A</v>
      </c>
      <c r="BA576" s="3" t="s">
        <v>85</v>
      </c>
      <c r="BB576" s="98" t="str">
        <f>_xlfn.IFNA(VLOOKUP(BA576,ACCESSORIES!F:J,5,FALSE),"N/A")</f>
        <v>N/A</v>
      </c>
      <c r="BC576" s="77">
        <v>33.57</v>
      </c>
      <c r="BD576" s="56">
        <v>21.141732283464599</v>
      </c>
      <c r="BE576" s="56">
        <v>21.141732283464599</v>
      </c>
      <c r="BF576" s="56">
        <v>11.929133858267701</v>
      </c>
      <c r="BG576" s="378">
        <f t="shared" si="60"/>
        <v>8.7375807000000152E-2</v>
      </c>
      <c r="BH576" s="80">
        <v>36</v>
      </c>
      <c r="BI576" s="114" t="s">
        <v>4923</v>
      </c>
      <c r="BJ576" s="50" t="s">
        <v>4050</v>
      </c>
      <c r="BK576" s="29" t="s">
        <v>4066</v>
      </c>
      <c r="BL576" s="29" t="s">
        <v>7425</v>
      </c>
      <c r="BM576" s="29" t="s">
        <v>7290</v>
      </c>
      <c r="BN576" s="29" t="s">
        <v>7291</v>
      </c>
      <c r="BO576" s="81" t="s">
        <v>4275</v>
      </c>
      <c r="BP576" s="81" t="s">
        <v>4068</v>
      </c>
      <c r="BQ576" s="81" t="s">
        <v>7292</v>
      </c>
      <c r="BR576" s="81"/>
      <c r="BS576" s="81"/>
      <c r="BT576" s="81"/>
      <c r="BU576" s="313" t="s">
        <v>7460</v>
      </c>
      <c r="BV576" s="387" t="s">
        <v>8296</v>
      </c>
      <c r="BW576" s="313" t="s">
        <v>7459</v>
      </c>
      <c r="BX576" s="387" t="s">
        <v>8297</v>
      </c>
      <c r="BY576" s="93" t="str">
        <f t="shared" si="61"/>
        <v>MR320, 18x9, +18mm Offset, 6x135, 87mm Centerbore, Method Bronze</v>
      </c>
      <c r="BZ576" s="81" t="s">
        <v>3878</v>
      </c>
      <c r="CA576" s="81" t="s">
        <v>3879</v>
      </c>
      <c r="CB576" s="81" t="str">
        <f t="shared" si="62"/>
        <v>STREET (3XX)</v>
      </c>
    </row>
    <row r="577" spans="1:80" s="38" customFormat="1" ht="15" customHeight="1">
      <c r="A577" s="22">
        <f t="shared" si="56"/>
        <v>575</v>
      </c>
      <c r="B577" s="4" t="s">
        <v>84</v>
      </c>
      <c r="C577" s="99" t="s">
        <v>1072</v>
      </c>
      <c r="D577" s="99" t="s">
        <v>6381</v>
      </c>
      <c r="E577" s="91" t="str">
        <f>CONCATENATE(LEFT(D577,5),VLOOKUP(CONCATENATE(N577,"x",O577),'PART NUMBER GUIDE'!$B$9:$C$49,2,FALSE),VLOOKUP(CONCATENATE(P577, V577), 'PART NUMBER GUIDE'!$Q$6:$R$91, 2, FALSE),VLOOKUP(Y577,'PART NUMBER GUIDE'!$J$8:$K$43,2, FALSE),IF(U577="N/A",IF(ABS(S577)&lt;10,"0"&amp;ABS(S577),ABS(S577)),CONCATENATE(LEFT(U577,1),RIGHT(U577,1))), F577, G577)</f>
        <v>MR32089060518</v>
      </c>
      <c r="F577" s="90"/>
      <c r="G577" s="90"/>
      <c r="H577" s="364">
        <v>191682033865</v>
      </c>
      <c r="I577" s="318">
        <v>44957</v>
      </c>
      <c r="J577" s="16" t="s">
        <v>1265</v>
      </c>
      <c r="K577" s="342">
        <v>299</v>
      </c>
      <c r="L577" s="92">
        <f t="shared" si="57"/>
        <v>299</v>
      </c>
      <c r="M577" s="344"/>
      <c r="N577" s="29">
        <v>18</v>
      </c>
      <c r="O577" s="8">
        <v>9</v>
      </c>
      <c r="P577" s="99" t="str">
        <f t="shared" si="58"/>
        <v>6x5.5</v>
      </c>
      <c r="Q577" s="3">
        <v>6</v>
      </c>
      <c r="R577" s="29">
        <v>5.5</v>
      </c>
      <c r="S577" s="29">
        <v>18</v>
      </c>
      <c r="T577" s="16" t="s">
        <v>6106</v>
      </c>
      <c r="U577" s="100" t="s">
        <v>85</v>
      </c>
      <c r="V577" s="16">
        <v>106.25</v>
      </c>
      <c r="W577" s="8">
        <v>29.57</v>
      </c>
      <c r="X577" s="51">
        <v>2650</v>
      </c>
      <c r="Y577" s="11" t="s">
        <v>2294</v>
      </c>
      <c r="Z577" s="11" t="s">
        <v>2987</v>
      </c>
      <c r="AA577" s="51" t="str">
        <f t="shared" si="59"/>
        <v>18x9, 6x5.5, 18 OS</v>
      </c>
      <c r="AB577" s="81" t="s">
        <v>5205</v>
      </c>
      <c r="AC577" s="89">
        <f>_xlfn.IFNA(VLOOKUP(AB577,ACCESSORIES!F:J,5,FALSE),"N/A")</f>
        <v>22</v>
      </c>
      <c r="AD577" s="87" t="s">
        <v>85</v>
      </c>
      <c r="AE577" s="87" t="s">
        <v>85</v>
      </c>
      <c r="AF577" s="87" t="s">
        <v>85</v>
      </c>
      <c r="AG577" s="80" t="s">
        <v>85</v>
      </c>
      <c r="AH577" s="9" t="str">
        <f>_xlfn.IFNA(VLOOKUP(AG577,ACCESSORIES!F:J,5,FALSE),"N/A")</f>
        <v>N/A</v>
      </c>
      <c r="AI577" s="13" t="s">
        <v>265</v>
      </c>
      <c r="AJ577" s="82" t="s">
        <v>1709</v>
      </c>
      <c r="AK577" s="40">
        <f>_xlfn.IFNA(VLOOKUP(AJ577,ACCESSORIES!F:J,5,FALSE),"N/A")</f>
        <v>2.75</v>
      </c>
      <c r="AL577" s="3">
        <v>78.3</v>
      </c>
      <c r="AM577" s="3">
        <v>16.2</v>
      </c>
      <c r="AN577" s="3">
        <v>175</v>
      </c>
      <c r="AO577" s="36">
        <v>5</v>
      </c>
      <c r="AP577" s="36">
        <v>26</v>
      </c>
      <c r="AQ577" s="36">
        <v>42</v>
      </c>
      <c r="AR577" s="36">
        <v>48</v>
      </c>
      <c r="AS577" s="36">
        <v>220</v>
      </c>
      <c r="AT577" s="101">
        <v>213</v>
      </c>
      <c r="AU577" s="406">
        <v>103.34</v>
      </c>
      <c r="AV577" s="407">
        <v>36.979999999999997</v>
      </c>
      <c r="AW577" s="407">
        <v>43</v>
      </c>
      <c r="AX577" s="54">
        <v>48</v>
      </c>
      <c r="AY577" s="3" t="s">
        <v>85</v>
      </c>
      <c r="AZ577" s="98" t="str">
        <f>_xlfn.IFNA(VLOOKUP(AY577,ACCESSORIES!F:J,5,FALSE),"N/A")</f>
        <v>N/A</v>
      </c>
      <c r="BA577" s="3" t="s">
        <v>85</v>
      </c>
      <c r="BB577" s="98" t="str">
        <f>_xlfn.IFNA(VLOOKUP(BA577,ACCESSORIES!F:J,5,FALSE),"N/A")</f>
        <v>N/A</v>
      </c>
      <c r="BC577" s="77">
        <v>33.57</v>
      </c>
      <c r="BD577" s="56">
        <v>21.141732283464599</v>
      </c>
      <c r="BE577" s="56">
        <v>21.141732283464599</v>
      </c>
      <c r="BF577" s="56">
        <v>11.929133858267701</v>
      </c>
      <c r="BG577" s="378">
        <f t="shared" si="60"/>
        <v>8.7375807000000152E-2</v>
      </c>
      <c r="BH577" s="80">
        <v>36</v>
      </c>
      <c r="BI577" s="114" t="s">
        <v>4923</v>
      </c>
      <c r="BJ577" s="50" t="s">
        <v>4050</v>
      </c>
      <c r="BK577" s="29" t="s">
        <v>4066</v>
      </c>
      <c r="BL577" s="29" t="s">
        <v>7425</v>
      </c>
      <c r="BM577" s="29" t="s">
        <v>7290</v>
      </c>
      <c r="BN577" s="29" t="s">
        <v>7291</v>
      </c>
      <c r="BO577" s="81" t="s">
        <v>4275</v>
      </c>
      <c r="BP577" s="81" t="s">
        <v>4068</v>
      </c>
      <c r="BQ577" s="81" t="s">
        <v>7292</v>
      </c>
      <c r="BR577" s="81"/>
      <c r="BS577" s="81"/>
      <c r="BT577" s="81"/>
      <c r="BU577" s="313" t="s">
        <v>7453</v>
      </c>
      <c r="BV577" s="387" t="s">
        <v>8541</v>
      </c>
      <c r="BW577" s="313" t="s">
        <v>7454</v>
      </c>
      <c r="BX577" s="387" t="s">
        <v>8542</v>
      </c>
      <c r="BY577" s="93" t="str">
        <f t="shared" si="61"/>
        <v>MR320, 18x9, +18mm Offset, 6x5.5, 106.25mm Centerbore, Matte Black</v>
      </c>
      <c r="BZ577" s="81" t="s">
        <v>3878</v>
      </c>
      <c r="CA577" s="81" t="s">
        <v>3879</v>
      </c>
      <c r="CB577" s="81" t="str">
        <f t="shared" si="62"/>
        <v>STREET (3XX)</v>
      </c>
    </row>
    <row r="578" spans="1:80" s="38" customFormat="1" ht="15" customHeight="1">
      <c r="A578" s="22">
        <f t="shared" si="56"/>
        <v>576</v>
      </c>
      <c r="B578" s="4" t="s">
        <v>84</v>
      </c>
      <c r="C578" s="99" t="s">
        <v>1072</v>
      </c>
      <c r="D578" s="99" t="s">
        <v>6381</v>
      </c>
      <c r="E578" s="91" t="str">
        <f>CONCATENATE(LEFT(D578,5),VLOOKUP(CONCATENATE(N578,"x",O578),'PART NUMBER GUIDE'!$B$9:$C$49,2,FALSE),VLOOKUP(CONCATENATE(P578, V578), 'PART NUMBER GUIDE'!$Q$6:$R$91, 2, FALSE),VLOOKUP(Y578,'PART NUMBER GUIDE'!$J$8:$K$43,2, FALSE),IF(U578="N/A",IF(ABS(S578)&lt;10,"0"&amp;ABS(S578),ABS(S578)),CONCATENATE(LEFT(U578,1),RIGHT(U578,1))), F578, G578)</f>
        <v>MR32089060918</v>
      </c>
      <c r="F578" s="90"/>
      <c r="G578" s="90"/>
      <c r="H578" s="364">
        <v>191682033872</v>
      </c>
      <c r="I578" s="318">
        <v>44957</v>
      </c>
      <c r="J578" s="16" t="s">
        <v>1265</v>
      </c>
      <c r="K578" s="342">
        <v>299</v>
      </c>
      <c r="L578" s="92">
        <f t="shared" si="57"/>
        <v>299</v>
      </c>
      <c r="M578" s="344"/>
      <c r="N578" s="29">
        <v>18</v>
      </c>
      <c r="O578" s="8">
        <v>9</v>
      </c>
      <c r="P578" s="99" t="str">
        <f t="shared" si="58"/>
        <v>6x5.5</v>
      </c>
      <c r="Q578" s="3">
        <v>6</v>
      </c>
      <c r="R578" s="29">
        <v>5.5</v>
      </c>
      <c r="S578" s="29">
        <v>18</v>
      </c>
      <c r="T578" s="16" t="s">
        <v>6106</v>
      </c>
      <c r="U578" s="100" t="s">
        <v>85</v>
      </c>
      <c r="V578" s="16">
        <v>106.25</v>
      </c>
      <c r="W578" s="8">
        <v>29.57</v>
      </c>
      <c r="X578" s="51">
        <v>2650</v>
      </c>
      <c r="Y578" s="11" t="s">
        <v>2297</v>
      </c>
      <c r="Z578" s="11" t="s">
        <v>2988</v>
      </c>
      <c r="AA578" s="51" t="str">
        <f t="shared" si="59"/>
        <v>18x9, 6x5.5, 18 OS</v>
      </c>
      <c r="AB578" s="81" t="s">
        <v>5205</v>
      </c>
      <c r="AC578" s="89">
        <f>_xlfn.IFNA(VLOOKUP(AB578,ACCESSORIES!F:J,5,FALSE),"N/A")</f>
        <v>22</v>
      </c>
      <c r="AD578" s="87" t="s">
        <v>85</v>
      </c>
      <c r="AE578" s="87" t="s">
        <v>85</v>
      </c>
      <c r="AF578" s="87" t="s">
        <v>85</v>
      </c>
      <c r="AG578" s="80" t="s">
        <v>85</v>
      </c>
      <c r="AH578" s="9" t="str">
        <f>_xlfn.IFNA(VLOOKUP(AG578,ACCESSORIES!F:J,5,FALSE),"N/A")</f>
        <v>N/A</v>
      </c>
      <c r="AI578" s="13" t="s">
        <v>265</v>
      </c>
      <c r="AJ578" s="82" t="s">
        <v>1709</v>
      </c>
      <c r="AK578" s="40">
        <f>_xlfn.IFNA(VLOOKUP(AJ578,ACCESSORIES!F:J,5,FALSE),"N/A")</f>
        <v>2.75</v>
      </c>
      <c r="AL578" s="3">
        <v>78.3</v>
      </c>
      <c r="AM578" s="3">
        <v>16.2</v>
      </c>
      <c r="AN578" s="3">
        <v>175</v>
      </c>
      <c r="AO578" s="36">
        <v>5</v>
      </c>
      <c r="AP578" s="36">
        <v>26</v>
      </c>
      <c r="AQ578" s="36">
        <v>42</v>
      </c>
      <c r="AR578" s="36">
        <v>48</v>
      </c>
      <c r="AS578" s="36">
        <v>220</v>
      </c>
      <c r="AT578" s="101">
        <v>213</v>
      </c>
      <c r="AU578" s="406">
        <v>103.34</v>
      </c>
      <c r="AV578" s="407">
        <v>36.979999999999997</v>
      </c>
      <c r="AW578" s="407">
        <v>43</v>
      </c>
      <c r="AX578" s="54">
        <v>48</v>
      </c>
      <c r="AY578" s="3" t="s">
        <v>85</v>
      </c>
      <c r="AZ578" s="98" t="str">
        <f>_xlfn.IFNA(VLOOKUP(AY578,ACCESSORIES!F:J,5,FALSE),"N/A")</f>
        <v>N/A</v>
      </c>
      <c r="BA578" s="3" t="s">
        <v>85</v>
      </c>
      <c r="BB578" s="98" t="str">
        <f>_xlfn.IFNA(VLOOKUP(BA578,ACCESSORIES!F:J,5,FALSE),"N/A")</f>
        <v>N/A</v>
      </c>
      <c r="BC578" s="77">
        <v>33.57</v>
      </c>
      <c r="BD578" s="56">
        <v>21.141732283464599</v>
      </c>
      <c r="BE578" s="56">
        <v>21.141732283464599</v>
      </c>
      <c r="BF578" s="56">
        <v>11.929133858267701</v>
      </c>
      <c r="BG578" s="378">
        <f t="shared" si="60"/>
        <v>8.7375807000000152E-2</v>
      </c>
      <c r="BH578" s="80">
        <v>36</v>
      </c>
      <c r="BI578" s="114" t="s">
        <v>4923</v>
      </c>
      <c r="BJ578" s="50" t="s">
        <v>4050</v>
      </c>
      <c r="BK578" s="29" t="s">
        <v>4066</v>
      </c>
      <c r="BL578" s="29" t="s">
        <v>7425</v>
      </c>
      <c r="BM578" s="29" t="s">
        <v>7290</v>
      </c>
      <c r="BN578" s="29" t="s">
        <v>7291</v>
      </c>
      <c r="BO578" s="81" t="s">
        <v>4275</v>
      </c>
      <c r="BP578" s="81" t="s">
        <v>4068</v>
      </c>
      <c r="BQ578" s="81" t="s">
        <v>7292</v>
      </c>
      <c r="BR578" s="81"/>
      <c r="BS578" s="81"/>
      <c r="BT578" s="81"/>
      <c r="BU578" s="313" t="s">
        <v>7460</v>
      </c>
      <c r="BV578" s="387" t="s">
        <v>8296</v>
      </c>
      <c r="BW578" s="313" t="s">
        <v>7459</v>
      </c>
      <c r="BX578" s="387" t="s">
        <v>8297</v>
      </c>
      <c r="BY578" s="93" t="str">
        <f t="shared" si="61"/>
        <v>MR320, 18x9, +18mm Offset, 6x5.5, 106.25mm Centerbore, Method Bronze</v>
      </c>
      <c r="BZ578" s="81" t="s">
        <v>3878</v>
      </c>
      <c r="CA578" s="81" t="s">
        <v>3879</v>
      </c>
      <c r="CB578" s="81" t="str">
        <f t="shared" si="62"/>
        <v>STREET (3XX)</v>
      </c>
    </row>
    <row r="579" spans="1:80" s="38" customFormat="1" ht="15" customHeight="1">
      <c r="A579" s="22">
        <f t="shared" ref="A579:A642" si="63">ROW(B579)-2</f>
        <v>577</v>
      </c>
      <c r="B579" s="4" t="s">
        <v>84</v>
      </c>
      <c r="C579" s="99" t="s">
        <v>1072</v>
      </c>
      <c r="D579" s="99" t="s">
        <v>6381</v>
      </c>
      <c r="E579" s="91" t="str">
        <f>CONCATENATE(LEFT(D579,5),VLOOKUP(CONCATENATE(N579,"x",O579),'PART NUMBER GUIDE'!$B$9:$C$49,2,FALSE),VLOOKUP(CONCATENATE(P579, V579), 'PART NUMBER GUIDE'!$Q$6:$R$91, 2, FALSE),VLOOKUP(Y579,'PART NUMBER GUIDE'!$J$8:$K$43,2, FALSE),IF(U579="N/A",IF(ABS(S579)&lt;10,"0"&amp;ABS(S579),ABS(S579)),CONCATENATE(LEFT(U579,1),RIGHT(U579,1))), F579, G579)</f>
        <v>MR32089080518</v>
      </c>
      <c r="F579" s="90"/>
      <c r="G579" s="90"/>
      <c r="H579" s="364">
        <v>191682033889</v>
      </c>
      <c r="I579" s="318">
        <v>44957</v>
      </c>
      <c r="J579" s="16" t="s">
        <v>1265</v>
      </c>
      <c r="K579" s="342">
        <v>329</v>
      </c>
      <c r="L579" s="92">
        <f t="shared" ref="L579:L642" si="64">IF(J579="Coming Soon",K579,IF(J579="Active",K579,""))</f>
        <v>329</v>
      </c>
      <c r="M579" s="344"/>
      <c r="N579" s="29">
        <v>18</v>
      </c>
      <c r="O579" s="8">
        <v>9</v>
      </c>
      <c r="P579" s="99" t="str">
        <f t="shared" ref="P579:P642" si="65">CONCATENATE(Q579,"x",R579)</f>
        <v>8x6.5</v>
      </c>
      <c r="Q579" s="3">
        <v>8</v>
      </c>
      <c r="R579" s="29">
        <v>6.5</v>
      </c>
      <c r="S579" s="29">
        <v>18</v>
      </c>
      <c r="T579" s="16" t="s">
        <v>6106</v>
      </c>
      <c r="U579" s="100" t="s">
        <v>85</v>
      </c>
      <c r="V579" s="16">
        <v>130.81</v>
      </c>
      <c r="W579" s="8">
        <v>32.869999999999997</v>
      </c>
      <c r="X579" s="51">
        <v>3640</v>
      </c>
      <c r="Y579" s="11" t="s">
        <v>2294</v>
      </c>
      <c r="Z579" s="11" t="s">
        <v>2987</v>
      </c>
      <c r="AA579" s="51" t="str">
        <f t="shared" ref="AA579:AA642" si="66">_xlfn.CONCAT(N579,"x",O579,","," ",P579,","," ",S579," ","OS")</f>
        <v>18x9, 8x6.5, 18 OS</v>
      </c>
      <c r="AB579" s="81" t="s">
        <v>5207</v>
      </c>
      <c r="AC579" s="89">
        <f>_xlfn.IFNA(VLOOKUP(AB579,ACCESSORIES!F:J,5,FALSE),"N/A")</f>
        <v>33</v>
      </c>
      <c r="AD579" s="87" t="s">
        <v>85</v>
      </c>
      <c r="AE579" s="87" t="s">
        <v>85</v>
      </c>
      <c r="AF579" s="80" t="s">
        <v>3005</v>
      </c>
      <c r="AG579" s="80" t="s">
        <v>85</v>
      </c>
      <c r="AH579" s="9" t="str">
        <f>_xlfn.IFNA(VLOOKUP(AG579,ACCESSORIES!F:J,5,FALSE),"N/A")</f>
        <v>N/A</v>
      </c>
      <c r="AI579" s="13" t="s">
        <v>266</v>
      </c>
      <c r="AJ579" s="82" t="s">
        <v>85</v>
      </c>
      <c r="AK579" s="40" t="str">
        <f>_xlfn.IFNA(VLOOKUP(AJ579,ACCESSORIES!F:J,5,FALSE),"N/A")</f>
        <v>N/A</v>
      </c>
      <c r="AL579" s="82" t="s">
        <v>85</v>
      </c>
      <c r="AM579" s="3">
        <v>16.2</v>
      </c>
      <c r="AN579" s="3">
        <v>200</v>
      </c>
      <c r="AO579" s="36">
        <v>0</v>
      </c>
      <c r="AP579" s="36">
        <v>0</v>
      </c>
      <c r="AQ579" s="36">
        <v>32</v>
      </c>
      <c r="AR579" s="36">
        <v>45</v>
      </c>
      <c r="AS579" s="36">
        <v>220</v>
      </c>
      <c r="AT579" s="101">
        <v>213</v>
      </c>
      <c r="AU579" s="406">
        <v>128</v>
      </c>
      <c r="AV579" s="407">
        <v>108</v>
      </c>
      <c r="AW579" s="407">
        <v>108</v>
      </c>
      <c r="AX579" s="54">
        <v>48</v>
      </c>
      <c r="AY579" s="3" t="s">
        <v>85</v>
      </c>
      <c r="AZ579" s="98" t="str">
        <f>_xlfn.IFNA(VLOOKUP(AY579,ACCESSORIES!F:J,5,FALSE),"N/A")</f>
        <v>N/A</v>
      </c>
      <c r="BA579" s="3" t="s">
        <v>85</v>
      </c>
      <c r="BB579" s="98" t="str">
        <f>_xlfn.IFNA(VLOOKUP(BA579,ACCESSORIES!F:J,5,FALSE),"N/A")</f>
        <v>N/A</v>
      </c>
      <c r="BC579" s="77">
        <v>36.869999999999997</v>
      </c>
      <c r="BD579" s="56">
        <v>21.141732283464599</v>
      </c>
      <c r="BE579" s="56">
        <v>21.141732283464599</v>
      </c>
      <c r="BF579" s="56">
        <v>11.929133858267701</v>
      </c>
      <c r="BG579" s="378">
        <f t="shared" ref="BG579:BG642" si="67">SUM(((BD579*25.4)*(BE579*25.4)*(BF579*25.4))/1000000000)</f>
        <v>8.7375807000000152E-2</v>
      </c>
      <c r="BH579" s="80">
        <v>36</v>
      </c>
      <c r="BI579" s="114" t="s">
        <v>4923</v>
      </c>
      <c r="BJ579" s="50" t="s">
        <v>4050</v>
      </c>
      <c r="BK579" s="29" t="s">
        <v>4066</v>
      </c>
      <c r="BL579" s="29" t="s">
        <v>7425</v>
      </c>
      <c r="BM579" s="29" t="s">
        <v>7290</v>
      </c>
      <c r="BN579" s="29" t="s">
        <v>7291</v>
      </c>
      <c r="BO579" s="81" t="s">
        <v>4275</v>
      </c>
      <c r="BP579" s="81" t="s">
        <v>4068</v>
      </c>
      <c r="BQ579" s="81" t="s">
        <v>7292</v>
      </c>
      <c r="BR579" s="81"/>
      <c r="BS579" s="81"/>
      <c r="BT579" s="81"/>
      <c r="BU579" s="313" t="s">
        <v>7451</v>
      </c>
      <c r="BV579" s="387" t="s">
        <v>8450</v>
      </c>
      <c r="BW579" s="313" t="s">
        <v>7452</v>
      </c>
      <c r="BX579" s="387" t="s">
        <v>8451</v>
      </c>
      <c r="BY579" s="93" t="str">
        <f t="shared" ref="BY579:BY642" si="68">CONCATENATE(IF(J579="Closeout","CLOSEOUT - ",""),D579,", ",N579,"x",O579,", ",IF(U579="N/A","",CONCATENATE(U579,"/")),IF(S579&gt;0,CONCATENATE("+",S579),S579),"mm Offset, ",P579,", ",V579,"mm Centerbore, ",PROPER(Y579),IF(G579="R",", Race Drilled",""),"",IF(BA579="N/A","",CONCATENATE(", w/ ",BA579)))</f>
        <v>MR320, 18x9, +18mm Offset, 8x6.5, 130.81mm Centerbore, Matte Black</v>
      </c>
      <c r="BZ579" s="81" t="s">
        <v>3878</v>
      </c>
      <c r="CA579" s="81" t="s">
        <v>3879</v>
      </c>
      <c r="CB579" s="81" t="str">
        <f t="shared" ref="CB579:CB642" si="69">C579</f>
        <v>STREET (3XX)</v>
      </c>
    </row>
    <row r="580" spans="1:80" s="38" customFormat="1" ht="15" customHeight="1">
      <c r="A580" s="22">
        <f t="shared" si="63"/>
        <v>578</v>
      </c>
      <c r="B580" s="4" t="s">
        <v>84</v>
      </c>
      <c r="C580" s="99" t="s">
        <v>1072</v>
      </c>
      <c r="D580" s="99" t="s">
        <v>6381</v>
      </c>
      <c r="E580" s="91" t="str">
        <f>CONCATENATE(LEFT(D580,5),VLOOKUP(CONCATENATE(N580,"x",O580),'PART NUMBER GUIDE'!$B$9:$C$49,2,FALSE),VLOOKUP(CONCATENATE(P580, V580), 'PART NUMBER GUIDE'!$Q$6:$R$91, 2, FALSE),VLOOKUP(Y580,'PART NUMBER GUIDE'!$J$8:$K$43,2, FALSE),IF(U580="N/A",IF(ABS(S580)&lt;10,"0"&amp;ABS(S580),ABS(S580)),CONCATENATE(LEFT(U580,1),RIGHT(U580,1))), F580, G580)</f>
        <v>MR32089080918</v>
      </c>
      <c r="F580" s="90"/>
      <c r="G580" s="90"/>
      <c r="H580" s="364">
        <v>191682033896</v>
      </c>
      <c r="I580" s="318">
        <v>44957</v>
      </c>
      <c r="J580" s="16" t="s">
        <v>1265</v>
      </c>
      <c r="K580" s="342">
        <v>329</v>
      </c>
      <c r="L580" s="92">
        <f t="shared" si="64"/>
        <v>329</v>
      </c>
      <c r="M580" s="344"/>
      <c r="N580" s="29">
        <v>18</v>
      </c>
      <c r="O580" s="8">
        <v>9</v>
      </c>
      <c r="P580" s="99" t="str">
        <f t="shared" si="65"/>
        <v>8x6.5</v>
      </c>
      <c r="Q580" s="3">
        <v>8</v>
      </c>
      <c r="R580" s="29">
        <v>6.5</v>
      </c>
      <c r="S580" s="29">
        <v>18</v>
      </c>
      <c r="T580" s="16" t="s">
        <v>6106</v>
      </c>
      <c r="U580" s="100" t="s">
        <v>85</v>
      </c>
      <c r="V580" s="16">
        <v>130.81</v>
      </c>
      <c r="W580" s="8">
        <v>32.869999999999997</v>
      </c>
      <c r="X580" s="51">
        <v>3640</v>
      </c>
      <c r="Y580" s="11" t="s">
        <v>2297</v>
      </c>
      <c r="Z580" s="11" t="s">
        <v>2988</v>
      </c>
      <c r="AA580" s="51" t="str">
        <f t="shared" si="66"/>
        <v>18x9, 8x6.5, 18 OS</v>
      </c>
      <c r="AB580" s="81" t="s">
        <v>5207</v>
      </c>
      <c r="AC580" s="89">
        <f>_xlfn.IFNA(VLOOKUP(AB580,ACCESSORIES!F:J,5,FALSE),"N/A")</f>
        <v>33</v>
      </c>
      <c r="AD580" s="87" t="s">
        <v>85</v>
      </c>
      <c r="AE580" s="87" t="s">
        <v>85</v>
      </c>
      <c r="AF580" s="80" t="s">
        <v>3005</v>
      </c>
      <c r="AG580" s="80" t="s">
        <v>85</v>
      </c>
      <c r="AH580" s="9" t="str">
        <f>_xlfn.IFNA(VLOOKUP(AG580,ACCESSORIES!F:J,5,FALSE),"N/A")</f>
        <v>N/A</v>
      </c>
      <c r="AI580" s="13" t="s">
        <v>266</v>
      </c>
      <c r="AJ580" s="82" t="s">
        <v>85</v>
      </c>
      <c r="AK580" s="40" t="str">
        <f>_xlfn.IFNA(VLOOKUP(AJ580,ACCESSORIES!F:J,5,FALSE),"N/A")</f>
        <v>N/A</v>
      </c>
      <c r="AL580" s="82" t="s">
        <v>85</v>
      </c>
      <c r="AM580" s="3">
        <v>16.2</v>
      </c>
      <c r="AN580" s="3">
        <v>200</v>
      </c>
      <c r="AO580" s="36">
        <v>0</v>
      </c>
      <c r="AP580" s="36">
        <v>0</v>
      </c>
      <c r="AQ580" s="36">
        <v>32</v>
      </c>
      <c r="AR580" s="36">
        <v>45</v>
      </c>
      <c r="AS580" s="36">
        <v>220</v>
      </c>
      <c r="AT580" s="101">
        <v>213</v>
      </c>
      <c r="AU580" s="406">
        <v>128</v>
      </c>
      <c r="AV580" s="407">
        <v>108</v>
      </c>
      <c r="AW580" s="407">
        <v>108</v>
      </c>
      <c r="AX580" s="54">
        <v>48</v>
      </c>
      <c r="AY580" s="3" t="s">
        <v>85</v>
      </c>
      <c r="AZ580" s="98" t="str">
        <f>_xlfn.IFNA(VLOOKUP(AY580,ACCESSORIES!F:J,5,FALSE),"N/A")</f>
        <v>N/A</v>
      </c>
      <c r="BA580" s="3" t="s">
        <v>85</v>
      </c>
      <c r="BB580" s="98" t="str">
        <f>_xlfn.IFNA(VLOOKUP(BA580,ACCESSORIES!F:J,5,FALSE),"N/A")</f>
        <v>N/A</v>
      </c>
      <c r="BC580" s="77">
        <v>36.869999999999997</v>
      </c>
      <c r="BD580" s="56">
        <v>21.141732283464599</v>
      </c>
      <c r="BE580" s="56">
        <v>21.141732283464599</v>
      </c>
      <c r="BF580" s="56">
        <v>11.929133858267701</v>
      </c>
      <c r="BG580" s="378">
        <f t="shared" si="67"/>
        <v>8.7375807000000152E-2</v>
      </c>
      <c r="BH580" s="80">
        <v>36</v>
      </c>
      <c r="BI580" s="114" t="s">
        <v>4923</v>
      </c>
      <c r="BJ580" s="50" t="s">
        <v>4050</v>
      </c>
      <c r="BK580" s="29" t="s">
        <v>4066</v>
      </c>
      <c r="BL580" s="29" t="s">
        <v>7425</v>
      </c>
      <c r="BM580" s="29" t="s">
        <v>7290</v>
      </c>
      <c r="BN580" s="29" t="s">
        <v>7291</v>
      </c>
      <c r="BO580" s="81" t="s">
        <v>4275</v>
      </c>
      <c r="BP580" s="81" t="s">
        <v>4068</v>
      </c>
      <c r="BQ580" s="81" t="s">
        <v>7292</v>
      </c>
      <c r="BR580" s="81"/>
      <c r="BS580" s="81"/>
      <c r="BT580" s="81"/>
      <c r="BU580" s="313" t="s">
        <v>7461</v>
      </c>
      <c r="BV580" s="387" t="s">
        <v>8363</v>
      </c>
      <c r="BW580" s="313" t="s">
        <v>7462</v>
      </c>
      <c r="BX580" s="387" t="s">
        <v>8364</v>
      </c>
      <c r="BY580" s="93" t="str">
        <f t="shared" si="68"/>
        <v>MR320, 18x9, +18mm Offset, 8x6.5, 130.81mm Centerbore, Method Bronze</v>
      </c>
      <c r="BZ580" s="81" t="s">
        <v>3878</v>
      </c>
      <c r="CA580" s="81" t="s">
        <v>3879</v>
      </c>
      <c r="CB580" s="81" t="str">
        <f t="shared" si="69"/>
        <v>STREET (3XX)</v>
      </c>
    </row>
    <row r="581" spans="1:80" s="38" customFormat="1" ht="15" customHeight="1">
      <c r="A581" s="22">
        <f t="shared" si="63"/>
        <v>579</v>
      </c>
      <c r="B581" s="4" t="s">
        <v>84</v>
      </c>
      <c r="C581" s="99" t="s">
        <v>1072</v>
      </c>
      <c r="D581" s="99" t="s">
        <v>6381</v>
      </c>
      <c r="E581" s="91" t="str">
        <f>CONCATENATE(LEFT(D581,5),VLOOKUP(CONCATENATE(N581,"x",O581),'PART NUMBER GUIDE'!$B$9:$C$49,2,FALSE),VLOOKUP(CONCATENATE(P581, V581), 'PART NUMBER GUIDE'!$Q$6:$R$91, 2, FALSE),VLOOKUP(Y581,'PART NUMBER GUIDE'!$J$8:$K$43,2, FALSE),IF(U581="N/A",IF(ABS(S581)&lt;10,"0"&amp;ABS(S581),ABS(S581)),CONCATENATE(LEFT(U581,1),RIGHT(U581,1))), F581, G581)</f>
        <v>MR32089088518</v>
      </c>
      <c r="F581" s="90"/>
      <c r="G581" s="90"/>
      <c r="H581" s="364">
        <v>191682033902</v>
      </c>
      <c r="I581" s="318">
        <v>44957</v>
      </c>
      <c r="J581" s="16" t="s">
        <v>1265</v>
      </c>
      <c r="K581" s="342">
        <v>329</v>
      </c>
      <c r="L581" s="92">
        <f t="shared" si="64"/>
        <v>329</v>
      </c>
      <c r="M581" s="344"/>
      <c r="N581" s="29">
        <v>18</v>
      </c>
      <c r="O581" s="8">
        <v>9</v>
      </c>
      <c r="P581" s="99" t="str">
        <f t="shared" si="65"/>
        <v>8x180</v>
      </c>
      <c r="Q581" s="3">
        <v>8</v>
      </c>
      <c r="R581" s="29">
        <v>180</v>
      </c>
      <c r="S581" s="29">
        <v>18</v>
      </c>
      <c r="T581" s="16" t="s">
        <v>6106</v>
      </c>
      <c r="U581" s="100" t="s">
        <v>85</v>
      </c>
      <c r="V581" s="16">
        <v>130.81</v>
      </c>
      <c r="W581" s="8">
        <v>32.869999999999997</v>
      </c>
      <c r="X581" s="51">
        <v>3640</v>
      </c>
      <c r="Y581" s="11" t="s">
        <v>2294</v>
      </c>
      <c r="Z581" s="11" t="s">
        <v>2987</v>
      </c>
      <c r="AA581" s="51" t="str">
        <f t="shared" si="66"/>
        <v>18x9, 8x180, 18 OS</v>
      </c>
      <c r="AB581" s="81" t="s">
        <v>5207</v>
      </c>
      <c r="AC581" s="89">
        <f>_xlfn.IFNA(VLOOKUP(AB581,ACCESSORIES!F:J,5,FALSE),"N/A")</f>
        <v>33</v>
      </c>
      <c r="AD581" s="87" t="s">
        <v>85</v>
      </c>
      <c r="AE581" s="87" t="s">
        <v>85</v>
      </c>
      <c r="AF581" s="80" t="s">
        <v>3005</v>
      </c>
      <c r="AG581" s="80" t="s">
        <v>85</v>
      </c>
      <c r="AH581" s="9" t="str">
        <f>_xlfn.IFNA(VLOOKUP(AG581,ACCESSORIES!F:J,5,FALSE),"N/A")</f>
        <v>N/A</v>
      </c>
      <c r="AI581" s="13" t="s">
        <v>266</v>
      </c>
      <c r="AJ581" s="82" t="s">
        <v>85</v>
      </c>
      <c r="AK581" s="40" t="str">
        <f>_xlfn.IFNA(VLOOKUP(AJ581,ACCESSORIES!F:J,5,FALSE),"N/A")</f>
        <v>N/A</v>
      </c>
      <c r="AL581" s="82" t="s">
        <v>85</v>
      </c>
      <c r="AM581" s="3">
        <v>16.2</v>
      </c>
      <c r="AN581" s="3">
        <v>210</v>
      </c>
      <c r="AO581" s="36">
        <v>0</v>
      </c>
      <c r="AP581" s="36">
        <v>0</v>
      </c>
      <c r="AQ581" s="36">
        <v>32</v>
      </c>
      <c r="AR581" s="36">
        <v>45</v>
      </c>
      <c r="AS581" s="36">
        <v>220</v>
      </c>
      <c r="AT581" s="101">
        <v>213</v>
      </c>
      <c r="AU581" s="406">
        <v>128</v>
      </c>
      <c r="AV581" s="407">
        <v>108</v>
      </c>
      <c r="AW581" s="407">
        <v>108</v>
      </c>
      <c r="AX581" s="54">
        <v>48</v>
      </c>
      <c r="AY581" s="3" t="s">
        <v>85</v>
      </c>
      <c r="AZ581" s="98" t="str">
        <f>_xlfn.IFNA(VLOOKUP(AY581,ACCESSORIES!F:J,5,FALSE),"N/A")</f>
        <v>N/A</v>
      </c>
      <c r="BA581" s="3" t="s">
        <v>85</v>
      </c>
      <c r="BB581" s="98" t="str">
        <f>_xlfn.IFNA(VLOOKUP(BA581,ACCESSORIES!F:J,5,FALSE),"N/A")</f>
        <v>N/A</v>
      </c>
      <c r="BC581" s="77">
        <v>36.869999999999997</v>
      </c>
      <c r="BD581" s="56">
        <v>21.141732283464599</v>
      </c>
      <c r="BE581" s="56">
        <v>21.141732283464599</v>
      </c>
      <c r="BF581" s="56">
        <v>11.929133858267701</v>
      </c>
      <c r="BG581" s="378">
        <f t="shared" si="67"/>
        <v>8.7375807000000152E-2</v>
      </c>
      <c r="BH581" s="80">
        <v>36</v>
      </c>
      <c r="BI581" s="114" t="s">
        <v>4923</v>
      </c>
      <c r="BJ581" s="50" t="s">
        <v>4050</v>
      </c>
      <c r="BK581" s="29" t="s">
        <v>4066</v>
      </c>
      <c r="BL581" s="29" t="s">
        <v>7425</v>
      </c>
      <c r="BM581" s="29" t="s">
        <v>7290</v>
      </c>
      <c r="BN581" s="29" t="s">
        <v>7291</v>
      </c>
      <c r="BO581" s="81" t="s">
        <v>4275</v>
      </c>
      <c r="BP581" s="81" t="s">
        <v>4068</v>
      </c>
      <c r="BQ581" s="81" t="s">
        <v>7292</v>
      </c>
      <c r="BR581" s="81"/>
      <c r="BS581" s="81"/>
      <c r="BT581" s="81"/>
      <c r="BU581" s="313" t="s">
        <v>7451</v>
      </c>
      <c r="BV581" s="387" t="s">
        <v>8450</v>
      </c>
      <c r="BW581" s="313" t="s">
        <v>7452</v>
      </c>
      <c r="BX581" s="387" t="s">
        <v>8451</v>
      </c>
      <c r="BY581" s="93" t="str">
        <f t="shared" si="68"/>
        <v>MR320, 18x9, +18mm Offset, 8x180, 130.81mm Centerbore, Matte Black</v>
      </c>
      <c r="BZ581" s="81" t="s">
        <v>3878</v>
      </c>
      <c r="CA581" s="81" t="s">
        <v>3879</v>
      </c>
      <c r="CB581" s="81" t="str">
        <f t="shared" si="69"/>
        <v>STREET (3XX)</v>
      </c>
    </row>
    <row r="582" spans="1:80" s="38" customFormat="1" ht="15" customHeight="1">
      <c r="A582" s="22">
        <f t="shared" si="63"/>
        <v>580</v>
      </c>
      <c r="B582" s="4" t="s">
        <v>84</v>
      </c>
      <c r="C582" s="99" t="s">
        <v>1072</v>
      </c>
      <c r="D582" s="99" t="s">
        <v>6381</v>
      </c>
      <c r="E582" s="91" t="str">
        <f>CONCATENATE(LEFT(D582,5),VLOOKUP(CONCATENATE(N582,"x",O582),'PART NUMBER GUIDE'!$B$9:$C$49,2,FALSE),VLOOKUP(CONCATENATE(P582, V582), 'PART NUMBER GUIDE'!$Q$6:$R$91, 2, FALSE),VLOOKUP(Y582,'PART NUMBER GUIDE'!$J$8:$K$43,2, FALSE),IF(U582="N/A",IF(ABS(S582)&lt;10,"0"&amp;ABS(S582),ABS(S582)),CONCATENATE(LEFT(U582,1),RIGHT(U582,1))), F582, G582)</f>
        <v>MR32089088918</v>
      </c>
      <c r="F582" s="90"/>
      <c r="G582" s="90"/>
      <c r="H582" s="364">
        <v>191682033919</v>
      </c>
      <c r="I582" s="318">
        <v>44957</v>
      </c>
      <c r="J582" s="16" t="s">
        <v>1265</v>
      </c>
      <c r="K582" s="342">
        <v>329</v>
      </c>
      <c r="L582" s="92">
        <f t="shared" si="64"/>
        <v>329</v>
      </c>
      <c r="M582" s="344"/>
      <c r="N582" s="29">
        <v>18</v>
      </c>
      <c r="O582" s="8">
        <v>9</v>
      </c>
      <c r="P582" s="99" t="str">
        <f t="shared" si="65"/>
        <v>8x180</v>
      </c>
      <c r="Q582" s="3">
        <v>8</v>
      </c>
      <c r="R582" s="29">
        <v>180</v>
      </c>
      <c r="S582" s="29">
        <v>18</v>
      </c>
      <c r="T582" s="16" t="s">
        <v>6106</v>
      </c>
      <c r="U582" s="100" t="s">
        <v>85</v>
      </c>
      <c r="V582" s="16">
        <v>130.81</v>
      </c>
      <c r="W582" s="8">
        <v>32.869999999999997</v>
      </c>
      <c r="X582" s="51">
        <v>3640</v>
      </c>
      <c r="Y582" s="11" t="s">
        <v>2297</v>
      </c>
      <c r="Z582" s="11" t="s">
        <v>2988</v>
      </c>
      <c r="AA582" s="51" t="str">
        <f t="shared" si="66"/>
        <v>18x9, 8x180, 18 OS</v>
      </c>
      <c r="AB582" s="81" t="s">
        <v>5207</v>
      </c>
      <c r="AC582" s="89">
        <f>_xlfn.IFNA(VLOOKUP(AB582,ACCESSORIES!F:J,5,FALSE),"N/A")</f>
        <v>33</v>
      </c>
      <c r="AD582" s="87" t="s">
        <v>85</v>
      </c>
      <c r="AE582" s="87" t="s">
        <v>85</v>
      </c>
      <c r="AF582" s="80" t="s">
        <v>3005</v>
      </c>
      <c r="AG582" s="80" t="s">
        <v>85</v>
      </c>
      <c r="AH582" s="9" t="str">
        <f>_xlfn.IFNA(VLOOKUP(AG582,ACCESSORIES!F:J,5,FALSE),"N/A")</f>
        <v>N/A</v>
      </c>
      <c r="AI582" s="13" t="s">
        <v>266</v>
      </c>
      <c r="AJ582" s="82" t="s">
        <v>85</v>
      </c>
      <c r="AK582" s="40" t="str">
        <f>_xlfn.IFNA(VLOOKUP(AJ582,ACCESSORIES!F:J,5,FALSE),"N/A")</f>
        <v>N/A</v>
      </c>
      <c r="AL582" s="82" t="s">
        <v>85</v>
      </c>
      <c r="AM582" s="3">
        <v>16.2</v>
      </c>
      <c r="AN582" s="3">
        <v>210</v>
      </c>
      <c r="AO582" s="36">
        <v>0</v>
      </c>
      <c r="AP582" s="36">
        <v>0</v>
      </c>
      <c r="AQ582" s="36">
        <v>32</v>
      </c>
      <c r="AR582" s="36">
        <v>45</v>
      </c>
      <c r="AS582" s="36">
        <v>220</v>
      </c>
      <c r="AT582" s="101">
        <v>213</v>
      </c>
      <c r="AU582" s="406">
        <v>128</v>
      </c>
      <c r="AV582" s="407">
        <v>108</v>
      </c>
      <c r="AW582" s="407">
        <v>108</v>
      </c>
      <c r="AX582" s="54">
        <v>48</v>
      </c>
      <c r="AY582" s="3" t="s">
        <v>85</v>
      </c>
      <c r="AZ582" s="98" t="str">
        <f>_xlfn.IFNA(VLOOKUP(AY582,ACCESSORIES!F:J,5,FALSE),"N/A")</f>
        <v>N/A</v>
      </c>
      <c r="BA582" s="3" t="s">
        <v>85</v>
      </c>
      <c r="BB582" s="98" t="str">
        <f>_xlfn.IFNA(VLOOKUP(BA582,ACCESSORIES!F:J,5,FALSE),"N/A")</f>
        <v>N/A</v>
      </c>
      <c r="BC582" s="77">
        <v>36.869999999999997</v>
      </c>
      <c r="BD582" s="56">
        <v>21.141732283464599</v>
      </c>
      <c r="BE582" s="56">
        <v>21.141732283464599</v>
      </c>
      <c r="BF582" s="56">
        <v>11.929133858267701</v>
      </c>
      <c r="BG582" s="378">
        <f t="shared" si="67"/>
        <v>8.7375807000000152E-2</v>
      </c>
      <c r="BH582" s="80">
        <v>36</v>
      </c>
      <c r="BI582" s="114" t="s">
        <v>4923</v>
      </c>
      <c r="BJ582" s="50" t="s">
        <v>4050</v>
      </c>
      <c r="BK582" s="29" t="s">
        <v>4066</v>
      </c>
      <c r="BL582" s="29" t="s">
        <v>7425</v>
      </c>
      <c r="BM582" s="29" t="s">
        <v>7290</v>
      </c>
      <c r="BN582" s="29" t="s">
        <v>7291</v>
      </c>
      <c r="BO582" s="81" t="s">
        <v>4275</v>
      </c>
      <c r="BP582" s="81" t="s">
        <v>4068</v>
      </c>
      <c r="BQ582" s="81" t="s">
        <v>7292</v>
      </c>
      <c r="BR582" s="81"/>
      <c r="BS582" s="81"/>
      <c r="BT582" s="81"/>
      <c r="BU582" s="313" t="s">
        <v>7461</v>
      </c>
      <c r="BV582" s="387" t="s">
        <v>8363</v>
      </c>
      <c r="BW582" s="313" t="s">
        <v>7462</v>
      </c>
      <c r="BX582" s="387" t="s">
        <v>8364</v>
      </c>
      <c r="BY582" s="93" t="str">
        <f t="shared" si="68"/>
        <v>MR320, 18x9, +18mm Offset, 8x180, 130.81mm Centerbore, Method Bronze</v>
      </c>
      <c r="BZ582" s="81" t="s">
        <v>3878</v>
      </c>
      <c r="CA582" s="81" t="s">
        <v>3879</v>
      </c>
      <c r="CB582" s="81" t="str">
        <f t="shared" si="69"/>
        <v>STREET (3XX)</v>
      </c>
    </row>
    <row r="583" spans="1:80" s="38" customFormat="1" ht="15" customHeight="1">
      <c r="A583" s="22">
        <f t="shared" si="63"/>
        <v>581</v>
      </c>
      <c r="B583" s="4" t="s">
        <v>84</v>
      </c>
      <c r="C583" s="99" t="s">
        <v>1072</v>
      </c>
      <c r="D583" s="99" t="s">
        <v>6381</v>
      </c>
      <c r="E583" s="91" t="str">
        <f>CONCATENATE(LEFT(D583,5),VLOOKUP(CONCATENATE(N583,"x",O583),'PART NUMBER GUIDE'!$B$9:$C$49,2,FALSE),VLOOKUP(CONCATENATE(P583, V583), 'PART NUMBER GUIDE'!$Q$6:$R$91, 2, FALSE),VLOOKUP(Y583,'PART NUMBER GUIDE'!$J$8:$K$43,2, FALSE),IF(U583="N/A",IF(ABS(S583)&lt;10,"0"&amp;ABS(S583),ABS(S583)),CONCATENATE(LEFT(U583,1),RIGHT(U583,1))), F583, G583)</f>
        <v>MR32089087518</v>
      </c>
      <c r="F583" s="90"/>
      <c r="G583" s="90"/>
      <c r="H583" s="364">
        <v>191682033926</v>
      </c>
      <c r="I583" s="318">
        <v>44957</v>
      </c>
      <c r="J583" s="16" t="s">
        <v>1265</v>
      </c>
      <c r="K583" s="342">
        <v>329</v>
      </c>
      <c r="L583" s="92">
        <f t="shared" si="64"/>
        <v>329</v>
      </c>
      <c r="M583" s="344"/>
      <c r="N583" s="29">
        <v>18</v>
      </c>
      <c r="O583" s="8">
        <v>9</v>
      </c>
      <c r="P583" s="99" t="str">
        <f t="shared" si="65"/>
        <v>8x170</v>
      </c>
      <c r="Q583" s="3">
        <v>8</v>
      </c>
      <c r="R583" s="29">
        <v>170</v>
      </c>
      <c r="S583" s="29">
        <v>18</v>
      </c>
      <c r="T583" s="16" t="s">
        <v>6106</v>
      </c>
      <c r="U583" s="100" t="s">
        <v>85</v>
      </c>
      <c r="V583" s="16">
        <v>130.81</v>
      </c>
      <c r="W583" s="8">
        <v>32.869999999999997</v>
      </c>
      <c r="X583" s="51">
        <v>3640</v>
      </c>
      <c r="Y583" s="11" t="s">
        <v>2294</v>
      </c>
      <c r="Z583" s="11" t="s">
        <v>2987</v>
      </c>
      <c r="AA583" s="51" t="str">
        <f t="shared" si="66"/>
        <v>18x9, 8x170, 18 OS</v>
      </c>
      <c r="AB583" s="81" t="s">
        <v>5207</v>
      </c>
      <c r="AC583" s="89">
        <f>_xlfn.IFNA(VLOOKUP(AB583,ACCESSORIES!F:J,5,FALSE),"N/A")</f>
        <v>33</v>
      </c>
      <c r="AD583" s="87" t="s">
        <v>85</v>
      </c>
      <c r="AE583" s="87" t="s">
        <v>85</v>
      </c>
      <c r="AF583" s="80" t="s">
        <v>3005</v>
      </c>
      <c r="AG583" s="80" t="s">
        <v>85</v>
      </c>
      <c r="AH583" s="9" t="str">
        <f>_xlfn.IFNA(VLOOKUP(AG583,ACCESSORIES!F:J,5,FALSE),"N/A")</f>
        <v>N/A</v>
      </c>
      <c r="AI583" s="13" t="s">
        <v>266</v>
      </c>
      <c r="AJ583" s="82" t="s">
        <v>85</v>
      </c>
      <c r="AK583" s="40" t="str">
        <f>_xlfn.IFNA(VLOOKUP(AJ583,ACCESSORIES!F:J,5,FALSE),"N/A")</f>
        <v>N/A</v>
      </c>
      <c r="AL583" s="82" t="s">
        <v>85</v>
      </c>
      <c r="AM583" s="3">
        <v>16.2</v>
      </c>
      <c r="AN583" s="3">
        <v>200</v>
      </c>
      <c r="AO583" s="36">
        <v>0</v>
      </c>
      <c r="AP583" s="36">
        <v>0</v>
      </c>
      <c r="AQ583" s="36">
        <v>32</v>
      </c>
      <c r="AR583" s="36">
        <v>45</v>
      </c>
      <c r="AS583" s="36">
        <v>220</v>
      </c>
      <c r="AT583" s="101">
        <v>213</v>
      </c>
      <c r="AU583" s="406">
        <v>128</v>
      </c>
      <c r="AV583" s="407">
        <v>108</v>
      </c>
      <c r="AW583" s="407">
        <v>108</v>
      </c>
      <c r="AX583" s="54">
        <v>48</v>
      </c>
      <c r="AY583" s="3" t="s">
        <v>85</v>
      </c>
      <c r="AZ583" s="98" t="str">
        <f>_xlfn.IFNA(VLOOKUP(AY583,ACCESSORIES!F:J,5,FALSE),"N/A")</f>
        <v>N/A</v>
      </c>
      <c r="BA583" s="3" t="s">
        <v>85</v>
      </c>
      <c r="BB583" s="98" t="str">
        <f>_xlfn.IFNA(VLOOKUP(BA583,ACCESSORIES!F:J,5,FALSE),"N/A")</f>
        <v>N/A</v>
      </c>
      <c r="BC583" s="77">
        <v>36.869999999999997</v>
      </c>
      <c r="BD583" s="56">
        <v>21.141732283464599</v>
      </c>
      <c r="BE583" s="56">
        <v>21.141732283464599</v>
      </c>
      <c r="BF583" s="56">
        <v>11.929133858267701</v>
      </c>
      <c r="BG583" s="378">
        <f t="shared" si="67"/>
        <v>8.7375807000000152E-2</v>
      </c>
      <c r="BH583" s="80">
        <v>36</v>
      </c>
      <c r="BI583" s="114" t="s">
        <v>4923</v>
      </c>
      <c r="BJ583" s="50" t="s">
        <v>4050</v>
      </c>
      <c r="BK583" s="29" t="s">
        <v>4066</v>
      </c>
      <c r="BL583" s="29" t="s">
        <v>7425</v>
      </c>
      <c r="BM583" s="29" t="s">
        <v>7290</v>
      </c>
      <c r="BN583" s="29" t="s">
        <v>7291</v>
      </c>
      <c r="BO583" s="81" t="s">
        <v>4275</v>
      </c>
      <c r="BP583" s="81" t="s">
        <v>4068</v>
      </c>
      <c r="BQ583" s="81" t="s">
        <v>7292</v>
      </c>
      <c r="BR583" s="81"/>
      <c r="BS583" s="81"/>
      <c r="BT583" s="81"/>
      <c r="BU583" s="313" t="s">
        <v>7451</v>
      </c>
      <c r="BV583" s="387" t="s">
        <v>8450</v>
      </c>
      <c r="BW583" s="313" t="s">
        <v>7452</v>
      </c>
      <c r="BX583" s="387" t="s">
        <v>8451</v>
      </c>
      <c r="BY583" s="93" t="str">
        <f t="shared" si="68"/>
        <v>MR320, 18x9, +18mm Offset, 8x170, 130.81mm Centerbore, Matte Black</v>
      </c>
      <c r="BZ583" s="81" t="s">
        <v>3878</v>
      </c>
      <c r="CA583" s="81" t="s">
        <v>3879</v>
      </c>
      <c r="CB583" s="81" t="str">
        <f t="shared" si="69"/>
        <v>STREET (3XX)</v>
      </c>
    </row>
    <row r="584" spans="1:80" s="38" customFormat="1" ht="15" customHeight="1">
      <c r="A584" s="22">
        <f t="shared" si="63"/>
        <v>582</v>
      </c>
      <c r="B584" s="4" t="s">
        <v>84</v>
      </c>
      <c r="C584" s="99" t="s">
        <v>1072</v>
      </c>
      <c r="D584" s="99" t="s">
        <v>6381</v>
      </c>
      <c r="E584" s="91" t="str">
        <f>CONCATENATE(LEFT(D584,5),VLOOKUP(CONCATENATE(N584,"x",O584),'PART NUMBER GUIDE'!$B$9:$C$49,2,FALSE),VLOOKUP(CONCATENATE(P584, V584), 'PART NUMBER GUIDE'!$Q$6:$R$91, 2, FALSE),VLOOKUP(Y584,'PART NUMBER GUIDE'!$J$8:$K$43,2, FALSE),IF(U584="N/A",IF(ABS(S584)&lt;10,"0"&amp;ABS(S584),ABS(S584)),CONCATENATE(LEFT(U584,1),RIGHT(U584,1))), F584, G584)</f>
        <v>MR32089087918</v>
      </c>
      <c r="F584" s="90"/>
      <c r="G584" s="90"/>
      <c r="H584" s="364">
        <v>191682033933</v>
      </c>
      <c r="I584" s="318">
        <v>44957</v>
      </c>
      <c r="J584" s="16" t="s">
        <v>1265</v>
      </c>
      <c r="K584" s="342">
        <v>329</v>
      </c>
      <c r="L584" s="92">
        <f t="shared" si="64"/>
        <v>329</v>
      </c>
      <c r="M584" s="344"/>
      <c r="N584" s="29">
        <v>18</v>
      </c>
      <c r="O584" s="8">
        <v>9</v>
      </c>
      <c r="P584" s="99" t="str">
        <f t="shared" si="65"/>
        <v>8x170</v>
      </c>
      <c r="Q584" s="3">
        <v>8</v>
      </c>
      <c r="R584" s="29">
        <v>170</v>
      </c>
      <c r="S584" s="29">
        <v>18</v>
      </c>
      <c r="T584" s="16" t="s">
        <v>6106</v>
      </c>
      <c r="U584" s="100" t="s">
        <v>85</v>
      </c>
      <c r="V584" s="16">
        <v>130.81</v>
      </c>
      <c r="W584" s="8">
        <v>32.869999999999997</v>
      </c>
      <c r="X584" s="51">
        <v>3640</v>
      </c>
      <c r="Y584" s="11" t="s">
        <v>2297</v>
      </c>
      <c r="Z584" s="11" t="s">
        <v>2988</v>
      </c>
      <c r="AA584" s="51" t="str">
        <f t="shared" si="66"/>
        <v>18x9, 8x170, 18 OS</v>
      </c>
      <c r="AB584" s="81" t="s">
        <v>5207</v>
      </c>
      <c r="AC584" s="89">
        <f>_xlfn.IFNA(VLOOKUP(AB584,ACCESSORIES!F:J,5,FALSE),"N/A")</f>
        <v>33</v>
      </c>
      <c r="AD584" s="87" t="s">
        <v>85</v>
      </c>
      <c r="AE584" s="87" t="s">
        <v>85</v>
      </c>
      <c r="AF584" s="80" t="s">
        <v>3005</v>
      </c>
      <c r="AG584" s="80" t="s">
        <v>85</v>
      </c>
      <c r="AH584" s="9" t="str">
        <f>_xlfn.IFNA(VLOOKUP(AG584,ACCESSORIES!F:J,5,FALSE),"N/A")</f>
        <v>N/A</v>
      </c>
      <c r="AI584" s="13" t="s">
        <v>266</v>
      </c>
      <c r="AJ584" s="82" t="s">
        <v>85</v>
      </c>
      <c r="AK584" s="40" t="str">
        <f>_xlfn.IFNA(VLOOKUP(AJ584,ACCESSORIES!F:J,5,FALSE),"N/A")</f>
        <v>N/A</v>
      </c>
      <c r="AL584" s="3" t="s">
        <v>85</v>
      </c>
      <c r="AM584" s="3">
        <v>16.2</v>
      </c>
      <c r="AN584" s="3">
        <v>200</v>
      </c>
      <c r="AO584" s="36">
        <v>0</v>
      </c>
      <c r="AP584" s="36">
        <v>0</v>
      </c>
      <c r="AQ584" s="36">
        <v>32</v>
      </c>
      <c r="AR584" s="36">
        <v>45</v>
      </c>
      <c r="AS584" s="36">
        <v>220</v>
      </c>
      <c r="AT584" s="101">
        <v>213</v>
      </c>
      <c r="AU584" s="406">
        <v>128</v>
      </c>
      <c r="AV584" s="407">
        <v>108</v>
      </c>
      <c r="AW584" s="407">
        <v>108</v>
      </c>
      <c r="AX584" s="54">
        <v>48</v>
      </c>
      <c r="AY584" s="3" t="s">
        <v>85</v>
      </c>
      <c r="AZ584" s="98" t="str">
        <f>_xlfn.IFNA(VLOOKUP(AY584,ACCESSORIES!F:J,5,FALSE),"N/A")</f>
        <v>N/A</v>
      </c>
      <c r="BA584" s="3" t="s">
        <v>85</v>
      </c>
      <c r="BB584" s="98" t="str">
        <f>_xlfn.IFNA(VLOOKUP(BA584,ACCESSORIES!F:J,5,FALSE),"N/A")</f>
        <v>N/A</v>
      </c>
      <c r="BC584" s="77">
        <v>36.869999999999997</v>
      </c>
      <c r="BD584" s="56">
        <v>21.141732283464599</v>
      </c>
      <c r="BE584" s="56">
        <v>21.141732283464599</v>
      </c>
      <c r="BF584" s="56">
        <v>11.929133858267701</v>
      </c>
      <c r="BG584" s="378">
        <f t="shared" si="67"/>
        <v>8.7375807000000152E-2</v>
      </c>
      <c r="BH584" s="80">
        <v>36</v>
      </c>
      <c r="BI584" s="114" t="s">
        <v>4923</v>
      </c>
      <c r="BJ584" s="50" t="s">
        <v>4050</v>
      </c>
      <c r="BK584" s="29" t="s">
        <v>4066</v>
      </c>
      <c r="BL584" s="29" t="s">
        <v>7425</v>
      </c>
      <c r="BM584" s="29" t="s">
        <v>7290</v>
      </c>
      <c r="BN584" s="29" t="s">
        <v>7291</v>
      </c>
      <c r="BO584" s="81" t="s">
        <v>4275</v>
      </c>
      <c r="BP584" s="81" t="s">
        <v>4068</v>
      </c>
      <c r="BQ584" s="81" t="s">
        <v>7292</v>
      </c>
      <c r="BR584" s="81"/>
      <c r="BS584" s="81"/>
      <c r="BT584" s="81"/>
      <c r="BU584" s="313" t="s">
        <v>7461</v>
      </c>
      <c r="BV584" s="387" t="s">
        <v>8363</v>
      </c>
      <c r="BW584" s="313" t="s">
        <v>7462</v>
      </c>
      <c r="BX584" s="387" t="s">
        <v>8364</v>
      </c>
      <c r="BY584" s="93" t="str">
        <f t="shared" si="68"/>
        <v>MR320, 18x9, +18mm Offset, 8x170, 130.81mm Centerbore, Method Bronze</v>
      </c>
      <c r="BZ584" s="81" t="s">
        <v>3878</v>
      </c>
      <c r="CA584" s="81" t="s">
        <v>3879</v>
      </c>
      <c r="CB584" s="81" t="str">
        <f t="shared" si="69"/>
        <v>STREET (3XX)</v>
      </c>
    </row>
    <row r="585" spans="1:80" s="38" customFormat="1" ht="15" customHeight="1">
      <c r="A585" s="22">
        <f t="shared" si="63"/>
        <v>583</v>
      </c>
      <c r="B585" s="4" t="s">
        <v>84</v>
      </c>
      <c r="C585" s="99" t="s">
        <v>1072</v>
      </c>
      <c r="D585" s="99" t="s">
        <v>7018</v>
      </c>
      <c r="E585" s="91" t="str">
        <f>CONCATENATE(LEFT(D585,5),VLOOKUP(CONCATENATE(N585,"x",O585),'PART NUMBER GUIDE'!$B$9:$C$49,2,FALSE),VLOOKUP(CONCATENATE(P585, V585), 'PART NUMBER GUIDE'!$Q$6:$R$91, 2, FALSE),VLOOKUP(Y585,'PART NUMBER GUIDE'!$J$8:$K$43,2, FALSE),IF(U585="N/A",IF(ABS(S585)&lt;10,"0"&amp;ABS(S585),ABS(S585)),CONCATENATE(LEFT(U585,1),RIGHT(U585,1))), F585, G585)</f>
        <v>MR321785501300</v>
      </c>
      <c r="F585" s="90"/>
      <c r="G585" s="90"/>
      <c r="H585" s="364">
        <v>191682034138</v>
      </c>
      <c r="I585" s="318">
        <v>45002</v>
      </c>
      <c r="J585" s="16" t="s">
        <v>1265</v>
      </c>
      <c r="K585" s="342">
        <v>285</v>
      </c>
      <c r="L585" s="92">
        <f t="shared" si="64"/>
        <v>285</v>
      </c>
      <c r="M585" s="344"/>
      <c r="N585" s="29">
        <v>17</v>
      </c>
      <c r="O585" s="8">
        <v>8.5</v>
      </c>
      <c r="P585" s="99" t="str">
        <f t="shared" si="65"/>
        <v>5x5</v>
      </c>
      <c r="Q585" s="3">
        <v>5</v>
      </c>
      <c r="R585" s="29">
        <v>5</v>
      </c>
      <c r="S585" s="29">
        <v>0</v>
      </c>
      <c r="T585" s="16">
        <v>4.72</v>
      </c>
      <c r="U585" s="100" t="s">
        <v>85</v>
      </c>
      <c r="V585" s="16">
        <v>71.5</v>
      </c>
      <c r="W585" s="8">
        <v>28.17</v>
      </c>
      <c r="X585" s="51">
        <v>2650</v>
      </c>
      <c r="Y585" s="11" t="s">
        <v>4304</v>
      </c>
      <c r="Z585" s="11" t="s">
        <v>2987</v>
      </c>
      <c r="AA585" s="51" t="str">
        <f t="shared" si="66"/>
        <v>17x8.5, 5x5, 0 OS</v>
      </c>
      <c r="AB585" s="81" t="s">
        <v>5202</v>
      </c>
      <c r="AC585" s="89">
        <f>_xlfn.IFNA(VLOOKUP(AB585,ACCESSORIES!F:J,5,FALSE),"N/A")</f>
        <v>22</v>
      </c>
      <c r="AD585" s="87" t="s">
        <v>85</v>
      </c>
      <c r="AE585" s="87" t="s">
        <v>85</v>
      </c>
      <c r="AF585" s="87" t="s">
        <v>85</v>
      </c>
      <c r="AG585" s="87" t="s">
        <v>85</v>
      </c>
      <c r="AH585" s="87" t="s">
        <v>85</v>
      </c>
      <c r="AI585" s="13" t="s">
        <v>266</v>
      </c>
      <c r="AJ585" s="40" t="str">
        <f>_xlfn.IFNA(VLOOKUP(AI585,ACCESSORIES!E:M,6,FALSE),"N/A")</f>
        <v>N/A</v>
      </c>
      <c r="AK585" s="40" t="str">
        <f>_xlfn.IFNA(VLOOKUP(AJ585,ACCESSORIES!F:J,5,FALSE),"N/A")</f>
        <v>N/A</v>
      </c>
      <c r="AL585" s="3" t="s">
        <v>85</v>
      </c>
      <c r="AM585" s="3">
        <v>16</v>
      </c>
      <c r="AN585" s="3">
        <v>175</v>
      </c>
      <c r="AO585" s="36">
        <v>6.2</v>
      </c>
      <c r="AP585" s="36">
        <v>30.94</v>
      </c>
      <c r="AQ585" s="36">
        <v>47.16</v>
      </c>
      <c r="AR585" s="36">
        <v>57.93</v>
      </c>
      <c r="AS585" s="36">
        <v>209.8</v>
      </c>
      <c r="AT585" s="101">
        <v>206</v>
      </c>
      <c r="AU585" s="406">
        <v>71.5</v>
      </c>
      <c r="AV585" s="407">
        <v>41.6</v>
      </c>
      <c r="AW585" s="407">
        <v>41.6</v>
      </c>
      <c r="AX585" s="54">
        <v>35</v>
      </c>
      <c r="AY585" s="3" t="s">
        <v>85</v>
      </c>
      <c r="AZ585" s="98" t="str">
        <f>_xlfn.IFNA(VLOOKUP(AY585,ACCESSORIES!F:J,5,FALSE),"N/A")</f>
        <v>N/A</v>
      </c>
      <c r="BA585" s="3" t="s">
        <v>85</v>
      </c>
      <c r="BB585" s="98" t="str">
        <f>_xlfn.IFNA(VLOOKUP(BA585,ACCESSORIES!F:J,5,FALSE),"N/A")</f>
        <v>N/A</v>
      </c>
      <c r="BC585" s="77">
        <v>32.67</v>
      </c>
      <c r="BD585" s="56">
        <v>20.236220472440898</v>
      </c>
      <c r="BE585" s="56">
        <v>20.236220472440898</v>
      </c>
      <c r="BF585" s="56">
        <v>11.417322834645701</v>
      </c>
      <c r="BG585" s="378">
        <f t="shared" si="67"/>
        <v>7.6616839999999839E-2</v>
      </c>
      <c r="BH585" s="80">
        <v>36</v>
      </c>
      <c r="BI585" s="114" t="s">
        <v>4923</v>
      </c>
      <c r="BJ585" s="50" t="s">
        <v>4050</v>
      </c>
      <c r="BK585" s="29" t="s">
        <v>4066</v>
      </c>
      <c r="BL585" s="29" t="s">
        <v>5474</v>
      </c>
      <c r="BM585" s="29" t="s">
        <v>7541</v>
      </c>
      <c r="BN585" s="29" t="s">
        <v>7291</v>
      </c>
      <c r="BO585" s="81" t="s">
        <v>4275</v>
      </c>
      <c r="BP585" s="81" t="s">
        <v>4068</v>
      </c>
      <c r="BQ585" s="81" t="s">
        <v>7542</v>
      </c>
      <c r="BR585" s="81"/>
      <c r="BS585" s="81"/>
      <c r="BT585" s="81"/>
      <c r="BU585" s="313" t="s">
        <v>8005</v>
      </c>
      <c r="BV585" s="387" t="s">
        <v>8083</v>
      </c>
      <c r="BW585" s="313" t="s">
        <v>8007</v>
      </c>
      <c r="BX585" s="387" t="s">
        <v>8084</v>
      </c>
      <c r="BY585" s="93" t="str">
        <f t="shared" si="68"/>
        <v>MR321, 17x8.5, 0mm Offset, 5x5, 71.5mm Centerbore, Gloss Black</v>
      </c>
      <c r="BZ585" s="81" t="s">
        <v>3878</v>
      </c>
      <c r="CA585" s="81" t="s">
        <v>3879</v>
      </c>
      <c r="CB585" s="81" t="str">
        <f t="shared" si="69"/>
        <v>STREET (3XX)</v>
      </c>
    </row>
    <row r="586" spans="1:80" s="38" customFormat="1" ht="15" customHeight="1">
      <c r="A586" s="22">
        <f t="shared" si="63"/>
        <v>584</v>
      </c>
      <c r="B586" s="4" t="s">
        <v>84</v>
      </c>
      <c r="C586" s="99" t="s">
        <v>1072</v>
      </c>
      <c r="D586" s="99" t="s">
        <v>7018</v>
      </c>
      <c r="E586" s="91" t="str">
        <f>CONCATENATE(LEFT(D586,5),VLOOKUP(CONCATENATE(N586,"x",O586),'PART NUMBER GUIDE'!$B$9:$C$49,2,FALSE),VLOOKUP(CONCATENATE(P586, V586), 'PART NUMBER GUIDE'!$Q$6:$R$91, 2, FALSE),VLOOKUP(Y586,'PART NUMBER GUIDE'!$J$8:$K$43,2, FALSE),IF(U586="N/A",IF(ABS(S586)&lt;10,"0"&amp;ABS(S586),ABS(S586)),CONCATENATE(LEFT(U586,1),RIGHT(U586,1))), F586, G586)</f>
        <v>MR32178550300</v>
      </c>
      <c r="F586" s="90"/>
      <c r="G586" s="90"/>
      <c r="H586" s="364">
        <v>191682034657</v>
      </c>
      <c r="I586" s="109">
        <v>45118</v>
      </c>
      <c r="J586" s="16" t="s">
        <v>1265</v>
      </c>
      <c r="K586" s="342">
        <v>299</v>
      </c>
      <c r="L586" s="92">
        <f t="shared" si="64"/>
        <v>299</v>
      </c>
      <c r="M586" s="344"/>
      <c r="N586" s="29">
        <v>17</v>
      </c>
      <c r="O586" s="8">
        <v>8.5</v>
      </c>
      <c r="P586" s="99" t="str">
        <f t="shared" si="65"/>
        <v>5x5</v>
      </c>
      <c r="Q586" s="3">
        <v>5</v>
      </c>
      <c r="R586" s="29">
        <v>5</v>
      </c>
      <c r="S586" s="29">
        <v>0</v>
      </c>
      <c r="T586" s="16">
        <v>4.72</v>
      </c>
      <c r="U586" s="100" t="s">
        <v>85</v>
      </c>
      <c r="V586" s="16">
        <v>71.5</v>
      </c>
      <c r="W586" s="8">
        <v>28.17</v>
      </c>
      <c r="X586" s="51">
        <v>2650</v>
      </c>
      <c r="Y586" s="11" t="s">
        <v>5454</v>
      </c>
      <c r="Z586" s="11" t="s">
        <v>196</v>
      </c>
      <c r="AA586" s="51" t="str">
        <f t="shared" si="66"/>
        <v>17x8.5, 5x5, 0 OS</v>
      </c>
      <c r="AB586" s="81" t="s">
        <v>7295</v>
      </c>
      <c r="AC586" s="89">
        <f>_xlfn.IFNA(VLOOKUP(AB586,ACCESSORIES!F:J,5,FALSE),"N/A")</f>
        <v>22</v>
      </c>
      <c r="AD586" s="87" t="s">
        <v>85</v>
      </c>
      <c r="AE586" s="87" t="s">
        <v>85</v>
      </c>
      <c r="AF586" s="87" t="s">
        <v>85</v>
      </c>
      <c r="AG586" s="87" t="s">
        <v>85</v>
      </c>
      <c r="AH586" s="87" t="s">
        <v>85</v>
      </c>
      <c r="AI586" s="13" t="s">
        <v>266</v>
      </c>
      <c r="AJ586" s="40" t="str">
        <f>_xlfn.IFNA(VLOOKUP(AI586,ACCESSORIES!E:M,6,FALSE),"N/A")</f>
        <v>N/A</v>
      </c>
      <c r="AK586" s="40" t="str">
        <f>_xlfn.IFNA(VLOOKUP(AJ586,ACCESSORIES!F:J,5,FALSE),"N/A")</f>
        <v>N/A</v>
      </c>
      <c r="AL586" s="3" t="s">
        <v>85</v>
      </c>
      <c r="AM586" s="3">
        <v>16</v>
      </c>
      <c r="AN586" s="3">
        <v>175</v>
      </c>
      <c r="AO586" s="36">
        <v>6.2</v>
      </c>
      <c r="AP586" s="36">
        <v>30.94</v>
      </c>
      <c r="AQ586" s="36">
        <v>47.16</v>
      </c>
      <c r="AR586" s="36">
        <v>57.93</v>
      </c>
      <c r="AS586" s="36">
        <v>209.8</v>
      </c>
      <c r="AT586" s="101">
        <v>206</v>
      </c>
      <c r="AU586" s="406">
        <v>71.5</v>
      </c>
      <c r="AV586" s="407">
        <v>41.6</v>
      </c>
      <c r="AW586" s="407">
        <v>41.6</v>
      </c>
      <c r="AX586" s="54">
        <v>35</v>
      </c>
      <c r="AY586" s="3" t="s">
        <v>85</v>
      </c>
      <c r="AZ586" s="98" t="str">
        <f>_xlfn.IFNA(VLOOKUP(AY586,ACCESSORIES!F:J,5,FALSE),"N/A")</f>
        <v>N/A</v>
      </c>
      <c r="BA586" s="3" t="s">
        <v>85</v>
      </c>
      <c r="BB586" s="98" t="str">
        <f>_xlfn.IFNA(VLOOKUP(BA586,ACCESSORIES!F:J,5,FALSE),"N/A")</f>
        <v>N/A</v>
      </c>
      <c r="BC586" s="77">
        <v>32.67</v>
      </c>
      <c r="BD586" s="56">
        <v>20.236220472440898</v>
      </c>
      <c r="BE586" s="56">
        <v>20.236220472440898</v>
      </c>
      <c r="BF586" s="56">
        <v>11.417322834645701</v>
      </c>
      <c r="BG586" s="378">
        <f t="shared" si="67"/>
        <v>7.6616839999999839E-2</v>
      </c>
      <c r="BH586" s="80">
        <v>36</v>
      </c>
      <c r="BI586" s="114" t="s">
        <v>4923</v>
      </c>
      <c r="BJ586" s="50" t="s">
        <v>4050</v>
      </c>
      <c r="BK586" s="29" t="s">
        <v>4066</v>
      </c>
      <c r="BL586" s="29" t="s">
        <v>5474</v>
      </c>
      <c r="BM586" s="29" t="s">
        <v>7541</v>
      </c>
      <c r="BN586" s="29" t="s">
        <v>7291</v>
      </c>
      <c r="BO586" s="81" t="s">
        <v>4275</v>
      </c>
      <c r="BP586" s="81" t="s">
        <v>4068</v>
      </c>
      <c r="BQ586" s="81" t="s">
        <v>7542</v>
      </c>
      <c r="BR586" s="81"/>
      <c r="BS586" s="81"/>
      <c r="BT586" s="81"/>
      <c r="BU586" s="313" t="s">
        <v>8009</v>
      </c>
      <c r="BV586" s="387" t="s">
        <v>8373</v>
      </c>
      <c r="BW586" s="313" t="s">
        <v>8011</v>
      </c>
      <c r="BX586" s="387" t="s">
        <v>8374</v>
      </c>
      <c r="BY586" s="93" t="str">
        <f t="shared" si="68"/>
        <v>MR321, 17x8.5, 0mm Offset, 5x5, 71.5mm Centerbore, Machined - Clear Coat</v>
      </c>
      <c r="BZ586" s="81" t="s">
        <v>3878</v>
      </c>
      <c r="CA586" s="81" t="s">
        <v>3879</v>
      </c>
      <c r="CB586" s="81" t="str">
        <f t="shared" si="69"/>
        <v>STREET (3XX)</v>
      </c>
    </row>
    <row r="587" spans="1:80" s="38" customFormat="1" ht="15" customHeight="1">
      <c r="A587" s="22">
        <f t="shared" si="63"/>
        <v>585</v>
      </c>
      <c r="B587" s="4" t="s">
        <v>84</v>
      </c>
      <c r="C587" s="99" t="s">
        <v>1072</v>
      </c>
      <c r="D587" s="99" t="s">
        <v>7018</v>
      </c>
      <c r="E587" s="91" t="str">
        <f>CONCATENATE(LEFT(D587,5),VLOOKUP(CONCATENATE(N587,"x",O587),'PART NUMBER GUIDE'!$B$9:$C$49,2,FALSE),VLOOKUP(CONCATENATE(P587, V587), 'PART NUMBER GUIDE'!$Q$6:$R$91, 2, FALSE),VLOOKUP(Y587,'PART NUMBER GUIDE'!$J$8:$K$43,2, FALSE),IF(U587="N/A",IF(ABS(S587)&lt;10,"0"&amp;ABS(S587),ABS(S587)),CONCATENATE(LEFT(U587,1),RIGHT(U587,1))), F587, G587)</f>
        <v>MR321785581300</v>
      </c>
      <c r="F587" s="90"/>
      <c r="G587" s="90"/>
      <c r="H587" s="364">
        <v>191682034152</v>
      </c>
      <c r="I587" s="318">
        <v>45002</v>
      </c>
      <c r="J587" s="16" t="s">
        <v>1265</v>
      </c>
      <c r="K587" s="342">
        <v>285</v>
      </c>
      <c r="L587" s="92">
        <f t="shared" si="64"/>
        <v>285</v>
      </c>
      <c r="M587" s="344"/>
      <c r="N587" s="29">
        <v>17</v>
      </c>
      <c r="O587" s="8">
        <v>8.5</v>
      </c>
      <c r="P587" s="99" t="str">
        <f t="shared" si="65"/>
        <v>5x150</v>
      </c>
      <c r="Q587" s="3">
        <v>5</v>
      </c>
      <c r="R587" s="29">
        <v>150</v>
      </c>
      <c r="S587" s="29">
        <v>0</v>
      </c>
      <c r="T587" s="16">
        <v>4.72</v>
      </c>
      <c r="U587" s="100" t="s">
        <v>85</v>
      </c>
      <c r="V587" s="16">
        <v>110.5</v>
      </c>
      <c r="W587" s="8">
        <v>28.17</v>
      </c>
      <c r="X587" s="51">
        <v>2650</v>
      </c>
      <c r="Y587" s="11" t="s">
        <v>4304</v>
      </c>
      <c r="Z587" s="11" t="s">
        <v>2987</v>
      </c>
      <c r="AA587" s="51" t="str">
        <f t="shared" si="66"/>
        <v>17x8.5, 5x150, 0 OS</v>
      </c>
      <c r="AB587" s="81" t="s">
        <v>5205</v>
      </c>
      <c r="AC587" s="89">
        <f>_xlfn.IFNA(VLOOKUP(AB587,ACCESSORIES!F:J,5,FALSE),"N/A")</f>
        <v>22</v>
      </c>
      <c r="AD587" s="87" t="s">
        <v>85</v>
      </c>
      <c r="AE587" s="87" t="s">
        <v>85</v>
      </c>
      <c r="AF587" s="87" t="s">
        <v>85</v>
      </c>
      <c r="AG587" s="87" t="s">
        <v>85</v>
      </c>
      <c r="AH587" s="87" t="s">
        <v>85</v>
      </c>
      <c r="AI587" s="13" t="s">
        <v>266</v>
      </c>
      <c r="AJ587" s="40" t="str">
        <f>_xlfn.IFNA(VLOOKUP(AI587,ACCESSORIES!E:M,6,FALSE),"N/A")</f>
        <v>N/A</v>
      </c>
      <c r="AK587" s="40" t="str">
        <f>_xlfn.IFNA(VLOOKUP(AJ587,ACCESSORIES!F:J,5,FALSE),"N/A")</f>
        <v>N/A</v>
      </c>
      <c r="AL587" s="3" t="s">
        <v>85</v>
      </c>
      <c r="AM587" s="3">
        <v>16</v>
      </c>
      <c r="AN587" s="3">
        <v>185</v>
      </c>
      <c r="AO587" s="36">
        <v>0</v>
      </c>
      <c r="AP587" s="36">
        <v>30.94</v>
      </c>
      <c r="AQ587" s="36">
        <v>47.16</v>
      </c>
      <c r="AR587" s="36">
        <v>57.93</v>
      </c>
      <c r="AS587" s="36">
        <v>209.8</v>
      </c>
      <c r="AT587" s="101">
        <v>206</v>
      </c>
      <c r="AU587" s="406">
        <v>103.34</v>
      </c>
      <c r="AV587" s="407">
        <v>33.61</v>
      </c>
      <c r="AW587" s="407">
        <v>41.6</v>
      </c>
      <c r="AX587" s="54">
        <v>35</v>
      </c>
      <c r="AY587" s="3" t="s">
        <v>85</v>
      </c>
      <c r="AZ587" s="98" t="str">
        <f>_xlfn.IFNA(VLOOKUP(AY587,ACCESSORIES!F:J,5,FALSE),"N/A")</f>
        <v>N/A</v>
      </c>
      <c r="BA587" s="3" t="s">
        <v>85</v>
      </c>
      <c r="BB587" s="98" t="str">
        <f>_xlfn.IFNA(VLOOKUP(BA587,ACCESSORIES!F:J,5,FALSE),"N/A")</f>
        <v>N/A</v>
      </c>
      <c r="BC587" s="77">
        <v>32.67</v>
      </c>
      <c r="BD587" s="56">
        <v>20.236220472440898</v>
      </c>
      <c r="BE587" s="56">
        <v>20.236220472440898</v>
      </c>
      <c r="BF587" s="56">
        <v>11.417322834645701</v>
      </c>
      <c r="BG587" s="378">
        <f t="shared" si="67"/>
        <v>7.6616839999999839E-2</v>
      </c>
      <c r="BH587" s="80">
        <v>36</v>
      </c>
      <c r="BI587" s="114" t="s">
        <v>4923</v>
      </c>
      <c r="BJ587" s="50" t="s">
        <v>4050</v>
      </c>
      <c r="BK587" s="29" t="s">
        <v>4066</v>
      </c>
      <c r="BL587" s="29" t="s">
        <v>5474</v>
      </c>
      <c r="BM587" s="29" t="s">
        <v>7541</v>
      </c>
      <c r="BN587" s="29" t="s">
        <v>7291</v>
      </c>
      <c r="BO587" s="81" t="s">
        <v>4275</v>
      </c>
      <c r="BP587" s="81" t="s">
        <v>4068</v>
      </c>
      <c r="BQ587" s="81" t="s">
        <v>7542</v>
      </c>
      <c r="BR587" s="81"/>
      <c r="BS587" s="81"/>
      <c r="BT587" s="81"/>
      <c r="BU587" s="313" t="s">
        <v>8005</v>
      </c>
      <c r="BV587" s="387" t="s">
        <v>8083</v>
      </c>
      <c r="BW587" s="313" t="s">
        <v>8007</v>
      </c>
      <c r="BX587" s="387" t="s">
        <v>8084</v>
      </c>
      <c r="BY587" s="93" t="str">
        <f t="shared" si="68"/>
        <v>MR321, 17x8.5, 0mm Offset, 5x150, 110.5mm Centerbore, Gloss Black</v>
      </c>
      <c r="BZ587" s="81" t="s">
        <v>3878</v>
      </c>
      <c r="CA587" s="81" t="s">
        <v>3879</v>
      </c>
      <c r="CB587" s="81" t="str">
        <f t="shared" si="69"/>
        <v>STREET (3XX)</v>
      </c>
    </row>
    <row r="588" spans="1:80" s="38" customFormat="1" ht="15" customHeight="1">
      <c r="A588" s="22">
        <f t="shared" si="63"/>
        <v>586</v>
      </c>
      <c r="B588" s="4" t="s">
        <v>84</v>
      </c>
      <c r="C588" s="99" t="s">
        <v>1072</v>
      </c>
      <c r="D588" s="99" t="s">
        <v>7018</v>
      </c>
      <c r="E588" s="91" t="str">
        <f>CONCATENATE(LEFT(D588,5),VLOOKUP(CONCATENATE(N588,"x",O588),'PART NUMBER GUIDE'!$B$9:$C$49,2,FALSE),VLOOKUP(CONCATENATE(P588, V588), 'PART NUMBER GUIDE'!$Q$6:$R$91, 2, FALSE),VLOOKUP(Y588,'PART NUMBER GUIDE'!$J$8:$K$43,2, FALSE),IF(U588="N/A",IF(ABS(S588)&lt;10,"0"&amp;ABS(S588),ABS(S588)),CONCATENATE(LEFT(U588,1),RIGHT(U588,1))), F588, G588)</f>
        <v>MR32178558300</v>
      </c>
      <c r="F588" s="90"/>
      <c r="G588" s="90"/>
      <c r="H588" s="364">
        <v>191682034664</v>
      </c>
      <c r="I588" s="109">
        <v>45118</v>
      </c>
      <c r="J588" s="16" t="s">
        <v>1265</v>
      </c>
      <c r="K588" s="342">
        <v>299</v>
      </c>
      <c r="L588" s="92">
        <f t="shared" si="64"/>
        <v>299</v>
      </c>
      <c r="M588" s="344"/>
      <c r="N588" s="29">
        <v>17</v>
      </c>
      <c r="O588" s="8">
        <v>8.5</v>
      </c>
      <c r="P588" s="99" t="str">
        <f t="shared" si="65"/>
        <v>5x150</v>
      </c>
      <c r="Q588" s="3">
        <v>5</v>
      </c>
      <c r="R588" s="29">
        <v>150</v>
      </c>
      <c r="S588" s="29">
        <v>0</v>
      </c>
      <c r="T588" s="16">
        <v>4.72</v>
      </c>
      <c r="U588" s="100" t="s">
        <v>85</v>
      </c>
      <c r="V588" s="16">
        <v>110.5</v>
      </c>
      <c r="W588" s="8">
        <v>28.17</v>
      </c>
      <c r="X588" s="51">
        <v>2650</v>
      </c>
      <c r="Y588" s="11" t="s">
        <v>5454</v>
      </c>
      <c r="Z588" s="11" t="s">
        <v>196</v>
      </c>
      <c r="AA588" s="51" t="str">
        <f t="shared" si="66"/>
        <v>17x8.5, 5x150, 0 OS</v>
      </c>
      <c r="AB588" s="81" t="s">
        <v>7297</v>
      </c>
      <c r="AC588" s="89">
        <f>_xlfn.IFNA(VLOOKUP(AB588,ACCESSORIES!F:J,5,FALSE),"N/A")</f>
        <v>22</v>
      </c>
      <c r="AD588" s="87" t="s">
        <v>85</v>
      </c>
      <c r="AE588" s="87" t="s">
        <v>85</v>
      </c>
      <c r="AF588" s="87" t="s">
        <v>85</v>
      </c>
      <c r="AG588" s="87" t="s">
        <v>85</v>
      </c>
      <c r="AH588" s="87" t="s">
        <v>85</v>
      </c>
      <c r="AI588" s="13" t="s">
        <v>266</v>
      </c>
      <c r="AJ588" s="40" t="str">
        <f>_xlfn.IFNA(VLOOKUP(AI588,ACCESSORIES!E:M,6,FALSE),"N/A")</f>
        <v>N/A</v>
      </c>
      <c r="AK588" s="40" t="str">
        <f>_xlfn.IFNA(VLOOKUP(AJ588,ACCESSORIES!F:J,5,FALSE),"N/A")</f>
        <v>N/A</v>
      </c>
      <c r="AL588" s="3" t="s">
        <v>85</v>
      </c>
      <c r="AM588" s="3">
        <v>16</v>
      </c>
      <c r="AN588" s="3">
        <v>185</v>
      </c>
      <c r="AO588" s="36">
        <v>0</v>
      </c>
      <c r="AP588" s="36">
        <v>30.94</v>
      </c>
      <c r="AQ588" s="36">
        <v>47.16</v>
      </c>
      <c r="AR588" s="36">
        <v>57.93</v>
      </c>
      <c r="AS588" s="36">
        <v>209.8</v>
      </c>
      <c r="AT588" s="101">
        <v>206</v>
      </c>
      <c r="AU588" s="406">
        <v>103.34</v>
      </c>
      <c r="AV588" s="407">
        <v>33.61</v>
      </c>
      <c r="AW588" s="407">
        <v>41.6</v>
      </c>
      <c r="AX588" s="54">
        <v>35</v>
      </c>
      <c r="AY588" s="3" t="s">
        <v>85</v>
      </c>
      <c r="AZ588" s="98" t="str">
        <f>_xlfn.IFNA(VLOOKUP(AY588,ACCESSORIES!F:J,5,FALSE),"N/A")</f>
        <v>N/A</v>
      </c>
      <c r="BA588" s="3" t="s">
        <v>85</v>
      </c>
      <c r="BB588" s="98" t="str">
        <f>_xlfn.IFNA(VLOOKUP(BA588,ACCESSORIES!F:J,5,FALSE),"N/A")</f>
        <v>N/A</v>
      </c>
      <c r="BC588" s="77">
        <v>32.67</v>
      </c>
      <c r="BD588" s="56">
        <v>20.236220472440898</v>
      </c>
      <c r="BE588" s="56">
        <v>20.236220472440898</v>
      </c>
      <c r="BF588" s="56">
        <v>11.417322834645701</v>
      </c>
      <c r="BG588" s="378">
        <f t="shared" si="67"/>
        <v>7.6616839999999839E-2</v>
      </c>
      <c r="BH588" s="80">
        <v>36</v>
      </c>
      <c r="BI588" s="114" t="s">
        <v>4923</v>
      </c>
      <c r="BJ588" s="50" t="s">
        <v>4050</v>
      </c>
      <c r="BK588" s="29" t="s">
        <v>4066</v>
      </c>
      <c r="BL588" s="29" t="s">
        <v>5474</v>
      </c>
      <c r="BM588" s="29" t="s">
        <v>7541</v>
      </c>
      <c r="BN588" s="29" t="s">
        <v>7291</v>
      </c>
      <c r="BO588" s="81" t="s">
        <v>4275</v>
      </c>
      <c r="BP588" s="81" t="s">
        <v>4068</v>
      </c>
      <c r="BQ588" s="81" t="s">
        <v>7542</v>
      </c>
      <c r="BR588" s="81"/>
      <c r="BS588" s="81"/>
      <c r="BT588" s="81"/>
      <c r="BU588" s="313" t="s">
        <v>8009</v>
      </c>
      <c r="BV588" s="387" t="s">
        <v>8373</v>
      </c>
      <c r="BW588" s="313" t="s">
        <v>8011</v>
      </c>
      <c r="BX588" s="387" t="s">
        <v>8374</v>
      </c>
      <c r="BY588" s="93" t="str">
        <f t="shared" si="68"/>
        <v>MR321, 17x8.5, 0mm Offset, 5x150, 110.5mm Centerbore, Machined - Clear Coat</v>
      </c>
      <c r="BZ588" s="81" t="s">
        <v>3878</v>
      </c>
      <c r="CA588" s="81" t="s">
        <v>3879</v>
      </c>
      <c r="CB588" s="81" t="str">
        <f t="shared" si="69"/>
        <v>STREET (3XX)</v>
      </c>
    </row>
    <row r="589" spans="1:80" s="38" customFormat="1" ht="15" customHeight="1">
      <c r="A589" s="22">
        <f t="shared" si="63"/>
        <v>587</v>
      </c>
      <c r="B589" s="4" t="s">
        <v>84</v>
      </c>
      <c r="C589" s="99" t="s">
        <v>1072</v>
      </c>
      <c r="D589" s="99" t="s">
        <v>7018</v>
      </c>
      <c r="E589" s="91" t="str">
        <f>CONCATENATE(LEFT(D589,5),VLOOKUP(CONCATENATE(N589,"x",O589),'PART NUMBER GUIDE'!$B$9:$C$49,2,FALSE),VLOOKUP(CONCATENATE(P589, V589), 'PART NUMBER GUIDE'!$Q$6:$R$91, 2, FALSE),VLOOKUP(Y589,'PART NUMBER GUIDE'!$J$8:$K$43,2, FALSE),IF(U589="N/A",IF(ABS(S589)&lt;10,"0"&amp;ABS(S589),ABS(S589)),CONCATENATE(LEFT(U589,1),RIGHT(U589,1))), F589, G589)</f>
        <v>MR321785551300</v>
      </c>
      <c r="F589" s="90"/>
      <c r="G589" s="90"/>
      <c r="H589" s="364">
        <v>191682034176</v>
      </c>
      <c r="I589" s="318">
        <v>45002</v>
      </c>
      <c r="J589" s="16" t="s">
        <v>1265</v>
      </c>
      <c r="K589" s="342">
        <v>285</v>
      </c>
      <c r="L589" s="92">
        <f t="shared" si="64"/>
        <v>285</v>
      </c>
      <c r="M589" s="344"/>
      <c r="N589" s="29">
        <v>17</v>
      </c>
      <c r="O589" s="8">
        <v>8.5</v>
      </c>
      <c r="P589" s="99" t="str">
        <f t="shared" si="65"/>
        <v>5x5.5</v>
      </c>
      <c r="Q589" s="3">
        <v>5</v>
      </c>
      <c r="R589" s="29">
        <v>5.5</v>
      </c>
      <c r="S589" s="29">
        <v>0</v>
      </c>
      <c r="T589" s="16">
        <v>4.72</v>
      </c>
      <c r="U589" s="100" t="s">
        <v>85</v>
      </c>
      <c r="V589" s="16">
        <v>108</v>
      </c>
      <c r="W589" s="8">
        <v>28.17</v>
      </c>
      <c r="X589" s="51">
        <v>2650</v>
      </c>
      <c r="Y589" s="11" t="s">
        <v>4304</v>
      </c>
      <c r="Z589" s="11" t="s">
        <v>2987</v>
      </c>
      <c r="AA589" s="51" t="str">
        <f t="shared" si="66"/>
        <v>17x8.5, 5x5.5, 0 OS</v>
      </c>
      <c r="AB589" s="81" t="s">
        <v>5205</v>
      </c>
      <c r="AC589" s="89">
        <f>_xlfn.IFNA(VLOOKUP(AB589,ACCESSORIES!F:J,5,FALSE),"N/A")</f>
        <v>22</v>
      </c>
      <c r="AD589" s="87" t="s">
        <v>85</v>
      </c>
      <c r="AE589" s="87" t="s">
        <v>85</v>
      </c>
      <c r="AF589" s="87" t="s">
        <v>85</v>
      </c>
      <c r="AG589" s="87" t="s">
        <v>85</v>
      </c>
      <c r="AH589" s="87" t="s">
        <v>85</v>
      </c>
      <c r="AI589" s="13" t="s">
        <v>266</v>
      </c>
      <c r="AJ589" s="40" t="str">
        <f>_xlfn.IFNA(VLOOKUP(AI589,ACCESSORIES!E:M,6,FALSE),"N/A")</f>
        <v>N/A</v>
      </c>
      <c r="AK589" s="40" t="str">
        <f>_xlfn.IFNA(VLOOKUP(AJ589,ACCESSORIES!F:J,5,FALSE),"N/A")</f>
        <v>N/A</v>
      </c>
      <c r="AL589" s="3" t="s">
        <v>85</v>
      </c>
      <c r="AM589" s="3">
        <v>16</v>
      </c>
      <c r="AN589" s="3">
        <v>175</v>
      </c>
      <c r="AO589" s="36">
        <v>6.19</v>
      </c>
      <c r="AP589" s="36">
        <v>30.94</v>
      </c>
      <c r="AQ589" s="36">
        <v>47.16</v>
      </c>
      <c r="AR589" s="36">
        <v>57.93</v>
      </c>
      <c r="AS589" s="36">
        <v>209.8</v>
      </c>
      <c r="AT589" s="101">
        <v>206</v>
      </c>
      <c r="AU589" s="406">
        <v>103.34</v>
      </c>
      <c r="AV589" s="407">
        <v>33.61</v>
      </c>
      <c r="AW589" s="407">
        <v>41.6</v>
      </c>
      <c r="AX589" s="54">
        <v>35</v>
      </c>
      <c r="AY589" s="3" t="s">
        <v>85</v>
      </c>
      <c r="AZ589" s="98" t="str">
        <f>_xlfn.IFNA(VLOOKUP(AY589,ACCESSORIES!F:J,5,FALSE),"N/A")</f>
        <v>N/A</v>
      </c>
      <c r="BA589" s="3" t="s">
        <v>85</v>
      </c>
      <c r="BB589" s="98" t="str">
        <f>_xlfn.IFNA(VLOOKUP(BA589,ACCESSORIES!F:J,5,FALSE),"N/A")</f>
        <v>N/A</v>
      </c>
      <c r="BC589" s="77">
        <v>32.67</v>
      </c>
      <c r="BD589" s="56">
        <v>20.236220472440898</v>
      </c>
      <c r="BE589" s="56">
        <v>20.236220472440898</v>
      </c>
      <c r="BF589" s="56">
        <v>11.417322834645701</v>
      </c>
      <c r="BG589" s="378">
        <f t="shared" si="67"/>
        <v>7.6616839999999839E-2</v>
      </c>
      <c r="BH589" s="80">
        <v>36</v>
      </c>
      <c r="BI589" s="114" t="s">
        <v>4923</v>
      </c>
      <c r="BJ589" s="50" t="s">
        <v>4050</v>
      </c>
      <c r="BK589" s="29" t="s">
        <v>4066</v>
      </c>
      <c r="BL589" s="29" t="s">
        <v>5474</v>
      </c>
      <c r="BM589" s="29" t="s">
        <v>7541</v>
      </c>
      <c r="BN589" s="29" t="s">
        <v>7291</v>
      </c>
      <c r="BO589" s="81" t="s">
        <v>4275</v>
      </c>
      <c r="BP589" s="81" t="s">
        <v>4068</v>
      </c>
      <c r="BQ589" s="81" t="s">
        <v>7542</v>
      </c>
      <c r="BR589" s="81"/>
      <c r="BS589" s="81"/>
      <c r="BT589" s="81"/>
      <c r="BU589" s="313" t="s">
        <v>8005</v>
      </c>
      <c r="BV589" s="387" t="s">
        <v>8083</v>
      </c>
      <c r="BW589" s="313" t="s">
        <v>8007</v>
      </c>
      <c r="BX589" s="387" t="s">
        <v>8084</v>
      </c>
      <c r="BY589" s="93" t="str">
        <f t="shared" si="68"/>
        <v>MR321, 17x8.5, 0mm Offset, 5x5.5, 108mm Centerbore, Gloss Black</v>
      </c>
      <c r="BZ589" s="81" t="s">
        <v>3878</v>
      </c>
      <c r="CA589" s="81" t="s">
        <v>3879</v>
      </c>
      <c r="CB589" s="81" t="str">
        <f t="shared" si="69"/>
        <v>STREET (3XX)</v>
      </c>
    </row>
    <row r="590" spans="1:80" s="38" customFormat="1" ht="15" customHeight="1">
      <c r="A590" s="22">
        <f t="shared" si="63"/>
        <v>588</v>
      </c>
      <c r="B590" s="4" t="s">
        <v>84</v>
      </c>
      <c r="C590" s="99" t="s">
        <v>1072</v>
      </c>
      <c r="D590" s="99" t="s">
        <v>7018</v>
      </c>
      <c r="E590" s="91" t="str">
        <f>CONCATENATE(LEFT(D590,5),VLOOKUP(CONCATENATE(N590,"x",O590),'PART NUMBER GUIDE'!$B$9:$C$49,2,FALSE),VLOOKUP(CONCATENATE(P590, V590), 'PART NUMBER GUIDE'!$Q$6:$R$91, 2, FALSE),VLOOKUP(Y590,'PART NUMBER GUIDE'!$J$8:$K$43,2, FALSE),IF(U590="N/A",IF(ABS(S590)&lt;10,"0"&amp;ABS(S590),ABS(S590)),CONCATENATE(LEFT(U590,1),RIGHT(U590,1))), F590, G590)</f>
        <v>MR32178555300</v>
      </c>
      <c r="F590" s="90"/>
      <c r="G590" s="90"/>
      <c r="H590" s="364">
        <v>191682034671</v>
      </c>
      <c r="I590" s="109">
        <v>45118</v>
      </c>
      <c r="J590" s="16" t="s">
        <v>1265</v>
      </c>
      <c r="K590" s="342">
        <v>299</v>
      </c>
      <c r="L590" s="92">
        <f t="shared" si="64"/>
        <v>299</v>
      </c>
      <c r="M590" s="344"/>
      <c r="N590" s="29">
        <v>17</v>
      </c>
      <c r="O590" s="8">
        <v>8.5</v>
      </c>
      <c r="P590" s="99" t="str">
        <f t="shared" si="65"/>
        <v>5x5.5</v>
      </c>
      <c r="Q590" s="3">
        <v>5</v>
      </c>
      <c r="R590" s="29">
        <v>5.5</v>
      </c>
      <c r="S590" s="29">
        <v>0</v>
      </c>
      <c r="T590" s="16">
        <v>4.72</v>
      </c>
      <c r="U590" s="100" t="s">
        <v>85</v>
      </c>
      <c r="V590" s="16">
        <v>108</v>
      </c>
      <c r="W590" s="8">
        <v>28.17</v>
      </c>
      <c r="X590" s="51">
        <v>2650</v>
      </c>
      <c r="Y590" s="11" t="s">
        <v>5454</v>
      </c>
      <c r="Z590" s="11" t="s">
        <v>196</v>
      </c>
      <c r="AA590" s="51" t="str">
        <f t="shared" si="66"/>
        <v>17x8.5, 5x5.5, 0 OS</v>
      </c>
      <c r="AB590" s="81" t="s">
        <v>7297</v>
      </c>
      <c r="AC590" s="89">
        <f>_xlfn.IFNA(VLOOKUP(AB590,ACCESSORIES!F:J,5,FALSE),"N/A")</f>
        <v>22</v>
      </c>
      <c r="AD590" s="87" t="s">
        <v>85</v>
      </c>
      <c r="AE590" s="87" t="s">
        <v>85</v>
      </c>
      <c r="AF590" s="87" t="s">
        <v>85</v>
      </c>
      <c r="AG590" s="87" t="s">
        <v>85</v>
      </c>
      <c r="AH590" s="87" t="s">
        <v>85</v>
      </c>
      <c r="AI590" s="13" t="s">
        <v>266</v>
      </c>
      <c r="AJ590" s="40" t="str">
        <f>_xlfn.IFNA(VLOOKUP(AI590,ACCESSORIES!E:M,6,FALSE),"N/A")</f>
        <v>N/A</v>
      </c>
      <c r="AK590" s="40" t="str">
        <f>_xlfn.IFNA(VLOOKUP(AJ590,ACCESSORIES!F:J,5,FALSE),"N/A")</f>
        <v>N/A</v>
      </c>
      <c r="AL590" s="3" t="s">
        <v>85</v>
      </c>
      <c r="AM590" s="3">
        <v>16</v>
      </c>
      <c r="AN590" s="3">
        <v>175</v>
      </c>
      <c r="AO590" s="36">
        <v>6.19</v>
      </c>
      <c r="AP590" s="36">
        <v>30.94</v>
      </c>
      <c r="AQ590" s="36">
        <v>47.16</v>
      </c>
      <c r="AR590" s="36">
        <v>57.93</v>
      </c>
      <c r="AS590" s="36">
        <v>209.8</v>
      </c>
      <c r="AT590" s="101">
        <v>206</v>
      </c>
      <c r="AU590" s="406">
        <v>103.34</v>
      </c>
      <c r="AV590" s="407">
        <v>33.61</v>
      </c>
      <c r="AW590" s="407">
        <v>41.6</v>
      </c>
      <c r="AX590" s="54">
        <v>35</v>
      </c>
      <c r="AY590" s="3" t="s">
        <v>85</v>
      </c>
      <c r="AZ590" s="98" t="str">
        <f>_xlfn.IFNA(VLOOKUP(AY590,ACCESSORIES!F:J,5,FALSE),"N/A")</f>
        <v>N/A</v>
      </c>
      <c r="BA590" s="3" t="s">
        <v>85</v>
      </c>
      <c r="BB590" s="98" t="str">
        <f>_xlfn.IFNA(VLOOKUP(BA590,ACCESSORIES!F:J,5,FALSE),"N/A")</f>
        <v>N/A</v>
      </c>
      <c r="BC590" s="77">
        <v>32.67</v>
      </c>
      <c r="BD590" s="56">
        <v>20.236220472440898</v>
      </c>
      <c r="BE590" s="56">
        <v>20.236220472440898</v>
      </c>
      <c r="BF590" s="56">
        <v>11.417322834645701</v>
      </c>
      <c r="BG590" s="378">
        <f t="shared" si="67"/>
        <v>7.6616839999999839E-2</v>
      </c>
      <c r="BH590" s="80">
        <v>36</v>
      </c>
      <c r="BI590" s="114" t="s">
        <v>4923</v>
      </c>
      <c r="BJ590" s="50" t="s">
        <v>4050</v>
      </c>
      <c r="BK590" s="29" t="s">
        <v>4066</v>
      </c>
      <c r="BL590" s="29" t="s">
        <v>5474</v>
      </c>
      <c r="BM590" s="29" t="s">
        <v>7541</v>
      </c>
      <c r="BN590" s="29" t="s">
        <v>7291</v>
      </c>
      <c r="BO590" s="81" t="s">
        <v>4275</v>
      </c>
      <c r="BP590" s="81" t="s">
        <v>4068</v>
      </c>
      <c r="BQ590" s="81" t="s">
        <v>7542</v>
      </c>
      <c r="BR590" s="81"/>
      <c r="BS590" s="81"/>
      <c r="BT590" s="81"/>
      <c r="BU590" s="313" t="s">
        <v>8009</v>
      </c>
      <c r="BV590" s="387" t="s">
        <v>8373</v>
      </c>
      <c r="BW590" s="313" t="s">
        <v>8011</v>
      </c>
      <c r="BX590" s="387" t="s">
        <v>8374</v>
      </c>
      <c r="BY590" s="93" t="str">
        <f t="shared" si="68"/>
        <v>MR321, 17x8.5, 0mm Offset, 5x5.5, 108mm Centerbore, Machined - Clear Coat</v>
      </c>
      <c r="BZ590" s="81" t="s">
        <v>3878</v>
      </c>
      <c r="CA590" s="81" t="s">
        <v>3879</v>
      </c>
      <c r="CB590" s="81" t="str">
        <f t="shared" si="69"/>
        <v>STREET (3XX)</v>
      </c>
    </row>
    <row r="591" spans="1:80" s="38" customFormat="1" ht="15" customHeight="1">
      <c r="A591" s="22">
        <f t="shared" si="63"/>
        <v>589</v>
      </c>
      <c r="B591" s="4" t="s">
        <v>84</v>
      </c>
      <c r="C591" s="99" t="s">
        <v>1072</v>
      </c>
      <c r="D591" s="99" t="s">
        <v>7018</v>
      </c>
      <c r="E591" s="91" t="str">
        <f>CONCATENATE(LEFT(D591,5),VLOOKUP(CONCATENATE(N591,"x",O591),'PART NUMBER GUIDE'!$B$9:$C$49,2,FALSE),VLOOKUP(CONCATENATE(P591, V591), 'PART NUMBER GUIDE'!$Q$6:$R$91, 2, FALSE),VLOOKUP(Y591,'PART NUMBER GUIDE'!$J$8:$K$43,2, FALSE),IF(U591="N/A",IF(ABS(S591)&lt;10,"0"&amp;ABS(S591),ABS(S591)),CONCATENATE(LEFT(U591,1),RIGHT(U591,1))), F591, G591)</f>
        <v>MR321785161300</v>
      </c>
      <c r="F591" s="90"/>
      <c r="G591" s="90"/>
      <c r="H591" s="364">
        <v>191682034213</v>
      </c>
      <c r="I591" s="318">
        <v>45002</v>
      </c>
      <c r="J591" s="16" t="s">
        <v>1265</v>
      </c>
      <c r="K591" s="342">
        <v>285</v>
      </c>
      <c r="L591" s="92">
        <f t="shared" si="64"/>
        <v>285</v>
      </c>
      <c r="M591" s="344"/>
      <c r="N591" s="29">
        <v>17</v>
      </c>
      <c r="O591" s="8">
        <v>8.5</v>
      </c>
      <c r="P591" s="99" t="str">
        <f t="shared" si="65"/>
        <v>6x135</v>
      </c>
      <c r="Q591" s="3">
        <v>6</v>
      </c>
      <c r="R591" s="29">
        <v>135</v>
      </c>
      <c r="S591" s="29">
        <v>0</v>
      </c>
      <c r="T591" s="16">
        <v>4.72</v>
      </c>
      <c r="U591" s="100" t="s">
        <v>85</v>
      </c>
      <c r="V591" s="16">
        <v>87</v>
      </c>
      <c r="W591" s="8">
        <v>28.17</v>
      </c>
      <c r="X591" s="51">
        <v>2650</v>
      </c>
      <c r="Y591" s="11" t="s">
        <v>4304</v>
      </c>
      <c r="Z591" s="11" t="s">
        <v>2987</v>
      </c>
      <c r="AA591" s="51" t="str">
        <f t="shared" si="66"/>
        <v>17x8.5, 6x135, 0 OS</v>
      </c>
      <c r="AB591" s="81" t="s">
        <v>5202</v>
      </c>
      <c r="AC591" s="89">
        <f>_xlfn.IFNA(VLOOKUP(AB591,ACCESSORIES!F:J,5,FALSE),"N/A")</f>
        <v>22</v>
      </c>
      <c r="AD591" s="87" t="s">
        <v>85</v>
      </c>
      <c r="AE591" s="87" t="s">
        <v>85</v>
      </c>
      <c r="AF591" s="87" t="s">
        <v>85</v>
      </c>
      <c r="AG591" s="87" t="s">
        <v>85</v>
      </c>
      <c r="AH591" s="87" t="s">
        <v>85</v>
      </c>
      <c r="AI591" s="13" t="s">
        <v>266</v>
      </c>
      <c r="AJ591" s="40" t="str">
        <f>_xlfn.IFNA(VLOOKUP(AI591,ACCESSORIES!E:M,6,FALSE),"N/A")</f>
        <v>N/A</v>
      </c>
      <c r="AK591" s="40" t="str">
        <f>_xlfn.IFNA(VLOOKUP(AJ591,ACCESSORIES!F:J,5,FALSE),"N/A")</f>
        <v>N/A</v>
      </c>
      <c r="AL591" s="3" t="s">
        <v>85</v>
      </c>
      <c r="AM591" s="3">
        <v>16</v>
      </c>
      <c r="AN591" s="3">
        <v>175</v>
      </c>
      <c r="AO591" s="36">
        <v>6.19</v>
      </c>
      <c r="AP591" s="36">
        <v>30.94</v>
      </c>
      <c r="AQ591" s="36">
        <v>47.16</v>
      </c>
      <c r="AR591" s="36">
        <v>57.93</v>
      </c>
      <c r="AS591" s="36">
        <v>209.8</v>
      </c>
      <c r="AT591" s="101">
        <v>206</v>
      </c>
      <c r="AU591" s="406">
        <v>82.6</v>
      </c>
      <c r="AV591" s="407">
        <v>33.61</v>
      </c>
      <c r="AW591" s="407">
        <v>41.6</v>
      </c>
      <c r="AX591" s="54">
        <v>35</v>
      </c>
      <c r="AY591" s="3" t="s">
        <v>85</v>
      </c>
      <c r="AZ591" s="98" t="str">
        <f>_xlfn.IFNA(VLOOKUP(AY591,ACCESSORIES!F:J,5,FALSE),"N/A")</f>
        <v>N/A</v>
      </c>
      <c r="BA591" s="3" t="s">
        <v>85</v>
      </c>
      <c r="BB591" s="98" t="str">
        <f>_xlfn.IFNA(VLOOKUP(BA591,ACCESSORIES!F:J,5,FALSE),"N/A")</f>
        <v>N/A</v>
      </c>
      <c r="BC591" s="77">
        <v>32.67</v>
      </c>
      <c r="BD591" s="56">
        <v>20.236220472440898</v>
      </c>
      <c r="BE591" s="56">
        <v>20.236220472440898</v>
      </c>
      <c r="BF591" s="56">
        <v>11.417322834645701</v>
      </c>
      <c r="BG591" s="378">
        <f t="shared" si="67"/>
        <v>7.6616839999999839E-2</v>
      </c>
      <c r="BH591" s="80">
        <v>36</v>
      </c>
      <c r="BI591" s="114" t="s">
        <v>4923</v>
      </c>
      <c r="BJ591" s="50" t="s">
        <v>4050</v>
      </c>
      <c r="BK591" s="29" t="s">
        <v>4066</v>
      </c>
      <c r="BL591" s="29" t="s">
        <v>5474</v>
      </c>
      <c r="BM591" s="29" t="s">
        <v>7541</v>
      </c>
      <c r="BN591" s="29" t="s">
        <v>7291</v>
      </c>
      <c r="BO591" s="81" t="s">
        <v>4275</v>
      </c>
      <c r="BP591" s="81" t="s">
        <v>4068</v>
      </c>
      <c r="BQ591" s="81" t="s">
        <v>7542</v>
      </c>
      <c r="BR591" s="81"/>
      <c r="BS591" s="81"/>
      <c r="BT591" s="81"/>
      <c r="BU591" s="313" t="s">
        <v>8012</v>
      </c>
      <c r="BV591" s="387" t="s">
        <v>8248</v>
      </c>
      <c r="BW591" s="313" t="s">
        <v>8013</v>
      </c>
      <c r="BX591" s="387" t="s">
        <v>8249</v>
      </c>
      <c r="BY591" s="93" t="str">
        <f t="shared" si="68"/>
        <v>MR321, 17x8.5, 0mm Offset, 6x135, 87mm Centerbore, Gloss Black</v>
      </c>
      <c r="BZ591" s="81" t="s">
        <v>3878</v>
      </c>
      <c r="CA591" s="81" t="s">
        <v>3879</v>
      </c>
      <c r="CB591" s="81" t="str">
        <f t="shared" si="69"/>
        <v>STREET (3XX)</v>
      </c>
    </row>
    <row r="592" spans="1:80" s="38" customFormat="1" ht="15" customHeight="1">
      <c r="A592" s="22">
        <f t="shared" si="63"/>
        <v>590</v>
      </c>
      <c r="B592" s="4" t="s">
        <v>84</v>
      </c>
      <c r="C592" s="99" t="s">
        <v>1072</v>
      </c>
      <c r="D592" s="99" t="s">
        <v>7018</v>
      </c>
      <c r="E592" s="91" t="str">
        <f>CONCATENATE(LEFT(D592,5),VLOOKUP(CONCATENATE(N592,"x",O592),'PART NUMBER GUIDE'!$B$9:$C$49,2,FALSE),VLOOKUP(CONCATENATE(P592, V592), 'PART NUMBER GUIDE'!$Q$6:$R$91, 2, FALSE),VLOOKUP(Y592,'PART NUMBER GUIDE'!$J$8:$K$43,2, FALSE),IF(U592="N/A",IF(ABS(S592)&lt;10,"0"&amp;ABS(S592),ABS(S592)),CONCATENATE(LEFT(U592,1),RIGHT(U592,1))), F592, G592)</f>
        <v>MR32178516300</v>
      </c>
      <c r="F592" s="90"/>
      <c r="G592" s="90"/>
      <c r="H592" s="364">
        <v>191682034695</v>
      </c>
      <c r="I592" s="109">
        <v>45118</v>
      </c>
      <c r="J592" s="16" t="s">
        <v>1265</v>
      </c>
      <c r="K592" s="342">
        <v>299</v>
      </c>
      <c r="L592" s="92">
        <f t="shared" si="64"/>
        <v>299</v>
      </c>
      <c r="M592" s="344"/>
      <c r="N592" s="29">
        <v>17</v>
      </c>
      <c r="O592" s="8">
        <v>8.5</v>
      </c>
      <c r="P592" s="99" t="str">
        <f t="shared" si="65"/>
        <v>6x135</v>
      </c>
      <c r="Q592" s="3">
        <v>6</v>
      </c>
      <c r="R592" s="29">
        <v>135</v>
      </c>
      <c r="S592" s="29">
        <v>0</v>
      </c>
      <c r="T592" s="16">
        <v>4.72</v>
      </c>
      <c r="U592" s="100" t="s">
        <v>85</v>
      </c>
      <c r="V592" s="16">
        <v>87</v>
      </c>
      <c r="W592" s="8">
        <v>28.17</v>
      </c>
      <c r="X592" s="51">
        <v>2650</v>
      </c>
      <c r="Y592" s="11" t="s">
        <v>5454</v>
      </c>
      <c r="Z592" s="11" t="s">
        <v>196</v>
      </c>
      <c r="AA592" s="51" t="str">
        <f t="shared" si="66"/>
        <v>17x8.5, 6x135, 0 OS</v>
      </c>
      <c r="AB592" s="81" t="s">
        <v>7295</v>
      </c>
      <c r="AC592" s="89">
        <f>_xlfn.IFNA(VLOOKUP(AB592,ACCESSORIES!F:J,5,FALSE),"N/A")</f>
        <v>22</v>
      </c>
      <c r="AD592" s="87" t="s">
        <v>85</v>
      </c>
      <c r="AE592" s="87" t="s">
        <v>85</v>
      </c>
      <c r="AF592" s="87" t="s">
        <v>85</v>
      </c>
      <c r="AG592" s="87" t="s">
        <v>85</v>
      </c>
      <c r="AH592" s="87" t="s">
        <v>85</v>
      </c>
      <c r="AI592" s="13" t="s">
        <v>266</v>
      </c>
      <c r="AJ592" s="40" t="str">
        <f>_xlfn.IFNA(VLOOKUP(AI592,ACCESSORIES!E:M,6,FALSE),"N/A")</f>
        <v>N/A</v>
      </c>
      <c r="AK592" s="40" t="str">
        <f>_xlfn.IFNA(VLOOKUP(AJ592,ACCESSORIES!F:J,5,FALSE),"N/A")</f>
        <v>N/A</v>
      </c>
      <c r="AL592" s="3" t="s">
        <v>85</v>
      </c>
      <c r="AM592" s="3">
        <v>16</v>
      </c>
      <c r="AN592" s="3">
        <v>175</v>
      </c>
      <c r="AO592" s="36">
        <v>6.19</v>
      </c>
      <c r="AP592" s="36">
        <v>30.94</v>
      </c>
      <c r="AQ592" s="36">
        <v>47.16</v>
      </c>
      <c r="AR592" s="36">
        <v>57.93</v>
      </c>
      <c r="AS592" s="36">
        <v>209.8</v>
      </c>
      <c r="AT592" s="101">
        <v>206</v>
      </c>
      <c r="AU592" s="406">
        <v>82.6</v>
      </c>
      <c r="AV592" s="407">
        <v>33.61</v>
      </c>
      <c r="AW592" s="407">
        <v>41.6</v>
      </c>
      <c r="AX592" s="54">
        <v>35</v>
      </c>
      <c r="AY592" s="3" t="s">
        <v>85</v>
      </c>
      <c r="AZ592" s="98" t="str">
        <f>_xlfn.IFNA(VLOOKUP(AY592,ACCESSORIES!F:J,5,FALSE),"N/A")</f>
        <v>N/A</v>
      </c>
      <c r="BA592" s="3" t="s">
        <v>85</v>
      </c>
      <c r="BB592" s="98" t="str">
        <f>_xlfn.IFNA(VLOOKUP(BA592,ACCESSORIES!F:J,5,FALSE),"N/A")</f>
        <v>N/A</v>
      </c>
      <c r="BC592" s="77">
        <v>32.67</v>
      </c>
      <c r="BD592" s="56">
        <v>20.236220472440898</v>
      </c>
      <c r="BE592" s="56">
        <v>20.236220472440898</v>
      </c>
      <c r="BF592" s="56">
        <v>11.417322834645701</v>
      </c>
      <c r="BG592" s="378">
        <f t="shared" si="67"/>
        <v>7.6616839999999839E-2</v>
      </c>
      <c r="BH592" s="80">
        <v>36</v>
      </c>
      <c r="BI592" s="114" t="s">
        <v>4923</v>
      </c>
      <c r="BJ592" s="50" t="s">
        <v>4050</v>
      </c>
      <c r="BK592" s="29" t="s">
        <v>4066</v>
      </c>
      <c r="BL592" s="29" t="s">
        <v>5474</v>
      </c>
      <c r="BM592" s="29" t="s">
        <v>7541</v>
      </c>
      <c r="BN592" s="29" t="s">
        <v>7291</v>
      </c>
      <c r="BO592" s="81" t="s">
        <v>4275</v>
      </c>
      <c r="BP592" s="81" t="s">
        <v>4068</v>
      </c>
      <c r="BQ592" s="81" t="s">
        <v>7542</v>
      </c>
      <c r="BR592" s="81"/>
      <c r="BS592" s="81"/>
      <c r="BT592" s="81"/>
      <c r="BU592" s="313" t="s">
        <v>8018</v>
      </c>
      <c r="BV592" s="387" t="s">
        <v>8250</v>
      </c>
      <c r="BW592" s="313" t="s">
        <v>8019</v>
      </c>
      <c r="BX592" s="387" t="s">
        <v>8251</v>
      </c>
      <c r="BY592" s="93" t="str">
        <f t="shared" si="68"/>
        <v>MR321, 17x8.5, 0mm Offset, 6x135, 87mm Centerbore, Machined - Clear Coat</v>
      </c>
      <c r="BZ592" s="81" t="s">
        <v>3878</v>
      </c>
      <c r="CA592" s="81" t="s">
        <v>3879</v>
      </c>
      <c r="CB592" s="81" t="str">
        <f t="shared" si="69"/>
        <v>STREET (3XX)</v>
      </c>
    </row>
    <row r="593" spans="1:80" s="38" customFormat="1" ht="15" customHeight="1">
      <c r="A593" s="22">
        <f t="shared" si="63"/>
        <v>591</v>
      </c>
      <c r="B593" s="4" t="s">
        <v>84</v>
      </c>
      <c r="C593" s="99" t="s">
        <v>1072</v>
      </c>
      <c r="D593" s="99" t="s">
        <v>7018</v>
      </c>
      <c r="E593" s="91" t="str">
        <f>CONCATENATE(LEFT(D593,5),VLOOKUP(CONCATENATE(N593,"x",O593),'PART NUMBER GUIDE'!$B$9:$C$49,2,FALSE),VLOOKUP(CONCATENATE(P593, V593), 'PART NUMBER GUIDE'!$Q$6:$R$91, 2, FALSE),VLOOKUP(Y593,'PART NUMBER GUIDE'!$J$8:$K$43,2, FALSE),IF(U593="N/A",IF(ABS(S593)&lt;10,"0"&amp;ABS(S593),ABS(S593)),CONCATENATE(LEFT(U593,1),RIGHT(U593,1))), F593, G593)</f>
        <v>MR321785601300</v>
      </c>
      <c r="F593" s="90"/>
      <c r="G593" s="90"/>
      <c r="H593" s="364">
        <v>191682034237</v>
      </c>
      <c r="I593" s="318">
        <v>45002</v>
      </c>
      <c r="J593" s="16" t="s">
        <v>1265</v>
      </c>
      <c r="K593" s="342">
        <v>285</v>
      </c>
      <c r="L593" s="92">
        <f t="shared" si="64"/>
        <v>285</v>
      </c>
      <c r="M593" s="344"/>
      <c r="N593" s="29">
        <v>17</v>
      </c>
      <c r="O593" s="8">
        <v>8.5</v>
      </c>
      <c r="P593" s="99" t="str">
        <f t="shared" si="65"/>
        <v>6x5.5</v>
      </c>
      <c r="Q593" s="3">
        <v>6</v>
      </c>
      <c r="R593" s="29">
        <v>5.5</v>
      </c>
      <c r="S593" s="29">
        <v>0</v>
      </c>
      <c r="T593" s="16">
        <v>4.72</v>
      </c>
      <c r="U593" s="100" t="s">
        <v>85</v>
      </c>
      <c r="V593" s="16">
        <v>106.25</v>
      </c>
      <c r="W593" s="8">
        <v>28.17</v>
      </c>
      <c r="X593" s="51">
        <v>2650</v>
      </c>
      <c r="Y593" s="11" t="s">
        <v>4304</v>
      </c>
      <c r="Z593" s="11" t="s">
        <v>2987</v>
      </c>
      <c r="AA593" s="51" t="str">
        <f t="shared" si="66"/>
        <v>17x8.5, 6x5.5, 0 OS</v>
      </c>
      <c r="AB593" s="81" t="s">
        <v>5205</v>
      </c>
      <c r="AC593" s="89">
        <f>_xlfn.IFNA(VLOOKUP(AB593,ACCESSORIES!F:J,5,FALSE),"N/A")</f>
        <v>22</v>
      </c>
      <c r="AD593" s="87" t="s">
        <v>85</v>
      </c>
      <c r="AE593" s="87" t="s">
        <v>85</v>
      </c>
      <c r="AF593" s="87" t="s">
        <v>85</v>
      </c>
      <c r="AG593" s="87" t="s">
        <v>85</v>
      </c>
      <c r="AH593" s="87" t="s">
        <v>85</v>
      </c>
      <c r="AI593" s="13" t="s">
        <v>265</v>
      </c>
      <c r="AJ593" s="82" t="s">
        <v>1709</v>
      </c>
      <c r="AK593" s="40">
        <f>_xlfn.IFNA(VLOOKUP(AJ593,ACCESSORIES!F:J,5,FALSE),"N/A")</f>
        <v>2.75</v>
      </c>
      <c r="AL593" s="3">
        <v>78.3</v>
      </c>
      <c r="AM593" s="3">
        <v>16</v>
      </c>
      <c r="AN593" s="3">
        <v>175</v>
      </c>
      <c r="AO593" s="36">
        <v>6.19</v>
      </c>
      <c r="AP593" s="36">
        <v>30.94</v>
      </c>
      <c r="AQ593" s="36">
        <v>47.16</v>
      </c>
      <c r="AR593" s="36">
        <v>57.93</v>
      </c>
      <c r="AS593" s="36">
        <v>209.8</v>
      </c>
      <c r="AT593" s="101">
        <v>206</v>
      </c>
      <c r="AU593" s="406">
        <v>103.34</v>
      </c>
      <c r="AV593" s="407">
        <v>33.61</v>
      </c>
      <c r="AW593" s="407">
        <v>41.6</v>
      </c>
      <c r="AX593" s="54">
        <v>35</v>
      </c>
      <c r="AY593" s="3" t="s">
        <v>85</v>
      </c>
      <c r="AZ593" s="98" t="str">
        <f>_xlfn.IFNA(VLOOKUP(AY593,ACCESSORIES!F:J,5,FALSE),"N/A")</f>
        <v>N/A</v>
      </c>
      <c r="BA593" s="3" t="s">
        <v>85</v>
      </c>
      <c r="BB593" s="98" t="str">
        <f>_xlfn.IFNA(VLOOKUP(BA593,ACCESSORIES!F:J,5,FALSE),"N/A")</f>
        <v>N/A</v>
      </c>
      <c r="BC593" s="77">
        <v>32.67</v>
      </c>
      <c r="BD593" s="56">
        <v>20.236220472440898</v>
      </c>
      <c r="BE593" s="56">
        <v>20.236220472440898</v>
      </c>
      <c r="BF593" s="56">
        <v>11.417322834645701</v>
      </c>
      <c r="BG593" s="378">
        <f t="shared" si="67"/>
        <v>7.6616839999999839E-2</v>
      </c>
      <c r="BH593" s="80">
        <v>36</v>
      </c>
      <c r="BI593" s="114" t="s">
        <v>4923</v>
      </c>
      <c r="BJ593" s="50" t="s">
        <v>4050</v>
      </c>
      <c r="BK593" s="29" t="s">
        <v>4066</v>
      </c>
      <c r="BL593" s="29" t="s">
        <v>5474</v>
      </c>
      <c r="BM593" s="29" t="s">
        <v>7541</v>
      </c>
      <c r="BN593" s="29" t="s">
        <v>7291</v>
      </c>
      <c r="BO593" s="81" t="s">
        <v>4275</v>
      </c>
      <c r="BP593" s="81" t="s">
        <v>4068</v>
      </c>
      <c r="BQ593" s="81" t="s">
        <v>7542</v>
      </c>
      <c r="BR593" s="81"/>
      <c r="BS593" s="81"/>
      <c r="BT593" s="81"/>
      <c r="BU593" s="313" t="s">
        <v>8012</v>
      </c>
      <c r="BV593" s="387" t="s">
        <v>8248</v>
      </c>
      <c r="BW593" s="313" t="s">
        <v>8013</v>
      </c>
      <c r="BX593" s="387" t="s">
        <v>8249</v>
      </c>
      <c r="BY593" s="93" t="str">
        <f t="shared" si="68"/>
        <v>MR321, 17x8.5, 0mm Offset, 6x5.5, 106.25mm Centerbore, Gloss Black</v>
      </c>
      <c r="BZ593" s="81" t="s">
        <v>3878</v>
      </c>
      <c r="CA593" s="81" t="s">
        <v>3879</v>
      </c>
      <c r="CB593" s="81" t="str">
        <f t="shared" si="69"/>
        <v>STREET (3XX)</v>
      </c>
    </row>
    <row r="594" spans="1:80" s="38" customFormat="1" ht="15" customHeight="1">
      <c r="A594" s="22">
        <f t="shared" si="63"/>
        <v>592</v>
      </c>
      <c r="B594" s="4" t="s">
        <v>84</v>
      </c>
      <c r="C594" s="99" t="s">
        <v>1072</v>
      </c>
      <c r="D594" s="99" t="s">
        <v>7018</v>
      </c>
      <c r="E594" s="91" t="str">
        <f>CONCATENATE(LEFT(D594,5),VLOOKUP(CONCATENATE(N594,"x",O594),'PART NUMBER GUIDE'!$B$9:$C$49,2,FALSE),VLOOKUP(CONCATENATE(P594, V594), 'PART NUMBER GUIDE'!$Q$6:$R$91, 2, FALSE),VLOOKUP(Y594,'PART NUMBER GUIDE'!$J$8:$K$43,2, FALSE),IF(U594="N/A",IF(ABS(S594)&lt;10,"0"&amp;ABS(S594),ABS(S594)),CONCATENATE(LEFT(U594,1),RIGHT(U594,1))), F594, G594)</f>
        <v>MR32178560300</v>
      </c>
      <c r="F594" s="90"/>
      <c r="G594" s="90"/>
      <c r="H594" s="364">
        <v>191682034701</v>
      </c>
      <c r="I594" s="109">
        <v>45118</v>
      </c>
      <c r="J594" s="16" t="s">
        <v>1265</v>
      </c>
      <c r="K594" s="342">
        <v>299</v>
      </c>
      <c r="L594" s="92">
        <f t="shared" si="64"/>
        <v>299</v>
      </c>
      <c r="M594" s="344"/>
      <c r="N594" s="29">
        <v>17</v>
      </c>
      <c r="O594" s="8">
        <v>8.5</v>
      </c>
      <c r="P594" s="99" t="str">
        <f t="shared" si="65"/>
        <v>6x5.5</v>
      </c>
      <c r="Q594" s="3">
        <v>6</v>
      </c>
      <c r="R594" s="29">
        <v>5.5</v>
      </c>
      <c r="S594" s="29">
        <v>0</v>
      </c>
      <c r="T594" s="16">
        <v>4.72</v>
      </c>
      <c r="U594" s="100" t="s">
        <v>85</v>
      </c>
      <c r="V594" s="16">
        <v>106.25</v>
      </c>
      <c r="W594" s="8">
        <v>28.17</v>
      </c>
      <c r="X594" s="51">
        <v>2650</v>
      </c>
      <c r="Y594" s="11" t="s">
        <v>5454</v>
      </c>
      <c r="Z594" s="11" t="s">
        <v>196</v>
      </c>
      <c r="AA594" s="51" t="str">
        <f t="shared" si="66"/>
        <v>17x8.5, 6x5.5, 0 OS</v>
      </c>
      <c r="AB594" s="81" t="s">
        <v>7297</v>
      </c>
      <c r="AC594" s="89">
        <f>_xlfn.IFNA(VLOOKUP(AB594,ACCESSORIES!F:J,5,FALSE),"N/A")</f>
        <v>22</v>
      </c>
      <c r="AD594" s="87" t="s">
        <v>85</v>
      </c>
      <c r="AE594" s="87" t="s">
        <v>85</v>
      </c>
      <c r="AF594" s="87" t="s">
        <v>85</v>
      </c>
      <c r="AG594" s="87" t="s">
        <v>85</v>
      </c>
      <c r="AH594" s="87" t="s">
        <v>85</v>
      </c>
      <c r="AI594" s="13" t="s">
        <v>265</v>
      </c>
      <c r="AJ594" s="82" t="s">
        <v>1709</v>
      </c>
      <c r="AK594" s="40">
        <f>_xlfn.IFNA(VLOOKUP(AJ594,ACCESSORIES!F:J,5,FALSE),"N/A")</f>
        <v>2.75</v>
      </c>
      <c r="AL594" s="3">
        <v>78.3</v>
      </c>
      <c r="AM594" s="3">
        <v>16</v>
      </c>
      <c r="AN594" s="3">
        <v>175</v>
      </c>
      <c r="AO594" s="36">
        <v>6.19</v>
      </c>
      <c r="AP594" s="36">
        <v>30.94</v>
      </c>
      <c r="AQ594" s="36">
        <v>47.16</v>
      </c>
      <c r="AR594" s="36">
        <v>57.93</v>
      </c>
      <c r="AS594" s="36">
        <v>209.8</v>
      </c>
      <c r="AT594" s="101">
        <v>206</v>
      </c>
      <c r="AU594" s="406">
        <v>103.34</v>
      </c>
      <c r="AV594" s="407">
        <v>33.61</v>
      </c>
      <c r="AW594" s="407">
        <v>41.6</v>
      </c>
      <c r="AX594" s="54">
        <v>35</v>
      </c>
      <c r="AY594" s="3" t="s">
        <v>85</v>
      </c>
      <c r="AZ594" s="98" t="str">
        <f>_xlfn.IFNA(VLOOKUP(AY594,ACCESSORIES!F:J,5,FALSE),"N/A")</f>
        <v>N/A</v>
      </c>
      <c r="BA594" s="3" t="s">
        <v>85</v>
      </c>
      <c r="BB594" s="98" t="str">
        <f>_xlfn.IFNA(VLOOKUP(BA594,ACCESSORIES!F:J,5,FALSE),"N/A")</f>
        <v>N/A</v>
      </c>
      <c r="BC594" s="77">
        <v>32.67</v>
      </c>
      <c r="BD594" s="56">
        <v>20.236220472440898</v>
      </c>
      <c r="BE594" s="56">
        <v>20.236220472440898</v>
      </c>
      <c r="BF594" s="56">
        <v>11.417322834645701</v>
      </c>
      <c r="BG594" s="378">
        <f t="shared" si="67"/>
        <v>7.6616839999999839E-2</v>
      </c>
      <c r="BH594" s="80">
        <v>36</v>
      </c>
      <c r="BI594" s="114" t="s">
        <v>4923</v>
      </c>
      <c r="BJ594" s="50" t="s">
        <v>4050</v>
      </c>
      <c r="BK594" s="29" t="s">
        <v>4066</v>
      </c>
      <c r="BL594" s="29" t="s">
        <v>5474</v>
      </c>
      <c r="BM594" s="29" t="s">
        <v>7541</v>
      </c>
      <c r="BN594" s="29" t="s">
        <v>7291</v>
      </c>
      <c r="BO594" s="81" t="s">
        <v>4275</v>
      </c>
      <c r="BP594" s="81" t="s">
        <v>4068</v>
      </c>
      <c r="BQ594" s="81" t="s">
        <v>7542</v>
      </c>
      <c r="BR594" s="81"/>
      <c r="BS594" s="81"/>
      <c r="BT594" s="81"/>
      <c r="BU594" s="313" t="s">
        <v>8018</v>
      </c>
      <c r="BV594" s="387" t="s">
        <v>8250</v>
      </c>
      <c r="BW594" s="313" t="s">
        <v>8019</v>
      </c>
      <c r="BX594" s="387" t="s">
        <v>8251</v>
      </c>
      <c r="BY594" s="93" t="str">
        <f t="shared" si="68"/>
        <v>MR321, 17x8.5, 0mm Offset, 6x5.5, 106.25mm Centerbore, Machined - Clear Coat</v>
      </c>
      <c r="BZ594" s="81" t="s">
        <v>3878</v>
      </c>
      <c r="CA594" s="81" t="s">
        <v>3879</v>
      </c>
      <c r="CB594" s="81" t="str">
        <f t="shared" si="69"/>
        <v>STREET (3XX)</v>
      </c>
    </row>
    <row r="595" spans="1:80" s="38" customFormat="1" ht="15" customHeight="1">
      <c r="A595" s="22">
        <f t="shared" si="63"/>
        <v>593</v>
      </c>
      <c r="B595" s="4" t="s">
        <v>84</v>
      </c>
      <c r="C595" s="99" t="s">
        <v>1072</v>
      </c>
      <c r="D595" s="99" t="s">
        <v>7018</v>
      </c>
      <c r="E595" s="91" t="str">
        <f>CONCATENATE(LEFT(D595,5),VLOOKUP(CONCATENATE(N595,"x",O595),'PART NUMBER GUIDE'!$B$9:$C$49,2,FALSE),VLOOKUP(CONCATENATE(P595, V595), 'PART NUMBER GUIDE'!$Q$6:$R$91, 2, FALSE),VLOOKUP(Y595,'PART NUMBER GUIDE'!$J$8:$K$43,2, FALSE),IF(U595="N/A",IF(ABS(S595)&lt;10,"0"&amp;ABS(S595),ABS(S595)),CONCATENATE(LEFT(U595,1),RIGHT(U595,1))), F595, G595)</f>
        <v>MR321890581318</v>
      </c>
      <c r="F595" s="90"/>
      <c r="G595" s="90"/>
      <c r="H595" s="364">
        <v>191682034251</v>
      </c>
      <c r="I595" s="318">
        <v>45002</v>
      </c>
      <c r="J595" s="16" t="s">
        <v>1265</v>
      </c>
      <c r="K595" s="342">
        <v>299</v>
      </c>
      <c r="L595" s="92">
        <f t="shared" si="64"/>
        <v>299</v>
      </c>
      <c r="M595" s="344"/>
      <c r="N595" s="29">
        <v>18</v>
      </c>
      <c r="O595" s="8">
        <v>9</v>
      </c>
      <c r="P595" s="99" t="str">
        <f t="shared" si="65"/>
        <v>5x150</v>
      </c>
      <c r="Q595" s="3">
        <v>5</v>
      </c>
      <c r="R595" s="29">
        <v>150</v>
      </c>
      <c r="S595" s="29">
        <v>18</v>
      </c>
      <c r="T595" s="16">
        <v>5.68</v>
      </c>
      <c r="U595" s="100" t="s">
        <v>85</v>
      </c>
      <c r="V595" s="16">
        <v>110.5</v>
      </c>
      <c r="W595" s="8">
        <v>30.02</v>
      </c>
      <c r="X595" s="51">
        <v>2650</v>
      </c>
      <c r="Y595" s="11" t="s">
        <v>4304</v>
      </c>
      <c r="Z595" s="11" t="s">
        <v>2987</v>
      </c>
      <c r="AA595" s="51" t="str">
        <f t="shared" si="66"/>
        <v>18x9, 5x150, 18 OS</v>
      </c>
      <c r="AB595" s="81" t="s">
        <v>5205</v>
      </c>
      <c r="AC595" s="89">
        <f>_xlfn.IFNA(VLOOKUP(AB595,ACCESSORIES!F:J,5,FALSE),"N/A")</f>
        <v>22</v>
      </c>
      <c r="AD595" s="87" t="s">
        <v>85</v>
      </c>
      <c r="AE595" s="87" t="s">
        <v>85</v>
      </c>
      <c r="AF595" s="87" t="s">
        <v>85</v>
      </c>
      <c r="AG595" s="87" t="s">
        <v>85</v>
      </c>
      <c r="AH595" s="87" t="s">
        <v>85</v>
      </c>
      <c r="AI595" s="13" t="s">
        <v>266</v>
      </c>
      <c r="AJ595" s="40" t="str">
        <f>_xlfn.IFNA(VLOOKUP(AI595,ACCESSORIES!E:M,6,FALSE),"N/A")</f>
        <v>N/A</v>
      </c>
      <c r="AK595" s="40" t="str">
        <f>_xlfn.IFNA(VLOOKUP(AJ595,ACCESSORIES!F:J,5,FALSE),"N/A")</f>
        <v>N/A</v>
      </c>
      <c r="AL595" s="3" t="s">
        <v>85</v>
      </c>
      <c r="AM595" s="3">
        <v>16</v>
      </c>
      <c r="AN595" s="3">
        <v>185</v>
      </c>
      <c r="AO595" s="36">
        <v>0</v>
      </c>
      <c r="AP595" s="36">
        <v>16</v>
      </c>
      <c r="AQ595" s="36">
        <v>36.51</v>
      </c>
      <c r="AR595" s="36">
        <v>48</v>
      </c>
      <c r="AS595" s="36">
        <v>220</v>
      </c>
      <c r="AT595" s="101">
        <v>217</v>
      </c>
      <c r="AU595" s="406">
        <v>103.34</v>
      </c>
      <c r="AV595" s="407">
        <v>33.6</v>
      </c>
      <c r="AW595" s="407">
        <v>41.6</v>
      </c>
      <c r="AX595" s="54">
        <v>35</v>
      </c>
      <c r="AY595" s="3" t="s">
        <v>85</v>
      </c>
      <c r="AZ595" s="98" t="str">
        <f>_xlfn.IFNA(VLOOKUP(AY595,ACCESSORIES!F:J,5,FALSE),"N/A")</f>
        <v>N/A</v>
      </c>
      <c r="BA595" s="3" t="s">
        <v>85</v>
      </c>
      <c r="BB595" s="98" t="str">
        <f>_xlfn.IFNA(VLOOKUP(BA595,ACCESSORIES!F:J,5,FALSE),"N/A")</f>
        <v>N/A</v>
      </c>
      <c r="BC595" s="77">
        <v>34.520000000000003</v>
      </c>
      <c r="BD595" s="56">
        <v>21.141732283464599</v>
      </c>
      <c r="BE595" s="56">
        <v>21.141732283464599</v>
      </c>
      <c r="BF595" s="56">
        <v>11.929133858267701</v>
      </c>
      <c r="BG595" s="378">
        <f t="shared" si="67"/>
        <v>8.7375807000000152E-2</v>
      </c>
      <c r="BH595" s="80">
        <v>36</v>
      </c>
      <c r="BI595" s="114" t="s">
        <v>4923</v>
      </c>
      <c r="BJ595" s="50" t="s">
        <v>4050</v>
      </c>
      <c r="BK595" s="29" t="s">
        <v>4066</v>
      </c>
      <c r="BL595" s="29" t="s">
        <v>5474</v>
      </c>
      <c r="BM595" s="29" t="s">
        <v>7541</v>
      </c>
      <c r="BN595" s="29" t="s">
        <v>7291</v>
      </c>
      <c r="BO595" s="81" t="s">
        <v>4275</v>
      </c>
      <c r="BP595" s="81" t="s">
        <v>4068</v>
      </c>
      <c r="BQ595" s="81" t="s">
        <v>7542</v>
      </c>
      <c r="BR595" s="81"/>
      <c r="BS595" s="81"/>
      <c r="BT595" s="81"/>
      <c r="BU595" s="313" t="s">
        <v>8005</v>
      </c>
      <c r="BV595" s="387" t="s">
        <v>8083</v>
      </c>
      <c r="BW595" s="313" t="s">
        <v>8007</v>
      </c>
      <c r="BX595" s="387" t="s">
        <v>8084</v>
      </c>
      <c r="BY595" s="93" t="str">
        <f t="shared" si="68"/>
        <v>MR321, 18x9, +18mm Offset, 5x150, 110.5mm Centerbore, Gloss Black</v>
      </c>
      <c r="BZ595" s="81" t="s">
        <v>3878</v>
      </c>
      <c r="CA595" s="81" t="s">
        <v>3879</v>
      </c>
      <c r="CB595" s="81" t="str">
        <f t="shared" si="69"/>
        <v>STREET (3XX)</v>
      </c>
    </row>
    <row r="596" spans="1:80" s="38" customFormat="1" ht="15" customHeight="1">
      <c r="A596" s="22">
        <f t="shared" si="63"/>
        <v>594</v>
      </c>
      <c r="B596" s="4" t="s">
        <v>84</v>
      </c>
      <c r="C596" s="99" t="s">
        <v>1072</v>
      </c>
      <c r="D596" s="99" t="s">
        <v>7018</v>
      </c>
      <c r="E596" s="91" t="str">
        <f>CONCATENATE(LEFT(D596,5),VLOOKUP(CONCATENATE(N596,"x",O596),'PART NUMBER GUIDE'!$B$9:$C$49,2,FALSE),VLOOKUP(CONCATENATE(P596, V596), 'PART NUMBER GUIDE'!$Q$6:$R$91, 2, FALSE),VLOOKUP(Y596,'PART NUMBER GUIDE'!$J$8:$K$43,2, FALSE),IF(U596="N/A",IF(ABS(S596)&lt;10,"0"&amp;ABS(S596),ABS(S596)),CONCATENATE(LEFT(U596,1),RIGHT(U596,1))), F596, G596)</f>
        <v>MR32189058318</v>
      </c>
      <c r="F596" s="90"/>
      <c r="G596" s="90"/>
      <c r="H596" s="364">
        <v>191682034718</v>
      </c>
      <c r="I596" s="109">
        <v>45118</v>
      </c>
      <c r="J596" s="16" t="s">
        <v>1265</v>
      </c>
      <c r="K596" s="342">
        <v>329</v>
      </c>
      <c r="L596" s="92">
        <f t="shared" si="64"/>
        <v>329</v>
      </c>
      <c r="M596" s="344"/>
      <c r="N596" s="29">
        <v>18</v>
      </c>
      <c r="O596" s="8">
        <v>9</v>
      </c>
      <c r="P596" s="99" t="str">
        <f t="shared" si="65"/>
        <v>5x150</v>
      </c>
      <c r="Q596" s="3">
        <v>5</v>
      </c>
      <c r="R596" s="29">
        <v>150</v>
      </c>
      <c r="S596" s="29">
        <v>18</v>
      </c>
      <c r="T596" s="16">
        <v>5.68</v>
      </c>
      <c r="U596" s="100" t="s">
        <v>85</v>
      </c>
      <c r="V596" s="16">
        <v>110.5</v>
      </c>
      <c r="W596" s="8">
        <v>30.02</v>
      </c>
      <c r="X596" s="51">
        <v>2650</v>
      </c>
      <c r="Y596" s="11" t="s">
        <v>5454</v>
      </c>
      <c r="Z596" s="11" t="s">
        <v>196</v>
      </c>
      <c r="AA596" s="51" t="str">
        <f t="shared" si="66"/>
        <v>18x9, 5x150, 18 OS</v>
      </c>
      <c r="AB596" s="81" t="s">
        <v>7297</v>
      </c>
      <c r="AC596" s="89">
        <f>_xlfn.IFNA(VLOOKUP(AB596,ACCESSORIES!F:J,5,FALSE),"N/A")</f>
        <v>22</v>
      </c>
      <c r="AD596" s="87" t="s">
        <v>85</v>
      </c>
      <c r="AE596" s="87" t="s">
        <v>85</v>
      </c>
      <c r="AF596" s="87" t="s">
        <v>85</v>
      </c>
      <c r="AG596" s="87" t="s">
        <v>85</v>
      </c>
      <c r="AH596" s="87" t="s">
        <v>85</v>
      </c>
      <c r="AI596" s="13" t="s">
        <v>266</v>
      </c>
      <c r="AJ596" s="40" t="str">
        <f>_xlfn.IFNA(VLOOKUP(AI596,ACCESSORIES!E:M,6,FALSE),"N/A")</f>
        <v>N/A</v>
      </c>
      <c r="AK596" s="40" t="str">
        <f>_xlfn.IFNA(VLOOKUP(AJ596,ACCESSORIES!F:J,5,FALSE),"N/A")</f>
        <v>N/A</v>
      </c>
      <c r="AL596" s="3" t="s">
        <v>85</v>
      </c>
      <c r="AM596" s="3">
        <v>16</v>
      </c>
      <c r="AN596" s="3">
        <v>185</v>
      </c>
      <c r="AO596" s="36">
        <v>0</v>
      </c>
      <c r="AP596" s="36">
        <v>16</v>
      </c>
      <c r="AQ596" s="36">
        <v>36.51</v>
      </c>
      <c r="AR596" s="36">
        <v>48</v>
      </c>
      <c r="AS596" s="36">
        <v>220</v>
      </c>
      <c r="AT596" s="101">
        <v>217</v>
      </c>
      <c r="AU596" s="406">
        <v>103.34</v>
      </c>
      <c r="AV596" s="407">
        <v>33.6</v>
      </c>
      <c r="AW596" s="407">
        <v>41.6</v>
      </c>
      <c r="AX596" s="54">
        <v>35</v>
      </c>
      <c r="AY596" s="3" t="s">
        <v>85</v>
      </c>
      <c r="AZ596" s="98" t="str">
        <f>_xlfn.IFNA(VLOOKUP(AY596,ACCESSORIES!F:J,5,FALSE),"N/A")</f>
        <v>N/A</v>
      </c>
      <c r="BA596" s="3" t="s">
        <v>85</v>
      </c>
      <c r="BB596" s="98" t="str">
        <f>_xlfn.IFNA(VLOOKUP(BA596,ACCESSORIES!F:J,5,FALSE),"N/A")</f>
        <v>N/A</v>
      </c>
      <c r="BC596" s="77">
        <v>34.520000000000003</v>
      </c>
      <c r="BD596" s="56">
        <v>21.141732283464599</v>
      </c>
      <c r="BE596" s="56">
        <v>21.141732283464599</v>
      </c>
      <c r="BF596" s="56">
        <v>11.929133858267701</v>
      </c>
      <c r="BG596" s="378">
        <f t="shared" si="67"/>
        <v>8.7375807000000152E-2</v>
      </c>
      <c r="BH596" s="80">
        <v>36</v>
      </c>
      <c r="BI596" s="114" t="s">
        <v>4923</v>
      </c>
      <c r="BJ596" s="50" t="s">
        <v>4050</v>
      </c>
      <c r="BK596" s="29" t="s">
        <v>4066</v>
      </c>
      <c r="BL596" s="29" t="s">
        <v>5474</v>
      </c>
      <c r="BM596" s="29" t="s">
        <v>7541</v>
      </c>
      <c r="BN596" s="29" t="s">
        <v>7291</v>
      </c>
      <c r="BO596" s="81" t="s">
        <v>4275</v>
      </c>
      <c r="BP596" s="81" t="s">
        <v>4068</v>
      </c>
      <c r="BQ596" s="81" t="s">
        <v>7542</v>
      </c>
      <c r="BR596" s="81"/>
      <c r="BS596" s="81"/>
      <c r="BT596" s="81"/>
      <c r="BU596" s="313" t="s">
        <v>8009</v>
      </c>
      <c r="BV596" s="387" t="s">
        <v>8373</v>
      </c>
      <c r="BW596" s="313" t="s">
        <v>8011</v>
      </c>
      <c r="BX596" s="387" t="s">
        <v>8374</v>
      </c>
      <c r="BY596" s="93" t="str">
        <f t="shared" si="68"/>
        <v>MR321, 18x9, +18mm Offset, 5x150, 110.5mm Centerbore, Machined - Clear Coat</v>
      </c>
      <c r="BZ596" s="81" t="s">
        <v>3878</v>
      </c>
      <c r="CA596" s="81" t="s">
        <v>3879</v>
      </c>
      <c r="CB596" s="81" t="str">
        <f t="shared" si="69"/>
        <v>STREET (3XX)</v>
      </c>
    </row>
    <row r="597" spans="1:80" s="38" customFormat="1" ht="15" customHeight="1">
      <c r="A597" s="22">
        <f t="shared" si="63"/>
        <v>595</v>
      </c>
      <c r="B597" s="4" t="s">
        <v>84</v>
      </c>
      <c r="C597" s="99" t="s">
        <v>1072</v>
      </c>
      <c r="D597" s="99" t="s">
        <v>7018</v>
      </c>
      <c r="E597" s="91" t="str">
        <f>CONCATENATE(LEFT(D597,5),VLOOKUP(CONCATENATE(N597,"x",O597),'PART NUMBER GUIDE'!$B$9:$C$49,2,FALSE),VLOOKUP(CONCATENATE(P597, V597), 'PART NUMBER GUIDE'!$Q$6:$R$91, 2, FALSE),VLOOKUP(Y597,'PART NUMBER GUIDE'!$J$8:$K$43,2, FALSE),IF(U597="N/A",IF(ABS(S597)&lt;10,"0"&amp;ABS(S597),ABS(S597)),CONCATENATE(LEFT(U597,1),RIGHT(U597,1))), F597, G597)</f>
        <v>MR321890161318</v>
      </c>
      <c r="F597" s="90"/>
      <c r="G597" s="90"/>
      <c r="H597" s="364">
        <v>191682034275</v>
      </c>
      <c r="I597" s="318">
        <v>45002</v>
      </c>
      <c r="J597" s="16" t="s">
        <v>1265</v>
      </c>
      <c r="K597" s="342">
        <v>299</v>
      </c>
      <c r="L597" s="92">
        <f t="shared" si="64"/>
        <v>299</v>
      </c>
      <c r="M597" s="344"/>
      <c r="N597" s="29">
        <v>18</v>
      </c>
      <c r="O597" s="8">
        <v>9</v>
      </c>
      <c r="P597" s="99" t="str">
        <f t="shared" si="65"/>
        <v>6x135</v>
      </c>
      <c r="Q597" s="3">
        <v>6</v>
      </c>
      <c r="R597" s="29">
        <v>135</v>
      </c>
      <c r="S597" s="29">
        <v>18</v>
      </c>
      <c r="T597" s="16">
        <v>5.68</v>
      </c>
      <c r="U597" s="100" t="s">
        <v>85</v>
      </c>
      <c r="V597" s="16">
        <v>87</v>
      </c>
      <c r="W597" s="8">
        <v>30.02</v>
      </c>
      <c r="X597" s="51">
        <v>2650</v>
      </c>
      <c r="Y597" s="11" t="s">
        <v>4304</v>
      </c>
      <c r="Z597" s="11" t="s">
        <v>2987</v>
      </c>
      <c r="AA597" s="51" t="str">
        <f t="shared" si="66"/>
        <v>18x9, 6x135, 18 OS</v>
      </c>
      <c r="AB597" s="81" t="s">
        <v>5202</v>
      </c>
      <c r="AC597" s="89">
        <f>_xlfn.IFNA(VLOOKUP(AB597,ACCESSORIES!F:J,5,FALSE),"N/A")</f>
        <v>22</v>
      </c>
      <c r="AD597" s="87" t="s">
        <v>85</v>
      </c>
      <c r="AE597" s="87" t="s">
        <v>85</v>
      </c>
      <c r="AF597" s="87" t="s">
        <v>85</v>
      </c>
      <c r="AG597" s="87" t="s">
        <v>85</v>
      </c>
      <c r="AH597" s="87" t="s">
        <v>85</v>
      </c>
      <c r="AI597" s="13" t="s">
        <v>266</v>
      </c>
      <c r="AJ597" s="40" t="str">
        <f>_xlfn.IFNA(VLOOKUP(AI597,ACCESSORIES!E:M,6,FALSE),"N/A")</f>
        <v>N/A</v>
      </c>
      <c r="AK597" s="40" t="str">
        <f>_xlfn.IFNA(VLOOKUP(AJ597,ACCESSORIES!F:J,5,FALSE),"N/A")</f>
        <v>N/A</v>
      </c>
      <c r="AL597" s="3" t="s">
        <v>85</v>
      </c>
      <c r="AM597" s="3">
        <v>16</v>
      </c>
      <c r="AN597" s="3">
        <v>175</v>
      </c>
      <c r="AO597" s="36">
        <v>5.36</v>
      </c>
      <c r="AP597" s="36">
        <v>24.91</v>
      </c>
      <c r="AQ597" s="36">
        <v>36.51</v>
      </c>
      <c r="AR597" s="36">
        <v>48</v>
      </c>
      <c r="AS597" s="36">
        <v>220</v>
      </c>
      <c r="AT597" s="101">
        <v>217</v>
      </c>
      <c r="AU597" s="406">
        <v>82.6</v>
      </c>
      <c r="AV597" s="407">
        <v>33.61</v>
      </c>
      <c r="AW597" s="407">
        <v>41.6</v>
      </c>
      <c r="AX597" s="54">
        <v>35</v>
      </c>
      <c r="AY597" s="3" t="s">
        <v>85</v>
      </c>
      <c r="AZ597" s="98" t="str">
        <f>_xlfn.IFNA(VLOOKUP(AY597,ACCESSORIES!F:J,5,FALSE),"N/A")</f>
        <v>N/A</v>
      </c>
      <c r="BA597" s="3" t="s">
        <v>85</v>
      </c>
      <c r="BB597" s="98" t="str">
        <f>_xlfn.IFNA(VLOOKUP(BA597,ACCESSORIES!F:J,5,FALSE),"N/A")</f>
        <v>N/A</v>
      </c>
      <c r="BC597" s="77">
        <v>34.520000000000003</v>
      </c>
      <c r="BD597" s="56">
        <v>21.141732283464599</v>
      </c>
      <c r="BE597" s="56">
        <v>21.141732283464599</v>
      </c>
      <c r="BF597" s="56">
        <v>11.929133858267701</v>
      </c>
      <c r="BG597" s="378">
        <f t="shared" si="67"/>
        <v>8.7375807000000152E-2</v>
      </c>
      <c r="BH597" s="80">
        <v>36</v>
      </c>
      <c r="BI597" s="114" t="s">
        <v>4923</v>
      </c>
      <c r="BJ597" s="50" t="s">
        <v>4050</v>
      </c>
      <c r="BK597" s="29" t="s">
        <v>4066</v>
      </c>
      <c r="BL597" s="29" t="s">
        <v>5474</v>
      </c>
      <c r="BM597" s="29" t="s">
        <v>7541</v>
      </c>
      <c r="BN597" s="29" t="s">
        <v>7291</v>
      </c>
      <c r="BO597" s="81" t="s">
        <v>4275</v>
      </c>
      <c r="BP597" s="81" t="s">
        <v>4068</v>
      </c>
      <c r="BQ597" s="81" t="s">
        <v>7542</v>
      </c>
      <c r="BR597" s="81"/>
      <c r="BS597" s="81"/>
      <c r="BT597" s="81"/>
      <c r="BU597" s="313" t="s">
        <v>8012</v>
      </c>
      <c r="BV597" s="387" t="s">
        <v>8248</v>
      </c>
      <c r="BW597" s="313" t="s">
        <v>8013</v>
      </c>
      <c r="BX597" s="387" t="s">
        <v>8249</v>
      </c>
      <c r="BY597" s="93" t="str">
        <f t="shared" si="68"/>
        <v>MR321, 18x9, +18mm Offset, 6x135, 87mm Centerbore, Gloss Black</v>
      </c>
      <c r="BZ597" s="81" t="s">
        <v>3878</v>
      </c>
      <c r="CA597" s="81" t="s">
        <v>3879</v>
      </c>
      <c r="CB597" s="81" t="str">
        <f t="shared" si="69"/>
        <v>STREET (3XX)</v>
      </c>
    </row>
    <row r="598" spans="1:80" s="38" customFormat="1" ht="15" customHeight="1">
      <c r="A598" s="22">
        <f t="shared" si="63"/>
        <v>596</v>
      </c>
      <c r="B598" s="4" t="s">
        <v>84</v>
      </c>
      <c r="C598" s="99" t="s">
        <v>1072</v>
      </c>
      <c r="D598" s="99" t="s">
        <v>7018</v>
      </c>
      <c r="E598" s="91" t="str">
        <f>CONCATENATE(LEFT(D598,5),VLOOKUP(CONCATENATE(N598,"x",O598),'PART NUMBER GUIDE'!$B$9:$C$49,2,FALSE),VLOOKUP(CONCATENATE(P598, V598), 'PART NUMBER GUIDE'!$Q$6:$R$91, 2, FALSE),VLOOKUP(Y598,'PART NUMBER GUIDE'!$J$8:$K$43,2, FALSE),IF(U598="N/A",IF(ABS(S598)&lt;10,"0"&amp;ABS(S598),ABS(S598)),CONCATENATE(LEFT(U598,1),RIGHT(U598,1))), F598, G598)</f>
        <v>MR32189016318</v>
      </c>
      <c r="F598" s="90"/>
      <c r="G598" s="90"/>
      <c r="H598" s="364">
        <v>191682034725</v>
      </c>
      <c r="I598" s="109">
        <v>45118</v>
      </c>
      <c r="J598" s="16" t="s">
        <v>1265</v>
      </c>
      <c r="K598" s="342">
        <v>329</v>
      </c>
      <c r="L598" s="92">
        <f t="shared" si="64"/>
        <v>329</v>
      </c>
      <c r="M598" s="344"/>
      <c r="N598" s="29">
        <v>18</v>
      </c>
      <c r="O598" s="8">
        <v>9</v>
      </c>
      <c r="P598" s="99" t="str">
        <f t="shared" si="65"/>
        <v>6x135</v>
      </c>
      <c r="Q598" s="3">
        <v>6</v>
      </c>
      <c r="R598" s="29">
        <v>135</v>
      </c>
      <c r="S598" s="29">
        <v>18</v>
      </c>
      <c r="T598" s="16">
        <v>5.68</v>
      </c>
      <c r="U598" s="100" t="s">
        <v>85</v>
      </c>
      <c r="V598" s="16">
        <v>87</v>
      </c>
      <c r="W598" s="8">
        <v>30.02</v>
      </c>
      <c r="X598" s="51">
        <v>2650</v>
      </c>
      <c r="Y598" s="11" t="s">
        <v>5454</v>
      </c>
      <c r="Z598" s="11" t="s">
        <v>196</v>
      </c>
      <c r="AA598" s="51" t="str">
        <f t="shared" si="66"/>
        <v>18x9, 6x135, 18 OS</v>
      </c>
      <c r="AB598" s="81" t="s">
        <v>7295</v>
      </c>
      <c r="AC598" s="89">
        <f>_xlfn.IFNA(VLOOKUP(AB598,ACCESSORIES!F:J,5,FALSE),"N/A")</f>
        <v>22</v>
      </c>
      <c r="AD598" s="87" t="s">
        <v>85</v>
      </c>
      <c r="AE598" s="87" t="s">
        <v>85</v>
      </c>
      <c r="AF598" s="87" t="s">
        <v>85</v>
      </c>
      <c r="AG598" s="87" t="s">
        <v>85</v>
      </c>
      <c r="AH598" s="87" t="s">
        <v>85</v>
      </c>
      <c r="AI598" s="13" t="s">
        <v>266</v>
      </c>
      <c r="AJ598" s="40" t="str">
        <f>_xlfn.IFNA(VLOOKUP(AI598,ACCESSORIES!E:M,6,FALSE),"N/A")</f>
        <v>N/A</v>
      </c>
      <c r="AK598" s="40" t="str">
        <f>_xlfn.IFNA(VLOOKUP(AJ598,ACCESSORIES!F:J,5,FALSE),"N/A")</f>
        <v>N/A</v>
      </c>
      <c r="AL598" s="3" t="s">
        <v>85</v>
      </c>
      <c r="AM598" s="3">
        <v>16</v>
      </c>
      <c r="AN598" s="3">
        <v>175</v>
      </c>
      <c r="AO598" s="36">
        <v>5.36</v>
      </c>
      <c r="AP598" s="36">
        <v>24.91</v>
      </c>
      <c r="AQ598" s="36">
        <v>36.51</v>
      </c>
      <c r="AR598" s="36">
        <v>48</v>
      </c>
      <c r="AS598" s="36">
        <v>220</v>
      </c>
      <c r="AT598" s="101">
        <v>217</v>
      </c>
      <c r="AU598" s="406">
        <v>82.6</v>
      </c>
      <c r="AV598" s="407">
        <v>33.61</v>
      </c>
      <c r="AW598" s="407">
        <v>41.6</v>
      </c>
      <c r="AX598" s="54">
        <v>35</v>
      </c>
      <c r="AY598" s="3" t="s">
        <v>85</v>
      </c>
      <c r="AZ598" s="98" t="str">
        <f>_xlfn.IFNA(VLOOKUP(AY598,ACCESSORIES!F:J,5,FALSE),"N/A")</f>
        <v>N/A</v>
      </c>
      <c r="BA598" s="3" t="s">
        <v>85</v>
      </c>
      <c r="BB598" s="98" t="str">
        <f>_xlfn.IFNA(VLOOKUP(BA598,ACCESSORIES!F:J,5,FALSE),"N/A")</f>
        <v>N/A</v>
      </c>
      <c r="BC598" s="77">
        <v>34.520000000000003</v>
      </c>
      <c r="BD598" s="56">
        <v>21.141732283464599</v>
      </c>
      <c r="BE598" s="56">
        <v>21.141732283464599</v>
      </c>
      <c r="BF598" s="56">
        <v>11.929133858267701</v>
      </c>
      <c r="BG598" s="378">
        <f t="shared" si="67"/>
        <v>8.7375807000000152E-2</v>
      </c>
      <c r="BH598" s="80">
        <v>36</v>
      </c>
      <c r="BI598" s="114" t="s">
        <v>4923</v>
      </c>
      <c r="BJ598" s="50" t="s">
        <v>4050</v>
      </c>
      <c r="BK598" s="29" t="s">
        <v>4066</v>
      </c>
      <c r="BL598" s="29" t="s">
        <v>5474</v>
      </c>
      <c r="BM598" s="29" t="s">
        <v>7541</v>
      </c>
      <c r="BN598" s="29" t="s">
        <v>7291</v>
      </c>
      <c r="BO598" s="81" t="s">
        <v>4275</v>
      </c>
      <c r="BP598" s="81" t="s">
        <v>4068</v>
      </c>
      <c r="BQ598" s="81" t="s">
        <v>7542</v>
      </c>
      <c r="BR598" s="81"/>
      <c r="BS598" s="81"/>
      <c r="BT598" s="81"/>
      <c r="BU598" s="313" t="s">
        <v>8018</v>
      </c>
      <c r="BV598" s="387" t="s">
        <v>8250</v>
      </c>
      <c r="BW598" s="313" t="s">
        <v>8019</v>
      </c>
      <c r="BX598" s="387" t="s">
        <v>8251</v>
      </c>
      <c r="BY598" s="93" t="str">
        <f t="shared" si="68"/>
        <v>MR321, 18x9, +18mm Offset, 6x135, 87mm Centerbore, Machined - Clear Coat</v>
      </c>
      <c r="BZ598" s="81" t="s">
        <v>3878</v>
      </c>
      <c r="CA598" s="81" t="s">
        <v>3879</v>
      </c>
      <c r="CB598" s="81" t="str">
        <f t="shared" si="69"/>
        <v>STREET (3XX)</v>
      </c>
    </row>
    <row r="599" spans="1:80" s="38" customFormat="1" ht="15" customHeight="1">
      <c r="A599" s="22">
        <f t="shared" si="63"/>
        <v>597</v>
      </c>
      <c r="B599" s="4" t="s">
        <v>84</v>
      </c>
      <c r="C599" s="99" t="s">
        <v>1072</v>
      </c>
      <c r="D599" s="99" t="s">
        <v>7018</v>
      </c>
      <c r="E599" s="91" t="str">
        <f>CONCATENATE(LEFT(D599,5),VLOOKUP(CONCATENATE(N599,"x",O599),'PART NUMBER GUIDE'!$B$9:$C$49,2,FALSE),VLOOKUP(CONCATENATE(P599, V599), 'PART NUMBER GUIDE'!$Q$6:$R$91, 2, FALSE),VLOOKUP(Y599,'PART NUMBER GUIDE'!$J$8:$K$43,2, FALSE),IF(U599="N/A",IF(ABS(S599)&lt;10,"0"&amp;ABS(S599),ABS(S599)),CONCATENATE(LEFT(U599,1),RIGHT(U599,1))), F599, G599)</f>
        <v>MR321890601318</v>
      </c>
      <c r="F599" s="90"/>
      <c r="G599" s="90"/>
      <c r="H599" s="364">
        <v>191682034299</v>
      </c>
      <c r="I599" s="318">
        <v>45002</v>
      </c>
      <c r="J599" s="16" t="s">
        <v>1265</v>
      </c>
      <c r="K599" s="342">
        <v>299</v>
      </c>
      <c r="L599" s="92">
        <f t="shared" si="64"/>
        <v>299</v>
      </c>
      <c r="M599" s="344"/>
      <c r="N599" s="29">
        <v>18</v>
      </c>
      <c r="O599" s="8">
        <v>9</v>
      </c>
      <c r="P599" s="99" t="str">
        <f t="shared" si="65"/>
        <v>6x5.5</v>
      </c>
      <c r="Q599" s="3">
        <v>6</v>
      </c>
      <c r="R599" s="29">
        <v>5.5</v>
      </c>
      <c r="S599" s="29">
        <v>18</v>
      </c>
      <c r="T599" s="16">
        <v>5.68</v>
      </c>
      <c r="U599" s="100" t="s">
        <v>85</v>
      </c>
      <c r="V599" s="16">
        <v>106.25</v>
      </c>
      <c r="W599" s="8">
        <v>30.02</v>
      </c>
      <c r="X599" s="51">
        <v>2650</v>
      </c>
      <c r="Y599" s="11" t="s">
        <v>4304</v>
      </c>
      <c r="Z599" s="11" t="s">
        <v>2987</v>
      </c>
      <c r="AA599" s="51" t="str">
        <f t="shared" si="66"/>
        <v>18x9, 6x5.5, 18 OS</v>
      </c>
      <c r="AB599" s="81" t="s">
        <v>5205</v>
      </c>
      <c r="AC599" s="89">
        <f>_xlfn.IFNA(VLOOKUP(AB599,ACCESSORIES!F:J,5,FALSE),"N/A")</f>
        <v>22</v>
      </c>
      <c r="AD599" s="87" t="s">
        <v>85</v>
      </c>
      <c r="AE599" s="87" t="s">
        <v>85</v>
      </c>
      <c r="AF599" s="87" t="s">
        <v>85</v>
      </c>
      <c r="AG599" s="87" t="s">
        <v>85</v>
      </c>
      <c r="AH599" s="87" t="s">
        <v>85</v>
      </c>
      <c r="AI599" s="13" t="s">
        <v>265</v>
      </c>
      <c r="AJ599" s="82" t="s">
        <v>1709</v>
      </c>
      <c r="AK599" s="40">
        <f>_xlfn.IFNA(VLOOKUP(AJ599,ACCESSORIES!F:J,5,FALSE),"N/A")</f>
        <v>2.75</v>
      </c>
      <c r="AL599" s="3">
        <v>78.3</v>
      </c>
      <c r="AM599" s="3">
        <v>16</v>
      </c>
      <c r="AN599" s="3">
        <v>175</v>
      </c>
      <c r="AO599" s="36">
        <v>5.36</v>
      </c>
      <c r="AP599" s="36">
        <v>24.91</v>
      </c>
      <c r="AQ599" s="36">
        <v>36.51</v>
      </c>
      <c r="AR599" s="36">
        <v>48</v>
      </c>
      <c r="AS599" s="36">
        <v>220</v>
      </c>
      <c r="AT599" s="101">
        <v>217</v>
      </c>
      <c r="AU599" s="406">
        <v>103.34</v>
      </c>
      <c r="AV599" s="407">
        <v>33.6</v>
      </c>
      <c r="AW599" s="407">
        <v>41.6</v>
      </c>
      <c r="AX599" s="54">
        <v>35</v>
      </c>
      <c r="AY599" s="3" t="s">
        <v>85</v>
      </c>
      <c r="AZ599" s="98" t="str">
        <f>_xlfn.IFNA(VLOOKUP(AY599,ACCESSORIES!F:J,5,FALSE),"N/A")</f>
        <v>N/A</v>
      </c>
      <c r="BA599" s="3" t="s">
        <v>85</v>
      </c>
      <c r="BB599" s="98" t="str">
        <f>_xlfn.IFNA(VLOOKUP(BA599,ACCESSORIES!F:J,5,FALSE),"N/A")</f>
        <v>N/A</v>
      </c>
      <c r="BC599" s="77">
        <v>34.520000000000003</v>
      </c>
      <c r="BD599" s="56">
        <v>21.141732283464599</v>
      </c>
      <c r="BE599" s="56">
        <v>21.141732283464599</v>
      </c>
      <c r="BF599" s="56">
        <v>11.929133858267701</v>
      </c>
      <c r="BG599" s="378">
        <f t="shared" si="67"/>
        <v>8.7375807000000152E-2</v>
      </c>
      <c r="BH599" s="80">
        <v>36</v>
      </c>
      <c r="BI599" s="114" t="s">
        <v>4923</v>
      </c>
      <c r="BJ599" s="50" t="s">
        <v>4050</v>
      </c>
      <c r="BK599" s="29" t="s">
        <v>4066</v>
      </c>
      <c r="BL599" s="29" t="s">
        <v>5474</v>
      </c>
      <c r="BM599" s="29" t="s">
        <v>7541</v>
      </c>
      <c r="BN599" s="29" t="s">
        <v>7291</v>
      </c>
      <c r="BO599" s="81" t="s">
        <v>4275</v>
      </c>
      <c r="BP599" s="81" t="s">
        <v>4068</v>
      </c>
      <c r="BQ599" s="81" t="s">
        <v>7542</v>
      </c>
      <c r="BR599" s="81"/>
      <c r="BS599" s="81"/>
      <c r="BT599" s="81"/>
      <c r="BU599" s="313" t="s">
        <v>8012</v>
      </c>
      <c r="BV599" s="387" t="s">
        <v>8248</v>
      </c>
      <c r="BW599" s="313" t="s">
        <v>8013</v>
      </c>
      <c r="BX599" s="387" t="s">
        <v>8249</v>
      </c>
      <c r="BY599" s="93" t="str">
        <f t="shared" si="68"/>
        <v>MR321, 18x9, +18mm Offset, 6x5.5, 106.25mm Centerbore, Gloss Black</v>
      </c>
      <c r="BZ599" s="81" t="s">
        <v>3878</v>
      </c>
      <c r="CA599" s="81" t="s">
        <v>3879</v>
      </c>
      <c r="CB599" s="81" t="str">
        <f t="shared" si="69"/>
        <v>STREET (3XX)</v>
      </c>
    </row>
    <row r="600" spans="1:80" s="38" customFormat="1" ht="15" customHeight="1">
      <c r="A600" s="22">
        <f t="shared" si="63"/>
        <v>598</v>
      </c>
      <c r="B600" s="4" t="s">
        <v>84</v>
      </c>
      <c r="C600" s="99" t="s">
        <v>1072</v>
      </c>
      <c r="D600" s="99" t="s">
        <v>7018</v>
      </c>
      <c r="E600" s="91" t="str">
        <f>CONCATENATE(LEFT(D600,5),VLOOKUP(CONCATENATE(N600,"x",O600),'PART NUMBER GUIDE'!$B$9:$C$49,2,FALSE),VLOOKUP(CONCATENATE(P600, V600), 'PART NUMBER GUIDE'!$Q$6:$R$91, 2, FALSE),VLOOKUP(Y600,'PART NUMBER GUIDE'!$J$8:$K$43,2, FALSE),IF(U600="N/A",IF(ABS(S600)&lt;10,"0"&amp;ABS(S600),ABS(S600)),CONCATENATE(LEFT(U600,1),RIGHT(U600,1))), F600, G600)</f>
        <v>MR32189060318</v>
      </c>
      <c r="F600" s="90"/>
      <c r="G600" s="90"/>
      <c r="H600" s="364">
        <v>191682034732</v>
      </c>
      <c r="I600" s="109">
        <v>45118</v>
      </c>
      <c r="J600" s="16" t="s">
        <v>1265</v>
      </c>
      <c r="K600" s="342">
        <v>329</v>
      </c>
      <c r="L600" s="92">
        <f t="shared" si="64"/>
        <v>329</v>
      </c>
      <c r="M600" s="344"/>
      <c r="N600" s="29">
        <v>18</v>
      </c>
      <c r="O600" s="8">
        <v>9</v>
      </c>
      <c r="P600" s="99" t="str">
        <f t="shared" si="65"/>
        <v>6x5.5</v>
      </c>
      <c r="Q600" s="3">
        <v>6</v>
      </c>
      <c r="R600" s="29">
        <v>5.5</v>
      </c>
      <c r="S600" s="29">
        <v>18</v>
      </c>
      <c r="T600" s="16">
        <v>5.68</v>
      </c>
      <c r="U600" s="100" t="s">
        <v>85</v>
      </c>
      <c r="V600" s="16">
        <v>106.25</v>
      </c>
      <c r="W600" s="8">
        <v>30.02</v>
      </c>
      <c r="X600" s="51">
        <v>2650</v>
      </c>
      <c r="Y600" s="11" t="s">
        <v>5454</v>
      </c>
      <c r="Z600" s="11" t="s">
        <v>196</v>
      </c>
      <c r="AA600" s="51" t="str">
        <f t="shared" si="66"/>
        <v>18x9, 6x5.5, 18 OS</v>
      </c>
      <c r="AB600" s="81" t="s">
        <v>7297</v>
      </c>
      <c r="AC600" s="89">
        <f>_xlfn.IFNA(VLOOKUP(AB600,ACCESSORIES!F:J,5,FALSE),"N/A")</f>
        <v>22</v>
      </c>
      <c r="AD600" s="87" t="s">
        <v>85</v>
      </c>
      <c r="AE600" s="87" t="s">
        <v>85</v>
      </c>
      <c r="AF600" s="87" t="s">
        <v>85</v>
      </c>
      <c r="AG600" s="87" t="s">
        <v>85</v>
      </c>
      <c r="AH600" s="87" t="s">
        <v>85</v>
      </c>
      <c r="AI600" s="13" t="s">
        <v>265</v>
      </c>
      <c r="AJ600" s="82" t="s">
        <v>1709</v>
      </c>
      <c r="AK600" s="40">
        <f>_xlfn.IFNA(VLOOKUP(AJ600,ACCESSORIES!F:J,5,FALSE),"N/A")</f>
        <v>2.75</v>
      </c>
      <c r="AL600" s="3">
        <v>78.3</v>
      </c>
      <c r="AM600" s="3">
        <v>16</v>
      </c>
      <c r="AN600" s="3">
        <v>175</v>
      </c>
      <c r="AO600" s="36">
        <v>5.36</v>
      </c>
      <c r="AP600" s="36">
        <v>24.91</v>
      </c>
      <c r="AQ600" s="36">
        <v>36.51</v>
      </c>
      <c r="AR600" s="36">
        <v>48</v>
      </c>
      <c r="AS600" s="36">
        <v>220</v>
      </c>
      <c r="AT600" s="101">
        <v>217</v>
      </c>
      <c r="AU600" s="406">
        <v>103.34</v>
      </c>
      <c r="AV600" s="407">
        <v>33.6</v>
      </c>
      <c r="AW600" s="407">
        <v>41.6</v>
      </c>
      <c r="AX600" s="54">
        <v>35</v>
      </c>
      <c r="AY600" s="3" t="s">
        <v>85</v>
      </c>
      <c r="AZ600" s="98" t="str">
        <f>_xlfn.IFNA(VLOOKUP(AY600,ACCESSORIES!F:J,5,FALSE),"N/A")</f>
        <v>N/A</v>
      </c>
      <c r="BA600" s="3" t="s">
        <v>85</v>
      </c>
      <c r="BB600" s="98" t="str">
        <f>_xlfn.IFNA(VLOOKUP(BA600,ACCESSORIES!F:J,5,FALSE),"N/A")</f>
        <v>N/A</v>
      </c>
      <c r="BC600" s="77">
        <v>34.520000000000003</v>
      </c>
      <c r="BD600" s="56">
        <v>21.141732283464599</v>
      </c>
      <c r="BE600" s="56">
        <v>21.141732283464599</v>
      </c>
      <c r="BF600" s="56">
        <v>11.929133858267701</v>
      </c>
      <c r="BG600" s="378">
        <f t="shared" si="67"/>
        <v>8.7375807000000152E-2</v>
      </c>
      <c r="BH600" s="80">
        <v>36</v>
      </c>
      <c r="BI600" s="114" t="s">
        <v>4923</v>
      </c>
      <c r="BJ600" s="50" t="s">
        <v>4050</v>
      </c>
      <c r="BK600" s="29" t="s">
        <v>4066</v>
      </c>
      <c r="BL600" s="29" t="s">
        <v>5474</v>
      </c>
      <c r="BM600" s="29" t="s">
        <v>7541</v>
      </c>
      <c r="BN600" s="29" t="s">
        <v>7291</v>
      </c>
      <c r="BO600" s="81" t="s">
        <v>4275</v>
      </c>
      <c r="BP600" s="81" t="s">
        <v>4068</v>
      </c>
      <c r="BQ600" s="81" t="s">
        <v>7542</v>
      </c>
      <c r="BR600" s="81"/>
      <c r="BS600" s="81"/>
      <c r="BT600" s="81"/>
      <c r="BU600" s="313" t="s">
        <v>8018</v>
      </c>
      <c r="BV600" s="387" t="s">
        <v>8250</v>
      </c>
      <c r="BW600" s="313" t="s">
        <v>8019</v>
      </c>
      <c r="BX600" s="387" t="s">
        <v>8251</v>
      </c>
      <c r="BY600" s="93" t="str">
        <f t="shared" si="68"/>
        <v>MR321, 18x9, +18mm Offset, 6x5.5, 106.25mm Centerbore, Machined - Clear Coat</v>
      </c>
      <c r="BZ600" s="81" t="s">
        <v>3878</v>
      </c>
      <c r="CA600" s="81" t="s">
        <v>3879</v>
      </c>
      <c r="CB600" s="81" t="str">
        <f t="shared" si="69"/>
        <v>STREET (3XX)</v>
      </c>
    </row>
    <row r="601" spans="1:80" s="38" customFormat="1" ht="15" customHeight="1">
      <c r="A601" s="22">
        <f t="shared" si="63"/>
        <v>599</v>
      </c>
      <c r="B601" s="4" t="s">
        <v>84</v>
      </c>
      <c r="C601" s="99" t="s">
        <v>1072</v>
      </c>
      <c r="D601" s="99" t="s">
        <v>7018</v>
      </c>
      <c r="E601" s="91" t="str">
        <f>CONCATENATE(LEFT(D601,5),VLOOKUP(CONCATENATE(N601,"x",O601),'PART NUMBER GUIDE'!$B$9:$C$49,2,FALSE),VLOOKUP(CONCATENATE(P601, V601), 'PART NUMBER GUIDE'!$Q$6:$R$91, 2, FALSE),VLOOKUP(Y601,'PART NUMBER GUIDE'!$J$8:$K$43,2, FALSE),IF(U601="N/A",IF(ABS(S601)&lt;10,"0"&amp;ABS(S601),ABS(S601)),CONCATENATE(LEFT(U601,1),RIGHT(U601,1))), F601, G601)</f>
        <v>MR321890801318</v>
      </c>
      <c r="F601" s="90"/>
      <c r="G601" s="90"/>
      <c r="H601" s="364">
        <v>191682034312</v>
      </c>
      <c r="I601" s="318">
        <v>45002</v>
      </c>
      <c r="J601" s="16" t="s">
        <v>1265</v>
      </c>
      <c r="K601" s="342">
        <v>329</v>
      </c>
      <c r="L601" s="92">
        <f t="shared" si="64"/>
        <v>329</v>
      </c>
      <c r="M601" s="344"/>
      <c r="N601" s="29">
        <v>18</v>
      </c>
      <c r="O601" s="8">
        <v>9</v>
      </c>
      <c r="P601" s="99" t="str">
        <f t="shared" si="65"/>
        <v>8x6.5</v>
      </c>
      <c r="Q601" s="3">
        <v>8</v>
      </c>
      <c r="R601" s="29">
        <v>6.5</v>
      </c>
      <c r="S601" s="29">
        <v>18</v>
      </c>
      <c r="T601" s="16">
        <v>5.68</v>
      </c>
      <c r="U601" s="100" t="s">
        <v>85</v>
      </c>
      <c r="V601" s="16">
        <v>130.81</v>
      </c>
      <c r="W601" s="8">
        <v>31.02</v>
      </c>
      <c r="X601" s="51">
        <v>3640</v>
      </c>
      <c r="Y601" s="11" t="s">
        <v>4304</v>
      </c>
      <c r="Z601" s="11" t="s">
        <v>2987</v>
      </c>
      <c r="AA601" s="51" t="str">
        <f t="shared" si="66"/>
        <v>18x9, 8x6.5, 18 OS</v>
      </c>
      <c r="AB601" s="81" t="s">
        <v>5207</v>
      </c>
      <c r="AC601" s="89">
        <f>_xlfn.IFNA(VLOOKUP(AB601,ACCESSORIES!F:J,5,FALSE),"N/A")</f>
        <v>33</v>
      </c>
      <c r="AD601" s="87" t="s">
        <v>85</v>
      </c>
      <c r="AE601" s="87" t="s">
        <v>85</v>
      </c>
      <c r="AF601" s="80" t="s">
        <v>3005</v>
      </c>
      <c r="AG601" s="87" t="s">
        <v>85</v>
      </c>
      <c r="AH601" s="87" t="s">
        <v>85</v>
      </c>
      <c r="AI601" s="13" t="s">
        <v>266</v>
      </c>
      <c r="AJ601" s="40" t="str">
        <f>_xlfn.IFNA(VLOOKUP(AI601,ACCESSORIES!E:M,6,FALSE),"N/A")</f>
        <v>N/A</v>
      </c>
      <c r="AK601" s="40" t="str">
        <f>_xlfn.IFNA(VLOOKUP(AJ601,ACCESSORIES!F:J,5,FALSE),"N/A")</f>
        <v>N/A</v>
      </c>
      <c r="AL601" s="3" t="s">
        <v>85</v>
      </c>
      <c r="AM601" s="3">
        <v>16</v>
      </c>
      <c r="AN601" s="3">
        <v>200</v>
      </c>
      <c r="AO601" s="36">
        <v>0</v>
      </c>
      <c r="AP601" s="36">
        <v>0</v>
      </c>
      <c r="AQ601" s="36">
        <v>32.299999999999997</v>
      </c>
      <c r="AR601" s="36">
        <v>44.1</v>
      </c>
      <c r="AS601" s="36">
        <v>220</v>
      </c>
      <c r="AT601" s="101">
        <v>217</v>
      </c>
      <c r="AU601" s="406">
        <v>128</v>
      </c>
      <c r="AV601" s="407">
        <v>108</v>
      </c>
      <c r="AW601" s="407">
        <v>108</v>
      </c>
      <c r="AX601" s="54">
        <v>35</v>
      </c>
      <c r="AY601" s="3" t="s">
        <v>85</v>
      </c>
      <c r="AZ601" s="98" t="str">
        <f>_xlfn.IFNA(VLOOKUP(AY601,ACCESSORIES!F:J,5,FALSE),"N/A")</f>
        <v>N/A</v>
      </c>
      <c r="BA601" s="3" t="s">
        <v>85</v>
      </c>
      <c r="BB601" s="98" t="str">
        <f>_xlfn.IFNA(VLOOKUP(BA601,ACCESSORIES!F:J,5,FALSE),"N/A")</f>
        <v>N/A</v>
      </c>
      <c r="BC601" s="77">
        <v>35.520000000000003</v>
      </c>
      <c r="BD601" s="56">
        <v>21.141732283464599</v>
      </c>
      <c r="BE601" s="56">
        <v>21.141732283464599</v>
      </c>
      <c r="BF601" s="56">
        <v>11.929133858267701</v>
      </c>
      <c r="BG601" s="378">
        <f t="shared" si="67"/>
        <v>8.7375807000000152E-2</v>
      </c>
      <c r="BH601" s="80">
        <v>36</v>
      </c>
      <c r="BI601" s="114" t="s">
        <v>4923</v>
      </c>
      <c r="BJ601" s="50" t="s">
        <v>4050</v>
      </c>
      <c r="BK601" s="29" t="s">
        <v>4066</v>
      </c>
      <c r="BL601" s="29" t="s">
        <v>5474</v>
      </c>
      <c r="BM601" s="29" t="s">
        <v>7541</v>
      </c>
      <c r="BN601" s="29" t="s">
        <v>7291</v>
      </c>
      <c r="BO601" s="81" t="s">
        <v>4275</v>
      </c>
      <c r="BP601" s="81" t="s">
        <v>4068</v>
      </c>
      <c r="BQ601" s="81" t="s">
        <v>7542</v>
      </c>
      <c r="BR601" s="81"/>
      <c r="BS601" s="81"/>
      <c r="BT601" s="81"/>
      <c r="BU601" s="313" t="s">
        <v>8024</v>
      </c>
      <c r="BV601" s="387" t="s">
        <v>8500</v>
      </c>
      <c r="BW601" s="313" t="s">
        <v>8025</v>
      </c>
      <c r="BX601" s="387" t="s">
        <v>8501</v>
      </c>
      <c r="BY601" s="93" t="str">
        <f t="shared" si="68"/>
        <v>MR321, 18x9, +18mm Offset, 8x6.5, 130.81mm Centerbore, Gloss Black</v>
      </c>
      <c r="BZ601" s="81" t="s">
        <v>3878</v>
      </c>
      <c r="CA601" s="81" t="s">
        <v>3879</v>
      </c>
      <c r="CB601" s="81" t="str">
        <f t="shared" si="69"/>
        <v>STREET (3XX)</v>
      </c>
    </row>
    <row r="602" spans="1:80" s="38" customFormat="1" ht="15" customHeight="1">
      <c r="A602" s="22">
        <f t="shared" si="63"/>
        <v>600</v>
      </c>
      <c r="B602" s="4" t="s">
        <v>84</v>
      </c>
      <c r="C602" s="99" t="s">
        <v>1072</v>
      </c>
      <c r="D602" s="99" t="s">
        <v>7018</v>
      </c>
      <c r="E602" s="91" t="str">
        <f>CONCATENATE(LEFT(D602,5),VLOOKUP(CONCATENATE(N602,"x",O602),'PART NUMBER GUIDE'!$B$9:$C$49,2,FALSE),VLOOKUP(CONCATENATE(P602, V602), 'PART NUMBER GUIDE'!$Q$6:$R$91, 2, FALSE),VLOOKUP(Y602,'PART NUMBER GUIDE'!$J$8:$K$43,2, FALSE),IF(U602="N/A",IF(ABS(S602)&lt;10,"0"&amp;ABS(S602),ABS(S602)),CONCATENATE(LEFT(U602,1),RIGHT(U602,1))), F602, G602)</f>
        <v>MR32189080318</v>
      </c>
      <c r="F602" s="90"/>
      <c r="G602" s="90"/>
      <c r="H602" s="364">
        <v>191682034749</v>
      </c>
      <c r="I602" s="109">
        <v>45118</v>
      </c>
      <c r="J602" s="16" t="s">
        <v>1265</v>
      </c>
      <c r="K602" s="342">
        <v>349</v>
      </c>
      <c r="L602" s="92">
        <f t="shared" si="64"/>
        <v>349</v>
      </c>
      <c r="M602" s="344"/>
      <c r="N602" s="29">
        <v>18</v>
      </c>
      <c r="O602" s="8">
        <v>9</v>
      </c>
      <c r="P602" s="99" t="str">
        <f t="shared" si="65"/>
        <v>8x6.5</v>
      </c>
      <c r="Q602" s="3">
        <v>8</v>
      </c>
      <c r="R602" s="29">
        <v>6.5</v>
      </c>
      <c r="S602" s="29">
        <v>18</v>
      </c>
      <c r="T602" s="16">
        <v>5.68</v>
      </c>
      <c r="U602" s="100" t="s">
        <v>85</v>
      </c>
      <c r="V602" s="16">
        <v>130.81</v>
      </c>
      <c r="W602" s="8">
        <v>31.02</v>
      </c>
      <c r="X602" s="51">
        <v>3640</v>
      </c>
      <c r="Y602" s="11" t="s">
        <v>5454</v>
      </c>
      <c r="Z602" s="11" t="s">
        <v>196</v>
      </c>
      <c r="AA602" s="51" t="str">
        <f t="shared" si="66"/>
        <v>18x9, 8x6.5, 18 OS</v>
      </c>
      <c r="AB602" s="81" t="s">
        <v>7298</v>
      </c>
      <c r="AC602" s="89">
        <f>_xlfn.IFNA(VLOOKUP(AB602,ACCESSORIES!F:J,5,FALSE),"N/A")</f>
        <v>33</v>
      </c>
      <c r="AD602" s="87" t="s">
        <v>85</v>
      </c>
      <c r="AE602" s="87" t="s">
        <v>85</v>
      </c>
      <c r="AF602" s="80" t="s">
        <v>3005</v>
      </c>
      <c r="AG602" s="87" t="s">
        <v>85</v>
      </c>
      <c r="AH602" s="87" t="s">
        <v>85</v>
      </c>
      <c r="AI602" s="13" t="s">
        <v>266</v>
      </c>
      <c r="AJ602" s="40" t="str">
        <f>_xlfn.IFNA(VLOOKUP(AI602,ACCESSORIES!E:M,6,FALSE),"N/A")</f>
        <v>N/A</v>
      </c>
      <c r="AK602" s="40" t="str">
        <f>_xlfn.IFNA(VLOOKUP(AJ602,ACCESSORIES!F:J,5,FALSE),"N/A")</f>
        <v>N/A</v>
      </c>
      <c r="AL602" s="3" t="s">
        <v>85</v>
      </c>
      <c r="AM602" s="3">
        <v>16</v>
      </c>
      <c r="AN602" s="3">
        <v>200</v>
      </c>
      <c r="AO602" s="36">
        <v>0</v>
      </c>
      <c r="AP602" s="36">
        <v>0</v>
      </c>
      <c r="AQ602" s="36">
        <v>32.299999999999997</v>
      </c>
      <c r="AR602" s="36">
        <v>44.1</v>
      </c>
      <c r="AS602" s="36">
        <v>220</v>
      </c>
      <c r="AT602" s="101">
        <v>217</v>
      </c>
      <c r="AU602" s="406">
        <v>128</v>
      </c>
      <c r="AV602" s="407">
        <v>108</v>
      </c>
      <c r="AW602" s="407">
        <v>108</v>
      </c>
      <c r="AX602" s="54">
        <v>35</v>
      </c>
      <c r="AY602" s="3" t="s">
        <v>85</v>
      </c>
      <c r="AZ602" s="98" t="str">
        <f>_xlfn.IFNA(VLOOKUP(AY602,ACCESSORIES!F:J,5,FALSE),"N/A")</f>
        <v>N/A</v>
      </c>
      <c r="BA602" s="3" t="s">
        <v>85</v>
      </c>
      <c r="BB602" s="98" t="str">
        <f>_xlfn.IFNA(VLOOKUP(BA602,ACCESSORIES!F:J,5,FALSE),"N/A")</f>
        <v>N/A</v>
      </c>
      <c r="BC602" s="77">
        <v>35.520000000000003</v>
      </c>
      <c r="BD602" s="56">
        <v>21.141732283464599</v>
      </c>
      <c r="BE602" s="56">
        <v>21.141732283464599</v>
      </c>
      <c r="BF602" s="56">
        <v>11.929133858267701</v>
      </c>
      <c r="BG602" s="378">
        <f t="shared" si="67"/>
        <v>8.7375807000000152E-2</v>
      </c>
      <c r="BH602" s="80">
        <v>36</v>
      </c>
      <c r="BI602" s="114" t="s">
        <v>4923</v>
      </c>
      <c r="BJ602" s="50" t="s">
        <v>4050</v>
      </c>
      <c r="BK602" s="29" t="s">
        <v>4066</v>
      </c>
      <c r="BL602" s="29" t="s">
        <v>5474</v>
      </c>
      <c r="BM602" s="29" t="s">
        <v>7541</v>
      </c>
      <c r="BN602" s="29" t="s">
        <v>7291</v>
      </c>
      <c r="BO602" s="81" t="s">
        <v>4275</v>
      </c>
      <c r="BP602" s="81" t="s">
        <v>4068</v>
      </c>
      <c r="BQ602" s="81" t="s">
        <v>7542</v>
      </c>
      <c r="BR602" s="81"/>
      <c r="BS602" s="81"/>
      <c r="BT602" s="81"/>
      <c r="BU602" s="313" t="s">
        <v>8022</v>
      </c>
      <c r="BV602" s="387" t="s">
        <v>8328</v>
      </c>
      <c r="BW602" s="313" t="s">
        <v>8023</v>
      </c>
      <c r="BX602" s="387" t="s">
        <v>8329</v>
      </c>
      <c r="BY602" s="93" t="str">
        <f t="shared" si="68"/>
        <v>MR321, 18x9, +18mm Offset, 8x6.5, 130.81mm Centerbore, Machined - Clear Coat</v>
      </c>
      <c r="BZ602" s="81" t="s">
        <v>3878</v>
      </c>
      <c r="CA602" s="81" t="s">
        <v>3879</v>
      </c>
      <c r="CB602" s="81" t="str">
        <f t="shared" si="69"/>
        <v>STREET (3XX)</v>
      </c>
    </row>
    <row r="603" spans="1:80" s="38" customFormat="1" ht="15" customHeight="1">
      <c r="A603" s="22">
        <f t="shared" si="63"/>
        <v>601</v>
      </c>
      <c r="B603" s="4" t="s">
        <v>84</v>
      </c>
      <c r="C603" s="99" t="s">
        <v>1072</v>
      </c>
      <c r="D603" s="99" t="s">
        <v>7018</v>
      </c>
      <c r="E603" s="91" t="str">
        <f>CONCATENATE(LEFT(D603,5),VLOOKUP(CONCATENATE(N603,"x",O603),'PART NUMBER GUIDE'!$B$9:$C$49,2,FALSE),VLOOKUP(CONCATENATE(P603, V603), 'PART NUMBER GUIDE'!$Q$6:$R$91, 2, FALSE),VLOOKUP(Y603,'PART NUMBER GUIDE'!$J$8:$K$43,2, FALSE),IF(U603="N/A",IF(ABS(S603)&lt;10,"0"&amp;ABS(S603),ABS(S603)),CONCATENATE(LEFT(U603,1),RIGHT(U603,1))), F603, G603)</f>
        <v>MR321890871318</v>
      </c>
      <c r="F603" s="90"/>
      <c r="G603" s="90"/>
      <c r="H603" s="364">
        <v>191682034336</v>
      </c>
      <c r="I603" s="318">
        <v>45002</v>
      </c>
      <c r="J603" s="16" t="s">
        <v>1265</v>
      </c>
      <c r="K603" s="342">
        <v>329</v>
      </c>
      <c r="L603" s="92">
        <f t="shared" si="64"/>
        <v>329</v>
      </c>
      <c r="M603" s="344"/>
      <c r="N603" s="29">
        <v>18</v>
      </c>
      <c r="O603" s="8">
        <v>9</v>
      </c>
      <c r="P603" s="99" t="str">
        <f t="shared" si="65"/>
        <v>8x170</v>
      </c>
      <c r="Q603" s="3">
        <v>8</v>
      </c>
      <c r="R603" s="29">
        <v>170</v>
      </c>
      <c r="S603" s="29">
        <v>18</v>
      </c>
      <c r="T603" s="16">
        <v>5.68</v>
      </c>
      <c r="U603" s="100" t="s">
        <v>85</v>
      </c>
      <c r="V603" s="16">
        <v>130.81</v>
      </c>
      <c r="W603" s="8">
        <v>31.02</v>
      </c>
      <c r="X603" s="51">
        <v>3640</v>
      </c>
      <c r="Y603" s="11" t="s">
        <v>4304</v>
      </c>
      <c r="Z603" s="11" t="s">
        <v>2987</v>
      </c>
      <c r="AA603" s="51" t="str">
        <f t="shared" si="66"/>
        <v>18x9, 8x170, 18 OS</v>
      </c>
      <c r="AB603" s="81" t="s">
        <v>5207</v>
      </c>
      <c r="AC603" s="89">
        <f>_xlfn.IFNA(VLOOKUP(AB603,ACCESSORIES!F:J,5,FALSE),"N/A")</f>
        <v>33</v>
      </c>
      <c r="AD603" s="87" t="s">
        <v>85</v>
      </c>
      <c r="AE603" s="87" t="s">
        <v>85</v>
      </c>
      <c r="AF603" s="80" t="s">
        <v>3005</v>
      </c>
      <c r="AG603" s="87" t="s">
        <v>85</v>
      </c>
      <c r="AH603" s="87" t="s">
        <v>85</v>
      </c>
      <c r="AI603" s="13" t="s">
        <v>266</v>
      </c>
      <c r="AJ603" s="40" t="str">
        <f>_xlfn.IFNA(VLOOKUP(AI603,ACCESSORIES!E:M,6,FALSE),"N/A")</f>
        <v>N/A</v>
      </c>
      <c r="AK603" s="40" t="str">
        <f>_xlfn.IFNA(VLOOKUP(AJ603,ACCESSORIES!F:J,5,FALSE),"N/A")</f>
        <v>N/A</v>
      </c>
      <c r="AL603" s="3" t="s">
        <v>85</v>
      </c>
      <c r="AM603" s="3">
        <v>16</v>
      </c>
      <c r="AN603" s="3">
        <v>200</v>
      </c>
      <c r="AO603" s="36">
        <v>0</v>
      </c>
      <c r="AP603" s="36">
        <v>0</v>
      </c>
      <c r="AQ603" s="36">
        <v>32.299999999999997</v>
      </c>
      <c r="AR603" s="36">
        <v>44.1</v>
      </c>
      <c r="AS603" s="36">
        <v>220</v>
      </c>
      <c r="AT603" s="101">
        <v>217</v>
      </c>
      <c r="AU603" s="406">
        <v>128</v>
      </c>
      <c r="AV603" s="407">
        <v>108</v>
      </c>
      <c r="AW603" s="407">
        <v>108</v>
      </c>
      <c r="AX603" s="54">
        <v>35</v>
      </c>
      <c r="AY603" s="3" t="s">
        <v>85</v>
      </c>
      <c r="AZ603" s="98" t="str">
        <f>_xlfn.IFNA(VLOOKUP(AY603,ACCESSORIES!F:J,5,FALSE),"N/A")</f>
        <v>N/A</v>
      </c>
      <c r="BA603" s="3" t="s">
        <v>85</v>
      </c>
      <c r="BB603" s="98" t="str">
        <f>_xlfn.IFNA(VLOOKUP(BA603,ACCESSORIES!F:J,5,FALSE),"N/A")</f>
        <v>N/A</v>
      </c>
      <c r="BC603" s="77">
        <v>35.520000000000003</v>
      </c>
      <c r="BD603" s="56">
        <v>21.141732283464599</v>
      </c>
      <c r="BE603" s="56">
        <v>21.141732283464599</v>
      </c>
      <c r="BF603" s="56">
        <v>11.929133858267701</v>
      </c>
      <c r="BG603" s="378">
        <f t="shared" si="67"/>
        <v>8.7375807000000152E-2</v>
      </c>
      <c r="BH603" s="80">
        <v>36</v>
      </c>
      <c r="BI603" s="114" t="s">
        <v>4923</v>
      </c>
      <c r="BJ603" s="50" t="s">
        <v>4050</v>
      </c>
      <c r="BK603" s="29" t="s">
        <v>4066</v>
      </c>
      <c r="BL603" s="29" t="s">
        <v>5474</v>
      </c>
      <c r="BM603" s="29" t="s">
        <v>7541</v>
      </c>
      <c r="BN603" s="29" t="s">
        <v>7291</v>
      </c>
      <c r="BO603" s="81" t="s">
        <v>4275</v>
      </c>
      <c r="BP603" s="81" t="s">
        <v>4068</v>
      </c>
      <c r="BQ603" s="81" t="s">
        <v>7542</v>
      </c>
      <c r="BR603" s="81"/>
      <c r="BS603" s="81"/>
      <c r="BT603" s="81"/>
      <c r="BU603" s="313" t="s">
        <v>8024</v>
      </c>
      <c r="BV603" s="387" t="s">
        <v>8500</v>
      </c>
      <c r="BW603" s="313" t="s">
        <v>8025</v>
      </c>
      <c r="BX603" s="387" t="s">
        <v>8501</v>
      </c>
      <c r="BY603" s="93" t="str">
        <f t="shared" si="68"/>
        <v>MR321, 18x9, +18mm Offset, 8x170, 130.81mm Centerbore, Gloss Black</v>
      </c>
      <c r="BZ603" s="81" t="s">
        <v>3878</v>
      </c>
      <c r="CA603" s="81" t="s">
        <v>3879</v>
      </c>
      <c r="CB603" s="81" t="str">
        <f t="shared" si="69"/>
        <v>STREET (3XX)</v>
      </c>
    </row>
    <row r="604" spans="1:80" s="38" customFormat="1" ht="15" customHeight="1">
      <c r="A604" s="22">
        <f t="shared" si="63"/>
        <v>602</v>
      </c>
      <c r="B604" s="4" t="s">
        <v>84</v>
      </c>
      <c r="C604" s="99" t="s">
        <v>1072</v>
      </c>
      <c r="D604" s="99" t="s">
        <v>7018</v>
      </c>
      <c r="E604" s="91" t="str">
        <f>CONCATENATE(LEFT(D604,5),VLOOKUP(CONCATENATE(N604,"x",O604),'PART NUMBER GUIDE'!$B$9:$C$49,2,FALSE),VLOOKUP(CONCATENATE(P604, V604), 'PART NUMBER GUIDE'!$Q$6:$R$91, 2, FALSE),VLOOKUP(Y604,'PART NUMBER GUIDE'!$J$8:$K$43,2, FALSE),IF(U604="N/A",IF(ABS(S604)&lt;10,"0"&amp;ABS(S604),ABS(S604)),CONCATENATE(LEFT(U604,1),RIGHT(U604,1))), F604, G604)</f>
        <v>MR32189087318</v>
      </c>
      <c r="F604" s="90"/>
      <c r="G604" s="90"/>
      <c r="H604" s="364">
        <v>191682034756</v>
      </c>
      <c r="I604" s="109">
        <v>45118</v>
      </c>
      <c r="J604" s="16" t="s">
        <v>1265</v>
      </c>
      <c r="K604" s="342">
        <v>349</v>
      </c>
      <c r="L604" s="92">
        <f t="shared" si="64"/>
        <v>349</v>
      </c>
      <c r="M604" s="344"/>
      <c r="N604" s="29">
        <v>18</v>
      </c>
      <c r="O604" s="8">
        <v>9</v>
      </c>
      <c r="P604" s="99" t="str">
        <f t="shared" si="65"/>
        <v>8x170</v>
      </c>
      <c r="Q604" s="3">
        <v>8</v>
      </c>
      <c r="R604" s="29">
        <v>170</v>
      </c>
      <c r="S604" s="29">
        <v>18</v>
      </c>
      <c r="T604" s="16">
        <v>5.68</v>
      </c>
      <c r="U604" s="100" t="s">
        <v>85</v>
      </c>
      <c r="V604" s="16">
        <v>130.81</v>
      </c>
      <c r="W604" s="8">
        <v>31.02</v>
      </c>
      <c r="X604" s="51">
        <v>3640</v>
      </c>
      <c r="Y604" s="11" t="s">
        <v>5454</v>
      </c>
      <c r="Z604" s="11" t="s">
        <v>196</v>
      </c>
      <c r="AA604" s="51" t="str">
        <f t="shared" si="66"/>
        <v>18x9, 8x170, 18 OS</v>
      </c>
      <c r="AB604" s="81" t="s">
        <v>7298</v>
      </c>
      <c r="AC604" s="89">
        <f>_xlfn.IFNA(VLOOKUP(AB604,ACCESSORIES!F:J,5,FALSE),"N/A")</f>
        <v>33</v>
      </c>
      <c r="AD604" s="87" t="s">
        <v>85</v>
      </c>
      <c r="AE604" s="87" t="s">
        <v>85</v>
      </c>
      <c r="AF604" s="80" t="s">
        <v>3005</v>
      </c>
      <c r="AG604" s="87" t="s">
        <v>85</v>
      </c>
      <c r="AH604" s="87" t="s">
        <v>85</v>
      </c>
      <c r="AI604" s="13" t="s">
        <v>266</v>
      </c>
      <c r="AJ604" s="40" t="str">
        <f>_xlfn.IFNA(VLOOKUP(AI604,ACCESSORIES!E:M,6,FALSE),"N/A")</f>
        <v>N/A</v>
      </c>
      <c r="AK604" s="40" t="str">
        <f>_xlfn.IFNA(VLOOKUP(AJ604,ACCESSORIES!F:J,5,FALSE),"N/A")</f>
        <v>N/A</v>
      </c>
      <c r="AL604" s="3" t="s">
        <v>85</v>
      </c>
      <c r="AM604" s="3">
        <v>16</v>
      </c>
      <c r="AN604" s="3">
        <v>200</v>
      </c>
      <c r="AO604" s="36">
        <v>0</v>
      </c>
      <c r="AP604" s="36">
        <v>0</v>
      </c>
      <c r="AQ604" s="36">
        <v>32.299999999999997</v>
      </c>
      <c r="AR604" s="36">
        <v>44.1</v>
      </c>
      <c r="AS604" s="36">
        <v>220</v>
      </c>
      <c r="AT604" s="101">
        <v>217</v>
      </c>
      <c r="AU604" s="406">
        <v>128</v>
      </c>
      <c r="AV604" s="407">
        <v>108</v>
      </c>
      <c r="AW604" s="407">
        <v>108</v>
      </c>
      <c r="AX604" s="54">
        <v>35</v>
      </c>
      <c r="AY604" s="3" t="s">
        <v>85</v>
      </c>
      <c r="AZ604" s="98" t="str">
        <f>_xlfn.IFNA(VLOOKUP(AY604,ACCESSORIES!F:J,5,FALSE),"N/A")</f>
        <v>N/A</v>
      </c>
      <c r="BA604" s="3" t="s">
        <v>85</v>
      </c>
      <c r="BB604" s="98" t="str">
        <f>_xlfn.IFNA(VLOOKUP(BA604,ACCESSORIES!F:J,5,FALSE),"N/A")</f>
        <v>N/A</v>
      </c>
      <c r="BC604" s="77">
        <v>35.520000000000003</v>
      </c>
      <c r="BD604" s="56">
        <v>21.141732283464599</v>
      </c>
      <c r="BE604" s="56">
        <v>21.141732283464599</v>
      </c>
      <c r="BF604" s="56">
        <v>11.929133858267701</v>
      </c>
      <c r="BG604" s="378">
        <f t="shared" si="67"/>
        <v>8.7375807000000152E-2</v>
      </c>
      <c r="BH604" s="80">
        <v>36</v>
      </c>
      <c r="BI604" s="114" t="s">
        <v>4923</v>
      </c>
      <c r="BJ604" s="50" t="s">
        <v>4050</v>
      </c>
      <c r="BK604" s="29" t="s">
        <v>4066</v>
      </c>
      <c r="BL604" s="29" t="s">
        <v>5474</v>
      </c>
      <c r="BM604" s="29" t="s">
        <v>7541</v>
      </c>
      <c r="BN604" s="29" t="s">
        <v>7291</v>
      </c>
      <c r="BO604" s="81" t="s">
        <v>4275</v>
      </c>
      <c r="BP604" s="81" t="s">
        <v>4068</v>
      </c>
      <c r="BQ604" s="81" t="s">
        <v>7542</v>
      </c>
      <c r="BR604" s="81"/>
      <c r="BS604" s="81"/>
      <c r="BT604" s="81"/>
      <c r="BU604" s="313" t="s">
        <v>8022</v>
      </c>
      <c r="BV604" s="387" t="s">
        <v>8328</v>
      </c>
      <c r="BW604" s="313" t="s">
        <v>8023</v>
      </c>
      <c r="BX604" s="387" t="s">
        <v>8329</v>
      </c>
      <c r="BY604" s="93" t="str">
        <f t="shared" si="68"/>
        <v>MR321, 18x9, +18mm Offset, 8x170, 130.81mm Centerbore, Machined - Clear Coat</v>
      </c>
      <c r="BZ604" s="81" t="s">
        <v>3878</v>
      </c>
      <c r="CA604" s="81" t="s">
        <v>3879</v>
      </c>
      <c r="CB604" s="81" t="str">
        <f t="shared" si="69"/>
        <v>STREET (3XX)</v>
      </c>
    </row>
    <row r="605" spans="1:80" s="38" customFormat="1" ht="15" customHeight="1">
      <c r="A605" s="22">
        <f t="shared" si="63"/>
        <v>603</v>
      </c>
      <c r="B605" s="4" t="s">
        <v>84</v>
      </c>
      <c r="C605" s="99" t="s">
        <v>1072</v>
      </c>
      <c r="D605" s="99" t="s">
        <v>7018</v>
      </c>
      <c r="E605" s="91" t="str">
        <f>CONCATENATE(LEFT(D605,5),VLOOKUP(CONCATENATE(N605,"x",O605),'PART NUMBER GUIDE'!$B$9:$C$49,2,FALSE),VLOOKUP(CONCATENATE(P605, V605), 'PART NUMBER GUIDE'!$Q$6:$R$91, 2, FALSE),VLOOKUP(Y605,'PART NUMBER GUIDE'!$J$8:$K$43,2, FALSE),IF(U605="N/A",IF(ABS(S605)&lt;10,"0"&amp;ABS(S605),ABS(S605)),CONCATENATE(LEFT(U605,1),RIGHT(U605,1))), F605, G605)</f>
        <v>MR321890881318</v>
      </c>
      <c r="F605" s="90"/>
      <c r="G605" s="90"/>
      <c r="H605" s="364">
        <v>191682034350</v>
      </c>
      <c r="I605" s="318">
        <v>45002</v>
      </c>
      <c r="J605" s="16" t="s">
        <v>1265</v>
      </c>
      <c r="K605" s="342">
        <v>329</v>
      </c>
      <c r="L605" s="92">
        <f t="shared" si="64"/>
        <v>329</v>
      </c>
      <c r="M605" s="344"/>
      <c r="N605" s="29">
        <v>18</v>
      </c>
      <c r="O605" s="8">
        <v>9</v>
      </c>
      <c r="P605" s="99" t="str">
        <f t="shared" si="65"/>
        <v>8x180</v>
      </c>
      <c r="Q605" s="3">
        <v>8</v>
      </c>
      <c r="R605" s="29">
        <v>180</v>
      </c>
      <c r="S605" s="29">
        <v>18</v>
      </c>
      <c r="T605" s="16">
        <v>5.68</v>
      </c>
      <c r="U605" s="100" t="s">
        <v>85</v>
      </c>
      <c r="V605" s="16">
        <v>130.81</v>
      </c>
      <c r="W605" s="8">
        <v>31.02</v>
      </c>
      <c r="X605" s="51">
        <v>3640</v>
      </c>
      <c r="Y605" s="11" t="s">
        <v>4304</v>
      </c>
      <c r="Z605" s="11" t="s">
        <v>2987</v>
      </c>
      <c r="AA605" s="51" t="str">
        <f t="shared" si="66"/>
        <v>18x9, 8x180, 18 OS</v>
      </c>
      <c r="AB605" s="81" t="s">
        <v>5207</v>
      </c>
      <c r="AC605" s="89">
        <f>_xlfn.IFNA(VLOOKUP(AB605,ACCESSORIES!F:J,5,FALSE),"N/A")</f>
        <v>33</v>
      </c>
      <c r="AD605" s="87" t="s">
        <v>85</v>
      </c>
      <c r="AE605" s="87" t="s">
        <v>85</v>
      </c>
      <c r="AF605" s="80" t="s">
        <v>3005</v>
      </c>
      <c r="AG605" s="87" t="s">
        <v>85</v>
      </c>
      <c r="AH605" s="87" t="s">
        <v>85</v>
      </c>
      <c r="AI605" s="13" t="s">
        <v>266</v>
      </c>
      <c r="AJ605" s="40" t="str">
        <f>_xlfn.IFNA(VLOOKUP(AI605,ACCESSORIES!E:M,6,FALSE),"N/A")</f>
        <v>N/A</v>
      </c>
      <c r="AK605" s="40" t="str">
        <f>_xlfn.IFNA(VLOOKUP(AJ605,ACCESSORIES!F:J,5,FALSE),"N/A")</f>
        <v>N/A</v>
      </c>
      <c r="AL605" s="3" t="s">
        <v>85</v>
      </c>
      <c r="AM605" s="3">
        <v>16</v>
      </c>
      <c r="AN605" s="3">
        <v>210</v>
      </c>
      <c r="AO605" s="36">
        <v>0</v>
      </c>
      <c r="AP605" s="36">
        <v>0</v>
      </c>
      <c r="AQ605" s="36">
        <v>31.2</v>
      </c>
      <c r="AR605" s="36">
        <v>44.1</v>
      </c>
      <c r="AS605" s="36">
        <v>220</v>
      </c>
      <c r="AT605" s="101">
        <v>217</v>
      </c>
      <c r="AU605" s="406">
        <v>128</v>
      </c>
      <c r="AV605" s="407">
        <v>108</v>
      </c>
      <c r="AW605" s="407">
        <v>108</v>
      </c>
      <c r="AX605" s="54">
        <v>35</v>
      </c>
      <c r="AY605" s="3" t="s">
        <v>85</v>
      </c>
      <c r="AZ605" s="98" t="str">
        <f>_xlfn.IFNA(VLOOKUP(AY605,ACCESSORIES!F:J,5,FALSE),"N/A")</f>
        <v>N/A</v>
      </c>
      <c r="BA605" s="3" t="s">
        <v>85</v>
      </c>
      <c r="BB605" s="98" t="str">
        <f>_xlfn.IFNA(VLOOKUP(BA605,ACCESSORIES!F:J,5,FALSE),"N/A")</f>
        <v>N/A</v>
      </c>
      <c r="BC605" s="77">
        <v>35.520000000000003</v>
      </c>
      <c r="BD605" s="56">
        <v>21.141732283464599</v>
      </c>
      <c r="BE605" s="56">
        <v>21.141732283464599</v>
      </c>
      <c r="BF605" s="56">
        <v>11.929133858267701</v>
      </c>
      <c r="BG605" s="378">
        <f t="shared" si="67"/>
        <v>8.7375807000000152E-2</v>
      </c>
      <c r="BH605" s="80">
        <v>36</v>
      </c>
      <c r="BI605" s="114" t="s">
        <v>4923</v>
      </c>
      <c r="BJ605" s="50" t="s">
        <v>4050</v>
      </c>
      <c r="BK605" s="29" t="s">
        <v>4066</v>
      </c>
      <c r="BL605" s="29" t="s">
        <v>5474</v>
      </c>
      <c r="BM605" s="29" t="s">
        <v>7541</v>
      </c>
      <c r="BN605" s="29" t="s">
        <v>7291</v>
      </c>
      <c r="BO605" s="81" t="s">
        <v>4275</v>
      </c>
      <c r="BP605" s="81" t="s">
        <v>4068</v>
      </c>
      <c r="BQ605" s="81" t="s">
        <v>7542</v>
      </c>
      <c r="BR605" s="81"/>
      <c r="BS605" s="81"/>
      <c r="BT605" s="81"/>
      <c r="BU605" s="313" t="s">
        <v>8024</v>
      </c>
      <c r="BV605" s="387" t="s">
        <v>8500</v>
      </c>
      <c r="BW605" s="313" t="s">
        <v>8025</v>
      </c>
      <c r="BX605" s="387" t="s">
        <v>8501</v>
      </c>
      <c r="BY605" s="93" t="str">
        <f t="shared" si="68"/>
        <v>MR321, 18x9, +18mm Offset, 8x180, 130.81mm Centerbore, Gloss Black</v>
      </c>
      <c r="BZ605" s="81" t="s">
        <v>3878</v>
      </c>
      <c r="CA605" s="81" t="s">
        <v>3879</v>
      </c>
      <c r="CB605" s="81" t="str">
        <f t="shared" si="69"/>
        <v>STREET (3XX)</v>
      </c>
    </row>
    <row r="606" spans="1:80" s="38" customFormat="1" ht="15" customHeight="1">
      <c r="A606" s="22">
        <f t="shared" si="63"/>
        <v>604</v>
      </c>
      <c r="B606" s="4" t="s">
        <v>84</v>
      </c>
      <c r="C606" s="99" t="s">
        <v>1072</v>
      </c>
      <c r="D606" s="99" t="s">
        <v>7018</v>
      </c>
      <c r="E606" s="91" t="str">
        <f>CONCATENATE(LEFT(D606,5),VLOOKUP(CONCATENATE(N606,"x",O606),'PART NUMBER GUIDE'!$B$9:$C$49,2,FALSE),VLOOKUP(CONCATENATE(P606, V606), 'PART NUMBER GUIDE'!$Q$6:$R$91, 2, FALSE),VLOOKUP(Y606,'PART NUMBER GUIDE'!$J$8:$K$43,2, FALSE),IF(U606="N/A",IF(ABS(S606)&lt;10,"0"&amp;ABS(S606),ABS(S606)),CONCATENATE(LEFT(U606,1),RIGHT(U606,1))), F606, G606)</f>
        <v>MR32189088318</v>
      </c>
      <c r="F606" s="90"/>
      <c r="G606" s="90"/>
      <c r="H606" s="364">
        <v>191682034763</v>
      </c>
      <c r="I606" s="109">
        <v>45118</v>
      </c>
      <c r="J606" s="16" t="s">
        <v>1265</v>
      </c>
      <c r="K606" s="342">
        <v>349</v>
      </c>
      <c r="L606" s="92">
        <f t="shared" si="64"/>
        <v>349</v>
      </c>
      <c r="M606" s="344"/>
      <c r="N606" s="29">
        <v>18</v>
      </c>
      <c r="O606" s="8">
        <v>9</v>
      </c>
      <c r="P606" s="99" t="str">
        <f t="shared" si="65"/>
        <v>8x180</v>
      </c>
      <c r="Q606" s="3">
        <v>8</v>
      </c>
      <c r="R606" s="29">
        <v>180</v>
      </c>
      <c r="S606" s="29">
        <v>18</v>
      </c>
      <c r="T606" s="16">
        <v>5.68</v>
      </c>
      <c r="U606" s="100" t="s">
        <v>85</v>
      </c>
      <c r="V606" s="16">
        <v>130.81</v>
      </c>
      <c r="W606" s="8">
        <v>31.02</v>
      </c>
      <c r="X606" s="51">
        <v>3640</v>
      </c>
      <c r="Y606" s="11" t="s">
        <v>5454</v>
      </c>
      <c r="Z606" s="11" t="s">
        <v>196</v>
      </c>
      <c r="AA606" s="51" t="str">
        <f t="shared" si="66"/>
        <v>18x9, 8x180, 18 OS</v>
      </c>
      <c r="AB606" s="81" t="s">
        <v>7298</v>
      </c>
      <c r="AC606" s="89">
        <f>_xlfn.IFNA(VLOOKUP(AB606,ACCESSORIES!F:J,5,FALSE),"N/A")</f>
        <v>33</v>
      </c>
      <c r="AD606" s="87" t="s">
        <v>85</v>
      </c>
      <c r="AE606" s="87" t="s">
        <v>85</v>
      </c>
      <c r="AF606" s="80" t="s">
        <v>3005</v>
      </c>
      <c r="AG606" s="87" t="s">
        <v>85</v>
      </c>
      <c r="AH606" s="87" t="s">
        <v>85</v>
      </c>
      <c r="AI606" s="13" t="s">
        <v>266</v>
      </c>
      <c r="AJ606" s="40" t="str">
        <f>_xlfn.IFNA(VLOOKUP(AI606,ACCESSORIES!E:M,6,FALSE),"N/A")</f>
        <v>N/A</v>
      </c>
      <c r="AK606" s="40" t="str">
        <f>_xlfn.IFNA(VLOOKUP(AJ606,ACCESSORIES!F:J,5,FALSE),"N/A")</f>
        <v>N/A</v>
      </c>
      <c r="AL606" s="3" t="s">
        <v>85</v>
      </c>
      <c r="AM606" s="3">
        <v>16</v>
      </c>
      <c r="AN606" s="3">
        <v>210</v>
      </c>
      <c r="AO606" s="36">
        <v>0</v>
      </c>
      <c r="AP606" s="36">
        <v>0</v>
      </c>
      <c r="AQ606" s="36">
        <v>31.2</v>
      </c>
      <c r="AR606" s="36">
        <v>44.1</v>
      </c>
      <c r="AS606" s="36">
        <v>220</v>
      </c>
      <c r="AT606" s="101">
        <v>217</v>
      </c>
      <c r="AU606" s="406">
        <v>128</v>
      </c>
      <c r="AV606" s="407">
        <v>108</v>
      </c>
      <c r="AW606" s="407">
        <v>108</v>
      </c>
      <c r="AX606" s="54">
        <v>35</v>
      </c>
      <c r="AY606" s="3" t="s">
        <v>85</v>
      </c>
      <c r="AZ606" s="98" t="str">
        <f>_xlfn.IFNA(VLOOKUP(AY606,ACCESSORIES!F:J,5,FALSE),"N/A")</f>
        <v>N/A</v>
      </c>
      <c r="BA606" s="3" t="s">
        <v>85</v>
      </c>
      <c r="BB606" s="98" t="str">
        <f>_xlfn.IFNA(VLOOKUP(BA606,ACCESSORIES!F:J,5,FALSE),"N/A")</f>
        <v>N/A</v>
      </c>
      <c r="BC606" s="77">
        <v>35.520000000000003</v>
      </c>
      <c r="BD606" s="56">
        <v>21.141732283464599</v>
      </c>
      <c r="BE606" s="56">
        <v>21.141732283464599</v>
      </c>
      <c r="BF606" s="56">
        <v>11.929133858267701</v>
      </c>
      <c r="BG606" s="378">
        <f t="shared" si="67"/>
        <v>8.7375807000000152E-2</v>
      </c>
      <c r="BH606" s="80">
        <v>36</v>
      </c>
      <c r="BI606" s="114" t="s">
        <v>4923</v>
      </c>
      <c r="BJ606" s="50" t="s">
        <v>4050</v>
      </c>
      <c r="BK606" s="29" t="s">
        <v>4066</v>
      </c>
      <c r="BL606" s="29" t="s">
        <v>5474</v>
      </c>
      <c r="BM606" s="29" t="s">
        <v>7541</v>
      </c>
      <c r="BN606" s="29" t="s">
        <v>7291</v>
      </c>
      <c r="BO606" s="81" t="s">
        <v>4275</v>
      </c>
      <c r="BP606" s="81" t="s">
        <v>4068</v>
      </c>
      <c r="BQ606" s="81" t="s">
        <v>7542</v>
      </c>
      <c r="BR606" s="81"/>
      <c r="BS606" s="81"/>
      <c r="BT606" s="81"/>
      <c r="BU606" s="313" t="s">
        <v>8022</v>
      </c>
      <c r="BV606" s="387" t="s">
        <v>8328</v>
      </c>
      <c r="BW606" s="313" t="s">
        <v>8023</v>
      </c>
      <c r="BX606" s="387" t="s">
        <v>8329</v>
      </c>
      <c r="BY606" s="93" t="str">
        <f t="shared" si="68"/>
        <v>MR321, 18x9, +18mm Offset, 8x180, 130.81mm Centerbore, Machined - Clear Coat</v>
      </c>
      <c r="BZ606" s="81" t="s">
        <v>3878</v>
      </c>
      <c r="CA606" s="81" t="s">
        <v>3879</v>
      </c>
      <c r="CB606" s="81" t="str">
        <f t="shared" si="69"/>
        <v>STREET (3XX)</v>
      </c>
    </row>
    <row r="607" spans="1:80" s="38" customFormat="1" ht="15" customHeight="1">
      <c r="A607" s="22">
        <f t="shared" si="63"/>
        <v>605</v>
      </c>
      <c r="B607" s="4" t="s">
        <v>84</v>
      </c>
      <c r="C607" s="99" t="s">
        <v>1072</v>
      </c>
      <c r="D607" s="99" t="s">
        <v>7018</v>
      </c>
      <c r="E607" s="91" t="str">
        <f>CONCATENATE(LEFT(D607,5),VLOOKUP(CONCATENATE(N607,"x",O607),'PART NUMBER GUIDE'!$B$9:$C$49,2,FALSE),VLOOKUP(CONCATENATE(P607, V607), 'PART NUMBER GUIDE'!$Q$6:$R$91, 2, FALSE),VLOOKUP(Y607,'PART NUMBER GUIDE'!$J$8:$K$43,2, FALSE),IF(U607="N/A",IF(ABS(S607)&lt;10,"0"&amp;ABS(S607),ABS(S607)),CONCATENATE(LEFT(U607,1),RIGHT(U607,1))), F607, G607)</f>
        <v>MR321290161318</v>
      </c>
      <c r="F607" s="90"/>
      <c r="G607" s="90"/>
      <c r="H607" s="364">
        <v>191682034398</v>
      </c>
      <c r="I607" s="318">
        <v>45002</v>
      </c>
      <c r="J607" s="16" t="s">
        <v>1265</v>
      </c>
      <c r="K607" s="342">
        <v>369</v>
      </c>
      <c r="L607" s="92">
        <f t="shared" si="64"/>
        <v>369</v>
      </c>
      <c r="M607" s="344"/>
      <c r="N607" s="29">
        <v>20</v>
      </c>
      <c r="O607" s="8">
        <v>9</v>
      </c>
      <c r="P607" s="99" t="str">
        <f t="shared" si="65"/>
        <v>6x135</v>
      </c>
      <c r="Q607" s="3">
        <v>6</v>
      </c>
      <c r="R607" s="29">
        <v>135</v>
      </c>
      <c r="S607" s="29">
        <v>18</v>
      </c>
      <c r="T607" s="16">
        <v>5.68</v>
      </c>
      <c r="U607" s="100" t="s">
        <v>85</v>
      </c>
      <c r="V607" s="16">
        <v>87</v>
      </c>
      <c r="W607" s="8">
        <v>37.479999999999997</v>
      </c>
      <c r="X607" s="51">
        <v>2650</v>
      </c>
      <c r="Y607" s="11" t="s">
        <v>4304</v>
      </c>
      <c r="Z607" s="11" t="s">
        <v>2987</v>
      </c>
      <c r="AA607" s="51" t="str">
        <f t="shared" si="66"/>
        <v>20x9, 6x135, 18 OS</v>
      </c>
      <c r="AB607" s="81" t="s">
        <v>5202</v>
      </c>
      <c r="AC607" s="89">
        <f>_xlfn.IFNA(VLOOKUP(AB607,ACCESSORIES!F:J,5,FALSE),"N/A")</f>
        <v>22</v>
      </c>
      <c r="AD607" s="87" t="s">
        <v>85</v>
      </c>
      <c r="AE607" s="87" t="s">
        <v>85</v>
      </c>
      <c r="AF607" s="87" t="s">
        <v>85</v>
      </c>
      <c r="AG607" s="87" t="s">
        <v>85</v>
      </c>
      <c r="AH607" s="87" t="s">
        <v>85</v>
      </c>
      <c r="AI607" s="13" t="s">
        <v>266</v>
      </c>
      <c r="AJ607" s="40" t="str">
        <f>_xlfn.IFNA(VLOOKUP(AI607,ACCESSORIES!E:M,6,FALSE),"N/A")</f>
        <v>N/A</v>
      </c>
      <c r="AK607" s="40" t="str">
        <f>_xlfn.IFNA(VLOOKUP(AJ607,ACCESSORIES!F:J,5,FALSE),"N/A")</f>
        <v>N/A</v>
      </c>
      <c r="AL607" s="3" t="s">
        <v>85</v>
      </c>
      <c r="AM607" s="3">
        <v>16</v>
      </c>
      <c r="AN607" s="3">
        <v>175</v>
      </c>
      <c r="AO607" s="36">
        <v>5.4</v>
      </c>
      <c r="AP607" s="36">
        <v>24.2</v>
      </c>
      <c r="AQ607" s="36">
        <v>39</v>
      </c>
      <c r="AR607" s="36">
        <v>48.4</v>
      </c>
      <c r="AS607" s="36">
        <v>245</v>
      </c>
      <c r="AT607" s="101">
        <v>242</v>
      </c>
      <c r="AU607" s="406">
        <v>82.75</v>
      </c>
      <c r="AV607" s="407">
        <v>33.6</v>
      </c>
      <c r="AW607" s="407">
        <v>41.6</v>
      </c>
      <c r="AX607" s="54">
        <v>25</v>
      </c>
      <c r="AY607" s="3" t="s">
        <v>85</v>
      </c>
      <c r="AZ607" s="98" t="str">
        <f>_xlfn.IFNA(VLOOKUP(AY607,ACCESSORIES!F:J,5,FALSE),"N/A")</f>
        <v>N/A</v>
      </c>
      <c r="BA607" s="3" t="s">
        <v>85</v>
      </c>
      <c r="BB607" s="98" t="str">
        <f>_xlfn.IFNA(VLOOKUP(BA607,ACCESSORIES!F:J,5,FALSE),"N/A")</f>
        <v>N/A</v>
      </c>
      <c r="BC607" s="77">
        <v>42.77</v>
      </c>
      <c r="BD607" s="56">
        <v>23.228346456692901</v>
      </c>
      <c r="BE607" s="56">
        <v>23.228346456692901</v>
      </c>
      <c r="BF607" s="56">
        <v>11.771653543307099</v>
      </c>
      <c r="BG607" s="378">
        <f t="shared" si="67"/>
        <v>0.10408189999999996</v>
      </c>
      <c r="BH607" s="80">
        <v>24</v>
      </c>
      <c r="BI607" s="114" t="s">
        <v>3532</v>
      </c>
      <c r="BJ607" s="50" t="s">
        <v>4050</v>
      </c>
      <c r="BK607" s="29" t="s">
        <v>4066</v>
      </c>
      <c r="BL607" s="29" t="s">
        <v>5474</v>
      </c>
      <c r="BM607" s="29" t="s">
        <v>7541</v>
      </c>
      <c r="BN607" s="29" t="s">
        <v>7291</v>
      </c>
      <c r="BO607" s="81" t="s">
        <v>4275</v>
      </c>
      <c r="BP607" s="81" t="s">
        <v>4068</v>
      </c>
      <c r="BQ607" s="81" t="s">
        <v>7542</v>
      </c>
      <c r="BR607" s="81"/>
      <c r="BS607" s="81"/>
      <c r="BT607" s="81"/>
      <c r="BU607" s="313" t="s">
        <v>8014</v>
      </c>
      <c r="BV607" s="387" t="s">
        <v>8395</v>
      </c>
      <c r="BW607" s="313" t="s">
        <v>8015</v>
      </c>
      <c r="BX607" s="387" t="s">
        <v>8396</v>
      </c>
      <c r="BY607" s="93" t="str">
        <f t="shared" si="68"/>
        <v>MR321, 20x9, +18mm Offset, 6x135, 87mm Centerbore, Gloss Black</v>
      </c>
      <c r="BZ607" s="81" t="s">
        <v>3878</v>
      </c>
      <c r="CA607" s="81" t="s">
        <v>3879</v>
      </c>
      <c r="CB607" s="81" t="str">
        <f t="shared" si="69"/>
        <v>STREET (3XX)</v>
      </c>
    </row>
    <row r="608" spans="1:80" s="38" customFormat="1" ht="15" customHeight="1">
      <c r="A608" s="22">
        <f t="shared" si="63"/>
        <v>606</v>
      </c>
      <c r="B608" s="4" t="s">
        <v>84</v>
      </c>
      <c r="C608" s="99" t="s">
        <v>1072</v>
      </c>
      <c r="D608" s="99" t="s">
        <v>7018</v>
      </c>
      <c r="E608" s="91" t="str">
        <f>CONCATENATE(LEFT(D608,5),VLOOKUP(CONCATENATE(N608,"x",O608),'PART NUMBER GUIDE'!$B$9:$C$49,2,FALSE),VLOOKUP(CONCATENATE(P608, V608), 'PART NUMBER GUIDE'!$Q$6:$R$91, 2, FALSE),VLOOKUP(Y608,'PART NUMBER GUIDE'!$J$8:$K$43,2, FALSE),IF(U608="N/A",IF(ABS(S608)&lt;10,"0"&amp;ABS(S608),ABS(S608)),CONCATENATE(LEFT(U608,1),RIGHT(U608,1))), F608, G608)</f>
        <v>MR32129016318</v>
      </c>
      <c r="F608" s="90"/>
      <c r="G608" s="90"/>
      <c r="H608" s="364">
        <v>191682034787</v>
      </c>
      <c r="I608" s="109">
        <v>45118</v>
      </c>
      <c r="J608" s="16" t="s">
        <v>1265</v>
      </c>
      <c r="K608" s="342">
        <v>389</v>
      </c>
      <c r="L608" s="92">
        <f t="shared" si="64"/>
        <v>389</v>
      </c>
      <c r="M608" s="344"/>
      <c r="N608" s="29">
        <v>20</v>
      </c>
      <c r="O608" s="8">
        <v>9</v>
      </c>
      <c r="P608" s="99" t="str">
        <f t="shared" si="65"/>
        <v>6x135</v>
      </c>
      <c r="Q608" s="3">
        <v>6</v>
      </c>
      <c r="R608" s="29">
        <v>135</v>
      </c>
      <c r="S608" s="29">
        <v>18</v>
      </c>
      <c r="T608" s="16">
        <v>5.68</v>
      </c>
      <c r="U608" s="100" t="s">
        <v>85</v>
      </c>
      <c r="V608" s="16">
        <v>87</v>
      </c>
      <c r="W608" s="8">
        <v>37.479999999999997</v>
      </c>
      <c r="X608" s="51">
        <v>2650</v>
      </c>
      <c r="Y608" s="11" t="s">
        <v>5454</v>
      </c>
      <c r="Z608" s="11" t="s">
        <v>196</v>
      </c>
      <c r="AA608" s="51" t="str">
        <f t="shared" si="66"/>
        <v>20x9, 6x135, 18 OS</v>
      </c>
      <c r="AB608" s="81" t="s">
        <v>7295</v>
      </c>
      <c r="AC608" s="89">
        <f>_xlfn.IFNA(VLOOKUP(AB608,ACCESSORIES!F:J,5,FALSE),"N/A")</f>
        <v>22</v>
      </c>
      <c r="AD608" s="87" t="s">
        <v>85</v>
      </c>
      <c r="AE608" s="87" t="s">
        <v>85</v>
      </c>
      <c r="AF608" s="87" t="s">
        <v>85</v>
      </c>
      <c r="AG608" s="87" t="s">
        <v>85</v>
      </c>
      <c r="AH608" s="87" t="s">
        <v>85</v>
      </c>
      <c r="AI608" s="13" t="s">
        <v>266</v>
      </c>
      <c r="AJ608" s="40" t="str">
        <f>_xlfn.IFNA(VLOOKUP(AI608,ACCESSORIES!E:M,6,FALSE),"N/A")</f>
        <v>N/A</v>
      </c>
      <c r="AK608" s="40" t="str">
        <f>_xlfn.IFNA(VLOOKUP(AJ608,ACCESSORIES!F:J,5,FALSE),"N/A")</f>
        <v>N/A</v>
      </c>
      <c r="AL608" s="3" t="s">
        <v>85</v>
      </c>
      <c r="AM608" s="3">
        <v>16</v>
      </c>
      <c r="AN608" s="3">
        <v>175</v>
      </c>
      <c r="AO608" s="36">
        <v>5.4</v>
      </c>
      <c r="AP608" s="36">
        <v>24.2</v>
      </c>
      <c r="AQ608" s="36">
        <v>39</v>
      </c>
      <c r="AR608" s="36">
        <v>48.4</v>
      </c>
      <c r="AS608" s="36">
        <v>245</v>
      </c>
      <c r="AT608" s="101">
        <v>242</v>
      </c>
      <c r="AU608" s="406">
        <v>82.75</v>
      </c>
      <c r="AV608" s="407">
        <v>33.6</v>
      </c>
      <c r="AW608" s="407">
        <v>41.6</v>
      </c>
      <c r="AX608" s="54">
        <v>25</v>
      </c>
      <c r="AY608" s="3" t="s">
        <v>85</v>
      </c>
      <c r="AZ608" s="98" t="str">
        <f>_xlfn.IFNA(VLOOKUP(AY608,ACCESSORIES!F:J,5,FALSE),"N/A")</f>
        <v>N/A</v>
      </c>
      <c r="BA608" s="3" t="s">
        <v>85</v>
      </c>
      <c r="BB608" s="98" t="str">
        <f>_xlfn.IFNA(VLOOKUP(BA608,ACCESSORIES!F:J,5,FALSE),"N/A")</f>
        <v>N/A</v>
      </c>
      <c r="BC608" s="77">
        <v>42.77</v>
      </c>
      <c r="BD608" s="56">
        <v>23.228346456692901</v>
      </c>
      <c r="BE608" s="56">
        <v>23.228346456692901</v>
      </c>
      <c r="BF608" s="56">
        <v>11.771653543307099</v>
      </c>
      <c r="BG608" s="378">
        <f t="shared" si="67"/>
        <v>0.10408189999999996</v>
      </c>
      <c r="BH608" s="80">
        <v>24</v>
      </c>
      <c r="BI608" s="114" t="s">
        <v>3532</v>
      </c>
      <c r="BJ608" s="50" t="s">
        <v>4050</v>
      </c>
      <c r="BK608" s="29" t="s">
        <v>4066</v>
      </c>
      <c r="BL608" s="29" t="s">
        <v>5474</v>
      </c>
      <c r="BM608" s="29" t="s">
        <v>7541</v>
      </c>
      <c r="BN608" s="29" t="s">
        <v>7291</v>
      </c>
      <c r="BO608" s="81" t="s">
        <v>4275</v>
      </c>
      <c r="BP608" s="81" t="s">
        <v>4068</v>
      </c>
      <c r="BQ608" s="81" t="s">
        <v>7542</v>
      </c>
      <c r="BR608" s="81"/>
      <c r="BS608" s="81"/>
      <c r="BT608" s="81"/>
      <c r="BU608" s="313" t="s">
        <v>8017</v>
      </c>
      <c r="BV608" s="387" t="s">
        <v>8435</v>
      </c>
      <c r="BW608" s="313" t="s">
        <v>8016</v>
      </c>
      <c r="BX608" s="387" t="s">
        <v>8436</v>
      </c>
      <c r="BY608" s="93" t="str">
        <f t="shared" si="68"/>
        <v>MR321, 20x9, +18mm Offset, 6x135, 87mm Centerbore, Machined - Clear Coat</v>
      </c>
      <c r="BZ608" s="81" t="s">
        <v>3878</v>
      </c>
      <c r="CA608" s="81" t="s">
        <v>3879</v>
      </c>
      <c r="CB608" s="81" t="str">
        <f t="shared" si="69"/>
        <v>STREET (3XX)</v>
      </c>
    </row>
    <row r="609" spans="1:80" s="38" customFormat="1" ht="15" customHeight="1">
      <c r="A609" s="22">
        <f t="shared" si="63"/>
        <v>607</v>
      </c>
      <c r="B609" s="4" t="s">
        <v>84</v>
      </c>
      <c r="C609" s="99" t="s">
        <v>1072</v>
      </c>
      <c r="D609" s="99" t="s">
        <v>7018</v>
      </c>
      <c r="E609" s="91" t="str">
        <f>CONCATENATE(LEFT(D609,5),VLOOKUP(CONCATENATE(N609,"x",O609),'PART NUMBER GUIDE'!$B$9:$C$49,2,FALSE),VLOOKUP(CONCATENATE(P609, V609), 'PART NUMBER GUIDE'!$Q$6:$R$91, 2, FALSE),VLOOKUP(Y609,'PART NUMBER GUIDE'!$J$8:$K$43,2, FALSE),IF(U609="N/A",IF(ABS(S609)&lt;10,"0"&amp;ABS(S609),ABS(S609)),CONCATENATE(LEFT(U609,1),RIGHT(U609,1))), F609, G609)</f>
        <v>MR321290601318</v>
      </c>
      <c r="F609" s="90"/>
      <c r="G609" s="90"/>
      <c r="H609" s="364">
        <v>191682034411</v>
      </c>
      <c r="I609" s="318">
        <v>45002</v>
      </c>
      <c r="J609" s="16" t="s">
        <v>1265</v>
      </c>
      <c r="K609" s="342">
        <v>369</v>
      </c>
      <c r="L609" s="92">
        <f t="shared" si="64"/>
        <v>369</v>
      </c>
      <c r="M609" s="344"/>
      <c r="N609" s="29">
        <v>20</v>
      </c>
      <c r="O609" s="8">
        <v>9</v>
      </c>
      <c r="P609" s="99" t="str">
        <f t="shared" si="65"/>
        <v>6x5.5</v>
      </c>
      <c r="Q609" s="3">
        <v>6</v>
      </c>
      <c r="R609" s="29">
        <v>5.5</v>
      </c>
      <c r="S609" s="29">
        <v>18</v>
      </c>
      <c r="T609" s="16">
        <v>5.68</v>
      </c>
      <c r="U609" s="100" t="s">
        <v>85</v>
      </c>
      <c r="V609" s="16">
        <v>106.25</v>
      </c>
      <c r="W609" s="8">
        <v>36.82</v>
      </c>
      <c r="X609" s="51">
        <v>2650</v>
      </c>
      <c r="Y609" s="11" t="s">
        <v>4304</v>
      </c>
      <c r="Z609" s="11" t="s">
        <v>2987</v>
      </c>
      <c r="AA609" s="51" t="str">
        <f t="shared" si="66"/>
        <v>20x9, 6x5.5, 18 OS</v>
      </c>
      <c r="AB609" s="81" t="s">
        <v>5205</v>
      </c>
      <c r="AC609" s="89">
        <f>_xlfn.IFNA(VLOOKUP(AB609,ACCESSORIES!F:J,5,FALSE),"N/A")</f>
        <v>22</v>
      </c>
      <c r="AD609" s="87" t="s">
        <v>85</v>
      </c>
      <c r="AE609" s="87" t="s">
        <v>85</v>
      </c>
      <c r="AF609" s="87" t="s">
        <v>85</v>
      </c>
      <c r="AG609" s="87" t="s">
        <v>85</v>
      </c>
      <c r="AH609" s="87" t="s">
        <v>85</v>
      </c>
      <c r="AI609" s="13" t="s">
        <v>265</v>
      </c>
      <c r="AJ609" s="82" t="s">
        <v>1709</v>
      </c>
      <c r="AK609" s="40">
        <f>_xlfn.IFNA(VLOOKUP(AJ609,ACCESSORIES!F:J,5,FALSE),"N/A")</f>
        <v>2.75</v>
      </c>
      <c r="AL609" s="3">
        <v>78.3</v>
      </c>
      <c r="AM609" s="3">
        <v>16</v>
      </c>
      <c r="AN609" s="3">
        <v>175</v>
      </c>
      <c r="AO609" s="36">
        <v>5.4</v>
      </c>
      <c r="AP609" s="36">
        <v>24.2</v>
      </c>
      <c r="AQ609" s="36">
        <v>39</v>
      </c>
      <c r="AR609" s="36">
        <v>48.4</v>
      </c>
      <c r="AS609" s="36">
        <v>245</v>
      </c>
      <c r="AT609" s="101">
        <v>242</v>
      </c>
      <c r="AU609" s="406">
        <v>103.55</v>
      </c>
      <c r="AV609" s="407">
        <v>32.6</v>
      </c>
      <c r="AW609" s="407">
        <v>41.6</v>
      </c>
      <c r="AX609" s="54">
        <v>25</v>
      </c>
      <c r="AY609" s="3" t="s">
        <v>85</v>
      </c>
      <c r="AZ609" s="98" t="str">
        <f>_xlfn.IFNA(VLOOKUP(AY609,ACCESSORIES!F:J,5,FALSE),"N/A")</f>
        <v>N/A</v>
      </c>
      <c r="BA609" s="3" t="s">
        <v>85</v>
      </c>
      <c r="BB609" s="98" t="str">
        <f>_xlfn.IFNA(VLOOKUP(BA609,ACCESSORIES!F:J,5,FALSE),"N/A")</f>
        <v>N/A</v>
      </c>
      <c r="BC609" s="77">
        <v>42.11</v>
      </c>
      <c r="BD609" s="56">
        <v>23.228346456692901</v>
      </c>
      <c r="BE609" s="56">
        <v>23.228346456692901</v>
      </c>
      <c r="BF609" s="56">
        <v>11.771653543307099</v>
      </c>
      <c r="BG609" s="378">
        <f t="shared" si="67"/>
        <v>0.10408189999999996</v>
      </c>
      <c r="BH609" s="80">
        <v>24</v>
      </c>
      <c r="BI609" s="114" t="s">
        <v>3532</v>
      </c>
      <c r="BJ609" s="50" t="s">
        <v>4050</v>
      </c>
      <c r="BK609" s="29" t="s">
        <v>4066</v>
      </c>
      <c r="BL609" s="29" t="s">
        <v>5474</v>
      </c>
      <c r="BM609" s="29" t="s">
        <v>7541</v>
      </c>
      <c r="BN609" s="29" t="s">
        <v>7291</v>
      </c>
      <c r="BO609" s="81" t="s">
        <v>4275</v>
      </c>
      <c r="BP609" s="81" t="s">
        <v>4068</v>
      </c>
      <c r="BQ609" s="81" t="s">
        <v>7542</v>
      </c>
      <c r="BR609" s="81"/>
      <c r="BS609" s="81"/>
      <c r="BT609" s="81"/>
      <c r="BU609" s="313" t="s">
        <v>8014</v>
      </c>
      <c r="BV609" s="387" t="s">
        <v>8395</v>
      </c>
      <c r="BW609" s="313" t="s">
        <v>8015</v>
      </c>
      <c r="BX609" s="387" t="s">
        <v>8396</v>
      </c>
      <c r="BY609" s="93" t="str">
        <f t="shared" si="68"/>
        <v>MR321, 20x9, +18mm Offset, 6x5.5, 106.25mm Centerbore, Gloss Black</v>
      </c>
      <c r="BZ609" s="81" t="s">
        <v>3878</v>
      </c>
      <c r="CA609" s="81" t="s">
        <v>3879</v>
      </c>
      <c r="CB609" s="81" t="str">
        <f t="shared" si="69"/>
        <v>STREET (3XX)</v>
      </c>
    </row>
    <row r="610" spans="1:80" s="38" customFormat="1" ht="15" customHeight="1">
      <c r="A610" s="22">
        <f t="shared" si="63"/>
        <v>608</v>
      </c>
      <c r="B610" s="4" t="s">
        <v>84</v>
      </c>
      <c r="C610" s="99" t="s">
        <v>1072</v>
      </c>
      <c r="D610" s="99" t="s">
        <v>7018</v>
      </c>
      <c r="E610" s="91" t="str">
        <f>CONCATENATE(LEFT(D610,5),VLOOKUP(CONCATENATE(N610,"x",O610),'PART NUMBER GUIDE'!$B$9:$C$49,2,FALSE),VLOOKUP(CONCATENATE(P610, V610), 'PART NUMBER GUIDE'!$Q$6:$R$91, 2, FALSE),VLOOKUP(Y610,'PART NUMBER GUIDE'!$J$8:$K$43,2, FALSE),IF(U610="N/A",IF(ABS(S610)&lt;10,"0"&amp;ABS(S610),ABS(S610)),CONCATENATE(LEFT(U610,1),RIGHT(U610,1))), F610, G610)</f>
        <v>MR32129060318</v>
      </c>
      <c r="F610" s="90"/>
      <c r="G610" s="90"/>
      <c r="H610" s="364">
        <v>191682034794</v>
      </c>
      <c r="I610" s="109">
        <v>45118</v>
      </c>
      <c r="J610" s="16" t="s">
        <v>1265</v>
      </c>
      <c r="K610" s="342">
        <v>389</v>
      </c>
      <c r="L610" s="92">
        <f t="shared" si="64"/>
        <v>389</v>
      </c>
      <c r="M610" s="344"/>
      <c r="N610" s="29">
        <v>20</v>
      </c>
      <c r="O610" s="8">
        <v>9</v>
      </c>
      <c r="P610" s="99" t="str">
        <f t="shared" si="65"/>
        <v>6x5.5</v>
      </c>
      <c r="Q610" s="3">
        <v>6</v>
      </c>
      <c r="R610" s="29">
        <v>5.5</v>
      </c>
      <c r="S610" s="29">
        <v>18</v>
      </c>
      <c r="T610" s="16">
        <v>5.68</v>
      </c>
      <c r="U610" s="100" t="s">
        <v>85</v>
      </c>
      <c r="V610" s="16">
        <v>106.25</v>
      </c>
      <c r="W610" s="8">
        <v>36.82</v>
      </c>
      <c r="X610" s="51">
        <v>2650</v>
      </c>
      <c r="Y610" s="11" t="s">
        <v>5454</v>
      </c>
      <c r="Z610" s="11" t="s">
        <v>196</v>
      </c>
      <c r="AA610" s="51" t="str">
        <f t="shared" si="66"/>
        <v>20x9, 6x5.5, 18 OS</v>
      </c>
      <c r="AB610" s="81" t="s">
        <v>7297</v>
      </c>
      <c r="AC610" s="89">
        <f>_xlfn.IFNA(VLOOKUP(AB610,ACCESSORIES!F:J,5,FALSE),"N/A")</f>
        <v>22</v>
      </c>
      <c r="AD610" s="87" t="s">
        <v>85</v>
      </c>
      <c r="AE610" s="87" t="s">
        <v>85</v>
      </c>
      <c r="AF610" s="87" t="s">
        <v>85</v>
      </c>
      <c r="AG610" s="87" t="s">
        <v>85</v>
      </c>
      <c r="AH610" s="87" t="s">
        <v>85</v>
      </c>
      <c r="AI610" s="13" t="s">
        <v>265</v>
      </c>
      <c r="AJ610" s="82" t="s">
        <v>1709</v>
      </c>
      <c r="AK610" s="40">
        <f>_xlfn.IFNA(VLOOKUP(AJ610,ACCESSORIES!F:J,5,FALSE),"N/A")</f>
        <v>2.75</v>
      </c>
      <c r="AL610" s="3">
        <v>78.3</v>
      </c>
      <c r="AM610" s="3">
        <v>16</v>
      </c>
      <c r="AN610" s="3">
        <v>175</v>
      </c>
      <c r="AO610" s="36">
        <v>5.4</v>
      </c>
      <c r="AP610" s="36">
        <v>24.2</v>
      </c>
      <c r="AQ610" s="36">
        <v>39</v>
      </c>
      <c r="AR610" s="36">
        <v>48.4</v>
      </c>
      <c r="AS610" s="36">
        <v>245</v>
      </c>
      <c r="AT610" s="101">
        <v>242</v>
      </c>
      <c r="AU610" s="406">
        <v>103.55</v>
      </c>
      <c r="AV610" s="407">
        <v>32.6</v>
      </c>
      <c r="AW610" s="407">
        <v>41.6</v>
      </c>
      <c r="AX610" s="54">
        <v>25</v>
      </c>
      <c r="AY610" s="3" t="s">
        <v>85</v>
      </c>
      <c r="AZ610" s="98" t="str">
        <f>_xlfn.IFNA(VLOOKUP(AY610,ACCESSORIES!F:J,5,FALSE),"N/A")</f>
        <v>N/A</v>
      </c>
      <c r="BA610" s="3" t="s">
        <v>85</v>
      </c>
      <c r="BB610" s="98" t="str">
        <f>_xlfn.IFNA(VLOOKUP(BA610,ACCESSORIES!F:J,5,FALSE),"N/A")</f>
        <v>N/A</v>
      </c>
      <c r="BC610" s="77">
        <v>42.11</v>
      </c>
      <c r="BD610" s="56">
        <v>23.228346456692901</v>
      </c>
      <c r="BE610" s="56">
        <v>23.228346456692901</v>
      </c>
      <c r="BF610" s="56">
        <v>11.771653543307099</v>
      </c>
      <c r="BG610" s="378">
        <f t="shared" si="67"/>
        <v>0.10408189999999996</v>
      </c>
      <c r="BH610" s="80">
        <v>24</v>
      </c>
      <c r="BI610" s="114" t="s">
        <v>3532</v>
      </c>
      <c r="BJ610" s="50" t="s">
        <v>4050</v>
      </c>
      <c r="BK610" s="29" t="s">
        <v>4066</v>
      </c>
      <c r="BL610" s="29" t="s">
        <v>5474</v>
      </c>
      <c r="BM610" s="29" t="s">
        <v>7541</v>
      </c>
      <c r="BN610" s="29" t="s">
        <v>7291</v>
      </c>
      <c r="BO610" s="81" t="s">
        <v>4275</v>
      </c>
      <c r="BP610" s="81" t="s">
        <v>4068</v>
      </c>
      <c r="BQ610" s="81" t="s">
        <v>7542</v>
      </c>
      <c r="BR610" s="81"/>
      <c r="BS610" s="81"/>
      <c r="BT610" s="81"/>
      <c r="BU610" s="313" t="s">
        <v>8017</v>
      </c>
      <c r="BV610" s="387" t="s">
        <v>8435</v>
      </c>
      <c r="BW610" s="313" t="s">
        <v>8016</v>
      </c>
      <c r="BX610" s="387" t="s">
        <v>8436</v>
      </c>
      <c r="BY610" s="93" t="str">
        <f t="shared" si="68"/>
        <v>MR321, 20x9, +18mm Offset, 6x5.5, 106.25mm Centerbore, Machined - Clear Coat</v>
      </c>
      <c r="BZ610" s="81" t="s">
        <v>3878</v>
      </c>
      <c r="CA610" s="81" t="s">
        <v>3879</v>
      </c>
      <c r="CB610" s="81" t="str">
        <f t="shared" si="69"/>
        <v>STREET (3XX)</v>
      </c>
    </row>
    <row r="611" spans="1:80" s="38" customFormat="1" ht="15" customHeight="1">
      <c r="A611" s="22">
        <f t="shared" si="63"/>
        <v>609</v>
      </c>
      <c r="B611" s="4" t="s">
        <v>84</v>
      </c>
      <c r="C611" s="99" t="s">
        <v>1072</v>
      </c>
      <c r="D611" s="99" t="s">
        <v>7018</v>
      </c>
      <c r="E611" s="91" t="str">
        <f>CONCATENATE(LEFT(D611,5),VLOOKUP(CONCATENATE(N611,"x",O611),'PART NUMBER GUIDE'!$B$9:$C$49,2,FALSE),VLOOKUP(CONCATENATE(P611, V611), 'PART NUMBER GUIDE'!$Q$6:$R$91, 2, FALSE),VLOOKUP(Y611,'PART NUMBER GUIDE'!$J$8:$K$43,2, FALSE),IF(U611="N/A",IF(ABS(S611)&lt;10,"0"&amp;ABS(S611),ABS(S611)),CONCATENATE(LEFT(U611,1),RIGHT(U611,1))), F611, G611)</f>
        <v>MR321290801318</v>
      </c>
      <c r="F611" s="90"/>
      <c r="G611" s="90"/>
      <c r="H611" s="364">
        <v>191682034435</v>
      </c>
      <c r="I611" s="318">
        <v>45002</v>
      </c>
      <c r="J611" s="16" t="s">
        <v>1265</v>
      </c>
      <c r="K611" s="342">
        <v>389</v>
      </c>
      <c r="L611" s="92">
        <f t="shared" si="64"/>
        <v>389</v>
      </c>
      <c r="M611" s="344"/>
      <c r="N611" s="29">
        <v>20</v>
      </c>
      <c r="O611" s="8">
        <v>9</v>
      </c>
      <c r="P611" s="99" t="str">
        <f t="shared" si="65"/>
        <v>8x6.5</v>
      </c>
      <c r="Q611" s="3">
        <v>8</v>
      </c>
      <c r="R611" s="29">
        <v>6.5</v>
      </c>
      <c r="S611" s="29">
        <v>18</v>
      </c>
      <c r="T611" s="16">
        <v>5.68</v>
      </c>
      <c r="U611" s="100" t="s">
        <v>85</v>
      </c>
      <c r="V611" s="16">
        <v>130.81</v>
      </c>
      <c r="W611" s="8">
        <v>40.57</v>
      </c>
      <c r="X611" s="51">
        <v>3640</v>
      </c>
      <c r="Y611" s="11" t="s">
        <v>4304</v>
      </c>
      <c r="Z611" s="11" t="s">
        <v>2987</v>
      </c>
      <c r="AA611" s="51" t="str">
        <f t="shared" si="66"/>
        <v>20x9, 8x6.5, 18 OS</v>
      </c>
      <c r="AB611" s="81" t="s">
        <v>5207</v>
      </c>
      <c r="AC611" s="89">
        <f>_xlfn.IFNA(VLOOKUP(AB611,ACCESSORIES!F:J,5,FALSE),"N/A")</f>
        <v>33</v>
      </c>
      <c r="AD611" s="87" t="s">
        <v>85</v>
      </c>
      <c r="AE611" s="87" t="s">
        <v>85</v>
      </c>
      <c r="AF611" s="80" t="s">
        <v>3005</v>
      </c>
      <c r="AG611" s="87" t="s">
        <v>85</v>
      </c>
      <c r="AH611" s="87" t="s">
        <v>85</v>
      </c>
      <c r="AI611" s="13" t="s">
        <v>266</v>
      </c>
      <c r="AJ611" s="40" t="str">
        <f>_xlfn.IFNA(VLOOKUP(AI611,ACCESSORIES!E:M,6,FALSE),"N/A")</f>
        <v>N/A</v>
      </c>
      <c r="AK611" s="40" t="str">
        <f>_xlfn.IFNA(VLOOKUP(AJ611,ACCESSORIES!F:J,5,FALSE),"N/A")</f>
        <v>N/A</v>
      </c>
      <c r="AL611" s="3" t="s">
        <v>85</v>
      </c>
      <c r="AM611" s="3">
        <v>16</v>
      </c>
      <c r="AN611" s="3">
        <v>200</v>
      </c>
      <c r="AO611" s="36">
        <v>0</v>
      </c>
      <c r="AP611" s="36">
        <v>0</v>
      </c>
      <c r="AQ611" s="36">
        <v>31.9</v>
      </c>
      <c r="AR611" s="36">
        <v>43</v>
      </c>
      <c r="AS611" s="36">
        <v>245</v>
      </c>
      <c r="AT611" s="101">
        <v>242</v>
      </c>
      <c r="AU611" s="406">
        <v>128</v>
      </c>
      <c r="AV611" s="407">
        <v>108</v>
      </c>
      <c r="AW611" s="407">
        <v>108</v>
      </c>
      <c r="AX611" s="54">
        <v>25</v>
      </c>
      <c r="AY611" s="3" t="s">
        <v>85</v>
      </c>
      <c r="AZ611" s="98" t="str">
        <f>_xlfn.IFNA(VLOOKUP(AY611,ACCESSORIES!F:J,5,FALSE),"N/A")</f>
        <v>N/A</v>
      </c>
      <c r="BA611" s="3" t="s">
        <v>85</v>
      </c>
      <c r="BB611" s="98" t="str">
        <f>_xlfn.IFNA(VLOOKUP(BA611,ACCESSORIES!F:J,5,FALSE),"N/A")</f>
        <v>N/A</v>
      </c>
      <c r="BC611" s="77">
        <v>45.86</v>
      </c>
      <c r="BD611" s="56">
        <v>23.228346456692901</v>
      </c>
      <c r="BE611" s="56">
        <v>23.228346456692901</v>
      </c>
      <c r="BF611" s="56">
        <v>11.771653543307099</v>
      </c>
      <c r="BG611" s="378">
        <f t="shared" si="67"/>
        <v>0.10408189999999996</v>
      </c>
      <c r="BH611" s="80">
        <v>24</v>
      </c>
      <c r="BI611" s="114" t="s">
        <v>3532</v>
      </c>
      <c r="BJ611" s="50" t="s">
        <v>4050</v>
      </c>
      <c r="BK611" s="29" t="s">
        <v>4066</v>
      </c>
      <c r="BL611" s="29" t="s">
        <v>5474</v>
      </c>
      <c r="BM611" s="29" t="s">
        <v>7541</v>
      </c>
      <c r="BN611" s="29" t="s">
        <v>7291</v>
      </c>
      <c r="BO611" s="81" t="s">
        <v>4275</v>
      </c>
      <c r="BP611" s="81" t="s">
        <v>4068</v>
      </c>
      <c r="BQ611" s="81" t="s">
        <v>7542</v>
      </c>
      <c r="BR611" s="81"/>
      <c r="BS611" s="81"/>
      <c r="BT611" s="81"/>
      <c r="BU611" s="313" t="s">
        <v>8026</v>
      </c>
      <c r="BV611" s="387" t="s">
        <v>8298</v>
      </c>
      <c r="BW611" s="313" t="s">
        <v>8027</v>
      </c>
      <c r="BX611" s="387" t="s">
        <v>8299</v>
      </c>
      <c r="BY611" s="93" t="str">
        <f t="shared" si="68"/>
        <v>MR321, 20x9, +18mm Offset, 8x6.5, 130.81mm Centerbore, Gloss Black</v>
      </c>
      <c r="BZ611" s="81" t="s">
        <v>3878</v>
      </c>
      <c r="CA611" s="81" t="s">
        <v>3879</v>
      </c>
      <c r="CB611" s="81" t="str">
        <f t="shared" si="69"/>
        <v>STREET (3XX)</v>
      </c>
    </row>
    <row r="612" spans="1:80" s="38" customFormat="1" ht="15" customHeight="1">
      <c r="A612" s="22">
        <f t="shared" si="63"/>
        <v>610</v>
      </c>
      <c r="B612" s="4" t="s">
        <v>84</v>
      </c>
      <c r="C612" s="99" t="s">
        <v>1072</v>
      </c>
      <c r="D612" s="99" t="s">
        <v>7018</v>
      </c>
      <c r="E612" s="91" t="str">
        <f>CONCATENATE(LEFT(D612,5),VLOOKUP(CONCATENATE(N612,"x",O612),'PART NUMBER GUIDE'!$B$9:$C$49,2,FALSE),VLOOKUP(CONCATENATE(P612, V612), 'PART NUMBER GUIDE'!$Q$6:$R$91, 2, FALSE),VLOOKUP(Y612,'PART NUMBER GUIDE'!$J$8:$K$43,2, FALSE),IF(U612="N/A",IF(ABS(S612)&lt;10,"0"&amp;ABS(S612),ABS(S612)),CONCATENATE(LEFT(U612,1),RIGHT(U612,1))), F612, G612)</f>
        <v>MR32129080318</v>
      </c>
      <c r="F612" s="90"/>
      <c r="G612" s="90"/>
      <c r="H612" s="364">
        <v>191682034800</v>
      </c>
      <c r="I612" s="109">
        <v>45118</v>
      </c>
      <c r="J612" s="16" t="s">
        <v>1265</v>
      </c>
      <c r="K612" s="342">
        <v>399</v>
      </c>
      <c r="L612" s="92">
        <f t="shared" si="64"/>
        <v>399</v>
      </c>
      <c r="M612" s="344"/>
      <c r="N612" s="29">
        <v>20</v>
      </c>
      <c r="O612" s="8">
        <v>9</v>
      </c>
      <c r="P612" s="99" t="str">
        <f t="shared" si="65"/>
        <v>8x6.5</v>
      </c>
      <c r="Q612" s="3">
        <v>8</v>
      </c>
      <c r="R612" s="29">
        <v>6.5</v>
      </c>
      <c r="S612" s="29">
        <v>18</v>
      </c>
      <c r="T612" s="16">
        <v>5.68</v>
      </c>
      <c r="U612" s="100" t="s">
        <v>85</v>
      </c>
      <c r="V612" s="16">
        <v>130.81</v>
      </c>
      <c r="W612" s="8">
        <v>40.57</v>
      </c>
      <c r="X612" s="51">
        <v>3640</v>
      </c>
      <c r="Y612" s="11" t="s">
        <v>5454</v>
      </c>
      <c r="Z612" s="11" t="s">
        <v>196</v>
      </c>
      <c r="AA612" s="51" t="str">
        <f t="shared" si="66"/>
        <v>20x9, 8x6.5, 18 OS</v>
      </c>
      <c r="AB612" s="81" t="s">
        <v>7298</v>
      </c>
      <c r="AC612" s="89">
        <f>_xlfn.IFNA(VLOOKUP(AB612,ACCESSORIES!F:J,5,FALSE),"N/A")</f>
        <v>33</v>
      </c>
      <c r="AD612" s="87" t="s">
        <v>85</v>
      </c>
      <c r="AE612" s="87" t="s">
        <v>85</v>
      </c>
      <c r="AF612" s="80" t="s">
        <v>3005</v>
      </c>
      <c r="AG612" s="87" t="s">
        <v>85</v>
      </c>
      <c r="AH612" s="87" t="s">
        <v>85</v>
      </c>
      <c r="AI612" s="13" t="s">
        <v>266</v>
      </c>
      <c r="AJ612" s="40" t="str">
        <f>_xlfn.IFNA(VLOOKUP(AI612,ACCESSORIES!E:M,6,FALSE),"N/A")</f>
        <v>N/A</v>
      </c>
      <c r="AK612" s="40" t="str">
        <f>_xlfn.IFNA(VLOOKUP(AJ612,ACCESSORIES!F:J,5,FALSE),"N/A")</f>
        <v>N/A</v>
      </c>
      <c r="AL612" s="3" t="s">
        <v>85</v>
      </c>
      <c r="AM612" s="3">
        <v>16</v>
      </c>
      <c r="AN612" s="3">
        <v>200</v>
      </c>
      <c r="AO612" s="36">
        <v>0</v>
      </c>
      <c r="AP612" s="36">
        <v>0</v>
      </c>
      <c r="AQ612" s="36">
        <v>31.9</v>
      </c>
      <c r="AR612" s="36">
        <v>43</v>
      </c>
      <c r="AS612" s="36">
        <v>245</v>
      </c>
      <c r="AT612" s="101">
        <v>242</v>
      </c>
      <c r="AU612" s="406">
        <v>128</v>
      </c>
      <c r="AV612" s="407">
        <v>108</v>
      </c>
      <c r="AW612" s="407">
        <v>108</v>
      </c>
      <c r="AX612" s="54">
        <v>25</v>
      </c>
      <c r="AY612" s="3" t="s">
        <v>85</v>
      </c>
      <c r="AZ612" s="98" t="str">
        <f>_xlfn.IFNA(VLOOKUP(AY612,ACCESSORIES!F:J,5,FALSE),"N/A")</f>
        <v>N/A</v>
      </c>
      <c r="BA612" s="3" t="s">
        <v>85</v>
      </c>
      <c r="BB612" s="98" t="str">
        <f>_xlfn.IFNA(VLOOKUP(BA612,ACCESSORIES!F:J,5,FALSE),"N/A")</f>
        <v>N/A</v>
      </c>
      <c r="BC612" s="77">
        <v>45.86</v>
      </c>
      <c r="BD612" s="56">
        <v>23.228346456692901</v>
      </c>
      <c r="BE612" s="56">
        <v>23.228346456692901</v>
      </c>
      <c r="BF612" s="56">
        <v>11.771653543307099</v>
      </c>
      <c r="BG612" s="378">
        <f t="shared" si="67"/>
        <v>0.10408189999999996</v>
      </c>
      <c r="BH612" s="80">
        <v>24</v>
      </c>
      <c r="BI612" s="114" t="s">
        <v>3532</v>
      </c>
      <c r="BJ612" s="50" t="s">
        <v>4050</v>
      </c>
      <c r="BK612" s="29" t="s">
        <v>4066</v>
      </c>
      <c r="BL612" s="29" t="s">
        <v>5474</v>
      </c>
      <c r="BM612" s="29" t="s">
        <v>7541</v>
      </c>
      <c r="BN612" s="29" t="s">
        <v>7291</v>
      </c>
      <c r="BO612" s="81" t="s">
        <v>4275</v>
      </c>
      <c r="BP612" s="81" t="s">
        <v>4068</v>
      </c>
      <c r="BQ612" s="81" t="s">
        <v>7542</v>
      </c>
      <c r="BR612" s="81"/>
      <c r="BS612" s="81"/>
      <c r="BT612" s="81"/>
      <c r="BU612" s="313" t="s">
        <v>8020</v>
      </c>
      <c r="BV612" s="387" t="s">
        <v>8512</v>
      </c>
      <c r="BW612" s="313" t="s">
        <v>8021</v>
      </c>
      <c r="BX612" s="387" t="s">
        <v>8513</v>
      </c>
      <c r="BY612" s="93" t="str">
        <f t="shared" si="68"/>
        <v>MR321, 20x9, +18mm Offset, 8x6.5, 130.81mm Centerbore, Machined - Clear Coat</v>
      </c>
      <c r="BZ612" s="81" t="s">
        <v>3878</v>
      </c>
      <c r="CA612" s="81" t="s">
        <v>3879</v>
      </c>
      <c r="CB612" s="81" t="str">
        <f t="shared" si="69"/>
        <v>STREET (3XX)</v>
      </c>
    </row>
    <row r="613" spans="1:80" s="38" customFormat="1" ht="15" customHeight="1">
      <c r="A613" s="22">
        <f t="shared" si="63"/>
        <v>611</v>
      </c>
      <c r="B613" s="4" t="s">
        <v>84</v>
      </c>
      <c r="C613" s="99" t="s">
        <v>1072</v>
      </c>
      <c r="D613" s="99" t="s">
        <v>7018</v>
      </c>
      <c r="E613" s="91" t="str">
        <f>CONCATENATE(LEFT(D613,5),VLOOKUP(CONCATENATE(N613,"x",O613),'PART NUMBER GUIDE'!$B$9:$C$49,2,FALSE),VLOOKUP(CONCATENATE(P613, V613), 'PART NUMBER GUIDE'!$Q$6:$R$91, 2, FALSE),VLOOKUP(Y613,'PART NUMBER GUIDE'!$J$8:$K$43,2, FALSE),IF(U613="N/A",IF(ABS(S613)&lt;10,"0"&amp;ABS(S613),ABS(S613)),CONCATENATE(LEFT(U613,1),RIGHT(U613,1))), F613, G613)</f>
        <v>MR321290871318</v>
      </c>
      <c r="F613" s="90"/>
      <c r="G613" s="90"/>
      <c r="H613" s="364">
        <v>191682034459</v>
      </c>
      <c r="I613" s="318">
        <v>45002</v>
      </c>
      <c r="J613" s="16" t="s">
        <v>1265</v>
      </c>
      <c r="K613" s="342">
        <v>389</v>
      </c>
      <c r="L613" s="92">
        <f t="shared" si="64"/>
        <v>389</v>
      </c>
      <c r="M613" s="344"/>
      <c r="N613" s="29">
        <v>20</v>
      </c>
      <c r="O613" s="8">
        <v>9</v>
      </c>
      <c r="P613" s="99" t="str">
        <f t="shared" si="65"/>
        <v>8x170</v>
      </c>
      <c r="Q613" s="3">
        <v>8</v>
      </c>
      <c r="R613" s="29">
        <v>170</v>
      </c>
      <c r="S613" s="29">
        <v>18</v>
      </c>
      <c r="T613" s="16">
        <v>5.68</v>
      </c>
      <c r="U613" s="100" t="s">
        <v>85</v>
      </c>
      <c r="V613" s="16">
        <v>130.81</v>
      </c>
      <c r="W613" s="8">
        <v>40.57</v>
      </c>
      <c r="X613" s="51">
        <v>3640</v>
      </c>
      <c r="Y613" s="11" t="s">
        <v>4304</v>
      </c>
      <c r="Z613" s="11" t="s">
        <v>2987</v>
      </c>
      <c r="AA613" s="51" t="str">
        <f t="shared" si="66"/>
        <v>20x9, 8x170, 18 OS</v>
      </c>
      <c r="AB613" s="81" t="s">
        <v>5207</v>
      </c>
      <c r="AC613" s="89">
        <f>_xlfn.IFNA(VLOOKUP(AB613,ACCESSORIES!F:J,5,FALSE),"N/A")</f>
        <v>33</v>
      </c>
      <c r="AD613" s="87" t="s">
        <v>85</v>
      </c>
      <c r="AE613" s="87" t="s">
        <v>85</v>
      </c>
      <c r="AF613" s="80" t="s">
        <v>3005</v>
      </c>
      <c r="AG613" s="87" t="s">
        <v>85</v>
      </c>
      <c r="AH613" s="87" t="s">
        <v>85</v>
      </c>
      <c r="AI613" s="13" t="s">
        <v>266</v>
      </c>
      <c r="AJ613" s="40" t="str">
        <f>_xlfn.IFNA(VLOOKUP(AI613,ACCESSORIES!E:M,6,FALSE),"N/A")</f>
        <v>N/A</v>
      </c>
      <c r="AK613" s="40" t="str">
        <f>_xlfn.IFNA(VLOOKUP(AJ613,ACCESSORIES!F:J,5,FALSE),"N/A")</f>
        <v>N/A</v>
      </c>
      <c r="AL613" s="3" t="s">
        <v>85</v>
      </c>
      <c r="AM613" s="3">
        <v>16</v>
      </c>
      <c r="AN613" s="3">
        <v>200</v>
      </c>
      <c r="AO613" s="36">
        <v>0</v>
      </c>
      <c r="AP613" s="36">
        <v>0</v>
      </c>
      <c r="AQ613" s="36">
        <v>31.9</v>
      </c>
      <c r="AR613" s="36">
        <v>43</v>
      </c>
      <c r="AS613" s="36">
        <v>245</v>
      </c>
      <c r="AT613" s="101">
        <v>242</v>
      </c>
      <c r="AU613" s="406">
        <v>128</v>
      </c>
      <c r="AV613" s="407">
        <v>108</v>
      </c>
      <c r="AW613" s="407">
        <v>108</v>
      </c>
      <c r="AX613" s="54">
        <v>25</v>
      </c>
      <c r="AY613" s="3" t="s">
        <v>85</v>
      </c>
      <c r="AZ613" s="98" t="str">
        <f>_xlfn.IFNA(VLOOKUP(AY613,ACCESSORIES!F:J,5,FALSE),"N/A")</f>
        <v>N/A</v>
      </c>
      <c r="BA613" s="3" t="s">
        <v>85</v>
      </c>
      <c r="BB613" s="98" t="str">
        <f>_xlfn.IFNA(VLOOKUP(BA613,ACCESSORIES!F:J,5,FALSE),"N/A")</f>
        <v>N/A</v>
      </c>
      <c r="BC613" s="77">
        <v>45.86</v>
      </c>
      <c r="BD613" s="56">
        <v>23.228346456692901</v>
      </c>
      <c r="BE613" s="56">
        <v>23.228346456692901</v>
      </c>
      <c r="BF613" s="56">
        <v>11.771653543307099</v>
      </c>
      <c r="BG613" s="378">
        <f t="shared" si="67"/>
        <v>0.10408189999999996</v>
      </c>
      <c r="BH613" s="80">
        <v>24</v>
      </c>
      <c r="BI613" s="114" t="s">
        <v>3532</v>
      </c>
      <c r="BJ613" s="50" t="s">
        <v>4050</v>
      </c>
      <c r="BK613" s="29" t="s">
        <v>4066</v>
      </c>
      <c r="BL613" s="29" t="s">
        <v>5474</v>
      </c>
      <c r="BM613" s="29" t="s">
        <v>7541</v>
      </c>
      <c r="BN613" s="29" t="s">
        <v>7291</v>
      </c>
      <c r="BO613" s="81" t="s">
        <v>4275</v>
      </c>
      <c r="BP613" s="81" t="s">
        <v>4068</v>
      </c>
      <c r="BQ613" s="81" t="s">
        <v>7542</v>
      </c>
      <c r="BR613" s="81"/>
      <c r="BS613" s="81"/>
      <c r="BT613" s="81"/>
      <c r="BU613" s="313" t="s">
        <v>8026</v>
      </c>
      <c r="BV613" s="387" t="s">
        <v>8298</v>
      </c>
      <c r="BW613" s="313" t="s">
        <v>8027</v>
      </c>
      <c r="BX613" s="387" t="s">
        <v>8299</v>
      </c>
      <c r="BY613" s="93" t="str">
        <f t="shared" si="68"/>
        <v>MR321, 20x9, +18mm Offset, 8x170, 130.81mm Centerbore, Gloss Black</v>
      </c>
      <c r="BZ613" s="81" t="s">
        <v>3878</v>
      </c>
      <c r="CA613" s="81" t="s">
        <v>3879</v>
      </c>
      <c r="CB613" s="81" t="str">
        <f t="shared" si="69"/>
        <v>STREET (3XX)</v>
      </c>
    </row>
    <row r="614" spans="1:80" s="38" customFormat="1" ht="15" customHeight="1">
      <c r="A614" s="22">
        <f t="shared" si="63"/>
        <v>612</v>
      </c>
      <c r="B614" s="4" t="s">
        <v>84</v>
      </c>
      <c r="C614" s="99" t="s">
        <v>1072</v>
      </c>
      <c r="D614" s="99" t="s">
        <v>7018</v>
      </c>
      <c r="E614" s="91" t="str">
        <f>CONCATENATE(LEFT(D614,5),VLOOKUP(CONCATENATE(N614,"x",O614),'PART NUMBER GUIDE'!$B$9:$C$49,2,FALSE),VLOOKUP(CONCATENATE(P614, V614), 'PART NUMBER GUIDE'!$Q$6:$R$91, 2, FALSE),VLOOKUP(Y614,'PART NUMBER GUIDE'!$J$8:$K$43,2, FALSE),IF(U614="N/A",IF(ABS(S614)&lt;10,"0"&amp;ABS(S614),ABS(S614)),CONCATENATE(LEFT(U614,1),RIGHT(U614,1))), F614, G614)</f>
        <v>MR32129087318</v>
      </c>
      <c r="F614" s="90"/>
      <c r="G614" s="90"/>
      <c r="H614" s="364">
        <v>191682034817</v>
      </c>
      <c r="I614" s="109">
        <v>45118</v>
      </c>
      <c r="J614" s="16" t="s">
        <v>1265</v>
      </c>
      <c r="K614" s="342">
        <v>399</v>
      </c>
      <c r="L614" s="92">
        <f t="shared" si="64"/>
        <v>399</v>
      </c>
      <c r="M614" s="344"/>
      <c r="N614" s="29">
        <v>20</v>
      </c>
      <c r="O614" s="8">
        <v>9</v>
      </c>
      <c r="P614" s="99" t="str">
        <f t="shared" si="65"/>
        <v>8x170</v>
      </c>
      <c r="Q614" s="3">
        <v>8</v>
      </c>
      <c r="R614" s="29">
        <v>170</v>
      </c>
      <c r="S614" s="29">
        <v>18</v>
      </c>
      <c r="T614" s="16">
        <v>5.68</v>
      </c>
      <c r="U614" s="100" t="s">
        <v>85</v>
      </c>
      <c r="V614" s="16">
        <v>130.81</v>
      </c>
      <c r="W614" s="8">
        <v>40.57</v>
      </c>
      <c r="X614" s="51">
        <v>3640</v>
      </c>
      <c r="Y614" s="11" t="s">
        <v>5454</v>
      </c>
      <c r="Z614" s="11" t="s">
        <v>196</v>
      </c>
      <c r="AA614" s="51" t="str">
        <f t="shared" si="66"/>
        <v>20x9, 8x170, 18 OS</v>
      </c>
      <c r="AB614" s="81" t="s">
        <v>7298</v>
      </c>
      <c r="AC614" s="89">
        <f>_xlfn.IFNA(VLOOKUP(AB614,ACCESSORIES!F:J,5,FALSE),"N/A")</f>
        <v>33</v>
      </c>
      <c r="AD614" s="87" t="s">
        <v>85</v>
      </c>
      <c r="AE614" s="87" t="s">
        <v>85</v>
      </c>
      <c r="AF614" s="80" t="s">
        <v>3005</v>
      </c>
      <c r="AG614" s="87" t="s">
        <v>85</v>
      </c>
      <c r="AH614" s="87" t="s">
        <v>85</v>
      </c>
      <c r="AI614" s="13" t="s">
        <v>266</v>
      </c>
      <c r="AJ614" s="40" t="str">
        <f>_xlfn.IFNA(VLOOKUP(AI614,ACCESSORIES!E:M,6,FALSE),"N/A")</f>
        <v>N/A</v>
      </c>
      <c r="AK614" s="40" t="str">
        <f>_xlfn.IFNA(VLOOKUP(AJ614,ACCESSORIES!F:J,5,FALSE),"N/A")</f>
        <v>N/A</v>
      </c>
      <c r="AL614" s="3" t="s">
        <v>85</v>
      </c>
      <c r="AM614" s="3">
        <v>16</v>
      </c>
      <c r="AN614" s="3">
        <v>200</v>
      </c>
      <c r="AO614" s="36">
        <v>0</v>
      </c>
      <c r="AP614" s="36">
        <v>0</v>
      </c>
      <c r="AQ614" s="36">
        <v>31.9</v>
      </c>
      <c r="AR614" s="36">
        <v>43</v>
      </c>
      <c r="AS614" s="36">
        <v>245</v>
      </c>
      <c r="AT614" s="101">
        <v>242</v>
      </c>
      <c r="AU614" s="406">
        <v>128</v>
      </c>
      <c r="AV614" s="407">
        <v>108</v>
      </c>
      <c r="AW614" s="407">
        <v>108</v>
      </c>
      <c r="AX614" s="54">
        <v>25</v>
      </c>
      <c r="AY614" s="3" t="s">
        <v>85</v>
      </c>
      <c r="AZ614" s="98" t="str">
        <f>_xlfn.IFNA(VLOOKUP(AY614,ACCESSORIES!F:J,5,FALSE),"N/A")</f>
        <v>N/A</v>
      </c>
      <c r="BA614" s="3" t="s">
        <v>85</v>
      </c>
      <c r="BB614" s="98" t="str">
        <f>_xlfn.IFNA(VLOOKUP(BA614,ACCESSORIES!F:J,5,FALSE),"N/A")</f>
        <v>N/A</v>
      </c>
      <c r="BC614" s="77">
        <v>45.86</v>
      </c>
      <c r="BD614" s="56">
        <v>23.228346456692901</v>
      </c>
      <c r="BE614" s="56">
        <v>23.228346456692901</v>
      </c>
      <c r="BF614" s="56">
        <v>11.771653543307099</v>
      </c>
      <c r="BG614" s="378">
        <f t="shared" si="67"/>
        <v>0.10408189999999996</v>
      </c>
      <c r="BH614" s="80">
        <v>24</v>
      </c>
      <c r="BI614" s="114" t="s">
        <v>3532</v>
      </c>
      <c r="BJ614" s="50" t="s">
        <v>4050</v>
      </c>
      <c r="BK614" s="29" t="s">
        <v>4066</v>
      </c>
      <c r="BL614" s="29" t="s">
        <v>5474</v>
      </c>
      <c r="BM614" s="29" t="s">
        <v>7541</v>
      </c>
      <c r="BN614" s="29" t="s">
        <v>7291</v>
      </c>
      <c r="BO614" s="81" t="s">
        <v>4275</v>
      </c>
      <c r="BP614" s="81" t="s">
        <v>4068</v>
      </c>
      <c r="BQ614" s="81" t="s">
        <v>7542</v>
      </c>
      <c r="BR614" s="81"/>
      <c r="BS614" s="81"/>
      <c r="BT614" s="81"/>
      <c r="BU614" s="313" t="s">
        <v>8020</v>
      </c>
      <c r="BV614" s="387" t="s">
        <v>8512</v>
      </c>
      <c r="BW614" s="313" t="s">
        <v>8021</v>
      </c>
      <c r="BX614" s="387" t="s">
        <v>8513</v>
      </c>
      <c r="BY614" s="93" t="str">
        <f t="shared" si="68"/>
        <v>MR321, 20x9, +18mm Offset, 8x170, 130.81mm Centerbore, Machined - Clear Coat</v>
      </c>
      <c r="BZ614" s="81" t="s">
        <v>3878</v>
      </c>
      <c r="CA614" s="81" t="s">
        <v>3879</v>
      </c>
      <c r="CB614" s="81" t="str">
        <f t="shared" si="69"/>
        <v>STREET (3XX)</v>
      </c>
    </row>
    <row r="615" spans="1:80" s="38" customFormat="1" ht="15" customHeight="1">
      <c r="A615" s="22">
        <f t="shared" si="63"/>
        <v>613</v>
      </c>
      <c r="B615" s="4" t="s">
        <v>84</v>
      </c>
      <c r="C615" s="99" t="s">
        <v>1072</v>
      </c>
      <c r="D615" s="99" t="s">
        <v>7018</v>
      </c>
      <c r="E615" s="91" t="str">
        <f>CONCATENATE(LEFT(D615,5),VLOOKUP(CONCATENATE(N615,"x",O615),'PART NUMBER GUIDE'!$B$9:$C$49,2,FALSE),VLOOKUP(CONCATENATE(P615, V615), 'PART NUMBER GUIDE'!$Q$6:$R$91, 2, FALSE),VLOOKUP(Y615,'PART NUMBER GUIDE'!$J$8:$K$43,2, FALSE),IF(U615="N/A",IF(ABS(S615)&lt;10,"0"&amp;ABS(S615),ABS(S615)),CONCATENATE(LEFT(U615,1),RIGHT(U615,1))), F615, G615)</f>
        <v>MR321290881318</v>
      </c>
      <c r="F615" s="90"/>
      <c r="G615" s="90"/>
      <c r="H615" s="364">
        <v>191682034473</v>
      </c>
      <c r="I615" s="318">
        <v>45002</v>
      </c>
      <c r="J615" s="16" t="s">
        <v>1265</v>
      </c>
      <c r="K615" s="342">
        <v>389</v>
      </c>
      <c r="L615" s="92">
        <f t="shared" si="64"/>
        <v>389</v>
      </c>
      <c r="M615" s="344"/>
      <c r="N615" s="29">
        <v>20</v>
      </c>
      <c r="O615" s="8">
        <v>9</v>
      </c>
      <c r="P615" s="99" t="str">
        <f t="shared" si="65"/>
        <v>8x180</v>
      </c>
      <c r="Q615" s="3">
        <v>8</v>
      </c>
      <c r="R615" s="29">
        <v>180</v>
      </c>
      <c r="S615" s="29">
        <v>18</v>
      </c>
      <c r="T615" s="16">
        <v>5.68</v>
      </c>
      <c r="U615" s="100" t="s">
        <v>85</v>
      </c>
      <c r="V615" s="16">
        <v>130.81</v>
      </c>
      <c r="W615" s="8">
        <v>41.23</v>
      </c>
      <c r="X615" s="51">
        <v>3640</v>
      </c>
      <c r="Y615" s="11" t="s">
        <v>4304</v>
      </c>
      <c r="Z615" s="11" t="s">
        <v>2987</v>
      </c>
      <c r="AA615" s="51" t="str">
        <f t="shared" si="66"/>
        <v>20x9, 8x180, 18 OS</v>
      </c>
      <c r="AB615" s="81" t="s">
        <v>5207</v>
      </c>
      <c r="AC615" s="89">
        <f>_xlfn.IFNA(VLOOKUP(AB615,ACCESSORIES!F:J,5,FALSE),"N/A")</f>
        <v>33</v>
      </c>
      <c r="AD615" s="87" t="s">
        <v>85</v>
      </c>
      <c r="AE615" s="87" t="s">
        <v>85</v>
      </c>
      <c r="AF615" s="80" t="s">
        <v>3005</v>
      </c>
      <c r="AG615" s="87" t="s">
        <v>85</v>
      </c>
      <c r="AH615" s="87" t="s">
        <v>85</v>
      </c>
      <c r="AI615" s="13" t="s">
        <v>266</v>
      </c>
      <c r="AJ615" s="40" t="str">
        <f>_xlfn.IFNA(VLOOKUP(AI615,ACCESSORIES!E:M,6,FALSE),"N/A")</f>
        <v>N/A</v>
      </c>
      <c r="AK615" s="40" t="str">
        <f>_xlfn.IFNA(VLOOKUP(AJ615,ACCESSORIES!F:J,5,FALSE),"N/A")</f>
        <v>N/A</v>
      </c>
      <c r="AL615" s="3" t="s">
        <v>85</v>
      </c>
      <c r="AM615" s="3">
        <v>16</v>
      </c>
      <c r="AN615" s="3">
        <v>210</v>
      </c>
      <c r="AO615" s="36">
        <v>0</v>
      </c>
      <c r="AP615" s="36">
        <v>0</v>
      </c>
      <c r="AQ615" s="36">
        <v>28</v>
      </c>
      <c r="AR615" s="36">
        <v>43</v>
      </c>
      <c r="AS615" s="36">
        <v>245</v>
      </c>
      <c r="AT615" s="101">
        <v>242</v>
      </c>
      <c r="AU615" s="406">
        <v>128</v>
      </c>
      <c r="AV615" s="407">
        <v>108</v>
      </c>
      <c r="AW615" s="407">
        <v>108</v>
      </c>
      <c r="AX615" s="54">
        <v>25</v>
      </c>
      <c r="AY615" s="3" t="s">
        <v>85</v>
      </c>
      <c r="AZ615" s="98" t="str">
        <f>_xlfn.IFNA(VLOOKUP(AY615,ACCESSORIES!F:J,5,FALSE),"N/A")</f>
        <v>N/A</v>
      </c>
      <c r="BA615" s="3" t="s">
        <v>85</v>
      </c>
      <c r="BB615" s="98" t="str">
        <f>_xlfn.IFNA(VLOOKUP(BA615,ACCESSORIES!F:J,5,FALSE),"N/A")</f>
        <v>N/A</v>
      </c>
      <c r="BC615" s="77">
        <v>46.52</v>
      </c>
      <c r="BD615" s="56">
        <v>23.228346456692901</v>
      </c>
      <c r="BE615" s="56">
        <v>23.228346456692901</v>
      </c>
      <c r="BF615" s="56">
        <v>11.771653543307099</v>
      </c>
      <c r="BG615" s="378">
        <f t="shared" si="67"/>
        <v>0.10408189999999996</v>
      </c>
      <c r="BH615" s="80">
        <v>24</v>
      </c>
      <c r="BI615" s="114" t="s">
        <v>3532</v>
      </c>
      <c r="BJ615" s="50" t="s">
        <v>4050</v>
      </c>
      <c r="BK615" s="29" t="s">
        <v>4066</v>
      </c>
      <c r="BL615" s="29" t="s">
        <v>5474</v>
      </c>
      <c r="BM615" s="29" t="s">
        <v>7541</v>
      </c>
      <c r="BN615" s="29" t="s">
        <v>7291</v>
      </c>
      <c r="BO615" s="81" t="s">
        <v>4275</v>
      </c>
      <c r="BP615" s="81" t="s">
        <v>4068</v>
      </c>
      <c r="BQ615" s="81" t="s">
        <v>7542</v>
      </c>
      <c r="BR615" s="81"/>
      <c r="BS615" s="81"/>
      <c r="BT615" s="81"/>
      <c r="BU615" s="313" t="s">
        <v>8026</v>
      </c>
      <c r="BV615" s="387" t="s">
        <v>8298</v>
      </c>
      <c r="BW615" s="313" t="s">
        <v>8027</v>
      </c>
      <c r="BX615" s="387" t="s">
        <v>8299</v>
      </c>
      <c r="BY615" s="93" t="str">
        <f t="shared" si="68"/>
        <v>MR321, 20x9, +18mm Offset, 8x180, 130.81mm Centerbore, Gloss Black</v>
      </c>
      <c r="BZ615" s="81" t="s">
        <v>3878</v>
      </c>
      <c r="CA615" s="81" t="s">
        <v>3879</v>
      </c>
      <c r="CB615" s="81" t="str">
        <f t="shared" si="69"/>
        <v>STREET (3XX)</v>
      </c>
    </row>
    <row r="616" spans="1:80" s="38" customFormat="1" ht="15" customHeight="1">
      <c r="A616" s="22">
        <f t="shared" si="63"/>
        <v>614</v>
      </c>
      <c r="B616" s="4" t="s">
        <v>84</v>
      </c>
      <c r="C616" s="99" t="s">
        <v>1072</v>
      </c>
      <c r="D616" s="99" t="s">
        <v>7018</v>
      </c>
      <c r="E616" s="91" t="str">
        <f>CONCATENATE(LEFT(D616,5),VLOOKUP(CONCATENATE(N616,"x",O616),'PART NUMBER GUIDE'!$B$9:$C$49,2,FALSE),VLOOKUP(CONCATENATE(P616, V616), 'PART NUMBER GUIDE'!$Q$6:$R$91, 2, FALSE),VLOOKUP(Y616,'PART NUMBER GUIDE'!$J$8:$K$43,2, FALSE),IF(U616="N/A",IF(ABS(S616)&lt;10,"0"&amp;ABS(S616),ABS(S616)),CONCATENATE(LEFT(U616,1),RIGHT(U616,1))), F616, G616)</f>
        <v>MR32129088318</v>
      </c>
      <c r="F616" s="90"/>
      <c r="G616" s="90"/>
      <c r="H616" s="364">
        <v>191682034824</v>
      </c>
      <c r="I616" s="109">
        <v>45118</v>
      </c>
      <c r="J616" s="16" t="s">
        <v>1265</v>
      </c>
      <c r="K616" s="342">
        <v>399</v>
      </c>
      <c r="L616" s="92">
        <f t="shared" si="64"/>
        <v>399</v>
      </c>
      <c r="M616" s="344"/>
      <c r="N616" s="29">
        <v>20</v>
      </c>
      <c r="O616" s="8">
        <v>9</v>
      </c>
      <c r="P616" s="99" t="str">
        <f t="shared" si="65"/>
        <v>8x180</v>
      </c>
      <c r="Q616" s="3">
        <v>8</v>
      </c>
      <c r="R616" s="29">
        <v>180</v>
      </c>
      <c r="S616" s="29">
        <v>18</v>
      </c>
      <c r="T616" s="16">
        <v>5.68</v>
      </c>
      <c r="U616" s="100" t="s">
        <v>85</v>
      </c>
      <c r="V616" s="16">
        <v>130.81</v>
      </c>
      <c r="W616" s="8">
        <v>41.23</v>
      </c>
      <c r="X616" s="51">
        <v>3640</v>
      </c>
      <c r="Y616" s="11" t="s">
        <v>5454</v>
      </c>
      <c r="Z616" s="11" t="s">
        <v>196</v>
      </c>
      <c r="AA616" s="51" t="str">
        <f t="shared" si="66"/>
        <v>20x9, 8x180, 18 OS</v>
      </c>
      <c r="AB616" s="81" t="s">
        <v>7298</v>
      </c>
      <c r="AC616" s="89">
        <f>_xlfn.IFNA(VLOOKUP(AB616,ACCESSORIES!F:J,5,FALSE),"N/A")</f>
        <v>33</v>
      </c>
      <c r="AD616" s="87" t="s">
        <v>85</v>
      </c>
      <c r="AE616" s="87" t="s">
        <v>85</v>
      </c>
      <c r="AF616" s="80" t="s">
        <v>3005</v>
      </c>
      <c r="AG616" s="87" t="s">
        <v>85</v>
      </c>
      <c r="AH616" s="87" t="s">
        <v>85</v>
      </c>
      <c r="AI616" s="13" t="s">
        <v>266</v>
      </c>
      <c r="AJ616" s="40" t="str">
        <f>_xlfn.IFNA(VLOOKUP(AI616,ACCESSORIES!E:M,6,FALSE),"N/A")</f>
        <v>N/A</v>
      </c>
      <c r="AK616" s="40" t="str">
        <f>_xlfn.IFNA(VLOOKUP(AJ616,ACCESSORIES!F:J,5,FALSE),"N/A")</f>
        <v>N/A</v>
      </c>
      <c r="AL616" s="3" t="s">
        <v>85</v>
      </c>
      <c r="AM616" s="3">
        <v>16</v>
      </c>
      <c r="AN616" s="3">
        <v>210</v>
      </c>
      <c r="AO616" s="36">
        <v>0</v>
      </c>
      <c r="AP616" s="36">
        <v>0</v>
      </c>
      <c r="AQ616" s="36">
        <v>28</v>
      </c>
      <c r="AR616" s="36">
        <v>43</v>
      </c>
      <c r="AS616" s="36">
        <v>245</v>
      </c>
      <c r="AT616" s="101">
        <v>242</v>
      </c>
      <c r="AU616" s="406">
        <v>128</v>
      </c>
      <c r="AV616" s="407">
        <v>108</v>
      </c>
      <c r="AW616" s="407">
        <v>108</v>
      </c>
      <c r="AX616" s="54">
        <v>25</v>
      </c>
      <c r="AY616" s="3" t="s">
        <v>85</v>
      </c>
      <c r="AZ616" s="98" t="str">
        <f>_xlfn.IFNA(VLOOKUP(AY616,ACCESSORIES!F:J,5,FALSE),"N/A")</f>
        <v>N/A</v>
      </c>
      <c r="BA616" s="3" t="s">
        <v>85</v>
      </c>
      <c r="BB616" s="98" t="str">
        <f>_xlfn.IFNA(VLOOKUP(BA616,ACCESSORIES!F:J,5,FALSE),"N/A")</f>
        <v>N/A</v>
      </c>
      <c r="BC616" s="77">
        <v>46.52</v>
      </c>
      <c r="BD616" s="56">
        <v>23.228346456692901</v>
      </c>
      <c r="BE616" s="56">
        <v>23.228346456692901</v>
      </c>
      <c r="BF616" s="56">
        <v>11.771653543307099</v>
      </c>
      <c r="BG616" s="378">
        <f t="shared" si="67"/>
        <v>0.10408189999999996</v>
      </c>
      <c r="BH616" s="80">
        <v>24</v>
      </c>
      <c r="BI616" s="114" t="s">
        <v>3532</v>
      </c>
      <c r="BJ616" s="50" t="s">
        <v>4050</v>
      </c>
      <c r="BK616" s="29" t="s">
        <v>4066</v>
      </c>
      <c r="BL616" s="29" t="s">
        <v>5474</v>
      </c>
      <c r="BM616" s="29" t="s">
        <v>7541</v>
      </c>
      <c r="BN616" s="29" t="s">
        <v>7291</v>
      </c>
      <c r="BO616" s="81" t="s">
        <v>4275</v>
      </c>
      <c r="BP616" s="81" t="s">
        <v>4068</v>
      </c>
      <c r="BQ616" s="81" t="s">
        <v>7542</v>
      </c>
      <c r="BR616" s="81"/>
      <c r="BS616" s="81"/>
      <c r="BT616" s="81"/>
      <c r="BU616" s="313" t="s">
        <v>8020</v>
      </c>
      <c r="BV616" s="387" t="s">
        <v>8512</v>
      </c>
      <c r="BW616" s="313" t="s">
        <v>8021</v>
      </c>
      <c r="BX616" s="387" t="s">
        <v>8513</v>
      </c>
      <c r="BY616" s="93" t="str">
        <f t="shared" si="68"/>
        <v>MR321, 20x9, +18mm Offset, 8x180, 130.81mm Centerbore, Machined - Clear Coat</v>
      </c>
      <c r="BZ616" s="81" t="s">
        <v>3878</v>
      </c>
      <c r="CA616" s="81" t="s">
        <v>3879</v>
      </c>
      <c r="CB616" s="81" t="str">
        <f t="shared" si="69"/>
        <v>STREET (3XX)</v>
      </c>
    </row>
    <row r="617" spans="1:80" s="38" customFormat="1" ht="15" customHeight="1">
      <c r="A617" s="22">
        <f t="shared" si="63"/>
        <v>615</v>
      </c>
      <c r="B617" s="4" t="s">
        <v>84</v>
      </c>
      <c r="C617" s="99" t="s">
        <v>1072</v>
      </c>
      <c r="D617" s="99" t="s">
        <v>7331</v>
      </c>
      <c r="E617" s="91" t="str">
        <f>CONCATENATE(LEFT(D617,5),VLOOKUP(CONCATENATE(N617,"x",O617),'PART NUMBER GUIDE'!$B$9:$C$49,2,FALSE),VLOOKUP(CONCATENATE(P617, V617), 'PART NUMBER GUIDE'!$Q$6:$R$91, 2, FALSE),VLOOKUP(Y617,'PART NUMBER GUIDE'!$J$8:$K$43,2, FALSE),IF(U617="N/A",IF(ABS(S617)&lt;10,"0"&amp;ABS(S617),ABS(S617)),CONCATENATE(LEFT(U617,1),RIGHT(U617,1))), F617, G617)</f>
        <v>MR322785501300</v>
      </c>
      <c r="F617" s="90"/>
      <c r="G617" s="90"/>
      <c r="H617" s="364">
        <v>191682034886</v>
      </c>
      <c r="I617" s="109">
        <v>45141</v>
      </c>
      <c r="J617" s="16" t="s">
        <v>1266</v>
      </c>
      <c r="K617" s="342">
        <v>299</v>
      </c>
      <c r="L617" s="92">
        <f t="shared" si="64"/>
        <v>299</v>
      </c>
      <c r="M617" s="344"/>
      <c r="N617" s="29">
        <v>17</v>
      </c>
      <c r="O617" s="8">
        <v>8.5</v>
      </c>
      <c r="P617" s="99" t="str">
        <f t="shared" si="65"/>
        <v>5x5</v>
      </c>
      <c r="Q617" s="3">
        <v>5</v>
      </c>
      <c r="R617" s="29">
        <v>5</v>
      </c>
      <c r="S617" s="29">
        <v>0</v>
      </c>
      <c r="T617" s="16">
        <v>4.72</v>
      </c>
      <c r="U617" s="100" t="s">
        <v>85</v>
      </c>
      <c r="V617" s="16">
        <v>71.5</v>
      </c>
      <c r="W617" s="8">
        <v>28.51</v>
      </c>
      <c r="X617" s="51">
        <v>2650</v>
      </c>
      <c r="Y617" s="11" t="s">
        <v>4304</v>
      </c>
      <c r="Z617" s="11" t="s">
        <v>2987</v>
      </c>
      <c r="AA617" s="51" t="str">
        <f t="shared" si="66"/>
        <v>17x8.5, 5x5, 0 OS</v>
      </c>
      <c r="AB617" s="81" t="s">
        <v>1641</v>
      </c>
      <c r="AC617" s="89">
        <f>_xlfn.IFNA(VLOOKUP(AB617,ACCESSORIES!F:J,5,FALSE),"N/A")</f>
        <v>22</v>
      </c>
      <c r="AD617" s="87" t="s">
        <v>85</v>
      </c>
      <c r="AE617" s="87" t="s">
        <v>85</v>
      </c>
      <c r="AF617" s="87" t="s">
        <v>85</v>
      </c>
      <c r="AG617" s="87" t="s">
        <v>85</v>
      </c>
      <c r="AH617" s="87" t="s">
        <v>85</v>
      </c>
      <c r="AI617" s="13" t="s">
        <v>266</v>
      </c>
      <c r="AJ617" s="40" t="str">
        <f>_xlfn.IFNA(VLOOKUP(AI617,ACCESSORIES!E:M,6,FALSE),"N/A")</f>
        <v>N/A</v>
      </c>
      <c r="AK617" s="40" t="str">
        <f>_xlfn.IFNA(VLOOKUP(AJ617,ACCESSORIES!F:J,5,FALSE),"N/A")</f>
        <v>N/A</v>
      </c>
      <c r="AL617" s="3" t="s">
        <v>85</v>
      </c>
      <c r="AM617" s="3">
        <v>16.2</v>
      </c>
      <c r="AN617" s="3">
        <v>175</v>
      </c>
      <c r="AO617" s="36">
        <v>6.26</v>
      </c>
      <c r="AP617" s="36">
        <v>31.19</v>
      </c>
      <c r="AQ617" s="36">
        <v>50.55</v>
      </c>
      <c r="AR617" s="36">
        <v>61.98</v>
      </c>
      <c r="AS617" s="36">
        <v>210.83</v>
      </c>
      <c r="AT617" s="101">
        <v>205.87</v>
      </c>
      <c r="AU617" s="406">
        <v>71.5</v>
      </c>
      <c r="AV617" s="407">
        <v>42</v>
      </c>
      <c r="AW617" s="407">
        <v>42</v>
      </c>
      <c r="AX617" s="54">
        <v>25</v>
      </c>
      <c r="AY617" s="3" t="s">
        <v>85</v>
      </c>
      <c r="AZ617" s="98" t="str">
        <f>_xlfn.IFNA(VLOOKUP(AY617,ACCESSORIES!F:J,5,FALSE),"N/A")</f>
        <v>N/A</v>
      </c>
      <c r="BA617" s="3" t="s">
        <v>85</v>
      </c>
      <c r="BB617" s="98" t="str">
        <f>_xlfn.IFNA(VLOOKUP(BA617,ACCESSORIES!F:J,5,FALSE),"N/A")</f>
        <v>N/A</v>
      </c>
      <c r="BC617" s="77">
        <v>33.010000000000005</v>
      </c>
      <c r="BD617" s="56">
        <v>20.236220472440898</v>
      </c>
      <c r="BE617" s="56">
        <v>20.236220472440898</v>
      </c>
      <c r="BF617" s="56">
        <v>11.417322834645701</v>
      </c>
      <c r="BG617" s="378">
        <f t="shared" si="67"/>
        <v>7.6616839999999839E-2</v>
      </c>
      <c r="BH617" s="80">
        <v>36</v>
      </c>
      <c r="BI617" s="114" t="s">
        <v>4923</v>
      </c>
      <c r="BJ617" s="50" t="s">
        <v>4050</v>
      </c>
      <c r="BK617" s="29"/>
      <c r="BL617" s="29"/>
      <c r="BM617" s="29"/>
      <c r="BN617" s="29"/>
      <c r="BO617" s="81"/>
      <c r="BP617" s="81"/>
      <c r="BQ617" s="81"/>
      <c r="BR617" s="81"/>
      <c r="BS617" s="81"/>
      <c r="BT617" s="81"/>
      <c r="BU617" s="313" t="s">
        <v>8550</v>
      </c>
      <c r="BV617" s="387" t="s">
        <v>8549</v>
      </c>
      <c r="BW617" s="313" t="s">
        <v>8552</v>
      </c>
      <c r="BX617" s="387" t="s">
        <v>8551</v>
      </c>
      <c r="BY617" s="93" t="str">
        <f t="shared" si="68"/>
        <v>MR322, 17x8.5, 0mm Offset, 5x5, 71.5mm Centerbore, Gloss Black</v>
      </c>
      <c r="BZ617" s="81" t="s">
        <v>3878</v>
      </c>
      <c r="CA617" s="81" t="s">
        <v>3879</v>
      </c>
      <c r="CB617" s="81" t="str">
        <f t="shared" si="69"/>
        <v>STREET (3XX)</v>
      </c>
    </row>
    <row r="618" spans="1:80" s="38" customFormat="1" ht="15" customHeight="1">
      <c r="A618" s="22">
        <f t="shared" si="63"/>
        <v>616</v>
      </c>
      <c r="B618" s="4" t="s">
        <v>84</v>
      </c>
      <c r="C618" s="99" t="s">
        <v>1072</v>
      </c>
      <c r="D618" s="99" t="s">
        <v>7331</v>
      </c>
      <c r="E618" s="91" t="str">
        <f>CONCATENATE(LEFT(D618,5),VLOOKUP(CONCATENATE(N618,"x",O618),'PART NUMBER GUIDE'!$B$9:$C$49,2,FALSE),VLOOKUP(CONCATENATE(P618, V618), 'PART NUMBER GUIDE'!$Q$6:$R$91, 2, FALSE),VLOOKUP(Y618,'PART NUMBER GUIDE'!$J$8:$K$43,2, FALSE),IF(U618="N/A",IF(ABS(S618)&lt;10,"0"&amp;ABS(S618),ABS(S618)),CONCATENATE(LEFT(U618,1),RIGHT(U618,1))), F618, G618)</f>
        <v>MR32278550800</v>
      </c>
      <c r="F618" s="90"/>
      <c r="G618" s="90"/>
      <c r="H618" s="364">
        <v>191682036606</v>
      </c>
      <c r="I618" s="109">
        <v>45237</v>
      </c>
      <c r="J618" s="16" t="s">
        <v>1266</v>
      </c>
      <c r="K618" s="342">
        <v>299</v>
      </c>
      <c r="L618" s="92">
        <f t="shared" si="64"/>
        <v>299</v>
      </c>
      <c r="M618" s="344"/>
      <c r="N618" s="29">
        <v>17</v>
      </c>
      <c r="O618" s="8">
        <v>8.5</v>
      </c>
      <c r="P618" s="99" t="str">
        <f t="shared" si="65"/>
        <v>5x5</v>
      </c>
      <c r="Q618" s="3">
        <v>5</v>
      </c>
      <c r="R618" s="29">
        <v>5</v>
      </c>
      <c r="S618" s="29">
        <v>0</v>
      </c>
      <c r="T618" s="16">
        <v>4.72</v>
      </c>
      <c r="U618" s="100" t="s">
        <v>85</v>
      </c>
      <c r="V618" s="16">
        <v>71.5</v>
      </c>
      <c r="W618" s="8">
        <v>28.51</v>
      </c>
      <c r="X618" s="51">
        <v>2650</v>
      </c>
      <c r="Y618" s="11" t="s">
        <v>2646</v>
      </c>
      <c r="Z618" s="11" t="s">
        <v>2992</v>
      </c>
      <c r="AA618" s="51" t="str">
        <f t="shared" si="66"/>
        <v>17x8.5, 5x5, 0 OS</v>
      </c>
      <c r="AB618" s="81" t="s">
        <v>1641</v>
      </c>
      <c r="AC618" s="89">
        <f>_xlfn.IFNA(VLOOKUP(AB618,ACCESSORIES!F:J,5,FALSE),"N/A")</f>
        <v>22</v>
      </c>
      <c r="AD618" s="87" t="s">
        <v>85</v>
      </c>
      <c r="AE618" s="87" t="s">
        <v>85</v>
      </c>
      <c r="AF618" s="87" t="s">
        <v>85</v>
      </c>
      <c r="AG618" s="87" t="s">
        <v>85</v>
      </c>
      <c r="AH618" s="87" t="s">
        <v>85</v>
      </c>
      <c r="AI618" s="13" t="s">
        <v>266</v>
      </c>
      <c r="AJ618" s="40" t="str">
        <f>_xlfn.IFNA(VLOOKUP(AI618,ACCESSORIES!E:M,6,FALSE),"N/A")</f>
        <v>N/A</v>
      </c>
      <c r="AK618" s="40" t="str">
        <f>_xlfn.IFNA(VLOOKUP(AJ618,ACCESSORIES!F:J,5,FALSE),"N/A")</f>
        <v>N/A</v>
      </c>
      <c r="AL618" s="3" t="s">
        <v>85</v>
      </c>
      <c r="AM618" s="3">
        <v>16.2</v>
      </c>
      <c r="AN618" s="3">
        <v>175</v>
      </c>
      <c r="AO618" s="36">
        <v>6.26</v>
      </c>
      <c r="AP618" s="36">
        <v>31.19</v>
      </c>
      <c r="AQ618" s="36">
        <v>50.55</v>
      </c>
      <c r="AR618" s="36">
        <v>61.98</v>
      </c>
      <c r="AS618" s="36">
        <v>210.83</v>
      </c>
      <c r="AT618" s="101">
        <v>205.87</v>
      </c>
      <c r="AU618" s="406">
        <v>71.5</v>
      </c>
      <c r="AV618" s="407">
        <v>42</v>
      </c>
      <c r="AW618" s="407">
        <v>42</v>
      </c>
      <c r="AX618" s="54">
        <v>25</v>
      </c>
      <c r="AY618" s="3" t="s">
        <v>85</v>
      </c>
      <c r="AZ618" s="98" t="str">
        <f>_xlfn.IFNA(VLOOKUP(AY618,ACCESSORIES!F:J,5,FALSE),"N/A")</f>
        <v>N/A</v>
      </c>
      <c r="BA618" s="3" t="s">
        <v>85</v>
      </c>
      <c r="BB618" s="98" t="str">
        <f>_xlfn.IFNA(VLOOKUP(BA618,ACCESSORIES!F:J,5,FALSE),"N/A")</f>
        <v>N/A</v>
      </c>
      <c r="BC618" s="77">
        <v>33.010000000000005</v>
      </c>
      <c r="BD618" s="56">
        <v>20.236220472440898</v>
      </c>
      <c r="BE618" s="56">
        <v>20.236220472440898</v>
      </c>
      <c r="BF618" s="56">
        <v>11.417322834645701</v>
      </c>
      <c r="BG618" s="378">
        <f t="shared" si="67"/>
        <v>7.6616839999999839E-2</v>
      </c>
      <c r="BH618" s="80">
        <v>36</v>
      </c>
      <c r="BI618" s="114" t="s">
        <v>4923</v>
      </c>
      <c r="BJ618" s="50" t="s">
        <v>4050</v>
      </c>
      <c r="BK618" s="29"/>
      <c r="BL618" s="29"/>
      <c r="BM618" s="29"/>
      <c r="BN618" s="29"/>
      <c r="BO618" s="81"/>
      <c r="BP618" s="81"/>
      <c r="BQ618" s="81"/>
      <c r="BR618" s="81"/>
      <c r="BS618" s="81"/>
      <c r="BT618" s="81"/>
      <c r="BU618" s="313" t="s">
        <v>8553</v>
      </c>
      <c r="BV618" s="387" t="s">
        <v>8554</v>
      </c>
      <c r="BW618" s="313" t="s">
        <v>8556</v>
      </c>
      <c r="BX618" s="387" t="s">
        <v>8555</v>
      </c>
      <c r="BY618" s="93" t="str">
        <f t="shared" si="68"/>
        <v>MR322, 17x8.5, 0mm Offset, 5x5, 71.5mm Centerbore, Gloss Titanium</v>
      </c>
      <c r="BZ618" s="81" t="s">
        <v>3878</v>
      </c>
      <c r="CA618" s="81" t="s">
        <v>3879</v>
      </c>
      <c r="CB618" s="81" t="str">
        <f t="shared" si="69"/>
        <v>STREET (3XX)</v>
      </c>
    </row>
    <row r="619" spans="1:80" s="38" customFormat="1" ht="15" customHeight="1">
      <c r="A619" s="22">
        <f t="shared" si="63"/>
        <v>617</v>
      </c>
      <c r="B619" s="4" t="s">
        <v>84</v>
      </c>
      <c r="C619" s="99" t="s">
        <v>1072</v>
      </c>
      <c r="D619" s="99" t="s">
        <v>7331</v>
      </c>
      <c r="E619" s="91" t="str">
        <f>CONCATENATE(LEFT(D619,5),VLOOKUP(CONCATENATE(N619,"x",O619),'PART NUMBER GUIDE'!$B$9:$C$49,2,FALSE),VLOOKUP(CONCATENATE(P619, V619), 'PART NUMBER GUIDE'!$Q$6:$R$91, 2, FALSE),VLOOKUP(Y619,'PART NUMBER GUIDE'!$J$8:$K$43,2, FALSE),IF(U619="N/A",IF(ABS(S619)&lt;10,"0"&amp;ABS(S619),ABS(S619)),CONCATENATE(LEFT(U619,1),RIGHT(U619,1))), F619, G619)</f>
        <v>MR322785161300</v>
      </c>
      <c r="F619" s="90"/>
      <c r="G619" s="90"/>
      <c r="H619" s="364">
        <v>191682034893</v>
      </c>
      <c r="I619" s="109">
        <v>45141</v>
      </c>
      <c r="J619" s="16" t="s">
        <v>1265</v>
      </c>
      <c r="K619" s="342">
        <v>299</v>
      </c>
      <c r="L619" s="92">
        <f t="shared" si="64"/>
        <v>299</v>
      </c>
      <c r="M619" s="344"/>
      <c r="N619" s="29">
        <v>17</v>
      </c>
      <c r="O619" s="8">
        <v>8.5</v>
      </c>
      <c r="P619" s="99" t="str">
        <f t="shared" si="65"/>
        <v>6x135</v>
      </c>
      <c r="Q619" s="3">
        <v>6</v>
      </c>
      <c r="R619" s="29">
        <v>135</v>
      </c>
      <c r="S619" s="29">
        <v>0</v>
      </c>
      <c r="T619" s="16">
        <v>4.72</v>
      </c>
      <c r="U619" s="100" t="s">
        <v>85</v>
      </c>
      <c r="V619" s="16">
        <v>87</v>
      </c>
      <c r="W619" s="8">
        <v>28.51</v>
      </c>
      <c r="X619" s="51">
        <v>2650</v>
      </c>
      <c r="Y619" s="11" t="s">
        <v>4304</v>
      </c>
      <c r="Z619" s="11" t="s">
        <v>2987</v>
      </c>
      <c r="AA619" s="51" t="str">
        <f t="shared" si="66"/>
        <v>17x8.5, 6x135, 0 OS</v>
      </c>
      <c r="AB619" s="81" t="s">
        <v>1641</v>
      </c>
      <c r="AC619" s="89">
        <f>_xlfn.IFNA(VLOOKUP(AB619,ACCESSORIES!F:J,5,FALSE),"N/A")</f>
        <v>22</v>
      </c>
      <c r="AD619" s="87" t="s">
        <v>85</v>
      </c>
      <c r="AE619" s="87" t="s">
        <v>85</v>
      </c>
      <c r="AF619" s="87" t="s">
        <v>85</v>
      </c>
      <c r="AG619" s="87" t="s">
        <v>85</v>
      </c>
      <c r="AH619" s="87" t="s">
        <v>85</v>
      </c>
      <c r="AI619" s="13" t="s">
        <v>266</v>
      </c>
      <c r="AJ619" s="40" t="str">
        <f>_xlfn.IFNA(VLOOKUP(AI619,ACCESSORIES!E:M,6,FALSE),"N/A")</f>
        <v>N/A</v>
      </c>
      <c r="AK619" s="40" t="str">
        <f>_xlfn.IFNA(VLOOKUP(AJ619,ACCESSORIES!F:J,5,FALSE),"N/A")</f>
        <v>N/A</v>
      </c>
      <c r="AL619" s="3" t="s">
        <v>85</v>
      </c>
      <c r="AM619" s="3">
        <v>16.2</v>
      </c>
      <c r="AN619" s="3">
        <v>175</v>
      </c>
      <c r="AO619" s="36">
        <v>6.23</v>
      </c>
      <c r="AP619" s="36">
        <v>31.19</v>
      </c>
      <c r="AQ619" s="36">
        <v>50.55</v>
      </c>
      <c r="AR619" s="36">
        <v>61.98</v>
      </c>
      <c r="AS619" s="36">
        <v>210.83</v>
      </c>
      <c r="AT619" s="101">
        <v>205.87</v>
      </c>
      <c r="AU619" s="406">
        <v>82.6</v>
      </c>
      <c r="AV619" s="407">
        <v>34.94</v>
      </c>
      <c r="AW619" s="407">
        <v>42</v>
      </c>
      <c r="AX619" s="54">
        <v>25</v>
      </c>
      <c r="AY619" s="3" t="s">
        <v>85</v>
      </c>
      <c r="AZ619" s="98" t="str">
        <f>_xlfn.IFNA(VLOOKUP(AY619,ACCESSORIES!F:J,5,FALSE),"N/A")</f>
        <v>N/A</v>
      </c>
      <c r="BA619" s="3" t="s">
        <v>85</v>
      </c>
      <c r="BB619" s="98" t="str">
        <f>_xlfn.IFNA(VLOOKUP(BA619,ACCESSORIES!F:J,5,FALSE),"N/A")</f>
        <v>N/A</v>
      </c>
      <c r="BC619" s="77">
        <v>33.010000000000005</v>
      </c>
      <c r="BD619" s="56">
        <v>20.236220472440898</v>
      </c>
      <c r="BE619" s="56">
        <v>20.236220472440898</v>
      </c>
      <c r="BF619" s="56">
        <v>11.417322834645701</v>
      </c>
      <c r="BG619" s="378">
        <f t="shared" si="67"/>
        <v>7.6616839999999839E-2</v>
      </c>
      <c r="BH619" s="80">
        <v>36</v>
      </c>
      <c r="BI619" s="114" t="s">
        <v>4923</v>
      </c>
      <c r="BJ619" s="50" t="s">
        <v>4050</v>
      </c>
      <c r="BK619" s="29"/>
      <c r="BL619" s="29"/>
      <c r="BM619" s="29"/>
      <c r="BN619" s="29"/>
      <c r="BO619" s="81"/>
      <c r="BP619" s="81"/>
      <c r="BQ619" s="81"/>
      <c r="BR619" s="81"/>
      <c r="BS619" s="81"/>
      <c r="BT619" s="81"/>
      <c r="BU619" s="313" t="s">
        <v>8571</v>
      </c>
      <c r="BV619" s="387" t="s">
        <v>8572</v>
      </c>
      <c r="BW619" s="313" t="s">
        <v>8565</v>
      </c>
      <c r="BX619" s="387" t="s">
        <v>8566</v>
      </c>
      <c r="BY619" s="93" t="str">
        <f t="shared" si="68"/>
        <v>MR322, 17x8.5, 0mm Offset, 6x135, 87mm Centerbore, Gloss Black</v>
      </c>
      <c r="BZ619" s="81" t="s">
        <v>3878</v>
      </c>
      <c r="CA619" s="81" t="s">
        <v>3879</v>
      </c>
      <c r="CB619" s="81" t="str">
        <f t="shared" si="69"/>
        <v>STREET (3XX)</v>
      </c>
    </row>
    <row r="620" spans="1:80" s="38" customFormat="1" ht="15" customHeight="1">
      <c r="A620" s="22">
        <f t="shared" si="63"/>
        <v>618</v>
      </c>
      <c r="B620" s="4" t="s">
        <v>84</v>
      </c>
      <c r="C620" s="99" t="s">
        <v>1072</v>
      </c>
      <c r="D620" s="99" t="s">
        <v>7331</v>
      </c>
      <c r="E620" s="91" t="str">
        <f>CONCATENATE(LEFT(D620,5),VLOOKUP(CONCATENATE(N620,"x",O620),'PART NUMBER GUIDE'!$B$9:$C$49,2,FALSE),VLOOKUP(CONCATENATE(P620, V620), 'PART NUMBER GUIDE'!$Q$6:$R$91, 2, FALSE),VLOOKUP(Y620,'PART NUMBER GUIDE'!$J$8:$K$43,2, FALSE),IF(U620="N/A",IF(ABS(S620)&lt;10,"0"&amp;ABS(S620),ABS(S620)),CONCATENATE(LEFT(U620,1),RIGHT(U620,1))), F620, G620)</f>
        <v>MR32278516800</v>
      </c>
      <c r="F620" s="90"/>
      <c r="G620" s="90"/>
      <c r="H620" s="364">
        <v>191682036613</v>
      </c>
      <c r="I620" s="109">
        <v>45237</v>
      </c>
      <c r="J620" s="16" t="s">
        <v>1266</v>
      </c>
      <c r="K620" s="342">
        <v>299</v>
      </c>
      <c r="L620" s="92">
        <f t="shared" si="64"/>
        <v>299</v>
      </c>
      <c r="M620" s="344"/>
      <c r="N620" s="29">
        <v>17</v>
      </c>
      <c r="O620" s="8">
        <v>8.5</v>
      </c>
      <c r="P620" s="99" t="str">
        <f t="shared" si="65"/>
        <v>6x135</v>
      </c>
      <c r="Q620" s="3">
        <v>6</v>
      </c>
      <c r="R620" s="29">
        <v>135</v>
      </c>
      <c r="S620" s="29">
        <v>0</v>
      </c>
      <c r="T620" s="16">
        <v>4.72</v>
      </c>
      <c r="U620" s="100" t="s">
        <v>85</v>
      </c>
      <c r="V620" s="16">
        <v>87</v>
      </c>
      <c r="W620" s="8">
        <v>28.51</v>
      </c>
      <c r="X620" s="51">
        <v>2650</v>
      </c>
      <c r="Y620" s="11" t="s">
        <v>2646</v>
      </c>
      <c r="Z620" s="11" t="s">
        <v>2992</v>
      </c>
      <c r="AA620" s="51" t="str">
        <f t="shared" si="66"/>
        <v>17x8.5, 6x135, 0 OS</v>
      </c>
      <c r="AB620" s="81" t="s">
        <v>1641</v>
      </c>
      <c r="AC620" s="89">
        <f>_xlfn.IFNA(VLOOKUP(AB620,ACCESSORIES!F:J,5,FALSE),"N/A")</f>
        <v>22</v>
      </c>
      <c r="AD620" s="87" t="s">
        <v>85</v>
      </c>
      <c r="AE620" s="87" t="s">
        <v>85</v>
      </c>
      <c r="AF620" s="87" t="s">
        <v>85</v>
      </c>
      <c r="AG620" s="87" t="s">
        <v>85</v>
      </c>
      <c r="AH620" s="87" t="s">
        <v>85</v>
      </c>
      <c r="AI620" s="13" t="s">
        <v>266</v>
      </c>
      <c r="AJ620" s="40" t="str">
        <f>_xlfn.IFNA(VLOOKUP(AI620,ACCESSORIES!E:M,6,FALSE),"N/A")</f>
        <v>N/A</v>
      </c>
      <c r="AK620" s="40" t="str">
        <f>_xlfn.IFNA(VLOOKUP(AJ620,ACCESSORIES!F:J,5,FALSE),"N/A")</f>
        <v>N/A</v>
      </c>
      <c r="AL620" s="3" t="s">
        <v>85</v>
      </c>
      <c r="AM620" s="3">
        <v>16.2</v>
      </c>
      <c r="AN620" s="3">
        <v>175</v>
      </c>
      <c r="AO620" s="36">
        <v>6.23</v>
      </c>
      <c r="AP620" s="36">
        <v>31.19</v>
      </c>
      <c r="AQ620" s="36">
        <v>50.55</v>
      </c>
      <c r="AR620" s="36">
        <v>61.98</v>
      </c>
      <c r="AS620" s="36">
        <v>210.83</v>
      </c>
      <c r="AT620" s="101">
        <v>205.87</v>
      </c>
      <c r="AU620" s="406">
        <v>82.6</v>
      </c>
      <c r="AV620" s="407">
        <v>34.94</v>
      </c>
      <c r="AW620" s="407">
        <v>42</v>
      </c>
      <c r="AX620" s="54">
        <v>25</v>
      </c>
      <c r="AY620" s="3" t="s">
        <v>85</v>
      </c>
      <c r="AZ620" s="98" t="str">
        <f>_xlfn.IFNA(VLOOKUP(AY620,ACCESSORIES!F:J,5,FALSE),"N/A")</f>
        <v>N/A</v>
      </c>
      <c r="BA620" s="3" t="s">
        <v>85</v>
      </c>
      <c r="BB620" s="98" t="str">
        <f>_xlfn.IFNA(VLOOKUP(BA620,ACCESSORIES!F:J,5,FALSE),"N/A")</f>
        <v>N/A</v>
      </c>
      <c r="BC620" s="77">
        <v>33.010000000000005</v>
      </c>
      <c r="BD620" s="56">
        <v>20.236220472440898</v>
      </c>
      <c r="BE620" s="56">
        <v>20.236220472440898</v>
      </c>
      <c r="BF620" s="56">
        <v>11.417322834645701</v>
      </c>
      <c r="BG620" s="378">
        <f t="shared" si="67"/>
        <v>7.6616839999999839E-2</v>
      </c>
      <c r="BH620" s="80">
        <v>36</v>
      </c>
      <c r="BI620" s="114" t="s">
        <v>4923</v>
      </c>
      <c r="BJ620" s="50" t="s">
        <v>4050</v>
      </c>
      <c r="BK620" s="29"/>
      <c r="BL620" s="29"/>
      <c r="BM620" s="29"/>
      <c r="BN620" s="29"/>
      <c r="BO620" s="81"/>
      <c r="BP620" s="81"/>
      <c r="BQ620" s="81"/>
      <c r="BR620" s="81"/>
      <c r="BS620" s="81"/>
      <c r="BT620" s="81"/>
      <c r="BU620" s="313" t="s">
        <v>8561</v>
      </c>
      <c r="BV620" s="387" t="s">
        <v>8562</v>
      </c>
      <c r="BW620" s="313" t="s">
        <v>8563</v>
      </c>
      <c r="BX620" s="387" t="s">
        <v>8564</v>
      </c>
      <c r="BY620" s="93" t="str">
        <f t="shared" si="68"/>
        <v>MR322, 17x8.5, 0mm Offset, 6x135, 87mm Centerbore, Gloss Titanium</v>
      </c>
      <c r="BZ620" s="81" t="s">
        <v>3878</v>
      </c>
      <c r="CA620" s="81" t="s">
        <v>3879</v>
      </c>
      <c r="CB620" s="81" t="str">
        <f t="shared" si="69"/>
        <v>STREET (3XX)</v>
      </c>
    </row>
    <row r="621" spans="1:80" s="38" customFormat="1" ht="15" customHeight="1">
      <c r="A621" s="22">
        <f t="shared" si="63"/>
        <v>619</v>
      </c>
      <c r="B621" s="4" t="s">
        <v>84</v>
      </c>
      <c r="C621" s="99" t="s">
        <v>1072</v>
      </c>
      <c r="D621" s="99" t="s">
        <v>7331</v>
      </c>
      <c r="E621" s="91" t="str">
        <f>CONCATENATE(LEFT(D621,5),VLOOKUP(CONCATENATE(N621,"x",O621),'PART NUMBER GUIDE'!$B$9:$C$49,2,FALSE),VLOOKUP(CONCATENATE(P621, V621), 'PART NUMBER GUIDE'!$Q$6:$R$91, 2, FALSE),VLOOKUP(Y621,'PART NUMBER GUIDE'!$J$8:$K$43,2, FALSE),IF(U621="N/A",IF(ABS(S621)&lt;10,"0"&amp;ABS(S621),ABS(S621)),CONCATENATE(LEFT(U621,1),RIGHT(U621,1))), F621, G621)</f>
        <v>MR322785601300</v>
      </c>
      <c r="F621" s="90"/>
      <c r="G621" s="90"/>
      <c r="H621" s="364">
        <v>191682034909</v>
      </c>
      <c r="I621" s="109">
        <v>45141</v>
      </c>
      <c r="J621" s="16" t="s">
        <v>1265</v>
      </c>
      <c r="K621" s="342">
        <v>299</v>
      </c>
      <c r="L621" s="92">
        <f t="shared" si="64"/>
        <v>299</v>
      </c>
      <c r="M621" s="344"/>
      <c r="N621" s="29">
        <v>17</v>
      </c>
      <c r="O621" s="8">
        <v>8.5</v>
      </c>
      <c r="P621" s="99" t="str">
        <f t="shared" si="65"/>
        <v>6x5.5</v>
      </c>
      <c r="Q621" s="3">
        <v>6</v>
      </c>
      <c r="R621" s="29">
        <v>5.5</v>
      </c>
      <c r="S621" s="29">
        <v>0</v>
      </c>
      <c r="T621" s="16">
        <v>4.72</v>
      </c>
      <c r="U621" s="100" t="s">
        <v>85</v>
      </c>
      <c r="V621" s="16">
        <v>106.25</v>
      </c>
      <c r="W621" s="8">
        <v>28.51</v>
      </c>
      <c r="X621" s="51">
        <v>2650</v>
      </c>
      <c r="Y621" s="11" t="s">
        <v>4304</v>
      </c>
      <c r="Z621" s="11" t="s">
        <v>2987</v>
      </c>
      <c r="AA621" s="51" t="str">
        <f t="shared" si="66"/>
        <v>17x8.5, 6x5.5, 0 OS</v>
      </c>
      <c r="AB621" s="81" t="s">
        <v>1639</v>
      </c>
      <c r="AC621" s="89">
        <f>_xlfn.IFNA(VLOOKUP(AB621,ACCESSORIES!F:J,5,FALSE),"N/A")</f>
        <v>22</v>
      </c>
      <c r="AD621" s="87" t="s">
        <v>85</v>
      </c>
      <c r="AE621" s="87" t="s">
        <v>85</v>
      </c>
      <c r="AF621" s="87" t="s">
        <v>85</v>
      </c>
      <c r="AG621" s="87" t="s">
        <v>85</v>
      </c>
      <c r="AH621" s="87" t="s">
        <v>85</v>
      </c>
      <c r="AI621" s="13" t="s">
        <v>265</v>
      </c>
      <c r="AJ621" s="40" t="s">
        <v>1709</v>
      </c>
      <c r="AK621" s="40">
        <f>_xlfn.IFNA(VLOOKUP(AJ621,ACCESSORIES!F:J,5,FALSE),"N/A")</f>
        <v>2.75</v>
      </c>
      <c r="AL621" s="3">
        <v>78.3</v>
      </c>
      <c r="AM621" s="3">
        <v>16.2</v>
      </c>
      <c r="AN621" s="3">
        <v>175</v>
      </c>
      <c r="AO621" s="36">
        <v>6.26</v>
      </c>
      <c r="AP621" s="36">
        <v>31.19</v>
      </c>
      <c r="AQ621" s="36">
        <v>50.55</v>
      </c>
      <c r="AR621" s="36">
        <v>61.98</v>
      </c>
      <c r="AS621" s="36">
        <v>210.83</v>
      </c>
      <c r="AT621" s="101">
        <v>205.87</v>
      </c>
      <c r="AU621" s="406">
        <v>103.58</v>
      </c>
      <c r="AV621" s="407">
        <v>34.4</v>
      </c>
      <c r="AW621" s="407">
        <v>42</v>
      </c>
      <c r="AX621" s="54">
        <v>25</v>
      </c>
      <c r="AY621" s="3" t="s">
        <v>85</v>
      </c>
      <c r="AZ621" s="98" t="str">
        <f>_xlfn.IFNA(VLOOKUP(AY621,ACCESSORIES!F:J,5,FALSE),"N/A")</f>
        <v>N/A</v>
      </c>
      <c r="BA621" s="3" t="s">
        <v>85</v>
      </c>
      <c r="BB621" s="98" t="str">
        <f>_xlfn.IFNA(VLOOKUP(BA621,ACCESSORIES!F:J,5,FALSE),"N/A")</f>
        <v>N/A</v>
      </c>
      <c r="BC621" s="77">
        <v>33.010000000000005</v>
      </c>
      <c r="BD621" s="56">
        <v>20.236220472440898</v>
      </c>
      <c r="BE621" s="56">
        <v>20.236220472440898</v>
      </c>
      <c r="BF621" s="56">
        <v>11.417322834645701</v>
      </c>
      <c r="BG621" s="378">
        <f t="shared" si="67"/>
        <v>7.6616839999999839E-2</v>
      </c>
      <c r="BH621" s="80">
        <v>36</v>
      </c>
      <c r="BI621" s="114" t="s">
        <v>4923</v>
      </c>
      <c r="BJ621" s="50" t="s">
        <v>4050</v>
      </c>
      <c r="BK621" s="29"/>
      <c r="BL621" s="29"/>
      <c r="BM621" s="29"/>
      <c r="BN621" s="29"/>
      <c r="BO621" s="81"/>
      <c r="BP621" s="81"/>
      <c r="BQ621" s="81"/>
      <c r="BR621" s="81"/>
      <c r="BS621" s="81"/>
      <c r="BT621" s="81"/>
      <c r="BU621" s="313" t="s">
        <v>8571</v>
      </c>
      <c r="BV621" s="387" t="s">
        <v>8572</v>
      </c>
      <c r="BW621" s="313" t="s">
        <v>8565</v>
      </c>
      <c r="BX621" s="387" t="s">
        <v>8566</v>
      </c>
      <c r="BY621" s="93" t="str">
        <f t="shared" si="68"/>
        <v>MR322, 17x8.5, 0mm Offset, 6x5.5, 106.25mm Centerbore, Gloss Black</v>
      </c>
      <c r="BZ621" s="81" t="s">
        <v>3878</v>
      </c>
      <c r="CA621" s="81" t="s">
        <v>3879</v>
      </c>
      <c r="CB621" s="81" t="str">
        <f t="shared" si="69"/>
        <v>STREET (3XX)</v>
      </c>
    </row>
    <row r="622" spans="1:80" s="38" customFormat="1" ht="15" customHeight="1">
      <c r="A622" s="22">
        <f t="shared" si="63"/>
        <v>620</v>
      </c>
      <c r="B622" s="4" t="s">
        <v>84</v>
      </c>
      <c r="C622" s="99" t="s">
        <v>1072</v>
      </c>
      <c r="D622" s="99" t="s">
        <v>7331</v>
      </c>
      <c r="E622" s="91" t="str">
        <f>CONCATENATE(LEFT(D622,5),VLOOKUP(CONCATENATE(N622,"x",O622),'PART NUMBER GUIDE'!$B$9:$C$49,2,FALSE),VLOOKUP(CONCATENATE(P622, V622), 'PART NUMBER GUIDE'!$Q$6:$R$91, 2, FALSE),VLOOKUP(Y622,'PART NUMBER GUIDE'!$J$8:$K$43,2, FALSE),IF(U622="N/A",IF(ABS(S622)&lt;10,"0"&amp;ABS(S622),ABS(S622)),CONCATENATE(LEFT(U622,1),RIGHT(U622,1))), F622, G622)</f>
        <v>MR32278560800</v>
      </c>
      <c r="F622" s="90"/>
      <c r="G622" s="90"/>
      <c r="H622" s="364">
        <v>191682036620</v>
      </c>
      <c r="I622" s="109">
        <v>45237</v>
      </c>
      <c r="J622" s="16" t="s">
        <v>1265</v>
      </c>
      <c r="K622" s="342">
        <v>299</v>
      </c>
      <c r="L622" s="92">
        <f t="shared" si="64"/>
        <v>299</v>
      </c>
      <c r="M622" s="344"/>
      <c r="N622" s="29">
        <v>17</v>
      </c>
      <c r="O622" s="8">
        <v>8.5</v>
      </c>
      <c r="P622" s="99" t="str">
        <f t="shared" si="65"/>
        <v>6x5.5</v>
      </c>
      <c r="Q622" s="3">
        <v>6</v>
      </c>
      <c r="R622" s="29">
        <v>5.5</v>
      </c>
      <c r="S622" s="29">
        <v>0</v>
      </c>
      <c r="T622" s="16">
        <v>4.72</v>
      </c>
      <c r="U622" s="100" t="s">
        <v>85</v>
      </c>
      <c r="V622" s="16">
        <v>106.25</v>
      </c>
      <c r="W622" s="8">
        <v>28.51</v>
      </c>
      <c r="X622" s="51">
        <v>2650</v>
      </c>
      <c r="Y622" s="11" t="s">
        <v>2646</v>
      </c>
      <c r="Z622" s="11" t="s">
        <v>2992</v>
      </c>
      <c r="AA622" s="51" t="str">
        <f t="shared" si="66"/>
        <v>17x8.5, 6x5.5, 0 OS</v>
      </c>
      <c r="AB622" s="81" t="s">
        <v>1639</v>
      </c>
      <c r="AC622" s="89">
        <f>_xlfn.IFNA(VLOOKUP(AB622,ACCESSORIES!F:J,5,FALSE),"N/A")</f>
        <v>22</v>
      </c>
      <c r="AD622" s="87" t="s">
        <v>85</v>
      </c>
      <c r="AE622" s="87" t="s">
        <v>85</v>
      </c>
      <c r="AF622" s="87" t="s">
        <v>85</v>
      </c>
      <c r="AG622" s="87" t="s">
        <v>85</v>
      </c>
      <c r="AH622" s="87" t="s">
        <v>85</v>
      </c>
      <c r="AI622" s="13" t="s">
        <v>265</v>
      </c>
      <c r="AJ622" s="40" t="s">
        <v>1709</v>
      </c>
      <c r="AK622" s="40">
        <f>_xlfn.IFNA(VLOOKUP(AJ622,ACCESSORIES!F:J,5,FALSE),"N/A")</f>
        <v>2.75</v>
      </c>
      <c r="AL622" s="3">
        <v>78.3</v>
      </c>
      <c r="AM622" s="3">
        <v>16.2</v>
      </c>
      <c r="AN622" s="3">
        <v>175</v>
      </c>
      <c r="AO622" s="36">
        <v>6.26</v>
      </c>
      <c r="AP622" s="36">
        <v>31.19</v>
      </c>
      <c r="AQ622" s="36">
        <v>50.55</v>
      </c>
      <c r="AR622" s="36">
        <v>61.98</v>
      </c>
      <c r="AS622" s="36">
        <v>210.83</v>
      </c>
      <c r="AT622" s="101">
        <v>205.87</v>
      </c>
      <c r="AU622" s="406">
        <v>103.58</v>
      </c>
      <c r="AV622" s="407">
        <v>34.4</v>
      </c>
      <c r="AW622" s="407">
        <v>42</v>
      </c>
      <c r="AX622" s="54">
        <v>25</v>
      </c>
      <c r="AY622" s="3" t="s">
        <v>85</v>
      </c>
      <c r="AZ622" s="98" t="str">
        <f>_xlfn.IFNA(VLOOKUP(AY622,ACCESSORIES!F:J,5,FALSE),"N/A")</f>
        <v>N/A</v>
      </c>
      <c r="BA622" s="3" t="s">
        <v>85</v>
      </c>
      <c r="BB622" s="98" t="str">
        <f>_xlfn.IFNA(VLOOKUP(BA622,ACCESSORIES!F:J,5,FALSE),"N/A")</f>
        <v>N/A</v>
      </c>
      <c r="BC622" s="77">
        <v>33.010000000000005</v>
      </c>
      <c r="BD622" s="56">
        <v>20.236220472440898</v>
      </c>
      <c r="BE622" s="56">
        <v>20.236220472440898</v>
      </c>
      <c r="BF622" s="56">
        <v>11.417322834645701</v>
      </c>
      <c r="BG622" s="378">
        <f t="shared" si="67"/>
        <v>7.6616839999999839E-2</v>
      </c>
      <c r="BH622" s="80">
        <v>36</v>
      </c>
      <c r="BI622" s="114" t="s">
        <v>4923</v>
      </c>
      <c r="BJ622" s="50" t="s">
        <v>4050</v>
      </c>
      <c r="BK622" s="29"/>
      <c r="BL622" s="29"/>
      <c r="BM622" s="29"/>
      <c r="BN622" s="29"/>
      <c r="BO622" s="81"/>
      <c r="BP622" s="81"/>
      <c r="BQ622" s="81"/>
      <c r="BR622" s="81"/>
      <c r="BS622" s="81"/>
      <c r="BT622" s="81"/>
      <c r="BU622" s="313" t="s">
        <v>8561</v>
      </c>
      <c r="BV622" s="387" t="s">
        <v>8562</v>
      </c>
      <c r="BW622" s="313" t="s">
        <v>8563</v>
      </c>
      <c r="BX622" s="387" t="s">
        <v>8564</v>
      </c>
      <c r="BY622" s="93" t="str">
        <f t="shared" si="68"/>
        <v>MR322, 17x8.5, 0mm Offset, 6x5.5, 106.25mm Centerbore, Gloss Titanium</v>
      </c>
      <c r="BZ622" s="81" t="s">
        <v>3878</v>
      </c>
      <c r="CA622" s="81" t="s">
        <v>3879</v>
      </c>
      <c r="CB622" s="81" t="str">
        <f t="shared" si="69"/>
        <v>STREET (3XX)</v>
      </c>
    </row>
    <row r="623" spans="1:80" s="38" customFormat="1" ht="15" customHeight="1">
      <c r="A623" s="22">
        <f t="shared" si="63"/>
        <v>621</v>
      </c>
      <c r="B623" s="4" t="s">
        <v>84</v>
      </c>
      <c r="C623" s="99" t="s">
        <v>1072</v>
      </c>
      <c r="D623" s="99" t="s">
        <v>7331</v>
      </c>
      <c r="E623" s="91" t="str">
        <f>CONCATENATE(LEFT(D623,5),VLOOKUP(CONCATENATE(N623,"x",O623),'PART NUMBER GUIDE'!$B$9:$C$49,2,FALSE),VLOOKUP(CONCATENATE(P623, V623), 'PART NUMBER GUIDE'!$Q$6:$R$91, 2, FALSE),VLOOKUP(Y623,'PART NUMBER GUIDE'!$J$8:$K$43,2, FALSE),IF(U623="N/A",IF(ABS(S623)&lt;10,"0"&amp;ABS(S623),ABS(S623)),CONCATENATE(LEFT(U623,1),RIGHT(U623,1))), F623, G623)</f>
        <v>MR322890161318</v>
      </c>
      <c r="F623" s="90"/>
      <c r="G623" s="90"/>
      <c r="H623" s="364">
        <v>191682034916</v>
      </c>
      <c r="I623" s="109">
        <v>45141</v>
      </c>
      <c r="J623" s="16" t="s">
        <v>1265</v>
      </c>
      <c r="K623" s="342">
        <v>309</v>
      </c>
      <c r="L623" s="92">
        <f t="shared" si="64"/>
        <v>309</v>
      </c>
      <c r="M623" s="344"/>
      <c r="N623" s="29">
        <v>18</v>
      </c>
      <c r="O623" s="8">
        <v>9</v>
      </c>
      <c r="P623" s="99" t="str">
        <f t="shared" si="65"/>
        <v>6x135</v>
      </c>
      <c r="Q623" s="3">
        <v>6</v>
      </c>
      <c r="R623" s="29">
        <v>135</v>
      </c>
      <c r="S623" s="29">
        <v>18</v>
      </c>
      <c r="T623" s="16">
        <v>5.68</v>
      </c>
      <c r="U623" s="100" t="s">
        <v>85</v>
      </c>
      <c r="V623" s="16">
        <v>87</v>
      </c>
      <c r="W623" s="8">
        <v>31.91</v>
      </c>
      <c r="X623" s="51">
        <v>2650</v>
      </c>
      <c r="Y623" s="11" t="s">
        <v>4304</v>
      </c>
      <c r="Z623" s="11" t="s">
        <v>2987</v>
      </c>
      <c r="AA623" s="51" t="str">
        <f t="shared" si="66"/>
        <v>18x9, 6x135, 18 OS</v>
      </c>
      <c r="AB623" s="81" t="s">
        <v>1641</v>
      </c>
      <c r="AC623" s="89">
        <f>_xlfn.IFNA(VLOOKUP(AB623,ACCESSORIES!F:J,5,FALSE),"N/A")</f>
        <v>22</v>
      </c>
      <c r="AD623" s="87" t="s">
        <v>85</v>
      </c>
      <c r="AE623" s="87" t="s">
        <v>85</v>
      </c>
      <c r="AF623" s="87" t="s">
        <v>85</v>
      </c>
      <c r="AG623" s="87" t="s">
        <v>85</v>
      </c>
      <c r="AH623" s="87" t="s">
        <v>85</v>
      </c>
      <c r="AI623" s="13" t="s">
        <v>266</v>
      </c>
      <c r="AJ623" s="40" t="str">
        <f>_xlfn.IFNA(VLOOKUP(AI623,ACCESSORIES!E:M,6,FALSE),"N/A")</f>
        <v>N/A</v>
      </c>
      <c r="AK623" s="40" t="str">
        <f>_xlfn.IFNA(VLOOKUP(AJ623,ACCESSORIES!F:J,5,FALSE),"N/A")</f>
        <v>N/A</v>
      </c>
      <c r="AL623" s="3" t="s">
        <v>85</v>
      </c>
      <c r="AM623" s="3">
        <v>16.2</v>
      </c>
      <c r="AN623" s="3">
        <v>175</v>
      </c>
      <c r="AO623" s="36">
        <v>5.36</v>
      </c>
      <c r="AP623" s="36">
        <v>26.29</v>
      </c>
      <c r="AQ623" s="36">
        <v>45.24</v>
      </c>
      <c r="AR623" s="36">
        <v>54.57</v>
      </c>
      <c r="AS623" s="36">
        <v>220.76</v>
      </c>
      <c r="AT623" s="101">
        <v>213.37</v>
      </c>
      <c r="AU623" s="406">
        <v>82.6</v>
      </c>
      <c r="AV623" s="407">
        <v>34.9</v>
      </c>
      <c r="AW623" s="407">
        <v>42</v>
      </c>
      <c r="AX623" s="54">
        <v>18</v>
      </c>
      <c r="AY623" s="3" t="s">
        <v>85</v>
      </c>
      <c r="AZ623" s="98" t="str">
        <f>_xlfn.IFNA(VLOOKUP(AY623,ACCESSORIES!F:J,5,FALSE),"N/A")</f>
        <v>N/A</v>
      </c>
      <c r="BA623" s="3" t="s">
        <v>85</v>
      </c>
      <c r="BB623" s="98" t="str">
        <f>_xlfn.IFNA(VLOOKUP(BA623,ACCESSORIES!F:J,5,FALSE),"N/A")</f>
        <v>N/A</v>
      </c>
      <c r="BC623" s="77">
        <v>36.409999999999997</v>
      </c>
      <c r="BD623" s="56">
        <v>21.141732283464599</v>
      </c>
      <c r="BE623" s="56">
        <v>21.141732283464599</v>
      </c>
      <c r="BF623" s="56">
        <v>11.929133858267701</v>
      </c>
      <c r="BG623" s="378">
        <f t="shared" si="67"/>
        <v>8.7375807000000152E-2</v>
      </c>
      <c r="BH623" s="80">
        <v>36</v>
      </c>
      <c r="BI623" s="114" t="s">
        <v>4923</v>
      </c>
      <c r="BJ623" s="50" t="s">
        <v>4050</v>
      </c>
      <c r="BK623" s="29"/>
      <c r="BL623" s="29"/>
      <c r="BM623" s="29"/>
      <c r="BN623" s="29"/>
      <c r="BO623" s="81"/>
      <c r="BP623" s="81"/>
      <c r="BQ623" s="81"/>
      <c r="BR623" s="81"/>
      <c r="BS623" s="81"/>
      <c r="BT623" s="81"/>
      <c r="BU623" s="313" t="s">
        <v>8571</v>
      </c>
      <c r="BV623" s="387" t="s">
        <v>8572</v>
      </c>
      <c r="BW623" s="313" t="s">
        <v>8565</v>
      </c>
      <c r="BX623" s="387" t="s">
        <v>8566</v>
      </c>
      <c r="BY623" s="93" t="str">
        <f t="shared" si="68"/>
        <v>MR322, 18x9, +18mm Offset, 6x135, 87mm Centerbore, Gloss Black</v>
      </c>
      <c r="BZ623" s="81" t="s">
        <v>3878</v>
      </c>
      <c r="CA623" s="81" t="s">
        <v>3879</v>
      </c>
      <c r="CB623" s="81" t="str">
        <f t="shared" si="69"/>
        <v>STREET (3XX)</v>
      </c>
    </row>
    <row r="624" spans="1:80" s="38" customFormat="1" ht="15" customHeight="1">
      <c r="A624" s="22">
        <f t="shared" si="63"/>
        <v>622</v>
      </c>
      <c r="B624" s="4" t="s">
        <v>84</v>
      </c>
      <c r="C624" s="99" t="s">
        <v>1072</v>
      </c>
      <c r="D624" s="99" t="s">
        <v>7331</v>
      </c>
      <c r="E624" s="91" t="str">
        <f>CONCATENATE(LEFT(D624,5),VLOOKUP(CONCATENATE(N624,"x",O624),'PART NUMBER GUIDE'!$B$9:$C$49,2,FALSE),VLOOKUP(CONCATENATE(P624, V624), 'PART NUMBER GUIDE'!$Q$6:$R$91, 2, FALSE),VLOOKUP(Y624,'PART NUMBER GUIDE'!$J$8:$K$43,2, FALSE),IF(U624="N/A",IF(ABS(S624)&lt;10,"0"&amp;ABS(S624),ABS(S624)),CONCATENATE(LEFT(U624,1),RIGHT(U624,1))), F624, G624)</f>
        <v>MR32289016818</v>
      </c>
      <c r="F624" s="90"/>
      <c r="G624" s="90"/>
      <c r="H624" s="364">
        <v>191682036637</v>
      </c>
      <c r="I624" s="109">
        <v>45237</v>
      </c>
      <c r="J624" s="16" t="s">
        <v>1265</v>
      </c>
      <c r="K624" s="342">
        <v>309</v>
      </c>
      <c r="L624" s="92">
        <f t="shared" si="64"/>
        <v>309</v>
      </c>
      <c r="M624" s="344"/>
      <c r="N624" s="29">
        <v>18</v>
      </c>
      <c r="O624" s="8">
        <v>9</v>
      </c>
      <c r="P624" s="99" t="str">
        <f t="shared" si="65"/>
        <v>6x135</v>
      </c>
      <c r="Q624" s="3">
        <v>6</v>
      </c>
      <c r="R624" s="29">
        <v>135</v>
      </c>
      <c r="S624" s="29">
        <v>18</v>
      </c>
      <c r="T624" s="16">
        <v>5.68</v>
      </c>
      <c r="U624" s="100" t="s">
        <v>85</v>
      </c>
      <c r="V624" s="16">
        <v>87</v>
      </c>
      <c r="W624" s="8">
        <v>31.91</v>
      </c>
      <c r="X624" s="51">
        <v>2650</v>
      </c>
      <c r="Y624" s="11" t="s">
        <v>2646</v>
      </c>
      <c r="Z624" s="11" t="s">
        <v>2992</v>
      </c>
      <c r="AA624" s="51" t="str">
        <f t="shared" si="66"/>
        <v>18x9, 6x135, 18 OS</v>
      </c>
      <c r="AB624" s="81" t="s">
        <v>1641</v>
      </c>
      <c r="AC624" s="89">
        <f>_xlfn.IFNA(VLOOKUP(AB624,ACCESSORIES!F:J,5,FALSE),"N/A")</f>
        <v>22</v>
      </c>
      <c r="AD624" s="87" t="s">
        <v>85</v>
      </c>
      <c r="AE624" s="87" t="s">
        <v>85</v>
      </c>
      <c r="AF624" s="87" t="s">
        <v>85</v>
      </c>
      <c r="AG624" s="87" t="s">
        <v>85</v>
      </c>
      <c r="AH624" s="87" t="s">
        <v>85</v>
      </c>
      <c r="AI624" s="13" t="s">
        <v>266</v>
      </c>
      <c r="AJ624" s="40" t="str">
        <f>_xlfn.IFNA(VLOOKUP(AI624,ACCESSORIES!E:M,6,FALSE),"N/A")</f>
        <v>N/A</v>
      </c>
      <c r="AK624" s="40" t="str">
        <f>_xlfn.IFNA(VLOOKUP(AJ624,ACCESSORIES!F:J,5,FALSE),"N/A")</f>
        <v>N/A</v>
      </c>
      <c r="AL624" s="3" t="s">
        <v>85</v>
      </c>
      <c r="AM624" s="3">
        <v>16.2</v>
      </c>
      <c r="AN624" s="3">
        <v>175</v>
      </c>
      <c r="AO624" s="36">
        <v>5.36</v>
      </c>
      <c r="AP624" s="36">
        <v>26.29</v>
      </c>
      <c r="AQ624" s="36">
        <v>45.24</v>
      </c>
      <c r="AR624" s="36">
        <v>54.57</v>
      </c>
      <c r="AS624" s="36">
        <v>220.76</v>
      </c>
      <c r="AT624" s="101">
        <v>213.37</v>
      </c>
      <c r="AU624" s="406">
        <v>82.6</v>
      </c>
      <c r="AV624" s="407">
        <v>34.9</v>
      </c>
      <c r="AW624" s="407">
        <v>42</v>
      </c>
      <c r="AX624" s="54">
        <v>18</v>
      </c>
      <c r="AY624" s="3" t="s">
        <v>85</v>
      </c>
      <c r="AZ624" s="98" t="str">
        <f>_xlfn.IFNA(VLOOKUP(AY624,ACCESSORIES!F:J,5,FALSE),"N/A")</f>
        <v>N/A</v>
      </c>
      <c r="BA624" s="3" t="s">
        <v>85</v>
      </c>
      <c r="BB624" s="98" t="str">
        <f>_xlfn.IFNA(VLOOKUP(BA624,ACCESSORIES!F:J,5,FALSE),"N/A")</f>
        <v>N/A</v>
      </c>
      <c r="BC624" s="77">
        <v>36.409999999999997</v>
      </c>
      <c r="BD624" s="56">
        <v>21.141732283464599</v>
      </c>
      <c r="BE624" s="56">
        <v>21.141732283464599</v>
      </c>
      <c r="BF624" s="56">
        <v>11.929133858267701</v>
      </c>
      <c r="BG624" s="378">
        <f t="shared" si="67"/>
        <v>8.7375807000000152E-2</v>
      </c>
      <c r="BH624" s="80">
        <v>36</v>
      </c>
      <c r="BI624" s="114" t="s">
        <v>4923</v>
      </c>
      <c r="BJ624" s="50" t="s">
        <v>4050</v>
      </c>
      <c r="BK624" s="29"/>
      <c r="BL624" s="29"/>
      <c r="BM624" s="29"/>
      <c r="BN624" s="29"/>
      <c r="BO624" s="81"/>
      <c r="BP624" s="81"/>
      <c r="BQ624" s="81"/>
      <c r="BR624" s="81"/>
      <c r="BS624" s="81"/>
      <c r="BT624" s="81"/>
      <c r="BU624" s="313" t="s">
        <v>8561</v>
      </c>
      <c r="BV624" s="387" t="s">
        <v>8562</v>
      </c>
      <c r="BW624" s="313" t="s">
        <v>8563</v>
      </c>
      <c r="BX624" s="387" t="s">
        <v>8564</v>
      </c>
      <c r="BY624" s="93" t="str">
        <f t="shared" si="68"/>
        <v>MR322, 18x9, +18mm Offset, 6x135, 87mm Centerbore, Gloss Titanium</v>
      </c>
      <c r="BZ624" s="81" t="s">
        <v>3878</v>
      </c>
      <c r="CA624" s="81" t="s">
        <v>3879</v>
      </c>
      <c r="CB624" s="81" t="str">
        <f t="shared" si="69"/>
        <v>STREET (3XX)</v>
      </c>
    </row>
    <row r="625" spans="1:80" s="38" customFormat="1" ht="15" customHeight="1">
      <c r="A625" s="22">
        <f t="shared" si="63"/>
        <v>623</v>
      </c>
      <c r="B625" s="4" t="s">
        <v>84</v>
      </c>
      <c r="C625" s="99" t="s">
        <v>1072</v>
      </c>
      <c r="D625" s="99" t="s">
        <v>7331</v>
      </c>
      <c r="E625" s="91" t="str">
        <f>CONCATENATE(LEFT(D625,5),VLOOKUP(CONCATENATE(N625,"x",O625),'PART NUMBER GUIDE'!$B$9:$C$49,2,FALSE),VLOOKUP(CONCATENATE(P625, V625), 'PART NUMBER GUIDE'!$Q$6:$R$91, 2, FALSE),VLOOKUP(Y625,'PART NUMBER GUIDE'!$J$8:$K$43,2, FALSE),IF(U625="N/A",IF(ABS(S625)&lt;10,"0"&amp;ABS(S625),ABS(S625)),CONCATENATE(LEFT(U625,1),RIGHT(U625,1))), F625, G625)</f>
        <v>MR322890601318</v>
      </c>
      <c r="F625" s="90"/>
      <c r="G625" s="90"/>
      <c r="H625" s="364">
        <v>191682034923</v>
      </c>
      <c r="I625" s="109">
        <v>45141</v>
      </c>
      <c r="J625" s="16" t="s">
        <v>1265</v>
      </c>
      <c r="K625" s="342">
        <v>309</v>
      </c>
      <c r="L625" s="92">
        <f t="shared" si="64"/>
        <v>309</v>
      </c>
      <c r="M625" s="344"/>
      <c r="N625" s="29">
        <v>18</v>
      </c>
      <c r="O625" s="8">
        <v>9</v>
      </c>
      <c r="P625" s="99" t="str">
        <f t="shared" si="65"/>
        <v>6x5.5</v>
      </c>
      <c r="Q625" s="3">
        <v>6</v>
      </c>
      <c r="R625" s="29">
        <v>5.5</v>
      </c>
      <c r="S625" s="29">
        <v>18</v>
      </c>
      <c r="T625" s="16">
        <v>5.68</v>
      </c>
      <c r="U625" s="100" t="s">
        <v>85</v>
      </c>
      <c r="V625" s="16">
        <v>106.25</v>
      </c>
      <c r="W625" s="8">
        <v>31.91</v>
      </c>
      <c r="X625" s="51">
        <v>2650</v>
      </c>
      <c r="Y625" s="11" t="s">
        <v>4304</v>
      </c>
      <c r="Z625" s="11" t="s">
        <v>2987</v>
      </c>
      <c r="AA625" s="51" t="str">
        <f t="shared" si="66"/>
        <v>18x9, 6x5.5, 18 OS</v>
      </c>
      <c r="AB625" s="81" t="s">
        <v>1639</v>
      </c>
      <c r="AC625" s="89">
        <f>_xlfn.IFNA(VLOOKUP(AB625,ACCESSORIES!F:J,5,FALSE),"N/A")</f>
        <v>22</v>
      </c>
      <c r="AD625" s="87" t="s">
        <v>85</v>
      </c>
      <c r="AE625" s="87" t="s">
        <v>85</v>
      </c>
      <c r="AF625" s="87" t="s">
        <v>85</v>
      </c>
      <c r="AG625" s="87" t="s">
        <v>85</v>
      </c>
      <c r="AH625" s="87" t="s">
        <v>85</v>
      </c>
      <c r="AI625" s="13" t="s">
        <v>265</v>
      </c>
      <c r="AJ625" s="40" t="s">
        <v>1709</v>
      </c>
      <c r="AK625" s="40">
        <f>_xlfn.IFNA(VLOOKUP(AJ625,ACCESSORIES!F:J,5,FALSE),"N/A")</f>
        <v>2.75</v>
      </c>
      <c r="AL625" s="3">
        <v>78.3</v>
      </c>
      <c r="AM625" s="3">
        <v>16.2</v>
      </c>
      <c r="AN625" s="3">
        <v>175</v>
      </c>
      <c r="AO625" s="36">
        <v>5.36</v>
      </c>
      <c r="AP625" s="36">
        <v>26.29</v>
      </c>
      <c r="AQ625" s="36">
        <v>45.24</v>
      </c>
      <c r="AR625" s="36">
        <v>54.57</v>
      </c>
      <c r="AS625" s="36">
        <v>220.76</v>
      </c>
      <c r="AT625" s="101">
        <v>213.37</v>
      </c>
      <c r="AU625" s="406">
        <v>103.36</v>
      </c>
      <c r="AV625" s="407">
        <v>34.4</v>
      </c>
      <c r="AW625" s="407">
        <v>42</v>
      </c>
      <c r="AX625" s="54">
        <v>18</v>
      </c>
      <c r="AY625" s="3" t="s">
        <v>85</v>
      </c>
      <c r="AZ625" s="98" t="str">
        <f>_xlfn.IFNA(VLOOKUP(AY625,ACCESSORIES!F:J,5,FALSE),"N/A")</f>
        <v>N/A</v>
      </c>
      <c r="BA625" s="3" t="s">
        <v>85</v>
      </c>
      <c r="BB625" s="98" t="str">
        <f>_xlfn.IFNA(VLOOKUP(BA625,ACCESSORIES!F:J,5,FALSE),"N/A")</f>
        <v>N/A</v>
      </c>
      <c r="BC625" s="77">
        <v>36.409999999999997</v>
      </c>
      <c r="BD625" s="56">
        <v>21.141732283464599</v>
      </c>
      <c r="BE625" s="56">
        <v>21.141732283464599</v>
      </c>
      <c r="BF625" s="56">
        <v>11.929133858267701</v>
      </c>
      <c r="BG625" s="378">
        <f t="shared" si="67"/>
        <v>8.7375807000000152E-2</v>
      </c>
      <c r="BH625" s="80">
        <v>36</v>
      </c>
      <c r="BI625" s="114" t="s">
        <v>4923</v>
      </c>
      <c r="BJ625" s="50" t="s">
        <v>4050</v>
      </c>
      <c r="BK625" s="29"/>
      <c r="BL625" s="29"/>
      <c r="BM625" s="29"/>
      <c r="BN625" s="29"/>
      <c r="BO625" s="81"/>
      <c r="BP625" s="81"/>
      <c r="BQ625" s="81"/>
      <c r="BR625" s="81"/>
      <c r="BS625" s="81"/>
      <c r="BT625" s="81"/>
      <c r="BU625" s="313" t="s">
        <v>8571</v>
      </c>
      <c r="BV625" s="387" t="s">
        <v>8572</v>
      </c>
      <c r="BW625" s="313" t="s">
        <v>8565</v>
      </c>
      <c r="BX625" s="387" t="s">
        <v>8566</v>
      </c>
      <c r="BY625" s="93" t="str">
        <f t="shared" si="68"/>
        <v>MR322, 18x9, +18mm Offset, 6x5.5, 106.25mm Centerbore, Gloss Black</v>
      </c>
      <c r="BZ625" s="81" t="s">
        <v>3878</v>
      </c>
      <c r="CA625" s="81" t="s">
        <v>3879</v>
      </c>
      <c r="CB625" s="81" t="str">
        <f t="shared" si="69"/>
        <v>STREET (3XX)</v>
      </c>
    </row>
    <row r="626" spans="1:80" s="38" customFormat="1" ht="15" customHeight="1">
      <c r="A626" s="22">
        <f t="shared" si="63"/>
        <v>624</v>
      </c>
      <c r="B626" s="4" t="s">
        <v>84</v>
      </c>
      <c r="C626" s="99" t="s">
        <v>1072</v>
      </c>
      <c r="D626" s="99" t="s">
        <v>7331</v>
      </c>
      <c r="E626" s="91" t="str">
        <f>CONCATENATE(LEFT(D626,5),VLOOKUP(CONCATENATE(N626,"x",O626),'PART NUMBER GUIDE'!$B$9:$C$49,2,FALSE),VLOOKUP(CONCATENATE(P626, V626), 'PART NUMBER GUIDE'!$Q$6:$R$91, 2, FALSE),VLOOKUP(Y626,'PART NUMBER GUIDE'!$J$8:$K$43,2, FALSE),IF(U626="N/A",IF(ABS(S626)&lt;10,"0"&amp;ABS(S626),ABS(S626)),CONCATENATE(LEFT(U626,1),RIGHT(U626,1))), F626, G626)</f>
        <v>MR32289060818</v>
      </c>
      <c r="F626" s="90"/>
      <c r="G626" s="90"/>
      <c r="H626" s="364">
        <v>191682036644</v>
      </c>
      <c r="I626" s="109">
        <v>45237</v>
      </c>
      <c r="J626" s="16" t="s">
        <v>1265</v>
      </c>
      <c r="K626" s="342">
        <v>309</v>
      </c>
      <c r="L626" s="92">
        <f t="shared" si="64"/>
        <v>309</v>
      </c>
      <c r="M626" s="344"/>
      <c r="N626" s="29">
        <v>18</v>
      </c>
      <c r="O626" s="8">
        <v>9</v>
      </c>
      <c r="P626" s="99" t="str">
        <f t="shared" si="65"/>
        <v>6x5.5</v>
      </c>
      <c r="Q626" s="3">
        <v>6</v>
      </c>
      <c r="R626" s="29">
        <v>5.5</v>
      </c>
      <c r="S626" s="29">
        <v>18</v>
      </c>
      <c r="T626" s="16">
        <v>5.68</v>
      </c>
      <c r="U626" s="100" t="s">
        <v>85</v>
      </c>
      <c r="V626" s="16">
        <v>106.25</v>
      </c>
      <c r="W626" s="8">
        <v>31.91</v>
      </c>
      <c r="X626" s="51">
        <v>2650</v>
      </c>
      <c r="Y626" s="11" t="s">
        <v>2646</v>
      </c>
      <c r="Z626" s="11" t="s">
        <v>2992</v>
      </c>
      <c r="AA626" s="51" t="str">
        <f t="shared" si="66"/>
        <v>18x9, 6x5.5, 18 OS</v>
      </c>
      <c r="AB626" s="81" t="s">
        <v>1639</v>
      </c>
      <c r="AC626" s="89">
        <f>_xlfn.IFNA(VLOOKUP(AB626,ACCESSORIES!F:J,5,FALSE),"N/A")</f>
        <v>22</v>
      </c>
      <c r="AD626" s="87" t="s">
        <v>85</v>
      </c>
      <c r="AE626" s="87" t="s">
        <v>85</v>
      </c>
      <c r="AF626" s="87" t="s">
        <v>85</v>
      </c>
      <c r="AG626" s="87" t="s">
        <v>85</v>
      </c>
      <c r="AH626" s="87" t="s">
        <v>85</v>
      </c>
      <c r="AI626" s="13" t="s">
        <v>265</v>
      </c>
      <c r="AJ626" s="40" t="s">
        <v>1709</v>
      </c>
      <c r="AK626" s="40">
        <f>_xlfn.IFNA(VLOOKUP(AJ626,ACCESSORIES!F:J,5,FALSE),"N/A")</f>
        <v>2.75</v>
      </c>
      <c r="AL626" s="3">
        <v>78.3</v>
      </c>
      <c r="AM626" s="3">
        <v>16.2</v>
      </c>
      <c r="AN626" s="3">
        <v>175</v>
      </c>
      <c r="AO626" s="36">
        <v>5.36</v>
      </c>
      <c r="AP626" s="36">
        <v>26.29</v>
      </c>
      <c r="AQ626" s="36">
        <v>45.24</v>
      </c>
      <c r="AR626" s="36">
        <v>54.57</v>
      </c>
      <c r="AS626" s="36">
        <v>220.76</v>
      </c>
      <c r="AT626" s="101">
        <v>213.37</v>
      </c>
      <c r="AU626" s="406">
        <v>103.36</v>
      </c>
      <c r="AV626" s="407">
        <v>34.4</v>
      </c>
      <c r="AW626" s="407">
        <v>42</v>
      </c>
      <c r="AX626" s="54">
        <v>18</v>
      </c>
      <c r="AY626" s="3" t="s">
        <v>85</v>
      </c>
      <c r="AZ626" s="98" t="str">
        <f>_xlfn.IFNA(VLOOKUP(AY626,ACCESSORIES!F:J,5,FALSE),"N/A")</f>
        <v>N/A</v>
      </c>
      <c r="BA626" s="3" t="s">
        <v>85</v>
      </c>
      <c r="BB626" s="98" t="str">
        <f>_xlfn.IFNA(VLOOKUP(BA626,ACCESSORIES!F:J,5,FALSE),"N/A")</f>
        <v>N/A</v>
      </c>
      <c r="BC626" s="77">
        <v>36.409999999999997</v>
      </c>
      <c r="BD626" s="56">
        <v>21.141732283464599</v>
      </c>
      <c r="BE626" s="56">
        <v>21.141732283464599</v>
      </c>
      <c r="BF626" s="56">
        <v>11.929133858267701</v>
      </c>
      <c r="BG626" s="378">
        <f t="shared" si="67"/>
        <v>8.7375807000000152E-2</v>
      </c>
      <c r="BH626" s="80">
        <v>36</v>
      </c>
      <c r="BI626" s="114" t="s">
        <v>4923</v>
      </c>
      <c r="BJ626" s="50" t="s">
        <v>4050</v>
      </c>
      <c r="BK626" s="29"/>
      <c r="BL626" s="29"/>
      <c r="BM626" s="29"/>
      <c r="BN626" s="29"/>
      <c r="BO626" s="81"/>
      <c r="BP626" s="81"/>
      <c r="BQ626" s="81"/>
      <c r="BR626" s="81"/>
      <c r="BS626" s="81"/>
      <c r="BT626" s="81"/>
      <c r="BU626" s="313" t="s">
        <v>8561</v>
      </c>
      <c r="BV626" s="387" t="s">
        <v>8562</v>
      </c>
      <c r="BW626" s="313" t="s">
        <v>8563</v>
      </c>
      <c r="BX626" s="387" t="s">
        <v>8564</v>
      </c>
      <c r="BY626" s="93" t="str">
        <f t="shared" si="68"/>
        <v>MR322, 18x9, +18mm Offset, 6x5.5, 106.25mm Centerbore, Gloss Titanium</v>
      </c>
      <c r="BZ626" s="81" t="s">
        <v>3878</v>
      </c>
      <c r="CA626" s="81" t="s">
        <v>3879</v>
      </c>
      <c r="CB626" s="81" t="str">
        <f t="shared" si="69"/>
        <v>STREET (3XX)</v>
      </c>
    </row>
    <row r="627" spans="1:80" s="38" customFormat="1" ht="15" customHeight="1">
      <c r="A627" s="22">
        <f t="shared" si="63"/>
        <v>625</v>
      </c>
      <c r="B627" s="4" t="s">
        <v>84</v>
      </c>
      <c r="C627" s="99" t="s">
        <v>1072</v>
      </c>
      <c r="D627" s="99" t="s">
        <v>7331</v>
      </c>
      <c r="E627" s="91" t="str">
        <f>CONCATENATE(LEFT(D627,5),VLOOKUP(CONCATENATE(N627,"x",O627),'PART NUMBER GUIDE'!$B$9:$C$49,2,FALSE),VLOOKUP(CONCATENATE(P627, V627), 'PART NUMBER GUIDE'!$Q$6:$R$91, 2, FALSE),VLOOKUP(Y627,'PART NUMBER GUIDE'!$J$8:$K$43,2, FALSE),IF(U627="N/A",IF(ABS(S627)&lt;10,"0"&amp;ABS(S627),ABS(S627)),CONCATENATE(LEFT(U627,1),RIGHT(U627,1))), F627, G627)</f>
        <v>MR322890581318</v>
      </c>
      <c r="F627" s="90"/>
      <c r="G627" s="90"/>
      <c r="H627" s="364">
        <v>191682034930</v>
      </c>
      <c r="I627" s="109">
        <v>45141</v>
      </c>
      <c r="J627" s="16" t="s">
        <v>1266</v>
      </c>
      <c r="K627" s="342">
        <v>309</v>
      </c>
      <c r="L627" s="92">
        <f t="shared" si="64"/>
        <v>309</v>
      </c>
      <c r="M627" s="344"/>
      <c r="N627" s="29">
        <v>18</v>
      </c>
      <c r="O627" s="8">
        <v>9</v>
      </c>
      <c r="P627" s="99" t="str">
        <f t="shared" si="65"/>
        <v>5x150</v>
      </c>
      <c r="Q627" s="3">
        <v>5</v>
      </c>
      <c r="R627" s="29">
        <v>150</v>
      </c>
      <c r="S627" s="29">
        <v>18</v>
      </c>
      <c r="T627" s="16">
        <v>5.68</v>
      </c>
      <c r="U627" s="100" t="s">
        <v>85</v>
      </c>
      <c r="V627" s="16">
        <v>110.5</v>
      </c>
      <c r="W627" s="8">
        <v>31.91</v>
      </c>
      <c r="X627" s="51">
        <v>2650</v>
      </c>
      <c r="Y627" s="11" t="s">
        <v>4304</v>
      </c>
      <c r="Z627" s="11" t="s">
        <v>2987</v>
      </c>
      <c r="AA627" s="51" t="str">
        <f t="shared" si="66"/>
        <v>18x9, 5x150, 18 OS</v>
      </c>
      <c r="AB627" s="81" t="s">
        <v>1639</v>
      </c>
      <c r="AC627" s="89">
        <f>_xlfn.IFNA(VLOOKUP(AB627,ACCESSORIES!F:J,5,FALSE),"N/A")</f>
        <v>22</v>
      </c>
      <c r="AD627" s="87" t="s">
        <v>85</v>
      </c>
      <c r="AE627" s="87" t="s">
        <v>85</v>
      </c>
      <c r="AF627" s="87" t="s">
        <v>85</v>
      </c>
      <c r="AG627" s="87" t="s">
        <v>85</v>
      </c>
      <c r="AH627" s="87" t="s">
        <v>85</v>
      </c>
      <c r="AI627" s="13" t="s">
        <v>266</v>
      </c>
      <c r="AJ627" s="40" t="str">
        <f>_xlfn.IFNA(VLOOKUP(AI627,ACCESSORIES!E:M,6,FALSE),"N/A")</f>
        <v>N/A</v>
      </c>
      <c r="AK627" s="40" t="str">
        <f>_xlfn.IFNA(VLOOKUP(AJ627,ACCESSORIES!F:J,5,FALSE),"N/A")</f>
        <v>N/A</v>
      </c>
      <c r="AL627" s="3" t="s">
        <v>85</v>
      </c>
      <c r="AM627" s="3">
        <v>16.2</v>
      </c>
      <c r="AN627" s="3">
        <v>185</v>
      </c>
      <c r="AO627" s="36">
        <v>0</v>
      </c>
      <c r="AP627" s="36">
        <v>20.57</v>
      </c>
      <c r="AQ627" s="36">
        <v>44.29</v>
      </c>
      <c r="AR627" s="36">
        <v>54.57</v>
      </c>
      <c r="AS627" s="36">
        <v>220.76</v>
      </c>
      <c r="AT627" s="101">
        <v>213.37</v>
      </c>
      <c r="AU627" s="406">
        <v>103.36</v>
      </c>
      <c r="AV627" s="407">
        <v>34.409999999999997</v>
      </c>
      <c r="AW627" s="407">
        <v>42</v>
      </c>
      <c r="AX627" s="54">
        <v>18</v>
      </c>
      <c r="AY627" s="3" t="s">
        <v>85</v>
      </c>
      <c r="AZ627" s="98" t="str">
        <f>_xlfn.IFNA(VLOOKUP(AY627,ACCESSORIES!F:J,5,FALSE),"N/A")</f>
        <v>N/A</v>
      </c>
      <c r="BA627" s="3" t="s">
        <v>85</v>
      </c>
      <c r="BB627" s="98" t="str">
        <f>_xlfn.IFNA(VLOOKUP(BA627,ACCESSORIES!F:J,5,FALSE),"N/A")</f>
        <v>N/A</v>
      </c>
      <c r="BC627" s="77">
        <v>36.409999999999997</v>
      </c>
      <c r="BD627" s="56">
        <v>21.141732283464599</v>
      </c>
      <c r="BE627" s="56">
        <v>21.141732283464599</v>
      </c>
      <c r="BF627" s="56">
        <v>11.929133858267701</v>
      </c>
      <c r="BG627" s="378">
        <f t="shared" si="67"/>
        <v>8.7375807000000152E-2</v>
      </c>
      <c r="BH627" s="80">
        <v>36</v>
      </c>
      <c r="BI627" s="114" t="s">
        <v>4923</v>
      </c>
      <c r="BJ627" s="50" t="s">
        <v>4050</v>
      </c>
      <c r="BK627" s="29"/>
      <c r="BL627" s="29"/>
      <c r="BM627" s="29"/>
      <c r="BN627" s="29"/>
      <c r="BO627" s="81"/>
      <c r="BP627" s="81"/>
      <c r="BQ627" s="81"/>
      <c r="BR627" s="81"/>
      <c r="BS627" s="81"/>
      <c r="BT627" s="81"/>
      <c r="BU627" s="313" t="s">
        <v>8550</v>
      </c>
      <c r="BV627" s="387" t="s">
        <v>8549</v>
      </c>
      <c r="BW627" s="313" t="s">
        <v>8552</v>
      </c>
      <c r="BX627" s="387" t="s">
        <v>8551</v>
      </c>
      <c r="BY627" s="93" t="str">
        <f t="shared" si="68"/>
        <v>MR322, 18x9, +18mm Offset, 5x150, 110.5mm Centerbore, Gloss Black</v>
      </c>
      <c r="BZ627" s="81" t="s">
        <v>3878</v>
      </c>
      <c r="CA627" s="81" t="s">
        <v>3879</v>
      </c>
      <c r="CB627" s="81" t="str">
        <f t="shared" si="69"/>
        <v>STREET (3XX)</v>
      </c>
    </row>
    <row r="628" spans="1:80" s="38" customFormat="1" ht="15" customHeight="1">
      <c r="A628" s="22">
        <f t="shared" si="63"/>
        <v>626</v>
      </c>
      <c r="B628" s="4" t="s">
        <v>84</v>
      </c>
      <c r="C628" s="99" t="s">
        <v>1072</v>
      </c>
      <c r="D628" s="99" t="s">
        <v>7331</v>
      </c>
      <c r="E628" s="91" t="str">
        <f>CONCATENATE(LEFT(D628,5),VLOOKUP(CONCATENATE(N628,"x",O628),'PART NUMBER GUIDE'!$B$9:$C$49,2,FALSE),VLOOKUP(CONCATENATE(P628, V628), 'PART NUMBER GUIDE'!$Q$6:$R$91, 2, FALSE),VLOOKUP(Y628,'PART NUMBER GUIDE'!$J$8:$K$43,2, FALSE),IF(U628="N/A",IF(ABS(S628)&lt;10,"0"&amp;ABS(S628),ABS(S628)),CONCATENATE(LEFT(U628,1),RIGHT(U628,1))), F628, G628)</f>
        <v>MR32289058818</v>
      </c>
      <c r="F628" s="90"/>
      <c r="G628" s="90"/>
      <c r="H628" s="364">
        <v>191682036651</v>
      </c>
      <c r="I628" s="109">
        <v>45237</v>
      </c>
      <c r="J628" s="16" t="s">
        <v>1266</v>
      </c>
      <c r="K628" s="342">
        <v>309</v>
      </c>
      <c r="L628" s="92">
        <f t="shared" si="64"/>
        <v>309</v>
      </c>
      <c r="M628" s="344"/>
      <c r="N628" s="29">
        <v>18</v>
      </c>
      <c r="O628" s="8">
        <v>9</v>
      </c>
      <c r="P628" s="99" t="str">
        <f t="shared" si="65"/>
        <v>5x150</v>
      </c>
      <c r="Q628" s="3">
        <v>5</v>
      </c>
      <c r="R628" s="29">
        <v>150</v>
      </c>
      <c r="S628" s="29">
        <v>18</v>
      </c>
      <c r="T628" s="16">
        <v>5.68</v>
      </c>
      <c r="U628" s="100" t="s">
        <v>85</v>
      </c>
      <c r="V628" s="16">
        <v>110.5</v>
      </c>
      <c r="W628" s="8">
        <v>31.91</v>
      </c>
      <c r="X628" s="51">
        <v>2650</v>
      </c>
      <c r="Y628" s="11" t="s">
        <v>2646</v>
      </c>
      <c r="Z628" s="11" t="s">
        <v>2992</v>
      </c>
      <c r="AA628" s="51" t="str">
        <f t="shared" si="66"/>
        <v>18x9, 5x150, 18 OS</v>
      </c>
      <c r="AB628" s="81" t="s">
        <v>1639</v>
      </c>
      <c r="AC628" s="89">
        <f>_xlfn.IFNA(VLOOKUP(AB628,ACCESSORIES!F:J,5,FALSE),"N/A")</f>
        <v>22</v>
      </c>
      <c r="AD628" s="87" t="s">
        <v>85</v>
      </c>
      <c r="AE628" s="87" t="s">
        <v>85</v>
      </c>
      <c r="AF628" s="87" t="s">
        <v>85</v>
      </c>
      <c r="AG628" s="87" t="s">
        <v>85</v>
      </c>
      <c r="AH628" s="87" t="s">
        <v>85</v>
      </c>
      <c r="AI628" s="13" t="s">
        <v>266</v>
      </c>
      <c r="AJ628" s="40" t="str">
        <f>_xlfn.IFNA(VLOOKUP(AI628,ACCESSORIES!E:M,6,FALSE),"N/A")</f>
        <v>N/A</v>
      </c>
      <c r="AK628" s="40" t="str">
        <f>_xlfn.IFNA(VLOOKUP(AJ628,ACCESSORIES!F:J,5,FALSE),"N/A")</f>
        <v>N/A</v>
      </c>
      <c r="AL628" s="3" t="s">
        <v>85</v>
      </c>
      <c r="AM628" s="3">
        <v>16.2</v>
      </c>
      <c r="AN628" s="3">
        <v>185</v>
      </c>
      <c r="AO628" s="36">
        <v>0</v>
      </c>
      <c r="AP628" s="36">
        <v>20.57</v>
      </c>
      <c r="AQ628" s="36">
        <v>44.29</v>
      </c>
      <c r="AR628" s="36">
        <v>54.57</v>
      </c>
      <c r="AS628" s="36">
        <v>220.76</v>
      </c>
      <c r="AT628" s="101">
        <v>213.37</v>
      </c>
      <c r="AU628" s="406">
        <v>103.36</v>
      </c>
      <c r="AV628" s="407">
        <v>34.409999999999997</v>
      </c>
      <c r="AW628" s="407">
        <v>42</v>
      </c>
      <c r="AX628" s="54">
        <v>18</v>
      </c>
      <c r="AY628" s="3" t="s">
        <v>85</v>
      </c>
      <c r="AZ628" s="98" t="str">
        <f>_xlfn.IFNA(VLOOKUP(AY628,ACCESSORIES!F:J,5,FALSE),"N/A")</f>
        <v>N/A</v>
      </c>
      <c r="BA628" s="3" t="s">
        <v>85</v>
      </c>
      <c r="BB628" s="98" t="str">
        <f>_xlfn.IFNA(VLOOKUP(BA628,ACCESSORIES!F:J,5,FALSE),"N/A")</f>
        <v>N/A</v>
      </c>
      <c r="BC628" s="77">
        <v>36.409999999999997</v>
      </c>
      <c r="BD628" s="56">
        <v>21.141732283464599</v>
      </c>
      <c r="BE628" s="56">
        <v>21.141732283464599</v>
      </c>
      <c r="BF628" s="56">
        <v>11.929133858267701</v>
      </c>
      <c r="BG628" s="378">
        <f t="shared" si="67"/>
        <v>8.7375807000000152E-2</v>
      </c>
      <c r="BH628" s="80">
        <v>36</v>
      </c>
      <c r="BI628" s="114" t="s">
        <v>4923</v>
      </c>
      <c r="BJ628" s="50" t="s">
        <v>4050</v>
      </c>
      <c r="BK628" s="29"/>
      <c r="BL628" s="29"/>
      <c r="BM628" s="29"/>
      <c r="BN628" s="29"/>
      <c r="BO628" s="81"/>
      <c r="BP628" s="81"/>
      <c r="BQ628" s="81"/>
      <c r="BR628" s="81"/>
      <c r="BS628" s="81"/>
      <c r="BT628" s="81"/>
      <c r="BU628" s="313" t="s">
        <v>8553</v>
      </c>
      <c r="BV628" s="387" t="s">
        <v>8554</v>
      </c>
      <c r="BW628" s="313" t="s">
        <v>8556</v>
      </c>
      <c r="BX628" s="387" t="s">
        <v>8555</v>
      </c>
      <c r="BY628" s="93" t="str">
        <f t="shared" si="68"/>
        <v>MR322, 18x9, +18mm Offset, 5x150, 110.5mm Centerbore, Gloss Titanium</v>
      </c>
      <c r="BZ628" s="81" t="s">
        <v>3878</v>
      </c>
      <c r="CA628" s="81" t="s">
        <v>3879</v>
      </c>
      <c r="CB628" s="81" t="str">
        <f t="shared" si="69"/>
        <v>STREET (3XX)</v>
      </c>
    </row>
    <row r="629" spans="1:80" s="38" customFormat="1" ht="15" customHeight="1">
      <c r="A629" s="22">
        <f t="shared" si="63"/>
        <v>627</v>
      </c>
      <c r="B629" s="4" t="s">
        <v>84</v>
      </c>
      <c r="C629" s="99" t="s">
        <v>1072</v>
      </c>
      <c r="D629" s="99" t="s">
        <v>7331</v>
      </c>
      <c r="E629" s="91" t="str">
        <f>CONCATENATE(LEFT(D629,5),VLOOKUP(CONCATENATE(N629,"x",O629),'PART NUMBER GUIDE'!$B$9:$C$49,2,FALSE),VLOOKUP(CONCATENATE(P629, V629), 'PART NUMBER GUIDE'!$Q$6:$R$91, 2, FALSE),VLOOKUP(Y629,'PART NUMBER GUIDE'!$J$8:$K$43,2, FALSE),IF(U629="N/A",IF(ABS(S629)&lt;10,"0"&amp;ABS(S629),ABS(S629)),CONCATENATE(LEFT(U629,1),RIGHT(U629,1))), F629, G629)</f>
        <v>MR322890801318</v>
      </c>
      <c r="F629" s="90"/>
      <c r="G629" s="90"/>
      <c r="H629" s="364">
        <v>191682034947</v>
      </c>
      <c r="I629" s="109">
        <v>45141</v>
      </c>
      <c r="J629" s="16" t="s">
        <v>1265</v>
      </c>
      <c r="K629" s="342">
        <v>319</v>
      </c>
      <c r="L629" s="92">
        <f t="shared" si="64"/>
        <v>319</v>
      </c>
      <c r="M629" s="344"/>
      <c r="N629" s="29">
        <v>18</v>
      </c>
      <c r="O629" s="8">
        <v>9</v>
      </c>
      <c r="P629" s="99" t="str">
        <f t="shared" si="65"/>
        <v>8x6.5</v>
      </c>
      <c r="Q629" s="3">
        <v>8</v>
      </c>
      <c r="R629" s="29">
        <v>6.5</v>
      </c>
      <c r="S629" s="29">
        <v>18</v>
      </c>
      <c r="T629" s="16">
        <v>5.68</v>
      </c>
      <c r="U629" s="100" t="s">
        <v>85</v>
      </c>
      <c r="V629" s="16">
        <v>130.81</v>
      </c>
      <c r="W629" s="8">
        <v>32.159999999999997</v>
      </c>
      <c r="X629" s="51">
        <v>3640</v>
      </c>
      <c r="Y629" s="11" t="s">
        <v>4304</v>
      </c>
      <c r="Z629" s="11" t="s">
        <v>2987</v>
      </c>
      <c r="AA629" s="51" t="str">
        <f t="shared" si="66"/>
        <v>18x9, 8x6.5, 18 OS</v>
      </c>
      <c r="AB629" s="81" t="s">
        <v>7586</v>
      </c>
      <c r="AC629" s="89">
        <f>_xlfn.IFNA(VLOOKUP(AB629,ACCESSORIES!F:J,5,FALSE),"N/A")</f>
        <v>33</v>
      </c>
      <c r="AD629" s="87" t="s">
        <v>85</v>
      </c>
      <c r="AE629" s="87" t="s">
        <v>85</v>
      </c>
      <c r="AF629" s="80" t="s">
        <v>3005</v>
      </c>
      <c r="AG629" s="87" t="s">
        <v>85</v>
      </c>
      <c r="AH629" s="87" t="s">
        <v>85</v>
      </c>
      <c r="AI629" s="13" t="s">
        <v>266</v>
      </c>
      <c r="AJ629" s="40" t="str">
        <f>_xlfn.IFNA(VLOOKUP(AI629,ACCESSORIES!E:M,6,FALSE),"N/A")</f>
        <v>N/A</v>
      </c>
      <c r="AK629" s="40" t="str">
        <f>_xlfn.IFNA(VLOOKUP(AJ629,ACCESSORIES!F:J,5,FALSE),"N/A")</f>
        <v>N/A</v>
      </c>
      <c r="AL629" s="3" t="s">
        <v>85</v>
      </c>
      <c r="AM629" s="3">
        <v>16.2</v>
      </c>
      <c r="AN629" s="3">
        <v>200</v>
      </c>
      <c r="AO629" s="36">
        <v>0</v>
      </c>
      <c r="AP629" s="36">
        <v>0</v>
      </c>
      <c r="AQ629" s="36">
        <v>36.9</v>
      </c>
      <c r="AR629" s="36">
        <v>52.5</v>
      </c>
      <c r="AS629" s="36">
        <v>220.3</v>
      </c>
      <c r="AT629" s="101">
        <v>212.8</v>
      </c>
      <c r="AU629" s="406">
        <v>123.1</v>
      </c>
      <c r="AV629" s="407">
        <v>92</v>
      </c>
      <c r="AW629" s="407">
        <v>92</v>
      </c>
      <c r="AX629" s="54">
        <v>18</v>
      </c>
      <c r="AY629" s="3" t="s">
        <v>85</v>
      </c>
      <c r="AZ629" s="98" t="str">
        <f>_xlfn.IFNA(VLOOKUP(AY629,ACCESSORIES!F:J,5,FALSE),"N/A")</f>
        <v>N/A</v>
      </c>
      <c r="BA629" s="3" t="s">
        <v>85</v>
      </c>
      <c r="BB629" s="98" t="str">
        <f>_xlfn.IFNA(VLOOKUP(BA629,ACCESSORIES!F:J,5,FALSE),"N/A")</f>
        <v>N/A</v>
      </c>
      <c r="BC629" s="77">
        <v>36.659999999999997</v>
      </c>
      <c r="BD629" s="56">
        <v>21.141732283464599</v>
      </c>
      <c r="BE629" s="56">
        <v>21.141732283464599</v>
      </c>
      <c r="BF629" s="56">
        <v>11.929133858267701</v>
      </c>
      <c r="BG629" s="378">
        <f t="shared" si="67"/>
        <v>8.7375807000000152E-2</v>
      </c>
      <c r="BH629" s="80">
        <v>36</v>
      </c>
      <c r="BI629" s="114" t="s">
        <v>4923</v>
      </c>
      <c r="BJ629" s="50" t="s">
        <v>4050</v>
      </c>
      <c r="BK629" s="29"/>
      <c r="BL629" s="29"/>
      <c r="BM629" s="29"/>
      <c r="BN629" s="29"/>
      <c r="BO629" s="81"/>
      <c r="BP629" s="81"/>
      <c r="BQ629" s="81"/>
      <c r="BR629" s="81"/>
      <c r="BS629" s="81"/>
      <c r="BT629" s="81"/>
      <c r="BU629" s="313" t="s">
        <v>8576</v>
      </c>
      <c r="BV629" s="387" t="s">
        <v>8578</v>
      </c>
      <c r="BW629" s="313" t="s">
        <v>8581</v>
      </c>
      <c r="BX629" s="387" t="s">
        <v>8582</v>
      </c>
      <c r="BY629" s="93" t="str">
        <f t="shared" si="68"/>
        <v>MR322, 18x9, +18mm Offset, 8x6.5, 130.81mm Centerbore, Gloss Black</v>
      </c>
      <c r="BZ629" s="81" t="s">
        <v>3878</v>
      </c>
      <c r="CA629" s="81" t="s">
        <v>3879</v>
      </c>
      <c r="CB629" s="81" t="str">
        <f t="shared" si="69"/>
        <v>STREET (3XX)</v>
      </c>
    </row>
    <row r="630" spans="1:80" s="38" customFormat="1" ht="15" customHeight="1">
      <c r="A630" s="22">
        <f t="shared" si="63"/>
        <v>628</v>
      </c>
      <c r="B630" s="4" t="s">
        <v>84</v>
      </c>
      <c r="C630" s="99" t="s">
        <v>1072</v>
      </c>
      <c r="D630" s="99" t="s">
        <v>7331</v>
      </c>
      <c r="E630" s="91" t="str">
        <f>CONCATENATE(LEFT(D630,5),VLOOKUP(CONCATENATE(N630,"x",O630),'PART NUMBER GUIDE'!$B$9:$C$49,2,FALSE),VLOOKUP(CONCATENATE(P630, V630), 'PART NUMBER GUIDE'!$Q$6:$R$91, 2, FALSE),VLOOKUP(Y630,'PART NUMBER GUIDE'!$J$8:$K$43,2, FALSE),IF(U630="N/A",IF(ABS(S630)&lt;10,"0"&amp;ABS(S630),ABS(S630)),CONCATENATE(LEFT(U630,1),RIGHT(U630,1))), F630, G630)</f>
        <v>MR32289080818</v>
      </c>
      <c r="F630" s="90"/>
      <c r="G630" s="90"/>
      <c r="H630" s="364">
        <v>191682036668</v>
      </c>
      <c r="I630" s="109">
        <v>45237</v>
      </c>
      <c r="J630" s="16" t="s">
        <v>1265</v>
      </c>
      <c r="K630" s="342">
        <v>319</v>
      </c>
      <c r="L630" s="92">
        <f t="shared" si="64"/>
        <v>319</v>
      </c>
      <c r="M630" s="344"/>
      <c r="N630" s="29">
        <v>18</v>
      </c>
      <c r="O630" s="8">
        <v>9</v>
      </c>
      <c r="P630" s="99" t="str">
        <f t="shared" si="65"/>
        <v>8x6.5</v>
      </c>
      <c r="Q630" s="3">
        <v>8</v>
      </c>
      <c r="R630" s="29">
        <v>6.5</v>
      </c>
      <c r="S630" s="29">
        <v>18</v>
      </c>
      <c r="T630" s="16">
        <v>5.68</v>
      </c>
      <c r="U630" s="100" t="s">
        <v>85</v>
      </c>
      <c r="V630" s="16">
        <v>130.81</v>
      </c>
      <c r="W630" s="8">
        <v>32.159999999999997</v>
      </c>
      <c r="X630" s="51">
        <v>3640</v>
      </c>
      <c r="Y630" s="11" t="s">
        <v>2646</v>
      </c>
      <c r="Z630" s="11" t="s">
        <v>2992</v>
      </c>
      <c r="AA630" s="51" t="str">
        <f t="shared" si="66"/>
        <v>18x9, 8x6.5, 18 OS</v>
      </c>
      <c r="AB630" s="81" t="s">
        <v>7586</v>
      </c>
      <c r="AC630" s="89">
        <f>_xlfn.IFNA(VLOOKUP(AB630,ACCESSORIES!F:J,5,FALSE),"N/A")</f>
        <v>33</v>
      </c>
      <c r="AD630" s="87" t="s">
        <v>85</v>
      </c>
      <c r="AE630" s="87" t="s">
        <v>85</v>
      </c>
      <c r="AF630" s="80" t="s">
        <v>3005</v>
      </c>
      <c r="AG630" s="87" t="s">
        <v>85</v>
      </c>
      <c r="AH630" s="87" t="s">
        <v>85</v>
      </c>
      <c r="AI630" s="13" t="s">
        <v>266</v>
      </c>
      <c r="AJ630" s="40" t="str">
        <f>_xlfn.IFNA(VLOOKUP(AI630,ACCESSORIES!E:M,6,FALSE),"N/A")</f>
        <v>N/A</v>
      </c>
      <c r="AK630" s="40" t="str">
        <f>_xlfn.IFNA(VLOOKUP(AJ630,ACCESSORIES!F:J,5,FALSE),"N/A")</f>
        <v>N/A</v>
      </c>
      <c r="AL630" s="3" t="s">
        <v>85</v>
      </c>
      <c r="AM630" s="3">
        <v>16.2</v>
      </c>
      <c r="AN630" s="3">
        <v>200</v>
      </c>
      <c r="AO630" s="36">
        <v>0</v>
      </c>
      <c r="AP630" s="36">
        <v>0</v>
      </c>
      <c r="AQ630" s="36">
        <v>36.9</v>
      </c>
      <c r="AR630" s="36">
        <v>52.5</v>
      </c>
      <c r="AS630" s="36">
        <v>220.3</v>
      </c>
      <c r="AT630" s="101">
        <v>212.8</v>
      </c>
      <c r="AU630" s="406">
        <v>123.1</v>
      </c>
      <c r="AV630" s="407">
        <v>92</v>
      </c>
      <c r="AW630" s="407">
        <v>92</v>
      </c>
      <c r="AX630" s="54">
        <v>18</v>
      </c>
      <c r="AY630" s="3" t="s">
        <v>85</v>
      </c>
      <c r="AZ630" s="98" t="str">
        <f>_xlfn.IFNA(VLOOKUP(AY630,ACCESSORIES!F:J,5,FALSE),"N/A")</f>
        <v>N/A</v>
      </c>
      <c r="BA630" s="3" t="s">
        <v>85</v>
      </c>
      <c r="BB630" s="98" t="str">
        <f>_xlfn.IFNA(VLOOKUP(BA630,ACCESSORIES!F:J,5,FALSE),"N/A")</f>
        <v>N/A</v>
      </c>
      <c r="BC630" s="77">
        <v>36.659999999999997</v>
      </c>
      <c r="BD630" s="56">
        <v>21.141732283464599</v>
      </c>
      <c r="BE630" s="56">
        <v>21.141732283464599</v>
      </c>
      <c r="BF630" s="56">
        <v>11.929133858267701</v>
      </c>
      <c r="BG630" s="378">
        <f t="shared" si="67"/>
        <v>8.7375807000000152E-2</v>
      </c>
      <c r="BH630" s="80">
        <v>36</v>
      </c>
      <c r="BI630" s="114" t="s">
        <v>4923</v>
      </c>
      <c r="BJ630" s="50" t="s">
        <v>4050</v>
      </c>
      <c r="BK630" s="29"/>
      <c r="BL630" s="29"/>
      <c r="BM630" s="29"/>
      <c r="BN630" s="29"/>
      <c r="BO630" s="81"/>
      <c r="BP630" s="81"/>
      <c r="BQ630" s="81"/>
      <c r="BR630" s="81"/>
      <c r="BS630" s="81"/>
      <c r="BT630" s="81"/>
      <c r="BU630" s="313" t="s">
        <v>8577</v>
      </c>
      <c r="BV630" s="387" t="s">
        <v>8586</v>
      </c>
      <c r="BW630" s="313" t="s">
        <v>8587</v>
      </c>
      <c r="BX630" s="387" t="s">
        <v>8588</v>
      </c>
      <c r="BY630" s="93" t="str">
        <f t="shared" si="68"/>
        <v>MR322, 18x9, +18mm Offset, 8x6.5, 130.81mm Centerbore, Gloss Titanium</v>
      </c>
      <c r="BZ630" s="81" t="s">
        <v>3878</v>
      </c>
      <c r="CA630" s="81" t="s">
        <v>3879</v>
      </c>
      <c r="CB630" s="81" t="str">
        <f t="shared" si="69"/>
        <v>STREET (3XX)</v>
      </c>
    </row>
    <row r="631" spans="1:80" s="38" customFormat="1" ht="15" customHeight="1">
      <c r="A631" s="22">
        <f t="shared" si="63"/>
        <v>629</v>
      </c>
      <c r="B631" s="4" t="s">
        <v>84</v>
      </c>
      <c r="C631" s="99" t="s">
        <v>1072</v>
      </c>
      <c r="D631" s="99" t="s">
        <v>7331</v>
      </c>
      <c r="E631" s="91" t="str">
        <f>CONCATENATE(LEFT(D631,5),VLOOKUP(CONCATENATE(N631,"x",O631),'PART NUMBER GUIDE'!$B$9:$C$49,2,FALSE),VLOOKUP(CONCATENATE(P631, V631), 'PART NUMBER GUIDE'!$Q$6:$R$91, 2, FALSE),VLOOKUP(Y631,'PART NUMBER GUIDE'!$J$8:$K$43,2, FALSE),IF(U631="N/A",IF(ABS(S631)&lt;10,"0"&amp;ABS(S631),ABS(S631)),CONCATENATE(LEFT(U631,1),RIGHT(U631,1))), F631, G631)</f>
        <v>MR322890871318</v>
      </c>
      <c r="F631" s="90"/>
      <c r="G631" s="90"/>
      <c r="H631" s="364">
        <v>191682034954</v>
      </c>
      <c r="I631" s="109">
        <v>45141</v>
      </c>
      <c r="J631" s="16" t="s">
        <v>1265</v>
      </c>
      <c r="K631" s="342">
        <v>319</v>
      </c>
      <c r="L631" s="92">
        <f t="shared" si="64"/>
        <v>319</v>
      </c>
      <c r="M631" s="344"/>
      <c r="N631" s="29">
        <v>18</v>
      </c>
      <c r="O631" s="8">
        <v>9</v>
      </c>
      <c r="P631" s="99" t="str">
        <f t="shared" si="65"/>
        <v>8x170</v>
      </c>
      <c r="Q631" s="3">
        <v>8</v>
      </c>
      <c r="R631" s="29">
        <v>170</v>
      </c>
      <c r="S631" s="29">
        <v>18</v>
      </c>
      <c r="T631" s="16">
        <v>5.68</v>
      </c>
      <c r="U631" s="100" t="s">
        <v>85</v>
      </c>
      <c r="V631" s="16">
        <v>130.81</v>
      </c>
      <c r="W631" s="8">
        <v>32.159999999999997</v>
      </c>
      <c r="X631" s="51">
        <v>3640</v>
      </c>
      <c r="Y631" s="11" t="s">
        <v>4304</v>
      </c>
      <c r="Z631" s="11" t="s">
        <v>2987</v>
      </c>
      <c r="AA631" s="51" t="str">
        <f t="shared" si="66"/>
        <v>18x9, 8x170, 18 OS</v>
      </c>
      <c r="AB631" s="81" t="s">
        <v>7587</v>
      </c>
      <c r="AC631" s="89">
        <f>_xlfn.IFNA(VLOOKUP(AB631,ACCESSORIES!F:J,5,FALSE),"N/A")</f>
        <v>33</v>
      </c>
      <c r="AD631" s="87" t="s">
        <v>85</v>
      </c>
      <c r="AE631" s="87" t="s">
        <v>85</v>
      </c>
      <c r="AF631" s="80" t="s">
        <v>3005</v>
      </c>
      <c r="AG631" s="87" t="s">
        <v>85</v>
      </c>
      <c r="AH631" s="87" t="s">
        <v>85</v>
      </c>
      <c r="AI631" s="13" t="s">
        <v>266</v>
      </c>
      <c r="AJ631" s="40" t="str">
        <f>_xlfn.IFNA(VLOOKUP(AI631,ACCESSORIES!E:M,6,FALSE),"N/A")</f>
        <v>N/A</v>
      </c>
      <c r="AK631" s="40" t="str">
        <f>_xlfn.IFNA(VLOOKUP(AJ631,ACCESSORIES!F:J,5,FALSE),"N/A")</f>
        <v>N/A</v>
      </c>
      <c r="AL631" s="3" t="s">
        <v>85</v>
      </c>
      <c r="AM631" s="3">
        <v>16.2</v>
      </c>
      <c r="AN631" s="3">
        <v>200</v>
      </c>
      <c r="AO631" s="36">
        <v>0</v>
      </c>
      <c r="AP631" s="36">
        <v>0</v>
      </c>
      <c r="AQ631" s="36">
        <v>36.9</v>
      </c>
      <c r="AR631" s="36">
        <v>52.5</v>
      </c>
      <c r="AS631" s="36">
        <v>220.3</v>
      </c>
      <c r="AT631" s="101">
        <v>212.8</v>
      </c>
      <c r="AU631" s="409">
        <v>128</v>
      </c>
      <c r="AV631" s="407">
        <v>103.9</v>
      </c>
      <c r="AW631" s="407">
        <v>107</v>
      </c>
      <c r="AX631" s="54">
        <v>18</v>
      </c>
      <c r="AY631" s="3" t="s">
        <v>85</v>
      </c>
      <c r="AZ631" s="98" t="str">
        <f>_xlfn.IFNA(VLOOKUP(AY631,ACCESSORIES!F:J,5,FALSE),"N/A")</f>
        <v>N/A</v>
      </c>
      <c r="BA631" s="3" t="s">
        <v>85</v>
      </c>
      <c r="BB631" s="98" t="str">
        <f>_xlfn.IFNA(VLOOKUP(BA631,ACCESSORIES!F:J,5,FALSE),"N/A")</f>
        <v>N/A</v>
      </c>
      <c r="BC631" s="77">
        <v>36.659999999999997</v>
      </c>
      <c r="BD631" s="56">
        <v>21.141732283464599</v>
      </c>
      <c r="BE631" s="56">
        <v>21.141732283464599</v>
      </c>
      <c r="BF631" s="56">
        <v>11.929133858267701</v>
      </c>
      <c r="BG631" s="378">
        <f t="shared" si="67"/>
        <v>8.7375807000000152E-2</v>
      </c>
      <c r="BH631" s="80">
        <v>36</v>
      </c>
      <c r="BI631" s="114" t="s">
        <v>4923</v>
      </c>
      <c r="BJ631" s="50" t="s">
        <v>4050</v>
      </c>
      <c r="BK631" s="29"/>
      <c r="BL631" s="29"/>
      <c r="BM631" s="29"/>
      <c r="BN631" s="29"/>
      <c r="BO631" s="81"/>
      <c r="BP631" s="81"/>
      <c r="BQ631" s="81"/>
      <c r="BR631" s="81"/>
      <c r="BS631" s="81"/>
      <c r="BT631" s="81"/>
      <c r="BU631" s="313" t="s">
        <v>8576</v>
      </c>
      <c r="BV631" s="387" t="s">
        <v>8578</v>
      </c>
      <c r="BW631" s="313" t="s">
        <v>8581</v>
      </c>
      <c r="BX631" s="387" t="s">
        <v>8582</v>
      </c>
      <c r="BY631" s="93" t="str">
        <f t="shared" si="68"/>
        <v>MR322, 18x9, +18mm Offset, 8x170, 130.81mm Centerbore, Gloss Black</v>
      </c>
      <c r="BZ631" s="81" t="s">
        <v>3878</v>
      </c>
      <c r="CA631" s="81" t="s">
        <v>3879</v>
      </c>
      <c r="CB631" s="81" t="str">
        <f t="shared" si="69"/>
        <v>STREET (3XX)</v>
      </c>
    </row>
    <row r="632" spans="1:80" s="38" customFormat="1" ht="15" customHeight="1">
      <c r="A632" s="22">
        <f t="shared" si="63"/>
        <v>630</v>
      </c>
      <c r="B632" s="4" t="s">
        <v>84</v>
      </c>
      <c r="C632" s="99" t="s">
        <v>1072</v>
      </c>
      <c r="D632" s="99" t="s">
        <v>7331</v>
      </c>
      <c r="E632" s="91" t="str">
        <f>CONCATENATE(LEFT(D632,5),VLOOKUP(CONCATENATE(N632,"x",O632),'PART NUMBER GUIDE'!$B$9:$C$49,2,FALSE),VLOOKUP(CONCATENATE(P632, V632), 'PART NUMBER GUIDE'!$Q$6:$R$91, 2, FALSE),VLOOKUP(Y632,'PART NUMBER GUIDE'!$J$8:$K$43,2, FALSE),IF(U632="N/A",IF(ABS(S632)&lt;10,"0"&amp;ABS(S632),ABS(S632)),CONCATENATE(LEFT(U632,1),RIGHT(U632,1))), F632, G632)</f>
        <v>MR32289087818</v>
      </c>
      <c r="F632" s="90"/>
      <c r="G632" s="90"/>
      <c r="H632" s="364">
        <v>191682036675</v>
      </c>
      <c r="I632" s="109">
        <v>45237</v>
      </c>
      <c r="J632" s="16" t="s">
        <v>1266</v>
      </c>
      <c r="K632" s="342">
        <v>319</v>
      </c>
      <c r="L632" s="92">
        <f t="shared" si="64"/>
        <v>319</v>
      </c>
      <c r="M632" s="344"/>
      <c r="N632" s="29">
        <v>18</v>
      </c>
      <c r="O632" s="8">
        <v>9</v>
      </c>
      <c r="P632" s="99" t="str">
        <f t="shared" si="65"/>
        <v>8x170</v>
      </c>
      <c r="Q632" s="3">
        <v>8</v>
      </c>
      <c r="R632" s="29">
        <v>170</v>
      </c>
      <c r="S632" s="29">
        <v>18</v>
      </c>
      <c r="T632" s="16">
        <v>5.68</v>
      </c>
      <c r="U632" s="100" t="s">
        <v>85</v>
      </c>
      <c r="V632" s="16">
        <v>130.81</v>
      </c>
      <c r="W632" s="8">
        <v>32.159999999999997</v>
      </c>
      <c r="X632" s="51">
        <v>3640</v>
      </c>
      <c r="Y632" s="11" t="s">
        <v>2646</v>
      </c>
      <c r="Z632" s="11" t="s">
        <v>2992</v>
      </c>
      <c r="AA632" s="51" t="str">
        <f t="shared" si="66"/>
        <v>18x9, 8x170, 18 OS</v>
      </c>
      <c r="AB632" s="81" t="s">
        <v>7587</v>
      </c>
      <c r="AC632" s="89">
        <f>_xlfn.IFNA(VLOOKUP(AB632,ACCESSORIES!F:J,5,FALSE),"N/A")</f>
        <v>33</v>
      </c>
      <c r="AD632" s="87" t="s">
        <v>85</v>
      </c>
      <c r="AE632" s="87" t="s">
        <v>85</v>
      </c>
      <c r="AF632" s="80" t="s">
        <v>3005</v>
      </c>
      <c r="AG632" s="87" t="s">
        <v>85</v>
      </c>
      <c r="AH632" s="87" t="s">
        <v>85</v>
      </c>
      <c r="AI632" s="13" t="s">
        <v>266</v>
      </c>
      <c r="AJ632" s="40" t="str">
        <f>_xlfn.IFNA(VLOOKUP(AI632,ACCESSORIES!E:M,6,FALSE),"N/A")</f>
        <v>N/A</v>
      </c>
      <c r="AK632" s="40" t="str">
        <f>_xlfn.IFNA(VLOOKUP(AJ632,ACCESSORIES!F:J,5,FALSE),"N/A")</f>
        <v>N/A</v>
      </c>
      <c r="AL632" s="3" t="s">
        <v>85</v>
      </c>
      <c r="AM632" s="3">
        <v>16.2</v>
      </c>
      <c r="AN632" s="3">
        <v>200</v>
      </c>
      <c r="AO632" s="36">
        <v>0</v>
      </c>
      <c r="AP632" s="36">
        <v>0</v>
      </c>
      <c r="AQ632" s="36">
        <v>36.9</v>
      </c>
      <c r="AR632" s="36">
        <v>52.5</v>
      </c>
      <c r="AS632" s="36">
        <v>220.3</v>
      </c>
      <c r="AT632" s="101">
        <v>212.8</v>
      </c>
      <c r="AU632" s="409">
        <v>128</v>
      </c>
      <c r="AV632" s="407">
        <v>103.9</v>
      </c>
      <c r="AW632" s="407">
        <v>107</v>
      </c>
      <c r="AX632" s="54">
        <v>18</v>
      </c>
      <c r="AY632" s="3" t="s">
        <v>85</v>
      </c>
      <c r="AZ632" s="98" t="str">
        <f>_xlfn.IFNA(VLOOKUP(AY632,ACCESSORIES!F:J,5,FALSE),"N/A")</f>
        <v>N/A</v>
      </c>
      <c r="BA632" s="3" t="s">
        <v>85</v>
      </c>
      <c r="BB632" s="98" t="str">
        <f>_xlfn.IFNA(VLOOKUP(BA632,ACCESSORIES!F:J,5,FALSE),"N/A")</f>
        <v>N/A</v>
      </c>
      <c r="BC632" s="77">
        <v>36.659999999999997</v>
      </c>
      <c r="BD632" s="56">
        <v>21.141732283464599</v>
      </c>
      <c r="BE632" s="56">
        <v>21.141732283464599</v>
      </c>
      <c r="BF632" s="56">
        <v>11.929133858267701</v>
      </c>
      <c r="BG632" s="378">
        <f t="shared" si="67"/>
        <v>8.7375807000000152E-2</v>
      </c>
      <c r="BH632" s="80">
        <v>36</v>
      </c>
      <c r="BI632" s="114" t="s">
        <v>4923</v>
      </c>
      <c r="BJ632" s="50" t="s">
        <v>4050</v>
      </c>
      <c r="BK632" s="29"/>
      <c r="BL632" s="29"/>
      <c r="BM632" s="29"/>
      <c r="BN632" s="29"/>
      <c r="BO632" s="81"/>
      <c r="BP632" s="81"/>
      <c r="BQ632" s="81"/>
      <c r="BR632" s="81"/>
      <c r="BS632" s="81"/>
      <c r="BT632" s="81"/>
      <c r="BU632" s="313" t="s">
        <v>8577</v>
      </c>
      <c r="BV632" s="387" t="s">
        <v>8586</v>
      </c>
      <c r="BW632" s="313" t="s">
        <v>8587</v>
      </c>
      <c r="BX632" s="387" t="s">
        <v>8588</v>
      </c>
      <c r="BY632" s="93" t="str">
        <f t="shared" si="68"/>
        <v>MR322, 18x9, +18mm Offset, 8x170, 130.81mm Centerbore, Gloss Titanium</v>
      </c>
      <c r="BZ632" s="81" t="s">
        <v>3878</v>
      </c>
      <c r="CA632" s="81" t="s">
        <v>3879</v>
      </c>
      <c r="CB632" s="81" t="str">
        <f t="shared" si="69"/>
        <v>STREET (3XX)</v>
      </c>
    </row>
    <row r="633" spans="1:80" s="38" customFormat="1" ht="15" customHeight="1">
      <c r="A633" s="22">
        <f t="shared" si="63"/>
        <v>631</v>
      </c>
      <c r="B633" s="4" t="s">
        <v>84</v>
      </c>
      <c r="C633" s="99" t="s">
        <v>1072</v>
      </c>
      <c r="D633" s="99" t="s">
        <v>7331</v>
      </c>
      <c r="E633" s="91" t="str">
        <f>CONCATENATE(LEFT(D633,5),VLOOKUP(CONCATENATE(N633,"x",O633),'PART NUMBER GUIDE'!$B$9:$C$49,2,FALSE),VLOOKUP(CONCATENATE(P633, V633), 'PART NUMBER GUIDE'!$Q$6:$R$91, 2, FALSE),VLOOKUP(Y633,'PART NUMBER GUIDE'!$J$8:$K$43,2, FALSE),IF(U633="N/A",IF(ABS(S633)&lt;10,"0"&amp;ABS(S633),ABS(S633)),CONCATENATE(LEFT(U633,1),RIGHT(U633,1))), F633, G633)</f>
        <v>MR322890881318</v>
      </c>
      <c r="F633" s="90"/>
      <c r="G633" s="90"/>
      <c r="H633" s="364">
        <v>191682034961</v>
      </c>
      <c r="I633" s="109">
        <v>45141</v>
      </c>
      <c r="J633" s="16" t="s">
        <v>1265</v>
      </c>
      <c r="K633" s="342">
        <v>319</v>
      </c>
      <c r="L633" s="92">
        <f t="shared" si="64"/>
        <v>319</v>
      </c>
      <c r="M633" s="344"/>
      <c r="N633" s="29">
        <v>18</v>
      </c>
      <c r="O633" s="8">
        <v>9</v>
      </c>
      <c r="P633" s="99" t="str">
        <f t="shared" si="65"/>
        <v>8x180</v>
      </c>
      <c r="Q633" s="3">
        <v>8</v>
      </c>
      <c r="R633" s="29">
        <v>180</v>
      </c>
      <c r="S633" s="29">
        <v>18</v>
      </c>
      <c r="T633" s="16">
        <v>5.68</v>
      </c>
      <c r="U633" s="100" t="s">
        <v>85</v>
      </c>
      <c r="V633" s="16">
        <v>130.81</v>
      </c>
      <c r="W633" s="8">
        <v>32.159999999999997</v>
      </c>
      <c r="X633" s="51">
        <v>3640</v>
      </c>
      <c r="Y633" s="11" t="s">
        <v>4304</v>
      </c>
      <c r="Z633" s="11" t="s">
        <v>2987</v>
      </c>
      <c r="AA633" s="51" t="str">
        <f t="shared" si="66"/>
        <v>18x9, 8x180, 18 OS</v>
      </c>
      <c r="AB633" s="81" t="s">
        <v>7586</v>
      </c>
      <c r="AC633" s="89">
        <f>_xlfn.IFNA(VLOOKUP(AB633,ACCESSORIES!F:J,5,FALSE),"N/A")</f>
        <v>33</v>
      </c>
      <c r="AD633" s="87" t="s">
        <v>85</v>
      </c>
      <c r="AE633" s="87" t="s">
        <v>85</v>
      </c>
      <c r="AF633" s="80" t="s">
        <v>3005</v>
      </c>
      <c r="AG633" s="87" t="s">
        <v>85</v>
      </c>
      <c r="AH633" s="87" t="s">
        <v>85</v>
      </c>
      <c r="AI633" s="13" t="s">
        <v>266</v>
      </c>
      <c r="AJ633" s="40" t="str">
        <f>_xlfn.IFNA(VLOOKUP(AI633,ACCESSORIES!E:M,6,FALSE),"N/A")</f>
        <v>N/A</v>
      </c>
      <c r="AK633" s="40" t="str">
        <f>_xlfn.IFNA(VLOOKUP(AJ633,ACCESSORIES!F:J,5,FALSE),"N/A")</f>
        <v>N/A</v>
      </c>
      <c r="AL633" s="3" t="s">
        <v>85</v>
      </c>
      <c r="AM633" s="3">
        <v>16.2</v>
      </c>
      <c r="AN633" s="3">
        <v>210</v>
      </c>
      <c r="AO633" s="36">
        <v>0</v>
      </c>
      <c r="AP633" s="36">
        <v>0</v>
      </c>
      <c r="AQ633" s="36">
        <v>33.6</v>
      </c>
      <c r="AR633" s="36">
        <v>52.5</v>
      </c>
      <c r="AS633" s="36">
        <v>220.3</v>
      </c>
      <c r="AT633" s="101">
        <v>212.8</v>
      </c>
      <c r="AU633" s="406">
        <v>123.1</v>
      </c>
      <c r="AV633" s="407">
        <v>92</v>
      </c>
      <c r="AW633" s="407">
        <v>92</v>
      </c>
      <c r="AX633" s="54">
        <v>18</v>
      </c>
      <c r="AY633" s="3" t="s">
        <v>85</v>
      </c>
      <c r="AZ633" s="98" t="str">
        <f>_xlfn.IFNA(VLOOKUP(AY633,ACCESSORIES!F:J,5,FALSE),"N/A")</f>
        <v>N/A</v>
      </c>
      <c r="BA633" s="3" t="s">
        <v>85</v>
      </c>
      <c r="BB633" s="98" t="str">
        <f>_xlfn.IFNA(VLOOKUP(BA633,ACCESSORIES!F:J,5,FALSE),"N/A")</f>
        <v>N/A</v>
      </c>
      <c r="BC633" s="77">
        <v>36.659999999999997</v>
      </c>
      <c r="BD633" s="56">
        <v>21.141732283464599</v>
      </c>
      <c r="BE633" s="56">
        <v>21.141732283464599</v>
      </c>
      <c r="BF633" s="56">
        <v>11.929133858267701</v>
      </c>
      <c r="BG633" s="378">
        <f t="shared" si="67"/>
        <v>8.7375807000000152E-2</v>
      </c>
      <c r="BH633" s="80">
        <v>36</v>
      </c>
      <c r="BI633" s="114" t="s">
        <v>4923</v>
      </c>
      <c r="BJ633" s="50" t="s">
        <v>4050</v>
      </c>
      <c r="BK633" s="29"/>
      <c r="BL633" s="29"/>
      <c r="BM633" s="29"/>
      <c r="BN633" s="29"/>
      <c r="BO633" s="81"/>
      <c r="BP633" s="81"/>
      <c r="BQ633" s="81"/>
      <c r="BR633" s="81"/>
      <c r="BS633" s="81"/>
      <c r="BT633" s="81"/>
      <c r="BU633" s="313" t="s">
        <v>8576</v>
      </c>
      <c r="BV633" s="387" t="s">
        <v>8578</v>
      </c>
      <c r="BW633" s="313" t="s">
        <v>8581</v>
      </c>
      <c r="BX633" s="387" t="s">
        <v>8582</v>
      </c>
      <c r="BY633" s="93" t="str">
        <f t="shared" si="68"/>
        <v>MR322, 18x9, +18mm Offset, 8x180, 130.81mm Centerbore, Gloss Black</v>
      </c>
      <c r="BZ633" s="81" t="s">
        <v>3878</v>
      </c>
      <c r="CA633" s="81" t="s">
        <v>3879</v>
      </c>
      <c r="CB633" s="81" t="str">
        <f t="shared" si="69"/>
        <v>STREET (3XX)</v>
      </c>
    </row>
    <row r="634" spans="1:80" s="38" customFormat="1" ht="15" customHeight="1">
      <c r="A634" s="22">
        <f t="shared" si="63"/>
        <v>632</v>
      </c>
      <c r="B634" s="4" t="s">
        <v>84</v>
      </c>
      <c r="C634" s="99" t="s">
        <v>1072</v>
      </c>
      <c r="D634" s="99" t="s">
        <v>7331</v>
      </c>
      <c r="E634" s="91" t="str">
        <f>CONCATENATE(LEFT(D634,5),VLOOKUP(CONCATENATE(N634,"x",O634),'PART NUMBER GUIDE'!$B$9:$C$49,2,FALSE),VLOOKUP(CONCATENATE(P634, V634), 'PART NUMBER GUIDE'!$Q$6:$R$91, 2, FALSE),VLOOKUP(Y634,'PART NUMBER GUIDE'!$J$8:$K$43,2, FALSE),IF(U634="N/A",IF(ABS(S634)&lt;10,"0"&amp;ABS(S634),ABS(S634)),CONCATENATE(LEFT(U634,1),RIGHT(U634,1))), F634, G634)</f>
        <v>MR32289088818</v>
      </c>
      <c r="F634" s="90"/>
      <c r="G634" s="90"/>
      <c r="H634" s="364">
        <v>191682036682</v>
      </c>
      <c r="I634" s="109">
        <v>45237</v>
      </c>
      <c r="J634" s="16" t="s">
        <v>1265</v>
      </c>
      <c r="K634" s="342">
        <v>319</v>
      </c>
      <c r="L634" s="92">
        <f t="shared" si="64"/>
        <v>319</v>
      </c>
      <c r="M634" s="344"/>
      <c r="N634" s="29">
        <v>18</v>
      </c>
      <c r="O634" s="8">
        <v>9</v>
      </c>
      <c r="P634" s="99" t="str">
        <f t="shared" si="65"/>
        <v>8x180</v>
      </c>
      <c r="Q634" s="3">
        <v>8</v>
      </c>
      <c r="R634" s="29">
        <v>180</v>
      </c>
      <c r="S634" s="29">
        <v>18</v>
      </c>
      <c r="T634" s="16">
        <v>5.68</v>
      </c>
      <c r="U634" s="100" t="s">
        <v>85</v>
      </c>
      <c r="V634" s="16">
        <v>130.81</v>
      </c>
      <c r="W634" s="8">
        <v>32.159999999999997</v>
      </c>
      <c r="X634" s="51">
        <v>3640</v>
      </c>
      <c r="Y634" s="11" t="s">
        <v>2646</v>
      </c>
      <c r="Z634" s="11" t="s">
        <v>2992</v>
      </c>
      <c r="AA634" s="51" t="str">
        <f t="shared" si="66"/>
        <v>18x9, 8x180, 18 OS</v>
      </c>
      <c r="AB634" s="81" t="s">
        <v>7586</v>
      </c>
      <c r="AC634" s="89">
        <f>_xlfn.IFNA(VLOOKUP(AB634,ACCESSORIES!F:J,5,FALSE),"N/A")</f>
        <v>33</v>
      </c>
      <c r="AD634" s="87" t="s">
        <v>85</v>
      </c>
      <c r="AE634" s="87" t="s">
        <v>85</v>
      </c>
      <c r="AF634" s="80" t="s">
        <v>3005</v>
      </c>
      <c r="AG634" s="87" t="s">
        <v>85</v>
      </c>
      <c r="AH634" s="87" t="s">
        <v>85</v>
      </c>
      <c r="AI634" s="13" t="s">
        <v>266</v>
      </c>
      <c r="AJ634" s="40" t="str">
        <f>_xlfn.IFNA(VLOOKUP(AI634,ACCESSORIES!E:M,6,FALSE),"N/A")</f>
        <v>N/A</v>
      </c>
      <c r="AK634" s="40" t="str">
        <f>_xlfn.IFNA(VLOOKUP(AJ634,ACCESSORIES!F:J,5,FALSE),"N/A")</f>
        <v>N/A</v>
      </c>
      <c r="AL634" s="3" t="s">
        <v>85</v>
      </c>
      <c r="AM634" s="3">
        <v>16.2</v>
      </c>
      <c r="AN634" s="3">
        <v>210</v>
      </c>
      <c r="AO634" s="36">
        <v>0</v>
      </c>
      <c r="AP634" s="36">
        <v>0</v>
      </c>
      <c r="AQ634" s="36">
        <v>33.6</v>
      </c>
      <c r="AR634" s="36">
        <v>52.5</v>
      </c>
      <c r="AS634" s="36">
        <v>220.3</v>
      </c>
      <c r="AT634" s="101">
        <v>212.8</v>
      </c>
      <c r="AU634" s="406">
        <v>123.1</v>
      </c>
      <c r="AV634" s="407">
        <v>92</v>
      </c>
      <c r="AW634" s="407">
        <v>92</v>
      </c>
      <c r="AX634" s="54">
        <v>18</v>
      </c>
      <c r="AY634" s="3" t="s">
        <v>85</v>
      </c>
      <c r="AZ634" s="98" t="str">
        <f>_xlfn.IFNA(VLOOKUP(AY634,ACCESSORIES!F:J,5,FALSE),"N/A")</f>
        <v>N/A</v>
      </c>
      <c r="BA634" s="3" t="s">
        <v>85</v>
      </c>
      <c r="BB634" s="98" t="str">
        <f>_xlfn.IFNA(VLOOKUP(BA634,ACCESSORIES!F:J,5,FALSE),"N/A")</f>
        <v>N/A</v>
      </c>
      <c r="BC634" s="77">
        <v>36.659999999999997</v>
      </c>
      <c r="BD634" s="56">
        <v>21.141732283464599</v>
      </c>
      <c r="BE634" s="56">
        <v>21.141732283464599</v>
      </c>
      <c r="BF634" s="56">
        <v>11.929133858267701</v>
      </c>
      <c r="BG634" s="378">
        <f t="shared" si="67"/>
        <v>8.7375807000000152E-2</v>
      </c>
      <c r="BH634" s="80">
        <v>36</v>
      </c>
      <c r="BI634" s="114" t="s">
        <v>4923</v>
      </c>
      <c r="BJ634" s="50" t="s">
        <v>4050</v>
      </c>
      <c r="BK634" s="29"/>
      <c r="BL634" s="29"/>
      <c r="BM634" s="29"/>
      <c r="BN634" s="29"/>
      <c r="BO634" s="81"/>
      <c r="BP634" s="81"/>
      <c r="BQ634" s="81"/>
      <c r="BR634" s="81"/>
      <c r="BS634" s="81"/>
      <c r="BT634" s="81"/>
      <c r="BU634" s="313" t="s">
        <v>8577</v>
      </c>
      <c r="BV634" s="387" t="s">
        <v>8586</v>
      </c>
      <c r="BW634" s="313" t="s">
        <v>8587</v>
      </c>
      <c r="BX634" s="387" t="s">
        <v>8588</v>
      </c>
      <c r="BY634" s="93" t="str">
        <f t="shared" si="68"/>
        <v>MR322, 18x9, +18mm Offset, 8x180, 130.81mm Centerbore, Gloss Titanium</v>
      </c>
      <c r="BZ634" s="81" t="s">
        <v>3878</v>
      </c>
      <c r="CA634" s="81" t="s">
        <v>3879</v>
      </c>
      <c r="CB634" s="81" t="str">
        <f t="shared" si="69"/>
        <v>STREET (3XX)</v>
      </c>
    </row>
    <row r="635" spans="1:80" s="38" customFormat="1" ht="15" customHeight="1">
      <c r="A635" s="22">
        <f t="shared" si="63"/>
        <v>633</v>
      </c>
      <c r="B635" s="4" t="s">
        <v>84</v>
      </c>
      <c r="C635" s="99" t="s">
        <v>1072</v>
      </c>
      <c r="D635" s="99" t="s">
        <v>7331</v>
      </c>
      <c r="E635" s="91" t="str">
        <f>CONCATENATE(LEFT(D635,5),VLOOKUP(CONCATENATE(N635,"x",O635),'PART NUMBER GUIDE'!$B$9:$C$49,2,FALSE),VLOOKUP(CONCATENATE(P635, V635), 'PART NUMBER GUIDE'!$Q$6:$R$91, 2, FALSE),VLOOKUP(Y635,'PART NUMBER GUIDE'!$J$8:$K$43,2, FALSE),IF(U635="N/A",IF(ABS(S635)&lt;10,"0"&amp;ABS(S635),ABS(S635)),CONCATENATE(LEFT(U635,1),RIGHT(U635,1))), F635, G635)</f>
        <v>MR322290161312</v>
      </c>
      <c r="F635" s="90"/>
      <c r="G635" s="90"/>
      <c r="H635" s="364">
        <v>191682034978</v>
      </c>
      <c r="I635" s="109">
        <v>45141</v>
      </c>
      <c r="J635" s="16" t="s">
        <v>1266</v>
      </c>
      <c r="K635" s="342">
        <v>369</v>
      </c>
      <c r="L635" s="92">
        <f t="shared" si="64"/>
        <v>369</v>
      </c>
      <c r="M635" s="344"/>
      <c r="N635" s="29">
        <v>20</v>
      </c>
      <c r="O635" s="8">
        <v>9</v>
      </c>
      <c r="P635" s="99" t="str">
        <f t="shared" si="65"/>
        <v>6x135</v>
      </c>
      <c r="Q635" s="3">
        <v>6</v>
      </c>
      <c r="R635" s="29">
        <v>135</v>
      </c>
      <c r="S635" s="29">
        <v>12</v>
      </c>
      <c r="T635" s="16">
        <v>5.44</v>
      </c>
      <c r="U635" s="100" t="s">
        <v>85</v>
      </c>
      <c r="V635" s="16">
        <v>87</v>
      </c>
      <c r="W635" s="8">
        <v>37.68</v>
      </c>
      <c r="X635" s="51">
        <v>2650</v>
      </c>
      <c r="Y635" s="11" t="s">
        <v>4304</v>
      </c>
      <c r="Z635" s="11" t="s">
        <v>2987</v>
      </c>
      <c r="AA635" s="51" t="str">
        <f t="shared" si="66"/>
        <v>20x9, 6x135, 12 OS</v>
      </c>
      <c r="AB635" s="81" t="s">
        <v>1641</v>
      </c>
      <c r="AC635" s="89">
        <f>_xlfn.IFNA(VLOOKUP(AB635,ACCESSORIES!F:J,5,FALSE),"N/A")</f>
        <v>22</v>
      </c>
      <c r="AD635" s="87" t="s">
        <v>85</v>
      </c>
      <c r="AE635" s="87" t="s">
        <v>85</v>
      </c>
      <c r="AF635" s="87" t="s">
        <v>85</v>
      </c>
      <c r="AG635" s="87" t="s">
        <v>85</v>
      </c>
      <c r="AH635" s="87" t="s">
        <v>85</v>
      </c>
      <c r="AI635" s="13" t="s">
        <v>266</v>
      </c>
      <c r="AJ635" s="40" t="str">
        <f>_xlfn.IFNA(VLOOKUP(AI635,ACCESSORIES!E:M,6,FALSE),"N/A")</f>
        <v>N/A</v>
      </c>
      <c r="AK635" s="40" t="str">
        <f>_xlfn.IFNA(VLOOKUP(AJ635,ACCESSORIES!F:J,5,FALSE),"N/A")</f>
        <v>N/A</v>
      </c>
      <c r="AL635" s="3" t="s">
        <v>85</v>
      </c>
      <c r="AM635" s="3">
        <v>16.2</v>
      </c>
      <c r="AN635" s="3">
        <v>170</v>
      </c>
      <c r="AO635" s="36">
        <v>7.6</v>
      </c>
      <c r="AP635" s="36">
        <v>22.8</v>
      </c>
      <c r="AQ635" s="36">
        <v>40.340000000000003</v>
      </c>
      <c r="AR635" s="36">
        <v>50.34</v>
      </c>
      <c r="AS635" s="36">
        <v>248.34</v>
      </c>
      <c r="AT635" s="101">
        <v>240.23</v>
      </c>
      <c r="AU635" s="406">
        <v>82.6</v>
      </c>
      <c r="AV635" s="407">
        <v>33.43</v>
      </c>
      <c r="AW635" s="407">
        <v>40</v>
      </c>
      <c r="AX635" s="54">
        <v>23</v>
      </c>
      <c r="AY635" s="3" t="s">
        <v>85</v>
      </c>
      <c r="AZ635" s="98" t="str">
        <f>_xlfn.IFNA(VLOOKUP(AY635,ACCESSORIES!F:J,5,FALSE),"N/A")</f>
        <v>N/A</v>
      </c>
      <c r="BA635" s="3" t="s">
        <v>85</v>
      </c>
      <c r="BB635" s="98" t="str">
        <f>_xlfn.IFNA(VLOOKUP(BA635,ACCESSORIES!F:J,5,FALSE),"N/A")</f>
        <v>N/A</v>
      </c>
      <c r="BC635" s="77">
        <v>42.18</v>
      </c>
      <c r="BD635" s="56">
        <v>23.228346456692901</v>
      </c>
      <c r="BE635" s="56">
        <v>23.228346456692901</v>
      </c>
      <c r="BF635" s="56">
        <v>11.771653543307099</v>
      </c>
      <c r="BG635" s="378">
        <f t="shared" si="67"/>
        <v>0.10408189999999996</v>
      </c>
      <c r="BH635" s="80">
        <v>24</v>
      </c>
      <c r="BI635" s="114" t="s">
        <v>4923</v>
      </c>
      <c r="BJ635" s="50" t="s">
        <v>4050</v>
      </c>
      <c r="BK635" s="29"/>
      <c r="BL635" s="29"/>
      <c r="BM635" s="29"/>
      <c r="BN635" s="29"/>
      <c r="BO635" s="81"/>
      <c r="BP635" s="81"/>
      <c r="BQ635" s="81"/>
      <c r="BR635" s="81"/>
      <c r="BS635" s="81"/>
      <c r="BT635" s="81"/>
      <c r="BU635" s="313" t="s">
        <v>8567</v>
      </c>
      <c r="BV635" s="387" t="s">
        <v>8568</v>
      </c>
      <c r="BW635" s="313" t="s">
        <v>8570</v>
      </c>
      <c r="BX635" s="387" t="s">
        <v>8569</v>
      </c>
      <c r="BY635" s="93" t="str">
        <f t="shared" si="68"/>
        <v>MR322, 20x9, +12mm Offset, 6x135, 87mm Centerbore, Gloss Black</v>
      </c>
      <c r="BZ635" s="81" t="s">
        <v>3878</v>
      </c>
      <c r="CA635" s="81" t="s">
        <v>3879</v>
      </c>
      <c r="CB635" s="81" t="str">
        <f t="shared" si="69"/>
        <v>STREET (3XX)</v>
      </c>
    </row>
    <row r="636" spans="1:80" s="38" customFormat="1" ht="15" customHeight="1">
      <c r="A636" s="22">
        <f t="shared" si="63"/>
        <v>634</v>
      </c>
      <c r="B636" s="4" t="s">
        <v>84</v>
      </c>
      <c r="C636" s="99" t="s">
        <v>1072</v>
      </c>
      <c r="D636" s="99" t="s">
        <v>7331</v>
      </c>
      <c r="E636" s="91" t="str">
        <f>CONCATENATE(LEFT(D636,5),VLOOKUP(CONCATENATE(N636,"x",O636),'PART NUMBER GUIDE'!$B$9:$C$49,2,FALSE),VLOOKUP(CONCATENATE(P636, V636), 'PART NUMBER GUIDE'!$Q$6:$R$91, 2, FALSE),VLOOKUP(Y636,'PART NUMBER GUIDE'!$J$8:$K$43,2, FALSE),IF(U636="N/A",IF(ABS(S636)&lt;10,"0"&amp;ABS(S636),ABS(S636)),CONCATENATE(LEFT(U636,1),RIGHT(U636,1))), F636, G636)</f>
        <v>MR32229016812</v>
      </c>
      <c r="F636" s="90"/>
      <c r="G636" s="90"/>
      <c r="H636" s="364">
        <v>191682036699</v>
      </c>
      <c r="I636" s="109">
        <v>45237</v>
      </c>
      <c r="J636" s="16" t="s">
        <v>1266</v>
      </c>
      <c r="K636" s="342">
        <v>369</v>
      </c>
      <c r="L636" s="92">
        <f t="shared" si="64"/>
        <v>369</v>
      </c>
      <c r="M636" s="344"/>
      <c r="N636" s="29">
        <v>20</v>
      </c>
      <c r="O636" s="8">
        <v>9</v>
      </c>
      <c r="P636" s="99" t="str">
        <f t="shared" si="65"/>
        <v>6x135</v>
      </c>
      <c r="Q636" s="3">
        <v>6</v>
      </c>
      <c r="R636" s="29">
        <v>135</v>
      </c>
      <c r="S636" s="29">
        <v>12</v>
      </c>
      <c r="T636" s="16">
        <v>5.44</v>
      </c>
      <c r="U636" s="100" t="s">
        <v>85</v>
      </c>
      <c r="V636" s="16">
        <v>87</v>
      </c>
      <c r="W636" s="8">
        <v>37.68</v>
      </c>
      <c r="X636" s="51">
        <v>2650</v>
      </c>
      <c r="Y636" s="11" t="s">
        <v>2646</v>
      </c>
      <c r="Z636" s="11" t="s">
        <v>2992</v>
      </c>
      <c r="AA636" s="51" t="str">
        <f t="shared" si="66"/>
        <v>20x9, 6x135, 12 OS</v>
      </c>
      <c r="AB636" s="81" t="s">
        <v>1641</v>
      </c>
      <c r="AC636" s="89">
        <f>_xlfn.IFNA(VLOOKUP(AB636,ACCESSORIES!F:J,5,FALSE),"N/A")</f>
        <v>22</v>
      </c>
      <c r="AD636" s="87" t="s">
        <v>85</v>
      </c>
      <c r="AE636" s="87" t="s">
        <v>85</v>
      </c>
      <c r="AF636" s="87" t="s">
        <v>85</v>
      </c>
      <c r="AG636" s="87" t="s">
        <v>85</v>
      </c>
      <c r="AH636" s="87" t="s">
        <v>85</v>
      </c>
      <c r="AI636" s="13" t="s">
        <v>266</v>
      </c>
      <c r="AJ636" s="40" t="str">
        <f>_xlfn.IFNA(VLOOKUP(AI636,ACCESSORIES!E:M,6,FALSE),"N/A")</f>
        <v>N/A</v>
      </c>
      <c r="AK636" s="40" t="str">
        <f>_xlfn.IFNA(VLOOKUP(AJ636,ACCESSORIES!F:J,5,FALSE),"N/A")</f>
        <v>N/A</v>
      </c>
      <c r="AL636" s="3" t="s">
        <v>85</v>
      </c>
      <c r="AM636" s="3">
        <v>16.2</v>
      </c>
      <c r="AN636" s="3">
        <v>170</v>
      </c>
      <c r="AO636" s="36">
        <v>7.6</v>
      </c>
      <c r="AP636" s="36">
        <v>22.8</v>
      </c>
      <c r="AQ636" s="36">
        <v>40.340000000000003</v>
      </c>
      <c r="AR636" s="36">
        <v>50.34</v>
      </c>
      <c r="AS636" s="36">
        <v>248.34</v>
      </c>
      <c r="AT636" s="101">
        <v>240.23</v>
      </c>
      <c r="AU636" s="406">
        <v>82.6</v>
      </c>
      <c r="AV636" s="407">
        <v>33.43</v>
      </c>
      <c r="AW636" s="407">
        <v>40</v>
      </c>
      <c r="AX636" s="54">
        <v>23</v>
      </c>
      <c r="AY636" s="3" t="s">
        <v>85</v>
      </c>
      <c r="AZ636" s="98" t="str">
        <f>_xlfn.IFNA(VLOOKUP(AY636,ACCESSORIES!F:J,5,FALSE),"N/A")</f>
        <v>N/A</v>
      </c>
      <c r="BA636" s="3" t="s">
        <v>85</v>
      </c>
      <c r="BB636" s="98" t="str">
        <f>_xlfn.IFNA(VLOOKUP(BA636,ACCESSORIES!F:J,5,FALSE),"N/A")</f>
        <v>N/A</v>
      </c>
      <c r="BC636" s="77">
        <v>42.18</v>
      </c>
      <c r="BD636" s="56">
        <v>23.228346456692901</v>
      </c>
      <c r="BE636" s="56">
        <v>23.228346456692901</v>
      </c>
      <c r="BF636" s="56">
        <v>11.771653543307099</v>
      </c>
      <c r="BG636" s="378">
        <f t="shared" si="67"/>
        <v>0.10408189999999996</v>
      </c>
      <c r="BH636" s="80">
        <v>24</v>
      </c>
      <c r="BI636" s="114" t="s">
        <v>4923</v>
      </c>
      <c r="BJ636" s="50" t="s">
        <v>4050</v>
      </c>
      <c r="BK636" s="29"/>
      <c r="BL636" s="29"/>
      <c r="BM636" s="29"/>
      <c r="BN636" s="29"/>
      <c r="BO636" s="81"/>
      <c r="BP636" s="81"/>
      <c r="BQ636" s="81"/>
      <c r="BR636" s="81"/>
      <c r="BS636" s="81"/>
      <c r="BT636" s="81"/>
      <c r="BU636" s="313" t="s">
        <v>8557</v>
      </c>
      <c r="BV636" s="387" t="s">
        <v>8558</v>
      </c>
      <c r="BW636" s="313" t="s">
        <v>8559</v>
      </c>
      <c r="BX636" s="387" t="s">
        <v>8560</v>
      </c>
      <c r="BY636" s="93" t="str">
        <f t="shared" si="68"/>
        <v>MR322, 20x9, +12mm Offset, 6x135, 87mm Centerbore, Gloss Titanium</v>
      </c>
      <c r="BZ636" s="81" t="s">
        <v>3878</v>
      </c>
      <c r="CA636" s="81" t="s">
        <v>3879</v>
      </c>
      <c r="CB636" s="81" t="str">
        <f t="shared" si="69"/>
        <v>STREET (3XX)</v>
      </c>
    </row>
    <row r="637" spans="1:80" s="38" customFormat="1" ht="15" customHeight="1">
      <c r="A637" s="22">
        <f t="shared" si="63"/>
        <v>635</v>
      </c>
      <c r="B637" s="4" t="s">
        <v>84</v>
      </c>
      <c r="C637" s="99" t="s">
        <v>1072</v>
      </c>
      <c r="D637" s="99" t="s">
        <v>7331</v>
      </c>
      <c r="E637" s="91" t="str">
        <f>CONCATENATE(LEFT(D637,5),VLOOKUP(CONCATENATE(N637,"x",O637),'PART NUMBER GUIDE'!$B$9:$C$49,2,FALSE),VLOOKUP(CONCATENATE(P637, V637), 'PART NUMBER GUIDE'!$Q$6:$R$91, 2, FALSE),VLOOKUP(Y637,'PART NUMBER GUIDE'!$J$8:$K$43,2, FALSE),IF(U637="N/A",IF(ABS(S637)&lt;10,"0"&amp;ABS(S637),ABS(S637)),CONCATENATE(LEFT(U637,1),RIGHT(U637,1))), F637, G637)</f>
        <v>MR322290601312</v>
      </c>
      <c r="F637" s="90"/>
      <c r="G637" s="90"/>
      <c r="H637" s="364">
        <v>191682034985</v>
      </c>
      <c r="I637" s="109">
        <v>45141</v>
      </c>
      <c r="J637" s="16" t="s">
        <v>1265</v>
      </c>
      <c r="K637" s="342">
        <v>369</v>
      </c>
      <c r="L637" s="92">
        <f t="shared" si="64"/>
        <v>369</v>
      </c>
      <c r="M637" s="344"/>
      <c r="N637" s="29">
        <v>20</v>
      </c>
      <c r="O637" s="8">
        <v>9</v>
      </c>
      <c r="P637" s="99" t="str">
        <f t="shared" si="65"/>
        <v>6x5.5</v>
      </c>
      <c r="Q637" s="3">
        <v>6</v>
      </c>
      <c r="R637" s="29">
        <v>5.5</v>
      </c>
      <c r="S637" s="29">
        <v>12</v>
      </c>
      <c r="T637" s="16">
        <v>5.44</v>
      </c>
      <c r="U637" s="100" t="s">
        <v>85</v>
      </c>
      <c r="V637" s="16">
        <v>106.25</v>
      </c>
      <c r="W637" s="8">
        <v>37.68</v>
      </c>
      <c r="X637" s="51">
        <v>2650</v>
      </c>
      <c r="Y637" s="11" t="s">
        <v>4304</v>
      </c>
      <c r="Z637" s="11" t="s">
        <v>2987</v>
      </c>
      <c r="AA637" s="51" t="str">
        <f t="shared" si="66"/>
        <v>20x9, 6x5.5, 12 OS</v>
      </c>
      <c r="AB637" s="81" t="s">
        <v>1639</v>
      </c>
      <c r="AC637" s="89">
        <f>_xlfn.IFNA(VLOOKUP(AB637,ACCESSORIES!F:J,5,FALSE),"N/A")</f>
        <v>22</v>
      </c>
      <c r="AD637" s="87" t="s">
        <v>85</v>
      </c>
      <c r="AE637" s="87" t="s">
        <v>85</v>
      </c>
      <c r="AF637" s="87" t="s">
        <v>85</v>
      </c>
      <c r="AG637" s="87" t="s">
        <v>85</v>
      </c>
      <c r="AH637" s="87" t="s">
        <v>85</v>
      </c>
      <c r="AI637" s="13" t="s">
        <v>265</v>
      </c>
      <c r="AJ637" s="40" t="s">
        <v>1709</v>
      </c>
      <c r="AK637" s="40">
        <f>_xlfn.IFNA(VLOOKUP(AJ637,ACCESSORIES!F:J,5,FALSE),"N/A")</f>
        <v>2.75</v>
      </c>
      <c r="AL637" s="3">
        <v>78.3</v>
      </c>
      <c r="AM637" s="3">
        <v>16.2</v>
      </c>
      <c r="AN637" s="3">
        <v>170</v>
      </c>
      <c r="AO637" s="36">
        <v>7.6</v>
      </c>
      <c r="AP637" s="36">
        <v>22.8</v>
      </c>
      <c r="AQ637" s="36">
        <v>40.340000000000003</v>
      </c>
      <c r="AR637" s="36">
        <v>50.34</v>
      </c>
      <c r="AS637" s="36">
        <v>248.34</v>
      </c>
      <c r="AT637" s="101">
        <v>240.23</v>
      </c>
      <c r="AU637" s="406">
        <v>103.36</v>
      </c>
      <c r="AV637" s="407">
        <v>32.93</v>
      </c>
      <c r="AW637" s="407">
        <v>40</v>
      </c>
      <c r="AX637" s="54">
        <v>23</v>
      </c>
      <c r="AY637" s="3" t="s">
        <v>85</v>
      </c>
      <c r="AZ637" s="98" t="str">
        <f>_xlfn.IFNA(VLOOKUP(AY637,ACCESSORIES!F:J,5,FALSE),"N/A")</f>
        <v>N/A</v>
      </c>
      <c r="BA637" s="3" t="s">
        <v>85</v>
      </c>
      <c r="BB637" s="98" t="str">
        <f>_xlfn.IFNA(VLOOKUP(BA637,ACCESSORIES!F:J,5,FALSE),"N/A")</f>
        <v>N/A</v>
      </c>
      <c r="BC637" s="77">
        <v>42.18</v>
      </c>
      <c r="BD637" s="56">
        <v>23.228346456692901</v>
      </c>
      <c r="BE637" s="56">
        <v>23.228346456692901</v>
      </c>
      <c r="BF637" s="56">
        <v>11.771653543307099</v>
      </c>
      <c r="BG637" s="378">
        <f t="shared" si="67"/>
        <v>0.10408189999999996</v>
      </c>
      <c r="BH637" s="80">
        <v>24</v>
      </c>
      <c r="BI637" s="114" t="s">
        <v>4923</v>
      </c>
      <c r="BJ637" s="50" t="s">
        <v>4050</v>
      </c>
      <c r="BK637" s="29"/>
      <c r="BL637" s="29"/>
      <c r="BM637" s="29"/>
      <c r="BN637" s="29"/>
      <c r="BO637" s="81"/>
      <c r="BP637" s="81"/>
      <c r="BQ637" s="81"/>
      <c r="BR637" s="81"/>
      <c r="BS637" s="81"/>
      <c r="BT637" s="81"/>
      <c r="BU637" s="313" t="s">
        <v>8567</v>
      </c>
      <c r="BV637" s="387" t="s">
        <v>8568</v>
      </c>
      <c r="BW637" s="313" t="s">
        <v>8570</v>
      </c>
      <c r="BX637" s="387" t="s">
        <v>8569</v>
      </c>
      <c r="BY637" s="93" t="str">
        <f t="shared" si="68"/>
        <v>MR322, 20x9, +12mm Offset, 6x5.5, 106.25mm Centerbore, Gloss Black</v>
      </c>
      <c r="BZ637" s="81" t="s">
        <v>3878</v>
      </c>
      <c r="CA637" s="81" t="s">
        <v>3879</v>
      </c>
      <c r="CB637" s="81" t="str">
        <f t="shared" si="69"/>
        <v>STREET (3XX)</v>
      </c>
    </row>
    <row r="638" spans="1:80" s="38" customFormat="1" ht="15" customHeight="1">
      <c r="A638" s="22">
        <f t="shared" si="63"/>
        <v>636</v>
      </c>
      <c r="B638" s="4" t="s">
        <v>84</v>
      </c>
      <c r="C638" s="99" t="s">
        <v>1072</v>
      </c>
      <c r="D638" s="99" t="s">
        <v>7331</v>
      </c>
      <c r="E638" s="91" t="str">
        <f>CONCATENATE(LEFT(D638,5),VLOOKUP(CONCATENATE(N638,"x",O638),'PART NUMBER GUIDE'!$B$9:$C$49,2,FALSE),VLOOKUP(CONCATENATE(P638, V638), 'PART NUMBER GUIDE'!$Q$6:$R$91, 2, FALSE),VLOOKUP(Y638,'PART NUMBER GUIDE'!$J$8:$K$43,2, FALSE),IF(U638="N/A",IF(ABS(S638)&lt;10,"0"&amp;ABS(S638),ABS(S638)),CONCATENATE(LEFT(U638,1),RIGHT(U638,1))), F638, G638)</f>
        <v>MR32229060812</v>
      </c>
      <c r="F638" s="90"/>
      <c r="G638" s="90"/>
      <c r="H638" s="364">
        <v>191682036705</v>
      </c>
      <c r="I638" s="109">
        <v>45237</v>
      </c>
      <c r="J638" s="16" t="s">
        <v>1265</v>
      </c>
      <c r="K638" s="342">
        <v>369</v>
      </c>
      <c r="L638" s="92">
        <f t="shared" si="64"/>
        <v>369</v>
      </c>
      <c r="M638" s="344"/>
      <c r="N638" s="29">
        <v>20</v>
      </c>
      <c r="O638" s="8">
        <v>9</v>
      </c>
      <c r="P638" s="99" t="str">
        <f t="shared" si="65"/>
        <v>6x5.5</v>
      </c>
      <c r="Q638" s="3">
        <v>6</v>
      </c>
      <c r="R638" s="29">
        <v>5.5</v>
      </c>
      <c r="S638" s="29">
        <v>12</v>
      </c>
      <c r="T638" s="16">
        <v>5.44</v>
      </c>
      <c r="U638" s="100" t="s">
        <v>85</v>
      </c>
      <c r="V638" s="16">
        <v>106.25</v>
      </c>
      <c r="W638" s="8">
        <v>37.68</v>
      </c>
      <c r="X638" s="51">
        <v>2650</v>
      </c>
      <c r="Y638" s="11" t="s">
        <v>2646</v>
      </c>
      <c r="Z638" s="11" t="s">
        <v>2992</v>
      </c>
      <c r="AA638" s="51" t="str">
        <f t="shared" si="66"/>
        <v>20x9, 6x5.5, 12 OS</v>
      </c>
      <c r="AB638" s="81" t="s">
        <v>1639</v>
      </c>
      <c r="AC638" s="89">
        <f>_xlfn.IFNA(VLOOKUP(AB638,ACCESSORIES!F:J,5,FALSE),"N/A")</f>
        <v>22</v>
      </c>
      <c r="AD638" s="87" t="s">
        <v>85</v>
      </c>
      <c r="AE638" s="87" t="s">
        <v>85</v>
      </c>
      <c r="AF638" s="87" t="s">
        <v>85</v>
      </c>
      <c r="AG638" s="87" t="s">
        <v>85</v>
      </c>
      <c r="AH638" s="87" t="s">
        <v>85</v>
      </c>
      <c r="AI638" s="13" t="s">
        <v>265</v>
      </c>
      <c r="AJ638" s="40" t="s">
        <v>1709</v>
      </c>
      <c r="AK638" s="40">
        <f>_xlfn.IFNA(VLOOKUP(AJ638,ACCESSORIES!F:J,5,FALSE),"N/A")</f>
        <v>2.75</v>
      </c>
      <c r="AL638" s="3">
        <v>78.3</v>
      </c>
      <c r="AM638" s="3">
        <v>16.2</v>
      </c>
      <c r="AN638" s="3">
        <v>170</v>
      </c>
      <c r="AO638" s="36">
        <v>7.6</v>
      </c>
      <c r="AP638" s="36">
        <v>22.8</v>
      </c>
      <c r="AQ638" s="36">
        <v>40.340000000000003</v>
      </c>
      <c r="AR638" s="36">
        <v>50.34</v>
      </c>
      <c r="AS638" s="36">
        <v>248.34</v>
      </c>
      <c r="AT638" s="101">
        <v>240.23</v>
      </c>
      <c r="AU638" s="406">
        <v>103.36</v>
      </c>
      <c r="AV638" s="407">
        <v>32.93</v>
      </c>
      <c r="AW638" s="407">
        <v>40</v>
      </c>
      <c r="AX638" s="54">
        <v>23</v>
      </c>
      <c r="AY638" s="3" t="s">
        <v>85</v>
      </c>
      <c r="AZ638" s="98" t="str">
        <f>_xlfn.IFNA(VLOOKUP(AY638,ACCESSORIES!F:J,5,FALSE),"N/A")</f>
        <v>N/A</v>
      </c>
      <c r="BA638" s="3" t="s">
        <v>85</v>
      </c>
      <c r="BB638" s="98" t="str">
        <f>_xlfn.IFNA(VLOOKUP(BA638,ACCESSORIES!F:J,5,FALSE),"N/A")</f>
        <v>N/A</v>
      </c>
      <c r="BC638" s="77">
        <v>42.18</v>
      </c>
      <c r="BD638" s="56">
        <v>23.228346456692901</v>
      </c>
      <c r="BE638" s="56">
        <v>23.228346456692901</v>
      </c>
      <c r="BF638" s="56">
        <v>11.771653543307099</v>
      </c>
      <c r="BG638" s="378">
        <f t="shared" si="67"/>
        <v>0.10408189999999996</v>
      </c>
      <c r="BH638" s="80">
        <v>24</v>
      </c>
      <c r="BI638" s="114" t="s">
        <v>4923</v>
      </c>
      <c r="BJ638" s="50" t="s">
        <v>4050</v>
      </c>
      <c r="BK638" s="29"/>
      <c r="BL638" s="29"/>
      <c r="BM638" s="29"/>
      <c r="BN638" s="29"/>
      <c r="BO638" s="81"/>
      <c r="BP638" s="81"/>
      <c r="BQ638" s="81"/>
      <c r="BR638" s="81"/>
      <c r="BS638" s="81"/>
      <c r="BT638" s="81"/>
      <c r="BU638" s="313" t="s">
        <v>8557</v>
      </c>
      <c r="BV638" s="387" t="s">
        <v>8558</v>
      </c>
      <c r="BW638" s="313" t="s">
        <v>8559</v>
      </c>
      <c r="BX638" s="387" t="s">
        <v>8560</v>
      </c>
      <c r="BY638" s="93" t="str">
        <f t="shared" si="68"/>
        <v>MR322, 20x9, +12mm Offset, 6x5.5, 106.25mm Centerbore, Gloss Titanium</v>
      </c>
      <c r="BZ638" s="81" t="s">
        <v>3878</v>
      </c>
      <c r="CA638" s="81" t="s">
        <v>3879</v>
      </c>
      <c r="CB638" s="81" t="str">
        <f t="shared" si="69"/>
        <v>STREET (3XX)</v>
      </c>
    </row>
    <row r="639" spans="1:80" s="38" customFormat="1" ht="15" customHeight="1">
      <c r="A639" s="22">
        <f t="shared" si="63"/>
        <v>637</v>
      </c>
      <c r="B639" s="4" t="s">
        <v>84</v>
      </c>
      <c r="C639" s="99" t="s">
        <v>1072</v>
      </c>
      <c r="D639" s="99" t="s">
        <v>7331</v>
      </c>
      <c r="E639" s="91" t="str">
        <f>CONCATENATE(LEFT(D639,5),VLOOKUP(CONCATENATE(N639,"x",O639),'PART NUMBER GUIDE'!$B$9:$C$49,2,FALSE),VLOOKUP(CONCATENATE(P639, V639), 'PART NUMBER GUIDE'!$Q$6:$R$91, 2, FALSE),VLOOKUP(Y639,'PART NUMBER GUIDE'!$J$8:$K$43,2, FALSE),IF(U639="N/A",IF(ABS(S639)&lt;10,"0"&amp;ABS(S639),ABS(S639)),CONCATENATE(LEFT(U639,1),RIGHT(U639,1))), F639, G639)</f>
        <v>MR322290581312</v>
      </c>
      <c r="F639" s="90"/>
      <c r="G639" s="90"/>
      <c r="H639" s="364">
        <v>191682034992</v>
      </c>
      <c r="I639" s="109">
        <v>45141</v>
      </c>
      <c r="J639" s="16" t="s">
        <v>1266</v>
      </c>
      <c r="K639" s="342">
        <v>369</v>
      </c>
      <c r="L639" s="92">
        <f t="shared" si="64"/>
        <v>369</v>
      </c>
      <c r="M639" s="344"/>
      <c r="N639" s="29">
        <v>20</v>
      </c>
      <c r="O639" s="8">
        <v>9</v>
      </c>
      <c r="P639" s="99" t="str">
        <f t="shared" si="65"/>
        <v>5x150</v>
      </c>
      <c r="Q639" s="3">
        <v>5</v>
      </c>
      <c r="R639" s="29">
        <v>150</v>
      </c>
      <c r="S639" s="29">
        <v>12</v>
      </c>
      <c r="T639" s="16">
        <v>5.44</v>
      </c>
      <c r="U639" s="100" t="s">
        <v>85</v>
      </c>
      <c r="V639" s="16">
        <v>110.5</v>
      </c>
      <c r="W639" s="8">
        <v>37.68</v>
      </c>
      <c r="X639" s="51">
        <v>2650</v>
      </c>
      <c r="Y639" s="11" t="s">
        <v>4304</v>
      </c>
      <c r="Z639" s="11" t="s">
        <v>2987</v>
      </c>
      <c r="AA639" s="51" t="str">
        <f t="shared" si="66"/>
        <v>20x9, 5x150, 12 OS</v>
      </c>
      <c r="AB639" s="81" t="s">
        <v>1639</v>
      </c>
      <c r="AC639" s="89">
        <f>_xlfn.IFNA(VLOOKUP(AB639,ACCESSORIES!F:J,5,FALSE),"N/A")</f>
        <v>22</v>
      </c>
      <c r="AD639" s="87" t="s">
        <v>85</v>
      </c>
      <c r="AE639" s="87" t="s">
        <v>85</v>
      </c>
      <c r="AF639" s="87" t="s">
        <v>85</v>
      </c>
      <c r="AG639" s="87" t="s">
        <v>85</v>
      </c>
      <c r="AH639" s="87" t="s">
        <v>85</v>
      </c>
      <c r="AI639" s="13" t="s">
        <v>266</v>
      </c>
      <c r="AJ639" s="40" t="str">
        <f>_xlfn.IFNA(VLOOKUP(AI639,ACCESSORIES!E:M,6,FALSE),"N/A")</f>
        <v>N/A</v>
      </c>
      <c r="AK639" s="40" t="str">
        <f>_xlfn.IFNA(VLOOKUP(AJ639,ACCESSORIES!F:J,5,FALSE),"N/A")</f>
        <v>N/A</v>
      </c>
      <c r="AL639" s="3" t="s">
        <v>85</v>
      </c>
      <c r="AM639" s="3">
        <v>16.2</v>
      </c>
      <c r="AN639" s="3">
        <v>185</v>
      </c>
      <c r="AO639" s="36">
        <v>0</v>
      </c>
      <c r="AP639" s="36">
        <v>19.25</v>
      </c>
      <c r="AQ639" s="36">
        <v>39.68</v>
      </c>
      <c r="AR639" s="36">
        <v>50.34</v>
      </c>
      <c r="AS639" s="36">
        <v>248.34</v>
      </c>
      <c r="AT639" s="101">
        <v>240.23</v>
      </c>
      <c r="AU639" s="406">
        <v>103.36</v>
      </c>
      <c r="AV639" s="407">
        <v>32.93</v>
      </c>
      <c r="AW639" s="407">
        <v>40</v>
      </c>
      <c r="AX639" s="54">
        <v>23</v>
      </c>
      <c r="AY639" s="3" t="s">
        <v>85</v>
      </c>
      <c r="AZ639" s="98" t="str">
        <f>_xlfn.IFNA(VLOOKUP(AY639,ACCESSORIES!F:J,5,FALSE),"N/A")</f>
        <v>N/A</v>
      </c>
      <c r="BA639" s="3" t="s">
        <v>85</v>
      </c>
      <c r="BB639" s="98" t="str">
        <f>_xlfn.IFNA(VLOOKUP(BA639,ACCESSORIES!F:J,5,FALSE),"N/A")</f>
        <v>N/A</v>
      </c>
      <c r="BC639" s="77">
        <v>42.18</v>
      </c>
      <c r="BD639" s="56">
        <v>23.228346456692901</v>
      </c>
      <c r="BE639" s="56">
        <v>23.228346456692901</v>
      </c>
      <c r="BF639" s="56">
        <v>11.771653543307099</v>
      </c>
      <c r="BG639" s="378">
        <f t="shared" si="67"/>
        <v>0.10408189999999996</v>
      </c>
      <c r="BH639" s="80">
        <v>24</v>
      </c>
      <c r="BI639" s="114" t="s">
        <v>4923</v>
      </c>
      <c r="BJ639" s="50" t="s">
        <v>4050</v>
      </c>
      <c r="BK639" s="29"/>
      <c r="BL639" s="29"/>
      <c r="BM639" s="29"/>
      <c r="BN639" s="29"/>
      <c r="BO639" s="81"/>
      <c r="BP639" s="81"/>
      <c r="BQ639" s="81"/>
      <c r="BR639" s="81"/>
      <c r="BS639" s="81"/>
      <c r="BT639" s="81"/>
      <c r="BU639" s="313" t="s">
        <v>8550</v>
      </c>
      <c r="BV639" s="387" t="s">
        <v>8549</v>
      </c>
      <c r="BW639" s="313" t="s">
        <v>8552</v>
      </c>
      <c r="BX639" s="387" t="s">
        <v>8551</v>
      </c>
      <c r="BY639" s="93" t="str">
        <f t="shared" si="68"/>
        <v>MR322, 20x9, +12mm Offset, 5x150, 110.5mm Centerbore, Gloss Black</v>
      </c>
      <c r="BZ639" s="81" t="s">
        <v>3878</v>
      </c>
      <c r="CA639" s="81" t="s">
        <v>3879</v>
      </c>
      <c r="CB639" s="81" t="str">
        <f t="shared" si="69"/>
        <v>STREET (3XX)</v>
      </c>
    </row>
    <row r="640" spans="1:80" s="38" customFormat="1" ht="15" customHeight="1">
      <c r="A640" s="22">
        <f t="shared" si="63"/>
        <v>638</v>
      </c>
      <c r="B640" s="4" t="s">
        <v>84</v>
      </c>
      <c r="C640" s="99" t="s">
        <v>1072</v>
      </c>
      <c r="D640" s="99" t="s">
        <v>7331</v>
      </c>
      <c r="E640" s="91" t="str">
        <f>CONCATENATE(LEFT(D640,5),VLOOKUP(CONCATENATE(N640,"x",O640),'PART NUMBER GUIDE'!$B$9:$C$49,2,FALSE),VLOOKUP(CONCATENATE(P640, V640), 'PART NUMBER GUIDE'!$Q$6:$R$91, 2, FALSE),VLOOKUP(Y640,'PART NUMBER GUIDE'!$J$8:$K$43,2, FALSE),IF(U640="N/A",IF(ABS(S640)&lt;10,"0"&amp;ABS(S640),ABS(S640)),CONCATENATE(LEFT(U640,1),RIGHT(U640,1))), F640, G640)</f>
        <v>MR32229058812</v>
      </c>
      <c r="F640" s="90"/>
      <c r="G640" s="90"/>
      <c r="H640" s="364">
        <v>191682036712</v>
      </c>
      <c r="I640" s="109">
        <v>45237</v>
      </c>
      <c r="J640" s="16" t="s">
        <v>1266</v>
      </c>
      <c r="K640" s="342">
        <v>369</v>
      </c>
      <c r="L640" s="92">
        <f t="shared" si="64"/>
        <v>369</v>
      </c>
      <c r="M640" s="344"/>
      <c r="N640" s="29">
        <v>20</v>
      </c>
      <c r="O640" s="8">
        <v>9</v>
      </c>
      <c r="P640" s="99" t="str">
        <f t="shared" si="65"/>
        <v>5x150</v>
      </c>
      <c r="Q640" s="3">
        <v>5</v>
      </c>
      <c r="R640" s="29">
        <v>150</v>
      </c>
      <c r="S640" s="29">
        <v>12</v>
      </c>
      <c r="T640" s="16">
        <v>5.44</v>
      </c>
      <c r="U640" s="100" t="s">
        <v>85</v>
      </c>
      <c r="V640" s="16">
        <v>110.5</v>
      </c>
      <c r="W640" s="8">
        <v>37.68</v>
      </c>
      <c r="X640" s="51">
        <v>2650</v>
      </c>
      <c r="Y640" s="11" t="s">
        <v>2646</v>
      </c>
      <c r="Z640" s="11" t="s">
        <v>2992</v>
      </c>
      <c r="AA640" s="51" t="str">
        <f t="shared" si="66"/>
        <v>20x9, 5x150, 12 OS</v>
      </c>
      <c r="AB640" s="81" t="s">
        <v>1639</v>
      </c>
      <c r="AC640" s="89">
        <f>_xlfn.IFNA(VLOOKUP(AB640,ACCESSORIES!F:J,5,FALSE),"N/A")</f>
        <v>22</v>
      </c>
      <c r="AD640" s="87" t="s">
        <v>85</v>
      </c>
      <c r="AE640" s="87" t="s">
        <v>85</v>
      </c>
      <c r="AF640" s="87" t="s">
        <v>85</v>
      </c>
      <c r="AG640" s="87" t="s">
        <v>85</v>
      </c>
      <c r="AH640" s="87" t="s">
        <v>85</v>
      </c>
      <c r="AI640" s="13" t="s">
        <v>266</v>
      </c>
      <c r="AJ640" s="40" t="str">
        <f>_xlfn.IFNA(VLOOKUP(AI640,ACCESSORIES!E:M,6,FALSE),"N/A")</f>
        <v>N/A</v>
      </c>
      <c r="AK640" s="40" t="str">
        <f>_xlfn.IFNA(VLOOKUP(AJ640,ACCESSORIES!F:J,5,FALSE),"N/A")</f>
        <v>N/A</v>
      </c>
      <c r="AL640" s="3" t="s">
        <v>85</v>
      </c>
      <c r="AM640" s="3">
        <v>16.2</v>
      </c>
      <c r="AN640" s="3">
        <v>185</v>
      </c>
      <c r="AO640" s="36">
        <v>0</v>
      </c>
      <c r="AP640" s="36">
        <v>19.25</v>
      </c>
      <c r="AQ640" s="36">
        <v>39.68</v>
      </c>
      <c r="AR640" s="36">
        <v>50.34</v>
      </c>
      <c r="AS640" s="36">
        <v>248.34</v>
      </c>
      <c r="AT640" s="101">
        <v>240.23</v>
      </c>
      <c r="AU640" s="406">
        <v>103.36</v>
      </c>
      <c r="AV640" s="407">
        <v>32.93</v>
      </c>
      <c r="AW640" s="407">
        <v>40</v>
      </c>
      <c r="AX640" s="54">
        <v>23</v>
      </c>
      <c r="AY640" s="3" t="s">
        <v>85</v>
      </c>
      <c r="AZ640" s="98" t="str">
        <f>_xlfn.IFNA(VLOOKUP(AY640,ACCESSORIES!F:J,5,FALSE),"N/A")</f>
        <v>N/A</v>
      </c>
      <c r="BA640" s="3" t="s">
        <v>85</v>
      </c>
      <c r="BB640" s="98" t="str">
        <f>_xlfn.IFNA(VLOOKUP(BA640,ACCESSORIES!F:J,5,FALSE),"N/A")</f>
        <v>N/A</v>
      </c>
      <c r="BC640" s="77">
        <v>42.18</v>
      </c>
      <c r="BD640" s="56">
        <v>23.228346456692901</v>
      </c>
      <c r="BE640" s="56">
        <v>23.228346456692901</v>
      </c>
      <c r="BF640" s="56">
        <v>11.771653543307099</v>
      </c>
      <c r="BG640" s="378">
        <f t="shared" si="67"/>
        <v>0.10408189999999996</v>
      </c>
      <c r="BH640" s="80">
        <v>24</v>
      </c>
      <c r="BI640" s="114" t="s">
        <v>4923</v>
      </c>
      <c r="BJ640" s="50" t="s">
        <v>4050</v>
      </c>
      <c r="BK640" s="29"/>
      <c r="BL640" s="29"/>
      <c r="BM640" s="29"/>
      <c r="BN640" s="29"/>
      <c r="BO640" s="81"/>
      <c r="BP640" s="81"/>
      <c r="BQ640" s="81"/>
      <c r="BR640" s="81"/>
      <c r="BS640" s="81"/>
      <c r="BT640" s="81"/>
      <c r="BU640" s="313" t="s">
        <v>8553</v>
      </c>
      <c r="BV640" s="387" t="s">
        <v>8554</v>
      </c>
      <c r="BW640" s="313" t="s">
        <v>8556</v>
      </c>
      <c r="BX640" s="387" t="s">
        <v>8555</v>
      </c>
      <c r="BY640" s="93" t="str">
        <f t="shared" si="68"/>
        <v>MR322, 20x9, +12mm Offset, 5x150, 110.5mm Centerbore, Gloss Titanium</v>
      </c>
      <c r="BZ640" s="81" t="s">
        <v>3878</v>
      </c>
      <c r="CA640" s="81" t="s">
        <v>3879</v>
      </c>
      <c r="CB640" s="81" t="str">
        <f t="shared" si="69"/>
        <v>STREET (3XX)</v>
      </c>
    </row>
    <row r="641" spans="1:80" s="38" customFormat="1" ht="15" customHeight="1">
      <c r="A641" s="22">
        <f t="shared" si="63"/>
        <v>639</v>
      </c>
      <c r="B641" s="4" t="s">
        <v>84</v>
      </c>
      <c r="C641" s="99" t="s">
        <v>1072</v>
      </c>
      <c r="D641" s="99" t="s">
        <v>7331</v>
      </c>
      <c r="E641" s="91" t="str">
        <f>CONCATENATE(LEFT(D641,5),VLOOKUP(CONCATENATE(N641,"x",O641),'PART NUMBER GUIDE'!$B$9:$C$49,2,FALSE),VLOOKUP(CONCATENATE(P641, V641), 'PART NUMBER GUIDE'!$Q$6:$R$91, 2, FALSE),VLOOKUP(Y641,'PART NUMBER GUIDE'!$J$8:$K$43,2, FALSE),IF(U641="N/A",IF(ABS(S641)&lt;10,"0"&amp;ABS(S641),ABS(S641)),CONCATENATE(LEFT(U641,1),RIGHT(U641,1))), F641, G641)</f>
        <v>MR322290801312</v>
      </c>
      <c r="F641" s="90"/>
      <c r="G641" s="90"/>
      <c r="H641" s="364">
        <v>191682035005</v>
      </c>
      <c r="I641" s="109">
        <v>45141</v>
      </c>
      <c r="J641" s="16" t="s">
        <v>1266</v>
      </c>
      <c r="K641" s="342">
        <v>389</v>
      </c>
      <c r="L641" s="92">
        <f t="shared" si="64"/>
        <v>389</v>
      </c>
      <c r="M641" s="344"/>
      <c r="N641" s="29">
        <v>20</v>
      </c>
      <c r="O641" s="8">
        <v>9</v>
      </c>
      <c r="P641" s="99" t="str">
        <f t="shared" si="65"/>
        <v>8x6.5</v>
      </c>
      <c r="Q641" s="3">
        <v>8</v>
      </c>
      <c r="R641" s="29">
        <v>6.5</v>
      </c>
      <c r="S641" s="29">
        <v>12</v>
      </c>
      <c r="T641" s="16">
        <v>5.44</v>
      </c>
      <c r="U641" s="100" t="s">
        <v>85</v>
      </c>
      <c r="V641" s="16">
        <v>130.81</v>
      </c>
      <c r="W641" s="8">
        <v>38.82</v>
      </c>
      <c r="X641" s="51">
        <v>3640</v>
      </c>
      <c r="Y641" s="11" t="s">
        <v>4304</v>
      </c>
      <c r="Z641" s="11" t="s">
        <v>2987</v>
      </c>
      <c r="AA641" s="51" t="str">
        <f t="shared" si="66"/>
        <v>20x9, 8x6.5, 12 OS</v>
      </c>
      <c r="AB641" s="81" t="s">
        <v>7586</v>
      </c>
      <c r="AC641" s="89">
        <f>_xlfn.IFNA(VLOOKUP(AB641,ACCESSORIES!F:J,5,FALSE),"N/A")</f>
        <v>33</v>
      </c>
      <c r="AD641" s="87" t="s">
        <v>85</v>
      </c>
      <c r="AE641" s="87" t="s">
        <v>85</v>
      </c>
      <c r="AF641" s="80" t="s">
        <v>3005</v>
      </c>
      <c r="AG641" s="87" t="s">
        <v>85</v>
      </c>
      <c r="AH641" s="87" t="s">
        <v>85</v>
      </c>
      <c r="AI641" s="13" t="s">
        <v>266</v>
      </c>
      <c r="AJ641" s="40" t="str">
        <f>_xlfn.IFNA(VLOOKUP(AI641,ACCESSORIES!E:M,6,FALSE),"N/A")</f>
        <v>N/A</v>
      </c>
      <c r="AK641" s="40" t="str">
        <f>_xlfn.IFNA(VLOOKUP(AJ641,ACCESSORIES!F:J,5,FALSE),"N/A")</f>
        <v>N/A</v>
      </c>
      <c r="AL641" s="3" t="s">
        <v>85</v>
      </c>
      <c r="AM641" s="3">
        <v>16.2</v>
      </c>
      <c r="AN641" s="3">
        <v>200</v>
      </c>
      <c r="AO641" s="36">
        <v>0</v>
      </c>
      <c r="AP641" s="36">
        <v>0</v>
      </c>
      <c r="AQ641" s="36">
        <v>29.4</v>
      </c>
      <c r="AR641" s="36">
        <v>47</v>
      </c>
      <c r="AS641" s="36">
        <v>248.8</v>
      </c>
      <c r="AT641" s="101">
        <v>240.7</v>
      </c>
      <c r="AU641" s="406">
        <v>123.1</v>
      </c>
      <c r="AV641" s="407">
        <v>92</v>
      </c>
      <c r="AW641" s="407">
        <v>92</v>
      </c>
      <c r="AX641" s="54">
        <v>23</v>
      </c>
      <c r="AY641" s="3" t="s">
        <v>85</v>
      </c>
      <c r="AZ641" s="98" t="str">
        <f>_xlfn.IFNA(VLOOKUP(AY641,ACCESSORIES!F:J,5,FALSE),"N/A")</f>
        <v>N/A</v>
      </c>
      <c r="BA641" s="3" t="s">
        <v>85</v>
      </c>
      <c r="BB641" s="98" t="str">
        <f>_xlfn.IFNA(VLOOKUP(BA641,ACCESSORIES!F:J,5,FALSE),"N/A")</f>
        <v>N/A</v>
      </c>
      <c r="BC641" s="77">
        <v>43.32</v>
      </c>
      <c r="BD641" s="56">
        <v>23.228346456692901</v>
      </c>
      <c r="BE641" s="56">
        <v>23.228346456692901</v>
      </c>
      <c r="BF641" s="56">
        <v>11.771653543307099</v>
      </c>
      <c r="BG641" s="378">
        <f t="shared" si="67"/>
        <v>0.10408189999999996</v>
      </c>
      <c r="BH641" s="80">
        <v>24</v>
      </c>
      <c r="BI641" s="114" t="s">
        <v>4923</v>
      </c>
      <c r="BJ641" s="50" t="s">
        <v>4050</v>
      </c>
      <c r="BK641" s="29"/>
      <c r="BL641" s="29"/>
      <c r="BM641" s="29"/>
      <c r="BN641" s="29"/>
      <c r="BO641" s="81"/>
      <c r="BP641" s="81"/>
      <c r="BQ641" s="81"/>
      <c r="BR641" s="81"/>
      <c r="BS641" s="81"/>
      <c r="BT641" s="81"/>
      <c r="BU641" s="313" t="s">
        <v>8579</v>
      </c>
      <c r="BV641" s="387" t="s">
        <v>8580</v>
      </c>
      <c r="BW641" s="313" t="s">
        <v>8573</v>
      </c>
      <c r="BX641" s="387" t="s">
        <v>8575</v>
      </c>
      <c r="BY641" s="93" t="str">
        <f t="shared" si="68"/>
        <v>MR322, 20x9, +12mm Offset, 8x6.5, 130.81mm Centerbore, Gloss Black</v>
      </c>
      <c r="BZ641" s="81" t="s">
        <v>3878</v>
      </c>
      <c r="CA641" s="81" t="s">
        <v>3879</v>
      </c>
      <c r="CB641" s="81" t="str">
        <f t="shared" si="69"/>
        <v>STREET (3XX)</v>
      </c>
    </row>
    <row r="642" spans="1:80" s="38" customFormat="1" ht="15" customHeight="1">
      <c r="A642" s="22">
        <f t="shared" si="63"/>
        <v>640</v>
      </c>
      <c r="B642" s="4" t="s">
        <v>84</v>
      </c>
      <c r="C642" s="99" t="s">
        <v>1072</v>
      </c>
      <c r="D642" s="99" t="s">
        <v>7331</v>
      </c>
      <c r="E642" s="91" t="str">
        <f>CONCATENATE(LEFT(D642,5),VLOOKUP(CONCATENATE(N642,"x",O642),'PART NUMBER GUIDE'!$B$9:$C$49,2,FALSE),VLOOKUP(CONCATENATE(P642, V642), 'PART NUMBER GUIDE'!$Q$6:$R$91, 2, FALSE),VLOOKUP(Y642,'PART NUMBER GUIDE'!$J$8:$K$43,2, FALSE),IF(U642="N/A",IF(ABS(S642)&lt;10,"0"&amp;ABS(S642),ABS(S642)),CONCATENATE(LEFT(U642,1),RIGHT(U642,1))), F642, G642)</f>
        <v>MR32229080812</v>
      </c>
      <c r="F642" s="90"/>
      <c r="G642" s="90"/>
      <c r="H642" s="364">
        <v>191682036729</v>
      </c>
      <c r="I642" s="109">
        <v>45237</v>
      </c>
      <c r="J642" s="16" t="s">
        <v>1266</v>
      </c>
      <c r="K642" s="342">
        <v>389</v>
      </c>
      <c r="L642" s="92">
        <f t="shared" si="64"/>
        <v>389</v>
      </c>
      <c r="M642" s="344"/>
      <c r="N642" s="29">
        <v>20</v>
      </c>
      <c r="O642" s="8">
        <v>9</v>
      </c>
      <c r="P642" s="99" t="str">
        <f t="shared" si="65"/>
        <v>8x6.5</v>
      </c>
      <c r="Q642" s="3">
        <v>8</v>
      </c>
      <c r="R642" s="29">
        <v>6.5</v>
      </c>
      <c r="S642" s="29">
        <v>12</v>
      </c>
      <c r="T642" s="16">
        <v>5.44</v>
      </c>
      <c r="U642" s="100" t="s">
        <v>85</v>
      </c>
      <c r="V642" s="16">
        <v>130.81</v>
      </c>
      <c r="W642" s="8">
        <v>38.82</v>
      </c>
      <c r="X642" s="51">
        <v>3640</v>
      </c>
      <c r="Y642" s="11" t="s">
        <v>2646</v>
      </c>
      <c r="Z642" s="11" t="s">
        <v>2992</v>
      </c>
      <c r="AA642" s="51" t="str">
        <f t="shared" si="66"/>
        <v>20x9, 8x6.5, 12 OS</v>
      </c>
      <c r="AB642" s="81" t="s">
        <v>7586</v>
      </c>
      <c r="AC642" s="89">
        <f>_xlfn.IFNA(VLOOKUP(AB642,ACCESSORIES!F:J,5,FALSE),"N/A")</f>
        <v>33</v>
      </c>
      <c r="AD642" s="87" t="s">
        <v>85</v>
      </c>
      <c r="AE642" s="87" t="s">
        <v>85</v>
      </c>
      <c r="AF642" s="80" t="s">
        <v>3005</v>
      </c>
      <c r="AG642" s="87" t="s">
        <v>85</v>
      </c>
      <c r="AH642" s="87" t="s">
        <v>85</v>
      </c>
      <c r="AI642" s="13" t="s">
        <v>266</v>
      </c>
      <c r="AJ642" s="40" t="str">
        <f>_xlfn.IFNA(VLOOKUP(AI642,ACCESSORIES!E:M,6,FALSE),"N/A")</f>
        <v>N/A</v>
      </c>
      <c r="AK642" s="40" t="str">
        <f>_xlfn.IFNA(VLOOKUP(AJ642,ACCESSORIES!F:J,5,FALSE),"N/A")</f>
        <v>N/A</v>
      </c>
      <c r="AL642" s="3" t="s">
        <v>85</v>
      </c>
      <c r="AM642" s="3">
        <v>16.2</v>
      </c>
      <c r="AN642" s="3">
        <v>200</v>
      </c>
      <c r="AO642" s="36">
        <v>0</v>
      </c>
      <c r="AP642" s="36">
        <v>0</v>
      </c>
      <c r="AQ642" s="36">
        <v>29.4</v>
      </c>
      <c r="AR642" s="36">
        <v>47</v>
      </c>
      <c r="AS642" s="36">
        <v>248.8</v>
      </c>
      <c r="AT642" s="101">
        <v>240.7</v>
      </c>
      <c r="AU642" s="406">
        <v>123.1</v>
      </c>
      <c r="AV642" s="407">
        <v>92</v>
      </c>
      <c r="AW642" s="407">
        <v>92</v>
      </c>
      <c r="AX642" s="54">
        <v>23</v>
      </c>
      <c r="AY642" s="3" t="s">
        <v>85</v>
      </c>
      <c r="AZ642" s="98" t="str">
        <f>_xlfn.IFNA(VLOOKUP(AY642,ACCESSORIES!F:J,5,FALSE),"N/A")</f>
        <v>N/A</v>
      </c>
      <c r="BA642" s="3" t="s">
        <v>85</v>
      </c>
      <c r="BB642" s="98" t="str">
        <f>_xlfn.IFNA(VLOOKUP(BA642,ACCESSORIES!F:J,5,FALSE),"N/A")</f>
        <v>N/A</v>
      </c>
      <c r="BC642" s="77">
        <v>43.32</v>
      </c>
      <c r="BD642" s="56">
        <v>23.228346456692901</v>
      </c>
      <c r="BE642" s="56">
        <v>23.228346456692901</v>
      </c>
      <c r="BF642" s="56">
        <v>11.771653543307099</v>
      </c>
      <c r="BG642" s="378">
        <f t="shared" si="67"/>
        <v>0.10408189999999996</v>
      </c>
      <c r="BH642" s="80">
        <v>24</v>
      </c>
      <c r="BI642" s="114" t="s">
        <v>4923</v>
      </c>
      <c r="BJ642" s="50" t="s">
        <v>4050</v>
      </c>
      <c r="BK642" s="29"/>
      <c r="BL642" s="29"/>
      <c r="BM642" s="29"/>
      <c r="BN642" s="29"/>
      <c r="BO642" s="81"/>
      <c r="BP642" s="81"/>
      <c r="BQ642" s="81"/>
      <c r="BR642" s="81"/>
      <c r="BS642" s="81"/>
      <c r="BT642" s="81"/>
      <c r="BU642" s="313" t="s">
        <v>8584</v>
      </c>
      <c r="BV642" s="387" t="s">
        <v>8585</v>
      </c>
      <c r="BW642" s="313" t="s">
        <v>8574</v>
      </c>
      <c r="BX642" s="387" t="s">
        <v>8583</v>
      </c>
      <c r="BY642" s="93" t="str">
        <f t="shared" si="68"/>
        <v>MR322, 20x9, +12mm Offset, 8x6.5, 130.81mm Centerbore, Gloss Titanium</v>
      </c>
      <c r="BZ642" s="81" t="s">
        <v>3878</v>
      </c>
      <c r="CA642" s="81" t="s">
        <v>3879</v>
      </c>
      <c r="CB642" s="81" t="str">
        <f t="shared" si="69"/>
        <v>STREET (3XX)</v>
      </c>
    </row>
    <row r="643" spans="1:80" s="38" customFormat="1" ht="15" customHeight="1">
      <c r="A643" s="22">
        <f t="shared" ref="A643:A706" si="70">ROW(B643)-2</f>
        <v>641</v>
      </c>
      <c r="B643" s="4" t="s">
        <v>84</v>
      </c>
      <c r="C643" s="99" t="s">
        <v>1072</v>
      </c>
      <c r="D643" s="99" t="s">
        <v>7331</v>
      </c>
      <c r="E643" s="91" t="str">
        <f>CONCATENATE(LEFT(D643,5),VLOOKUP(CONCATENATE(N643,"x",O643),'PART NUMBER GUIDE'!$B$9:$C$49,2,FALSE),VLOOKUP(CONCATENATE(P643, V643), 'PART NUMBER GUIDE'!$Q$6:$R$91, 2, FALSE),VLOOKUP(Y643,'PART NUMBER GUIDE'!$J$8:$K$43,2, FALSE),IF(U643="N/A",IF(ABS(S643)&lt;10,"0"&amp;ABS(S643),ABS(S643)),CONCATENATE(LEFT(U643,1),RIGHT(U643,1))), F643, G643)</f>
        <v>MR322290871312</v>
      </c>
      <c r="F643" s="90"/>
      <c r="G643" s="90"/>
      <c r="H643" s="364">
        <v>191682035012</v>
      </c>
      <c r="I643" s="109">
        <v>45141</v>
      </c>
      <c r="J643" s="16" t="s">
        <v>1265</v>
      </c>
      <c r="K643" s="342">
        <v>389</v>
      </c>
      <c r="L643" s="92">
        <f t="shared" ref="L643:L706" si="71">IF(J643="Coming Soon",K643,IF(J643="Active",K643,""))</f>
        <v>389</v>
      </c>
      <c r="M643" s="344"/>
      <c r="N643" s="29">
        <v>20</v>
      </c>
      <c r="O643" s="8">
        <v>9</v>
      </c>
      <c r="P643" s="99" t="str">
        <f t="shared" ref="P643:P706" si="72">CONCATENATE(Q643,"x",R643)</f>
        <v>8x170</v>
      </c>
      <c r="Q643" s="3">
        <v>8</v>
      </c>
      <c r="R643" s="29">
        <v>170</v>
      </c>
      <c r="S643" s="29">
        <v>12</v>
      </c>
      <c r="T643" s="16">
        <v>5.44</v>
      </c>
      <c r="U643" s="100" t="s">
        <v>85</v>
      </c>
      <c r="V643" s="16">
        <v>130.81</v>
      </c>
      <c r="W643" s="8">
        <v>38.82</v>
      </c>
      <c r="X643" s="51">
        <v>3640</v>
      </c>
      <c r="Y643" s="11" t="s">
        <v>4304</v>
      </c>
      <c r="Z643" s="11" t="s">
        <v>2987</v>
      </c>
      <c r="AA643" s="51" t="str">
        <f t="shared" ref="AA643:AA706" si="73">_xlfn.CONCAT(N643,"x",O643,","," ",P643,","," ",S643," ","OS")</f>
        <v>20x9, 8x170, 12 OS</v>
      </c>
      <c r="AB643" s="81" t="s">
        <v>7587</v>
      </c>
      <c r="AC643" s="89">
        <f>_xlfn.IFNA(VLOOKUP(AB643,ACCESSORIES!F:J,5,FALSE),"N/A")</f>
        <v>33</v>
      </c>
      <c r="AD643" s="87" t="s">
        <v>85</v>
      </c>
      <c r="AE643" s="87" t="s">
        <v>85</v>
      </c>
      <c r="AF643" s="80" t="s">
        <v>3005</v>
      </c>
      <c r="AG643" s="87" t="s">
        <v>85</v>
      </c>
      <c r="AH643" s="87" t="s">
        <v>85</v>
      </c>
      <c r="AI643" s="13" t="s">
        <v>266</v>
      </c>
      <c r="AJ643" s="40" t="str">
        <f>_xlfn.IFNA(VLOOKUP(AI643,ACCESSORIES!E:M,6,FALSE),"N/A")</f>
        <v>N/A</v>
      </c>
      <c r="AK643" s="40" t="str">
        <f>_xlfn.IFNA(VLOOKUP(AJ643,ACCESSORIES!F:J,5,FALSE),"N/A")</f>
        <v>N/A</v>
      </c>
      <c r="AL643" s="3" t="s">
        <v>85</v>
      </c>
      <c r="AM643" s="3">
        <v>16.2</v>
      </c>
      <c r="AN643" s="3">
        <v>200</v>
      </c>
      <c r="AO643" s="36">
        <v>0</v>
      </c>
      <c r="AP643" s="36">
        <v>0</v>
      </c>
      <c r="AQ643" s="36">
        <v>29.4</v>
      </c>
      <c r="AR643" s="36">
        <v>47</v>
      </c>
      <c r="AS643" s="36">
        <v>248.8</v>
      </c>
      <c r="AT643" s="101">
        <v>240.7</v>
      </c>
      <c r="AU643" s="409">
        <v>128</v>
      </c>
      <c r="AV643" s="407">
        <v>103.9</v>
      </c>
      <c r="AW643" s="407">
        <v>107</v>
      </c>
      <c r="AX643" s="54">
        <v>23</v>
      </c>
      <c r="AY643" s="3" t="s">
        <v>85</v>
      </c>
      <c r="AZ643" s="98" t="str">
        <f>_xlfn.IFNA(VLOOKUP(AY643,ACCESSORIES!F:J,5,FALSE),"N/A")</f>
        <v>N/A</v>
      </c>
      <c r="BA643" s="3" t="s">
        <v>85</v>
      </c>
      <c r="BB643" s="98" t="str">
        <f>_xlfn.IFNA(VLOOKUP(BA643,ACCESSORIES!F:J,5,FALSE),"N/A")</f>
        <v>N/A</v>
      </c>
      <c r="BC643" s="77">
        <v>43.32</v>
      </c>
      <c r="BD643" s="56">
        <v>23.228346456692901</v>
      </c>
      <c r="BE643" s="56">
        <v>23.228346456692901</v>
      </c>
      <c r="BF643" s="56">
        <v>11.771653543307099</v>
      </c>
      <c r="BG643" s="378">
        <f t="shared" ref="BG643:BG706" si="74">SUM(((BD643*25.4)*(BE643*25.4)*(BF643*25.4))/1000000000)</f>
        <v>0.10408189999999996</v>
      </c>
      <c r="BH643" s="80">
        <v>24</v>
      </c>
      <c r="BI643" s="114" t="s">
        <v>4923</v>
      </c>
      <c r="BJ643" s="50" t="s">
        <v>4050</v>
      </c>
      <c r="BK643" s="29"/>
      <c r="BL643" s="29"/>
      <c r="BM643" s="29"/>
      <c r="BN643" s="29"/>
      <c r="BO643" s="81"/>
      <c r="BP643" s="81"/>
      <c r="BQ643" s="81"/>
      <c r="BR643" s="81"/>
      <c r="BS643" s="81"/>
      <c r="BT643" s="81"/>
      <c r="BU643" s="313" t="s">
        <v>8579</v>
      </c>
      <c r="BV643" s="387" t="s">
        <v>8580</v>
      </c>
      <c r="BW643" s="313" t="s">
        <v>8573</v>
      </c>
      <c r="BX643" s="387" t="s">
        <v>8575</v>
      </c>
      <c r="BY643" s="93" t="str">
        <f t="shared" ref="BY643:BY706" si="75">CONCATENATE(IF(J643="Closeout","CLOSEOUT - ",""),D643,", ",N643,"x",O643,", ",IF(U643="N/A","",CONCATENATE(U643,"/")),IF(S643&gt;0,CONCATENATE("+",S643),S643),"mm Offset, ",P643,", ",V643,"mm Centerbore, ",PROPER(Y643),IF(G643="R",", Race Drilled",""),"",IF(BA643="N/A","",CONCATENATE(", w/ ",BA643)))</f>
        <v>MR322, 20x9, +12mm Offset, 8x170, 130.81mm Centerbore, Gloss Black</v>
      </c>
      <c r="BZ643" s="81" t="s">
        <v>3878</v>
      </c>
      <c r="CA643" s="81" t="s">
        <v>3879</v>
      </c>
      <c r="CB643" s="81" t="str">
        <f t="shared" ref="CB643:CB706" si="76">C643</f>
        <v>STREET (3XX)</v>
      </c>
    </row>
    <row r="644" spans="1:80" s="38" customFormat="1" ht="15" customHeight="1">
      <c r="A644" s="22">
        <f t="shared" si="70"/>
        <v>642</v>
      </c>
      <c r="B644" s="4" t="s">
        <v>84</v>
      </c>
      <c r="C644" s="99" t="s">
        <v>1072</v>
      </c>
      <c r="D644" s="99" t="s">
        <v>7331</v>
      </c>
      <c r="E644" s="91" t="str">
        <f>CONCATENATE(LEFT(D644,5),VLOOKUP(CONCATENATE(N644,"x",O644),'PART NUMBER GUIDE'!$B$9:$C$49,2,FALSE),VLOOKUP(CONCATENATE(P644, V644), 'PART NUMBER GUIDE'!$Q$6:$R$91, 2, FALSE),VLOOKUP(Y644,'PART NUMBER GUIDE'!$J$8:$K$43,2, FALSE),IF(U644="N/A",IF(ABS(S644)&lt;10,"0"&amp;ABS(S644),ABS(S644)),CONCATENATE(LEFT(U644,1),RIGHT(U644,1))), F644, G644)</f>
        <v>MR32229087812</v>
      </c>
      <c r="F644" s="90"/>
      <c r="G644" s="90"/>
      <c r="H644" s="364">
        <v>191682036736</v>
      </c>
      <c r="I644" s="109">
        <v>45237</v>
      </c>
      <c r="J644" s="16" t="s">
        <v>1266</v>
      </c>
      <c r="K644" s="342">
        <v>389</v>
      </c>
      <c r="L644" s="92">
        <f t="shared" si="71"/>
        <v>389</v>
      </c>
      <c r="M644" s="344"/>
      <c r="N644" s="29">
        <v>20</v>
      </c>
      <c r="O644" s="8">
        <v>9</v>
      </c>
      <c r="P644" s="99" t="str">
        <f t="shared" si="72"/>
        <v>8x170</v>
      </c>
      <c r="Q644" s="3">
        <v>8</v>
      </c>
      <c r="R644" s="29">
        <v>170</v>
      </c>
      <c r="S644" s="29">
        <v>12</v>
      </c>
      <c r="T644" s="16">
        <v>5.44</v>
      </c>
      <c r="U644" s="100" t="s">
        <v>85</v>
      </c>
      <c r="V644" s="16">
        <v>130.81</v>
      </c>
      <c r="W644" s="8">
        <v>38.82</v>
      </c>
      <c r="X644" s="51">
        <v>3640</v>
      </c>
      <c r="Y644" s="11" t="s">
        <v>2646</v>
      </c>
      <c r="Z644" s="11" t="s">
        <v>2992</v>
      </c>
      <c r="AA644" s="51" t="str">
        <f t="shared" si="73"/>
        <v>20x9, 8x170, 12 OS</v>
      </c>
      <c r="AB644" s="81" t="s">
        <v>7587</v>
      </c>
      <c r="AC644" s="89">
        <f>_xlfn.IFNA(VLOOKUP(AB644,ACCESSORIES!F:J,5,FALSE),"N/A")</f>
        <v>33</v>
      </c>
      <c r="AD644" s="87" t="s">
        <v>85</v>
      </c>
      <c r="AE644" s="87" t="s">
        <v>85</v>
      </c>
      <c r="AF644" s="80" t="s">
        <v>3005</v>
      </c>
      <c r="AG644" s="87" t="s">
        <v>85</v>
      </c>
      <c r="AH644" s="87" t="s">
        <v>85</v>
      </c>
      <c r="AI644" s="13" t="s">
        <v>266</v>
      </c>
      <c r="AJ644" s="40" t="str">
        <f>_xlfn.IFNA(VLOOKUP(AI644,ACCESSORIES!E:M,6,FALSE),"N/A")</f>
        <v>N/A</v>
      </c>
      <c r="AK644" s="40" t="str">
        <f>_xlfn.IFNA(VLOOKUP(AJ644,ACCESSORIES!F:J,5,FALSE),"N/A")</f>
        <v>N/A</v>
      </c>
      <c r="AL644" s="3" t="s">
        <v>85</v>
      </c>
      <c r="AM644" s="3">
        <v>16.2</v>
      </c>
      <c r="AN644" s="3">
        <v>200</v>
      </c>
      <c r="AO644" s="36">
        <v>0</v>
      </c>
      <c r="AP644" s="36">
        <v>0</v>
      </c>
      <c r="AQ644" s="36">
        <v>29.4</v>
      </c>
      <c r="AR644" s="36">
        <v>47</v>
      </c>
      <c r="AS644" s="36">
        <v>248.8</v>
      </c>
      <c r="AT644" s="101">
        <v>240.7</v>
      </c>
      <c r="AU644" s="409">
        <v>128</v>
      </c>
      <c r="AV644" s="407">
        <v>103.9</v>
      </c>
      <c r="AW644" s="407">
        <v>107</v>
      </c>
      <c r="AX644" s="54">
        <v>23</v>
      </c>
      <c r="AY644" s="3" t="s">
        <v>85</v>
      </c>
      <c r="AZ644" s="98" t="str">
        <f>_xlfn.IFNA(VLOOKUP(AY644,ACCESSORIES!F:J,5,FALSE),"N/A")</f>
        <v>N/A</v>
      </c>
      <c r="BA644" s="3" t="s">
        <v>85</v>
      </c>
      <c r="BB644" s="98" t="str">
        <f>_xlfn.IFNA(VLOOKUP(BA644,ACCESSORIES!F:J,5,FALSE),"N/A")</f>
        <v>N/A</v>
      </c>
      <c r="BC644" s="77">
        <v>43.32</v>
      </c>
      <c r="BD644" s="56">
        <v>23.228346456692901</v>
      </c>
      <c r="BE644" s="56">
        <v>23.228346456692901</v>
      </c>
      <c r="BF644" s="56">
        <v>11.771653543307099</v>
      </c>
      <c r="BG644" s="378">
        <f t="shared" si="74"/>
        <v>0.10408189999999996</v>
      </c>
      <c r="BH644" s="80">
        <v>24</v>
      </c>
      <c r="BI644" s="114" t="s">
        <v>4923</v>
      </c>
      <c r="BJ644" s="50" t="s">
        <v>4050</v>
      </c>
      <c r="BK644" s="29"/>
      <c r="BL644" s="29"/>
      <c r="BM644" s="29"/>
      <c r="BN644" s="29"/>
      <c r="BO644" s="81"/>
      <c r="BP644" s="81"/>
      <c r="BQ644" s="81"/>
      <c r="BR644" s="81"/>
      <c r="BS644" s="81"/>
      <c r="BT644" s="81"/>
      <c r="BU644" s="313" t="s">
        <v>8584</v>
      </c>
      <c r="BV644" s="387" t="s">
        <v>8585</v>
      </c>
      <c r="BW644" s="313" t="s">
        <v>8574</v>
      </c>
      <c r="BX644" s="387" t="s">
        <v>8583</v>
      </c>
      <c r="BY644" s="93" t="str">
        <f t="shared" si="75"/>
        <v>MR322, 20x9, +12mm Offset, 8x170, 130.81mm Centerbore, Gloss Titanium</v>
      </c>
      <c r="BZ644" s="81" t="s">
        <v>3878</v>
      </c>
      <c r="CA644" s="81" t="s">
        <v>3879</v>
      </c>
      <c r="CB644" s="81" t="str">
        <f t="shared" si="76"/>
        <v>STREET (3XX)</v>
      </c>
    </row>
    <row r="645" spans="1:80" s="38" customFormat="1" ht="15" customHeight="1">
      <c r="A645" s="22">
        <f t="shared" si="70"/>
        <v>643</v>
      </c>
      <c r="B645" s="4" t="s">
        <v>84</v>
      </c>
      <c r="C645" s="99" t="s">
        <v>1072</v>
      </c>
      <c r="D645" s="99" t="s">
        <v>7331</v>
      </c>
      <c r="E645" s="91" t="str">
        <f>CONCATENATE(LEFT(D645,5),VLOOKUP(CONCATENATE(N645,"x",O645),'PART NUMBER GUIDE'!$B$9:$C$49,2,FALSE),VLOOKUP(CONCATENATE(P645, V645), 'PART NUMBER GUIDE'!$Q$6:$R$91, 2, FALSE),VLOOKUP(Y645,'PART NUMBER GUIDE'!$J$8:$K$43,2, FALSE),IF(U645="N/A",IF(ABS(S645)&lt;10,"0"&amp;ABS(S645),ABS(S645)),CONCATENATE(LEFT(U645,1),RIGHT(U645,1))), F645, G645)</f>
        <v>MR322290881312</v>
      </c>
      <c r="F645" s="90"/>
      <c r="G645" s="90"/>
      <c r="H645" s="364">
        <v>191682035029</v>
      </c>
      <c r="I645" s="109">
        <v>45141</v>
      </c>
      <c r="J645" s="16" t="s">
        <v>1266</v>
      </c>
      <c r="K645" s="342">
        <v>389</v>
      </c>
      <c r="L645" s="92">
        <f t="shared" si="71"/>
        <v>389</v>
      </c>
      <c r="M645" s="344"/>
      <c r="N645" s="29">
        <v>20</v>
      </c>
      <c r="O645" s="8">
        <v>9</v>
      </c>
      <c r="P645" s="99" t="str">
        <f t="shared" si="72"/>
        <v>8x180</v>
      </c>
      <c r="Q645" s="3">
        <v>8</v>
      </c>
      <c r="R645" s="29">
        <v>180</v>
      </c>
      <c r="S645" s="29">
        <v>12</v>
      </c>
      <c r="T645" s="16">
        <v>5.44</v>
      </c>
      <c r="U645" s="100" t="s">
        <v>85</v>
      </c>
      <c r="V645" s="16">
        <v>130.81</v>
      </c>
      <c r="W645" s="8">
        <v>38.82</v>
      </c>
      <c r="X645" s="51">
        <v>3640</v>
      </c>
      <c r="Y645" s="11" t="s">
        <v>4304</v>
      </c>
      <c r="Z645" s="11" t="s">
        <v>2987</v>
      </c>
      <c r="AA645" s="51" t="str">
        <f t="shared" si="73"/>
        <v>20x9, 8x180, 12 OS</v>
      </c>
      <c r="AB645" s="81" t="s">
        <v>7586</v>
      </c>
      <c r="AC645" s="89">
        <f>_xlfn.IFNA(VLOOKUP(AB645,ACCESSORIES!F:J,5,FALSE),"N/A")</f>
        <v>33</v>
      </c>
      <c r="AD645" s="87" t="s">
        <v>85</v>
      </c>
      <c r="AE645" s="87" t="s">
        <v>85</v>
      </c>
      <c r="AF645" s="80" t="s">
        <v>3005</v>
      </c>
      <c r="AG645" s="87" t="s">
        <v>85</v>
      </c>
      <c r="AH645" s="87" t="s">
        <v>85</v>
      </c>
      <c r="AI645" s="13" t="s">
        <v>266</v>
      </c>
      <c r="AJ645" s="40" t="str">
        <f>_xlfn.IFNA(VLOOKUP(AI645,ACCESSORIES!E:M,6,FALSE),"N/A")</f>
        <v>N/A</v>
      </c>
      <c r="AK645" s="40" t="str">
        <f>_xlfn.IFNA(VLOOKUP(AJ645,ACCESSORIES!F:J,5,FALSE),"N/A")</f>
        <v>N/A</v>
      </c>
      <c r="AL645" s="3" t="s">
        <v>85</v>
      </c>
      <c r="AM645" s="3">
        <v>16.2</v>
      </c>
      <c r="AN645" s="3">
        <v>210</v>
      </c>
      <c r="AO645" s="36">
        <v>0</v>
      </c>
      <c r="AP645" s="36">
        <v>0</v>
      </c>
      <c r="AQ645" s="36">
        <v>29.1</v>
      </c>
      <c r="AR645" s="36">
        <v>47</v>
      </c>
      <c r="AS645" s="36">
        <v>248.8</v>
      </c>
      <c r="AT645" s="101">
        <v>240.7</v>
      </c>
      <c r="AU645" s="406">
        <v>123.1</v>
      </c>
      <c r="AV645" s="407">
        <v>92</v>
      </c>
      <c r="AW645" s="407">
        <v>92</v>
      </c>
      <c r="AX645" s="54">
        <v>23</v>
      </c>
      <c r="AY645" s="3" t="s">
        <v>85</v>
      </c>
      <c r="AZ645" s="98" t="str">
        <f>_xlfn.IFNA(VLOOKUP(AY645,ACCESSORIES!F:J,5,FALSE),"N/A")</f>
        <v>N/A</v>
      </c>
      <c r="BA645" s="3" t="s">
        <v>85</v>
      </c>
      <c r="BB645" s="98" t="str">
        <f>_xlfn.IFNA(VLOOKUP(BA645,ACCESSORIES!F:J,5,FALSE),"N/A")</f>
        <v>N/A</v>
      </c>
      <c r="BC645" s="77">
        <v>43.32</v>
      </c>
      <c r="BD645" s="56">
        <v>23.228346456692901</v>
      </c>
      <c r="BE645" s="56">
        <v>23.228346456692901</v>
      </c>
      <c r="BF645" s="56">
        <v>11.771653543307099</v>
      </c>
      <c r="BG645" s="378">
        <f t="shared" si="74"/>
        <v>0.10408189999999996</v>
      </c>
      <c r="BH645" s="80">
        <v>24</v>
      </c>
      <c r="BI645" s="114" t="s">
        <v>4923</v>
      </c>
      <c r="BJ645" s="50" t="s">
        <v>4050</v>
      </c>
      <c r="BK645" s="29"/>
      <c r="BL645" s="29"/>
      <c r="BM645" s="29"/>
      <c r="BN645" s="29"/>
      <c r="BO645" s="81"/>
      <c r="BP645" s="81"/>
      <c r="BQ645" s="81"/>
      <c r="BR645" s="81"/>
      <c r="BS645" s="81"/>
      <c r="BT645" s="81"/>
      <c r="BU645" s="313" t="s">
        <v>8579</v>
      </c>
      <c r="BV645" s="387" t="s">
        <v>8580</v>
      </c>
      <c r="BW645" s="313" t="s">
        <v>8573</v>
      </c>
      <c r="BX645" s="387" t="s">
        <v>8575</v>
      </c>
      <c r="BY645" s="93" t="str">
        <f t="shared" si="75"/>
        <v>MR322, 20x9, +12mm Offset, 8x180, 130.81mm Centerbore, Gloss Black</v>
      </c>
      <c r="BZ645" s="81" t="s">
        <v>3878</v>
      </c>
      <c r="CA645" s="81" t="s">
        <v>3879</v>
      </c>
      <c r="CB645" s="81" t="str">
        <f t="shared" si="76"/>
        <v>STREET (3XX)</v>
      </c>
    </row>
    <row r="646" spans="1:80" s="38" customFormat="1" ht="15" customHeight="1">
      <c r="A646" s="22">
        <f t="shared" si="70"/>
        <v>644</v>
      </c>
      <c r="B646" s="4" t="s">
        <v>84</v>
      </c>
      <c r="C646" s="99" t="s">
        <v>1072</v>
      </c>
      <c r="D646" s="99" t="s">
        <v>7331</v>
      </c>
      <c r="E646" s="91" t="str">
        <f>CONCATENATE(LEFT(D646,5),VLOOKUP(CONCATENATE(N646,"x",O646),'PART NUMBER GUIDE'!$B$9:$C$49,2,FALSE),VLOOKUP(CONCATENATE(P646, V646), 'PART NUMBER GUIDE'!$Q$6:$R$91, 2, FALSE),VLOOKUP(Y646,'PART NUMBER GUIDE'!$J$8:$K$43,2, FALSE),IF(U646="N/A",IF(ABS(S646)&lt;10,"0"&amp;ABS(S646),ABS(S646)),CONCATENATE(LEFT(U646,1),RIGHT(U646,1))), F646, G646)</f>
        <v>MR32229088812</v>
      </c>
      <c r="F646" s="90"/>
      <c r="G646" s="90"/>
      <c r="H646" s="364">
        <v>191682036743</v>
      </c>
      <c r="I646" s="109">
        <v>45237</v>
      </c>
      <c r="J646" s="16" t="s">
        <v>1266</v>
      </c>
      <c r="K646" s="342">
        <v>389</v>
      </c>
      <c r="L646" s="92">
        <f t="shared" si="71"/>
        <v>389</v>
      </c>
      <c r="M646" s="344"/>
      <c r="N646" s="29">
        <v>20</v>
      </c>
      <c r="O646" s="8">
        <v>9</v>
      </c>
      <c r="P646" s="99" t="str">
        <f t="shared" si="72"/>
        <v>8x180</v>
      </c>
      <c r="Q646" s="3">
        <v>8</v>
      </c>
      <c r="R646" s="29">
        <v>180</v>
      </c>
      <c r="S646" s="29">
        <v>12</v>
      </c>
      <c r="T646" s="16">
        <v>5.44</v>
      </c>
      <c r="U646" s="100" t="s">
        <v>85</v>
      </c>
      <c r="V646" s="16">
        <v>130.81</v>
      </c>
      <c r="W646" s="8">
        <v>38.82</v>
      </c>
      <c r="X646" s="51">
        <v>3640</v>
      </c>
      <c r="Y646" s="11" t="s">
        <v>2646</v>
      </c>
      <c r="Z646" s="11" t="s">
        <v>2992</v>
      </c>
      <c r="AA646" s="51" t="str">
        <f t="shared" si="73"/>
        <v>20x9, 8x180, 12 OS</v>
      </c>
      <c r="AB646" s="81" t="s">
        <v>7586</v>
      </c>
      <c r="AC646" s="89">
        <f>_xlfn.IFNA(VLOOKUP(AB646,ACCESSORIES!F:J,5,FALSE),"N/A")</f>
        <v>33</v>
      </c>
      <c r="AD646" s="87" t="s">
        <v>85</v>
      </c>
      <c r="AE646" s="87" t="s">
        <v>85</v>
      </c>
      <c r="AF646" s="80" t="s">
        <v>3005</v>
      </c>
      <c r="AG646" s="87" t="s">
        <v>85</v>
      </c>
      <c r="AH646" s="87" t="s">
        <v>85</v>
      </c>
      <c r="AI646" s="13" t="s">
        <v>266</v>
      </c>
      <c r="AJ646" s="40" t="str">
        <f>_xlfn.IFNA(VLOOKUP(AI646,ACCESSORIES!E:M,6,FALSE),"N/A")</f>
        <v>N/A</v>
      </c>
      <c r="AK646" s="40" t="str">
        <f>_xlfn.IFNA(VLOOKUP(AJ646,ACCESSORIES!F:J,5,FALSE),"N/A")</f>
        <v>N/A</v>
      </c>
      <c r="AL646" s="3" t="s">
        <v>85</v>
      </c>
      <c r="AM646" s="3">
        <v>16.2</v>
      </c>
      <c r="AN646" s="3">
        <v>210</v>
      </c>
      <c r="AO646" s="36">
        <v>0</v>
      </c>
      <c r="AP646" s="36">
        <v>0</v>
      </c>
      <c r="AQ646" s="36">
        <v>29.1</v>
      </c>
      <c r="AR646" s="36">
        <v>47</v>
      </c>
      <c r="AS646" s="36">
        <v>248.8</v>
      </c>
      <c r="AT646" s="101">
        <v>240.7</v>
      </c>
      <c r="AU646" s="406">
        <v>123.1</v>
      </c>
      <c r="AV646" s="407">
        <v>92</v>
      </c>
      <c r="AW646" s="407">
        <v>92</v>
      </c>
      <c r="AX646" s="54">
        <v>23</v>
      </c>
      <c r="AY646" s="3" t="s">
        <v>85</v>
      </c>
      <c r="AZ646" s="98" t="str">
        <f>_xlfn.IFNA(VLOOKUP(AY646,ACCESSORIES!F:J,5,FALSE),"N/A")</f>
        <v>N/A</v>
      </c>
      <c r="BA646" s="3" t="s">
        <v>85</v>
      </c>
      <c r="BB646" s="98" t="str">
        <f>_xlfn.IFNA(VLOOKUP(BA646,ACCESSORIES!F:J,5,FALSE),"N/A")</f>
        <v>N/A</v>
      </c>
      <c r="BC646" s="77">
        <v>43.32</v>
      </c>
      <c r="BD646" s="56">
        <v>23.228346456692901</v>
      </c>
      <c r="BE646" s="56">
        <v>23.228346456692901</v>
      </c>
      <c r="BF646" s="56">
        <v>11.771653543307099</v>
      </c>
      <c r="BG646" s="378">
        <f t="shared" si="74"/>
        <v>0.10408189999999996</v>
      </c>
      <c r="BH646" s="80">
        <v>24</v>
      </c>
      <c r="BI646" s="114" t="s">
        <v>4923</v>
      </c>
      <c r="BJ646" s="50" t="s">
        <v>4050</v>
      </c>
      <c r="BK646" s="29"/>
      <c r="BL646" s="29"/>
      <c r="BM646" s="29"/>
      <c r="BN646" s="29"/>
      <c r="BO646" s="81"/>
      <c r="BP646" s="81"/>
      <c r="BQ646" s="81"/>
      <c r="BR646" s="81"/>
      <c r="BS646" s="81"/>
      <c r="BT646" s="81"/>
      <c r="BU646" s="313" t="s">
        <v>8584</v>
      </c>
      <c r="BV646" s="387" t="s">
        <v>8585</v>
      </c>
      <c r="BW646" s="313" t="s">
        <v>8574</v>
      </c>
      <c r="BX646" s="387" t="s">
        <v>8583</v>
      </c>
      <c r="BY646" s="93" t="str">
        <f t="shared" si="75"/>
        <v>MR322, 20x9, +12mm Offset, 8x180, 130.81mm Centerbore, Gloss Titanium</v>
      </c>
      <c r="BZ646" s="81" t="s">
        <v>3878</v>
      </c>
      <c r="CA646" s="81" t="s">
        <v>3879</v>
      </c>
      <c r="CB646" s="81" t="str">
        <f t="shared" si="76"/>
        <v>STREET (3XX)</v>
      </c>
    </row>
    <row r="647" spans="1:80" s="38" customFormat="1" ht="15" customHeight="1">
      <c r="A647" s="22">
        <f t="shared" si="70"/>
        <v>645</v>
      </c>
      <c r="B647" s="4" t="s">
        <v>84</v>
      </c>
      <c r="C647" s="99" t="s">
        <v>1072</v>
      </c>
      <c r="D647" s="99" t="s">
        <v>7331</v>
      </c>
      <c r="E647" s="91" t="str">
        <f>CONCATENATE(LEFT(D647,5),VLOOKUP(CONCATENATE(N647,"x",O647),'PART NUMBER GUIDE'!$B$9:$C$49,2,FALSE),VLOOKUP(CONCATENATE(P647, V647), 'PART NUMBER GUIDE'!$Q$6:$R$91, 2, FALSE),VLOOKUP(Y647,'PART NUMBER GUIDE'!$J$8:$K$43,2, FALSE),IF(U647="N/A",IF(ABS(S647)&lt;10,"0"&amp;ABS(S647),ABS(S647)),CONCATENATE(LEFT(U647,1),RIGHT(U647,1))), F647, G647)</f>
        <v>MR322210161318N</v>
      </c>
      <c r="F647" s="90" t="s">
        <v>2224</v>
      </c>
      <c r="G647" s="90"/>
      <c r="H647" s="364">
        <v>191682035036</v>
      </c>
      <c r="I647" s="109">
        <v>45141</v>
      </c>
      <c r="J647" s="16" t="s">
        <v>1265</v>
      </c>
      <c r="K647" s="342">
        <v>369</v>
      </c>
      <c r="L647" s="92">
        <f t="shared" si="71"/>
        <v>369</v>
      </c>
      <c r="M647" s="344"/>
      <c r="N647" s="29">
        <v>20</v>
      </c>
      <c r="O647" s="8">
        <v>10</v>
      </c>
      <c r="P647" s="99" t="str">
        <f t="shared" si="72"/>
        <v>6x135</v>
      </c>
      <c r="Q647" s="3">
        <v>6</v>
      </c>
      <c r="R647" s="29">
        <v>135</v>
      </c>
      <c r="S647" s="29">
        <v>-18</v>
      </c>
      <c r="T647" s="16">
        <v>4.76</v>
      </c>
      <c r="U647" s="100" t="s">
        <v>85</v>
      </c>
      <c r="V647" s="16">
        <v>87</v>
      </c>
      <c r="W647" s="8">
        <v>39.630000000000003</v>
      </c>
      <c r="X647" s="51">
        <v>2650</v>
      </c>
      <c r="Y647" s="11" t="s">
        <v>4304</v>
      </c>
      <c r="Z647" s="11" t="s">
        <v>2987</v>
      </c>
      <c r="AA647" s="51" t="str">
        <f t="shared" si="73"/>
        <v>20x10, 6x135, -18 OS</v>
      </c>
      <c r="AB647" s="81" t="s">
        <v>1641</v>
      </c>
      <c r="AC647" s="89">
        <f>_xlfn.IFNA(VLOOKUP(AB647,ACCESSORIES!F:J,5,FALSE),"N/A")</f>
        <v>22</v>
      </c>
      <c r="AD647" s="87" t="s">
        <v>85</v>
      </c>
      <c r="AE647" s="87" t="s">
        <v>85</v>
      </c>
      <c r="AF647" s="87" t="s">
        <v>85</v>
      </c>
      <c r="AG647" s="87" t="s">
        <v>85</v>
      </c>
      <c r="AH647" s="87" t="s">
        <v>85</v>
      </c>
      <c r="AI647" s="13" t="s">
        <v>266</v>
      </c>
      <c r="AJ647" s="40" t="str">
        <f>_xlfn.IFNA(VLOOKUP(AI647,ACCESSORIES!E:M,6,FALSE),"N/A")</f>
        <v>N/A</v>
      </c>
      <c r="AK647" s="40" t="str">
        <f>_xlfn.IFNA(VLOOKUP(AJ647,ACCESSORIES!F:J,5,FALSE),"N/A")</f>
        <v>N/A</v>
      </c>
      <c r="AL647" s="3" t="s">
        <v>85</v>
      </c>
      <c r="AM647" s="3">
        <v>16.2</v>
      </c>
      <c r="AN647" s="3">
        <v>175</v>
      </c>
      <c r="AO647" s="36">
        <v>4.28</v>
      </c>
      <c r="AP647" s="36">
        <v>21.39</v>
      </c>
      <c r="AQ647" s="36">
        <v>55.61</v>
      </c>
      <c r="AR647" s="36">
        <v>84.16</v>
      </c>
      <c r="AS647" s="36">
        <v>218.64</v>
      </c>
      <c r="AT647" s="101">
        <v>247.18</v>
      </c>
      <c r="AU647" s="406">
        <v>82.6</v>
      </c>
      <c r="AV647" s="407">
        <v>34.909999999999997</v>
      </c>
      <c r="AW647" s="407">
        <v>42</v>
      </c>
      <c r="AX647" s="54">
        <v>24</v>
      </c>
      <c r="AY647" s="3" t="s">
        <v>85</v>
      </c>
      <c r="AZ647" s="98" t="str">
        <f>_xlfn.IFNA(VLOOKUP(AY647,ACCESSORIES!F:J,5,FALSE),"N/A")</f>
        <v>N/A</v>
      </c>
      <c r="BA647" s="3" t="s">
        <v>85</v>
      </c>
      <c r="BB647" s="98" t="str">
        <f>_xlfn.IFNA(VLOOKUP(BA647,ACCESSORIES!F:J,5,FALSE),"N/A")</f>
        <v>N/A</v>
      </c>
      <c r="BC647" s="77">
        <v>44.13</v>
      </c>
      <c r="BD647" s="56">
        <v>23.228346456692901</v>
      </c>
      <c r="BE647" s="56">
        <v>23.228346456692901</v>
      </c>
      <c r="BF647" s="56">
        <v>12.9133858267717</v>
      </c>
      <c r="BG647" s="378">
        <f t="shared" si="74"/>
        <v>0.11417680000000027</v>
      </c>
      <c r="BH647" s="80">
        <v>24</v>
      </c>
      <c r="BI647" s="114" t="s">
        <v>4923</v>
      </c>
      <c r="BJ647" s="50" t="s">
        <v>4050</v>
      </c>
      <c r="BK647" s="29"/>
      <c r="BL647" s="29"/>
      <c r="BM647" s="29"/>
      <c r="BN647" s="29"/>
      <c r="BO647" s="81"/>
      <c r="BP647" s="81"/>
      <c r="BQ647" s="81"/>
      <c r="BR647" s="81"/>
      <c r="BS647" s="81"/>
      <c r="BT647" s="81"/>
      <c r="BU647" s="313" t="s">
        <v>8567</v>
      </c>
      <c r="BV647" s="387" t="s">
        <v>8568</v>
      </c>
      <c r="BW647" s="313" t="s">
        <v>8570</v>
      </c>
      <c r="BX647" s="387" t="s">
        <v>8569</v>
      </c>
      <c r="BY647" s="93" t="str">
        <f t="shared" si="75"/>
        <v>MR322, 20x10, -18mm Offset, 6x135, 87mm Centerbore, Gloss Black</v>
      </c>
      <c r="BZ647" s="81" t="s">
        <v>3878</v>
      </c>
      <c r="CA647" s="81" t="s">
        <v>3879</v>
      </c>
      <c r="CB647" s="81" t="str">
        <f t="shared" si="76"/>
        <v>STREET (3XX)</v>
      </c>
    </row>
    <row r="648" spans="1:80" s="38" customFormat="1" ht="15" customHeight="1">
      <c r="A648" s="22">
        <f t="shared" si="70"/>
        <v>646</v>
      </c>
      <c r="B648" s="4" t="s">
        <v>84</v>
      </c>
      <c r="C648" s="99" t="s">
        <v>1072</v>
      </c>
      <c r="D648" s="99" t="s">
        <v>7331</v>
      </c>
      <c r="E648" s="91" t="str">
        <f>CONCATENATE(LEFT(D648,5),VLOOKUP(CONCATENATE(N648,"x",O648),'PART NUMBER GUIDE'!$B$9:$C$49,2,FALSE),VLOOKUP(CONCATENATE(P648, V648), 'PART NUMBER GUIDE'!$Q$6:$R$91, 2, FALSE),VLOOKUP(Y648,'PART NUMBER GUIDE'!$J$8:$K$43,2, FALSE),IF(U648="N/A",IF(ABS(S648)&lt;10,"0"&amp;ABS(S648),ABS(S648)),CONCATENATE(LEFT(U648,1),RIGHT(U648,1))), F648, G648)</f>
        <v>MR32221016818N</v>
      </c>
      <c r="F648" s="90" t="s">
        <v>2224</v>
      </c>
      <c r="G648" s="90"/>
      <c r="H648" s="364">
        <v>191682036750</v>
      </c>
      <c r="I648" s="109">
        <v>45237</v>
      </c>
      <c r="J648" s="16" t="s">
        <v>1265</v>
      </c>
      <c r="K648" s="342">
        <v>369</v>
      </c>
      <c r="L648" s="92">
        <f t="shared" si="71"/>
        <v>369</v>
      </c>
      <c r="M648" s="344"/>
      <c r="N648" s="29">
        <v>20</v>
      </c>
      <c r="O648" s="8">
        <v>10</v>
      </c>
      <c r="P648" s="99" t="str">
        <f t="shared" si="72"/>
        <v>6x135</v>
      </c>
      <c r="Q648" s="3">
        <v>6</v>
      </c>
      <c r="R648" s="29">
        <v>135</v>
      </c>
      <c r="S648" s="29">
        <v>-18</v>
      </c>
      <c r="T648" s="16">
        <v>4.76</v>
      </c>
      <c r="U648" s="100" t="s">
        <v>85</v>
      </c>
      <c r="V648" s="16">
        <v>87</v>
      </c>
      <c r="W648" s="8">
        <v>39.630000000000003</v>
      </c>
      <c r="X648" s="51">
        <v>2650</v>
      </c>
      <c r="Y648" s="11" t="s">
        <v>2646</v>
      </c>
      <c r="Z648" s="11" t="s">
        <v>2992</v>
      </c>
      <c r="AA648" s="51" t="str">
        <f t="shared" si="73"/>
        <v>20x10, 6x135, -18 OS</v>
      </c>
      <c r="AB648" s="81" t="s">
        <v>1641</v>
      </c>
      <c r="AC648" s="89">
        <f>_xlfn.IFNA(VLOOKUP(AB648,ACCESSORIES!F:J,5,FALSE),"N/A")</f>
        <v>22</v>
      </c>
      <c r="AD648" s="87" t="s">
        <v>85</v>
      </c>
      <c r="AE648" s="87" t="s">
        <v>85</v>
      </c>
      <c r="AF648" s="87" t="s">
        <v>85</v>
      </c>
      <c r="AG648" s="87" t="s">
        <v>85</v>
      </c>
      <c r="AH648" s="87" t="s">
        <v>85</v>
      </c>
      <c r="AI648" s="13" t="s">
        <v>266</v>
      </c>
      <c r="AJ648" s="40" t="str">
        <f>_xlfn.IFNA(VLOOKUP(AI648,ACCESSORIES!E:M,6,FALSE),"N/A")</f>
        <v>N/A</v>
      </c>
      <c r="AK648" s="40" t="str">
        <f>_xlfn.IFNA(VLOOKUP(AJ648,ACCESSORIES!F:J,5,FALSE),"N/A")</f>
        <v>N/A</v>
      </c>
      <c r="AL648" s="3" t="s">
        <v>85</v>
      </c>
      <c r="AM648" s="3">
        <v>16.2</v>
      </c>
      <c r="AN648" s="3">
        <v>175</v>
      </c>
      <c r="AO648" s="36">
        <v>4.28</v>
      </c>
      <c r="AP648" s="36">
        <v>21.39</v>
      </c>
      <c r="AQ648" s="36">
        <v>55.61</v>
      </c>
      <c r="AR648" s="36">
        <v>84.16</v>
      </c>
      <c r="AS648" s="36">
        <v>218.64</v>
      </c>
      <c r="AT648" s="101">
        <v>247.18</v>
      </c>
      <c r="AU648" s="406">
        <v>82.6</v>
      </c>
      <c r="AV648" s="407">
        <v>34.909999999999997</v>
      </c>
      <c r="AW648" s="407">
        <v>42</v>
      </c>
      <c r="AX648" s="54">
        <v>24</v>
      </c>
      <c r="AY648" s="3" t="s">
        <v>85</v>
      </c>
      <c r="AZ648" s="98" t="str">
        <f>_xlfn.IFNA(VLOOKUP(AY648,ACCESSORIES!F:J,5,FALSE),"N/A")</f>
        <v>N/A</v>
      </c>
      <c r="BA648" s="3" t="s">
        <v>85</v>
      </c>
      <c r="BB648" s="98" t="str">
        <f>_xlfn.IFNA(VLOOKUP(BA648,ACCESSORIES!F:J,5,FALSE),"N/A")</f>
        <v>N/A</v>
      </c>
      <c r="BC648" s="77">
        <v>44.13</v>
      </c>
      <c r="BD648" s="56">
        <v>23.228346456692901</v>
      </c>
      <c r="BE648" s="56">
        <v>23.228346456692901</v>
      </c>
      <c r="BF648" s="56">
        <v>12.9133858267717</v>
      </c>
      <c r="BG648" s="378">
        <f t="shared" si="74"/>
        <v>0.11417680000000027</v>
      </c>
      <c r="BH648" s="80">
        <v>24</v>
      </c>
      <c r="BI648" s="114" t="s">
        <v>4923</v>
      </c>
      <c r="BJ648" s="50" t="s">
        <v>4050</v>
      </c>
      <c r="BK648" s="29"/>
      <c r="BL648" s="29"/>
      <c r="BM648" s="29"/>
      <c r="BN648" s="29"/>
      <c r="BO648" s="81"/>
      <c r="BP648" s="81"/>
      <c r="BQ648" s="81"/>
      <c r="BR648" s="81"/>
      <c r="BS648" s="81"/>
      <c r="BT648" s="81"/>
      <c r="BU648" s="313" t="s">
        <v>8557</v>
      </c>
      <c r="BV648" s="387" t="s">
        <v>8558</v>
      </c>
      <c r="BW648" s="313" t="s">
        <v>8559</v>
      </c>
      <c r="BX648" s="387" t="s">
        <v>8560</v>
      </c>
      <c r="BY648" s="93" t="str">
        <f t="shared" si="75"/>
        <v>MR322, 20x10, -18mm Offset, 6x135, 87mm Centerbore, Gloss Titanium</v>
      </c>
      <c r="BZ648" s="81" t="s">
        <v>3878</v>
      </c>
      <c r="CA648" s="81" t="s">
        <v>3879</v>
      </c>
      <c r="CB648" s="81" t="str">
        <f t="shared" si="76"/>
        <v>STREET (3XX)</v>
      </c>
    </row>
    <row r="649" spans="1:80" s="38" customFormat="1" ht="15" customHeight="1">
      <c r="A649" s="22">
        <f t="shared" si="70"/>
        <v>647</v>
      </c>
      <c r="B649" s="4" t="s">
        <v>84</v>
      </c>
      <c r="C649" s="99" t="s">
        <v>1072</v>
      </c>
      <c r="D649" s="99" t="s">
        <v>7331</v>
      </c>
      <c r="E649" s="91" t="str">
        <f>CONCATENATE(LEFT(D649,5),VLOOKUP(CONCATENATE(N649,"x",O649),'PART NUMBER GUIDE'!$B$9:$C$49,2,FALSE),VLOOKUP(CONCATENATE(P649, V649), 'PART NUMBER GUIDE'!$Q$6:$R$91, 2, FALSE),VLOOKUP(Y649,'PART NUMBER GUIDE'!$J$8:$K$43,2, FALSE),IF(U649="N/A",IF(ABS(S649)&lt;10,"0"&amp;ABS(S649),ABS(S649)),CONCATENATE(LEFT(U649,1),RIGHT(U649,1))), F649, G649)</f>
        <v>MR322210601318N</v>
      </c>
      <c r="F649" s="90" t="s">
        <v>2224</v>
      </c>
      <c r="G649" s="90"/>
      <c r="H649" s="364">
        <v>191682035043</v>
      </c>
      <c r="I649" s="109">
        <v>45141</v>
      </c>
      <c r="J649" s="16" t="s">
        <v>1265</v>
      </c>
      <c r="K649" s="342">
        <v>369</v>
      </c>
      <c r="L649" s="92">
        <f t="shared" si="71"/>
        <v>369</v>
      </c>
      <c r="M649" s="344"/>
      <c r="N649" s="29">
        <v>20</v>
      </c>
      <c r="O649" s="8">
        <v>10</v>
      </c>
      <c r="P649" s="99" t="str">
        <f t="shared" si="72"/>
        <v>6x5.5</v>
      </c>
      <c r="Q649" s="3">
        <v>6</v>
      </c>
      <c r="R649" s="29">
        <v>5.5</v>
      </c>
      <c r="S649" s="29">
        <v>-18</v>
      </c>
      <c r="T649" s="16">
        <v>4.76</v>
      </c>
      <c r="U649" s="100" t="s">
        <v>85</v>
      </c>
      <c r="V649" s="16">
        <v>106.25</v>
      </c>
      <c r="W649" s="8">
        <v>39.630000000000003</v>
      </c>
      <c r="X649" s="51">
        <v>2650</v>
      </c>
      <c r="Y649" s="11" t="s">
        <v>4304</v>
      </c>
      <c r="Z649" s="11" t="s">
        <v>2987</v>
      </c>
      <c r="AA649" s="51" t="str">
        <f t="shared" si="73"/>
        <v>20x10, 6x5.5, -18 OS</v>
      </c>
      <c r="AB649" s="81" t="s">
        <v>1639</v>
      </c>
      <c r="AC649" s="89">
        <f>_xlfn.IFNA(VLOOKUP(AB649,ACCESSORIES!F:J,5,FALSE),"N/A")</f>
        <v>22</v>
      </c>
      <c r="AD649" s="87" t="s">
        <v>85</v>
      </c>
      <c r="AE649" s="87" t="s">
        <v>85</v>
      </c>
      <c r="AF649" s="87" t="s">
        <v>85</v>
      </c>
      <c r="AG649" s="87" t="s">
        <v>85</v>
      </c>
      <c r="AH649" s="87" t="s">
        <v>85</v>
      </c>
      <c r="AI649" s="13" t="s">
        <v>265</v>
      </c>
      <c r="AJ649" s="40" t="s">
        <v>1709</v>
      </c>
      <c r="AK649" s="40">
        <f>_xlfn.IFNA(VLOOKUP(AJ649,ACCESSORIES!F:J,5,FALSE),"N/A")</f>
        <v>2.75</v>
      </c>
      <c r="AL649" s="3">
        <v>78.3</v>
      </c>
      <c r="AM649" s="3">
        <v>16.2</v>
      </c>
      <c r="AN649" s="3">
        <v>175</v>
      </c>
      <c r="AO649" s="36">
        <v>4.28</v>
      </c>
      <c r="AP649" s="36">
        <v>21.39</v>
      </c>
      <c r="AQ649" s="36">
        <v>55.61</v>
      </c>
      <c r="AR649" s="36">
        <v>84.16</v>
      </c>
      <c r="AS649" s="36">
        <v>218.64</v>
      </c>
      <c r="AT649" s="101">
        <v>247.18</v>
      </c>
      <c r="AU649" s="406">
        <v>103.36</v>
      </c>
      <c r="AV649" s="407">
        <v>34.409999999999997</v>
      </c>
      <c r="AW649" s="407">
        <v>42</v>
      </c>
      <c r="AX649" s="54">
        <v>24</v>
      </c>
      <c r="AY649" s="3" t="s">
        <v>85</v>
      </c>
      <c r="AZ649" s="98" t="str">
        <f>_xlfn.IFNA(VLOOKUP(AY649,ACCESSORIES!F:J,5,FALSE),"N/A")</f>
        <v>N/A</v>
      </c>
      <c r="BA649" s="3" t="s">
        <v>85</v>
      </c>
      <c r="BB649" s="98" t="str">
        <f>_xlfn.IFNA(VLOOKUP(BA649,ACCESSORIES!F:J,5,FALSE),"N/A")</f>
        <v>N/A</v>
      </c>
      <c r="BC649" s="77">
        <v>44.13</v>
      </c>
      <c r="BD649" s="56">
        <v>23.228346456692901</v>
      </c>
      <c r="BE649" s="56">
        <v>23.228346456692901</v>
      </c>
      <c r="BF649" s="56">
        <v>12.9133858267717</v>
      </c>
      <c r="BG649" s="378">
        <f t="shared" si="74"/>
        <v>0.11417680000000027</v>
      </c>
      <c r="BH649" s="80">
        <v>24</v>
      </c>
      <c r="BI649" s="114" t="s">
        <v>4923</v>
      </c>
      <c r="BJ649" s="50" t="s">
        <v>4050</v>
      </c>
      <c r="BK649" s="29"/>
      <c r="BL649" s="29"/>
      <c r="BM649" s="29"/>
      <c r="BN649" s="29"/>
      <c r="BO649" s="81"/>
      <c r="BP649" s="81"/>
      <c r="BQ649" s="81"/>
      <c r="BR649" s="81"/>
      <c r="BS649" s="81"/>
      <c r="BT649" s="81"/>
      <c r="BU649" s="313" t="s">
        <v>8567</v>
      </c>
      <c r="BV649" s="387" t="s">
        <v>8568</v>
      </c>
      <c r="BW649" s="313" t="s">
        <v>8570</v>
      </c>
      <c r="BX649" s="387" t="s">
        <v>8569</v>
      </c>
      <c r="BY649" s="93" t="str">
        <f t="shared" si="75"/>
        <v>MR322, 20x10, -18mm Offset, 6x5.5, 106.25mm Centerbore, Gloss Black</v>
      </c>
      <c r="BZ649" s="81" t="s">
        <v>3878</v>
      </c>
      <c r="CA649" s="81" t="s">
        <v>3879</v>
      </c>
      <c r="CB649" s="81" t="str">
        <f t="shared" si="76"/>
        <v>STREET (3XX)</v>
      </c>
    </row>
    <row r="650" spans="1:80" s="38" customFormat="1" ht="15" customHeight="1">
      <c r="A650" s="22">
        <f t="shared" si="70"/>
        <v>648</v>
      </c>
      <c r="B650" s="4" t="s">
        <v>84</v>
      </c>
      <c r="C650" s="99" t="s">
        <v>1072</v>
      </c>
      <c r="D650" s="99" t="s">
        <v>7331</v>
      </c>
      <c r="E650" s="91" t="str">
        <f>CONCATENATE(LEFT(D650,5),VLOOKUP(CONCATENATE(N650,"x",O650),'PART NUMBER GUIDE'!$B$9:$C$49,2,FALSE),VLOOKUP(CONCATENATE(P650, V650), 'PART NUMBER GUIDE'!$Q$6:$R$91, 2, FALSE),VLOOKUP(Y650,'PART NUMBER GUIDE'!$J$8:$K$43,2, FALSE),IF(U650="N/A",IF(ABS(S650)&lt;10,"0"&amp;ABS(S650),ABS(S650)),CONCATENATE(LEFT(U650,1),RIGHT(U650,1))), F650, G650)</f>
        <v>MR32221060818N</v>
      </c>
      <c r="F650" s="90" t="s">
        <v>2224</v>
      </c>
      <c r="G650" s="90"/>
      <c r="H650" s="364">
        <v>191682036767</v>
      </c>
      <c r="I650" s="109">
        <v>45237</v>
      </c>
      <c r="J650" s="16" t="s">
        <v>1266</v>
      </c>
      <c r="K650" s="342">
        <v>369</v>
      </c>
      <c r="L650" s="92">
        <f t="shared" si="71"/>
        <v>369</v>
      </c>
      <c r="M650" s="344"/>
      <c r="N650" s="29">
        <v>20</v>
      </c>
      <c r="O650" s="8">
        <v>10</v>
      </c>
      <c r="P650" s="99" t="str">
        <f t="shared" si="72"/>
        <v>6x5.5</v>
      </c>
      <c r="Q650" s="3">
        <v>6</v>
      </c>
      <c r="R650" s="29">
        <v>5.5</v>
      </c>
      <c r="S650" s="29">
        <v>-18</v>
      </c>
      <c r="T650" s="16">
        <v>4.76</v>
      </c>
      <c r="U650" s="100" t="s">
        <v>85</v>
      </c>
      <c r="V650" s="16">
        <v>106.25</v>
      </c>
      <c r="W650" s="8">
        <v>39.630000000000003</v>
      </c>
      <c r="X650" s="51">
        <v>2650</v>
      </c>
      <c r="Y650" s="11" t="s">
        <v>2646</v>
      </c>
      <c r="Z650" s="11" t="s">
        <v>2992</v>
      </c>
      <c r="AA650" s="51" t="str">
        <f t="shared" si="73"/>
        <v>20x10, 6x5.5, -18 OS</v>
      </c>
      <c r="AB650" s="81" t="s">
        <v>1639</v>
      </c>
      <c r="AC650" s="89">
        <f>_xlfn.IFNA(VLOOKUP(AB650,ACCESSORIES!F:J,5,FALSE),"N/A")</f>
        <v>22</v>
      </c>
      <c r="AD650" s="87" t="s">
        <v>85</v>
      </c>
      <c r="AE650" s="87" t="s">
        <v>85</v>
      </c>
      <c r="AF650" s="87" t="s">
        <v>85</v>
      </c>
      <c r="AG650" s="87" t="s">
        <v>85</v>
      </c>
      <c r="AH650" s="87" t="s">
        <v>85</v>
      </c>
      <c r="AI650" s="13" t="s">
        <v>265</v>
      </c>
      <c r="AJ650" s="40" t="s">
        <v>1709</v>
      </c>
      <c r="AK650" s="40">
        <f>_xlfn.IFNA(VLOOKUP(AJ650,ACCESSORIES!F:J,5,FALSE),"N/A")</f>
        <v>2.75</v>
      </c>
      <c r="AL650" s="3">
        <v>78.3</v>
      </c>
      <c r="AM650" s="3">
        <v>16.2</v>
      </c>
      <c r="AN650" s="3">
        <v>175</v>
      </c>
      <c r="AO650" s="36">
        <v>4.28</v>
      </c>
      <c r="AP650" s="36">
        <v>21.39</v>
      </c>
      <c r="AQ650" s="36">
        <v>55.61</v>
      </c>
      <c r="AR650" s="36">
        <v>84.16</v>
      </c>
      <c r="AS650" s="36">
        <v>218.64</v>
      </c>
      <c r="AT650" s="101">
        <v>247.18</v>
      </c>
      <c r="AU650" s="406">
        <v>103.36</v>
      </c>
      <c r="AV650" s="407">
        <v>34.409999999999997</v>
      </c>
      <c r="AW650" s="407">
        <v>42</v>
      </c>
      <c r="AX650" s="54">
        <v>24</v>
      </c>
      <c r="AY650" s="3" t="s">
        <v>85</v>
      </c>
      <c r="AZ650" s="98" t="str">
        <f>_xlfn.IFNA(VLOOKUP(AY650,ACCESSORIES!F:J,5,FALSE),"N/A")</f>
        <v>N/A</v>
      </c>
      <c r="BA650" s="3" t="s">
        <v>85</v>
      </c>
      <c r="BB650" s="98" t="str">
        <f>_xlfn.IFNA(VLOOKUP(BA650,ACCESSORIES!F:J,5,FALSE),"N/A")</f>
        <v>N/A</v>
      </c>
      <c r="BC650" s="77">
        <v>44.13</v>
      </c>
      <c r="BD650" s="56">
        <v>23.228346456692901</v>
      </c>
      <c r="BE650" s="56">
        <v>23.228346456692901</v>
      </c>
      <c r="BF650" s="56">
        <v>12.9133858267717</v>
      </c>
      <c r="BG650" s="378">
        <f t="shared" si="74"/>
        <v>0.11417680000000027</v>
      </c>
      <c r="BH650" s="80">
        <v>24</v>
      </c>
      <c r="BI650" s="114" t="s">
        <v>4923</v>
      </c>
      <c r="BJ650" s="50" t="s">
        <v>4050</v>
      </c>
      <c r="BK650" s="29"/>
      <c r="BL650" s="29"/>
      <c r="BM650" s="29"/>
      <c r="BN650" s="29"/>
      <c r="BO650" s="81"/>
      <c r="BP650" s="81"/>
      <c r="BQ650" s="81"/>
      <c r="BR650" s="81"/>
      <c r="BS650" s="81"/>
      <c r="BT650" s="81"/>
      <c r="BU650" s="313" t="s">
        <v>8557</v>
      </c>
      <c r="BV650" s="387" t="s">
        <v>8558</v>
      </c>
      <c r="BW650" s="313" t="s">
        <v>8559</v>
      </c>
      <c r="BX650" s="387" t="s">
        <v>8560</v>
      </c>
      <c r="BY650" s="93" t="str">
        <f t="shared" si="75"/>
        <v>MR322, 20x10, -18mm Offset, 6x5.5, 106.25mm Centerbore, Gloss Titanium</v>
      </c>
      <c r="BZ650" s="81" t="s">
        <v>3878</v>
      </c>
      <c r="CA650" s="81" t="s">
        <v>3879</v>
      </c>
      <c r="CB650" s="81" t="str">
        <f t="shared" si="76"/>
        <v>STREET (3XX)</v>
      </c>
    </row>
    <row r="651" spans="1:80" s="38" customFormat="1" ht="15" customHeight="1">
      <c r="A651" s="22">
        <f t="shared" si="70"/>
        <v>649</v>
      </c>
      <c r="B651" s="4" t="s">
        <v>84</v>
      </c>
      <c r="C651" s="99" t="s">
        <v>1072</v>
      </c>
      <c r="D651" s="99" t="s">
        <v>7331</v>
      </c>
      <c r="E651" s="91" t="str">
        <f>CONCATENATE(LEFT(D651,5),VLOOKUP(CONCATENATE(N651,"x",O651),'PART NUMBER GUIDE'!$B$9:$C$49,2,FALSE),VLOOKUP(CONCATENATE(P651, V651), 'PART NUMBER GUIDE'!$Q$6:$R$91, 2, FALSE),VLOOKUP(Y651,'PART NUMBER GUIDE'!$J$8:$K$43,2, FALSE),IF(U651="N/A",IF(ABS(S651)&lt;10,"0"&amp;ABS(S651),ABS(S651)),CONCATENATE(LEFT(U651,1),RIGHT(U651,1))), F651, G651)</f>
        <v>MR322210801318N</v>
      </c>
      <c r="F651" s="90" t="s">
        <v>2224</v>
      </c>
      <c r="G651" s="90"/>
      <c r="H651" s="364">
        <v>191682035050</v>
      </c>
      <c r="I651" s="109">
        <v>45141</v>
      </c>
      <c r="J651" s="16" t="s">
        <v>1266</v>
      </c>
      <c r="K651" s="342">
        <v>389</v>
      </c>
      <c r="L651" s="92">
        <f t="shared" si="71"/>
        <v>389</v>
      </c>
      <c r="M651" s="344"/>
      <c r="N651" s="29">
        <v>20</v>
      </c>
      <c r="O651" s="8">
        <v>10</v>
      </c>
      <c r="P651" s="99" t="str">
        <f t="shared" si="72"/>
        <v>8x6.5</v>
      </c>
      <c r="Q651" s="3">
        <v>8</v>
      </c>
      <c r="R651" s="29">
        <v>6.5</v>
      </c>
      <c r="S651" s="29">
        <v>-18</v>
      </c>
      <c r="T651" s="16">
        <v>4.76</v>
      </c>
      <c r="U651" s="100" t="s">
        <v>85</v>
      </c>
      <c r="V651" s="16">
        <v>130.81</v>
      </c>
      <c r="W651" s="8">
        <v>42.289999999999992</v>
      </c>
      <c r="X651" s="51">
        <v>3640</v>
      </c>
      <c r="Y651" s="11" t="s">
        <v>4304</v>
      </c>
      <c r="Z651" s="11" t="s">
        <v>2987</v>
      </c>
      <c r="AA651" s="51" t="str">
        <f t="shared" si="73"/>
        <v>20x10, 8x6.5, -18 OS</v>
      </c>
      <c r="AB651" s="81" t="s">
        <v>7586</v>
      </c>
      <c r="AC651" s="89">
        <f>_xlfn.IFNA(VLOOKUP(AB651,ACCESSORIES!F:J,5,FALSE),"N/A")</f>
        <v>33</v>
      </c>
      <c r="AD651" s="87" t="s">
        <v>85</v>
      </c>
      <c r="AE651" s="87" t="s">
        <v>85</v>
      </c>
      <c r="AF651" s="80" t="s">
        <v>3005</v>
      </c>
      <c r="AG651" s="87" t="s">
        <v>85</v>
      </c>
      <c r="AH651" s="87" t="s">
        <v>85</v>
      </c>
      <c r="AI651" s="13" t="s">
        <v>266</v>
      </c>
      <c r="AJ651" s="40" t="str">
        <f>_xlfn.IFNA(VLOOKUP(AI651,ACCESSORIES!E:M,6,FALSE),"N/A")</f>
        <v>N/A</v>
      </c>
      <c r="AK651" s="40" t="str">
        <f>_xlfn.IFNA(VLOOKUP(AJ651,ACCESSORIES!F:J,5,FALSE),"N/A")</f>
        <v>N/A</v>
      </c>
      <c r="AL651" s="3" t="s">
        <v>85</v>
      </c>
      <c r="AM651" s="3">
        <v>16.2</v>
      </c>
      <c r="AN651" s="3">
        <v>200</v>
      </c>
      <c r="AO651" s="36">
        <v>0</v>
      </c>
      <c r="AP651" s="36">
        <v>0</v>
      </c>
      <c r="AQ651" s="36">
        <v>37.4</v>
      </c>
      <c r="AR651" s="36">
        <v>84.6</v>
      </c>
      <c r="AS651" s="36">
        <v>248</v>
      </c>
      <c r="AT651" s="101">
        <v>245.6</v>
      </c>
      <c r="AU651" s="406">
        <v>123.1</v>
      </c>
      <c r="AV651" s="407">
        <v>92</v>
      </c>
      <c r="AW651" s="407">
        <v>92</v>
      </c>
      <c r="AX651" s="54">
        <v>24</v>
      </c>
      <c r="AY651" s="3" t="s">
        <v>85</v>
      </c>
      <c r="AZ651" s="98" t="str">
        <f>_xlfn.IFNA(VLOOKUP(AY651,ACCESSORIES!F:J,5,FALSE),"N/A")</f>
        <v>N/A</v>
      </c>
      <c r="BA651" s="3" t="s">
        <v>85</v>
      </c>
      <c r="BB651" s="98" t="str">
        <f>_xlfn.IFNA(VLOOKUP(BA651,ACCESSORIES!F:J,5,FALSE),"N/A")</f>
        <v>N/A</v>
      </c>
      <c r="BC651" s="77">
        <v>46.789999999999992</v>
      </c>
      <c r="BD651" s="56">
        <v>23.228346456692901</v>
      </c>
      <c r="BE651" s="56">
        <v>23.228346456692901</v>
      </c>
      <c r="BF651" s="56">
        <v>12.9133858267717</v>
      </c>
      <c r="BG651" s="378">
        <f t="shared" si="74"/>
        <v>0.11417680000000027</v>
      </c>
      <c r="BH651" s="80">
        <v>24</v>
      </c>
      <c r="BI651" s="114" t="s">
        <v>4923</v>
      </c>
      <c r="BJ651" s="50" t="s">
        <v>4050</v>
      </c>
      <c r="BK651" s="29"/>
      <c r="BL651" s="29"/>
      <c r="BM651" s="29"/>
      <c r="BN651" s="29"/>
      <c r="BO651" s="81"/>
      <c r="BP651" s="81"/>
      <c r="BQ651" s="81"/>
      <c r="BR651" s="81"/>
      <c r="BS651" s="81"/>
      <c r="BT651" s="81"/>
      <c r="BU651" s="313" t="s">
        <v>8579</v>
      </c>
      <c r="BV651" s="387" t="s">
        <v>8580</v>
      </c>
      <c r="BW651" s="313" t="s">
        <v>8573</v>
      </c>
      <c r="BX651" s="387" t="s">
        <v>8575</v>
      </c>
      <c r="BY651" s="93" t="str">
        <f t="shared" si="75"/>
        <v>MR322, 20x10, -18mm Offset, 8x6.5, 130.81mm Centerbore, Gloss Black</v>
      </c>
      <c r="BZ651" s="81" t="s">
        <v>3878</v>
      </c>
      <c r="CA651" s="81" t="s">
        <v>3879</v>
      </c>
      <c r="CB651" s="81" t="str">
        <f t="shared" si="76"/>
        <v>STREET (3XX)</v>
      </c>
    </row>
    <row r="652" spans="1:80" s="38" customFormat="1" ht="15" customHeight="1">
      <c r="A652" s="22">
        <f t="shared" si="70"/>
        <v>650</v>
      </c>
      <c r="B652" s="4" t="s">
        <v>84</v>
      </c>
      <c r="C652" s="99" t="s">
        <v>1072</v>
      </c>
      <c r="D652" s="99" t="s">
        <v>7331</v>
      </c>
      <c r="E652" s="91" t="str">
        <f>CONCATENATE(LEFT(D652,5),VLOOKUP(CONCATENATE(N652,"x",O652),'PART NUMBER GUIDE'!$B$9:$C$49,2,FALSE),VLOOKUP(CONCATENATE(P652, V652), 'PART NUMBER GUIDE'!$Q$6:$R$91, 2, FALSE),VLOOKUP(Y652,'PART NUMBER GUIDE'!$J$8:$K$43,2, FALSE),IF(U652="N/A",IF(ABS(S652)&lt;10,"0"&amp;ABS(S652),ABS(S652)),CONCATENATE(LEFT(U652,1),RIGHT(U652,1))), F652, G652)</f>
        <v>MR32221080818N</v>
      </c>
      <c r="F652" s="90" t="s">
        <v>2224</v>
      </c>
      <c r="G652" s="90"/>
      <c r="H652" s="364">
        <v>191682036774</v>
      </c>
      <c r="I652" s="109">
        <v>45237</v>
      </c>
      <c r="J652" s="16" t="s">
        <v>1266</v>
      </c>
      <c r="K652" s="342">
        <v>389</v>
      </c>
      <c r="L652" s="92">
        <f t="shared" si="71"/>
        <v>389</v>
      </c>
      <c r="M652" s="344"/>
      <c r="N652" s="29">
        <v>20</v>
      </c>
      <c r="O652" s="8">
        <v>10</v>
      </c>
      <c r="P652" s="99" t="str">
        <f t="shared" si="72"/>
        <v>8x6.5</v>
      </c>
      <c r="Q652" s="3">
        <v>8</v>
      </c>
      <c r="R652" s="29">
        <v>6.5</v>
      </c>
      <c r="S652" s="29">
        <v>-18</v>
      </c>
      <c r="T652" s="16">
        <v>4.76</v>
      </c>
      <c r="U652" s="100" t="s">
        <v>85</v>
      </c>
      <c r="V652" s="16">
        <v>130.81</v>
      </c>
      <c r="W652" s="8">
        <v>42.289999999999992</v>
      </c>
      <c r="X652" s="51">
        <v>3640</v>
      </c>
      <c r="Y652" s="11" t="s">
        <v>2646</v>
      </c>
      <c r="Z652" s="11" t="s">
        <v>2992</v>
      </c>
      <c r="AA652" s="51" t="str">
        <f t="shared" si="73"/>
        <v>20x10, 8x6.5, -18 OS</v>
      </c>
      <c r="AB652" s="81" t="s">
        <v>7586</v>
      </c>
      <c r="AC652" s="89">
        <f>_xlfn.IFNA(VLOOKUP(AB652,ACCESSORIES!F:J,5,FALSE),"N/A")</f>
        <v>33</v>
      </c>
      <c r="AD652" s="87" t="s">
        <v>85</v>
      </c>
      <c r="AE652" s="87" t="s">
        <v>85</v>
      </c>
      <c r="AF652" s="80" t="s">
        <v>3005</v>
      </c>
      <c r="AG652" s="87" t="s">
        <v>85</v>
      </c>
      <c r="AH652" s="87" t="s">
        <v>85</v>
      </c>
      <c r="AI652" s="13" t="s">
        <v>266</v>
      </c>
      <c r="AJ652" s="40" t="str">
        <f>_xlfn.IFNA(VLOOKUP(AI652,ACCESSORIES!E:M,6,FALSE),"N/A")</f>
        <v>N/A</v>
      </c>
      <c r="AK652" s="40" t="str">
        <f>_xlfn.IFNA(VLOOKUP(AJ652,ACCESSORIES!F:J,5,FALSE),"N/A")</f>
        <v>N/A</v>
      </c>
      <c r="AL652" s="3" t="s">
        <v>85</v>
      </c>
      <c r="AM652" s="3">
        <v>16.2</v>
      </c>
      <c r="AN652" s="3">
        <v>200</v>
      </c>
      <c r="AO652" s="36">
        <v>0</v>
      </c>
      <c r="AP652" s="36">
        <v>0</v>
      </c>
      <c r="AQ652" s="36">
        <v>37.4</v>
      </c>
      <c r="AR652" s="36">
        <v>84.6</v>
      </c>
      <c r="AS652" s="36">
        <v>248</v>
      </c>
      <c r="AT652" s="101">
        <v>245.6</v>
      </c>
      <c r="AU652" s="406">
        <v>123.1</v>
      </c>
      <c r="AV652" s="407">
        <v>92</v>
      </c>
      <c r="AW652" s="407">
        <v>92</v>
      </c>
      <c r="AX652" s="54">
        <v>24</v>
      </c>
      <c r="AY652" s="3" t="s">
        <v>85</v>
      </c>
      <c r="AZ652" s="98" t="str">
        <f>_xlfn.IFNA(VLOOKUP(AY652,ACCESSORIES!F:J,5,FALSE),"N/A")</f>
        <v>N/A</v>
      </c>
      <c r="BA652" s="3" t="s">
        <v>85</v>
      </c>
      <c r="BB652" s="98" t="str">
        <f>_xlfn.IFNA(VLOOKUP(BA652,ACCESSORIES!F:J,5,FALSE),"N/A")</f>
        <v>N/A</v>
      </c>
      <c r="BC652" s="77">
        <v>46.789999999999992</v>
      </c>
      <c r="BD652" s="56">
        <v>23.228346456692901</v>
      </c>
      <c r="BE652" s="56">
        <v>23.228346456692901</v>
      </c>
      <c r="BF652" s="56">
        <v>12.9133858267717</v>
      </c>
      <c r="BG652" s="378">
        <f t="shared" si="74"/>
        <v>0.11417680000000027</v>
      </c>
      <c r="BH652" s="80">
        <v>24</v>
      </c>
      <c r="BI652" s="114" t="s">
        <v>4923</v>
      </c>
      <c r="BJ652" s="50" t="s">
        <v>4050</v>
      </c>
      <c r="BK652" s="29"/>
      <c r="BL652" s="29"/>
      <c r="BM652" s="29"/>
      <c r="BN652" s="29"/>
      <c r="BO652" s="81"/>
      <c r="BP652" s="81"/>
      <c r="BQ652" s="81"/>
      <c r="BR652" s="81"/>
      <c r="BS652" s="81"/>
      <c r="BT652" s="81"/>
      <c r="BU652" s="313" t="s">
        <v>8584</v>
      </c>
      <c r="BV652" s="387" t="s">
        <v>8585</v>
      </c>
      <c r="BW652" s="313" t="s">
        <v>8574</v>
      </c>
      <c r="BX652" s="387" t="s">
        <v>8583</v>
      </c>
      <c r="BY652" s="93" t="str">
        <f t="shared" si="75"/>
        <v>MR322, 20x10, -18mm Offset, 8x6.5, 130.81mm Centerbore, Gloss Titanium</v>
      </c>
      <c r="BZ652" s="81" t="s">
        <v>3878</v>
      </c>
      <c r="CA652" s="81" t="s">
        <v>3879</v>
      </c>
      <c r="CB652" s="81" t="str">
        <f t="shared" si="76"/>
        <v>STREET (3XX)</v>
      </c>
    </row>
    <row r="653" spans="1:80" s="38" customFormat="1" ht="15" customHeight="1">
      <c r="A653" s="22">
        <f t="shared" si="70"/>
        <v>651</v>
      </c>
      <c r="B653" s="4" t="s">
        <v>84</v>
      </c>
      <c r="C653" s="99" t="s">
        <v>1072</v>
      </c>
      <c r="D653" s="99" t="s">
        <v>7331</v>
      </c>
      <c r="E653" s="91" t="str">
        <f>CONCATENATE(LEFT(D653,5),VLOOKUP(CONCATENATE(N653,"x",O653),'PART NUMBER GUIDE'!$B$9:$C$49,2,FALSE),VLOOKUP(CONCATENATE(P653, V653), 'PART NUMBER GUIDE'!$Q$6:$R$91, 2, FALSE),VLOOKUP(Y653,'PART NUMBER GUIDE'!$J$8:$K$43,2, FALSE),IF(U653="N/A",IF(ABS(S653)&lt;10,"0"&amp;ABS(S653),ABS(S653)),CONCATENATE(LEFT(U653,1),RIGHT(U653,1))), F653, G653)</f>
        <v>MR322210871318N</v>
      </c>
      <c r="F653" s="90" t="s">
        <v>2224</v>
      </c>
      <c r="G653" s="90"/>
      <c r="H653" s="364">
        <v>191682035067</v>
      </c>
      <c r="I653" s="109">
        <v>45141</v>
      </c>
      <c r="J653" s="16" t="s">
        <v>1266</v>
      </c>
      <c r="K653" s="342">
        <v>389</v>
      </c>
      <c r="L653" s="92">
        <f t="shared" si="71"/>
        <v>389</v>
      </c>
      <c r="M653" s="344"/>
      <c r="N653" s="29">
        <v>20</v>
      </c>
      <c r="O653" s="8">
        <v>10</v>
      </c>
      <c r="P653" s="99" t="str">
        <f t="shared" si="72"/>
        <v>8x170</v>
      </c>
      <c r="Q653" s="3">
        <v>8</v>
      </c>
      <c r="R653" s="29">
        <v>170</v>
      </c>
      <c r="S653" s="29">
        <v>-18</v>
      </c>
      <c r="T653" s="16">
        <v>4.76</v>
      </c>
      <c r="U653" s="100" t="s">
        <v>85</v>
      </c>
      <c r="V653" s="16">
        <v>130.81</v>
      </c>
      <c r="W653" s="8">
        <v>42.289999999999992</v>
      </c>
      <c r="X653" s="51">
        <v>3640</v>
      </c>
      <c r="Y653" s="11" t="s">
        <v>4304</v>
      </c>
      <c r="Z653" s="11" t="s">
        <v>2987</v>
      </c>
      <c r="AA653" s="51" t="str">
        <f t="shared" si="73"/>
        <v>20x10, 8x170, -18 OS</v>
      </c>
      <c r="AB653" s="81" t="s">
        <v>7587</v>
      </c>
      <c r="AC653" s="89">
        <f>_xlfn.IFNA(VLOOKUP(AB653,ACCESSORIES!F:J,5,FALSE),"N/A")</f>
        <v>33</v>
      </c>
      <c r="AD653" s="87" t="s">
        <v>85</v>
      </c>
      <c r="AE653" s="87" t="s">
        <v>85</v>
      </c>
      <c r="AF653" s="80" t="s">
        <v>3005</v>
      </c>
      <c r="AG653" s="87" t="s">
        <v>85</v>
      </c>
      <c r="AH653" s="87" t="s">
        <v>85</v>
      </c>
      <c r="AI653" s="13" t="s">
        <v>266</v>
      </c>
      <c r="AJ653" s="40" t="str">
        <f>_xlfn.IFNA(VLOOKUP(AI653,ACCESSORIES!E:M,6,FALSE),"N/A")</f>
        <v>N/A</v>
      </c>
      <c r="AK653" s="40" t="str">
        <f>_xlfn.IFNA(VLOOKUP(AJ653,ACCESSORIES!F:J,5,FALSE),"N/A")</f>
        <v>N/A</v>
      </c>
      <c r="AL653" s="3" t="s">
        <v>85</v>
      </c>
      <c r="AM653" s="3">
        <v>16.2</v>
      </c>
      <c r="AN653" s="3">
        <v>200</v>
      </c>
      <c r="AO653" s="36">
        <v>0</v>
      </c>
      <c r="AP653" s="36">
        <v>0</v>
      </c>
      <c r="AQ653" s="36">
        <v>37.4</v>
      </c>
      <c r="AR653" s="36">
        <v>84.6</v>
      </c>
      <c r="AS653" s="36">
        <v>248</v>
      </c>
      <c r="AT653" s="101">
        <v>245.6</v>
      </c>
      <c r="AU653" s="409">
        <v>128</v>
      </c>
      <c r="AV653" s="407">
        <v>103.9</v>
      </c>
      <c r="AW653" s="407">
        <v>107</v>
      </c>
      <c r="AX653" s="54">
        <v>24</v>
      </c>
      <c r="AY653" s="3" t="s">
        <v>85</v>
      </c>
      <c r="AZ653" s="98" t="str">
        <f>_xlfn.IFNA(VLOOKUP(AY653,ACCESSORIES!F:J,5,FALSE),"N/A")</f>
        <v>N/A</v>
      </c>
      <c r="BA653" s="3" t="s">
        <v>85</v>
      </c>
      <c r="BB653" s="98" t="str">
        <f>_xlfn.IFNA(VLOOKUP(BA653,ACCESSORIES!F:J,5,FALSE),"N/A")</f>
        <v>N/A</v>
      </c>
      <c r="BC653" s="77">
        <v>46.789999999999992</v>
      </c>
      <c r="BD653" s="56">
        <v>23.228346456692901</v>
      </c>
      <c r="BE653" s="56">
        <v>23.228346456692901</v>
      </c>
      <c r="BF653" s="56">
        <v>12.9133858267717</v>
      </c>
      <c r="BG653" s="378">
        <f t="shared" si="74"/>
        <v>0.11417680000000027</v>
      </c>
      <c r="BH653" s="80">
        <v>24</v>
      </c>
      <c r="BI653" s="114" t="s">
        <v>4923</v>
      </c>
      <c r="BJ653" s="50" t="s">
        <v>4050</v>
      </c>
      <c r="BK653" s="29"/>
      <c r="BL653" s="29"/>
      <c r="BM653" s="29"/>
      <c r="BN653" s="29"/>
      <c r="BO653" s="81"/>
      <c r="BP653" s="81"/>
      <c r="BQ653" s="81"/>
      <c r="BR653" s="81"/>
      <c r="BS653" s="81"/>
      <c r="BT653" s="81"/>
      <c r="BU653" s="313" t="s">
        <v>8579</v>
      </c>
      <c r="BV653" s="387" t="s">
        <v>8580</v>
      </c>
      <c r="BW653" s="313" t="s">
        <v>8573</v>
      </c>
      <c r="BX653" s="387" t="s">
        <v>8575</v>
      </c>
      <c r="BY653" s="93" t="str">
        <f t="shared" si="75"/>
        <v>MR322, 20x10, -18mm Offset, 8x170, 130.81mm Centerbore, Gloss Black</v>
      </c>
      <c r="BZ653" s="81" t="s">
        <v>3878</v>
      </c>
      <c r="CA653" s="81" t="s">
        <v>3879</v>
      </c>
      <c r="CB653" s="81" t="str">
        <f t="shared" si="76"/>
        <v>STREET (3XX)</v>
      </c>
    </row>
    <row r="654" spans="1:80" s="38" customFormat="1" ht="15" customHeight="1">
      <c r="A654" s="22">
        <f t="shared" si="70"/>
        <v>652</v>
      </c>
      <c r="B654" s="4" t="s">
        <v>84</v>
      </c>
      <c r="C654" s="99" t="s">
        <v>1072</v>
      </c>
      <c r="D654" s="99" t="s">
        <v>7331</v>
      </c>
      <c r="E654" s="91" t="str">
        <f>CONCATENATE(LEFT(D654,5),VLOOKUP(CONCATENATE(N654,"x",O654),'PART NUMBER GUIDE'!$B$9:$C$49,2,FALSE),VLOOKUP(CONCATENATE(P654, V654), 'PART NUMBER GUIDE'!$Q$6:$R$91, 2, FALSE),VLOOKUP(Y654,'PART NUMBER GUIDE'!$J$8:$K$43,2, FALSE),IF(U654="N/A",IF(ABS(S654)&lt;10,"0"&amp;ABS(S654),ABS(S654)),CONCATENATE(LEFT(U654,1),RIGHT(U654,1))), F654, G654)</f>
        <v>MR32221087818N</v>
      </c>
      <c r="F654" s="90" t="s">
        <v>2224</v>
      </c>
      <c r="G654" s="90"/>
      <c r="H654" s="364">
        <v>191682036781</v>
      </c>
      <c r="I654" s="109">
        <v>45237</v>
      </c>
      <c r="J654" s="16" t="s">
        <v>1266</v>
      </c>
      <c r="K654" s="342">
        <v>389</v>
      </c>
      <c r="L654" s="92">
        <f t="shared" si="71"/>
        <v>389</v>
      </c>
      <c r="M654" s="344"/>
      <c r="N654" s="29">
        <v>20</v>
      </c>
      <c r="O654" s="8">
        <v>10</v>
      </c>
      <c r="P654" s="99" t="str">
        <f t="shared" si="72"/>
        <v>8x170</v>
      </c>
      <c r="Q654" s="3">
        <v>8</v>
      </c>
      <c r="R654" s="29">
        <v>170</v>
      </c>
      <c r="S654" s="29">
        <v>-18</v>
      </c>
      <c r="T654" s="16">
        <v>4.76</v>
      </c>
      <c r="U654" s="100" t="s">
        <v>85</v>
      </c>
      <c r="V654" s="16">
        <v>130.81</v>
      </c>
      <c r="W654" s="8">
        <v>42.289999999999992</v>
      </c>
      <c r="X654" s="51">
        <v>3640</v>
      </c>
      <c r="Y654" s="11" t="s">
        <v>2646</v>
      </c>
      <c r="Z654" s="11" t="s">
        <v>2992</v>
      </c>
      <c r="AA654" s="51" t="str">
        <f t="shared" si="73"/>
        <v>20x10, 8x170, -18 OS</v>
      </c>
      <c r="AB654" s="81" t="s">
        <v>7587</v>
      </c>
      <c r="AC654" s="89">
        <f>_xlfn.IFNA(VLOOKUP(AB654,ACCESSORIES!F:J,5,FALSE),"N/A")</f>
        <v>33</v>
      </c>
      <c r="AD654" s="87" t="s">
        <v>85</v>
      </c>
      <c r="AE654" s="87" t="s">
        <v>85</v>
      </c>
      <c r="AF654" s="80" t="s">
        <v>3005</v>
      </c>
      <c r="AG654" s="87" t="s">
        <v>85</v>
      </c>
      <c r="AH654" s="87" t="s">
        <v>85</v>
      </c>
      <c r="AI654" s="13" t="s">
        <v>266</v>
      </c>
      <c r="AJ654" s="40" t="str">
        <f>_xlfn.IFNA(VLOOKUP(AI654,ACCESSORIES!E:M,6,FALSE),"N/A")</f>
        <v>N/A</v>
      </c>
      <c r="AK654" s="40" t="str">
        <f>_xlfn.IFNA(VLOOKUP(AJ654,ACCESSORIES!F:J,5,FALSE),"N/A")</f>
        <v>N/A</v>
      </c>
      <c r="AL654" s="3" t="s">
        <v>85</v>
      </c>
      <c r="AM654" s="3">
        <v>16.2</v>
      </c>
      <c r="AN654" s="3">
        <v>200</v>
      </c>
      <c r="AO654" s="36">
        <v>0</v>
      </c>
      <c r="AP654" s="36">
        <v>0</v>
      </c>
      <c r="AQ654" s="36">
        <v>37.4</v>
      </c>
      <c r="AR654" s="36">
        <v>84.6</v>
      </c>
      <c r="AS654" s="36">
        <v>248</v>
      </c>
      <c r="AT654" s="101">
        <v>245.6</v>
      </c>
      <c r="AU654" s="409">
        <v>128</v>
      </c>
      <c r="AV654" s="407">
        <v>103.9</v>
      </c>
      <c r="AW654" s="407">
        <v>107</v>
      </c>
      <c r="AX654" s="54">
        <v>24</v>
      </c>
      <c r="AY654" s="3" t="s">
        <v>85</v>
      </c>
      <c r="AZ654" s="98" t="str">
        <f>_xlfn.IFNA(VLOOKUP(AY654,ACCESSORIES!F:J,5,FALSE),"N/A")</f>
        <v>N/A</v>
      </c>
      <c r="BA654" s="3" t="s">
        <v>85</v>
      </c>
      <c r="BB654" s="98" t="str">
        <f>_xlfn.IFNA(VLOOKUP(BA654,ACCESSORIES!F:J,5,FALSE),"N/A")</f>
        <v>N/A</v>
      </c>
      <c r="BC654" s="77">
        <v>46.789999999999992</v>
      </c>
      <c r="BD654" s="56">
        <v>23.228346456692901</v>
      </c>
      <c r="BE654" s="56">
        <v>23.228346456692901</v>
      </c>
      <c r="BF654" s="56">
        <v>12.9133858267717</v>
      </c>
      <c r="BG654" s="378">
        <f t="shared" si="74"/>
        <v>0.11417680000000027</v>
      </c>
      <c r="BH654" s="80">
        <v>24</v>
      </c>
      <c r="BI654" s="114" t="s">
        <v>4923</v>
      </c>
      <c r="BJ654" s="50" t="s">
        <v>4050</v>
      </c>
      <c r="BK654" s="29"/>
      <c r="BL654" s="29"/>
      <c r="BM654" s="29"/>
      <c r="BN654" s="29"/>
      <c r="BO654" s="81"/>
      <c r="BP654" s="81"/>
      <c r="BQ654" s="81"/>
      <c r="BR654" s="81"/>
      <c r="BS654" s="81"/>
      <c r="BT654" s="81"/>
      <c r="BU654" s="313" t="s">
        <v>8584</v>
      </c>
      <c r="BV654" s="387" t="s">
        <v>8585</v>
      </c>
      <c r="BW654" s="313" t="s">
        <v>8574</v>
      </c>
      <c r="BX654" s="387" t="s">
        <v>8583</v>
      </c>
      <c r="BY654" s="93" t="str">
        <f t="shared" si="75"/>
        <v>MR322, 20x10, -18mm Offset, 8x170, 130.81mm Centerbore, Gloss Titanium</v>
      </c>
      <c r="BZ654" s="81" t="s">
        <v>3878</v>
      </c>
      <c r="CA654" s="81" t="s">
        <v>3879</v>
      </c>
      <c r="CB654" s="81" t="str">
        <f t="shared" si="76"/>
        <v>STREET (3XX)</v>
      </c>
    </row>
    <row r="655" spans="1:80" s="38" customFormat="1" ht="15" customHeight="1">
      <c r="A655" s="22">
        <f t="shared" si="70"/>
        <v>653</v>
      </c>
      <c r="B655" s="4" t="s">
        <v>84</v>
      </c>
      <c r="C655" s="99" t="s">
        <v>1072</v>
      </c>
      <c r="D655" s="99" t="s">
        <v>7331</v>
      </c>
      <c r="E655" s="91" t="str">
        <f>CONCATENATE(LEFT(D655,5),VLOOKUP(CONCATENATE(N655,"x",O655),'PART NUMBER GUIDE'!$B$9:$C$49,2,FALSE),VLOOKUP(CONCATENATE(P655, V655), 'PART NUMBER GUIDE'!$Q$6:$R$91, 2, FALSE),VLOOKUP(Y655,'PART NUMBER GUIDE'!$J$8:$K$43,2, FALSE),IF(U655="N/A",IF(ABS(S655)&lt;10,"0"&amp;ABS(S655),ABS(S655)),CONCATENATE(LEFT(U655,1),RIGHT(U655,1))), F655, G655)</f>
        <v>MR322210881318N</v>
      </c>
      <c r="F655" s="90" t="s">
        <v>2224</v>
      </c>
      <c r="G655" s="90"/>
      <c r="H655" s="364">
        <v>191682035074</v>
      </c>
      <c r="I655" s="109">
        <v>45141</v>
      </c>
      <c r="J655" s="16" t="s">
        <v>1266</v>
      </c>
      <c r="K655" s="342">
        <v>389</v>
      </c>
      <c r="L655" s="92">
        <f t="shared" si="71"/>
        <v>389</v>
      </c>
      <c r="M655" s="344"/>
      <c r="N655" s="29">
        <v>20</v>
      </c>
      <c r="O655" s="8">
        <v>10</v>
      </c>
      <c r="P655" s="99" t="str">
        <f t="shared" si="72"/>
        <v>8x180</v>
      </c>
      <c r="Q655" s="3">
        <v>8</v>
      </c>
      <c r="R655" s="29">
        <v>180</v>
      </c>
      <c r="S655" s="29">
        <v>-18</v>
      </c>
      <c r="T655" s="16">
        <v>4.76</v>
      </c>
      <c r="U655" s="100" t="s">
        <v>85</v>
      </c>
      <c r="V655" s="16">
        <v>130.81</v>
      </c>
      <c r="W655" s="8">
        <v>42.289999999999992</v>
      </c>
      <c r="X655" s="51">
        <v>3640</v>
      </c>
      <c r="Y655" s="11" t="s">
        <v>4304</v>
      </c>
      <c r="Z655" s="11" t="s">
        <v>2987</v>
      </c>
      <c r="AA655" s="51" t="str">
        <f t="shared" si="73"/>
        <v>20x10, 8x180, -18 OS</v>
      </c>
      <c r="AB655" s="81" t="s">
        <v>7586</v>
      </c>
      <c r="AC655" s="89">
        <f>_xlfn.IFNA(VLOOKUP(AB655,ACCESSORIES!F:J,5,FALSE),"N/A")</f>
        <v>33</v>
      </c>
      <c r="AD655" s="87" t="s">
        <v>85</v>
      </c>
      <c r="AE655" s="87" t="s">
        <v>85</v>
      </c>
      <c r="AF655" s="80" t="s">
        <v>3005</v>
      </c>
      <c r="AG655" s="87" t="s">
        <v>85</v>
      </c>
      <c r="AH655" s="87" t="s">
        <v>85</v>
      </c>
      <c r="AI655" s="13" t="s">
        <v>266</v>
      </c>
      <c r="AJ655" s="40" t="str">
        <f>_xlfn.IFNA(VLOOKUP(AI655,ACCESSORIES!E:M,6,FALSE),"N/A")</f>
        <v>N/A</v>
      </c>
      <c r="AK655" s="40" t="str">
        <f>_xlfn.IFNA(VLOOKUP(AJ655,ACCESSORIES!F:J,5,FALSE),"N/A")</f>
        <v>N/A</v>
      </c>
      <c r="AL655" s="3" t="s">
        <v>85</v>
      </c>
      <c r="AM655" s="3">
        <v>16.2</v>
      </c>
      <c r="AN655" s="3">
        <v>210</v>
      </c>
      <c r="AO655" s="36">
        <v>0</v>
      </c>
      <c r="AP655" s="36">
        <v>0</v>
      </c>
      <c r="AQ655" s="36">
        <v>32</v>
      </c>
      <c r="AR655" s="36">
        <v>84.6</v>
      </c>
      <c r="AS655" s="36">
        <v>248</v>
      </c>
      <c r="AT655" s="101">
        <v>245.6</v>
      </c>
      <c r="AU655" s="406">
        <v>123.1</v>
      </c>
      <c r="AV655" s="407">
        <v>92</v>
      </c>
      <c r="AW655" s="407">
        <v>92</v>
      </c>
      <c r="AX655" s="54">
        <v>24</v>
      </c>
      <c r="AY655" s="3" t="s">
        <v>85</v>
      </c>
      <c r="AZ655" s="98" t="str">
        <f>_xlfn.IFNA(VLOOKUP(AY655,ACCESSORIES!F:J,5,FALSE),"N/A")</f>
        <v>N/A</v>
      </c>
      <c r="BA655" s="3" t="s">
        <v>85</v>
      </c>
      <c r="BB655" s="98" t="str">
        <f>_xlfn.IFNA(VLOOKUP(BA655,ACCESSORIES!F:J,5,FALSE),"N/A")</f>
        <v>N/A</v>
      </c>
      <c r="BC655" s="77">
        <v>46.789999999999992</v>
      </c>
      <c r="BD655" s="56">
        <v>23.228346456692901</v>
      </c>
      <c r="BE655" s="56">
        <v>23.228346456692901</v>
      </c>
      <c r="BF655" s="56">
        <v>12.9133858267717</v>
      </c>
      <c r="BG655" s="378">
        <f t="shared" si="74"/>
        <v>0.11417680000000027</v>
      </c>
      <c r="BH655" s="80">
        <v>24</v>
      </c>
      <c r="BI655" s="114" t="s">
        <v>4923</v>
      </c>
      <c r="BJ655" s="50" t="s">
        <v>4050</v>
      </c>
      <c r="BK655" s="29"/>
      <c r="BL655" s="29"/>
      <c r="BM655" s="29"/>
      <c r="BN655" s="29"/>
      <c r="BO655" s="81"/>
      <c r="BP655" s="81"/>
      <c r="BQ655" s="81"/>
      <c r="BR655" s="81"/>
      <c r="BS655" s="81"/>
      <c r="BT655" s="81"/>
      <c r="BU655" s="313" t="s">
        <v>8579</v>
      </c>
      <c r="BV655" s="387" t="s">
        <v>8580</v>
      </c>
      <c r="BW655" s="313" t="s">
        <v>8573</v>
      </c>
      <c r="BX655" s="387" t="s">
        <v>8575</v>
      </c>
      <c r="BY655" s="93" t="str">
        <f t="shared" si="75"/>
        <v>MR322, 20x10, -18mm Offset, 8x180, 130.81mm Centerbore, Gloss Black</v>
      </c>
      <c r="BZ655" s="81" t="s">
        <v>3878</v>
      </c>
      <c r="CA655" s="81" t="s">
        <v>3879</v>
      </c>
      <c r="CB655" s="81" t="str">
        <f t="shared" si="76"/>
        <v>STREET (3XX)</v>
      </c>
    </row>
    <row r="656" spans="1:80" s="38" customFormat="1" ht="15" customHeight="1">
      <c r="A656" s="22">
        <f t="shared" si="70"/>
        <v>654</v>
      </c>
      <c r="B656" s="4" t="s">
        <v>84</v>
      </c>
      <c r="C656" s="99" t="s">
        <v>1072</v>
      </c>
      <c r="D656" s="99" t="s">
        <v>7331</v>
      </c>
      <c r="E656" s="91" t="str">
        <f>CONCATENATE(LEFT(D656,5),VLOOKUP(CONCATENATE(N656,"x",O656),'PART NUMBER GUIDE'!$B$9:$C$49,2,FALSE),VLOOKUP(CONCATENATE(P656, V656), 'PART NUMBER GUIDE'!$Q$6:$R$91, 2, FALSE),VLOOKUP(Y656,'PART NUMBER GUIDE'!$J$8:$K$43,2, FALSE),IF(U656="N/A",IF(ABS(S656)&lt;10,"0"&amp;ABS(S656),ABS(S656)),CONCATENATE(LEFT(U656,1),RIGHT(U656,1))), F656, G656)</f>
        <v>MR32221088818N</v>
      </c>
      <c r="F656" s="90" t="s">
        <v>2224</v>
      </c>
      <c r="G656" s="90"/>
      <c r="H656" s="364">
        <v>191682036798</v>
      </c>
      <c r="I656" s="109">
        <v>45237</v>
      </c>
      <c r="J656" s="16" t="s">
        <v>1266</v>
      </c>
      <c r="K656" s="342">
        <v>389</v>
      </c>
      <c r="L656" s="92">
        <f t="shared" si="71"/>
        <v>389</v>
      </c>
      <c r="M656" s="344"/>
      <c r="N656" s="29">
        <v>20</v>
      </c>
      <c r="O656" s="8">
        <v>10</v>
      </c>
      <c r="P656" s="99" t="str">
        <f t="shared" si="72"/>
        <v>8x180</v>
      </c>
      <c r="Q656" s="3">
        <v>8</v>
      </c>
      <c r="R656" s="29">
        <v>180</v>
      </c>
      <c r="S656" s="29">
        <v>-18</v>
      </c>
      <c r="T656" s="16">
        <v>4.76</v>
      </c>
      <c r="U656" s="100" t="s">
        <v>85</v>
      </c>
      <c r="V656" s="16">
        <v>130.81</v>
      </c>
      <c r="W656" s="8">
        <v>42.289999999999992</v>
      </c>
      <c r="X656" s="51">
        <v>3640</v>
      </c>
      <c r="Y656" s="11" t="s">
        <v>2646</v>
      </c>
      <c r="Z656" s="11" t="s">
        <v>2992</v>
      </c>
      <c r="AA656" s="51" t="str">
        <f t="shared" si="73"/>
        <v>20x10, 8x180, -18 OS</v>
      </c>
      <c r="AB656" s="81" t="s">
        <v>7586</v>
      </c>
      <c r="AC656" s="89">
        <f>_xlfn.IFNA(VLOOKUP(AB656,ACCESSORIES!F:J,5,FALSE),"N/A")</f>
        <v>33</v>
      </c>
      <c r="AD656" s="87" t="s">
        <v>85</v>
      </c>
      <c r="AE656" s="87" t="s">
        <v>85</v>
      </c>
      <c r="AF656" s="80" t="s">
        <v>3005</v>
      </c>
      <c r="AG656" s="87" t="s">
        <v>85</v>
      </c>
      <c r="AH656" s="87" t="s">
        <v>85</v>
      </c>
      <c r="AI656" s="13" t="s">
        <v>266</v>
      </c>
      <c r="AJ656" s="40" t="str">
        <f>_xlfn.IFNA(VLOOKUP(AI656,ACCESSORIES!E:M,6,FALSE),"N/A")</f>
        <v>N/A</v>
      </c>
      <c r="AK656" s="40" t="str">
        <f>_xlfn.IFNA(VLOOKUP(AJ656,ACCESSORIES!F:J,5,FALSE),"N/A")</f>
        <v>N/A</v>
      </c>
      <c r="AL656" s="3" t="s">
        <v>85</v>
      </c>
      <c r="AM656" s="3">
        <v>16.2</v>
      </c>
      <c r="AN656" s="3">
        <v>210</v>
      </c>
      <c r="AO656" s="36">
        <v>0</v>
      </c>
      <c r="AP656" s="36">
        <v>0</v>
      </c>
      <c r="AQ656" s="36">
        <v>32</v>
      </c>
      <c r="AR656" s="36">
        <v>84.6</v>
      </c>
      <c r="AS656" s="36">
        <v>248</v>
      </c>
      <c r="AT656" s="101">
        <v>245.6</v>
      </c>
      <c r="AU656" s="406">
        <v>123.1</v>
      </c>
      <c r="AV656" s="407">
        <v>92</v>
      </c>
      <c r="AW656" s="407">
        <v>92</v>
      </c>
      <c r="AX656" s="54">
        <v>24</v>
      </c>
      <c r="AY656" s="3" t="s">
        <v>85</v>
      </c>
      <c r="AZ656" s="98" t="str">
        <f>_xlfn.IFNA(VLOOKUP(AY656,ACCESSORIES!F:J,5,FALSE),"N/A")</f>
        <v>N/A</v>
      </c>
      <c r="BA656" s="3" t="s">
        <v>85</v>
      </c>
      <c r="BB656" s="98" t="str">
        <f>_xlfn.IFNA(VLOOKUP(BA656,ACCESSORIES!F:J,5,FALSE),"N/A")</f>
        <v>N/A</v>
      </c>
      <c r="BC656" s="77">
        <v>46.789999999999992</v>
      </c>
      <c r="BD656" s="56">
        <v>23.228346456692901</v>
      </c>
      <c r="BE656" s="56">
        <v>23.228346456692901</v>
      </c>
      <c r="BF656" s="56">
        <v>12.9133858267717</v>
      </c>
      <c r="BG656" s="378">
        <f t="shared" si="74"/>
        <v>0.11417680000000027</v>
      </c>
      <c r="BH656" s="80">
        <v>24</v>
      </c>
      <c r="BI656" s="114" t="s">
        <v>4923</v>
      </c>
      <c r="BJ656" s="50" t="s">
        <v>4050</v>
      </c>
      <c r="BK656" s="29"/>
      <c r="BL656" s="29"/>
      <c r="BM656" s="29"/>
      <c r="BN656" s="29"/>
      <c r="BO656" s="81"/>
      <c r="BP656" s="81"/>
      <c r="BQ656" s="81"/>
      <c r="BR656" s="81"/>
      <c r="BS656" s="81"/>
      <c r="BT656" s="81"/>
      <c r="BU656" s="313" t="s">
        <v>8584</v>
      </c>
      <c r="BV656" s="387" t="s">
        <v>8585</v>
      </c>
      <c r="BW656" s="313" t="s">
        <v>8574</v>
      </c>
      <c r="BX656" s="387" t="s">
        <v>8583</v>
      </c>
      <c r="BY656" s="93" t="str">
        <f t="shared" si="75"/>
        <v>MR322, 20x10, -18mm Offset, 8x180, 130.81mm Centerbore, Gloss Titanium</v>
      </c>
      <c r="BZ656" s="81" t="s">
        <v>3878</v>
      </c>
      <c r="CA656" s="81" t="s">
        <v>3879</v>
      </c>
      <c r="CB656" s="81" t="str">
        <f t="shared" si="76"/>
        <v>STREET (3XX)</v>
      </c>
    </row>
    <row r="657" spans="1:80" s="38" customFormat="1" ht="15" customHeight="1">
      <c r="A657" s="22">
        <f t="shared" si="70"/>
        <v>655</v>
      </c>
      <c r="B657" s="4" t="s">
        <v>84</v>
      </c>
      <c r="C657" s="99" t="s">
        <v>1072</v>
      </c>
      <c r="D657" s="99" t="s">
        <v>7495</v>
      </c>
      <c r="E657" s="91" t="str">
        <f>CONCATENATE(LEFT(D657,5),VLOOKUP(CONCATENATE(N657,"x",O657),'PART NUMBER GUIDE'!$B$9:$C$49,2,FALSE),VLOOKUP(CONCATENATE(P657, V657), 'PART NUMBER GUIDE'!$Q$6:$R$91, 2, FALSE),VLOOKUP(Y657,'PART NUMBER GUIDE'!$J$8:$K$43,2, FALSE),IF(U657="N/A",IF(ABS(S657)&lt;10,"0"&amp;ABS(S657),ABS(S657)),CONCATENATE(LEFT(U657,1),RIGHT(U657,1))), F657, G657)</f>
        <v>MR323785501300</v>
      </c>
      <c r="F657" s="90"/>
      <c r="G657" s="90"/>
      <c r="H657" s="364">
        <v>191682036392</v>
      </c>
      <c r="I657" s="109">
        <v>45237</v>
      </c>
      <c r="J657" s="16" t="s">
        <v>1265</v>
      </c>
      <c r="K657" s="342">
        <v>299</v>
      </c>
      <c r="L657" s="92">
        <f t="shared" si="71"/>
        <v>299</v>
      </c>
      <c r="M657" s="344"/>
      <c r="N657" s="29">
        <v>17</v>
      </c>
      <c r="O657" s="8">
        <v>8.5</v>
      </c>
      <c r="P657" s="99" t="str">
        <f t="shared" si="72"/>
        <v>5x5</v>
      </c>
      <c r="Q657" s="3">
        <v>5</v>
      </c>
      <c r="R657" s="29">
        <v>5</v>
      </c>
      <c r="S657" s="29">
        <v>0</v>
      </c>
      <c r="T657" s="84">
        <v>4.72</v>
      </c>
      <c r="U657" s="100" t="s">
        <v>85</v>
      </c>
      <c r="V657" s="16">
        <v>71.5</v>
      </c>
      <c r="W657" s="8">
        <v>27.77</v>
      </c>
      <c r="X657" s="51">
        <v>2650</v>
      </c>
      <c r="Y657" s="11" t="s">
        <v>4304</v>
      </c>
      <c r="Z657" s="11" t="s">
        <v>2987</v>
      </c>
      <c r="AA657" s="51" t="str">
        <f t="shared" si="73"/>
        <v>17x8.5, 5x5, 0 OS</v>
      </c>
      <c r="AB657" s="81" t="s">
        <v>5202</v>
      </c>
      <c r="AC657" s="89">
        <f>_xlfn.IFNA(VLOOKUP(AB657,ACCESSORIES!F:J,5,FALSE),"N/A")</f>
        <v>22</v>
      </c>
      <c r="AD657" s="87" t="s">
        <v>85</v>
      </c>
      <c r="AE657" s="87" t="s">
        <v>85</v>
      </c>
      <c r="AF657" s="87" t="s">
        <v>85</v>
      </c>
      <c r="AG657" s="87" t="s">
        <v>85</v>
      </c>
      <c r="AH657" s="87" t="s">
        <v>85</v>
      </c>
      <c r="AI657" s="13" t="s">
        <v>266</v>
      </c>
      <c r="AJ657" s="40" t="str">
        <f>_xlfn.IFNA(VLOOKUP(AI657,ACCESSORIES!E:M,6,FALSE),"N/A")</f>
        <v>N/A</v>
      </c>
      <c r="AK657" s="40" t="str">
        <f>_xlfn.IFNA(VLOOKUP(AJ657,ACCESSORIES!F:J,5,FALSE),"N/A")</f>
        <v>N/A</v>
      </c>
      <c r="AL657" s="40" t="str">
        <f>_xlfn.IFNA(VLOOKUP(AK657,ACCESSORIES!G:K,5,FALSE),"N/A")</f>
        <v>N/A</v>
      </c>
      <c r="AM657" s="3">
        <v>16.2</v>
      </c>
      <c r="AN657" s="3">
        <v>160</v>
      </c>
      <c r="AO657" s="36">
        <v>13</v>
      </c>
      <c r="AP657" s="36">
        <v>26.1</v>
      </c>
      <c r="AQ657" s="36">
        <v>41.8</v>
      </c>
      <c r="AR657" s="36">
        <v>51.8</v>
      </c>
      <c r="AS657" s="36">
        <v>210.2</v>
      </c>
      <c r="AT657" s="101">
        <v>206.4</v>
      </c>
      <c r="AU657" s="406">
        <v>71.5</v>
      </c>
      <c r="AV657" s="407">
        <v>40</v>
      </c>
      <c r="AW657" s="407">
        <v>40</v>
      </c>
      <c r="AX657" s="54">
        <v>32</v>
      </c>
      <c r="AY657" s="3" t="s">
        <v>85</v>
      </c>
      <c r="AZ657" s="98" t="str">
        <f>_xlfn.IFNA(VLOOKUP(AY657,ACCESSORIES!F:J,5,FALSE),"N/A")</f>
        <v>N/A</v>
      </c>
      <c r="BA657" s="3" t="s">
        <v>85</v>
      </c>
      <c r="BB657" s="98" t="str">
        <f>_xlfn.IFNA(VLOOKUP(BA657,ACCESSORIES!F:J,5,FALSE),"N/A")</f>
        <v>N/A</v>
      </c>
      <c r="BC657" s="77">
        <f t="shared" ref="BC657:BC704" si="77">W657+4.5</f>
        <v>32.269999999999996</v>
      </c>
      <c r="BD657" s="56">
        <v>20.236220472440898</v>
      </c>
      <c r="BE657" s="56">
        <v>20.236220472440898</v>
      </c>
      <c r="BF657" s="56">
        <v>11.417322834645701</v>
      </c>
      <c r="BG657" s="378">
        <f t="shared" si="74"/>
        <v>7.6616839999999839E-2</v>
      </c>
      <c r="BH657" s="80">
        <v>36</v>
      </c>
      <c r="BI657" s="114" t="s">
        <v>3532</v>
      </c>
      <c r="BJ657" s="50" t="s">
        <v>4050</v>
      </c>
      <c r="BK657" s="29"/>
      <c r="BL657" s="29"/>
      <c r="BM657" s="29"/>
      <c r="BN657" s="29"/>
      <c r="BO657" s="81"/>
      <c r="BP657" s="81"/>
      <c r="BQ657" s="81"/>
      <c r="BR657" s="81"/>
      <c r="BS657" s="81"/>
      <c r="BT657" s="81"/>
      <c r="BU657" s="313" t="s">
        <v>8591</v>
      </c>
      <c r="BV657" s="387" t="s">
        <v>8592</v>
      </c>
      <c r="BW657" s="313" t="s">
        <v>8589</v>
      </c>
      <c r="BX657" s="387" t="s">
        <v>8590</v>
      </c>
      <c r="BY657" s="93" t="str">
        <f t="shared" si="75"/>
        <v>MR323, 17x8.5, 0mm Offset, 5x5, 71.5mm Centerbore, Gloss Black</v>
      </c>
      <c r="BZ657" s="81" t="s">
        <v>3878</v>
      </c>
      <c r="CA657" s="81" t="s">
        <v>3879</v>
      </c>
      <c r="CB657" s="81" t="str">
        <f t="shared" si="76"/>
        <v>STREET (3XX)</v>
      </c>
    </row>
    <row r="658" spans="1:80" s="38" customFormat="1" ht="15" customHeight="1">
      <c r="A658" s="22">
        <f t="shared" si="70"/>
        <v>656</v>
      </c>
      <c r="B658" s="4" t="s">
        <v>84</v>
      </c>
      <c r="C658" s="99" t="s">
        <v>1072</v>
      </c>
      <c r="D658" s="99" t="s">
        <v>7495</v>
      </c>
      <c r="E658" s="91" t="str">
        <f>CONCATENATE(LEFT(D658,5),VLOOKUP(CONCATENATE(N658,"x",O658),'PART NUMBER GUIDE'!$B$9:$C$49,2,FALSE),VLOOKUP(CONCATENATE(P658, V658), 'PART NUMBER GUIDE'!$Q$6:$R$91, 2, FALSE),VLOOKUP(Y658,'PART NUMBER GUIDE'!$J$8:$K$43,2, FALSE),IF(U658="N/A",IF(ABS(S658)&lt;10,"0"&amp;ABS(S658),ABS(S658)),CONCATENATE(LEFT(U658,1),RIGHT(U658,1))), F658, G658)</f>
        <v>MR323785501500</v>
      </c>
      <c r="F658" s="90"/>
      <c r="G658" s="90"/>
      <c r="H658" s="364" t="s">
        <v>7502</v>
      </c>
      <c r="I658" s="109">
        <v>45237</v>
      </c>
      <c r="J658" s="16" t="s">
        <v>1265</v>
      </c>
      <c r="K658" s="342">
        <v>299</v>
      </c>
      <c r="L658" s="92">
        <f t="shared" si="71"/>
        <v>299</v>
      </c>
      <c r="M658" s="344"/>
      <c r="N658" s="29">
        <v>17</v>
      </c>
      <c r="O658" s="8">
        <v>8.5</v>
      </c>
      <c r="P658" s="99" t="str">
        <f t="shared" si="72"/>
        <v>5x5</v>
      </c>
      <c r="Q658" s="3">
        <v>5</v>
      </c>
      <c r="R658" s="29">
        <v>5</v>
      </c>
      <c r="S658" s="29">
        <v>0</v>
      </c>
      <c r="T658" s="84">
        <v>4.72</v>
      </c>
      <c r="U658" s="100" t="s">
        <v>85</v>
      </c>
      <c r="V658" s="16">
        <v>71.5</v>
      </c>
      <c r="W658" s="8">
        <v>27.77</v>
      </c>
      <c r="X658" s="51">
        <v>2650</v>
      </c>
      <c r="Y658" s="11" t="s">
        <v>7501</v>
      </c>
      <c r="Z658" s="11" t="s">
        <v>2988</v>
      </c>
      <c r="AA658" s="51" t="str">
        <f t="shared" si="73"/>
        <v>17x8.5, 5x5, 0 OS</v>
      </c>
      <c r="AB658" s="81" t="s">
        <v>5944</v>
      </c>
      <c r="AC658" s="89">
        <f>_xlfn.IFNA(VLOOKUP(AB658,ACCESSORIES!F:J,5,FALSE),"N/A")</f>
        <v>22</v>
      </c>
      <c r="AD658" s="87" t="s">
        <v>85</v>
      </c>
      <c r="AE658" s="87" t="s">
        <v>85</v>
      </c>
      <c r="AF658" s="87" t="s">
        <v>85</v>
      </c>
      <c r="AG658" s="87" t="s">
        <v>85</v>
      </c>
      <c r="AH658" s="87" t="s">
        <v>85</v>
      </c>
      <c r="AI658" s="13" t="s">
        <v>266</v>
      </c>
      <c r="AJ658" s="40" t="str">
        <f>_xlfn.IFNA(VLOOKUP(AI658,ACCESSORIES!E:M,6,FALSE),"N/A")</f>
        <v>N/A</v>
      </c>
      <c r="AK658" s="40" t="str">
        <f>_xlfn.IFNA(VLOOKUP(AJ658,ACCESSORIES!F:J,5,FALSE),"N/A")</f>
        <v>N/A</v>
      </c>
      <c r="AL658" s="40" t="str">
        <f>_xlfn.IFNA(VLOOKUP(AK658,ACCESSORIES!G:K,5,FALSE),"N/A")</f>
        <v>N/A</v>
      </c>
      <c r="AM658" s="3">
        <v>16.2</v>
      </c>
      <c r="AN658" s="3">
        <v>160</v>
      </c>
      <c r="AO658" s="36">
        <v>13</v>
      </c>
      <c r="AP658" s="36">
        <v>26.1</v>
      </c>
      <c r="AQ658" s="36">
        <v>41.8</v>
      </c>
      <c r="AR658" s="36">
        <v>51.8</v>
      </c>
      <c r="AS658" s="36">
        <v>210.2</v>
      </c>
      <c r="AT658" s="101">
        <v>206.4</v>
      </c>
      <c r="AU658" s="406">
        <v>71.5</v>
      </c>
      <c r="AV658" s="407">
        <v>40</v>
      </c>
      <c r="AW658" s="407">
        <v>40</v>
      </c>
      <c r="AX658" s="54">
        <v>32</v>
      </c>
      <c r="AY658" s="3" t="s">
        <v>85</v>
      </c>
      <c r="AZ658" s="98" t="str">
        <f>_xlfn.IFNA(VLOOKUP(AY658,ACCESSORIES!F:J,5,FALSE),"N/A")</f>
        <v>N/A</v>
      </c>
      <c r="BA658" s="3" t="s">
        <v>85</v>
      </c>
      <c r="BB658" s="98" t="str">
        <f>_xlfn.IFNA(VLOOKUP(BA658,ACCESSORIES!F:J,5,FALSE),"N/A")</f>
        <v>N/A</v>
      </c>
      <c r="BC658" s="77">
        <f t="shared" si="77"/>
        <v>32.269999999999996</v>
      </c>
      <c r="BD658" s="56">
        <v>20.236220472440898</v>
      </c>
      <c r="BE658" s="56">
        <v>20.236220472440898</v>
      </c>
      <c r="BF658" s="56">
        <v>11.417322834645701</v>
      </c>
      <c r="BG658" s="378">
        <f t="shared" si="74"/>
        <v>7.6616839999999839E-2</v>
      </c>
      <c r="BH658" s="80">
        <v>36</v>
      </c>
      <c r="BI658" s="114" t="s">
        <v>3532</v>
      </c>
      <c r="BJ658" s="50" t="s">
        <v>4050</v>
      </c>
      <c r="BK658" s="29"/>
      <c r="BL658" s="29"/>
      <c r="BM658" s="29"/>
      <c r="BN658" s="29"/>
      <c r="BO658" s="81"/>
      <c r="BP658" s="81"/>
      <c r="BQ658" s="81"/>
      <c r="BR658" s="81"/>
      <c r="BS658" s="81"/>
      <c r="BT658" s="81"/>
      <c r="BU658" s="313" t="s">
        <v>8595</v>
      </c>
      <c r="BV658" s="387" t="s">
        <v>8596</v>
      </c>
      <c r="BW658" s="313" t="s">
        <v>8593</v>
      </c>
      <c r="BX658" s="387" t="s">
        <v>8594</v>
      </c>
      <c r="BY658" s="93" t="str">
        <f t="shared" si="75"/>
        <v>MR323, 17x8.5, 0mm Offset, 5x5, 71.5mm Centerbore, Gloss Bronze</v>
      </c>
      <c r="BZ658" s="81" t="s">
        <v>3878</v>
      </c>
      <c r="CA658" s="81" t="s">
        <v>3879</v>
      </c>
      <c r="CB658" s="81" t="str">
        <f t="shared" si="76"/>
        <v>STREET (3XX)</v>
      </c>
    </row>
    <row r="659" spans="1:80" s="38" customFormat="1" ht="15" customHeight="1">
      <c r="A659" s="22">
        <f t="shared" si="70"/>
        <v>657</v>
      </c>
      <c r="B659" s="4" t="s">
        <v>84</v>
      </c>
      <c r="C659" s="99" t="s">
        <v>1072</v>
      </c>
      <c r="D659" s="99" t="s">
        <v>7495</v>
      </c>
      <c r="E659" s="91" t="str">
        <f>CONCATENATE(LEFT(D659,5),VLOOKUP(CONCATENATE(N659,"x",O659),'PART NUMBER GUIDE'!$B$9:$C$49,2,FALSE),VLOOKUP(CONCATENATE(P659, V659), 'PART NUMBER GUIDE'!$Q$6:$R$91, 2, FALSE),VLOOKUP(Y659,'PART NUMBER GUIDE'!$J$8:$K$43,2, FALSE),IF(U659="N/A",IF(ABS(S659)&lt;10,"0"&amp;ABS(S659),ABS(S659)),CONCATENATE(LEFT(U659,1),RIGHT(U659,1))), F659, G659)</f>
        <v>MR323785161300</v>
      </c>
      <c r="F659" s="90"/>
      <c r="G659" s="90"/>
      <c r="H659" s="364">
        <v>191682036408</v>
      </c>
      <c r="I659" s="109">
        <v>45237</v>
      </c>
      <c r="J659" s="16" t="s">
        <v>1265</v>
      </c>
      <c r="K659" s="342">
        <v>299</v>
      </c>
      <c r="L659" s="92">
        <f t="shared" si="71"/>
        <v>299</v>
      </c>
      <c r="M659" s="344"/>
      <c r="N659" s="29">
        <v>17</v>
      </c>
      <c r="O659" s="8">
        <v>8.5</v>
      </c>
      <c r="P659" s="99" t="str">
        <f t="shared" si="72"/>
        <v>6x135</v>
      </c>
      <c r="Q659" s="3">
        <v>6</v>
      </c>
      <c r="R659" s="29">
        <v>135</v>
      </c>
      <c r="S659" s="29">
        <v>0</v>
      </c>
      <c r="T659" s="84">
        <v>4.72</v>
      </c>
      <c r="U659" s="100" t="s">
        <v>85</v>
      </c>
      <c r="V659" s="16">
        <v>87</v>
      </c>
      <c r="W659" s="8">
        <v>27.77</v>
      </c>
      <c r="X659" s="51">
        <v>2650</v>
      </c>
      <c r="Y659" s="11" t="s">
        <v>4304</v>
      </c>
      <c r="Z659" s="11" t="s">
        <v>2987</v>
      </c>
      <c r="AA659" s="51" t="str">
        <f t="shared" si="73"/>
        <v>17x8.5, 6x135, 0 OS</v>
      </c>
      <c r="AB659" s="81" t="s">
        <v>5202</v>
      </c>
      <c r="AC659" s="89">
        <f>_xlfn.IFNA(VLOOKUP(AB659,ACCESSORIES!F:J,5,FALSE),"N/A")</f>
        <v>22</v>
      </c>
      <c r="AD659" s="87" t="s">
        <v>85</v>
      </c>
      <c r="AE659" s="87" t="s">
        <v>85</v>
      </c>
      <c r="AF659" s="87" t="s">
        <v>85</v>
      </c>
      <c r="AG659" s="87" t="s">
        <v>85</v>
      </c>
      <c r="AH659" s="87" t="s">
        <v>85</v>
      </c>
      <c r="AI659" s="13" t="s">
        <v>266</v>
      </c>
      <c r="AJ659" s="40" t="str">
        <f>_xlfn.IFNA(VLOOKUP(AI659,ACCESSORIES!E:M,6,FALSE),"N/A")</f>
        <v>N/A</v>
      </c>
      <c r="AK659" s="40" t="str">
        <f>_xlfn.IFNA(VLOOKUP(AJ659,ACCESSORIES!F:J,5,FALSE),"N/A")</f>
        <v>N/A</v>
      </c>
      <c r="AL659" s="40" t="str">
        <f>_xlfn.IFNA(VLOOKUP(AK659,ACCESSORIES!G:K,5,FALSE),"N/A")</f>
        <v>N/A</v>
      </c>
      <c r="AM659" s="3">
        <v>16.2</v>
      </c>
      <c r="AN659" s="3">
        <v>175</v>
      </c>
      <c r="AO659" s="36">
        <v>5.4</v>
      </c>
      <c r="AP659" s="36">
        <v>25.9</v>
      </c>
      <c r="AQ659" s="36">
        <v>41.8</v>
      </c>
      <c r="AR659" s="36">
        <v>51.8</v>
      </c>
      <c r="AS659" s="36">
        <v>210.2</v>
      </c>
      <c r="AT659" s="101">
        <v>206.4</v>
      </c>
      <c r="AU659" s="406">
        <v>82.5</v>
      </c>
      <c r="AV659" s="407">
        <v>32</v>
      </c>
      <c r="AW659" s="407">
        <v>40</v>
      </c>
      <c r="AX659" s="54">
        <v>32</v>
      </c>
      <c r="AY659" s="3" t="s">
        <v>85</v>
      </c>
      <c r="AZ659" s="98" t="str">
        <f>_xlfn.IFNA(VLOOKUP(AY659,ACCESSORIES!F:J,5,FALSE),"N/A")</f>
        <v>N/A</v>
      </c>
      <c r="BA659" s="3" t="s">
        <v>85</v>
      </c>
      <c r="BB659" s="98" t="str">
        <f>_xlfn.IFNA(VLOOKUP(BA659,ACCESSORIES!F:J,5,FALSE),"N/A")</f>
        <v>N/A</v>
      </c>
      <c r="BC659" s="77">
        <f t="shared" si="77"/>
        <v>32.269999999999996</v>
      </c>
      <c r="BD659" s="56">
        <v>20.236220472440898</v>
      </c>
      <c r="BE659" s="56">
        <v>20.236220472440898</v>
      </c>
      <c r="BF659" s="56">
        <v>11.417322834645701</v>
      </c>
      <c r="BG659" s="378">
        <f t="shared" si="74"/>
        <v>7.6616839999999839E-2</v>
      </c>
      <c r="BH659" s="80">
        <v>36</v>
      </c>
      <c r="BI659" s="114" t="s">
        <v>3532</v>
      </c>
      <c r="BJ659" s="50" t="s">
        <v>4050</v>
      </c>
      <c r="BK659" s="29"/>
      <c r="BL659" s="29"/>
      <c r="BM659" s="29"/>
      <c r="BN659" s="29"/>
      <c r="BO659" s="81"/>
      <c r="BP659" s="81"/>
      <c r="BQ659" s="81"/>
      <c r="BR659" s="81"/>
      <c r="BS659" s="81"/>
      <c r="BT659" s="81"/>
      <c r="BU659" s="313" t="s">
        <v>8607</v>
      </c>
      <c r="BV659" s="387" t="s">
        <v>8608</v>
      </c>
      <c r="BW659" s="313" t="s">
        <v>8611</v>
      </c>
      <c r="BX659" s="387" t="s">
        <v>8612</v>
      </c>
      <c r="BY659" s="93" t="str">
        <f t="shared" si="75"/>
        <v>MR323, 17x8.5, 0mm Offset, 6x135, 87mm Centerbore, Gloss Black</v>
      </c>
      <c r="BZ659" s="81" t="s">
        <v>3878</v>
      </c>
      <c r="CA659" s="81" t="s">
        <v>3879</v>
      </c>
      <c r="CB659" s="81" t="str">
        <f t="shared" si="76"/>
        <v>STREET (3XX)</v>
      </c>
    </row>
    <row r="660" spans="1:80" s="38" customFormat="1" ht="15" customHeight="1">
      <c r="A660" s="22">
        <f t="shared" si="70"/>
        <v>658</v>
      </c>
      <c r="B660" s="4" t="s">
        <v>84</v>
      </c>
      <c r="C660" s="99" t="s">
        <v>1072</v>
      </c>
      <c r="D660" s="99" t="s">
        <v>7495</v>
      </c>
      <c r="E660" s="91" t="str">
        <f>CONCATENATE(LEFT(D660,5),VLOOKUP(CONCATENATE(N660,"x",O660),'PART NUMBER GUIDE'!$B$9:$C$49,2,FALSE),VLOOKUP(CONCATENATE(P660, V660), 'PART NUMBER GUIDE'!$Q$6:$R$91, 2, FALSE),VLOOKUP(Y660,'PART NUMBER GUIDE'!$J$8:$K$43,2, FALSE),IF(U660="N/A",IF(ABS(S660)&lt;10,"0"&amp;ABS(S660),ABS(S660)),CONCATENATE(LEFT(U660,1),RIGHT(U660,1))), F660, G660)</f>
        <v>MR323785161500</v>
      </c>
      <c r="F660" s="90"/>
      <c r="G660" s="90"/>
      <c r="H660" s="364" t="s">
        <v>7503</v>
      </c>
      <c r="I660" s="109">
        <v>45237</v>
      </c>
      <c r="J660" s="16" t="s">
        <v>1265</v>
      </c>
      <c r="K660" s="342">
        <v>299</v>
      </c>
      <c r="L660" s="92">
        <f t="shared" si="71"/>
        <v>299</v>
      </c>
      <c r="M660" s="344"/>
      <c r="N660" s="29">
        <v>17</v>
      </c>
      <c r="O660" s="8">
        <v>8.5</v>
      </c>
      <c r="P660" s="99" t="str">
        <f t="shared" si="72"/>
        <v>6x135</v>
      </c>
      <c r="Q660" s="3">
        <v>6</v>
      </c>
      <c r="R660" s="29">
        <v>135</v>
      </c>
      <c r="S660" s="29">
        <v>0</v>
      </c>
      <c r="T660" s="84">
        <v>4.72</v>
      </c>
      <c r="U660" s="100" t="s">
        <v>85</v>
      </c>
      <c r="V660" s="16">
        <v>87</v>
      </c>
      <c r="W660" s="8">
        <v>27.77</v>
      </c>
      <c r="X660" s="51">
        <v>2650</v>
      </c>
      <c r="Y660" s="11" t="s">
        <v>7501</v>
      </c>
      <c r="Z660" s="11" t="s">
        <v>2988</v>
      </c>
      <c r="AA660" s="51" t="str">
        <f t="shared" si="73"/>
        <v>17x8.5, 6x135, 0 OS</v>
      </c>
      <c r="AB660" s="81" t="s">
        <v>5944</v>
      </c>
      <c r="AC660" s="89">
        <f>_xlfn.IFNA(VLOOKUP(AB660,ACCESSORIES!F:J,5,FALSE),"N/A")</f>
        <v>22</v>
      </c>
      <c r="AD660" s="87" t="s">
        <v>85</v>
      </c>
      <c r="AE660" s="87" t="s">
        <v>85</v>
      </c>
      <c r="AF660" s="87" t="s">
        <v>85</v>
      </c>
      <c r="AG660" s="87" t="s">
        <v>85</v>
      </c>
      <c r="AH660" s="87" t="s">
        <v>85</v>
      </c>
      <c r="AI660" s="13" t="s">
        <v>266</v>
      </c>
      <c r="AJ660" s="40" t="str">
        <f>_xlfn.IFNA(VLOOKUP(AI660,ACCESSORIES!E:M,6,FALSE),"N/A")</f>
        <v>N/A</v>
      </c>
      <c r="AK660" s="40" t="str">
        <f>_xlfn.IFNA(VLOOKUP(AJ660,ACCESSORIES!F:J,5,FALSE),"N/A")</f>
        <v>N/A</v>
      </c>
      <c r="AL660" s="40" t="str">
        <f>_xlfn.IFNA(VLOOKUP(AK660,ACCESSORIES!G:K,5,FALSE),"N/A")</f>
        <v>N/A</v>
      </c>
      <c r="AM660" s="3">
        <v>16.2</v>
      </c>
      <c r="AN660" s="3">
        <v>175</v>
      </c>
      <c r="AO660" s="36">
        <v>5.4</v>
      </c>
      <c r="AP660" s="36">
        <v>25.9</v>
      </c>
      <c r="AQ660" s="36">
        <v>41.8</v>
      </c>
      <c r="AR660" s="36">
        <v>51.8</v>
      </c>
      <c r="AS660" s="36">
        <v>210.2</v>
      </c>
      <c r="AT660" s="101">
        <v>206.4</v>
      </c>
      <c r="AU660" s="406">
        <v>82.5</v>
      </c>
      <c r="AV660" s="407">
        <v>32</v>
      </c>
      <c r="AW660" s="407">
        <v>40</v>
      </c>
      <c r="AX660" s="54">
        <v>32</v>
      </c>
      <c r="AY660" s="3" t="s">
        <v>85</v>
      </c>
      <c r="AZ660" s="98" t="str">
        <f>_xlfn.IFNA(VLOOKUP(AY660,ACCESSORIES!F:J,5,FALSE),"N/A")</f>
        <v>N/A</v>
      </c>
      <c r="BA660" s="3" t="s">
        <v>85</v>
      </c>
      <c r="BB660" s="98" t="str">
        <f>_xlfn.IFNA(VLOOKUP(BA660,ACCESSORIES!F:J,5,FALSE),"N/A")</f>
        <v>N/A</v>
      </c>
      <c r="BC660" s="77">
        <f t="shared" si="77"/>
        <v>32.269999999999996</v>
      </c>
      <c r="BD660" s="56">
        <v>20.236220472440898</v>
      </c>
      <c r="BE660" s="56">
        <v>20.236220472440898</v>
      </c>
      <c r="BF660" s="56">
        <v>11.417322834645701</v>
      </c>
      <c r="BG660" s="378">
        <f t="shared" si="74"/>
        <v>7.6616839999999839E-2</v>
      </c>
      <c r="BH660" s="80">
        <v>36</v>
      </c>
      <c r="BI660" s="114" t="s">
        <v>3532</v>
      </c>
      <c r="BJ660" s="50" t="s">
        <v>4050</v>
      </c>
      <c r="BK660" s="29"/>
      <c r="BL660" s="29"/>
      <c r="BM660" s="29"/>
      <c r="BN660" s="29"/>
      <c r="BO660" s="81"/>
      <c r="BP660" s="81"/>
      <c r="BQ660" s="81"/>
      <c r="BR660" s="81"/>
      <c r="BS660" s="81"/>
      <c r="BT660" s="81"/>
      <c r="BU660" s="313" t="s">
        <v>8603</v>
      </c>
      <c r="BV660" s="387" t="s">
        <v>8604</v>
      </c>
      <c r="BW660" s="313" t="s">
        <v>8601</v>
      </c>
      <c r="BX660" s="387" t="s">
        <v>8602</v>
      </c>
      <c r="BY660" s="93" t="str">
        <f t="shared" si="75"/>
        <v>MR323, 17x8.5, 0mm Offset, 6x135, 87mm Centerbore, Gloss Bronze</v>
      </c>
      <c r="BZ660" s="81" t="s">
        <v>3878</v>
      </c>
      <c r="CA660" s="81" t="s">
        <v>3879</v>
      </c>
      <c r="CB660" s="81" t="str">
        <f t="shared" si="76"/>
        <v>STREET (3XX)</v>
      </c>
    </row>
    <row r="661" spans="1:80" s="38" customFormat="1" ht="15" customHeight="1">
      <c r="A661" s="22">
        <f t="shared" si="70"/>
        <v>659</v>
      </c>
      <c r="B661" s="4" t="s">
        <v>84</v>
      </c>
      <c r="C661" s="99" t="s">
        <v>1072</v>
      </c>
      <c r="D661" s="99" t="s">
        <v>7495</v>
      </c>
      <c r="E661" s="91" t="str">
        <f>CONCATENATE(LEFT(D661,5),VLOOKUP(CONCATENATE(N661,"x",O661),'PART NUMBER GUIDE'!$B$9:$C$49,2,FALSE),VLOOKUP(CONCATENATE(P661, V661), 'PART NUMBER GUIDE'!$Q$6:$R$91, 2, FALSE),VLOOKUP(Y661,'PART NUMBER GUIDE'!$J$8:$K$43,2, FALSE),IF(U661="N/A",IF(ABS(S661)&lt;10,"0"&amp;ABS(S661),ABS(S661)),CONCATENATE(LEFT(U661,1),RIGHT(U661,1))), F661, G661)</f>
        <v>MR323785601300</v>
      </c>
      <c r="F661" s="90"/>
      <c r="G661" s="90"/>
      <c r="H661" s="364">
        <v>191682036415</v>
      </c>
      <c r="I661" s="109">
        <v>45237</v>
      </c>
      <c r="J661" s="16" t="s">
        <v>1265</v>
      </c>
      <c r="K661" s="342">
        <v>299</v>
      </c>
      <c r="L661" s="92">
        <f t="shared" si="71"/>
        <v>299</v>
      </c>
      <c r="M661" s="344"/>
      <c r="N661" s="29">
        <v>17</v>
      </c>
      <c r="O661" s="8">
        <v>8.5</v>
      </c>
      <c r="P661" s="99" t="str">
        <f t="shared" si="72"/>
        <v>6x5.5</v>
      </c>
      <c r="Q661" s="3">
        <v>6</v>
      </c>
      <c r="R661" s="29">
        <v>5.5</v>
      </c>
      <c r="S661" s="29">
        <v>0</v>
      </c>
      <c r="T661" s="84">
        <v>4.72</v>
      </c>
      <c r="U661" s="100" t="s">
        <v>85</v>
      </c>
      <c r="V661" s="16">
        <v>106.25</v>
      </c>
      <c r="W661" s="8">
        <v>27.1</v>
      </c>
      <c r="X661" s="51">
        <v>2650</v>
      </c>
      <c r="Y661" s="11" t="s">
        <v>4304</v>
      </c>
      <c r="Z661" s="11" t="s">
        <v>2987</v>
      </c>
      <c r="AA661" s="51" t="str">
        <f t="shared" si="73"/>
        <v>17x8.5, 6x5.5, 0 OS</v>
      </c>
      <c r="AB661" s="81" t="s">
        <v>5205</v>
      </c>
      <c r="AC661" s="89">
        <f>_xlfn.IFNA(VLOOKUP(AB661,ACCESSORIES!F:J,5,FALSE),"N/A")</f>
        <v>22</v>
      </c>
      <c r="AD661" s="87" t="s">
        <v>85</v>
      </c>
      <c r="AE661" s="87" t="s">
        <v>85</v>
      </c>
      <c r="AF661" s="87" t="s">
        <v>85</v>
      </c>
      <c r="AG661" s="87" t="s">
        <v>85</v>
      </c>
      <c r="AH661" s="87" t="s">
        <v>85</v>
      </c>
      <c r="AI661" s="13" t="s">
        <v>265</v>
      </c>
      <c r="AJ661" s="40" t="s">
        <v>1709</v>
      </c>
      <c r="AK661" s="40">
        <f>_xlfn.IFNA(VLOOKUP(AJ661,ACCESSORIES!F:J,5,FALSE),"N/A")</f>
        <v>2.75</v>
      </c>
      <c r="AL661" s="3">
        <v>78.3</v>
      </c>
      <c r="AM661" s="3">
        <v>16.2</v>
      </c>
      <c r="AN661" s="3">
        <v>175</v>
      </c>
      <c r="AO661" s="36">
        <v>5.4</v>
      </c>
      <c r="AP661" s="36">
        <v>25.9</v>
      </c>
      <c r="AQ661" s="36">
        <v>41.8</v>
      </c>
      <c r="AR661" s="36">
        <v>51.8</v>
      </c>
      <c r="AS661" s="36">
        <v>210.2</v>
      </c>
      <c r="AT661" s="101">
        <v>206.4</v>
      </c>
      <c r="AU661" s="406">
        <v>103.35</v>
      </c>
      <c r="AV661" s="407">
        <v>32</v>
      </c>
      <c r="AW661" s="407">
        <v>40</v>
      </c>
      <c r="AX661" s="54">
        <v>32</v>
      </c>
      <c r="AY661" s="3" t="s">
        <v>85</v>
      </c>
      <c r="AZ661" s="98" t="str">
        <f>_xlfn.IFNA(VLOOKUP(AY661,ACCESSORIES!F:J,5,FALSE),"N/A")</f>
        <v>N/A</v>
      </c>
      <c r="BA661" s="3" t="s">
        <v>85</v>
      </c>
      <c r="BB661" s="98" t="str">
        <f>_xlfn.IFNA(VLOOKUP(BA661,ACCESSORIES!F:J,5,FALSE),"N/A")</f>
        <v>N/A</v>
      </c>
      <c r="BC661" s="77">
        <f t="shared" si="77"/>
        <v>31.6</v>
      </c>
      <c r="BD661" s="56">
        <v>20.236220472440898</v>
      </c>
      <c r="BE661" s="56">
        <v>20.236220472440898</v>
      </c>
      <c r="BF661" s="56">
        <v>11.417322834645701</v>
      </c>
      <c r="BG661" s="378">
        <f t="shared" si="74"/>
        <v>7.6616839999999839E-2</v>
      </c>
      <c r="BH661" s="80">
        <v>36</v>
      </c>
      <c r="BI661" s="114" t="s">
        <v>3532</v>
      </c>
      <c r="BJ661" s="50" t="s">
        <v>4050</v>
      </c>
      <c r="BK661" s="29"/>
      <c r="BL661" s="29"/>
      <c r="BM661" s="29"/>
      <c r="BN661" s="29"/>
      <c r="BO661" s="81"/>
      <c r="BP661" s="81"/>
      <c r="BQ661" s="81"/>
      <c r="BR661" s="81"/>
      <c r="BS661" s="81"/>
      <c r="BT661" s="81"/>
      <c r="BU661" s="313" t="s">
        <v>8607</v>
      </c>
      <c r="BV661" s="387" t="s">
        <v>8608</v>
      </c>
      <c r="BW661" s="313" t="s">
        <v>8611</v>
      </c>
      <c r="BX661" s="387" t="s">
        <v>8612</v>
      </c>
      <c r="BY661" s="93" t="str">
        <f t="shared" si="75"/>
        <v>MR323, 17x8.5, 0mm Offset, 6x5.5, 106.25mm Centerbore, Gloss Black</v>
      </c>
      <c r="BZ661" s="81" t="s">
        <v>3878</v>
      </c>
      <c r="CA661" s="81" t="s">
        <v>3879</v>
      </c>
      <c r="CB661" s="81" t="str">
        <f t="shared" si="76"/>
        <v>STREET (3XX)</v>
      </c>
    </row>
    <row r="662" spans="1:80" s="38" customFormat="1" ht="15" customHeight="1">
      <c r="A662" s="22">
        <f t="shared" si="70"/>
        <v>660</v>
      </c>
      <c r="B662" s="4" t="s">
        <v>84</v>
      </c>
      <c r="C662" s="99" t="s">
        <v>1072</v>
      </c>
      <c r="D662" s="99" t="s">
        <v>7495</v>
      </c>
      <c r="E662" s="91" t="str">
        <f>CONCATENATE(LEFT(D662,5),VLOOKUP(CONCATENATE(N662,"x",O662),'PART NUMBER GUIDE'!$B$9:$C$49,2,FALSE),VLOOKUP(CONCATENATE(P662, V662), 'PART NUMBER GUIDE'!$Q$6:$R$91, 2, FALSE),VLOOKUP(Y662,'PART NUMBER GUIDE'!$J$8:$K$43,2, FALSE),IF(U662="N/A",IF(ABS(S662)&lt;10,"0"&amp;ABS(S662),ABS(S662)),CONCATENATE(LEFT(U662,1),RIGHT(U662,1))), F662, G662)</f>
        <v>MR323785601500</v>
      </c>
      <c r="F662" s="90"/>
      <c r="G662" s="90"/>
      <c r="H662" s="364" t="s">
        <v>7504</v>
      </c>
      <c r="I662" s="109">
        <v>45237</v>
      </c>
      <c r="J662" s="16" t="s">
        <v>1265</v>
      </c>
      <c r="K662" s="342">
        <v>299</v>
      </c>
      <c r="L662" s="92">
        <f t="shared" si="71"/>
        <v>299</v>
      </c>
      <c r="M662" s="344"/>
      <c r="N662" s="29">
        <v>17</v>
      </c>
      <c r="O662" s="8">
        <v>8.5</v>
      </c>
      <c r="P662" s="99" t="str">
        <f t="shared" si="72"/>
        <v>6x5.5</v>
      </c>
      <c r="Q662" s="3">
        <v>6</v>
      </c>
      <c r="R662" s="29">
        <v>5.5</v>
      </c>
      <c r="S662" s="29">
        <v>0</v>
      </c>
      <c r="T662" s="84">
        <v>4.72</v>
      </c>
      <c r="U662" s="100" t="s">
        <v>85</v>
      </c>
      <c r="V662" s="16">
        <v>106.25</v>
      </c>
      <c r="W662" s="8">
        <v>27.1</v>
      </c>
      <c r="X662" s="51">
        <v>2650</v>
      </c>
      <c r="Y662" s="11" t="s">
        <v>7501</v>
      </c>
      <c r="Z662" s="11" t="s">
        <v>2988</v>
      </c>
      <c r="AA662" s="51" t="str">
        <f t="shared" si="73"/>
        <v>17x8.5, 6x5.5, 0 OS</v>
      </c>
      <c r="AB662" s="81" t="s">
        <v>5947</v>
      </c>
      <c r="AC662" s="89">
        <f>_xlfn.IFNA(VLOOKUP(AB662,ACCESSORIES!F:J,5,FALSE),"N/A")</f>
        <v>22</v>
      </c>
      <c r="AD662" s="87" t="s">
        <v>85</v>
      </c>
      <c r="AE662" s="87" t="s">
        <v>85</v>
      </c>
      <c r="AF662" s="87" t="s">
        <v>85</v>
      </c>
      <c r="AG662" s="87" t="s">
        <v>85</v>
      </c>
      <c r="AH662" s="87" t="s">
        <v>85</v>
      </c>
      <c r="AI662" s="13" t="s">
        <v>265</v>
      </c>
      <c r="AJ662" s="40" t="s">
        <v>1709</v>
      </c>
      <c r="AK662" s="40">
        <f>_xlfn.IFNA(VLOOKUP(AJ662,ACCESSORIES!F:J,5,FALSE),"N/A")</f>
        <v>2.75</v>
      </c>
      <c r="AL662" s="3">
        <v>78.3</v>
      </c>
      <c r="AM662" s="3">
        <v>16.2</v>
      </c>
      <c r="AN662" s="3">
        <v>175</v>
      </c>
      <c r="AO662" s="36">
        <v>5.4</v>
      </c>
      <c r="AP662" s="36">
        <v>25.9</v>
      </c>
      <c r="AQ662" s="36">
        <v>41.8</v>
      </c>
      <c r="AR662" s="36">
        <v>51.8</v>
      </c>
      <c r="AS662" s="36">
        <v>210.2</v>
      </c>
      <c r="AT662" s="101">
        <v>206.4</v>
      </c>
      <c r="AU662" s="406">
        <v>103.35</v>
      </c>
      <c r="AV662" s="407">
        <v>32</v>
      </c>
      <c r="AW662" s="407">
        <v>40</v>
      </c>
      <c r="AX662" s="54">
        <v>32</v>
      </c>
      <c r="AY662" s="3" t="s">
        <v>85</v>
      </c>
      <c r="AZ662" s="98" t="str">
        <f>_xlfn.IFNA(VLOOKUP(AY662,ACCESSORIES!F:J,5,FALSE),"N/A")</f>
        <v>N/A</v>
      </c>
      <c r="BA662" s="3" t="s">
        <v>85</v>
      </c>
      <c r="BB662" s="98" t="str">
        <f>_xlfn.IFNA(VLOOKUP(BA662,ACCESSORIES!F:J,5,FALSE),"N/A")</f>
        <v>N/A</v>
      </c>
      <c r="BC662" s="77">
        <f t="shared" si="77"/>
        <v>31.6</v>
      </c>
      <c r="BD662" s="56">
        <v>20.236220472440898</v>
      </c>
      <c r="BE662" s="56">
        <v>20.236220472440898</v>
      </c>
      <c r="BF662" s="56">
        <v>11.417322834645701</v>
      </c>
      <c r="BG662" s="378">
        <f t="shared" si="74"/>
        <v>7.6616839999999839E-2</v>
      </c>
      <c r="BH662" s="80">
        <v>36</v>
      </c>
      <c r="BI662" s="114" t="s">
        <v>3532</v>
      </c>
      <c r="BJ662" s="50" t="s">
        <v>4050</v>
      </c>
      <c r="BK662" s="29"/>
      <c r="BL662" s="29"/>
      <c r="BM662" s="29"/>
      <c r="BN662" s="29"/>
      <c r="BO662" s="81"/>
      <c r="BP662" s="81"/>
      <c r="BQ662" s="81"/>
      <c r="BR662" s="81"/>
      <c r="BS662" s="81"/>
      <c r="BT662" s="81"/>
      <c r="BU662" s="313" t="s">
        <v>8603</v>
      </c>
      <c r="BV662" s="387" t="s">
        <v>8604</v>
      </c>
      <c r="BW662" s="313" t="s">
        <v>8601</v>
      </c>
      <c r="BX662" s="387" t="s">
        <v>8602</v>
      </c>
      <c r="BY662" s="93" t="str">
        <f t="shared" si="75"/>
        <v>MR323, 17x8.5, 0mm Offset, 6x5.5, 106.25mm Centerbore, Gloss Bronze</v>
      </c>
      <c r="BZ662" s="81" t="s">
        <v>3878</v>
      </c>
      <c r="CA662" s="81" t="s">
        <v>3879</v>
      </c>
      <c r="CB662" s="81" t="str">
        <f t="shared" si="76"/>
        <v>STREET (3XX)</v>
      </c>
    </row>
    <row r="663" spans="1:80" s="38" customFormat="1" ht="15" customHeight="1">
      <c r="A663" s="22">
        <f t="shared" si="70"/>
        <v>661</v>
      </c>
      <c r="B663" s="4" t="s">
        <v>84</v>
      </c>
      <c r="C663" s="99" t="s">
        <v>1072</v>
      </c>
      <c r="D663" s="99" t="s">
        <v>7495</v>
      </c>
      <c r="E663" s="91" t="str">
        <f>CONCATENATE(LEFT(D663,5),VLOOKUP(CONCATENATE(N663,"x",O663),'PART NUMBER GUIDE'!$B$9:$C$49,2,FALSE),VLOOKUP(CONCATENATE(P663, V663), 'PART NUMBER GUIDE'!$Q$6:$R$91, 2, FALSE),VLOOKUP(Y663,'PART NUMBER GUIDE'!$J$8:$K$43,2, FALSE),IF(U663="N/A",IF(ABS(S663)&lt;10,"0"&amp;ABS(S663),ABS(S663)),CONCATENATE(LEFT(U663,1),RIGHT(U663,1))), F663, G663)</f>
        <v>MR323785801300</v>
      </c>
      <c r="F663" s="90"/>
      <c r="G663" s="90"/>
      <c r="H663" s="364">
        <v>191682037726</v>
      </c>
      <c r="I663" s="109">
        <v>45336</v>
      </c>
      <c r="J663" s="16" t="s">
        <v>1265</v>
      </c>
      <c r="K663" s="342">
        <v>319</v>
      </c>
      <c r="L663" s="92">
        <f t="shared" si="71"/>
        <v>319</v>
      </c>
      <c r="M663" s="344"/>
      <c r="N663" s="29">
        <v>17</v>
      </c>
      <c r="O663" s="8">
        <v>8.5</v>
      </c>
      <c r="P663" s="99" t="str">
        <f t="shared" si="72"/>
        <v>8x6.5</v>
      </c>
      <c r="Q663" s="3">
        <v>8</v>
      </c>
      <c r="R663" s="29">
        <v>6.5</v>
      </c>
      <c r="S663" s="29">
        <v>0</v>
      </c>
      <c r="T663" s="84">
        <v>4.72</v>
      </c>
      <c r="U663" s="100" t="s">
        <v>85</v>
      </c>
      <c r="V663" s="16">
        <v>130.81</v>
      </c>
      <c r="W663" s="8">
        <v>29.6</v>
      </c>
      <c r="X663" s="51">
        <v>3640</v>
      </c>
      <c r="Y663" s="11" t="s">
        <v>4304</v>
      </c>
      <c r="Z663" s="11" t="s">
        <v>2987</v>
      </c>
      <c r="AA663" s="51" t="str">
        <f t="shared" si="73"/>
        <v>17x8.5, 8x6.5, 0 OS</v>
      </c>
      <c r="AB663" s="81" t="s">
        <v>7496</v>
      </c>
      <c r="AC663" s="89">
        <f>_xlfn.IFNA(VLOOKUP(AB663,ACCESSORIES!F:J,5,FALSE),"N/A")</f>
        <v>33</v>
      </c>
      <c r="AD663" s="87" t="s">
        <v>85</v>
      </c>
      <c r="AE663" s="87" t="s">
        <v>85</v>
      </c>
      <c r="AF663" s="87" t="s">
        <v>85</v>
      </c>
      <c r="AG663" s="87" t="s">
        <v>85</v>
      </c>
      <c r="AH663" s="87" t="s">
        <v>85</v>
      </c>
      <c r="AI663" s="13" t="s">
        <v>266</v>
      </c>
      <c r="AJ663" s="40" t="str">
        <f>_xlfn.IFNA(VLOOKUP(AI663,ACCESSORIES!E:M,6,FALSE),"N/A")</f>
        <v>N/A</v>
      </c>
      <c r="AK663" s="40" t="str">
        <f>_xlfn.IFNA(VLOOKUP(AJ663,ACCESSORIES!F:J,5,FALSE),"N/A")</f>
        <v>N/A</v>
      </c>
      <c r="AL663" s="40" t="str">
        <f>_xlfn.IFNA(VLOOKUP(AK663,ACCESSORIES!G:K,5,FALSE),"N/A")</f>
        <v>N/A</v>
      </c>
      <c r="AM663" s="3">
        <v>16.2</v>
      </c>
      <c r="AN663" s="3">
        <v>200</v>
      </c>
      <c r="AO663" s="36">
        <v>0</v>
      </c>
      <c r="AP663" s="36">
        <v>0</v>
      </c>
      <c r="AQ663" s="36">
        <v>26.6</v>
      </c>
      <c r="AR663" s="36">
        <v>46.7</v>
      </c>
      <c r="AS663" s="36">
        <v>209.6</v>
      </c>
      <c r="AT663" s="101">
        <v>205.8</v>
      </c>
      <c r="AU663" s="406">
        <v>126.6</v>
      </c>
      <c r="AV663" s="407">
        <v>85</v>
      </c>
      <c r="AW663" s="407">
        <v>85</v>
      </c>
      <c r="AX663" s="54">
        <v>32</v>
      </c>
      <c r="AY663" s="3" t="s">
        <v>85</v>
      </c>
      <c r="AZ663" s="98" t="str">
        <f>_xlfn.IFNA(VLOOKUP(AY663,ACCESSORIES!F:J,5,FALSE),"N/A")</f>
        <v>N/A</v>
      </c>
      <c r="BA663" s="3" t="s">
        <v>85</v>
      </c>
      <c r="BB663" s="98" t="str">
        <f>_xlfn.IFNA(VLOOKUP(BA663,ACCESSORIES!F:J,5,FALSE),"N/A")</f>
        <v>N/A</v>
      </c>
      <c r="BC663" s="77">
        <f t="shared" si="77"/>
        <v>34.1</v>
      </c>
      <c r="BD663" s="56">
        <v>20.236220472440898</v>
      </c>
      <c r="BE663" s="56">
        <v>20.236220472440898</v>
      </c>
      <c r="BF663" s="56">
        <v>11.417322834645701</v>
      </c>
      <c r="BG663" s="378">
        <f t="shared" si="74"/>
        <v>7.6616839999999839E-2</v>
      </c>
      <c r="BH663" s="80">
        <v>36</v>
      </c>
      <c r="BI663" s="114" t="s">
        <v>3532</v>
      </c>
      <c r="BJ663" s="50" t="s">
        <v>4050</v>
      </c>
      <c r="BK663" s="29"/>
      <c r="BL663" s="29"/>
      <c r="BM663" s="29"/>
      <c r="BN663" s="29"/>
      <c r="BO663" s="81"/>
      <c r="BP663" s="81"/>
      <c r="BQ663" s="81"/>
      <c r="BR663" s="81"/>
      <c r="BS663" s="81"/>
      <c r="BT663" s="81"/>
      <c r="BU663" s="313" t="s">
        <v>8613</v>
      </c>
      <c r="BV663" s="387" t="s">
        <v>8616</v>
      </c>
      <c r="BW663" s="313" t="s">
        <v>8614</v>
      </c>
      <c r="BX663" s="387" t="s">
        <v>8615</v>
      </c>
      <c r="BY663" s="93" t="str">
        <f t="shared" si="75"/>
        <v>MR323, 17x8.5, 0mm Offset, 8x6.5, 130.81mm Centerbore, Gloss Black</v>
      </c>
      <c r="BZ663" s="81" t="s">
        <v>3878</v>
      </c>
      <c r="CA663" s="81" t="s">
        <v>3879</v>
      </c>
      <c r="CB663" s="81" t="str">
        <f t="shared" si="76"/>
        <v>STREET (3XX)</v>
      </c>
    </row>
    <row r="664" spans="1:80" s="38" customFormat="1" ht="15" customHeight="1">
      <c r="A664" s="22">
        <f t="shared" si="70"/>
        <v>662</v>
      </c>
      <c r="B664" s="4" t="s">
        <v>84</v>
      </c>
      <c r="C664" s="99" t="s">
        <v>1072</v>
      </c>
      <c r="D664" s="99" t="s">
        <v>7495</v>
      </c>
      <c r="E664" s="91" t="str">
        <f>CONCATENATE(LEFT(D664,5),VLOOKUP(CONCATENATE(N664,"x",O664),'PART NUMBER GUIDE'!$B$9:$C$49,2,FALSE),VLOOKUP(CONCATENATE(P664, V664), 'PART NUMBER GUIDE'!$Q$6:$R$91, 2, FALSE),VLOOKUP(Y664,'PART NUMBER GUIDE'!$J$8:$K$43,2, FALSE),IF(U664="N/A",IF(ABS(S664)&lt;10,"0"&amp;ABS(S664),ABS(S664)),CONCATENATE(LEFT(U664,1),RIGHT(U664,1))), F664, G664)</f>
        <v>MR323785801500</v>
      </c>
      <c r="F664" s="90"/>
      <c r="G664" s="90"/>
      <c r="H664" s="364">
        <v>191682037733</v>
      </c>
      <c r="I664" s="109">
        <v>45336</v>
      </c>
      <c r="J664" s="16" t="s">
        <v>1265</v>
      </c>
      <c r="K664" s="342">
        <v>319</v>
      </c>
      <c r="L664" s="92">
        <f t="shared" si="71"/>
        <v>319</v>
      </c>
      <c r="M664" s="344"/>
      <c r="N664" s="29">
        <v>17</v>
      </c>
      <c r="O664" s="8">
        <v>8.5</v>
      </c>
      <c r="P664" s="99" t="str">
        <f t="shared" si="72"/>
        <v>8x6.5</v>
      </c>
      <c r="Q664" s="3">
        <v>8</v>
      </c>
      <c r="R664" s="29">
        <v>6.5</v>
      </c>
      <c r="S664" s="29">
        <v>0</v>
      </c>
      <c r="T664" s="84">
        <v>4.72</v>
      </c>
      <c r="U664" s="100" t="s">
        <v>85</v>
      </c>
      <c r="V664" s="16">
        <v>130.81</v>
      </c>
      <c r="W664" s="8">
        <v>29.6</v>
      </c>
      <c r="X664" s="51">
        <v>3640</v>
      </c>
      <c r="Y664" s="11" t="s">
        <v>7501</v>
      </c>
      <c r="Z664" s="11" t="s">
        <v>2988</v>
      </c>
      <c r="AA664" s="51" t="str">
        <f t="shared" si="73"/>
        <v>17x8.5, 8x6.5, 0 OS</v>
      </c>
      <c r="AB664" s="81" t="s">
        <v>7523</v>
      </c>
      <c r="AC664" s="89">
        <f>_xlfn.IFNA(VLOOKUP(AB664,ACCESSORIES!F:J,5,FALSE),"N/A")</f>
        <v>33</v>
      </c>
      <c r="AD664" s="87" t="s">
        <v>85</v>
      </c>
      <c r="AE664" s="87" t="s">
        <v>85</v>
      </c>
      <c r="AF664" s="87" t="s">
        <v>85</v>
      </c>
      <c r="AG664" s="87" t="s">
        <v>85</v>
      </c>
      <c r="AH664" s="87" t="s">
        <v>85</v>
      </c>
      <c r="AI664" s="13" t="s">
        <v>266</v>
      </c>
      <c r="AJ664" s="40" t="str">
        <f>_xlfn.IFNA(VLOOKUP(AI664,ACCESSORIES!E:M,6,FALSE),"N/A")</f>
        <v>N/A</v>
      </c>
      <c r="AK664" s="40" t="str">
        <f>_xlfn.IFNA(VLOOKUP(AJ664,ACCESSORIES!F:J,5,FALSE),"N/A")</f>
        <v>N/A</v>
      </c>
      <c r="AL664" s="40" t="str">
        <f>_xlfn.IFNA(VLOOKUP(AK664,ACCESSORIES!G:K,5,FALSE),"N/A")</f>
        <v>N/A</v>
      </c>
      <c r="AM664" s="3">
        <v>16.2</v>
      </c>
      <c r="AN664" s="3">
        <v>200</v>
      </c>
      <c r="AO664" s="36">
        <v>0</v>
      </c>
      <c r="AP664" s="36">
        <v>0</v>
      </c>
      <c r="AQ664" s="36">
        <v>26.6</v>
      </c>
      <c r="AR664" s="36">
        <v>46.7</v>
      </c>
      <c r="AS664" s="36">
        <v>209.6</v>
      </c>
      <c r="AT664" s="101">
        <v>205.8</v>
      </c>
      <c r="AU664" s="406">
        <v>126.6</v>
      </c>
      <c r="AV664" s="407">
        <v>85</v>
      </c>
      <c r="AW664" s="407">
        <v>85</v>
      </c>
      <c r="AX664" s="54">
        <v>32</v>
      </c>
      <c r="AY664" s="3" t="s">
        <v>85</v>
      </c>
      <c r="AZ664" s="98" t="str">
        <f>_xlfn.IFNA(VLOOKUP(AY664,ACCESSORIES!F:J,5,FALSE),"N/A")</f>
        <v>N/A</v>
      </c>
      <c r="BA664" s="3" t="s">
        <v>85</v>
      </c>
      <c r="BB664" s="98" t="str">
        <f>_xlfn.IFNA(VLOOKUP(BA664,ACCESSORIES!F:J,5,FALSE),"N/A")</f>
        <v>N/A</v>
      </c>
      <c r="BC664" s="77">
        <f t="shared" si="77"/>
        <v>34.1</v>
      </c>
      <c r="BD664" s="56">
        <v>20.236220472440898</v>
      </c>
      <c r="BE664" s="56">
        <v>20.236220472440898</v>
      </c>
      <c r="BF664" s="56">
        <v>11.417322834645701</v>
      </c>
      <c r="BG664" s="378">
        <f t="shared" si="74"/>
        <v>7.6616839999999839E-2</v>
      </c>
      <c r="BH664" s="80">
        <v>36</v>
      </c>
      <c r="BI664" s="114" t="s">
        <v>3532</v>
      </c>
      <c r="BJ664" s="50" t="s">
        <v>4050</v>
      </c>
      <c r="BK664" s="29"/>
      <c r="BL664" s="29"/>
      <c r="BM664" s="29"/>
      <c r="BN664" s="29"/>
      <c r="BO664" s="81"/>
      <c r="BP664" s="81"/>
      <c r="BQ664" s="81"/>
      <c r="BR664" s="81"/>
      <c r="BS664" s="81"/>
      <c r="BT664" s="81"/>
      <c r="BU664" s="313" t="s">
        <v>8619</v>
      </c>
      <c r="BV664" s="387" t="s">
        <v>8620</v>
      </c>
      <c r="BW664" s="313" t="s">
        <v>8617</v>
      </c>
      <c r="BX664" s="387" t="s">
        <v>8618</v>
      </c>
      <c r="BY664" s="93" t="str">
        <f t="shared" si="75"/>
        <v>MR323, 17x8.5, 0mm Offset, 8x6.5, 130.81mm Centerbore, Gloss Bronze</v>
      </c>
      <c r="BZ664" s="81" t="s">
        <v>3878</v>
      </c>
      <c r="CA664" s="81" t="s">
        <v>3879</v>
      </c>
      <c r="CB664" s="81" t="str">
        <f t="shared" si="76"/>
        <v>STREET (3XX)</v>
      </c>
    </row>
    <row r="665" spans="1:80" s="38" customFormat="1" ht="15" customHeight="1">
      <c r="A665" s="22">
        <f t="shared" si="70"/>
        <v>663</v>
      </c>
      <c r="B665" s="4" t="s">
        <v>84</v>
      </c>
      <c r="C665" s="99" t="s">
        <v>1072</v>
      </c>
      <c r="D665" s="99" t="s">
        <v>7495</v>
      </c>
      <c r="E665" s="91" t="str">
        <f>CONCATENATE(LEFT(D665,5),VLOOKUP(CONCATENATE(N665,"x",O665),'PART NUMBER GUIDE'!$B$9:$C$49,2,FALSE),VLOOKUP(CONCATENATE(P665, V665), 'PART NUMBER GUIDE'!$Q$6:$R$91, 2, FALSE),VLOOKUP(Y665,'PART NUMBER GUIDE'!$J$8:$K$43,2, FALSE),IF(U665="N/A",IF(ABS(S665)&lt;10,"0"&amp;ABS(S665),ABS(S665)),CONCATENATE(LEFT(U665,1),RIGHT(U665,1))), F665, G665)</f>
        <v>MR323785871300</v>
      </c>
      <c r="F665" s="90"/>
      <c r="G665" s="90"/>
      <c r="H665" s="364">
        <v>191682037740</v>
      </c>
      <c r="I665" s="109">
        <v>45336</v>
      </c>
      <c r="J665" s="16" t="s">
        <v>1265</v>
      </c>
      <c r="K665" s="342">
        <v>319</v>
      </c>
      <c r="L665" s="92">
        <f t="shared" si="71"/>
        <v>319</v>
      </c>
      <c r="M665" s="344"/>
      <c r="N665" s="29">
        <v>17</v>
      </c>
      <c r="O665" s="8">
        <v>8.5</v>
      </c>
      <c r="P665" s="99" t="str">
        <f t="shared" si="72"/>
        <v>8x170</v>
      </c>
      <c r="Q665" s="3">
        <v>8</v>
      </c>
      <c r="R665" s="29">
        <v>170</v>
      </c>
      <c r="S665" s="29">
        <v>0</v>
      </c>
      <c r="T665" s="84">
        <v>4.72</v>
      </c>
      <c r="U665" s="100" t="s">
        <v>85</v>
      </c>
      <c r="V665" s="16">
        <v>130.81</v>
      </c>
      <c r="W665" s="8">
        <v>29.6</v>
      </c>
      <c r="X665" s="51">
        <v>3640</v>
      </c>
      <c r="Y665" s="11" t="s">
        <v>4304</v>
      </c>
      <c r="Z665" s="11" t="s">
        <v>2987</v>
      </c>
      <c r="AA665" s="51" t="str">
        <f t="shared" si="73"/>
        <v>17x8.5, 8x170, 0 OS</v>
      </c>
      <c r="AB665" s="81" t="s">
        <v>7496</v>
      </c>
      <c r="AC665" s="89">
        <f>_xlfn.IFNA(VLOOKUP(AB665,ACCESSORIES!F:J,5,FALSE),"N/A")</f>
        <v>33</v>
      </c>
      <c r="AD665" s="87" t="s">
        <v>85</v>
      </c>
      <c r="AE665" s="87" t="s">
        <v>85</v>
      </c>
      <c r="AF665" s="87" t="s">
        <v>85</v>
      </c>
      <c r="AG665" s="87" t="s">
        <v>85</v>
      </c>
      <c r="AH665" s="87" t="s">
        <v>85</v>
      </c>
      <c r="AI665" s="13" t="s">
        <v>266</v>
      </c>
      <c r="AJ665" s="40" t="str">
        <f>_xlfn.IFNA(VLOOKUP(AI665,ACCESSORIES!E:M,6,FALSE),"N/A")</f>
        <v>N/A</v>
      </c>
      <c r="AK665" s="40" t="str">
        <f>_xlfn.IFNA(VLOOKUP(AJ665,ACCESSORIES!F:J,5,FALSE),"N/A")</f>
        <v>N/A</v>
      </c>
      <c r="AL665" s="40" t="str">
        <f>_xlfn.IFNA(VLOOKUP(AK665,ACCESSORIES!G:K,5,FALSE),"N/A")</f>
        <v>N/A</v>
      </c>
      <c r="AM665" s="3">
        <v>16.2</v>
      </c>
      <c r="AN665" s="3">
        <v>200</v>
      </c>
      <c r="AO665" s="36">
        <v>0</v>
      </c>
      <c r="AP665" s="36">
        <v>0</v>
      </c>
      <c r="AQ665" s="36">
        <v>25.6</v>
      </c>
      <c r="AR665" s="36">
        <v>46.3</v>
      </c>
      <c r="AS665" s="36">
        <v>209.6</v>
      </c>
      <c r="AT665" s="101">
        <v>205.8</v>
      </c>
      <c r="AU665" s="406">
        <v>126.6</v>
      </c>
      <c r="AV665" s="407">
        <v>85</v>
      </c>
      <c r="AW665" s="407">
        <v>85</v>
      </c>
      <c r="AX665" s="54">
        <v>32</v>
      </c>
      <c r="AY665" s="3" t="s">
        <v>85</v>
      </c>
      <c r="AZ665" s="98" t="str">
        <f>_xlfn.IFNA(VLOOKUP(AY665,ACCESSORIES!F:J,5,FALSE),"N/A")</f>
        <v>N/A</v>
      </c>
      <c r="BA665" s="3" t="s">
        <v>85</v>
      </c>
      <c r="BB665" s="98" t="str">
        <f>_xlfn.IFNA(VLOOKUP(BA665,ACCESSORIES!F:J,5,FALSE),"N/A")</f>
        <v>N/A</v>
      </c>
      <c r="BC665" s="77">
        <f t="shared" si="77"/>
        <v>34.1</v>
      </c>
      <c r="BD665" s="56">
        <v>20.236220472440898</v>
      </c>
      <c r="BE665" s="56">
        <v>20.236220472440898</v>
      </c>
      <c r="BF665" s="56">
        <v>11.417322834645701</v>
      </c>
      <c r="BG665" s="378">
        <f t="shared" si="74"/>
        <v>7.6616839999999839E-2</v>
      </c>
      <c r="BH665" s="80">
        <v>36</v>
      </c>
      <c r="BI665" s="114" t="s">
        <v>3532</v>
      </c>
      <c r="BJ665" s="50" t="s">
        <v>4050</v>
      </c>
      <c r="BK665" s="29"/>
      <c r="BL665" s="29"/>
      <c r="BM665" s="29"/>
      <c r="BN665" s="29"/>
      <c r="BO665" s="81"/>
      <c r="BP665" s="81"/>
      <c r="BQ665" s="81"/>
      <c r="BR665" s="81"/>
      <c r="BS665" s="81"/>
      <c r="BT665" s="81"/>
      <c r="BU665" s="313" t="s">
        <v>8613</v>
      </c>
      <c r="BV665" s="387" t="s">
        <v>8616</v>
      </c>
      <c r="BW665" s="313" t="s">
        <v>8614</v>
      </c>
      <c r="BX665" s="387" t="s">
        <v>8615</v>
      </c>
      <c r="BY665" s="93" t="str">
        <f t="shared" si="75"/>
        <v>MR323, 17x8.5, 0mm Offset, 8x170, 130.81mm Centerbore, Gloss Black</v>
      </c>
      <c r="BZ665" s="81" t="s">
        <v>3878</v>
      </c>
      <c r="CA665" s="81" t="s">
        <v>3879</v>
      </c>
      <c r="CB665" s="81" t="str">
        <f t="shared" si="76"/>
        <v>STREET (3XX)</v>
      </c>
    </row>
    <row r="666" spans="1:80" s="38" customFormat="1" ht="15" customHeight="1">
      <c r="A666" s="22">
        <f t="shared" si="70"/>
        <v>664</v>
      </c>
      <c r="B666" s="4" t="s">
        <v>84</v>
      </c>
      <c r="C666" s="99" t="s">
        <v>1072</v>
      </c>
      <c r="D666" s="99" t="s">
        <v>7495</v>
      </c>
      <c r="E666" s="91" t="str">
        <f>CONCATENATE(LEFT(D666,5),VLOOKUP(CONCATENATE(N666,"x",O666),'PART NUMBER GUIDE'!$B$9:$C$49,2,FALSE),VLOOKUP(CONCATENATE(P666, V666), 'PART NUMBER GUIDE'!$Q$6:$R$91, 2, FALSE),VLOOKUP(Y666,'PART NUMBER GUIDE'!$J$8:$K$43,2, FALSE),IF(U666="N/A",IF(ABS(S666)&lt;10,"0"&amp;ABS(S666),ABS(S666)),CONCATENATE(LEFT(U666,1),RIGHT(U666,1))), F666, G666)</f>
        <v>MR323785871500</v>
      </c>
      <c r="F666" s="90"/>
      <c r="G666" s="90"/>
      <c r="H666" s="364">
        <v>191682037757</v>
      </c>
      <c r="I666" s="109">
        <v>45336</v>
      </c>
      <c r="J666" s="16" t="s">
        <v>1265</v>
      </c>
      <c r="K666" s="342">
        <v>319</v>
      </c>
      <c r="L666" s="92">
        <f t="shared" si="71"/>
        <v>319</v>
      </c>
      <c r="M666" s="344"/>
      <c r="N666" s="29">
        <v>17</v>
      </c>
      <c r="O666" s="8">
        <v>8.5</v>
      </c>
      <c r="P666" s="99" t="str">
        <f t="shared" si="72"/>
        <v>8x170</v>
      </c>
      <c r="Q666" s="3">
        <v>8</v>
      </c>
      <c r="R666" s="29">
        <v>170</v>
      </c>
      <c r="S666" s="29">
        <v>0</v>
      </c>
      <c r="T666" s="84">
        <v>4.72</v>
      </c>
      <c r="U666" s="100" t="s">
        <v>85</v>
      </c>
      <c r="V666" s="16">
        <v>130.81</v>
      </c>
      <c r="W666" s="8">
        <v>29.6</v>
      </c>
      <c r="X666" s="51">
        <v>3640</v>
      </c>
      <c r="Y666" s="11" t="s">
        <v>7501</v>
      </c>
      <c r="Z666" s="11" t="s">
        <v>2988</v>
      </c>
      <c r="AA666" s="51" t="str">
        <f t="shared" si="73"/>
        <v>17x8.5, 8x170, 0 OS</v>
      </c>
      <c r="AB666" s="81" t="s">
        <v>7523</v>
      </c>
      <c r="AC666" s="89">
        <f>_xlfn.IFNA(VLOOKUP(AB666,ACCESSORIES!F:J,5,FALSE),"N/A")</f>
        <v>33</v>
      </c>
      <c r="AD666" s="87" t="s">
        <v>85</v>
      </c>
      <c r="AE666" s="87" t="s">
        <v>85</v>
      </c>
      <c r="AF666" s="87" t="s">
        <v>85</v>
      </c>
      <c r="AG666" s="87" t="s">
        <v>85</v>
      </c>
      <c r="AH666" s="87" t="s">
        <v>85</v>
      </c>
      <c r="AI666" s="13" t="s">
        <v>266</v>
      </c>
      <c r="AJ666" s="40" t="str">
        <f>_xlfn.IFNA(VLOOKUP(AI666,ACCESSORIES!E:M,6,FALSE),"N/A")</f>
        <v>N/A</v>
      </c>
      <c r="AK666" s="40" t="str">
        <f>_xlfn.IFNA(VLOOKUP(AJ666,ACCESSORIES!F:J,5,FALSE),"N/A")</f>
        <v>N/A</v>
      </c>
      <c r="AL666" s="40" t="str">
        <f>_xlfn.IFNA(VLOOKUP(AK666,ACCESSORIES!G:K,5,FALSE),"N/A")</f>
        <v>N/A</v>
      </c>
      <c r="AM666" s="3">
        <v>16.2</v>
      </c>
      <c r="AN666" s="3">
        <v>200</v>
      </c>
      <c r="AO666" s="36">
        <v>0</v>
      </c>
      <c r="AP666" s="36">
        <v>0</v>
      </c>
      <c r="AQ666" s="36">
        <v>25.6</v>
      </c>
      <c r="AR666" s="36">
        <v>46.3</v>
      </c>
      <c r="AS666" s="36">
        <v>209.6</v>
      </c>
      <c r="AT666" s="101">
        <v>205.8</v>
      </c>
      <c r="AU666" s="406">
        <v>126.6</v>
      </c>
      <c r="AV666" s="407">
        <v>85</v>
      </c>
      <c r="AW666" s="407">
        <v>85</v>
      </c>
      <c r="AX666" s="54">
        <v>32</v>
      </c>
      <c r="AY666" s="3" t="s">
        <v>85</v>
      </c>
      <c r="AZ666" s="98" t="str">
        <f>_xlfn.IFNA(VLOOKUP(AY666,ACCESSORIES!F:J,5,FALSE),"N/A")</f>
        <v>N/A</v>
      </c>
      <c r="BA666" s="3" t="s">
        <v>85</v>
      </c>
      <c r="BB666" s="98" t="str">
        <f>_xlfn.IFNA(VLOOKUP(BA666,ACCESSORIES!F:J,5,FALSE),"N/A")</f>
        <v>N/A</v>
      </c>
      <c r="BC666" s="77">
        <f t="shared" si="77"/>
        <v>34.1</v>
      </c>
      <c r="BD666" s="56">
        <v>20.236220472440898</v>
      </c>
      <c r="BE666" s="56">
        <v>20.236220472440898</v>
      </c>
      <c r="BF666" s="56">
        <v>11.417322834645701</v>
      </c>
      <c r="BG666" s="378">
        <f t="shared" si="74"/>
        <v>7.6616839999999839E-2</v>
      </c>
      <c r="BH666" s="80">
        <v>36</v>
      </c>
      <c r="BI666" s="114" t="s">
        <v>3532</v>
      </c>
      <c r="BJ666" s="50" t="s">
        <v>4050</v>
      </c>
      <c r="BK666" s="29"/>
      <c r="BL666" s="29"/>
      <c r="BM666" s="29"/>
      <c r="BN666" s="29"/>
      <c r="BO666" s="81"/>
      <c r="BP666" s="81"/>
      <c r="BQ666" s="81"/>
      <c r="BR666" s="81"/>
      <c r="BS666" s="81"/>
      <c r="BT666" s="81"/>
      <c r="BU666" s="313" t="s">
        <v>8619</v>
      </c>
      <c r="BV666" s="387" t="s">
        <v>8620</v>
      </c>
      <c r="BW666" s="313" t="s">
        <v>8617</v>
      </c>
      <c r="BX666" s="387" t="s">
        <v>8618</v>
      </c>
      <c r="BY666" s="93" t="str">
        <f t="shared" si="75"/>
        <v>MR323, 17x8.5, 0mm Offset, 8x170, 130.81mm Centerbore, Gloss Bronze</v>
      </c>
      <c r="BZ666" s="81" t="s">
        <v>3878</v>
      </c>
      <c r="CA666" s="81" t="s">
        <v>3879</v>
      </c>
      <c r="CB666" s="81" t="str">
        <f t="shared" si="76"/>
        <v>STREET (3XX)</v>
      </c>
    </row>
    <row r="667" spans="1:80" s="38" customFormat="1" ht="15" customHeight="1">
      <c r="A667" s="22">
        <f t="shared" si="70"/>
        <v>665</v>
      </c>
      <c r="B667" s="4" t="s">
        <v>84</v>
      </c>
      <c r="C667" s="99" t="s">
        <v>1072</v>
      </c>
      <c r="D667" s="99" t="s">
        <v>7495</v>
      </c>
      <c r="E667" s="91" t="str">
        <f>CONCATENATE(LEFT(D667,5),VLOOKUP(CONCATENATE(N667,"x",O667),'PART NUMBER GUIDE'!$B$9:$C$49,2,FALSE),VLOOKUP(CONCATENATE(P667, V667), 'PART NUMBER GUIDE'!$Q$6:$R$91, 2, FALSE),VLOOKUP(Y667,'PART NUMBER GUIDE'!$J$8:$K$43,2, FALSE),IF(U667="N/A",IF(ABS(S667)&lt;10,"0"&amp;ABS(S667),ABS(S667)),CONCATENATE(LEFT(U667,1),RIGHT(U667,1))), F667, G667)</f>
        <v>MR323785881300</v>
      </c>
      <c r="F667" s="90"/>
      <c r="G667" s="90"/>
      <c r="H667" s="364">
        <v>191682037764</v>
      </c>
      <c r="I667" s="109">
        <v>45336</v>
      </c>
      <c r="J667" s="16" t="s">
        <v>1265</v>
      </c>
      <c r="K667" s="342">
        <v>319</v>
      </c>
      <c r="L667" s="92">
        <f t="shared" si="71"/>
        <v>319</v>
      </c>
      <c r="M667" s="344"/>
      <c r="N667" s="29">
        <v>17</v>
      </c>
      <c r="O667" s="8">
        <v>8.5</v>
      </c>
      <c r="P667" s="99" t="str">
        <f t="shared" si="72"/>
        <v>8x180</v>
      </c>
      <c r="Q667" s="3">
        <v>8</v>
      </c>
      <c r="R667" s="29">
        <v>180</v>
      </c>
      <c r="S667" s="29">
        <v>0</v>
      </c>
      <c r="T667" s="84">
        <v>4.72</v>
      </c>
      <c r="U667" s="100" t="s">
        <v>85</v>
      </c>
      <c r="V667" s="16">
        <v>130.81</v>
      </c>
      <c r="W667" s="8">
        <v>29.78</v>
      </c>
      <c r="X667" s="51">
        <v>3640</v>
      </c>
      <c r="Y667" s="11" t="s">
        <v>4304</v>
      </c>
      <c r="Z667" s="11" t="s">
        <v>2987</v>
      </c>
      <c r="AA667" s="51" t="str">
        <f t="shared" si="73"/>
        <v>17x8.5, 8x180, 0 OS</v>
      </c>
      <c r="AB667" s="81" t="s">
        <v>7496</v>
      </c>
      <c r="AC667" s="89">
        <f>_xlfn.IFNA(VLOOKUP(AB667,ACCESSORIES!F:J,5,FALSE),"N/A")</f>
        <v>33</v>
      </c>
      <c r="AD667" s="87" t="s">
        <v>85</v>
      </c>
      <c r="AE667" s="87" t="s">
        <v>85</v>
      </c>
      <c r="AF667" s="87" t="s">
        <v>85</v>
      </c>
      <c r="AG667" s="87" t="s">
        <v>85</v>
      </c>
      <c r="AH667" s="87" t="s">
        <v>85</v>
      </c>
      <c r="AI667" s="13" t="s">
        <v>266</v>
      </c>
      <c r="AJ667" s="40" t="str">
        <f>_xlfn.IFNA(VLOOKUP(AI667,ACCESSORIES!E:M,6,FALSE),"N/A")</f>
        <v>N/A</v>
      </c>
      <c r="AK667" s="40" t="str">
        <f>_xlfn.IFNA(VLOOKUP(AJ667,ACCESSORIES!F:J,5,FALSE),"N/A")</f>
        <v>N/A</v>
      </c>
      <c r="AL667" s="40" t="str">
        <f>_xlfn.IFNA(VLOOKUP(AK667,ACCESSORIES!G:K,5,FALSE),"N/A")</f>
        <v>N/A</v>
      </c>
      <c r="AM667" s="3">
        <v>16.2</v>
      </c>
      <c r="AN667" s="3">
        <v>210</v>
      </c>
      <c r="AO667" s="36">
        <v>0</v>
      </c>
      <c r="AP667" s="36">
        <v>0</v>
      </c>
      <c r="AQ667" s="36">
        <v>26.5</v>
      </c>
      <c r="AR667" s="36">
        <v>46.7</v>
      </c>
      <c r="AS667" s="36">
        <v>209.6</v>
      </c>
      <c r="AT667" s="101">
        <v>205.8</v>
      </c>
      <c r="AU667" s="406">
        <v>126.6</v>
      </c>
      <c r="AV667" s="407">
        <v>85</v>
      </c>
      <c r="AW667" s="407">
        <v>85</v>
      </c>
      <c r="AX667" s="54">
        <v>32</v>
      </c>
      <c r="AY667" s="3" t="s">
        <v>85</v>
      </c>
      <c r="AZ667" s="98" t="str">
        <f>_xlfn.IFNA(VLOOKUP(AY667,ACCESSORIES!F:J,5,FALSE),"N/A")</f>
        <v>N/A</v>
      </c>
      <c r="BA667" s="3" t="s">
        <v>85</v>
      </c>
      <c r="BB667" s="98" t="str">
        <f>_xlfn.IFNA(VLOOKUP(BA667,ACCESSORIES!F:J,5,FALSE),"N/A")</f>
        <v>N/A</v>
      </c>
      <c r="BC667" s="77">
        <f t="shared" si="77"/>
        <v>34.28</v>
      </c>
      <c r="BD667" s="56">
        <v>20.236220472440898</v>
      </c>
      <c r="BE667" s="56">
        <v>20.236220472440898</v>
      </c>
      <c r="BF667" s="56">
        <v>11.417322834645701</v>
      </c>
      <c r="BG667" s="378">
        <f t="shared" si="74"/>
        <v>7.6616839999999839E-2</v>
      </c>
      <c r="BH667" s="80">
        <v>36</v>
      </c>
      <c r="BI667" s="114" t="s">
        <v>3532</v>
      </c>
      <c r="BJ667" s="50" t="s">
        <v>4050</v>
      </c>
      <c r="BK667" s="29"/>
      <c r="BL667" s="29"/>
      <c r="BM667" s="29"/>
      <c r="BN667" s="29"/>
      <c r="BO667" s="81"/>
      <c r="BP667" s="81"/>
      <c r="BQ667" s="81"/>
      <c r="BR667" s="81"/>
      <c r="BS667" s="81"/>
      <c r="BT667" s="81"/>
      <c r="BU667" s="313" t="s">
        <v>8613</v>
      </c>
      <c r="BV667" s="387" t="s">
        <v>8616</v>
      </c>
      <c r="BW667" s="313" t="s">
        <v>8614</v>
      </c>
      <c r="BX667" s="387" t="s">
        <v>8615</v>
      </c>
      <c r="BY667" s="93" t="str">
        <f t="shared" si="75"/>
        <v>MR323, 17x8.5, 0mm Offset, 8x180, 130.81mm Centerbore, Gloss Black</v>
      </c>
      <c r="BZ667" s="81" t="s">
        <v>3878</v>
      </c>
      <c r="CA667" s="81" t="s">
        <v>3879</v>
      </c>
      <c r="CB667" s="81" t="str">
        <f t="shared" si="76"/>
        <v>STREET (3XX)</v>
      </c>
    </row>
    <row r="668" spans="1:80" s="38" customFormat="1" ht="15" customHeight="1">
      <c r="A668" s="22">
        <f t="shared" si="70"/>
        <v>666</v>
      </c>
      <c r="B668" s="4" t="s">
        <v>84</v>
      </c>
      <c r="C668" s="99" t="s">
        <v>1072</v>
      </c>
      <c r="D668" s="99" t="s">
        <v>7495</v>
      </c>
      <c r="E668" s="91" t="str">
        <f>CONCATENATE(LEFT(D668,5),VLOOKUP(CONCATENATE(N668,"x",O668),'PART NUMBER GUIDE'!$B$9:$C$49,2,FALSE),VLOOKUP(CONCATENATE(P668, V668), 'PART NUMBER GUIDE'!$Q$6:$R$91, 2, FALSE),VLOOKUP(Y668,'PART NUMBER GUIDE'!$J$8:$K$43,2, FALSE),IF(U668="N/A",IF(ABS(S668)&lt;10,"0"&amp;ABS(S668),ABS(S668)),CONCATENATE(LEFT(U668,1),RIGHT(U668,1))), F668, G668)</f>
        <v>MR323785881500</v>
      </c>
      <c r="F668" s="90"/>
      <c r="G668" s="90"/>
      <c r="H668" s="364">
        <v>191682037771</v>
      </c>
      <c r="I668" s="109">
        <v>45336</v>
      </c>
      <c r="J668" s="16" t="s">
        <v>1265</v>
      </c>
      <c r="K668" s="342">
        <v>319</v>
      </c>
      <c r="L668" s="92">
        <f t="shared" si="71"/>
        <v>319</v>
      </c>
      <c r="M668" s="344"/>
      <c r="N668" s="29">
        <v>17</v>
      </c>
      <c r="O668" s="8">
        <v>8.5</v>
      </c>
      <c r="P668" s="99" t="str">
        <f t="shared" si="72"/>
        <v>8x180</v>
      </c>
      <c r="Q668" s="3">
        <v>8</v>
      </c>
      <c r="R668" s="29">
        <v>180</v>
      </c>
      <c r="S668" s="29">
        <v>0</v>
      </c>
      <c r="T668" s="84">
        <v>4.72</v>
      </c>
      <c r="U668" s="100" t="s">
        <v>85</v>
      </c>
      <c r="V668" s="16">
        <v>130.81</v>
      </c>
      <c r="W668" s="8">
        <v>29.78</v>
      </c>
      <c r="X668" s="51">
        <v>3640</v>
      </c>
      <c r="Y668" s="11" t="s">
        <v>7501</v>
      </c>
      <c r="Z668" s="11" t="s">
        <v>2988</v>
      </c>
      <c r="AA668" s="51" t="str">
        <f t="shared" si="73"/>
        <v>17x8.5, 8x180, 0 OS</v>
      </c>
      <c r="AB668" s="81" t="s">
        <v>7523</v>
      </c>
      <c r="AC668" s="89">
        <f>_xlfn.IFNA(VLOOKUP(AB668,ACCESSORIES!F:J,5,FALSE),"N/A")</f>
        <v>33</v>
      </c>
      <c r="AD668" s="87" t="s">
        <v>85</v>
      </c>
      <c r="AE668" s="87" t="s">
        <v>85</v>
      </c>
      <c r="AF668" s="87" t="s">
        <v>85</v>
      </c>
      <c r="AG668" s="87" t="s">
        <v>85</v>
      </c>
      <c r="AH668" s="87" t="s">
        <v>85</v>
      </c>
      <c r="AI668" s="13" t="s">
        <v>266</v>
      </c>
      <c r="AJ668" s="40" t="str">
        <f>_xlfn.IFNA(VLOOKUP(AI668,ACCESSORIES!E:M,6,FALSE),"N/A")</f>
        <v>N/A</v>
      </c>
      <c r="AK668" s="40" t="str">
        <f>_xlfn.IFNA(VLOOKUP(AJ668,ACCESSORIES!F:J,5,FALSE),"N/A")</f>
        <v>N/A</v>
      </c>
      <c r="AL668" s="40" t="str">
        <f>_xlfn.IFNA(VLOOKUP(AK668,ACCESSORIES!G:K,5,FALSE),"N/A")</f>
        <v>N/A</v>
      </c>
      <c r="AM668" s="3">
        <v>16.2</v>
      </c>
      <c r="AN668" s="3">
        <v>210</v>
      </c>
      <c r="AO668" s="36">
        <v>0</v>
      </c>
      <c r="AP668" s="36">
        <v>0</v>
      </c>
      <c r="AQ668" s="36">
        <v>26.5</v>
      </c>
      <c r="AR668" s="36">
        <v>46.7</v>
      </c>
      <c r="AS668" s="36">
        <v>209.6</v>
      </c>
      <c r="AT668" s="101">
        <v>205.8</v>
      </c>
      <c r="AU668" s="406">
        <v>126.6</v>
      </c>
      <c r="AV668" s="407">
        <v>85</v>
      </c>
      <c r="AW668" s="407">
        <v>85</v>
      </c>
      <c r="AX668" s="54">
        <v>32</v>
      </c>
      <c r="AY668" s="3" t="s">
        <v>85</v>
      </c>
      <c r="AZ668" s="98" t="str">
        <f>_xlfn.IFNA(VLOOKUP(AY668,ACCESSORIES!F:J,5,FALSE),"N/A")</f>
        <v>N/A</v>
      </c>
      <c r="BA668" s="3" t="s">
        <v>85</v>
      </c>
      <c r="BB668" s="98" t="str">
        <f>_xlfn.IFNA(VLOOKUP(BA668,ACCESSORIES!F:J,5,FALSE),"N/A")</f>
        <v>N/A</v>
      </c>
      <c r="BC668" s="77">
        <f t="shared" si="77"/>
        <v>34.28</v>
      </c>
      <c r="BD668" s="56">
        <v>20.236220472440898</v>
      </c>
      <c r="BE668" s="56">
        <v>20.236220472440898</v>
      </c>
      <c r="BF668" s="56">
        <v>11.417322834645701</v>
      </c>
      <c r="BG668" s="378">
        <f t="shared" si="74"/>
        <v>7.6616839999999839E-2</v>
      </c>
      <c r="BH668" s="80">
        <v>36</v>
      </c>
      <c r="BI668" s="114" t="s">
        <v>3532</v>
      </c>
      <c r="BJ668" s="50" t="s">
        <v>4050</v>
      </c>
      <c r="BK668" s="29"/>
      <c r="BL668" s="29"/>
      <c r="BM668" s="29"/>
      <c r="BN668" s="29"/>
      <c r="BO668" s="81"/>
      <c r="BP668" s="81"/>
      <c r="BQ668" s="81"/>
      <c r="BR668" s="81"/>
      <c r="BS668" s="81"/>
      <c r="BT668" s="81"/>
      <c r="BU668" s="313" t="s">
        <v>8619</v>
      </c>
      <c r="BV668" s="387" t="s">
        <v>8620</v>
      </c>
      <c r="BW668" s="313" t="s">
        <v>8617</v>
      </c>
      <c r="BX668" s="387" t="s">
        <v>8618</v>
      </c>
      <c r="BY668" s="93" t="str">
        <f t="shared" si="75"/>
        <v>MR323, 17x8.5, 0mm Offset, 8x180, 130.81mm Centerbore, Gloss Bronze</v>
      </c>
      <c r="BZ668" s="81" t="s">
        <v>3878</v>
      </c>
      <c r="CA668" s="81" t="s">
        <v>3879</v>
      </c>
      <c r="CB668" s="81" t="str">
        <f t="shared" si="76"/>
        <v>STREET (3XX)</v>
      </c>
    </row>
    <row r="669" spans="1:80" s="38" customFormat="1" ht="15" customHeight="1">
      <c r="A669" s="22">
        <f t="shared" si="70"/>
        <v>667</v>
      </c>
      <c r="B669" s="4" t="s">
        <v>84</v>
      </c>
      <c r="C669" s="99" t="s">
        <v>1072</v>
      </c>
      <c r="D669" s="99" t="s">
        <v>7495</v>
      </c>
      <c r="E669" s="91" t="str">
        <f>CONCATENATE(LEFT(D669,5),VLOOKUP(CONCATENATE(N669,"x",O669),'PART NUMBER GUIDE'!$B$9:$C$49,2,FALSE),VLOOKUP(CONCATENATE(P669, V669), 'PART NUMBER GUIDE'!$Q$6:$R$91, 2, FALSE),VLOOKUP(Y669,'PART NUMBER GUIDE'!$J$8:$K$43,2, FALSE),IF(U669="N/A",IF(ABS(S669)&lt;10,"0"&amp;ABS(S669),ABS(S669)),CONCATENATE(LEFT(U669,1),RIGHT(U669,1))), F669, G669)</f>
        <v>MR323790121338N</v>
      </c>
      <c r="F669" s="90" t="s">
        <v>2224</v>
      </c>
      <c r="G669" s="90"/>
      <c r="H669" s="364">
        <v>191682036422</v>
      </c>
      <c r="I669" s="109">
        <v>45237</v>
      </c>
      <c r="J669" s="16" t="s">
        <v>1265</v>
      </c>
      <c r="K669" s="342">
        <v>299</v>
      </c>
      <c r="L669" s="92">
        <f t="shared" si="71"/>
        <v>299</v>
      </c>
      <c r="M669" s="344"/>
      <c r="N669" s="29">
        <v>17</v>
      </c>
      <c r="O669" s="8">
        <v>9</v>
      </c>
      <c r="P669" s="99" t="str">
        <f t="shared" si="72"/>
        <v>5x4.5</v>
      </c>
      <c r="Q669" s="3">
        <v>5</v>
      </c>
      <c r="R669" s="29">
        <v>4.5</v>
      </c>
      <c r="S669" s="29">
        <v>-38</v>
      </c>
      <c r="T669" s="16">
        <v>3.47</v>
      </c>
      <c r="U669" s="100" t="s">
        <v>85</v>
      </c>
      <c r="V669" s="75">
        <v>83</v>
      </c>
      <c r="W669" s="8">
        <v>29.17</v>
      </c>
      <c r="X669" s="51">
        <v>2650</v>
      </c>
      <c r="Y669" s="11" t="s">
        <v>4304</v>
      </c>
      <c r="Z669" s="11" t="s">
        <v>2987</v>
      </c>
      <c r="AA669" s="51" t="str">
        <f t="shared" si="73"/>
        <v>17x9, 5x4.5, -38 OS</v>
      </c>
      <c r="AB669" s="81" t="s">
        <v>5201</v>
      </c>
      <c r="AC669" s="89">
        <f>_xlfn.IFNA(VLOOKUP(AB669,ACCESSORIES!F:J,5,FALSE),"N/A")</f>
        <v>22</v>
      </c>
      <c r="AD669" s="87" t="s">
        <v>85</v>
      </c>
      <c r="AE669" s="87" t="s">
        <v>85</v>
      </c>
      <c r="AF669" s="87" t="s">
        <v>85</v>
      </c>
      <c r="AG669" s="87" t="s">
        <v>85</v>
      </c>
      <c r="AH669" s="87" t="s">
        <v>85</v>
      </c>
      <c r="AI669" s="13" t="s">
        <v>266</v>
      </c>
      <c r="AJ669" s="40" t="str">
        <f>_xlfn.IFNA(VLOOKUP(AI669,ACCESSORIES!E:M,6,FALSE),"N/A")</f>
        <v>N/A</v>
      </c>
      <c r="AK669" s="40" t="str">
        <f>_xlfn.IFNA(VLOOKUP(AJ669,ACCESSORIES!F:J,5,FALSE),"N/A")</f>
        <v>N/A</v>
      </c>
      <c r="AL669" s="40" t="str">
        <f>_xlfn.IFNA(VLOOKUP(AK669,ACCESSORIES!G:K,5,FALSE),"N/A")</f>
        <v>N/A</v>
      </c>
      <c r="AM669" s="3">
        <v>16.2</v>
      </c>
      <c r="AN669" s="3">
        <v>155</v>
      </c>
      <c r="AO669" s="36">
        <v>22.1</v>
      </c>
      <c r="AP669" s="36">
        <v>39.799999999999997</v>
      </c>
      <c r="AQ669" s="36">
        <v>73.099999999999994</v>
      </c>
      <c r="AR669" s="36">
        <v>94.2</v>
      </c>
      <c r="AS669" s="36">
        <v>212.55</v>
      </c>
      <c r="AT669" s="101">
        <v>208.75</v>
      </c>
      <c r="AU669" s="406">
        <v>60.26</v>
      </c>
      <c r="AV669" s="407">
        <v>16</v>
      </c>
      <c r="AW669" s="407">
        <v>41</v>
      </c>
      <c r="AX669" s="54">
        <v>32</v>
      </c>
      <c r="AY669" s="3" t="s">
        <v>85</v>
      </c>
      <c r="AZ669" s="98" t="str">
        <f>_xlfn.IFNA(VLOOKUP(AY669,ACCESSORIES!F:J,5,FALSE),"N/A")</f>
        <v>N/A</v>
      </c>
      <c r="BA669" s="3" t="s">
        <v>85</v>
      </c>
      <c r="BB669" s="98" t="str">
        <f>_xlfn.IFNA(VLOOKUP(BA669,ACCESSORIES!F:J,5,FALSE),"N/A")</f>
        <v>N/A</v>
      </c>
      <c r="BC669" s="77">
        <f t="shared" si="77"/>
        <v>33.67</v>
      </c>
      <c r="BD669" s="56">
        <v>20.236220472440898</v>
      </c>
      <c r="BE669" s="56">
        <v>20.236220472440898</v>
      </c>
      <c r="BF669" s="56">
        <v>12.4409448818898</v>
      </c>
      <c r="BG669" s="378">
        <f t="shared" si="74"/>
        <v>8.348593599999983E-2</v>
      </c>
      <c r="BH669" s="80">
        <v>36</v>
      </c>
      <c r="BI669" s="114" t="s">
        <v>3532</v>
      </c>
      <c r="BJ669" s="50" t="s">
        <v>4050</v>
      </c>
      <c r="BK669" s="29"/>
      <c r="BL669" s="29"/>
      <c r="BM669" s="29"/>
      <c r="BN669" s="29"/>
      <c r="BO669" s="81"/>
      <c r="BP669" s="81"/>
      <c r="BQ669" s="81"/>
      <c r="BR669" s="81"/>
      <c r="BS669" s="81"/>
      <c r="BT669" s="81"/>
      <c r="BU669" s="313" t="s">
        <v>8591</v>
      </c>
      <c r="BV669" s="387" t="s">
        <v>8592</v>
      </c>
      <c r="BW669" s="313" t="s">
        <v>8589</v>
      </c>
      <c r="BX669" s="387" t="s">
        <v>8590</v>
      </c>
      <c r="BY669" s="93" t="str">
        <f t="shared" si="75"/>
        <v>MR323, 17x9, -38mm Offset, 5x4.5, 83mm Centerbore, Gloss Black</v>
      </c>
      <c r="BZ669" s="81" t="s">
        <v>3878</v>
      </c>
      <c r="CA669" s="81" t="s">
        <v>3879</v>
      </c>
      <c r="CB669" s="81" t="str">
        <f t="shared" si="76"/>
        <v>STREET (3XX)</v>
      </c>
    </row>
    <row r="670" spans="1:80" s="38" customFormat="1" ht="15" customHeight="1">
      <c r="A670" s="22">
        <f t="shared" si="70"/>
        <v>668</v>
      </c>
      <c r="B670" s="4" t="s">
        <v>84</v>
      </c>
      <c r="C670" s="99" t="s">
        <v>1072</v>
      </c>
      <c r="D670" s="99" t="s">
        <v>7495</v>
      </c>
      <c r="E670" s="91" t="str">
        <f>CONCATENATE(LEFT(D670,5),VLOOKUP(CONCATENATE(N670,"x",O670),'PART NUMBER GUIDE'!$B$9:$C$49,2,FALSE),VLOOKUP(CONCATENATE(P670, V670), 'PART NUMBER GUIDE'!$Q$6:$R$91, 2, FALSE),VLOOKUP(Y670,'PART NUMBER GUIDE'!$J$8:$K$43,2, FALSE),IF(U670="N/A",IF(ABS(S670)&lt;10,"0"&amp;ABS(S670),ABS(S670)),CONCATENATE(LEFT(U670,1),RIGHT(U670,1))), F670, G670)</f>
        <v>MR323790121538N</v>
      </c>
      <c r="F670" s="90" t="s">
        <v>2224</v>
      </c>
      <c r="G670" s="90"/>
      <c r="H670" s="364" t="s">
        <v>7505</v>
      </c>
      <c r="I670" s="109">
        <v>45237</v>
      </c>
      <c r="J670" s="16" t="s">
        <v>1266</v>
      </c>
      <c r="K670" s="342">
        <v>299</v>
      </c>
      <c r="L670" s="92">
        <f t="shared" si="71"/>
        <v>299</v>
      </c>
      <c r="M670" s="344"/>
      <c r="N670" s="29">
        <v>17</v>
      </c>
      <c r="O670" s="8">
        <v>9</v>
      </c>
      <c r="P670" s="99" t="str">
        <f t="shared" si="72"/>
        <v>5x4.5</v>
      </c>
      <c r="Q670" s="3">
        <v>5</v>
      </c>
      <c r="R670" s="29">
        <v>4.5</v>
      </c>
      <c r="S670" s="29">
        <v>-38</v>
      </c>
      <c r="T670" s="16">
        <v>3.47</v>
      </c>
      <c r="U670" s="100" t="s">
        <v>85</v>
      </c>
      <c r="V670" s="75">
        <v>83</v>
      </c>
      <c r="W670" s="8">
        <v>29.17</v>
      </c>
      <c r="X670" s="51">
        <v>2650</v>
      </c>
      <c r="Y670" s="11" t="s">
        <v>7501</v>
      </c>
      <c r="Z670" s="11" t="s">
        <v>2988</v>
      </c>
      <c r="AA670" s="51" t="str">
        <f t="shared" si="73"/>
        <v>17x9, 5x4.5, -38 OS</v>
      </c>
      <c r="AB670" s="81" t="s">
        <v>5943</v>
      </c>
      <c r="AC670" s="89">
        <f>_xlfn.IFNA(VLOOKUP(AB670,ACCESSORIES!F:J,5,FALSE),"N/A")</f>
        <v>22</v>
      </c>
      <c r="AD670" s="87" t="s">
        <v>85</v>
      </c>
      <c r="AE670" s="87" t="s">
        <v>85</v>
      </c>
      <c r="AF670" s="87" t="s">
        <v>85</v>
      </c>
      <c r="AG670" s="87" t="s">
        <v>85</v>
      </c>
      <c r="AH670" s="87" t="s">
        <v>85</v>
      </c>
      <c r="AI670" s="13" t="s">
        <v>266</v>
      </c>
      <c r="AJ670" s="40" t="str">
        <f>_xlfn.IFNA(VLOOKUP(AI670,ACCESSORIES!E:M,6,FALSE),"N/A")</f>
        <v>N/A</v>
      </c>
      <c r="AK670" s="40" t="str">
        <f>_xlfn.IFNA(VLOOKUP(AJ670,ACCESSORIES!F:J,5,FALSE),"N/A")</f>
        <v>N/A</v>
      </c>
      <c r="AL670" s="40" t="str">
        <f>_xlfn.IFNA(VLOOKUP(AK670,ACCESSORIES!G:K,5,FALSE),"N/A")</f>
        <v>N/A</v>
      </c>
      <c r="AM670" s="3">
        <v>16.2</v>
      </c>
      <c r="AN670" s="3">
        <v>155</v>
      </c>
      <c r="AO670" s="36">
        <v>22.1</v>
      </c>
      <c r="AP670" s="36">
        <v>39.799999999999997</v>
      </c>
      <c r="AQ670" s="36">
        <v>73.099999999999994</v>
      </c>
      <c r="AR670" s="36">
        <v>94.2</v>
      </c>
      <c r="AS670" s="36">
        <v>212.55</v>
      </c>
      <c r="AT670" s="101">
        <v>208.75</v>
      </c>
      <c r="AU670" s="406">
        <v>60.26</v>
      </c>
      <c r="AV670" s="407">
        <v>16</v>
      </c>
      <c r="AW670" s="407">
        <v>41</v>
      </c>
      <c r="AX670" s="54">
        <v>32</v>
      </c>
      <c r="AY670" s="3" t="s">
        <v>85</v>
      </c>
      <c r="AZ670" s="98" t="str">
        <f>_xlfn.IFNA(VLOOKUP(AY670,ACCESSORIES!F:J,5,FALSE),"N/A")</f>
        <v>N/A</v>
      </c>
      <c r="BA670" s="3" t="s">
        <v>85</v>
      </c>
      <c r="BB670" s="98" t="str">
        <f>_xlfn.IFNA(VLOOKUP(BA670,ACCESSORIES!F:J,5,FALSE),"N/A")</f>
        <v>N/A</v>
      </c>
      <c r="BC670" s="77">
        <f t="shared" si="77"/>
        <v>33.67</v>
      </c>
      <c r="BD670" s="56">
        <v>20.236220472440898</v>
      </c>
      <c r="BE670" s="56">
        <v>20.236220472440898</v>
      </c>
      <c r="BF670" s="56">
        <v>12.4409448818898</v>
      </c>
      <c r="BG670" s="378">
        <f t="shared" si="74"/>
        <v>8.348593599999983E-2</v>
      </c>
      <c r="BH670" s="80">
        <v>36</v>
      </c>
      <c r="BI670" s="114" t="s">
        <v>3532</v>
      </c>
      <c r="BJ670" s="50" t="s">
        <v>4050</v>
      </c>
      <c r="BK670" s="29"/>
      <c r="BL670" s="29"/>
      <c r="BM670" s="29"/>
      <c r="BN670" s="29"/>
      <c r="BO670" s="81"/>
      <c r="BP670" s="81"/>
      <c r="BQ670" s="81"/>
      <c r="BR670" s="81"/>
      <c r="BS670" s="81"/>
      <c r="BT670" s="81"/>
      <c r="BU670" s="313" t="s">
        <v>8595</v>
      </c>
      <c r="BV670" s="387" t="s">
        <v>8596</v>
      </c>
      <c r="BW670" s="313" t="s">
        <v>8593</v>
      </c>
      <c r="BX670" s="387" t="s">
        <v>8594</v>
      </c>
      <c r="BY670" s="93" t="str">
        <f t="shared" si="75"/>
        <v>MR323, 17x9, -38mm Offset, 5x4.5, 83mm Centerbore, Gloss Bronze</v>
      </c>
      <c r="BZ670" s="81" t="s">
        <v>3878</v>
      </c>
      <c r="CA670" s="81" t="s">
        <v>3879</v>
      </c>
      <c r="CB670" s="81" t="str">
        <f t="shared" si="76"/>
        <v>STREET (3XX)</v>
      </c>
    </row>
    <row r="671" spans="1:80" s="38" customFormat="1" ht="15" customHeight="1">
      <c r="A671" s="22">
        <f t="shared" si="70"/>
        <v>669</v>
      </c>
      <c r="B671" s="4" t="s">
        <v>84</v>
      </c>
      <c r="C671" s="99" t="s">
        <v>1072</v>
      </c>
      <c r="D671" s="99" t="s">
        <v>7495</v>
      </c>
      <c r="E671" s="91" t="str">
        <f>CONCATENATE(LEFT(D671,5),VLOOKUP(CONCATENATE(N671,"x",O671),'PART NUMBER GUIDE'!$B$9:$C$49,2,FALSE),VLOOKUP(CONCATENATE(P671, V671), 'PART NUMBER GUIDE'!$Q$6:$R$91, 2, FALSE),VLOOKUP(Y671,'PART NUMBER GUIDE'!$J$8:$K$43,2, FALSE),IF(U671="N/A",IF(ABS(S671)&lt;10,"0"&amp;ABS(S671),ABS(S671)),CONCATENATE(LEFT(U671,1),RIGHT(U671,1))), F671, G671)</f>
        <v>MR323790501338N</v>
      </c>
      <c r="F671" s="90" t="s">
        <v>2224</v>
      </c>
      <c r="G671" s="90"/>
      <c r="H671" s="364">
        <v>191682036439</v>
      </c>
      <c r="I671" s="109">
        <v>45237</v>
      </c>
      <c r="J671" s="16" t="s">
        <v>1265</v>
      </c>
      <c r="K671" s="342">
        <v>299</v>
      </c>
      <c r="L671" s="92">
        <f t="shared" si="71"/>
        <v>299</v>
      </c>
      <c r="M671" s="344"/>
      <c r="N671" s="29">
        <v>17</v>
      </c>
      <c r="O671" s="8">
        <v>9</v>
      </c>
      <c r="P671" s="99" t="str">
        <f t="shared" si="72"/>
        <v>5x5</v>
      </c>
      <c r="Q671" s="3">
        <v>5</v>
      </c>
      <c r="R671" s="29">
        <v>5</v>
      </c>
      <c r="S671" s="29">
        <v>-38</v>
      </c>
      <c r="T671" s="16">
        <v>3.47</v>
      </c>
      <c r="U671" s="100" t="s">
        <v>85</v>
      </c>
      <c r="V671" s="16">
        <v>71.5</v>
      </c>
      <c r="W671" s="8">
        <v>29.17</v>
      </c>
      <c r="X671" s="51">
        <v>2650</v>
      </c>
      <c r="Y671" s="11" t="s">
        <v>4304</v>
      </c>
      <c r="Z671" s="11" t="s">
        <v>2987</v>
      </c>
      <c r="AA671" s="51" t="str">
        <f t="shared" si="73"/>
        <v>17x9, 5x5, -38 OS</v>
      </c>
      <c r="AB671" s="81" t="s">
        <v>5202</v>
      </c>
      <c r="AC671" s="89">
        <f>_xlfn.IFNA(VLOOKUP(AB671,ACCESSORIES!F:J,5,FALSE),"N/A")</f>
        <v>22</v>
      </c>
      <c r="AD671" s="87" t="s">
        <v>85</v>
      </c>
      <c r="AE671" s="87" t="s">
        <v>85</v>
      </c>
      <c r="AF671" s="87" t="s">
        <v>85</v>
      </c>
      <c r="AG671" s="87" t="s">
        <v>85</v>
      </c>
      <c r="AH671" s="87" t="s">
        <v>85</v>
      </c>
      <c r="AI671" s="13" t="s">
        <v>266</v>
      </c>
      <c r="AJ671" s="40" t="str">
        <f>_xlfn.IFNA(VLOOKUP(AI671,ACCESSORIES!E:M,6,FALSE),"N/A")</f>
        <v>N/A</v>
      </c>
      <c r="AK671" s="40" t="str">
        <f>_xlfn.IFNA(VLOOKUP(AJ671,ACCESSORIES!F:J,5,FALSE),"N/A")</f>
        <v>N/A</v>
      </c>
      <c r="AL671" s="40" t="str">
        <f>_xlfn.IFNA(VLOOKUP(AK671,ACCESSORIES!G:K,5,FALSE),"N/A")</f>
        <v>N/A</v>
      </c>
      <c r="AM671" s="3">
        <v>16.2</v>
      </c>
      <c r="AN671" s="3">
        <v>160</v>
      </c>
      <c r="AO671" s="36">
        <v>18.399999999999999</v>
      </c>
      <c r="AP671" s="36">
        <v>38</v>
      </c>
      <c r="AQ671" s="36">
        <v>73.099999999999994</v>
      </c>
      <c r="AR671" s="36">
        <v>94.2</v>
      </c>
      <c r="AS671" s="36">
        <v>212.55</v>
      </c>
      <c r="AT671" s="101">
        <v>208.75</v>
      </c>
      <c r="AU671" s="406">
        <v>71.5</v>
      </c>
      <c r="AV671" s="407">
        <v>41</v>
      </c>
      <c r="AW671" s="407">
        <v>41</v>
      </c>
      <c r="AX671" s="54">
        <v>32</v>
      </c>
      <c r="AY671" s="3" t="s">
        <v>85</v>
      </c>
      <c r="AZ671" s="98" t="str">
        <f>_xlfn.IFNA(VLOOKUP(AY671,ACCESSORIES!F:J,5,FALSE),"N/A")</f>
        <v>N/A</v>
      </c>
      <c r="BA671" s="3" t="s">
        <v>85</v>
      </c>
      <c r="BB671" s="98" t="str">
        <f>_xlfn.IFNA(VLOOKUP(BA671,ACCESSORIES!F:J,5,FALSE),"N/A")</f>
        <v>N/A</v>
      </c>
      <c r="BC671" s="77">
        <f t="shared" si="77"/>
        <v>33.67</v>
      </c>
      <c r="BD671" s="56">
        <v>20.236220472440898</v>
      </c>
      <c r="BE671" s="56">
        <v>20.236220472440898</v>
      </c>
      <c r="BF671" s="56">
        <v>12.4409448818898</v>
      </c>
      <c r="BG671" s="378">
        <f t="shared" si="74"/>
        <v>8.348593599999983E-2</v>
      </c>
      <c r="BH671" s="80">
        <v>36</v>
      </c>
      <c r="BI671" s="114" t="s">
        <v>3532</v>
      </c>
      <c r="BJ671" s="50" t="s">
        <v>4050</v>
      </c>
      <c r="BK671" s="29"/>
      <c r="BL671" s="29"/>
      <c r="BM671" s="29"/>
      <c r="BN671" s="29"/>
      <c r="BO671" s="81"/>
      <c r="BP671" s="81"/>
      <c r="BQ671" s="81"/>
      <c r="BR671" s="81"/>
      <c r="BS671" s="81"/>
      <c r="BT671" s="81"/>
      <c r="BU671" s="313" t="s">
        <v>8591</v>
      </c>
      <c r="BV671" s="387" t="s">
        <v>8592</v>
      </c>
      <c r="BW671" s="313" t="s">
        <v>8589</v>
      </c>
      <c r="BX671" s="387" t="s">
        <v>8590</v>
      </c>
      <c r="BY671" s="93" t="str">
        <f t="shared" si="75"/>
        <v>MR323, 17x9, -38mm Offset, 5x5, 71.5mm Centerbore, Gloss Black</v>
      </c>
      <c r="BZ671" s="81" t="s">
        <v>3878</v>
      </c>
      <c r="CA671" s="81" t="s">
        <v>3879</v>
      </c>
      <c r="CB671" s="81" t="str">
        <f t="shared" si="76"/>
        <v>STREET (3XX)</v>
      </c>
    </row>
    <row r="672" spans="1:80" s="38" customFormat="1" ht="15" customHeight="1">
      <c r="A672" s="22">
        <f t="shared" si="70"/>
        <v>670</v>
      </c>
      <c r="B672" s="4" t="s">
        <v>84</v>
      </c>
      <c r="C672" s="99" t="s">
        <v>1072</v>
      </c>
      <c r="D672" s="99" t="s">
        <v>7495</v>
      </c>
      <c r="E672" s="91" t="str">
        <f>CONCATENATE(LEFT(D672,5),VLOOKUP(CONCATENATE(N672,"x",O672),'PART NUMBER GUIDE'!$B$9:$C$49,2,FALSE),VLOOKUP(CONCATENATE(P672, V672), 'PART NUMBER GUIDE'!$Q$6:$R$91, 2, FALSE),VLOOKUP(Y672,'PART NUMBER GUIDE'!$J$8:$K$43,2, FALSE),IF(U672="N/A",IF(ABS(S672)&lt;10,"0"&amp;ABS(S672),ABS(S672)),CONCATENATE(LEFT(U672,1),RIGHT(U672,1))), F672, G672)</f>
        <v>MR323790501538N</v>
      </c>
      <c r="F672" s="90" t="s">
        <v>2224</v>
      </c>
      <c r="G672" s="90"/>
      <c r="H672" s="364" t="s">
        <v>7506</v>
      </c>
      <c r="I672" s="109">
        <v>45237</v>
      </c>
      <c r="J672" s="16" t="s">
        <v>1265</v>
      </c>
      <c r="K672" s="342">
        <v>299</v>
      </c>
      <c r="L672" s="92">
        <f t="shared" si="71"/>
        <v>299</v>
      </c>
      <c r="M672" s="344"/>
      <c r="N672" s="29">
        <v>17</v>
      </c>
      <c r="O672" s="8">
        <v>9</v>
      </c>
      <c r="P672" s="99" t="str">
        <f t="shared" si="72"/>
        <v>5x5</v>
      </c>
      <c r="Q672" s="3">
        <v>5</v>
      </c>
      <c r="R672" s="29">
        <v>5</v>
      </c>
      <c r="S672" s="29">
        <v>-38</v>
      </c>
      <c r="T672" s="16">
        <v>3.47</v>
      </c>
      <c r="U672" s="100" t="s">
        <v>85</v>
      </c>
      <c r="V672" s="16">
        <v>71.5</v>
      </c>
      <c r="W672" s="8">
        <v>29.17</v>
      </c>
      <c r="X672" s="51">
        <v>2650</v>
      </c>
      <c r="Y672" s="11" t="s">
        <v>7501</v>
      </c>
      <c r="Z672" s="11" t="s">
        <v>2988</v>
      </c>
      <c r="AA672" s="51" t="str">
        <f t="shared" si="73"/>
        <v>17x9, 5x5, -38 OS</v>
      </c>
      <c r="AB672" s="81" t="s">
        <v>5944</v>
      </c>
      <c r="AC672" s="89">
        <f>_xlfn.IFNA(VLOOKUP(AB672,ACCESSORIES!F:J,5,FALSE),"N/A")</f>
        <v>22</v>
      </c>
      <c r="AD672" s="87" t="s">
        <v>85</v>
      </c>
      <c r="AE672" s="87" t="s">
        <v>85</v>
      </c>
      <c r="AF672" s="87" t="s">
        <v>85</v>
      </c>
      <c r="AG672" s="87" t="s">
        <v>85</v>
      </c>
      <c r="AH672" s="87" t="s">
        <v>85</v>
      </c>
      <c r="AI672" s="13" t="s">
        <v>266</v>
      </c>
      <c r="AJ672" s="40" t="str">
        <f>_xlfn.IFNA(VLOOKUP(AI672,ACCESSORIES!E:M,6,FALSE),"N/A")</f>
        <v>N/A</v>
      </c>
      <c r="AK672" s="40" t="str">
        <f>_xlfn.IFNA(VLOOKUP(AJ672,ACCESSORIES!F:J,5,FALSE),"N/A")</f>
        <v>N/A</v>
      </c>
      <c r="AL672" s="40" t="str">
        <f>_xlfn.IFNA(VLOOKUP(AK672,ACCESSORIES!G:K,5,FALSE),"N/A")</f>
        <v>N/A</v>
      </c>
      <c r="AM672" s="3">
        <v>16.2</v>
      </c>
      <c r="AN672" s="3">
        <v>160</v>
      </c>
      <c r="AO672" s="36">
        <v>18.399999999999999</v>
      </c>
      <c r="AP672" s="36">
        <v>38</v>
      </c>
      <c r="AQ672" s="36">
        <v>73.099999999999994</v>
      </c>
      <c r="AR672" s="36">
        <v>94.2</v>
      </c>
      <c r="AS672" s="36">
        <v>212.55</v>
      </c>
      <c r="AT672" s="101">
        <v>208.75</v>
      </c>
      <c r="AU672" s="406">
        <v>71.5</v>
      </c>
      <c r="AV672" s="407">
        <v>41</v>
      </c>
      <c r="AW672" s="407">
        <v>41</v>
      </c>
      <c r="AX672" s="54">
        <v>32</v>
      </c>
      <c r="AY672" s="3" t="s">
        <v>85</v>
      </c>
      <c r="AZ672" s="98" t="str">
        <f>_xlfn.IFNA(VLOOKUP(AY672,ACCESSORIES!F:J,5,FALSE),"N/A")</f>
        <v>N/A</v>
      </c>
      <c r="BA672" s="3" t="s">
        <v>85</v>
      </c>
      <c r="BB672" s="98" t="str">
        <f>_xlfn.IFNA(VLOOKUP(BA672,ACCESSORIES!F:J,5,FALSE),"N/A")</f>
        <v>N/A</v>
      </c>
      <c r="BC672" s="77">
        <f t="shared" si="77"/>
        <v>33.67</v>
      </c>
      <c r="BD672" s="56">
        <v>20.236220472440898</v>
      </c>
      <c r="BE672" s="56">
        <v>20.236220472440898</v>
      </c>
      <c r="BF672" s="56">
        <v>12.4409448818898</v>
      </c>
      <c r="BG672" s="378">
        <f t="shared" si="74"/>
        <v>8.348593599999983E-2</v>
      </c>
      <c r="BH672" s="80">
        <v>36</v>
      </c>
      <c r="BI672" s="114" t="s">
        <v>3532</v>
      </c>
      <c r="BJ672" s="50" t="s">
        <v>4050</v>
      </c>
      <c r="BK672" s="29"/>
      <c r="BL672" s="29"/>
      <c r="BM672" s="29"/>
      <c r="BN672" s="29"/>
      <c r="BO672" s="81"/>
      <c r="BP672" s="81"/>
      <c r="BQ672" s="81"/>
      <c r="BR672" s="81"/>
      <c r="BS672" s="81"/>
      <c r="BT672" s="81"/>
      <c r="BU672" s="313" t="s">
        <v>8595</v>
      </c>
      <c r="BV672" s="387" t="s">
        <v>8596</v>
      </c>
      <c r="BW672" s="313" t="s">
        <v>8593</v>
      </c>
      <c r="BX672" s="387" t="s">
        <v>8594</v>
      </c>
      <c r="BY672" s="93" t="str">
        <f t="shared" si="75"/>
        <v>MR323, 17x9, -38mm Offset, 5x5, 71.5mm Centerbore, Gloss Bronze</v>
      </c>
      <c r="BZ672" s="81" t="s">
        <v>3878</v>
      </c>
      <c r="CA672" s="81" t="s">
        <v>3879</v>
      </c>
      <c r="CB672" s="81" t="str">
        <f t="shared" si="76"/>
        <v>STREET (3XX)</v>
      </c>
    </row>
    <row r="673" spans="1:80" s="38" customFormat="1" ht="15" customHeight="1">
      <c r="A673" s="22">
        <f t="shared" si="70"/>
        <v>671</v>
      </c>
      <c r="B673" s="4" t="s">
        <v>84</v>
      </c>
      <c r="C673" s="99" t="s">
        <v>1072</v>
      </c>
      <c r="D673" s="99" t="s">
        <v>7495</v>
      </c>
      <c r="E673" s="91" t="str">
        <f>CONCATENATE(LEFT(D673,5),VLOOKUP(CONCATENATE(N673,"x",O673),'PART NUMBER GUIDE'!$B$9:$C$49,2,FALSE),VLOOKUP(CONCATENATE(P673, V673), 'PART NUMBER GUIDE'!$Q$6:$R$91, 2, FALSE),VLOOKUP(Y673,'PART NUMBER GUIDE'!$J$8:$K$43,2, FALSE),IF(U673="N/A",IF(ABS(S673)&lt;10,"0"&amp;ABS(S673),ABS(S673)),CONCATENATE(LEFT(U673,1),RIGHT(U673,1))), F673, G673)</f>
        <v>MR323790601338N</v>
      </c>
      <c r="F673" s="90" t="s">
        <v>2224</v>
      </c>
      <c r="G673" s="90"/>
      <c r="H673" s="364">
        <v>191682036446</v>
      </c>
      <c r="I673" s="109">
        <v>45237</v>
      </c>
      <c r="J673" s="16" t="s">
        <v>1265</v>
      </c>
      <c r="K673" s="342">
        <v>299</v>
      </c>
      <c r="L673" s="92">
        <f t="shared" si="71"/>
        <v>299</v>
      </c>
      <c r="M673" s="344"/>
      <c r="N673" s="29">
        <v>17</v>
      </c>
      <c r="O673" s="8">
        <v>9</v>
      </c>
      <c r="P673" s="99" t="str">
        <f t="shared" si="72"/>
        <v>6x5.5</v>
      </c>
      <c r="Q673" s="3">
        <v>6</v>
      </c>
      <c r="R673" s="29">
        <v>5.5</v>
      </c>
      <c r="S673" s="29">
        <v>-38</v>
      </c>
      <c r="T673" s="16">
        <v>3.47</v>
      </c>
      <c r="U673" s="100" t="s">
        <v>85</v>
      </c>
      <c r="V673" s="16">
        <v>106.25</v>
      </c>
      <c r="W673" s="8">
        <v>29.17</v>
      </c>
      <c r="X673" s="51">
        <v>2650</v>
      </c>
      <c r="Y673" s="11" t="s">
        <v>4304</v>
      </c>
      <c r="Z673" s="11" t="s">
        <v>2987</v>
      </c>
      <c r="AA673" s="51" t="str">
        <f t="shared" si="73"/>
        <v>17x9, 6x5.5, -38 OS</v>
      </c>
      <c r="AB673" s="81" t="s">
        <v>5205</v>
      </c>
      <c r="AC673" s="89">
        <f>_xlfn.IFNA(VLOOKUP(AB673,ACCESSORIES!F:J,5,FALSE),"N/A")</f>
        <v>22</v>
      </c>
      <c r="AD673" s="87" t="s">
        <v>85</v>
      </c>
      <c r="AE673" s="87" t="s">
        <v>85</v>
      </c>
      <c r="AF673" s="87" t="s">
        <v>85</v>
      </c>
      <c r="AG673" s="87" t="s">
        <v>85</v>
      </c>
      <c r="AH673" s="87" t="s">
        <v>85</v>
      </c>
      <c r="AI673" s="13" t="s">
        <v>265</v>
      </c>
      <c r="AJ673" s="40" t="s">
        <v>1709</v>
      </c>
      <c r="AK673" s="40">
        <f>_xlfn.IFNA(VLOOKUP(AJ673,ACCESSORIES!F:J,5,FALSE),"N/A")</f>
        <v>2.75</v>
      </c>
      <c r="AL673" s="3">
        <v>78.3</v>
      </c>
      <c r="AM673" s="3">
        <v>16.2</v>
      </c>
      <c r="AN673" s="3">
        <v>175</v>
      </c>
      <c r="AO673" s="36">
        <v>6.2</v>
      </c>
      <c r="AP673" s="36">
        <v>30.9</v>
      </c>
      <c r="AQ673" s="36">
        <v>73.099999999999994</v>
      </c>
      <c r="AR673" s="36">
        <v>94.2</v>
      </c>
      <c r="AS673" s="36">
        <v>212.55</v>
      </c>
      <c r="AT673" s="101">
        <v>208.75</v>
      </c>
      <c r="AU673" s="406">
        <v>103.35</v>
      </c>
      <c r="AV673" s="407">
        <v>33</v>
      </c>
      <c r="AW673" s="407">
        <v>41</v>
      </c>
      <c r="AX673" s="54">
        <v>32</v>
      </c>
      <c r="AY673" s="3" t="s">
        <v>85</v>
      </c>
      <c r="AZ673" s="98" t="str">
        <f>_xlfn.IFNA(VLOOKUP(AY673,ACCESSORIES!F:J,5,FALSE),"N/A")</f>
        <v>N/A</v>
      </c>
      <c r="BA673" s="3" t="s">
        <v>85</v>
      </c>
      <c r="BB673" s="98" t="str">
        <f>_xlfn.IFNA(VLOOKUP(BA673,ACCESSORIES!F:J,5,FALSE),"N/A")</f>
        <v>N/A</v>
      </c>
      <c r="BC673" s="77">
        <f t="shared" si="77"/>
        <v>33.67</v>
      </c>
      <c r="BD673" s="56">
        <v>20.236220472440898</v>
      </c>
      <c r="BE673" s="56">
        <v>20.236220472440898</v>
      </c>
      <c r="BF673" s="56">
        <v>12.4409448818898</v>
      </c>
      <c r="BG673" s="378">
        <f t="shared" si="74"/>
        <v>8.348593599999983E-2</v>
      </c>
      <c r="BH673" s="80">
        <v>36</v>
      </c>
      <c r="BI673" s="114" t="s">
        <v>3532</v>
      </c>
      <c r="BJ673" s="50" t="s">
        <v>4050</v>
      </c>
      <c r="BK673" s="29"/>
      <c r="BL673" s="29"/>
      <c r="BM673" s="29"/>
      <c r="BN673" s="29"/>
      <c r="BO673" s="81"/>
      <c r="BP673" s="81"/>
      <c r="BQ673" s="81"/>
      <c r="BR673" s="81"/>
      <c r="BS673" s="81"/>
      <c r="BT673" s="81"/>
      <c r="BU673" s="313" t="s">
        <v>8607</v>
      </c>
      <c r="BV673" s="387" t="s">
        <v>8608</v>
      </c>
      <c r="BW673" s="313" t="s">
        <v>8611</v>
      </c>
      <c r="BX673" s="387" t="s">
        <v>8612</v>
      </c>
      <c r="BY673" s="93" t="str">
        <f t="shared" si="75"/>
        <v>MR323, 17x9, -38mm Offset, 6x5.5, 106.25mm Centerbore, Gloss Black</v>
      </c>
      <c r="BZ673" s="81" t="s">
        <v>3878</v>
      </c>
      <c r="CA673" s="81" t="s">
        <v>3879</v>
      </c>
      <c r="CB673" s="81" t="str">
        <f t="shared" si="76"/>
        <v>STREET (3XX)</v>
      </c>
    </row>
    <row r="674" spans="1:80" s="38" customFormat="1" ht="15" customHeight="1">
      <c r="A674" s="22">
        <f t="shared" si="70"/>
        <v>672</v>
      </c>
      <c r="B674" s="4" t="s">
        <v>84</v>
      </c>
      <c r="C674" s="99" t="s">
        <v>1072</v>
      </c>
      <c r="D674" s="99" t="s">
        <v>7495</v>
      </c>
      <c r="E674" s="91" t="str">
        <f>CONCATENATE(LEFT(D674,5),VLOOKUP(CONCATENATE(N674,"x",O674),'PART NUMBER GUIDE'!$B$9:$C$49,2,FALSE),VLOOKUP(CONCATENATE(P674, V674), 'PART NUMBER GUIDE'!$Q$6:$R$91, 2, FALSE),VLOOKUP(Y674,'PART NUMBER GUIDE'!$J$8:$K$43,2, FALSE),IF(U674="N/A",IF(ABS(S674)&lt;10,"0"&amp;ABS(S674),ABS(S674)),CONCATENATE(LEFT(U674,1),RIGHT(U674,1))), F674, G674)</f>
        <v>MR323790601538N</v>
      </c>
      <c r="F674" s="90" t="s">
        <v>2224</v>
      </c>
      <c r="G674" s="90"/>
      <c r="H674" s="364" t="s">
        <v>7507</v>
      </c>
      <c r="I674" s="109">
        <v>45237</v>
      </c>
      <c r="J674" s="16" t="s">
        <v>1265</v>
      </c>
      <c r="K674" s="342">
        <v>299</v>
      </c>
      <c r="L674" s="92">
        <f t="shared" si="71"/>
        <v>299</v>
      </c>
      <c r="M674" s="344"/>
      <c r="N674" s="29">
        <v>17</v>
      </c>
      <c r="O674" s="8">
        <v>9</v>
      </c>
      <c r="P674" s="99" t="str">
        <f t="shared" si="72"/>
        <v>6x5.5</v>
      </c>
      <c r="Q674" s="3">
        <v>6</v>
      </c>
      <c r="R674" s="29">
        <v>5.5</v>
      </c>
      <c r="S674" s="29">
        <v>-38</v>
      </c>
      <c r="T674" s="16">
        <v>3.47</v>
      </c>
      <c r="U674" s="100" t="s">
        <v>85</v>
      </c>
      <c r="V674" s="16">
        <v>106.25</v>
      </c>
      <c r="W674" s="8">
        <v>29.17</v>
      </c>
      <c r="X674" s="51">
        <v>2650</v>
      </c>
      <c r="Y674" s="11" t="s">
        <v>7501</v>
      </c>
      <c r="Z674" s="11" t="s">
        <v>2988</v>
      </c>
      <c r="AA674" s="51" t="str">
        <f t="shared" si="73"/>
        <v>17x9, 6x5.5, -38 OS</v>
      </c>
      <c r="AB674" s="81" t="s">
        <v>5947</v>
      </c>
      <c r="AC674" s="89">
        <f>_xlfn.IFNA(VLOOKUP(AB674,ACCESSORIES!F:J,5,FALSE),"N/A")</f>
        <v>22</v>
      </c>
      <c r="AD674" s="87" t="s">
        <v>85</v>
      </c>
      <c r="AE674" s="87" t="s">
        <v>85</v>
      </c>
      <c r="AF674" s="87" t="s">
        <v>85</v>
      </c>
      <c r="AG674" s="87" t="s">
        <v>85</v>
      </c>
      <c r="AH674" s="87" t="s">
        <v>85</v>
      </c>
      <c r="AI674" s="13" t="s">
        <v>265</v>
      </c>
      <c r="AJ674" s="40" t="s">
        <v>1709</v>
      </c>
      <c r="AK674" s="40">
        <f>_xlfn.IFNA(VLOOKUP(AJ674,ACCESSORIES!F:J,5,FALSE),"N/A")</f>
        <v>2.75</v>
      </c>
      <c r="AL674" s="3">
        <v>78.3</v>
      </c>
      <c r="AM674" s="3">
        <v>16.2</v>
      </c>
      <c r="AN674" s="3">
        <v>175</v>
      </c>
      <c r="AO674" s="36">
        <v>6.2</v>
      </c>
      <c r="AP674" s="36">
        <v>30.9</v>
      </c>
      <c r="AQ674" s="36">
        <v>73.099999999999994</v>
      </c>
      <c r="AR674" s="36">
        <v>94.2</v>
      </c>
      <c r="AS674" s="36">
        <v>212.55</v>
      </c>
      <c r="AT674" s="101">
        <v>208.75</v>
      </c>
      <c r="AU674" s="406">
        <v>103.35</v>
      </c>
      <c r="AV674" s="407">
        <v>33</v>
      </c>
      <c r="AW674" s="407">
        <v>41</v>
      </c>
      <c r="AX674" s="54">
        <v>32</v>
      </c>
      <c r="AY674" s="3" t="s">
        <v>85</v>
      </c>
      <c r="AZ674" s="98" t="str">
        <f>_xlfn.IFNA(VLOOKUP(AY674,ACCESSORIES!F:J,5,FALSE),"N/A")</f>
        <v>N/A</v>
      </c>
      <c r="BA674" s="3" t="s">
        <v>85</v>
      </c>
      <c r="BB674" s="98" t="str">
        <f>_xlfn.IFNA(VLOOKUP(BA674,ACCESSORIES!F:J,5,FALSE),"N/A")</f>
        <v>N/A</v>
      </c>
      <c r="BC674" s="77">
        <f t="shared" si="77"/>
        <v>33.67</v>
      </c>
      <c r="BD674" s="56">
        <v>20.236220472440898</v>
      </c>
      <c r="BE674" s="56">
        <v>20.236220472440898</v>
      </c>
      <c r="BF674" s="56">
        <v>12.4409448818898</v>
      </c>
      <c r="BG674" s="378">
        <f t="shared" si="74"/>
        <v>8.348593599999983E-2</v>
      </c>
      <c r="BH674" s="80">
        <v>36</v>
      </c>
      <c r="BI674" s="114" t="s">
        <v>3532</v>
      </c>
      <c r="BJ674" s="50" t="s">
        <v>4050</v>
      </c>
      <c r="BK674" s="29"/>
      <c r="BL674" s="29"/>
      <c r="BM674" s="29"/>
      <c r="BN674" s="29"/>
      <c r="BO674" s="81"/>
      <c r="BP674" s="81"/>
      <c r="BQ674" s="81"/>
      <c r="BR674" s="81"/>
      <c r="BS674" s="81"/>
      <c r="BT674" s="81"/>
      <c r="BU674" s="313" t="s">
        <v>8603</v>
      </c>
      <c r="BV674" s="387" t="s">
        <v>8604</v>
      </c>
      <c r="BW674" s="313" t="s">
        <v>8601</v>
      </c>
      <c r="BX674" s="387" t="s">
        <v>8602</v>
      </c>
      <c r="BY674" s="93" t="str">
        <f t="shared" si="75"/>
        <v>MR323, 17x9, -38mm Offset, 6x5.5, 106.25mm Centerbore, Gloss Bronze</v>
      </c>
      <c r="BZ674" s="81" t="s">
        <v>3878</v>
      </c>
      <c r="CA674" s="81" t="s">
        <v>3879</v>
      </c>
      <c r="CB674" s="81" t="str">
        <f t="shared" si="76"/>
        <v>STREET (3XX)</v>
      </c>
    </row>
    <row r="675" spans="1:80" s="38" customFormat="1" ht="15" customHeight="1">
      <c r="A675" s="22">
        <f t="shared" si="70"/>
        <v>673</v>
      </c>
      <c r="B675" s="4" t="s">
        <v>84</v>
      </c>
      <c r="C675" s="99" t="s">
        <v>1072</v>
      </c>
      <c r="D675" s="99" t="s">
        <v>7495</v>
      </c>
      <c r="E675" s="91" t="str">
        <f>CONCATENATE(LEFT(D675,5),VLOOKUP(CONCATENATE(N675,"x",O675),'PART NUMBER GUIDE'!$B$9:$C$49,2,FALSE),VLOOKUP(CONCATENATE(P675, V675), 'PART NUMBER GUIDE'!$Q$6:$R$91, 2, FALSE),VLOOKUP(Y675,'PART NUMBER GUIDE'!$J$8:$K$43,2, FALSE),IF(U675="N/A",IF(ABS(S675)&lt;10,"0"&amp;ABS(S675),ABS(S675)),CONCATENATE(LEFT(U675,1),RIGHT(U675,1))), F675, G675)</f>
        <v>MR323890161312</v>
      </c>
      <c r="F675" s="90"/>
      <c r="G675" s="90"/>
      <c r="H675" s="364">
        <v>191682036453</v>
      </c>
      <c r="I675" s="109">
        <v>45237</v>
      </c>
      <c r="J675" s="16" t="s">
        <v>1265</v>
      </c>
      <c r="K675" s="342">
        <v>349</v>
      </c>
      <c r="L675" s="92">
        <f t="shared" si="71"/>
        <v>349</v>
      </c>
      <c r="M675" s="344"/>
      <c r="N675" s="29">
        <v>18</v>
      </c>
      <c r="O675" s="8">
        <v>9</v>
      </c>
      <c r="P675" s="99" t="str">
        <f t="shared" si="72"/>
        <v>6x135</v>
      </c>
      <c r="Q675" s="3">
        <v>6</v>
      </c>
      <c r="R675" s="29">
        <v>135</v>
      </c>
      <c r="S675" s="29">
        <v>12</v>
      </c>
      <c r="T675" s="16">
        <v>5.44</v>
      </c>
      <c r="U675" s="100" t="s">
        <v>85</v>
      </c>
      <c r="V675" s="16">
        <v>87</v>
      </c>
      <c r="W675" s="8">
        <v>31.3</v>
      </c>
      <c r="X675" s="51">
        <v>2650</v>
      </c>
      <c r="Y675" s="11" t="s">
        <v>4304</v>
      </c>
      <c r="Z675" s="11" t="s">
        <v>2987</v>
      </c>
      <c r="AA675" s="51" t="str">
        <f t="shared" si="73"/>
        <v>18x9, 6x135, 12 OS</v>
      </c>
      <c r="AB675" s="81" t="s">
        <v>5202</v>
      </c>
      <c r="AC675" s="89">
        <f>_xlfn.IFNA(VLOOKUP(AB675,ACCESSORIES!F:J,5,FALSE),"N/A")</f>
        <v>22</v>
      </c>
      <c r="AD675" s="87" t="s">
        <v>85</v>
      </c>
      <c r="AE675" s="87" t="s">
        <v>85</v>
      </c>
      <c r="AF675" s="87" t="s">
        <v>85</v>
      </c>
      <c r="AG675" s="87" t="s">
        <v>85</v>
      </c>
      <c r="AH675" s="87" t="s">
        <v>85</v>
      </c>
      <c r="AI675" s="13" t="s">
        <v>266</v>
      </c>
      <c r="AJ675" s="40" t="str">
        <f>_xlfn.IFNA(VLOOKUP(AI675,ACCESSORIES!E:M,6,FALSE),"N/A")</f>
        <v>N/A</v>
      </c>
      <c r="AK675" s="40" t="str">
        <f>_xlfn.IFNA(VLOOKUP(AJ675,ACCESSORIES!F:J,5,FALSE),"N/A")</f>
        <v>N/A</v>
      </c>
      <c r="AL675" s="40" t="str">
        <f>_xlfn.IFNA(VLOOKUP(AK675,ACCESSORIES!G:K,5,FALSE),"N/A")</f>
        <v>N/A</v>
      </c>
      <c r="AM675" s="3">
        <v>16.2</v>
      </c>
      <c r="AN675" s="3">
        <v>175</v>
      </c>
      <c r="AO675" s="36">
        <v>4.3</v>
      </c>
      <c r="AP675" s="36">
        <v>21.4</v>
      </c>
      <c r="AQ675" s="36">
        <v>38.4</v>
      </c>
      <c r="AR675" s="36">
        <v>47.5</v>
      </c>
      <c r="AS675" s="36">
        <v>223.8</v>
      </c>
      <c r="AT675" s="101">
        <v>220.05</v>
      </c>
      <c r="AU675" s="406">
        <v>82.5</v>
      </c>
      <c r="AV675" s="407">
        <v>33</v>
      </c>
      <c r="AW675" s="407">
        <v>41</v>
      </c>
      <c r="AX675" s="54">
        <v>32</v>
      </c>
      <c r="AY675" s="3" t="s">
        <v>85</v>
      </c>
      <c r="AZ675" s="98" t="str">
        <f>_xlfn.IFNA(VLOOKUP(AY675,ACCESSORIES!F:J,5,FALSE),"N/A")</f>
        <v>N/A</v>
      </c>
      <c r="BA675" s="3" t="s">
        <v>85</v>
      </c>
      <c r="BB675" s="98" t="str">
        <f>_xlfn.IFNA(VLOOKUP(BA675,ACCESSORIES!F:J,5,FALSE),"N/A")</f>
        <v>N/A</v>
      </c>
      <c r="BC675" s="77">
        <f t="shared" si="77"/>
        <v>35.799999999999997</v>
      </c>
      <c r="BD675" s="56">
        <v>21.141732283464599</v>
      </c>
      <c r="BE675" s="56">
        <v>21.141732283464599</v>
      </c>
      <c r="BF675" s="56">
        <v>11.929133858267701</v>
      </c>
      <c r="BG675" s="378">
        <f t="shared" si="74"/>
        <v>8.7375807000000152E-2</v>
      </c>
      <c r="BH675" s="80">
        <v>36</v>
      </c>
      <c r="BI675" s="114" t="s">
        <v>3532</v>
      </c>
      <c r="BJ675" s="50" t="s">
        <v>4050</v>
      </c>
      <c r="BK675" s="29"/>
      <c r="BL675" s="29"/>
      <c r="BM675" s="29"/>
      <c r="BN675" s="29"/>
      <c r="BO675" s="81"/>
      <c r="BP675" s="81"/>
      <c r="BQ675" s="81"/>
      <c r="BR675" s="81"/>
      <c r="BS675" s="81"/>
      <c r="BT675" s="81"/>
      <c r="BU675" s="313" t="s">
        <v>8607</v>
      </c>
      <c r="BV675" s="387" t="s">
        <v>8608</v>
      </c>
      <c r="BW675" s="313" t="s">
        <v>8611</v>
      </c>
      <c r="BX675" s="387" t="s">
        <v>8612</v>
      </c>
      <c r="BY675" s="93" t="str">
        <f t="shared" si="75"/>
        <v>MR323, 18x9, +12mm Offset, 6x135, 87mm Centerbore, Gloss Black</v>
      </c>
      <c r="BZ675" s="81" t="s">
        <v>3878</v>
      </c>
      <c r="CA675" s="81" t="s">
        <v>3879</v>
      </c>
      <c r="CB675" s="81" t="str">
        <f t="shared" si="76"/>
        <v>STREET (3XX)</v>
      </c>
    </row>
    <row r="676" spans="1:80" s="38" customFormat="1" ht="15" customHeight="1">
      <c r="A676" s="22">
        <f t="shared" si="70"/>
        <v>674</v>
      </c>
      <c r="B676" s="4" t="s">
        <v>84</v>
      </c>
      <c r="C676" s="99" t="s">
        <v>1072</v>
      </c>
      <c r="D676" s="99" t="s">
        <v>7495</v>
      </c>
      <c r="E676" s="91" t="str">
        <f>CONCATENATE(LEFT(D676,5),VLOOKUP(CONCATENATE(N676,"x",O676),'PART NUMBER GUIDE'!$B$9:$C$49,2,FALSE),VLOOKUP(CONCATENATE(P676, V676), 'PART NUMBER GUIDE'!$Q$6:$R$91, 2, FALSE),VLOOKUP(Y676,'PART NUMBER GUIDE'!$J$8:$K$43,2, FALSE),IF(U676="N/A",IF(ABS(S676)&lt;10,"0"&amp;ABS(S676),ABS(S676)),CONCATENATE(LEFT(U676,1),RIGHT(U676,1))), F676, G676)</f>
        <v>MR323890161512</v>
      </c>
      <c r="F676" s="90"/>
      <c r="G676" s="90"/>
      <c r="H676" s="364" t="s">
        <v>7508</v>
      </c>
      <c r="I676" s="109">
        <v>45237</v>
      </c>
      <c r="J676" s="16" t="s">
        <v>1265</v>
      </c>
      <c r="K676" s="342">
        <v>349</v>
      </c>
      <c r="L676" s="92">
        <f t="shared" si="71"/>
        <v>349</v>
      </c>
      <c r="M676" s="344"/>
      <c r="N676" s="29">
        <v>18</v>
      </c>
      <c r="O676" s="8">
        <v>9</v>
      </c>
      <c r="P676" s="99" t="str">
        <f t="shared" si="72"/>
        <v>6x135</v>
      </c>
      <c r="Q676" s="3">
        <v>6</v>
      </c>
      <c r="R676" s="29">
        <v>135</v>
      </c>
      <c r="S676" s="29">
        <v>12</v>
      </c>
      <c r="T676" s="16">
        <v>5.44</v>
      </c>
      <c r="U676" s="100" t="s">
        <v>85</v>
      </c>
      <c r="V676" s="16">
        <v>87</v>
      </c>
      <c r="W676" s="8">
        <v>31.3</v>
      </c>
      <c r="X676" s="51">
        <v>2650</v>
      </c>
      <c r="Y676" s="11" t="s">
        <v>7501</v>
      </c>
      <c r="Z676" s="11" t="s">
        <v>2988</v>
      </c>
      <c r="AA676" s="51" t="str">
        <f t="shared" si="73"/>
        <v>18x9, 6x135, 12 OS</v>
      </c>
      <c r="AB676" s="81" t="s">
        <v>5944</v>
      </c>
      <c r="AC676" s="89">
        <f>_xlfn.IFNA(VLOOKUP(AB676,ACCESSORIES!F:J,5,FALSE),"N/A")</f>
        <v>22</v>
      </c>
      <c r="AD676" s="87" t="s">
        <v>85</v>
      </c>
      <c r="AE676" s="87" t="s">
        <v>85</v>
      </c>
      <c r="AF676" s="87" t="s">
        <v>85</v>
      </c>
      <c r="AG676" s="87" t="s">
        <v>85</v>
      </c>
      <c r="AH676" s="87" t="s">
        <v>85</v>
      </c>
      <c r="AI676" s="13" t="s">
        <v>266</v>
      </c>
      <c r="AJ676" s="40" t="str">
        <f>_xlfn.IFNA(VLOOKUP(AI676,ACCESSORIES!E:M,6,FALSE),"N/A")</f>
        <v>N/A</v>
      </c>
      <c r="AK676" s="40" t="str">
        <f>_xlfn.IFNA(VLOOKUP(AJ676,ACCESSORIES!F:J,5,FALSE),"N/A")</f>
        <v>N/A</v>
      </c>
      <c r="AL676" s="40" t="str">
        <f>_xlfn.IFNA(VLOOKUP(AK676,ACCESSORIES!G:K,5,FALSE),"N/A")</f>
        <v>N/A</v>
      </c>
      <c r="AM676" s="3">
        <v>16.2</v>
      </c>
      <c r="AN676" s="3">
        <v>175</v>
      </c>
      <c r="AO676" s="36">
        <v>4.3</v>
      </c>
      <c r="AP676" s="36">
        <v>21.4</v>
      </c>
      <c r="AQ676" s="36">
        <v>38.4</v>
      </c>
      <c r="AR676" s="36">
        <v>47.5</v>
      </c>
      <c r="AS676" s="36">
        <v>223.8</v>
      </c>
      <c r="AT676" s="101">
        <v>220.05</v>
      </c>
      <c r="AU676" s="406">
        <v>82.5</v>
      </c>
      <c r="AV676" s="407">
        <v>33</v>
      </c>
      <c r="AW676" s="407">
        <v>41</v>
      </c>
      <c r="AX676" s="54">
        <v>32</v>
      </c>
      <c r="AY676" s="3" t="s">
        <v>85</v>
      </c>
      <c r="AZ676" s="98" t="str">
        <f>_xlfn.IFNA(VLOOKUP(AY676,ACCESSORIES!F:J,5,FALSE),"N/A")</f>
        <v>N/A</v>
      </c>
      <c r="BA676" s="3" t="s">
        <v>85</v>
      </c>
      <c r="BB676" s="98" t="str">
        <f>_xlfn.IFNA(VLOOKUP(BA676,ACCESSORIES!F:J,5,FALSE),"N/A")</f>
        <v>N/A</v>
      </c>
      <c r="BC676" s="77">
        <f t="shared" si="77"/>
        <v>35.799999999999997</v>
      </c>
      <c r="BD676" s="56">
        <v>21.141732283464599</v>
      </c>
      <c r="BE676" s="56">
        <v>21.141732283464599</v>
      </c>
      <c r="BF676" s="56">
        <v>11.929133858267701</v>
      </c>
      <c r="BG676" s="378">
        <f t="shared" si="74"/>
        <v>8.7375807000000152E-2</v>
      </c>
      <c r="BH676" s="80">
        <v>36</v>
      </c>
      <c r="BI676" s="114" t="s">
        <v>3532</v>
      </c>
      <c r="BJ676" s="50" t="s">
        <v>4050</v>
      </c>
      <c r="BK676" s="29"/>
      <c r="BL676" s="29"/>
      <c r="BM676" s="29"/>
      <c r="BN676" s="29"/>
      <c r="BO676" s="81"/>
      <c r="BP676" s="81"/>
      <c r="BQ676" s="81"/>
      <c r="BR676" s="81"/>
      <c r="BS676" s="81"/>
      <c r="BT676" s="81"/>
      <c r="BU676" s="313" t="s">
        <v>8603</v>
      </c>
      <c r="BV676" s="387" t="s">
        <v>8604</v>
      </c>
      <c r="BW676" s="313" t="s">
        <v>8601</v>
      </c>
      <c r="BX676" s="387" t="s">
        <v>8602</v>
      </c>
      <c r="BY676" s="93" t="str">
        <f t="shared" si="75"/>
        <v>MR323, 18x9, +12mm Offset, 6x135, 87mm Centerbore, Gloss Bronze</v>
      </c>
      <c r="BZ676" s="81" t="s">
        <v>3878</v>
      </c>
      <c r="CA676" s="81" t="s">
        <v>3879</v>
      </c>
      <c r="CB676" s="81" t="str">
        <f t="shared" si="76"/>
        <v>STREET (3XX)</v>
      </c>
    </row>
    <row r="677" spans="1:80" s="38" customFormat="1" ht="15" customHeight="1">
      <c r="A677" s="22">
        <f t="shared" si="70"/>
        <v>675</v>
      </c>
      <c r="B677" s="4" t="s">
        <v>84</v>
      </c>
      <c r="C677" s="99" t="s">
        <v>1072</v>
      </c>
      <c r="D677" s="99" t="s">
        <v>7495</v>
      </c>
      <c r="E677" s="91" t="str">
        <f>CONCATENATE(LEFT(D677,5),VLOOKUP(CONCATENATE(N677,"x",O677),'PART NUMBER GUIDE'!$B$9:$C$49,2,FALSE),VLOOKUP(CONCATENATE(P677, V677), 'PART NUMBER GUIDE'!$Q$6:$R$91, 2, FALSE),VLOOKUP(Y677,'PART NUMBER GUIDE'!$J$8:$K$43,2, FALSE),IF(U677="N/A",IF(ABS(S677)&lt;10,"0"&amp;ABS(S677),ABS(S677)),CONCATENATE(LEFT(U677,1),RIGHT(U677,1))), F677, G677)</f>
        <v>MR323890601312</v>
      </c>
      <c r="F677" s="90"/>
      <c r="G677" s="90"/>
      <c r="H677" s="364">
        <v>191682036460</v>
      </c>
      <c r="I677" s="109">
        <v>45237</v>
      </c>
      <c r="J677" s="16" t="s">
        <v>1265</v>
      </c>
      <c r="K677" s="342">
        <v>349</v>
      </c>
      <c r="L677" s="92">
        <f t="shared" si="71"/>
        <v>349</v>
      </c>
      <c r="M677" s="344"/>
      <c r="N677" s="29">
        <v>18</v>
      </c>
      <c r="O677" s="8">
        <v>9</v>
      </c>
      <c r="P677" s="99" t="str">
        <f t="shared" si="72"/>
        <v>6x5.5</v>
      </c>
      <c r="Q677" s="3">
        <v>6</v>
      </c>
      <c r="R677" s="29">
        <v>5.5</v>
      </c>
      <c r="S677" s="29">
        <v>12</v>
      </c>
      <c r="T677" s="16">
        <v>5.44</v>
      </c>
      <c r="U677" s="100" t="s">
        <v>85</v>
      </c>
      <c r="V677" s="16">
        <v>106.25</v>
      </c>
      <c r="W677" s="8">
        <v>30.06</v>
      </c>
      <c r="X677" s="51">
        <v>2650</v>
      </c>
      <c r="Y677" s="11" t="s">
        <v>4304</v>
      </c>
      <c r="Z677" s="11" t="s">
        <v>2987</v>
      </c>
      <c r="AA677" s="51" t="str">
        <f t="shared" si="73"/>
        <v>18x9, 6x5.5, 12 OS</v>
      </c>
      <c r="AB677" s="81" t="s">
        <v>5205</v>
      </c>
      <c r="AC677" s="89">
        <f>_xlfn.IFNA(VLOOKUP(AB677,ACCESSORIES!F:J,5,FALSE),"N/A")</f>
        <v>22</v>
      </c>
      <c r="AD677" s="87" t="s">
        <v>85</v>
      </c>
      <c r="AE677" s="87" t="s">
        <v>85</v>
      </c>
      <c r="AF677" s="87" t="s">
        <v>85</v>
      </c>
      <c r="AG677" s="87" t="s">
        <v>85</v>
      </c>
      <c r="AH677" s="87" t="s">
        <v>85</v>
      </c>
      <c r="AI677" s="13" t="s">
        <v>265</v>
      </c>
      <c r="AJ677" s="40" t="s">
        <v>1709</v>
      </c>
      <c r="AK677" s="40">
        <f>_xlfn.IFNA(VLOOKUP(AJ677,ACCESSORIES!F:J,5,FALSE),"N/A")</f>
        <v>2.75</v>
      </c>
      <c r="AL677" s="3">
        <v>78.3</v>
      </c>
      <c r="AM677" s="3">
        <v>16.2</v>
      </c>
      <c r="AN677" s="3">
        <v>175</v>
      </c>
      <c r="AO677" s="36">
        <v>4.3</v>
      </c>
      <c r="AP677" s="36">
        <v>21.4</v>
      </c>
      <c r="AQ677" s="36">
        <v>38.4</v>
      </c>
      <c r="AR677" s="36">
        <v>47.5</v>
      </c>
      <c r="AS677" s="36">
        <v>223.8</v>
      </c>
      <c r="AT677" s="101">
        <v>220.05</v>
      </c>
      <c r="AU677" s="406">
        <v>103.35</v>
      </c>
      <c r="AV677" s="407">
        <v>33</v>
      </c>
      <c r="AW677" s="407">
        <v>41</v>
      </c>
      <c r="AX677" s="54">
        <v>32</v>
      </c>
      <c r="AY677" s="3" t="s">
        <v>85</v>
      </c>
      <c r="AZ677" s="98" t="str">
        <f>_xlfn.IFNA(VLOOKUP(AY677,ACCESSORIES!F:J,5,FALSE),"N/A")</f>
        <v>N/A</v>
      </c>
      <c r="BA677" s="3" t="s">
        <v>85</v>
      </c>
      <c r="BB677" s="98" t="str">
        <f>_xlfn.IFNA(VLOOKUP(BA677,ACCESSORIES!F:J,5,FALSE),"N/A")</f>
        <v>N/A</v>
      </c>
      <c r="BC677" s="77">
        <f t="shared" si="77"/>
        <v>34.56</v>
      </c>
      <c r="BD677" s="56">
        <v>21.141732283464599</v>
      </c>
      <c r="BE677" s="56">
        <v>21.141732283464599</v>
      </c>
      <c r="BF677" s="56">
        <v>11.929133858267701</v>
      </c>
      <c r="BG677" s="378">
        <f t="shared" si="74"/>
        <v>8.7375807000000152E-2</v>
      </c>
      <c r="BH677" s="80">
        <v>36</v>
      </c>
      <c r="BI677" s="114" t="s">
        <v>3532</v>
      </c>
      <c r="BJ677" s="50" t="s">
        <v>4050</v>
      </c>
      <c r="BK677" s="29"/>
      <c r="BL677" s="29"/>
      <c r="BM677" s="29"/>
      <c r="BN677" s="29"/>
      <c r="BO677" s="81"/>
      <c r="BP677" s="81"/>
      <c r="BQ677" s="81"/>
      <c r="BR677" s="81"/>
      <c r="BS677" s="81"/>
      <c r="BT677" s="81"/>
      <c r="BU677" s="313" t="s">
        <v>8607</v>
      </c>
      <c r="BV677" s="387" t="s">
        <v>8608</v>
      </c>
      <c r="BW677" s="313" t="s">
        <v>8611</v>
      </c>
      <c r="BX677" s="387" t="s">
        <v>8612</v>
      </c>
      <c r="BY677" s="93" t="str">
        <f t="shared" si="75"/>
        <v>MR323, 18x9, +12mm Offset, 6x5.5, 106.25mm Centerbore, Gloss Black</v>
      </c>
      <c r="BZ677" s="81" t="s">
        <v>3878</v>
      </c>
      <c r="CA677" s="81" t="s">
        <v>3879</v>
      </c>
      <c r="CB677" s="81" t="str">
        <f t="shared" si="76"/>
        <v>STREET (3XX)</v>
      </c>
    </row>
    <row r="678" spans="1:80" s="38" customFormat="1" ht="15" customHeight="1">
      <c r="A678" s="22">
        <f t="shared" si="70"/>
        <v>676</v>
      </c>
      <c r="B678" s="4" t="s">
        <v>84</v>
      </c>
      <c r="C678" s="99" t="s">
        <v>1072</v>
      </c>
      <c r="D678" s="99" t="s">
        <v>7495</v>
      </c>
      <c r="E678" s="91" t="str">
        <f>CONCATENATE(LEFT(D678,5),VLOOKUP(CONCATENATE(N678,"x",O678),'PART NUMBER GUIDE'!$B$9:$C$49,2,FALSE),VLOOKUP(CONCATENATE(P678, V678), 'PART NUMBER GUIDE'!$Q$6:$R$91, 2, FALSE),VLOOKUP(Y678,'PART NUMBER GUIDE'!$J$8:$K$43,2, FALSE),IF(U678="N/A",IF(ABS(S678)&lt;10,"0"&amp;ABS(S678),ABS(S678)),CONCATENATE(LEFT(U678,1),RIGHT(U678,1))), F678, G678)</f>
        <v>MR323890601512</v>
      </c>
      <c r="F678" s="90"/>
      <c r="G678" s="90"/>
      <c r="H678" s="364" t="s">
        <v>7509</v>
      </c>
      <c r="I678" s="109">
        <v>45237</v>
      </c>
      <c r="J678" s="16" t="s">
        <v>1265</v>
      </c>
      <c r="K678" s="342">
        <v>349</v>
      </c>
      <c r="L678" s="92">
        <f t="shared" si="71"/>
        <v>349</v>
      </c>
      <c r="M678" s="344"/>
      <c r="N678" s="29">
        <v>18</v>
      </c>
      <c r="O678" s="8">
        <v>9</v>
      </c>
      <c r="P678" s="99" t="str">
        <f t="shared" si="72"/>
        <v>6x5.5</v>
      </c>
      <c r="Q678" s="3">
        <v>6</v>
      </c>
      <c r="R678" s="29">
        <v>5.5</v>
      </c>
      <c r="S678" s="29">
        <v>12</v>
      </c>
      <c r="T678" s="16">
        <v>5.44</v>
      </c>
      <c r="U678" s="100" t="s">
        <v>85</v>
      </c>
      <c r="V678" s="16">
        <v>106.25</v>
      </c>
      <c r="W678" s="8">
        <v>30.06</v>
      </c>
      <c r="X678" s="51">
        <v>2650</v>
      </c>
      <c r="Y678" s="11" t="s">
        <v>7501</v>
      </c>
      <c r="Z678" s="11" t="s">
        <v>2988</v>
      </c>
      <c r="AA678" s="51" t="str">
        <f t="shared" si="73"/>
        <v>18x9, 6x5.5, 12 OS</v>
      </c>
      <c r="AB678" s="81" t="s">
        <v>5947</v>
      </c>
      <c r="AC678" s="89">
        <f>_xlfn.IFNA(VLOOKUP(AB678,ACCESSORIES!F:J,5,FALSE),"N/A")</f>
        <v>22</v>
      </c>
      <c r="AD678" s="87" t="s">
        <v>85</v>
      </c>
      <c r="AE678" s="87" t="s">
        <v>85</v>
      </c>
      <c r="AF678" s="87" t="s">
        <v>85</v>
      </c>
      <c r="AG678" s="87" t="s">
        <v>85</v>
      </c>
      <c r="AH678" s="87" t="s">
        <v>85</v>
      </c>
      <c r="AI678" s="13" t="s">
        <v>265</v>
      </c>
      <c r="AJ678" s="40" t="s">
        <v>1709</v>
      </c>
      <c r="AK678" s="40">
        <f>_xlfn.IFNA(VLOOKUP(AJ678,ACCESSORIES!F:J,5,FALSE),"N/A")</f>
        <v>2.75</v>
      </c>
      <c r="AL678" s="3">
        <v>78.3</v>
      </c>
      <c r="AM678" s="3">
        <v>16.2</v>
      </c>
      <c r="AN678" s="3">
        <v>175</v>
      </c>
      <c r="AO678" s="36">
        <v>4.3</v>
      </c>
      <c r="AP678" s="36">
        <v>21.4</v>
      </c>
      <c r="AQ678" s="36">
        <v>38.4</v>
      </c>
      <c r="AR678" s="36">
        <v>47.5</v>
      </c>
      <c r="AS678" s="36">
        <v>223.8</v>
      </c>
      <c r="AT678" s="101">
        <v>220.05</v>
      </c>
      <c r="AU678" s="406">
        <v>103.35</v>
      </c>
      <c r="AV678" s="407">
        <v>33</v>
      </c>
      <c r="AW678" s="407">
        <v>41</v>
      </c>
      <c r="AX678" s="54">
        <v>32</v>
      </c>
      <c r="AY678" s="3" t="s">
        <v>85</v>
      </c>
      <c r="AZ678" s="98" t="str">
        <f>_xlfn.IFNA(VLOOKUP(AY678,ACCESSORIES!F:J,5,FALSE),"N/A")</f>
        <v>N/A</v>
      </c>
      <c r="BA678" s="3" t="s">
        <v>85</v>
      </c>
      <c r="BB678" s="98" t="str">
        <f>_xlfn.IFNA(VLOOKUP(BA678,ACCESSORIES!F:J,5,FALSE),"N/A")</f>
        <v>N/A</v>
      </c>
      <c r="BC678" s="77">
        <f t="shared" si="77"/>
        <v>34.56</v>
      </c>
      <c r="BD678" s="56">
        <v>21.141732283464599</v>
      </c>
      <c r="BE678" s="56">
        <v>21.141732283464599</v>
      </c>
      <c r="BF678" s="56">
        <v>11.929133858267701</v>
      </c>
      <c r="BG678" s="378">
        <f t="shared" si="74"/>
        <v>8.7375807000000152E-2</v>
      </c>
      <c r="BH678" s="80">
        <v>36</v>
      </c>
      <c r="BI678" s="114" t="s">
        <v>3532</v>
      </c>
      <c r="BJ678" s="50" t="s">
        <v>4050</v>
      </c>
      <c r="BK678" s="29"/>
      <c r="BL678" s="29"/>
      <c r="BM678" s="29"/>
      <c r="BN678" s="29"/>
      <c r="BO678" s="81"/>
      <c r="BP678" s="81"/>
      <c r="BQ678" s="81"/>
      <c r="BR678" s="81"/>
      <c r="BS678" s="81"/>
      <c r="BT678" s="81"/>
      <c r="BU678" s="313" t="s">
        <v>8603</v>
      </c>
      <c r="BV678" s="387" t="s">
        <v>8604</v>
      </c>
      <c r="BW678" s="313" t="s">
        <v>8601</v>
      </c>
      <c r="BX678" s="387" t="s">
        <v>8602</v>
      </c>
      <c r="BY678" s="93" t="str">
        <f t="shared" si="75"/>
        <v>MR323, 18x9, +12mm Offset, 6x5.5, 106.25mm Centerbore, Gloss Bronze</v>
      </c>
      <c r="BZ678" s="81" t="s">
        <v>3878</v>
      </c>
      <c r="CA678" s="81" t="s">
        <v>3879</v>
      </c>
      <c r="CB678" s="81" t="str">
        <f t="shared" si="76"/>
        <v>STREET (3XX)</v>
      </c>
    </row>
    <row r="679" spans="1:80" s="38" customFormat="1" ht="15" customHeight="1">
      <c r="A679" s="22">
        <f t="shared" si="70"/>
        <v>677</v>
      </c>
      <c r="B679" s="4" t="s">
        <v>84</v>
      </c>
      <c r="C679" s="99" t="s">
        <v>1072</v>
      </c>
      <c r="D679" s="99" t="s">
        <v>7495</v>
      </c>
      <c r="E679" s="91" t="str">
        <f>CONCATENATE(LEFT(D679,5),VLOOKUP(CONCATENATE(N679,"x",O679),'PART NUMBER GUIDE'!$B$9:$C$49,2,FALSE),VLOOKUP(CONCATENATE(P679, V679), 'PART NUMBER GUIDE'!$Q$6:$R$91, 2, FALSE),VLOOKUP(Y679,'PART NUMBER GUIDE'!$J$8:$K$43,2, FALSE),IF(U679="N/A",IF(ABS(S679)&lt;10,"0"&amp;ABS(S679),ABS(S679)),CONCATENATE(LEFT(U679,1),RIGHT(U679,1))), F679, G679)</f>
        <v>MR323890801312</v>
      </c>
      <c r="F679" s="90"/>
      <c r="G679" s="90"/>
      <c r="H679" s="364">
        <v>191682036477</v>
      </c>
      <c r="I679" s="109">
        <v>45237</v>
      </c>
      <c r="J679" s="16" t="s">
        <v>1265</v>
      </c>
      <c r="K679" s="342">
        <v>349</v>
      </c>
      <c r="L679" s="92">
        <f t="shared" si="71"/>
        <v>349</v>
      </c>
      <c r="M679" s="344"/>
      <c r="N679" s="29">
        <v>18</v>
      </c>
      <c r="O679" s="8">
        <v>9</v>
      </c>
      <c r="P679" s="99" t="str">
        <f t="shared" si="72"/>
        <v>8x6.5</v>
      </c>
      <c r="Q679" s="3">
        <v>8</v>
      </c>
      <c r="R679" s="29">
        <v>6.5</v>
      </c>
      <c r="S679" s="29">
        <v>12</v>
      </c>
      <c r="T679" s="16">
        <v>5.44</v>
      </c>
      <c r="U679" s="100" t="s">
        <v>85</v>
      </c>
      <c r="V679" s="16">
        <v>130.81</v>
      </c>
      <c r="W679" s="8">
        <v>32.619999999999997</v>
      </c>
      <c r="X679" s="51">
        <v>3640</v>
      </c>
      <c r="Y679" s="11" t="s">
        <v>4304</v>
      </c>
      <c r="Z679" s="11" t="s">
        <v>2987</v>
      </c>
      <c r="AA679" s="51" t="str">
        <f t="shared" si="73"/>
        <v>18x9, 8x6.5, 12 OS</v>
      </c>
      <c r="AB679" s="81" t="s">
        <v>7496</v>
      </c>
      <c r="AC679" s="89">
        <f>_xlfn.IFNA(VLOOKUP(AB679,ACCESSORIES!F:J,5,FALSE),"N/A")</f>
        <v>33</v>
      </c>
      <c r="AD679" s="87" t="s">
        <v>85</v>
      </c>
      <c r="AE679" s="87" t="s">
        <v>85</v>
      </c>
      <c r="AF679" s="80" t="s">
        <v>3005</v>
      </c>
      <c r="AG679" s="87" t="s">
        <v>85</v>
      </c>
      <c r="AH679" s="87" t="s">
        <v>85</v>
      </c>
      <c r="AI679" s="13" t="s">
        <v>266</v>
      </c>
      <c r="AJ679" s="40" t="str">
        <f>_xlfn.IFNA(VLOOKUP(AI679,ACCESSORIES!E:M,6,FALSE),"N/A")</f>
        <v>N/A</v>
      </c>
      <c r="AK679" s="40" t="str">
        <f>_xlfn.IFNA(VLOOKUP(AJ679,ACCESSORIES!F:J,5,FALSE),"N/A")</f>
        <v>N/A</v>
      </c>
      <c r="AL679" s="40" t="str">
        <f>_xlfn.IFNA(VLOOKUP(AK679,ACCESSORIES!G:K,5,FALSE),"N/A")</f>
        <v>N/A</v>
      </c>
      <c r="AM679" s="3">
        <v>16.2</v>
      </c>
      <c r="AN679" s="3">
        <v>200</v>
      </c>
      <c r="AO679" s="36">
        <v>0</v>
      </c>
      <c r="AP679" s="36">
        <v>0</v>
      </c>
      <c r="AQ679" s="36">
        <v>24.22</v>
      </c>
      <c r="AR679" s="36">
        <v>39.590000000000003</v>
      </c>
      <c r="AS679" s="36">
        <v>223.28</v>
      </c>
      <c r="AT679" s="101">
        <v>219.48</v>
      </c>
      <c r="AU679" s="406">
        <v>126.6</v>
      </c>
      <c r="AV679" s="407">
        <v>85</v>
      </c>
      <c r="AW679" s="407">
        <v>85</v>
      </c>
      <c r="AX679" s="54">
        <v>35</v>
      </c>
      <c r="AY679" s="3" t="s">
        <v>85</v>
      </c>
      <c r="AZ679" s="98" t="str">
        <f>_xlfn.IFNA(VLOOKUP(AY679,ACCESSORIES!F:J,5,FALSE),"N/A")</f>
        <v>N/A</v>
      </c>
      <c r="BA679" s="3" t="s">
        <v>85</v>
      </c>
      <c r="BB679" s="98" t="str">
        <f>_xlfn.IFNA(VLOOKUP(BA679,ACCESSORIES!F:J,5,FALSE),"N/A")</f>
        <v>N/A</v>
      </c>
      <c r="BC679" s="77">
        <f t="shared" si="77"/>
        <v>37.119999999999997</v>
      </c>
      <c r="BD679" s="56">
        <v>21.141732283464599</v>
      </c>
      <c r="BE679" s="56">
        <v>21.141732283464599</v>
      </c>
      <c r="BF679" s="56">
        <v>11.929133858267701</v>
      </c>
      <c r="BG679" s="378">
        <f t="shared" si="74"/>
        <v>8.7375807000000152E-2</v>
      </c>
      <c r="BH679" s="80">
        <v>36</v>
      </c>
      <c r="BI679" s="114" t="s">
        <v>3532</v>
      </c>
      <c r="BJ679" s="50" t="s">
        <v>4050</v>
      </c>
      <c r="BK679" s="29"/>
      <c r="BL679" s="29"/>
      <c r="BM679" s="29"/>
      <c r="BN679" s="29"/>
      <c r="BO679" s="81"/>
      <c r="BP679" s="81"/>
      <c r="BQ679" s="81"/>
      <c r="BR679" s="81"/>
      <c r="BS679" s="81"/>
      <c r="BT679" s="81"/>
      <c r="BU679" s="313" t="s">
        <v>8613</v>
      </c>
      <c r="BV679" s="387" t="s">
        <v>8616</v>
      </c>
      <c r="BW679" s="313" t="s">
        <v>8614</v>
      </c>
      <c r="BX679" s="387" t="s">
        <v>8615</v>
      </c>
      <c r="BY679" s="93" t="str">
        <f t="shared" si="75"/>
        <v>MR323, 18x9, +12mm Offset, 8x6.5, 130.81mm Centerbore, Gloss Black</v>
      </c>
      <c r="BZ679" s="81" t="s">
        <v>3878</v>
      </c>
      <c r="CA679" s="81" t="s">
        <v>3879</v>
      </c>
      <c r="CB679" s="81" t="str">
        <f t="shared" si="76"/>
        <v>STREET (3XX)</v>
      </c>
    </row>
    <row r="680" spans="1:80" s="38" customFormat="1" ht="15" customHeight="1">
      <c r="A680" s="22">
        <f t="shared" si="70"/>
        <v>678</v>
      </c>
      <c r="B680" s="4" t="s">
        <v>84</v>
      </c>
      <c r="C680" s="99" t="s">
        <v>1072</v>
      </c>
      <c r="D680" s="99" t="s">
        <v>7495</v>
      </c>
      <c r="E680" s="91" t="str">
        <f>CONCATENATE(LEFT(D680,5),VLOOKUP(CONCATENATE(N680,"x",O680),'PART NUMBER GUIDE'!$B$9:$C$49,2,FALSE),VLOOKUP(CONCATENATE(P680, V680), 'PART NUMBER GUIDE'!$Q$6:$R$91, 2, FALSE),VLOOKUP(Y680,'PART NUMBER GUIDE'!$J$8:$K$43,2, FALSE),IF(U680="N/A",IF(ABS(S680)&lt;10,"0"&amp;ABS(S680),ABS(S680)),CONCATENATE(LEFT(U680,1),RIGHT(U680,1))), F680, G680)</f>
        <v>MR323890801512</v>
      </c>
      <c r="F680" s="90"/>
      <c r="G680" s="90"/>
      <c r="H680" s="364" t="s">
        <v>7510</v>
      </c>
      <c r="I680" s="109">
        <v>45237</v>
      </c>
      <c r="J680" s="16" t="s">
        <v>1265</v>
      </c>
      <c r="K680" s="342">
        <v>349</v>
      </c>
      <c r="L680" s="92">
        <f t="shared" si="71"/>
        <v>349</v>
      </c>
      <c r="M680" s="344"/>
      <c r="N680" s="29">
        <v>18</v>
      </c>
      <c r="O680" s="8">
        <v>9</v>
      </c>
      <c r="P680" s="99" t="str">
        <f t="shared" si="72"/>
        <v>8x6.5</v>
      </c>
      <c r="Q680" s="3">
        <v>8</v>
      </c>
      <c r="R680" s="29">
        <v>6.5</v>
      </c>
      <c r="S680" s="29">
        <v>12</v>
      </c>
      <c r="T680" s="16">
        <v>5.44</v>
      </c>
      <c r="U680" s="100" t="s">
        <v>85</v>
      </c>
      <c r="V680" s="16">
        <v>130.81</v>
      </c>
      <c r="W680" s="8">
        <v>32.619999999999997</v>
      </c>
      <c r="X680" s="51">
        <v>3640</v>
      </c>
      <c r="Y680" s="11" t="s">
        <v>7501</v>
      </c>
      <c r="Z680" s="11" t="s">
        <v>2988</v>
      </c>
      <c r="AA680" s="51" t="str">
        <f t="shared" si="73"/>
        <v>18x9, 8x6.5, 12 OS</v>
      </c>
      <c r="AB680" s="81" t="s">
        <v>7523</v>
      </c>
      <c r="AC680" s="89">
        <f>_xlfn.IFNA(VLOOKUP(AB680,ACCESSORIES!F:J,5,FALSE),"N/A")</f>
        <v>33</v>
      </c>
      <c r="AD680" s="87" t="s">
        <v>85</v>
      </c>
      <c r="AE680" s="87" t="s">
        <v>85</v>
      </c>
      <c r="AF680" s="80" t="s">
        <v>3005</v>
      </c>
      <c r="AG680" s="87" t="s">
        <v>85</v>
      </c>
      <c r="AH680" s="87" t="s">
        <v>85</v>
      </c>
      <c r="AI680" s="13" t="s">
        <v>266</v>
      </c>
      <c r="AJ680" s="40" t="str">
        <f>_xlfn.IFNA(VLOOKUP(AI680,ACCESSORIES!E:M,6,FALSE),"N/A")</f>
        <v>N/A</v>
      </c>
      <c r="AK680" s="40" t="str">
        <f>_xlfn.IFNA(VLOOKUP(AJ680,ACCESSORIES!F:J,5,FALSE),"N/A")</f>
        <v>N/A</v>
      </c>
      <c r="AL680" s="40" t="str">
        <f>_xlfn.IFNA(VLOOKUP(AK680,ACCESSORIES!G:K,5,FALSE),"N/A")</f>
        <v>N/A</v>
      </c>
      <c r="AM680" s="3">
        <v>16.2</v>
      </c>
      <c r="AN680" s="3">
        <v>200</v>
      </c>
      <c r="AO680" s="36">
        <v>0</v>
      </c>
      <c r="AP680" s="36">
        <v>0</v>
      </c>
      <c r="AQ680" s="36">
        <v>24.22</v>
      </c>
      <c r="AR680" s="36">
        <v>39.590000000000003</v>
      </c>
      <c r="AS680" s="36">
        <v>223.28</v>
      </c>
      <c r="AT680" s="101">
        <v>219.48</v>
      </c>
      <c r="AU680" s="406">
        <v>126.6</v>
      </c>
      <c r="AV680" s="407">
        <v>85</v>
      </c>
      <c r="AW680" s="407">
        <v>85</v>
      </c>
      <c r="AX680" s="54">
        <v>35</v>
      </c>
      <c r="AY680" s="3" t="s">
        <v>85</v>
      </c>
      <c r="AZ680" s="98" t="str">
        <f>_xlfn.IFNA(VLOOKUP(AY680,ACCESSORIES!F:J,5,FALSE),"N/A")</f>
        <v>N/A</v>
      </c>
      <c r="BA680" s="3" t="s">
        <v>85</v>
      </c>
      <c r="BB680" s="98" t="str">
        <f>_xlfn.IFNA(VLOOKUP(BA680,ACCESSORIES!F:J,5,FALSE),"N/A")</f>
        <v>N/A</v>
      </c>
      <c r="BC680" s="77">
        <f t="shared" si="77"/>
        <v>37.119999999999997</v>
      </c>
      <c r="BD680" s="56">
        <v>21.141732283464599</v>
      </c>
      <c r="BE680" s="56">
        <v>21.141732283464599</v>
      </c>
      <c r="BF680" s="56">
        <v>11.929133858267701</v>
      </c>
      <c r="BG680" s="378">
        <f t="shared" si="74"/>
        <v>8.7375807000000152E-2</v>
      </c>
      <c r="BH680" s="80">
        <v>36</v>
      </c>
      <c r="BI680" s="114" t="s">
        <v>3532</v>
      </c>
      <c r="BJ680" s="50" t="s">
        <v>4050</v>
      </c>
      <c r="BK680" s="29"/>
      <c r="BL680" s="29"/>
      <c r="BM680" s="29"/>
      <c r="BN680" s="29"/>
      <c r="BO680" s="81"/>
      <c r="BP680" s="81"/>
      <c r="BQ680" s="81"/>
      <c r="BR680" s="81"/>
      <c r="BS680" s="81"/>
      <c r="BT680" s="81"/>
      <c r="BU680" s="313" t="s">
        <v>8619</v>
      </c>
      <c r="BV680" s="387" t="s">
        <v>8620</v>
      </c>
      <c r="BW680" s="313" t="s">
        <v>8617</v>
      </c>
      <c r="BX680" s="387" t="s">
        <v>8618</v>
      </c>
      <c r="BY680" s="93" t="str">
        <f t="shared" si="75"/>
        <v>MR323, 18x9, +12mm Offset, 8x6.5, 130.81mm Centerbore, Gloss Bronze</v>
      </c>
      <c r="BZ680" s="81" t="s">
        <v>3878</v>
      </c>
      <c r="CA680" s="81" t="s">
        <v>3879</v>
      </c>
      <c r="CB680" s="81" t="str">
        <f t="shared" si="76"/>
        <v>STREET (3XX)</v>
      </c>
    </row>
    <row r="681" spans="1:80" s="38" customFormat="1" ht="15" customHeight="1">
      <c r="A681" s="22">
        <f t="shared" si="70"/>
        <v>679</v>
      </c>
      <c r="B681" s="4" t="s">
        <v>84</v>
      </c>
      <c r="C681" s="99" t="s">
        <v>1072</v>
      </c>
      <c r="D681" s="99" t="s">
        <v>7495</v>
      </c>
      <c r="E681" s="91" t="str">
        <f>CONCATENATE(LEFT(D681,5),VLOOKUP(CONCATENATE(N681,"x",O681),'PART NUMBER GUIDE'!$B$9:$C$49,2,FALSE),VLOOKUP(CONCATENATE(P681, V681), 'PART NUMBER GUIDE'!$Q$6:$R$91, 2, FALSE),VLOOKUP(Y681,'PART NUMBER GUIDE'!$J$8:$K$43,2, FALSE),IF(U681="N/A",IF(ABS(S681)&lt;10,"0"&amp;ABS(S681),ABS(S681)),CONCATENATE(LEFT(U681,1),RIGHT(U681,1))), F681, G681)</f>
        <v>MR323890871312</v>
      </c>
      <c r="F681" s="90"/>
      <c r="G681" s="90"/>
      <c r="H681" s="364">
        <v>191682036484</v>
      </c>
      <c r="I681" s="109">
        <v>45237</v>
      </c>
      <c r="J681" s="16" t="s">
        <v>1265</v>
      </c>
      <c r="K681" s="342">
        <v>349</v>
      </c>
      <c r="L681" s="92">
        <f t="shared" si="71"/>
        <v>349</v>
      </c>
      <c r="M681" s="344"/>
      <c r="N681" s="29">
        <v>18</v>
      </c>
      <c r="O681" s="8">
        <v>9</v>
      </c>
      <c r="P681" s="99" t="str">
        <f t="shared" si="72"/>
        <v>8x170</v>
      </c>
      <c r="Q681" s="3">
        <v>8</v>
      </c>
      <c r="R681" s="29">
        <v>170</v>
      </c>
      <c r="S681" s="29">
        <v>12</v>
      </c>
      <c r="T681" s="16">
        <v>5.44</v>
      </c>
      <c r="U681" s="100" t="s">
        <v>85</v>
      </c>
      <c r="V681" s="16">
        <v>130.81</v>
      </c>
      <c r="W681" s="8">
        <v>32.619999999999997</v>
      </c>
      <c r="X681" s="51">
        <v>3640</v>
      </c>
      <c r="Y681" s="11" t="s">
        <v>4304</v>
      </c>
      <c r="Z681" s="11" t="s">
        <v>2987</v>
      </c>
      <c r="AA681" s="51" t="str">
        <f t="shared" si="73"/>
        <v>18x9, 8x170, 12 OS</v>
      </c>
      <c r="AB681" s="81" t="s">
        <v>7496</v>
      </c>
      <c r="AC681" s="89">
        <f>_xlfn.IFNA(VLOOKUP(AB681,ACCESSORIES!F:J,5,FALSE),"N/A")</f>
        <v>33</v>
      </c>
      <c r="AD681" s="87" t="s">
        <v>85</v>
      </c>
      <c r="AE681" s="87" t="s">
        <v>85</v>
      </c>
      <c r="AF681" s="80" t="s">
        <v>3005</v>
      </c>
      <c r="AG681" s="87" t="s">
        <v>85</v>
      </c>
      <c r="AH681" s="87" t="s">
        <v>85</v>
      </c>
      <c r="AI681" s="13" t="s">
        <v>266</v>
      </c>
      <c r="AJ681" s="40" t="str">
        <f>_xlfn.IFNA(VLOOKUP(AI681,ACCESSORIES!E:M,6,FALSE),"N/A")</f>
        <v>N/A</v>
      </c>
      <c r="AK681" s="40" t="str">
        <f>_xlfn.IFNA(VLOOKUP(AJ681,ACCESSORIES!F:J,5,FALSE),"N/A")</f>
        <v>N/A</v>
      </c>
      <c r="AL681" s="40" t="str">
        <f>_xlfn.IFNA(VLOOKUP(AK681,ACCESSORIES!G:K,5,FALSE),"N/A")</f>
        <v>N/A</v>
      </c>
      <c r="AM681" s="3">
        <v>16.2</v>
      </c>
      <c r="AN681" s="3">
        <v>200</v>
      </c>
      <c r="AO681" s="36">
        <v>0</v>
      </c>
      <c r="AP681" s="36">
        <v>0</v>
      </c>
      <c r="AQ681" s="36">
        <v>24.22</v>
      </c>
      <c r="AR681" s="36">
        <v>39.590000000000003</v>
      </c>
      <c r="AS681" s="36">
        <v>223.28</v>
      </c>
      <c r="AT681" s="101">
        <v>219.48</v>
      </c>
      <c r="AU681" s="406">
        <v>126.6</v>
      </c>
      <c r="AV681" s="407">
        <v>85</v>
      </c>
      <c r="AW681" s="407">
        <v>85</v>
      </c>
      <c r="AX681" s="54">
        <v>35</v>
      </c>
      <c r="AY681" s="3" t="s">
        <v>85</v>
      </c>
      <c r="AZ681" s="98" t="str">
        <f>_xlfn.IFNA(VLOOKUP(AY681,ACCESSORIES!F:J,5,FALSE),"N/A")</f>
        <v>N/A</v>
      </c>
      <c r="BA681" s="3" t="s">
        <v>85</v>
      </c>
      <c r="BB681" s="98" t="str">
        <f>_xlfn.IFNA(VLOOKUP(BA681,ACCESSORIES!F:J,5,FALSE),"N/A")</f>
        <v>N/A</v>
      </c>
      <c r="BC681" s="77">
        <f t="shared" si="77"/>
        <v>37.119999999999997</v>
      </c>
      <c r="BD681" s="56">
        <v>21.141732283464599</v>
      </c>
      <c r="BE681" s="56">
        <v>21.141732283464599</v>
      </c>
      <c r="BF681" s="56">
        <v>11.929133858267701</v>
      </c>
      <c r="BG681" s="378">
        <f t="shared" si="74"/>
        <v>8.7375807000000152E-2</v>
      </c>
      <c r="BH681" s="80">
        <v>36</v>
      </c>
      <c r="BI681" s="114" t="s">
        <v>3532</v>
      </c>
      <c r="BJ681" s="50" t="s">
        <v>4050</v>
      </c>
      <c r="BK681" s="29"/>
      <c r="BL681" s="29"/>
      <c r="BM681" s="29"/>
      <c r="BN681" s="29"/>
      <c r="BO681" s="81"/>
      <c r="BP681" s="81"/>
      <c r="BQ681" s="81"/>
      <c r="BR681" s="81"/>
      <c r="BS681" s="81"/>
      <c r="BT681" s="81"/>
      <c r="BU681" s="313" t="s">
        <v>8613</v>
      </c>
      <c r="BV681" s="387" t="s">
        <v>8616</v>
      </c>
      <c r="BW681" s="313" t="s">
        <v>8614</v>
      </c>
      <c r="BX681" s="387" t="s">
        <v>8615</v>
      </c>
      <c r="BY681" s="93" t="str">
        <f t="shared" si="75"/>
        <v>MR323, 18x9, +12mm Offset, 8x170, 130.81mm Centerbore, Gloss Black</v>
      </c>
      <c r="BZ681" s="81" t="s">
        <v>3878</v>
      </c>
      <c r="CA681" s="81" t="s">
        <v>3879</v>
      </c>
      <c r="CB681" s="81" t="str">
        <f t="shared" si="76"/>
        <v>STREET (3XX)</v>
      </c>
    </row>
    <row r="682" spans="1:80" s="38" customFormat="1" ht="15" customHeight="1">
      <c r="A682" s="22">
        <f t="shared" si="70"/>
        <v>680</v>
      </c>
      <c r="B682" s="4" t="s">
        <v>84</v>
      </c>
      <c r="C682" s="99" t="s">
        <v>1072</v>
      </c>
      <c r="D682" s="99" t="s">
        <v>7495</v>
      </c>
      <c r="E682" s="91" t="str">
        <f>CONCATENATE(LEFT(D682,5),VLOOKUP(CONCATENATE(N682,"x",O682),'PART NUMBER GUIDE'!$B$9:$C$49,2,FALSE),VLOOKUP(CONCATENATE(P682, V682), 'PART NUMBER GUIDE'!$Q$6:$R$91, 2, FALSE),VLOOKUP(Y682,'PART NUMBER GUIDE'!$J$8:$K$43,2, FALSE),IF(U682="N/A",IF(ABS(S682)&lt;10,"0"&amp;ABS(S682),ABS(S682)),CONCATENATE(LEFT(U682,1),RIGHT(U682,1))), F682, G682)</f>
        <v>MR323890871512</v>
      </c>
      <c r="F682" s="90"/>
      <c r="G682" s="90"/>
      <c r="H682" s="364" t="s">
        <v>7511</v>
      </c>
      <c r="I682" s="109">
        <v>45237</v>
      </c>
      <c r="J682" s="16" t="s">
        <v>1265</v>
      </c>
      <c r="K682" s="342">
        <v>349</v>
      </c>
      <c r="L682" s="92">
        <f t="shared" si="71"/>
        <v>349</v>
      </c>
      <c r="M682" s="344"/>
      <c r="N682" s="29">
        <v>18</v>
      </c>
      <c r="O682" s="8">
        <v>9</v>
      </c>
      <c r="P682" s="99" t="str">
        <f t="shared" si="72"/>
        <v>8x170</v>
      </c>
      <c r="Q682" s="3">
        <v>8</v>
      </c>
      <c r="R682" s="29">
        <v>170</v>
      </c>
      <c r="S682" s="29">
        <v>12</v>
      </c>
      <c r="T682" s="16">
        <v>5.44</v>
      </c>
      <c r="U682" s="100" t="s">
        <v>85</v>
      </c>
      <c r="V682" s="16">
        <v>130.81</v>
      </c>
      <c r="W682" s="8">
        <v>32.619999999999997</v>
      </c>
      <c r="X682" s="51">
        <v>3640</v>
      </c>
      <c r="Y682" s="11" t="s">
        <v>7501</v>
      </c>
      <c r="Z682" s="11" t="s">
        <v>2988</v>
      </c>
      <c r="AA682" s="51" t="str">
        <f t="shared" si="73"/>
        <v>18x9, 8x170, 12 OS</v>
      </c>
      <c r="AB682" s="81" t="s">
        <v>7523</v>
      </c>
      <c r="AC682" s="89">
        <f>_xlfn.IFNA(VLOOKUP(AB682,ACCESSORIES!F:J,5,FALSE),"N/A")</f>
        <v>33</v>
      </c>
      <c r="AD682" s="87" t="s">
        <v>85</v>
      </c>
      <c r="AE682" s="87" t="s">
        <v>85</v>
      </c>
      <c r="AF682" s="80" t="s">
        <v>3005</v>
      </c>
      <c r="AG682" s="87" t="s">
        <v>85</v>
      </c>
      <c r="AH682" s="87" t="s">
        <v>85</v>
      </c>
      <c r="AI682" s="13" t="s">
        <v>266</v>
      </c>
      <c r="AJ682" s="40" t="str">
        <f>_xlfn.IFNA(VLOOKUP(AI682,ACCESSORIES!E:M,6,FALSE),"N/A")</f>
        <v>N/A</v>
      </c>
      <c r="AK682" s="40" t="str">
        <f>_xlfn.IFNA(VLOOKUP(AJ682,ACCESSORIES!F:J,5,FALSE),"N/A")</f>
        <v>N/A</v>
      </c>
      <c r="AL682" s="40" t="str">
        <f>_xlfn.IFNA(VLOOKUP(AK682,ACCESSORIES!G:K,5,FALSE),"N/A")</f>
        <v>N/A</v>
      </c>
      <c r="AM682" s="3">
        <v>16.2</v>
      </c>
      <c r="AN682" s="3">
        <v>200</v>
      </c>
      <c r="AO682" s="36">
        <v>0</v>
      </c>
      <c r="AP682" s="36">
        <v>0</v>
      </c>
      <c r="AQ682" s="36">
        <v>24.22</v>
      </c>
      <c r="AR682" s="36">
        <v>39.590000000000003</v>
      </c>
      <c r="AS682" s="36">
        <v>223.28</v>
      </c>
      <c r="AT682" s="101">
        <v>219.48</v>
      </c>
      <c r="AU682" s="406">
        <v>126.6</v>
      </c>
      <c r="AV682" s="407">
        <v>85</v>
      </c>
      <c r="AW682" s="407">
        <v>85</v>
      </c>
      <c r="AX682" s="54">
        <v>35</v>
      </c>
      <c r="AY682" s="3" t="s">
        <v>85</v>
      </c>
      <c r="AZ682" s="98" t="str">
        <f>_xlfn.IFNA(VLOOKUP(AY682,ACCESSORIES!F:J,5,FALSE),"N/A")</f>
        <v>N/A</v>
      </c>
      <c r="BA682" s="3" t="s">
        <v>85</v>
      </c>
      <c r="BB682" s="98" t="str">
        <f>_xlfn.IFNA(VLOOKUP(BA682,ACCESSORIES!F:J,5,FALSE),"N/A")</f>
        <v>N/A</v>
      </c>
      <c r="BC682" s="77">
        <f t="shared" si="77"/>
        <v>37.119999999999997</v>
      </c>
      <c r="BD682" s="56">
        <v>21.141732283464599</v>
      </c>
      <c r="BE682" s="56">
        <v>21.141732283464599</v>
      </c>
      <c r="BF682" s="56">
        <v>11.929133858267701</v>
      </c>
      <c r="BG682" s="378">
        <f t="shared" si="74"/>
        <v>8.7375807000000152E-2</v>
      </c>
      <c r="BH682" s="80">
        <v>36</v>
      </c>
      <c r="BI682" s="114" t="s">
        <v>3532</v>
      </c>
      <c r="BJ682" s="50" t="s">
        <v>4050</v>
      </c>
      <c r="BK682" s="29"/>
      <c r="BL682" s="29"/>
      <c r="BM682" s="29"/>
      <c r="BN682" s="29"/>
      <c r="BO682" s="81"/>
      <c r="BP682" s="81"/>
      <c r="BQ682" s="81"/>
      <c r="BR682" s="81"/>
      <c r="BS682" s="81"/>
      <c r="BT682" s="81"/>
      <c r="BU682" s="313" t="s">
        <v>8619</v>
      </c>
      <c r="BV682" s="387" t="s">
        <v>8620</v>
      </c>
      <c r="BW682" s="313" t="s">
        <v>8617</v>
      </c>
      <c r="BX682" s="387" t="s">
        <v>8618</v>
      </c>
      <c r="BY682" s="93" t="str">
        <f t="shared" si="75"/>
        <v>MR323, 18x9, +12mm Offset, 8x170, 130.81mm Centerbore, Gloss Bronze</v>
      </c>
      <c r="BZ682" s="81" t="s">
        <v>3878</v>
      </c>
      <c r="CA682" s="81" t="s">
        <v>3879</v>
      </c>
      <c r="CB682" s="81" t="str">
        <f t="shared" si="76"/>
        <v>STREET (3XX)</v>
      </c>
    </row>
    <row r="683" spans="1:80" s="38" customFormat="1" ht="15" customHeight="1">
      <c r="A683" s="22">
        <f t="shared" si="70"/>
        <v>681</v>
      </c>
      <c r="B683" s="4" t="s">
        <v>84</v>
      </c>
      <c r="C683" s="99" t="s">
        <v>1072</v>
      </c>
      <c r="D683" s="99" t="s">
        <v>7495</v>
      </c>
      <c r="E683" s="91" t="str">
        <f>CONCATENATE(LEFT(D683,5),VLOOKUP(CONCATENATE(N683,"x",O683),'PART NUMBER GUIDE'!$B$9:$C$49,2,FALSE),VLOOKUP(CONCATENATE(P683, V683), 'PART NUMBER GUIDE'!$Q$6:$R$91, 2, FALSE),VLOOKUP(Y683,'PART NUMBER GUIDE'!$J$8:$K$43,2, FALSE),IF(U683="N/A",IF(ABS(S683)&lt;10,"0"&amp;ABS(S683),ABS(S683)),CONCATENATE(LEFT(U683,1),RIGHT(U683,1))), F683, G683)</f>
        <v>MR323890881312</v>
      </c>
      <c r="F683" s="90"/>
      <c r="G683" s="90"/>
      <c r="H683" s="364">
        <v>191682036491</v>
      </c>
      <c r="I683" s="109">
        <v>45237</v>
      </c>
      <c r="J683" s="16" t="s">
        <v>1265</v>
      </c>
      <c r="K683" s="342">
        <v>349</v>
      </c>
      <c r="L683" s="92">
        <f t="shared" si="71"/>
        <v>349</v>
      </c>
      <c r="M683" s="344"/>
      <c r="N683" s="29">
        <v>18</v>
      </c>
      <c r="O683" s="8">
        <v>9</v>
      </c>
      <c r="P683" s="99" t="str">
        <f t="shared" si="72"/>
        <v>8x180</v>
      </c>
      <c r="Q683" s="3">
        <v>8</v>
      </c>
      <c r="R683" s="29">
        <v>180</v>
      </c>
      <c r="S683" s="29">
        <v>12</v>
      </c>
      <c r="T683" s="16">
        <v>5.44</v>
      </c>
      <c r="U683" s="100" t="s">
        <v>85</v>
      </c>
      <c r="V683" s="16">
        <v>130.81</v>
      </c>
      <c r="W683" s="8">
        <v>32.619999999999997</v>
      </c>
      <c r="X683" s="51">
        <v>3640</v>
      </c>
      <c r="Y683" s="11" t="s">
        <v>4304</v>
      </c>
      <c r="Z683" s="11" t="s">
        <v>2987</v>
      </c>
      <c r="AA683" s="51" t="str">
        <f t="shared" si="73"/>
        <v>18x9, 8x180, 12 OS</v>
      </c>
      <c r="AB683" s="81" t="s">
        <v>7496</v>
      </c>
      <c r="AC683" s="89">
        <f>_xlfn.IFNA(VLOOKUP(AB683,ACCESSORIES!F:J,5,FALSE),"N/A")</f>
        <v>33</v>
      </c>
      <c r="AD683" s="87" t="s">
        <v>85</v>
      </c>
      <c r="AE683" s="87" t="s">
        <v>85</v>
      </c>
      <c r="AF683" s="80" t="s">
        <v>3005</v>
      </c>
      <c r="AG683" s="87" t="s">
        <v>85</v>
      </c>
      <c r="AH683" s="87" t="s">
        <v>85</v>
      </c>
      <c r="AI683" s="13" t="s">
        <v>266</v>
      </c>
      <c r="AJ683" s="40" t="str">
        <f>_xlfn.IFNA(VLOOKUP(AI683,ACCESSORIES!E:M,6,FALSE),"N/A")</f>
        <v>N/A</v>
      </c>
      <c r="AK683" s="40" t="str">
        <f>_xlfn.IFNA(VLOOKUP(AJ683,ACCESSORIES!F:J,5,FALSE),"N/A")</f>
        <v>N/A</v>
      </c>
      <c r="AL683" s="40" t="str">
        <f>_xlfn.IFNA(VLOOKUP(AK683,ACCESSORIES!G:K,5,FALSE),"N/A")</f>
        <v>N/A</v>
      </c>
      <c r="AM683" s="3">
        <v>16.2</v>
      </c>
      <c r="AN683" s="3">
        <v>210</v>
      </c>
      <c r="AO683" s="36">
        <v>0</v>
      </c>
      <c r="AP683" s="36">
        <v>0</v>
      </c>
      <c r="AQ683" s="36">
        <v>18.170000000000002</v>
      </c>
      <c r="AR683" s="36">
        <v>39.590000000000003</v>
      </c>
      <c r="AS683" s="36">
        <v>223.28</v>
      </c>
      <c r="AT683" s="101">
        <v>219.48</v>
      </c>
      <c r="AU683" s="406">
        <v>126.6</v>
      </c>
      <c r="AV683" s="407">
        <v>85</v>
      </c>
      <c r="AW683" s="407">
        <v>85</v>
      </c>
      <c r="AX683" s="54">
        <v>35</v>
      </c>
      <c r="AY683" s="3" t="s">
        <v>85</v>
      </c>
      <c r="AZ683" s="98" t="str">
        <f>_xlfn.IFNA(VLOOKUP(AY683,ACCESSORIES!F:J,5,FALSE),"N/A")</f>
        <v>N/A</v>
      </c>
      <c r="BA683" s="3" t="s">
        <v>85</v>
      </c>
      <c r="BB683" s="98" t="str">
        <f>_xlfn.IFNA(VLOOKUP(BA683,ACCESSORIES!F:J,5,FALSE),"N/A")</f>
        <v>N/A</v>
      </c>
      <c r="BC683" s="77">
        <f t="shared" si="77"/>
        <v>37.119999999999997</v>
      </c>
      <c r="BD683" s="56">
        <v>21.141732283464599</v>
      </c>
      <c r="BE683" s="56">
        <v>21.141732283464599</v>
      </c>
      <c r="BF683" s="56">
        <v>11.929133858267701</v>
      </c>
      <c r="BG683" s="378">
        <f t="shared" si="74"/>
        <v>8.7375807000000152E-2</v>
      </c>
      <c r="BH683" s="80">
        <v>36</v>
      </c>
      <c r="BI683" s="114" t="s">
        <v>3532</v>
      </c>
      <c r="BJ683" s="50" t="s">
        <v>4050</v>
      </c>
      <c r="BK683" s="29"/>
      <c r="BL683" s="29"/>
      <c r="BM683" s="29"/>
      <c r="BN683" s="29"/>
      <c r="BO683" s="81"/>
      <c r="BP683" s="81"/>
      <c r="BQ683" s="81"/>
      <c r="BR683" s="81"/>
      <c r="BS683" s="81"/>
      <c r="BT683" s="81"/>
      <c r="BU683" s="313" t="s">
        <v>8613</v>
      </c>
      <c r="BV683" s="387" t="s">
        <v>8616</v>
      </c>
      <c r="BW683" s="313" t="s">
        <v>8614</v>
      </c>
      <c r="BX683" s="387" t="s">
        <v>8615</v>
      </c>
      <c r="BY683" s="93" t="str">
        <f t="shared" si="75"/>
        <v>MR323, 18x9, +12mm Offset, 8x180, 130.81mm Centerbore, Gloss Black</v>
      </c>
      <c r="BZ683" s="81" t="s">
        <v>3878</v>
      </c>
      <c r="CA683" s="81" t="s">
        <v>3879</v>
      </c>
      <c r="CB683" s="81" t="str">
        <f t="shared" si="76"/>
        <v>STREET (3XX)</v>
      </c>
    </row>
    <row r="684" spans="1:80" s="38" customFormat="1" ht="15" customHeight="1">
      <c r="A684" s="22">
        <f t="shared" si="70"/>
        <v>682</v>
      </c>
      <c r="B684" s="4" t="s">
        <v>84</v>
      </c>
      <c r="C684" s="99" t="s">
        <v>1072</v>
      </c>
      <c r="D684" s="99" t="s">
        <v>7495</v>
      </c>
      <c r="E684" s="91" t="str">
        <f>CONCATENATE(LEFT(D684,5),VLOOKUP(CONCATENATE(N684,"x",O684),'PART NUMBER GUIDE'!$B$9:$C$49,2,FALSE),VLOOKUP(CONCATENATE(P684, V684), 'PART NUMBER GUIDE'!$Q$6:$R$91, 2, FALSE),VLOOKUP(Y684,'PART NUMBER GUIDE'!$J$8:$K$43,2, FALSE),IF(U684="N/A",IF(ABS(S684)&lt;10,"0"&amp;ABS(S684),ABS(S684)),CONCATENATE(LEFT(U684,1),RIGHT(U684,1))), F684, G684)</f>
        <v>MR323890881512</v>
      </c>
      <c r="F684" s="90"/>
      <c r="G684" s="90"/>
      <c r="H684" s="364" t="s">
        <v>7512</v>
      </c>
      <c r="I684" s="109">
        <v>45237</v>
      </c>
      <c r="J684" s="16" t="s">
        <v>1265</v>
      </c>
      <c r="K684" s="342">
        <v>349</v>
      </c>
      <c r="L684" s="92">
        <f t="shared" si="71"/>
        <v>349</v>
      </c>
      <c r="M684" s="344"/>
      <c r="N684" s="29">
        <v>18</v>
      </c>
      <c r="O684" s="8">
        <v>9</v>
      </c>
      <c r="P684" s="99" t="str">
        <f t="shared" si="72"/>
        <v>8x180</v>
      </c>
      <c r="Q684" s="3">
        <v>8</v>
      </c>
      <c r="R684" s="29">
        <v>180</v>
      </c>
      <c r="S684" s="29">
        <v>12</v>
      </c>
      <c r="T684" s="16">
        <v>5.44</v>
      </c>
      <c r="U684" s="100" t="s">
        <v>85</v>
      </c>
      <c r="V684" s="16">
        <v>130.81</v>
      </c>
      <c r="W684" s="8">
        <v>32.619999999999997</v>
      </c>
      <c r="X684" s="51">
        <v>3640</v>
      </c>
      <c r="Y684" s="11" t="s">
        <v>7501</v>
      </c>
      <c r="Z684" s="11" t="s">
        <v>2988</v>
      </c>
      <c r="AA684" s="51" t="str">
        <f t="shared" si="73"/>
        <v>18x9, 8x180, 12 OS</v>
      </c>
      <c r="AB684" s="81" t="s">
        <v>7523</v>
      </c>
      <c r="AC684" s="89">
        <f>_xlfn.IFNA(VLOOKUP(AB684,ACCESSORIES!F:J,5,FALSE),"N/A")</f>
        <v>33</v>
      </c>
      <c r="AD684" s="87" t="s">
        <v>85</v>
      </c>
      <c r="AE684" s="87" t="s">
        <v>85</v>
      </c>
      <c r="AF684" s="80" t="s">
        <v>3005</v>
      </c>
      <c r="AG684" s="87" t="s">
        <v>85</v>
      </c>
      <c r="AH684" s="87" t="s">
        <v>85</v>
      </c>
      <c r="AI684" s="13" t="s">
        <v>266</v>
      </c>
      <c r="AJ684" s="40" t="str">
        <f>_xlfn.IFNA(VLOOKUP(AI684,ACCESSORIES!E:M,6,FALSE),"N/A")</f>
        <v>N/A</v>
      </c>
      <c r="AK684" s="40" t="str">
        <f>_xlfn.IFNA(VLOOKUP(AJ684,ACCESSORIES!F:J,5,FALSE),"N/A")</f>
        <v>N/A</v>
      </c>
      <c r="AL684" s="40" t="str">
        <f>_xlfn.IFNA(VLOOKUP(AK684,ACCESSORIES!G:K,5,FALSE),"N/A")</f>
        <v>N/A</v>
      </c>
      <c r="AM684" s="3">
        <v>16.2</v>
      </c>
      <c r="AN684" s="3">
        <v>210</v>
      </c>
      <c r="AO684" s="36">
        <v>0</v>
      </c>
      <c r="AP684" s="36">
        <v>0</v>
      </c>
      <c r="AQ684" s="36">
        <v>18.170000000000002</v>
      </c>
      <c r="AR684" s="36">
        <v>39.590000000000003</v>
      </c>
      <c r="AS684" s="36">
        <v>223.28</v>
      </c>
      <c r="AT684" s="101">
        <v>219.48</v>
      </c>
      <c r="AU684" s="406">
        <v>126.6</v>
      </c>
      <c r="AV684" s="407">
        <v>85</v>
      </c>
      <c r="AW684" s="407">
        <v>85</v>
      </c>
      <c r="AX684" s="54">
        <v>35</v>
      </c>
      <c r="AY684" s="3" t="s">
        <v>85</v>
      </c>
      <c r="AZ684" s="98" t="str">
        <f>_xlfn.IFNA(VLOOKUP(AY684,ACCESSORIES!F:J,5,FALSE),"N/A")</f>
        <v>N/A</v>
      </c>
      <c r="BA684" s="3" t="s">
        <v>85</v>
      </c>
      <c r="BB684" s="98" t="str">
        <f>_xlfn.IFNA(VLOOKUP(BA684,ACCESSORIES!F:J,5,FALSE),"N/A")</f>
        <v>N/A</v>
      </c>
      <c r="BC684" s="77">
        <f t="shared" si="77"/>
        <v>37.119999999999997</v>
      </c>
      <c r="BD684" s="56">
        <v>21.141732283464599</v>
      </c>
      <c r="BE684" s="56">
        <v>21.141732283464599</v>
      </c>
      <c r="BF684" s="56">
        <v>11.929133858267701</v>
      </c>
      <c r="BG684" s="378">
        <f t="shared" si="74"/>
        <v>8.7375807000000152E-2</v>
      </c>
      <c r="BH684" s="80">
        <v>36</v>
      </c>
      <c r="BI684" s="114" t="s">
        <v>3532</v>
      </c>
      <c r="BJ684" s="50" t="s">
        <v>4050</v>
      </c>
      <c r="BK684" s="29"/>
      <c r="BL684" s="29"/>
      <c r="BM684" s="29"/>
      <c r="BN684" s="29"/>
      <c r="BO684" s="81"/>
      <c r="BP684" s="81"/>
      <c r="BQ684" s="81"/>
      <c r="BR684" s="81"/>
      <c r="BS684" s="81"/>
      <c r="BT684" s="81"/>
      <c r="BU684" s="313" t="s">
        <v>8619</v>
      </c>
      <c r="BV684" s="387" t="s">
        <v>8620</v>
      </c>
      <c r="BW684" s="313" t="s">
        <v>8617</v>
      </c>
      <c r="BX684" s="387" t="s">
        <v>8618</v>
      </c>
      <c r="BY684" s="93" t="str">
        <f t="shared" si="75"/>
        <v>MR323, 18x9, +12mm Offset, 8x180, 130.81mm Centerbore, Gloss Bronze</v>
      </c>
      <c r="BZ684" s="81" t="s">
        <v>3878</v>
      </c>
      <c r="CA684" s="81" t="s">
        <v>3879</v>
      </c>
      <c r="CB684" s="81" t="str">
        <f t="shared" si="76"/>
        <v>STREET (3XX)</v>
      </c>
    </row>
    <row r="685" spans="1:80" s="38" customFormat="1" ht="15" customHeight="1">
      <c r="A685" s="22">
        <f t="shared" si="70"/>
        <v>683</v>
      </c>
      <c r="B685" s="4" t="s">
        <v>84</v>
      </c>
      <c r="C685" s="99" t="s">
        <v>1072</v>
      </c>
      <c r="D685" s="99" t="s">
        <v>7495</v>
      </c>
      <c r="E685" s="91" t="str">
        <f>CONCATENATE(LEFT(D685,5),VLOOKUP(CONCATENATE(N685,"x",O685),'PART NUMBER GUIDE'!$B$9:$C$49,2,FALSE),VLOOKUP(CONCATENATE(P685, V685), 'PART NUMBER GUIDE'!$Q$6:$R$91, 2, FALSE),VLOOKUP(Y685,'PART NUMBER GUIDE'!$J$8:$K$43,2, FALSE),IF(U685="N/A",IF(ABS(S685)&lt;10,"0"&amp;ABS(S685),ABS(S685)),CONCATENATE(LEFT(U685,1),RIGHT(U685,1))), F685, G685)</f>
        <v>MR323290161312</v>
      </c>
      <c r="F685" s="90"/>
      <c r="G685" s="90"/>
      <c r="H685" s="364">
        <v>191682036507</v>
      </c>
      <c r="I685" s="109">
        <v>45237</v>
      </c>
      <c r="J685" s="16" t="s">
        <v>1265</v>
      </c>
      <c r="K685" s="342">
        <v>379</v>
      </c>
      <c r="L685" s="92">
        <f t="shared" si="71"/>
        <v>379</v>
      </c>
      <c r="M685" s="344"/>
      <c r="N685" s="29">
        <v>20</v>
      </c>
      <c r="O685" s="8">
        <v>9</v>
      </c>
      <c r="P685" s="99" t="str">
        <f t="shared" si="72"/>
        <v>6x135</v>
      </c>
      <c r="Q685" s="3">
        <v>6</v>
      </c>
      <c r="R685" s="29">
        <v>135</v>
      </c>
      <c r="S685" s="29">
        <v>12</v>
      </c>
      <c r="T685" s="16">
        <v>5.44</v>
      </c>
      <c r="U685" s="100" t="s">
        <v>85</v>
      </c>
      <c r="V685" s="16">
        <v>87</v>
      </c>
      <c r="W685" s="8">
        <v>37.08</v>
      </c>
      <c r="X685" s="51">
        <v>2650</v>
      </c>
      <c r="Y685" s="11" t="s">
        <v>4304</v>
      </c>
      <c r="Z685" s="11" t="s">
        <v>2987</v>
      </c>
      <c r="AA685" s="51" t="str">
        <f t="shared" si="73"/>
        <v>20x9, 6x135, 12 OS</v>
      </c>
      <c r="AB685" s="81" t="s">
        <v>5202</v>
      </c>
      <c r="AC685" s="89">
        <f>_xlfn.IFNA(VLOOKUP(AB685,ACCESSORIES!F:J,5,FALSE),"N/A")</f>
        <v>22</v>
      </c>
      <c r="AD685" s="87" t="s">
        <v>85</v>
      </c>
      <c r="AE685" s="87" t="s">
        <v>85</v>
      </c>
      <c r="AF685" s="87" t="s">
        <v>85</v>
      </c>
      <c r="AG685" s="87" t="s">
        <v>85</v>
      </c>
      <c r="AH685" s="87" t="s">
        <v>85</v>
      </c>
      <c r="AI685" s="13" t="s">
        <v>266</v>
      </c>
      <c r="AJ685" s="40" t="str">
        <f>_xlfn.IFNA(VLOOKUP(AI685,ACCESSORIES!E:M,6,FALSE),"N/A")</f>
        <v>N/A</v>
      </c>
      <c r="AK685" s="40" t="str">
        <f>_xlfn.IFNA(VLOOKUP(AJ685,ACCESSORIES!F:J,5,FALSE),"N/A")</f>
        <v>N/A</v>
      </c>
      <c r="AL685" s="40" t="str">
        <f>_xlfn.IFNA(VLOOKUP(AK685,ACCESSORIES!G:K,5,FALSE),"N/A")</f>
        <v>N/A</v>
      </c>
      <c r="AM685" s="3">
        <v>16.2</v>
      </c>
      <c r="AN685" s="3">
        <v>175</v>
      </c>
      <c r="AO685" s="3">
        <v>4.63</v>
      </c>
      <c r="AP685" s="36">
        <v>23.02</v>
      </c>
      <c r="AQ685" s="36">
        <v>38.159999999999997</v>
      </c>
      <c r="AR685" s="36">
        <v>45.94</v>
      </c>
      <c r="AS685" s="36">
        <v>249.15</v>
      </c>
      <c r="AT685" s="101">
        <v>245.43</v>
      </c>
      <c r="AU685" s="406">
        <v>82.5</v>
      </c>
      <c r="AV685" s="407">
        <v>32.6</v>
      </c>
      <c r="AW685" s="407">
        <v>40</v>
      </c>
      <c r="AX685" s="54">
        <v>25</v>
      </c>
      <c r="AY685" s="3" t="s">
        <v>85</v>
      </c>
      <c r="AZ685" s="98" t="str">
        <f>_xlfn.IFNA(VLOOKUP(AY685,ACCESSORIES!F:J,5,FALSE),"N/A")</f>
        <v>N/A</v>
      </c>
      <c r="BA685" s="3" t="s">
        <v>85</v>
      </c>
      <c r="BB685" s="98" t="str">
        <f>_xlfn.IFNA(VLOOKUP(BA685,ACCESSORIES!F:J,5,FALSE),"N/A")</f>
        <v>N/A</v>
      </c>
      <c r="BC685" s="77">
        <f t="shared" si="77"/>
        <v>41.58</v>
      </c>
      <c r="BD685" s="56">
        <v>23.228346456692901</v>
      </c>
      <c r="BE685" s="56">
        <v>23.228346456692901</v>
      </c>
      <c r="BF685" s="56">
        <v>11.771653543307099</v>
      </c>
      <c r="BG685" s="378">
        <f t="shared" si="74"/>
        <v>0.10408189999999996</v>
      </c>
      <c r="BH685" s="80">
        <v>24</v>
      </c>
      <c r="BI685" s="114" t="s">
        <v>3532</v>
      </c>
      <c r="BJ685" s="50" t="s">
        <v>4050</v>
      </c>
      <c r="BK685" s="29"/>
      <c r="BL685" s="29"/>
      <c r="BM685" s="29"/>
      <c r="BN685" s="29"/>
      <c r="BO685" s="81"/>
      <c r="BP685" s="81"/>
      <c r="BQ685" s="81"/>
      <c r="BR685" s="81"/>
      <c r="BS685" s="81"/>
      <c r="BT685" s="81"/>
      <c r="BU685" s="313" t="s">
        <v>8605</v>
      </c>
      <c r="BV685" s="387" t="s">
        <v>8606</v>
      </c>
      <c r="BW685" s="313" t="s">
        <v>8609</v>
      </c>
      <c r="BX685" s="387" t="s">
        <v>8610</v>
      </c>
      <c r="BY685" s="93" t="str">
        <f t="shared" si="75"/>
        <v>MR323, 20x9, +12mm Offset, 6x135, 87mm Centerbore, Gloss Black</v>
      </c>
      <c r="BZ685" s="81" t="s">
        <v>3878</v>
      </c>
      <c r="CA685" s="81" t="s">
        <v>3879</v>
      </c>
      <c r="CB685" s="81" t="str">
        <f t="shared" si="76"/>
        <v>STREET (3XX)</v>
      </c>
    </row>
    <row r="686" spans="1:80" s="38" customFormat="1" ht="15" customHeight="1">
      <c r="A686" s="22">
        <f t="shared" si="70"/>
        <v>684</v>
      </c>
      <c r="B686" s="4" t="s">
        <v>84</v>
      </c>
      <c r="C686" s="99" t="s">
        <v>1072</v>
      </c>
      <c r="D686" s="99" t="s">
        <v>7495</v>
      </c>
      <c r="E686" s="91" t="str">
        <f>CONCATENATE(LEFT(D686,5),VLOOKUP(CONCATENATE(N686,"x",O686),'PART NUMBER GUIDE'!$B$9:$C$49,2,FALSE),VLOOKUP(CONCATENATE(P686, V686), 'PART NUMBER GUIDE'!$Q$6:$R$91, 2, FALSE),VLOOKUP(Y686,'PART NUMBER GUIDE'!$J$8:$K$43,2, FALSE),IF(U686="N/A",IF(ABS(S686)&lt;10,"0"&amp;ABS(S686),ABS(S686)),CONCATENATE(LEFT(U686,1),RIGHT(U686,1))), F686, G686)</f>
        <v>MR323290161512</v>
      </c>
      <c r="F686" s="90"/>
      <c r="G686" s="90"/>
      <c r="H686" s="364" t="s">
        <v>7513</v>
      </c>
      <c r="I686" s="109">
        <v>45237</v>
      </c>
      <c r="J686" s="16" t="s">
        <v>1265</v>
      </c>
      <c r="K686" s="342">
        <v>379</v>
      </c>
      <c r="L686" s="92">
        <f t="shared" si="71"/>
        <v>379</v>
      </c>
      <c r="M686" s="344"/>
      <c r="N686" s="29">
        <v>20</v>
      </c>
      <c r="O686" s="8">
        <v>9</v>
      </c>
      <c r="P686" s="99" t="str">
        <f t="shared" si="72"/>
        <v>6x135</v>
      </c>
      <c r="Q686" s="3">
        <v>6</v>
      </c>
      <c r="R686" s="29">
        <v>135</v>
      </c>
      <c r="S686" s="29">
        <v>12</v>
      </c>
      <c r="T686" s="16">
        <v>5.44</v>
      </c>
      <c r="U686" s="100" t="s">
        <v>85</v>
      </c>
      <c r="V686" s="16">
        <v>87</v>
      </c>
      <c r="W686" s="8">
        <v>37.08</v>
      </c>
      <c r="X686" s="51">
        <v>2650</v>
      </c>
      <c r="Y686" s="11" t="s">
        <v>7501</v>
      </c>
      <c r="Z686" s="11" t="s">
        <v>2988</v>
      </c>
      <c r="AA686" s="51" t="str">
        <f t="shared" si="73"/>
        <v>20x9, 6x135, 12 OS</v>
      </c>
      <c r="AB686" s="81" t="s">
        <v>5944</v>
      </c>
      <c r="AC686" s="89">
        <f>_xlfn.IFNA(VLOOKUP(AB686,ACCESSORIES!F:J,5,FALSE),"N/A")</f>
        <v>22</v>
      </c>
      <c r="AD686" s="87" t="s">
        <v>85</v>
      </c>
      <c r="AE686" s="87" t="s">
        <v>85</v>
      </c>
      <c r="AF686" s="87" t="s">
        <v>85</v>
      </c>
      <c r="AG686" s="87" t="s">
        <v>85</v>
      </c>
      <c r="AH686" s="87" t="s">
        <v>85</v>
      </c>
      <c r="AI686" s="13" t="s">
        <v>266</v>
      </c>
      <c r="AJ686" s="40" t="str">
        <f>_xlfn.IFNA(VLOOKUP(AI686,ACCESSORIES!E:M,6,FALSE),"N/A")</f>
        <v>N/A</v>
      </c>
      <c r="AK686" s="40" t="str">
        <f>_xlfn.IFNA(VLOOKUP(AJ686,ACCESSORIES!F:J,5,FALSE),"N/A")</f>
        <v>N/A</v>
      </c>
      <c r="AL686" s="40" t="str">
        <f>_xlfn.IFNA(VLOOKUP(AK686,ACCESSORIES!G:K,5,FALSE),"N/A")</f>
        <v>N/A</v>
      </c>
      <c r="AM686" s="3">
        <v>16.2</v>
      </c>
      <c r="AN686" s="3">
        <v>175</v>
      </c>
      <c r="AO686" s="3">
        <v>4.63</v>
      </c>
      <c r="AP686" s="36">
        <v>23.02</v>
      </c>
      <c r="AQ686" s="36">
        <v>38.159999999999997</v>
      </c>
      <c r="AR686" s="36">
        <v>45.94</v>
      </c>
      <c r="AS686" s="36">
        <v>249.15</v>
      </c>
      <c r="AT686" s="101">
        <v>245.43</v>
      </c>
      <c r="AU686" s="406">
        <v>82.5</v>
      </c>
      <c r="AV686" s="407">
        <v>32.6</v>
      </c>
      <c r="AW686" s="407">
        <v>40</v>
      </c>
      <c r="AX686" s="54">
        <v>25</v>
      </c>
      <c r="AY686" s="3" t="s">
        <v>85</v>
      </c>
      <c r="AZ686" s="98" t="str">
        <f>_xlfn.IFNA(VLOOKUP(AY686,ACCESSORIES!F:J,5,FALSE),"N/A")</f>
        <v>N/A</v>
      </c>
      <c r="BA686" s="3" t="s">
        <v>85</v>
      </c>
      <c r="BB686" s="98" t="str">
        <f>_xlfn.IFNA(VLOOKUP(BA686,ACCESSORIES!F:J,5,FALSE),"N/A")</f>
        <v>N/A</v>
      </c>
      <c r="BC686" s="77">
        <f t="shared" si="77"/>
        <v>41.58</v>
      </c>
      <c r="BD686" s="56">
        <v>23.228346456692901</v>
      </c>
      <c r="BE686" s="56">
        <v>23.228346456692901</v>
      </c>
      <c r="BF686" s="56">
        <v>11.771653543307099</v>
      </c>
      <c r="BG686" s="378">
        <f t="shared" si="74"/>
        <v>0.10408189999999996</v>
      </c>
      <c r="BH686" s="80">
        <v>24</v>
      </c>
      <c r="BI686" s="114" t="s">
        <v>3532</v>
      </c>
      <c r="BJ686" s="50" t="s">
        <v>4050</v>
      </c>
      <c r="BK686" s="29"/>
      <c r="BL686" s="29"/>
      <c r="BM686" s="29"/>
      <c r="BN686" s="29"/>
      <c r="BO686" s="81"/>
      <c r="BP686" s="81"/>
      <c r="BQ686" s="81"/>
      <c r="BR686" s="81"/>
      <c r="BS686" s="81"/>
      <c r="BT686" s="81"/>
      <c r="BU686" s="313" t="s">
        <v>8599</v>
      </c>
      <c r="BV686" s="387" t="s">
        <v>8600</v>
      </c>
      <c r="BW686" s="313" t="s">
        <v>8597</v>
      </c>
      <c r="BX686" s="387" t="s">
        <v>8598</v>
      </c>
      <c r="BY686" s="93" t="str">
        <f t="shared" si="75"/>
        <v>MR323, 20x9, +12mm Offset, 6x135, 87mm Centerbore, Gloss Bronze</v>
      </c>
      <c r="BZ686" s="81" t="s">
        <v>3878</v>
      </c>
      <c r="CA686" s="81" t="s">
        <v>3879</v>
      </c>
      <c r="CB686" s="81" t="str">
        <f t="shared" si="76"/>
        <v>STREET (3XX)</v>
      </c>
    </row>
    <row r="687" spans="1:80" s="38" customFormat="1" ht="15" customHeight="1">
      <c r="A687" s="22">
        <f t="shared" si="70"/>
        <v>685</v>
      </c>
      <c r="B687" s="4" t="s">
        <v>84</v>
      </c>
      <c r="C687" s="99" t="s">
        <v>1072</v>
      </c>
      <c r="D687" s="99" t="s">
        <v>7495</v>
      </c>
      <c r="E687" s="91" t="str">
        <f>CONCATENATE(LEFT(D687,5),VLOOKUP(CONCATENATE(N687,"x",O687),'PART NUMBER GUIDE'!$B$9:$C$49,2,FALSE),VLOOKUP(CONCATENATE(P687, V687), 'PART NUMBER GUIDE'!$Q$6:$R$91, 2, FALSE),VLOOKUP(Y687,'PART NUMBER GUIDE'!$J$8:$K$43,2, FALSE),IF(U687="N/A",IF(ABS(S687)&lt;10,"0"&amp;ABS(S687),ABS(S687)),CONCATENATE(LEFT(U687,1),RIGHT(U687,1))), F687, G687)</f>
        <v>MR323290601312</v>
      </c>
      <c r="F687" s="90"/>
      <c r="G687" s="90"/>
      <c r="H687" s="364">
        <v>191682036514</v>
      </c>
      <c r="I687" s="109">
        <v>45237</v>
      </c>
      <c r="J687" s="16" t="s">
        <v>1265</v>
      </c>
      <c r="K687" s="342">
        <v>379</v>
      </c>
      <c r="L687" s="92">
        <f t="shared" si="71"/>
        <v>379</v>
      </c>
      <c r="M687" s="344"/>
      <c r="N687" s="29">
        <v>20</v>
      </c>
      <c r="O687" s="8">
        <v>9</v>
      </c>
      <c r="P687" s="99" t="str">
        <f t="shared" si="72"/>
        <v>6x5.5</v>
      </c>
      <c r="Q687" s="3">
        <v>6</v>
      </c>
      <c r="R687" s="29">
        <v>5.5</v>
      </c>
      <c r="S687" s="29">
        <v>12</v>
      </c>
      <c r="T687" s="16">
        <v>5.44</v>
      </c>
      <c r="U687" s="100" t="s">
        <v>85</v>
      </c>
      <c r="V687" s="16">
        <v>106.25</v>
      </c>
      <c r="W687" s="8">
        <v>37.08</v>
      </c>
      <c r="X687" s="51">
        <v>2650</v>
      </c>
      <c r="Y687" s="11" t="s">
        <v>4304</v>
      </c>
      <c r="Z687" s="11" t="s">
        <v>2987</v>
      </c>
      <c r="AA687" s="51" t="str">
        <f t="shared" si="73"/>
        <v>20x9, 6x5.5, 12 OS</v>
      </c>
      <c r="AB687" s="81" t="s">
        <v>5205</v>
      </c>
      <c r="AC687" s="89">
        <f>_xlfn.IFNA(VLOOKUP(AB687,ACCESSORIES!F:J,5,FALSE),"N/A")</f>
        <v>22</v>
      </c>
      <c r="AD687" s="87" t="s">
        <v>85</v>
      </c>
      <c r="AE687" s="87" t="s">
        <v>85</v>
      </c>
      <c r="AF687" s="87" t="s">
        <v>85</v>
      </c>
      <c r="AG687" s="87" t="s">
        <v>85</v>
      </c>
      <c r="AH687" s="87" t="s">
        <v>85</v>
      </c>
      <c r="AI687" s="13" t="s">
        <v>265</v>
      </c>
      <c r="AJ687" s="40" t="s">
        <v>1709</v>
      </c>
      <c r="AK687" s="40">
        <f>_xlfn.IFNA(VLOOKUP(AJ687,ACCESSORIES!F:J,5,FALSE),"N/A")</f>
        <v>2.75</v>
      </c>
      <c r="AL687" s="3">
        <v>78.3</v>
      </c>
      <c r="AM687" s="3">
        <v>16.2</v>
      </c>
      <c r="AN687" s="3">
        <v>175</v>
      </c>
      <c r="AO687" s="3">
        <v>4.63</v>
      </c>
      <c r="AP687" s="36">
        <v>23.02</v>
      </c>
      <c r="AQ687" s="36">
        <v>38.159999999999997</v>
      </c>
      <c r="AR687" s="36">
        <v>45.94</v>
      </c>
      <c r="AS687" s="36">
        <v>249.15</v>
      </c>
      <c r="AT687" s="101">
        <v>245.43</v>
      </c>
      <c r="AU687" s="406">
        <v>103.35</v>
      </c>
      <c r="AV687" s="407">
        <v>32.6</v>
      </c>
      <c r="AW687" s="407">
        <v>40</v>
      </c>
      <c r="AX687" s="54">
        <v>25</v>
      </c>
      <c r="AY687" s="3" t="s">
        <v>85</v>
      </c>
      <c r="AZ687" s="98" t="str">
        <f>_xlfn.IFNA(VLOOKUP(AY687,ACCESSORIES!F:J,5,FALSE),"N/A")</f>
        <v>N/A</v>
      </c>
      <c r="BA687" s="3" t="s">
        <v>85</v>
      </c>
      <c r="BB687" s="98" t="str">
        <f>_xlfn.IFNA(VLOOKUP(BA687,ACCESSORIES!F:J,5,FALSE),"N/A")</f>
        <v>N/A</v>
      </c>
      <c r="BC687" s="77">
        <f t="shared" si="77"/>
        <v>41.58</v>
      </c>
      <c r="BD687" s="56">
        <v>23.228346456692901</v>
      </c>
      <c r="BE687" s="56">
        <v>23.228346456692901</v>
      </c>
      <c r="BF687" s="56">
        <v>11.771653543307099</v>
      </c>
      <c r="BG687" s="378">
        <f t="shared" si="74"/>
        <v>0.10408189999999996</v>
      </c>
      <c r="BH687" s="80">
        <v>24</v>
      </c>
      <c r="BI687" s="114" t="s">
        <v>3532</v>
      </c>
      <c r="BJ687" s="50" t="s">
        <v>4050</v>
      </c>
      <c r="BK687" s="29"/>
      <c r="BL687" s="29"/>
      <c r="BM687" s="29"/>
      <c r="BN687" s="29"/>
      <c r="BO687" s="81"/>
      <c r="BP687" s="81"/>
      <c r="BQ687" s="81"/>
      <c r="BR687" s="81"/>
      <c r="BS687" s="81"/>
      <c r="BT687" s="81"/>
      <c r="BU687" s="313" t="s">
        <v>8605</v>
      </c>
      <c r="BV687" s="387" t="s">
        <v>8606</v>
      </c>
      <c r="BW687" s="313" t="s">
        <v>8609</v>
      </c>
      <c r="BX687" s="387" t="s">
        <v>8610</v>
      </c>
      <c r="BY687" s="93" t="str">
        <f t="shared" si="75"/>
        <v>MR323, 20x9, +12mm Offset, 6x5.5, 106.25mm Centerbore, Gloss Black</v>
      </c>
      <c r="BZ687" s="81" t="s">
        <v>3878</v>
      </c>
      <c r="CA687" s="81" t="s">
        <v>3879</v>
      </c>
      <c r="CB687" s="81" t="str">
        <f t="shared" si="76"/>
        <v>STREET (3XX)</v>
      </c>
    </row>
    <row r="688" spans="1:80" s="38" customFormat="1" ht="15" customHeight="1">
      <c r="A688" s="22">
        <f t="shared" si="70"/>
        <v>686</v>
      </c>
      <c r="B688" s="4" t="s">
        <v>84</v>
      </c>
      <c r="C688" s="99" t="s">
        <v>1072</v>
      </c>
      <c r="D688" s="99" t="s">
        <v>7495</v>
      </c>
      <c r="E688" s="91" t="str">
        <f>CONCATENATE(LEFT(D688,5),VLOOKUP(CONCATENATE(N688,"x",O688),'PART NUMBER GUIDE'!$B$9:$C$49,2,FALSE),VLOOKUP(CONCATENATE(P688, V688), 'PART NUMBER GUIDE'!$Q$6:$R$91, 2, FALSE),VLOOKUP(Y688,'PART NUMBER GUIDE'!$J$8:$K$43,2, FALSE),IF(U688="N/A",IF(ABS(S688)&lt;10,"0"&amp;ABS(S688),ABS(S688)),CONCATENATE(LEFT(U688,1),RIGHT(U688,1))), F688, G688)</f>
        <v>MR323290601512</v>
      </c>
      <c r="F688" s="90"/>
      <c r="G688" s="90"/>
      <c r="H688" s="364" t="s">
        <v>7514</v>
      </c>
      <c r="I688" s="109">
        <v>45237</v>
      </c>
      <c r="J688" s="16" t="s">
        <v>1265</v>
      </c>
      <c r="K688" s="342">
        <v>379</v>
      </c>
      <c r="L688" s="92">
        <f t="shared" si="71"/>
        <v>379</v>
      </c>
      <c r="M688" s="344"/>
      <c r="N688" s="29">
        <v>20</v>
      </c>
      <c r="O688" s="8">
        <v>9</v>
      </c>
      <c r="P688" s="99" t="str">
        <f t="shared" si="72"/>
        <v>6x5.5</v>
      </c>
      <c r="Q688" s="3">
        <v>6</v>
      </c>
      <c r="R688" s="29">
        <v>5.5</v>
      </c>
      <c r="S688" s="29">
        <v>12</v>
      </c>
      <c r="T688" s="16">
        <v>5.44</v>
      </c>
      <c r="U688" s="100" t="s">
        <v>85</v>
      </c>
      <c r="V688" s="16">
        <v>106.25</v>
      </c>
      <c r="W688" s="8">
        <v>37.08</v>
      </c>
      <c r="X688" s="51">
        <v>2650</v>
      </c>
      <c r="Y688" s="11" t="s">
        <v>7501</v>
      </c>
      <c r="Z688" s="11" t="s">
        <v>2988</v>
      </c>
      <c r="AA688" s="51" t="str">
        <f t="shared" si="73"/>
        <v>20x9, 6x5.5, 12 OS</v>
      </c>
      <c r="AB688" s="81" t="s">
        <v>5947</v>
      </c>
      <c r="AC688" s="89">
        <f>_xlfn.IFNA(VLOOKUP(AB688,ACCESSORIES!F:J,5,FALSE),"N/A")</f>
        <v>22</v>
      </c>
      <c r="AD688" s="87" t="s">
        <v>85</v>
      </c>
      <c r="AE688" s="87" t="s">
        <v>85</v>
      </c>
      <c r="AF688" s="87" t="s">
        <v>85</v>
      </c>
      <c r="AG688" s="87" t="s">
        <v>85</v>
      </c>
      <c r="AH688" s="87" t="s">
        <v>85</v>
      </c>
      <c r="AI688" s="13" t="s">
        <v>265</v>
      </c>
      <c r="AJ688" s="40" t="s">
        <v>1709</v>
      </c>
      <c r="AK688" s="40">
        <f>_xlfn.IFNA(VLOOKUP(AJ688,ACCESSORIES!F:J,5,FALSE),"N/A")</f>
        <v>2.75</v>
      </c>
      <c r="AL688" s="3">
        <v>78.3</v>
      </c>
      <c r="AM688" s="3">
        <v>16.2</v>
      </c>
      <c r="AN688" s="3">
        <v>175</v>
      </c>
      <c r="AO688" s="3">
        <v>4.63</v>
      </c>
      <c r="AP688" s="36">
        <v>23.02</v>
      </c>
      <c r="AQ688" s="36">
        <v>38.159999999999997</v>
      </c>
      <c r="AR688" s="36">
        <v>45.94</v>
      </c>
      <c r="AS688" s="36">
        <v>249.15</v>
      </c>
      <c r="AT688" s="101">
        <v>245.43</v>
      </c>
      <c r="AU688" s="406">
        <v>103.35</v>
      </c>
      <c r="AV688" s="407">
        <v>32.6</v>
      </c>
      <c r="AW688" s="407">
        <v>40</v>
      </c>
      <c r="AX688" s="54">
        <v>25</v>
      </c>
      <c r="AY688" s="3" t="s">
        <v>85</v>
      </c>
      <c r="AZ688" s="98" t="str">
        <f>_xlfn.IFNA(VLOOKUP(AY688,ACCESSORIES!F:J,5,FALSE),"N/A")</f>
        <v>N/A</v>
      </c>
      <c r="BA688" s="3" t="s">
        <v>85</v>
      </c>
      <c r="BB688" s="98" t="str">
        <f>_xlfn.IFNA(VLOOKUP(BA688,ACCESSORIES!F:J,5,FALSE),"N/A")</f>
        <v>N/A</v>
      </c>
      <c r="BC688" s="77">
        <f t="shared" si="77"/>
        <v>41.58</v>
      </c>
      <c r="BD688" s="56">
        <v>23.228346456692901</v>
      </c>
      <c r="BE688" s="56">
        <v>23.228346456692901</v>
      </c>
      <c r="BF688" s="56">
        <v>11.771653543307099</v>
      </c>
      <c r="BG688" s="378">
        <f t="shared" si="74"/>
        <v>0.10408189999999996</v>
      </c>
      <c r="BH688" s="80">
        <v>24</v>
      </c>
      <c r="BI688" s="114" t="s">
        <v>3532</v>
      </c>
      <c r="BJ688" s="50" t="s">
        <v>4050</v>
      </c>
      <c r="BK688" s="29"/>
      <c r="BL688" s="29"/>
      <c r="BM688" s="29"/>
      <c r="BN688" s="29"/>
      <c r="BO688" s="81"/>
      <c r="BP688" s="81"/>
      <c r="BQ688" s="81"/>
      <c r="BR688" s="81"/>
      <c r="BS688" s="81"/>
      <c r="BT688" s="81"/>
      <c r="BU688" s="313" t="s">
        <v>8599</v>
      </c>
      <c r="BV688" s="387" t="s">
        <v>8600</v>
      </c>
      <c r="BW688" s="313" t="s">
        <v>8597</v>
      </c>
      <c r="BX688" s="387" t="s">
        <v>8598</v>
      </c>
      <c r="BY688" s="93" t="str">
        <f t="shared" si="75"/>
        <v>MR323, 20x9, +12mm Offset, 6x5.5, 106.25mm Centerbore, Gloss Bronze</v>
      </c>
      <c r="BZ688" s="81" t="s">
        <v>3878</v>
      </c>
      <c r="CA688" s="81" t="s">
        <v>3879</v>
      </c>
      <c r="CB688" s="81" t="str">
        <f t="shared" si="76"/>
        <v>STREET (3XX)</v>
      </c>
    </row>
    <row r="689" spans="1:80" s="38" customFormat="1" ht="15" customHeight="1">
      <c r="A689" s="22">
        <f t="shared" si="70"/>
        <v>687</v>
      </c>
      <c r="B689" s="4" t="s">
        <v>84</v>
      </c>
      <c r="C689" s="99" t="s">
        <v>1072</v>
      </c>
      <c r="D689" s="99" t="s">
        <v>7495</v>
      </c>
      <c r="E689" s="91" t="str">
        <f>CONCATENATE(LEFT(D689,5),VLOOKUP(CONCATENATE(N689,"x",O689),'PART NUMBER GUIDE'!$B$9:$C$49,2,FALSE),VLOOKUP(CONCATENATE(P689, V689), 'PART NUMBER GUIDE'!$Q$6:$R$91, 2, FALSE),VLOOKUP(Y689,'PART NUMBER GUIDE'!$J$8:$K$43,2, FALSE),IF(U689="N/A",IF(ABS(S689)&lt;10,"0"&amp;ABS(S689),ABS(S689)),CONCATENATE(LEFT(U689,1),RIGHT(U689,1))), F689, G689)</f>
        <v>MR323290801312</v>
      </c>
      <c r="F689" s="90"/>
      <c r="G689" s="90"/>
      <c r="H689" s="364">
        <v>191682036521</v>
      </c>
      <c r="I689" s="109">
        <v>45237</v>
      </c>
      <c r="J689" s="16" t="s">
        <v>1265</v>
      </c>
      <c r="K689" s="342">
        <v>379</v>
      </c>
      <c r="L689" s="92">
        <f t="shared" si="71"/>
        <v>379</v>
      </c>
      <c r="M689" s="344"/>
      <c r="N689" s="29">
        <v>20</v>
      </c>
      <c r="O689" s="8">
        <v>9</v>
      </c>
      <c r="P689" s="99" t="str">
        <f t="shared" si="72"/>
        <v>8x6.5</v>
      </c>
      <c r="Q689" s="3">
        <v>8</v>
      </c>
      <c r="R689" s="29">
        <v>6.5</v>
      </c>
      <c r="S689" s="29">
        <v>12</v>
      </c>
      <c r="T689" s="16">
        <v>5.44</v>
      </c>
      <c r="U689" s="100" t="s">
        <v>85</v>
      </c>
      <c r="V689" s="16">
        <v>130.81</v>
      </c>
      <c r="W689" s="8">
        <v>40.130000000000003</v>
      </c>
      <c r="X689" s="51">
        <v>3640</v>
      </c>
      <c r="Y689" s="11" t="s">
        <v>4304</v>
      </c>
      <c r="Z689" s="11" t="s">
        <v>2987</v>
      </c>
      <c r="AA689" s="51" t="str">
        <f t="shared" si="73"/>
        <v>20x9, 8x6.5, 12 OS</v>
      </c>
      <c r="AB689" s="81" t="s">
        <v>7496</v>
      </c>
      <c r="AC689" s="89">
        <f>_xlfn.IFNA(VLOOKUP(AB689,ACCESSORIES!F:J,5,FALSE),"N/A")</f>
        <v>33</v>
      </c>
      <c r="AD689" s="87" t="s">
        <v>85</v>
      </c>
      <c r="AE689" s="87" t="s">
        <v>85</v>
      </c>
      <c r="AF689" s="80" t="s">
        <v>3005</v>
      </c>
      <c r="AG689" s="87" t="s">
        <v>85</v>
      </c>
      <c r="AH689" s="87" t="s">
        <v>85</v>
      </c>
      <c r="AI689" s="13" t="s">
        <v>266</v>
      </c>
      <c r="AJ689" s="40" t="str">
        <f>_xlfn.IFNA(VLOOKUP(AI689,ACCESSORIES!E:M,6,FALSE),"N/A")</f>
        <v>N/A</v>
      </c>
      <c r="AK689" s="40" t="str">
        <f>_xlfn.IFNA(VLOOKUP(AJ689,ACCESSORIES!F:J,5,FALSE),"N/A")</f>
        <v>N/A</v>
      </c>
      <c r="AL689" s="40" t="str">
        <f>_xlfn.IFNA(VLOOKUP(AK689,ACCESSORIES!G:K,5,FALSE),"N/A")</f>
        <v>N/A</v>
      </c>
      <c r="AM689" s="3">
        <v>16.2</v>
      </c>
      <c r="AN689" s="3">
        <v>200</v>
      </c>
      <c r="AO689" s="36">
        <v>0</v>
      </c>
      <c r="AP689" s="36">
        <v>0</v>
      </c>
      <c r="AQ689" s="36">
        <v>26</v>
      </c>
      <c r="AR689" s="36">
        <v>40</v>
      </c>
      <c r="AS689" s="36">
        <v>249.67</v>
      </c>
      <c r="AT689" s="101">
        <v>244.51</v>
      </c>
      <c r="AU689" s="406">
        <v>126.6</v>
      </c>
      <c r="AV689" s="407">
        <v>85</v>
      </c>
      <c r="AW689" s="407">
        <v>85</v>
      </c>
      <c r="AX689" s="54">
        <v>25</v>
      </c>
      <c r="AY689" s="3" t="s">
        <v>85</v>
      </c>
      <c r="AZ689" s="98" t="str">
        <f>_xlfn.IFNA(VLOOKUP(AY689,ACCESSORIES!F:J,5,FALSE),"N/A")</f>
        <v>N/A</v>
      </c>
      <c r="BA689" s="3" t="s">
        <v>85</v>
      </c>
      <c r="BB689" s="98" t="str">
        <f>_xlfn.IFNA(VLOOKUP(BA689,ACCESSORIES!F:J,5,FALSE),"N/A")</f>
        <v>N/A</v>
      </c>
      <c r="BC689" s="77">
        <f t="shared" si="77"/>
        <v>44.63</v>
      </c>
      <c r="BD689" s="56">
        <v>23.228346456692901</v>
      </c>
      <c r="BE689" s="56">
        <v>23.228346456692901</v>
      </c>
      <c r="BF689" s="56">
        <v>11.771653543307099</v>
      </c>
      <c r="BG689" s="378">
        <f t="shared" si="74"/>
        <v>0.10408189999999996</v>
      </c>
      <c r="BH689" s="80">
        <v>24</v>
      </c>
      <c r="BI689" s="114" t="s">
        <v>3532</v>
      </c>
      <c r="BJ689" s="50" t="s">
        <v>4050</v>
      </c>
      <c r="BK689" s="29"/>
      <c r="BL689" s="29"/>
      <c r="BM689" s="29"/>
      <c r="BN689" s="29"/>
      <c r="BO689" s="81"/>
      <c r="BP689" s="81"/>
      <c r="BQ689" s="81"/>
      <c r="BR689" s="81"/>
      <c r="BS689" s="81"/>
      <c r="BT689" s="81"/>
      <c r="BU689" s="313" t="s">
        <v>8613</v>
      </c>
      <c r="BV689" s="387" t="s">
        <v>8616</v>
      </c>
      <c r="BW689" s="313" t="s">
        <v>8614</v>
      </c>
      <c r="BX689" s="387" t="s">
        <v>8615</v>
      </c>
      <c r="BY689" s="93" t="str">
        <f t="shared" si="75"/>
        <v>MR323, 20x9, +12mm Offset, 8x6.5, 130.81mm Centerbore, Gloss Black</v>
      </c>
      <c r="BZ689" s="81" t="s">
        <v>3878</v>
      </c>
      <c r="CA689" s="81" t="s">
        <v>3879</v>
      </c>
      <c r="CB689" s="81" t="str">
        <f t="shared" si="76"/>
        <v>STREET (3XX)</v>
      </c>
    </row>
    <row r="690" spans="1:80" s="38" customFormat="1" ht="15" customHeight="1">
      <c r="A690" s="22">
        <f t="shared" si="70"/>
        <v>688</v>
      </c>
      <c r="B690" s="4" t="s">
        <v>84</v>
      </c>
      <c r="C690" s="99" t="s">
        <v>1072</v>
      </c>
      <c r="D690" s="99" t="s">
        <v>7495</v>
      </c>
      <c r="E690" s="91" t="str">
        <f>CONCATENATE(LEFT(D690,5),VLOOKUP(CONCATENATE(N690,"x",O690),'PART NUMBER GUIDE'!$B$9:$C$49,2,FALSE),VLOOKUP(CONCATENATE(P690, V690), 'PART NUMBER GUIDE'!$Q$6:$R$91, 2, FALSE),VLOOKUP(Y690,'PART NUMBER GUIDE'!$J$8:$K$43,2, FALSE),IF(U690="N/A",IF(ABS(S690)&lt;10,"0"&amp;ABS(S690),ABS(S690)),CONCATENATE(LEFT(U690,1),RIGHT(U690,1))), F690, G690)</f>
        <v>MR323290801512</v>
      </c>
      <c r="F690" s="90"/>
      <c r="G690" s="90"/>
      <c r="H690" s="364" t="s">
        <v>7515</v>
      </c>
      <c r="I690" s="109">
        <v>45237</v>
      </c>
      <c r="J690" s="16" t="s">
        <v>1265</v>
      </c>
      <c r="K690" s="342">
        <v>379</v>
      </c>
      <c r="L690" s="92">
        <f t="shared" si="71"/>
        <v>379</v>
      </c>
      <c r="M690" s="344"/>
      <c r="N690" s="29">
        <v>20</v>
      </c>
      <c r="O690" s="8">
        <v>9</v>
      </c>
      <c r="P690" s="99" t="str">
        <f t="shared" si="72"/>
        <v>8x6.5</v>
      </c>
      <c r="Q690" s="3">
        <v>8</v>
      </c>
      <c r="R690" s="29">
        <v>6.5</v>
      </c>
      <c r="S690" s="29">
        <v>12</v>
      </c>
      <c r="T690" s="16">
        <v>5.44</v>
      </c>
      <c r="U690" s="100" t="s">
        <v>85</v>
      </c>
      <c r="V690" s="16">
        <v>130.81</v>
      </c>
      <c r="W690" s="8">
        <v>40.130000000000003</v>
      </c>
      <c r="X690" s="51">
        <v>3640</v>
      </c>
      <c r="Y690" s="11" t="s">
        <v>7501</v>
      </c>
      <c r="Z690" s="11" t="s">
        <v>2988</v>
      </c>
      <c r="AA690" s="51" t="str">
        <f t="shared" si="73"/>
        <v>20x9, 8x6.5, 12 OS</v>
      </c>
      <c r="AB690" s="81" t="s">
        <v>7523</v>
      </c>
      <c r="AC690" s="89">
        <f>_xlfn.IFNA(VLOOKUP(AB690,ACCESSORIES!F:J,5,FALSE),"N/A")</f>
        <v>33</v>
      </c>
      <c r="AD690" s="87" t="s">
        <v>85</v>
      </c>
      <c r="AE690" s="87" t="s">
        <v>85</v>
      </c>
      <c r="AF690" s="80" t="s">
        <v>3005</v>
      </c>
      <c r="AG690" s="87" t="s">
        <v>85</v>
      </c>
      <c r="AH690" s="87" t="s">
        <v>85</v>
      </c>
      <c r="AI690" s="13" t="s">
        <v>266</v>
      </c>
      <c r="AJ690" s="40" t="str">
        <f>_xlfn.IFNA(VLOOKUP(AI690,ACCESSORIES!E:M,6,FALSE),"N/A")</f>
        <v>N/A</v>
      </c>
      <c r="AK690" s="40" t="str">
        <f>_xlfn.IFNA(VLOOKUP(AJ690,ACCESSORIES!F:J,5,FALSE),"N/A")</f>
        <v>N/A</v>
      </c>
      <c r="AL690" s="40" t="str">
        <f>_xlfn.IFNA(VLOOKUP(AK690,ACCESSORIES!G:K,5,FALSE),"N/A")</f>
        <v>N/A</v>
      </c>
      <c r="AM690" s="3">
        <v>16.2</v>
      </c>
      <c r="AN690" s="3">
        <v>200</v>
      </c>
      <c r="AO690" s="36">
        <v>0</v>
      </c>
      <c r="AP690" s="36">
        <v>0</v>
      </c>
      <c r="AQ690" s="36">
        <v>26</v>
      </c>
      <c r="AR690" s="36">
        <v>40</v>
      </c>
      <c r="AS690" s="36">
        <v>249.67</v>
      </c>
      <c r="AT690" s="101">
        <v>244.51</v>
      </c>
      <c r="AU690" s="406">
        <v>126.6</v>
      </c>
      <c r="AV690" s="407">
        <v>85</v>
      </c>
      <c r="AW690" s="407">
        <v>85</v>
      </c>
      <c r="AX690" s="54">
        <v>25</v>
      </c>
      <c r="AY690" s="3" t="s">
        <v>85</v>
      </c>
      <c r="AZ690" s="98" t="str">
        <f>_xlfn.IFNA(VLOOKUP(AY690,ACCESSORIES!F:J,5,FALSE),"N/A")</f>
        <v>N/A</v>
      </c>
      <c r="BA690" s="3" t="s">
        <v>85</v>
      </c>
      <c r="BB690" s="98" t="str">
        <f>_xlfn.IFNA(VLOOKUP(BA690,ACCESSORIES!F:J,5,FALSE),"N/A")</f>
        <v>N/A</v>
      </c>
      <c r="BC690" s="77">
        <f t="shared" si="77"/>
        <v>44.63</v>
      </c>
      <c r="BD690" s="56">
        <v>23.228346456692901</v>
      </c>
      <c r="BE690" s="56">
        <v>23.228346456692901</v>
      </c>
      <c r="BF690" s="56">
        <v>11.771653543307099</v>
      </c>
      <c r="BG690" s="378">
        <f t="shared" si="74"/>
        <v>0.10408189999999996</v>
      </c>
      <c r="BH690" s="80">
        <v>24</v>
      </c>
      <c r="BI690" s="114" t="s">
        <v>3532</v>
      </c>
      <c r="BJ690" s="50" t="s">
        <v>4050</v>
      </c>
      <c r="BK690" s="29"/>
      <c r="BL690" s="29"/>
      <c r="BM690" s="29"/>
      <c r="BN690" s="29"/>
      <c r="BO690" s="81"/>
      <c r="BP690" s="81"/>
      <c r="BQ690" s="81"/>
      <c r="BR690" s="81"/>
      <c r="BS690" s="81"/>
      <c r="BT690" s="81"/>
      <c r="BU690" s="313" t="s">
        <v>8619</v>
      </c>
      <c r="BV690" s="387" t="s">
        <v>8620</v>
      </c>
      <c r="BW690" s="313" t="s">
        <v>8617</v>
      </c>
      <c r="BX690" s="387" t="s">
        <v>8618</v>
      </c>
      <c r="BY690" s="93" t="str">
        <f t="shared" si="75"/>
        <v>MR323, 20x9, +12mm Offset, 8x6.5, 130.81mm Centerbore, Gloss Bronze</v>
      </c>
      <c r="BZ690" s="81" t="s">
        <v>3878</v>
      </c>
      <c r="CA690" s="81" t="s">
        <v>3879</v>
      </c>
      <c r="CB690" s="81" t="str">
        <f t="shared" si="76"/>
        <v>STREET (3XX)</v>
      </c>
    </row>
    <row r="691" spans="1:80" s="38" customFormat="1" ht="15" customHeight="1">
      <c r="A691" s="22">
        <f t="shared" si="70"/>
        <v>689</v>
      </c>
      <c r="B691" s="4" t="s">
        <v>84</v>
      </c>
      <c r="C691" s="99" t="s">
        <v>1072</v>
      </c>
      <c r="D691" s="99" t="s">
        <v>7495</v>
      </c>
      <c r="E691" s="91" t="str">
        <f>CONCATENATE(LEFT(D691,5),VLOOKUP(CONCATENATE(N691,"x",O691),'PART NUMBER GUIDE'!$B$9:$C$49,2,FALSE),VLOOKUP(CONCATENATE(P691, V691), 'PART NUMBER GUIDE'!$Q$6:$R$91, 2, FALSE),VLOOKUP(Y691,'PART NUMBER GUIDE'!$J$8:$K$43,2, FALSE),IF(U691="N/A",IF(ABS(S691)&lt;10,"0"&amp;ABS(S691),ABS(S691)),CONCATENATE(LEFT(U691,1),RIGHT(U691,1))), F691, G691)</f>
        <v>MR323290871312</v>
      </c>
      <c r="F691" s="90"/>
      <c r="G691" s="90"/>
      <c r="H691" s="364">
        <v>191682036538</v>
      </c>
      <c r="I691" s="109">
        <v>45237</v>
      </c>
      <c r="J691" s="16" t="s">
        <v>1265</v>
      </c>
      <c r="K691" s="342">
        <v>379</v>
      </c>
      <c r="L691" s="92">
        <f t="shared" si="71"/>
        <v>379</v>
      </c>
      <c r="M691" s="344"/>
      <c r="N691" s="29">
        <v>20</v>
      </c>
      <c r="O691" s="8">
        <v>9</v>
      </c>
      <c r="P691" s="99" t="str">
        <f t="shared" si="72"/>
        <v>8x170</v>
      </c>
      <c r="Q691" s="3">
        <v>8</v>
      </c>
      <c r="R691" s="29">
        <v>170</v>
      </c>
      <c r="S691" s="29">
        <v>12</v>
      </c>
      <c r="T691" s="16">
        <v>5.44</v>
      </c>
      <c r="U691" s="100" t="s">
        <v>85</v>
      </c>
      <c r="V691" s="16">
        <v>130.81</v>
      </c>
      <c r="W691" s="8">
        <v>40.130000000000003</v>
      </c>
      <c r="X691" s="51">
        <v>3640</v>
      </c>
      <c r="Y691" s="11" t="s">
        <v>4304</v>
      </c>
      <c r="Z691" s="11" t="s">
        <v>2987</v>
      </c>
      <c r="AA691" s="51" t="str">
        <f t="shared" si="73"/>
        <v>20x9, 8x170, 12 OS</v>
      </c>
      <c r="AB691" s="81" t="s">
        <v>7496</v>
      </c>
      <c r="AC691" s="89">
        <f>_xlfn.IFNA(VLOOKUP(AB691,ACCESSORIES!F:J,5,FALSE),"N/A")</f>
        <v>33</v>
      </c>
      <c r="AD691" s="87" t="s">
        <v>85</v>
      </c>
      <c r="AE691" s="87" t="s">
        <v>85</v>
      </c>
      <c r="AF691" s="80" t="s">
        <v>3005</v>
      </c>
      <c r="AG691" s="87" t="s">
        <v>85</v>
      </c>
      <c r="AH691" s="87" t="s">
        <v>85</v>
      </c>
      <c r="AI691" s="13" t="s">
        <v>266</v>
      </c>
      <c r="AJ691" s="40" t="str">
        <f>_xlfn.IFNA(VLOOKUP(AI691,ACCESSORIES!E:M,6,FALSE),"N/A")</f>
        <v>N/A</v>
      </c>
      <c r="AK691" s="40" t="str">
        <f>_xlfn.IFNA(VLOOKUP(AJ691,ACCESSORIES!F:J,5,FALSE),"N/A")</f>
        <v>N/A</v>
      </c>
      <c r="AL691" s="40" t="str">
        <f>_xlfn.IFNA(VLOOKUP(AK691,ACCESSORIES!G:K,5,FALSE),"N/A")</f>
        <v>N/A</v>
      </c>
      <c r="AM691" s="3">
        <v>16.2</v>
      </c>
      <c r="AN691" s="3">
        <v>200</v>
      </c>
      <c r="AO691" s="36">
        <v>0</v>
      </c>
      <c r="AP691" s="36">
        <v>0</v>
      </c>
      <c r="AQ691" s="36">
        <v>26</v>
      </c>
      <c r="AR691" s="36">
        <v>40</v>
      </c>
      <c r="AS691" s="36">
        <v>249.67</v>
      </c>
      <c r="AT691" s="101">
        <v>244.51</v>
      </c>
      <c r="AU691" s="406">
        <v>126.6</v>
      </c>
      <c r="AV691" s="407">
        <v>85</v>
      </c>
      <c r="AW691" s="407">
        <v>85</v>
      </c>
      <c r="AX691" s="54">
        <v>25</v>
      </c>
      <c r="AY691" s="3" t="s">
        <v>85</v>
      </c>
      <c r="AZ691" s="98" t="str">
        <f>_xlfn.IFNA(VLOOKUP(AY691,ACCESSORIES!F:J,5,FALSE),"N/A")</f>
        <v>N/A</v>
      </c>
      <c r="BA691" s="3" t="s">
        <v>85</v>
      </c>
      <c r="BB691" s="98" t="str">
        <f>_xlfn.IFNA(VLOOKUP(BA691,ACCESSORIES!F:J,5,FALSE),"N/A")</f>
        <v>N/A</v>
      </c>
      <c r="BC691" s="77">
        <f t="shared" si="77"/>
        <v>44.63</v>
      </c>
      <c r="BD691" s="56">
        <v>23.228346456692901</v>
      </c>
      <c r="BE691" s="56">
        <v>23.228346456692901</v>
      </c>
      <c r="BF691" s="56">
        <v>11.771653543307099</v>
      </c>
      <c r="BG691" s="378">
        <f t="shared" si="74"/>
        <v>0.10408189999999996</v>
      </c>
      <c r="BH691" s="80">
        <v>24</v>
      </c>
      <c r="BI691" s="114" t="s">
        <v>3532</v>
      </c>
      <c r="BJ691" s="50" t="s">
        <v>4050</v>
      </c>
      <c r="BK691" s="29"/>
      <c r="BL691" s="29"/>
      <c r="BM691" s="29"/>
      <c r="BN691" s="29"/>
      <c r="BO691" s="81"/>
      <c r="BP691" s="81"/>
      <c r="BQ691" s="81"/>
      <c r="BR691" s="81"/>
      <c r="BS691" s="81"/>
      <c r="BT691" s="81"/>
      <c r="BU691" s="313" t="s">
        <v>8613</v>
      </c>
      <c r="BV691" s="387" t="s">
        <v>8616</v>
      </c>
      <c r="BW691" s="313" t="s">
        <v>8614</v>
      </c>
      <c r="BX691" s="387" t="s">
        <v>8615</v>
      </c>
      <c r="BY691" s="93" t="str">
        <f t="shared" si="75"/>
        <v>MR323, 20x9, +12mm Offset, 8x170, 130.81mm Centerbore, Gloss Black</v>
      </c>
      <c r="BZ691" s="81" t="s">
        <v>3878</v>
      </c>
      <c r="CA691" s="81" t="s">
        <v>3879</v>
      </c>
      <c r="CB691" s="81" t="str">
        <f t="shared" si="76"/>
        <v>STREET (3XX)</v>
      </c>
    </row>
    <row r="692" spans="1:80" s="38" customFormat="1" ht="15" customHeight="1">
      <c r="A692" s="22">
        <f t="shared" si="70"/>
        <v>690</v>
      </c>
      <c r="B692" s="4" t="s">
        <v>84</v>
      </c>
      <c r="C692" s="99" t="s">
        <v>1072</v>
      </c>
      <c r="D692" s="99" t="s">
        <v>7495</v>
      </c>
      <c r="E692" s="91" t="str">
        <f>CONCATENATE(LEFT(D692,5),VLOOKUP(CONCATENATE(N692,"x",O692),'PART NUMBER GUIDE'!$B$9:$C$49,2,FALSE),VLOOKUP(CONCATENATE(P692, V692), 'PART NUMBER GUIDE'!$Q$6:$R$91, 2, FALSE),VLOOKUP(Y692,'PART NUMBER GUIDE'!$J$8:$K$43,2, FALSE),IF(U692="N/A",IF(ABS(S692)&lt;10,"0"&amp;ABS(S692),ABS(S692)),CONCATENATE(LEFT(U692,1),RIGHT(U692,1))), F692, G692)</f>
        <v>MR323290871512</v>
      </c>
      <c r="F692" s="90"/>
      <c r="G692" s="90"/>
      <c r="H692" s="364" t="s">
        <v>7516</v>
      </c>
      <c r="I692" s="109">
        <v>45237</v>
      </c>
      <c r="J692" s="16" t="s">
        <v>1265</v>
      </c>
      <c r="K692" s="342">
        <v>379</v>
      </c>
      <c r="L692" s="92">
        <f t="shared" si="71"/>
        <v>379</v>
      </c>
      <c r="M692" s="344"/>
      <c r="N692" s="29">
        <v>20</v>
      </c>
      <c r="O692" s="8">
        <v>9</v>
      </c>
      <c r="P692" s="99" t="str">
        <f t="shared" si="72"/>
        <v>8x170</v>
      </c>
      <c r="Q692" s="3">
        <v>8</v>
      </c>
      <c r="R692" s="29">
        <v>170</v>
      </c>
      <c r="S692" s="29">
        <v>12</v>
      </c>
      <c r="T692" s="16">
        <v>5.44</v>
      </c>
      <c r="U692" s="100" t="s">
        <v>85</v>
      </c>
      <c r="V692" s="16">
        <v>130.81</v>
      </c>
      <c r="W692" s="8">
        <v>40.130000000000003</v>
      </c>
      <c r="X692" s="51">
        <v>3640</v>
      </c>
      <c r="Y692" s="11" t="s">
        <v>7501</v>
      </c>
      <c r="Z692" s="11" t="s">
        <v>2988</v>
      </c>
      <c r="AA692" s="51" t="str">
        <f t="shared" si="73"/>
        <v>20x9, 8x170, 12 OS</v>
      </c>
      <c r="AB692" s="81" t="s">
        <v>7523</v>
      </c>
      <c r="AC692" s="89">
        <f>_xlfn.IFNA(VLOOKUP(AB692,ACCESSORIES!F:J,5,FALSE),"N/A")</f>
        <v>33</v>
      </c>
      <c r="AD692" s="87" t="s">
        <v>85</v>
      </c>
      <c r="AE692" s="87" t="s">
        <v>85</v>
      </c>
      <c r="AF692" s="80" t="s">
        <v>3005</v>
      </c>
      <c r="AG692" s="87" t="s">
        <v>85</v>
      </c>
      <c r="AH692" s="87" t="s">
        <v>85</v>
      </c>
      <c r="AI692" s="13" t="s">
        <v>266</v>
      </c>
      <c r="AJ692" s="40" t="str">
        <f>_xlfn.IFNA(VLOOKUP(AI692,ACCESSORIES!E:M,6,FALSE),"N/A")</f>
        <v>N/A</v>
      </c>
      <c r="AK692" s="40" t="str">
        <f>_xlfn.IFNA(VLOOKUP(AJ692,ACCESSORIES!F:J,5,FALSE),"N/A")</f>
        <v>N/A</v>
      </c>
      <c r="AL692" s="40" t="str">
        <f>_xlfn.IFNA(VLOOKUP(AK692,ACCESSORIES!G:K,5,FALSE),"N/A")</f>
        <v>N/A</v>
      </c>
      <c r="AM692" s="3">
        <v>16.2</v>
      </c>
      <c r="AN692" s="3">
        <v>200</v>
      </c>
      <c r="AO692" s="36">
        <v>0</v>
      </c>
      <c r="AP692" s="36">
        <v>0</v>
      </c>
      <c r="AQ692" s="36">
        <v>26</v>
      </c>
      <c r="AR692" s="36">
        <v>40</v>
      </c>
      <c r="AS692" s="36">
        <v>249.67</v>
      </c>
      <c r="AT692" s="101">
        <v>244.51</v>
      </c>
      <c r="AU692" s="406">
        <v>126.6</v>
      </c>
      <c r="AV692" s="407">
        <v>85</v>
      </c>
      <c r="AW692" s="407">
        <v>85</v>
      </c>
      <c r="AX692" s="54">
        <v>25</v>
      </c>
      <c r="AY692" s="3" t="s">
        <v>85</v>
      </c>
      <c r="AZ692" s="98" t="str">
        <f>_xlfn.IFNA(VLOOKUP(AY692,ACCESSORIES!F:J,5,FALSE),"N/A")</f>
        <v>N/A</v>
      </c>
      <c r="BA692" s="3" t="s">
        <v>85</v>
      </c>
      <c r="BB692" s="98" t="str">
        <f>_xlfn.IFNA(VLOOKUP(BA692,ACCESSORIES!F:J,5,FALSE),"N/A")</f>
        <v>N/A</v>
      </c>
      <c r="BC692" s="77">
        <f t="shared" si="77"/>
        <v>44.63</v>
      </c>
      <c r="BD692" s="56">
        <v>23.228346456692901</v>
      </c>
      <c r="BE692" s="56">
        <v>23.228346456692901</v>
      </c>
      <c r="BF692" s="56">
        <v>11.771653543307099</v>
      </c>
      <c r="BG692" s="378">
        <f t="shared" si="74"/>
        <v>0.10408189999999996</v>
      </c>
      <c r="BH692" s="80">
        <v>24</v>
      </c>
      <c r="BI692" s="114" t="s">
        <v>3532</v>
      </c>
      <c r="BJ692" s="50" t="s">
        <v>4050</v>
      </c>
      <c r="BK692" s="29"/>
      <c r="BL692" s="29"/>
      <c r="BM692" s="29"/>
      <c r="BN692" s="29"/>
      <c r="BO692" s="81"/>
      <c r="BP692" s="81"/>
      <c r="BQ692" s="81"/>
      <c r="BR692" s="81"/>
      <c r="BS692" s="81"/>
      <c r="BT692" s="81"/>
      <c r="BU692" s="313" t="s">
        <v>8619</v>
      </c>
      <c r="BV692" s="387" t="s">
        <v>8620</v>
      </c>
      <c r="BW692" s="313" t="s">
        <v>8617</v>
      </c>
      <c r="BX692" s="387" t="s">
        <v>8618</v>
      </c>
      <c r="BY692" s="93" t="str">
        <f t="shared" si="75"/>
        <v>MR323, 20x9, +12mm Offset, 8x170, 130.81mm Centerbore, Gloss Bronze</v>
      </c>
      <c r="BZ692" s="81" t="s">
        <v>3878</v>
      </c>
      <c r="CA692" s="81" t="s">
        <v>3879</v>
      </c>
      <c r="CB692" s="81" t="str">
        <f t="shared" si="76"/>
        <v>STREET (3XX)</v>
      </c>
    </row>
    <row r="693" spans="1:80" s="38" customFormat="1" ht="15" customHeight="1">
      <c r="A693" s="22">
        <f t="shared" si="70"/>
        <v>691</v>
      </c>
      <c r="B693" s="4" t="s">
        <v>84</v>
      </c>
      <c r="C693" s="99" t="s">
        <v>1072</v>
      </c>
      <c r="D693" s="99" t="s">
        <v>7495</v>
      </c>
      <c r="E693" s="91" t="str">
        <f>CONCATENATE(LEFT(D693,5),VLOOKUP(CONCATENATE(N693,"x",O693),'PART NUMBER GUIDE'!$B$9:$C$49,2,FALSE),VLOOKUP(CONCATENATE(P693, V693), 'PART NUMBER GUIDE'!$Q$6:$R$91, 2, FALSE),VLOOKUP(Y693,'PART NUMBER GUIDE'!$J$8:$K$43,2, FALSE),IF(U693="N/A",IF(ABS(S693)&lt;10,"0"&amp;ABS(S693),ABS(S693)),CONCATENATE(LEFT(U693,1),RIGHT(U693,1))), F693, G693)</f>
        <v>MR323290881312</v>
      </c>
      <c r="F693" s="90"/>
      <c r="G693" s="90"/>
      <c r="H693" s="364">
        <v>191682036545</v>
      </c>
      <c r="I693" s="109">
        <v>45237</v>
      </c>
      <c r="J693" s="16" t="s">
        <v>1265</v>
      </c>
      <c r="K693" s="342">
        <v>379</v>
      </c>
      <c r="L693" s="92">
        <f t="shared" si="71"/>
        <v>379</v>
      </c>
      <c r="M693" s="344"/>
      <c r="N693" s="29">
        <v>20</v>
      </c>
      <c r="O693" s="8">
        <v>9</v>
      </c>
      <c r="P693" s="99" t="str">
        <f t="shared" si="72"/>
        <v>8x180</v>
      </c>
      <c r="Q693" s="3">
        <v>8</v>
      </c>
      <c r="R693" s="29">
        <v>180</v>
      </c>
      <c r="S693" s="29">
        <v>12</v>
      </c>
      <c r="T693" s="16">
        <v>5.44</v>
      </c>
      <c r="U693" s="100" t="s">
        <v>85</v>
      </c>
      <c r="V693" s="16">
        <v>130.81</v>
      </c>
      <c r="W693" s="8">
        <v>40.130000000000003</v>
      </c>
      <c r="X693" s="51">
        <v>3640</v>
      </c>
      <c r="Y693" s="11" t="s">
        <v>4304</v>
      </c>
      <c r="Z693" s="11" t="s">
        <v>2987</v>
      </c>
      <c r="AA693" s="51" t="str">
        <f t="shared" si="73"/>
        <v>20x9, 8x180, 12 OS</v>
      </c>
      <c r="AB693" s="81" t="s">
        <v>7496</v>
      </c>
      <c r="AC693" s="89">
        <f>_xlfn.IFNA(VLOOKUP(AB693,ACCESSORIES!F:J,5,FALSE),"N/A")</f>
        <v>33</v>
      </c>
      <c r="AD693" s="87" t="s">
        <v>85</v>
      </c>
      <c r="AE693" s="87" t="s">
        <v>85</v>
      </c>
      <c r="AF693" s="80" t="s">
        <v>3005</v>
      </c>
      <c r="AG693" s="87" t="s">
        <v>85</v>
      </c>
      <c r="AH693" s="87" t="s">
        <v>85</v>
      </c>
      <c r="AI693" s="13" t="s">
        <v>266</v>
      </c>
      <c r="AJ693" s="40" t="str">
        <f>_xlfn.IFNA(VLOOKUP(AI693,ACCESSORIES!E:M,6,FALSE),"N/A")</f>
        <v>N/A</v>
      </c>
      <c r="AK693" s="40" t="str">
        <f>_xlfn.IFNA(VLOOKUP(AJ693,ACCESSORIES!F:J,5,FALSE),"N/A")</f>
        <v>N/A</v>
      </c>
      <c r="AL693" s="40" t="str">
        <f>_xlfn.IFNA(VLOOKUP(AK693,ACCESSORIES!G:K,5,FALSE),"N/A")</f>
        <v>N/A</v>
      </c>
      <c r="AM693" s="3">
        <v>16.2</v>
      </c>
      <c r="AN693" s="3">
        <v>210</v>
      </c>
      <c r="AO693" s="36">
        <v>0</v>
      </c>
      <c r="AP693" s="36">
        <v>0</v>
      </c>
      <c r="AQ693" s="36">
        <v>27.7</v>
      </c>
      <c r="AR693" s="36">
        <v>40</v>
      </c>
      <c r="AS693" s="36">
        <v>249.67</v>
      </c>
      <c r="AT693" s="101">
        <v>244.51</v>
      </c>
      <c r="AU693" s="406">
        <v>126.6</v>
      </c>
      <c r="AV693" s="407">
        <v>85</v>
      </c>
      <c r="AW693" s="407">
        <v>85</v>
      </c>
      <c r="AX693" s="54">
        <v>25</v>
      </c>
      <c r="AY693" s="3" t="s">
        <v>85</v>
      </c>
      <c r="AZ693" s="98" t="str">
        <f>_xlfn.IFNA(VLOOKUP(AY693,ACCESSORIES!F:J,5,FALSE),"N/A")</f>
        <v>N/A</v>
      </c>
      <c r="BA693" s="3" t="s">
        <v>85</v>
      </c>
      <c r="BB693" s="98" t="str">
        <f>_xlfn.IFNA(VLOOKUP(BA693,ACCESSORIES!F:J,5,FALSE),"N/A")</f>
        <v>N/A</v>
      </c>
      <c r="BC693" s="77">
        <f t="shared" si="77"/>
        <v>44.63</v>
      </c>
      <c r="BD693" s="56">
        <v>23.228346456692901</v>
      </c>
      <c r="BE693" s="56">
        <v>23.228346456692901</v>
      </c>
      <c r="BF693" s="56">
        <v>11.771653543307099</v>
      </c>
      <c r="BG693" s="378">
        <f t="shared" si="74"/>
        <v>0.10408189999999996</v>
      </c>
      <c r="BH693" s="80">
        <v>24</v>
      </c>
      <c r="BI693" s="114" t="s">
        <v>3532</v>
      </c>
      <c r="BJ693" s="50" t="s">
        <v>4050</v>
      </c>
      <c r="BK693" s="29"/>
      <c r="BL693" s="29"/>
      <c r="BM693" s="29"/>
      <c r="BN693" s="29"/>
      <c r="BO693" s="81"/>
      <c r="BP693" s="81"/>
      <c r="BQ693" s="81"/>
      <c r="BR693" s="81"/>
      <c r="BS693" s="81"/>
      <c r="BT693" s="81"/>
      <c r="BU693" s="313" t="s">
        <v>8613</v>
      </c>
      <c r="BV693" s="387" t="s">
        <v>8616</v>
      </c>
      <c r="BW693" s="313" t="s">
        <v>8614</v>
      </c>
      <c r="BX693" s="387" t="s">
        <v>8615</v>
      </c>
      <c r="BY693" s="93" t="str">
        <f t="shared" si="75"/>
        <v>MR323, 20x9, +12mm Offset, 8x180, 130.81mm Centerbore, Gloss Black</v>
      </c>
      <c r="BZ693" s="81" t="s">
        <v>3878</v>
      </c>
      <c r="CA693" s="81" t="s">
        <v>3879</v>
      </c>
      <c r="CB693" s="81" t="str">
        <f t="shared" si="76"/>
        <v>STREET (3XX)</v>
      </c>
    </row>
    <row r="694" spans="1:80" s="38" customFormat="1" ht="15" customHeight="1">
      <c r="A694" s="22">
        <f t="shared" si="70"/>
        <v>692</v>
      </c>
      <c r="B694" s="4" t="s">
        <v>84</v>
      </c>
      <c r="C694" s="99" t="s">
        <v>1072</v>
      </c>
      <c r="D694" s="99" t="s">
        <v>7495</v>
      </c>
      <c r="E694" s="91" t="str">
        <f>CONCATENATE(LEFT(D694,5),VLOOKUP(CONCATENATE(N694,"x",O694),'PART NUMBER GUIDE'!$B$9:$C$49,2,FALSE),VLOOKUP(CONCATENATE(P694, V694), 'PART NUMBER GUIDE'!$Q$6:$R$91, 2, FALSE),VLOOKUP(Y694,'PART NUMBER GUIDE'!$J$8:$K$43,2, FALSE),IF(U694="N/A",IF(ABS(S694)&lt;10,"0"&amp;ABS(S694),ABS(S694)),CONCATENATE(LEFT(U694,1),RIGHT(U694,1))), F694, G694)</f>
        <v>MR323290881512</v>
      </c>
      <c r="F694" s="90"/>
      <c r="G694" s="90"/>
      <c r="H694" s="364" t="s">
        <v>7517</v>
      </c>
      <c r="I694" s="109">
        <v>45237</v>
      </c>
      <c r="J694" s="16" t="s">
        <v>1265</v>
      </c>
      <c r="K694" s="342">
        <v>379</v>
      </c>
      <c r="L694" s="92">
        <f t="shared" si="71"/>
        <v>379</v>
      </c>
      <c r="M694" s="344"/>
      <c r="N694" s="29">
        <v>20</v>
      </c>
      <c r="O694" s="8">
        <v>9</v>
      </c>
      <c r="P694" s="99" t="str">
        <f t="shared" si="72"/>
        <v>8x180</v>
      </c>
      <c r="Q694" s="3">
        <v>8</v>
      </c>
      <c r="R694" s="29">
        <v>180</v>
      </c>
      <c r="S694" s="29">
        <v>12</v>
      </c>
      <c r="T694" s="16">
        <v>5.44</v>
      </c>
      <c r="U694" s="100" t="s">
        <v>85</v>
      </c>
      <c r="V694" s="16">
        <v>130.81</v>
      </c>
      <c r="W694" s="8">
        <v>40.130000000000003</v>
      </c>
      <c r="X694" s="51">
        <v>3640</v>
      </c>
      <c r="Y694" s="11" t="s">
        <v>7501</v>
      </c>
      <c r="Z694" s="11" t="s">
        <v>2988</v>
      </c>
      <c r="AA694" s="51" t="str">
        <f t="shared" si="73"/>
        <v>20x9, 8x180, 12 OS</v>
      </c>
      <c r="AB694" s="81" t="s">
        <v>7523</v>
      </c>
      <c r="AC694" s="89">
        <f>_xlfn.IFNA(VLOOKUP(AB694,ACCESSORIES!F:J,5,FALSE),"N/A")</f>
        <v>33</v>
      </c>
      <c r="AD694" s="87" t="s">
        <v>85</v>
      </c>
      <c r="AE694" s="87" t="s">
        <v>85</v>
      </c>
      <c r="AF694" s="80" t="s">
        <v>3005</v>
      </c>
      <c r="AG694" s="87" t="s">
        <v>85</v>
      </c>
      <c r="AH694" s="87" t="s">
        <v>85</v>
      </c>
      <c r="AI694" s="13" t="s">
        <v>266</v>
      </c>
      <c r="AJ694" s="40" t="str">
        <f>_xlfn.IFNA(VLOOKUP(AI694,ACCESSORIES!E:M,6,FALSE),"N/A")</f>
        <v>N/A</v>
      </c>
      <c r="AK694" s="40" t="str">
        <f>_xlfn.IFNA(VLOOKUP(AJ694,ACCESSORIES!F:J,5,FALSE),"N/A")</f>
        <v>N/A</v>
      </c>
      <c r="AL694" s="40" t="str">
        <f>_xlfn.IFNA(VLOOKUP(AK694,ACCESSORIES!G:K,5,FALSE),"N/A")</f>
        <v>N/A</v>
      </c>
      <c r="AM694" s="3">
        <v>16.2</v>
      </c>
      <c r="AN694" s="3">
        <v>210</v>
      </c>
      <c r="AO694" s="36">
        <v>0</v>
      </c>
      <c r="AP694" s="36">
        <v>0</v>
      </c>
      <c r="AQ694" s="36">
        <v>27.7</v>
      </c>
      <c r="AR694" s="36">
        <v>40</v>
      </c>
      <c r="AS694" s="36">
        <v>249.67</v>
      </c>
      <c r="AT694" s="101">
        <v>244.51</v>
      </c>
      <c r="AU694" s="406">
        <v>126.6</v>
      </c>
      <c r="AV694" s="407">
        <v>85</v>
      </c>
      <c r="AW694" s="407">
        <v>85</v>
      </c>
      <c r="AX694" s="54">
        <v>25</v>
      </c>
      <c r="AY694" s="3" t="s">
        <v>85</v>
      </c>
      <c r="AZ694" s="98" t="str">
        <f>_xlfn.IFNA(VLOOKUP(AY694,ACCESSORIES!F:J,5,FALSE),"N/A")</f>
        <v>N/A</v>
      </c>
      <c r="BA694" s="3" t="s">
        <v>85</v>
      </c>
      <c r="BB694" s="98" t="str">
        <f>_xlfn.IFNA(VLOOKUP(BA694,ACCESSORIES!F:J,5,FALSE),"N/A")</f>
        <v>N/A</v>
      </c>
      <c r="BC694" s="77">
        <f t="shared" si="77"/>
        <v>44.63</v>
      </c>
      <c r="BD694" s="56">
        <v>23.228346456692901</v>
      </c>
      <c r="BE694" s="56">
        <v>23.228346456692901</v>
      </c>
      <c r="BF694" s="56">
        <v>11.771653543307099</v>
      </c>
      <c r="BG694" s="378">
        <f t="shared" si="74"/>
        <v>0.10408189999999996</v>
      </c>
      <c r="BH694" s="80">
        <v>24</v>
      </c>
      <c r="BI694" s="114" t="s">
        <v>3532</v>
      </c>
      <c r="BJ694" s="50" t="s">
        <v>4050</v>
      </c>
      <c r="BK694" s="29"/>
      <c r="BL694" s="29"/>
      <c r="BM694" s="29"/>
      <c r="BN694" s="29"/>
      <c r="BO694" s="81"/>
      <c r="BP694" s="81"/>
      <c r="BQ694" s="81"/>
      <c r="BR694" s="81"/>
      <c r="BS694" s="81"/>
      <c r="BT694" s="81"/>
      <c r="BU694" s="313" t="s">
        <v>8619</v>
      </c>
      <c r="BV694" s="387" t="s">
        <v>8620</v>
      </c>
      <c r="BW694" s="313" t="s">
        <v>8617</v>
      </c>
      <c r="BX694" s="387" t="s">
        <v>8618</v>
      </c>
      <c r="BY694" s="93" t="str">
        <f t="shared" si="75"/>
        <v>MR323, 20x9, +12mm Offset, 8x180, 130.81mm Centerbore, Gloss Bronze</v>
      </c>
      <c r="BZ694" s="81" t="s">
        <v>3878</v>
      </c>
      <c r="CA694" s="81" t="s">
        <v>3879</v>
      </c>
      <c r="CB694" s="81" t="str">
        <f t="shared" si="76"/>
        <v>STREET (3XX)</v>
      </c>
    </row>
    <row r="695" spans="1:80" s="38" customFormat="1" ht="15" customHeight="1">
      <c r="A695" s="22">
        <f t="shared" si="70"/>
        <v>693</v>
      </c>
      <c r="B695" s="4" t="s">
        <v>84</v>
      </c>
      <c r="C695" s="99" t="s">
        <v>1072</v>
      </c>
      <c r="D695" s="99" t="s">
        <v>7495</v>
      </c>
      <c r="E695" s="91" t="str">
        <f>CONCATENATE(LEFT(D695,5),VLOOKUP(CONCATENATE(N695,"x",O695),'PART NUMBER GUIDE'!$B$9:$C$49,2,FALSE),VLOOKUP(CONCATENATE(P695, V695), 'PART NUMBER GUIDE'!$Q$6:$R$91, 2, FALSE),VLOOKUP(Y695,'PART NUMBER GUIDE'!$J$8:$K$43,2, FALSE),IF(U695="N/A",IF(ABS(S695)&lt;10,"0"&amp;ABS(S695),ABS(S695)),CONCATENATE(LEFT(U695,1),RIGHT(U695,1))), F695, G695)</f>
        <v>MR323210161318N</v>
      </c>
      <c r="F695" s="90" t="s">
        <v>2224</v>
      </c>
      <c r="G695" s="90"/>
      <c r="H695" s="364">
        <v>191682036552</v>
      </c>
      <c r="I695" s="109">
        <v>45237</v>
      </c>
      <c r="J695" s="16" t="s">
        <v>1265</v>
      </c>
      <c r="K695" s="342">
        <v>399</v>
      </c>
      <c r="L695" s="92">
        <f t="shared" si="71"/>
        <v>399</v>
      </c>
      <c r="M695" s="344"/>
      <c r="N695" s="29">
        <v>20</v>
      </c>
      <c r="O695" s="8">
        <v>10</v>
      </c>
      <c r="P695" s="99" t="str">
        <f t="shared" si="72"/>
        <v>6x135</v>
      </c>
      <c r="Q695" s="3">
        <v>6</v>
      </c>
      <c r="R695" s="29">
        <v>135</v>
      </c>
      <c r="S695" s="29">
        <v>-18</v>
      </c>
      <c r="T695" s="16">
        <v>4.76</v>
      </c>
      <c r="U695" s="100" t="s">
        <v>85</v>
      </c>
      <c r="V695" s="16">
        <v>87</v>
      </c>
      <c r="W695" s="8">
        <v>39.72</v>
      </c>
      <c r="X695" s="51">
        <v>2650</v>
      </c>
      <c r="Y695" s="11" t="s">
        <v>4304</v>
      </c>
      <c r="Z695" s="11" t="s">
        <v>2987</v>
      </c>
      <c r="AA695" s="51" t="str">
        <f t="shared" si="73"/>
        <v>20x10, 6x135, -18 OS</v>
      </c>
      <c r="AB695" s="81" t="s">
        <v>5202</v>
      </c>
      <c r="AC695" s="89">
        <f>_xlfn.IFNA(VLOOKUP(AB695,ACCESSORIES!F:J,5,FALSE),"N/A")</f>
        <v>22</v>
      </c>
      <c r="AD695" s="87" t="s">
        <v>85</v>
      </c>
      <c r="AE695" s="87" t="s">
        <v>85</v>
      </c>
      <c r="AF695" s="87" t="s">
        <v>85</v>
      </c>
      <c r="AG695" s="87" t="s">
        <v>85</v>
      </c>
      <c r="AH695" s="87" t="s">
        <v>85</v>
      </c>
      <c r="AI695" s="13" t="s">
        <v>266</v>
      </c>
      <c r="AJ695" s="40" t="str">
        <f>_xlfn.IFNA(VLOOKUP(AI695,ACCESSORIES!E:M,6,FALSE),"N/A")</f>
        <v>N/A</v>
      </c>
      <c r="AK695" s="40" t="str">
        <f>_xlfn.IFNA(VLOOKUP(AJ695,ACCESSORIES!F:J,5,FALSE),"N/A")</f>
        <v>N/A</v>
      </c>
      <c r="AL695" s="40" t="str">
        <f>_xlfn.IFNA(VLOOKUP(AK695,ACCESSORIES!G:K,5,FALSE),"N/A")</f>
        <v>N/A</v>
      </c>
      <c r="AM695" s="3">
        <v>16.2</v>
      </c>
      <c r="AN695" s="3">
        <v>175</v>
      </c>
      <c r="AO695" s="36">
        <v>4.79</v>
      </c>
      <c r="AP695" s="36">
        <v>23.98</v>
      </c>
      <c r="AQ695" s="36">
        <v>57.77</v>
      </c>
      <c r="AR695" s="36">
        <v>80.56</v>
      </c>
      <c r="AS695" s="36">
        <v>249</v>
      </c>
      <c r="AT695" s="101">
        <v>246</v>
      </c>
      <c r="AU695" s="406">
        <v>83.14</v>
      </c>
      <c r="AV695" s="407">
        <v>32.6</v>
      </c>
      <c r="AW695" s="407">
        <v>40</v>
      </c>
      <c r="AX695" s="54">
        <v>31</v>
      </c>
      <c r="AY695" s="3" t="s">
        <v>85</v>
      </c>
      <c r="AZ695" s="98" t="str">
        <f>_xlfn.IFNA(VLOOKUP(AY695,ACCESSORIES!F:J,5,FALSE),"N/A")</f>
        <v>N/A</v>
      </c>
      <c r="BA695" s="3" t="s">
        <v>85</v>
      </c>
      <c r="BB695" s="98" t="str">
        <f>_xlfn.IFNA(VLOOKUP(BA695,ACCESSORIES!F:J,5,FALSE),"N/A")</f>
        <v>N/A</v>
      </c>
      <c r="BC695" s="77">
        <f t="shared" si="77"/>
        <v>44.22</v>
      </c>
      <c r="BD695" s="56">
        <v>23.228346456692901</v>
      </c>
      <c r="BE695" s="56">
        <v>23.228346456692901</v>
      </c>
      <c r="BF695" s="56">
        <v>12.9133858267717</v>
      </c>
      <c r="BG695" s="378">
        <f t="shared" si="74"/>
        <v>0.11417680000000027</v>
      </c>
      <c r="BH695" s="80">
        <v>24</v>
      </c>
      <c r="BI695" s="114" t="s">
        <v>3532</v>
      </c>
      <c r="BJ695" s="50" t="s">
        <v>4050</v>
      </c>
      <c r="BK695" s="29"/>
      <c r="BL695" s="29"/>
      <c r="BM695" s="29"/>
      <c r="BN695" s="29"/>
      <c r="BO695" s="81"/>
      <c r="BP695" s="81"/>
      <c r="BQ695" s="81"/>
      <c r="BR695" s="81"/>
      <c r="BS695" s="81"/>
      <c r="BT695" s="81"/>
      <c r="BU695" s="313" t="s">
        <v>8605</v>
      </c>
      <c r="BV695" s="387" t="s">
        <v>8606</v>
      </c>
      <c r="BW695" s="313" t="s">
        <v>8609</v>
      </c>
      <c r="BX695" s="387" t="s">
        <v>8610</v>
      </c>
      <c r="BY695" s="93" t="str">
        <f t="shared" si="75"/>
        <v>MR323, 20x10, -18mm Offset, 6x135, 87mm Centerbore, Gloss Black</v>
      </c>
      <c r="BZ695" s="81" t="s">
        <v>3878</v>
      </c>
      <c r="CA695" s="81" t="s">
        <v>3879</v>
      </c>
      <c r="CB695" s="81" t="str">
        <f t="shared" si="76"/>
        <v>STREET (3XX)</v>
      </c>
    </row>
    <row r="696" spans="1:80" s="38" customFormat="1" ht="15" customHeight="1">
      <c r="A696" s="22">
        <f t="shared" si="70"/>
        <v>694</v>
      </c>
      <c r="B696" s="4" t="s">
        <v>84</v>
      </c>
      <c r="C696" s="99" t="s">
        <v>1072</v>
      </c>
      <c r="D696" s="99" t="s">
        <v>7495</v>
      </c>
      <c r="E696" s="91" t="str">
        <f>CONCATENATE(LEFT(D696,5),VLOOKUP(CONCATENATE(N696,"x",O696),'PART NUMBER GUIDE'!$B$9:$C$49,2,FALSE),VLOOKUP(CONCATENATE(P696, V696), 'PART NUMBER GUIDE'!$Q$6:$R$91, 2, FALSE),VLOOKUP(Y696,'PART NUMBER GUIDE'!$J$8:$K$43,2, FALSE),IF(U696="N/A",IF(ABS(S696)&lt;10,"0"&amp;ABS(S696),ABS(S696)),CONCATENATE(LEFT(U696,1),RIGHT(U696,1))), F696, G696)</f>
        <v>MR323210161518N</v>
      </c>
      <c r="F696" s="90" t="s">
        <v>2224</v>
      </c>
      <c r="G696" s="90"/>
      <c r="H696" s="364" t="s">
        <v>7518</v>
      </c>
      <c r="I696" s="109">
        <v>45237</v>
      </c>
      <c r="J696" s="16" t="s">
        <v>1265</v>
      </c>
      <c r="K696" s="342">
        <v>399</v>
      </c>
      <c r="L696" s="92">
        <f t="shared" si="71"/>
        <v>399</v>
      </c>
      <c r="M696" s="344"/>
      <c r="N696" s="29">
        <v>20</v>
      </c>
      <c r="O696" s="8">
        <v>10</v>
      </c>
      <c r="P696" s="99" t="str">
        <f t="shared" si="72"/>
        <v>6x135</v>
      </c>
      <c r="Q696" s="3">
        <v>6</v>
      </c>
      <c r="R696" s="29">
        <v>135</v>
      </c>
      <c r="S696" s="29">
        <v>-18</v>
      </c>
      <c r="T696" s="16">
        <v>4.76</v>
      </c>
      <c r="U696" s="100" t="s">
        <v>85</v>
      </c>
      <c r="V696" s="16">
        <v>87</v>
      </c>
      <c r="W696" s="8">
        <v>39.72</v>
      </c>
      <c r="X696" s="51">
        <v>2650</v>
      </c>
      <c r="Y696" s="11" t="s">
        <v>7501</v>
      </c>
      <c r="Z696" s="11" t="s">
        <v>2988</v>
      </c>
      <c r="AA696" s="51" t="str">
        <f t="shared" si="73"/>
        <v>20x10, 6x135, -18 OS</v>
      </c>
      <c r="AB696" s="81" t="s">
        <v>5944</v>
      </c>
      <c r="AC696" s="89">
        <f>_xlfn.IFNA(VLOOKUP(AB696,ACCESSORIES!F:J,5,FALSE),"N/A")</f>
        <v>22</v>
      </c>
      <c r="AD696" s="87" t="s">
        <v>85</v>
      </c>
      <c r="AE696" s="87" t="s">
        <v>85</v>
      </c>
      <c r="AF696" s="87" t="s">
        <v>85</v>
      </c>
      <c r="AG696" s="87" t="s">
        <v>85</v>
      </c>
      <c r="AH696" s="87" t="s">
        <v>85</v>
      </c>
      <c r="AI696" s="13" t="s">
        <v>266</v>
      </c>
      <c r="AJ696" s="40" t="str">
        <f>_xlfn.IFNA(VLOOKUP(AI696,ACCESSORIES!E:M,6,FALSE),"N/A")</f>
        <v>N/A</v>
      </c>
      <c r="AK696" s="40" t="str">
        <f>_xlfn.IFNA(VLOOKUP(AJ696,ACCESSORIES!F:J,5,FALSE),"N/A")</f>
        <v>N/A</v>
      </c>
      <c r="AL696" s="40" t="str">
        <f>_xlfn.IFNA(VLOOKUP(AK696,ACCESSORIES!G:K,5,FALSE),"N/A")</f>
        <v>N/A</v>
      </c>
      <c r="AM696" s="3">
        <v>16.2</v>
      </c>
      <c r="AN696" s="3">
        <v>175</v>
      </c>
      <c r="AO696" s="36">
        <v>4.79</v>
      </c>
      <c r="AP696" s="36">
        <v>23.98</v>
      </c>
      <c r="AQ696" s="36">
        <v>57.77</v>
      </c>
      <c r="AR696" s="36">
        <v>80.56</v>
      </c>
      <c r="AS696" s="36">
        <v>249</v>
      </c>
      <c r="AT696" s="101">
        <v>246</v>
      </c>
      <c r="AU696" s="406">
        <v>83.14</v>
      </c>
      <c r="AV696" s="407">
        <v>32.6</v>
      </c>
      <c r="AW696" s="407">
        <v>40</v>
      </c>
      <c r="AX696" s="54">
        <v>31</v>
      </c>
      <c r="AY696" s="3" t="s">
        <v>85</v>
      </c>
      <c r="AZ696" s="98" t="str">
        <f>_xlfn.IFNA(VLOOKUP(AY696,ACCESSORIES!F:J,5,FALSE),"N/A")</f>
        <v>N/A</v>
      </c>
      <c r="BA696" s="3" t="s">
        <v>85</v>
      </c>
      <c r="BB696" s="98" t="str">
        <f>_xlfn.IFNA(VLOOKUP(BA696,ACCESSORIES!F:J,5,FALSE),"N/A")</f>
        <v>N/A</v>
      </c>
      <c r="BC696" s="77">
        <f t="shared" si="77"/>
        <v>44.22</v>
      </c>
      <c r="BD696" s="56">
        <v>23.228346456692901</v>
      </c>
      <c r="BE696" s="56">
        <v>23.228346456692901</v>
      </c>
      <c r="BF696" s="56">
        <v>12.9133858267717</v>
      </c>
      <c r="BG696" s="378">
        <f t="shared" si="74"/>
        <v>0.11417680000000027</v>
      </c>
      <c r="BH696" s="80">
        <v>24</v>
      </c>
      <c r="BI696" s="114" t="s">
        <v>3532</v>
      </c>
      <c r="BJ696" s="50" t="s">
        <v>4050</v>
      </c>
      <c r="BK696" s="29"/>
      <c r="BL696" s="29"/>
      <c r="BM696" s="29"/>
      <c r="BN696" s="29"/>
      <c r="BO696" s="81"/>
      <c r="BP696" s="81"/>
      <c r="BQ696" s="81"/>
      <c r="BR696" s="81"/>
      <c r="BS696" s="81"/>
      <c r="BT696" s="81"/>
      <c r="BU696" s="313" t="s">
        <v>8599</v>
      </c>
      <c r="BV696" s="387" t="s">
        <v>8600</v>
      </c>
      <c r="BW696" s="313" t="s">
        <v>8597</v>
      </c>
      <c r="BX696" s="387" t="s">
        <v>8598</v>
      </c>
      <c r="BY696" s="93" t="str">
        <f t="shared" si="75"/>
        <v>MR323, 20x10, -18mm Offset, 6x135, 87mm Centerbore, Gloss Bronze</v>
      </c>
      <c r="BZ696" s="81" t="s">
        <v>3878</v>
      </c>
      <c r="CA696" s="81" t="s">
        <v>3879</v>
      </c>
      <c r="CB696" s="81" t="str">
        <f t="shared" si="76"/>
        <v>STREET (3XX)</v>
      </c>
    </row>
    <row r="697" spans="1:80" s="38" customFormat="1" ht="15" customHeight="1">
      <c r="A697" s="22">
        <f t="shared" si="70"/>
        <v>695</v>
      </c>
      <c r="B697" s="4" t="s">
        <v>84</v>
      </c>
      <c r="C697" s="99" t="s">
        <v>1072</v>
      </c>
      <c r="D697" s="99" t="s">
        <v>7495</v>
      </c>
      <c r="E697" s="91" t="str">
        <f>CONCATENATE(LEFT(D697,5),VLOOKUP(CONCATENATE(N697,"x",O697),'PART NUMBER GUIDE'!$B$9:$C$49,2,FALSE),VLOOKUP(CONCATENATE(P697, V697), 'PART NUMBER GUIDE'!$Q$6:$R$91, 2, FALSE),VLOOKUP(Y697,'PART NUMBER GUIDE'!$J$8:$K$43,2, FALSE),IF(U697="N/A",IF(ABS(S697)&lt;10,"0"&amp;ABS(S697),ABS(S697)),CONCATENATE(LEFT(U697,1),RIGHT(U697,1))), F697, G697)</f>
        <v>MR323210601318N</v>
      </c>
      <c r="F697" s="90" t="s">
        <v>2224</v>
      </c>
      <c r="G697" s="90"/>
      <c r="H697" s="364">
        <v>191682036569</v>
      </c>
      <c r="I697" s="109">
        <v>45237</v>
      </c>
      <c r="J697" s="16" t="s">
        <v>1265</v>
      </c>
      <c r="K697" s="342">
        <v>399</v>
      </c>
      <c r="L697" s="92">
        <f t="shared" si="71"/>
        <v>399</v>
      </c>
      <c r="M697" s="344"/>
      <c r="N697" s="29">
        <v>20</v>
      </c>
      <c r="O697" s="8">
        <v>10</v>
      </c>
      <c r="P697" s="99" t="str">
        <f t="shared" si="72"/>
        <v>6x5.5</v>
      </c>
      <c r="Q697" s="3">
        <v>6</v>
      </c>
      <c r="R697" s="29">
        <v>5.5</v>
      </c>
      <c r="S697" s="29">
        <v>-18</v>
      </c>
      <c r="T697" s="16">
        <v>4.76</v>
      </c>
      <c r="U697" s="100" t="s">
        <v>85</v>
      </c>
      <c r="V697" s="16">
        <v>106.25</v>
      </c>
      <c r="W697" s="8">
        <v>39.72</v>
      </c>
      <c r="X697" s="51">
        <v>2650</v>
      </c>
      <c r="Y697" s="11" t="s">
        <v>4304</v>
      </c>
      <c r="Z697" s="11" t="s">
        <v>2987</v>
      </c>
      <c r="AA697" s="51" t="str">
        <f t="shared" si="73"/>
        <v>20x10, 6x5.5, -18 OS</v>
      </c>
      <c r="AB697" s="81" t="s">
        <v>5205</v>
      </c>
      <c r="AC697" s="89">
        <f>_xlfn.IFNA(VLOOKUP(AB697,ACCESSORIES!F:J,5,FALSE),"N/A")</f>
        <v>22</v>
      </c>
      <c r="AD697" s="87" t="s">
        <v>85</v>
      </c>
      <c r="AE697" s="87" t="s">
        <v>85</v>
      </c>
      <c r="AF697" s="87" t="s">
        <v>85</v>
      </c>
      <c r="AG697" s="87" t="s">
        <v>85</v>
      </c>
      <c r="AH697" s="87" t="s">
        <v>85</v>
      </c>
      <c r="AI697" s="13" t="s">
        <v>265</v>
      </c>
      <c r="AJ697" s="40" t="s">
        <v>1709</v>
      </c>
      <c r="AK697" s="40">
        <f>_xlfn.IFNA(VLOOKUP(AJ697,ACCESSORIES!F:J,5,FALSE),"N/A")</f>
        <v>2.75</v>
      </c>
      <c r="AL697" s="3">
        <v>78.3</v>
      </c>
      <c r="AM697" s="3">
        <v>16.2</v>
      </c>
      <c r="AN697" s="3">
        <v>175</v>
      </c>
      <c r="AO697" s="36">
        <v>4.79</v>
      </c>
      <c r="AP697" s="36">
        <v>23.98</v>
      </c>
      <c r="AQ697" s="36">
        <v>57.77</v>
      </c>
      <c r="AR697" s="36">
        <v>80.56</v>
      </c>
      <c r="AS697" s="36">
        <v>249</v>
      </c>
      <c r="AT697" s="101">
        <v>246</v>
      </c>
      <c r="AU697" s="406">
        <v>103.9</v>
      </c>
      <c r="AV697" s="407">
        <v>32.6</v>
      </c>
      <c r="AW697" s="407">
        <v>40</v>
      </c>
      <c r="AX697" s="54">
        <v>31</v>
      </c>
      <c r="AY697" s="3" t="s">
        <v>85</v>
      </c>
      <c r="AZ697" s="98" t="str">
        <f>_xlfn.IFNA(VLOOKUP(AY697,ACCESSORIES!F:J,5,FALSE),"N/A")</f>
        <v>N/A</v>
      </c>
      <c r="BA697" s="3" t="s">
        <v>85</v>
      </c>
      <c r="BB697" s="98" t="str">
        <f>_xlfn.IFNA(VLOOKUP(BA697,ACCESSORIES!F:J,5,FALSE),"N/A")</f>
        <v>N/A</v>
      </c>
      <c r="BC697" s="77">
        <f t="shared" si="77"/>
        <v>44.22</v>
      </c>
      <c r="BD697" s="56">
        <v>23.228346456692901</v>
      </c>
      <c r="BE697" s="56">
        <v>23.228346456692901</v>
      </c>
      <c r="BF697" s="56">
        <v>12.9133858267717</v>
      </c>
      <c r="BG697" s="378">
        <f t="shared" si="74"/>
        <v>0.11417680000000027</v>
      </c>
      <c r="BH697" s="80">
        <v>24</v>
      </c>
      <c r="BI697" s="114" t="s">
        <v>3532</v>
      </c>
      <c r="BJ697" s="50" t="s">
        <v>4050</v>
      </c>
      <c r="BK697" s="29"/>
      <c r="BL697" s="29"/>
      <c r="BM697" s="29"/>
      <c r="BN697" s="29"/>
      <c r="BO697" s="81"/>
      <c r="BP697" s="81"/>
      <c r="BQ697" s="81"/>
      <c r="BR697" s="81"/>
      <c r="BS697" s="81"/>
      <c r="BT697" s="81"/>
      <c r="BU697" s="313" t="s">
        <v>8605</v>
      </c>
      <c r="BV697" s="387" t="s">
        <v>8606</v>
      </c>
      <c r="BW697" s="313" t="s">
        <v>8609</v>
      </c>
      <c r="BX697" s="387" t="s">
        <v>8610</v>
      </c>
      <c r="BY697" s="93" t="str">
        <f t="shared" si="75"/>
        <v>MR323, 20x10, -18mm Offset, 6x5.5, 106.25mm Centerbore, Gloss Black</v>
      </c>
      <c r="BZ697" s="81" t="s">
        <v>3878</v>
      </c>
      <c r="CA697" s="81" t="s">
        <v>3879</v>
      </c>
      <c r="CB697" s="81" t="str">
        <f t="shared" si="76"/>
        <v>STREET (3XX)</v>
      </c>
    </row>
    <row r="698" spans="1:80" s="38" customFormat="1" ht="15" customHeight="1">
      <c r="A698" s="22">
        <f t="shared" si="70"/>
        <v>696</v>
      </c>
      <c r="B698" s="4" t="s">
        <v>84</v>
      </c>
      <c r="C698" s="99" t="s">
        <v>1072</v>
      </c>
      <c r="D698" s="99" t="s">
        <v>7495</v>
      </c>
      <c r="E698" s="91" t="str">
        <f>CONCATENATE(LEFT(D698,5),VLOOKUP(CONCATENATE(N698,"x",O698),'PART NUMBER GUIDE'!$B$9:$C$49,2,FALSE),VLOOKUP(CONCATENATE(P698, V698), 'PART NUMBER GUIDE'!$Q$6:$R$91, 2, FALSE),VLOOKUP(Y698,'PART NUMBER GUIDE'!$J$8:$K$43,2, FALSE),IF(U698="N/A",IF(ABS(S698)&lt;10,"0"&amp;ABS(S698),ABS(S698)),CONCATENATE(LEFT(U698,1),RIGHT(U698,1))), F698, G698)</f>
        <v>MR323210601518N</v>
      </c>
      <c r="F698" s="90" t="s">
        <v>2224</v>
      </c>
      <c r="G698" s="90"/>
      <c r="H698" s="364" t="s">
        <v>7519</v>
      </c>
      <c r="I698" s="109">
        <v>45237</v>
      </c>
      <c r="J698" s="16" t="s">
        <v>1265</v>
      </c>
      <c r="K698" s="342">
        <v>399</v>
      </c>
      <c r="L698" s="92">
        <f t="shared" si="71"/>
        <v>399</v>
      </c>
      <c r="M698" s="344"/>
      <c r="N698" s="29">
        <v>20</v>
      </c>
      <c r="O698" s="8">
        <v>10</v>
      </c>
      <c r="P698" s="99" t="str">
        <f t="shared" si="72"/>
        <v>6x5.5</v>
      </c>
      <c r="Q698" s="3">
        <v>6</v>
      </c>
      <c r="R698" s="29">
        <v>5.5</v>
      </c>
      <c r="S698" s="29">
        <v>-18</v>
      </c>
      <c r="T698" s="16">
        <v>4.76</v>
      </c>
      <c r="U698" s="100" t="s">
        <v>85</v>
      </c>
      <c r="V698" s="16">
        <v>106.25</v>
      </c>
      <c r="W698" s="8">
        <v>39.72</v>
      </c>
      <c r="X698" s="51">
        <v>2650</v>
      </c>
      <c r="Y698" s="11" t="s">
        <v>7501</v>
      </c>
      <c r="Z698" s="11" t="s">
        <v>2988</v>
      </c>
      <c r="AA698" s="51" t="str">
        <f t="shared" si="73"/>
        <v>20x10, 6x5.5, -18 OS</v>
      </c>
      <c r="AB698" s="81" t="s">
        <v>5947</v>
      </c>
      <c r="AC698" s="89">
        <f>_xlfn.IFNA(VLOOKUP(AB698,ACCESSORIES!F:J,5,FALSE),"N/A")</f>
        <v>22</v>
      </c>
      <c r="AD698" s="87" t="s">
        <v>85</v>
      </c>
      <c r="AE698" s="87" t="s">
        <v>85</v>
      </c>
      <c r="AF698" s="87" t="s">
        <v>85</v>
      </c>
      <c r="AG698" s="87" t="s">
        <v>85</v>
      </c>
      <c r="AH698" s="87" t="s">
        <v>85</v>
      </c>
      <c r="AI698" s="13" t="s">
        <v>265</v>
      </c>
      <c r="AJ698" s="40" t="s">
        <v>1709</v>
      </c>
      <c r="AK698" s="40">
        <f>_xlfn.IFNA(VLOOKUP(AJ698,ACCESSORIES!F:J,5,FALSE),"N/A")</f>
        <v>2.75</v>
      </c>
      <c r="AL698" s="3">
        <v>78.3</v>
      </c>
      <c r="AM698" s="3">
        <v>16.2</v>
      </c>
      <c r="AN698" s="3">
        <v>175</v>
      </c>
      <c r="AO698" s="36">
        <v>4.79</v>
      </c>
      <c r="AP698" s="36">
        <v>23.98</v>
      </c>
      <c r="AQ698" s="36">
        <v>57.77</v>
      </c>
      <c r="AR698" s="36">
        <v>80.56</v>
      </c>
      <c r="AS698" s="36">
        <v>249</v>
      </c>
      <c r="AT698" s="101">
        <v>246</v>
      </c>
      <c r="AU698" s="406">
        <v>103.9</v>
      </c>
      <c r="AV698" s="407">
        <v>32.6</v>
      </c>
      <c r="AW698" s="407">
        <v>40</v>
      </c>
      <c r="AX698" s="54">
        <v>31</v>
      </c>
      <c r="AY698" s="3" t="s">
        <v>85</v>
      </c>
      <c r="AZ698" s="98" t="str">
        <f>_xlfn.IFNA(VLOOKUP(AY698,ACCESSORIES!F:J,5,FALSE),"N/A")</f>
        <v>N/A</v>
      </c>
      <c r="BA698" s="3" t="s">
        <v>85</v>
      </c>
      <c r="BB698" s="98" t="str">
        <f>_xlfn.IFNA(VLOOKUP(BA698,ACCESSORIES!F:J,5,FALSE),"N/A")</f>
        <v>N/A</v>
      </c>
      <c r="BC698" s="77">
        <f t="shared" si="77"/>
        <v>44.22</v>
      </c>
      <c r="BD698" s="56">
        <v>23.228346456692901</v>
      </c>
      <c r="BE698" s="56">
        <v>23.228346456692901</v>
      </c>
      <c r="BF698" s="56">
        <v>12.9133858267717</v>
      </c>
      <c r="BG698" s="378">
        <f t="shared" si="74"/>
        <v>0.11417680000000027</v>
      </c>
      <c r="BH698" s="80">
        <v>24</v>
      </c>
      <c r="BI698" s="114" t="s">
        <v>3532</v>
      </c>
      <c r="BJ698" s="50" t="s">
        <v>4050</v>
      </c>
      <c r="BK698" s="29"/>
      <c r="BL698" s="29"/>
      <c r="BM698" s="29"/>
      <c r="BN698" s="29"/>
      <c r="BO698" s="81"/>
      <c r="BP698" s="81"/>
      <c r="BQ698" s="81"/>
      <c r="BR698" s="81"/>
      <c r="BS698" s="81"/>
      <c r="BT698" s="81"/>
      <c r="BU698" s="313" t="s">
        <v>8599</v>
      </c>
      <c r="BV698" s="387" t="s">
        <v>8600</v>
      </c>
      <c r="BW698" s="313" t="s">
        <v>8597</v>
      </c>
      <c r="BX698" s="387" t="s">
        <v>8598</v>
      </c>
      <c r="BY698" s="93" t="str">
        <f t="shared" si="75"/>
        <v>MR323, 20x10, -18mm Offset, 6x5.5, 106.25mm Centerbore, Gloss Bronze</v>
      </c>
      <c r="BZ698" s="81" t="s">
        <v>3878</v>
      </c>
      <c r="CA698" s="81" t="s">
        <v>3879</v>
      </c>
      <c r="CB698" s="81" t="str">
        <f t="shared" si="76"/>
        <v>STREET (3XX)</v>
      </c>
    </row>
    <row r="699" spans="1:80" s="38" customFormat="1" ht="15" customHeight="1">
      <c r="A699" s="22">
        <f t="shared" si="70"/>
        <v>697</v>
      </c>
      <c r="B699" s="4" t="s">
        <v>84</v>
      </c>
      <c r="C699" s="99" t="s">
        <v>1072</v>
      </c>
      <c r="D699" s="99" t="s">
        <v>7495</v>
      </c>
      <c r="E699" s="91" t="str">
        <f>CONCATENATE(LEFT(D699,5),VLOOKUP(CONCATENATE(N699,"x",O699),'PART NUMBER GUIDE'!$B$9:$C$49,2,FALSE),VLOOKUP(CONCATENATE(P699, V699), 'PART NUMBER GUIDE'!$Q$6:$R$91, 2, FALSE),VLOOKUP(Y699,'PART NUMBER GUIDE'!$J$8:$K$43,2, FALSE),IF(U699="N/A",IF(ABS(S699)&lt;10,"0"&amp;ABS(S699),ABS(S699)),CONCATENATE(LEFT(U699,1),RIGHT(U699,1))), F699, G699)</f>
        <v>MR323210801318N</v>
      </c>
      <c r="F699" s="90" t="s">
        <v>2224</v>
      </c>
      <c r="G699" s="90"/>
      <c r="H699" s="364">
        <v>191682036576</v>
      </c>
      <c r="I699" s="109">
        <v>45237</v>
      </c>
      <c r="J699" s="16" t="s">
        <v>1265</v>
      </c>
      <c r="K699" s="342">
        <v>399</v>
      </c>
      <c r="L699" s="92">
        <f t="shared" si="71"/>
        <v>399</v>
      </c>
      <c r="M699" s="344"/>
      <c r="N699" s="29">
        <v>20</v>
      </c>
      <c r="O699" s="8">
        <v>10</v>
      </c>
      <c r="P699" s="99" t="str">
        <f t="shared" si="72"/>
        <v>8x6.5</v>
      </c>
      <c r="Q699" s="3">
        <v>8</v>
      </c>
      <c r="R699" s="29">
        <v>6.5</v>
      </c>
      <c r="S699" s="29">
        <v>-18</v>
      </c>
      <c r="T699" s="16">
        <v>4.76</v>
      </c>
      <c r="U699" s="100" t="s">
        <v>85</v>
      </c>
      <c r="V699" s="16">
        <v>130.81</v>
      </c>
      <c r="W699" s="8">
        <v>40.340000000000003</v>
      </c>
      <c r="X699" s="51">
        <v>3640</v>
      </c>
      <c r="Y699" s="11" t="s">
        <v>4304</v>
      </c>
      <c r="Z699" s="11" t="s">
        <v>2987</v>
      </c>
      <c r="AA699" s="51" t="str">
        <f t="shared" si="73"/>
        <v>20x10, 8x6.5, -18 OS</v>
      </c>
      <c r="AB699" s="81" t="s">
        <v>7496</v>
      </c>
      <c r="AC699" s="89">
        <f>_xlfn.IFNA(VLOOKUP(AB699,ACCESSORIES!F:J,5,FALSE),"N/A")</f>
        <v>33</v>
      </c>
      <c r="AD699" s="87" t="s">
        <v>85</v>
      </c>
      <c r="AE699" s="87" t="s">
        <v>85</v>
      </c>
      <c r="AF699" s="80" t="s">
        <v>3005</v>
      </c>
      <c r="AG699" s="87" t="s">
        <v>85</v>
      </c>
      <c r="AH699" s="87" t="s">
        <v>85</v>
      </c>
      <c r="AI699" s="13" t="s">
        <v>266</v>
      </c>
      <c r="AJ699" s="40" t="str">
        <f>_xlfn.IFNA(VLOOKUP(AI699,ACCESSORIES!E:M,6,FALSE),"N/A")</f>
        <v>N/A</v>
      </c>
      <c r="AK699" s="40" t="str">
        <f>_xlfn.IFNA(VLOOKUP(AJ699,ACCESSORIES!F:J,5,FALSE),"N/A")</f>
        <v>N/A</v>
      </c>
      <c r="AL699" s="40" t="str">
        <f>_xlfn.IFNA(VLOOKUP(AK699,ACCESSORIES!G:K,5,FALSE),"N/A")</f>
        <v>N/A</v>
      </c>
      <c r="AM699" s="3">
        <v>16.2</v>
      </c>
      <c r="AN699" s="3">
        <v>200</v>
      </c>
      <c r="AO699" s="36">
        <v>0</v>
      </c>
      <c r="AP699" s="36">
        <v>0</v>
      </c>
      <c r="AQ699" s="36">
        <v>34</v>
      </c>
      <c r="AR699" s="36">
        <v>81</v>
      </c>
      <c r="AS699" s="36">
        <v>249</v>
      </c>
      <c r="AT699" s="101">
        <v>248</v>
      </c>
      <c r="AU699" s="406">
        <v>126.6</v>
      </c>
      <c r="AV699" s="407">
        <v>85</v>
      </c>
      <c r="AW699" s="407">
        <v>85</v>
      </c>
      <c r="AX699" s="54">
        <v>31</v>
      </c>
      <c r="AY699" s="3" t="s">
        <v>85</v>
      </c>
      <c r="AZ699" s="98" t="str">
        <f>_xlfn.IFNA(VLOOKUP(AY699,ACCESSORIES!F:J,5,FALSE),"N/A")</f>
        <v>N/A</v>
      </c>
      <c r="BA699" s="3" t="s">
        <v>85</v>
      </c>
      <c r="BB699" s="98" t="str">
        <f>_xlfn.IFNA(VLOOKUP(BA699,ACCESSORIES!F:J,5,FALSE),"N/A")</f>
        <v>N/A</v>
      </c>
      <c r="BC699" s="77">
        <f t="shared" si="77"/>
        <v>44.84</v>
      </c>
      <c r="BD699" s="56">
        <v>23.228346456692901</v>
      </c>
      <c r="BE699" s="56">
        <v>23.228346456692901</v>
      </c>
      <c r="BF699" s="56">
        <v>12.9133858267717</v>
      </c>
      <c r="BG699" s="378">
        <f t="shared" si="74"/>
        <v>0.11417680000000027</v>
      </c>
      <c r="BH699" s="80">
        <v>24</v>
      </c>
      <c r="BI699" s="114" t="s">
        <v>3532</v>
      </c>
      <c r="BJ699" s="50" t="s">
        <v>4050</v>
      </c>
      <c r="BK699" s="29"/>
      <c r="BL699" s="29"/>
      <c r="BM699" s="29"/>
      <c r="BN699" s="29"/>
      <c r="BO699" s="81"/>
      <c r="BP699" s="81"/>
      <c r="BQ699" s="81"/>
      <c r="BR699" s="81"/>
      <c r="BS699" s="81"/>
      <c r="BT699" s="81"/>
      <c r="BU699" s="313" t="s">
        <v>8613</v>
      </c>
      <c r="BV699" s="387" t="s">
        <v>8616</v>
      </c>
      <c r="BW699" s="313" t="s">
        <v>8614</v>
      </c>
      <c r="BX699" s="387" t="s">
        <v>8615</v>
      </c>
      <c r="BY699" s="93" t="str">
        <f t="shared" si="75"/>
        <v>MR323, 20x10, -18mm Offset, 8x6.5, 130.81mm Centerbore, Gloss Black</v>
      </c>
      <c r="BZ699" s="81" t="s">
        <v>3878</v>
      </c>
      <c r="CA699" s="81" t="s">
        <v>3879</v>
      </c>
      <c r="CB699" s="81" t="str">
        <f t="shared" si="76"/>
        <v>STREET (3XX)</v>
      </c>
    </row>
    <row r="700" spans="1:80" s="38" customFormat="1" ht="15" customHeight="1">
      <c r="A700" s="22">
        <f t="shared" si="70"/>
        <v>698</v>
      </c>
      <c r="B700" s="4" t="s">
        <v>84</v>
      </c>
      <c r="C700" s="99" t="s">
        <v>1072</v>
      </c>
      <c r="D700" s="99" t="s">
        <v>7495</v>
      </c>
      <c r="E700" s="91" t="str">
        <f>CONCATENATE(LEFT(D700,5),VLOOKUP(CONCATENATE(N700,"x",O700),'PART NUMBER GUIDE'!$B$9:$C$49,2,FALSE),VLOOKUP(CONCATENATE(P700, V700), 'PART NUMBER GUIDE'!$Q$6:$R$91, 2, FALSE),VLOOKUP(Y700,'PART NUMBER GUIDE'!$J$8:$K$43,2, FALSE),IF(U700="N/A",IF(ABS(S700)&lt;10,"0"&amp;ABS(S700),ABS(S700)),CONCATENATE(LEFT(U700,1),RIGHT(U700,1))), F700, G700)</f>
        <v>MR323210801518N</v>
      </c>
      <c r="F700" s="90" t="s">
        <v>2224</v>
      </c>
      <c r="G700" s="90"/>
      <c r="H700" s="364" t="s">
        <v>7520</v>
      </c>
      <c r="I700" s="109">
        <v>45237</v>
      </c>
      <c r="J700" s="16" t="s">
        <v>1265</v>
      </c>
      <c r="K700" s="342">
        <v>399</v>
      </c>
      <c r="L700" s="92">
        <f t="shared" si="71"/>
        <v>399</v>
      </c>
      <c r="M700" s="344"/>
      <c r="N700" s="29">
        <v>20</v>
      </c>
      <c r="O700" s="8">
        <v>10</v>
      </c>
      <c r="P700" s="99" t="str">
        <f t="shared" si="72"/>
        <v>8x6.5</v>
      </c>
      <c r="Q700" s="3">
        <v>8</v>
      </c>
      <c r="R700" s="29">
        <v>6.5</v>
      </c>
      <c r="S700" s="29">
        <v>-18</v>
      </c>
      <c r="T700" s="16">
        <v>4.76</v>
      </c>
      <c r="U700" s="100" t="s">
        <v>85</v>
      </c>
      <c r="V700" s="16">
        <v>130.81</v>
      </c>
      <c r="W700" s="8">
        <v>40.340000000000003</v>
      </c>
      <c r="X700" s="51">
        <v>3640</v>
      </c>
      <c r="Y700" s="11" t="s">
        <v>7501</v>
      </c>
      <c r="Z700" s="11" t="s">
        <v>2988</v>
      </c>
      <c r="AA700" s="51" t="str">
        <f t="shared" si="73"/>
        <v>20x10, 8x6.5, -18 OS</v>
      </c>
      <c r="AB700" s="81" t="s">
        <v>7523</v>
      </c>
      <c r="AC700" s="89">
        <f>_xlfn.IFNA(VLOOKUP(AB700,ACCESSORIES!F:J,5,FALSE),"N/A")</f>
        <v>33</v>
      </c>
      <c r="AD700" s="87" t="s">
        <v>85</v>
      </c>
      <c r="AE700" s="87" t="s">
        <v>85</v>
      </c>
      <c r="AF700" s="80" t="s">
        <v>3005</v>
      </c>
      <c r="AG700" s="87" t="s">
        <v>85</v>
      </c>
      <c r="AH700" s="87" t="s">
        <v>85</v>
      </c>
      <c r="AI700" s="13" t="s">
        <v>266</v>
      </c>
      <c r="AJ700" s="40" t="str">
        <f>_xlfn.IFNA(VLOOKUP(AI700,ACCESSORIES!E:M,6,FALSE),"N/A")</f>
        <v>N/A</v>
      </c>
      <c r="AK700" s="40" t="str">
        <f>_xlfn.IFNA(VLOOKUP(AJ700,ACCESSORIES!F:J,5,FALSE),"N/A")</f>
        <v>N/A</v>
      </c>
      <c r="AL700" s="40" t="str">
        <f>_xlfn.IFNA(VLOOKUP(AK700,ACCESSORIES!G:K,5,FALSE),"N/A")</f>
        <v>N/A</v>
      </c>
      <c r="AM700" s="3">
        <v>16.2</v>
      </c>
      <c r="AN700" s="3">
        <v>200</v>
      </c>
      <c r="AO700" s="36">
        <v>0</v>
      </c>
      <c r="AP700" s="36">
        <v>0</v>
      </c>
      <c r="AQ700" s="36">
        <v>34</v>
      </c>
      <c r="AR700" s="36">
        <v>81</v>
      </c>
      <c r="AS700" s="36">
        <v>249</v>
      </c>
      <c r="AT700" s="101">
        <v>248</v>
      </c>
      <c r="AU700" s="406">
        <v>126.6</v>
      </c>
      <c r="AV700" s="407">
        <v>85</v>
      </c>
      <c r="AW700" s="407">
        <v>85</v>
      </c>
      <c r="AX700" s="54">
        <v>31</v>
      </c>
      <c r="AY700" s="3" t="s">
        <v>85</v>
      </c>
      <c r="AZ700" s="98" t="str">
        <f>_xlfn.IFNA(VLOOKUP(AY700,ACCESSORIES!F:J,5,FALSE),"N/A")</f>
        <v>N/A</v>
      </c>
      <c r="BA700" s="3" t="s">
        <v>85</v>
      </c>
      <c r="BB700" s="98" t="str">
        <f>_xlfn.IFNA(VLOOKUP(BA700,ACCESSORIES!F:J,5,FALSE),"N/A")</f>
        <v>N/A</v>
      </c>
      <c r="BC700" s="77">
        <f t="shared" si="77"/>
        <v>44.84</v>
      </c>
      <c r="BD700" s="56">
        <v>23.228346456692901</v>
      </c>
      <c r="BE700" s="56">
        <v>23.228346456692901</v>
      </c>
      <c r="BF700" s="56">
        <v>12.9133858267717</v>
      </c>
      <c r="BG700" s="378">
        <f t="shared" si="74"/>
        <v>0.11417680000000027</v>
      </c>
      <c r="BH700" s="80">
        <v>24</v>
      </c>
      <c r="BI700" s="114" t="s">
        <v>3532</v>
      </c>
      <c r="BJ700" s="50" t="s">
        <v>4050</v>
      </c>
      <c r="BK700" s="29"/>
      <c r="BL700" s="29"/>
      <c r="BM700" s="29"/>
      <c r="BN700" s="29"/>
      <c r="BO700" s="81"/>
      <c r="BP700" s="81"/>
      <c r="BQ700" s="81"/>
      <c r="BR700" s="81"/>
      <c r="BS700" s="81"/>
      <c r="BT700" s="81"/>
      <c r="BU700" s="313" t="s">
        <v>8619</v>
      </c>
      <c r="BV700" s="387" t="s">
        <v>8620</v>
      </c>
      <c r="BW700" s="313" t="s">
        <v>8617</v>
      </c>
      <c r="BX700" s="387" t="s">
        <v>8618</v>
      </c>
      <c r="BY700" s="93" t="str">
        <f t="shared" si="75"/>
        <v>MR323, 20x10, -18mm Offset, 8x6.5, 130.81mm Centerbore, Gloss Bronze</v>
      </c>
      <c r="BZ700" s="81" t="s">
        <v>3878</v>
      </c>
      <c r="CA700" s="81" t="s">
        <v>3879</v>
      </c>
      <c r="CB700" s="81" t="str">
        <f t="shared" si="76"/>
        <v>STREET (3XX)</v>
      </c>
    </row>
    <row r="701" spans="1:80" s="38" customFormat="1" ht="15" customHeight="1">
      <c r="A701" s="22">
        <f t="shared" si="70"/>
        <v>699</v>
      </c>
      <c r="B701" s="4" t="s">
        <v>84</v>
      </c>
      <c r="C701" s="99" t="s">
        <v>1072</v>
      </c>
      <c r="D701" s="99" t="s">
        <v>7495</v>
      </c>
      <c r="E701" s="91" t="str">
        <f>CONCATENATE(LEFT(D701,5),VLOOKUP(CONCATENATE(N701,"x",O701),'PART NUMBER GUIDE'!$B$9:$C$49,2,FALSE),VLOOKUP(CONCATENATE(P701, V701), 'PART NUMBER GUIDE'!$Q$6:$R$91, 2, FALSE),VLOOKUP(Y701,'PART NUMBER GUIDE'!$J$8:$K$43,2, FALSE),IF(U701="N/A",IF(ABS(S701)&lt;10,"0"&amp;ABS(S701),ABS(S701)),CONCATENATE(LEFT(U701,1),RIGHT(U701,1))), F701, G701)</f>
        <v>MR323210871318N</v>
      </c>
      <c r="F701" s="90" t="s">
        <v>2224</v>
      </c>
      <c r="G701" s="90"/>
      <c r="H701" s="364">
        <v>191682036583</v>
      </c>
      <c r="I701" s="109">
        <v>45237</v>
      </c>
      <c r="J701" s="16" t="s">
        <v>1265</v>
      </c>
      <c r="K701" s="342">
        <v>399</v>
      </c>
      <c r="L701" s="92">
        <f t="shared" si="71"/>
        <v>399</v>
      </c>
      <c r="M701" s="344"/>
      <c r="N701" s="29">
        <v>20</v>
      </c>
      <c r="O701" s="8">
        <v>10</v>
      </c>
      <c r="P701" s="99" t="str">
        <f t="shared" si="72"/>
        <v>8x170</v>
      </c>
      <c r="Q701" s="3">
        <v>8</v>
      </c>
      <c r="R701" s="29">
        <v>170</v>
      </c>
      <c r="S701" s="29">
        <v>-18</v>
      </c>
      <c r="T701" s="16">
        <v>4.76</v>
      </c>
      <c r="U701" s="100" t="s">
        <v>85</v>
      </c>
      <c r="V701" s="16">
        <v>130.81</v>
      </c>
      <c r="W701" s="8">
        <v>40.340000000000003</v>
      </c>
      <c r="X701" s="51">
        <v>3640</v>
      </c>
      <c r="Y701" s="11" t="s">
        <v>4304</v>
      </c>
      <c r="Z701" s="11" t="s">
        <v>2987</v>
      </c>
      <c r="AA701" s="51" t="str">
        <f t="shared" si="73"/>
        <v>20x10, 8x170, -18 OS</v>
      </c>
      <c r="AB701" s="81" t="s">
        <v>7496</v>
      </c>
      <c r="AC701" s="89">
        <f>_xlfn.IFNA(VLOOKUP(AB701,ACCESSORIES!F:J,5,FALSE),"N/A")</f>
        <v>33</v>
      </c>
      <c r="AD701" s="87" t="s">
        <v>85</v>
      </c>
      <c r="AE701" s="87" t="s">
        <v>85</v>
      </c>
      <c r="AF701" s="80" t="s">
        <v>3005</v>
      </c>
      <c r="AG701" s="87" t="s">
        <v>85</v>
      </c>
      <c r="AH701" s="87" t="s">
        <v>85</v>
      </c>
      <c r="AI701" s="13" t="s">
        <v>266</v>
      </c>
      <c r="AJ701" s="40" t="str">
        <f>_xlfn.IFNA(VLOOKUP(AI701,ACCESSORIES!E:M,6,FALSE),"N/A")</f>
        <v>N/A</v>
      </c>
      <c r="AK701" s="40" t="str">
        <f>_xlfn.IFNA(VLOOKUP(AJ701,ACCESSORIES!F:J,5,FALSE),"N/A")</f>
        <v>N/A</v>
      </c>
      <c r="AL701" s="40" t="str">
        <f>_xlfn.IFNA(VLOOKUP(AK701,ACCESSORIES!G:K,5,FALSE),"N/A")</f>
        <v>N/A</v>
      </c>
      <c r="AM701" s="3">
        <v>16.2</v>
      </c>
      <c r="AN701" s="3">
        <v>200</v>
      </c>
      <c r="AO701" s="36">
        <v>0</v>
      </c>
      <c r="AP701" s="36">
        <v>0</v>
      </c>
      <c r="AQ701" s="36">
        <v>34</v>
      </c>
      <c r="AR701" s="36">
        <v>81</v>
      </c>
      <c r="AS701" s="36">
        <v>249</v>
      </c>
      <c r="AT701" s="101">
        <v>248</v>
      </c>
      <c r="AU701" s="406">
        <v>126.6</v>
      </c>
      <c r="AV701" s="407">
        <v>85</v>
      </c>
      <c r="AW701" s="407">
        <v>85</v>
      </c>
      <c r="AX701" s="54">
        <v>31</v>
      </c>
      <c r="AY701" s="3" t="s">
        <v>85</v>
      </c>
      <c r="AZ701" s="98" t="str">
        <f>_xlfn.IFNA(VLOOKUP(AY701,ACCESSORIES!F:J,5,FALSE),"N/A")</f>
        <v>N/A</v>
      </c>
      <c r="BA701" s="3" t="s">
        <v>85</v>
      </c>
      <c r="BB701" s="98" t="str">
        <f>_xlfn.IFNA(VLOOKUP(BA701,ACCESSORIES!F:J,5,FALSE),"N/A")</f>
        <v>N/A</v>
      </c>
      <c r="BC701" s="77">
        <f t="shared" si="77"/>
        <v>44.84</v>
      </c>
      <c r="BD701" s="56">
        <v>23.228346456692901</v>
      </c>
      <c r="BE701" s="56">
        <v>23.228346456692901</v>
      </c>
      <c r="BF701" s="56">
        <v>12.9133858267717</v>
      </c>
      <c r="BG701" s="378">
        <f t="shared" si="74"/>
        <v>0.11417680000000027</v>
      </c>
      <c r="BH701" s="80">
        <v>24</v>
      </c>
      <c r="BI701" s="114" t="s">
        <v>3532</v>
      </c>
      <c r="BJ701" s="50" t="s">
        <v>4050</v>
      </c>
      <c r="BK701" s="29"/>
      <c r="BL701" s="29"/>
      <c r="BM701" s="29"/>
      <c r="BN701" s="29"/>
      <c r="BO701" s="81"/>
      <c r="BP701" s="81"/>
      <c r="BQ701" s="81"/>
      <c r="BR701" s="81"/>
      <c r="BS701" s="81"/>
      <c r="BT701" s="81"/>
      <c r="BU701" s="313" t="s">
        <v>8613</v>
      </c>
      <c r="BV701" s="387" t="s">
        <v>8616</v>
      </c>
      <c r="BW701" s="313" t="s">
        <v>8614</v>
      </c>
      <c r="BX701" s="387" t="s">
        <v>8615</v>
      </c>
      <c r="BY701" s="93" t="str">
        <f t="shared" si="75"/>
        <v>MR323, 20x10, -18mm Offset, 8x170, 130.81mm Centerbore, Gloss Black</v>
      </c>
      <c r="BZ701" s="81" t="s">
        <v>3878</v>
      </c>
      <c r="CA701" s="81" t="s">
        <v>3879</v>
      </c>
      <c r="CB701" s="81" t="str">
        <f t="shared" si="76"/>
        <v>STREET (3XX)</v>
      </c>
    </row>
    <row r="702" spans="1:80" s="38" customFormat="1" ht="15" customHeight="1">
      <c r="A702" s="22">
        <f t="shared" si="70"/>
        <v>700</v>
      </c>
      <c r="B702" s="4" t="s">
        <v>84</v>
      </c>
      <c r="C702" s="99" t="s">
        <v>1072</v>
      </c>
      <c r="D702" s="99" t="s">
        <v>7495</v>
      </c>
      <c r="E702" s="91" t="str">
        <f>CONCATENATE(LEFT(D702,5),VLOOKUP(CONCATENATE(N702,"x",O702),'PART NUMBER GUIDE'!$B$9:$C$49,2,FALSE),VLOOKUP(CONCATENATE(P702, V702), 'PART NUMBER GUIDE'!$Q$6:$R$91, 2, FALSE),VLOOKUP(Y702,'PART NUMBER GUIDE'!$J$8:$K$43,2, FALSE),IF(U702="N/A",IF(ABS(S702)&lt;10,"0"&amp;ABS(S702),ABS(S702)),CONCATENATE(LEFT(U702,1),RIGHT(U702,1))), F702, G702)</f>
        <v>MR323210871518N</v>
      </c>
      <c r="F702" s="90" t="s">
        <v>2224</v>
      </c>
      <c r="G702" s="90"/>
      <c r="H702" s="364" t="s">
        <v>7521</v>
      </c>
      <c r="I702" s="109">
        <v>45237</v>
      </c>
      <c r="J702" s="16" t="s">
        <v>1265</v>
      </c>
      <c r="K702" s="342">
        <v>399</v>
      </c>
      <c r="L702" s="92">
        <f t="shared" si="71"/>
        <v>399</v>
      </c>
      <c r="M702" s="344"/>
      <c r="N702" s="29">
        <v>20</v>
      </c>
      <c r="O702" s="8">
        <v>10</v>
      </c>
      <c r="P702" s="99" t="str">
        <f t="shared" si="72"/>
        <v>8x170</v>
      </c>
      <c r="Q702" s="3">
        <v>8</v>
      </c>
      <c r="R702" s="29">
        <v>170</v>
      </c>
      <c r="S702" s="29">
        <v>-18</v>
      </c>
      <c r="T702" s="16">
        <v>4.76</v>
      </c>
      <c r="U702" s="100" t="s">
        <v>85</v>
      </c>
      <c r="V702" s="16">
        <v>130.81</v>
      </c>
      <c r="W702" s="8">
        <v>40.340000000000003</v>
      </c>
      <c r="X702" s="51">
        <v>3640</v>
      </c>
      <c r="Y702" s="11" t="s">
        <v>7501</v>
      </c>
      <c r="Z702" s="11" t="s">
        <v>2988</v>
      </c>
      <c r="AA702" s="51" t="str">
        <f t="shared" si="73"/>
        <v>20x10, 8x170, -18 OS</v>
      </c>
      <c r="AB702" s="81" t="s">
        <v>7523</v>
      </c>
      <c r="AC702" s="89">
        <f>_xlfn.IFNA(VLOOKUP(AB702,ACCESSORIES!F:J,5,FALSE),"N/A")</f>
        <v>33</v>
      </c>
      <c r="AD702" s="87" t="s">
        <v>85</v>
      </c>
      <c r="AE702" s="87" t="s">
        <v>85</v>
      </c>
      <c r="AF702" s="80" t="s">
        <v>3005</v>
      </c>
      <c r="AG702" s="87" t="s">
        <v>85</v>
      </c>
      <c r="AH702" s="87" t="s">
        <v>85</v>
      </c>
      <c r="AI702" s="13" t="s">
        <v>266</v>
      </c>
      <c r="AJ702" s="40" t="str">
        <f>_xlfn.IFNA(VLOOKUP(AI702,ACCESSORIES!E:M,6,FALSE),"N/A")</f>
        <v>N/A</v>
      </c>
      <c r="AK702" s="40" t="str">
        <f>_xlfn.IFNA(VLOOKUP(AJ702,ACCESSORIES!F:J,5,FALSE),"N/A")</f>
        <v>N/A</v>
      </c>
      <c r="AL702" s="40" t="str">
        <f>_xlfn.IFNA(VLOOKUP(AK702,ACCESSORIES!G:K,5,FALSE),"N/A")</f>
        <v>N/A</v>
      </c>
      <c r="AM702" s="3">
        <v>16.2</v>
      </c>
      <c r="AN702" s="3">
        <v>200</v>
      </c>
      <c r="AO702" s="36">
        <v>0</v>
      </c>
      <c r="AP702" s="36">
        <v>0</v>
      </c>
      <c r="AQ702" s="36">
        <v>34</v>
      </c>
      <c r="AR702" s="36">
        <v>81</v>
      </c>
      <c r="AS702" s="36">
        <v>249</v>
      </c>
      <c r="AT702" s="101">
        <v>248</v>
      </c>
      <c r="AU702" s="406">
        <v>126.6</v>
      </c>
      <c r="AV702" s="407">
        <v>85</v>
      </c>
      <c r="AW702" s="407">
        <v>85</v>
      </c>
      <c r="AX702" s="54">
        <v>31</v>
      </c>
      <c r="AY702" s="3" t="s">
        <v>85</v>
      </c>
      <c r="AZ702" s="98" t="str">
        <f>_xlfn.IFNA(VLOOKUP(AY702,ACCESSORIES!F:J,5,FALSE),"N/A")</f>
        <v>N/A</v>
      </c>
      <c r="BA702" s="3" t="s">
        <v>85</v>
      </c>
      <c r="BB702" s="98" t="str">
        <f>_xlfn.IFNA(VLOOKUP(BA702,ACCESSORIES!F:J,5,FALSE),"N/A")</f>
        <v>N/A</v>
      </c>
      <c r="BC702" s="77">
        <f t="shared" si="77"/>
        <v>44.84</v>
      </c>
      <c r="BD702" s="56">
        <v>23.228346456692901</v>
      </c>
      <c r="BE702" s="56">
        <v>23.228346456692901</v>
      </c>
      <c r="BF702" s="56">
        <v>12.9133858267717</v>
      </c>
      <c r="BG702" s="378">
        <f t="shared" si="74"/>
        <v>0.11417680000000027</v>
      </c>
      <c r="BH702" s="80">
        <v>24</v>
      </c>
      <c r="BI702" s="114" t="s">
        <v>3532</v>
      </c>
      <c r="BJ702" s="50" t="s">
        <v>4050</v>
      </c>
      <c r="BK702" s="29"/>
      <c r="BL702" s="29"/>
      <c r="BM702" s="29"/>
      <c r="BN702" s="29"/>
      <c r="BO702" s="81"/>
      <c r="BP702" s="81"/>
      <c r="BQ702" s="81"/>
      <c r="BR702" s="81"/>
      <c r="BS702" s="81"/>
      <c r="BT702" s="81"/>
      <c r="BU702" s="313" t="s">
        <v>8619</v>
      </c>
      <c r="BV702" s="387" t="s">
        <v>8620</v>
      </c>
      <c r="BW702" s="313" t="s">
        <v>8617</v>
      </c>
      <c r="BX702" s="387" t="s">
        <v>8618</v>
      </c>
      <c r="BY702" s="93" t="str">
        <f t="shared" si="75"/>
        <v>MR323, 20x10, -18mm Offset, 8x170, 130.81mm Centerbore, Gloss Bronze</v>
      </c>
      <c r="BZ702" s="81" t="s">
        <v>3878</v>
      </c>
      <c r="CA702" s="81" t="s">
        <v>3879</v>
      </c>
      <c r="CB702" s="81" t="str">
        <f t="shared" si="76"/>
        <v>STREET (3XX)</v>
      </c>
    </row>
    <row r="703" spans="1:80" s="38" customFormat="1" ht="15" customHeight="1">
      <c r="A703" s="22">
        <f t="shared" si="70"/>
        <v>701</v>
      </c>
      <c r="B703" s="4" t="s">
        <v>84</v>
      </c>
      <c r="C703" s="99" t="s">
        <v>1072</v>
      </c>
      <c r="D703" s="99" t="s">
        <v>7495</v>
      </c>
      <c r="E703" s="91" t="str">
        <f>CONCATENATE(LEFT(D703,5),VLOOKUP(CONCATENATE(N703,"x",O703),'PART NUMBER GUIDE'!$B$9:$C$49,2,FALSE),VLOOKUP(CONCATENATE(P703, V703), 'PART NUMBER GUIDE'!$Q$6:$R$91, 2, FALSE),VLOOKUP(Y703,'PART NUMBER GUIDE'!$J$8:$K$43,2, FALSE),IF(U703="N/A",IF(ABS(S703)&lt;10,"0"&amp;ABS(S703),ABS(S703)),CONCATENATE(LEFT(U703,1),RIGHT(U703,1))), F703, G703)</f>
        <v>MR323210881318N</v>
      </c>
      <c r="F703" s="90" t="s">
        <v>2224</v>
      </c>
      <c r="G703" s="90"/>
      <c r="H703" s="364">
        <v>191682036590</v>
      </c>
      <c r="I703" s="109">
        <v>45237</v>
      </c>
      <c r="J703" s="16" t="s">
        <v>1265</v>
      </c>
      <c r="K703" s="342">
        <v>399</v>
      </c>
      <c r="L703" s="92">
        <f t="shared" si="71"/>
        <v>399</v>
      </c>
      <c r="M703" s="344"/>
      <c r="N703" s="29">
        <v>20</v>
      </c>
      <c r="O703" s="8">
        <v>10</v>
      </c>
      <c r="P703" s="99" t="str">
        <f t="shared" si="72"/>
        <v>8x180</v>
      </c>
      <c r="Q703" s="3">
        <v>8</v>
      </c>
      <c r="R703" s="29">
        <v>180</v>
      </c>
      <c r="S703" s="29">
        <v>-18</v>
      </c>
      <c r="T703" s="16">
        <v>4.76</v>
      </c>
      <c r="U703" s="100" t="s">
        <v>85</v>
      </c>
      <c r="V703" s="16">
        <v>130.81</v>
      </c>
      <c r="W703" s="8">
        <v>40.340000000000003</v>
      </c>
      <c r="X703" s="51">
        <v>3640</v>
      </c>
      <c r="Y703" s="11" t="s">
        <v>4304</v>
      </c>
      <c r="Z703" s="11" t="s">
        <v>2987</v>
      </c>
      <c r="AA703" s="51" t="str">
        <f t="shared" si="73"/>
        <v>20x10, 8x180, -18 OS</v>
      </c>
      <c r="AB703" s="81" t="s">
        <v>7496</v>
      </c>
      <c r="AC703" s="89">
        <f>_xlfn.IFNA(VLOOKUP(AB703,ACCESSORIES!F:J,5,FALSE),"N/A")</f>
        <v>33</v>
      </c>
      <c r="AD703" s="87" t="s">
        <v>85</v>
      </c>
      <c r="AE703" s="87" t="s">
        <v>85</v>
      </c>
      <c r="AF703" s="80" t="s">
        <v>3005</v>
      </c>
      <c r="AG703" s="87" t="s">
        <v>85</v>
      </c>
      <c r="AH703" s="87" t="s">
        <v>85</v>
      </c>
      <c r="AI703" s="13" t="s">
        <v>266</v>
      </c>
      <c r="AJ703" s="40" t="str">
        <f>_xlfn.IFNA(VLOOKUP(AI703,ACCESSORIES!E:M,6,FALSE),"N/A")</f>
        <v>N/A</v>
      </c>
      <c r="AK703" s="40" t="str">
        <f>_xlfn.IFNA(VLOOKUP(AJ703,ACCESSORIES!F:J,5,FALSE),"N/A")</f>
        <v>N/A</v>
      </c>
      <c r="AL703" s="40" t="str">
        <f>_xlfn.IFNA(VLOOKUP(AK703,ACCESSORIES!G:K,5,FALSE),"N/A")</f>
        <v>N/A</v>
      </c>
      <c r="AM703" s="3">
        <v>16.2</v>
      </c>
      <c r="AN703" s="3">
        <v>210</v>
      </c>
      <c r="AO703" s="36">
        <v>0</v>
      </c>
      <c r="AP703" s="36">
        <v>0</v>
      </c>
      <c r="AQ703" s="36">
        <v>30</v>
      </c>
      <c r="AR703" s="36">
        <v>81</v>
      </c>
      <c r="AS703" s="36">
        <v>249</v>
      </c>
      <c r="AT703" s="101">
        <v>248</v>
      </c>
      <c r="AU703" s="406">
        <v>126.6</v>
      </c>
      <c r="AV703" s="407">
        <v>85</v>
      </c>
      <c r="AW703" s="407">
        <v>85</v>
      </c>
      <c r="AX703" s="54">
        <v>31</v>
      </c>
      <c r="AY703" s="3" t="s">
        <v>85</v>
      </c>
      <c r="AZ703" s="98" t="str">
        <f>_xlfn.IFNA(VLOOKUP(AY703,ACCESSORIES!F:J,5,FALSE),"N/A")</f>
        <v>N/A</v>
      </c>
      <c r="BA703" s="3" t="s">
        <v>85</v>
      </c>
      <c r="BB703" s="98" t="str">
        <f>_xlfn.IFNA(VLOOKUP(BA703,ACCESSORIES!F:J,5,FALSE),"N/A")</f>
        <v>N/A</v>
      </c>
      <c r="BC703" s="77">
        <f t="shared" si="77"/>
        <v>44.84</v>
      </c>
      <c r="BD703" s="56">
        <v>23.228346456692901</v>
      </c>
      <c r="BE703" s="56">
        <v>23.228346456692901</v>
      </c>
      <c r="BF703" s="56">
        <v>12.9133858267717</v>
      </c>
      <c r="BG703" s="378">
        <f t="shared" si="74"/>
        <v>0.11417680000000027</v>
      </c>
      <c r="BH703" s="80">
        <v>24</v>
      </c>
      <c r="BI703" s="114" t="s">
        <v>3532</v>
      </c>
      <c r="BJ703" s="50" t="s">
        <v>4050</v>
      </c>
      <c r="BK703" s="29"/>
      <c r="BL703" s="29"/>
      <c r="BM703" s="29"/>
      <c r="BN703" s="29"/>
      <c r="BO703" s="81"/>
      <c r="BP703" s="81"/>
      <c r="BQ703" s="81"/>
      <c r="BR703" s="81"/>
      <c r="BS703" s="81"/>
      <c r="BT703" s="81"/>
      <c r="BU703" s="313" t="s">
        <v>8613</v>
      </c>
      <c r="BV703" s="387" t="s">
        <v>8616</v>
      </c>
      <c r="BW703" s="313" t="s">
        <v>8614</v>
      </c>
      <c r="BX703" s="387" t="s">
        <v>8615</v>
      </c>
      <c r="BY703" s="93" t="str">
        <f t="shared" si="75"/>
        <v>MR323, 20x10, -18mm Offset, 8x180, 130.81mm Centerbore, Gloss Black</v>
      </c>
      <c r="BZ703" s="81" t="s">
        <v>3878</v>
      </c>
      <c r="CA703" s="81" t="s">
        <v>3879</v>
      </c>
      <c r="CB703" s="81" t="str">
        <f t="shared" si="76"/>
        <v>STREET (3XX)</v>
      </c>
    </row>
    <row r="704" spans="1:80" s="38" customFormat="1" ht="15" customHeight="1">
      <c r="A704" s="22">
        <f t="shared" si="70"/>
        <v>702</v>
      </c>
      <c r="B704" s="4" t="s">
        <v>84</v>
      </c>
      <c r="C704" s="99" t="s">
        <v>1072</v>
      </c>
      <c r="D704" s="99" t="s">
        <v>7495</v>
      </c>
      <c r="E704" s="91" t="str">
        <f>CONCATENATE(LEFT(D704,5),VLOOKUP(CONCATENATE(N704,"x",O704),'PART NUMBER GUIDE'!$B$9:$C$49,2,FALSE),VLOOKUP(CONCATENATE(P704, V704), 'PART NUMBER GUIDE'!$Q$6:$R$91, 2, FALSE),VLOOKUP(Y704,'PART NUMBER GUIDE'!$J$8:$K$43,2, FALSE),IF(U704="N/A",IF(ABS(S704)&lt;10,"0"&amp;ABS(S704),ABS(S704)),CONCATENATE(LEFT(U704,1),RIGHT(U704,1))), F704, G704)</f>
        <v>MR323210881518N</v>
      </c>
      <c r="F704" s="90" t="s">
        <v>2224</v>
      </c>
      <c r="G704" s="90"/>
      <c r="H704" s="364" t="s">
        <v>7522</v>
      </c>
      <c r="I704" s="109">
        <v>45237</v>
      </c>
      <c r="J704" s="16" t="s">
        <v>1265</v>
      </c>
      <c r="K704" s="342">
        <v>399</v>
      </c>
      <c r="L704" s="92">
        <f t="shared" si="71"/>
        <v>399</v>
      </c>
      <c r="M704" s="344"/>
      <c r="N704" s="29">
        <v>20</v>
      </c>
      <c r="O704" s="8">
        <v>10</v>
      </c>
      <c r="P704" s="99" t="str">
        <f t="shared" si="72"/>
        <v>8x180</v>
      </c>
      <c r="Q704" s="3">
        <v>8</v>
      </c>
      <c r="R704" s="29">
        <v>180</v>
      </c>
      <c r="S704" s="29">
        <v>-18</v>
      </c>
      <c r="T704" s="16">
        <v>4.76</v>
      </c>
      <c r="U704" s="100" t="s">
        <v>85</v>
      </c>
      <c r="V704" s="16">
        <v>130.81</v>
      </c>
      <c r="W704" s="8">
        <v>40.340000000000003</v>
      </c>
      <c r="X704" s="51">
        <v>3640</v>
      </c>
      <c r="Y704" s="11" t="s">
        <v>7501</v>
      </c>
      <c r="Z704" s="11" t="s">
        <v>2988</v>
      </c>
      <c r="AA704" s="51" t="str">
        <f t="shared" si="73"/>
        <v>20x10, 8x180, -18 OS</v>
      </c>
      <c r="AB704" s="81" t="s">
        <v>7523</v>
      </c>
      <c r="AC704" s="89">
        <f>_xlfn.IFNA(VLOOKUP(AB704,ACCESSORIES!F:J,5,FALSE),"N/A")</f>
        <v>33</v>
      </c>
      <c r="AD704" s="87" t="s">
        <v>85</v>
      </c>
      <c r="AE704" s="87" t="s">
        <v>85</v>
      </c>
      <c r="AF704" s="80" t="s">
        <v>3005</v>
      </c>
      <c r="AG704" s="87" t="s">
        <v>85</v>
      </c>
      <c r="AH704" s="87" t="s">
        <v>85</v>
      </c>
      <c r="AI704" s="13" t="s">
        <v>266</v>
      </c>
      <c r="AJ704" s="40" t="str">
        <f>_xlfn.IFNA(VLOOKUP(AI704,ACCESSORIES!E:M,6,FALSE),"N/A")</f>
        <v>N/A</v>
      </c>
      <c r="AK704" s="40" t="str">
        <f>_xlfn.IFNA(VLOOKUP(AJ704,ACCESSORIES!F:J,5,FALSE),"N/A")</f>
        <v>N/A</v>
      </c>
      <c r="AL704" s="40" t="str">
        <f>_xlfn.IFNA(VLOOKUP(AK704,ACCESSORIES!G:K,5,FALSE),"N/A")</f>
        <v>N/A</v>
      </c>
      <c r="AM704" s="3">
        <v>16.2</v>
      </c>
      <c r="AN704" s="3">
        <v>210</v>
      </c>
      <c r="AO704" s="36">
        <v>0</v>
      </c>
      <c r="AP704" s="36">
        <v>0</v>
      </c>
      <c r="AQ704" s="36">
        <v>30</v>
      </c>
      <c r="AR704" s="36">
        <v>81</v>
      </c>
      <c r="AS704" s="36">
        <v>249</v>
      </c>
      <c r="AT704" s="101">
        <v>248</v>
      </c>
      <c r="AU704" s="406">
        <v>126.6</v>
      </c>
      <c r="AV704" s="407">
        <v>85</v>
      </c>
      <c r="AW704" s="407">
        <v>85</v>
      </c>
      <c r="AX704" s="54">
        <v>31</v>
      </c>
      <c r="AY704" s="3" t="s">
        <v>85</v>
      </c>
      <c r="AZ704" s="98" t="str">
        <f>_xlfn.IFNA(VLOOKUP(AY704,ACCESSORIES!F:J,5,FALSE),"N/A")</f>
        <v>N/A</v>
      </c>
      <c r="BA704" s="3" t="s">
        <v>85</v>
      </c>
      <c r="BB704" s="98" t="str">
        <f>_xlfn.IFNA(VLOOKUP(BA704,ACCESSORIES!F:J,5,FALSE),"N/A")</f>
        <v>N/A</v>
      </c>
      <c r="BC704" s="77">
        <f t="shared" si="77"/>
        <v>44.84</v>
      </c>
      <c r="BD704" s="56">
        <v>23.228346456692901</v>
      </c>
      <c r="BE704" s="56">
        <v>23.228346456692901</v>
      </c>
      <c r="BF704" s="56">
        <v>12.9133858267717</v>
      </c>
      <c r="BG704" s="378">
        <f t="shared" si="74"/>
        <v>0.11417680000000027</v>
      </c>
      <c r="BH704" s="80">
        <v>24</v>
      </c>
      <c r="BI704" s="114" t="s">
        <v>3532</v>
      </c>
      <c r="BJ704" s="50" t="s">
        <v>4050</v>
      </c>
      <c r="BK704" s="29"/>
      <c r="BL704" s="29"/>
      <c r="BM704" s="29"/>
      <c r="BN704" s="29"/>
      <c r="BO704" s="81"/>
      <c r="BP704" s="81"/>
      <c r="BQ704" s="81"/>
      <c r="BR704" s="81"/>
      <c r="BS704" s="81"/>
      <c r="BT704" s="81"/>
      <c r="BU704" s="313" t="s">
        <v>8619</v>
      </c>
      <c r="BV704" s="387" t="s">
        <v>8620</v>
      </c>
      <c r="BW704" s="313" t="s">
        <v>8617</v>
      </c>
      <c r="BX704" s="387" t="s">
        <v>8618</v>
      </c>
      <c r="BY704" s="93" t="str">
        <f t="shared" si="75"/>
        <v>MR323, 20x10, -18mm Offset, 8x180, 130.81mm Centerbore, Gloss Bronze</v>
      </c>
      <c r="BZ704" s="81" t="s">
        <v>3878</v>
      </c>
      <c r="CA704" s="81" t="s">
        <v>3879</v>
      </c>
      <c r="CB704" s="81" t="str">
        <f t="shared" si="76"/>
        <v>STREET (3XX)</v>
      </c>
    </row>
    <row r="705" spans="1:80" s="38" customFormat="1" ht="15" customHeight="1">
      <c r="A705" s="22">
        <f t="shared" si="70"/>
        <v>703</v>
      </c>
      <c r="B705" s="4" t="s">
        <v>84</v>
      </c>
      <c r="C705" s="99" t="s">
        <v>1089</v>
      </c>
      <c r="D705" s="3" t="s">
        <v>1147</v>
      </c>
      <c r="E705" s="91" t="str">
        <f>CONCATENATE(LEFT(D705,5),VLOOKUP(CONCATENATE(N705,"x",O705),'PART NUMBER GUIDE'!$B$9:$C$49,2,FALSE),VLOOKUP(CONCATENATE(P705, V705), 'PART NUMBER GUIDE'!$Q$6:$R$91, 2, FALSE),VLOOKUP(Y705,'PART NUMBER GUIDE'!$J$8:$K$43,2, FALSE),IF(U705="N/A",IF(ABS(S705)&lt;10,"0"&amp;ABS(S705),ABS(S705)),CONCATENATE(LEFT(U705,1),RIGHT(U705,1))), F705, G705)</f>
        <v>MR40147047543B</v>
      </c>
      <c r="F705" s="90" t="s">
        <v>1129</v>
      </c>
      <c r="G705" s="90"/>
      <c r="H705" s="364" t="s">
        <v>763</v>
      </c>
      <c r="I705" s="318">
        <v>41640</v>
      </c>
      <c r="J705" s="16" t="s">
        <v>1265</v>
      </c>
      <c r="K705" s="342">
        <v>289</v>
      </c>
      <c r="L705" s="92">
        <f t="shared" si="71"/>
        <v>289</v>
      </c>
      <c r="M705" s="344"/>
      <c r="N705" s="5">
        <v>14</v>
      </c>
      <c r="O705" s="77">
        <v>7</v>
      </c>
      <c r="P705" s="99" t="str">
        <f t="shared" si="72"/>
        <v>4x136</v>
      </c>
      <c r="Q705" s="7">
        <v>4</v>
      </c>
      <c r="R705" s="7">
        <v>136</v>
      </c>
      <c r="S705" s="7">
        <v>13</v>
      </c>
      <c r="T705" s="26">
        <v>4.3</v>
      </c>
      <c r="U705" s="7" t="s">
        <v>189</v>
      </c>
      <c r="V705" s="26">
        <v>106</v>
      </c>
      <c r="W705" s="6">
        <v>15.8</v>
      </c>
      <c r="X705" s="51">
        <v>1600</v>
      </c>
      <c r="Y705" s="79" t="s">
        <v>2294</v>
      </c>
      <c r="Z705" s="79" t="s">
        <v>2987</v>
      </c>
      <c r="AA705" s="51" t="str">
        <f t="shared" si="73"/>
        <v>14x7, 4x136, 13 OS</v>
      </c>
      <c r="AB705" s="81" t="s">
        <v>1622</v>
      </c>
      <c r="AC705" s="89">
        <f>_xlfn.IFNA(VLOOKUP(AB705,ACCESSORIES!F:J,5,FALSE),"N/A")</f>
        <v>22</v>
      </c>
      <c r="AD705" s="87" t="s">
        <v>85</v>
      </c>
      <c r="AE705" s="80" t="s">
        <v>85</v>
      </c>
      <c r="AF705" s="2" t="s">
        <v>3001</v>
      </c>
      <c r="AG705" s="87" t="s">
        <v>85</v>
      </c>
      <c r="AH705" s="87" t="s">
        <v>85</v>
      </c>
      <c r="AI705" s="13" t="s">
        <v>266</v>
      </c>
      <c r="AJ705" s="40" t="str">
        <f>_xlfn.IFNA(VLOOKUP(AI705,ACCESSORIES!E:M,6,FALSE),"N/A")</f>
        <v>N/A</v>
      </c>
      <c r="AK705" s="40" t="str">
        <f>_xlfn.IFNA(VLOOKUP(AJ705,ACCESSORIES!F:J,5,FALSE),"N/A")</f>
        <v>N/A</v>
      </c>
      <c r="AL705" s="40" t="str">
        <f>_xlfn.IFNA(VLOOKUP(AK705,ACCESSORIES!G:K,5,FALSE),"N/A")</f>
        <v>N/A</v>
      </c>
      <c r="AM705" s="81">
        <v>14.1</v>
      </c>
      <c r="AN705" s="81">
        <v>194</v>
      </c>
      <c r="AO705" s="25">
        <v>0</v>
      </c>
      <c r="AP705" s="25">
        <v>0.7</v>
      </c>
      <c r="AQ705" s="25">
        <v>5</v>
      </c>
      <c r="AR705" s="25">
        <v>0</v>
      </c>
      <c r="AS705" s="25">
        <v>168</v>
      </c>
      <c r="AT705" s="25">
        <v>161</v>
      </c>
      <c r="AU705" s="84">
        <v>100</v>
      </c>
      <c r="AV705" s="54">
        <v>24.5</v>
      </c>
      <c r="AW705" s="54">
        <v>46.5</v>
      </c>
      <c r="AX705" s="54">
        <v>50</v>
      </c>
      <c r="AY705" s="3" t="s">
        <v>3339</v>
      </c>
      <c r="AZ705" s="98">
        <f>_xlfn.IFNA(VLOOKUP(AY705,ACCESSORIES!F:J,5,FALSE),"N/A")</f>
        <v>89.1</v>
      </c>
      <c r="BA705" s="3" t="s">
        <v>1519</v>
      </c>
      <c r="BB705" s="98">
        <f>_xlfn.IFNA(VLOOKUP(BA705,ACCESSORIES!F:J,5,FALSE),"N/A")</f>
        <v>11</v>
      </c>
      <c r="BC705" s="77">
        <v>19.290447941176787</v>
      </c>
      <c r="BD705" s="56">
        <v>16.968503937007899</v>
      </c>
      <c r="BE705" s="56">
        <v>16.968503937007899</v>
      </c>
      <c r="BF705" s="56">
        <v>10.354330708661401</v>
      </c>
      <c r="BG705" s="378">
        <f t="shared" si="74"/>
        <v>4.8855143000000059E-2</v>
      </c>
      <c r="BH705" s="5">
        <v>48</v>
      </c>
      <c r="BI705" s="114" t="s">
        <v>3532</v>
      </c>
      <c r="BJ705" s="50" t="s">
        <v>4050</v>
      </c>
      <c r="BK705" s="81" t="s">
        <v>4066</v>
      </c>
      <c r="BL705" s="46" t="s">
        <v>4836</v>
      </c>
      <c r="BM705" s="46" t="s">
        <v>4094</v>
      </c>
      <c r="BN705" s="81" t="s">
        <v>5475</v>
      </c>
      <c r="BO705" s="81" t="s">
        <v>5476</v>
      </c>
      <c r="BP705" s="81" t="s">
        <v>4837</v>
      </c>
      <c r="BQ705" s="81" t="s">
        <v>5477</v>
      </c>
      <c r="BR705" s="81"/>
      <c r="BS705" s="81"/>
      <c r="BT705" s="81"/>
      <c r="BU705" s="313" t="s">
        <v>8187</v>
      </c>
      <c r="BV705" s="377" t="s">
        <v>8186</v>
      </c>
      <c r="BW705" s="313" t="s">
        <v>8188</v>
      </c>
      <c r="BX705" s="377" t="s">
        <v>8189</v>
      </c>
      <c r="BY705" s="93" t="str">
        <f t="shared" si="75"/>
        <v>MR401 UTV Beadlock, 14x7, 4+3/+13mm Offset, 4x136, 106mm Centerbore, Matte Black, w/ BH-H20875</v>
      </c>
      <c r="BZ705" s="81" t="s">
        <v>3878</v>
      </c>
      <c r="CA705" s="81" t="s">
        <v>3879</v>
      </c>
      <c r="CB705" s="81" t="str">
        <f t="shared" si="76"/>
        <v>UTV (4XX)</v>
      </c>
    </row>
    <row r="706" spans="1:80" s="38" customFormat="1" ht="15" customHeight="1">
      <c r="A706" s="22">
        <f t="shared" si="70"/>
        <v>704</v>
      </c>
      <c r="B706" s="4" t="s">
        <v>84</v>
      </c>
      <c r="C706" s="99" t="s">
        <v>1089</v>
      </c>
      <c r="D706" s="3" t="s">
        <v>1147</v>
      </c>
      <c r="E706" s="91" t="str">
        <f>CONCATENATE(LEFT(D706,5),VLOOKUP(CONCATENATE(N706,"x",O706),'PART NUMBER GUIDE'!$B$9:$C$49,2,FALSE),VLOOKUP(CONCATENATE(P706, V706), 'PART NUMBER GUIDE'!$Q$6:$R$91, 2, FALSE),VLOOKUP(Y706,'PART NUMBER GUIDE'!$J$8:$K$43,2, FALSE),IF(U706="N/A",IF(ABS(S706)&lt;10,"0"&amp;ABS(S706),ABS(S706)),CONCATENATE(LEFT(U706,1),RIGHT(U706,1))), F706, G706)</f>
        <v>MR40147047552B</v>
      </c>
      <c r="F706" s="90" t="s">
        <v>1129</v>
      </c>
      <c r="G706" s="90"/>
      <c r="H706" s="79" t="s">
        <v>764</v>
      </c>
      <c r="I706" s="318">
        <v>41640</v>
      </c>
      <c r="J706" s="16" t="s">
        <v>1265</v>
      </c>
      <c r="K706" s="342">
        <v>289</v>
      </c>
      <c r="L706" s="92">
        <f t="shared" si="71"/>
        <v>289</v>
      </c>
      <c r="M706" s="344"/>
      <c r="N706" s="5">
        <v>14</v>
      </c>
      <c r="O706" s="77">
        <v>7</v>
      </c>
      <c r="P706" s="99" t="str">
        <f t="shared" si="72"/>
        <v>4x136</v>
      </c>
      <c r="Q706" s="7">
        <v>4</v>
      </c>
      <c r="R706" s="7">
        <v>136</v>
      </c>
      <c r="S706" s="5">
        <v>38</v>
      </c>
      <c r="T706" s="17">
        <v>5.3</v>
      </c>
      <c r="U706" s="5" t="s">
        <v>186</v>
      </c>
      <c r="V706" s="26">
        <v>106</v>
      </c>
      <c r="W706" s="6">
        <v>15.65</v>
      </c>
      <c r="X706" s="51">
        <v>1600</v>
      </c>
      <c r="Y706" s="79" t="s">
        <v>2294</v>
      </c>
      <c r="Z706" s="79" t="s">
        <v>2987</v>
      </c>
      <c r="AA706" s="51" t="str">
        <f t="shared" si="73"/>
        <v>14x7, 4x136, 38 OS</v>
      </c>
      <c r="AB706" s="2" t="s">
        <v>1622</v>
      </c>
      <c r="AC706" s="89">
        <f>_xlfn.IFNA(VLOOKUP(AB706,ACCESSORIES!F:J,5,FALSE),"N/A")</f>
        <v>22</v>
      </c>
      <c r="AD706" s="87" t="s">
        <v>85</v>
      </c>
      <c r="AE706" s="2" t="s">
        <v>85</v>
      </c>
      <c r="AF706" s="2" t="s">
        <v>3001</v>
      </c>
      <c r="AG706" s="2" t="s">
        <v>85</v>
      </c>
      <c r="AH706" s="9" t="str">
        <f>_xlfn.IFNA(VLOOKUP(AG706,ACCESSORIES!F:J,5,FALSE),"N/A")</f>
        <v>N/A</v>
      </c>
      <c r="AI706" s="81" t="s">
        <v>266</v>
      </c>
      <c r="AJ706" s="81" t="s">
        <v>85</v>
      </c>
      <c r="AK706" s="40" t="str">
        <f>_xlfn.IFNA(VLOOKUP(AJ706,ACCESSORIES!F:J,5,FALSE),"N/A")</f>
        <v>N/A</v>
      </c>
      <c r="AL706" s="81" t="s">
        <v>85</v>
      </c>
      <c r="AM706" s="81">
        <v>14.1</v>
      </c>
      <c r="AN706" s="81">
        <v>194</v>
      </c>
      <c r="AO706" s="25">
        <v>0</v>
      </c>
      <c r="AP706" s="25">
        <v>0.7</v>
      </c>
      <c r="AQ706" s="25">
        <v>5</v>
      </c>
      <c r="AR706" s="25">
        <v>0</v>
      </c>
      <c r="AS706" s="25">
        <v>167</v>
      </c>
      <c r="AT706" s="25">
        <v>158</v>
      </c>
      <c r="AU706" s="84">
        <v>100</v>
      </c>
      <c r="AV706" s="54">
        <v>24.5</v>
      </c>
      <c r="AW706" s="54">
        <v>46.5</v>
      </c>
      <c r="AX706" s="54">
        <v>24</v>
      </c>
      <c r="AY706" s="3" t="s">
        <v>3339</v>
      </c>
      <c r="AZ706" s="98">
        <f>_xlfn.IFNA(VLOOKUP(AY706,ACCESSORIES!F:J,5,FALSE),"N/A")</f>
        <v>89.1</v>
      </c>
      <c r="BA706" s="3" t="s">
        <v>1519</v>
      </c>
      <c r="BB706" s="98">
        <f>_xlfn.IFNA(VLOOKUP(BA706,ACCESSORIES!F:J,5,FALSE),"N/A")</f>
        <v>11</v>
      </c>
      <c r="BC706" s="77">
        <v>19.069985678991912</v>
      </c>
      <c r="BD706" s="56">
        <v>16.968503937007899</v>
      </c>
      <c r="BE706" s="56">
        <v>16.968503937007899</v>
      </c>
      <c r="BF706" s="56">
        <v>10.354330708661401</v>
      </c>
      <c r="BG706" s="378">
        <f t="shared" si="74"/>
        <v>4.8855143000000059E-2</v>
      </c>
      <c r="BH706" s="5">
        <v>48</v>
      </c>
      <c r="BI706" s="114" t="s">
        <v>3532</v>
      </c>
      <c r="BJ706" s="50" t="s">
        <v>4050</v>
      </c>
      <c r="BK706" s="81" t="s">
        <v>4066</v>
      </c>
      <c r="BL706" s="46" t="s">
        <v>4836</v>
      </c>
      <c r="BM706" s="46" t="s">
        <v>4094</v>
      </c>
      <c r="BN706" s="81" t="s">
        <v>5475</v>
      </c>
      <c r="BO706" s="81" t="s">
        <v>5476</v>
      </c>
      <c r="BP706" s="81" t="s">
        <v>4837</v>
      </c>
      <c r="BQ706" s="81" t="s">
        <v>5477</v>
      </c>
      <c r="BR706" s="81"/>
      <c r="BS706" s="81"/>
      <c r="BT706" s="81"/>
      <c r="BU706" s="313" t="s">
        <v>8187</v>
      </c>
      <c r="BV706" s="377" t="s">
        <v>8186</v>
      </c>
      <c r="BW706" s="313" t="s">
        <v>8188</v>
      </c>
      <c r="BX706" s="377" t="s">
        <v>8189</v>
      </c>
      <c r="BY706" s="93" t="str">
        <f t="shared" si="75"/>
        <v>MR401 UTV Beadlock, 14x7, 5+2/+38mm Offset, 4x136, 106mm Centerbore, Matte Black, w/ BH-H20875</v>
      </c>
      <c r="BZ706" s="81" t="s">
        <v>3878</v>
      </c>
      <c r="CA706" s="81" t="s">
        <v>3879</v>
      </c>
      <c r="CB706" s="81" t="str">
        <f t="shared" si="76"/>
        <v>UTV (4XX)</v>
      </c>
    </row>
    <row r="707" spans="1:80" s="38" customFormat="1" ht="15" customHeight="1">
      <c r="A707" s="22">
        <f t="shared" ref="A707:A770" si="78">ROW(B707)-2</f>
        <v>705</v>
      </c>
      <c r="B707" s="4" t="s">
        <v>84</v>
      </c>
      <c r="C707" s="99" t="s">
        <v>1089</v>
      </c>
      <c r="D707" s="3" t="s">
        <v>1147</v>
      </c>
      <c r="E707" s="91" t="str">
        <f>CONCATENATE(LEFT(D707,5),VLOOKUP(CONCATENATE(N707,"x",O707),'PART NUMBER GUIDE'!$B$9:$C$49,2,FALSE),VLOOKUP(CONCATENATE(P707, V707), 'PART NUMBER GUIDE'!$Q$6:$R$91, 2, FALSE),VLOOKUP(Y707,'PART NUMBER GUIDE'!$J$8:$K$43,2, FALSE),IF(U707="N/A",IF(ABS(S707)&lt;10,"0"&amp;ABS(S707),ABS(S707)),CONCATENATE(LEFT(U707,1),RIGHT(U707,1))), F707, G707)</f>
        <v>MR40147047352B</v>
      </c>
      <c r="F707" s="90" t="s">
        <v>1129</v>
      </c>
      <c r="G707" s="90"/>
      <c r="H707" s="79" t="s">
        <v>762</v>
      </c>
      <c r="I707" s="318">
        <v>41640</v>
      </c>
      <c r="J707" s="16" t="s">
        <v>1265</v>
      </c>
      <c r="K707" s="342">
        <v>289</v>
      </c>
      <c r="L707" s="92">
        <f t="shared" ref="L707:L770" si="79">IF(J707="Coming Soon",K707,IF(J707="Active",K707,""))</f>
        <v>289</v>
      </c>
      <c r="M707" s="344"/>
      <c r="N707" s="5">
        <v>14</v>
      </c>
      <c r="O707" s="77">
        <v>7</v>
      </c>
      <c r="P707" s="99" t="str">
        <f t="shared" ref="P707:P770" si="80">CONCATENATE(Q707,"x",R707)</f>
        <v>4x136</v>
      </c>
      <c r="Q707" s="7">
        <v>4</v>
      </c>
      <c r="R707" s="7">
        <v>136</v>
      </c>
      <c r="S707" s="5">
        <v>38</v>
      </c>
      <c r="T707" s="17">
        <v>5.3</v>
      </c>
      <c r="U707" s="5" t="s">
        <v>186</v>
      </c>
      <c r="V707" s="26">
        <v>106</v>
      </c>
      <c r="W707" s="6">
        <v>13.34</v>
      </c>
      <c r="X707" s="51">
        <v>1600</v>
      </c>
      <c r="Y707" s="79" t="s">
        <v>5466</v>
      </c>
      <c r="Z707" s="79" t="s">
        <v>196</v>
      </c>
      <c r="AA707" s="51" t="str">
        <f t="shared" ref="AA707:AA770" si="81">_xlfn.CONCAT(N707,"x",O707,","," ",P707,","," ",S707," ","OS")</f>
        <v>14x7, 4x136, 38 OS</v>
      </c>
      <c r="AB707" s="2" t="s">
        <v>1622</v>
      </c>
      <c r="AC707" s="89">
        <f>_xlfn.IFNA(VLOOKUP(AB707,ACCESSORIES!F:J,5,FALSE),"N/A")</f>
        <v>22</v>
      </c>
      <c r="AD707" s="87" t="s">
        <v>85</v>
      </c>
      <c r="AE707" s="2" t="s">
        <v>85</v>
      </c>
      <c r="AF707" s="2" t="s">
        <v>3001</v>
      </c>
      <c r="AG707" s="2" t="s">
        <v>85</v>
      </c>
      <c r="AH707" s="9" t="str">
        <f>_xlfn.IFNA(VLOOKUP(AG707,ACCESSORIES!F:J,5,FALSE),"N/A")</f>
        <v>N/A</v>
      </c>
      <c r="AI707" s="81" t="s">
        <v>266</v>
      </c>
      <c r="AJ707" s="81" t="s">
        <v>85</v>
      </c>
      <c r="AK707" s="40" t="str">
        <f>_xlfn.IFNA(VLOOKUP(AJ707,ACCESSORIES!F:J,5,FALSE),"N/A")</f>
        <v>N/A</v>
      </c>
      <c r="AL707" s="81" t="s">
        <v>85</v>
      </c>
      <c r="AM707" s="81">
        <v>14.1</v>
      </c>
      <c r="AN707" s="81">
        <v>194</v>
      </c>
      <c r="AO707" s="25">
        <v>0</v>
      </c>
      <c r="AP707" s="25">
        <v>0.7</v>
      </c>
      <c r="AQ707" s="25">
        <v>5</v>
      </c>
      <c r="AR707" s="25">
        <v>0</v>
      </c>
      <c r="AS707" s="25">
        <v>167</v>
      </c>
      <c r="AT707" s="25">
        <v>158</v>
      </c>
      <c r="AU707" s="84">
        <v>100</v>
      </c>
      <c r="AV707" s="54">
        <v>24.5</v>
      </c>
      <c r="AW707" s="54">
        <v>46.5</v>
      </c>
      <c r="AX707" s="54">
        <v>24</v>
      </c>
      <c r="AY707" s="3" t="s">
        <v>3370</v>
      </c>
      <c r="AZ707" s="98">
        <f>_xlfn.IFNA(VLOOKUP(AY707,ACCESSORIES!F:J,5,FALSE),"N/A")</f>
        <v>89.100000000000009</v>
      </c>
      <c r="BA707" s="3" t="s">
        <v>1519</v>
      </c>
      <c r="BB707" s="98">
        <f>_xlfn.IFNA(VLOOKUP(BA707,ACCESSORIES!F:J,5,FALSE),"N/A")</f>
        <v>11</v>
      </c>
      <c r="BC707" s="77">
        <v>18.959754547899472</v>
      </c>
      <c r="BD707" s="56">
        <v>16.968503937007899</v>
      </c>
      <c r="BE707" s="56">
        <v>16.968503937007899</v>
      </c>
      <c r="BF707" s="56">
        <v>10.354330708661401</v>
      </c>
      <c r="BG707" s="378">
        <f t="shared" ref="BG707:BG770" si="82">SUM(((BD707*25.4)*(BE707*25.4)*(BF707*25.4))/1000000000)</f>
        <v>4.8855143000000059E-2</v>
      </c>
      <c r="BH707" s="5">
        <v>48</v>
      </c>
      <c r="BI707" s="114" t="s">
        <v>3532</v>
      </c>
      <c r="BJ707" s="50" t="s">
        <v>4050</v>
      </c>
      <c r="BK707" s="81" t="s">
        <v>4066</v>
      </c>
      <c r="BL707" s="46" t="s">
        <v>4836</v>
      </c>
      <c r="BM707" s="46" t="s">
        <v>4094</v>
      </c>
      <c r="BN707" s="81" t="s">
        <v>5475</v>
      </c>
      <c r="BO707" s="81" t="s">
        <v>5476</v>
      </c>
      <c r="BP707" s="81" t="s">
        <v>4837</v>
      </c>
      <c r="BQ707" s="81" t="s">
        <v>5477</v>
      </c>
      <c r="BR707" s="81"/>
      <c r="BS707" s="81"/>
      <c r="BT707" s="81"/>
      <c r="BU707" s="313" t="s">
        <v>6975</v>
      </c>
      <c r="BV707" s="377" t="s">
        <v>8166</v>
      </c>
      <c r="BW707" s="313" t="s">
        <v>6973</v>
      </c>
      <c r="BX707" s="377" t="s">
        <v>8167</v>
      </c>
      <c r="BY707" s="93" t="str">
        <f t="shared" ref="BY707:BY770" si="83">CONCATENATE(IF(J707="Closeout","CLOSEOUT - ",""),D707,", ",N707,"x",O707,", ",IF(U707="N/A","",CONCATENATE(U707,"/")),IF(S707&gt;0,CONCATENATE("+",S707),S707),"mm Offset, ",P707,", ",V707,"mm Centerbore, ",PROPER(Y707),IF(G707="R",", Race Drilled",""),"",IF(BA707="N/A","",CONCATENATE(", w/ ",BA707)))</f>
        <v>MR401 UTV Beadlock, 14x7, 5+2/+38mm Offset, 4x136, 106mm Centerbore, Machined - Raw, w/ BH-H20875</v>
      </c>
      <c r="BZ707" s="81" t="s">
        <v>3878</v>
      </c>
      <c r="CA707" s="81" t="s">
        <v>3879</v>
      </c>
      <c r="CB707" s="81" t="str">
        <f t="shared" ref="CB707:CB770" si="84">C707</f>
        <v>UTV (4XX)</v>
      </c>
    </row>
    <row r="708" spans="1:80" s="38" customFormat="1" ht="15" customHeight="1">
      <c r="A708" s="22">
        <f t="shared" si="78"/>
        <v>706</v>
      </c>
      <c r="B708" s="4" t="s">
        <v>84</v>
      </c>
      <c r="C708" s="99" t="s">
        <v>1089</v>
      </c>
      <c r="D708" s="3" t="s">
        <v>1147</v>
      </c>
      <c r="E708" s="91" t="str">
        <f>CONCATENATE(LEFT(D708,5),VLOOKUP(CONCATENATE(N708,"x",O708),'PART NUMBER GUIDE'!$B$9:$C$49,2,FALSE),VLOOKUP(CONCATENATE(P708, V708), 'PART NUMBER GUIDE'!$Q$6:$R$91, 2, FALSE),VLOOKUP(Y708,'PART NUMBER GUIDE'!$J$8:$K$43,2, FALSE),IF(U708="N/A",IF(ABS(S708)&lt;10,"0"&amp;ABS(S708),ABS(S708)),CONCATENATE(LEFT(U708,1),RIGHT(U708,1))), F708, G708)</f>
        <v>MR40147046843B</v>
      </c>
      <c r="F708" s="90" t="s">
        <v>1129</v>
      </c>
      <c r="G708" s="90"/>
      <c r="H708" s="79" t="s">
        <v>1284</v>
      </c>
      <c r="I708" s="318">
        <v>41640</v>
      </c>
      <c r="J708" s="16" t="s">
        <v>1265</v>
      </c>
      <c r="K708" s="342">
        <v>289</v>
      </c>
      <c r="L708" s="92">
        <f t="shared" si="79"/>
        <v>289</v>
      </c>
      <c r="M708" s="344"/>
      <c r="N708" s="5">
        <v>14</v>
      </c>
      <c r="O708" s="77">
        <v>7</v>
      </c>
      <c r="P708" s="99" t="str">
        <f t="shared" si="80"/>
        <v>4x156</v>
      </c>
      <c r="Q708" s="5">
        <v>4</v>
      </c>
      <c r="R708" s="5">
        <v>156</v>
      </c>
      <c r="S708" s="3">
        <v>13</v>
      </c>
      <c r="T708" s="17">
        <v>4.3</v>
      </c>
      <c r="U708" s="5" t="s">
        <v>189</v>
      </c>
      <c r="V708" s="26">
        <v>132</v>
      </c>
      <c r="W708" s="6">
        <v>15.14</v>
      </c>
      <c r="X708" s="51">
        <v>1600</v>
      </c>
      <c r="Y708" s="79" t="s">
        <v>5459</v>
      </c>
      <c r="Z708" s="78" t="s">
        <v>2992</v>
      </c>
      <c r="AA708" s="51" t="str">
        <f t="shared" si="81"/>
        <v>14x7, 4x156, 13 OS</v>
      </c>
      <c r="AB708" s="2" t="s">
        <v>1623</v>
      </c>
      <c r="AC708" s="89">
        <f>_xlfn.IFNA(VLOOKUP(AB708,ACCESSORIES!F:J,5,FALSE),"N/A")</f>
        <v>22</v>
      </c>
      <c r="AD708" s="87" t="s">
        <v>85</v>
      </c>
      <c r="AE708" s="2" t="s">
        <v>85</v>
      </c>
      <c r="AF708" s="2" t="s">
        <v>3004</v>
      </c>
      <c r="AG708" s="2" t="s">
        <v>85</v>
      </c>
      <c r="AH708" s="9" t="str">
        <f>_xlfn.IFNA(VLOOKUP(AG708,ACCESSORIES!F:J,5,FALSE),"N/A")</f>
        <v>N/A</v>
      </c>
      <c r="AI708" s="81" t="s">
        <v>266</v>
      </c>
      <c r="AJ708" s="81" t="s">
        <v>85</v>
      </c>
      <c r="AK708" s="40" t="str">
        <f>_xlfn.IFNA(VLOOKUP(AJ708,ACCESSORIES!F:J,5,FALSE),"N/A")</f>
        <v>N/A</v>
      </c>
      <c r="AL708" s="81" t="s">
        <v>85</v>
      </c>
      <c r="AM708" s="81">
        <v>14.1</v>
      </c>
      <c r="AN708" s="81">
        <v>194</v>
      </c>
      <c r="AO708" s="25">
        <v>0</v>
      </c>
      <c r="AP708" s="25">
        <v>0.7</v>
      </c>
      <c r="AQ708" s="25">
        <v>5</v>
      </c>
      <c r="AR708" s="25">
        <v>0</v>
      </c>
      <c r="AS708" s="25">
        <v>168</v>
      </c>
      <c r="AT708" s="25">
        <v>161</v>
      </c>
      <c r="AU708" s="84">
        <v>120</v>
      </c>
      <c r="AV708" s="54">
        <v>22</v>
      </c>
      <c r="AW708" s="54">
        <v>46.5</v>
      </c>
      <c r="AX708" s="54">
        <v>50</v>
      </c>
      <c r="AY708" s="3" t="s">
        <v>3339</v>
      </c>
      <c r="AZ708" s="98">
        <f>_xlfn.IFNA(VLOOKUP(AY708,ACCESSORIES!F:J,5,FALSE),"N/A")</f>
        <v>89.1</v>
      </c>
      <c r="BA708" s="3" t="s">
        <v>1519</v>
      </c>
      <c r="BB708" s="98">
        <f>_xlfn.IFNA(VLOOKUP(BA708,ACCESSORIES!F:J,5,FALSE),"N/A")</f>
        <v>11</v>
      </c>
      <c r="BC708" s="77">
        <v>18.592317444258008</v>
      </c>
      <c r="BD708" s="56">
        <v>16.968503937007899</v>
      </c>
      <c r="BE708" s="56">
        <v>16.968503937007899</v>
      </c>
      <c r="BF708" s="56">
        <v>10.354330708661401</v>
      </c>
      <c r="BG708" s="378">
        <f t="shared" si="82"/>
        <v>4.8855143000000059E-2</v>
      </c>
      <c r="BH708" s="5">
        <v>48</v>
      </c>
      <c r="BI708" s="114" t="s">
        <v>3532</v>
      </c>
      <c r="BJ708" s="50" t="s">
        <v>4050</v>
      </c>
      <c r="BK708" s="81" t="s">
        <v>4066</v>
      </c>
      <c r="BL708" s="46" t="s">
        <v>4836</v>
      </c>
      <c r="BM708" s="46" t="s">
        <v>4094</v>
      </c>
      <c r="BN708" s="81" t="s">
        <v>5475</v>
      </c>
      <c r="BO708" s="81" t="s">
        <v>5476</v>
      </c>
      <c r="BP708" s="81" t="s">
        <v>4837</v>
      </c>
      <c r="BQ708" s="81" t="s">
        <v>5477</v>
      </c>
      <c r="BR708" s="81"/>
      <c r="BS708" s="81"/>
      <c r="BT708" s="81"/>
      <c r="BU708" s="313" t="s">
        <v>6977</v>
      </c>
      <c r="BV708" s="377" t="s">
        <v>8292</v>
      </c>
      <c r="BW708" s="313" t="s">
        <v>6979</v>
      </c>
      <c r="BX708" s="377" t="s">
        <v>8293</v>
      </c>
      <c r="BY708" s="93" t="str">
        <f t="shared" si="83"/>
        <v>MR401 UTV Beadlock, 14x7, 4+3/+13mm Offset, 4x156, 132mm Centerbore, Titanium - Matte Black Ring, w/ BH-H20875</v>
      </c>
      <c r="BZ708" s="81" t="s">
        <v>3878</v>
      </c>
      <c r="CA708" s="81" t="s">
        <v>3879</v>
      </c>
      <c r="CB708" s="81" t="str">
        <f t="shared" si="84"/>
        <v>UTV (4XX)</v>
      </c>
    </row>
    <row r="709" spans="1:80" s="38" customFormat="1" ht="15" customHeight="1">
      <c r="A709" s="22">
        <f t="shared" si="78"/>
        <v>707</v>
      </c>
      <c r="B709" s="4" t="s">
        <v>84</v>
      </c>
      <c r="C709" s="99" t="s">
        <v>1089</v>
      </c>
      <c r="D709" s="3" t="s">
        <v>1147</v>
      </c>
      <c r="E709" s="91" t="str">
        <f>CONCATENATE(LEFT(D709,5),VLOOKUP(CONCATENATE(N709,"x",O709),'PART NUMBER GUIDE'!$B$9:$C$49,2,FALSE),VLOOKUP(CONCATENATE(P709, V709), 'PART NUMBER GUIDE'!$Q$6:$R$91, 2, FALSE),VLOOKUP(Y709,'PART NUMBER GUIDE'!$J$8:$K$43,2, FALSE),IF(U709="N/A",IF(ABS(S709)&lt;10,"0"&amp;ABS(S709),ABS(S709)),CONCATENATE(LEFT(U709,1),RIGHT(U709,1))), F709, G709)</f>
        <v>MR40147046543B</v>
      </c>
      <c r="F709" s="90" t="s">
        <v>1129</v>
      </c>
      <c r="G709" s="90"/>
      <c r="H709" s="79" t="s">
        <v>759</v>
      </c>
      <c r="I709" s="318">
        <v>41640</v>
      </c>
      <c r="J709" s="16" t="s">
        <v>1265</v>
      </c>
      <c r="K709" s="342">
        <v>289</v>
      </c>
      <c r="L709" s="92">
        <f t="shared" si="79"/>
        <v>289</v>
      </c>
      <c r="M709" s="344"/>
      <c r="N709" s="5">
        <v>14</v>
      </c>
      <c r="O709" s="77">
        <v>7</v>
      </c>
      <c r="P709" s="99" t="str">
        <f t="shared" si="80"/>
        <v>4x156</v>
      </c>
      <c r="Q709" s="5">
        <v>4</v>
      </c>
      <c r="R709" s="5">
        <v>156</v>
      </c>
      <c r="S709" s="5">
        <v>13</v>
      </c>
      <c r="T709" s="17">
        <v>4.3</v>
      </c>
      <c r="U709" s="5" t="s">
        <v>189</v>
      </c>
      <c r="V709" s="26">
        <v>132</v>
      </c>
      <c r="W709" s="6">
        <v>16.02</v>
      </c>
      <c r="X709" s="51">
        <v>1600</v>
      </c>
      <c r="Y709" s="79" t="s">
        <v>2294</v>
      </c>
      <c r="Z709" s="79" t="s">
        <v>2987</v>
      </c>
      <c r="AA709" s="51" t="str">
        <f t="shared" si="81"/>
        <v>14x7, 4x156, 13 OS</v>
      </c>
      <c r="AB709" s="2" t="s">
        <v>1623</v>
      </c>
      <c r="AC709" s="89">
        <f>_xlfn.IFNA(VLOOKUP(AB709,ACCESSORIES!F:J,5,FALSE),"N/A")</f>
        <v>22</v>
      </c>
      <c r="AD709" s="87" t="s">
        <v>85</v>
      </c>
      <c r="AE709" s="2" t="s">
        <v>85</v>
      </c>
      <c r="AF709" s="2" t="s">
        <v>3004</v>
      </c>
      <c r="AG709" s="2" t="s">
        <v>85</v>
      </c>
      <c r="AH709" s="9" t="str">
        <f>_xlfn.IFNA(VLOOKUP(AG709,ACCESSORIES!F:J,5,FALSE),"N/A")</f>
        <v>N/A</v>
      </c>
      <c r="AI709" s="81" t="s">
        <v>266</v>
      </c>
      <c r="AJ709" s="81" t="s">
        <v>85</v>
      </c>
      <c r="AK709" s="40" t="str">
        <f>_xlfn.IFNA(VLOOKUP(AJ709,ACCESSORIES!F:J,5,FALSE),"N/A")</f>
        <v>N/A</v>
      </c>
      <c r="AL709" s="81" t="s">
        <v>85</v>
      </c>
      <c r="AM709" s="81">
        <v>14.1</v>
      </c>
      <c r="AN709" s="81">
        <v>194</v>
      </c>
      <c r="AO709" s="25">
        <v>0</v>
      </c>
      <c r="AP709" s="25">
        <v>0.7</v>
      </c>
      <c r="AQ709" s="25">
        <v>5</v>
      </c>
      <c r="AR709" s="25">
        <v>0</v>
      </c>
      <c r="AS709" s="25">
        <v>168</v>
      </c>
      <c r="AT709" s="25">
        <v>161</v>
      </c>
      <c r="AU709" s="84">
        <v>120</v>
      </c>
      <c r="AV709" s="54">
        <v>22</v>
      </c>
      <c r="AW709" s="54">
        <v>46.5</v>
      </c>
      <c r="AX709" s="54">
        <v>50</v>
      </c>
      <c r="AY709" s="3" t="s">
        <v>3339</v>
      </c>
      <c r="AZ709" s="98">
        <f>_xlfn.IFNA(VLOOKUP(AY709,ACCESSORIES!F:J,5,FALSE),"N/A")</f>
        <v>89.1</v>
      </c>
      <c r="BA709" s="3" t="s">
        <v>1519</v>
      </c>
      <c r="BB709" s="98">
        <f>_xlfn.IFNA(VLOOKUP(BA709,ACCESSORIES!F:J,5,FALSE),"N/A")</f>
        <v>11</v>
      </c>
      <c r="BC709" s="77">
        <v>19.1434730997202</v>
      </c>
      <c r="BD709" s="56">
        <v>16.968503937007899</v>
      </c>
      <c r="BE709" s="56">
        <v>16.968503937007899</v>
      </c>
      <c r="BF709" s="56">
        <v>10.354330708661401</v>
      </c>
      <c r="BG709" s="378">
        <f t="shared" si="82"/>
        <v>4.8855143000000059E-2</v>
      </c>
      <c r="BH709" s="5">
        <v>48</v>
      </c>
      <c r="BI709" s="114" t="s">
        <v>3532</v>
      </c>
      <c r="BJ709" s="50" t="s">
        <v>4050</v>
      </c>
      <c r="BK709" s="81" t="s">
        <v>4066</v>
      </c>
      <c r="BL709" s="46" t="s">
        <v>4836</v>
      </c>
      <c r="BM709" s="46" t="s">
        <v>4094</v>
      </c>
      <c r="BN709" s="81" t="s">
        <v>5475</v>
      </c>
      <c r="BO709" s="81" t="s">
        <v>5476</v>
      </c>
      <c r="BP709" s="81" t="s">
        <v>4837</v>
      </c>
      <c r="BQ709" s="81" t="s">
        <v>5477</v>
      </c>
      <c r="BR709" s="81"/>
      <c r="BS709" s="81"/>
      <c r="BT709" s="81"/>
      <c r="BU709" s="313" t="s">
        <v>8187</v>
      </c>
      <c r="BV709" s="377" t="s">
        <v>8186</v>
      </c>
      <c r="BW709" s="313" t="s">
        <v>8188</v>
      </c>
      <c r="BX709" s="377" t="s">
        <v>8189</v>
      </c>
      <c r="BY709" s="93" t="str">
        <f t="shared" si="83"/>
        <v>MR401 UTV Beadlock, 14x7, 4+3/+13mm Offset, 4x156, 132mm Centerbore, Matte Black, w/ BH-H20875</v>
      </c>
      <c r="BZ709" s="81" t="s">
        <v>3878</v>
      </c>
      <c r="CA709" s="81" t="s">
        <v>3879</v>
      </c>
      <c r="CB709" s="81" t="str">
        <f t="shared" si="84"/>
        <v>UTV (4XX)</v>
      </c>
    </row>
    <row r="710" spans="1:80" s="38" customFormat="1" ht="15" customHeight="1">
      <c r="A710" s="22">
        <f t="shared" si="78"/>
        <v>708</v>
      </c>
      <c r="B710" s="4" t="s">
        <v>84</v>
      </c>
      <c r="C710" s="99" t="s">
        <v>1089</v>
      </c>
      <c r="D710" s="3" t="s">
        <v>1147</v>
      </c>
      <c r="E710" s="91" t="str">
        <f>CONCATENATE(LEFT(D710,5),VLOOKUP(CONCATENATE(N710,"x",O710),'PART NUMBER GUIDE'!$B$9:$C$49,2,FALSE),VLOOKUP(CONCATENATE(P710, V710), 'PART NUMBER GUIDE'!$Q$6:$R$91, 2, FALSE),VLOOKUP(Y710,'PART NUMBER GUIDE'!$J$8:$K$43,2, FALSE),IF(U710="N/A",IF(ABS(S710)&lt;10,"0"&amp;ABS(S710),ABS(S710)),CONCATENATE(LEFT(U710,1),RIGHT(U710,1))), F710, G710)</f>
        <v>MR40147046352B</v>
      </c>
      <c r="F710" s="90" t="s">
        <v>1129</v>
      </c>
      <c r="G710" s="90"/>
      <c r="H710" s="79" t="s">
        <v>758</v>
      </c>
      <c r="I710" s="318">
        <v>41640</v>
      </c>
      <c r="J710" s="16" t="s">
        <v>1265</v>
      </c>
      <c r="K710" s="342">
        <v>289</v>
      </c>
      <c r="L710" s="92">
        <f t="shared" si="79"/>
        <v>289</v>
      </c>
      <c r="M710" s="344"/>
      <c r="N710" s="5">
        <v>14</v>
      </c>
      <c r="O710" s="77">
        <v>7</v>
      </c>
      <c r="P710" s="99" t="str">
        <f t="shared" si="80"/>
        <v>4x156</v>
      </c>
      <c r="Q710" s="5">
        <v>4</v>
      </c>
      <c r="R710" s="5">
        <v>156</v>
      </c>
      <c r="S710" s="5">
        <v>38</v>
      </c>
      <c r="T710" s="17">
        <v>5.3</v>
      </c>
      <c r="U710" s="5" t="s">
        <v>186</v>
      </c>
      <c r="V710" s="26">
        <v>132</v>
      </c>
      <c r="W710" s="6">
        <v>15.76</v>
      </c>
      <c r="X710" s="51">
        <v>1600</v>
      </c>
      <c r="Y710" s="79" t="s">
        <v>5466</v>
      </c>
      <c r="Z710" s="79" t="s">
        <v>196</v>
      </c>
      <c r="AA710" s="51" t="str">
        <f t="shared" si="81"/>
        <v>14x7, 4x156, 38 OS</v>
      </c>
      <c r="AB710" s="2" t="s">
        <v>1623</v>
      </c>
      <c r="AC710" s="89">
        <f>_xlfn.IFNA(VLOOKUP(AB710,ACCESSORIES!F:J,5,FALSE),"N/A")</f>
        <v>22</v>
      </c>
      <c r="AD710" s="87" t="s">
        <v>85</v>
      </c>
      <c r="AE710" s="2" t="s">
        <v>85</v>
      </c>
      <c r="AF710" s="2" t="s">
        <v>3004</v>
      </c>
      <c r="AG710" s="2" t="s">
        <v>85</v>
      </c>
      <c r="AH710" s="9" t="str">
        <f>_xlfn.IFNA(VLOOKUP(AG710,ACCESSORIES!F:J,5,FALSE),"N/A")</f>
        <v>N/A</v>
      </c>
      <c r="AI710" s="81" t="s">
        <v>266</v>
      </c>
      <c r="AJ710" s="81" t="s">
        <v>85</v>
      </c>
      <c r="AK710" s="40" t="str">
        <f>_xlfn.IFNA(VLOOKUP(AJ710,ACCESSORIES!F:J,5,FALSE),"N/A")</f>
        <v>N/A</v>
      </c>
      <c r="AL710" s="81" t="s">
        <v>85</v>
      </c>
      <c r="AM710" s="81">
        <v>14.1</v>
      </c>
      <c r="AN710" s="81">
        <v>194</v>
      </c>
      <c r="AO710" s="25">
        <v>0</v>
      </c>
      <c r="AP710" s="25">
        <v>0.7</v>
      </c>
      <c r="AQ710" s="25">
        <v>5</v>
      </c>
      <c r="AR710" s="25">
        <v>0</v>
      </c>
      <c r="AS710" s="25">
        <v>167</v>
      </c>
      <c r="AT710" s="25">
        <v>158</v>
      </c>
      <c r="AU710" s="84">
        <v>120</v>
      </c>
      <c r="AV710" s="54">
        <v>22</v>
      </c>
      <c r="AW710" s="54">
        <v>46.5</v>
      </c>
      <c r="AX710" s="54">
        <v>24</v>
      </c>
      <c r="AY710" s="3" t="s">
        <v>3370</v>
      </c>
      <c r="AZ710" s="98">
        <f>_xlfn.IFNA(VLOOKUP(AY710,ACCESSORIES!F:J,5,FALSE),"N/A")</f>
        <v>89.100000000000009</v>
      </c>
      <c r="BA710" s="3" t="s">
        <v>1519</v>
      </c>
      <c r="BB710" s="98">
        <f>_xlfn.IFNA(VLOOKUP(BA710,ACCESSORIES!F:J,5,FALSE),"N/A")</f>
        <v>11</v>
      </c>
      <c r="BC710" s="77">
        <v>19.474166492997515</v>
      </c>
      <c r="BD710" s="56">
        <v>16.968503937007899</v>
      </c>
      <c r="BE710" s="56">
        <v>16.968503937007899</v>
      </c>
      <c r="BF710" s="56">
        <v>10.354330708661401</v>
      </c>
      <c r="BG710" s="378">
        <f t="shared" si="82"/>
        <v>4.8855143000000059E-2</v>
      </c>
      <c r="BH710" s="5">
        <v>48</v>
      </c>
      <c r="BI710" s="114" t="s">
        <v>3532</v>
      </c>
      <c r="BJ710" s="50" t="s">
        <v>4050</v>
      </c>
      <c r="BK710" s="81" t="s">
        <v>4066</v>
      </c>
      <c r="BL710" s="46" t="s">
        <v>4836</v>
      </c>
      <c r="BM710" s="46" t="s">
        <v>4094</v>
      </c>
      <c r="BN710" s="81" t="s">
        <v>5475</v>
      </c>
      <c r="BO710" s="81" t="s">
        <v>5476</v>
      </c>
      <c r="BP710" s="81" t="s">
        <v>4837</v>
      </c>
      <c r="BQ710" s="81" t="s">
        <v>5477</v>
      </c>
      <c r="BR710" s="81"/>
      <c r="BS710" s="81"/>
      <c r="BT710" s="81"/>
      <c r="BU710" s="313" t="s">
        <v>6975</v>
      </c>
      <c r="BV710" s="377" t="s">
        <v>8166</v>
      </c>
      <c r="BW710" s="313" t="s">
        <v>6973</v>
      </c>
      <c r="BX710" s="377" t="s">
        <v>8167</v>
      </c>
      <c r="BY710" s="93" t="str">
        <f t="shared" si="83"/>
        <v>MR401 UTV Beadlock, 14x7, 5+2/+38mm Offset, 4x156, 132mm Centerbore, Machined - Raw, w/ BH-H20875</v>
      </c>
      <c r="BZ710" s="81" t="s">
        <v>3878</v>
      </c>
      <c r="CA710" s="81" t="s">
        <v>3879</v>
      </c>
      <c r="CB710" s="81" t="str">
        <f t="shared" si="84"/>
        <v>UTV (4XX)</v>
      </c>
    </row>
    <row r="711" spans="1:80" s="38" customFormat="1" ht="15" customHeight="1">
      <c r="A711" s="22">
        <f t="shared" si="78"/>
        <v>709</v>
      </c>
      <c r="B711" s="4" t="s">
        <v>84</v>
      </c>
      <c r="C711" s="99" t="s">
        <v>1089</v>
      </c>
      <c r="D711" s="3" t="s">
        <v>1147</v>
      </c>
      <c r="E711" s="91" t="str">
        <f>CONCATENATE(LEFT(D711,5),VLOOKUP(CONCATENATE(N711,"x",O711),'PART NUMBER GUIDE'!$B$9:$C$49,2,FALSE),VLOOKUP(CONCATENATE(P711, V711), 'PART NUMBER GUIDE'!$Q$6:$R$91, 2, FALSE),VLOOKUP(Y711,'PART NUMBER GUIDE'!$J$8:$K$43,2, FALSE),IF(U711="N/A",IF(ABS(S711)&lt;10,"0"&amp;ABS(S711),ABS(S711)),CONCATENATE(LEFT(U711,1),RIGHT(U711,1))), F711, G711)</f>
        <v>MR40147046552B</v>
      </c>
      <c r="F711" s="90" t="s">
        <v>1129</v>
      </c>
      <c r="G711" s="90"/>
      <c r="H711" s="79" t="s">
        <v>760</v>
      </c>
      <c r="I711" s="318">
        <v>41640</v>
      </c>
      <c r="J711" s="16" t="s">
        <v>1265</v>
      </c>
      <c r="K711" s="342">
        <v>289</v>
      </c>
      <c r="L711" s="92">
        <f t="shared" si="79"/>
        <v>289</v>
      </c>
      <c r="M711" s="344"/>
      <c r="N711" s="5">
        <v>14</v>
      </c>
      <c r="O711" s="77">
        <v>7</v>
      </c>
      <c r="P711" s="99" t="str">
        <f t="shared" si="80"/>
        <v>4x156</v>
      </c>
      <c r="Q711" s="5">
        <v>4</v>
      </c>
      <c r="R711" s="5">
        <v>156</v>
      </c>
      <c r="S711" s="5">
        <v>38</v>
      </c>
      <c r="T711" s="17">
        <v>5.3</v>
      </c>
      <c r="U711" s="5" t="s">
        <v>186</v>
      </c>
      <c r="V711" s="26">
        <v>132</v>
      </c>
      <c r="W711" s="6">
        <v>15.51</v>
      </c>
      <c r="X711" s="51">
        <v>1600</v>
      </c>
      <c r="Y711" s="79" t="s">
        <v>2294</v>
      </c>
      <c r="Z711" s="79" t="s">
        <v>2987</v>
      </c>
      <c r="AA711" s="51" t="str">
        <f t="shared" si="81"/>
        <v>14x7, 4x156, 38 OS</v>
      </c>
      <c r="AB711" s="2" t="s">
        <v>1623</v>
      </c>
      <c r="AC711" s="89">
        <f>_xlfn.IFNA(VLOOKUP(AB711,ACCESSORIES!F:J,5,FALSE),"N/A")</f>
        <v>22</v>
      </c>
      <c r="AD711" s="87" t="s">
        <v>85</v>
      </c>
      <c r="AE711" s="2" t="s">
        <v>85</v>
      </c>
      <c r="AF711" s="2" t="s">
        <v>3004</v>
      </c>
      <c r="AG711" s="2" t="s">
        <v>85</v>
      </c>
      <c r="AH711" s="9" t="str">
        <f>_xlfn.IFNA(VLOOKUP(AG711,ACCESSORIES!F:J,5,FALSE),"N/A")</f>
        <v>N/A</v>
      </c>
      <c r="AI711" s="81" t="s">
        <v>266</v>
      </c>
      <c r="AJ711" s="81" t="s">
        <v>85</v>
      </c>
      <c r="AK711" s="40" t="str">
        <f>_xlfn.IFNA(VLOOKUP(AJ711,ACCESSORIES!F:J,5,FALSE),"N/A")</f>
        <v>N/A</v>
      </c>
      <c r="AL711" s="81" t="s">
        <v>85</v>
      </c>
      <c r="AM711" s="81">
        <v>14.1</v>
      </c>
      <c r="AN711" s="81">
        <v>194</v>
      </c>
      <c r="AO711" s="25">
        <v>0</v>
      </c>
      <c r="AP711" s="25">
        <v>0.7</v>
      </c>
      <c r="AQ711" s="25">
        <v>5</v>
      </c>
      <c r="AR711" s="25">
        <v>0</v>
      </c>
      <c r="AS711" s="25">
        <v>167</v>
      </c>
      <c r="AT711" s="25">
        <v>158</v>
      </c>
      <c r="AU711" s="84">
        <v>120</v>
      </c>
      <c r="AV711" s="54">
        <v>22</v>
      </c>
      <c r="AW711" s="54">
        <v>46.5</v>
      </c>
      <c r="AX711" s="54">
        <v>24</v>
      </c>
      <c r="AY711" s="3" t="s">
        <v>3339</v>
      </c>
      <c r="AZ711" s="98">
        <f>_xlfn.IFNA(VLOOKUP(AY711,ACCESSORIES!F:J,5,FALSE),"N/A")</f>
        <v>89.1</v>
      </c>
      <c r="BA711" s="3" t="s">
        <v>1519</v>
      </c>
      <c r="BB711" s="98">
        <f>_xlfn.IFNA(VLOOKUP(BA711,ACCESSORIES!F:J,5,FALSE),"N/A")</f>
        <v>11</v>
      </c>
      <c r="BC711" s="77">
        <v>18.923010837535326</v>
      </c>
      <c r="BD711" s="56">
        <v>16.968503937007899</v>
      </c>
      <c r="BE711" s="56">
        <v>16.968503937007899</v>
      </c>
      <c r="BF711" s="56">
        <v>10.354330708661401</v>
      </c>
      <c r="BG711" s="378">
        <f t="shared" si="82"/>
        <v>4.8855143000000059E-2</v>
      </c>
      <c r="BH711" s="5">
        <v>48</v>
      </c>
      <c r="BI711" s="114" t="s">
        <v>3532</v>
      </c>
      <c r="BJ711" s="50" t="s">
        <v>4050</v>
      </c>
      <c r="BK711" s="81" t="s">
        <v>4066</v>
      </c>
      <c r="BL711" s="46" t="s">
        <v>4836</v>
      </c>
      <c r="BM711" s="46" t="s">
        <v>4094</v>
      </c>
      <c r="BN711" s="81" t="s">
        <v>5475</v>
      </c>
      <c r="BO711" s="81" t="s">
        <v>5476</v>
      </c>
      <c r="BP711" s="81" t="s">
        <v>4837</v>
      </c>
      <c r="BQ711" s="81" t="s">
        <v>5477</v>
      </c>
      <c r="BR711" s="81"/>
      <c r="BS711" s="81"/>
      <c r="BT711" s="81"/>
      <c r="BU711" s="313" t="s">
        <v>8187</v>
      </c>
      <c r="BV711" s="377" t="s">
        <v>8186</v>
      </c>
      <c r="BW711" s="313" t="s">
        <v>8188</v>
      </c>
      <c r="BX711" s="377" t="s">
        <v>8189</v>
      </c>
      <c r="BY711" s="93" t="str">
        <f t="shared" si="83"/>
        <v>MR401 UTV Beadlock, 14x7, 5+2/+38mm Offset, 4x156, 132mm Centerbore, Matte Black, w/ BH-H20875</v>
      </c>
      <c r="BZ711" s="81" t="s">
        <v>3878</v>
      </c>
      <c r="CA711" s="81" t="s">
        <v>3879</v>
      </c>
      <c r="CB711" s="81" t="str">
        <f t="shared" si="84"/>
        <v>UTV (4XX)</v>
      </c>
    </row>
    <row r="712" spans="1:80" s="38" customFormat="1" ht="15" customHeight="1">
      <c r="A712" s="22">
        <f t="shared" si="78"/>
        <v>710</v>
      </c>
      <c r="B712" s="4" t="s">
        <v>84</v>
      </c>
      <c r="C712" s="99" t="s">
        <v>1089</v>
      </c>
      <c r="D712" s="3" t="s">
        <v>1147</v>
      </c>
      <c r="E712" s="91" t="str">
        <f>CONCATENATE(LEFT(D712,5),VLOOKUP(CONCATENATE(N712,"x",O712),'PART NUMBER GUIDE'!$B$9:$C$49,2,FALSE),VLOOKUP(CONCATENATE(P712, V712), 'PART NUMBER GUIDE'!$Q$6:$R$91, 2, FALSE),VLOOKUP(Y712,'PART NUMBER GUIDE'!$J$8:$K$43,2, FALSE),IF(U712="N/A",IF(ABS(S712)&lt;10,"0"&amp;ABS(S712),ABS(S712)),CONCATENATE(LEFT(U712,1),RIGHT(U712,1))), F712, G712)</f>
        <v>MR40156047551B</v>
      </c>
      <c r="F712" s="90" t="s">
        <v>1129</v>
      </c>
      <c r="G712" s="90"/>
      <c r="H712" s="79" t="s">
        <v>2168</v>
      </c>
      <c r="I712" s="318">
        <v>43340</v>
      </c>
      <c r="J712" s="16" t="s">
        <v>1265</v>
      </c>
      <c r="K712" s="342">
        <v>329</v>
      </c>
      <c r="L712" s="92">
        <f t="shared" si="79"/>
        <v>329</v>
      </c>
      <c r="M712" s="344"/>
      <c r="N712" s="5">
        <v>15</v>
      </c>
      <c r="O712" s="77">
        <v>6</v>
      </c>
      <c r="P712" s="99" t="str">
        <f t="shared" si="80"/>
        <v>4x136</v>
      </c>
      <c r="Q712" s="5">
        <v>4</v>
      </c>
      <c r="R712" s="5">
        <v>136</v>
      </c>
      <c r="S712" s="5">
        <v>53</v>
      </c>
      <c r="T712" s="17">
        <v>5.4</v>
      </c>
      <c r="U712" s="5" t="s">
        <v>2167</v>
      </c>
      <c r="V712" s="17">
        <v>106</v>
      </c>
      <c r="W712" s="6">
        <v>19.22</v>
      </c>
      <c r="X712" s="51">
        <v>1600</v>
      </c>
      <c r="Y712" s="79" t="s">
        <v>2294</v>
      </c>
      <c r="Z712" s="79" t="s">
        <v>2987</v>
      </c>
      <c r="AA712" s="51" t="str">
        <f t="shared" si="81"/>
        <v>15x6, 4x136, 53 OS</v>
      </c>
      <c r="AB712" s="2" t="s">
        <v>1622</v>
      </c>
      <c r="AC712" s="89">
        <f>_xlfn.IFNA(VLOOKUP(AB712,ACCESSORIES!F:J,5,FALSE),"N/A")</f>
        <v>22</v>
      </c>
      <c r="AD712" s="87" t="s">
        <v>85</v>
      </c>
      <c r="AE712" s="2" t="s">
        <v>85</v>
      </c>
      <c r="AF712" s="2" t="s">
        <v>3001</v>
      </c>
      <c r="AG712" s="2" t="s">
        <v>85</v>
      </c>
      <c r="AH712" s="9" t="str">
        <f>_xlfn.IFNA(VLOOKUP(AG712,ACCESSORIES!F:J,5,FALSE),"N/A")</f>
        <v>N/A</v>
      </c>
      <c r="AI712" s="81" t="s">
        <v>266</v>
      </c>
      <c r="AJ712" s="81" t="s">
        <v>85</v>
      </c>
      <c r="AK712" s="40" t="str">
        <f>_xlfn.IFNA(VLOOKUP(AJ712,ACCESSORIES!F:J,5,FALSE),"N/A")</f>
        <v>N/A</v>
      </c>
      <c r="AL712" s="81" t="s">
        <v>85</v>
      </c>
      <c r="AM712" s="81">
        <v>14.1</v>
      </c>
      <c r="AN712" s="81">
        <v>180</v>
      </c>
      <c r="AO712" s="25">
        <v>0</v>
      </c>
      <c r="AP712" s="25">
        <v>4</v>
      </c>
      <c r="AQ712" s="25">
        <v>4.7</v>
      </c>
      <c r="AR712" s="25">
        <v>0.75</v>
      </c>
      <c r="AS712" s="25">
        <v>175</v>
      </c>
      <c r="AT712" s="25">
        <v>161</v>
      </c>
      <c r="AU712" s="84">
        <v>100</v>
      </c>
      <c r="AV712" s="54">
        <v>24.5</v>
      </c>
      <c r="AW712" s="54">
        <v>46.5</v>
      </c>
      <c r="AX712" s="54">
        <v>0</v>
      </c>
      <c r="AY712" s="3" t="s">
        <v>3343</v>
      </c>
      <c r="AZ712" s="98">
        <f>_xlfn.IFNA(VLOOKUP(AY712,ACCESSORIES!F:J,5,FALSE),"N/A")</f>
        <v>101.2</v>
      </c>
      <c r="BA712" s="3" t="s">
        <v>1520</v>
      </c>
      <c r="BB712" s="98">
        <f>_xlfn.IFNA(VLOOKUP(BA712,ACCESSORIES!F:J,5,FALSE),"N/A")</f>
        <v>11</v>
      </c>
      <c r="BC712" s="77">
        <v>23.52</v>
      </c>
      <c r="BD712" s="56">
        <v>17.91</v>
      </c>
      <c r="BE712" s="56">
        <v>17.91</v>
      </c>
      <c r="BF712" s="56">
        <v>9.58</v>
      </c>
      <c r="BG712" s="378">
        <f t="shared" si="82"/>
        <v>5.0356765937363469E-2</v>
      </c>
      <c r="BH712" s="5">
        <v>48</v>
      </c>
      <c r="BI712" s="114" t="s">
        <v>3532</v>
      </c>
      <c r="BJ712" s="50" t="s">
        <v>4050</v>
      </c>
      <c r="BK712" s="81" t="s">
        <v>4066</v>
      </c>
      <c r="BL712" s="46" t="s">
        <v>4836</v>
      </c>
      <c r="BM712" s="46" t="s">
        <v>4094</v>
      </c>
      <c r="BN712" s="81" t="s">
        <v>5475</v>
      </c>
      <c r="BO712" s="81" t="s">
        <v>5476</v>
      </c>
      <c r="BP712" s="81" t="s">
        <v>4837</v>
      </c>
      <c r="BQ712" s="81" t="s">
        <v>5477</v>
      </c>
      <c r="BR712" s="81"/>
      <c r="BS712" s="81"/>
      <c r="BT712" s="81"/>
      <c r="BU712" s="313" t="s">
        <v>8187</v>
      </c>
      <c r="BV712" s="377" t="s">
        <v>8186</v>
      </c>
      <c r="BW712" s="313" t="s">
        <v>8188</v>
      </c>
      <c r="BX712" s="377" t="s">
        <v>8189</v>
      </c>
      <c r="BY712" s="93" t="str">
        <f t="shared" si="83"/>
        <v>MR401 UTV Beadlock, 15x6, 5+1/+53mm Offset, 4x136, 106mm Centerbore, Matte Black, w/ BH-H24100</v>
      </c>
      <c r="BZ712" s="81" t="s">
        <v>3878</v>
      </c>
      <c r="CA712" s="81" t="s">
        <v>3879</v>
      </c>
      <c r="CB712" s="81" t="str">
        <f t="shared" si="84"/>
        <v>UTV (4XX)</v>
      </c>
    </row>
    <row r="713" spans="1:80" s="38" customFormat="1" ht="15" customHeight="1">
      <c r="A713" s="22">
        <f t="shared" si="78"/>
        <v>711</v>
      </c>
      <c r="B713" s="4" t="s">
        <v>84</v>
      </c>
      <c r="C713" s="99" t="s">
        <v>1089</v>
      </c>
      <c r="D713" s="3" t="s">
        <v>1147</v>
      </c>
      <c r="E713" s="91" t="str">
        <f>CONCATENATE(LEFT(D713,5),VLOOKUP(CONCATENATE(N713,"x",O713),'PART NUMBER GUIDE'!$B$9:$C$49,2,FALSE),VLOOKUP(CONCATENATE(P713, V713), 'PART NUMBER GUIDE'!$Q$6:$R$91, 2, FALSE),VLOOKUP(Y713,'PART NUMBER GUIDE'!$J$8:$K$43,2, FALSE),IF(U713="N/A",IF(ABS(S713)&lt;10,"0"&amp;ABS(S713),ABS(S713)),CONCATENATE(LEFT(U713,1),RIGHT(U713,1))), F713, G713)</f>
        <v>MR40156047851B</v>
      </c>
      <c r="F713" s="90" t="s">
        <v>1129</v>
      </c>
      <c r="G713" s="90"/>
      <c r="H713" s="79" t="s">
        <v>4620</v>
      </c>
      <c r="I713" s="318">
        <v>44134</v>
      </c>
      <c r="J713" s="85" t="s">
        <v>1265</v>
      </c>
      <c r="K713" s="342">
        <v>329</v>
      </c>
      <c r="L713" s="92">
        <f t="shared" si="79"/>
        <v>329</v>
      </c>
      <c r="M713" s="344"/>
      <c r="N713" s="5">
        <v>15</v>
      </c>
      <c r="O713" s="77">
        <v>6</v>
      </c>
      <c r="P713" s="99" t="str">
        <f t="shared" si="80"/>
        <v>4x136</v>
      </c>
      <c r="Q713" s="5">
        <v>4</v>
      </c>
      <c r="R713" s="5">
        <v>136</v>
      </c>
      <c r="S713" s="5">
        <v>53</v>
      </c>
      <c r="T713" s="17">
        <v>5.4</v>
      </c>
      <c r="U713" s="5" t="s">
        <v>2167</v>
      </c>
      <c r="V713" s="17">
        <v>106</v>
      </c>
      <c r="W713" s="6">
        <v>19.690000000000001</v>
      </c>
      <c r="X713" s="51">
        <v>1600</v>
      </c>
      <c r="Y713" s="79" t="s">
        <v>5459</v>
      </c>
      <c r="Z713" s="78" t="s">
        <v>2992</v>
      </c>
      <c r="AA713" s="51" t="str">
        <f t="shared" si="81"/>
        <v>15x6, 4x136, 53 OS</v>
      </c>
      <c r="AB713" s="2" t="s">
        <v>1622</v>
      </c>
      <c r="AC713" s="89">
        <f>_xlfn.IFNA(VLOOKUP(AB713,ACCESSORIES!F:J,5,FALSE),"N/A")</f>
        <v>22</v>
      </c>
      <c r="AD713" s="87" t="s">
        <v>85</v>
      </c>
      <c r="AE713" s="2" t="s">
        <v>85</v>
      </c>
      <c r="AF713" s="2" t="s">
        <v>3001</v>
      </c>
      <c r="AG713" s="2" t="s">
        <v>85</v>
      </c>
      <c r="AH713" s="9" t="str">
        <f>_xlfn.IFNA(VLOOKUP(AG713,ACCESSORIES!F:J,5,FALSE),"N/A")</f>
        <v>N/A</v>
      </c>
      <c r="AI713" s="81" t="s">
        <v>266</v>
      </c>
      <c r="AJ713" s="81" t="s">
        <v>85</v>
      </c>
      <c r="AK713" s="40" t="str">
        <f>_xlfn.IFNA(VLOOKUP(AJ713,ACCESSORIES!F:J,5,FALSE),"N/A")</f>
        <v>N/A</v>
      </c>
      <c r="AL713" s="81" t="s">
        <v>85</v>
      </c>
      <c r="AM713" s="81">
        <v>14.1</v>
      </c>
      <c r="AN713" s="81">
        <v>180</v>
      </c>
      <c r="AO713" s="25">
        <v>0</v>
      </c>
      <c r="AP713" s="25">
        <v>4</v>
      </c>
      <c r="AQ713" s="25">
        <v>4.7</v>
      </c>
      <c r="AR713" s="25">
        <v>0.75</v>
      </c>
      <c r="AS713" s="25">
        <v>175</v>
      </c>
      <c r="AT713" s="25">
        <v>161</v>
      </c>
      <c r="AU713" s="84">
        <v>100</v>
      </c>
      <c r="AV713" s="54">
        <v>24.5</v>
      </c>
      <c r="AW713" s="54">
        <v>46.5</v>
      </c>
      <c r="AX713" s="54">
        <v>0</v>
      </c>
      <c r="AY713" s="3" t="s">
        <v>3343</v>
      </c>
      <c r="AZ713" s="98">
        <f>_xlfn.IFNA(VLOOKUP(AY713,ACCESSORIES!F:J,5,FALSE),"N/A")</f>
        <v>101.2</v>
      </c>
      <c r="BA713" s="3" t="s">
        <v>1520</v>
      </c>
      <c r="BB713" s="98">
        <f>_xlfn.IFNA(VLOOKUP(BA713,ACCESSORIES!F:J,5,FALSE),"N/A")</f>
        <v>11</v>
      </c>
      <c r="BC713" s="77">
        <v>24.4</v>
      </c>
      <c r="BD713" s="56">
        <v>17.91</v>
      </c>
      <c r="BE713" s="56">
        <v>17.91</v>
      </c>
      <c r="BF713" s="56">
        <v>9.58</v>
      </c>
      <c r="BG713" s="378">
        <f t="shared" si="82"/>
        <v>5.0356765937363469E-2</v>
      </c>
      <c r="BH713" s="5">
        <v>48</v>
      </c>
      <c r="BI713" s="114" t="s">
        <v>3532</v>
      </c>
      <c r="BJ713" s="50" t="s">
        <v>4050</v>
      </c>
      <c r="BK713" s="81" t="s">
        <v>4066</v>
      </c>
      <c r="BL713" s="46" t="s">
        <v>4836</v>
      </c>
      <c r="BM713" s="46" t="s">
        <v>4094</v>
      </c>
      <c r="BN713" s="81" t="s">
        <v>5475</v>
      </c>
      <c r="BO713" s="81" t="s">
        <v>5476</v>
      </c>
      <c r="BP713" s="81" t="s">
        <v>4837</v>
      </c>
      <c r="BQ713" s="81" t="s">
        <v>5477</v>
      </c>
      <c r="BR713" s="81"/>
      <c r="BS713" s="81"/>
      <c r="BT713" s="81"/>
      <c r="BU713" s="313" t="s">
        <v>6977</v>
      </c>
      <c r="BV713" s="377" t="s">
        <v>8292</v>
      </c>
      <c r="BW713" s="313" t="s">
        <v>6979</v>
      </c>
      <c r="BX713" s="377" t="s">
        <v>8293</v>
      </c>
      <c r="BY713" s="93" t="str">
        <f t="shared" si="83"/>
        <v>MR401 UTV Beadlock, 15x6, 5+1/+53mm Offset, 4x136, 106mm Centerbore, Titanium - Matte Black Ring, w/ BH-H24100</v>
      </c>
      <c r="BZ713" s="81" t="s">
        <v>3878</v>
      </c>
      <c r="CA713" s="81" t="s">
        <v>3879</v>
      </c>
      <c r="CB713" s="81" t="str">
        <f t="shared" si="84"/>
        <v>UTV (4XX)</v>
      </c>
    </row>
    <row r="714" spans="1:80" s="38" customFormat="1" ht="15" customHeight="1">
      <c r="A714" s="22">
        <f t="shared" si="78"/>
        <v>712</v>
      </c>
      <c r="B714" s="4" t="s">
        <v>84</v>
      </c>
      <c r="C714" s="99" t="s">
        <v>1089</v>
      </c>
      <c r="D714" s="3" t="s">
        <v>1147</v>
      </c>
      <c r="E714" s="91" t="str">
        <f>CONCATENATE(LEFT(D714,5),VLOOKUP(CONCATENATE(N714,"x",O714),'PART NUMBER GUIDE'!$B$9:$C$49,2,FALSE),VLOOKUP(CONCATENATE(P714, V714), 'PART NUMBER GUIDE'!$Q$6:$R$91, 2, FALSE),VLOOKUP(Y714,'PART NUMBER GUIDE'!$J$8:$K$43,2, FALSE),IF(U714="N/A",IF(ABS(S714)&lt;10,"0"&amp;ABS(S714),ABS(S714)),CONCATENATE(LEFT(U714,1),RIGHT(U714,1))), F714, G714)</f>
        <v>MR40156046551B</v>
      </c>
      <c r="F714" s="90" t="s">
        <v>1129</v>
      </c>
      <c r="G714" s="90"/>
      <c r="H714" s="79" t="s">
        <v>2169</v>
      </c>
      <c r="I714" s="318">
        <v>43340</v>
      </c>
      <c r="J714" s="16" t="s">
        <v>1265</v>
      </c>
      <c r="K714" s="342">
        <v>329</v>
      </c>
      <c r="L714" s="92">
        <f t="shared" si="79"/>
        <v>329</v>
      </c>
      <c r="M714" s="344"/>
      <c r="N714" s="5">
        <v>15</v>
      </c>
      <c r="O714" s="77">
        <v>6</v>
      </c>
      <c r="P714" s="99" t="str">
        <f t="shared" si="80"/>
        <v>4x156</v>
      </c>
      <c r="Q714" s="5">
        <v>4</v>
      </c>
      <c r="R714" s="5">
        <v>156</v>
      </c>
      <c r="S714" s="5">
        <v>53</v>
      </c>
      <c r="T714" s="17">
        <v>5.4</v>
      </c>
      <c r="U714" s="5" t="s">
        <v>2167</v>
      </c>
      <c r="V714" s="17">
        <v>132</v>
      </c>
      <c r="W714" s="6">
        <v>19.329999999999998</v>
      </c>
      <c r="X714" s="51">
        <v>1600</v>
      </c>
      <c r="Y714" s="79" t="s">
        <v>2294</v>
      </c>
      <c r="Z714" s="79" t="s">
        <v>2987</v>
      </c>
      <c r="AA714" s="51" t="str">
        <f t="shared" si="81"/>
        <v>15x6, 4x156, 53 OS</v>
      </c>
      <c r="AB714" s="2" t="s">
        <v>1623</v>
      </c>
      <c r="AC714" s="89">
        <f>_xlfn.IFNA(VLOOKUP(AB714,ACCESSORIES!F:J,5,FALSE),"N/A")</f>
        <v>22</v>
      </c>
      <c r="AD714" s="87" t="s">
        <v>85</v>
      </c>
      <c r="AE714" s="2" t="s">
        <v>85</v>
      </c>
      <c r="AF714" s="2" t="s">
        <v>3004</v>
      </c>
      <c r="AG714" s="2" t="s">
        <v>85</v>
      </c>
      <c r="AH714" s="9" t="str">
        <f>_xlfn.IFNA(VLOOKUP(AG714,ACCESSORIES!F:J,5,FALSE),"N/A")</f>
        <v>N/A</v>
      </c>
      <c r="AI714" s="81" t="s">
        <v>266</v>
      </c>
      <c r="AJ714" s="81" t="s">
        <v>85</v>
      </c>
      <c r="AK714" s="40" t="str">
        <f>_xlfn.IFNA(VLOOKUP(AJ714,ACCESSORIES!F:J,5,FALSE),"N/A")</f>
        <v>N/A</v>
      </c>
      <c r="AL714" s="81" t="s">
        <v>85</v>
      </c>
      <c r="AM714" s="81">
        <v>14.1</v>
      </c>
      <c r="AN714" s="81">
        <v>180</v>
      </c>
      <c r="AO714" s="25">
        <v>0</v>
      </c>
      <c r="AP714" s="25">
        <v>4</v>
      </c>
      <c r="AQ714" s="25">
        <v>4.7</v>
      </c>
      <c r="AR714" s="25">
        <v>0.75</v>
      </c>
      <c r="AS714" s="25">
        <v>175</v>
      </c>
      <c r="AT714" s="25">
        <v>161</v>
      </c>
      <c r="AU714" s="84">
        <v>120</v>
      </c>
      <c r="AV714" s="54">
        <v>22</v>
      </c>
      <c r="AW714" s="54">
        <v>46.5</v>
      </c>
      <c r="AX714" s="54">
        <v>0</v>
      </c>
      <c r="AY714" s="3" t="s">
        <v>3343</v>
      </c>
      <c r="AZ714" s="98">
        <f>_xlfn.IFNA(VLOOKUP(AY714,ACCESSORIES!F:J,5,FALSE),"N/A")</f>
        <v>101.2</v>
      </c>
      <c r="BA714" s="3" t="s">
        <v>1520</v>
      </c>
      <c r="BB714" s="98">
        <f>_xlfn.IFNA(VLOOKUP(BA714,ACCESSORIES!F:J,5,FALSE),"N/A")</f>
        <v>11</v>
      </c>
      <c r="BC714" s="77">
        <v>23.85</v>
      </c>
      <c r="BD714" s="56">
        <v>17.91</v>
      </c>
      <c r="BE714" s="56">
        <v>17.91</v>
      </c>
      <c r="BF714" s="56">
        <v>9.58</v>
      </c>
      <c r="BG714" s="378">
        <f t="shared" si="82"/>
        <v>5.0356765937363469E-2</v>
      </c>
      <c r="BH714" s="5">
        <v>48</v>
      </c>
      <c r="BI714" s="114" t="s">
        <v>3532</v>
      </c>
      <c r="BJ714" s="50" t="s">
        <v>4050</v>
      </c>
      <c r="BK714" s="81" t="s">
        <v>4066</v>
      </c>
      <c r="BL714" s="46" t="s">
        <v>4836</v>
      </c>
      <c r="BM714" s="46" t="s">
        <v>4094</v>
      </c>
      <c r="BN714" s="81" t="s">
        <v>5475</v>
      </c>
      <c r="BO714" s="81" t="s">
        <v>5476</v>
      </c>
      <c r="BP714" s="81" t="s">
        <v>4837</v>
      </c>
      <c r="BQ714" s="81" t="s">
        <v>5477</v>
      </c>
      <c r="BR714" s="81"/>
      <c r="BS714" s="81"/>
      <c r="BT714" s="81"/>
      <c r="BU714" s="313" t="s">
        <v>8187</v>
      </c>
      <c r="BV714" s="377" t="s">
        <v>8186</v>
      </c>
      <c r="BW714" s="313" t="s">
        <v>8188</v>
      </c>
      <c r="BX714" s="377" t="s">
        <v>8189</v>
      </c>
      <c r="BY714" s="93" t="str">
        <f t="shared" si="83"/>
        <v>MR401 UTV Beadlock, 15x6, 5+1/+53mm Offset, 4x156, 132mm Centerbore, Matte Black, w/ BH-H24100</v>
      </c>
      <c r="BZ714" s="81" t="s">
        <v>3878</v>
      </c>
      <c r="CA714" s="81" t="s">
        <v>3879</v>
      </c>
      <c r="CB714" s="81" t="str">
        <f t="shared" si="84"/>
        <v>UTV (4XX)</v>
      </c>
    </row>
    <row r="715" spans="1:80" s="38" customFormat="1" ht="15" customHeight="1">
      <c r="A715" s="22">
        <f t="shared" si="78"/>
        <v>713</v>
      </c>
      <c r="B715" s="4" t="s">
        <v>84</v>
      </c>
      <c r="C715" s="99" t="s">
        <v>1089</v>
      </c>
      <c r="D715" s="3" t="s">
        <v>1147</v>
      </c>
      <c r="E715" s="91" t="str">
        <f>CONCATENATE(LEFT(D715,5),VLOOKUP(CONCATENATE(N715,"x",O715),'PART NUMBER GUIDE'!$B$9:$C$49,2,FALSE),VLOOKUP(CONCATENATE(P715, V715), 'PART NUMBER GUIDE'!$Q$6:$R$91, 2, FALSE),VLOOKUP(Y715,'PART NUMBER GUIDE'!$J$8:$K$43,2, FALSE),IF(U715="N/A",IF(ABS(S715)&lt;10,"0"&amp;ABS(S715),ABS(S715)),CONCATENATE(LEFT(U715,1),RIGHT(U715,1))), F715, G715)</f>
        <v>MR40156046851B</v>
      </c>
      <c r="F715" s="90" t="s">
        <v>1129</v>
      </c>
      <c r="G715" s="90"/>
      <c r="H715" s="79" t="s">
        <v>4619</v>
      </c>
      <c r="I715" s="318">
        <v>44134</v>
      </c>
      <c r="J715" s="85" t="s">
        <v>1265</v>
      </c>
      <c r="K715" s="342">
        <v>329</v>
      </c>
      <c r="L715" s="92">
        <f t="shared" si="79"/>
        <v>329</v>
      </c>
      <c r="M715" s="344"/>
      <c r="N715" s="5">
        <v>15</v>
      </c>
      <c r="O715" s="77">
        <v>6</v>
      </c>
      <c r="P715" s="99" t="str">
        <f t="shared" si="80"/>
        <v>4x156</v>
      </c>
      <c r="Q715" s="5">
        <v>4</v>
      </c>
      <c r="R715" s="5">
        <v>156</v>
      </c>
      <c r="S715" s="5">
        <v>53</v>
      </c>
      <c r="T715" s="17">
        <v>5.4</v>
      </c>
      <c r="U715" s="5" t="s">
        <v>2167</v>
      </c>
      <c r="V715" s="17">
        <v>132</v>
      </c>
      <c r="W715" s="6">
        <v>19.329999999999998</v>
      </c>
      <c r="X715" s="51">
        <v>1600</v>
      </c>
      <c r="Y715" s="79" t="s">
        <v>5459</v>
      </c>
      <c r="Z715" s="78" t="s">
        <v>2992</v>
      </c>
      <c r="AA715" s="51" t="str">
        <f t="shared" si="81"/>
        <v>15x6, 4x156, 53 OS</v>
      </c>
      <c r="AB715" s="2" t="s">
        <v>1623</v>
      </c>
      <c r="AC715" s="89">
        <f>_xlfn.IFNA(VLOOKUP(AB715,ACCESSORIES!F:J,5,FALSE),"N/A")</f>
        <v>22</v>
      </c>
      <c r="AD715" s="87" t="s">
        <v>85</v>
      </c>
      <c r="AE715" s="2" t="s">
        <v>85</v>
      </c>
      <c r="AF715" s="2" t="s">
        <v>3004</v>
      </c>
      <c r="AG715" s="2" t="s">
        <v>85</v>
      </c>
      <c r="AH715" s="9" t="str">
        <f>_xlfn.IFNA(VLOOKUP(AG715,ACCESSORIES!F:J,5,FALSE),"N/A")</f>
        <v>N/A</v>
      </c>
      <c r="AI715" s="81" t="s">
        <v>266</v>
      </c>
      <c r="AJ715" s="81" t="s">
        <v>85</v>
      </c>
      <c r="AK715" s="40" t="str">
        <f>_xlfn.IFNA(VLOOKUP(AJ715,ACCESSORIES!F:J,5,FALSE),"N/A")</f>
        <v>N/A</v>
      </c>
      <c r="AL715" s="81" t="s">
        <v>85</v>
      </c>
      <c r="AM715" s="81">
        <v>14.1</v>
      </c>
      <c r="AN715" s="81">
        <v>180</v>
      </c>
      <c r="AO715" s="25">
        <v>0</v>
      </c>
      <c r="AP715" s="25">
        <v>4</v>
      </c>
      <c r="AQ715" s="25">
        <v>4.7</v>
      </c>
      <c r="AR715" s="25">
        <v>0.75</v>
      </c>
      <c r="AS715" s="25">
        <v>175</v>
      </c>
      <c r="AT715" s="25">
        <v>161</v>
      </c>
      <c r="AU715" s="84">
        <v>120</v>
      </c>
      <c r="AV715" s="54">
        <v>22</v>
      </c>
      <c r="AW715" s="54">
        <v>46.5</v>
      </c>
      <c r="AX715" s="54">
        <v>0</v>
      </c>
      <c r="AY715" s="3" t="s">
        <v>3343</v>
      </c>
      <c r="AZ715" s="98">
        <f>_xlfn.IFNA(VLOOKUP(AY715,ACCESSORIES!F:J,5,FALSE),"N/A")</f>
        <v>101.2</v>
      </c>
      <c r="BA715" s="3" t="s">
        <v>1520</v>
      </c>
      <c r="BB715" s="98">
        <f>_xlfn.IFNA(VLOOKUP(BA715,ACCESSORIES!F:J,5,FALSE),"N/A")</f>
        <v>11</v>
      </c>
      <c r="BC715" s="77">
        <v>23.85</v>
      </c>
      <c r="BD715" s="56">
        <v>17.91</v>
      </c>
      <c r="BE715" s="56">
        <v>17.91</v>
      </c>
      <c r="BF715" s="56">
        <v>9.58</v>
      </c>
      <c r="BG715" s="378">
        <f t="shared" si="82"/>
        <v>5.0356765937363469E-2</v>
      </c>
      <c r="BH715" s="5">
        <v>48</v>
      </c>
      <c r="BI715" s="114" t="s">
        <v>3532</v>
      </c>
      <c r="BJ715" s="50" t="s">
        <v>4050</v>
      </c>
      <c r="BK715" s="81" t="s">
        <v>4066</v>
      </c>
      <c r="BL715" s="46" t="s">
        <v>4836</v>
      </c>
      <c r="BM715" s="46" t="s">
        <v>4094</v>
      </c>
      <c r="BN715" s="81" t="s">
        <v>5475</v>
      </c>
      <c r="BO715" s="81" t="s">
        <v>5476</v>
      </c>
      <c r="BP715" s="81" t="s">
        <v>4837</v>
      </c>
      <c r="BQ715" s="81" t="s">
        <v>5477</v>
      </c>
      <c r="BR715" s="81"/>
      <c r="BS715" s="81"/>
      <c r="BT715" s="81"/>
      <c r="BU715" s="313" t="s">
        <v>6977</v>
      </c>
      <c r="BV715" s="377" t="s">
        <v>8292</v>
      </c>
      <c r="BW715" s="313" t="s">
        <v>6979</v>
      </c>
      <c r="BX715" s="377" t="s">
        <v>8293</v>
      </c>
      <c r="BY715" s="93" t="str">
        <f t="shared" si="83"/>
        <v>MR401 UTV Beadlock, 15x6, 5+1/+53mm Offset, 4x156, 132mm Centerbore, Titanium - Matte Black Ring, w/ BH-H24100</v>
      </c>
      <c r="BZ715" s="81" t="s">
        <v>3878</v>
      </c>
      <c r="CA715" s="81" t="s">
        <v>3879</v>
      </c>
      <c r="CB715" s="81" t="str">
        <f t="shared" si="84"/>
        <v>UTV (4XX)</v>
      </c>
    </row>
    <row r="716" spans="1:80" s="38" customFormat="1" ht="15" customHeight="1">
      <c r="A716" s="22">
        <f t="shared" si="78"/>
        <v>714</v>
      </c>
      <c r="B716" s="4" t="s">
        <v>84</v>
      </c>
      <c r="C716" s="99" t="s">
        <v>1089</v>
      </c>
      <c r="D716" s="3" t="s">
        <v>1147</v>
      </c>
      <c r="E716" s="91" t="str">
        <f>CONCATENATE(LEFT(D716,5),VLOOKUP(CONCATENATE(N716,"x",O716),'PART NUMBER GUIDE'!$B$9:$C$49,2,FALSE),VLOOKUP(CONCATENATE(P716, V716), 'PART NUMBER GUIDE'!$Q$6:$R$91, 2, FALSE),VLOOKUP(Y716,'PART NUMBER GUIDE'!$J$8:$K$43,2, FALSE),IF(U716="N/A",IF(ABS(S716)&lt;10,"0"&amp;ABS(S716),ABS(S716)),CONCATENATE(LEFT(U716,1),RIGHT(U716,1))), F716, G716)</f>
        <v>MR40156012551B</v>
      </c>
      <c r="F716" s="90" t="s">
        <v>1129</v>
      </c>
      <c r="G716" s="90"/>
      <c r="H716" s="79" t="s">
        <v>4780</v>
      </c>
      <c r="I716" s="318">
        <v>44210</v>
      </c>
      <c r="J716" s="16" t="s">
        <v>1265</v>
      </c>
      <c r="K716" s="342">
        <v>329</v>
      </c>
      <c r="L716" s="92">
        <f t="shared" si="79"/>
        <v>329</v>
      </c>
      <c r="M716" s="344"/>
      <c r="N716" s="5">
        <v>15</v>
      </c>
      <c r="O716" s="77">
        <v>6</v>
      </c>
      <c r="P716" s="99" t="str">
        <f t="shared" si="80"/>
        <v>5x4.5</v>
      </c>
      <c r="Q716" s="5">
        <v>5</v>
      </c>
      <c r="R716" s="5">
        <v>4.5</v>
      </c>
      <c r="S716" s="5">
        <v>49</v>
      </c>
      <c r="T716" s="17">
        <v>5.2</v>
      </c>
      <c r="U716" s="5" t="s">
        <v>2167</v>
      </c>
      <c r="V716" s="17">
        <v>72</v>
      </c>
      <c r="W716" s="83">
        <v>19.989999999999998</v>
      </c>
      <c r="X716" s="51">
        <v>1600</v>
      </c>
      <c r="Y716" s="79" t="s">
        <v>2294</v>
      </c>
      <c r="Z716" s="78" t="s">
        <v>2987</v>
      </c>
      <c r="AA716" s="51" t="str">
        <f t="shared" si="81"/>
        <v>15x6, 5x4.5, 49 OS</v>
      </c>
      <c r="AB716" s="2" t="s">
        <v>4963</v>
      </c>
      <c r="AC716" s="89">
        <f>_xlfn.IFNA(VLOOKUP(AB716,ACCESSORIES!F:J,5,FALSE),"N/A")</f>
        <v>22</v>
      </c>
      <c r="AD716" s="87" t="s">
        <v>85</v>
      </c>
      <c r="AE716" s="2" t="s">
        <v>85</v>
      </c>
      <c r="AF716" s="2" t="s">
        <v>3080</v>
      </c>
      <c r="AG716" s="2" t="s">
        <v>85</v>
      </c>
      <c r="AH716" s="9" t="str">
        <f>_xlfn.IFNA(VLOOKUP(AG716,ACCESSORIES!F:J,5,FALSE),"N/A")</f>
        <v>N/A</v>
      </c>
      <c r="AI716" s="81" t="s">
        <v>266</v>
      </c>
      <c r="AJ716" s="81" t="s">
        <v>85</v>
      </c>
      <c r="AK716" s="40" t="str">
        <f>_xlfn.IFNA(VLOOKUP(AJ716,ACCESSORIES!F:J,5,FALSE),"N/A")</f>
        <v>N/A</v>
      </c>
      <c r="AL716" s="81" t="s">
        <v>85</v>
      </c>
      <c r="AM716" s="81">
        <v>14.1</v>
      </c>
      <c r="AN716" s="81">
        <v>145</v>
      </c>
      <c r="AO716" s="25">
        <v>7.5</v>
      </c>
      <c r="AP716" s="25">
        <v>7.9</v>
      </c>
      <c r="AQ716" s="25">
        <v>8.6999999999999993</v>
      </c>
      <c r="AR716" s="25">
        <v>4.7</v>
      </c>
      <c r="AS716" s="25">
        <v>175</v>
      </c>
      <c r="AT716" s="25">
        <v>161</v>
      </c>
      <c r="AU716" s="84">
        <v>72</v>
      </c>
      <c r="AV716" s="54">
        <v>31.6</v>
      </c>
      <c r="AW716" s="54">
        <v>43</v>
      </c>
      <c r="AX716" s="54">
        <v>0</v>
      </c>
      <c r="AY716" s="3" t="s">
        <v>3343</v>
      </c>
      <c r="AZ716" s="98">
        <f>_xlfn.IFNA(VLOOKUP(AY716,ACCESSORIES!F:J,5,FALSE),"N/A")</f>
        <v>101.2</v>
      </c>
      <c r="BA716" s="3" t="s">
        <v>1520</v>
      </c>
      <c r="BB716" s="98">
        <f>_xlfn.IFNA(VLOOKUP(BA716,ACCESSORIES!F:J,5,FALSE),"N/A")</f>
        <v>11</v>
      </c>
      <c r="BC716" s="77">
        <v>24.07</v>
      </c>
      <c r="BD716" s="56">
        <v>17.91</v>
      </c>
      <c r="BE716" s="56">
        <v>17.91</v>
      </c>
      <c r="BF716" s="56">
        <v>9.58</v>
      </c>
      <c r="BG716" s="378">
        <f t="shared" si="82"/>
        <v>5.0356765937363469E-2</v>
      </c>
      <c r="BH716" s="5">
        <v>48</v>
      </c>
      <c r="BI716" s="114" t="s">
        <v>3532</v>
      </c>
      <c r="BJ716" s="50" t="s">
        <v>4050</v>
      </c>
      <c r="BK716" s="81" t="s">
        <v>4066</v>
      </c>
      <c r="BL716" s="46" t="s">
        <v>4836</v>
      </c>
      <c r="BM716" s="46" t="s">
        <v>4094</v>
      </c>
      <c r="BN716" s="81" t="s">
        <v>5475</v>
      </c>
      <c r="BO716" s="81" t="s">
        <v>5476</v>
      </c>
      <c r="BP716" s="81" t="s">
        <v>4837</v>
      </c>
      <c r="BQ716" s="81" t="s">
        <v>5477</v>
      </c>
      <c r="BR716" s="81"/>
      <c r="BS716" s="81"/>
      <c r="BT716" s="81"/>
      <c r="BU716" s="313" t="s">
        <v>8538</v>
      </c>
      <c r="BV716" s="377" t="s">
        <v>8126</v>
      </c>
      <c r="BW716" s="313" t="s">
        <v>8539</v>
      </c>
      <c r="BX716" s="377" t="s">
        <v>8540</v>
      </c>
      <c r="BY716" s="93" t="str">
        <f t="shared" si="83"/>
        <v>MR401 UTV Beadlock, 15x6, 5+1/+49mm Offset, 5x4.5, 72mm Centerbore, Matte Black, w/ BH-H24100</v>
      </c>
      <c r="BZ716" s="81" t="s">
        <v>3878</v>
      </c>
      <c r="CA716" s="81" t="s">
        <v>3879</v>
      </c>
      <c r="CB716" s="81" t="str">
        <f t="shared" si="84"/>
        <v>UTV (4XX)</v>
      </c>
    </row>
    <row r="717" spans="1:80" s="38" customFormat="1" ht="15" customHeight="1">
      <c r="A717" s="22">
        <f t="shared" si="78"/>
        <v>715</v>
      </c>
      <c r="B717" s="4" t="s">
        <v>84</v>
      </c>
      <c r="C717" s="99" t="s">
        <v>1089</v>
      </c>
      <c r="D717" s="3" t="s">
        <v>1147</v>
      </c>
      <c r="E717" s="91" t="str">
        <f>CONCATENATE(LEFT(D717,5),VLOOKUP(CONCATENATE(N717,"x",O717),'PART NUMBER GUIDE'!$B$9:$C$49,2,FALSE),VLOOKUP(CONCATENATE(P717, V717), 'PART NUMBER GUIDE'!$Q$6:$R$91, 2, FALSE),VLOOKUP(Y717,'PART NUMBER GUIDE'!$J$8:$K$43,2, FALSE),IF(U717="N/A",IF(ABS(S717)&lt;10,"0"&amp;ABS(S717),ABS(S717)),CONCATENATE(LEFT(U717,1),RIGHT(U717,1))), F717, G717)</f>
        <v>MR40156012851B</v>
      </c>
      <c r="F717" s="90" t="s">
        <v>1129</v>
      </c>
      <c r="G717" s="90"/>
      <c r="H717" s="79" t="s">
        <v>4781</v>
      </c>
      <c r="I717" s="318">
        <v>44210</v>
      </c>
      <c r="J717" s="16" t="s">
        <v>1265</v>
      </c>
      <c r="K717" s="342">
        <v>329</v>
      </c>
      <c r="L717" s="92">
        <f t="shared" si="79"/>
        <v>329</v>
      </c>
      <c r="M717" s="344"/>
      <c r="N717" s="5">
        <v>15</v>
      </c>
      <c r="O717" s="77">
        <v>6</v>
      </c>
      <c r="P717" s="99" t="str">
        <f t="shared" si="80"/>
        <v>5x4.5</v>
      </c>
      <c r="Q717" s="5">
        <v>5</v>
      </c>
      <c r="R717" s="5">
        <v>4.5</v>
      </c>
      <c r="S717" s="5">
        <v>49</v>
      </c>
      <c r="T717" s="17">
        <v>5.2</v>
      </c>
      <c r="U717" s="5" t="s">
        <v>2167</v>
      </c>
      <c r="V717" s="17">
        <v>72</v>
      </c>
      <c r="W717" s="83">
        <v>20.54</v>
      </c>
      <c r="X717" s="51">
        <v>1600</v>
      </c>
      <c r="Y717" s="79" t="s">
        <v>5459</v>
      </c>
      <c r="Z717" s="78" t="s">
        <v>2992</v>
      </c>
      <c r="AA717" s="51" t="str">
        <f t="shared" si="81"/>
        <v>15x6, 5x4.5, 49 OS</v>
      </c>
      <c r="AB717" s="2" t="s">
        <v>4963</v>
      </c>
      <c r="AC717" s="89">
        <f>_xlfn.IFNA(VLOOKUP(AB717,ACCESSORIES!F:J,5,FALSE),"N/A")</f>
        <v>22</v>
      </c>
      <c r="AD717" s="87" t="s">
        <v>85</v>
      </c>
      <c r="AE717" s="2" t="s">
        <v>85</v>
      </c>
      <c r="AF717" s="2" t="s">
        <v>3080</v>
      </c>
      <c r="AG717" s="2" t="s">
        <v>85</v>
      </c>
      <c r="AH717" s="9" t="str">
        <f>_xlfn.IFNA(VLOOKUP(AG717,ACCESSORIES!F:J,5,FALSE),"N/A")</f>
        <v>N/A</v>
      </c>
      <c r="AI717" s="81" t="s">
        <v>266</v>
      </c>
      <c r="AJ717" s="81" t="s">
        <v>85</v>
      </c>
      <c r="AK717" s="40" t="str">
        <f>_xlfn.IFNA(VLOOKUP(AJ717,ACCESSORIES!F:J,5,FALSE),"N/A")</f>
        <v>N/A</v>
      </c>
      <c r="AL717" s="81" t="s">
        <v>85</v>
      </c>
      <c r="AM717" s="81">
        <v>14.1</v>
      </c>
      <c r="AN717" s="81">
        <v>145</v>
      </c>
      <c r="AO717" s="25">
        <v>7.5</v>
      </c>
      <c r="AP717" s="25">
        <v>7.9</v>
      </c>
      <c r="AQ717" s="25">
        <v>8.6999999999999993</v>
      </c>
      <c r="AR717" s="25">
        <v>4.7</v>
      </c>
      <c r="AS717" s="25">
        <v>175</v>
      </c>
      <c r="AT717" s="25">
        <v>161</v>
      </c>
      <c r="AU717" s="84">
        <v>72</v>
      </c>
      <c r="AV717" s="54">
        <v>31.6</v>
      </c>
      <c r="AW717" s="54">
        <v>43</v>
      </c>
      <c r="AX717" s="54">
        <v>0</v>
      </c>
      <c r="AY717" s="3" t="s">
        <v>3343</v>
      </c>
      <c r="AZ717" s="98">
        <f>_xlfn.IFNA(VLOOKUP(AY717,ACCESSORIES!F:J,5,FALSE),"N/A")</f>
        <v>101.2</v>
      </c>
      <c r="BA717" s="3" t="s">
        <v>1520</v>
      </c>
      <c r="BB717" s="98">
        <f>_xlfn.IFNA(VLOOKUP(BA717,ACCESSORIES!F:J,5,FALSE),"N/A")</f>
        <v>11</v>
      </c>
      <c r="BC717" s="77">
        <v>24.51</v>
      </c>
      <c r="BD717" s="56">
        <v>17.91</v>
      </c>
      <c r="BE717" s="56">
        <v>17.91</v>
      </c>
      <c r="BF717" s="56">
        <v>9.58</v>
      </c>
      <c r="BG717" s="378">
        <f t="shared" si="82"/>
        <v>5.0356765937363469E-2</v>
      </c>
      <c r="BH717" s="5">
        <v>48</v>
      </c>
      <c r="BI717" s="114" t="s">
        <v>3532</v>
      </c>
      <c r="BJ717" s="50" t="s">
        <v>4050</v>
      </c>
      <c r="BK717" s="81" t="s">
        <v>4066</v>
      </c>
      <c r="BL717" s="46" t="s">
        <v>4836</v>
      </c>
      <c r="BM717" s="46" t="s">
        <v>4094</v>
      </c>
      <c r="BN717" s="81" t="s">
        <v>5475</v>
      </c>
      <c r="BO717" s="81" t="s">
        <v>5476</v>
      </c>
      <c r="BP717" s="81" t="s">
        <v>4837</v>
      </c>
      <c r="BQ717" s="81" t="s">
        <v>5477</v>
      </c>
      <c r="BR717" s="81"/>
      <c r="BS717" s="81"/>
      <c r="BT717" s="81"/>
      <c r="BU717" s="313" t="s">
        <v>6980</v>
      </c>
      <c r="BV717" s="377" t="s">
        <v>8445</v>
      </c>
      <c r="BW717" s="313"/>
      <c r="BX717" s="374"/>
      <c r="BY717" s="93" t="str">
        <f t="shared" si="83"/>
        <v>MR401 UTV Beadlock, 15x6, 5+1/+49mm Offset, 5x4.5, 72mm Centerbore, Titanium - Matte Black Ring, w/ BH-H24100</v>
      </c>
      <c r="BZ717" s="81" t="s">
        <v>3878</v>
      </c>
      <c r="CA717" s="81" t="s">
        <v>3879</v>
      </c>
      <c r="CB717" s="81" t="str">
        <f t="shared" si="84"/>
        <v>UTV (4XX)</v>
      </c>
    </row>
    <row r="718" spans="1:80" s="38" customFormat="1" ht="15" customHeight="1">
      <c r="A718" s="22">
        <f t="shared" si="78"/>
        <v>716</v>
      </c>
      <c r="B718" s="4" t="s">
        <v>84</v>
      </c>
      <c r="C718" s="99" t="s">
        <v>1089</v>
      </c>
      <c r="D718" s="3" t="s">
        <v>1147</v>
      </c>
      <c r="E718" s="91" t="str">
        <f>CONCATENATE(LEFT(D718,5),VLOOKUP(CONCATENATE(N718,"x",O718),'PART NUMBER GUIDE'!$B$9:$C$49,2,FALSE),VLOOKUP(CONCATENATE(P718, V718), 'PART NUMBER GUIDE'!$Q$6:$R$91, 2, FALSE),VLOOKUP(Y718,'PART NUMBER GUIDE'!$J$8:$K$43,2, FALSE),IF(U718="N/A",IF(ABS(S718)&lt;10,"0"&amp;ABS(S718),ABS(S718)),CONCATENATE(LEFT(U718,1),RIGHT(U718,1))), F718, G718)</f>
        <v>MR40157047543B</v>
      </c>
      <c r="F718" s="90" t="s">
        <v>1129</v>
      </c>
      <c r="G718" s="90"/>
      <c r="H718" s="79" t="s">
        <v>774</v>
      </c>
      <c r="I718" s="318">
        <v>41640</v>
      </c>
      <c r="J718" s="16" t="s">
        <v>1265</v>
      </c>
      <c r="K718" s="342">
        <v>309</v>
      </c>
      <c r="L718" s="92">
        <f t="shared" si="79"/>
        <v>309</v>
      </c>
      <c r="M718" s="344"/>
      <c r="N718" s="5">
        <v>15</v>
      </c>
      <c r="O718" s="77">
        <v>7</v>
      </c>
      <c r="P718" s="99" t="str">
        <f t="shared" si="80"/>
        <v>4x136</v>
      </c>
      <c r="Q718" s="5">
        <v>4</v>
      </c>
      <c r="R718" s="5">
        <v>136</v>
      </c>
      <c r="S718" s="5">
        <v>13</v>
      </c>
      <c r="T718" s="17">
        <v>4.3</v>
      </c>
      <c r="U718" s="5" t="s">
        <v>189</v>
      </c>
      <c r="V718" s="26">
        <v>106</v>
      </c>
      <c r="W718" s="6">
        <v>20.239999999999998</v>
      </c>
      <c r="X718" s="51">
        <v>1600</v>
      </c>
      <c r="Y718" s="79" t="s">
        <v>2294</v>
      </c>
      <c r="Z718" s="79" t="s">
        <v>2987</v>
      </c>
      <c r="AA718" s="51" t="str">
        <f t="shared" si="81"/>
        <v>15x7, 4x136, 13 OS</v>
      </c>
      <c r="AB718" s="2" t="s">
        <v>1622</v>
      </c>
      <c r="AC718" s="89">
        <f>_xlfn.IFNA(VLOOKUP(AB718,ACCESSORIES!F:J,5,FALSE),"N/A")</f>
        <v>22</v>
      </c>
      <c r="AD718" s="87" t="s">
        <v>85</v>
      </c>
      <c r="AE718" s="2" t="s">
        <v>85</v>
      </c>
      <c r="AF718" s="2" t="s">
        <v>3001</v>
      </c>
      <c r="AG718" s="2" t="s">
        <v>85</v>
      </c>
      <c r="AH718" s="9" t="str">
        <f>_xlfn.IFNA(VLOOKUP(AG718,ACCESSORIES!F:J,5,FALSE),"N/A")</f>
        <v>N/A</v>
      </c>
      <c r="AI718" s="81" t="s">
        <v>266</v>
      </c>
      <c r="AJ718" s="81" t="s">
        <v>85</v>
      </c>
      <c r="AK718" s="40" t="str">
        <f>_xlfn.IFNA(VLOOKUP(AJ718,ACCESSORIES!F:J,5,FALSE),"N/A")</f>
        <v>N/A</v>
      </c>
      <c r="AL718" s="81" t="s">
        <v>85</v>
      </c>
      <c r="AM718" s="81">
        <v>14.1</v>
      </c>
      <c r="AN718" s="81">
        <v>190</v>
      </c>
      <c r="AO718" s="25">
        <v>0</v>
      </c>
      <c r="AP718" s="25">
        <v>4</v>
      </c>
      <c r="AQ718" s="25">
        <v>9</v>
      </c>
      <c r="AR718" s="25">
        <v>12</v>
      </c>
      <c r="AS718" s="25">
        <v>181</v>
      </c>
      <c r="AT718" s="25">
        <v>173</v>
      </c>
      <c r="AU718" s="84">
        <v>100</v>
      </c>
      <c r="AV718" s="54">
        <v>24.5</v>
      </c>
      <c r="AW718" s="54">
        <v>46.5</v>
      </c>
      <c r="AX718" s="54">
        <v>45</v>
      </c>
      <c r="AY718" s="3" t="s">
        <v>3343</v>
      </c>
      <c r="AZ718" s="98">
        <f>_xlfn.IFNA(VLOOKUP(AY718,ACCESSORIES!F:J,5,FALSE),"N/A")</f>
        <v>101.2</v>
      </c>
      <c r="BA718" s="3" t="s">
        <v>1520</v>
      </c>
      <c r="BB718" s="98">
        <f>_xlfn.IFNA(VLOOKUP(BA718,ACCESSORIES!F:J,5,FALSE),"N/A")</f>
        <v>11</v>
      </c>
      <c r="BC718" s="77">
        <v>23.912806704986391</v>
      </c>
      <c r="BD718" s="56">
        <v>17.8740157480315</v>
      </c>
      <c r="BE718" s="56">
        <v>17.8740157480315</v>
      </c>
      <c r="BF718" s="56">
        <v>9.8425196850393704</v>
      </c>
      <c r="BG718" s="378">
        <f t="shared" si="82"/>
        <v>5.1529000000000012E-2</v>
      </c>
      <c r="BH718" s="5">
        <v>48</v>
      </c>
      <c r="BI718" s="114" t="s">
        <v>3532</v>
      </c>
      <c r="BJ718" s="50" t="s">
        <v>4050</v>
      </c>
      <c r="BK718" s="81" t="s">
        <v>4066</v>
      </c>
      <c r="BL718" s="46" t="s">
        <v>4836</v>
      </c>
      <c r="BM718" s="46" t="s">
        <v>4094</v>
      </c>
      <c r="BN718" s="81" t="s">
        <v>5475</v>
      </c>
      <c r="BO718" s="81" t="s">
        <v>5476</v>
      </c>
      <c r="BP718" s="81" t="s">
        <v>4837</v>
      </c>
      <c r="BQ718" s="81" t="s">
        <v>5477</v>
      </c>
      <c r="BR718" s="81"/>
      <c r="BS718" s="81"/>
      <c r="BT718" s="81"/>
      <c r="BU718" s="313" t="s">
        <v>8187</v>
      </c>
      <c r="BV718" s="377" t="s">
        <v>8186</v>
      </c>
      <c r="BW718" s="313" t="s">
        <v>8188</v>
      </c>
      <c r="BX718" s="377" t="s">
        <v>8189</v>
      </c>
      <c r="BY718" s="93" t="str">
        <f t="shared" si="83"/>
        <v>MR401 UTV Beadlock, 15x7, 4+3/+13mm Offset, 4x136, 106mm Centerbore, Matte Black, w/ BH-H24100</v>
      </c>
      <c r="BZ718" s="81" t="s">
        <v>3878</v>
      </c>
      <c r="CA718" s="81" t="s">
        <v>3879</v>
      </c>
      <c r="CB718" s="81" t="str">
        <f t="shared" si="84"/>
        <v>UTV (4XX)</v>
      </c>
    </row>
    <row r="719" spans="1:80" s="38" customFormat="1" ht="15" customHeight="1">
      <c r="A719" s="22">
        <f t="shared" si="78"/>
        <v>717</v>
      </c>
      <c r="B719" s="4" t="s">
        <v>84</v>
      </c>
      <c r="C719" s="99" t="s">
        <v>1089</v>
      </c>
      <c r="D719" s="3" t="s">
        <v>1147</v>
      </c>
      <c r="E719" s="91" t="str">
        <f>CONCATENATE(LEFT(D719,5),VLOOKUP(CONCATENATE(N719,"x",O719),'PART NUMBER GUIDE'!$B$9:$C$49,2,FALSE),VLOOKUP(CONCATENATE(P719, V719), 'PART NUMBER GUIDE'!$Q$6:$R$91, 2, FALSE),VLOOKUP(Y719,'PART NUMBER GUIDE'!$J$8:$K$43,2, FALSE),IF(U719="N/A",IF(ABS(S719)&lt;10,"0"&amp;ABS(S719),ABS(S719)),CONCATENATE(LEFT(U719,1),RIGHT(U719,1))), F719, G719)</f>
        <v>MR40157047843B</v>
      </c>
      <c r="F719" s="90" t="s">
        <v>1129</v>
      </c>
      <c r="G719" s="90"/>
      <c r="H719" s="79" t="s">
        <v>1288</v>
      </c>
      <c r="I719" s="318">
        <v>41640</v>
      </c>
      <c r="J719" s="16" t="s">
        <v>1265</v>
      </c>
      <c r="K719" s="342">
        <v>309</v>
      </c>
      <c r="L719" s="92">
        <f t="shared" si="79"/>
        <v>309</v>
      </c>
      <c r="M719" s="344"/>
      <c r="N719" s="5">
        <v>15</v>
      </c>
      <c r="O719" s="77">
        <v>7</v>
      </c>
      <c r="P719" s="99" t="str">
        <f t="shared" si="80"/>
        <v>4x136</v>
      </c>
      <c r="Q719" s="5">
        <v>4</v>
      </c>
      <c r="R719" s="5">
        <v>136</v>
      </c>
      <c r="S719" s="3">
        <v>13</v>
      </c>
      <c r="T719" s="17">
        <v>4.3</v>
      </c>
      <c r="U719" s="5" t="s">
        <v>189</v>
      </c>
      <c r="V719" s="26">
        <v>106</v>
      </c>
      <c r="W719" s="6">
        <v>20.13</v>
      </c>
      <c r="X719" s="51">
        <v>1600</v>
      </c>
      <c r="Y719" s="79" t="s">
        <v>5459</v>
      </c>
      <c r="Z719" s="78" t="s">
        <v>2992</v>
      </c>
      <c r="AA719" s="51" t="str">
        <f t="shared" si="81"/>
        <v>15x7, 4x136, 13 OS</v>
      </c>
      <c r="AB719" s="2" t="s">
        <v>1622</v>
      </c>
      <c r="AC719" s="89">
        <f>_xlfn.IFNA(VLOOKUP(AB719,ACCESSORIES!F:J,5,FALSE),"N/A")</f>
        <v>22</v>
      </c>
      <c r="AD719" s="87" t="s">
        <v>85</v>
      </c>
      <c r="AE719" s="2" t="s">
        <v>85</v>
      </c>
      <c r="AF719" s="2" t="s">
        <v>3001</v>
      </c>
      <c r="AG719" s="2" t="s">
        <v>85</v>
      </c>
      <c r="AH719" s="9" t="str">
        <f>_xlfn.IFNA(VLOOKUP(AG719,ACCESSORIES!F:J,5,FALSE),"N/A")</f>
        <v>N/A</v>
      </c>
      <c r="AI719" s="81" t="s">
        <v>266</v>
      </c>
      <c r="AJ719" s="81" t="s">
        <v>85</v>
      </c>
      <c r="AK719" s="40" t="str">
        <f>_xlfn.IFNA(VLOOKUP(AJ719,ACCESSORIES!F:J,5,FALSE),"N/A")</f>
        <v>N/A</v>
      </c>
      <c r="AL719" s="81" t="s">
        <v>85</v>
      </c>
      <c r="AM719" s="81">
        <v>14.1</v>
      </c>
      <c r="AN719" s="81">
        <v>190</v>
      </c>
      <c r="AO719" s="25">
        <v>0</v>
      </c>
      <c r="AP719" s="25">
        <v>4</v>
      </c>
      <c r="AQ719" s="25">
        <v>9</v>
      </c>
      <c r="AR719" s="25">
        <v>12</v>
      </c>
      <c r="AS719" s="25">
        <v>181</v>
      </c>
      <c r="AT719" s="25">
        <v>173</v>
      </c>
      <c r="AU719" s="84">
        <v>100</v>
      </c>
      <c r="AV719" s="54">
        <v>24.5</v>
      </c>
      <c r="AW719" s="54">
        <v>46.5</v>
      </c>
      <c r="AX719" s="54">
        <v>45</v>
      </c>
      <c r="AY719" s="3" t="s">
        <v>3343</v>
      </c>
      <c r="AZ719" s="98">
        <f>_xlfn.IFNA(VLOOKUP(AY719,ACCESSORIES!F:J,5,FALSE),"N/A")</f>
        <v>101.2</v>
      </c>
      <c r="BA719" s="3" t="s">
        <v>1520</v>
      </c>
      <c r="BB719" s="98">
        <f>_xlfn.IFNA(VLOOKUP(BA719,ACCESSORIES!F:J,5,FALSE),"N/A")</f>
        <v>11</v>
      </c>
      <c r="BC719" s="77">
        <v>23.986294125714679</v>
      </c>
      <c r="BD719" s="56">
        <v>17.8740157480315</v>
      </c>
      <c r="BE719" s="56">
        <v>17.8740157480315</v>
      </c>
      <c r="BF719" s="56">
        <v>9.8425196850393704</v>
      </c>
      <c r="BG719" s="378">
        <f t="shared" si="82"/>
        <v>5.1529000000000012E-2</v>
      </c>
      <c r="BH719" s="5">
        <v>48</v>
      </c>
      <c r="BI719" s="114" t="s">
        <v>3532</v>
      </c>
      <c r="BJ719" s="50" t="s">
        <v>4050</v>
      </c>
      <c r="BK719" s="81" t="s">
        <v>4066</v>
      </c>
      <c r="BL719" s="46" t="s">
        <v>4836</v>
      </c>
      <c r="BM719" s="46" t="s">
        <v>4094</v>
      </c>
      <c r="BN719" s="81" t="s">
        <v>5475</v>
      </c>
      <c r="BO719" s="81" t="s">
        <v>5476</v>
      </c>
      <c r="BP719" s="81" t="s">
        <v>4837</v>
      </c>
      <c r="BQ719" s="81" t="s">
        <v>5477</v>
      </c>
      <c r="BR719" s="81"/>
      <c r="BS719" s="81"/>
      <c r="BT719" s="81"/>
      <c r="BU719" s="313" t="s">
        <v>6977</v>
      </c>
      <c r="BV719" s="377" t="s">
        <v>8292</v>
      </c>
      <c r="BW719" s="313" t="s">
        <v>6979</v>
      </c>
      <c r="BX719" s="377" t="s">
        <v>8293</v>
      </c>
      <c r="BY719" s="93" t="str">
        <f t="shared" si="83"/>
        <v>MR401 UTV Beadlock, 15x7, 4+3/+13mm Offset, 4x136, 106mm Centerbore, Titanium - Matte Black Ring, w/ BH-H24100</v>
      </c>
      <c r="BZ719" s="81" t="s">
        <v>3878</v>
      </c>
      <c r="CA719" s="81" t="s">
        <v>3879</v>
      </c>
      <c r="CB719" s="81" t="str">
        <f t="shared" si="84"/>
        <v>UTV (4XX)</v>
      </c>
    </row>
    <row r="720" spans="1:80" s="38" customFormat="1" ht="15" customHeight="1">
      <c r="A720" s="22">
        <f t="shared" si="78"/>
        <v>718</v>
      </c>
      <c r="B720" s="4" t="s">
        <v>84</v>
      </c>
      <c r="C720" s="99" t="s">
        <v>1089</v>
      </c>
      <c r="D720" s="3" t="s">
        <v>1147</v>
      </c>
      <c r="E720" s="91" t="str">
        <f>CONCATENATE(LEFT(D720,5),VLOOKUP(CONCATENATE(N720,"x",O720),'PART NUMBER GUIDE'!$B$9:$C$49,2,FALSE),VLOOKUP(CONCATENATE(P720, V720), 'PART NUMBER GUIDE'!$Q$6:$R$91, 2, FALSE),VLOOKUP(Y720,'PART NUMBER GUIDE'!$J$8:$K$43,2, FALSE),IF(U720="N/A",IF(ABS(S720)&lt;10,"0"&amp;ABS(S720),ABS(S720)),CONCATENATE(LEFT(U720,1),RIGHT(U720,1))), F720, G720)</f>
        <v>MR40157046343B</v>
      </c>
      <c r="F720" s="90" t="s">
        <v>1129</v>
      </c>
      <c r="G720" s="90"/>
      <c r="H720" s="79" t="s">
        <v>772</v>
      </c>
      <c r="I720" s="318">
        <v>41640</v>
      </c>
      <c r="J720" s="16" t="s">
        <v>1265</v>
      </c>
      <c r="K720" s="342">
        <v>309</v>
      </c>
      <c r="L720" s="92">
        <f t="shared" si="79"/>
        <v>309</v>
      </c>
      <c r="M720" s="344"/>
      <c r="N720" s="5">
        <v>15</v>
      </c>
      <c r="O720" s="77">
        <v>7</v>
      </c>
      <c r="P720" s="99" t="str">
        <f t="shared" si="80"/>
        <v>4x156</v>
      </c>
      <c r="Q720" s="5">
        <v>4</v>
      </c>
      <c r="R720" s="5">
        <v>156</v>
      </c>
      <c r="S720" s="5">
        <v>13</v>
      </c>
      <c r="T720" s="17">
        <v>4.3</v>
      </c>
      <c r="U720" s="5" t="s">
        <v>189</v>
      </c>
      <c r="V720" s="17">
        <v>132</v>
      </c>
      <c r="W720" s="6">
        <v>19.36</v>
      </c>
      <c r="X720" s="51">
        <v>1600</v>
      </c>
      <c r="Y720" s="79" t="s">
        <v>5466</v>
      </c>
      <c r="Z720" s="79" t="s">
        <v>196</v>
      </c>
      <c r="AA720" s="51" t="str">
        <f t="shared" si="81"/>
        <v>15x7, 4x156, 13 OS</v>
      </c>
      <c r="AB720" s="2" t="s">
        <v>1623</v>
      </c>
      <c r="AC720" s="89">
        <f>_xlfn.IFNA(VLOOKUP(AB720,ACCESSORIES!F:J,5,FALSE),"N/A")</f>
        <v>22</v>
      </c>
      <c r="AD720" s="87" t="s">
        <v>85</v>
      </c>
      <c r="AE720" s="2" t="s">
        <v>85</v>
      </c>
      <c r="AF720" s="2" t="s">
        <v>3004</v>
      </c>
      <c r="AG720" s="2" t="s">
        <v>85</v>
      </c>
      <c r="AH720" s="9" t="str">
        <f>_xlfn.IFNA(VLOOKUP(AG720,ACCESSORIES!F:J,5,FALSE),"N/A")</f>
        <v>N/A</v>
      </c>
      <c r="AI720" s="81" t="s">
        <v>266</v>
      </c>
      <c r="AJ720" s="81" t="s">
        <v>85</v>
      </c>
      <c r="AK720" s="40" t="str">
        <f>_xlfn.IFNA(VLOOKUP(AJ720,ACCESSORIES!F:J,5,FALSE),"N/A")</f>
        <v>N/A</v>
      </c>
      <c r="AL720" s="81" t="s">
        <v>85</v>
      </c>
      <c r="AM720" s="81">
        <v>14.1</v>
      </c>
      <c r="AN720" s="81">
        <v>190</v>
      </c>
      <c r="AO720" s="25">
        <v>0</v>
      </c>
      <c r="AP720" s="25">
        <v>4</v>
      </c>
      <c r="AQ720" s="25">
        <v>9</v>
      </c>
      <c r="AR720" s="25">
        <v>12</v>
      </c>
      <c r="AS720" s="25">
        <v>181</v>
      </c>
      <c r="AT720" s="25">
        <v>173</v>
      </c>
      <c r="AU720" s="84">
        <v>120</v>
      </c>
      <c r="AV720" s="54">
        <v>22</v>
      </c>
      <c r="AW720" s="54">
        <v>46.5</v>
      </c>
      <c r="AX720" s="54">
        <v>45</v>
      </c>
      <c r="AY720" s="3" t="s">
        <v>3342</v>
      </c>
      <c r="AZ720" s="98">
        <f>_xlfn.IFNA(VLOOKUP(AY720,ACCESSORIES!F:J,5,FALSE),"N/A")</f>
        <v>101.2</v>
      </c>
      <c r="BA720" s="3" t="s">
        <v>1520</v>
      </c>
      <c r="BB720" s="98">
        <f>_xlfn.IFNA(VLOOKUP(BA720,ACCESSORIES!F:J,5,FALSE),"N/A")</f>
        <v>11</v>
      </c>
      <c r="BC720" s="77">
        <v>23.104445076975171</v>
      </c>
      <c r="BD720" s="56">
        <v>17.8740157480315</v>
      </c>
      <c r="BE720" s="56">
        <v>17.8740157480315</v>
      </c>
      <c r="BF720" s="56">
        <v>9.8425196850393704</v>
      </c>
      <c r="BG720" s="378">
        <f t="shared" si="82"/>
        <v>5.1529000000000012E-2</v>
      </c>
      <c r="BH720" s="5">
        <v>48</v>
      </c>
      <c r="BI720" s="114" t="s">
        <v>3532</v>
      </c>
      <c r="BJ720" s="50" t="s">
        <v>4050</v>
      </c>
      <c r="BK720" s="81" t="s">
        <v>4066</v>
      </c>
      <c r="BL720" s="46" t="s">
        <v>4836</v>
      </c>
      <c r="BM720" s="46" t="s">
        <v>4094</v>
      </c>
      <c r="BN720" s="81" t="s">
        <v>5475</v>
      </c>
      <c r="BO720" s="81" t="s">
        <v>5476</v>
      </c>
      <c r="BP720" s="81" t="s">
        <v>4837</v>
      </c>
      <c r="BQ720" s="81" t="s">
        <v>5477</v>
      </c>
      <c r="BR720" s="81"/>
      <c r="BS720" s="81"/>
      <c r="BT720" s="81"/>
      <c r="BU720" s="313" t="s">
        <v>6975</v>
      </c>
      <c r="BV720" s="377" t="s">
        <v>8166</v>
      </c>
      <c r="BW720" s="313" t="s">
        <v>6973</v>
      </c>
      <c r="BX720" s="377" t="s">
        <v>8167</v>
      </c>
      <c r="BY720" s="93" t="str">
        <f t="shared" si="83"/>
        <v>MR401 UTV Beadlock, 15x7, 4+3/+13mm Offset, 4x156, 132mm Centerbore, Machined - Raw, w/ BH-H24100</v>
      </c>
      <c r="BZ720" s="81" t="s">
        <v>3878</v>
      </c>
      <c r="CA720" s="81" t="s">
        <v>3879</v>
      </c>
      <c r="CB720" s="81" t="str">
        <f t="shared" si="84"/>
        <v>UTV (4XX)</v>
      </c>
    </row>
    <row r="721" spans="1:80" s="38" customFormat="1" ht="15" customHeight="1">
      <c r="A721" s="22">
        <f t="shared" si="78"/>
        <v>719</v>
      </c>
      <c r="B721" s="4" t="s">
        <v>84</v>
      </c>
      <c r="C721" s="99" t="s">
        <v>1089</v>
      </c>
      <c r="D721" s="3" t="s">
        <v>1147</v>
      </c>
      <c r="E721" s="91" t="str">
        <f>CONCATENATE(LEFT(D721,5),VLOOKUP(CONCATENATE(N721,"x",O721),'PART NUMBER GUIDE'!$B$9:$C$49,2,FALSE),VLOOKUP(CONCATENATE(P721, V721), 'PART NUMBER GUIDE'!$Q$6:$R$91, 2, FALSE),VLOOKUP(Y721,'PART NUMBER GUIDE'!$J$8:$K$43,2, FALSE),IF(U721="N/A",IF(ABS(S721)&lt;10,"0"&amp;ABS(S721),ABS(S721)),CONCATENATE(LEFT(U721,1),RIGHT(U721,1))), F721, G721)</f>
        <v>MR40157046543B</v>
      </c>
      <c r="F721" s="90" t="s">
        <v>1129</v>
      </c>
      <c r="G721" s="90"/>
      <c r="H721" s="79" t="s">
        <v>773</v>
      </c>
      <c r="I721" s="318">
        <v>41640</v>
      </c>
      <c r="J721" s="16" t="s">
        <v>1265</v>
      </c>
      <c r="K721" s="342">
        <v>309</v>
      </c>
      <c r="L721" s="92">
        <f t="shared" si="79"/>
        <v>309</v>
      </c>
      <c r="M721" s="344"/>
      <c r="N721" s="5">
        <v>15</v>
      </c>
      <c r="O721" s="77">
        <v>7</v>
      </c>
      <c r="P721" s="99" t="str">
        <f t="shared" si="80"/>
        <v>4x156</v>
      </c>
      <c r="Q721" s="5">
        <v>4</v>
      </c>
      <c r="R721" s="5">
        <v>156</v>
      </c>
      <c r="S721" s="5">
        <v>13</v>
      </c>
      <c r="T721" s="17">
        <v>4.3</v>
      </c>
      <c r="U721" s="5" t="s">
        <v>189</v>
      </c>
      <c r="V721" s="17">
        <v>132</v>
      </c>
      <c r="W721" s="6">
        <v>19.72</v>
      </c>
      <c r="X721" s="51">
        <v>1600</v>
      </c>
      <c r="Y721" s="79" t="s">
        <v>2294</v>
      </c>
      <c r="Z721" s="79" t="s">
        <v>2987</v>
      </c>
      <c r="AA721" s="51" t="str">
        <f t="shared" si="81"/>
        <v>15x7, 4x156, 13 OS</v>
      </c>
      <c r="AB721" s="2" t="s">
        <v>1623</v>
      </c>
      <c r="AC721" s="89">
        <f>_xlfn.IFNA(VLOOKUP(AB721,ACCESSORIES!F:J,5,FALSE),"N/A")</f>
        <v>22</v>
      </c>
      <c r="AD721" s="87" t="s">
        <v>85</v>
      </c>
      <c r="AE721" s="2" t="s">
        <v>85</v>
      </c>
      <c r="AF721" s="2" t="s">
        <v>3004</v>
      </c>
      <c r="AG721" s="2" t="s">
        <v>85</v>
      </c>
      <c r="AH721" s="9" t="str">
        <f>_xlfn.IFNA(VLOOKUP(AG721,ACCESSORIES!F:J,5,FALSE),"N/A")</f>
        <v>N/A</v>
      </c>
      <c r="AI721" s="81" t="s">
        <v>266</v>
      </c>
      <c r="AJ721" s="81" t="s">
        <v>85</v>
      </c>
      <c r="AK721" s="40" t="str">
        <f>_xlfn.IFNA(VLOOKUP(AJ721,ACCESSORIES!F:J,5,FALSE),"N/A")</f>
        <v>N/A</v>
      </c>
      <c r="AL721" s="81" t="s">
        <v>85</v>
      </c>
      <c r="AM721" s="81">
        <v>14.1</v>
      </c>
      <c r="AN721" s="81">
        <v>190</v>
      </c>
      <c r="AO721" s="25">
        <v>0</v>
      </c>
      <c r="AP721" s="25">
        <v>4</v>
      </c>
      <c r="AQ721" s="25">
        <v>9</v>
      </c>
      <c r="AR721" s="25">
        <v>12</v>
      </c>
      <c r="AS721" s="25">
        <v>181</v>
      </c>
      <c r="AT721" s="25">
        <v>173</v>
      </c>
      <c r="AU721" s="84">
        <v>120</v>
      </c>
      <c r="AV721" s="54">
        <v>22</v>
      </c>
      <c r="AW721" s="54">
        <v>46.5</v>
      </c>
      <c r="AX721" s="54">
        <v>45</v>
      </c>
      <c r="AY721" s="3" t="s">
        <v>3343</v>
      </c>
      <c r="AZ721" s="98">
        <f>_xlfn.IFNA(VLOOKUP(AY721,ACCESSORIES!F:J,5,FALSE),"N/A")</f>
        <v>101.2</v>
      </c>
      <c r="BA721" s="3" t="s">
        <v>1520</v>
      </c>
      <c r="BB721" s="98">
        <f>_xlfn.IFNA(VLOOKUP(BA721,ACCESSORIES!F:J,5,FALSE),"N/A")</f>
        <v>11</v>
      </c>
      <c r="BC721" s="77">
        <v>23.582113311709076</v>
      </c>
      <c r="BD721" s="56">
        <v>17.8740157480315</v>
      </c>
      <c r="BE721" s="56">
        <v>17.8740157480315</v>
      </c>
      <c r="BF721" s="56">
        <v>9.8425196850393704</v>
      </c>
      <c r="BG721" s="378">
        <f t="shared" si="82"/>
        <v>5.1529000000000012E-2</v>
      </c>
      <c r="BH721" s="5">
        <v>48</v>
      </c>
      <c r="BI721" s="114" t="s">
        <v>3532</v>
      </c>
      <c r="BJ721" s="50" t="s">
        <v>4050</v>
      </c>
      <c r="BK721" s="81" t="s">
        <v>4066</v>
      </c>
      <c r="BL721" s="46" t="s">
        <v>4836</v>
      </c>
      <c r="BM721" s="46" t="s">
        <v>4094</v>
      </c>
      <c r="BN721" s="81" t="s">
        <v>5475</v>
      </c>
      <c r="BO721" s="81" t="s">
        <v>5476</v>
      </c>
      <c r="BP721" s="81" t="s">
        <v>4837</v>
      </c>
      <c r="BQ721" s="81" t="s">
        <v>5477</v>
      </c>
      <c r="BR721" s="81"/>
      <c r="BS721" s="81"/>
      <c r="BT721" s="81"/>
      <c r="BU721" s="313" t="s">
        <v>8187</v>
      </c>
      <c r="BV721" s="377" t="s">
        <v>8186</v>
      </c>
      <c r="BW721" s="313" t="s">
        <v>8188</v>
      </c>
      <c r="BX721" s="377" t="s">
        <v>8189</v>
      </c>
      <c r="BY721" s="93" t="str">
        <f t="shared" si="83"/>
        <v>MR401 UTV Beadlock, 15x7, 4+3/+13mm Offset, 4x156, 132mm Centerbore, Matte Black, w/ BH-H24100</v>
      </c>
      <c r="BZ721" s="81" t="s">
        <v>3878</v>
      </c>
      <c r="CA721" s="81" t="s">
        <v>3879</v>
      </c>
      <c r="CB721" s="81" t="str">
        <f t="shared" si="84"/>
        <v>UTV (4XX)</v>
      </c>
    </row>
    <row r="722" spans="1:80" s="38" customFormat="1" ht="15" customHeight="1">
      <c r="A722" s="22">
        <f t="shared" si="78"/>
        <v>720</v>
      </c>
      <c r="B722" s="4" t="s">
        <v>84</v>
      </c>
      <c r="C722" s="99" t="s">
        <v>1089</v>
      </c>
      <c r="D722" s="3" t="s">
        <v>1147</v>
      </c>
      <c r="E722" s="91" t="str">
        <f>CONCATENATE(LEFT(D722,5),VLOOKUP(CONCATENATE(N722,"x",O722),'PART NUMBER GUIDE'!$B$9:$C$49,2,FALSE),VLOOKUP(CONCATENATE(P722, V722), 'PART NUMBER GUIDE'!$Q$6:$R$91, 2, FALSE),VLOOKUP(Y722,'PART NUMBER GUIDE'!$J$8:$K$43,2, FALSE),IF(U722="N/A",IF(ABS(S722)&lt;10,"0"&amp;ABS(S722),ABS(S722)),CONCATENATE(LEFT(U722,1),RIGHT(U722,1))), F722, G722)</f>
        <v>MR40157046843B</v>
      </c>
      <c r="F722" s="90" t="s">
        <v>1129</v>
      </c>
      <c r="G722" s="90"/>
      <c r="H722" s="79" t="s">
        <v>1287</v>
      </c>
      <c r="I722" s="318">
        <v>41640</v>
      </c>
      <c r="J722" s="16" t="s">
        <v>1265</v>
      </c>
      <c r="K722" s="342">
        <v>309</v>
      </c>
      <c r="L722" s="92">
        <f t="shared" si="79"/>
        <v>309</v>
      </c>
      <c r="M722" s="344"/>
      <c r="N722" s="5">
        <v>15</v>
      </c>
      <c r="O722" s="77">
        <v>7</v>
      </c>
      <c r="P722" s="99" t="str">
        <f t="shared" si="80"/>
        <v>4x156</v>
      </c>
      <c r="Q722" s="5">
        <v>4</v>
      </c>
      <c r="R722" s="5">
        <v>156</v>
      </c>
      <c r="S722" s="3">
        <v>13</v>
      </c>
      <c r="T722" s="17">
        <v>4.3</v>
      </c>
      <c r="U722" s="5" t="s">
        <v>189</v>
      </c>
      <c r="V722" s="26">
        <v>132</v>
      </c>
      <c r="W722" s="105">
        <v>19.43</v>
      </c>
      <c r="X722" s="51">
        <v>1600</v>
      </c>
      <c r="Y722" s="79" t="s">
        <v>5459</v>
      </c>
      <c r="Z722" s="78" t="s">
        <v>2992</v>
      </c>
      <c r="AA722" s="51" t="str">
        <f t="shared" si="81"/>
        <v>15x7, 4x156, 13 OS</v>
      </c>
      <c r="AB722" s="2" t="s">
        <v>1623</v>
      </c>
      <c r="AC722" s="89">
        <f>_xlfn.IFNA(VLOOKUP(AB722,ACCESSORIES!F:J,5,FALSE),"N/A")</f>
        <v>22</v>
      </c>
      <c r="AD722" s="87" t="s">
        <v>85</v>
      </c>
      <c r="AE722" s="2" t="s">
        <v>85</v>
      </c>
      <c r="AF722" s="2" t="s">
        <v>3004</v>
      </c>
      <c r="AG722" s="2" t="s">
        <v>85</v>
      </c>
      <c r="AH722" s="9" t="str">
        <f>_xlfn.IFNA(VLOOKUP(AG722,ACCESSORIES!F:J,5,FALSE),"N/A")</f>
        <v>N/A</v>
      </c>
      <c r="AI722" s="81" t="s">
        <v>266</v>
      </c>
      <c r="AJ722" s="81" t="s">
        <v>85</v>
      </c>
      <c r="AK722" s="40" t="str">
        <f>_xlfn.IFNA(VLOOKUP(AJ722,ACCESSORIES!F:J,5,FALSE),"N/A")</f>
        <v>N/A</v>
      </c>
      <c r="AL722" s="81" t="s">
        <v>85</v>
      </c>
      <c r="AM722" s="81">
        <v>14.1</v>
      </c>
      <c r="AN722" s="81">
        <v>190</v>
      </c>
      <c r="AO722" s="25">
        <v>0</v>
      </c>
      <c r="AP722" s="25">
        <v>4</v>
      </c>
      <c r="AQ722" s="25">
        <v>9</v>
      </c>
      <c r="AR722" s="25">
        <v>12</v>
      </c>
      <c r="AS722" s="25">
        <v>181</v>
      </c>
      <c r="AT722" s="25">
        <v>173</v>
      </c>
      <c r="AU722" s="84">
        <v>120</v>
      </c>
      <c r="AV722" s="54">
        <v>22</v>
      </c>
      <c r="AW722" s="54">
        <v>46.5</v>
      </c>
      <c r="AX722" s="54">
        <v>45</v>
      </c>
      <c r="AY722" s="3" t="s">
        <v>3343</v>
      </c>
      <c r="AZ722" s="98">
        <f>_xlfn.IFNA(VLOOKUP(AY722,ACCESSORIES!F:J,5,FALSE),"N/A")</f>
        <v>101.2</v>
      </c>
      <c r="BA722" s="3" t="s">
        <v>1520</v>
      </c>
      <c r="BB722" s="98">
        <f>_xlfn.IFNA(VLOOKUP(BA722,ACCESSORIES!F:J,5,FALSE),"N/A")</f>
        <v>11</v>
      </c>
      <c r="BC722" s="77">
        <v>23.214676208067612</v>
      </c>
      <c r="BD722" s="56">
        <v>17.8740157480315</v>
      </c>
      <c r="BE722" s="56">
        <v>17.8740157480315</v>
      </c>
      <c r="BF722" s="56">
        <v>9.8425196850393704</v>
      </c>
      <c r="BG722" s="378">
        <f t="shared" si="82"/>
        <v>5.1529000000000012E-2</v>
      </c>
      <c r="BH722" s="5">
        <v>48</v>
      </c>
      <c r="BI722" s="114" t="s">
        <v>3532</v>
      </c>
      <c r="BJ722" s="50" t="s">
        <v>4050</v>
      </c>
      <c r="BK722" s="81" t="s">
        <v>4066</v>
      </c>
      <c r="BL722" s="46" t="s">
        <v>4836</v>
      </c>
      <c r="BM722" s="46" t="s">
        <v>4094</v>
      </c>
      <c r="BN722" s="81" t="s">
        <v>5475</v>
      </c>
      <c r="BO722" s="81" t="s">
        <v>5476</v>
      </c>
      <c r="BP722" s="81" t="s">
        <v>4837</v>
      </c>
      <c r="BQ722" s="81" t="s">
        <v>5477</v>
      </c>
      <c r="BR722" s="81"/>
      <c r="BS722" s="81"/>
      <c r="BT722" s="81"/>
      <c r="BU722" s="313" t="s">
        <v>6977</v>
      </c>
      <c r="BV722" s="377" t="s">
        <v>8292</v>
      </c>
      <c r="BW722" s="313" t="s">
        <v>6979</v>
      </c>
      <c r="BX722" s="377" t="s">
        <v>8293</v>
      </c>
      <c r="BY722" s="93" t="str">
        <f t="shared" si="83"/>
        <v>MR401 UTV Beadlock, 15x7, 4+3/+13mm Offset, 4x156, 132mm Centerbore, Titanium - Matte Black Ring, w/ BH-H24100</v>
      </c>
      <c r="BZ722" s="81" t="s">
        <v>3878</v>
      </c>
      <c r="CA722" s="81" t="s">
        <v>3879</v>
      </c>
      <c r="CB722" s="81" t="str">
        <f t="shared" si="84"/>
        <v>UTV (4XX)</v>
      </c>
    </row>
    <row r="723" spans="1:80" s="38" customFormat="1" ht="15" customHeight="1">
      <c r="A723" s="22">
        <f t="shared" si="78"/>
        <v>721</v>
      </c>
      <c r="B723" s="4" t="s">
        <v>84</v>
      </c>
      <c r="C723" s="99" t="s">
        <v>1089</v>
      </c>
      <c r="D723" s="3" t="s">
        <v>1147</v>
      </c>
      <c r="E723" s="91" t="str">
        <f>CONCATENATE(LEFT(D723,5),VLOOKUP(CONCATENATE(N723,"x",O723),'PART NUMBER GUIDE'!$B$9:$C$49,2,FALSE),VLOOKUP(CONCATENATE(P723, V723), 'PART NUMBER GUIDE'!$Q$6:$R$91, 2, FALSE),VLOOKUP(Y723,'PART NUMBER GUIDE'!$J$8:$K$43,2, FALSE),IF(U723="N/A",IF(ABS(S723)&lt;10,"0"&amp;ABS(S723),ABS(S723)),CONCATENATE(LEFT(U723,1),RIGHT(U723,1))), F723, G723)</f>
        <v>MR40157047552B</v>
      </c>
      <c r="F723" s="90" t="s">
        <v>1129</v>
      </c>
      <c r="G723" s="90"/>
      <c r="H723" s="79" t="s">
        <v>4647</v>
      </c>
      <c r="I723" s="318">
        <v>44159</v>
      </c>
      <c r="J723" s="16" t="s">
        <v>1265</v>
      </c>
      <c r="K723" s="342">
        <v>309</v>
      </c>
      <c r="L723" s="92">
        <f t="shared" si="79"/>
        <v>309</v>
      </c>
      <c r="M723" s="344"/>
      <c r="N723" s="5">
        <v>15</v>
      </c>
      <c r="O723" s="77">
        <v>7</v>
      </c>
      <c r="P723" s="99" t="str">
        <f t="shared" si="80"/>
        <v>4x136</v>
      </c>
      <c r="Q723" s="5">
        <v>4</v>
      </c>
      <c r="R723" s="5">
        <v>136</v>
      </c>
      <c r="S723" s="3">
        <v>38</v>
      </c>
      <c r="T723" s="17">
        <v>5.3</v>
      </c>
      <c r="U723" s="5" t="s">
        <v>186</v>
      </c>
      <c r="V723" s="26">
        <v>106</v>
      </c>
      <c r="W723" s="83">
        <v>20.58</v>
      </c>
      <c r="X723" s="51">
        <v>1600</v>
      </c>
      <c r="Y723" s="79" t="s">
        <v>2294</v>
      </c>
      <c r="Z723" s="79" t="s">
        <v>2987</v>
      </c>
      <c r="AA723" s="51" t="str">
        <f t="shared" si="81"/>
        <v>15x7, 4x136, 38 OS</v>
      </c>
      <c r="AB723" s="2" t="s">
        <v>1622</v>
      </c>
      <c r="AC723" s="89">
        <f>_xlfn.IFNA(VLOOKUP(AB723,ACCESSORIES!F:J,5,FALSE),"N/A")</f>
        <v>22</v>
      </c>
      <c r="AD723" s="87" t="s">
        <v>85</v>
      </c>
      <c r="AE723" s="2" t="s">
        <v>85</v>
      </c>
      <c r="AF723" s="2" t="s">
        <v>3001</v>
      </c>
      <c r="AG723" s="2" t="s">
        <v>85</v>
      </c>
      <c r="AH723" s="9" t="str">
        <f>_xlfn.IFNA(VLOOKUP(AG723,ACCESSORIES!F:J,5,FALSE),"N/A")</f>
        <v>N/A</v>
      </c>
      <c r="AI723" s="81" t="s">
        <v>266</v>
      </c>
      <c r="AJ723" s="81" t="s">
        <v>85</v>
      </c>
      <c r="AK723" s="40" t="str">
        <f>_xlfn.IFNA(VLOOKUP(AJ723,ACCESSORIES!F:J,5,FALSE),"N/A")</f>
        <v>N/A</v>
      </c>
      <c r="AL723" s="81" t="s">
        <v>85</v>
      </c>
      <c r="AM723" s="81">
        <v>14.1</v>
      </c>
      <c r="AN723" s="81">
        <v>190</v>
      </c>
      <c r="AO723" s="25">
        <v>5</v>
      </c>
      <c r="AP723" s="25">
        <v>6.8</v>
      </c>
      <c r="AQ723" s="25">
        <v>8.5</v>
      </c>
      <c r="AR723" s="25">
        <v>8.1999999999999993</v>
      </c>
      <c r="AS723" s="25">
        <v>179</v>
      </c>
      <c r="AT723" s="25">
        <v>168</v>
      </c>
      <c r="AU723" s="84">
        <v>100</v>
      </c>
      <c r="AV723" s="54">
        <v>24.5</v>
      </c>
      <c r="AW723" s="54">
        <v>46.5</v>
      </c>
      <c r="AX723" s="54">
        <v>20</v>
      </c>
      <c r="AY723" s="3" t="s">
        <v>3343</v>
      </c>
      <c r="AZ723" s="98">
        <f>_xlfn.IFNA(VLOOKUP(AY723,ACCESSORIES!F:J,5,FALSE),"N/A")</f>
        <v>101.2</v>
      </c>
      <c r="BA723" s="3" t="s">
        <v>1520</v>
      </c>
      <c r="BB723" s="98">
        <f>_xlfn.IFNA(VLOOKUP(BA723,ACCESSORIES!F:J,5,FALSE),"N/A")</f>
        <v>11</v>
      </c>
      <c r="BC723" s="77">
        <v>24.73</v>
      </c>
      <c r="BD723" s="56">
        <v>17.8740157480315</v>
      </c>
      <c r="BE723" s="56">
        <v>17.8740157480315</v>
      </c>
      <c r="BF723" s="56">
        <v>9.8425196850393704</v>
      </c>
      <c r="BG723" s="378">
        <f t="shared" si="82"/>
        <v>5.1529000000000012E-2</v>
      </c>
      <c r="BH723" s="5">
        <v>48</v>
      </c>
      <c r="BI723" s="114" t="s">
        <v>3532</v>
      </c>
      <c r="BJ723" s="50" t="s">
        <v>4050</v>
      </c>
      <c r="BK723" s="81" t="s">
        <v>4066</v>
      </c>
      <c r="BL723" s="46" t="s">
        <v>4836</v>
      </c>
      <c r="BM723" s="46" t="s">
        <v>4094</v>
      </c>
      <c r="BN723" s="81" t="s">
        <v>5475</v>
      </c>
      <c r="BO723" s="81" t="s">
        <v>5476</v>
      </c>
      <c r="BP723" s="81" t="s">
        <v>4837</v>
      </c>
      <c r="BQ723" s="81" t="s">
        <v>5477</v>
      </c>
      <c r="BR723" s="81"/>
      <c r="BS723" s="81"/>
      <c r="BT723" s="81"/>
      <c r="BU723" s="313" t="s">
        <v>8187</v>
      </c>
      <c r="BV723" s="377" t="s">
        <v>8186</v>
      </c>
      <c r="BW723" s="313" t="s">
        <v>8188</v>
      </c>
      <c r="BX723" s="377" t="s">
        <v>8189</v>
      </c>
      <c r="BY723" s="93" t="str">
        <f t="shared" si="83"/>
        <v>MR401 UTV Beadlock, 15x7, 5+2/+38mm Offset, 4x136, 106mm Centerbore, Matte Black, w/ BH-H24100</v>
      </c>
      <c r="BZ723" s="81" t="s">
        <v>3878</v>
      </c>
      <c r="CA723" s="81" t="s">
        <v>3879</v>
      </c>
      <c r="CB723" s="81" t="str">
        <f t="shared" si="84"/>
        <v>UTV (4XX)</v>
      </c>
    </row>
    <row r="724" spans="1:80" s="38" customFormat="1" ht="15" customHeight="1">
      <c r="A724" s="22">
        <f t="shared" si="78"/>
        <v>722</v>
      </c>
      <c r="B724" s="4" t="s">
        <v>84</v>
      </c>
      <c r="C724" s="99" t="s">
        <v>1089</v>
      </c>
      <c r="D724" s="3" t="s">
        <v>1147</v>
      </c>
      <c r="E724" s="91" t="str">
        <f>CONCATENATE(LEFT(D724,5),VLOOKUP(CONCATENATE(N724,"x",O724),'PART NUMBER GUIDE'!$B$9:$C$49,2,FALSE),VLOOKUP(CONCATENATE(P724, V724), 'PART NUMBER GUIDE'!$Q$6:$R$91, 2, FALSE),VLOOKUP(Y724,'PART NUMBER GUIDE'!$J$8:$K$43,2, FALSE),IF(U724="N/A",IF(ABS(S724)&lt;10,"0"&amp;ABS(S724),ABS(S724)),CONCATENATE(LEFT(U724,1),RIGHT(U724,1))), F724, G724)</f>
        <v>MR40157047852B</v>
      </c>
      <c r="F724" s="90" t="s">
        <v>1129</v>
      </c>
      <c r="G724" s="90"/>
      <c r="H724" s="79" t="s">
        <v>4648</v>
      </c>
      <c r="I724" s="318">
        <v>44159</v>
      </c>
      <c r="J724" s="16" t="s">
        <v>1265</v>
      </c>
      <c r="K724" s="342">
        <v>309</v>
      </c>
      <c r="L724" s="92">
        <f t="shared" si="79"/>
        <v>309</v>
      </c>
      <c r="M724" s="344"/>
      <c r="N724" s="5">
        <v>15</v>
      </c>
      <c r="O724" s="77">
        <v>7</v>
      </c>
      <c r="P724" s="99" t="str">
        <f t="shared" si="80"/>
        <v>4x136</v>
      </c>
      <c r="Q724" s="5">
        <v>4</v>
      </c>
      <c r="R724" s="5">
        <v>136</v>
      </c>
      <c r="S724" s="3">
        <v>38</v>
      </c>
      <c r="T724" s="17">
        <v>5.3</v>
      </c>
      <c r="U724" s="5" t="s">
        <v>186</v>
      </c>
      <c r="V724" s="26">
        <v>106</v>
      </c>
      <c r="W724" s="83">
        <v>20.32</v>
      </c>
      <c r="X724" s="51">
        <v>1600</v>
      </c>
      <c r="Y724" s="79" t="s">
        <v>5459</v>
      </c>
      <c r="Z724" s="78" t="s">
        <v>2992</v>
      </c>
      <c r="AA724" s="51" t="str">
        <f t="shared" si="81"/>
        <v>15x7, 4x136, 38 OS</v>
      </c>
      <c r="AB724" s="2" t="s">
        <v>1622</v>
      </c>
      <c r="AC724" s="89">
        <f>_xlfn.IFNA(VLOOKUP(AB724,ACCESSORIES!F:J,5,FALSE),"N/A")</f>
        <v>22</v>
      </c>
      <c r="AD724" s="87" t="s">
        <v>85</v>
      </c>
      <c r="AE724" s="2" t="s">
        <v>85</v>
      </c>
      <c r="AF724" s="2" t="s">
        <v>3001</v>
      </c>
      <c r="AG724" s="2" t="s">
        <v>85</v>
      </c>
      <c r="AH724" s="9" t="str">
        <f>_xlfn.IFNA(VLOOKUP(AG724,ACCESSORIES!F:J,5,FALSE),"N/A")</f>
        <v>N/A</v>
      </c>
      <c r="AI724" s="81" t="s">
        <v>266</v>
      </c>
      <c r="AJ724" s="81" t="s">
        <v>85</v>
      </c>
      <c r="AK724" s="40" t="str">
        <f>_xlfn.IFNA(VLOOKUP(AJ724,ACCESSORIES!F:J,5,FALSE),"N/A")</f>
        <v>N/A</v>
      </c>
      <c r="AL724" s="81" t="s">
        <v>85</v>
      </c>
      <c r="AM724" s="81">
        <v>14.1</v>
      </c>
      <c r="AN724" s="81">
        <v>190</v>
      </c>
      <c r="AO724" s="25">
        <v>5</v>
      </c>
      <c r="AP724" s="25">
        <v>6.8</v>
      </c>
      <c r="AQ724" s="25">
        <v>8.5</v>
      </c>
      <c r="AR724" s="25">
        <v>8.1999999999999993</v>
      </c>
      <c r="AS724" s="25">
        <v>179</v>
      </c>
      <c r="AT724" s="25">
        <v>168</v>
      </c>
      <c r="AU724" s="84">
        <v>100</v>
      </c>
      <c r="AV724" s="54">
        <v>24.5</v>
      </c>
      <c r="AW724" s="54">
        <v>46.5</v>
      </c>
      <c r="AX724" s="54">
        <v>20</v>
      </c>
      <c r="AY724" s="3" t="s">
        <v>3343</v>
      </c>
      <c r="AZ724" s="98">
        <f>_xlfn.IFNA(VLOOKUP(AY724,ACCESSORIES!F:J,5,FALSE),"N/A")</f>
        <v>101.2</v>
      </c>
      <c r="BA724" s="3" t="s">
        <v>1520</v>
      </c>
      <c r="BB724" s="98">
        <f>_xlfn.IFNA(VLOOKUP(BA724,ACCESSORIES!F:J,5,FALSE),"N/A")</f>
        <v>11</v>
      </c>
      <c r="BC724" s="77">
        <v>24.73</v>
      </c>
      <c r="BD724" s="56">
        <v>17.8740157480315</v>
      </c>
      <c r="BE724" s="56">
        <v>17.8740157480315</v>
      </c>
      <c r="BF724" s="56">
        <v>9.8425196850393704</v>
      </c>
      <c r="BG724" s="378">
        <f t="shared" si="82"/>
        <v>5.1529000000000012E-2</v>
      </c>
      <c r="BH724" s="5">
        <v>48</v>
      </c>
      <c r="BI724" s="114" t="s">
        <v>3532</v>
      </c>
      <c r="BJ724" s="50" t="s">
        <v>4050</v>
      </c>
      <c r="BK724" s="81" t="s">
        <v>4066</v>
      </c>
      <c r="BL724" s="46" t="s">
        <v>4836</v>
      </c>
      <c r="BM724" s="46" t="s">
        <v>4094</v>
      </c>
      <c r="BN724" s="81" t="s">
        <v>5475</v>
      </c>
      <c r="BO724" s="81" t="s">
        <v>5476</v>
      </c>
      <c r="BP724" s="81" t="s">
        <v>4837</v>
      </c>
      <c r="BQ724" s="81" t="s">
        <v>5477</v>
      </c>
      <c r="BR724" s="81"/>
      <c r="BS724" s="81"/>
      <c r="BT724" s="81"/>
      <c r="BU724" s="313" t="s">
        <v>6977</v>
      </c>
      <c r="BV724" s="377" t="s">
        <v>8292</v>
      </c>
      <c r="BW724" s="313" t="s">
        <v>6979</v>
      </c>
      <c r="BX724" s="377" t="s">
        <v>8293</v>
      </c>
      <c r="BY724" s="93" t="str">
        <f t="shared" si="83"/>
        <v>MR401 UTV Beadlock, 15x7, 5+2/+38mm Offset, 4x136, 106mm Centerbore, Titanium - Matte Black Ring, w/ BH-H24100</v>
      </c>
      <c r="BZ724" s="81" t="s">
        <v>3878</v>
      </c>
      <c r="CA724" s="81" t="s">
        <v>3879</v>
      </c>
      <c r="CB724" s="81" t="str">
        <f t="shared" si="84"/>
        <v>UTV (4XX)</v>
      </c>
    </row>
    <row r="725" spans="1:80" s="38" customFormat="1" ht="15" customHeight="1">
      <c r="A725" s="22">
        <f t="shared" si="78"/>
        <v>723</v>
      </c>
      <c r="B725" s="4" t="s">
        <v>84</v>
      </c>
      <c r="C725" s="99" t="s">
        <v>1089</v>
      </c>
      <c r="D725" s="3" t="s">
        <v>1147</v>
      </c>
      <c r="E725" s="91" t="str">
        <f>CONCATENATE(LEFT(D725,5),VLOOKUP(CONCATENATE(N725,"x",O725),'PART NUMBER GUIDE'!$B$9:$C$49,2,FALSE),VLOOKUP(CONCATENATE(P725, V725), 'PART NUMBER GUIDE'!$Q$6:$R$91, 2, FALSE),VLOOKUP(Y725,'PART NUMBER GUIDE'!$J$8:$K$43,2, FALSE),IF(U725="N/A",IF(ABS(S725)&lt;10,"0"&amp;ABS(S725),ABS(S725)),CONCATENATE(LEFT(U725,1),RIGHT(U725,1))), F725, G725)</f>
        <v>MR40157046552B</v>
      </c>
      <c r="F725" s="90" t="s">
        <v>1129</v>
      </c>
      <c r="G725" s="90"/>
      <c r="H725" s="79" t="s">
        <v>4649</v>
      </c>
      <c r="I725" s="318">
        <v>44159</v>
      </c>
      <c r="J725" s="16" t="s">
        <v>1265</v>
      </c>
      <c r="K725" s="342">
        <v>309</v>
      </c>
      <c r="L725" s="92">
        <f t="shared" si="79"/>
        <v>309</v>
      </c>
      <c r="M725" s="344"/>
      <c r="N725" s="5">
        <v>15</v>
      </c>
      <c r="O725" s="77">
        <v>7</v>
      </c>
      <c r="P725" s="99" t="str">
        <f t="shared" si="80"/>
        <v>4x156</v>
      </c>
      <c r="Q725" s="5">
        <v>4</v>
      </c>
      <c r="R725" s="5">
        <v>156</v>
      </c>
      <c r="S725" s="3">
        <v>38</v>
      </c>
      <c r="T725" s="17">
        <v>5.3</v>
      </c>
      <c r="U725" s="5" t="s">
        <v>186</v>
      </c>
      <c r="V725" s="26">
        <v>132</v>
      </c>
      <c r="W725" s="83">
        <v>20.28</v>
      </c>
      <c r="X725" s="51">
        <v>1600</v>
      </c>
      <c r="Y725" s="79" t="s">
        <v>2294</v>
      </c>
      <c r="Z725" s="79" t="s">
        <v>2987</v>
      </c>
      <c r="AA725" s="51" t="str">
        <f t="shared" si="81"/>
        <v>15x7, 4x156, 38 OS</v>
      </c>
      <c r="AB725" s="2" t="s">
        <v>1623</v>
      </c>
      <c r="AC725" s="89">
        <f>_xlfn.IFNA(VLOOKUP(AB725,ACCESSORIES!F:J,5,FALSE),"N/A")</f>
        <v>22</v>
      </c>
      <c r="AD725" s="87" t="s">
        <v>85</v>
      </c>
      <c r="AE725" s="2" t="s">
        <v>85</v>
      </c>
      <c r="AF725" s="2" t="s">
        <v>3004</v>
      </c>
      <c r="AG725" s="2" t="s">
        <v>85</v>
      </c>
      <c r="AH725" s="9" t="str">
        <f>_xlfn.IFNA(VLOOKUP(AG725,ACCESSORIES!F:J,5,FALSE),"N/A")</f>
        <v>N/A</v>
      </c>
      <c r="AI725" s="81" t="s">
        <v>266</v>
      </c>
      <c r="AJ725" s="81" t="s">
        <v>85</v>
      </c>
      <c r="AK725" s="40" t="str">
        <f>_xlfn.IFNA(VLOOKUP(AJ725,ACCESSORIES!F:J,5,FALSE),"N/A")</f>
        <v>N/A</v>
      </c>
      <c r="AL725" s="81" t="s">
        <v>85</v>
      </c>
      <c r="AM725" s="81">
        <v>14.1</v>
      </c>
      <c r="AN725" s="81">
        <v>190</v>
      </c>
      <c r="AO725" s="25">
        <v>0</v>
      </c>
      <c r="AP725" s="25">
        <v>3.8</v>
      </c>
      <c r="AQ725" s="25">
        <v>8.5</v>
      </c>
      <c r="AR725" s="25">
        <v>8.1999999999999993</v>
      </c>
      <c r="AS725" s="25">
        <v>179</v>
      </c>
      <c r="AT725" s="25">
        <v>168</v>
      </c>
      <c r="AU725" s="84">
        <v>120</v>
      </c>
      <c r="AV725" s="54">
        <v>22</v>
      </c>
      <c r="AW725" s="54">
        <v>46.5</v>
      </c>
      <c r="AX725" s="54">
        <v>20</v>
      </c>
      <c r="AY725" s="3" t="s">
        <v>3343</v>
      </c>
      <c r="AZ725" s="98">
        <f>_xlfn.IFNA(VLOOKUP(AY725,ACCESSORIES!F:J,5,FALSE),"N/A")</f>
        <v>101.2</v>
      </c>
      <c r="BA725" s="3" t="s">
        <v>1520</v>
      </c>
      <c r="BB725" s="98">
        <f>_xlfn.IFNA(VLOOKUP(BA725,ACCESSORIES!F:J,5,FALSE),"N/A")</f>
        <v>11</v>
      </c>
      <c r="BC725" s="77">
        <v>24.77</v>
      </c>
      <c r="BD725" s="56">
        <v>17.8740157480315</v>
      </c>
      <c r="BE725" s="56">
        <v>17.8740157480315</v>
      </c>
      <c r="BF725" s="56">
        <v>9.8425196850393704</v>
      </c>
      <c r="BG725" s="378">
        <f t="shared" si="82"/>
        <v>5.1529000000000012E-2</v>
      </c>
      <c r="BH725" s="5">
        <v>48</v>
      </c>
      <c r="BI725" s="114" t="s">
        <v>3532</v>
      </c>
      <c r="BJ725" s="50" t="s">
        <v>4050</v>
      </c>
      <c r="BK725" s="81" t="s">
        <v>4066</v>
      </c>
      <c r="BL725" s="46" t="s">
        <v>4836</v>
      </c>
      <c r="BM725" s="46" t="s">
        <v>4094</v>
      </c>
      <c r="BN725" s="81" t="s">
        <v>5475</v>
      </c>
      <c r="BO725" s="81" t="s">
        <v>5476</v>
      </c>
      <c r="BP725" s="81" t="s">
        <v>4837</v>
      </c>
      <c r="BQ725" s="81" t="s">
        <v>5477</v>
      </c>
      <c r="BR725" s="81"/>
      <c r="BS725" s="81"/>
      <c r="BT725" s="81"/>
      <c r="BU725" s="313" t="s">
        <v>8187</v>
      </c>
      <c r="BV725" s="377" t="s">
        <v>8186</v>
      </c>
      <c r="BW725" s="313" t="s">
        <v>8188</v>
      </c>
      <c r="BX725" s="377" t="s">
        <v>8189</v>
      </c>
      <c r="BY725" s="93" t="str">
        <f t="shared" si="83"/>
        <v>MR401 UTV Beadlock, 15x7, 5+2/+38mm Offset, 4x156, 132mm Centerbore, Matte Black, w/ BH-H24100</v>
      </c>
      <c r="BZ725" s="81" t="s">
        <v>3878</v>
      </c>
      <c r="CA725" s="81" t="s">
        <v>3879</v>
      </c>
      <c r="CB725" s="81" t="str">
        <f t="shared" si="84"/>
        <v>UTV (4XX)</v>
      </c>
    </row>
    <row r="726" spans="1:80" s="38" customFormat="1" ht="15" customHeight="1">
      <c r="A726" s="22">
        <f t="shared" si="78"/>
        <v>724</v>
      </c>
      <c r="B726" s="4" t="s">
        <v>84</v>
      </c>
      <c r="C726" s="99" t="s">
        <v>1089</v>
      </c>
      <c r="D726" s="3" t="s">
        <v>1147</v>
      </c>
      <c r="E726" s="91" t="str">
        <f>CONCATENATE(LEFT(D726,5),VLOOKUP(CONCATENATE(N726,"x",O726),'PART NUMBER GUIDE'!$B$9:$C$49,2,FALSE),VLOOKUP(CONCATENATE(P726, V726), 'PART NUMBER GUIDE'!$Q$6:$R$91, 2, FALSE),VLOOKUP(Y726,'PART NUMBER GUIDE'!$J$8:$K$43,2, FALSE),IF(U726="N/A",IF(ABS(S726)&lt;10,"0"&amp;ABS(S726),ABS(S726)),CONCATENATE(LEFT(U726,1),RIGHT(U726,1))), F726, G726)</f>
        <v>MR40157046852B</v>
      </c>
      <c r="F726" s="90" t="s">
        <v>1129</v>
      </c>
      <c r="G726" s="90"/>
      <c r="H726" s="79" t="s">
        <v>4650</v>
      </c>
      <c r="I726" s="318">
        <v>44159</v>
      </c>
      <c r="J726" s="16" t="s">
        <v>1265</v>
      </c>
      <c r="K726" s="342">
        <v>309</v>
      </c>
      <c r="L726" s="92">
        <f t="shared" si="79"/>
        <v>309</v>
      </c>
      <c r="M726" s="344"/>
      <c r="N726" s="5">
        <v>15</v>
      </c>
      <c r="O726" s="77">
        <v>7</v>
      </c>
      <c r="P726" s="99" t="str">
        <f t="shared" si="80"/>
        <v>4x156</v>
      </c>
      <c r="Q726" s="5">
        <v>4</v>
      </c>
      <c r="R726" s="5">
        <v>156</v>
      </c>
      <c r="S726" s="3">
        <v>38</v>
      </c>
      <c r="T726" s="17">
        <v>5.3</v>
      </c>
      <c r="U726" s="5" t="s">
        <v>186</v>
      </c>
      <c r="V726" s="26">
        <v>132</v>
      </c>
      <c r="W726" s="83">
        <v>20.32</v>
      </c>
      <c r="X726" s="51">
        <v>1600</v>
      </c>
      <c r="Y726" s="79" t="s">
        <v>5459</v>
      </c>
      <c r="Z726" s="78" t="s">
        <v>2992</v>
      </c>
      <c r="AA726" s="51" t="str">
        <f t="shared" si="81"/>
        <v>15x7, 4x156, 38 OS</v>
      </c>
      <c r="AB726" s="2" t="s">
        <v>1623</v>
      </c>
      <c r="AC726" s="89">
        <f>_xlfn.IFNA(VLOOKUP(AB726,ACCESSORIES!F:J,5,FALSE),"N/A")</f>
        <v>22</v>
      </c>
      <c r="AD726" s="87" t="s">
        <v>85</v>
      </c>
      <c r="AE726" s="2" t="s">
        <v>85</v>
      </c>
      <c r="AF726" s="2" t="s">
        <v>3004</v>
      </c>
      <c r="AG726" s="2" t="s">
        <v>85</v>
      </c>
      <c r="AH726" s="9" t="str">
        <f>_xlfn.IFNA(VLOOKUP(AG726,ACCESSORIES!F:J,5,FALSE),"N/A")</f>
        <v>N/A</v>
      </c>
      <c r="AI726" s="81" t="s">
        <v>266</v>
      </c>
      <c r="AJ726" s="81" t="s">
        <v>85</v>
      </c>
      <c r="AK726" s="40" t="str">
        <f>_xlfn.IFNA(VLOOKUP(AJ726,ACCESSORIES!F:J,5,FALSE),"N/A")</f>
        <v>N/A</v>
      </c>
      <c r="AL726" s="81" t="s">
        <v>85</v>
      </c>
      <c r="AM726" s="81">
        <v>14.1</v>
      </c>
      <c r="AN726" s="81">
        <v>190</v>
      </c>
      <c r="AO726" s="25">
        <v>0</v>
      </c>
      <c r="AP726" s="25">
        <v>3.8</v>
      </c>
      <c r="AQ726" s="25">
        <v>8.5</v>
      </c>
      <c r="AR726" s="25">
        <v>8.1999999999999993</v>
      </c>
      <c r="AS726" s="25">
        <v>179</v>
      </c>
      <c r="AT726" s="25">
        <v>168</v>
      </c>
      <c r="AU726" s="84">
        <v>120</v>
      </c>
      <c r="AV726" s="54">
        <v>22</v>
      </c>
      <c r="AW726" s="54">
        <v>46.5</v>
      </c>
      <c r="AX726" s="54">
        <v>20</v>
      </c>
      <c r="AY726" s="3" t="s">
        <v>3343</v>
      </c>
      <c r="AZ726" s="98">
        <f>_xlfn.IFNA(VLOOKUP(AY726,ACCESSORIES!F:J,5,FALSE),"N/A")</f>
        <v>101.2</v>
      </c>
      <c r="BA726" s="3" t="s">
        <v>1520</v>
      </c>
      <c r="BB726" s="98">
        <f>_xlfn.IFNA(VLOOKUP(BA726,ACCESSORIES!F:J,5,FALSE),"N/A")</f>
        <v>11</v>
      </c>
      <c r="BC726" s="77">
        <v>24.77</v>
      </c>
      <c r="BD726" s="56">
        <v>17.8740157480315</v>
      </c>
      <c r="BE726" s="56">
        <v>17.8740157480315</v>
      </c>
      <c r="BF726" s="56">
        <v>9.8425196850393704</v>
      </c>
      <c r="BG726" s="378">
        <f t="shared" si="82"/>
        <v>5.1529000000000012E-2</v>
      </c>
      <c r="BH726" s="5">
        <v>48</v>
      </c>
      <c r="BI726" s="114" t="s">
        <v>3532</v>
      </c>
      <c r="BJ726" s="50" t="s">
        <v>4050</v>
      </c>
      <c r="BK726" s="81" t="s">
        <v>4066</v>
      </c>
      <c r="BL726" s="46" t="s">
        <v>4836</v>
      </c>
      <c r="BM726" s="46" t="s">
        <v>4094</v>
      </c>
      <c r="BN726" s="81" t="s">
        <v>5475</v>
      </c>
      <c r="BO726" s="81" t="s">
        <v>5476</v>
      </c>
      <c r="BP726" s="81" t="s">
        <v>4837</v>
      </c>
      <c r="BQ726" s="81" t="s">
        <v>5477</v>
      </c>
      <c r="BR726" s="81"/>
      <c r="BS726" s="81"/>
      <c r="BT726" s="81"/>
      <c r="BU726" s="313" t="s">
        <v>6977</v>
      </c>
      <c r="BV726" s="377" t="s">
        <v>8292</v>
      </c>
      <c r="BW726" s="313" t="s">
        <v>6979</v>
      </c>
      <c r="BX726" s="377" t="s">
        <v>8293</v>
      </c>
      <c r="BY726" s="93" t="str">
        <f t="shared" si="83"/>
        <v>MR401 UTV Beadlock, 15x7, 5+2/+38mm Offset, 4x156, 132mm Centerbore, Titanium - Matte Black Ring, w/ BH-H24100</v>
      </c>
      <c r="BZ726" s="81" t="s">
        <v>3878</v>
      </c>
      <c r="CA726" s="81" t="s">
        <v>3879</v>
      </c>
      <c r="CB726" s="81" t="str">
        <f t="shared" si="84"/>
        <v>UTV (4XX)</v>
      </c>
    </row>
    <row r="727" spans="1:80" s="38" customFormat="1" ht="15" customHeight="1">
      <c r="A727" s="22">
        <f t="shared" si="78"/>
        <v>725</v>
      </c>
      <c r="B727" s="4" t="s">
        <v>84</v>
      </c>
      <c r="C727" s="99" t="s">
        <v>1089</v>
      </c>
      <c r="D727" s="3" t="s">
        <v>1147</v>
      </c>
      <c r="E727" s="91" t="str">
        <f>CONCATENATE(LEFT(D727,5),VLOOKUP(CONCATENATE(N727,"x",O727),'PART NUMBER GUIDE'!$B$9:$C$49,2,FALSE),VLOOKUP(CONCATENATE(P727, V727), 'PART NUMBER GUIDE'!$Q$6:$R$91, 2, FALSE),VLOOKUP(Y727,'PART NUMBER GUIDE'!$J$8:$K$43,2, FALSE),IF(U727="N/A",IF(ABS(S727)&lt;10,"0"&amp;ABS(S727),ABS(S727)),CONCATENATE(LEFT(U727,1),RIGHT(U727,1))), F727, G727)</f>
        <v>MR40157012552B</v>
      </c>
      <c r="F727" s="90" t="s">
        <v>1129</v>
      </c>
      <c r="G727" s="90"/>
      <c r="H727" s="79" t="s">
        <v>7256</v>
      </c>
      <c r="I727" s="318">
        <v>45070</v>
      </c>
      <c r="J727" s="16" t="s">
        <v>1265</v>
      </c>
      <c r="K727" s="342">
        <v>309</v>
      </c>
      <c r="L727" s="92">
        <f t="shared" si="79"/>
        <v>309</v>
      </c>
      <c r="M727" s="344"/>
      <c r="N727" s="5">
        <v>15</v>
      </c>
      <c r="O727" s="77">
        <v>7</v>
      </c>
      <c r="P727" s="99" t="str">
        <f t="shared" si="80"/>
        <v>5x4.5</v>
      </c>
      <c r="Q727" s="5">
        <v>5</v>
      </c>
      <c r="R727" s="5">
        <v>4.5</v>
      </c>
      <c r="S727" s="3">
        <v>38</v>
      </c>
      <c r="T727" s="17">
        <v>5.3</v>
      </c>
      <c r="U727" s="5" t="s">
        <v>186</v>
      </c>
      <c r="V727" s="26">
        <v>72</v>
      </c>
      <c r="W727" s="396">
        <v>20.392759252101175</v>
      </c>
      <c r="X727" s="51">
        <v>1600</v>
      </c>
      <c r="Y727" s="79" t="s">
        <v>2294</v>
      </c>
      <c r="Z727" s="79" t="s">
        <v>2987</v>
      </c>
      <c r="AA727" s="51" t="str">
        <f t="shared" si="81"/>
        <v>15x7, 5x4.5, 38 OS</v>
      </c>
      <c r="AB727" s="2" t="s">
        <v>4963</v>
      </c>
      <c r="AC727" s="89">
        <f>_xlfn.IFNA(VLOOKUP(AB727,ACCESSORIES!F:J,5,FALSE),"N/A")</f>
        <v>22</v>
      </c>
      <c r="AD727" s="87" t="s">
        <v>85</v>
      </c>
      <c r="AE727" s="2" t="s">
        <v>85</v>
      </c>
      <c r="AF727" s="2" t="s">
        <v>3080</v>
      </c>
      <c r="AG727" s="2" t="s">
        <v>85</v>
      </c>
      <c r="AH727" s="9" t="str">
        <f>_xlfn.IFNA(VLOOKUP(AG727,ACCESSORIES!F:J,5,FALSE),"N/A")</f>
        <v>N/A</v>
      </c>
      <c r="AI727" s="81" t="s">
        <v>266</v>
      </c>
      <c r="AJ727" s="81" t="s">
        <v>85</v>
      </c>
      <c r="AK727" s="40" t="str">
        <f>_xlfn.IFNA(VLOOKUP(AJ727,ACCESSORIES!F:J,5,FALSE),"N/A")</f>
        <v>N/A</v>
      </c>
      <c r="AL727" s="81" t="s">
        <v>85</v>
      </c>
      <c r="AM727" s="81">
        <v>14.1</v>
      </c>
      <c r="AN727" s="81">
        <v>162</v>
      </c>
      <c r="AO727" s="25">
        <v>5.3</v>
      </c>
      <c r="AP727" s="25">
        <v>6.8</v>
      </c>
      <c r="AQ727" s="25">
        <v>8.5</v>
      </c>
      <c r="AR727" s="25">
        <v>8.1999999999999993</v>
      </c>
      <c r="AS727" s="25">
        <v>179.4</v>
      </c>
      <c r="AT727" s="25">
        <v>168.2</v>
      </c>
      <c r="AU727" s="84">
        <v>68.5</v>
      </c>
      <c r="AV727" s="54">
        <v>31.6</v>
      </c>
      <c r="AW727" s="54">
        <v>43.3</v>
      </c>
      <c r="AX727" s="54">
        <v>20</v>
      </c>
      <c r="AY727" s="3" t="s">
        <v>3343</v>
      </c>
      <c r="AZ727" s="98">
        <f>_xlfn.IFNA(VLOOKUP(AY727,ACCESSORIES!F:J,5,FALSE),"N/A")</f>
        <v>101.2</v>
      </c>
      <c r="BA727" s="3" t="s">
        <v>1520</v>
      </c>
      <c r="BB727" s="98">
        <f>_xlfn.IFNA(VLOOKUP(BA727,ACCESSORIES!F:J,5,FALSE),"N/A")</f>
        <v>11</v>
      </c>
      <c r="BC727" s="77">
        <v>24.77</v>
      </c>
      <c r="BD727" s="56">
        <v>17.8740157480315</v>
      </c>
      <c r="BE727" s="56">
        <v>17.8740157480315</v>
      </c>
      <c r="BF727" s="56">
        <v>9.8425196850393704</v>
      </c>
      <c r="BG727" s="378">
        <f t="shared" si="82"/>
        <v>5.1529000000000012E-2</v>
      </c>
      <c r="BH727" s="5">
        <v>48</v>
      </c>
      <c r="BI727" s="114" t="s">
        <v>3532</v>
      </c>
      <c r="BJ727" s="50" t="s">
        <v>4050</v>
      </c>
      <c r="BK727" s="81" t="s">
        <v>4066</v>
      </c>
      <c r="BL727" s="46" t="s">
        <v>4836</v>
      </c>
      <c r="BM727" s="46" t="s">
        <v>4094</v>
      </c>
      <c r="BN727" s="81" t="s">
        <v>5475</v>
      </c>
      <c r="BO727" s="81" t="s">
        <v>5476</v>
      </c>
      <c r="BP727" s="81" t="s">
        <v>4837</v>
      </c>
      <c r="BQ727" s="81" t="s">
        <v>5477</v>
      </c>
      <c r="BR727" s="81"/>
      <c r="BS727" s="81"/>
      <c r="BT727" s="81"/>
      <c r="BU727" s="313"/>
      <c r="BV727" s="377"/>
      <c r="BW727" s="313"/>
      <c r="BX727" s="377"/>
      <c r="BY727" s="93" t="str">
        <f t="shared" si="83"/>
        <v>MR401 UTV Beadlock, 15x7, 5+2/+38mm Offset, 5x4.5, 72mm Centerbore, Matte Black, w/ BH-H24100</v>
      </c>
      <c r="BZ727" s="81" t="s">
        <v>3878</v>
      </c>
      <c r="CA727" s="81" t="s">
        <v>3879</v>
      </c>
      <c r="CB727" s="81" t="str">
        <f t="shared" si="84"/>
        <v>UTV (4XX)</v>
      </c>
    </row>
    <row r="728" spans="1:80" s="38" customFormat="1" ht="15" customHeight="1">
      <c r="A728" s="22">
        <f t="shared" si="78"/>
        <v>726</v>
      </c>
      <c r="B728" s="4" t="s">
        <v>84</v>
      </c>
      <c r="C728" s="99" t="s">
        <v>1089</v>
      </c>
      <c r="D728" s="3" t="s">
        <v>1147</v>
      </c>
      <c r="E728" s="91" t="str">
        <f>CONCATENATE(LEFT(D728,5),VLOOKUP(CONCATENATE(N728,"x",O728),'PART NUMBER GUIDE'!$B$9:$C$49,2,FALSE),VLOOKUP(CONCATENATE(P728, V728), 'PART NUMBER GUIDE'!$Q$6:$R$91, 2, FALSE),VLOOKUP(Y728,'PART NUMBER GUIDE'!$J$8:$K$43,2, FALSE),IF(U728="N/A",IF(ABS(S728)&lt;10,"0"&amp;ABS(S728),ABS(S728)),CONCATENATE(LEFT(U728,1),RIGHT(U728,1))), F728, G728)</f>
        <v>MR40157012852B</v>
      </c>
      <c r="F728" s="90" t="s">
        <v>1129</v>
      </c>
      <c r="G728" s="90"/>
      <c r="H728" s="79" t="s">
        <v>7255</v>
      </c>
      <c r="I728" s="318">
        <v>45070</v>
      </c>
      <c r="J728" s="16" t="s">
        <v>1265</v>
      </c>
      <c r="K728" s="342">
        <v>309</v>
      </c>
      <c r="L728" s="92">
        <f t="shared" si="79"/>
        <v>309</v>
      </c>
      <c r="M728" s="344"/>
      <c r="N728" s="5">
        <v>15</v>
      </c>
      <c r="O728" s="77">
        <v>7</v>
      </c>
      <c r="P728" s="99" t="str">
        <f t="shared" si="80"/>
        <v>5x4.5</v>
      </c>
      <c r="Q728" s="5">
        <v>5</v>
      </c>
      <c r="R728" s="5">
        <v>4.5</v>
      </c>
      <c r="S728" s="3">
        <v>38</v>
      </c>
      <c r="T728" s="17">
        <v>5.3</v>
      </c>
      <c r="U728" s="5" t="s">
        <v>186</v>
      </c>
      <c r="V728" s="26">
        <v>72</v>
      </c>
      <c r="W728" s="396">
        <v>20.392759252101175</v>
      </c>
      <c r="X728" s="51">
        <v>1600</v>
      </c>
      <c r="Y728" s="79" t="s">
        <v>5459</v>
      </c>
      <c r="Z728" s="78" t="s">
        <v>2992</v>
      </c>
      <c r="AA728" s="51" t="str">
        <f t="shared" si="81"/>
        <v>15x7, 5x4.5, 38 OS</v>
      </c>
      <c r="AB728" s="2" t="s">
        <v>4963</v>
      </c>
      <c r="AC728" s="89">
        <f>_xlfn.IFNA(VLOOKUP(AB728,ACCESSORIES!F:J,5,FALSE),"N/A")</f>
        <v>22</v>
      </c>
      <c r="AD728" s="87" t="s">
        <v>85</v>
      </c>
      <c r="AE728" s="2" t="s">
        <v>85</v>
      </c>
      <c r="AF728" s="2" t="s">
        <v>3080</v>
      </c>
      <c r="AG728" s="2" t="s">
        <v>85</v>
      </c>
      <c r="AH728" s="9" t="str">
        <f>_xlfn.IFNA(VLOOKUP(AG728,ACCESSORIES!F:J,5,FALSE),"N/A")</f>
        <v>N/A</v>
      </c>
      <c r="AI728" s="81" t="s">
        <v>266</v>
      </c>
      <c r="AJ728" s="81" t="s">
        <v>85</v>
      </c>
      <c r="AK728" s="40" t="str">
        <f>_xlfn.IFNA(VLOOKUP(AJ728,ACCESSORIES!F:J,5,FALSE),"N/A")</f>
        <v>N/A</v>
      </c>
      <c r="AL728" s="81" t="s">
        <v>85</v>
      </c>
      <c r="AM728" s="81">
        <v>14.1</v>
      </c>
      <c r="AN728" s="81">
        <v>162</v>
      </c>
      <c r="AO728" s="25">
        <v>5.3</v>
      </c>
      <c r="AP728" s="25">
        <v>6.8</v>
      </c>
      <c r="AQ728" s="25">
        <v>8.5</v>
      </c>
      <c r="AR728" s="25">
        <v>8.1999999999999993</v>
      </c>
      <c r="AS728" s="25">
        <v>179.4</v>
      </c>
      <c r="AT728" s="25">
        <v>168.2</v>
      </c>
      <c r="AU728" s="84">
        <v>68.5</v>
      </c>
      <c r="AV728" s="54">
        <v>31.6</v>
      </c>
      <c r="AW728" s="54">
        <v>43.3</v>
      </c>
      <c r="AX728" s="54">
        <v>20</v>
      </c>
      <c r="AY728" s="3" t="s">
        <v>3343</v>
      </c>
      <c r="AZ728" s="98">
        <f>_xlfn.IFNA(VLOOKUP(AY728,ACCESSORIES!F:J,5,FALSE),"N/A")</f>
        <v>101.2</v>
      </c>
      <c r="BA728" s="3" t="s">
        <v>1520</v>
      </c>
      <c r="BB728" s="98">
        <f>_xlfn.IFNA(VLOOKUP(BA728,ACCESSORIES!F:J,5,FALSE),"N/A")</f>
        <v>11</v>
      </c>
      <c r="BC728" s="77">
        <v>24.77</v>
      </c>
      <c r="BD728" s="56">
        <v>17.8740157480315</v>
      </c>
      <c r="BE728" s="56">
        <v>17.8740157480315</v>
      </c>
      <c r="BF728" s="56">
        <v>9.8425196850393704</v>
      </c>
      <c r="BG728" s="378">
        <f t="shared" si="82"/>
        <v>5.1529000000000012E-2</v>
      </c>
      <c r="BH728" s="5">
        <v>48</v>
      </c>
      <c r="BI728" s="114" t="s">
        <v>3532</v>
      </c>
      <c r="BJ728" s="50" t="s">
        <v>4050</v>
      </c>
      <c r="BK728" s="81" t="s">
        <v>4066</v>
      </c>
      <c r="BL728" s="46" t="s">
        <v>4836</v>
      </c>
      <c r="BM728" s="46" t="s">
        <v>4094</v>
      </c>
      <c r="BN728" s="81" t="s">
        <v>5475</v>
      </c>
      <c r="BO728" s="81" t="s">
        <v>5476</v>
      </c>
      <c r="BP728" s="81" t="s">
        <v>4837</v>
      </c>
      <c r="BQ728" s="81" t="s">
        <v>5477</v>
      </c>
      <c r="BR728" s="81"/>
      <c r="BS728" s="81"/>
      <c r="BT728" s="81"/>
      <c r="BU728" s="313"/>
      <c r="BV728" s="377"/>
      <c r="BW728" s="313"/>
      <c r="BX728" s="377"/>
      <c r="BY728" s="93" t="str">
        <f t="shared" si="83"/>
        <v>MR401 UTV Beadlock, 15x7, 5+2/+38mm Offset, 5x4.5, 72mm Centerbore, Titanium - Matte Black Ring, w/ BH-H24100</v>
      </c>
      <c r="BZ728" s="81" t="s">
        <v>3878</v>
      </c>
      <c r="CA728" s="81" t="s">
        <v>3879</v>
      </c>
      <c r="CB728" s="81" t="str">
        <f t="shared" si="84"/>
        <v>UTV (4XX)</v>
      </c>
    </row>
    <row r="729" spans="1:80" s="38" customFormat="1" ht="15" customHeight="1">
      <c r="A729" s="22">
        <f t="shared" si="78"/>
        <v>727</v>
      </c>
      <c r="B729" s="4" t="s">
        <v>84</v>
      </c>
      <c r="C729" s="99" t="s">
        <v>1089</v>
      </c>
      <c r="D729" s="3" t="s">
        <v>1147</v>
      </c>
      <c r="E729" s="91" t="str">
        <f>CONCATENATE(LEFT(D729,5),VLOOKUP(CONCATENATE(N729,"x",O729),'PART NUMBER GUIDE'!$B$9:$C$49,2,FALSE),VLOOKUP(CONCATENATE(P729, V729), 'PART NUMBER GUIDE'!$Q$6:$R$91, 2, FALSE),VLOOKUP(Y729,'PART NUMBER GUIDE'!$J$8:$K$43,2, FALSE),IF(U729="N/A",IF(ABS(S729)&lt;10,"0"&amp;ABS(S729),ABS(S729)),CONCATENATE(LEFT(U729,1),RIGHT(U729,1))), F729, G729)</f>
        <v>MR40157012352B</v>
      </c>
      <c r="F729" s="90" t="s">
        <v>1129</v>
      </c>
      <c r="G729" s="90"/>
      <c r="H729" s="79" t="s">
        <v>7254</v>
      </c>
      <c r="I729" s="318">
        <v>45070</v>
      </c>
      <c r="J729" s="16" t="s">
        <v>1265</v>
      </c>
      <c r="K729" s="342">
        <v>309</v>
      </c>
      <c r="L729" s="92">
        <f t="shared" si="79"/>
        <v>309</v>
      </c>
      <c r="M729" s="344"/>
      <c r="N729" s="5">
        <v>15</v>
      </c>
      <c r="O729" s="77">
        <v>7</v>
      </c>
      <c r="P729" s="99" t="str">
        <f t="shared" si="80"/>
        <v>5x4.5</v>
      </c>
      <c r="Q729" s="5">
        <v>5</v>
      </c>
      <c r="R729" s="5">
        <v>4.5</v>
      </c>
      <c r="S729" s="3">
        <v>38</v>
      </c>
      <c r="T729" s="17">
        <v>5.3</v>
      </c>
      <c r="U729" s="5" t="s">
        <v>186</v>
      </c>
      <c r="V729" s="26">
        <v>72</v>
      </c>
      <c r="W729" s="8">
        <v>20.392759252101175</v>
      </c>
      <c r="X729" s="51">
        <v>1600</v>
      </c>
      <c r="Y729" s="79" t="s">
        <v>5466</v>
      </c>
      <c r="Z729" s="79" t="s">
        <v>196</v>
      </c>
      <c r="AA729" s="51" t="str">
        <f t="shared" si="81"/>
        <v>15x7, 5x4.5, 38 OS</v>
      </c>
      <c r="AB729" s="2" t="s">
        <v>4963</v>
      </c>
      <c r="AC729" s="89">
        <f>_xlfn.IFNA(VLOOKUP(AB729,ACCESSORIES!F:J,5,FALSE),"N/A")</f>
        <v>22</v>
      </c>
      <c r="AD729" s="87" t="s">
        <v>85</v>
      </c>
      <c r="AE729" s="2" t="s">
        <v>85</v>
      </c>
      <c r="AF729" s="2" t="s">
        <v>3080</v>
      </c>
      <c r="AG729" s="2" t="s">
        <v>85</v>
      </c>
      <c r="AH729" s="9" t="str">
        <f>_xlfn.IFNA(VLOOKUP(AG729,ACCESSORIES!F:J,5,FALSE),"N/A")</f>
        <v>N/A</v>
      </c>
      <c r="AI729" s="81" t="s">
        <v>266</v>
      </c>
      <c r="AJ729" s="81" t="s">
        <v>85</v>
      </c>
      <c r="AK729" s="40" t="str">
        <f>_xlfn.IFNA(VLOOKUP(AJ729,ACCESSORIES!F:J,5,FALSE),"N/A")</f>
        <v>N/A</v>
      </c>
      <c r="AL729" s="81" t="s">
        <v>85</v>
      </c>
      <c r="AM729" s="81">
        <v>14.1</v>
      </c>
      <c r="AN729" s="81">
        <v>162</v>
      </c>
      <c r="AO729" s="25">
        <v>5.3</v>
      </c>
      <c r="AP729" s="25">
        <v>6.8</v>
      </c>
      <c r="AQ729" s="25">
        <v>8.5</v>
      </c>
      <c r="AR729" s="25">
        <v>8.1999999999999993</v>
      </c>
      <c r="AS729" s="25">
        <v>179.4</v>
      </c>
      <c r="AT729" s="25">
        <v>168.2</v>
      </c>
      <c r="AU729" s="84">
        <v>68.5</v>
      </c>
      <c r="AV729" s="54">
        <v>31.6</v>
      </c>
      <c r="AW729" s="54">
        <v>43.3</v>
      </c>
      <c r="AX729" s="54">
        <v>20</v>
      </c>
      <c r="AY729" s="3" t="s">
        <v>3342</v>
      </c>
      <c r="AZ729" s="98">
        <f>_xlfn.IFNA(VLOOKUP(AY729,ACCESSORIES!F:J,5,FALSE),"N/A")</f>
        <v>101.2</v>
      </c>
      <c r="BA729" s="3" t="s">
        <v>1520</v>
      </c>
      <c r="BB729" s="98">
        <f>_xlfn.IFNA(VLOOKUP(BA729,ACCESSORIES!F:J,5,FALSE),"N/A")</f>
        <v>11</v>
      </c>
      <c r="BC729" s="77">
        <v>25.02</v>
      </c>
      <c r="BD729" s="56">
        <v>17.8740157480315</v>
      </c>
      <c r="BE729" s="56">
        <v>17.8740157480315</v>
      </c>
      <c r="BF729" s="56">
        <v>9.8425196850393704</v>
      </c>
      <c r="BG729" s="378">
        <f t="shared" si="82"/>
        <v>5.1529000000000012E-2</v>
      </c>
      <c r="BH729" s="5">
        <v>48</v>
      </c>
      <c r="BI729" s="114" t="s">
        <v>3532</v>
      </c>
      <c r="BJ729" s="50" t="s">
        <v>4050</v>
      </c>
      <c r="BK729" s="81" t="s">
        <v>4066</v>
      </c>
      <c r="BL729" s="46" t="s">
        <v>4836</v>
      </c>
      <c r="BM729" s="46" t="s">
        <v>4094</v>
      </c>
      <c r="BN729" s="81" t="s">
        <v>5475</v>
      </c>
      <c r="BO729" s="81" t="s">
        <v>5476</v>
      </c>
      <c r="BP729" s="81" t="s">
        <v>4837</v>
      </c>
      <c r="BQ729" s="81" t="s">
        <v>5477</v>
      </c>
      <c r="BR729" s="81"/>
      <c r="BS729" s="81"/>
      <c r="BT729" s="81"/>
      <c r="BU729" s="313"/>
      <c r="BV729" s="377"/>
      <c r="BW729" s="313"/>
      <c r="BX729" s="377"/>
      <c r="BY729" s="93" t="str">
        <f t="shared" si="83"/>
        <v>MR401 UTV Beadlock, 15x7, 5+2/+38mm Offset, 5x4.5, 72mm Centerbore, Machined - Raw, w/ BH-H24100</v>
      </c>
      <c r="BZ729" s="81" t="s">
        <v>3878</v>
      </c>
      <c r="CA729" s="81" t="s">
        <v>3879</v>
      </c>
      <c r="CB729" s="81" t="str">
        <f t="shared" si="84"/>
        <v>UTV (4XX)</v>
      </c>
    </row>
    <row r="730" spans="1:80" s="38" customFormat="1" ht="15" customHeight="1">
      <c r="A730" s="22">
        <f t="shared" si="78"/>
        <v>728</v>
      </c>
      <c r="B730" s="4" t="s">
        <v>84</v>
      </c>
      <c r="C730" s="99" t="s">
        <v>1089</v>
      </c>
      <c r="D730" s="3" t="s">
        <v>1147</v>
      </c>
      <c r="E730" s="91" t="str">
        <f>CONCATENATE(LEFT(D730,5),VLOOKUP(CONCATENATE(N730,"x",O730),'PART NUMBER GUIDE'!$B$9:$C$49,2,FALSE),VLOOKUP(CONCATENATE(P730, V730), 'PART NUMBER GUIDE'!$Q$6:$R$91, 2, FALSE),VLOOKUP(Y730,'PART NUMBER GUIDE'!$J$8:$K$43,2, FALSE),IF(U730="N/A",IF(ABS(S730)&lt;10,"0"&amp;ABS(S730),ABS(S730)),CONCATENATE(LEFT(U730,1),RIGHT(U730,1))), F730, G730)</f>
        <v>MR40157060552B</v>
      </c>
      <c r="F730" s="90" t="s">
        <v>1129</v>
      </c>
      <c r="G730" s="90"/>
      <c r="H730" s="364">
        <v>191682036002</v>
      </c>
      <c r="I730" s="109">
        <v>45237</v>
      </c>
      <c r="J730" s="85" t="s">
        <v>1265</v>
      </c>
      <c r="K730" s="342">
        <v>309</v>
      </c>
      <c r="L730" s="92">
        <f t="shared" si="79"/>
        <v>309</v>
      </c>
      <c r="M730" s="344"/>
      <c r="N730" s="5">
        <v>15</v>
      </c>
      <c r="O730" s="77">
        <v>7</v>
      </c>
      <c r="P730" s="99" t="str">
        <f t="shared" si="80"/>
        <v>6x5.5</v>
      </c>
      <c r="Q730" s="5">
        <v>6</v>
      </c>
      <c r="R730" s="5">
        <v>5.5</v>
      </c>
      <c r="S730" s="3">
        <v>38</v>
      </c>
      <c r="T730" s="17">
        <v>5.3</v>
      </c>
      <c r="U730" s="5" t="s">
        <v>186</v>
      </c>
      <c r="V730" s="17">
        <v>81.8</v>
      </c>
      <c r="W730" s="8">
        <v>20.502990383193616</v>
      </c>
      <c r="X730" s="51">
        <v>1600</v>
      </c>
      <c r="Y730" s="79" t="s">
        <v>2294</v>
      </c>
      <c r="Z730" s="79" t="s">
        <v>2987</v>
      </c>
      <c r="AA730" s="51" t="str">
        <f t="shared" si="81"/>
        <v>15x7, 6x5.5, 38 OS</v>
      </c>
      <c r="AB730" s="89" t="s">
        <v>7535</v>
      </c>
      <c r="AC730" s="89">
        <f>_xlfn.IFNA(VLOOKUP(AB730,ACCESSORIES!F:J,5,FALSE),"N/A")</f>
        <v>22</v>
      </c>
      <c r="AD730" s="87" t="s">
        <v>85</v>
      </c>
      <c r="AE730" s="2" t="s">
        <v>85</v>
      </c>
      <c r="AF730" s="2" t="s">
        <v>85</v>
      </c>
      <c r="AG730" s="2" t="s">
        <v>85</v>
      </c>
      <c r="AH730" s="9" t="str">
        <f>_xlfn.IFNA(VLOOKUP(AG730,ACCESSORIES!F:J,5,FALSE),"N/A")</f>
        <v>N/A</v>
      </c>
      <c r="AI730" s="81" t="s">
        <v>266</v>
      </c>
      <c r="AJ730" s="81" t="s">
        <v>85</v>
      </c>
      <c r="AK730" s="40" t="str">
        <f>_xlfn.IFNA(VLOOKUP(AJ730,ACCESSORIES!F:J,5,FALSE),"N/A")</f>
        <v>N/A</v>
      </c>
      <c r="AL730" s="81" t="s">
        <v>85</v>
      </c>
      <c r="AM730" s="81">
        <v>14.1</v>
      </c>
      <c r="AN730" s="81">
        <v>162</v>
      </c>
      <c r="AO730" s="25">
        <v>5.3</v>
      </c>
      <c r="AP730" s="25">
        <v>6.8</v>
      </c>
      <c r="AQ730" s="25">
        <v>8.5</v>
      </c>
      <c r="AR730" s="25">
        <v>8.1999999999999993</v>
      </c>
      <c r="AS730" s="25">
        <v>179.4</v>
      </c>
      <c r="AT730" s="25">
        <v>168.2</v>
      </c>
      <c r="AU730" s="84">
        <v>78.3</v>
      </c>
      <c r="AV730" s="54">
        <v>27.8</v>
      </c>
      <c r="AW730" s="54">
        <v>44</v>
      </c>
      <c r="AX730" s="54">
        <v>20</v>
      </c>
      <c r="AY730" s="3" t="s">
        <v>3343</v>
      </c>
      <c r="AZ730" s="98">
        <f>_xlfn.IFNA(VLOOKUP(AY730,ACCESSORIES!F:J,5,FALSE),"N/A")</f>
        <v>101.2</v>
      </c>
      <c r="BA730" s="3" t="s">
        <v>1520</v>
      </c>
      <c r="BB730" s="98">
        <f>_xlfn.IFNA(VLOOKUP(BA730,ACCESSORIES!F:J,5,FALSE),"N/A")</f>
        <v>11</v>
      </c>
      <c r="BC730" s="77">
        <f>W730+4</f>
        <v>24.502990383193616</v>
      </c>
      <c r="BD730" s="56">
        <v>17.8740157480315</v>
      </c>
      <c r="BE730" s="56">
        <v>17.8740157480315</v>
      </c>
      <c r="BF730" s="56">
        <v>9.8425196850393704</v>
      </c>
      <c r="BG730" s="378">
        <f t="shared" si="82"/>
        <v>5.1529000000000012E-2</v>
      </c>
      <c r="BH730" s="5">
        <v>48</v>
      </c>
      <c r="BI730" s="114" t="s">
        <v>3532</v>
      </c>
      <c r="BJ730" s="50" t="s">
        <v>4050</v>
      </c>
      <c r="BK730" s="81"/>
      <c r="BL730" s="46"/>
      <c r="BM730" s="46"/>
      <c r="BN730" s="81"/>
      <c r="BO730" s="81"/>
      <c r="BP730" s="81"/>
      <c r="BQ730" s="81"/>
      <c r="BR730" s="81"/>
      <c r="BS730" s="81"/>
      <c r="BT730" s="81"/>
      <c r="BU730" s="313" t="s">
        <v>8028</v>
      </c>
      <c r="BV730" s="377" t="s">
        <v>8481</v>
      </c>
      <c r="BW730" s="313" t="s">
        <v>8029</v>
      </c>
      <c r="BX730" s="377" t="s">
        <v>8482</v>
      </c>
      <c r="BY730" s="93" t="str">
        <f t="shared" si="83"/>
        <v>MR401 UTV Beadlock, 15x7, 5+2/+38mm Offset, 6x5.5, 81.8mm Centerbore, Matte Black, w/ BH-H24100</v>
      </c>
      <c r="BZ730" s="81" t="s">
        <v>3878</v>
      </c>
      <c r="CA730" s="81" t="s">
        <v>3879</v>
      </c>
      <c r="CB730" s="81" t="str">
        <f t="shared" si="84"/>
        <v>UTV (4XX)</v>
      </c>
    </row>
    <row r="731" spans="1:80" s="38" customFormat="1" ht="15" customHeight="1">
      <c r="A731" s="22">
        <f t="shared" si="78"/>
        <v>729</v>
      </c>
      <c r="B731" s="4" t="s">
        <v>84</v>
      </c>
      <c r="C731" s="99" t="s">
        <v>1089</v>
      </c>
      <c r="D731" s="3" t="s">
        <v>1147</v>
      </c>
      <c r="E731" s="91" t="str">
        <f>CONCATENATE(LEFT(D731,5),VLOOKUP(CONCATENATE(N731,"x",O731),'PART NUMBER GUIDE'!$B$9:$C$49,2,FALSE),VLOOKUP(CONCATENATE(P731, V731), 'PART NUMBER GUIDE'!$Q$6:$R$91, 2, FALSE),VLOOKUP(Y731,'PART NUMBER GUIDE'!$J$8:$K$43,2, FALSE),IF(U731="N/A",IF(ABS(S731)&lt;10,"0"&amp;ABS(S731),ABS(S731)),CONCATENATE(LEFT(U731,1),RIGHT(U731,1))), F731, G731)</f>
        <v>MR40157060352B</v>
      </c>
      <c r="F731" s="90" t="s">
        <v>1129</v>
      </c>
      <c r="G731" s="90"/>
      <c r="H731" s="364">
        <v>191682036026</v>
      </c>
      <c r="I731" s="109">
        <v>45237</v>
      </c>
      <c r="J731" s="85" t="s">
        <v>1265</v>
      </c>
      <c r="K731" s="342">
        <v>309</v>
      </c>
      <c r="L731" s="92">
        <f t="shared" si="79"/>
        <v>309</v>
      </c>
      <c r="M731" s="344"/>
      <c r="N731" s="5">
        <v>15</v>
      </c>
      <c r="O731" s="77">
        <v>7</v>
      </c>
      <c r="P731" s="99" t="str">
        <f t="shared" si="80"/>
        <v>6x5.5</v>
      </c>
      <c r="Q731" s="5">
        <v>6</v>
      </c>
      <c r="R731" s="5">
        <v>5.5</v>
      </c>
      <c r="S731" s="3">
        <v>38</v>
      </c>
      <c r="T731" s="17">
        <v>5.3</v>
      </c>
      <c r="U731" s="5" t="s">
        <v>186</v>
      </c>
      <c r="V731" s="17">
        <v>81.8</v>
      </c>
      <c r="W731" s="8">
        <v>20.356015541737026</v>
      </c>
      <c r="X731" s="51">
        <v>1600</v>
      </c>
      <c r="Y731" s="79" t="s">
        <v>5466</v>
      </c>
      <c r="Z731" s="79" t="s">
        <v>196</v>
      </c>
      <c r="AA731" s="51" t="str">
        <f t="shared" si="81"/>
        <v>15x7, 6x5.5, 38 OS</v>
      </c>
      <c r="AB731" s="89" t="s">
        <v>7535</v>
      </c>
      <c r="AC731" s="89">
        <f>_xlfn.IFNA(VLOOKUP(AB731,ACCESSORIES!F:J,5,FALSE),"N/A")</f>
        <v>22</v>
      </c>
      <c r="AD731" s="87" t="s">
        <v>85</v>
      </c>
      <c r="AE731" s="2" t="s">
        <v>85</v>
      </c>
      <c r="AF731" s="2" t="s">
        <v>85</v>
      </c>
      <c r="AG731" s="2" t="s">
        <v>85</v>
      </c>
      <c r="AH731" s="9" t="str">
        <f>_xlfn.IFNA(VLOOKUP(AG731,ACCESSORIES!F:J,5,FALSE),"N/A")</f>
        <v>N/A</v>
      </c>
      <c r="AI731" s="81" t="s">
        <v>266</v>
      </c>
      <c r="AJ731" s="81" t="s">
        <v>85</v>
      </c>
      <c r="AK731" s="40" t="str">
        <f>_xlfn.IFNA(VLOOKUP(AJ731,ACCESSORIES!F:J,5,FALSE),"N/A")</f>
        <v>N/A</v>
      </c>
      <c r="AL731" s="81" t="s">
        <v>85</v>
      </c>
      <c r="AM731" s="81">
        <v>14.1</v>
      </c>
      <c r="AN731" s="81">
        <v>162</v>
      </c>
      <c r="AO731" s="25">
        <v>5.3</v>
      </c>
      <c r="AP731" s="25">
        <v>6.8</v>
      </c>
      <c r="AQ731" s="25">
        <v>8.5</v>
      </c>
      <c r="AR731" s="25">
        <v>8.1999999999999993</v>
      </c>
      <c r="AS731" s="25">
        <v>179.4</v>
      </c>
      <c r="AT731" s="25">
        <v>168.2</v>
      </c>
      <c r="AU731" s="84">
        <v>78.3</v>
      </c>
      <c r="AV731" s="54">
        <v>27.8</v>
      </c>
      <c r="AW731" s="54">
        <v>44</v>
      </c>
      <c r="AX731" s="54">
        <v>20</v>
      </c>
      <c r="AY731" s="3" t="s">
        <v>3342</v>
      </c>
      <c r="AZ731" s="98">
        <f>_xlfn.IFNA(VLOOKUP(AY731,ACCESSORIES!F:J,5,FALSE),"N/A")</f>
        <v>101.2</v>
      </c>
      <c r="BA731" s="3" t="s">
        <v>1520</v>
      </c>
      <c r="BB731" s="98">
        <f>_xlfn.IFNA(VLOOKUP(BA731,ACCESSORIES!F:J,5,FALSE),"N/A")</f>
        <v>11</v>
      </c>
      <c r="BC731" s="77">
        <f>W731+4</f>
        <v>24.356015541737026</v>
      </c>
      <c r="BD731" s="56">
        <v>17.8740157480315</v>
      </c>
      <c r="BE731" s="56">
        <v>17.8740157480315</v>
      </c>
      <c r="BF731" s="56">
        <v>9.8425196850393704</v>
      </c>
      <c r="BG731" s="378">
        <f t="shared" si="82"/>
        <v>5.1529000000000012E-2</v>
      </c>
      <c r="BH731" s="5">
        <v>48</v>
      </c>
      <c r="BI731" s="114" t="s">
        <v>3532</v>
      </c>
      <c r="BJ731" s="50" t="s">
        <v>4050</v>
      </c>
      <c r="BK731" s="81"/>
      <c r="BL731" s="46"/>
      <c r="BM731" s="46"/>
      <c r="BN731" s="81"/>
      <c r="BO731" s="81"/>
      <c r="BP731" s="81"/>
      <c r="BQ731" s="81"/>
      <c r="BR731" s="81"/>
      <c r="BS731" s="81"/>
      <c r="BT731" s="81"/>
      <c r="BU731" s="313"/>
      <c r="BV731" s="377"/>
      <c r="BW731" s="313"/>
      <c r="BX731" s="377"/>
      <c r="BY731" s="93" t="str">
        <f t="shared" si="83"/>
        <v>MR401 UTV Beadlock, 15x7, 5+2/+38mm Offset, 6x5.5, 81.8mm Centerbore, Machined - Raw, w/ BH-H24100</v>
      </c>
      <c r="BZ731" s="81" t="s">
        <v>3878</v>
      </c>
      <c r="CA731" s="81" t="s">
        <v>3879</v>
      </c>
      <c r="CB731" s="81" t="str">
        <f t="shared" si="84"/>
        <v>UTV (4XX)</v>
      </c>
    </row>
    <row r="732" spans="1:80" s="38" customFormat="1" ht="15" customHeight="1">
      <c r="A732" s="22">
        <f t="shared" si="78"/>
        <v>730</v>
      </c>
      <c r="B732" s="4" t="s">
        <v>84</v>
      </c>
      <c r="C732" s="99" t="s">
        <v>1089</v>
      </c>
      <c r="D732" s="3" t="s">
        <v>1147</v>
      </c>
      <c r="E732" s="91" t="str">
        <f>CONCATENATE(LEFT(D732,5),VLOOKUP(CONCATENATE(N732,"x",O732),'PART NUMBER GUIDE'!$B$9:$C$49,2,FALSE),VLOOKUP(CONCATENATE(P732, V732), 'PART NUMBER GUIDE'!$Q$6:$R$91, 2, FALSE),VLOOKUP(Y732,'PART NUMBER GUIDE'!$J$8:$K$43,2, FALSE),IF(U732="N/A",IF(ABS(S732)&lt;10,"0"&amp;ABS(S732),ABS(S732)),CONCATENATE(LEFT(U732,1),RIGHT(U732,1))), F732, G732)</f>
        <v>MR40151047564B</v>
      </c>
      <c r="F732" s="90" t="s">
        <v>1129</v>
      </c>
      <c r="G732" s="90"/>
      <c r="H732" s="79" t="s">
        <v>7240</v>
      </c>
      <c r="I732" s="312">
        <v>45051</v>
      </c>
      <c r="J732" s="16" t="s">
        <v>1265</v>
      </c>
      <c r="K732" s="342">
        <v>349</v>
      </c>
      <c r="L732" s="92">
        <f t="shared" si="79"/>
        <v>349</v>
      </c>
      <c r="M732" s="344"/>
      <c r="N732" s="5">
        <v>15</v>
      </c>
      <c r="O732" s="77">
        <v>10</v>
      </c>
      <c r="P732" s="99" t="str">
        <f t="shared" si="80"/>
        <v>4x136</v>
      </c>
      <c r="Q732" s="5">
        <v>4</v>
      </c>
      <c r="R732" s="5">
        <v>136</v>
      </c>
      <c r="S732" s="3">
        <v>25</v>
      </c>
      <c r="T732" s="17">
        <v>6.5</v>
      </c>
      <c r="U732" s="5" t="s">
        <v>3400</v>
      </c>
      <c r="V732" s="26">
        <v>106</v>
      </c>
      <c r="W732" s="83">
        <v>22.12</v>
      </c>
      <c r="X732" s="51">
        <v>1600</v>
      </c>
      <c r="Y732" s="79" t="s">
        <v>2294</v>
      </c>
      <c r="Z732" s="79" t="s">
        <v>2987</v>
      </c>
      <c r="AA732" s="51" t="str">
        <f t="shared" si="81"/>
        <v>15x10, 4x136, 25 OS</v>
      </c>
      <c r="AB732" s="2" t="s">
        <v>1622</v>
      </c>
      <c r="AC732" s="89">
        <f>_xlfn.IFNA(VLOOKUP(AB732,ACCESSORIES!F:J,5,FALSE),"N/A")</f>
        <v>22</v>
      </c>
      <c r="AD732" s="87" t="s">
        <v>85</v>
      </c>
      <c r="AE732" s="2" t="s">
        <v>85</v>
      </c>
      <c r="AF732" s="2" t="s">
        <v>3001</v>
      </c>
      <c r="AG732" s="2" t="s">
        <v>85</v>
      </c>
      <c r="AH732" s="9" t="str">
        <f>_xlfn.IFNA(VLOOKUP(AG732,ACCESSORIES!F:J,5,FALSE),"N/A")</f>
        <v>N/A</v>
      </c>
      <c r="AI732" s="81" t="s">
        <v>266</v>
      </c>
      <c r="AJ732" s="81" t="s">
        <v>85</v>
      </c>
      <c r="AK732" s="40" t="str">
        <f>_xlfn.IFNA(VLOOKUP(AJ732,ACCESSORIES!F:J,5,FALSE),"N/A")</f>
        <v>N/A</v>
      </c>
      <c r="AL732" s="81" t="s">
        <v>85</v>
      </c>
      <c r="AM732" s="81">
        <v>14.1</v>
      </c>
      <c r="AN732" s="81">
        <v>180</v>
      </c>
      <c r="AO732" s="25">
        <v>0</v>
      </c>
      <c r="AP732" s="25">
        <v>13</v>
      </c>
      <c r="AQ732" s="25">
        <v>22</v>
      </c>
      <c r="AR732" s="25">
        <v>25</v>
      </c>
      <c r="AS732" s="25">
        <v>179</v>
      </c>
      <c r="AT732" s="25">
        <v>175</v>
      </c>
      <c r="AU732" s="84">
        <v>100</v>
      </c>
      <c r="AV732" s="54">
        <v>24.5</v>
      </c>
      <c r="AW732" s="54">
        <v>46.5</v>
      </c>
      <c r="AX732" s="54">
        <v>52</v>
      </c>
      <c r="AY732" s="3" t="s">
        <v>3343</v>
      </c>
      <c r="AZ732" s="98">
        <f>_xlfn.IFNA(VLOOKUP(AY732,ACCESSORIES!F:J,5,FALSE),"N/A")</f>
        <v>101.2</v>
      </c>
      <c r="BA732" s="3" t="s">
        <v>1520</v>
      </c>
      <c r="BB732" s="98">
        <f>_xlfn.IFNA(VLOOKUP(BA732,ACCESSORIES!F:J,5,FALSE),"N/A")</f>
        <v>11</v>
      </c>
      <c r="BC732" s="77">
        <v>25.279672730532628</v>
      </c>
      <c r="BD732" s="56">
        <v>17.8740157480315</v>
      </c>
      <c r="BE732" s="56">
        <v>17.8740157480315</v>
      </c>
      <c r="BF732" s="56">
        <v>12.9133858267717</v>
      </c>
      <c r="BG732" s="378">
        <f t="shared" si="82"/>
        <v>6.7606048000000252E-2</v>
      </c>
      <c r="BH732" s="5">
        <v>48</v>
      </c>
      <c r="BI732" s="114" t="s">
        <v>3532</v>
      </c>
      <c r="BJ732" s="50" t="s">
        <v>4050</v>
      </c>
      <c r="BK732" s="81" t="s">
        <v>4066</v>
      </c>
      <c r="BL732" s="46" t="s">
        <v>4836</v>
      </c>
      <c r="BM732" s="46" t="s">
        <v>4094</v>
      </c>
      <c r="BN732" s="81" t="s">
        <v>5475</v>
      </c>
      <c r="BO732" s="81" t="s">
        <v>5476</v>
      </c>
      <c r="BP732" s="81" t="s">
        <v>4837</v>
      </c>
      <c r="BQ732" s="81" t="s">
        <v>5477</v>
      </c>
      <c r="BR732" s="81"/>
      <c r="BS732" s="81"/>
      <c r="BT732" s="81"/>
      <c r="BU732" s="313"/>
      <c r="BV732" s="377"/>
      <c r="BW732" s="313"/>
      <c r="BX732" s="377"/>
      <c r="BY732" s="93" t="str">
        <f t="shared" si="83"/>
        <v>MR401 UTV Beadlock, 15x10, 6+4/+25mm Offset, 4x136, 106mm Centerbore, Matte Black, w/ BH-H24100</v>
      </c>
      <c r="BZ732" s="81" t="s">
        <v>3878</v>
      </c>
      <c r="CA732" s="81" t="s">
        <v>3879</v>
      </c>
      <c r="CB732" s="81" t="str">
        <f t="shared" si="84"/>
        <v>UTV (4XX)</v>
      </c>
    </row>
    <row r="733" spans="1:80" s="38" customFormat="1" ht="15" customHeight="1">
      <c r="A733" s="22">
        <f t="shared" si="78"/>
        <v>731</v>
      </c>
      <c r="B733" s="4" t="s">
        <v>84</v>
      </c>
      <c r="C733" s="99" t="s">
        <v>1089</v>
      </c>
      <c r="D733" s="3" t="s">
        <v>1147</v>
      </c>
      <c r="E733" s="91" t="str">
        <f>CONCATENATE(LEFT(D733,5),VLOOKUP(CONCATENATE(N733,"x",O733),'PART NUMBER GUIDE'!$B$9:$C$49,2,FALSE),VLOOKUP(CONCATENATE(P733, V733), 'PART NUMBER GUIDE'!$Q$6:$R$91, 2, FALSE),VLOOKUP(Y733,'PART NUMBER GUIDE'!$J$8:$K$43,2, FALSE),IF(U733="N/A",IF(ABS(S733)&lt;10,"0"&amp;ABS(S733),ABS(S733)),CONCATENATE(LEFT(U733,1),RIGHT(U733,1))), F733, G733)</f>
        <v>MR40151046564B</v>
      </c>
      <c r="F733" s="90" t="s">
        <v>1129</v>
      </c>
      <c r="G733" s="90"/>
      <c r="H733" s="79" t="s">
        <v>7241</v>
      </c>
      <c r="I733" s="312">
        <v>45051</v>
      </c>
      <c r="J733" s="16" t="s">
        <v>1265</v>
      </c>
      <c r="K733" s="342">
        <v>349</v>
      </c>
      <c r="L733" s="92">
        <f t="shared" si="79"/>
        <v>349</v>
      </c>
      <c r="M733" s="344"/>
      <c r="N733" s="5">
        <v>15</v>
      </c>
      <c r="O733" s="77">
        <v>10</v>
      </c>
      <c r="P733" s="99" t="str">
        <f t="shared" si="80"/>
        <v>4x156</v>
      </c>
      <c r="Q733" s="5">
        <v>4</v>
      </c>
      <c r="R733" s="5">
        <v>156</v>
      </c>
      <c r="S733" s="3">
        <v>25</v>
      </c>
      <c r="T733" s="17">
        <v>6.5</v>
      </c>
      <c r="U733" s="5" t="s">
        <v>3400</v>
      </c>
      <c r="V733" s="26">
        <v>132</v>
      </c>
      <c r="W733" s="83">
        <v>21.64</v>
      </c>
      <c r="X733" s="51">
        <v>1600</v>
      </c>
      <c r="Y733" s="79" t="s">
        <v>2294</v>
      </c>
      <c r="Z733" s="79" t="s">
        <v>2987</v>
      </c>
      <c r="AA733" s="51" t="str">
        <f t="shared" si="81"/>
        <v>15x10, 4x156, 25 OS</v>
      </c>
      <c r="AB733" s="2" t="s">
        <v>1623</v>
      </c>
      <c r="AC733" s="89">
        <f>_xlfn.IFNA(VLOOKUP(AB733,ACCESSORIES!F:J,5,FALSE),"N/A")</f>
        <v>22</v>
      </c>
      <c r="AD733" s="87" t="s">
        <v>85</v>
      </c>
      <c r="AE733" s="2" t="s">
        <v>85</v>
      </c>
      <c r="AF733" s="2" t="s">
        <v>3004</v>
      </c>
      <c r="AG733" s="2" t="s">
        <v>85</v>
      </c>
      <c r="AH733" s="9" t="str">
        <f>_xlfn.IFNA(VLOOKUP(AG733,ACCESSORIES!F:J,5,FALSE),"N/A")</f>
        <v>N/A</v>
      </c>
      <c r="AI733" s="81" t="s">
        <v>266</v>
      </c>
      <c r="AJ733" s="81" t="s">
        <v>85</v>
      </c>
      <c r="AK733" s="40" t="str">
        <f>_xlfn.IFNA(VLOOKUP(AJ733,ACCESSORIES!F:J,5,FALSE),"N/A")</f>
        <v>N/A</v>
      </c>
      <c r="AL733" s="81" t="s">
        <v>85</v>
      </c>
      <c r="AM733" s="81">
        <v>14.1</v>
      </c>
      <c r="AN733" s="81">
        <v>180</v>
      </c>
      <c r="AO733" s="25">
        <v>0</v>
      </c>
      <c r="AP733" s="25">
        <v>13</v>
      </c>
      <c r="AQ733" s="25">
        <v>22</v>
      </c>
      <c r="AR733" s="25">
        <v>25</v>
      </c>
      <c r="AS733" s="25">
        <v>179</v>
      </c>
      <c r="AT733" s="25">
        <v>175</v>
      </c>
      <c r="AU733" s="84">
        <v>120</v>
      </c>
      <c r="AV733" s="54">
        <v>22</v>
      </c>
      <c r="AW733" s="54">
        <v>46.5</v>
      </c>
      <c r="AX733" s="54">
        <v>52</v>
      </c>
      <c r="AY733" s="3" t="s">
        <v>3343</v>
      </c>
      <c r="AZ733" s="98">
        <f>_xlfn.IFNA(VLOOKUP(AY733,ACCESSORIES!F:J,5,FALSE),"N/A")</f>
        <v>101.2</v>
      </c>
      <c r="BA733" s="3" t="s">
        <v>1520</v>
      </c>
      <c r="BB733" s="98">
        <f>_xlfn.IFNA(VLOOKUP(BA733,ACCESSORIES!F:J,5,FALSE),"N/A")</f>
        <v>11</v>
      </c>
      <c r="BC733" s="77">
        <v>24.765260785434577</v>
      </c>
      <c r="BD733" s="56">
        <v>17.8740157480315</v>
      </c>
      <c r="BE733" s="56">
        <v>17.8740157480315</v>
      </c>
      <c r="BF733" s="56">
        <v>12.9133858267717</v>
      </c>
      <c r="BG733" s="378">
        <f t="shared" si="82"/>
        <v>6.7606048000000252E-2</v>
      </c>
      <c r="BH733" s="5">
        <v>48</v>
      </c>
      <c r="BI733" s="114" t="s">
        <v>3532</v>
      </c>
      <c r="BJ733" s="50" t="s">
        <v>4050</v>
      </c>
      <c r="BK733" s="81" t="s">
        <v>4066</v>
      </c>
      <c r="BL733" s="46" t="s">
        <v>4836</v>
      </c>
      <c r="BM733" s="46" t="s">
        <v>4094</v>
      </c>
      <c r="BN733" s="81" t="s">
        <v>5475</v>
      </c>
      <c r="BO733" s="81" t="s">
        <v>5476</v>
      </c>
      <c r="BP733" s="81" t="s">
        <v>4837</v>
      </c>
      <c r="BQ733" s="81" t="s">
        <v>5477</v>
      </c>
      <c r="BR733" s="81"/>
      <c r="BS733" s="81"/>
      <c r="BT733" s="81"/>
      <c r="BU733" s="313"/>
      <c r="BV733" s="377"/>
      <c r="BW733" s="313"/>
      <c r="BX733" s="377"/>
      <c r="BY733" s="93" t="str">
        <f t="shared" si="83"/>
        <v>MR401 UTV Beadlock, 15x10, 6+4/+25mm Offset, 4x156, 132mm Centerbore, Matte Black, w/ BH-H24100</v>
      </c>
      <c r="BZ733" s="81" t="s">
        <v>3878</v>
      </c>
      <c r="CA733" s="81" t="s">
        <v>3879</v>
      </c>
      <c r="CB733" s="81" t="str">
        <f t="shared" si="84"/>
        <v>UTV (4XX)</v>
      </c>
    </row>
    <row r="734" spans="1:80" s="38" customFormat="1" ht="15" customHeight="1">
      <c r="A734" s="22">
        <f t="shared" si="78"/>
        <v>732</v>
      </c>
      <c r="B734" s="4" t="s">
        <v>84</v>
      </c>
      <c r="C734" s="99" t="s">
        <v>1089</v>
      </c>
      <c r="D734" s="3" t="s">
        <v>1147</v>
      </c>
      <c r="E734" s="91" t="str">
        <f>CONCATENATE(LEFT(D734,5),VLOOKUP(CONCATENATE(N734,"x",O734),'PART NUMBER GUIDE'!$B$9:$C$49,2,FALSE),VLOOKUP(CONCATENATE(P734, V734), 'PART NUMBER GUIDE'!$Q$6:$R$91, 2, FALSE),VLOOKUP(Y734,'PART NUMBER GUIDE'!$J$8:$K$43,2, FALSE),IF(U734="N/A",IF(ABS(S734)&lt;10,"0"&amp;ABS(S734),ABS(S734)),CONCATENATE(LEFT(U734,1),RIGHT(U734,1))), F734, G734)</f>
        <v>MR40151012564B</v>
      </c>
      <c r="F734" s="90" t="s">
        <v>1129</v>
      </c>
      <c r="G734" s="90"/>
      <c r="H734" s="79" t="s">
        <v>7242</v>
      </c>
      <c r="I734" s="312">
        <v>45051</v>
      </c>
      <c r="J734" s="16" t="s">
        <v>1265</v>
      </c>
      <c r="K734" s="342">
        <v>349</v>
      </c>
      <c r="L734" s="92">
        <f t="shared" si="79"/>
        <v>349</v>
      </c>
      <c r="M734" s="344"/>
      <c r="N734" s="5">
        <v>15</v>
      </c>
      <c r="O734" s="77">
        <v>10</v>
      </c>
      <c r="P734" s="99" t="str">
        <f t="shared" si="80"/>
        <v>5x4.5</v>
      </c>
      <c r="Q734" s="5">
        <v>5</v>
      </c>
      <c r="R734" s="5">
        <v>4.5</v>
      </c>
      <c r="S734" s="3">
        <v>25</v>
      </c>
      <c r="T734" s="17">
        <v>6.5</v>
      </c>
      <c r="U734" s="5" t="s">
        <v>3400</v>
      </c>
      <c r="V734" s="26">
        <v>72</v>
      </c>
      <c r="W734" s="397">
        <v>22.41</v>
      </c>
      <c r="X734" s="51">
        <v>1600</v>
      </c>
      <c r="Y734" s="79" t="s">
        <v>2294</v>
      </c>
      <c r="Z734" s="79" t="s">
        <v>2987</v>
      </c>
      <c r="AA734" s="51" t="str">
        <f t="shared" si="81"/>
        <v>15x10, 5x4.5, 25 OS</v>
      </c>
      <c r="AB734" s="2" t="s">
        <v>4963</v>
      </c>
      <c r="AC734" s="89">
        <f>_xlfn.IFNA(VLOOKUP(AB734,ACCESSORIES!F:J,5,FALSE),"N/A")</f>
        <v>22</v>
      </c>
      <c r="AD734" s="87" t="s">
        <v>85</v>
      </c>
      <c r="AE734" s="2" t="s">
        <v>85</v>
      </c>
      <c r="AF734" s="2" t="s">
        <v>3080</v>
      </c>
      <c r="AG734" s="2" t="s">
        <v>85</v>
      </c>
      <c r="AH734" s="9" t="str">
        <f>_xlfn.IFNA(VLOOKUP(AG734,ACCESSORIES!F:J,5,FALSE),"N/A")</f>
        <v>N/A</v>
      </c>
      <c r="AI734" s="81" t="s">
        <v>266</v>
      </c>
      <c r="AJ734" s="81" t="s">
        <v>85</v>
      </c>
      <c r="AK734" s="40" t="str">
        <f>_xlfn.IFNA(VLOOKUP(AJ734,ACCESSORIES!F:J,5,FALSE),"N/A")</f>
        <v>N/A</v>
      </c>
      <c r="AL734" s="81" t="s">
        <v>85</v>
      </c>
      <c r="AM734" s="81">
        <v>14.1</v>
      </c>
      <c r="AN734" s="81">
        <v>180</v>
      </c>
      <c r="AO734" s="25">
        <v>0</v>
      </c>
      <c r="AP734" s="25">
        <v>13</v>
      </c>
      <c r="AQ734" s="25">
        <v>22</v>
      </c>
      <c r="AR734" s="25">
        <v>25</v>
      </c>
      <c r="AS734" s="25">
        <v>179</v>
      </c>
      <c r="AT734" s="25">
        <v>175</v>
      </c>
      <c r="AU734" s="84">
        <v>72</v>
      </c>
      <c r="AV734" s="54">
        <v>31.6</v>
      </c>
      <c r="AW734" s="54">
        <v>43</v>
      </c>
      <c r="AX734" s="54">
        <v>52</v>
      </c>
      <c r="AY734" s="3" t="s">
        <v>3343</v>
      </c>
      <c r="AZ734" s="98">
        <f>_xlfn.IFNA(VLOOKUP(AY734,ACCESSORIES!F:J,5,FALSE),"N/A")</f>
        <v>101.2</v>
      </c>
      <c r="BA734" s="3" t="s">
        <v>1520</v>
      </c>
      <c r="BB734" s="98">
        <f>_xlfn.IFNA(VLOOKUP(BA734,ACCESSORIES!F:J,5,FALSE),"N/A")</f>
        <v>11</v>
      </c>
      <c r="BC734" s="77">
        <v>25.61036612380995</v>
      </c>
      <c r="BD734" s="56">
        <v>17.8740157480315</v>
      </c>
      <c r="BE734" s="56">
        <v>17.8740157480315</v>
      </c>
      <c r="BF734" s="56">
        <v>12.9133858267717</v>
      </c>
      <c r="BG734" s="378">
        <f t="shared" si="82"/>
        <v>6.7606048000000252E-2</v>
      </c>
      <c r="BH734" s="5">
        <v>48</v>
      </c>
      <c r="BI734" s="114" t="s">
        <v>3532</v>
      </c>
      <c r="BJ734" s="50" t="s">
        <v>4050</v>
      </c>
      <c r="BK734" s="81" t="s">
        <v>4066</v>
      </c>
      <c r="BL734" s="46" t="s">
        <v>4836</v>
      </c>
      <c r="BM734" s="46" t="s">
        <v>4094</v>
      </c>
      <c r="BN734" s="81" t="s">
        <v>5475</v>
      </c>
      <c r="BO734" s="81" t="s">
        <v>5476</v>
      </c>
      <c r="BP734" s="81" t="s">
        <v>4837</v>
      </c>
      <c r="BQ734" s="81" t="s">
        <v>5477</v>
      </c>
      <c r="BR734" s="81"/>
      <c r="BS734" s="81"/>
      <c r="BT734" s="81"/>
      <c r="BU734" s="313" t="s">
        <v>8030</v>
      </c>
      <c r="BV734" s="377" t="s">
        <v>8126</v>
      </c>
      <c r="BW734" s="313" t="s">
        <v>8031</v>
      </c>
      <c r="BX734" s="377" t="s">
        <v>8127</v>
      </c>
      <c r="BY734" s="93" t="str">
        <f t="shared" si="83"/>
        <v>MR401 UTV Beadlock, 15x10, 6+4/+25mm Offset, 5x4.5, 72mm Centerbore, Matte Black, w/ BH-H24100</v>
      </c>
      <c r="BZ734" s="81" t="s">
        <v>3878</v>
      </c>
      <c r="CA734" s="81" t="s">
        <v>3879</v>
      </c>
      <c r="CB734" s="81" t="str">
        <f t="shared" si="84"/>
        <v>UTV (4XX)</v>
      </c>
    </row>
    <row r="735" spans="1:80" s="38" customFormat="1" ht="15" customHeight="1">
      <c r="A735" s="22">
        <f t="shared" si="78"/>
        <v>733</v>
      </c>
      <c r="B735" s="4" t="s">
        <v>84</v>
      </c>
      <c r="C735" s="99" t="s">
        <v>1089</v>
      </c>
      <c r="D735" s="3" t="s">
        <v>1147</v>
      </c>
      <c r="E735" s="91" t="str">
        <f>CONCATENATE(LEFT(D735,5),VLOOKUP(CONCATENATE(N735,"x",O735),'PART NUMBER GUIDE'!$B$9:$C$49,2,FALSE),VLOOKUP(CONCATENATE(P735, V735), 'PART NUMBER GUIDE'!$Q$6:$R$91, 2, FALSE),VLOOKUP(Y735,'PART NUMBER GUIDE'!$J$8:$K$43,2, FALSE),IF(U735="N/A",IF(ABS(S735)&lt;10,"0"&amp;ABS(S735),ABS(S735)),CONCATENATE(LEFT(U735,1),RIGHT(U735,1))), F735, G735)</f>
        <v>MR40151060564B</v>
      </c>
      <c r="F735" s="90" t="s">
        <v>1129</v>
      </c>
      <c r="G735" s="90"/>
      <c r="H735" s="364">
        <v>191682036033</v>
      </c>
      <c r="I735" s="109">
        <v>45237</v>
      </c>
      <c r="J735" s="85" t="s">
        <v>1265</v>
      </c>
      <c r="K735" s="342">
        <v>349</v>
      </c>
      <c r="L735" s="92">
        <f t="shared" si="79"/>
        <v>349</v>
      </c>
      <c r="M735" s="344"/>
      <c r="N735" s="5">
        <v>15</v>
      </c>
      <c r="O735" s="77">
        <v>10</v>
      </c>
      <c r="P735" s="99" t="str">
        <f t="shared" si="80"/>
        <v>6x5.5</v>
      </c>
      <c r="Q735" s="5">
        <v>6</v>
      </c>
      <c r="R735" s="5">
        <v>5.5</v>
      </c>
      <c r="S735" s="3">
        <v>25</v>
      </c>
      <c r="T735" s="17">
        <v>6.5</v>
      </c>
      <c r="U735" s="5" t="s">
        <v>3400</v>
      </c>
      <c r="V735" s="17">
        <v>81.8</v>
      </c>
      <c r="W735" s="8">
        <v>22.487150742857512</v>
      </c>
      <c r="X735" s="51">
        <v>1600</v>
      </c>
      <c r="Y735" s="79" t="s">
        <v>2294</v>
      </c>
      <c r="Z735" s="79" t="s">
        <v>2987</v>
      </c>
      <c r="AA735" s="51" t="str">
        <f t="shared" si="81"/>
        <v>15x10, 6x5.5, 25 OS</v>
      </c>
      <c r="AB735" s="89" t="s">
        <v>7535</v>
      </c>
      <c r="AC735" s="89">
        <f>_xlfn.IFNA(VLOOKUP(AB735,ACCESSORIES!F:J,5,FALSE),"N/A")</f>
        <v>22</v>
      </c>
      <c r="AD735" s="87" t="s">
        <v>85</v>
      </c>
      <c r="AE735" s="2" t="s">
        <v>85</v>
      </c>
      <c r="AF735" s="2" t="s">
        <v>85</v>
      </c>
      <c r="AG735" s="2" t="s">
        <v>85</v>
      </c>
      <c r="AH735" s="9" t="str">
        <f>_xlfn.IFNA(VLOOKUP(AG735,ACCESSORIES!F:J,5,FALSE),"N/A")</f>
        <v>N/A</v>
      </c>
      <c r="AI735" s="81" t="s">
        <v>266</v>
      </c>
      <c r="AJ735" s="81" t="s">
        <v>85</v>
      </c>
      <c r="AK735" s="40" t="str">
        <f>_xlfn.IFNA(VLOOKUP(AJ735,ACCESSORIES!F:J,5,FALSE),"N/A")</f>
        <v>N/A</v>
      </c>
      <c r="AL735" s="81" t="s">
        <v>85</v>
      </c>
      <c r="AM735" s="81">
        <v>14.1</v>
      </c>
      <c r="AN735" s="81">
        <v>180</v>
      </c>
      <c r="AO735" s="25">
        <v>0</v>
      </c>
      <c r="AP735" s="25">
        <v>13</v>
      </c>
      <c r="AQ735" s="25">
        <v>22</v>
      </c>
      <c r="AR735" s="25">
        <v>25</v>
      </c>
      <c r="AS735" s="25">
        <v>179</v>
      </c>
      <c r="AT735" s="25">
        <v>175</v>
      </c>
      <c r="AU735" s="84">
        <v>78.3</v>
      </c>
      <c r="AV735" s="54">
        <v>27.8</v>
      </c>
      <c r="AW735" s="54">
        <v>44</v>
      </c>
      <c r="AX735" s="54">
        <v>52</v>
      </c>
      <c r="AY735" s="3" t="s">
        <v>3343</v>
      </c>
      <c r="AZ735" s="98">
        <f>_xlfn.IFNA(VLOOKUP(AY735,ACCESSORIES!F:J,5,FALSE),"N/A")</f>
        <v>101.2</v>
      </c>
      <c r="BA735" s="3" t="s">
        <v>1520</v>
      </c>
      <c r="BB735" s="98">
        <f>_xlfn.IFNA(VLOOKUP(BA735,ACCESSORIES!F:J,5,FALSE),"N/A")</f>
        <v>11</v>
      </c>
      <c r="BC735" s="77">
        <f>W735+4</f>
        <v>26.487150742857512</v>
      </c>
      <c r="BD735" s="56">
        <v>17.8740157480315</v>
      </c>
      <c r="BE735" s="56">
        <v>17.8740157480315</v>
      </c>
      <c r="BF735" s="56">
        <v>12.9133858267717</v>
      </c>
      <c r="BG735" s="378">
        <f t="shared" si="82"/>
        <v>6.7606048000000252E-2</v>
      </c>
      <c r="BH735" s="5">
        <v>48</v>
      </c>
      <c r="BI735" s="114" t="s">
        <v>3532</v>
      </c>
      <c r="BJ735" s="50" t="s">
        <v>4050</v>
      </c>
      <c r="BK735" s="81"/>
      <c r="BL735" s="46"/>
      <c r="BM735" s="46"/>
      <c r="BN735" s="81"/>
      <c r="BO735" s="81"/>
      <c r="BP735" s="81"/>
      <c r="BQ735" s="81"/>
      <c r="BR735" s="81"/>
      <c r="BS735" s="81"/>
      <c r="BT735" s="81"/>
      <c r="BU735" s="313" t="s">
        <v>8028</v>
      </c>
      <c r="BV735" s="377" t="s">
        <v>8481</v>
      </c>
      <c r="BW735" s="313" t="s">
        <v>8029</v>
      </c>
      <c r="BX735" s="377" t="s">
        <v>8482</v>
      </c>
      <c r="BY735" s="93" t="str">
        <f t="shared" si="83"/>
        <v>MR401 UTV Beadlock, 15x10, 6+4/+25mm Offset, 6x5.5, 81.8mm Centerbore, Matte Black, w/ BH-H24100</v>
      </c>
      <c r="BZ735" s="81" t="s">
        <v>3878</v>
      </c>
      <c r="CA735" s="81" t="s">
        <v>3879</v>
      </c>
      <c r="CB735" s="81" t="str">
        <f t="shared" si="84"/>
        <v>UTV (4XX)</v>
      </c>
    </row>
    <row r="736" spans="1:80" s="38" customFormat="1" ht="15" customHeight="1">
      <c r="A736" s="22">
        <f t="shared" si="78"/>
        <v>734</v>
      </c>
      <c r="B736" s="4" t="s">
        <v>84</v>
      </c>
      <c r="C736" s="99" t="s">
        <v>1089</v>
      </c>
      <c r="D736" s="5" t="s">
        <v>1148</v>
      </c>
      <c r="E736" s="79" t="s">
        <v>3424</v>
      </c>
      <c r="F736" s="90" t="s">
        <v>2226</v>
      </c>
      <c r="G736" s="90"/>
      <c r="H736" s="79" t="s">
        <v>2041</v>
      </c>
      <c r="I736" s="318">
        <v>42736</v>
      </c>
      <c r="J736" s="16" t="s">
        <v>1265</v>
      </c>
      <c r="K736" s="342">
        <v>385</v>
      </c>
      <c r="L736" s="92">
        <f t="shared" si="79"/>
        <v>385</v>
      </c>
      <c r="M736" s="344"/>
      <c r="N736" s="5">
        <v>15</v>
      </c>
      <c r="O736" s="77">
        <v>5</v>
      </c>
      <c r="P736" s="99" t="str">
        <f t="shared" si="80"/>
        <v>4x136</v>
      </c>
      <c r="Q736" s="5">
        <v>4</v>
      </c>
      <c r="R736" s="5">
        <v>136</v>
      </c>
      <c r="S736" s="5">
        <v>43</v>
      </c>
      <c r="T736" s="17">
        <v>4.5</v>
      </c>
      <c r="U736" s="5" t="s">
        <v>963</v>
      </c>
      <c r="V736" s="17">
        <v>106</v>
      </c>
      <c r="W736" s="6">
        <v>18.14</v>
      </c>
      <c r="X736" s="51">
        <v>1600</v>
      </c>
      <c r="Y736" s="79" t="s">
        <v>5466</v>
      </c>
      <c r="Z736" s="79" t="s">
        <v>196</v>
      </c>
      <c r="AA736" s="51" t="str">
        <f t="shared" si="81"/>
        <v>15x5, 4x136, 43 OS</v>
      </c>
      <c r="AB736" s="2" t="s">
        <v>85</v>
      </c>
      <c r="AC736" s="89" t="str">
        <f>_xlfn.IFNA(VLOOKUP(AB736,ACCESSORIES!F:J,5,FALSE),"N/A")</f>
        <v>N/A</v>
      </c>
      <c r="AD736" s="87" t="s">
        <v>85</v>
      </c>
      <c r="AE736" s="2" t="s">
        <v>85</v>
      </c>
      <c r="AF736" s="80" t="s">
        <v>85</v>
      </c>
      <c r="AG736" s="2" t="s">
        <v>85</v>
      </c>
      <c r="AH736" s="9" t="str">
        <f>_xlfn.IFNA(VLOOKUP(AG736,ACCESSORIES!F:J,5,FALSE),"N/A")</f>
        <v>N/A</v>
      </c>
      <c r="AI736" s="81" t="s">
        <v>266</v>
      </c>
      <c r="AJ736" s="81" t="s">
        <v>85</v>
      </c>
      <c r="AK736" s="40" t="str">
        <f>_xlfn.IFNA(VLOOKUP(AJ736,ACCESSORIES!F:J,5,FALSE),"N/A")</f>
        <v>N/A</v>
      </c>
      <c r="AL736" s="81" t="s">
        <v>85</v>
      </c>
      <c r="AM736" s="81">
        <v>14.1</v>
      </c>
      <c r="AN736" s="81">
        <v>190</v>
      </c>
      <c r="AO736" s="25">
        <v>0</v>
      </c>
      <c r="AP736" s="36">
        <v>0</v>
      </c>
      <c r="AQ736" s="36">
        <v>5.7</v>
      </c>
      <c r="AR736" s="36">
        <v>4.9000000000000004</v>
      </c>
      <c r="AS736" s="36">
        <v>173.9</v>
      </c>
      <c r="AT736" s="36">
        <v>170</v>
      </c>
      <c r="AU736" s="84" t="s">
        <v>85</v>
      </c>
      <c r="AV736" s="54" t="s">
        <v>85</v>
      </c>
      <c r="AW736" s="54" t="s">
        <v>85</v>
      </c>
      <c r="AX736" s="54">
        <v>0</v>
      </c>
      <c r="AY736" s="3" t="s">
        <v>3346</v>
      </c>
      <c r="AZ736" s="98">
        <f>_xlfn.IFNA(VLOOKUP(AY736,ACCESSORIES!F:J,5,FALSE),"N/A")</f>
        <v>118.80000000000001</v>
      </c>
      <c r="BA736" s="3" t="s">
        <v>1522</v>
      </c>
      <c r="BB736" s="98">
        <f>_xlfn.IFNA(VLOOKUP(BA736,ACCESSORIES!F:J,5,FALSE),"N/A")</f>
        <v>11</v>
      </c>
      <c r="BC736" s="77">
        <v>22.22259602823566</v>
      </c>
      <c r="BD736" s="56">
        <v>17.8740157480315</v>
      </c>
      <c r="BE736" s="56">
        <v>17.8740157480315</v>
      </c>
      <c r="BF736" s="56">
        <v>8.2677165354330704</v>
      </c>
      <c r="BG736" s="378">
        <f t="shared" si="82"/>
        <v>4.3284360000000008E-2</v>
      </c>
      <c r="BH736" s="5">
        <v>48</v>
      </c>
      <c r="BI736" s="114" t="s">
        <v>3532</v>
      </c>
      <c r="BJ736" s="50" t="s">
        <v>4050</v>
      </c>
      <c r="BK736" s="81" t="s">
        <v>4066</v>
      </c>
      <c r="BL736" s="46" t="s">
        <v>4836</v>
      </c>
      <c r="BM736" s="46" t="s">
        <v>4094</v>
      </c>
      <c r="BN736" s="81" t="s">
        <v>5472</v>
      </c>
      <c r="BO736" s="81" t="s">
        <v>4837</v>
      </c>
      <c r="BP736" s="81"/>
      <c r="BQ736" s="81"/>
      <c r="BR736" s="81"/>
      <c r="BS736" s="81"/>
      <c r="BT736" s="81"/>
      <c r="BU736" s="313" t="s">
        <v>6970</v>
      </c>
      <c r="BV736" s="377" t="s">
        <v>8266</v>
      </c>
      <c r="BW736" s="356" t="s">
        <v>6971</v>
      </c>
      <c r="BX736" s="377" t="s">
        <v>8267</v>
      </c>
      <c r="BY736" s="93" t="str">
        <f t="shared" si="83"/>
        <v>MR401-R UTV Beadlock, 15x5, 5+0/+43mm Offset, 4x136, 106mm Centerbore, Machined - Raw, w/ BH-H24155</v>
      </c>
      <c r="BZ736" s="81" t="s">
        <v>3878</v>
      </c>
      <c r="CA736" s="81" t="s">
        <v>3879</v>
      </c>
      <c r="CB736" s="81" t="str">
        <f t="shared" si="84"/>
        <v>UTV (4XX)</v>
      </c>
    </row>
    <row r="737" spans="1:80" s="38" customFormat="1" ht="15" customHeight="1">
      <c r="A737" s="22">
        <f t="shared" si="78"/>
        <v>735</v>
      </c>
      <c r="B737" s="4" t="s">
        <v>84</v>
      </c>
      <c r="C737" s="99" t="s">
        <v>1089</v>
      </c>
      <c r="D737" s="5" t="s">
        <v>1148</v>
      </c>
      <c r="E737" s="79" t="s">
        <v>3425</v>
      </c>
      <c r="F737" s="90" t="s">
        <v>2226</v>
      </c>
      <c r="G737" s="90"/>
      <c r="H737" s="79" t="s">
        <v>2040</v>
      </c>
      <c r="I737" s="318">
        <v>42736</v>
      </c>
      <c r="J737" s="16" t="s">
        <v>1265</v>
      </c>
      <c r="K737" s="342">
        <v>385</v>
      </c>
      <c r="L737" s="92">
        <f t="shared" si="79"/>
        <v>385</v>
      </c>
      <c r="M737" s="344"/>
      <c r="N737" s="5">
        <v>15</v>
      </c>
      <c r="O737" s="77">
        <v>5</v>
      </c>
      <c r="P737" s="99" t="str">
        <f t="shared" si="80"/>
        <v>4x156</v>
      </c>
      <c r="Q737" s="5">
        <v>4</v>
      </c>
      <c r="R737" s="5">
        <v>156</v>
      </c>
      <c r="S737" s="5">
        <v>43</v>
      </c>
      <c r="T737" s="17">
        <v>4.5</v>
      </c>
      <c r="U737" s="5" t="s">
        <v>963</v>
      </c>
      <c r="V737" s="17">
        <v>127</v>
      </c>
      <c r="W737" s="6">
        <v>17.52</v>
      </c>
      <c r="X737" s="51">
        <v>1600</v>
      </c>
      <c r="Y737" s="79" t="s">
        <v>5466</v>
      </c>
      <c r="Z737" s="79" t="s">
        <v>196</v>
      </c>
      <c r="AA737" s="51" t="str">
        <f t="shared" si="81"/>
        <v>15x5, 4x156, 43 OS</v>
      </c>
      <c r="AB737" s="2" t="s">
        <v>85</v>
      </c>
      <c r="AC737" s="89" t="str">
        <f>_xlfn.IFNA(VLOOKUP(AB737,ACCESSORIES!F:J,5,FALSE),"N/A")</f>
        <v>N/A</v>
      </c>
      <c r="AD737" s="87" t="s">
        <v>85</v>
      </c>
      <c r="AE737" s="2" t="s">
        <v>85</v>
      </c>
      <c r="AF737" s="80" t="s">
        <v>85</v>
      </c>
      <c r="AG737" s="2" t="s">
        <v>85</v>
      </c>
      <c r="AH737" s="9" t="str">
        <f>_xlfn.IFNA(VLOOKUP(AG737,ACCESSORIES!F:J,5,FALSE),"N/A")</f>
        <v>N/A</v>
      </c>
      <c r="AI737" s="81" t="s">
        <v>266</v>
      </c>
      <c r="AJ737" s="81" t="s">
        <v>85</v>
      </c>
      <c r="AK737" s="40" t="str">
        <f>_xlfn.IFNA(VLOOKUP(AJ737,ACCESSORIES!F:J,5,FALSE),"N/A")</f>
        <v>N/A</v>
      </c>
      <c r="AL737" s="81" t="s">
        <v>85</v>
      </c>
      <c r="AM737" s="81">
        <v>14.1</v>
      </c>
      <c r="AN737" s="81">
        <v>190</v>
      </c>
      <c r="AO737" s="25">
        <v>0</v>
      </c>
      <c r="AP737" s="36">
        <v>0</v>
      </c>
      <c r="AQ737" s="36">
        <v>5.7</v>
      </c>
      <c r="AR737" s="36">
        <v>4.9000000000000004</v>
      </c>
      <c r="AS737" s="36">
        <v>173.9</v>
      </c>
      <c r="AT737" s="36">
        <v>170</v>
      </c>
      <c r="AU737" s="84" t="s">
        <v>85</v>
      </c>
      <c r="AV737" s="54" t="s">
        <v>85</v>
      </c>
      <c r="AW737" s="54" t="s">
        <v>85</v>
      </c>
      <c r="AX737" s="54">
        <v>0</v>
      </c>
      <c r="AY737" s="3" t="s">
        <v>3346</v>
      </c>
      <c r="AZ737" s="98">
        <f>_xlfn.IFNA(VLOOKUP(AY737,ACCESSORIES!F:J,5,FALSE),"N/A")</f>
        <v>118.80000000000001</v>
      </c>
      <c r="BA737" s="3" t="s">
        <v>1522</v>
      </c>
      <c r="BB737" s="98">
        <f>_xlfn.IFNA(VLOOKUP(BA737,ACCESSORIES!F:J,5,FALSE),"N/A")</f>
        <v>11</v>
      </c>
      <c r="BC737" s="77">
        <v>21.70818408313761</v>
      </c>
      <c r="BD737" s="56">
        <v>17.8740157480315</v>
      </c>
      <c r="BE737" s="56">
        <v>17.8740157480315</v>
      </c>
      <c r="BF737" s="56">
        <v>8.2677165354330704</v>
      </c>
      <c r="BG737" s="378">
        <f t="shared" si="82"/>
        <v>4.3284360000000008E-2</v>
      </c>
      <c r="BH737" s="5">
        <v>48</v>
      </c>
      <c r="BI737" s="114" t="s">
        <v>3532</v>
      </c>
      <c r="BJ737" s="50" t="s">
        <v>4050</v>
      </c>
      <c r="BK737" s="81" t="s">
        <v>4066</v>
      </c>
      <c r="BL737" s="46" t="s">
        <v>4836</v>
      </c>
      <c r="BM737" s="46" t="s">
        <v>4094</v>
      </c>
      <c r="BN737" s="81" t="s">
        <v>5472</v>
      </c>
      <c r="BO737" s="81" t="s">
        <v>4837</v>
      </c>
      <c r="BP737" s="81"/>
      <c r="BQ737" s="81"/>
      <c r="BR737" s="81"/>
      <c r="BS737" s="81"/>
      <c r="BT737" s="81"/>
      <c r="BU737" s="313" t="s">
        <v>6970</v>
      </c>
      <c r="BV737" s="377" t="s">
        <v>8266</v>
      </c>
      <c r="BW737" s="356" t="s">
        <v>6971</v>
      </c>
      <c r="BX737" s="377" t="s">
        <v>8267</v>
      </c>
      <c r="BY737" s="93" t="str">
        <f t="shared" si="83"/>
        <v>MR401-R UTV Beadlock, 15x5, 5+0/+43mm Offset, 4x156, 127mm Centerbore, Machined - Raw, w/ BH-H24155</v>
      </c>
      <c r="BZ737" s="81" t="s">
        <v>3878</v>
      </c>
      <c r="CA737" s="81" t="s">
        <v>3879</v>
      </c>
      <c r="CB737" s="81" t="str">
        <f t="shared" si="84"/>
        <v>UTV (4XX)</v>
      </c>
    </row>
    <row r="738" spans="1:80" s="38" customFormat="1" ht="15" customHeight="1">
      <c r="A738" s="22">
        <f t="shared" si="78"/>
        <v>736</v>
      </c>
      <c r="B738" s="4" t="s">
        <v>84</v>
      </c>
      <c r="C738" s="99" t="s">
        <v>1089</v>
      </c>
      <c r="D738" s="5" t="s">
        <v>1148</v>
      </c>
      <c r="E738" s="79" t="s">
        <v>3423</v>
      </c>
      <c r="F738" s="90" t="s">
        <v>2226</v>
      </c>
      <c r="G738" s="90"/>
      <c r="H738" s="79" t="s">
        <v>2039</v>
      </c>
      <c r="I738" s="318">
        <v>42736</v>
      </c>
      <c r="J738" s="16" t="s">
        <v>1265</v>
      </c>
      <c r="K738" s="342">
        <v>385</v>
      </c>
      <c r="L738" s="92">
        <f t="shared" si="79"/>
        <v>385</v>
      </c>
      <c r="M738" s="344"/>
      <c r="N738" s="5">
        <v>15</v>
      </c>
      <c r="O738" s="77">
        <v>5</v>
      </c>
      <c r="P738" s="99" t="str">
        <f t="shared" si="80"/>
        <v>4x156</v>
      </c>
      <c r="Q738" s="5">
        <v>4</v>
      </c>
      <c r="R738" s="5">
        <v>156</v>
      </c>
      <c r="S738" s="5">
        <v>0</v>
      </c>
      <c r="T738" s="17">
        <v>3</v>
      </c>
      <c r="U738" s="5" t="s">
        <v>202</v>
      </c>
      <c r="V738" s="17">
        <v>127</v>
      </c>
      <c r="W738" s="41">
        <v>16.98</v>
      </c>
      <c r="X738" s="51">
        <v>1600</v>
      </c>
      <c r="Y738" s="79" t="s">
        <v>5466</v>
      </c>
      <c r="Z738" s="79" t="s">
        <v>196</v>
      </c>
      <c r="AA738" s="51" t="str">
        <f t="shared" si="81"/>
        <v>15x5, 4x156, 0 OS</v>
      </c>
      <c r="AB738" s="2" t="s">
        <v>85</v>
      </c>
      <c r="AC738" s="89" t="str">
        <f>_xlfn.IFNA(VLOOKUP(AB738,ACCESSORIES!F:J,5,FALSE),"N/A")</f>
        <v>N/A</v>
      </c>
      <c r="AD738" s="87" t="s">
        <v>85</v>
      </c>
      <c r="AE738" s="2" t="s">
        <v>85</v>
      </c>
      <c r="AF738" s="80" t="s">
        <v>85</v>
      </c>
      <c r="AG738" s="2" t="s">
        <v>85</v>
      </c>
      <c r="AH738" s="9" t="str">
        <f>_xlfn.IFNA(VLOOKUP(AG738,ACCESSORIES!F:J,5,FALSE),"N/A")</f>
        <v>N/A</v>
      </c>
      <c r="AI738" s="81" t="s">
        <v>266</v>
      </c>
      <c r="AJ738" s="81" t="s">
        <v>85</v>
      </c>
      <c r="AK738" s="40" t="str">
        <f>_xlfn.IFNA(VLOOKUP(AJ738,ACCESSORIES!F:J,5,FALSE),"N/A")</f>
        <v>N/A</v>
      </c>
      <c r="AL738" s="81" t="s">
        <v>85</v>
      </c>
      <c r="AM738" s="81">
        <v>14.1</v>
      </c>
      <c r="AN738" s="81">
        <v>190</v>
      </c>
      <c r="AO738" s="25">
        <v>0</v>
      </c>
      <c r="AP738" s="36">
        <v>4</v>
      </c>
      <c r="AQ738" s="36">
        <v>11</v>
      </c>
      <c r="AR738" s="36">
        <v>17</v>
      </c>
      <c r="AS738" s="36">
        <v>182</v>
      </c>
      <c r="AT738" s="36">
        <v>167</v>
      </c>
      <c r="AU738" s="84" t="s">
        <v>85</v>
      </c>
      <c r="AV738" s="54" t="s">
        <v>85</v>
      </c>
      <c r="AW738" s="54" t="s">
        <v>85</v>
      </c>
      <c r="AX738" s="54">
        <v>20</v>
      </c>
      <c r="AY738" s="3" t="s">
        <v>3344</v>
      </c>
      <c r="AZ738" s="98">
        <f>_xlfn.IFNA(VLOOKUP(AY738,ACCESSORIES!F:J,5,FALSE),"N/A")</f>
        <v>118.80000000000001</v>
      </c>
      <c r="BA738" s="3" t="s">
        <v>1520</v>
      </c>
      <c r="BB738" s="98">
        <f>_xlfn.IFNA(VLOOKUP(BA738,ACCESSORIES!F:J,5,FALSE),"N/A")</f>
        <v>11</v>
      </c>
      <c r="BC738" s="77">
        <v>20.32</v>
      </c>
      <c r="BD738" s="56">
        <v>17.8740157480315</v>
      </c>
      <c r="BE738" s="56">
        <v>17.8740157480315</v>
      </c>
      <c r="BF738" s="56">
        <v>8.2677165354330704</v>
      </c>
      <c r="BG738" s="378">
        <f t="shared" si="82"/>
        <v>4.3284360000000008E-2</v>
      </c>
      <c r="BH738" s="5">
        <v>48</v>
      </c>
      <c r="BI738" s="114" t="s">
        <v>3532</v>
      </c>
      <c r="BJ738" s="50" t="s">
        <v>4050</v>
      </c>
      <c r="BK738" s="81" t="s">
        <v>4066</v>
      </c>
      <c r="BL738" s="46" t="s">
        <v>4836</v>
      </c>
      <c r="BM738" s="46" t="s">
        <v>4094</v>
      </c>
      <c r="BN738" s="81" t="s">
        <v>5472</v>
      </c>
      <c r="BO738" s="81" t="s">
        <v>4837</v>
      </c>
      <c r="BP738" s="81"/>
      <c r="BQ738" s="81"/>
      <c r="BR738" s="81"/>
      <c r="BS738" s="81"/>
      <c r="BT738" s="81"/>
      <c r="BU738" s="313" t="s">
        <v>6966</v>
      </c>
      <c r="BV738" s="377" t="s">
        <v>8405</v>
      </c>
      <c r="BW738" s="356" t="s">
        <v>6967</v>
      </c>
      <c r="BX738" s="377" t="s">
        <v>8406</v>
      </c>
      <c r="BY738" s="93" t="str">
        <f t="shared" si="83"/>
        <v>MR401-R UTV Beadlock, 15x5, 2.5+2.5/0mm Offset, 4x156, 127mm Centerbore, Machined - Raw, w/ BH-H24100</v>
      </c>
      <c r="BZ738" s="81" t="s">
        <v>3878</v>
      </c>
      <c r="CA738" s="81" t="s">
        <v>3879</v>
      </c>
      <c r="CB738" s="81" t="str">
        <f t="shared" si="84"/>
        <v>UTV (4XX)</v>
      </c>
    </row>
    <row r="739" spans="1:80" s="38" customFormat="1" ht="15" customHeight="1">
      <c r="A739" s="22">
        <f t="shared" si="78"/>
        <v>737</v>
      </c>
      <c r="B739" s="4" t="s">
        <v>84</v>
      </c>
      <c r="C739" s="99" t="s">
        <v>1089</v>
      </c>
      <c r="D739" s="5" t="s">
        <v>1148</v>
      </c>
      <c r="E739" s="91" t="s">
        <v>4763</v>
      </c>
      <c r="F739" s="90" t="s">
        <v>1129</v>
      </c>
      <c r="G739" s="90"/>
      <c r="H739" s="79" t="s">
        <v>4782</v>
      </c>
      <c r="I739" s="318">
        <v>44210</v>
      </c>
      <c r="J739" s="16" t="s">
        <v>1265</v>
      </c>
      <c r="K739" s="342">
        <v>385</v>
      </c>
      <c r="L739" s="92">
        <f t="shared" si="79"/>
        <v>385</v>
      </c>
      <c r="M739" s="344"/>
      <c r="N739" s="5">
        <v>15</v>
      </c>
      <c r="O739" s="77">
        <v>5</v>
      </c>
      <c r="P739" s="99" t="str">
        <f t="shared" si="80"/>
        <v>5x4.5</v>
      </c>
      <c r="Q739" s="5">
        <v>5</v>
      </c>
      <c r="R739" s="5">
        <v>4.5</v>
      </c>
      <c r="S739" s="5">
        <v>40</v>
      </c>
      <c r="T739" s="17">
        <v>4.3</v>
      </c>
      <c r="U739" s="5" t="s">
        <v>4764</v>
      </c>
      <c r="V739" s="17">
        <v>72</v>
      </c>
      <c r="W739" s="83">
        <v>15.58</v>
      </c>
      <c r="X739" s="51">
        <v>1600</v>
      </c>
      <c r="Y739" s="79" t="s">
        <v>5466</v>
      </c>
      <c r="Z739" s="79" t="s">
        <v>196</v>
      </c>
      <c r="AA739" s="51" t="str">
        <f t="shared" si="81"/>
        <v>15x5, 5x4.5, 40 OS</v>
      </c>
      <c r="AB739" s="2" t="s">
        <v>85</v>
      </c>
      <c r="AC739" s="89" t="str">
        <f>_xlfn.IFNA(VLOOKUP(AB739,ACCESSORIES!F:J,5,FALSE),"N/A")</f>
        <v>N/A</v>
      </c>
      <c r="AD739" s="87" t="s">
        <v>85</v>
      </c>
      <c r="AE739" s="2" t="s">
        <v>85</v>
      </c>
      <c r="AF739" s="80" t="s">
        <v>85</v>
      </c>
      <c r="AG739" s="2" t="s">
        <v>85</v>
      </c>
      <c r="AH739" s="9" t="str">
        <f>_xlfn.IFNA(VLOOKUP(AG739,ACCESSORIES!F:J,5,FALSE),"N/A")</f>
        <v>N/A</v>
      </c>
      <c r="AI739" s="81" t="s">
        <v>266</v>
      </c>
      <c r="AJ739" s="81" t="s">
        <v>85</v>
      </c>
      <c r="AK739" s="40" t="str">
        <f>_xlfn.IFNA(VLOOKUP(AJ739,ACCESSORIES!F:J,5,FALSE),"N/A")</f>
        <v>N/A</v>
      </c>
      <c r="AL739" s="81" t="s">
        <v>85</v>
      </c>
      <c r="AM739" s="81">
        <v>14.1</v>
      </c>
      <c r="AN739" s="81">
        <v>145</v>
      </c>
      <c r="AO739" s="36">
        <v>7</v>
      </c>
      <c r="AP739" s="36">
        <v>9</v>
      </c>
      <c r="AQ739" s="36">
        <v>9</v>
      </c>
      <c r="AR739" s="36">
        <v>8</v>
      </c>
      <c r="AS739" s="36">
        <v>173</v>
      </c>
      <c r="AT739" s="36">
        <v>171</v>
      </c>
      <c r="AU739" s="84" t="s">
        <v>85</v>
      </c>
      <c r="AV739" s="54" t="s">
        <v>85</v>
      </c>
      <c r="AW739" s="54" t="s">
        <v>85</v>
      </c>
      <c r="AX739" s="54">
        <v>0</v>
      </c>
      <c r="AY739" s="3" t="s">
        <v>3346</v>
      </c>
      <c r="AZ739" s="98">
        <f>_xlfn.IFNA(VLOOKUP(AY739,ACCESSORIES!F:J,5,FALSE),"N/A")</f>
        <v>118.80000000000001</v>
      </c>
      <c r="BA739" s="3" t="s">
        <v>1522</v>
      </c>
      <c r="BB739" s="98">
        <f>_xlfn.IFNA(VLOOKUP(BA739,ACCESSORIES!F:J,5,FALSE),"N/A")</f>
        <v>11</v>
      </c>
      <c r="BC739" s="77">
        <v>22.928075267227268</v>
      </c>
      <c r="BD739" s="56">
        <v>17.8740157480315</v>
      </c>
      <c r="BE739" s="56">
        <v>17.8740157480315</v>
      </c>
      <c r="BF739" s="56">
        <v>8.2677165354330704</v>
      </c>
      <c r="BG739" s="378">
        <f t="shared" si="82"/>
        <v>4.3284360000000008E-2</v>
      </c>
      <c r="BH739" s="5">
        <v>48</v>
      </c>
      <c r="BI739" s="114" t="s">
        <v>3532</v>
      </c>
      <c r="BJ739" s="50" t="s">
        <v>4050</v>
      </c>
      <c r="BK739" s="81" t="s">
        <v>4066</v>
      </c>
      <c r="BL739" s="46" t="s">
        <v>4836</v>
      </c>
      <c r="BM739" s="46" t="s">
        <v>4094</v>
      </c>
      <c r="BN739" s="81" t="s">
        <v>5472</v>
      </c>
      <c r="BO739" s="81" t="s">
        <v>4837</v>
      </c>
      <c r="BP739" s="81"/>
      <c r="BQ739" s="81"/>
      <c r="BR739" s="81"/>
      <c r="BS739" s="81"/>
      <c r="BT739" s="81"/>
      <c r="BU739" s="313" t="s">
        <v>6968</v>
      </c>
      <c r="BV739" s="377" t="s">
        <v>8268</v>
      </c>
      <c r="BW739" s="356" t="s">
        <v>6969</v>
      </c>
      <c r="BX739" s="377" t="s">
        <v>8269</v>
      </c>
      <c r="BY739" s="93" t="str">
        <f t="shared" si="83"/>
        <v>MR401-R UTV Beadlock, 15x5, 4.25+0.75/+40mm Offset, 5x4.5, 72mm Centerbore, Machined - Raw, w/ BH-H24155</v>
      </c>
      <c r="BZ739" s="81" t="s">
        <v>3878</v>
      </c>
      <c r="CA739" s="81" t="s">
        <v>3879</v>
      </c>
      <c r="CB739" s="81" t="str">
        <f t="shared" si="84"/>
        <v>UTV (4XX)</v>
      </c>
    </row>
    <row r="740" spans="1:80" s="38" customFormat="1" ht="15" customHeight="1">
      <c r="A740" s="22">
        <f t="shared" si="78"/>
        <v>738</v>
      </c>
      <c r="B740" s="4" t="s">
        <v>84</v>
      </c>
      <c r="C740" s="99" t="s">
        <v>1089</v>
      </c>
      <c r="D740" s="5" t="s">
        <v>1106</v>
      </c>
      <c r="E740" s="91" t="str">
        <f>CONCATENATE(LEFT(D740,5),VLOOKUP(CONCATENATE(N740,"x",O740),'PART NUMBER GUIDE'!$B$9:$C$49,2,FALSE),VLOOKUP(CONCATENATE(P740, V740), 'PART NUMBER GUIDE'!$Q$6:$R$91, 2, FALSE),VLOOKUP(Y740,'PART NUMBER GUIDE'!$J$8:$K$43,2, FALSE),IF(U740="N/A",IF(ABS(S740)&lt;10,"0"&amp;ABS(S740),ABS(S740)),CONCATENATE(LEFT(U740,1),RIGHT(U740,1))), F740, G740)</f>
        <v>MR40557047543B</v>
      </c>
      <c r="F740" s="90" t="s">
        <v>1129</v>
      </c>
      <c r="G740" s="90"/>
      <c r="H740" s="79" t="s">
        <v>804</v>
      </c>
      <c r="I740" s="318">
        <v>42370</v>
      </c>
      <c r="J740" s="16" t="s">
        <v>1265</v>
      </c>
      <c r="K740" s="342">
        <v>315.77499999999998</v>
      </c>
      <c r="L740" s="92">
        <f t="shared" si="79"/>
        <v>315.77499999999998</v>
      </c>
      <c r="M740" s="344"/>
      <c r="N740" s="5">
        <v>15</v>
      </c>
      <c r="O740" s="77">
        <v>7</v>
      </c>
      <c r="P740" s="99" t="str">
        <f t="shared" si="80"/>
        <v>4x136</v>
      </c>
      <c r="Q740" s="5">
        <v>4</v>
      </c>
      <c r="R740" s="5">
        <v>136</v>
      </c>
      <c r="S740" s="5">
        <v>13</v>
      </c>
      <c r="T740" s="17">
        <v>4.3</v>
      </c>
      <c r="U740" s="5" t="s">
        <v>189</v>
      </c>
      <c r="V740" s="17">
        <v>106</v>
      </c>
      <c r="W740" s="6">
        <v>22.19</v>
      </c>
      <c r="X740" s="51">
        <v>1600</v>
      </c>
      <c r="Y740" s="4" t="s">
        <v>2294</v>
      </c>
      <c r="Z740" s="79" t="s">
        <v>2987</v>
      </c>
      <c r="AA740" s="51" t="str">
        <f t="shared" si="81"/>
        <v>15x7, 4x136, 13 OS</v>
      </c>
      <c r="AB740" s="2" t="s">
        <v>2439</v>
      </c>
      <c r="AC740" s="89">
        <f>_xlfn.IFNA(VLOOKUP(AB740,ACCESSORIES!F:J,5,FALSE),"N/A")</f>
        <v>22</v>
      </c>
      <c r="AD740" s="87" t="s">
        <v>85</v>
      </c>
      <c r="AE740" s="81" t="s">
        <v>1894</v>
      </c>
      <c r="AF740" s="80" t="s">
        <v>85</v>
      </c>
      <c r="AG740" s="2" t="s">
        <v>85</v>
      </c>
      <c r="AH740" s="9" t="str">
        <f>_xlfn.IFNA(VLOOKUP(AG740,ACCESSORIES!F:J,5,FALSE),"N/A")</f>
        <v>N/A</v>
      </c>
      <c r="AI740" s="81" t="s">
        <v>266</v>
      </c>
      <c r="AJ740" s="81" t="s">
        <v>85</v>
      </c>
      <c r="AK740" s="40" t="str">
        <f>_xlfn.IFNA(VLOOKUP(AJ740,ACCESSORIES!F:J,5,FALSE),"N/A")</f>
        <v>N/A</v>
      </c>
      <c r="AL740" s="81" t="s">
        <v>85</v>
      </c>
      <c r="AM740" s="81">
        <v>14.1</v>
      </c>
      <c r="AN740" s="81">
        <v>183</v>
      </c>
      <c r="AO740" s="25">
        <v>0</v>
      </c>
      <c r="AP740" s="25">
        <v>27</v>
      </c>
      <c r="AQ740" s="25">
        <v>36</v>
      </c>
      <c r="AR740" s="25">
        <v>37</v>
      </c>
      <c r="AS740" s="25">
        <v>182</v>
      </c>
      <c r="AT740" s="25">
        <v>180</v>
      </c>
      <c r="AU740" s="84">
        <v>68</v>
      </c>
      <c r="AV740" s="54">
        <v>37</v>
      </c>
      <c r="AW740" s="54">
        <v>37</v>
      </c>
      <c r="AX740" s="54">
        <v>0</v>
      </c>
      <c r="AY740" s="3" t="s">
        <v>3345</v>
      </c>
      <c r="AZ740" s="98">
        <f>_xlfn.IFNA(VLOOKUP(AY740,ACCESSORIES!F:J,5,FALSE),"N/A")</f>
        <v>118.80000000000001</v>
      </c>
      <c r="BA740" s="3" t="s">
        <v>1520</v>
      </c>
      <c r="BB740" s="98">
        <f>_xlfn.IFNA(VLOOKUP(BA740,ACCESSORIES!F:J,5,FALSE),"N/A")</f>
        <v>11</v>
      </c>
      <c r="BC740" s="77">
        <v>27.043370828011646</v>
      </c>
      <c r="BD740" s="56">
        <v>17.8740157480315</v>
      </c>
      <c r="BE740" s="56">
        <v>17.8740157480315</v>
      </c>
      <c r="BF740" s="56">
        <v>9.8425196850393704</v>
      </c>
      <c r="BG740" s="378">
        <f t="shared" si="82"/>
        <v>5.1529000000000012E-2</v>
      </c>
      <c r="BH740" s="5">
        <v>48</v>
      </c>
      <c r="BI740" s="114" t="s">
        <v>3532</v>
      </c>
      <c r="BJ740" s="50" t="s">
        <v>4050</v>
      </c>
      <c r="BK740" s="81" t="s">
        <v>4066</v>
      </c>
      <c r="BL740" s="81" t="s">
        <v>5473</v>
      </c>
      <c r="BM740" s="46" t="s">
        <v>4094</v>
      </c>
      <c r="BN740" s="81" t="s">
        <v>5478</v>
      </c>
      <c r="BO740" s="81" t="s">
        <v>5476</v>
      </c>
      <c r="BP740" s="81" t="s">
        <v>4837</v>
      </c>
      <c r="BQ740" s="81" t="s">
        <v>4642</v>
      </c>
      <c r="BR740" s="81"/>
      <c r="BS740" s="81"/>
      <c r="BT740" s="81"/>
      <c r="BU740" s="313" t="s">
        <v>6981</v>
      </c>
      <c r="BV740" s="377" t="s">
        <v>8520</v>
      </c>
      <c r="BW740" s="313" t="s">
        <v>6982</v>
      </c>
      <c r="BX740" s="377" t="s">
        <v>8521</v>
      </c>
      <c r="BY740" s="93" t="str">
        <f t="shared" si="83"/>
        <v>MR405 UTV Beadlock, 15x7, 4+3/+13mm Offset, 4x136, 106mm Centerbore, Matte Black, w/ BH-H24100</v>
      </c>
      <c r="BZ740" s="81" t="s">
        <v>3878</v>
      </c>
      <c r="CA740" s="81" t="s">
        <v>3879</v>
      </c>
      <c r="CB740" s="81" t="str">
        <f t="shared" si="84"/>
        <v>UTV (4XX)</v>
      </c>
    </row>
    <row r="741" spans="1:80" s="38" customFormat="1" ht="15" customHeight="1">
      <c r="A741" s="22">
        <f t="shared" si="78"/>
        <v>739</v>
      </c>
      <c r="B741" s="4" t="s">
        <v>84</v>
      </c>
      <c r="C741" s="99" t="s">
        <v>1089</v>
      </c>
      <c r="D741" s="5" t="s">
        <v>1106</v>
      </c>
      <c r="E741" s="91" t="str">
        <f>CONCATENATE(LEFT(D741,5),VLOOKUP(CONCATENATE(N741,"x",O741),'PART NUMBER GUIDE'!$B$9:$C$49,2,FALSE),VLOOKUP(CONCATENATE(P741, V741), 'PART NUMBER GUIDE'!$Q$6:$R$91, 2, FALSE),VLOOKUP(Y741,'PART NUMBER GUIDE'!$J$8:$K$43,2, FALSE),IF(U741="N/A",IF(ABS(S741)&lt;10,"0"&amp;ABS(S741),ABS(S741)),CONCATENATE(LEFT(U741,1),RIGHT(U741,1))), F741, G741)</f>
        <v>MR40557047943B</v>
      </c>
      <c r="F741" s="90" t="s">
        <v>1129</v>
      </c>
      <c r="G741" s="90"/>
      <c r="H741" s="79" t="s">
        <v>805</v>
      </c>
      <c r="I741" s="318">
        <v>42370</v>
      </c>
      <c r="J741" s="16" t="s">
        <v>1265</v>
      </c>
      <c r="K741" s="342">
        <v>315.77499999999998</v>
      </c>
      <c r="L741" s="92">
        <f t="shared" si="79"/>
        <v>315.77499999999998</v>
      </c>
      <c r="M741" s="344"/>
      <c r="N741" s="5">
        <v>15</v>
      </c>
      <c r="O741" s="77">
        <v>7</v>
      </c>
      <c r="P741" s="99" t="str">
        <f t="shared" si="80"/>
        <v>4x136</v>
      </c>
      <c r="Q741" s="5">
        <v>4</v>
      </c>
      <c r="R741" s="5">
        <v>136</v>
      </c>
      <c r="S741" s="5">
        <v>13</v>
      </c>
      <c r="T741" s="17">
        <v>4.3</v>
      </c>
      <c r="U741" s="5" t="s">
        <v>189</v>
      </c>
      <c r="V741" s="17">
        <v>106</v>
      </c>
      <c r="W741" s="6">
        <v>23.08</v>
      </c>
      <c r="X741" s="51">
        <v>1600</v>
      </c>
      <c r="Y741" s="4" t="s">
        <v>5462</v>
      </c>
      <c r="Z741" s="78" t="s">
        <v>2988</v>
      </c>
      <c r="AA741" s="51" t="str">
        <f t="shared" si="81"/>
        <v>15x7, 4x136, 13 OS</v>
      </c>
      <c r="AB741" s="2" t="s">
        <v>2439</v>
      </c>
      <c r="AC741" s="89">
        <f>_xlfn.IFNA(VLOOKUP(AB741,ACCESSORIES!F:J,5,FALSE),"N/A")</f>
        <v>22</v>
      </c>
      <c r="AD741" s="87" t="s">
        <v>85</v>
      </c>
      <c r="AE741" s="81" t="s">
        <v>1894</v>
      </c>
      <c r="AF741" s="80" t="s">
        <v>85</v>
      </c>
      <c r="AG741" s="2" t="s">
        <v>85</v>
      </c>
      <c r="AH741" s="9" t="str">
        <f>_xlfn.IFNA(VLOOKUP(AG741,ACCESSORIES!F:J,5,FALSE),"N/A")</f>
        <v>N/A</v>
      </c>
      <c r="AI741" s="81" t="s">
        <v>266</v>
      </c>
      <c r="AJ741" s="81" t="s">
        <v>85</v>
      </c>
      <c r="AK741" s="40" t="str">
        <f>_xlfn.IFNA(VLOOKUP(AJ741,ACCESSORIES!F:J,5,FALSE),"N/A")</f>
        <v>N/A</v>
      </c>
      <c r="AL741" s="81" t="s">
        <v>85</v>
      </c>
      <c r="AM741" s="81">
        <v>14.1</v>
      </c>
      <c r="AN741" s="81">
        <v>183</v>
      </c>
      <c r="AO741" s="25">
        <v>0</v>
      </c>
      <c r="AP741" s="25">
        <v>27</v>
      </c>
      <c r="AQ741" s="25">
        <v>36</v>
      </c>
      <c r="AR741" s="25">
        <v>37</v>
      </c>
      <c r="AS741" s="25">
        <v>182</v>
      </c>
      <c r="AT741" s="25">
        <v>180</v>
      </c>
      <c r="AU741" s="84">
        <v>68</v>
      </c>
      <c r="AV741" s="54">
        <v>37</v>
      </c>
      <c r="AW741" s="54">
        <v>37</v>
      </c>
      <c r="AX741" s="54">
        <v>0</v>
      </c>
      <c r="AY741" s="3" t="s">
        <v>3345</v>
      </c>
      <c r="AZ741" s="98">
        <f>_xlfn.IFNA(VLOOKUP(AY741,ACCESSORIES!F:J,5,FALSE),"N/A")</f>
        <v>118.80000000000001</v>
      </c>
      <c r="BA741" s="3" t="s">
        <v>1520</v>
      </c>
      <c r="BB741" s="98">
        <f>_xlfn.IFNA(VLOOKUP(BA741,ACCESSORIES!F:J,5,FALSE),"N/A")</f>
        <v>11</v>
      </c>
      <c r="BC741" s="77">
        <v>27.15360195910409</v>
      </c>
      <c r="BD741" s="56">
        <v>17.8740157480315</v>
      </c>
      <c r="BE741" s="56">
        <v>17.8740157480315</v>
      </c>
      <c r="BF741" s="56">
        <v>9.8425196850393704</v>
      </c>
      <c r="BG741" s="378">
        <f t="shared" si="82"/>
        <v>5.1529000000000012E-2</v>
      </c>
      <c r="BH741" s="5">
        <v>48</v>
      </c>
      <c r="BI741" s="114" t="s">
        <v>3532</v>
      </c>
      <c r="BJ741" s="50" t="s">
        <v>4050</v>
      </c>
      <c r="BK741" s="81" t="s">
        <v>4066</v>
      </c>
      <c r="BL741" s="81" t="s">
        <v>5473</v>
      </c>
      <c r="BM741" s="46" t="s">
        <v>4094</v>
      </c>
      <c r="BN741" s="81" t="s">
        <v>5478</v>
      </c>
      <c r="BO741" s="81" t="s">
        <v>5476</v>
      </c>
      <c r="BP741" s="81" t="s">
        <v>4837</v>
      </c>
      <c r="BQ741" s="81" t="s">
        <v>4642</v>
      </c>
      <c r="BR741" s="81"/>
      <c r="BS741" s="81"/>
      <c r="BT741" s="81"/>
      <c r="BU741" s="313" t="s">
        <v>6983</v>
      </c>
      <c r="BV741" s="377" t="s">
        <v>8234</v>
      </c>
      <c r="BW741" s="313" t="s">
        <v>6984</v>
      </c>
      <c r="BX741" s="377" t="s">
        <v>8235</v>
      </c>
      <c r="BY741" s="93" t="str">
        <f t="shared" si="83"/>
        <v>MR405 UTV Beadlock, 15x7, 4+3/+13mm Offset, 4x136, 106mm Centerbore, Method Bronze - Matte Black Ring, w/ BH-H24100</v>
      </c>
      <c r="BZ741" s="81" t="s">
        <v>3878</v>
      </c>
      <c r="CA741" s="81" t="s">
        <v>3879</v>
      </c>
      <c r="CB741" s="81" t="str">
        <f t="shared" si="84"/>
        <v>UTV (4XX)</v>
      </c>
    </row>
    <row r="742" spans="1:80" s="38" customFormat="1" ht="15" customHeight="1">
      <c r="A742" s="22">
        <f t="shared" si="78"/>
        <v>740</v>
      </c>
      <c r="B742" s="4" t="s">
        <v>84</v>
      </c>
      <c r="C742" s="99" t="s">
        <v>1089</v>
      </c>
      <c r="D742" s="5" t="s">
        <v>1106</v>
      </c>
      <c r="E742" s="91" t="str">
        <f>CONCATENATE(LEFT(D742,5),VLOOKUP(CONCATENATE(N742,"x",O742),'PART NUMBER GUIDE'!$B$9:$C$49,2,FALSE),VLOOKUP(CONCATENATE(P742, V742), 'PART NUMBER GUIDE'!$Q$6:$R$91, 2, FALSE),VLOOKUP(Y742,'PART NUMBER GUIDE'!$J$8:$K$43,2, FALSE),IF(U742="N/A",IF(ABS(S742)&lt;10,"0"&amp;ABS(S742),ABS(S742)),CONCATENATE(LEFT(U742,1),RIGHT(U742,1))), F742, G742)</f>
        <v>MR40557046543B</v>
      </c>
      <c r="F742" s="90" t="s">
        <v>1129</v>
      </c>
      <c r="G742" s="90"/>
      <c r="H742" s="79" t="s">
        <v>806</v>
      </c>
      <c r="I742" s="318">
        <v>42370</v>
      </c>
      <c r="J742" s="16" t="s">
        <v>1265</v>
      </c>
      <c r="K742" s="342">
        <v>315.77499999999998</v>
      </c>
      <c r="L742" s="92">
        <f t="shared" si="79"/>
        <v>315.77499999999998</v>
      </c>
      <c r="M742" s="344"/>
      <c r="N742" s="5">
        <v>15</v>
      </c>
      <c r="O742" s="77">
        <v>7</v>
      </c>
      <c r="P742" s="99" t="str">
        <f t="shared" si="80"/>
        <v>4x156</v>
      </c>
      <c r="Q742" s="5">
        <v>4</v>
      </c>
      <c r="R742" s="5">
        <v>156</v>
      </c>
      <c r="S742" s="5">
        <v>13</v>
      </c>
      <c r="T742" s="17">
        <v>4.3</v>
      </c>
      <c r="U742" s="5" t="s">
        <v>189</v>
      </c>
      <c r="V742" s="17">
        <v>132</v>
      </c>
      <c r="W742" s="6">
        <v>19.18</v>
      </c>
      <c r="X742" s="51">
        <v>1600</v>
      </c>
      <c r="Y742" s="4" t="s">
        <v>2294</v>
      </c>
      <c r="Z742" s="79" t="s">
        <v>2987</v>
      </c>
      <c r="AA742" s="51" t="str">
        <f t="shared" si="81"/>
        <v>15x7, 4x156, 13 OS</v>
      </c>
      <c r="AB742" s="2" t="s">
        <v>1803</v>
      </c>
      <c r="AC742" s="89">
        <f>_xlfn.IFNA(VLOOKUP(AB742,ACCESSORIES!F:J,5,FALSE),"N/A")</f>
        <v>22</v>
      </c>
      <c r="AD742" s="87" t="s">
        <v>85</v>
      </c>
      <c r="AE742" s="81" t="s">
        <v>1894</v>
      </c>
      <c r="AF742" s="80" t="s">
        <v>85</v>
      </c>
      <c r="AG742" s="2" t="s">
        <v>85</v>
      </c>
      <c r="AH742" s="9" t="str">
        <f>_xlfn.IFNA(VLOOKUP(AG742,ACCESSORIES!F:J,5,FALSE),"N/A")</f>
        <v>N/A</v>
      </c>
      <c r="AI742" s="81" t="s">
        <v>266</v>
      </c>
      <c r="AJ742" s="81" t="s">
        <v>85</v>
      </c>
      <c r="AK742" s="40" t="str">
        <f>_xlfn.IFNA(VLOOKUP(AJ742,ACCESSORIES!F:J,5,FALSE),"N/A")</f>
        <v>N/A</v>
      </c>
      <c r="AL742" s="81" t="s">
        <v>85</v>
      </c>
      <c r="AM742" s="81">
        <v>14.1</v>
      </c>
      <c r="AN742" s="81">
        <v>183</v>
      </c>
      <c r="AO742" s="25">
        <v>0</v>
      </c>
      <c r="AP742" s="25">
        <v>27</v>
      </c>
      <c r="AQ742" s="25">
        <v>36</v>
      </c>
      <c r="AR742" s="25">
        <v>37</v>
      </c>
      <c r="AS742" s="25">
        <v>182</v>
      </c>
      <c r="AT742" s="25">
        <v>180</v>
      </c>
      <c r="AU742" s="84">
        <v>68</v>
      </c>
      <c r="AV742" s="54">
        <v>52</v>
      </c>
      <c r="AW742" s="54">
        <v>52</v>
      </c>
      <c r="AX742" s="54">
        <v>0</v>
      </c>
      <c r="AY742" s="3" t="s">
        <v>3345</v>
      </c>
      <c r="AZ742" s="98">
        <f>_xlfn.IFNA(VLOOKUP(AY742,ACCESSORIES!F:J,5,FALSE),"N/A")</f>
        <v>118.80000000000001</v>
      </c>
      <c r="BA742" s="3" t="s">
        <v>1520</v>
      </c>
      <c r="BB742" s="98">
        <f>_xlfn.IFNA(VLOOKUP(BA742,ACCESSORIES!F:J,5,FALSE),"N/A")</f>
        <v>11</v>
      </c>
      <c r="BC742" s="77">
        <v>26.675933724370186</v>
      </c>
      <c r="BD742" s="56">
        <v>17.8740157480315</v>
      </c>
      <c r="BE742" s="56">
        <v>17.8740157480315</v>
      </c>
      <c r="BF742" s="56">
        <v>9.8425196850393704</v>
      </c>
      <c r="BG742" s="378">
        <f t="shared" si="82"/>
        <v>5.1529000000000012E-2</v>
      </c>
      <c r="BH742" s="5">
        <v>48</v>
      </c>
      <c r="BI742" s="114" t="s">
        <v>3532</v>
      </c>
      <c r="BJ742" s="50" t="s">
        <v>4050</v>
      </c>
      <c r="BK742" s="81" t="s">
        <v>4066</v>
      </c>
      <c r="BL742" s="81" t="s">
        <v>5473</v>
      </c>
      <c r="BM742" s="46" t="s">
        <v>4094</v>
      </c>
      <c r="BN742" s="81" t="s">
        <v>5478</v>
      </c>
      <c r="BO742" s="81" t="s">
        <v>5476</v>
      </c>
      <c r="BP742" s="81" t="s">
        <v>4837</v>
      </c>
      <c r="BQ742" s="81" t="s">
        <v>4642</v>
      </c>
      <c r="BR742" s="81"/>
      <c r="BS742" s="81"/>
      <c r="BT742" s="81"/>
      <c r="BU742" s="313" t="s">
        <v>6981</v>
      </c>
      <c r="BV742" s="377" t="s">
        <v>8520</v>
      </c>
      <c r="BW742" s="313" t="s">
        <v>6982</v>
      </c>
      <c r="BX742" s="377" t="s">
        <v>8521</v>
      </c>
      <c r="BY742" s="93" t="str">
        <f t="shared" si="83"/>
        <v>MR405 UTV Beadlock, 15x7, 4+3/+13mm Offset, 4x156, 132mm Centerbore, Matte Black, w/ BH-H24100</v>
      </c>
      <c r="BZ742" s="81" t="s">
        <v>3878</v>
      </c>
      <c r="CA742" s="81" t="s">
        <v>3879</v>
      </c>
      <c r="CB742" s="81" t="str">
        <f t="shared" si="84"/>
        <v>UTV (4XX)</v>
      </c>
    </row>
    <row r="743" spans="1:80" s="38" customFormat="1" ht="15" customHeight="1">
      <c r="A743" s="22">
        <f t="shared" si="78"/>
        <v>741</v>
      </c>
      <c r="B743" s="4" t="s">
        <v>84</v>
      </c>
      <c r="C743" s="99" t="s">
        <v>1089</v>
      </c>
      <c r="D743" s="5" t="s">
        <v>1106</v>
      </c>
      <c r="E743" s="91" t="str">
        <f>CONCATENATE(LEFT(D743,5),VLOOKUP(CONCATENATE(N743,"x",O743),'PART NUMBER GUIDE'!$B$9:$C$49,2,FALSE),VLOOKUP(CONCATENATE(P743, V743), 'PART NUMBER GUIDE'!$Q$6:$R$91, 2, FALSE),VLOOKUP(Y743,'PART NUMBER GUIDE'!$J$8:$K$43,2, FALSE),IF(U743="N/A",IF(ABS(S743)&lt;10,"0"&amp;ABS(S743),ABS(S743)),CONCATENATE(LEFT(U743,1),RIGHT(U743,1))), F743, G743)</f>
        <v>MR40557046943B</v>
      </c>
      <c r="F743" s="90" t="s">
        <v>1129</v>
      </c>
      <c r="G743" s="90"/>
      <c r="H743" s="79" t="s">
        <v>807</v>
      </c>
      <c r="I743" s="318">
        <v>42370</v>
      </c>
      <c r="J743" s="16" t="s">
        <v>1265</v>
      </c>
      <c r="K743" s="342">
        <v>315.77499999999998</v>
      </c>
      <c r="L743" s="92">
        <f t="shared" si="79"/>
        <v>315.77499999999998</v>
      </c>
      <c r="M743" s="344"/>
      <c r="N743" s="5">
        <v>15</v>
      </c>
      <c r="O743" s="77">
        <v>7</v>
      </c>
      <c r="P743" s="99" t="str">
        <f t="shared" si="80"/>
        <v>4x156</v>
      </c>
      <c r="Q743" s="5">
        <v>4</v>
      </c>
      <c r="R743" s="5">
        <v>156</v>
      </c>
      <c r="S743" s="5">
        <v>13</v>
      </c>
      <c r="T743" s="17">
        <v>4.3</v>
      </c>
      <c r="U743" s="5" t="s">
        <v>189</v>
      </c>
      <c r="V743" s="17">
        <v>132</v>
      </c>
      <c r="W743" s="6">
        <v>19.29</v>
      </c>
      <c r="X743" s="51">
        <v>1600</v>
      </c>
      <c r="Y743" s="4" t="s">
        <v>5462</v>
      </c>
      <c r="Z743" s="78" t="s">
        <v>2988</v>
      </c>
      <c r="AA743" s="51" t="str">
        <f t="shared" si="81"/>
        <v>15x7, 4x156, 13 OS</v>
      </c>
      <c r="AB743" s="2" t="s">
        <v>1803</v>
      </c>
      <c r="AC743" s="89">
        <f>_xlfn.IFNA(VLOOKUP(AB743,ACCESSORIES!F:J,5,FALSE),"N/A")</f>
        <v>22</v>
      </c>
      <c r="AD743" s="87" t="s">
        <v>85</v>
      </c>
      <c r="AE743" s="81" t="s">
        <v>1894</v>
      </c>
      <c r="AF743" s="80" t="s">
        <v>85</v>
      </c>
      <c r="AG743" s="2" t="s">
        <v>85</v>
      </c>
      <c r="AH743" s="9" t="str">
        <f>_xlfn.IFNA(VLOOKUP(AG743,ACCESSORIES!F:J,5,FALSE),"N/A")</f>
        <v>N/A</v>
      </c>
      <c r="AI743" s="81" t="s">
        <v>266</v>
      </c>
      <c r="AJ743" s="81" t="s">
        <v>85</v>
      </c>
      <c r="AK743" s="40" t="str">
        <f>_xlfn.IFNA(VLOOKUP(AJ743,ACCESSORIES!F:J,5,FALSE),"N/A")</f>
        <v>N/A</v>
      </c>
      <c r="AL743" s="81" t="s">
        <v>85</v>
      </c>
      <c r="AM743" s="81">
        <v>14.1</v>
      </c>
      <c r="AN743" s="81">
        <v>183</v>
      </c>
      <c r="AO743" s="25">
        <v>0</v>
      </c>
      <c r="AP743" s="25">
        <v>27</v>
      </c>
      <c r="AQ743" s="25">
        <v>36</v>
      </c>
      <c r="AR743" s="25">
        <v>37</v>
      </c>
      <c r="AS743" s="25">
        <v>182</v>
      </c>
      <c r="AT743" s="25">
        <v>180</v>
      </c>
      <c r="AU743" s="84">
        <v>68</v>
      </c>
      <c r="AV743" s="54">
        <v>52</v>
      </c>
      <c r="AW743" s="54">
        <v>52</v>
      </c>
      <c r="AX743" s="54">
        <v>0</v>
      </c>
      <c r="AY743" s="3" t="s">
        <v>3345</v>
      </c>
      <c r="AZ743" s="98">
        <f>_xlfn.IFNA(VLOOKUP(AY743,ACCESSORIES!F:J,5,FALSE),"N/A")</f>
        <v>118.80000000000001</v>
      </c>
      <c r="BA743" s="3" t="s">
        <v>1520</v>
      </c>
      <c r="BB743" s="98">
        <f>_xlfn.IFNA(VLOOKUP(BA743,ACCESSORIES!F:J,5,FALSE),"N/A")</f>
        <v>11</v>
      </c>
      <c r="BC743" s="77">
        <v>26.528958882913599</v>
      </c>
      <c r="BD743" s="56">
        <v>17.8740157480315</v>
      </c>
      <c r="BE743" s="56">
        <v>17.8740157480315</v>
      </c>
      <c r="BF743" s="56">
        <v>9.8425196850393704</v>
      </c>
      <c r="BG743" s="378">
        <f t="shared" si="82"/>
        <v>5.1529000000000012E-2</v>
      </c>
      <c r="BH743" s="5">
        <v>48</v>
      </c>
      <c r="BI743" s="114" t="s">
        <v>3532</v>
      </c>
      <c r="BJ743" s="50" t="s">
        <v>4050</v>
      </c>
      <c r="BK743" s="81" t="s">
        <v>4066</v>
      </c>
      <c r="BL743" s="81" t="s">
        <v>5473</v>
      </c>
      <c r="BM743" s="46" t="s">
        <v>4094</v>
      </c>
      <c r="BN743" s="81" t="s">
        <v>5478</v>
      </c>
      <c r="BO743" s="81" t="s">
        <v>5476</v>
      </c>
      <c r="BP743" s="81" t="s">
        <v>4837</v>
      </c>
      <c r="BQ743" s="81" t="s">
        <v>4642</v>
      </c>
      <c r="BR743" s="81"/>
      <c r="BS743" s="81"/>
      <c r="BT743" s="81"/>
      <c r="BU743" s="313" t="s">
        <v>6983</v>
      </c>
      <c r="BV743" s="377" t="s">
        <v>8234</v>
      </c>
      <c r="BW743" s="313" t="s">
        <v>6984</v>
      </c>
      <c r="BX743" s="377" t="s">
        <v>8235</v>
      </c>
      <c r="BY743" s="93" t="str">
        <f t="shared" si="83"/>
        <v>MR405 UTV Beadlock, 15x7, 4+3/+13mm Offset, 4x156, 132mm Centerbore, Method Bronze - Matte Black Ring, w/ BH-H24100</v>
      </c>
      <c r="BZ743" s="81" t="s">
        <v>3878</v>
      </c>
      <c r="CA743" s="81" t="s">
        <v>3879</v>
      </c>
      <c r="CB743" s="81" t="str">
        <f t="shared" si="84"/>
        <v>UTV (4XX)</v>
      </c>
    </row>
    <row r="744" spans="1:80" s="38" customFormat="1" ht="15" customHeight="1">
      <c r="A744" s="22">
        <f t="shared" si="78"/>
        <v>742</v>
      </c>
      <c r="B744" s="4" t="s">
        <v>84</v>
      </c>
      <c r="C744" s="99" t="s">
        <v>1089</v>
      </c>
      <c r="D744" s="5" t="s">
        <v>1106</v>
      </c>
      <c r="E744" s="91" t="str">
        <f>CONCATENATE(LEFT(D744,5),VLOOKUP(CONCATENATE(N744,"x",O744),'PART NUMBER GUIDE'!$B$9:$C$49,2,FALSE),VLOOKUP(CONCATENATE(P744, V744), 'PART NUMBER GUIDE'!$Q$6:$R$91, 2, FALSE),VLOOKUP(Y744,'PART NUMBER GUIDE'!$J$8:$K$43,2, FALSE),IF(U744="N/A",IF(ABS(S744)&lt;10,"0"&amp;ABS(S744),ABS(S744)),CONCATENATE(LEFT(U744,1),RIGHT(U744,1))), F744, G744)</f>
        <v>MR40557047552B</v>
      </c>
      <c r="F744" s="90" t="s">
        <v>1129</v>
      </c>
      <c r="G744" s="90"/>
      <c r="H744" s="44" t="s">
        <v>2936</v>
      </c>
      <c r="I744" s="318">
        <v>42370</v>
      </c>
      <c r="J744" s="16" t="s">
        <v>1265</v>
      </c>
      <c r="K744" s="342">
        <v>315.77499999999998</v>
      </c>
      <c r="L744" s="92">
        <f t="shared" si="79"/>
        <v>315.77499999999998</v>
      </c>
      <c r="M744" s="344"/>
      <c r="N744" s="5">
        <v>15</v>
      </c>
      <c r="O744" s="77">
        <v>7</v>
      </c>
      <c r="P744" s="99" t="str">
        <f t="shared" si="80"/>
        <v>4x136</v>
      </c>
      <c r="Q744" s="5">
        <v>4</v>
      </c>
      <c r="R744" s="5">
        <v>136</v>
      </c>
      <c r="S744" s="5">
        <v>38</v>
      </c>
      <c r="T744" s="17">
        <v>5.3</v>
      </c>
      <c r="U744" s="5" t="s">
        <v>186</v>
      </c>
      <c r="V744" s="17">
        <v>106</v>
      </c>
      <c r="W744" s="15">
        <v>21.94</v>
      </c>
      <c r="X744" s="51">
        <v>1600</v>
      </c>
      <c r="Y744" s="4" t="s">
        <v>2294</v>
      </c>
      <c r="Z744" s="79" t="s">
        <v>2987</v>
      </c>
      <c r="AA744" s="51" t="str">
        <f t="shared" si="81"/>
        <v>15x7, 4x136, 38 OS</v>
      </c>
      <c r="AB744" s="2" t="s">
        <v>2439</v>
      </c>
      <c r="AC744" s="89">
        <f>_xlfn.IFNA(VLOOKUP(AB744,ACCESSORIES!F:J,5,FALSE),"N/A")</f>
        <v>22</v>
      </c>
      <c r="AD744" s="87" t="s">
        <v>85</v>
      </c>
      <c r="AE744" s="81" t="s">
        <v>1894</v>
      </c>
      <c r="AF744" s="80" t="s">
        <v>85</v>
      </c>
      <c r="AG744" s="2" t="s">
        <v>85</v>
      </c>
      <c r="AH744" s="9" t="str">
        <f>_xlfn.IFNA(VLOOKUP(AG744,ACCESSORIES!F:J,5,FALSE),"N/A")</f>
        <v>N/A</v>
      </c>
      <c r="AI744" s="81" t="s">
        <v>266</v>
      </c>
      <c r="AJ744" s="81" t="s">
        <v>85</v>
      </c>
      <c r="AK744" s="40" t="str">
        <f>_xlfn.IFNA(VLOOKUP(AJ744,ACCESSORIES!F:J,5,FALSE),"N/A")</f>
        <v>N/A</v>
      </c>
      <c r="AL744" s="81" t="s">
        <v>85</v>
      </c>
      <c r="AM744" s="81">
        <v>14.1</v>
      </c>
      <c r="AN744" s="81">
        <v>183</v>
      </c>
      <c r="AO744" s="25">
        <v>0</v>
      </c>
      <c r="AP744" s="25">
        <v>9.6</v>
      </c>
      <c r="AQ744" s="25">
        <v>13</v>
      </c>
      <c r="AR744" s="25">
        <v>14.5</v>
      </c>
      <c r="AS744" s="25">
        <v>181</v>
      </c>
      <c r="AT744" s="25">
        <v>168.7</v>
      </c>
      <c r="AU744" s="84">
        <v>68</v>
      </c>
      <c r="AV744" s="54">
        <v>37</v>
      </c>
      <c r="AW744" s="54">
        <v>37</v>
      </c>
      <c r="AX744" s="54">
        <v>0</v>
      </c>
      <c r="AY744" s="3" t="s">
        <v>3345</v>
      </c>
      <c r="AZ744" s="98">
        <f>_xlfn.IFNA(VLOOKUP(AY744,ACCESSORIES!F:J,5,FALSE),"N/A")</f>
        <v>118.80000000000001</v>
      </c>
      <c r="BA744" s="3" t="s">
        <v>1520</v>
      </c>
      <c r="BB744" s="98">
        <f>_xlfn.IFNA(VLOOKUP(BA744,ACCESSORIES!F:J,5,FALSE),"N/A")</f>
        <v>11</v>
      </c>
      <c r="BC744" s="77">
        <v>26.12477806890799</v>
      </c>
      <c r="BD744" s="56">
        <v>17.8740157480315</v>
      </c>
      <c r="BE744" s="56">
        <v>17.8740157480315</v>
      </c>
      <c r="BF744" s="56">
        <v>9.8425196850393704</v>
      </c>
      <c r="BG744" s="378">
        <f t="shared" si="82"/>
        <v>5.1529000000000012E-2</v>
      </c>
      <c r="BH744" s="5">
        <v>48</v>
      </c>
      <c r="BI744" s="114" t="s">
        <v>3532</v>
      </c>
      <c r="BJ744" s="50" t="s">
        <v>4050</v>
      </c>
      <c r="BK744" s="81" t="s">
        <v>4066</v>
      </c>
      <c r="BL744" s="81" t="s">
        <v>5473</v>
      </c>
      <c r="BM744" s="46" t="s">
        <v>4094</v>
      </c>
      <c r="BN744" s="81" t="s">
        <v>5478</v>
      </c>
      <c r="BO744" s="81" t="s">
        <v>5476</v>
      </c>
      <c r="BP744" s="81" t="s">
        <v>4837</v>
      </c>
      <c r="BQ744" s="81" t="s">
        <v>4642</v>
      </c>
      <c r="BR744" s="81"/>
      <c r="BS744" s="81"/>
      <c r="BT744" s="81"/>
      <c r="BU744" s="313" t="s">
        <v>6981</v>
      </c>
      <c r="BV744" s="377" t="s">
        <v>8520</v>
      </c>
      <c r="BW744" s="313" t="s">
        <v>6982</v>
      </c>
      <c r="BX744" s="377" t="s">
        <v>8521</v>
      </c>
      <c r="BY744" s="93" t="str">
        <f t="shared" si="83"/>
        <v>MR405 UTV Beadlock, 15x7, 5+2/+38mm Offset, 4x136, 106mm Centerbore, Matte Black, w/ BH-H24100</v>
      </c>
      <c r="BZ744" s="81" t="s">
        <v>3878</v>
      </c>
      <c r="CA744" s="81" t="s">
        <v>3879</v>
      </c>
      <c r="CB744" s="81" t="str">
        <f t="shared" si="84"/>
        <v>UTV (4XX)</v>
      </c>
    </row>
    <row r="745" spans="1:80" s="38" customFormat="1" ht="15" customHeight="1">
      <c r="A745" s="22">
        <f t="shared" si="78"/>
        <v>743</v>
      </c>
      <c r="B745" s="4" t="s">
        <v>84</v>
      </c>
      <c r="C745" s="99" t="s">
        <v>1089</v>
      </c>
      <c r="D745" s="5" t="s">
        <v>1106</v>
      </c>
      <c r="E745" s="91" t="str">
        <f>CONCATENATE(LEFT(D745,5),VLOOKUP(CONCATENATE(N745,"x",O745),'PART NUMBER GUIDE'!$B$9:$C$49,2,FALSE),VLOOKUP(CONCATENATE(P745, V745), 'PART NUMBER GUIDE'!$Q$6:$R$91, 2, FALSE),VLOOKUP(Y745,'PART NUMBER GUIDE'!$J$8:$K$43,2, FALSE),IF(U745="N/A",IF(ABS(S745)&lt;10,"0"&amp;ABS(S745),ABS(S745)),CONCATENATE(LEFT(U745,1),RIGHT(U745,1))), F745, G745)</f>
        <v>MR40557047952B</v>
      </c>
      <c r="F745" s="90" t="s">
        <v>1129</v>
      </c>
      <c r="G745" s="90"/>
      <c r="H745" s="44" t="s">
        <v>2937</v>
      </c>
      <c r="I745" s="318">
        <v>42370</v>
      </c>
      <c r="J745" s="16" t="s">
        <v>1265</v>
      </c>
      <c r="K745" s="342">
        <v>315.77499999999998</v>
      </c>
      <c r="L745" s="92">
        <f t="shared" si="79"/>
        <v>315.77499999999998</v>
      </c>
      <c r="M745" s="344"/>
      <c r="N745" s="5">
        <v>15</v>
      </c>
      <c r="O745" s="77">
        <v>7</v>
      </c>
      <c r="P745" s="99" t="str">
        <f t="shared" si="80"/>
        <v>4x136</v>
      </c>
      <c r="Q745" s="5">
        <v>4</v>
      </c>
      <c r="R745" s="5">
        <v>136</v>
      </c>
      <c r="S745" s="5">
        <v>38</v>
      </c>
      <c r="T745" s="17">
        <v>5.3</v>
      </c>
      <c r="U745" s="5" t="s">
        <v>186</v>
      </c>
      <c r="V745" s="17">
        <v>106</v>
      </c>
      <c r="W745" s="15">
        <v>22.6</v>
      </c>
      <c r="X745" s="51">
        <v>1600</v>
      </c>
      <c r="Y745" s="4" t="s">
        <v>5462</v>
      </c>
      <c r="Z745" s="78" t="s">
        <v>2988</v>
      </c>
      <c r="AA745" s="51" t="str">
        <f t="shared" si="81"/>
        <v>15x7, 4x136, 38 OS</v>
      </c>
      <c r="AB745" s="2" t="s">
        <v>2439</v>
      </c>
      <c r="AC745" s="89">
        <f>_xlfn.IFNA(VLOOKUP(AB745,ACCESSORIES!F:J,5,FALSE),"N/A")</f>
        <v>22</v>
      </c>
      <c r="AD745" s="87" t="s">
        <v>85</v>
      </c>
      <c r="AE745" s="81" t="s">
        <v>1894</v>
      </c>
      <c r="AF745" s="80" t="s">
        <v>85</v>
      </c>
      <c r="AG745" s="2" t="s">
        <v>85</v>
      </c>
      <c r="AH745" s="9" t="str">
        <f>_xlfn.IFNA(VLOOKUP(AG745,ACCESSORIES!F:J,5,FALSE),"N/A")</f>
        <v>N/A</v>
      </c>
      <c r="AI745" s="81" t="s">
        <v>266</v>
      </c>
      <c r="AJ745" s="81" t="s">
        <v>85</v>
      </c>
      <c r="AK745" s="40" t="str">
        <f>_xlfn.IFNA(VLOOKUP(AJ745,ACCESSORIES!F:J,5,FALSE),"N/A")</f>
        <v>N/A</v>
      </c>
      <c r="AL745" s="81" t="s">
        <v>85</v>
      </c>
      <c r="AM745" s="81">
        <v>14.1</v>
      </c>
      <c r="AN745" s="81">
        <v>183</v>
      </c>
      <c r="AO745" s="25">
        <v>0</v>
      </c>
      <c r="AP745" s="25">
        <v>9.6</v>
      </c>
      <c r="AQ745" s="25">
        <v>13</v>
      </c>
      <c r="AR745" s="25">
        <v>14.5</v>
      </c>
      <c r="AS745" s="25">
        <v>181</v>
      </c>
      <c r="AT745" s="25">
        <v>168.7</v>
      </c>
      <c r="AU745" s="84">
        <v>68</v>
      </c>
      <c r="AV745" s="54">
        <v>37</v>
      </c>
      <c r="AW745" s="54">
        <v>37</v>
      </c>
      <c r="AX745" s="54">
        <v>0</v>
      </c>
      <c r="AY745" s="3" t="s">
        <v>3345</v>
      </c>
      <c r="AZ745" s="98">
        <f>_xlfn.IFNA(VLOOKUP(AY745,ACCESSORIES!F:J,5,FALSE),"N/A")</f>
        <v>118.80000000000001</v>
      </c>
      <c r="BA745" s="3" t="s">
        <v>1520</v>
      </c>
      <c r="BB745" s="98">
        <f>_xlfn.IFNA(VLOOKUP(BA745,ACCESSORIES!F:J,5,FALSE),"N/A")</f>
        <v>11</v>
      </c>
      <c r="BC745" s="77">
        <v>26.345240331092867</v>
      </c>
      <c r="BD745" s="56">
        <v>17.8740157480315</v>
      </c>
      <c r="BE745" s="56">
        <v>17.8740157480315</v>
      </c>
      <c r="BF745" s="56">
        <v>9.8425196850393704</v>
      </c>
      <c r="BG745" s="378">
        <f t="shared" si="82"/>
        <v>5.1529000000000012E-2</v>
      </c>
      <c r="BH745" s="5">
        <v>48</v>
      </c>
      <c r="BI745" s="114" t="s">
        <v>3532</v>
      </c>
      <c r="BJ745" s="50" t="s">
        <v>4050</v>
      </c>
      <c r="BK745" s="81" t="s">
        <v>4066</v>
      </c>
      <c r="BL745" s="81" t="s">
        <v>5473</v>
      </c>
      <c r="BM745" s="46" t="s">
        <v>4094</v>
      </c>
      <c r="BN745" s="81" t="s">
        <v>5478</v>
      </c>
      <c r="BO745" s="81" t="s">
        <v>5476</v>
      </c>
      <c r="BP745" s="81" t="s">
        <v>4837</v>
      </c>
      <c r="BQ745" s="81" t="s">
        <v>4642</v>
      </c>
      <c r="BR745" s="81"/>
      <c r="BS745" s="81"/>
      <c r="BT745" s="81"/>
      <c r="BU745" s="313" t="s">
        <v>6983</v>
      </c>
      <c r="BV745" s="377" t="s">
        <v>8234</v>
      </c>
      <c r="BW745" s="313" t="s">
        <v>6984</v>
      </c>
      <c r="BX745" s="377" t="s">
        <v>8235</v>
      </c>
      <c r="BY745" s="93" t="str">
        <f t="shared" si="83"/>
        <v>MR405 UTV Beadlock, 15x7, 5+2/+38mm Offset, 4x136, 106mm Centerbore, Method Bronze - Matte Black Ring, w/ BH-H24100</v>
      </c>
      <c r="BZ745" s="81" t="s">
        <v>3878</v>
      </c>
      <c r="CA745" s="81" t="s">
        <v>3879</v>
      </c>
      <c r="CB745" s="81" t="str">
        <f t="shared" si="84"/>
        <v>UTV (4XX)</v>
      </c>
    </row>
    <row r="746" spans="1:80" s="38" customFormat="1" ht="15" customHeight="1">
      <c r="A746" s="22">
        <f t="shared" si="78"/>
        <v>744</v>
      </c>
      <c r="B746" s="4" t="s">
        <v>84</v>
      </c>
      <c r="C746" s="99" t="s">
        <v>1089</v>
      </c>
      <c r="D746" s="5" t="s">
        <v>1106</v>
      </c>
      <c r="E746" s="91" t="str">
        <f>CONCATENATE(LEFT(D746,5),VLOOKUP(CONCATENATE(N746,"x",O746),'PART NUMBER GUIDE'!$B$9:$C$49,2,FALSE),VLOOKUP(CONCATENATE(P746, V746), 'PART NUMBER GUIDE'!$Q$6:$R$91, 2, FALSE),VLOOKUP(Y746,'PART NUMBER GUIDE'!$J$8:$K$43,2, FALSE),IF(U746="N/A",IF(ABS(S746)&lt;10,"0"&amp;ABS(S746),ABS(S746)),CONCATENATE(LEFT(U746,1),RIGHT(U746,1))), F746, G746)</f>
        <v>MR40557046552B</v>
      </c>
      <c r="F746" s="90" t="s">
        <v>1129</v>
      </c>
      <c r="G746" s="90"/>
      <c r="H746" s="79" t="s">
        <v>808</v>
      </c>
      <c r="I746" s="318">
        <v>42370</v>
      </c>
      <c r="J746" s="16" t="s">
        <v>1265</v>
      </c>
      <c r="K746" s="342">
        <v>315.77499999999998</v>
      </c>
      <c r="L746" s="92">
        <f t="shared" si="79"/>
        <v>315.77499999999998</v>
      </c>
      <c r="M746" s="344"/>
      <c r="N746" s="5">
        <v>15</v>
      </c>
      <c r="O746" s="77">
        <v>7</v>
      </c>
      <c r="P746" s="99" t="str">
        <f t="shared" si="80"/>
        <v>4x156</v>
      </c>
      <c r="Q746" s="5">
        <v>4</v>
      </c>
      <c r="R746" s="5">
        <v>156</v>
      </c>
      <c r="S746" s="5">
        <v>38</v>
      </c>
      <c r="T746" s="17">
        <v>5.3</v>
      </c>
      <c r="U746" s="5" t="s">
        <v>186</v>
      </c>
      <c r="V746" s="17">
        <v>132</v>
      </c>
      <c r="W746" s="6">
        <v>21.61</v>
      </c>
      <c r="X746" s="51">
        <v>1600</v>
      </c>
      <c r="Y746" s="4" t="s">
        <v>2294</v>
      </c>
      <c r="Z746" s="79" t="s">
        <v>2987</v>
      </c>
      <c r="AA746" s="51" t="str">
        <f t="shared" si="81"/>
        <v>15x7, 4x156, 38 OS</v>
      </c>
      <c r="AB746" s="2" t="s">
        <v>1803</v>
      </c>
      <c r="AC746" s="89">
        <f>_xlfn.IFNA(VLOOKUP(AB746,ACCESSORIES!F:J,5,FALSE),"N/A")</f>
        <v>22</v>
      </c>
      <c r="AD746" s="87" t="s">
        <v>85</v>
      </c>
      <c r="AE746" s="81" t="s">
        <v>1894</v>
      </c>
      <c r="AF746" s="80" t="s">
        <v>85</v>
      </c>
      <c r="AG746" s="2" t="s">
        <v>85</v>
      </c>
      <c r="AH746" s="9" t="str">
        <f>_xlfn.IFNA(VLOOKUP(AG746,ACCESSORIES!F:J,5,FALSE),"N/A")</f>
        <v>N/A</v>
      </c>
      <c r="AI746" s="81" t="s">
        <v>266</v>
      </c>
      <c r="AJ746" s="81" t="s">
        <v>85</v>
      </c>
      <c r="AK746" s="40" t="str">
        <f>_xlfn.IFNA(VLOOKUP(AJ746,ACCESSORIES!F:J,5,FALSE),"N/A")</f>
        <v>N/A</v>
      </c>
      <c r="AL746" s="81" t="s">
        <v>85</v>
      </c>
      <c r="AM746" s="81">
        <v>14.1</v>
      </c>
      <c r="AN746" s="81">
        <v>183</v>
      </c>
      <c r="AO746" s="25">
        <v>0</v>
      </c>
      <c r="AP746" s="25">
        <v>9.6</v>
      </c>
      <c r="AQ746" s="25">
        <v>13</v>
      </c>
      <c r="AR746" s="25">
        <v>14.5</v>
      </c>
      <c r="AS746" s="25">
        <v>181</v>
      </c>
      <c r="AT746" s="25">
        <v>168.7</v>
      </c>
      <c r="AU746" s="84">
        <v>68</v>
      </c>
      <c r="AV746" s="54">
        <v>52</v>
      </c>
      <c r="AW746" s="54">
        <v>52</v>
      </c>
      <c r="AX746" s="54">
        <v>0</v>
      </c>
      <c r="AY746" s="3" t="s">
        <v>3345</v>
      </c>
      <c r="AZ746" s="98">
        <f>_xlfn.IFNA(VLOOKUP(AY746,ACCESSORIES!F:J,5,FALSE),"N/A")</f>
        <v>118.80000000000001</v>
      </c>
      <c r="BA746" s="3" t="s">
        <v>1520</v>
      </c>
      <c r="BB746" s="98">
        <f>_xlfn.IFNA(VLOOKUP(BA746,ACCESSORIES!F:J,5,FALSE),"N/A")</f>
        <v>11</v>
      </c>
      <c r="BC746" s="77">
        <v>25.794084675630675</v>
      </c>
      <c r="BD746" s="56">
        <v>17.8740157480315</v>
      </c>
      <c r="BE746" s="56">
        <v>17.8740157480315</v>
      </c>
      <c r="BF746" s="56">
        <v>9.8425196850393704</v>
      </c>
      <c r="BG746" s="378">
        <f t="shared" si="82"/>
        <v>5.1529000000000012E-2</v>
      </c>
      <c r="BH746" s="5">
        <v>48</v>
      </c>
      <c r="BI746" s="114" t="s">
        <v>3532</v>
      </c>
      <c r="BJ746" s="50" t="s">
        <v>4050</v>
      </c>
      <c r="BK746" s="81" t="s">
        <v>4066</v>
      </c>
      <c r="BL746" s="81" t="s">
        <v>5473</v>
      </c>
      <c r="BM746" s="46" t="s">
        <v>4094</v>
      </c>
      <c r="BN746" s="81" t="s">
        <v>5478</v>
      </c>
      <c r="BO746" s="81" t="s">
        <v>5476</v>
      </c>
      <c r="BP746" s="81" t="s">
        <v>4837</v>
      </c>
      <c r="BQ746" s="81" t="s">
        <v>4642</v>
      </c>
      <c r="BR746" s="81"/>
      <c r="BS746" s="81"/>
      <c r="BT746" s="81"/>
      <c r="BU746" s="313" t="s">
        <v>6981</v>
      </c>
      <c r="BV746" s="377" t="s">
        <v>8520</v>
      </c>
      <c r="BW746" s="313" t="s">
        <v>6982</v>
      </c>
      <c r="BX746" s="377" t="s">
        <v>8521</v>
      </c>
      <c r="BY746" s="93" t="str">
        <f t="shared" si="83"/>
        <v>MR405 UTV Beadlock, 15x7, 5+2/+38mm Offset, 4x156, 132mm Centerbore, Matte Black, w/ BH-H24100</v>
      </c>
      <c r="BZ746" s="81" t="s">
        <v>3878</v>
      </c>
      <c r="CA746" s="81" t="s">
        <v>3879</v>
      </c>
      <c r="CB746" s="81" t="str">
        <f t="shared" si="84"/>
        <v>UTV (4XX)</v>
      </c>
    </row>
    <row r="747" spans="1:80" s="38" customFormat="1" ht="15" customHeight="1">
      <c r="A747" s="22">
        <f t="shared" si="78"/>
        <v>745</v>
      </c>
      <c r="B747" s="4" t="s">
        <v>84</v>
      </c>
      <c r="C747" s="99" t="s">
        <v>1089</v>
      </c>
      <c r="D747" s="5" t="s">
        <v>1106</v>
      </c>
      <c r="E747" s="91" t="str">
        <f>CONCATENATE(LEFT(D747,5),VLOOKUP(CONCATENATE(N747,"x",O747),'PART NUMBER GUIDE'!$B$9:$C$49,2,FALSE),VLOOKUP(CONCATENATE(P747, V747), 'PART NUMBER GUIDE'!$Q$6:$R$91, 2, FALSE),VLOOKUP(Y747,'PART NUMBER GUIDE'!$J$8:$K$43,2, FALSE),IF(U747="N/A",IF(ABS(S747)&lt;10,"0"&amp;ABS(S747),ABS(S747)),CONCATENATE(LEFT(U747,1),RIGHT(U747,1))), F747, G747)</f>
        <v>MR40557046952B</v>
      </c>
      <c r="F747" s="90" t="s">
        <v>1129</v>
      </c>
      <c r="G747" s="90"/>
      <c r="H747" s="79" t="s">
        <v>809</v>
      </c>
      <c r="I747" s="318">
        <v>42370</v>
      </c>
      <c r="J747" s="16" t="s">
        <v>1265</v>
      </c>
      <c r="K747" s="342">
        <v>315.77499999999998</v>
      </c>
      <c r="L747" s="92">
        <f t="shared" si="79"/>
        <v>315.77499999999998</v>
      </c>
      <c r="M747" s="344"/>
      <c r="N747" s="5">
        <v>15</v>
      </c>
      <c r="O747" s="77">
        <v>7</v>
      </c>
      <c r="P747" s="99" t="str">
        <f t="shared" si="80"/>
        <v>4x156</v>
      </c>
      <c r="Q747" s="5">
        <v>4</v>
      </c>
      <c r="R747" s="5">
        <v>156</v>
      </c>
      <c r="S747" s="5">
        <v>38</v>
      </c>
      <c r="T747" s="17">
        <v>5.3</v>
      </c>
      <c r="U747" s="5" t="s">
        <v>186</v>
      </c>
      <c r="V747" s="17">
        <v>132</v>
      </c>
      <c r="W747" s="6">
        <v>18.52</v>
      </c>
      <c r="X747" s="51">
        <v>1600</v>
      </c>
      <c r="Y747" s="4" t="s">
        <v>5462</v>
      </c>
      <c r="Z747" s="78" t="s">
        <v>2988</v>
      </c>
      <c r="AA747" s="51" t="str">
        <f t="shared" si="81"/>
        <v>15x7, 4x156, 38 OS</v>
      </c>
      <c r="AB747" s="2" t="s">
        <v>1803</v>
      </c>
      <c r="AC747" s="89">
        <f>_xlfn.IFNA(VLOOKUP(AB747,ACCESSORIES!F:J,5,FALSE),"N/A")</f>
        <v>22</v>
      </c>
      <c r="AD747" s="87" t="s">
        <v>85</v>
      </c>
      <c r="AE747" s="81" t="s">
        <v>1894</v>
      </c>
      <c r="AF747" s="80" t="s">
        <v>85</v>
      </c>
      <c r="AG747" s="2" t="s">
        <v>85</v>
      </c>
      <c r="AH747" s="9" t="str">
        <f>_xlfn.IFNA(VLOOKUP(AG747,ACCESSORIES!F:J,5,FALSE),"N/A")</f>
        <v>N/A</v>
      </c>
      <c r="AI747" s="81" t="s">
        <v>266</v>
      </c>
      <c r="AJ747" s="81" t="s">
        <v>85</v>
      </c>
      <c r="AK747" s="40" t="str">
        <f>_xlfn.IFNA(VLOOKUP(AJ747,ACCESSORIES!F:J,5,FALSE),"N/A")</f>
        <v>N/A</v>
      </c>
      <c r="AL747" s="81" t="s">
        <v>85</v>
      </c>
      <c r="AM747" s="81">
        <v>14.1</v>
      </c>
      <c r="AN747" s="81">
        <v>183</v>
      </c>
      <c r="AO747" s="25">
        <v>0</v>
      </c>
      <c r="AP747" s="25">
        <v>9.6</v>
      </c>
      <c r="AQ747" s="25">
        <v>13</v>
      </c>
      <c r="AR747" s="25">
        <v>14.5</v>
      </c>
      <c r="AS747" s="25">
        <v>181</v>
      </c>
      <c r="AT747" s="25">
        <v>168.7</v>
      </c>
      <c r="AU747" s="84">
        <v>68</v>
      </c>
      <c r="AV747" s="54">
        <v>52</v>
      </c>
      <c r="AW747" s="54">
        <v>52</v>
      </c>
      <c r="AX747" s="54">
        <v>0</v>
      </c>
      <c r="AY747" s="3" t="s">
        <v>3345</v>
      </c>
      <c r="AZ747" s="98">
        <f>_xlfn.IFNA(VLOOKUP(AY747,ACCESSORIES!F:J,5,FALSE),"N/A")</f>
        <v>118.80000000000001</v>
      </c>
      <c r="BA747" s="3" t="s">
        <v>1520</v>
      </c>
      <c r="BB747" s="98">
        <f>_xlfn.IFNA(VLOOKUP(BA747,ACCESSORIES!F:J,5,FALSE),"N/A")</f>
        <v>11</v>
      </c>
      <c r="BC747" s="77">
        <v>25.904315806723115</v>
      </c>
      <c r="BD747" s="56">
        <v>17.8740157480315</v>
      </c>
      <c r="BE747" s="56">
        <v>17.8740157480315</v>
      </c>
      <c r="BF747" s="56">
        <v>9.8425196850393704</v>
      </c>
      <c r="BG747" s="378">
        <f t="shared" si="82"/>
        <v>5.1529000000000012E-2</v>
      </c>
      <c r="BH747" s="5">
        <v>48</v>
      </c>
      <c r="BI747" s="114" t="s">
        <v>3532</v>
      </c>
      <c r="BJ747" s="50" t="s">
        <v>4050</v>
      </c>
      <c r="BK747" s="81" t="s">
        <v>4066</v>
      </c>
      <c r="BL747" s="81" t="s">
        <v>5473</v>
      </c>
      <c r="BM747" s="46" t="s">
        <v>4094</v>
      </c>
      <c r="BN747" s="81" t="s">
        <v>5478</v>
      </c>
      <c r="BO747" s="81" t="s">
        <v>5476</v>
      </c>
      <c r="BP747" s="81" t="s">
        <v>4837</v>
      </c>
      <c r="BQ747" s="81" t="s">
        <v>4642</v>
      </c>
      <c r="BR747" s="81"/>
      <c r="BS747" s="81"/>
      <c r="BT747" s="81"/>
      <c r="BU747" s="313" t="s">
        <v>6983</v>
      </c>
      <c r="BV747" s="377" t="s">
        <v>8234</v>
      </c>
      <c r="BW747" s="313" t="s">
        <v>6984</v>
      </c>
      <c r="BX747" s="377" t="s">
        <v>8235</v>
      </c>
      <c r="BY747" s="93" t="str">
        <f t="shared" si="83"/>
        <v>MR405 UTV Beadlock, 15x7, 5+2/+38mm Offset, 4x156, 132mm Centerbore, Method Bronze - Matte Black Ring, w/ BH-H24100</v>
      </c>
      <c r="BZ747" s="81" t="s">
        <v>3878</v>
      </c>
      <c r="CA747" s="81" t="s">
        <v>3879</v>
      </c>
      <c r="CB747" s="81" t="str">
        <f t="shared" si="84"/>
        <v>UTV (4XX)</v>
      </c>
    </row>
    <row r="748" spans="1:80" s="38" customFormat="1" ht="15" customHeight="1">
      <c r="A748" s="22">
        <f t="shared" si="78"/>
        <v>746</v>
      </c>
      <c r="B748" s="4" t="s">
        <v>84</v>
      </c>
      <c r="C748" s="99" t="s">
        <v>1089</v>
      </c>
      <c r="D748" s="5" t="s">
        <v>2353</v>
      </c>
      <c r="E748" s="91" t="str">
        <f>CONCATENATE(LEFT(D748,5),VLOOKUP(CONCATENATE(N748,"x",O748),'PART NUMBER GUIDE'!$B$9:$C$49,2,FALSE),VLOOKUP(CONCATENATE(P748, V748), 'PART NUMBER GUIDE'!$Q$6:$R$91, 2, FALSE),VLOOKUP(Y748,'PART NUMBER GUIDE'!$J$8:$K$43,2, FALSE),IF(U748="N/A",IF(ABS(S748)&lt;10,"0"&amp;ABS(S748),ABS(S748)),CONCATENATE(LEFT(U748,1),RIGHT(U748,1))), F748, G748)</f>
        <v>MR40648047544B</v>
      </c>
      <c r="F748" s="90" t="s">
        <v>1129</v>
      </c>
      <c r="G748" s="90"/>
      <c r="H748" s="79" t="s">
        <v>823</v>
      </c>
      <c r="I748" s="318">
        <v>41640</v>
      </c>
      <c r="J748" s="16" t="s">
        <v>1265</v>
      </c>
      <c r="K748" s="342">
        <v>295.375</v>
      </c>
      <c r="L748" s="92">
        <f t="shared" si="79"/>
        <v>295.375</v>
      </c>
      <c r="M748" s="344"/>
      <c r="N748" s="5">
        <v>14</v>
      </c>
      <c r="O748" s="77">
        <v>8</v>
      </c>
      <c r="P748" s="99" t="str">
        <f t="shared" si="80"/>
        <v>4x136</v>
      </c>
      <c r="Q748" s="5">
        <v>4</v>
      </c>
      <c r="R748" s="5">
        <v>136</v>
      </c>
      <c r="S748" s="5">
        <v>0</v>
      </c>
      <c r="T748" s="17">
        <v>4.3</v>
      </c>
      <c r="U748" s="5" t="s">
        <v>193</v>
      </c>
      <c r="V748" s="26">
        <v>106</v>
      </c>
      <c r="W748" s="77">
        <v>17.47</v>
      </c>
      <c r="X748" s="51">
        <v>1600</v>
      </c>
      <c r="Y748" s="79" t="s">
        <v>2294</v>
      </c>
      <c r="Z748" s="79" t="s">
        <v>2987</v>
      </c>
      <c r="AA748" s="51" t="str">
        <f t="shared" si="81"/>
        <v>14x8, 4x136, 0 OS</v>
      </c>
      <c r="AB748" s="2" t="s">
        <v>2439</v>
      </c>
      <c r="AC748" s="89">
        <f>_xlfn.IFNA(VLOOKUP(AB748,ACCESSORIES!F:J,5,FALSE),"N/A")</f>
        <v>22</v>
      </c>
      <c r="AD748" s="87" t="s">
        <v>85</v>
      </c>
      <c r="AE748" s="81" t="s">
        <v>1894</v>
      </c>
      <c r="AF748" s="80" t="s">
        <v>85</v>
      </c>
      <c r="AG748" s="2" t="s">
        <v>85</v>
      </c>
      <c r="AH748" s="9" t="str">
        <f>_xlfn.IFNA(VLOOKUP(AG748,ACCESSORIES!F:J,5,FALSE),"N/A")</f>
        <v>N/A</v>
      </c>
      <c r="AI748" s="81" t="s">
        <v>266</v>
      </c>
      <c r="AJ748" s="81" t="s">
        <v>85</v>
      </c>
      <c r="AK748" s="40" t="str">
        <f>_xlfn.IFNA(VLOOKUP(AJ748,ACCESSORIES!F:J,5,FALSE),"N/A")</f>
        <v>N/A</v>
      </c>
      <c r="AL748" s="81" t="s">
        <v>85</v>
      </c>
      <c r="AM748" s="81">
        <v>14.1</v>
      </c>
      <c r="AN748" s="81">
        <v>183</v>
      </c>
      <c r="AO748" s="25">
        <v>0</v>
      </c>
      <c r="AP748" s="25">
        <v>12</v>
      </c>
      <c r="AQ748" s="25">
        <v>16.899999999999999</v>
      </c>
      <c r="AR748" s="25">
        <v>20.5</v>
      </c>
      <c r="AS748" s="25">
        <v>168</v>
      </c>
      <c r="AT748" s="25">
        <v>165</v>
      </c>
      <c r="AU748" s="84">
        <v>68</v>
      </c>
      <c r="AV748" s="54">
        <v>35</v>
      </c>
      <c r="AW748" s="54">
        <v>35</v>
      </c>
      <c r="AX748" s="54">
        <v>60</v>
      </c>
      <c r="AY748" s="3" t="s">
        <v>3339</v>
      </c>
      <c r="AZ748" s="98">
        <f>_xlfn.IFNA(VLOOKUP(AY748,ACCESSORIES!F:J,5,FALSE),"N/A")</f>
        <v>89.1</v>
      </c>
      <c r="BA748" s="3" t="s">
        <v>1520</v>
      </c>
      <c r="BB748" s="98">
        <f>_xlfn.IFNA(VLOOKUP(BA748,ACCESSORIES!F:J,5,FALSE),"N/A")</f>
        <v>11</v>
      </c>
      <c r="BC748" s="77">
        <v>20.558105948739836</v>
      </c>
      <c r="BD748" s="56">
        <v>16.8503937007874</v>
      </c>
      <c r="BE748" s="56">
        <v>16.8503937007874</v>
      </c>
      <c r="BF748" s="56">
        <v>10.944881889763799</v>
      </c>
      <c r="BG748" s="378">
        <f t="shared" si="82"/>
        <v>5.0925152000000078E-2</v>
      </c>
      <c r="BH748" s="5">
        <v>48</v>
      </c>
      <c r="BI748" s="114" t="s">
        <v>3532</v>
      </c>
      <c r="BJ748" s="50" t="s">
        <v>4050</v>
      </c>
      <c r="BK748" s="81" t="s">
        <v>4066</v>
      </c>
      <c r="BL748" s="81" t="s">
        <v>5474</v>
      </c>
      <c r="BM748" s="46" t="s">
        <v>4094</v>
      </c>
      <c r="BN748" s="81" t="s">
        <v>5478</v>
      </c>
      <c r="BO748" s="81" t="s">
        <v>5476</v>
      </c>
      <c r="BP748" s="81" t="s">
        <v>4837</v>
      </c>
      <c r="BQ748" s="81" t="s">
        <v>4642</v>
      </c>
      <c r="BR748" s="81"/>
      <c r="BS748" s="81"/>
      <c r="BT748" s="81"/>
      <c r="BU748" s="313" t="s">
        <v>6985</v>
      </c>
      <c r="BV748" s="377" t="s">
        <v>8464</v>
      </c>
      <c r="BW748" s="313" t="s">
        <v>6986</v>
      </c>
      <c r="BX748" s="377" t="s">
        <v>8463</v>
      </c>
      <c r="BY748" s="93" t="str">
        <f t="shared" si="83"/>
        <v>MR406 UTV Beadlock, 14x8, 4+4/0mm Offset, 4x136, 106mm Centerbore, Matte Black, w/ BH-H24100</v>
      </c>
      <c r="BZ748" s="81" t="s">
        <v>3878</v>
      </c>
      <c r="CA748" s="81" t="s">
        <v>3879</v>
      </c>
      <c r="CB748" s="81" t="str">
        <f t="shared" si="84"/>
        <v>UTV (4XX)</v>
      </c>
    </row>
    <row r="749" spans="1:80" s="38" customFormat="1" ht="15" customHeight="1">
      <c r="A749" s="22">
        <f t="shared" si="78"/>
        <v>747</v>
      </c>
      <c r="B749" s="4" t="s">
        <v>84</v>
      </c>
      <c r="C749" s="99" t="s">
        <v>1089</v>
      </c>
      <c r="D749" s="5" t="s">
        <v>2353</v>
      </c>
      <c r="E749" s="91" t="str">
        <f>CONCATENATE(LEFT(D749,5),VLOOKUP(CONCATENATE(N749,"x",O749),'PART NUMBER GUIDE'!$B$9:$C$49,2,FALSE),VLOOKUP(CONCATENATE(P749, V749), 'PART NUMBER GUIDE'!$Q$6:$R$91, 2, FALSE),VLOOKUP(Y749,'PART NUMBER GUIDE'!$J$8:$K$43,2, FALSE),IF(U749="N/A",IF(ABS(S749)&lt;10,"0"&amp;ABS(S749),ABS(S749)),CONCATENATE(LEFT(U749,1),RIGHT(U749,1))), F749, G749)</f>
        <v>MR40648046544B</v>
      </c>
      <c r="F749" s="90" t="s">
        <v>1129</v>
      </c>
      <c r="G749" s="90"/>
      <c r="H749" s="79" t="s">
        <v>821</v>
      </c>
      <c r="I749" s="318">
        <v>41640</v>
      </c>
      <c r="J749" s="16" t="s">
        <v>1265</v>
      </c>
      <c r="K749" s="342">
        <v>295.375</v>
      </c>
      <c r="L749" s="92">
        <f t="shared" si="79"/>
        <v>295.375</v>
      </c>
      <c r="M749" s="344"/>
      <c r="N749" s="5">
        <v>14</v>
      </c>
      <c r="O749" s="77">
        <v>8</v>
      </c>
      <c r="P749" s="99" t="str">
        <f t="shared" si="80"/>
        <v>4x156</v>
      </c>
      <c r="Q749" s="5">
        <v>4</v>
      </c>
      <c r="R749" s="5">
        <v>156</v>
      </c>
      <c r="S749" s="5">
        <v>-2</v>
      </c>
      <c r="T749" s="17">
        <v>4.3</v>
      </c>
      <c r="U749" s="5" t="s">
        <v>193</v>
      </c>
      <c r="V749" s="17">
        <v>132</v>
      </c>
      <c r="W749" s="77">
        <v>16.899999999999999</v>
      </c>
      <c r="X749" s="51">
        <v>1600</v>
      </c>
      <c r="Y749" s="79" t="s">
        <v>2294</v>
      </c>
      <c r="Z749" s="79" t="s">
        <v>2987</v>
      </c>
      <c r="AA749" s="51" t="str">
        <f t="shared" si="81"/>
        <v>14x8, 4x156, -2 OS</v>
      </c>
      <c r="AB749" s="2" t="s">
        <v>1803</v>
      </c>
      <c r="AC749" s="89">
        <f>_xlfn.IFNA(VLOOKUP(AB749,ACCESSORIES!F:J,5,FALSE),"N/A")</f>
        <v>22</v>
      </c>
      <c r="AD749" s="87" t="s">
        <v>85</v>
      </c>
      <c r="AE749" s="81" t="s">
        <v>1894</v>
      </c>
      <c r="AF749" s="80" t="s">
        <v>85</v>
      </c>
      <c r="AG749" s="2" t="s">
        <v>85</v>
      </c>
      <c r="AH749" s="9" t="str">
        <f>_xlfn.IFNA(VLOOKUP(AG749,ACCESSORIES!F:J,5,FALSE),"N/A")</f>
        <v>N/A</v>
      </c>
      <c r="AI749" s="81" t="s">
        <v>266</v>
      </c>
      <c r="AJ749" s="81" t="s">
        <v>85</v>
      </c>
      <c r="AK749" s="40" t="str">
        <f>_xlfn.IFNA(VLOOKUP(AJ749,ACCESSORIES!F:J,5,FALSE),"N/A")</f>
        <v>N/A</v>
      </c>
      <c r="AL749" s="81" t="s">
        <v>85</v>
      </c>
      <c r="AM749" s="81">
        <v>14.1</v>
      </c>
      <c r="AN749" s="81">
        <v>183</v>
      </c>
      <c r="AO749" s="25">
        <v>0</v>
      </c>
      <c r="AP749" s="25">
        <v>11</v>
      </c>
      <c r="AQ749" s="25">
        <v>16.899999999999999</v>
      </c>
      <c r="AR749" s="25">
        <v>20.5</v>
      </c>
      <c r="AS749" s="25">
        <v>168</v>
      </c>
      <c r="AT749" s="25">
        <v>165</v>
      </c>
      <c r="AU749" s="84">
        <v>68</v>
      </c>
      <c r="AV749" s="54">
        <v>51</v>
      </c>
      <c r="AW749" s="54">
        <v>51</v>
      </c>
      <c r="AX749" s="54">
        <v>60</v>
      </c>
      <c r="AY749" s="3" t="s">
        <v>3339</v>
      </c>
      <c r="AZ749" s="98">
        <f>_xlfn.IFNA(VLOOKUP(AY749,ACCESSORIES!F:J,5,FALSE),"N/A")</f>
        <v>89.1</v>
      </c>
      <c r="BA749" s="3" t="s">
        <v>1519</v>
      </c>
      <c r="BB749" s="98">
        <f>_xlfn.IFNA(VLOOKUP(BA749,ACCESSORIES!F:J,5,FALSE),"N/A")</f>
        <v>11</v>
      </c>
      <c r="BC749" s="77">
        <v>20.399999999999999</v>
      </c>
      <c r="BD749" s="56">
        <v>16.8503937007874</v>
      </c>
      <c r="BE749" s="56">
        <v>16.8503937007874</v>
      </c>
      <c r="BF749" s="56">
        <v>10.944881889763799</v>
      </c>
      <c r="BG749" s="378">
        <f t="shared" si="82"/>
        <v>5.0925152000000078E-2</v>
      </c>
      <c r="BH749" s="5">
        <v>48</v>
      </c>
      <c r="BI749" s="114" t="s">
        <v>3532</v>
      </c>
      <c r="BJ749" s="50" t="s">
        <v>4050</v>
      </c>
      <c r="BK749" s="81" t="s">
        <v>4066</v>
      </c>
      <c r="BL749" s="81" t="s">
        <v>5474</v>
      </c>
      <c r="BM749" s="46" t="s">
        <v>4094</v>
      </c>
      <c r="BN749" s="81" t="s">
        <v>5478</v>
      </c>
      <c r="BO749" s="81" t="s">
        <v>5476</v>
      </c>
      <c r="BP749" s="81" t="s">
        <v>4837</v>
      </c>
      <c r="BQ749" s="81" t="s">
        <v>4642</v>
      </c>
      <c r="BR749" s="81"/>
      <c r="BS749" s="81"/>
      <c r="BT749" s="81"/>
      <c r="BU749" s="313" t="s">
        <v>6985</v>
      </c>
      <c r="BV749" s="377" t="s">
        <v>8464</v>
      </c>
      <c r="BW749" s="313" t="s">
        <v>6986</v>
      </c>
      <c r="BX749" s="377" t="s">
        <v>8463</v>
      </c>
      <c r="BY749" s="93" t="str">
        <f t="shared" si="83"/>
        <v>MR406 UTV Beadlock, 14x8, 4+4/-2mm Offset, 4x156, 132mm Centerbore, Matte Black, w/ BH-H20875</v>
      </c>
      <c r="BZ749" s="81" t="s">
        <v>3878</v>
      </c>
      <c r="CA749" s="81" t="s">
        <v>3879</v>
      </c>
      <c r="CB749" s="81" t="str">
        <f t="shared" si="84"/>
        <v>UTV (4XX)</v>
      </c>
    </row>
    <row r="750" spans="1:80" s="38" customFormat="1" ht="15" customHeight="1">
      <c r="A750" s="22">
        <f t="shared" si="78"/>
        <v>748</v>
      </c>
      <c r="B750" s="4" t="s">
        <v>84</v>
      </c>
      <c r="C750" s="99" t="s">
        <v>1089</v>
      </c>
      <c r="D750" s="5" t="s">
        <v>2353</v>
      </c>
      <c r="E750" s="91" t="str">
        <f>CONCATENATE(LEFT(D750,5),VLOOKUP(CONCATENATE(N750,"x",O750),'PART NUMBER GUIDE'!$B$9:$C$49,2,FALSE),VLOOKUP(CONCATENATE(P750, V750), 'PART NUMBER GUIDE'!$Q$6:$R$91, 2, FALSE),VLOOKUP(Y750,'PART NUMBER GUIDE'!$J$8:$K$43,2, FALSE),IF(U750="N/A",IF(ABS(S750)&lt;10,"0"&amp;ABS(S750),ABS(S750)),CONCATENATE(LEFT(U750,1),RIGHT(U750,1))), F750, G750)</f>
        <v>MR40641047555B</v>
      </c>
      <c r="F750" s="90" t="s">
        <v>1129</v>
      </c>
      <c r="G750" s="90"/>
      <c r="H750" s="79" t="s">
        <v>814</v>
      </c>
      <c r="I750" s="318">
        <v>41640</v>
      </c>
      <c r="J750" s="16" t="s">
        <v>1265</v>
      </c>
      <c r="K750" s="342">
        <v>299</v>
      </c>
      <c r="L750" s="92">
        <f t="shared" si="79"/>
        <v>299</v>
      </c>
      <c r="M750" s="344"/>
      <c r="N750" s="5">
        <v>14</v>
      </c>
      <c r="O750" s="77">
        <v>10</v>
      </c>
      <c r="P750" s="99" t="str">
        <f t="shared" si="80"/>
        <v>4x136</v>
      </c>
      <c r="Q750" s="5">
        <v>4</v>
      </c>
      <c r="R750" s="5">
        <v>136</v>
      </c>
      <c r="S750" s="5">
        <v>0</v>
      </c>
      <c r="T750" s="17">
        <v>5.3</v>
      </c>
      <c r="U750" s="5" t="s">
        <v>201</v>
      </c>
      <c r="V750" s="26">
        <v>106</v>
      </c>
      <c r="W750" s="77">
        <v>15.47</v>
      </c>
      <c r="X750" s="51">
        <v>1600</v>
      </c>
      <c r="Y750" s="79" t="s">
        <v>2294</v>
      </c>
      <c r="Z750" s="79" t="s">
        <v>2987</v>
      </c>
      <c r="AA750" s="51" t="str">
        <f t="shared" si="81"/>
        <v>14x10, 4x136, 0 OS</v>
      </c>
      <c r="AB750" s="2" t="s">
        <v>2439</v>
      </c>
      <c r="AC750" s="89">
        <f>_xlfn.IFNA(VLOOKUP(AB750,ACCESSORIES!F:J,5,FALSE),"N/A")</f>
        <v>22</v>
      </c>
      <c r="AD750" s="87" t="s">
        <v>85</v>
      </c>
      <c r="AE750" s="81" t="s">
        <v>1894</v>
      </c>
      <c r="AF750" s="80" t="s">
        <v>85</v>
      </c>
      <c r="AG750" s="2" t="s">
        <v>85</v>
      </c>
      <c r="AH750" s="9" t="str">
        <f>_xlfn.IFNA(VLOOKUP(AG750,ACCESSORIES!F:J,5,FALSE),"N/A")</f>
        <v>N/A</v>
      </c>
      <c r="AI750" s="81" t="s">
        <v>266</v>
      </c>
      <c r="AJ750" s="81" t="s">
        <v>85</v>
      </c>
      <c r="AK750" s="40" t="str">
        <f>_xlfn.IFNA(VLOOKUP(AJ750,ACCESSORIES!F:J,5,FALSE),"N/A")</f>
        <v>N/A</v>
      </c>
      <c r="AL750" s="81" t="s">
        <v>85</v>
      </c>
      <c r="AM750" s="81">
        <v>14.1</v>
      </c>
      <c r="AN750" s="81">
        <v>183</v>
      </c>
      <c r="AO750" s="25">
        <v>0</v>
      </c>
      <c r="AP750" s="25">
        <v>9</v>
      </c>
      <c r="AQ750" s="25">
        <v>16.7</v>
      </c>
      <c r="AR750" s="25">
        <v>13.8</v>
      </c>
      <c r="AS750" s="25">
        <v>167</v>
      </c>
      <c r="AT750" s="25">
        <v>163</v>
      </c>
      <c r="AU750" s="84">
        <v>60</v>
      </c>
      <c r="AV750" s="54">
        <v>35</v>
      </c>
      <c r="AW750" s="54">
        <v>35</v>
      </c>
      <c r="AX750" s="54">
        <v>87</v>
      </c>
      <c r="AY750" s="3" t="s">
        <v>3339</v>
      </c>
      <c r="AZ750" s="98">
        <f>_xlfn.IFNA(VLOOKUP(AY750,ACCESSORIES!F:J,5,FALSE),"N/A")</f>
        <v>89.1</v>
      </c>
      <c r="BA750" s="3" t="s">
        <v>1519</v>
      </c>
      <c r="BB750" s="98">
        <f>_xlfn.IFNA(VLOOKUP(BA750,ACCESSORIES!F:J,5,FALSE),"N/A")</f>
        <v>11</v>
      </c>
      <c r="BC750" s="77">
        <v>22.046226218487757</v>
      </c>
      <c r="BD750" s="56">
        <v>16.8503937007874</v>
      </c>
      <c r="BE750" s="56">
        <v>16.8503937007874</v>
      </c>
      <c r="BF750" s="56">
        <v>12.9133858267717</v>
      </c>
      <c r="BG750" s="378">
        <f t="shared" si="82"/>
        <v>6.0084352000000188E-2</v>
      </c>
      <c r="BH750" s="5">
        <v>48</v>
      </c>
      <c r="BI750" s="114" t="s">
        <v>3532</v>
      </c>
      <c r="BJ750" s="50" t="s">
        <v>4050</v>
      </c>
      <c r="BK750" s="81" t="s">
        <v>4066</v>
      </c>
      <c r="BL750" s="81" t="s">
        <v>5474</v>
      </c>
      <c r="BM750" s="46" t="s">
        <v>4094</v>
      </c>
      <c r="BN750" s="81" t="s">
        <v>5478</v>
      </c>
      <c r="BO750" s="81" t="s">
        <v>5476</v>
      </c>
      <c r="BP750" s="81" t="s">
        <v>4837</v>
      </c>
      <c r="BQ750" s="81" t="s">
        <v>4642</v>
      </c>
      <c r="BR750" s="81"/>
      <c r="BS750" s="81"/>
      <c r="BT750" s="81"/>
      <c r="BU750" s="313" t="s">
        <v>6985</v>
      </c>
      <c r="BV750" s="377" t="s">
        <v>8464</v>
      </c>
      <c r="BW750" s="313" t="s">
        <v>6986</v>
      </c>
      <c r="BX750" s="377" t="s">
        <v>8463</v>
      </c>
      <c r="BY750" s="93" t="str">
        <f t="shared" si="83"/>
        <v>MR406 UTV Beadlock, 14x10, 5+5/0mm Offset, 4x136, 106mm Centerbore, Matte Black, w/ BH-H20875</v>
      </c>
      <c r="BZ750" s="81" t="s">
        <v>3878</v>
      </c>
      <c r="CA750" s="81" t="s">
        <v>3879</v>
      </c>
      <c r="CB750" s="81" t="str">
        <f t="shared" si="84"/>
        <v>UTV (4XX)</v>
      </c>
    </row>
    <row r="751" spans="1:80" s="38" customFormat="1" ht="15" customHeight="1">
      <c r="A751" s="22">
        <f t="shared" si="78"/>
        <v>749</v>
      </c>
      <c r="B751" s="4" t="s">
        <v>84</v>
      </c>
      <c r="C751" s="99" t="s">
        <v>1089</v>
      </c>
      <c r="D751" s="5" t="s">
        <v>2353</v>
      </c>
      <c r="E751" s="91" t="str">
        <f>CONCATENATE(LEFT(D751,5),VLOOKUP(CONCATENATE(N751,"x",O751),'PART NUMBER GUIDE'!$B$9:$C$49,2,FALSE),VLOOKUP(CONCATENATE(P751, V751), 'PART NUMBER GUIDE'!$Q$6:$R$91, 2, FALSE),VLOOKUP(Y751,'PART NUMBER GUIDE'!$J$8:$K$43,2, FALSE),IF(U751="N/A",IF(ABS(S751)&lt;10,"0"&amp;ABS(S751),ABS(S751)),CONCATENATE(LEFT(U751,1),RIGHT(U751,1))), F751, G751)</f>
        <v>MR40641046555B</v>
      </c>
      <c r="F751" s="90" t="s">
        <v>1129</v>
      </c>
      <c r="G751" s="90"/>
      <c r="H751" s="79" t="s">
        <v>817</v>
      </c>
      <c r="I751" s="318">
        <v>41640</v>
      </c>
      <c r="J751" s="16" t="s">
        <v>1265</v>
      </c>
      <c r="K751" s="342">
        <v>299</v>
      </c>
      <c r="L751" s="92">
        <f t="shared" si="79"/>
        <v>299</v>
      </c>
      <c r="M751" s="344"/>
      <c r="N751" s="5">
        <v>14</v>
      </c>
      <c r="O751" s="77">
        <v>10</v>
      </c>
      <c r="P751" s="99" t="str">
        <f t="shared" si="80"/>
        <v>4x156</v>
      </c>
      <c r="Q751" s="5">
        <v>4</v>
      </c>
      <c r="R751" s="5">
        <v>156</v>
      </c>
      <c r="S751" s="5">
        <v>-2</v>
      </c>
      <c r="T751" s="17">
        <v>5.3</v>
      </c>
      <c r="U751" s="5" t="s">
        <v>201</v>
      </c>
      <c r="V751" s="17">
        <v>132</v>
      </c>
      <c r="W751" s="77">
        <v>17.97</v>
      </c>
      <c r="X751" s="51">
        <v>1600</v>
      </c>
      <c r="Y751" s="79" t="s">
        <v>2294</v>
      </c>
      <c r="Z751" s="79" t="s">
        <v>2987</v>
      </c>
      <c r="AA751" s="51" t="str">
        <f t="shared" si="81"/>
        <v>14x10, 4x156, -2 OS</v>
      </c>
      <c r="AB751" s="2" t="s">
        <v>1803</v>
      </c>
      <c r="AC751" s="89">
        <f>_xlfn.IFNA(VLOOKUP(AB751,ACCESSORIES!F:J,5,FALSE),"N/A")</f>
        <v>22</v>
      </c>
      <c r="AD751" s="87" t="s">
        <v>85</v>
      </c>
      <c r="AE751" s="81" t="s">
        <v>1894</v>
      </c>
      <c r="AF751" s="80" t="s">
        <v>85</v>
      </c>
      <c r="AG751" s="2" t="s">
        <v>85</v>
      </c>
      <c r="AH751" s="9" t="str">
        <f>_xlfn.IFNA(VLOOKUP(AG751,ACCESSORIES!F:J,5,FALSE),"N/A")</f>
        <v>N/A</v>
      </c>
      <c r="AI751" s="81" t="s">
        <v>266</v>
      </c>
      <c r="AJ751" s="81" t="s">
        <v>85</v>
      </c>
      <c r="AK751" s="40" t="str">
        <f>_xlfn.IFNA(VLOOKUP(AJ751,ACCESSORIES!F:J,5,FALSE),"N/A")</f>
        <v>N/A</v>
      </c>
      <c r="AL751" s="81" t="s">
        <v>85</v>
      </c>
      <c r="AM751" s="81">
        <v>14.1</v>
      </c>
      <c r="AN751" s="81">
        <v>183</v>
      </c>
      <c r="AO751" s="25">
        <v>0</v>
      </c>
      <c r="AP751" s="25">
        <v>11</v>
      </c>
      <c r="AQ751" s="25">
        <v>16.7</v>
      </c>
      <c r="AR751" s="25">
        <v>13.8</v>
      </c>
      <c r="AS751" s="25">
        <v>167</v>
      </c>
      <c r="AT751" s="25">
        <v>163</v>
      </c>
      <c r="AU751" s="84">
        <v>60</v>
      </c>
      <c r="AV751" s="54">
        <v>51</v>
      </c>
      <c r="AW751" s="54">
        <v>51</v>
      </c>
      <c r="AX751" s="54">
        <v>87</v>
      </c>
      <c r="AY751" s="3" t="s">
        <v>3339</v>
      </c>
      <c r="AZ751" s="98">
        <f>_xlfn.IFNA(VLOOKUP(AY751,ACCESSORIES!F:J,5,FALSE),"N/A")</f>
        <v>89.1</v>
      </c>
      <c r="BA751" s="3" t="s">
        <v>1519</v>
      </c>
      <c r="BB751" s="98">
        <f>_xlfn.IFNA(VLOOKUP(BA751,ACCESSORIES!F:J,5,FALSE),"N/A")</f>
        <v>11</v>
      </c>
      <c r="BC751" s="77">
        <v>21.715532825210442</v>
      </c>
      <c r="BD751" s="56">
        <v>16.8503937007874</v>
      </c>
      <c r="BE751" s="56">
        <v>16.8503937007874</v>
      </c>
      <c r="BF751" s="56">
        <v>12.9133858267717</v>
      </c>
      <c r="BG751" s="378">
        <f t="shared" si="82"/>
        <v>6.0084352000000188E-2</v>
      </c>
      <c r="BH751" s="5">
        <v>48</v>
      </c>
      <c r="BI751" s="114" t="s">
        <v>3532</v>
      </c>
      <c r="BJ751" s="50" t="s">
        <v>4050</v>
      </c>
      <c r="BK751" s="81" t="s">
        <v>4066</v>
      </c>
      <c r="BL751" s="81" t="s">
        <v>5474</v>
      </c>
      <c r="BM751" s="46" t="s">
        <v>4094</v>
      </c>
      <c r="BN751" s="81" t="s">
        <v>5478</v>
      </c>
      <c r="BO751" s="81" t="s">
        <v>5476</v>
      </c>
      <c r="BP751" s="81" t="s">
        <v>4837</v>
      </c>
      <c r="BQ751" s="81" t="s">
        <v>4642</v>
      </c>
      <c r="BR751" s="81"/>
      <c r="BS751" s="81"/>
      <c r="BT751" s="81"/>
      <c r="BU751" s="313" t="s">
        <v>6985</v>
      </c>
      <c r="BV751" s="377" t="s">
        <v>8464</v>
      </c>
      <c r="BW751" s="313" t="s">
        <v>6986</v>
      </c>
      <c r="BX751" s="377" t="s">
        <v>8463</v>
      </c>
      <c r="BY751" s="93" t="str">
        <f t="shared" si="83"/>
        <v>MR406 UTV Beadlock, 14x10, 5+5/-2mm Offset, 4x156, 132mm Centerbore, Matte Black, w/ BH-H20875</v>
      </c>
      <c r="BZ751" s="81" t="s">
        <v>3878</v>
      </c>
      <c r="CA751" s="81" t="s">
        <v>3879</v>
      </c>
      <c r="CB751" s="81" t="str">
        <f t="shared" si="84"/>
        <v>UTV (4XX)</v>
      </c>
    </row>
    <row r="752" spans="1:80" s="38" customFormat="1" ht="15" customHeight="1">
      <c r="A752" s="22">
        <f t="shared" si="78"/>
        <v>750</v>
      </c>
      <c r="B752" s="4" t="s">
        <v>84</v>
      </c>
      <c r="C752" s="99" t="s">
        <v>1089</v>
      </c>
      <c r="D752" s="5" t="s">
        <v>2353</v>
      </c>
      <c r="E752" s="91" t="str">
        <f>CONCATENATE(LEFT(D752,5),VLOOKUP(CONCATENATE(N752,"x",O752),'PART NUMBER GUIDE'!$B$9:$C$49,2,FALSE),VLOOKUP(CONCATENATE(P752, V752), 'PART NUMBER GUIDE'!$Q$6:$R$91, 2, FALSE),VLOOKUP(Y752,'PART NUMBER GUIDE'!$J$8:$K$43,2, FALSE),IF(U752="N/A",IF(ABS(S752)&lt;10,"0"&amp;ABS(S752),ABS(S752)),CONCATENATE(LEFT(U752,1),RIGHT(U752,1))), F752, G752)</f>
        <v>MR40658047544B</v>
      </c>
      <c r="F752" s="90" t="s">
        <v>1129</v>
      </c>
      <c r="G752" s="90"/>
      <c r="H752" s="79" t="s">
        <v>828</v>
      </c>
      <c r="I752" s="318">
        <v>41640</v>
      </c>
      <c r="J752" s="16" t="s">
        <v>1265</v>
      </c>
      <c r="K752" s="342">
        <v>329.375</v>
      </c>
      <c r="L752" s="92">
        <f t="shared" si="79"/>
        <v>329.375</v>
      </c>
      <c r="M752" s="344"/>
      <c r="N752" s="5">
        <v>15</v>
      </c>
      <c r="O752" s="77">
        <v>8</v>
      </c>
      <c r="P752" s="99" t="str">
        <f t="shared" si="80"/>
        <v>4x136</v>
      </c>
      <c r="Q752" s="5">
        <v>4</v>
      </c>
      <c r="R752" s="5">
        <v>136</v>
      </c>
      <c r="S752" s="5">
        <v>0</v>
      </c>
      <c r="T752" s="17">
        <v>4.3</v>
      </c>
      <c r="U752" s="5" t="s">
        <v>193</v>
      </c>
      <c r="V752" s="17">
        <v>106</v>
      </c>
      <c r="W752" s="8">
        <v>21.13</v>
      </c>
      <c r="X752" s="51">
        <v>1600</v>
      </c>
      <c r="Y752" s="79" t="s">
        <v>2294</v>
      </c>
      <c r="Z752" s="79" t="s">
        <v>2987</v>
      </c>
      <c r="AA752" s="51" t="str">
        <f t="shared" si="81"/>
        <v>15x8, 4x136, 0 OS</v>
      </c>
      <c r="AB752" s="2" t="s">
        <v>2439</v>
      </c>
      <c r="AC752" s="89">
        <f>_xlfn.IFNA(VLOOKUP(AB752,ACCESSORIES!F:J,5,FALSE),"N/A")</f>
        <v>22</v>
      </c>
      <c r="AD752" s="87" t="s">
        <v>85</v>
      </c>
      <c r="AE752" s="81" t="s">
        <v>1894</v>
      </c>
      <c r="AF752" s="80" t="s">
        <v>85</v>
      </c>
      <c r="AG752" s="2" t="s">
        <v>85</v>
      </c>
      <c r="AH752" s="9" t="str">
        <f>_xlfn.IFNA(VLOOKUP(AG752,ACCESSORIES!F:J,5,FALSE),"N/A")</f>
        <v>N/A</v>
      </c>
      <c r="AI752" s="81" t="s">
        <v>266</v>
      </c>
      <c r="AJ752" s="81" t="s">
        <v>85</v>
      </c>
      <c r="AK752" s="40" t="str">
        <f>_xlfn.IFNA(VLOOKUP(AJ752,ACCESSORIES!F:J,5,FALSE),"N/A")</f>
        <v>N/A</v>
      </c>
      <c r="AL752" s="81" t="s">
        <v>85</v>
      </c>
      <c r="AM752" s="81">
        <v>14.1</v>
      </c>
      <c r="AN752" s="81">
        <v>183</v>
      </c>
      <c r="AO752" s="25">
        <v>0</v>
      </c>
      <c r="AP752" s="25">
        <v>10</v>
      </c>
      <c r="AQ752" s="25">
        <v>17.7</v>
      </c>
      <c r="AR752" s="25">
        <v>26</v>
      </c>
      <c r="AS752" s="25">
        <v>181.7</v>
      </c>
      <c r="AT752" s="25">
        <v>178</v>
      </c>
      <c r="AU752" s="84">
        <v>68</v>
      </c>
      <c r="AV752" s="54">
        <v>35</v>
      </c>
      <c r="AW752" s="54">
        <v>35</v>
      </c>
      <c r="AX752" s="54">
        <v>55</v>
      </c>
      <c r="AY752" s="3" t="s">
        <v>3343</v>
      </c>
      <c r="AZ752" s="98">
        <f>_xlfn.IFNA(VLOOKUP(AY752,ACCESSORIES!F:J,5,FALSE),"N/A")</f>
        <v>101.2</v>
      </c>
      <c r="BA752" s="3" t="s">
        <v>1520</v>
      </c>
      <c r="BB752" s="98">
        <f>_xlfn.IFNA(VLOOKUP(BA752,ACCESSORIES!F:J,5,FALSE),"N/A")</f>
        <v>11</v>
      </c>
      <c r="BC752" s="77">
        <v>25.095954178711896</v>
      </c>
      <c r="BD752" s="56">
        <v>17.8740157480315</v>
      </c>
      <c r="BE752" s="56">
        <v>17.8740157480315</v>
      </c>
      <c r="BF752" s="56">
        <v>10.944881889763799</v>
      </c>
      <c r="BG752" s="378">
        <f t="shared" si="82"/>
        <v>5.7300248000000116E-2</v>
      </c>
      <c r="BH752" s="5">
        <v>48</v>
      </c>
      <c r="BI752" s="114" t="s">
        <v>3532</v>
      </c>
      <c r="BJ752" s="50" t="s">
        <v>4050</v>
      </c>
      <c r="BK752" s="81" t="s">
        <v>4066</v>
      </c>
      <c r="BL752" s="81" t="s">
        <v>5474</v>
      </c>
      <c r="BM752" s="46" t="s">
        <v>4094</v>
      </c>
      <c r="BN752" s="81" t="s">
        <v>5478</v>
      </c>
      <c r="BO752" s="81" t="s">
        <v>5476</v>
      </c>
      <c r="BP752" s="81" t="s">
        <v>4837</v>
      </c>
      <c r="BQ752" s="81" t="s">
        <v>4642</v>
      </c>
      <c r="BR752" s="81"/>
      <c r="BS752" s="81"/>
      <c r="BT752" s="81"/>
      <c r="BU752" s="313" t="s">
        <v>6985</v>
      </c>
      <c r="BV752" s="377" t="s">
        <v>8464</v>
      </c>
      <c r="BW752" s="313" t="s">
        <v>6986</v>
      </c>
      <c r="BX752" s="377" t="s">
        <v>8463</v>
      </c>
      <c r="BY752" s="93" t="str">
        <f t="shared" si="83"/>
        <v>MR406 UTV Beadlock, 15x8, 4+4/0mm Offset, 4x136, 106mm Centerbore, Matte Black, w/ BH-H24100</v>
      </c>
      <c r="BZ752" s="81" t="s">
        <v>3878</v>
      </c>
      <c r="CA752" s="81" t="s">
        <v>3879</v>
      </c>
      <c r="CB752" s="81" t="str">
        <f t="shared" si="84"/>
        <v>UTV (4XX)</v>
      </c>
    </row>
    <row r="753" spans="1:80" s="38" customFormat="1" ht="15" customHeight="1">
      <c r="A753" s="22">
        <f t="shared" si="78"/>
        <v>751</v>
      </c>
      <c r="B753" s="4" t="s">
        <v>84</v>
      </c>
      <c r="C753" s="99" t="s">
        <v>1089</v>
      </c>
      <c r="D753" s="5" t="s">
        <v>2353</v>
      </c>
      <c r="E753" s="91" t="str">
        <f>CONCATENATE(LEFT(D753,5),VLOOKUP(CONCATENATE(N753,"x",O753),'PART NUMBER GUIDE'!$B$9:$C$49,2,FALSE),VLOOKUP(CONCATENATE(P753, V753), 'PART NUMBER GUIDE'!$Q$6:$R$91, 2, FALSE),VLOOKUP(Y753,'PART NUMBER GUIDE'!$J$8:$K$43,2, FALSE),IF(U753="N/A",IF(ABS(S753)&lt;10,"0"&amp;ABS(S753),ABS(S753)),CONCATENATE(LEFT(U753,1),RIGHT(U753,1))), F753, G753)</f>
        <v>MR40658046544B</v>
      </c>
      <c r="F753" s="90" t="s">
        <v>1129</v>
      </c>
      <c r="G753" s="90"/>
      <c r="H753" s="79" t="s">
        <v>827</v>
      </c>
      <c r="I753" s="318">
        <v>41640</v>
      </c>
      <c r="J753" s="16" t="s">
        <v>1265</v>
      </c>
      <c r="K753" s="342">
        <v>329.375</v>
      </c>
      <c r="L753" s="92">
        <f t="shared" si="79"/>
        <v>329.375</v>
      </c>
      <c r="M753" s="344"/>
      <c r="N753" s="5">
        <v>15</v>
      </c>
      <c r="O753" s="77">
        <v>8</v>
      </c>
      <c r="P753" s="99" t="str">
        <f t="shared" si="80"/>
        <v>4x156</v>
      </c>
      <c r="Q753" s="5">
        <v>4</v>
      </c>
      <c r="R753" s="5">
        <v>156</v>
      </c>
      <c r="S753" s="5">
        <v>-2</v>
      </c>
      <c r="T753" s="17">
        <v>4.3</v>
      </c>
      <c r="U753" s="5" t="s">
        <v>193</v>
      </c>
      <c r="V753" s="17">
        <v>132</v>
      </c>
      <c r="W753" s="8">
        <v>21.05</v>
      </c>
      <c r="X753" s="51">
        <v>1600</v>
      </c>
      <c r="Y753" s="79" t="s">
        <v>2294</v>
      </c>
      <c r="Z753" s="79" t="s">
        <v>2987</v>
      </c>
      <c r="AA753" s="51" t="str">
        <f t="shared" si="81"/>
        <v>15x8, 4x156, -2 OS</v>
      </c>
      <c r="AB753" s="2" t="s">
        <v>1803</v>
      </c>
      <c r="AC753" s="89">
        <f>_xlfn.IFNA(VLOOKUP(AB753,ACCESSORIES!F:J,5,FALSE),"N/A")</f>
        <v>22</v>
      </c>
      <c r="AD753" s="87" t="s">
        <v>85</v>
      </c>
      <c r="AE753" s="81" t="s">
        <v>1894</v>
      </c>
      <c r="AF753" s="80" t="s">
        <v>85</v>
      </c>
      <c r="AG753" s="2" t="s">
        <v>85</v>
      </c>
      <c r="AH753" s="9" t="str">
        <f>_xlfn.IFNA(VLOOKUP(AG753,ACCESSORIES!F:J,5,FALSE),"N/A")</f>
        <v>N/A</v>
      </c>
      <c r="AI753" s="81" t="s">
        <v>266</v>
      </c>
      <c r="AJ753" s="81" t="s">
        <v>85</v>
      </c>
      <c r="AK753" s="40" t="str">
        <f>_xlfn.IFNA(VLOOKUP(AJ753,ACCESSORIES!F:J,5,FALSE),"N/A")</f>
        <v>N/A</v>
      </c>
      <c r="AL753" s="81" t="s">
        <v>85</v>
      </c>
      <c r="AM753" s="81">
        <v>14.1</v>
      </c>
      <c r="AN753" s="81">
        <v>183</v>
      </c>
      <c r="AO753" s="25">
        <v>0</v>
      </c>
      <c r="AP753" s="25">
        <v>11.6</v>
      </c>
      <c r="AQ753" s="25">
        <v>17.7</v>
      </c>
      <c r="AR753" s="25">
        <v>26</v>
      </c>
      <c r="AS753" s="25">
        <v>181.7</v>
      </c>
      <c r="AT753" s="25">
        <v>178</v>
      </c>
      <c r="AU753" s="84">
        <v>68</v>
      </c>
      <c r="AV753" s="54">
        <v>51</v>
      </c>
      <c r="AW753" s="54">
        <v>51</v>
      </c>
      <c r="AX753" s="54">
        <v>55</v>
      </c>
      <c r="AY753" s="3" t="s">
        <v>3343</v>
      </c>
      <c r="AZ753" s="98">
        <f>_xlfn.IFNA(VLOOKUP(AY753,ACCESSORIES!F:J,5,FALSE),"N/A")</f>
        <v>101.2</v>
      </c>
      <c r="BA753" s="3" t="s">
        <v>1520</v>
      </c>
      <c r="BB753" s="98">
        <f>_xlfn.IFNA(VLOOKUP(BA753,ACCESSORIES!F:J,5,FALSE),"N/A")</f>
        <v>11</v>
      </c>
      <c r="BC753" s="77">
        <v>25.022466757983604</v>
      </c>
      <c r="BD753" s="56">
        <v>17.8740157480315</v>
      </c>
      <c r="BE753" s="56">
        <v>17.8740157480315</v>
      </c>
      <c r="BF753" s="56">
        <v>10.944881889763799</v>
      </c>
      <c r="BG753" s="378">
        <f t="shared" si="82"/>
        <v>5.7300248000000116E-2</v>
      </c>
      <c r="BH753" s="5">
        <v>48</v>
      </c>
      <c r="BI753" s="114" t="s">
        <v>3532</v>
      </c>
      <c r="BJ753" s="50" t="s">
        <v>4050</v>
      </c>
      <c r="BK753" s="81" t="s">
        <v>4066</v>
      </c>
      <c r="BL753" s="81" t="s">
        <v>5474</v>
      </c>
      <c r="BM753" s="46" t="s">
        <v>4094</v>
      </c>
      <c r="BN753" s="81" t="s">
        <v>5478</v>
      </c>
      <c r="BO753" s="81" t="s">
        <v>5476</v>
      </c>
      <c r="BP753" s="81" t="s">
        <v>4837</v>
      </c>
      <c r="BQ753" s="81" t="s">
        <v>4642</v>
      </c>
      <c r="BR753" s="81"/>
      <c r="BS753" s="81"/>
      <c r="BT753" s="81"/>
      <c r="BU753" s="313" t="s">
        <v>6985</v>
      </c>
      <c r="BV753" s="377" t="s">
        <v>8464</v>
      </c>
      <c r="BW753" s="313" t="s">
        <v>6986</v>
      </c>
      <c r="BX753" s="377" t="s">
        <v>8463</v>
      </c>
      <c r="BY753" s="93" t="str">
        <f t="shared" si="83"/>
        <v>MR406 UTV Beadlock, 15x8, 4+4/-2mm Offset, 4x156, 132mm Centerbore, Matte Black, w/ BH-H24100</v>
      </c>
      <c r="BZ753" s="81" t="s">
        <v>3878</v>
      </c>
      <c r="CA753" s="81" t="s">
        <v>3879</v>
      </c>
      <c r="CB753" s="81" t="str">
        <f t="shared" si="84"/>
        <v>UTV (4XX)</v>
      </c>
    </row>
    <row r="754" spans="1:80" s="38" customFormat="1" ht="15" customHeight="1">
      <c r="A754" s="22">
        <f t="shared" si="78"/>
        <v>752</v>
      </c>
      <c r="B754" s="4" t="s">
        <v>84</v>
      </c>
      <c r="C754" s="99" t="s">
        <v>1089</v>
      </c>
      <c r="D754" s="5" t="s">
        <v>2353</v>
      </c>
      <c r="E754" s="91" t="str">
        <f>CONCATENATE(LEFT(D754,5),VLOOKUP(CONCATENATE(N754,"x",O754),'PART NUMBER GUIDE'!$B$9:$C$49,2,FALSE),VLOOKUP(CONCATENATE(P754, V754), 'PART NUMBER GUIDE'!$Q$6:$R$91, 2, FALSE),VLOOKUP(Y754,'PART NUMBER GUIDE'!$J$8:$K$43,2, FALSE),IF(U754="N/A",IF(ABS(S754)&lt;10,"0"&amp;ABS(S754),ABS(S754)),CONCATENATE(LEFT(U754,1),RIGHT(U754,1))), F754, G754)</f>
        <v>MR40651047555B</v>
      </c>
      <c r="F754" s="90" t="s">
        <v>1129</v>
      </c>
      <c r="G754" s="90"/>
      <c r="H754" s="79" t="s">
        <v>825</v>
      </c>
      <c r="I754" s="318">
        <v>41640</v>
      </c>
      <c r="J754" s="16" t="s">
        <v>1265</v>
      </c>
      <c r="K754" s="342">
        <v>340.84999999999997</v>
      </c>
      <c r="L754" s="92">
        <f t="shared" si="79"/>
        <v>340.84999999999997</v>
      </c>
      <c r="M754" s="344"/>
      <c r="N754" s="5">
        <v>15</v>
      </c>
      <c r="O754" s="77">
        <v>10</v>
      </c>
      <c r="P754" s="99" t="str">
        <f t="shared" si="80"/>
        <v>4x136</v>
      </c>
      <c r="Q754" s="5">
        <v>4</v>
      </c>
      <c r="R754" s="5">
        <v>136</v>
      </c>
      <c r="S754" s="5">
        <v>0</v>
      </c>
      <c r="T754" s="17">
        <v>5.3</v>
      </c>
      <c r="U754" s="5" t="s">
        <v>201</v>
      </c>
      <c r="V754" s="17">
        <v>106</v>
      </c>
      <c r="W754" s="77">
        <v>22.93</v>
      </c>
      <c r="X754" s="51">
        <v>1600</v>
      </c>
      <c r="Y754" s="79" t="s">
        <v>2294</v>
      </c>
      <c r="Z754" s="79" t="s">
        <v>2987</v>
      </c>
      <c r="AA754" s="51" t="str">
        <f t="shared" si="81"/>
        <v>15x10, 4x136, 0 OS</v>
      </c>
      <c r="AB754" s="2" t="s">
        <v>2439</v>
      </c>
      <c r="AC754" s="89">
        <f>_xlfn.IFNA(VLOOKUP(AB754,ACCESSORIES!F:J,5,FALSE),"N/A")</f>
        <v>22</v>
      </c>
      <c r="AD754" s="87" t="s">
        <v>85</v>
      </c>
      <c r="AE754" s="81" t="s">
        <v>1894</v>
      </c>
      <c r="AF754" s="80" t="s">
        <v>85</v>
      </c>
      <c r="AG754" s="2" t="s">
        <v>85</v>
      </c>
      <c r="AH754" s="9" t="str">
        <f>_xlfn.IFNA(VLOOKUP(AG754,ACCESSORIES!F:J,5,FALSE),"N/A")</f>
        <v>N/A</v>
      </c>
      <c r="AI754" s="81" t="s">
        <v>266</v>
      </c>
      <c r="AJ754" s="81" t="s">
        <v>85</v>
      </c>
      <c r="AK754" s="40" t="str">
        <f>_xlfn.IFNA(VLOOKUP(AJ754,ACCESSORIES!F:J,5,FALSE),"N/A")</f>
        <v>N/A</v>
      </c>
      <c r="AL754" s="81" t="s">
        <v>85</v>
      </c>
      <c r="AM754" s="81">
        <v>14.1</v>
      </c>
      <c r="AN754" s="81">
        <v>183</v>
      </c>
      <c r="AO754" s="25">
        <v>0</v>
      </c>
      <c r="AP754" s="25">
        <v>10</v>
      </c>
      <c r="AQ754" s="25">
        <v>17.7</v>
      </c>
      <c r="AR754" s="25">
        <v>26</v>
      </c>
      <c r="AS754" s="25">
        <v>179.8</v>
      </c>
      <c r="AT754" s="25">
        <v>176</v>
      </c>
      <c r="AU754" s="84">
        <v>68</v>
      </c>
      <c r="AV754" s="54">
        <v>35</v>
      </c>
      <c r="AW754" s="54">
        <v>35</v>
      </c>
      <c r="AX754" s="54">
        <v>79</v>
      </c>
      <c r="AY754" s="3" t="s">
        <v>3343</v>
      </c>
      <c r="AZ754" s="98">
        <f>_xlfn.IFNA(VLOOKUP(AY754,ACCESSORIES!F:J,5,FALSE),"N/A")</f>
        <v>101.2</v>
      </c>
      <c r="BA754" s="3" t="s">
        <v>1520</v>
      </c>
      <c r="BB754" s="98">
        <f>_xlfn.IFNA(VLOOKUP(BA754,ACCESSORIES!F:J,5,FALSE),"N/A")</f>
        <v>11</v>
      </c>
      <c r="BC754" s="77">
        <v>27.006627117647501</v>
      </c>
      <c r="BD754" s="56">
        <v>17.8740157480315</v>
      </c>
      <c r="BE754" s="56">
        <v>17.8740157480315</v>
      </c>
      <c r="BF754" s="56">
        <v>12.9133858267717</v>
      </c>
      <c r="BG754" s="378">
        <f t="shared" si="82"/>
        <v>6.7606048000000252E-2</v>
      </c>
      <c r="BH754" s="5">
        <v>48</v>
      </c>
      <c r="BI754" s="114" t="s">
        <v>3532</v>
      </c>
      <c r="BJ754" s="50" t="s">
        <v>4050</v>
      </c>
      <c r="BK754" s="81" t="s">
        <v>4066</v>
      </c>
      <c r="BL754" s="81" t="s">
        <v>5474</v>
      </c>
      <c r="BM754" s="46" t="s">
        <v>4094</v>
      </c>
      <c r="BN754" s="81" t="s">
        <v>5478</v>
      </c>
      <c r="BO754" s="81" t="s">
        <v>5476</v>
      </c>
      <c r="BP754" s="81" t="s">
        <v>4837</v>
      </c>
      <c r="BQ754" s="81" t="s">
        <v>4642</v>
      </c>
      <c r="BR754" s="81"/>
      <c r="BS754" s="81"/>
      <c r="BT754" s="81"/>
      <c r="BU754" s="313" t="s">
        <v>6985</v>
      </c>
      <c r="BV754" s="377" t="s">
        <v>8464</v>
      </c>
      <c r="BW754" s="313" t="s">
        <v>6986</v>
      </c>
      <c r="BX754" s="377" t="s">
        <v>8463</v>
      </c>
      <c r="BY754" s="93" t="str">
        <f t="shared" si="83"/>
        <v>MR406 UTV Beadlock, 15x10, 5+5/0mm Offset, 4x136, 106mm Centerbore, Matte Black, w/ BH-H24100</v>
      </c>
      <c r="BZ754" s="81" t="s">
        <v>3878</v>
      </c>
      <c r="CA754" s="81" t="s">
        <v>3879</v>
      </c>
      <c r="CB754" s="81" t="str">
        <f t="shared" si="84"/>
        <v>UTV (4XX)</v>
      </c>
    </row>
    <row r="755" spans="1:80" s="38" customFormat="1" ht="15" customHeight="1">
      <c r="A755" s="22">
        <f t="shared" si="78"/>
        <v>753</v>
      </c>
      <c r="B755" s="4" t="s">
        <v>84</v>
      </c>
      <c r="C755" s="99" t="s">
        <v>1089</v>
      </c>
      <c r="D755" s="5" t="s">
        <v>2353</v>
      </c>
      <c r="E755" s="91" t="str">
        <f>CONCATENATE(LEFT(D755,5),VLOOKUP(CONCATENATE(N755,"x",O755),'PART NUMBER GUIDE'!$B$9:$C$49,2,FALSE),VLOOKUP(CONCATENATE(P755, V755), 'PART NUMBER GUIDE'!$Q$6:$R$91, 2, FALSE),VLOOKUP(Y755,'PART NUMBER GUIDE'!$J$8:$K$43,2, FALSE),IF(U755="N/A",IF(ABS(S755)&lt;10,"0"&amp;ABS(S755),ABS(S755)),CONCATENATE(LEFT(U755,1),RIGHT(U755,1))), F755, G755)</f>
        <v>MR40651046555B</v>
      </c>
      <c r="F755" s="90" t="s">
        <v>1129</v>
      </c>
      <c r="G755" s="90"/>
      <c r="H755" s="79" t="s">
        <v>824</v>
      </c>
      <c r="I755" s="318">
        <v>41640</v>
      </c>
      <c r="J755" s="16" t="s">
        <v>1265</v>
      </c>
      <c r="K755" s="342">
        <v>340.84999999999997</v>
      </c>
      <c r="L755" s="92">
        <f t="shared" si="79"/>
        <v>340.84999999999997</v>
      </c>
      <c r="M755" s="344"/>
      <c r="N755" s="5">
        <v>15</v>
      </c>
      <c r="O755" s="77">
        <v>10</v>
      </c>
      <c r="P755" s="99" t="str">
        <f t="shared" si="80"/>
        <v>4x156</v>
      </c>
      <c r="Q755" s="5">
        <v>4</v>
      </c>
      <c r="R755" s="5">
        <v>156</v>
      </c>
      <c r="S755" s="5">
        <v>-2</v>
      </c>
      <c r="T755" s="17">
        <v>5.3</v>
      </c>
      <c r="U755" s="5" t="s">
        <v>201</v>
      </c>
      <c r="V755" s="17">
        <v>132</v>
      </c>
      <c r="W755" s="77">
        <v>22.82</v>
      </c>
      <c r="X755" s="51">
        <v>1600</v>
      </c>
      <c r="Y755" s="79" t="s">
        <v>2294</v>
      </c>
      <c r="Z755" s="79" t="s">
        <v>2987</v>
      </c>
      <c r="AA755" s="51" t="str">
        <f t="shared" si="81"/>
        <v>15x10, 4x156, -2 OS</v>
      </c>
      <c r="AB755" s="2" t="s">
        <v>1803</v>
      </c>
      <c r="AC755" s="89">
        <f>_xlfn.IFNA(VLOOKUP(AB755,ACCESSORIES!F:J,5,FALSE),"N/A")</f>
        <v>22</v>
      </c>
      <c r="AD755" s="87" t="s">
        <v>85</v>
      </c>
      <c r="AE755" s="81" t="s">
        <v>1894</v>
      </c>
      <c r="AF755" s="80" t="s">
        <v>85</v>
      </c>
      <c r="AG755" s="2" t="s">
        <v>85</v>
      </c>
      <c r="AH755" s="9" t="str">
        <f>_xlfn.IFNA(VLOOKUP(AG755,ACCESSORIES!F:J,5,FALSE),"N/A")</f>
        <v>N/A</v>
      </c>
      <c r="AI755" s="81" t="s">
        <v>266</v>
      </c>
      <c r="AJ755" s="81" t="s">
        <v>85</v>
      </c>
      <c r="AK755" s="40" t="str">
        <f>_xlfn.IFNA(VLOOKUP(AJ755,ACCESSORIES!F:J,5,FALSE),"N/A")</f>
        <v>N/A</v>
      </c>
      <c r="AL755" s="81" t="s">
        <v>85</v>
      </c>
      <c r="AM755" s="81">
        <v>14.1</v>
      </c>
      <c r="AN755" s="81">
        <v>183</v>
      </c>
      <c r="AO755" s="25">
        <v>0</v>
      </c>
      <c r="AP755" s="25">
        <v>11.6</v>
      </c>
      <c r="AQ755" s="25">
        <v>17.7</v>
      </c>
      <c r="AR755" s="25">
        <v>26</v>
      </c>
      <c r="AS755" s="25">
        <v>179.8</v>
      </c>
      <c r="AT755" s="25">
        <v>176</v>
      </c>
      <c r="AU755" s="84">
        <v>68</v>
      </c>
      <c r="AV755" s="54">
        <v>51</v>
      </c>
      <c r="AW755" s="54">
        <v>51</v>
      </c>
      <c r="AX755" s="54">
        <v>79</v>
      </c>
      <c r="AY755" s="3" t="s">
        <v>3343</v>
      </c>
      <c r="AZ755" s="98">
        <f>_xlfn.IFNA(VLOOKUP(AY755,ACCESSORIES!F:J,5,FALSE),"N/A")</f>
        <v>101.2</v>
      </c>
      <c r="BA755" s="3" t="s">
        <v>1520</v>
      </c>
      <c r="BB755" s="98">
        <f>_xlfn.IFNA(VLOOKUP(BA755,ACCESSORIES!F:J,5,FALSE),"N/A")</f>
        <v>11</v>
      </c>
      <c r="BC755" s="77">
        <v>27.006627117647501</v>
      </c>
      <c r="BD755" s="56">
        <v>17.8740157480315</v>
      </c>
      <c r="BE755" s="56">
        <v>17.8740157480315</v>
      </c>
      <c r="BF755" s="56">
        <v>12.9133858267717</v>
      </c>
      <c r="BG755" s="378">
        <f t="shared" si="82"/>
        <v>6.7606048000000252E-2</v>
      </c>
      <c r="BH755" s="5">
        <v>48</v>
      </c>
      <c r="BI755" s="114" t="s">
        <v>3532</v>
      </c>
      <c r="BJ755" s="50" t="s">
        <v>4050</v>
      </c>
      <c r="BK755" s="81" t="s">
        <v>4066</v>
      </c>
      <c r="BL755" s="81" t="s">
        <v>5474</v>
      </c>
      <c r="BM755" s="46" t="s">
        <v>4094</v>
      </c>
      <c r="BN755" s="81" t="s">
        <v>5478</v>
      </c>
      <c r="BO755" s="81" t="s">
        <v>5476</v>
      </c>
      <c r="BP755" s="81" t="s">
        <v>4837</v>
      </c>
      <c r="BQ755" s="81" t="s">
        <v>4642</v>
      </c>
      <c r="BR755" s="81"/>
      <c r="BS755" s="81"/>
      <c r="BT755" s="81"/>
      <c r="BU755" s="313" t="s">
        <v>6985</v>
      </c>
      <c r="BV755" s="377" t="s">
        <v>8464</v>
      </c>
      <c r="BW755" s="313" t="s">
        <v>6986</v>
      </c>
      <c r="BX755" s="377" t="s">
        <v>8463</v>
      </c>
      <c r="BY755" s="93" t="str">
        <f t="shared" si="83"/>
        <v>MR406 UTV Beadlock, 15x10, 5+5/-2mm Offset, 4x156, 132mm Centerbore, Matte Black, w/ BH-H24100</v>
      </c>
      <c r="BZ755" s="81" t="s">
        <v>3878</v>
      </c>
      <c r="CA755" s="81" t="s">
        <v>3879</v>
      </c>
      <c r="CB755" s="81" t="str">
        <f t="shared" si="84"/>
        <v>UTV (4XX)</v>
      </c>
    </row>
    <row r="756" spans="1:80" s="38" customFormat="1" ht="15" customHeight="1">
      <c r="A756" s="22">
        <f t="shared" si="78"/>
        <v>754</v>
      </c>
      <c r="B756" s="4" t="s">
        <v>84</v>
      </c>
      <c r="C756" s="99" t="s">
        <v>1089</v>
      </c>
      <c r="D756" s="5" t="s">
        <v>5730</v>
      </c>
      <c r="E756" s="91" t="str">
        <f>CONCATENATE(LEFT(D756,5),VLOOKUP(CONCATENATE(N756,"x",O756),'PART NUMBER GUIDE'!$B$9:$C$49,2,FALSE),VLOOKUP(CONCATENATE(P756, V756), 'PART NUMBER GUIDE'!$Q$6:$R$91, 2, FALSE),VLOOKUP(Y756,'PART NUMBER GUIDE'!$J$8:$K$43,2, FALSE),IF(U756="N/A",IF(ABS(S756)&lt;10,"0"&amp;ABS(S756),ABS(S756)),CONCATENATE(LEFT(U756,1),RIGHT(U756,1))), F756, G756)</f>
        <v>MR40746047551</v>
      </c>
      <c r="F756" s="90"/>
      <c r="G756" s="90"/>
      <c r="H756" s="79" t="s">
        <v>5178</v>
      </c>
      <c r="I756" s="318">
        <v>44351</v>
      </c>
      <c r="J756" s="16" t="s">
        <v>1265</v>
      </c>
      <c r="K756" s="342">
        <v>189</v>
      </c>
      <c r="L756" s="92">
        <f t="shared" si="79"/>
        <v>189</v>
      </c>
      <c r="M756" s="344"/>
      <c r="N756" s="5">
        <v>14</v>
      </c>
      <c r="O756" s="77">
        <v>6</v>
      </c>
      <c r="P756" s="99" t="str">
        <f t="shared" si="80"/>
        <v>4x136</v>
      </c>
      <c r="Q756" s="5">
        <v>4</v>
      </c>
      <c r="R756" s="5">
        <v>136</v>
      </c>
      <c r="S756" s="5">
        <v>38</v>
      </c>
      <c r="T756" s="17">
        <v>5</v>
      </c>
      <c r="U756" s="5" t="s">
        <v>2167</v>
      </c>
      <c r="V756" s="17">
        <v>100</v>
      </c>
      <c r="W756" s="77">
        <v>15.69</v>
      </c>
      <c r="X756" s="51">
        <v>1600</v>
      </c>
      <c r="Y756" s="79" t="s">
        <v>2294</v>
      </c>
      <c r="Z756" s="79" t="s">
        <v>2987</v>
      </c>
      <c r="AA756" s="51" t="str">
        <f t="shared" si="81"/>
        <v>14x6, 4x136, 38 OS</v>
      </c>
      <c r="AB756" s="2" t="s">
        <v>85</v>
      </c>
      <c r="AC756" s="89" t="str">
        <f>_xlfn.IFNA(VLOOKUP(AB756,ACCESSORIES!F:J,5,FALSE),"N/A")</f>
        <v>N/A</v>
      </c>
      <c r="AD756" s="2" t="s">
        <v>85</v>
      </c>
      <c r="AE756" s="2" t="s">
        <v>85</v>
      </c>
      <c r="AF756" s="80" t="s">
        <v>85</v>
      </c>
      <c r="AG756" s="2" t="s">
        <v>85</v>
      </c>
      <c r="AH756" s="9" t="str">
        <f>_xlfn.IFNA(VLOOKUP(AG756,ACCESSORIES!F:J,5,FALSE),"N/A")</f>
        <v>N/A</v>
      </c>
      <c r="AI756" s="81" t="s">
        <v>266</v>
      </c>
      <c r="AJ756" s="81" t="s">
        <v>85</v>
      </c>
      <c r="AK756" s="40" t="str">
        <f>_xlfn.IFNA(VLOOKUP(AJ756,ACCESSORIES!F:J,5,FALSE),"N/A")</f>
        <v>N/A</v>
      </c>
      <c r="AL756" s="81" t="s">
        <v>85</v>
      </c>
      <c r="AM756" s="81">
        <v>14.1</v>
      </c>
      <c r="AN756" s="81">
        <v>200</v>
      </c>
      <c r="AO756" s="25">
        <v>0</v>
      </c>
      <c r="AP756" s="25">
        <v>0</v>
      </c>
      <c r="AQ756" s="25">
        <v>22</v>
      </c>
      <c r="AR756" s="25">
        <v>0</v>
      </c>
      <c r="AS756" s="25">
        <v>164.7</v>
      </c>
      <c r="AT756" s="25">
        <v>152.80000000000001</v>
      </c>
      <c r="AU756" s="84" t="s">
        <v>85</v>
      </c>
      <c r="AV756" s="54" t="s">
        <v>85</v>
      </c>
      <c r="AW756" s="54" t="s">
        <v>85</v>
      </c>
      <c r="AX756" s="54">
        <v>0</v>
      </c>
      <c r="AY756" s="3" t="s">
        <v>85</v>
      </c>
      <c r="AZ756" s="98" t="str">
        <f>_xlfn.IFNA(VLOOKUP(AY756,ACCESSORIES!F:J,5,FALSE),"N/A")</f>
        <v>N/A</v>
      </c>
      <c r="BA756" s="3" t="s">
        <v>85</v>
      </c>
      <c r="BB756" s="98" t="str">
        <f>_xlfn.IFNA(VLOOKUP(BA756,ACCESSORIES!F:J,5,FALSE),"N/A")</f>
        <v>N/A</v>
      </c>
      <c r="BC756" s="77">
        <v>18.670000000000002</v>
      </c>
      <c r="BD756" s="56">
        <v>16.8503937007874</v>
      </c>
      <c r="BE756" s="56">
        <v>16.8503937007874</v>
      </c>
      <c r="BF756" s="56">
        <v>9.0944881889763796</v>
      </c>
      <c r="BG756" s="378">
        <f t="shared" si="82"/>
        <v>4.231550399999999E-2</v>
      </c>
      <c r="BH756" s="5">
        <v>48</v>
      </c>
      <c r="BI756" s="114" t="s">
        <v>3532</v>
      </c>
      <c r="BJ756" s="50" t="s">
        <v>4050</v>
      </c>
      <c r="BK756" s="81" t="s">
        <v>4964</v>
      </c>
      <c r="BL756" s="81" t="s">
        <v>4066</v>
      </c>
      <c r="BM756" s="81" t="s">
        <v>5469</v>
      </c>
      <c r="BN756" s="81" t="s">
        <v>2872</v>
      </c>
      <c r="BO756" s="81" t="s">
        <v>4298</v>
      </c>
      <c r="BP756" s="81"/>
      <c r="BQ756" s="81"/>
      <c r="BR756" s="81"/>
      <c r="BS756" s="81"/>
      <c r="BT756" s="81"/>
      <c r="BU756" s="313" t="s">
        <v>6921</v>
      </c>
      <c r="BV756" s="377" t="s">
        <v>8526</v>
      </c>
      <c r="BW756" s="313" t="s">
        <v>6922</v>
      </c>
      <c r="BX756" s="377" t="s">
        <v>8527</v>
      </c>
      <c r="BY756" s="93" t="str">
        <f t="shared" si="83"/>
        <v>MR407 Bead Grip, 14x6, 5+1/+38mm Offset, 4x136, 100mm Centerbore, Matte Black</v>
      </c>
      <c r="BZ756" s="81" t="s">
        <v>3878</v>
      </c>
      <c r="CA756" s="81" t="s">
        <v>3879</v>
      </c>
      <c r="CB756" s="81" t="str">
        <f t="shared" si="84"/>
        <v>UTV (4XX)</v>
      </c>
    </row>
    <row r="757" spans="1:80" s="38" customFormat="1" ht="15" customHeight="1">
      <c r="A757" s="22">
        <f t="shared" si="78"/>
        <v>755</v>
      </c>
      <c r="B757" s="4" t="s">
        <v>84</v>
      </c>
      <c r="C757" s="99" t="s">
        <v>1089</v>
      </c>
      <c r="D757" s="5" t="s">
        <v>5730</v>
      </c>
      <c r="E757" s="91" t="str">
        <f>CONCATENATE(LEFT(D757,5),VLOOKUP(CONCATENATE(N757,"x",O757),'PART NUMBER GUIDE'!$B$9:$C$49,2,FALSE),VLOOKUP(CONCATENATE(P757, V757), 'PART NUMBER GUIDE'!$Q$6:$R$91, 2, FALSE),VLOOKUP(Y757,'PART NUMBER GUIDE'!$J$8:$K$43,2, FALSE),IF(U757="N/A",IF(ABS(S757)&lt;10,"0"&amp;ABS(S757),ABS(S757)),CONCATENATE(LEFT(U757,1),RIGHT(U757,1))), F757, G757)</f>
        <v>MR40746047651</v>
      </c>
      <c r="F757" s="90"/>
      <c r="G757" s="90"/>
      <c r="H757" s="79" t="s">
        <v>5179</v>
      </c>
      <c r="I757" s="318">
        <v>44351</v>
      </c>
      <c r="J757" s="85" t="s">
        <v>3872</v>
      </c>
      <c r="K757" s="342">
        <v>189</v>
      </c>
      <c r="L757" s="92" t="str">
        <f t="shared" si="79"/>
        <v/>
      </c>
      <c r="M757" s="344"/>
      <c r="N757" s="5">
        <v>14</v>
      </c>
      <c r="O757" s="77">
        <v>6</v>
      </c>
      <c r="P757" s="99" t="str">
        <f t="shared" si="80"/>
        <v>4x136</v>
      </c>
      <c r="Q757" s="5">
        <v>4</v>
      </c>
      <c r="R757" s="5">
        <v>136</v>
      </c>
      <c r="S757" s="5">
        <v>38</v>
      </c>
      <c r="T757" s="17">
        <v>5</v>
      </c>
      <c r="U757" s="5" t="s">
        <v>2167</v>
      </c>
      <c r="V757" s="17">
        <v>100</v>
      </c>
      <c r="W757" s="77">
        <v>15.8</v>
      </c>
      <c r="X757" s="51">
        <v>1600</v>
      </c>
      <c r="Y757" s="79" t="s">
        <v>4617</v>
      </c>
      <c r="Z757" s="79" t="s">
        <v>4618</v>
      </c>
      <c r="AA757" s="51" t="str">
        <f t="shared" si="81"/>
        <v>14x6, 4x136, 38 OS</v>
      </c>
      <c r="AB757" s="2" t="s">
        <v>85</v>
      </c>
      <c r="AC757" s="89" t="str">
        <f>_xlfn.IFNA(VLOOKUP(AB757,ACCESSORIES!F:J,5,FALSE),"N/A")</f>
        <v>N/A</v>
      </c>
      <c r="AD757" s="2" t="s">
        <v>85</v>
      </c>
      <c r="AE757" s="2" t="s">
        <v>85</v>
      </c>
      <c r="AF757" s="80" t="s">
        <v>85</v>
      </c>
      <c r="AG757" s="2" t="s">
        <v>85</v>
      </c>
      <c r="AH757" s="9" t="str">
        <f>_xlfn.IFNA(VLOOKUP(AG757,ACCESSORIES!F:J,5,FALSE),"N/A")</f>
        <v>N/A</v>
      </c>
      <c r="AI757" s="81" t="s">
        <v>266</v>
      </c>
      <c r="AJ757" s="81" t="s">
        <v>85</v>
      </c>
      <c r="AK757" s="40" t="str">
        <f>_xlfn.IFNA(VLOOKUP(AJ757,ACCESSORIES!F:J,5,FALSE),"N/A")</f>
        <v>N/A</v>
      </c>
      <c r="AL757" s="81" t="s">
        <v>85</v>
      </c>
      <c r="AM757" s="81">
        <v>14.1</v>
      </c>
      <c r="AN757" s="81">
        <v>200</v>
      </c>
      <c r="AO757" s="25">
        <v>0</v>
      </c>
      <c r="AP757" s="25">
        <v>0</v>
      </c>
      <c r="AQ757" s="25">
        <v>22</v>
      </c>
      <c r="AR757" s="25">
        <v>0</v>
      </c>
      <c r="AS757" s="25">
        <v>164.7</v>
      </c>
      <c r="AT757" s="25">
        <v>152.80000000000001</v>
      </c>
      <c r="AU757" s="84" t="s">
        <v>85</v>
      </c>
      <c r="AV757" s="54" t="s">
        <v>85</v>
      </c>
      <c r="AW757" s="54" t="s">
        <v>85</v>
      </c>
      <c r="AX757" s="54">
        <v>0</v>
      </c>
      <c r="AY757" s="3" t="s">
        <v>85</v>
      </c>
      <c r="AZ757" s="98" t="str">
        <f>_xlfn.IFNA(VLOOKUP(AY757,ACCESSORIES!F:J,5,FALSE),"N/A")</f>
        <v>N/A</v>
      </c>
      <c r="BA757" s="3" t="s">
        <v>85</v>
      </c>
      <c r="BB757" s="98" t="str">
        <f>_xlfn.IFNA(VLOOKUP(BA757,ACCESSORIES!F:J,5,FALSE),"N/A")</f>
        <v>N/A</v>
      </c>
      <c r="BC757" s="77">
        <v>18.78</v>
      </c>
      <c r="BD757" s="56">
        <v>16.8503937007874</v>
      </c>
      <c r="BE757" s="56">
        <v>16.8503937007874</v>
      </c>
      <c r="BF757" s="56">
        <v>9.0944881889763796</v>
      </c>
      <c r="BG757" s="378">
        <f t="shared" si="82"/>
        <v>4.231550399999999E-2</v>
      </c>
      <c r="BH757" s="5">
        <v>48</v>
      </c>
      <c r="BI757" s="114" t="s">
        <v>3532</v>
      </c>
      <c r="BJ757" s="50" t="s">
        <v>4050</v>
      </c>
      <c r="BK757" s="81" t="s">
        <v>4964</v>
      </c>
      <c r="BL757" s="81" t="s">
        <v>4066</v>
      </c>
      <c r="BM757" s="81" t="s">
        <v>5469</v>
      </c>
      <c r="BN757" s="81" t="s">
        <v>2872</v>
      </c>
      <c r="BO757" s="81" t="s">
        <v>4298</v>
      </c>
      <c r="BP757" s="81"/>
      <c r="BQ757" s="81"/>
      <c r="BR757" s="81"/>
      <c r="BS757" s="81"/>
      <c r="BT757" s="81"/>
      <c r="BU757" s="313" t="s">
        <v>6930</v>
      </c>
      <c r="BV757" s="377" t="s">
        <v>8532</v>
      </c>
      <c r="BW757" s="313" t="s">
        <v>6931</v>
      </c>
      <c r="BX757" s="377" t="s">
        <v>8533</v>
      </c>
      <c r="BY757" s="93" t="str">
        <f t="shared" si="83"/>
        <v>CLOSEOUT - MR407 Bead Grip, 14x6, 5+1/+38mm Offset, 4x136, 100mm Centerbore, Bahia Blue</v>
      </c>
      <c r="BZ757" s="81" t="s">
        <v>3878</v>
      </c>
      <c r="CA757" s="81" t="s">
        <v>3879</v>
      </c>
      <c r="CB757" s="81" t="str">
        <f t="shared" si="84"/>
        <v>UTV (4XX)</v>
      </c>
    </row>
    <row r="758" spans="1:80" s="38" customFormat="1" ht="15" customHeight="1">
      <c r="A758" s="22">
        <f t="shared" si="78"/>
        <v>756</v>
      </c>
      <c r="B758" s="4" t="s">
        <v>84</v>
      </c>
      <c r="C758" s="99" t="s">
        <v>1089</v>
      </c>
      <c r="D758" s="5" t="s">
        <v>5730</v>
      </c>
      <c r="E758" s="91" t="str">
        <f>CONCATENATE(LEFT(D758,5),VLOOKUP(CONCATENATE(N758,"x",O758),'PART NUMBER GUIDE'!$B$9:$C$49,2,FALSE),VLOOKUP(CONCATENATE(P758, V758), 'PART NUMBER GUIDE'!$Q$6:$R$91, 2, FALSE),VLOOKUP(Y758,'PART NUMBER GUIDE'!$J$8:$K$43,2, FALSE),IF(U758="N/A",IF(ABS(S758)&lt;10,"0"&amp;ABS(S758),ABS(S758)),CONCATENATE(LEFT(U758,1),RIGHT(U758,1))), F758, G758)</f>
        <v>MR40746046551</v>
      </c>
      <c r="F758" s="90"/>
      <c r="G758" s="90"/>
      <c r="H758" s="79" t="s">
        <v>5180</v>
      </c>
      <c r="I758" s="318">
        <v>44351</v>
      </c>
      <c r="J758" s="85" t="s">
        <v>3872</v>
      </c>
      <c r="K758" s="342">
        <v>189</v>
      </c>
      <c r="L758" s="92" t="str">
        <f t="shared" si="79"/>
        <v/>
      </c>
      <c r="M758" s="344"/>
      <c r="N758" s="5">
        <v>14</v>
      </c>
      <c r="O758" s="77">
        <v>6</v>
      </c>
      <c r="P758" s="99" t="str">
        <f t="shared" si="80"/>
        <v>4x156</v>
      </c>
      <c r="Q758" s="5">
        <v>4</v>
      </c>
      <c r="R758" s="5">
        <v>156</v>
      </c>
      <c r="S758" s="5">
        <v>38</v>
      </c>
      <c r="T758" s="17">
        <v>5</v>
      </c>
      <c r="U758" s="5" t="s">
        <v>2167</v>
      </c>
      <c r="V758" s="17">
        <v>120</v>
      </c>
      <c r="W758" s="77">
        <v>15.36</v>
      </c>
      <c r="X758" s="51">
        <v>1600</v>
      </c>
      <c r="Y758" s="79" t="s">
        <v>2294</v>
      </c>
      <c r="Z758" s="79" t="s">
        <v>2987</v>
      </c>
      <c r="AA758" s="51" t="str">
        <f t="shared" si="81"/>
        <v>14x6, 4x156, 38 OS</v>
      </c>
      <c r="AB758" s="2" t="s">
        <v>85</v>
      </c>
      <c r="AC758" s="89" t="str">
        <f>_xlfn.IFNA(VLOOKUP(AB758,ACCESSORIES!F:J,5,FALSE),"N/A")</f>
        <v>N/A</v>
      </c>
      <c r="AD758" s="2" t="s">
        <v>85</v>
      </c>
      <c r="AE758" s="2" t="s">
        <v>85</v>
      </c>
      <c r="AF758" s="80" t="s">
        <v>85</v>
      </c>
      <c r="AG758" s="2" t="s">
        <v>85</v>
      </c>
      <c r="AH758" s="9" t="str">
        <f>_xlfn.IFNA(VLOOKUP(AG758,ACCESSORIES!F:J,5,FALSE),"N/A")</f>
        <v>N/A</v>
      </c>
      <c r="AI758" s="81" t="s">
        <v>266</v>
      </c>
      <c r="AJ758" s="81" t="s">
        <v>85</v>
      </c>
      <c r="AK758" s="40" t="str">
        <f>_xlfn.IFNA(VLOOKUP(AJ758,ACCESSORIES!F:J,5,FALSE),"N/A")</f>
        <v>N/A</v>
      </c>
      <c r="AL758" s="81" t="s">
        <v>85</v>
      </c>
      <c r="AM758" s="81">
        <v>14.1</v>
      </c>
      <c r="AN758" s="81">
        <v>200</v>
      </c>
      <c r="AO758" s="25">
        <v>0</v>
      </c>
      <c r="AP758" s="25">
        <v>0</v>
      </c>
      <c r="AQ758" s="25">
        <v>22</v>
      </c>
      <c r="AR758" s="25">
        <v>0</v>
      </c>
      <c r="AS758" s="25">
        <v>164.7</v>
      </c>
      <c r="AT758" s="25">
        <v>152.80000000000001</v>
      </c>
      <c r="AU758" s="84" t="s">
        <v>85</v>
      </c>
      <c r="AV758" s="54" t="s">
        <v>85</v>
      </c>
      <c r="AW758" s="54" t="s">
        <v>85</v>
      </c>
      <c r="AX758" s="54">
        <v>0</v>
      </c>
      <c r="AY758" s="3" t="s">
        <v>85</v>
      </c>
      <c r="AZ758" s="98" t="str">
        <f>_xlfn.IFNA(VLOOKUP(AY758,ACCESSORIES!F:J,5,FALSE),"N/A")</f>
        <v>N/A</v>
      </c>
      <c r="BA758" s="3" t="s">
        <v>85</v>
      </c>
      <c r="BB758" s="98" t="str">
        <f>_xlfn.IFNA(VLOOKUP(BA758,ACCESSORIES!F:J,5,FALSE),"N/A")</f>
        <v>N/A</v>
      </c>
      <c r="BC758" s="77">
        <v>20.25</v>
      </c>
      <c r="BD758" s="56">
        <v>16.8503937007874</v>
      </c>
      <c r="BE758" s="56">
        <v>16.8503937007874</v>
      </c>
      <c r="BF758" s="56">
        <v>9.0944881889763796</v>
      </c>
      <c r="BG758" s="378">
        <f t="shared" si="82"/>
        <v>4.231550399999999E-2</v>
      </c>
      <c r="BH758" s="5">
        <v>48</v>
      </c>
      <c r="BI758" s="114" t="s">
        <v>3532</v>
      </c>
      <c r="BJ758" s="50" t="s">
        <v>4050</v>
      </c>
      <c r="BK758" s="81" t="s">
        <v>4964</v>
      </c>
      <c r="BL758" s="81" t="s">
        <v>4066</v>
      </c>
      <c r="BM758" s="81" t="s">
        <v>5469</v>
      </c>
      <c r="BN758" s="81" t="s">
        <v>2872</v>
      </c>
      <c r="BO758" s="81" t="s">
        <v>4298</v>
      </c>
      <c r="BP758" s="81"/>
      <c r="BQ758" s="81"/>
      <c r="BR758" s="81"/>
      <c r="BS758" s="81"/>
      <c r="BT758" s="81"/>
      <c r="BU758" s="313" t="s">
        <v>6921</v>
      </c>
      <c r="BV758" s="377" t="s">
        <v>8526</v>
      </c>
      <c r="BW758" s="313" t="s">
        <v>6922</v>
      </c>
      <c r="BX758" s="377" t="s">
        <v>8527</v>
      </c>
      <c r="BY758" s="93" t="str">
        <f t="shared" si="83"/>
        <v>CLOSEOUT - MR407 Bead Grip, 14x6, 5+1/+38mm Offset, 4x156, 120mm Centerbore, Matte Black</v>
      </c>
      <c r="BZ758" s="81" t="s">
        <v>3878</v>
      </c>
      <c r="CA758" s="81" t="s">
        <v>3879</v>
      </c>
      <c r="CB758" s="81" t="str">
        <f t="shared" si="84"/>
        <v>UTV (4XX)</v>
      </c>
    </row>
    <row r="759" spans="1:80" s="38" customFormat="1" ht="15" customHeight="1">
      <c r="A759" s="22">
        <f t="shared" si="78"/>
        <v>757</v>
      </c>
      <c r="B759" s="4" t="s">
        <v>84</v>
      </c>
      <c r="C759" s="99" t="s">
        <v>1089</v>
      </c>
      <c r="D759" s="5" t="s">
        <v>5730</v>
      </c>
      <c r="E759" s="91" t="str">
        <f>CONCATENATE(LEFT(D759,5),VLOOKUP(CONCATENATE(N759,"x",O759),'PART NUMBER GUIDE'!$B$9:$C$49,2,FALSE),VLOOKUP(CONCATENATE(P759, V759), 'PART NUMBER GUIDE'!$Q$6:$R$91, 2, FALSE),VLOOKUP(Y759,'PART NUMBER GUIDE'!$J$8:$K$43,2, FALSE),IF(U759="N/A",IF(ABS(S759)&lt;10,"0"&amp;ABS(S759),ABS(S759)),CONCATENATE(LEFT(U759,1),RIGHT(U759,1))), F759, G759)</f>
        <v>MR40746046651</v>
      </c>
      <c r="F759" s="90"/>
      <c r="G759" s="90"/>
      <c r="H759" s="79" t="s">
        <v>5181</v>
      </c>
      <c r="I759" s="318">
        <v>44351</v>
      </c>
      <c r="J759" s="85" t="s">
        <v>3872</v>
      </c>
      <c r="K759" s="342">
        <v>189</v>
      </c>
      <c r="L759" s="92" t="str">
        <f t="shared" si="79"/>
        <v/>
      </c>
      <c r="M759" s="344"/>
      <c r="N759" s="5">
        <v>14</v>
      </c>
      <c r="O759" s="77">
        <v>6</v>
      </c>
      <c r="P759" s="99" t="str">
        <f t="shared" si="80"/>
        <v>4x156</v>
      </c>
      <c r="Q759" s="5">
        <v>4</v>
      </c>
      <c r="R759" s="5">
        <v>156</v>
      </c>
      <c r="S759" s="5">
        <v>38</v>
      </c>
      <c r="T759" s="17">
        <v>5</v>
      </c>
      <c r="U759" s="5" t="s">
        <v>2167</v>
      </c>
      <c r="V759" s="17">
        <v>120</v>
      </c>
      <c r="W759" s="77">
        <v>15.47</v>
      </c>
      <c r="X759" s="51">
        <v>1600</v>
      </c>
      <c r="Y759" s="79" t="s">
        <v>4617</v>
      </c>
      <c r="Z759" s="79" t="s">
        <v>4618</v>
      </c>
      <c r="AA759" s="51" t="str">
        <f t="shared" si="81"/>
        <v>14x6, 4x156, 38 OS</v>
      </c>
      <c r="AB759" s="2" t="s">
        <v>85</v>
      </c>
      <c r="AC759" s="89" t="str">
        <f>_xlfn.IFNA(VLOOKUP(AB759,ACCESSORIES!F:J,5,FALSE),"N/A")</f>
        <v>N/A</v>
      </c>
      <c r="AD759" s="2" t="s">
        <v>85</v>
      </c>
      <c r="AE759" s="2" t="s">
        <v>85</v>
      </c>
      <c r="AF759" s="80" t="s">
        <v>85</v>
      </c>
      <c r="AG759" s="2" t="s">
        <v>85</v>
      </c>
      <c r="AH759" s="9" t="str">
        <f>_xlfn.IFNA(VLOOKUP(AG759,ACCESSORIES!F:J,5,FALSE),"N/A")</f>
        <v>N/A</v>
      </c>
      <c r="AI759" s="81" t="s">
        <v>266</v>
      </c>
      <c r="AJ759" s="81" t="s">
        <v>85</v>
      </c>
      <c r="AK759" s="40" t="str">
        <f>_xlfn.IFNA(VLOOKUP(AJ759,ACCESSORIES!F:J,5,FALSE),"N/A")</f>
        <v>N/A</v>
      </c>
      <c r="AL759" s="81" t="s">
        <v>85</v>
      </c>
      <c r="AM759" s="81">
        <v>14.1</v>
      </c>
      <c r="AN759" s="81">
        <v>200</v>
      </c>
      <c r="AO759" s="25">
        <v>0</v>
      </c>
      <c r="AP759" s="25">
        <v>0</v>
      </c>
      <c r="AQ759" s="25">
        <v>22</v>
      </c>
      <c r="AR759" s="25">
        <v>0</v>
      </c>
      <c r="AS759" s="25">
        <v>164.7</v>
      </c>
      <c r="AT759" s="25">
        <v>152.80000000000001</v>
      </c>
      <c r="AU759" s="84" t="s">
        <v>85</v>
      </c>
      <c r="AV759" s="54" t="s">
        <v>85</v>
      </c>
      <c r="AW759" s="54" t="s">
        <v>85</v>
      </c>
      <c r="AX759" s="54">
        <v>0</v>
      </c>
      <c r="AY759" s="3" t="s">
        <v>85</v>
      </c>
      <c r="AZ759" s="98" t="str">
        <f>_xlfn.IFNA(VLOOKUP(AY759,ACCESSORIES!F:J,5,FALSE),"N/A")</f>
        <v>N/A</v>
      </c>
      <c r="BA759" s="3" t="s">
        <v>85</v>
      </c>
      <c r="BB759" s="98" t="str">
        <f>_xlfn.IFNA(VLOOKUP(BA759,ACCESSORIES!F:J,5,FALSE),"N/A")</f>
        <v>N/A</v>
      </c>
      <c r="BC759" s="77">
        <v>20.25</v>
      </c>
      <c r="BD759" s="56">
        <v>16.8503937007874</v>
      </c>
      <c r="BE759" s="56">
        <v>16.8503937007874</v>
      </c>
      <c r="BF759" s="56">
        <v>9.0944881889763796</v>
      </c>
      <c r="BG759" s="378">
        <f t="shared" si="82"/>
        <v>4.231550399999999E-2</v>
      </c>
      <c r="BH759" s="5">
        <v>48</v>
      </c>
      <c r="BI759" s="114" t="s">
        <v>3532</v>
      </c>
      <c r="BJ759" s="50" t="s">
        <v>4050</v>
      </c>
      <c r="BK759" s="81" t="s">
        <v>4964</v>
      </c>
      <c r="BL759" s="81" t="s">
        <v>4066</v>
      </c>
      <c r="BM759" s="81" t="s">
        <v>5469</v>
      </c>
      <c r="BN759" s="81" t="s">
        <v>2872</v>
      </c>
      <c r="BO759" s="81" t="s">
        <v>4298</v>
      </c>
      <c r="BP759" s="81"/>
      <c r="BQ759" s="81"/>
      <c r="BR759" s="81"/>
      <c r="BS759" s="81"/>
      <c r="BT759" s="81"/>
      <c r="BU759" s="313" t="s">
        <v>6930</v>
      </c>
      <c r="BV759" s="377" t="s">
        <v>8532</v>
      </c>
      <c r="BW759" s="313" t="s">
        <v>6931</v>
      </c>
      <c r="BX759" s="377" t="s">
        <v>8533</v>
      </c>
      <c r="BY759" s="93" t="str">
        <f t="shared" si="83"/>
        <v>CLOSEOUT - MR407 Bead Grip, 14x6, 5+1/+38mm Offset, 4x156, 120mm Centerbore, Bahia Blue</v>
      </c>
      <c r="BZ759" s="81" t="s">
        <v>3878</v>
      </c>
      <c r="CA759" s="81" t="s">
        <v>3879</v>
      </c>
      <c r="CB759" s="81" t="str">
        <f t="shared" si="84"/>
        <v>UTV (4XX)</v>
      </c>
    </row>
    <row r="760" spans="1:80" s="38" customFormat="1" ht="15" customHeight="1">
      <c r="A760" s="22">
        <f t="shared" si="78"/>
        <v>758</v>
      </c>
      <c r="B760" s="4" t="s">
        <v>84</v>
      </c>
      <c r="C760" s="99" t="s">
        <v>1089</v>
      </c>
      <c r="D760" s="5" t="s">
        <v>5730</v>
      </c>
      <c r="E760" s="91" t="str">
        <f>CONCATENATE(LEFT(D760,5),VLOOKUP(CONCATENATE(N760,"x",O760),'PART NUMBER GUIDE'!$B$9:$C$49,2,FALSE),VLOOKUP(CONCATENATE(P760, V760), 'PART NUMBER GUIDE'!$Q$6:$R$91, 2, FALSE),VLOOKUP(Y760,'PART NUMBER GUIDE'!$J$8:$K$43,2, FALSE),IF(U760="N/A",IF(ABS(S760)&lt;10,"0"&amp;ABS(S760),ABS(S760)),CONCATENATE(LEFT(U760,1),RIGHT(U760,1))), F760, G760)</f>
        <v>MR40756047551</v>
      </c>
      <c r="F760" s="90"/>
      <c r="G760" s="90"/>
      <c r="H760" s="79" t="s">
        <v>4609</v>
      </c>
      <c r="I760" s="318">
        <v>44134</v>
      </c>
      <c r="J760" s="85" t="s">
        <v>1265</v>
      </c>
      <c r="K760" s="342">
        <v>199</v>
      </c>
      <c r="L760" s="92">
        <f t="shared" si="79"/>
        <v>199</v>
      </c>
      <c r="M760" s="344"/>
      <c r="N760" s="5">
        <v>15</v>
      </c>
      <c r="O760" s="77">
        <v>6</v>
      </c>
      <c r="P760" s="99" t="str">
        <f t="shared" si="80"/>
        <v>4x136</v>
      </c>
      <c r="Q760" s="5">
        <v>4</v>
      </c>
      <c r="R760" s="5">
        <v>136</v>
      </c>
      <c r="S760" s="5">
        <v>51</v>
      </c>
      <c r="T760" s="17">
        <v>5.5</v>
      </c>
      <c r="U760" s="5" t="s">
        <v>2167</v>
      </c>
      <c r="V760" s="17">
        <v>100</v>
      </c>
      <c r="W760" s="77">
        <v>16.5</v>
      </c>
      <c r="X760" s="51">
        <v>1600</v>
      </c>
      <c r="Y760" s="79" t="s">
        <v>2294</v>
      </c>
      <c r="Z760" s="79" t="s">
        <v>2987</v>
      </c>
      <c r="AA760" s="51" t="str">
        <f t="shared" si="81"/>
        <v>15x6, 4x136, 51 OS</v>
      </c>
      <c r="AB760" s="2" t="s">
        <v>85</v>
      </c>
      <c r="AC760" s="89" t="str">
        <f>_xlfn.IFNA(VLOOKUP(AB760,ACCESSORIES!F:J,5,FALSE),"N/A")</f>
        <v>N/A</v>
      </c>
      <c r="AD760" s="2" t="s">
        <v>85</v>
      </c>
      <c r="AE760" s="2" t="s">
        <v>85</v>
      </c>
      <c r="AF760" s="80" t="s">
        <v>85</v>
      </c>
      <c r="AG760" s="2" t="s">
        <v>85</v>
      </c>
      <c r="AH760" s="9" t="str">
        <f>_xlfn.IFNA(VLOOKUP(AG760,ACCESSORIES!F:J,5,FALSE),"N/A")</f>
        <v>N/A</v>
      </c>
      <c r="AI760" s="81" t="s">
        <v>266</v>
      </c>
      <c r="AJ760" s="81" t="s">
        <v>85</v>
      </c>
      <c r="AK760" s="40" t="str">
        <f>_xlfn.IFNA(VLOOKUP(AJ760,ACCESSORIES!F:J,5,FALSE),"N/A")</f>
        <v>N/A</v>
      </c>
      <c r="AL760" s="81" t="s">
        <v>85</v>
      </c>
      <c r="AM760" s="81">
        <v>14.1</v>
      </c>
      <c r="AN760" s="81">
        <v>191</v>
      </c>
      <c r="AO760" s="25">
        <v>0</v>
      </c>
      <c r="AP760" s="25">
        <v>3</v>
      </c>
      <c r="AQ760" s="25">
        <v>15</v>
      </c>
      <c r="AR760" s="25">
        <v>16</v>
      </c>
      <c r="AS760" s="25">
        <v>171</v>
      </c>
      <c r="AT760" s="25">
        <v>167</v>
      </c>
      <c r="AU760" s="84" t="s">
        <v>85</v>
      </c>
      <c r="AV760" s="54" t="s">
        <v>85</v>
      </c>
      <c r="AW760" s="54" t="s">
        <v>85</v>
      </c>
      <c r="AX760" s="54">
        <v>0</v>
      </c>
      <c r="AY760" s="3" t="s">
        <v>85</v>
      </c>
      <c r="AZ760" s="98" t="str">
        <f>_xlfn.IFNA(VLOOKUP(AY760,ACCESSORIES!F:J,5,FALSE),"N/A")</f>
        <v>N/A</v>
      </c>
      <c r="BA760" s="3" t="s">
        <v>85</v>
      </c>
      <c r="BB760" s="98" t="str">
        <f>_xlfn.IFNA(VLOOKUP(BA760,ACCESSORIES!F:J,5,FALSE),"N/A")</f>
        <v>N/A</v>
      </c>
      <c r="BC760" s="77">
        <v>20.5</v>
      </c>
      <c r="BD760" s="56">
        <v>17.8740157480315</v>
      </c>
      <c r="BE760" s="56">
        <v>17.8740157480315</v>
      </c>
      <c r="BF760" s="56">
        <v>9.0944881889763796</v>
      </c>
      <c r="BG760" s="378">
        <f t="shared" si="82"/>
        <v>4.761279600000002E-2</v>
      </c>
      <c r="BH760" s="5">
        <v>48</v>
      </c>
      <c r="BI760" s="114" t="s">
        <v>3532</v>
      </c>
      <c r="BJ760" s="50" t="s">
        <v>4050</v>
      </c>
      <c r="BK760" s="81" t="s">
        <v>4964</v>
      </c>
      <c r="BL760" s="81" t="s">
        <v>4066</v>
      </c>
      <c r="BM760" s="81" t="s">
        <v>5469</v>
      </c>
      <c r="BN760" s="81" t="s">
        <v>2872</v>
      </c>
      <c r="BO760" s="81" t="s">
        <v>4298</v>
      </c>
      <c r="BP760" s="81"/>
      <c r="BQ760" s="81"/>
      <c r="BR760" s="81"/>
      <c r="BS760" s="81"/>
      <c r="BT760" s="81"/>
      <c r="BU760" s="313" t="s">
        <v>6921</v>
      </c>
      <c r="BV760" s="377" t="s">
        <v>8526</v>
      </c>
      <c r="BW760" s="313" t="s">
        <v>6922</v>
      </c>
      <c r="BX760" s="377" t="s">
        <v>8527</v>
      </c>
      <c r="BY760" s="93" t="str">
        <f t="shared" si="83"/>
        <v>MR407 Bead Grip, 15x6, 5+1/+51mm Offset, 4x136, 100mm Centerbore, Matte Black</v>
      </c>
      <c r="BZ760" s="81" t="s">
        <v>3878</v>
      </c>
      <c r="CA760" s="81" t="s">
        <v>3879</v>
      </c>
      <c r="CB760" s="81" t="str">
        <f t="shared" si="84"/>
        <v>UTV (4XX)</v>
      </c>
    </row>
    <row r="761" spans="1:80" s="38" customFormat="1" ht="15" customHeight="1">
      <c r="A761" s="22">
        <f t="shared" si="78"/>
        <v>759</v>
      </c>
      <c r="B761" s="4" t="s">
        <v>84</v>
      </c>
      <c r="C761" s="99" t="s">
        <v>1089</v>
      </c>
      <c r="D761" s="5" t="s">
        <v>5730</v>
      </c>
      <c r="E761" s="91" t="str">
        <f>CONCATENATE(LEFT(D761,5),VLOOKUP(CONCATENATE(N761,"x",O761),'PART NUMBER GUIDE'!$B$9:$C$49,2,FALSE),VLOOKUP(CONCATENATE(P761, V761), 'PART NUMBER GUIDE'!$Q$6:$R$91, 2, FALSE),VLOOKUP(Y761,'PART NUMBER GUIDE'!$J$8:$K$43,2, FALSE),IF(U761="N/A",IF(ABS(S761)&lt;10,"0"&amp;ABS(S761),ABS(S761)),CONCATENATE(LEFT(U761,1),RIGHT(U761,1))), F761, G761)</f>
        <v>MR40756047651</v>
      </c>
      <c r="F761" s="90"/>
      <c r="G761" s="90"/>
      <c r="H761" s="79" t="s">
        <v>4827</v>
      </c>
      <c r="I761" s="318">
        <v>44244</v>
      </c>
      <c r="J761" s="16" t="s">
        <v>1265</v>
      </c>
      <c r="K761" s="342">
        <v>199</v>
      </c>
      <c r="L761" s="92">
        <f t="shared" si="79"/>
        <v>199</v>
      </c>
      <c r="M761" s="344"/>
      <c r="N761" s="5">
        <v>15</v>
      </c>
      <c r="O761" s="77">
        <v>6</v>
      </c>
      <c r="P761" s="99" t="str">
        <f t="shared" si="80"/>
        <v>4x136</v>
      </c>
      <c r="Q761" s="5">
        <v>4</v>
      </c>
      <c r="R761" s="5">
        <v>136</v>
      </c>
      <c r="S761" s="5">
        <v>51</v>
      </c>
      <c r="T761" s="17">
        <v>5.5</v>
      </c>
      <c r="U761" s="5" t="s">
        <v>2167</v>
      </c>
      <c r="V761" s="17">
        <v>100</v>
      </c>
      <c r="W761" s="77">
        <v>16.829999999999998</v>
      </c>
      <c r="X761" s="51">
        <v>1600</v>
      </c>
      <c r="Y761" s="79" t="s">
        <v>4617</v>
      </c>
      <c r="Z761" s="79" t="s">
        <v>4618</v>
      </c>
      <c r="AA761" s="51" t="str">
        <f t="shared" si="81"/>
        <v>15x6, 4x136, 51 OS</v>
      </c>
      <c r="AB761" s="2" t="s">
        <v>85</v>
      </c>
      <c r="AC761" s="89" t="str">
        <f>_xlfn.IFNA(VLOOKUP(AB761,ACCESSORIES!F:J,5,FALSE),"N/A")</f>
        <v>N/A</v>
      </c>
      <c r="AD761" s="2" t="s">
        <v>85</v>
      </c>
      <c r="AE761" s="2" t="s">
        <v>85</v>
      </c>
      <c r="AF761" s="80" t="s">
        <v>85</v>
      </c>
      <c r="AG761" s="2" t="s">
        <v>85</v>
      </c>
      <c r="AH761" s="9" t="str">
        <f>_xlfn.IFNA(VLOOKUP(AG761,ACCESSORIES!F:J,5,FALSE),"N/A")</f>
        <v>N/A</v>
      </c>
      <c r="AI761" s="81" t="s">
        <v>266</v>
      </c>
      <c r="AJ761" s="81" t="s">
        <v>85</v>
      </c>
      <c r="AK761" s="40" t="str">
        <f>_xlfn.IFNA(VLOOKUP(AJ761,ACCESSORIES!F:J,5,FALSE),"N/A")</f>
        <v>N/A</v>
      </c>
      <c r="AL761" s="81" t="s">
        <v>85</v>
      </c>
      <c r="AM761" s="81">
        <v>14.1</v>
      </c>
      <c r="AN761" s="81">
        <v>191</v>
      </c>
      <c r="AO761" s="25">
        <v>0</v>
      </c>
      <c r="AP761" s="25">
        <v>3</v>
      </c>
      <c r="AQ761" s="25">
        <v>15</v>
      </c>
      <c r="AR761" s="25">
        <v>16</v>
      </c>
      <c r="AS761" s="25">
        <v>171</v>
      </c>
      <c r="AT761" s="25">
        <v>167</v>
      </c>
      <c r="AU761" s="84" t="s">
        <v>85</v>
      </c>
      <c r="AV761" s="54" t="s">
        <v>85</v>
      </c>
      <c r="AW761" s="54" t="s">
        <v>85</v>
      </c>
      <c r="AX761" s="54">
        <v>0</v>
      </c>
      <c r="AY761" s="3" t="s">
        <v>85</v>
      </c>
      <c r="AZ761" s="98" t="str">
        <f>_xlfn.IFNA(VLOOKUP(AY761,ACCESSORIES!F:J,5,FALSE),"N/A")</f>
        <v>N/A</v>
      </c>
      <c r="BA761" s="3" t="s">
        <v>85</v>
      </c>
      <c r="BB761" s="98" t="str">
        <f>_xlfn.IFNA(VLOOKUP(BA761,ACCESSORIES!F:J,5,FALSE),"N/A")</f>
        <v>N/A</v>
      </c>
      <c r="BC761" s="77">
        <v>20.87</v>
      </c>
      <c r="BD761" s="56">
        <v>17.8740157480315</v>
      </c>
      <c r="BE761" s="56">
        <v>17.8740157480315</v>
      </c>
      <c r="BF761" s="56">
        <v>9.0944881889763796</v>
      </c>
      <c r="BG761" s="378">
        <f t="shared" si="82"/>
        <v>4.761279600000002E-2</v>
      </c>
      <c r="BH761" s="5">
        <v>48</v>
      </c>
      <c r="BI761" s="114" t="s">
        <v>3532</v>
      </c>
      <c r="BJ761" s="50" t="s">
        <v>4050</v>
      </c>
      <c r="BK761" s="81" t="s">
        <v>4964</v>
      </c>
      <c r="BL761" s="81" t="s">
        <v>4066</v>
      </c>
      <c r="BM761" s="81" t="s">
        <v>5469</v>
      </c>
      <c r="BN761" s="81" t="s">
        <v>2872</v>
      </c>
      <c r="BO761" s="81" t="s">
        <v>4298</v>
      </c>
      <c r="BP761" s="81"/>
      <c r="BQ761" s="81"/>
      <c r="BR761" s="81"/>
      <c r="BS761" s="81"/>
      <c r="BT761" s="81"/>
      <c r="BU761" s="313" t="s">
        <v>6930</v>
      </c>
      <c r="BV761" s="377" t="s">
        <v>8532</v>
      </c>
      <c r="BW761" s="313" t="s">
        <v>6931</v>
      </c>
      <c r="BX761" s="377" t="s">
        <v>8533</v>
      </c>
      <c r="BY761" s="93" t="str">
        <f t="shared" si="83"/>
        <v>MR407 Bead Grip, 15x6, 5+1/+51mm Offset, 4x136, 100mm Centerbore, Bahia Blue</v>
      </c>
      <c r="BZ761" s="81" t="s">
        <v>3878</v>
      </c>
      <c r="CA761" s="81" t="s">
        <v>3879</v>
      </c>
      <c r="CB761" s="81" t="str">
        <f t="shared" si="84"/>
        <v>UTV (4XX)</v>
      </c>
    </row>
    <row r="762" spans="1:80" s="38" customFormat="1" ht="15" customHeight="1">
      <c r="A762" s="22">
        <f t="shared" si="78"/>
        <v>760</v>
      </c>
      <c r="B762" s="4" t="s">
        <v>84</v>
      </c>
      <c r="C762" s="99" t="s">
        <v>1089</v>
      </c>
      <c r="D762" s="5" t="s">
        <v>5730</v>
      </c>
      <c r="E762" s="91" t="str">
        <f>CONCATENATE(LEFT(D762,5),VLOOKUP(CONCATENATE(N762,"x",O762),'PART NUMBER GUIDE'!$B$9:$C$49,2,FALSE),VLOOKUP(CONCATENATE(P762, V762), 'PART NUMBER GUIDE'!$Q$6:$R$91, 2, FALSE),VLOOKUP(Y762,'PART NUMBER GUIDE'!$J$8:$K$43,2, FALSE),IF(U762="N/A",IF(ABS(S762)&lt;10,"0"&amp;ABS(S762),ABS(S762)),CONCATENATE(LEFT(U762,1),RIGHT(U762,1))), F762, G762)</f>
        <v>MR40756046551</v>
      </c>
      <c r="F762" s="90"/>
      <c r="G762" s="90"/>
      <c r="H762" s="79" t="s">
        <v>4610</v>
      </c>
      <c r="I762" s="318">
        <v>44134</v>
      </c>
      <c r="J762" s="85" t="s">
        <v>1265</v>
      </c>
      <c r="K762" s="342">
        <v>199</v>
      </c>
      <c r="L762" s="92">
        <f t="shared" si="79"/>
        <v>199</v>
      </c>
      <c r="M762" s="344"/>
      <c r="N762" s="5">
        <v>15</v>
      </c>
      <c r="O762" s="77">
        <v>6</v>
      </c>
      <c r="P762" s="99" t="str">
        <f t="shared" si="80"/>
        <v>4x156</v>
      </c>
      <c r="Q762" s="5">
        <v>4</v>
      </c>
      <c r="R762" s="5">
        <v>156</v>
      </c>
      <c r="S762" s="5">
        <v>51</v>
      </c>
      <c r="T762" s="17">
        <v>5.5</v>
      </c>
      <c r="U762" s="5" t="s">
        <v>2167</v>
      </c>
      <c r="V762" s="17">
        <v>120</v>
      </c>
      <c r="W762" s="77">
        <v>15.91</v>
      </c>
      <c r="X762" s="51">
        <v>1600</v>
      </c>
      <c r="Y762" s="79" t="s">
        <v>2294</v>
      </c>
      <c r="Z762" s="79" t="s">
        <v>2987</v>
      </c>
      <c r="AA762" s="51" t="str">
        <f t="shared" si="81"/>
        <v>15x6, 4x156, 51 OS</v>
      </c>
      <c r="AB762" s="2" t="s">
        <v>85</v>
      </c>
      <c r="AC762" s="89" t="str">
        <f>_xlfn.IFNA(VLOOKUP(AB762,ACCESSORIES!F:J,5,FALSE),"N/A")</f>
        <v>N/A</v>
      </c>
      <c r="AD762" s="2" t="s">
        <v>85</v>
      </c>
      <c r="AE762" s="2" t="s">
        <v>85</v>
      </c>
      <c r="AF762" s="80" t="s">
        <v>85</v>
      </c>
      <c r="AG762" s="2" t="s">
        <v>85</v>
      </c>
      <c r="AH762" s="9" t="str">
        <f>_xlfn.IFNA(VLOOKUP(AG762,ACCESSORIES!F:J,5,FALSE),"N/A")</f>
        <v>N/A</v>
      </c>
      <c r="AI762" s="81" t="s">
        <v>266</v>
      </c>
      <c r="AJ762" s="81" t="s">
        <v>85</v>
      </c>
      <c r="AK762" s="40" t="str">
        <f>_xlfn.IFNA(VLOOKUP(AJ762,ACCESSORIES!F:J,5,FALSE),"N/A")</f>
        <v>N/A</v>
      </c>
      <c r="AL762" s="81" t="s">
        <v>85</v>
      </c>
      <c r="AM762" s="81">
        <v>14.1</v>
      </c>
      <c r="AN762" s="81">
        <v>191</v>
      </c>
      <c r="AO762" s="25">
        <v>0</v>
      </c>
      <c r="AP762" s="25">
        <v>3</v>
      </c>
      <c r="AQ762" s="25">
        <v>15</v>
      </c>
      <c r="AR762" s="25">
        <v>16</v>
      </c>
      <c r="AS762" s="25">
        <v>171</v>
      </c>
      <c r="AT762" s="25">
        <v>167</v>
      </c>
      <c r="AU762" s="84" t="s">
        <v>85</v>
      </c>
      <c r="AV762" s="54" t="s">
        <v>85</v>
      </c>
      <c r="AW762" s="54" t="s">
        <v>85</v>
      </c>
      <c r="AX762" s="54">
        <v>0</v>
      </c>
      <c r="AY762" s="3" t="s">
        <v>85</v>
      </c>
      <c r="AZ762" s="98" t="str">
        <f>_xlfn.IFNA(VLOOKUP(AY762,ACCESSORIES!F:J,5,FALSE),"N/A")</f>
        <v>N/A</v>
      </c>
      <c r="BA762" s="3" t="s">
        <v>85</v>
      </c>
      <c r="BB762" s="98" t="str">
        <f>_xlfn.IFNA(VLOOKUP(BA762,ACCESSORIES!F:J,5,FALSE),"N/A")</f>
        <v>N/A</v>
      </c>
      <c r="BC762" s="77">
        <v>19.989999999999998</v>
      </c>
      <c r="BD762" s="56">
        <v>17.8740157480315</v>
      </c>
      <c r="BE762" s="56">
        <v>17.8740157480315</v>
      </c>
      <c r="BF762" s="56">
        <v>9.0944881889763796</v>
      </c>
      <c r="BG762" s="378">
        <f t="shared" si="82"/>
        <v>4.761279600000002E-2</v>
      </c>
      <c r="BH762" s="5">
        <v>48</v>
      </c>
      <c r="BI762" s="114" t="s">
        <v>3532</v>
      </c>
      <c r="BJ762" s="50" t="s">
        <v>4050</v>
      </c>
      <c r="BK762" s="81" t="s">
        <v>4964</v>
      </c>
      <c r="BL762" s="81" t="s">
        <v>4066</v>
      </c>
      <c r="BM762" s="81" t="s">
        <v>5469</v>
      </c>
      <c r="BN762" s="81" t="s">
        <v>2872</v>
      </c>
      <c r="BO762" s="81" t="s">
        <v>4298</v>
      </c>
      <c r="BP762" s="81"/>
      <c r="BQ762" s="81"/>
      <c r="BR762" s="81"/>
      <c r="BS762" s="81"/>
      <c r="BT762" s="81"/>
      <c r="BU762" s="313" t="s">
        <v>6921</v>
      </c>
      <c r="BV762" s="377" t="s">
        <v>8526</v>
      </c>
      <c r="BW762" s="313" t="s">
        <v>6922</v>
      </c>
      <c r="BX762" s="377" t="s">
        <v>8527</v>
      </c>
      <c r="BY762" s="93" t="str">
        <f t="shared" si="83"/>
        <v>MR407 Bead Grip, 15x6, 5+1/+51mm Offset, 4x156, 120mm Centerbore, Matte Black</v>
      </c>
      <c r="BZ762" s="81" t="s">
        <v>3878</v>
      </c>
      <c r="CA762" s="81" t="s">
        <v>3879</v>
      </c>
      <c r="CB762" s="81" t="str">
        <f t="shared" si="84"/>
        <v>UTV (4XX)</v>
      </c>
    </row>
    <row r="763" spans="1:80" s="38" customFormat="1" ht="15" customHeight="1">
      <c r="A763" s="22">
        <f t="shared" si="78"/>
        <v>761</v>
      </c>
      <c r="B763" s="4" t="s">
        <v>84</v>
      </c>
      <c r="C763" s="99" t="s">
        <v>1089</v>
      </c>
      <c r="D763" s="5" t="s">
        <v>5730</v>
      </c>
      <c r="E763" s="91" t="str">
        <f>CONCATENATE(LEFT(D763,5),VLOOKUP(CONCATENATE(N763,"x",O763),'PART NUMBER GUIDE'!$B$9:$C$49,2,FALSE),VLOOKUP(CONCATENATE(P763, V763), 'PART NUMBER GUIDE'!$Q$6:$R$91, 2, FALSE),VLOOKUP(Y763,'PART NUMBER GUIDE'!$J$8:$K$43,2, FALSE),IF(U763="N/A",IF(ABS(S763)&lt;10,"0"&amp;ABS(S763),ABS(S763)),CONCATENATE(LEFT(U763,1),RIGHT(U763,1))), F763, G763)</f>
        <v>MR40756046651</v>
      </c>
      <c r="F763" s="90"/>
      <c r="G763" s="90"/>
      <c r="H763" s="79" t="s">
        <v>4826</v>
      </c>
      <c r="I763" s="318">
        <v>44244</v>
      </c>
      <c r="J763" s="16" t="s">
        <v>1265</v>
      </c>
      <c r="K763" s="342">
        <v>199</v>
      </c>
      <c r="L763" s="92">
        <f t="shared" si="79"/>
        <v>199</v>
      </c>
      <c r="M763" s="344"/>
      <c r="N763" s="5">
        <v>15</v>
      </c>
      <c r="O763" s="77">
        <v>6</v>
      </c>
      <c r="P763" s="99" t="str">
        <f t="shared" si="80"/>
        <v>4x156</v>
      </c>
      <c r="Q763" s="5">
        <v>4</v>
      </c>
      <c r="R763" s="5">
        <v>156</v>
      </c>
      <c r="S763" s="5">
        <v>51</v>
      </c>
      <c r="T763" s="17">
        <v>5.5</v>
      </c>
      <c r="U763" s="5" t="s">
        <v>2167</v>
      </c>
      <c r="V763" s="17">
        <v>120</v>
      </c>
      <c r="W763" s="77">
        <v>16.39</v>
      </c>
      <c r="X763" s="51">
        <v>1600</v>
      </c>
      <c r="Y763" s="79" t="s">
        <v>4617</v>
      </c>
      <c r="Z763" s="79" t="s">
        <v>4618</v>
      </c>
      <c r="AA763" s="51" t="str">
        <f t="shared" si="81"/>
        <v>15x6, 4x156, 51 OS</v>
      </c>
      <c r="AB763" s="2" t="s">
        <v>85</v>
      </c>
      <c r="AC763" s="89" t="str">
        <f>_xlfn.IFNA(VLOOKUP(AB763,ACCESSORIES!F:J,5,FALSE),"N/A")</f>
        <v>N/A</v>
      </c>
      <c r="AD763" s="2" t="s">
        <v>85</v>
      </c>
      <c r="AE763" s="2" t="s">
        <v>85</v>
      </c>
      <c r="AF763" s="80" t="s">
        <v>85</v>
      </c>
      <c r="AG763" s="2" t="s">
        <v>85</v>
      </c>
      <c r="AH763" s="9" t="str">
        <f>_xlfn.IFNA(VLOOKUP(AG763,ACCESSORIES!F:J,5,FALSE),"N/A")</f>
        <v>N/A</v>
      </c>
      <c r="AI763" s="81" t="s">
        <v>266</v>
      </c>
      <c r="AJ763" s="81" t="s">
        <v>85</v>
      </c>
      <c r="AK763" s="40" t="str">
        <f>_xlfn.IFNA(VLOOKUP(AJ763,ACCESSORIES!F:J,5,FALSE),"N/A")</f>
        <v>N/A</v>
      </c>
      <c r="AL763" s="81" t="s">
        <v>85</v>
      </c>
      <c r="AM763" s="81">
        <v>14.1</v>
      </c>
      <c r="AN763" s="81">
        <v>191</v>
      </c>
      <c r="AO763" s="25">
        <v>0</v>
      </c>
      <c r="AP763" s="25">
        <v>3</v>
      </c>
      <c r="AQ763" s="25">
        <v>15</v>
      </c>
      <c r="AR763" s="25">
        <v>16</v>
      </c>
      <c r="AS763" s="25">
        <v>171</v>
      </c>
      <c r="AT763" s="25">
        <v>167</v>
      </c>
      <c r="AU763" s="84" t="s">
        <v>85</v>
      </c>
      <c r="AV763" s="54" t="s">
        <v>85</v>
      </c>
      <c r="AW763" s="54" t="s">
        <v>85</v>
      </c>
      <c r="AX763" s="54">
        <v>0</v>
      </c>
      <c r="AY763" s="3" t="s">
        <v>85</v>
      </c>
      <c r="AZ763" s="98" t="str">
        <f>_xlfn.IFNA(VLOOKUP(AY763,ACCESSORIES!F:J,5,FALSE),"N/A")</f>
        <v>N/A</v>
      </c>
      <c r="BA763" s="3" t="s">
        <v>85</v>
      </c>
      <c r="BB763" s="98" t="str">
        <f>_xlfn.IFNA(VLOOKUP(BA763,ACCESSORIES!F:J,5,FALSE),"N/A")</f>
        <v>N/A</v>
      </c>
      <c r="BC763" s="77">
        <v>20.14</v>
      </c>
      <c r="BD763" s="56">
        <v>17.8740157480315</v>
      </c>
      <c r="BE763" s="56">
        <v>17.8740157480315</v>
      </c>
      <c r="BF763" s="56">
        <v>9.0944881889763796</v>
      </c>
      <c r="BG763" s="378">
        <f t="shared" si="82"/>
        <v>4.761279600000002E-2</v>
      </c>
      <c r="BH763" s="5">
        <v>48</v>
      </c>
      <c r="BI763" s="114" t="s">
        <v>3532</v>
      </c>
      <c r="BJ763" s="50" t="s">
        <v>4050</v>
      </c>
      <c r="BK763" s="81" t="s">
        <v>4964</v>
      </c>
      <c r="BL763" s="81" t="s">
        <v>4066</v>
      </c>
      <c r="BM763" s="81" t="s">
        <v>5469</v>
      </c>
      <c r="BN763" s="81" t="s">
        <v>2872</v>
      </c>
      <c r="BO763" s="81" t="s">
        <v>4298</v>
      </c>
      <c r="BP763" s="81"/>
      <c r="BQ763" s="81"/>
      <c r="BR763" s="81"/>
      <c r="BS763" s="81"/>
      <c r="BT763" s="81"/>
      <c r="BU763" s="313" t="s">
        <v>6930</v>
      </c>
      <c r="BV763" s="377" t="s">
        <v>8532</v>
      </c>
      <c r="BW763" s="313" t="s">
        <v>6931</v>
      </c>
      <c r="BX763" s="377" t="s">
        <v>8533</v>
      </c>
      <c r="BY763" s="93" t="str">
        <f t="shared" si="83"/>
        <v>MR407 Bead Grip, 15x6, 5+1/+51mm Offset, 4x156, 120mm Centerbore, Bahia Blue</v>
      </c>
      <c r="BZ763" s="81" t="s">
        <v>3878</v>
      </c>
      <c r="CA763" s="81" t="s">
        <v>3879</v>
      </c>
      <c r="CB763" s="81" t="str">
        <f t="shared" si="84"/>
        <v>UTV (4XX)</v>
      </c>
    </row>
    <row r="764" spans="1:80" s="38" customFormat="1" ht="15" customHeight="1">
      <c r="A764" s="22">
        <f t="shared" si="78"/>
        <v>762</v>
      </c>
      <c r="B764" s="4" t="s">
        <v>84</v>
      </c>
      <c r="C764" s="99" t="s">
        <v>1089</v>
      </c>
      <c r="D764" s="5" t="s">
        <v>5730</v>
      </c>
      <c r="E764" s="91" t="str">
        <f>CONCATENATE(LEFT(D764,5),VLOOKUP(CONCATENATE(N764,"x",O764),'PART NUMBER GUIDE'!$B$9:$C$49,2,FALSE),VLOOKUP(CONCATENATE(P764, V764), 'PART NUMBER GUIDE'!$Q$6:$R$91, 2, FALSE),VLOOKUP(Y764,'PART NUMBER GUIDE'!$J$8:$K$43,2, FALSE),IF(U764="N/A",IF(ABS(S764)&lt;10,"0"&amp;ABS(S764),ABS(S764)),CONCATENATE(LEFT(U764,1),RIGHT(U764,1))), F764, G764)</f>
        <v>MR40756012551</v>
      </c>
      <c r="F764" s="90"/>
      <c r="G764" s="90"/>
      <c r="H764" s="79" t="s">
        <v>4611</v>
      </c>
      <c r="I764" s="318">
        <v>44134</v>
      </c>
      <c r="J764" s="16" t="s">
        <v>1265</v>
      </c>
      <c r="K764" s="342">
        <v>199</v>
      </c>
      <c r="L764" s="92">
        <f t="shared" si="79"/>
        <v>199</v>
      </c>
      <c r="M764" s="344"/>
      <c r="N764" s="5">
        <v>15</v>
      </c>
      <c r="O764" s="77">
        <v>6</v>
      </c>
      <c r="P764" s="99" t="str">
        <f t="shared" si="80"/>
        <v>5x4.5</v>
      </c>
      <c r="Q764" s="5">
        <v>5</v>
      </c>
      <c r="R764" s="5">
        <v>4.5</v>
      </c>
      <c r="S764" s="5">
        <v>51</v>
      </c>
      <c r="T764" s="17">
        <v>5.5</v>
      </c>
      <c r="U764" s="5" t="s">
        <v>2167</v>
      </c>
      <c r="V764" s="17">
        <v>77</v>
      </c>
      <c r="W764" s="77">
        <v>17.12</v>
      </c>
      <c r="X764" s="51">
        <v>1600</v>
      </c>
      <c r="Y764" s="79" t="s">
        <v>2294</v>
      </c>
      <c r="Z764" s="79" t="s">
        <v>2987</v>
      </c>
      <c r="AA764" s="51" t="str">
        <f t="shared" si="81"/>
        <v>15x6, 5x4.5, 51 OS</v>
      </c>
      <c r="AB764" s="2" t="s">
        <v>85</v>
      </c>
      <c r="AC764" s="89" t="str">
        <f>_xlfn.IFNA(VLOOKUP(AB764,ACCESSORIES!F:J,5,FALSE),"N/A")</f>
        <v>N/A</v>
      </c>
      <c r="AD764" s="2" t="s">
        <v>85</v>
      </c>
      <c r="AE764" s="2" t="s">
        <v>85</v>
      </c>
      <c r="AF764" s="80" t="s">
        <v>85</v>
      </c>
      <c r="AG764" s="2" t="s">
        <v>85</v>
      </c>
      <c r="AH764" s="9" t="str">
        <f>_xlfn.IFNA(VLOOKUP(AG764,ACCESSORIES!F:J,5,FALSE),"N/A")</f>
        <v>N/A</v>
      </c>
      <c r="AI764" s="81" t="s">
        <v>266</v>
      </c>
      <c r="AJ764" s="81" t="s">
        <v>85</v>
      </c>
      <c r="AK764" s="40" t="str">
        <f>_xlfn.IFNA(VLOOKUP(AJ764,ACCESSORIES!F:J,5,FALSE),"N/A")</f>
        <v>N/A</v>
      </c>
      <c r="AL764" s="81" t="s">
        <v>85</v>
      </c>
      <c r="AM764" s="81">
        <v>14.1</v>
      </c>
      <c r="AN764" s="81">
        <v>191</v>
      </c>
      <c r="AO764" s="25">
        <v>0</v>
      </c>
      <c r="AP764" s="25">
        <v>3</v>
      </c>
      <c r="AQ764" s="25">
        <v>15</v>
      </c>
      <c r="AR764" s="25">
        <v>16</v>
      </c>
      <c r="AS764" s="25">
        <v>171</v>
      </c>
      <c r="AT764" s="25">
        <v>167</v>
      </c>
      <c r="AU764" s="84" t="s">
        <v>85</v>
      </c>
      <c r="AV764" s="54" t="s">
        <v>85</v>
      </c>
      <c r="AW764" s="54" t="s">
        <v>85</v>
      </c>
      <c r="AX764" s="54">
        <v>0</v>
      </c>
      <c r="AY764" s="3" t="s">
        <v>85</v>
      </c>
      <c r="AZ764" s="98" t="str">
        <f>_xlfn.IFNA(VLOOKUP(AY764,ACCESSORIES!F:J,5,FALSE),"N/A")</f>
        <v>N/A</v>
      </c>
      <c r="BA764" s="3" t="s">
        <v>85</v>
      </c>
      <c r="BB764" s="98" t="str">
        <f>_xlfn.IFNA(VLOOKUP(BA764,ACCESSORIES!F:J,5,FALSE),"N/A")</f>
        <v>N/A</v>
      </c>
      <c r="BC764" s="77">
        <v>20.9</v>
      </c>
      <c r="BD764" s="56">
        <v>17.8740157480315</v>
      </c>
      <c r="BE764" s="56">
        <v>17.8740157480315</v>
      </c>
      <c r="BF764" s="56">
        <v>9.0944881889763796</v>
      </c>
      <c r="BG764" s="378">
        <f t="shared" si="82"/>
        <v>4.761279600000002E-2</v>
      </c>
      <c r="BH764" s="5">
        <v>48</v>
      </c>
      <c r="BI764" s="114" t="s">
        <v>3532</v>
      </c>
      <c r="BJ764" s="50" t="s">
        <v>4050</v>
      </c>
      <c r="BK764" s="81" t="s">
        <v>4964</v>
      </c>
      <c r="BL764" s="81" t="s">
        <v>4066</v>
      </c>
      <c r="BM764" s="81" t="s">
        <v>5469</v>
      </c>
      <c r="BN764" s="81" t="s">
        <v>2872</v>
      </c>
      <c r="BO764" s="81" t="s">
        <v>4298</v>
      </c>
      <c r="BP764" s="81"/>
      <c r="BQ764" s="81"/>
      <c r="BR764" s="81"/>
      <c r="BS764" s="81"/>
      <c r="BT764" s="81"/>
      <c r="BU764" s="313" t="s">
        <v>6923</v>
      </c>
      <c r="BV764" s="377" t="s">
        <v>8252</v>
      </c>
      <c r="BW764" s="313" t="s">
        <v>6928</v>
      </c>
      <c r="BX764" s="377" t="s">
        <v>8253</v>
      </c>
      <c r="BY764" s="93" t="str">
        <f t="shared" si="83"/>
        <v>MR407 Bead Grip, 15x6, 5+1/+51mm Offset, 5x4.5, 77mm Centerbore, Matte Black</v>
      </c>
      <c r="BZ764" s="81" t="s">
        <v>3878</v>
      </c>
      <c r="CA764" s="81" t="s">
        <v>3879</v>
      </c>
      <c r="CB764" s="81" t="str">
        <f t="shared" si="84"/>
        <v>UTV (4XX)</v>
      </c>
    </row>
    <row r="765" spans="1:80" s="38" customFormat="1" ht="15" customHeight="1">
      <c r="A765" s="22">
        <f t="shared" si="78"/>
        <v>763</v>
      </c>
      <c r="B765" s="4" t="s">
        <v>84</v>
      </c>
      <c r="C765" s="99" t="s">
        <v>1089</v>
      </c>
      <c r="D765" s="5" t="s">
        <v>5730</v>
      </c>
      <c r="E765" s="91" t="str">
        <f>CONCATENATE(LEFT(D765,5),VLOOKUP(CONCATENATE(N765,"x",O765),'PART NUMBER GUIDE'!$B$9:$C$49,2,FALSE),VLOOKUP(CONCATENATE(P765, V765), 'PART NUMBER GUIDE'!$Q$6:$R$91, 2, FALSE),VLOOKUP(Y765,'PART NUMBER GUIDE'!$J$8:$K$43,2, FALSE),IF(U765="N/A",IF(ABS(S765)&lt;10,"0"&amp;ABS(S765),ABS(S765)),CONCATENATE(LEFT(U765,1),RIGHT(U765,1))), F765, G765)</f>
        <v>MR40756012651</v>
      </c>
      <c r="F765" s="90"/>
      <c r="G765" s="90"/>
      <c r="H765" s="79" t="s">
        <v>4825</v>
      </c>
      <c r="I765" s="318">
        <v>44244</v>
      </c>
      <c r="J765" s="16" t="s">
        <v>1265</v>
      </c>
      <c r="K765" s="342">
        <v>199</v>
      </c>
      <c r="L765" s="92">
        <f t="shared" si="79"/>
        <v>199</v>
      </c>
      <c r="M765" s="344"/>
      <c r="N765" s="5">
        <v>15</v>
      </c>
      <c r="O765" s="77">
        <v>6</v>
      </c>
      <c r="P765" s="99" t="str">
        <f t="shared" si="80"/>
        <v>5x4.5</v>
      </c>
      <c r="Q765" s="5">
        <v>5</v>
      </c>
      <c r="R765" s="5">
        <v>4.5</v>
      </c>
      <c r="S765" s="5">
        <v>51</v>
      </c>
      <c r="T765" s="17">
        <v>5.5</v>
      </c>
      <c r="U765" s="5" t="s">
        <v>2167</v>
      </c>
      <c r="V765" s="17">
        <v>77</v>
      </c>
      <c r="W765" s="77">
        <v>17.27</v>
      </c>
      <c r="X765" s="51">
        <v>1600</v>
      </c>
      <c r="Y765" s="79" t="s">
        <v>4617</v>
      </c>
      <c r="Z765" s="79" t="s">
        <v>4618</v>
      </c>
      <c r="AA765" s="51" t="str">
        <f t="shared" si="81"/>
        <v>15x6, 5x4.5, 51 OS</v>
      </c>
      <c r="AB765" s="2" t="s">
        <v>85</v>
      </c>
      <c r="AC765" s="89" t="str">
        <f>_xlfn.IFNA(VLOOKUP(AB765,ACCESSORIES!F:J,5,FALSE),"N/A")</f>
        <v>N/A</v>
      </c>
      <c r="AD765" s="2" t="s">
        <v>85</v>
      </c>
      <c r="AE765" s="2" t="s">
        <v>85</v>
      </c>
      <c r="AF765" s="80" t="s">
        <v>85</v>
      </c>
      <c r="AG765" s="2" t="s">
        <v>85</v>
      </c>
      <c r="AH765" s="9" t="str">
        <f>_xlfn.IFNA(VLOOKUP(AG765,ACCESSORIES!F:J,5,FALSE),"N/A")</f>
        <v>N/A</v>
      </c>
      <c r="AI765" s="81" t="s">
        <v>266</v>
      </c>
      <c r="AJ765" s="81" t="s">
        <v>85</v>
      </c>
      <c r="AK765" s="40" t="str">
        <f>_xlfn.IFNA(VLOOKUP(AJ765,ACCESSORIES!F:J,5,FALSE),"N/A")</f>
        <v>N/A</v>
      </c>
      <c r="AL765" s="81" t="s">
        <v>85</v>
      </c>
      <c r="AM765" s="81">
        <v>14.1</v>
      </c>
      <c r="AN765" s="81">
        <v>191</v>
      </c>
      <c r="AO765" s="25">
        <v>0</v>
      </c>
      <c r="AP765" s="25">
        <v>3</v>
      </c>
      <c r="AQ765" s="25">
        <v>15</v>
      </c>
      <c r="AR765" s="25">
        <v>16</v>
      </c>
      <c r="AS765" s="25">
        <v>171</v>
      </c>
      <c r="AT765" s="25">
        <v>167</v>
      </c>
      <c r="AU765" s="84" t="s">
        <v>85</v>
      </c>
      <c r="AV765" s="54" t="s">
        <v>85</v>
      </c>
      <c r="AW765" s="54" t="s">
        <v>85</v>
      </c>
      <c r="AX765" s="54">
        <v>0</v>
      </c>
      <c r="AY765" s="3" t="s">
        <v>85</v>
      </c>
      <c r="AZ765" s="98" t="str">
        <f>_xlfn.IFNA(VLOOKUP(AY765,ACCESSORIES!F:J,5,FALSE),"N/A")</f>
        <v>N/A</v>
      </c>
      <c r="BA765" s="3" t="s">
        <v>85</v>
      </c>
      <c r="BB765" s="98" t="str">
        <f>_xlfn.IFNA(VLOOKUP(BA765,ACCESSORIES!F:J,5,FALSE),"N/A")</f>
        <v>N/A</v>
      </c>
      <c r="BC765" s="77">
        <v>21.57</v>
      </c>
      <c r="BD765" s="56">
        <v>17.8740157480315</v>
      </c>
      <c r="BE765" s="56">
        <v>17.8740157480315</v>
      </c>
      <c r="BF765" s="56">
        <v>9.0944881889763796</v>
      </c>
      <c r="BG765" s="378">
        <f t="shared" si="82"/>
        <v>4.761279600000002E-2</v>
      </c>
      <c r="BH765" s="5">
        <v>48</v>
      </c>
      <c r="BI765" s="114" t="s">
        <v>3532</v>
      </c>
      <c r="BJ765" s="50" t="s">
        <v>4050</v>
      </c>
      <c r="BK765" s="81" t="s">
        <v>4964</v>
      </c>
      <c r="BL765" s="81" t="s">
        <v>4066</v>
      </c>
      <c r="BM765" s="81" t="s">
        <v>5469</v>
      </c>
      <c r="BN765" s="81" t="s">
        <v>2872</v>
      </c>
      <c r="BO765" s="81" t="s">
        <v>4298</v>
      </c>
      <c r="BP765" s="81"/>
      <c r="BQ765" s="81"/>
      <c r="BR765" s="81"/>
      <c r="BS765" s="81"/>
      <c r="BT765" s="81"/>
      <c r="BU765" s="313" t="s">
        <v>6929</v>
      </c>
      <c r="BV765" s="377" t="s">
        <v>8452</v>
      </c>
      <c r="BW765" s="313"/>
      <c r="BX765" s="325"/>
      <c r="BY765" s="93" t="str">
        <f t="shared" si="83"/>
        <v>MR407 Bead Grip, 15x6, 5+1/+51mm Offset, 5x4.5, 77mm Centerbore, Bahia Blue</v>
      </c>
      <c r="BZ765" s="81" t="s">
        <v>3878</v>
      </c>
      <c r="CA765" s="81" t="s">
        <v>3879</v>
      </c>
      <c r="CB765" s="81" t="str">
        <f t="shared" si="84"/>
        <v>UTV (4XX)</v>
      </c>
    </row>
    <row r="766" spans="1:80" s="38" customFormat="1" ht="15" customHeight="1">
      <c r="A766" s="22">
        <f t="shared" si="78"/>
        <v>764</v>
      </c>
      <c r="B766" s="4" t="s">
        <v>84</v>
      </c>
      <c r="C766" s="99" t="s">
        <v>1089</v>
      </c>
      <c r="D766" s="5" t="s">
        <v>5730</v>
      </c>
      <c r="E766" s="91" t="str">
        <f>CONCATENATE(LEFT(D766,5),VLOOKUP(CONCATENATE(N766,"x",O766),'PART NUMBER GUIDE'!$B$9:$C$49,2,FALSE),VLOOKUP(CONCATENATE(P766, V766), 'PART NUMBER GUIDE'!$Q$6:$R$91, 2, FALSE),VLOOKUP(Y766,'PART NUMBER GUIDE'!$J$8:$K$43,2, FALSE),IF(U766="N/A",IF(ABS(S766)&lt;10,"0"&amp;ABS(S766),ABS(S766)),CONCATENATE(LEFT(U766,1),RIGHT(U766,1))), F766, G766)</f>
        <v>MR40756060551</v>
      </c>
      <c r="F766" s="90"/>
      <c r="G766" s="90"/>
      <c r="H766" s="364">
        <v>191682036101</v>
      </c>
      <c r="I766" s="109">
        <v>45237</v>
      </c>
      <c r="J766" s="85" t="s">
        <v>1265</v>
      </c>
      <c r="K766" s="342">
        <v>199</v>
      </c>
      <c r="L766" s="92">
        <f t="shared" si="79"/>
        <v>199</v>
      </c>
      <c r="M766" s="344"/>
      <c r="N766" s="5">
        <v>15</v>
      </c>
      <c r="O766" s="77">
        <v>6</v>
      </c>
      <c r="P766" s="99" t="str">
        <f t="shared" si="80"/>
        <v>6x5.5</v>
      </c>
      <c r="Q766" s="5">
        <v>6</v>
      </c>
      <c r="R766" s="5">
        <v>5.5</v>
      </c>
      <c r="S766" s="5">
        <v>51</v>
      </c>
      <c r="T766" s="17">
        <v>5.5</v>
      </c>
      <c r="U766" s="5" t="s">
        <v>2167</v>
      </c>
      <c r="V766" s="17">
        <v>78.3</v>
      </c>
      <c r="W766" s="8">
        <v>17.19605645042045</v>
      </c>
      <c r="X766" s="51">
        <v>1600</v>
      </c>
      <c r="Y766" s="79" t="s">
        <v>2294</v>
      </c>
      <c r="Z766" s="79" t="s">
        <v>2987</v>
      </c>
      <c r="AA766" s="51" t="str">
        <f t="shared" si="81"/>
        <v>15x6, 6x5.5, 51 OS</v>
      </c>
      <c r="AB766" s="89" t="s">
        <v>85</v>
      </c>
      <c r="AC766" s="89" t="str">
        <f>_xlfn.IFNA(VLOOKUP(AB766,ACCESSORIES!F:J,5,FALSE),"N/A")</f>
        <v>N/A</v>
      </c>
      <c r="AD766" s="2" t="s">
        <v>85</v>
      </c>
      <c r="AE766" s="2" t="s">
        <v>85</v>
      </c>
      <c r="AF766" s="80" t="s">
        <v>85</v>
      </c>
      <c r="AG766" s="2" t="s">
        <v>85</v>
      </c>
      <c r="AH766" s="9" t="str">
        <f>_xlfn.IFNA(VLOOKUP(AG766,ACCESSORIES!F:J,5,FALSE),"N/A")</f>
        <v>N/A</v>
      </c>
      <c r="AI766" s="81" t="s">
        <v>266</v>
      </c>
      <c r="AJ766" s="81" t="s">
        <v>85</v>
      </c>
      <c r="AK766" s="40" t="str">
        <f>_xlfn.IFNA(VLOOKUP(AJ766,ACCESSORIES!F:J,5,FALSE),"N/A")</f>
        <v>N/A</v>
      </c>
      <c r="AL766" s="81" t="s">
        <v>85</v>
      </c>
      <c r="AM766" s="81">
        <v>14.1</v>
      </c>
      <c r="AN766" s="81">
        <v>191</v>
      </c>
      <c r="AO766" s="25">
        <v>0</v>
      </c>
      <c r="AP766" s="25">
        <v>3</v>
      </c>
      <c r="AQ766" s="25">
        <v>15</v>
      </c>
      <c r="AR766" s="25">
        <v>16</v>
      </c>
      <c r="AS766" s="25">
        <v>171</v>
      </c>
      <c r="AT766" s="25">
        <v>167</v>
      </c>
      <c r="AU766" s="84" t="s">
        <v>85</v>
      </c>
      <c r="AV766" s="54" t="s">
        <v>85</v>
      </c>
      <c r="AW766" s="54" t="s">
        <v>85</v>
      </c>
      <c r="AX766" s="54">
        <v>0</v>
      </c>
      <c r="AY766" s="3" t="s">
        <v>85</v>
      </c>
      <c r="AZ766" s="98" t="str">
        <f>_xlfn.IFNA(VLOOKUP(AY766,ACCESSORIES!F:J,5,FALSE),"N/A")</f>
        <v>N/A</v>
      </c>
      <c r="BA766" s="3" t="s">
        <v>85</v>
      </c>
      <c r="BB766" s="98" t="str">
        <f>_xlfn.IFNA(VLOOKUP(BA766,ACCESSORIES!F:J,5,FALSE),"N/A")</f>
        <v>N/A</v>
      </c>
      <c r="BC766" s="77">
        <f>W766+4</f>
        <v>21.19605645042045</v>
      </c>
      <c r="BD766" s="56">
        <v>17.8740157480315</v>
      </c>
      <c r="BE766" s="56">
        <v>17.8740157480315</v>
      </c>
      <c r="BF766" s="56">
        <v>9.0944881889763796</v>
      </c>
      <c r="BG766" s="378">
        <f t="shared" si="82"/>
        <v>4.761279600000002E-2</v>
      </c>
      <c r="BH766" s="5">
        <v>48</v>
      </c>
      <c r="BI766" s="114" t="s">
        <v>3532</v>
      </c>
      <c r="BJ766" s="50" t="s">
        <v>4050</v>
      </c>
      <c r="BK766" s="81"/>
      <c r="BL766" s="81"/>
      <c r="BM766" s="81"/>
      <c r="BN766" s="81"/>
      <c r="BO766" s="81"/>
      <c r="BP766" s="81"/>
      <c r="BQ766" s="81"/>
      <c r="BR766" s="81"/>
      <c r="BS766" s="81"/>
      <c r="BT766" s="81"/>
      <c r="BU766" s="313"/>
      <c r="BV766" s="377"/>
      <c r="BW766" s="313"/>
      <c r="BX766" s="377"/>
      <c r="BY766" s="93" t="str">
        <f t="shared" si="83"/>
        <v>MR407 Bead Grip, 15x6, 5+1/+51mm Offset, 6x5.5, 78.3mm Centerbore, Matte Black</v>
      </c>
      <c r="BZ766" s="81" t="s">
        <v>3878</v>
      </c>
      <c r="CA766" s="81" t="s">
        <v>3879</v>
      </c>
      <c r="CB766" s="81" t="str">
        <f t="shared" si="84"/>
        <v>UTV (4XX)</v>
      </c>
    </row>
    <row r="767" spans="1:80" s="38" customFormat="1" ht="15" customHeight="1">
      <c r="A767" s="22">
        <f t="shared" si="78"/>
        <v>765</v>
      </c>
      <c r="B767" s="4" t="s">
        <v>84</v>
      </c>
      <c r="C767" s="99" t="s">
        <v>1089</v>
      </c>
      <c r="D767" s="5" t="s">
        <v>5731</v>
      </c>
      <c r="E767" s="91" t="str">
        <f>CONCATENATE(LEFT(D767,5),VLOOKUP(CONCATENATE(N767,"x",O767),'PART NUMBER GUIDE'!$B$9:$C$49,2,FALSE),VLOOKUP(CONCATENATE(P767, V767), 'PART NUMBER GUIDE'!$Q$6:$R$91, 2, FALSE),VLOOKUP(Y767,'PART NUMBER GUIDE'!$J$8:$K$43,2, FALSE),IF(U767="N/A",IF(ABS(S767)&lt;10,"0"&amp;ABS(S767),ABS(S767)),CONCATENATE(LEFT(U767,1),RIGHT(U767,1))), F767, G767)</f>
        <v>MR40947047543</v>
      </c>
      <c r="F767" s="90"/>
      <c r="G767" s="90"/>
      <c r="H767" s="79" t="s">
        <v>2735</v>
      </c>
      <c r="I767" s="318">
        <v>43423</v>
      </c>
      <c r="J767" s="85" t="s">
        <v>1265</v>
      </c>
      <c r="K767" s="342">
        <v>189</v>
      </c>
      <c r="L767" s="92">
        <f t="shared" si="79"/>
        <v>189</v>
      </c>
      <c r="M767" s="344"/>
      <c r="N767" s="5">
        <v>14</v>
      </c>
      <c r="O767" s="77">
        <v>7</v>
      </c>
      <c r="P767" s="99" t="str">
        <f t="shared" si="80"/>
        <v>4x136</v>
      </c>
      <c r="Q767" s="5">
        <v>4</v>
      </c>
      <c r="R767" s="5">
        <v>136</v>
      </c>
      <c r="S767" s="5">
        <v>13</v>
      </c>
      <c r="T767" s="17">
        <v>4.5</v>
      </c>
      <c r="U767" s="5" t="s">
        <v>189</v>
      </c>
      <c r="V767" s="17">
        <v>106.25</v>
      </c>
      <c r="W767" s="8">
        <v>14.37</v>
      </c>
      <c r="X767" s="51">
        <v>1600</v>
      </c>
      <c r="Y767" s="79" t="s">
        <v>2294</v>
      </c>
      <c r="Z767" s="79" t="s">
        <v>2987</v>
      </c>
      <c r="AA767" s="51" t="str">
        <f t="shared" si="81"/>
        <v>14x7, 4x136, 13 OS</v>
      </c>
      <c r="AB767" s="2" t="s">
        <v>4107</v>
      </c>
      <c r="AC767" s="89">
        <f>_xlfn.IFNA(VLOOKUP(AB767,ACCESSORIES!F:J,5,FALSE),"N/A")</f>
        <v>22</v>
      </c>
      <c r="AD767" s="87" t="s">
        <v>85</v>
      </c>
      <c r="AE767" s="87" t="s">
        <v>85</v>
      </c>
      <c r="AF767" s="80" t="s">
        <v>85</v>
      </c>
      <c r="AG767" s="2" t="s">
        <v>85</v>
      </c>
      <c r="AH767" s="9" t="str">
        <f>_xlfn.IFNA(VLOOKUP(AG767,ACCESSORIES!F:J,5,FALSE),"N/A")</f>
        <v>N/A</v>
      </c>
      <c r="AI767" s="81" t="s">
        <v>266</v>
      </c>
      <c r="AJ767" s="81" t="s">
        <v>85</v>
      </c>
      <c r="AK767" s="40" t="str">
        <f>_xlfn.IFNA(VLOOKUP(AJ767,ACCESSORIES!F:J,5,FALSE),"N/A")</f>
        <v>N/A</v>
      </c>
      <c r="AL767" s="81" t="s">
        <v>85</v>
      </c>
      <c r="AM767" s="81">
        <v>14.1</v>
      </c>
      <c r="AN767" s="81">
        <v>180</v>
      </c>
      <c r="AO767" s="25">
        <v>0</v>
      </c>
      <c r="AP767" s="25">
        <v>9</v>
      </c>
      <c r="AQ767" s="25">
        <v>14</v>
      </c>
      <c r="AR767" s="25">
        <v>0</v>
      </c>
      <c r="AS767" s="25">
        <v>161</v>
      </c>
      <c r="AT767" s="25">
        <v>156</v>
      </c>
      <c r="AU767" s="84">
        <v>96</v>
      </c>
      <c r="AV767" s="54">
        <v>39</v>
      </c>
      <c r="AW767" s="54">
        <v>39</v>
      </c>
      <c r="AX767" s="54">
        <v>75</v>
      </c>
      <c r="AY767" s="3" t="s">
        <v>85</v>
      </c>
      <c r="AZ767" s="98" t="str">
        <f>_xlfn.IFNA(VLOOKUP(AY767,ACCESSORIES!F:J,5,FALSE),"N/A")</f>
        <v>N/A</v>
      </c>
      <c r="BA767" s="3" t="s">
        <v>85</v>
      </c>
      <c r="BB767" s="98" t="str">
        <f>_xlfn.IFNA(VLOOKUP(BA767,ACCESSORIES!F:J,5,FALSE),"N/A")</f>
        <v>N/A</v>
      </c>
      <c r="BC767" s="77">
        <v>17.45</v>
      </c>
      <c r="BD767" s="56">
        <v>16.8503937007874</v>
      </c>
      <c r="BE767" s="56">
        <v>16.8503937007874</v>
      </c>
      <c r="BF767" s="56">
        <v>9.8425196850393704</v>
      </c>
      <c r="BG767" s="378">
        <f t="shared" si="82"/>
        <v>4.5795999999999983E-2</v>
      </c>
      <c r="BH767" s="5">
        <v>48</v>
      </c>
      <c r="BI767" s="114" t="s">
        <v>3532</v>
      </c>
      <c r="BJ767" s="50" t="s">
        <v>4050</v>
      </c>
      <c r="BK767" s="81" t="s">
        <v>4964</v>
      </c>
      <c r="BL767" s="81" t="s">
        <v>4066</v>
      </c>
      <c r="BM767" s="81" t="s">
        <v>5447</v>
      </c>
      <c r="BN767" s="81" t="s">
        <v>2872</v>
      </c>
      <c r="BO767" s="81" t="s">
        <v>5445</v>
      </c>
      <c r="BP767" s="81" t="s">
        <v>5446</v>
      </c>
      <c r="BQ767" s="81"/>
      <c r="BR767" s="81"/>
      <c r="BS767" s="81"/>
      <c r="BT767" s="81"/>
      <c r="BU767" s="313" t="s">
        <v>6924</v>
      </c>
      <c r="BV767" s="377" t="s">
        <v>8322</v>
      </c>
      <c r="BW767" s="313" t="s">
        <v>6932</v>
      </c>
      <c r="BX767" s="377" t="s">
        <v>8323</v>
      </c>
      <c r="BY767" s="93" t="str">
        <f t="shared" si="83"/>
        <v>MR409 Bead Grip, 14x7, 4+3/+13mm Offset, 4x136, 106.25mm Centerbore, Matte Black</v>
      </c>
      <c r="BZ767" s="81" t="s">
        <v>3878</v>
      </c>
      <c r="CA767" s="81" t="s">
        <v>3879</v>
      </c>
      <c r="CB767" s="81" t="str">
        <f t="shared" si="84"/>
        <v>UTV (4XX)</v>
      </c>
    </row>
    <row r="768" spans="1:80" s="38" customFormat="1" ht="15" customHeight="1">
      <c r="A768" s="22">
        <f t="shared" si="78"/>
        <v>766</v>
      </c>
      <c r="B768" s="4" t="s">
        <v>84</v>
      </c>
      <c r="C768" s="99" t="s">
        <v>1089</v>
      </c>
      <c r="D768" s="5" t="s">
        <v>5731</v>
      </c>
      <c r="E768" s="91" t="str">
        <f>CONCATENATE(LEFT(D768,5),VLOOKUP(CONCATENATE(N768,"x",O768),'PART NUMBER GUIDE'!$B$9:$C$49,2,FALSE),VLOOKUP(CONCATENATE(P768, V768), 'PART NUMBER GUIDE'!$Q$6:$R$91, 2, FALSE),VLOOKUP(Y768,'PART NUMBER GUIDE'!$J$8:$K$43,2, FALSE),IF(U768="N/A",IF(ABS(S768)&lt;10,"0"&amp;ABS(S768),ABS(S768)),CONCATENATE(LEFT(U768,1),RIGHT(U768,1))), F768, G768)</f>
        <v>MR40947046543</v>
      </c>
      <c r="F768" s="90"/>
      <c r="G768" s="90"/>
      <c r="H768" s="79" t="s">
        <v>2737</v>
      </c>
      <c r="I768" s="318">
        <v>43423</v>
      </c>
      <c r="J768" s="85" t="s">
        <v>1265</v>
      </c>
      <c r="K768" s="342">
        <v>189</v>
      </c>
      <c r="L768" s="92">
        <f t="shared" si="79"/>
        <v>189</v>
      </c>
      <c r="M768" s="344"/>
      <c r="N768" s="5">
        <v>14</v>
      </c>
      <c r="O768" s="77">
        <v>7</v>
      </c>
      <c r="P768" s="99" t="str">
        <f t="shared" si="80"/>
        <v>4x156</v>
      </c>
      <c r="Q768" s="5">
        <v>4</v>
      </c>
      <c r="R768" s="5">
        <v>156</v>
      </c>
      <c r="S768" s="5">
        <v>13</v>
      </c>
      <c r="T768" s="17">
        <v>4.5</v>
      </c>
      <c r="U768" s="5" t="s">
        <v>189</v>
      </c>
      <c r="V768" s="17">
        <v>132</v>
      </c>
      <c r="W768" s="8">
        <v>13.93</v>
      </c>
      <c r="X768" s="51">
        <v>1600</v>
      </c>
      <c r="Y768" s="79" t="s">
        <v>2294</v>
      </c>
      <c r="Z768" s="79" t="s">
        <v>2987</v>
      </c>
      <c r="AA768" s="51" t="str">
        <f t="shared" si="81"/>
        <v>14x7, 4x156, 13 OS</v>
      </c>
      <c r="AB768" s="2" t="s">
        <v>4104</v>
      </c>
      <c r="AC768" s="89">
        <f>_xlfn.IFNA(VLOOKUP(AB768,ACCESSORIES!F:J,5,FALSE),"N/A")</f>
        <v>22</v>
      </c>
      <c r="AD768" s="87" t="s">
        <v>85</v>
      </c>
      <c r="AE768" s="87" t="s">
        <v>85</v>
      </c>
      <c r="AF768" s="80" t="s">
        <v>85</v>
      </c>
      <c r="AG768" s="2" t="s">
        <v>85</v>
      </c>
      <c r="AH768" s="9" t="str">
        <f>_xlfn.IFNA(VLOOKUP(AG768,ACCESSORIES!F:J,5,FALSE),"N/A")</f>
        <v>N/A</v>
      </c>
      <c r="AI768" s="81" t="s">
        <v>266</v>
      </c>
      <c r="AJ768" s="81" t="s">
        <v>85</v>
      </c>
      <c r="AK768" s="40" t="str">
        <f>_xlfn.IFNA(VLOOKUP(AJ768,ACCESSORIES!F:J,5,FALSE),"N/A")</f>
        <v>N/A</v>
      </c>
      <c r="AL768" s="81" t="s">
        <v>85</v>
      </c>
      <c r="AM768" s="81">
        <v>14.1</v>
      </c>
      <c r="AN768" s="81">
        <v>180</v>
      </c>
      <c r="AO768" s="25">
        <v>0</v>
      </c>
      <c r="AP768" s="25">
        <v>9</v>
      </c>
      <c r="AQ768" s="25">
        <v>14</v>
      </c>
      <c r="AR768" s="25">
        <v>0</v>
      </c>
      <c r="AS768" s="25">
        <v>161</v>
      </c>
      <c r="AT768" s="25">
        <v>156</v>
      </c>
      <c r="AU768" s="84">
        <v>115</v>
      </c>
      <c r="AV768" s="54">
        <v>39</v>
      </c>
      <c r="AW768" s="54">
        <v>39</v>
      </c>
      <c r="AX768" s="54">
        <v>75</v>
      </c>
      <c r="AY768" s="3" t="s">
        <v>85</v>
      </c>
      <c r="AZ768" s="98" t="str">
        <f>_xlfn.IFNA(VLOOKUP(AY768,ACCESSORIES!F:J,5,FALSE),"N/A")</f>
        <v>N/A</v>
      </c>
      <c r="BA768" s="3" t="s">
        <v>85</v>
      </c>
      <c r="BB768" s="98" t="str">
        <f>_xlfn.IFNA(VLOOKUP(BA768,ACCESSORIES!F:J,5,FALSE),"N/A")</f>
        <v>N/A</v>
      </c>
      <c r="BC768" s="77">
        <v>17.75</v>
      </c>
      <c r="BD768" s="56">
        <v>16.8503937007874</v>
      </c>
      <c r="BE768" s="56">
        <v>16.8503937007874</v>
      </c>
      <c r="BF768" s="56">
        <v>9.8425196850393704</v>
      </c>
      <c r="BG768" s="378">
        <f t="shared" si="82"/>
        <v>4.5795999999999983E-2</v>
      </c>
      <c r="BH768" s="5">
        <v>48</v>
      </c>
      <c r="BI768" s="114" t="s">
        <v>3532</v>
      </c>
      <c r="BJ768" s="50" t="s">
        <v>4050</v>
      </c>
      <c r="BK768" s="81" t="s">
        <v>4964</v>
      </c>
      <c r="BL768" s="81" t="s">
        <v>4066</v>
      </c>
      <c r="BM768" s="81" t="s">
        <v>5447</v>
      </c>
      <c r="BN768" s="81" t="s">
        <v>2872</v>
      </c>
      <c r="BO768" s="81" t="s">
        <v>5445</v>
      </c>
      <c r="BP768" s="81" t="s">
        <v>5446</v>
      </c>
      <c r="BQ768" s="81"/>
      <c r="BR768" s="81"/>
      <c r="BS768" s="81"/>
      <c r="BT768" s="81"/>
      <c r="BU768" s="313" t="s">
        <v>6924</v>
      </c>
      <c r="BV768" s="377" t="s">
        <v>8322</v>
      </c>
      <c r="BW768" s="313" t="s">
        <v>6932</v>
      </c>
      <c r="BX768" s="377" t="s">
        <v>8323</v>
      </c>
      <c r="BY768" s="93" t="str">
        <f t="shared" si="83"/>
        <v>MR409 Bead Grip, 14x7, 4+3/+13mm Offset, 4x156, 132mm Centerbore, Matte Black</v>
      </c>
      <c r="BZ768" s="81" t="s">
        <v>3878</v>
      </c>
      <c r="CA768" s="81" t="s">
        <v>3879</v>
      </c>
      <c r="CB768" s="81" t="str">
        <f t="shared" si="84"/>
        <v>UTV (4XX)</v>
      </c>
    </row>
    <row r="769" spans="1:80" s="38" customFormat="1" ht="15" customHeight="1">
      <c r="A769" s="22">
        <f t="shared" si="78"/>
        <v>767</v>
      </c>
      <c r="B769" s="4" t="s">
        <v>84</v>
      </c>
      <c r="C769" s="99" t="s">
        <v>1089</v>
      </c>
      <c r="D769" s="5" t="s">
        <v>5731</v>
      </c>
      <c r="E769" s="91" t="str">
        <f>CONCATENATE(LEFT(D769,5),VLOOKUP(CONCATENATE(N769,"x",O769),'PART NUMBER GUIDE'!$B$9:$C$49,2,FALSE),VLOOKUP(CONCATENATE(P769, V769), 'PART NUMBER GUIDE'!$Q$6:$R$91, 2, FALSE),VLOOKUP(Y769,'PART NUMBER GUIDE'!$J$8:$K$43,2, FALSE),IF(U769="N/A",IF(ABS(S769)&lt;10,"0"&amp;ABS(S769),ABS(S769)),CONCATENATE(LEFT(U769,1),RIGHT(U769,1))), F769, G769)</f>
        <v>MR40947047552</v>
      </c>
      <c r="F769" s="90"/>
      <c r="G769" s="90"/>
      <c r="H769" s="79" t="s">
        <v>2739</v>
      </c>
      <c r="I769" s="318">
        <v>43423</v>
      </c>
      <c r="J769" s="85" t="s">
        <v>3872</v>
      </c>
      <c r="K769" s="342">
        <v>189</v>
      </c>
      <c r="L769" s="92" t="str">
        <f t="shared" si="79"/>
        <v/>
      </c>
      <c r="M769" s="344"/>
      <c r="N769" s="5">
        <v>14</v>
      </c>
      <c r="O769" s="77">
        <v>7</v>
      </c>
      <c r="P769" s="99" t="str">
        <f t="shared" si="80"/>
        <v>4x136</v>
      </c>
      <c r="Q769" s="5">
        <v>4</v>
      </c>
      <c r="R769" s="5">
        <v>136</v>
      </c>
      <c r="S769" s="5">
        <v>38</v>
      </c>
      <c r="T769" s="17">
        <v>5.5</v>
      </c>
      <c r="U769" s="5" t="s">
        <v>186</v>
      </c>
      <c r="V769" s="17">
        <v>106.25</v>
      </c>
      <c r="W769" s="8">
        <v>14.48</v>
      </c>
      <c r="X769" s="51">
        <v>1600</v>
      </c>
      <c r="Y769" s="79" t="s">
        <v>2294</v>
      </c>
      <c r="Z769" s="79" t="s">
        <v>2987</v>
      </c>
      <c r="AA769" s="51" t="str">
        <f t="shared" si="81"/>
        <v>14x7, 4x136, 38 OS</v>
      </c>
      <c r="AB769" s="2" t="s">
        <v>4107</v>
      </c>
      <c r="AC769" s="89">
        <f>_xlfn.IFNA(VLOOKUP(AB769,ACCESSORIES!F:J,5,FALSE),"N/A")</f>
        <v>22</v>
      </c>
      <c r="AD769" s="87" t="s">
        <v>85</v>
      </c>
      <c r="AE769" s="87" t="s">
        <v>85</v>
      </c>
      <c r="AF769" s="80" t="s">
        <v>85</v>
      </c>
      <c r="AG769" s="2" t="s">
        <v>85</v>
      </c>
      <c r="AH769" s="9" t="str">
        <f>_xlfn.IFNA(VLOOKUP(AG769,ACCESSORIES!F:J,5,FALSE),"N/A")</f>
        <v>N/A</v>
      </c>
      <c r="AI769" s="81" t="s">
        <v>266</v>
      </c>
      <c r="AJ769" s="81" t="s">
        <v>85</v>
      </c>
      <c r="AK769" s="40" t="str">
        <f>_xlfn.IFNA(VLOOKUP(AJ769,ACCESSORIES!F:J,5,FALSE),"N/A")</f>
        <v>N/A</v>
      </c>
      <c r="AL769" s="81" t="s">
        <v>85</v>
      </c>
      <c r="AM769" s="81">
        <v>14.1</v>
      </c>
      <c r="AN769" s="81">
        <v>180</v>
      </c>
      <c r="AO769" s="25">
        <v>0</v>
      </c>
      <c r="AP769" s="25">
        <v>7.6</v>
      </c>
      <c r="AQ769" s="25">
        <v>10.5</v>
      </c>
      <c r="AR769" s="25">
        <v>0</v>
      </c>
      <c r="AS769" s="25">
        <v>163</v>
      </c>
      <c r="AT769" s="25">
        <v>156</v>
      </c>
      <c r="AU769" s="84">
        <v>96</v>
      </c>
      <c r="AV769" s="54">
        <v>36</v>
      </c>
      <c r="AW769" s="54">
        <v>36</v>
      </c>
      <c r="AX769" s="54">
        <v>33</v>
      </c>
      <c r="AY769" s="3" t="s">
        <v>85</v>
      </c>
      <c r="AZ769" s="98" t="str">
        <f>_xlfn.IFNA(VLOOKUP(AY769,ACCESSORIES!F:J,5,FALSE),"N/A")</f>
        <v>N/A</v>
      </c>
      <c r="BA769" s="3" t="s">
        <v>85</v>
      </c>
      <c r="BB769" s="98" t="str">
        <f>_xlfn.IFNA(VLOOKUP(BA769,ACCESSORIES!F:J,5,FALSE),"N/A")</f>
        <v>N/A</v>
      </c>
      <c r="BC769" s="77">
        <v>17.34</v>
      </c>
      <c r="BD769" s="56">
        <v>16.8503937007874</v>
      </c>
      <c r="BE769" s="56">
        <v>16.8503937007874</v>
      </c>
      <c r="BF769" s="56">
        <v>9.8425196850393704</v>
      </c>
      <c r="BG769" s="378">
        <f t="shared" si="82"/>
        <v>4.5795999999999983E-2</v>
      </c>
      <c r="BH769" s="5">
        <v>48</v>
      </c>
      <c r="BI769" s="114" t="s">
        <v>3532</v>
      </c>
      <c r="BJ769" s="50" t="s">
        <v>4050</v>
      </c>
      <c r="BK769" s="81" t="s">
        <v>4964</v>
      </c>
      <c r="BL769" s="81" t="s">
        <v>4066</v>
      </c>
      <c r="BM769" s="81" t="s">
        <v>5447</v>
      </c>
      <c r="BN769" s="81" t="s">
        <v>2872</v>
      </c>
      <c r="BO769" s="81" t="s">
        <v>5445</v>
      </c>
      <c r="BP769" s="81" t="s">
        <v>5446</v>
      </c>
      <c r="BQ769" s="81"/>
      <c r="BR769" s="81"/>
      <c r="BS769" s="81"/>
      <c r="BT769" s="81"/>
      <c r="BU769" s="313" t="s">
        <v>6924</v>
      </c>
      <c r="BV769" s="377" t="s">
        <v>8322</v>
      </c>
      <c r="BW769" s="313" t="s">
        <v>6932</v>
      </c>
      <c r="BX769" s="377" t="s">
        <v>8323</v>
      </c>
      <c r="BY769" s="93" t="str">
        <f t="shared" si="83"/>
        <v>CLOSEOUT - MR409 Bead Grip, 14x7, 5+2/+38mm Offset, 4x136, 106.25mm Centerbore, Matte Black</v>
      </c>
      <c r="BZ769" s="81" t="s">
        <v>3878</v>
      </c>
      <c r="CA769" s="81" t="s">
        <v>3879</v>
      </c>
      <c r="CB769" s="81" t="str">
        <f t="shared" si="84"/>
        <v>UTV (4XX)</v>
      </c>
    </row>
    <row r="770" spans="1:80" s="38" customFormat="1" ht="15" customHeight="1">
      <c r="A770" s="22">
        <f t="shared" si="78"/>
        <v>768</v>
      </c>
      <c r="B770" s="4" t="s">
        <v>84</v>
      </c>
      <c r="C770" s="99" t="s">
        <v>1089</v>
      </c>
      <c r="D770" s="5" t="s">
        <v>5731</v>
      </c>
      <c r="E770" s="91" t="str">
        <f>CONCATENATE(LEFT(D770,5),VLOOKUP(CONCATENATE(N770,"x",O770),'PART NUMBER GUIDE'!$B$9:$C$49,2,FALSE),VLOOKUP(CONCATENATE(P770, V770), 'PART NUMBER GUIDE'!$Q$6:$R$91, 2, FALSE),VLOOKUP(Y770,'PART NUMBER GUIDE'!$J$8:$K$43,2, FALSE),IF(U770="N/A",IF(ABS(S770)&lt;10,"0"&amp;ABS(S770),ABS(S770)),CONCATENATE(LEFT(U770,1),RIGHT(U770,1))), F770, G770)</f>
        <v>MR40947046552</v>
      </c>
      <c r="F770" s="90"/>
      <c r="G770" s="90"/>
      <c r="H770" s="79" t="s">
        <v>2741</v>
      </c>
      <c r="I770" s="318">
        <v>43423</v>
      </c>
      <c r="J770" s="85" t="s">
        <v>1265</v>
      </c>
      <c r="K770" s="342">
        <v>189</v>
      </c>
      <c r="L770" s="92">
        <f t="shared" si="79"/>
        <v>189</v>
      </c>
      <c r="M770" s="344"/>
      <c r="N770" s="5">
        <v>14</v>
      </c>
      <c r="O770" s="77">
        <v>7</v>
      </c>
      <c r="P770" s="99" t="str">
        <f t="shared" si="80"/>
        <v>4x156</v>
      </c>
      <c r="Q770" s="5">
        <v>4</v>
      </c>
      <c r="R770" s="5">
        <v>156</v>
      </c>
      <c r="S770" s="5">
        <v>38</v>
      </c>
      <c r="T770" s="17">
        <v>5.5</v>
      </c>
      <c r="U770" s="5" t="s">
        <v>186</v>
      </c>
      <c r="V770" s="17">
        <v>132</v>
      </c>
      <c r="W770" s="8">
        <v>13.93</v>
      </c>
      <c r="X770" s="51">
        <v>1600</v>
      </c>
      <c r="Y770" s="79" t="s">
        <v>2294</v>
      </c>
      <c r="Z770" s="79" t="s">
        <v>2987</v>
      </c>
      <c r="AA770" s="51" t="str">
        <f t="shared" si="81"/>
        <v>14x7, 4x156, 38 OS</v>
      </c>
      <c r="AB770" s="2" t="s">
        <v>4104</v>
      </c>
      <c r="AC770" s="89">
        <f>_xlfn.IFNA(VLOOKUP(AB770,ACCESSORIES!F:J,5,FALSE),"N/A")</f>
        <v>22</v>
      </c>
      <c r="AD770" s="87" t="s">
        <v>85</v>
      </c>
      <c r="AE770" s="87" t="s">
        <v>85</v>
      </c>
      <c r="AF770" s="80" t="s">
        <v>85</v>
      </c>
      <c r="AG770" s="2" t="s">
        <v>85</v>
      </c>
      <c r="AH770" s="9" t="str">
        <f>_xlfn.IFNA(VLOOKUP(AG770,ACCESSORIES!F:J,5,FALSE),"N/A")</f>
        <v>N/A</v>
      </c>
      <c r="AI770" s="81" t="s">
        <v>266</v>
      </c>
      <c r="AJ770" s="81" t="s">
        <v>85</v>
      </c>
      <c r="AK770" s="40" t="str">
        <f>_xlfn.IFNA(VLOOKUP(AJ770,ACCESSORIES!F:J,5,FALSE),"N/A")</f>
        <v>N/A</v>
      </c>
      <c r="AL770" s="81" t="s">
        <v>85</v>
      </c>
      <c r="AM770" s="81">
        <v>14.1</v>
      </c>
      <c r="AN770" s="81">
        <v>180</v>
      </c>
      <c r="AO770" s="25">
        <v>0</v>
      </c>
      <c r="AP770" s="25">
        <v>7.6</v>
      </c>
      <c r="AQ770" s="25">
        <v>10.5</v>
      </c>
      <c r="AR770" s="25">
        <v>0</v>
      </c>
      <c r="AS770" s="25">
        <v>163</v>
      </c>
      <c r="AT770" s="25">
        <v>156</v>
      </c>
      <c r="AU770" s="84">
        <v>115</v>
      </c>
      <c r="AV770" s="54">
        <v>39</v>
      </c>
      <c r="AW770" s="54">
        <v>39</v>
      </c>
      <c r="AX770" s="54">
        <v>33</v>
      </c>
      <c r="AY770" s="3" t="s">
        <v>85</v>
      </c>
      <c r="AZ770" s="98" t="str">
        <f>_xlfn.IFNA(VLOOKUP(AY770,ACCESSORIES!F:J,5,FALSE),"N/A")</f>
        <v>N/A</v>
      </c>
      <c r="BA770" s="3" t="s">
        <v>85</v>
      </c>
      <c r="BB770" s="98" t="str">
        <f>_xlfn.IFNA(VLOOKUP(BA770,ACCESSORIES!F:J,5,FALSE),"N/A")</f>
        <v>N/A</v>
      </c>
      <c r="BC770" s="77">
        <v>17.670000000000002</v>
      </c>
      <c r="BD770" s="56">
        <v>16.8503937007874</v>
      </c>
      <c r="BE770" s="56">
        <v>16.8503937007874</v>
      </c>
      <c r="BF770" s="56">
        <v>9.8425196850393704</v>
      </c>
      <c r="BG770" s="378">
        <f t="shared" si="82"/>
        <v>4.5795999999999983E-2</v>
      </c>
      <c r="BH770" s="5">
        <v>48</v>
      </c>
      <c r="BI770" s="114" t="s">
        <v>3532</v>
      </c>
      <c r="BJ770" s="50" t="s">
        <v>4050</v>
      </c>
      <c r="BK770" s="81" t="s">
        <v>4964</v>
      </c>
      <c r="BL770" s="81" t="s">
        <v>4066</v>
      </c>
      <c r="BM770" s="81" t="s">
        <v>5447</v>
      </c>
      <c r="BN770" s="81" t="s">
        <v>2872</v>
      </c>
      <c r="BO770" s="81" t="s">
        <v>5445</v>
      </c>
      <c r="BP770" s="81" t="s">
        <v>5446</v>
      </c>
      <c r="BQ770" s="81"/>
      <c r="BR770" s="81"/>
      <c r="BS770" s="81"/>
      <c r="BT770" s="81"/>
      <c r="BU770" s="313" t="s">
        <v>6924</v>
      </c>
      <c r="BV770" s="377" t="s">
        <v>8322</v>
      </c>
      <c r="BW770" s="313" t="s">
        <v>6932</v>
      </c>
      <c r="BX770" s="377" t="s">
        <v>8323</v>
      </c>
      <c r="BY770" s="93" t="str">
        <f t="shared" si="83"/>
        <v>MR409 Bead Grip, 14x7, 5+2/+38mm Offset, 4x156, 132mm Centerbore, Matte Black</v>
      </c>
      <c r="BZ770" s="81" t="s">
        <v>3878</v>
      </c>
      <c r="CA770" s="81" t="s">
        <v>3879</v>
      </c>
      <c r="CB770" s="81" t="str">
        <f t="shared" si="84"/>
        <v>UTV (4XX)</v>
      </c>
    </row>
    <row r="771" spans="1:80" s="38" customFormat="1" ht="15" customHeight="1">
      <c r="A771" s="22">
        <f t="shared" ref="A771:A834" si="85">ROW(B771)-2</f>
        <v>769</v>
      </c>
      <c r="B771" s="4" t="s">
        <v>84</v>
      </c>
      <c r="C771" s="99" t="s">
        <v>1089</v>
      </c>
      <c r="D771" s="5" t="s">
        <v>5731</v>
      </c>
      <c r="E771" s="91" t="str">
        <f>CONCATENATE(LEFT(D771,5),VLOOKUP(CONCATENATE(N771,"x",O771),'PART NUMBER GUIDE'!$B$9:$C$49,2,FALSE),VLOOKUP(CONCATENATE(P771, V771), 'PART NUMBER GUIDE'!$Q$6:$R$91, 2, FALSE),VLOOKUP(Y771,'PART NUMBER GUIDE'!$J$8:$K$43,2, FALSE),IF(U771="N/A",IF(ABS(S771)&lt;10,"0"&amp;ABS(S771),ABS(S771)),CONCATENATE(LEFT(U771,1),RIGHT(U771,1))), F771, G771)</f>
        <v>MR40947046452</v>
      </c>
      <c r="F771" s="90"/>
      <c r="G771" s="90"/>
      <c r="H771" s="79" t="s">
        <v>2742</v>
      </c>
      <c r="I771" s="318">
        <v>43423</v>
      </c>
      <c r="J771" s="85" t="s">
        <v>3872</v>
      </c>
      <c r="K771" s="342">
        <v>189</v>
      </c>
      <c r="L771" s="92" t="str">
        <f t="shared" ref="L771:L834" si="86">IF(J771="Coming Soon",K771,IF(J771="Active",K771,""))</f>
        <v/>
      </c>
      <c r="M771" s="344"/>
      <c r="N771" s="5">
        <v>14</v>
      </c>
      <c r="O771" s="77">
        <v>7</v>
      </c>
      <c r="P771" s="99" t="str">
        <f t="shared" ref="P771:P834" si="87">CONCATENATE(Q771,"x",R771)</f>
        <v>4x156</v>
      </c>
      <c r="Q771" s="5">
        <v>4</v>
      </c>
      <c r="R771" s="5">
        <v>156</v>
      </c>
      <c r="S771" s="5">
        <v>38</v>
      </c>
      <c r="T771" s="17">
        <v>5.5</v>
      </c>
      <c r="U771" s="5" t="s">
        <v>186</v>
      </c>
      <c r="V771" s="17">
        <v>132</v>
      </c>
      <c r="W771" s="8">
        <v>14.3</v>
      </c>
      <c r="X771" s="51">
        <v>1600</v>
      </c>
      <c r="Y771" s="79" t="s">
        <v>2731</v>
      </c>
      <c r="Z771" s="79" t="s">
        <v>2991</v>
      </c>
      <c r="AA771" s="51" t="str">
        <f t="shared" ref="AA771:AA834" si="88">_xlfn.CONCAT(N771,"x",O771,","," ",P771,","," ",S771," ","OS")</f>
        <v>14x7, 4x156, 38 OS</v>
      </c>
      <c r="AB771" s="2" t="s">
        <v>4104</v>
      </c>
      <c r="AC771" s="89">
        <f>_xlfn.IFNA(VLOOKUP(AB771,ACCESSORIES!F:J,5,FALSE),"N/A")</f>
        <v>22</v>
      </c>
      <c r="AD771" s="87" t="s">
        <v>85</v>
      </c>
      <c r="AE771" s="87" t="s">
        <v>85</v>
      </c>
      <c r="AF771" s="80" t="s">
        <v>85</v>
      </c>
      <c r="AG771" s="2" t="s">
        <v>85</v>
      </c>
      <c r="AH771" s="9" t="str">
        <f>_xlfn.IFNA(VLOOKUP(AG771,ACCESSORIES!F:J,5,FALSE),"N/A")</f>
        <v>N/A</v>
      </c>
      <c r="AI771" s="81" t="s">
        <v>266</v>
      </c>
      <c r="AJ771" s="81" t="s">
        <v>85</v>
      </c>
      <c r="AK771" s="40" t="str">
        <f>_xlfn.IFNA(VLOOKUP(AJ771,ACCESSORIES!F:J,5,FALSE),"N/A")</f>
        <v>N/A</v>
      </c>
      <c r="AL771" s="81" t="s">
        <v>85</v>
      </c>
      <c r="AM771" s="81">
        <v>14.1</v>
      </c>
      <c r="AN771" s="81">
        <v>180</v>
      </c>
      <c r="AO771" s="25">
        <v>0</v>
      </c>
      <c r="AP771" s="25">
        <v>7.6</v>
      </c>
      <c r="AQ771" s="25">
        <v>10.5</v>
      </c>
      <c r="AR771" s="25">
        <v>0</v>
      </c>
      <c r="AS771" s="25">
        <v>163</v>
      </c>
      <c r="AT771" s="25">
        <v>156</v>
      </c>
      <c r="AU771" s="84">
        <v>115</v>
      </c>
      <c r="AV771" s="54">
        <v>39</v>
      </c>
      <c r="AW771" s="54">
        <v>39</v>
      </c>
      <c r="AX771" s="54">
        <v>33</v>
      </c>
      <c r="AY771" s="3" t="s">
        <v>85</v>
      </c>
      <c r="AZ771" s="98" t="str">
        <f>_xlfn.IFNA(VLOOKUP(AY771,ACCESSORIES!F:J,5,FALSE),"N/A")</f>
        <v>N/A</v>
      </c>
      <c r="BA771" s="3" t="s">
        <v>85</v>
      </c>
      <c r="BB771" s="98" t="str">
        <f>_xlfn.IFNA(VLOOKUP(BA771,ACCESSORIES!F:J,5,FALSE),"N/A")</f>
        <v>N/A</v>
      </c>
      <c r="BC771" s="77">
        <v>17.23</v>
      </c>
      <c r="BD771" s="56">
        <v>16.8503937007874</v>
      </c>
      <c r="BE771" s="56">
        <v>16.8503937007874</v>
      </c>
      <c r="BF771" s="56">
        <v>9.8425196850393704</v>
      </c>
      <c r="BG771" s="378">
        <f t="shared" ref="BG771:BG834" si="89">SUM(((BD771*25.4)*(BE771*25.4)*(BF771*25.4))/1000000000)</f>
        <v>4.5795999999999983E-2</v>
      </c>
      <c r="BH771" s="5">
        <v>48</v>
      </c>
      <c r="BI771" s="114" t="s">
        <v>3532</v>
      </c>
      <c r="BJ771" s="50" t="s">
        <v>4050</v>
      </c>
      <c r="BK771" s="81" t="s">
        <v>4964</v>
      </c>
      <c r="BL771" s="81" t="s">
        <v>4066</v>
      </c>
      <c r="BM771" s="81" t="s">
        <v>5447</v>
      </c>
      <c r="BN771" s="81" t="s">
        <v>2872</v>
      </c>
      <c r="BO771" s="81" t="s">
        <v>5445</v>
      </c>
      <c r="BP771" s="81" t="s">
        <v>5446</v>
      </c>
      <c r="BQ771" s="81"/>
      <c r="BR771" s="81"/>
      <c r="BS771" s="81"/>
      <c r="BT771" s="81"/>
      <c r="BU771" s="313" t="s">
        <v>6934</v>
      </c>
      <c r="BV771" s="377" t="s">
        <v>8224</v>
      </c>
      <c r="BW771" s="313" t="s">
        <v>6936</v>
      </c>
      <c r="BX771" s="377" t="s">
        <v>8225</v>
      </c>
      <c r="BY771" s="93" t="str">
        <f t="shared" ref="BY771:BY834" si="90">CONCATENATE(IF(J771="Closeout","CLOSEOUT - ",""),D771,", ",N771,"x",O771,", ",IF(U771="N/A","",CONCATENATE(U771,"/")),IF(S771&gt;0,CONCATENATE("+",S771),S771),"mm Offset, ",P771,", ",V771,"mm Centerbore, ",PROPER(Y771),IF(G771="R",", Race Drilled",""),"",IF(BA771="N/A","",CONCATENATE(", w/ ",BA771)))</f>
        <v>CLOSEOUT - MR409 Bead Grip, 14x7, 5+2/+38mm Offset, 4x156, 132mm Centerbore, Steel Grey</v>
      </c>
      <c r="BZ771" s="81" t="s">
        <v>3878</v>
      </c>
      <c r="CA771" s="81" t="s">
        <v>3879</v>
      </c>
      <c r="CB771" s="81" t="str">
        <f t="shared" ref="CB771:CB834" si="91">C771</f>
        <v>UTV (4XX)</v>
      </c>
    </row>
    <row r="772" spans="1:80" s="38" customFormat="1" ht="15" customHeight="1">
      <c r="A772" s="22">
        <f t="shared" si="85"/>
        <v>770</v>
      </c>
      <c r="B772" s="4" t="s">
        <v>84</v>
      </c>
      <c r="C772" s="99" t="s">
        <v>1089</v>
      </c>
      <c r="D772" s="5" t="s">
        <v>5731</v>
      </c>
      <c r="E772" s="91" t="str">
        <f>CONCATENATE(LEFT(D772,5),VLOOKUP(CONCATENATE(N772,"x",O772),'PART NUMBER GUIDE'!$B$9:$C$49,2,FALSE),VLOOKUP(CONCATENATE(P772, V772), 'PART NUMBER GUIDE'!$Q$6:$R$91, 2, FALSE),VLOOKUP(Y772,'PART NUMBER GUIDE'!$J$8:$K$43,2, FALSE),IF(U772="N/A",IF(ABS(S772)&lt;10,"0"&amp;ABS(S772),ABS(S772)),CONCATENATE(LEFT(U772,1),RIGHT(U772,1))), F772, G772)</f>
        <v>MR40957047543</v>
      </c>
      <c r="F772" s="90"/>
      <c r="G772" s="90"/>
      <c r="H772" s="79" t="s">
        <v>2743</v>
      </c>
      <c r="I772" s="318">
        <v>43423</v>
      </c>
      <c r="J772" s="85" t="s">
        <v>1265</v>
      </c>
      <c r="K772" s="342">
        <v>199</v>
      </c>
      <c r="L772" s="92">
        <f t="shared" si="86"/>
        <v>199</v>
      </c>
      <c r="M772" s="344"/>
      <c r="N772" s="5">
        <v>15</v>
      </c>
      <c r="O772" s="77">
        <v>7</v>
      </c>
      <c r="P772" s="99" t="str">
        <f t="shared" si="87"/>
        <v>4x136</v>
      </c>
      <c r="Q772" s="5">
        <v>4</v>
      </c>
      <c r="R772" s="5">
        <v>136</v>
      </c>
      <c r="S772" s="5">
        <v>13</v>
      </c>
      <c r="T772" s="17">
        <v>4.5</v>
      </c>
      <c r="U772" s="5" t="s">
        <v>189</v>
      </c>
      <c r="V772" s="17">
        <v>106.25</v>
      </c>
      <c r="W772" s="8">
        <v>15.58</v>
      </c>
      <c r="X772" s="51">
        <v>1600</v>
      </c>
      <c r="Y772" s="79" t="s">
        <v>2294</v>
      </c>
      <c r="Z772" s="79" t="s">
        <v>2987</v>
      </c>
      <c r="AA772" s="51" t="str">
        <f t="shared" si="88"/>
        <v>15x7, 4x136, 13 OS</v>
      </c>
      <c r="AB772" s="2" t="s">
        <v>4107</v>
      </c>
      <c r="AC772" s="89">
        <f>_xlfn.IFNA(VLOOKUP(AB772,ACCESSORIES!F:J,5,FALSE),"N/A")</f>
        <v>22</v>
      </c>
      <c r="AD772" s="87" t="s">
        <v>85</v>
      </c>
      <c r="AE772" s="87" t="s">
        <v>85</v>
      </c>
      <c r="AF772" s="80" t="s">
        <v>85</v>
      </c>
      <c r="AG772" s="2" t="s">
        <v>85</v>
      </c>
      <c r="AH772" s="9" t="str">
        <f>_xlfn.IFNA(VLOOKUP(AG772,ACCESSORIES!F:J,5,FALSE),"N/A")</f>
        <v>N/A</v>
      </c>
      <c r="AI772" s="81" t="s">
        <v>266</v>
      </c>
      <c r="AJ772" s="81" t="s">
        <v>85</v>
      </c>
      <c r="AK772" s="40" t="str">
        <f>_xlfn.IFNA(VLOOKUP(AJ772,ACCESSORIES!F:J,5,FALSE),"N/A")</f>
        <v>N/A</v>
      </c>
      <c r="AL772" s="81" t="s">
        <v>85</v>
      </c>
      <c r="AM772" s="81">
        <v>14.1</v>
      </c>
      <c r="AN772" s="81">
        <v>180</v>
      </c>
      <c r="AO772" s="25">
        <v>0</v>
      </c>
      <c r="AP772" s="25">
        <v>7</v>
      </c>
      <c r="AQ772" s="25">
        <v>15.6</v>
      </c>
      <c r="AR772" s="25">
        <v>10.5</v>
      </c>
      <c r="AS772" s="25">
        <v>171</v>
      </c>
      <c r="AT772" s="25">
        <v>166.9</v>
      </c>
      <c r="AU772" s="84">
        <v>96</v>
      </c>
      <c r="AV772" s="54">
        <v>40</v>
      </c>
      <c r="AW772" s="54">
        <v>40</v>
      </c>
      <c r="AX772" s="54">
        <v>75</v>
      </c>
      <c r="AY772" s="3" t="s">
        <v>85</v>
      </c>
      <c r="AZ772" s="98" t="str">
        <f>_xlfn.IFNA(VLOOKUP(AY772,ACCESSORIES!F:J,5,FALSE),"N/A")</f>
        <v>N/A</v>
      </c>
      <c r="BA772" s="3" t="s">
        <v>85</v>
      </c>
      <c r="BB772" s="98" t="str">
        <f>_xlfn.IFNA(VLOOKUP(BA772,ACCESSORIES!F:J,5,FALSE),"N/A")</f>
        <v>N/A</v>
      </c>
      <c r="BC772" s="77">
        <v>19.579999999999998</v>
      </c>
      <c r="BD772" s="56">
        <v>17.8740157480315</v>
      </c>
      <c r="BE772" s="56">
        <v>17.8740157480315</v>
      </c>
      <c r="BF772" s="56">
        <v>9.8425196850393704</v>
      </c>
      <c r="BG772" s="378">
        <f t="shared" si="89"/>
        <v>5.1529000000000012E-2</v>
      </c>
      <c r="BH772" s="5">
        <v>48</v>
      </c>
      <c r="BI772" s="114" t="s">
        <v>3532</v>
      </c>
      <c r="BJ772" s="50" t="s">
        <v>4050</v>
      </c>
      <c r="BK772" s="81" t="s">
        <v>4964</v>
      </c>
      <c r="BL772" s="81" t="s">
        <v>4066</v>
      </c>
      <c r="BM772" s="81" t="s">
        <v>5447</v>
      </c>
      <c r="BN772" s="81" t="s">
        <v>2872</v>
      </c>
      <c r="BO772" s="81" t="s">
        <v>5445</v>
      </c>
      <c r="BP772" s="81" t="s">
        <v>5446</v>
      </c>
      <c r="BQ772" s="81"/>
      <c r="BR772" s="81"/>
      <c r="BS772" s="81"/>
      <c r="BT772" s="81"/>
      <c r="BU772" s="313" t="s">
        <v>6924</v>
      </c>
      <c r="BV772" s="377" t="s">
        <v>8322</v>
      </c>
      <c r="BW772" s="313" t="s">
        <v>6932</v>
      </c>
      <c r="BX772" s="377" t="s">
        <v>8323</v>
      </c>
      <c r="BY772" s="93" t="str">
        <f t="shared" si="90"/>
        <v>MR409 Bead Grip, 15x7, 4+3/+13mm Offset, 4x136, 106.25mm Centerbore, Matte Black</v>
      </c>
      <c r="BZ772" s="81" t="s">
        <v>3878</v>
      </c>
      <c r="CA772" s="81" t="s">
        <v>3879</v>
      </c>
      <c r="CB772" s="81" t="str">
        <f t="shared" si="91"/>
        <v>UTV (4XX)</v>
      </c>
    </row>
    <row r="773" spans="1:80" s="38" customFormat="1" ht="15" customHeight="1">
      <c r="A773" s="22">
        <f t="shared" si="85"/>
        <v>771</v>
      </c>
      <c r="B773" s="4" t="s">
        <v>84</v>
      </c>
      <c r="C773" s="99" t="s">
        <v>1089</v>
      </c>
      <c r="D773" s="5" t="s">
        <v>5731</v>
      </c>
      <c r="E773" s="91" t="str">
        <f>CONCATENATE(LEFT(D773,5),VLOOKUP(CONCATENATE(N773,"x",O773),'PART NUMBER GUIDE'!$B$9:$C$49,2,FALSE),VLOOKUP(CONCATENATE(P773, V773), 'PART NUMBER GUIDE'!$Q$6:$R$91, 2, FALSE),VLOOKUP(Y773,'PART NUMBER GUIDE'!$J$8:$K$43,2, FALSE),IF(U773="N/A",IF(ABS(S773)&lt;10,"0"&amp;ABS(S773),ABS(S773)),CONCATENATE(LEFT(U773,1),RIGHT(U773,1))), F773, G773)</f>
        <v>MR40957046543</v>
      </c>
      <c r="F773" s="90"/>
      <c r="G773" s="90"/>
      <c r="H773" s="79" t="s">
        <v>2745</v>
      </c>
      <c r="I773" s="318">
        <v>43423</v>
      </c>
      <c r="J773" s="85" t="s">
        <v>1265</v>
      </c>
      <c r="K773" s="342">
        <v>199</v>
      </c>
      <c r="L773" s="92">
        <f t="shared" si="86"/>
        <v>199</v>
      </c>
      <c r="M773" s="344"/>
      <c r="N773" s="5">
        <v>15</v>
      </c>
      <c r="O773" s="77">
        <v>7</v>
      </c>
      <c r="P773" s="99" t="str">
        <f t="shared" si="87"/>
        <v>4x156</v>
      </c>
      <c r="Q773" s="5">
        <v>4</v>
      </c>
      <c r="R773" s="5">
        <v>156</v>
      </c>
      <c r="S773" s="5">
        <v>13</v>
      </c>
      <c r="T773" s="17">
        <v>4.5</v>
      </c>
      <c r="U773" s="5" t="s">
        <v>189</v>
      </c>
      <c r="V773" s="17">
        <v>132</v>
      </c>
      <c r="W773" s="8">
        <v>15.47</v>
      </c>
      <c r="X773" s="51">
        <v>1600</v>
      </c>
      <c r="Y773" s="79" t="s">
        <v>2294</v>
      </c>
      <c r="Z773" s="79" t="s">
        <v>2987</v>
      </c>
      <c r="AA773" s="51" t="str">
        <f t="shared" si="88"/>
        <v>15x7, 4x156, 13 OS</v>
      </c>
      <c r="AB773" s="2" t="s">
        <v>4104</v>
      </c>
      <c r="AC773" s="89">
        <f>_xlfn.IFNA(VLOOKUP(AB773,ACCESSORIES!F:J,5,FALSE),"N/A")</f>
        <v>22</v>
      </c>
      <c r="AD773" s="87" t="s">
        <v>85</v>
      </c>
      <c r="AE773" s="87" t="s">
        <v>85</v>
      </c>
      <c r="AF773" s="80" t="s">
        <v>85</v>
      </c>
      <c r="AG773" s="2" t="s">
        <v>85</v>
      </c>
      <c r="AH773" s="9" t="str">
        <f>_xlfn.IFNA(VLOOKUP(AG773,ACCESSORIES!F:J,5,FALSE),"N/A")</f>
        <v>N/A</v>
      </c>
      <c r="AI773" s="81" t="s">
        <v>266</v>
      </c>
      <c r="AJ773" s="81" t="s">
        <v>85</v>
      </c>
      <c r="AK773" s="40" t="str">
        <f>_xlfn.IFNA(VLOOKUP(AJ773,ACCESSORIES!F:J,5,FALSE),"N/A")</f>
        <v>N/A</v>
      </c>
      <c r="AL773" s="81" t="s">
        <v>85</v>
      </c>
      <c r="AM773" s="81">
        <v>14.1</v>
      </c>
      <c r="AN773" s="81">
        <v>180</v>
      </c>
      <c r="AO773" s="25">
        <v>0</v>
      </c>
      <c r="AP773" s="25">
        <v>7</v>
      </c>
      <c r="AQ773" s="25">
        <v>15.6</v>
      </c>
      <c r="AR773" s="25">
        <v>10.5</v>
      </c>
      <c r="AS773" s="25">
        <v>171</v>
      </c>
      <c r="AT773" s="25">
        <v>166.9</v>
      </c>
      <c r="AU773" s="84">
        <v>115</v>
      </c>
      <c r="AV773" s="54">
        <v>40</v>
      </c>
      <c r="AW773" s="54">
        <v>40</v>
      </c>
      <c r="AX773" s="54">
        <v>75</v>
      </c>
      <c r="AY773" s="3" t="s">
        <v>85</v>
      </c>
      <c r="AZ773" s="98" t="str">
        <f>_xlfn.IFNA(VLOOKUP(AY773,ACCESSORIES!F:J,5,FALSE),"N/A")</f>
        <v>N/A</v>
      </c>
      <c r="BA773" s="3" t="s">
        <v>85</v>
      </c>
      <c r="BB773" s="98" t="str">
        <f>_xlfn.IFNA(VLOOKUP(BA773,ACCESSORIES!F:J,5,FALSE),"N/A")</f>
        <v>N/A</v>
      </c>
      <c r="BC773" s="77">
        <v>19.66</v>
      </c>
      <c r="BD773" s="56">
        <v>17.8740157480315</v>
      </c>
      <c r="BE773" s="56">
        <v>17.8740157480315</v>
      </c>
      <c r="BF773" s="56">
        <v>9.8425196850393704</v>
      </c>
      <c r="BG773" s="378">
        <f t="shared" si="89"/>
        <v>5.1529000000000012E-2</v>
      </c>
      <c r="BH773" s="5">
        <v>48</v>
      </c>
      <c r="BI773" s="114" t="s">
        <v>3532</v>
      </c>
      <c r="BJ773" s="50" t="s">
        <v>4050</v>
      </c>
      <c r="BK773" s="81" t="s">
        <v>4964</v>
      </c>
      <c r="BL773" s="81" t="s">
        <v>4066</v>
      </c>
      <c r="BM773" s="81" t="s">
        <v>5447</v>
      </c>
      <c r="BN773" s="81" t="s">
        <v>2872</v>
      </c>
      <c r="BO773" s="81" t="s">
        <v>5445</v>
      </c>
      <c r="BP773" s="81" t="s">
        <v>5446</v>
      </c>
      <c r="BQ773" s="81"/>
      <c r="BR773" s="81"/>
      <c r="BS773" s="81"/>
      <c r="BT773" s="81"/>
      <c r="BU773" s="313" t="s">
        <v>6924</v>
      </c>
      <c r="BV773" s="377" t="s">
        <v>8322</v>
      </c>
      <c r="BW773" s="313" t="s">
        <v>6932</v>
      </c>
      <c r="BX773" s="377" t="s">
        <v>8323</v>
      </c>
      <c r="BY773" s="93" t="str">
        <f t="shared" si="90"/>
        <v>MR409 Bead Grip, 15x7, 4+3/+13mm Offset, 4x156, 132mm Centerbore, Matte Black</v>
      </c>
      <c r="BZ773" s="81" t="s">
        <v>3878</v>
      </c>
      <c r="CA773" s="81" t="s">
        <v>3879</v>
      </c>
      <c r="CB773" s="81" t="str">
        <f t="shared" si="91"/>
        <v>UTV (4XX)</v>
      </c>
    </row>
    <row r="774" spans="1:80" s="38" customFormat="1" ht="15" customHeight="1">
      <c r="A774" s="22">
        <f t="shared" si="85"/>
        <v>772</v>
      </c>
      <c r="B774" s="4" t="s">
        <v>84</v>
      </c>
      <c r="C774" s="99" t="s">
        <v>1089</v>
      </c>
      <c r="D774" s="5" t="s">
        <v>5731</v>
      </c>
      <c r="E774" s="91" t="str">
        <f>CONCATENATE(LEFT(D774,5),VLOOKUP(CONCATENATE(N774,"x",O774),'PART NUMBER GUIDE'!$B$9:$C$49,2,FALSE),VLOOKUP(CONCATENATE(P774, V774), 'PART NUMBER GUIDE'!$Q$6:$R$91, 2, FALSE),VLOOKUP(Y774,'PART NUMBER GUIDE'!$J$8:$K$43,2, FALSE),IF(U774="N/A",IF(ABS(S774)&lt;10,"0"&amp;ABS(S774),ABS(S774)),CONCATENATE(LEFT(U774,1),RIGHT(U774,1))), F774, G774)</f>
        <v>MR40957046443</v>
      </c>
      <c r="F774" s="90"/>
      <c r="G774" s="90"/>
      <c r="H774" s="79" t="s">
        <v>2746</v>
      </c>
      <c r="I774" s="318">
        <v>43423</v>
      </c>
      <c r="J774" s="85" t="s">
        <v>1265</v>
      </c>
      <c r="K774" s="342">
        <v>199</v>
      </c>
      <c r="L774" s="92">
        <f t="shared" si="86"/>
        <v>199</v>
      </c>
      <c r="M774" s="344"/>
      <c r="N774" s="5">
        <v>15</v>
      </c>
      <c r="O774" s="77">
        <v>7</v>
      </c>
      <c r="P774" s="99" t="str">
        <f t="shared" si="87"/>
        <v>4x156</v>
      </c>
      <c r="Q774" s="5">
        <v>4</v>
      </c>
      <c r="R774" s="5">
        <v>156</v>
      </c>
      <c r="S774" s="5">
        <v>13</v>
      </c>
      <c r="T774" s="17">
        <v>4.5</v>
      </c>
      <c r="U774" s="5" t="s">
        <v>189</v>
      </c>
      <c r="V774" s="17">
        <v>132</v>
      </c>
      <c r="W774" s="8">
        <v>14.9</v>
      </c>
      <c r="X774" s="51">
        <v>1600</v>
      </c>
      <c r="Y774" s="79" t="s">
        <v>2731</v>
      </c>
      <c r="Z774" s="79" t="s">
        <v>2991</v>
      </c>
      <c r="AA774" s="51" t="str">
        <f t="shared" si="88"/>
        <v>15x7, 4x156, 13 OS</v>
      </c>
      <c r="AB774" s="2" t="s">
        <v>4104</v>
      </c>
      <c r="AC774" s="89">
        <f>_xlfn.IFNA(VLOOKUP(AB774,ACCESSORIES!F:J,5,FALSE),"N/A")</f>
        <v>22</v>
      </c>
      <c r="AD774" s="87" t="s">
        <v>85</v>
      </c>
      <c r="AE774" s="87" t="s">
        <v>85</v>
      </c>
      <c r="AF774" s="80" t="s">
        <v>85</v>
      </c>
      <c r="AG774" s="2" t="s">
        <v>85</v>
      </c>
      <c r="AH774" s="9" t="str">
        <f>_xlfn.IFNA(VLOOKUP(AG774,ACCESSORIES!F:J,5,FALSE),"N/A")</f>
        <v>N/A</v>
      </c>
      <c r="AI774" s="81" t="s">
        <v>266</v>
      </c>
      <c r="AJ774" s="81" t="s">
        <v>85</v>
      </c>
      <c r="AK774" s="40" t="str">
        <f>_xlfn.IFNA(VLOOKUP(AJ774,ACCESSORIES!F:J,5,FALSE),"N/A")</f>
        <v>N/A</v>
      </c>
      <c r="AL774" s="81" t="s">
        <v>85</v>
      </c>
      <c r="AM774" s="81">
        <v>14.1</v>
      </c>
      <c r="AN774" s="81">
        <v>180</v>
      </c>
      <c r="AO774" s="25">
        <v>0</v>
      </c>
      <c r="AP774" s="25">
        <v>7</v>
      </c>
      <c r="AQ774" s="25">
        <v>15.6</v>
      </c>
      <c r="AR774" s="25">
        <v>10.5</v>
      </c>
      <c r="AS774" s="25">
        <v>171</v>
      </c>
      <c r="AT774" s="25">
        <v>166.9</v>
      </c>
      <c r="AU774" s="84">
        <v>115</v>
      </c>
      <c r="AV774" s="54">
        <v>40</v>
      </c>
      <c r="AW774" s="54">
        <v>40</v>
      </c>
      <c r="AX774" s="54">
        <v>75</v>
      </c>
      <c r="AY774" s="3" t="s">
        <v>85</v>
      </c>
      <c r="AZ774" s="98" t="str">
        <f>_xlfn.IFNA(VLOOKUP(AY774,ACCESSORIES!F:J,5,FALSE),"N/A")</f>
        <v>N/A</v>
      </c>
      <c r="BA774" s="3" t="s">
        <v>85</v>
      </c>
      <c r="BB774" s="98" t="str">
        <f>_xlfn.IFNA(VLOOKUP(BA774,ACCESSORIES!F:J,5,FALSE),"N/A")</f>
        <v>N/A</v>
      </c>
      <c r="BC774" s="77">
        <v>18.600000000000001</v>
      </c>
      <c r="BD774" s="56">
        <v>17.8740157480315</v>
      </c>
      <c r="BE774" s="56">
        <v>17.8740157480315</v>
      </c>
      <c r="BF774" s="56">
        <v>9.8425196850393704</v>
      </c>
      <c r="BG774" s="378">
        <f t="shared" si="89"/>
        <v>5.1529000000000012E-2</v>
      </c>
      <c r="BH774" s="5">
        <v>48</v>
      </c>
      <c r="BI774" s="114" t="s">
        <v>3532</v>
      </c>
      <c r="BJ774" s="50" t="s">
        <v>4050</v>
      </c>
      <c r="BK774" s="81" t="s">
        <v>4964</v>
      </c>
      <c r="BL774" s="81" t="s">
        <v>4066</v>
      </c>
      <c r="BM774" s="81" t="s">
        <v>5447</v>
      </c>
      <c r="BN774" s="81" t="s">
        <v>2872</v>
      </c>
      <c r="BO774" s="81" t="s">
        <v>5445</v>
      </c>
      <c r="BP774" s="81" t="s">
        <v>5446</v>
      </c>
      <c r="BQ774" s="81"/>
      <c r="BR774" s="81"/>
      <c r="BS774" s="81"/>
      <c r="BT774" s="81"/>
      <c r="BU774" s="313" t="s">
        <v>6934</v>
      </c>
      <c r="BV774" s="377" t="s">
        <v>8224</v>
      </c>
      <c r="BW774" s="313" t="s">
        <v>6936</v>
      </c>
      <c r="BX774" s="377" t="s">
        <v>8225</v>
      </c>
      <c r="BY774" s="93" t="str">
        <f t="shared" si="90"/>
        <v>MR409 Bead Grip, 15x7, 4+3/+13mm Offset, 4x156, 132mm Centerbore, Steel Grey</v>
      </c>
      <c r="BZ774" s="81" t="s">
        <v>3878</v>
      </c>
      <c r="CA774" s="81" t="s">
        <v>3879</v>
      </c>
      <c r="CB774" s="81" t="str">
        <f t="shared" si="91"/>
        <v>UTV (4XX)</v>
      </c>
    </row>
    <row r="775" spans="1:80" s="38" customFormat="1" ht="15" customHeight="1">
      <c r="A775" s="22">
        <f t="shared" si="85"/>
        <v>773</v>
      </c>
      <c r="B775" s="4" t="s">
        <v>84</v>
      </c>
      <c r="C775" s="99" t="s">
        <v>1089</v>
      </c>
      <c r="D775" s="5" t="s">
        <v>5731</v>
      </c>
      <c r="E775" s="91" t="str">
        <f>CONCATENATE(LEFT(D775,5),VLOOKUP(CONCATENATE(N775,"x",O775),'PART NUMBER GUIDE'!$B$9:$C$49,2,FALSE),VLOOKUP(CONCATENATE(P775, V775), 'PART NUMBER GUIDE'!$Q$6:$R$91, 2, FALSE),VLOOKUP(Y775,'PART NUMBER GUIDE'!$J$8:$K$43,2, FALSE),IF(U775="N/A",IF(ABS(S775)&lt;10,"0"&amp;ABS(S775),ABS(S775)),CONCATENATE(LEFT(U775,1),RIGHT(U775,1))), F775, G775)</f>
        <v>MR40957047552</v>
      </c>
      <c r="F775" s="90"/>
      <c r="G775" s="90"/>
      <c r="H775" s="79" t="s">
        <v>2747</v>
      </c>
      <c r="I775" s="318">
        <v>43423</v>
      </c>
      <c r="J775" s="85" t="s">
        <v>1265</v>
      </c>
      <c r="K775" s="342">
        <v>199</v>
      </c>
      <c r="L775" s="92">
        <f t="shared" si="86"/>
        <v>199</v>
      </c>
      <c r="M775" s="344"/>
      <c r="N775" s="5">
        <v>15</v>
      </c>
      <c r="O775" s="77">
        <v>7</v>
      </c>
      <c r="P775" s="99" t="str">
        <f t="shared" si="87"/>
        <v>4x136</v>
      </c>
      <c r="Q775" s="5">
        <v>4</v>
      </c>
      <c r="R775" s="5">
        <v>136</v>
      </c>
      <c r="S775" s="5">
        <v>38</v>
      </c>
      <c r="T775" s="17">
        <v>5.5</v>
      </c>
      <c r="U775" s="5" t="s">
        <v>186</v>
      </c>
      <c r="V775" s="17">
        <v>106.25</v>
      </c>
      <c r="W775" s="8">
        <v>16.2</v>
      </c>
      <c r="X775" s="51">
        <v>1600</v>
      </c>
      <c r="Y775" s="79" t="s">
        <v>2294</v>
      </c>
      <c r="Z775" s="79" t="s">
        <v>2987</v>
      </c>
      <c r="AA775" s="51" t="str">
        <f t="shared" si="88"/>
        <v>15x7, 4x136, 38 OS</v>
      </c>
      <c r="AB775" s="2" t="s">
        <v>4107</v>
      </c>
      <c r="AC775" s="89">
        <f>_xlfn.IFNA(VLOOKUP(AB775,ACCESSORIES!F:J,5,FALSE),"N/A")</f>
        <v>22</v>
      </c>
      <c r="AD775" s="87" t="s">
        <v>85</v>
      </c>
      <c r="AE775" s="87" t="s">
        <v>85</v>
      </c>
      <c r="AF775" s="80" t="s">
        <v>85</v>
      </c>
      <c r="AG775" s="2" t="s">
        <v>85</v>
      </c>
      <c r="AH775" s="9" t="str">
        <f>_xlfn.IFNA(VLOOKUP(AG775,ACCESSORIES!F:J,5,FALSE),"N/A")</f>
        <v>N/A</v>
      </c>
      <c r="AI775" s="81" t="s">
        <v>266</v>
      </c>
      <c r="AJ775" s="81" t="s">
        <v>85</v>
      </c>
      <c r="AK775" s="40" t="str">
        <f>_xlfn.IFNA(VLOOKUP(AJ775,ACCESSORIES!F:J,5,FALSE),"N/A")</f>
        <v>N/A</v>
      </c>
      <c r="AL775" s="81" t="s">
        <v>85</v>
      </c>
      <c r="AM775" s="81">
        <v>14.1</v>
      </c>
      <c r="AN775" s="81">
        <v>180</v>
      </c>
      <c r="AO775" s="25">
        <v>0</v>
      </c>
      <c r="AP775" s="25">
        <v>8</v>
      </c>
      <c r="AQ775" s="25">
        <v>14.7</v>
      </c>
      <c r="AR775" s="25">
        <v>7</v>
      </c>
      <c r="AS775" s="25">
        <v>168</v>
      </c>
      <c r="AT775" s="25">
        <v>166</v>
      </c>
      <c r="AU775" s="84">
        <v>96</v>
      </c>
      <c r="AV775" s="54">
        <v>39</v>
      </c>
      <c r="AW775" s="54">
        <v>39</v>
      </c>
      <c r="AX775" s="54">
        <v>58</v>
      </c>
      <c r="AY775" s="3" t="s">
        <v>85</v>
      </c>
      <c r="AZ775" s="98" t="str">
        <f>_xlfn.IFNA(VLOOKUP(AY775,ACCESSORIES!F:J,5,FALSE),"N/A")</f>
        <v>N/A</v>
      </c>
      <c r="BA775" s="3" t="s">
        <v>85</v>
      </c>
      <c r="BB775" s="98" t="str">
        <f>_xlfn.IFNA(VLOOKUP(BA775,ACCESSORIES!F:J,5,FALSE),"N/A")</f>
        <v>N/A</v>
      </c>
      <c r="BC775" s="77">
        <v>20.100000000000001</v>
      </c>
      <c r="BD775" s="56">
        <v>17.8740157480315</v>
      </c>
      <c r="BE775" s="56">
        <v>17.8740157480315</v>
      </c>
      <c r="BF775" s="56">
        <v>9.8425196850393704</v>
      </c>
      <c r="BG775" s="378">
        <f t="shared" si="89"/>
        <v>5.1529000000000012E-2</v>
      </c>
      <c r="BH775" s="5">
        <v>48</v>
      </c>
      <c r="BI775" s="114" t="s">
        <v>3532</v>
      </c>
      <c r="BJ775" s="50" t="s">
        <v>4050</v>
      </c>
      <c r="BK775" s="81" t="s">
        <v>4964</v>
      </c>
      <c r="BL775" s="81" t="s">
        <v>4066</v>
      </c>
      <c r="BM775" s="81" t="s">
        <v>5447</v>
      </c>
      <c r="BN775" s="81" t="s">
        <v>2872</v>
      </c>
      <c r="BO775" s="81" t="s">
        <v>5445</v>
      </c>
      <c r="BP775" s="81" t="s">
        <v>5446</v>
      </c>
      <c r="BQ775" s="81"/>
      <c r="BR775" s="81"/>
      <c r="BS775" s="81"/>
      <c r="BT775" s="81"/>
      <c r="BU775" s="313" t="s">
        <v>6924</v>
      </c>
      <c r="BV775" s="377" t="s">
        <v>8322</v>
      </c>
      <c r="BW775" s="313" t="s">
        <v>6932</v>
      </c>
      <c r="BX775" s="377" t="s">
        <v>8323</v>
      </c>
      <c r="BY775" s="93" t="str">
        <f t="shared" si="90"/>
        <v>MR409 Bead Grip, 15x7, 5+2/+38mm Offset, 4x136, 106.25mm Centerbore, Matte Black</v>
      </c>
      <c r="BZ775" s="81" t="s">
        <v>3878</v>
      </c>
      <c r="CA775" s="81" t="s">
        <v>3879</v>
      </c>
      <c r="CB775" s="81" t="str">
        <f t="shared" si="91"/>
        <v>UTV (4XX)</v>
      </c>
    </row>
    <row r="776" spans="1:80" s="38" customFormat="1" ht="15" customHeight="1">
      <c r="A776" s="22">
        <f t="shared" si="85"/>
        <v>774</v>
      </c>
      <c r="B776" s="4" t="s">
        <v>84</v>
      </c>
      <c r="C776" s="99" t="s">
        <v>1089</v>
      </c>
      <c r="D776" s="5" t="s">
        <v>5731</v>
      </c>
      <c r="E776" s="91" t="str">
        <f>CONCATENATE(LEFT(D776,5),VLOOKUP(CONCATENATE(N776,"x",O776),'PART NUMBER GUIDE'!$B$9:$C$49,2,FALSE),VLOOKUP(CONCATENATE(P776, V776), 'PART NUMBER GUIDE'!$Q$6:$R$91, 2, FALSE),VLOOKUP(Y776,'PART NUMBER GUIDE'!$J$8:$K$43,2, FALSE),IF(U776="N/A",IF(ABS(S776)&lt;10,"0"&amp;ABS(S776),ABS(S776)),CONCATENATE(LEFT(U776,1),RIGHT(U776,1))), F776, G776)</f>
        <v>MR40957047452</v>
      </c>
      <c r="F776" s="90"/>
      <c r="G776" s="90"/>
      <c r="H776" s="79" t="s">
        <v>2748</v>
      </c>
      <c r="I776" s="318">
        <v>43423</v>
      </c>
      <c r="J776" s="85" t="s">
        <v>1265</v>
      </c>
      <c r="K776" s="342">
        <v>199</v>
      </c>
      <c r="L776" s="92">
        <f t="shared" si="86"/>
        <v>199</v>
      </c>
      <c r="M776" s="344"/>
      <c r="N776" s="5">
        <v>15</v>
      </c>
      <c r="O776" s="77">
        <v>7</v>
      </c>
      <c r="P776" s="99" t="str">
        <f t="shared" si="87"/>
        <v>4x136</v>
      </c>
      <c r="Q776" s="5">
        <v>4</v>
      </c>
      <c r="R776" s="5">
        <v>136</v>
      </c>
      <c r="S776" s="5">
        <v>38</v>
      </c>
      <c r="T776" s="17">
        <v>5.5</v>
      </c>
      <c r="U776" s="5" t="s">
        <v>186</v>
      </c>
      <c r="V776" s="17">
        <v>106.25</v>
      </c>
      <c r="W776" s="8">
        <v>16.2</v>
      </c>
      <c r="X776" s="51">
        <v>1600</v>
      </c>
      <c r="Y776" s="79" t="s">
        <v>2731</v>
      </c>
      <c r="Z776" s="79" t="s">
        <v>2991</v>
      </c>
      <c r="AA776" s="51" t="str">
        <f t="shared" si="88"/>
        <v>15x7, 4x136, 38 OS</v>
      </c>
      <c r="AB776" s="2" t="s">
        <v>4107</v>
      </c>
      <c r="AC776" s="89">
        <f>_xlfn.IFNA(VLOOKUP(AB776,ACCESSORIES!F:J,5,FALSE),"N/A")</f>
        <v>22</v>
      </c>
      <c r="AD776" s="87" t="s">
        <v>85</v>
      </c>
      <c r="AE776" s="87" t="s">
        <v>85</v>
      </c>
      <c r="AF776" s="80" t="s">
        <v>85</v>
      </c>
      <c r="AG776" s="2" t="s">
        <v>85</v>
      </c>
      <c r="AH776" s="9" t="str">
        <f>_xlfn.IFNA(VLOOKUP(AG776,ACCESSORIES!F:J,5,FALSE),"N/A")</f>
        <v>N/A</v>
      </c>
      <c r="AI776" s="81" t="s">
        <v>266</v>
      </c>
      <c r="AJ776" s="81" t="s">
        <v>85</v>
      </c>
      <c r="AK776" s="40" t="str">
        <f>_xlfn.IFNA(VLOOKUP(AJ776,ACCESSORIES!F:J,5,FALSE),"N/A")</f>
        <v>N/A</v>
      </c>
      <c r="AL776" s="81" t="s">
        <v>85</v>
      </c>
      <c r="AM776" s="81">
        <v>14.1</v>
      </c>
      <c r="AN776" s="81">
        <v>180</v>
      </c>
      <c r="AO776" s="25">
        <v>0</v>
      </c>
      <c r="AP776" s="25">
        <v>8</v>
      </c>
      <c r="AQ776" s="25">
        <v>14.7</v>
      </c>
      <c r="AR776" s="25">
        <v>7</v>
      </c>
      <c r="AS776" s="25">
        <v>168</v>
      </c>
      <c r="AT776" s="25">
        <v>166</v>
      </c>
      <c r="AU776" s="84">
        <v>96</v>
      </c>
      <c r="AV776" s="54">
        <v>39</v>
      </c>
      <c r="AW776" s="54">
        <v>39</v>
      </c>
      <c r="AX776" s="54">
        <v>58</v>
      </c>
      <c r="AY776" s="3" t="s">
        <v>85</v>
      </c>
      <c r="AZ776" s="98" t="str">
        <f>_xlfn.IFNA(VLOOKUP(AY776,ACCESSORIES!F:J,5,FALSE),"N/A")</f>
        <v>N/A</v>
      </c>
      <c r="BA776" s="3" t="s">
        <v>85</v>
      </c>
      <c r="BB776" s="98" t="str">
        <f>_xlfn.IFNA(VLOOKUP(BA776,ACCESSORIES!F:J,5,FALSE),"N/A")</f>
        <v>N/A</v>
      </c>
      <c r="BC776" s="77">
        <v>20.25</v>
      </c>
      <c r="BD776" s="56">
        <v>17.8740157480315</v>
      </c>
      <c r="BE776" s="56">
        <v>17.8740157480315</v>
      </c>
      <c r="BF776" s="56">
        <v>9.8425196850393704</v>
      </c>
      <c r="BG776" s="378">
        <f t="shared" si="89"/>
        <v>5.1529000000000012E-2</v>
      </c>
      <c r="BH776" s="5">
        <v>48</v>
      </c>
      <c r="BI776" s="114" t="s">
        <v>3532</v>
      </c>
      <c r="BJ776" s="50" t="s">
        <v>4050</v>
      </c>
      <c r="BK776" s="81" t="s">
        <v>4964</v>
      </c>
      <c r="BL776" s="81" t="s">
        <v>4066</v>
      </c>
      <c r="BM776" s="81" t="s">
        <v>5447</v>
      </c>
      <c r="BN776" s="81" t="s">
        <v>2872</v>
      </c>
      <c r="BO776" s="81" t="s">
        <v>5445</v>
      </c>
      <c r="BP776" s="81" t="s">
        <v>5446</v>
      </c>
      <c r="BQ776" s="81"/>
      <c r="BR776" s="81"/>
      <c r="BS776" s="81"/>
      <c r="BT776" s="81"/>
      <c r="BU776" s="313" t="s">
        <v>6934</v>
      </c>
      <c r="BV776" s="377" t="s">
        <v>8224</v>
      </c>
      <c r="BW776" s="313" t="s">
        <v>6936</v>
      </c>
      <c r="BX776" s="377" t="s">
        <v>8225</v>
      </c>
      <c r="BY776" s="93" t="str">
        <f t="shared" si="90"/>
        <v>MR409 Bead Grip, 15x7, 5+2/+38mm Offset, 4x136, 106.25mm Centerbore, Steel Grey</v>
      </c>
      <c r="BZ776" s="81" t="s">
        <v>3878</v>
      </c>
      <c r="CA776" s="81" t="s">
        <v>3879</v>
      </c>
      <c r="CB776" s="81" t="str">
        <f t="shared" si="91"/>
        <v>UTV (4XX)</v>
      </c>
    </row>
    <row r="777" spans="1:80" s="38" customFormat="1" ht="15" customHeight="1">
      <c r="A777" s="22">
        <f t="shared" si="85"/>
        <v>775</v>
      </c>
      <c r="B777" s="4" t="s">
        <v>84</v>
      </c>
      <c r="C777" s="99" t="s">
        <v>1089</v>
      </c>
      <c r="D777" s="5" t="s">
        <v>5731</v>
      </c>
      <c r="E777" s="91" t="str">
        <f>CONCATENATE(LEFT(D777,5),VLOOKUP(CONCATENATE(N777,"x",O777),'PART NUMBER GUIDE'!$B$9:$C$49,2,FALSE),VLOOKUP(CONCATENATE(P777, V777), 'PART NUMBER GUIDE'!$Q$6:$R$91, 2, FALSE),VLOOKUP(Y777,'PART NUMBER GUIDE'!$J$8:$K$43,2, FALSE),IF(U777="N/A",IF(ABS(S777)&lt;10,"0"&amp;ABS(S777),ABS(S777)),CONCATENATE(LEFT(U777,1),RIGHT(U777,1))), F777, G777)</f>
        <v>MR40957046552</v>
      </c>
      <c r="F777" s="90"/>
      <c r="G777" s="90"/>
      <c r="H777" s="79" t="s">
        <v>2749</v>
      </c>
      <c r="I777" s="318">
        <v>43423</v>
      </c>
      <c r="J777" s="85" t="s">
        <v>1265</v>
      </c>
      <c r="K777" s="342">
        <v>199</v>
      </c>
      <c r="L777" s="92">
        <f t="shared" si="86"/>
        <v>199</v>
      </c>
      <c r="M777" s="344"/>
      <c r="N777" s="5">
        <v>15</v>
      </c>
      <c r="O777" s="77">
        <v>7</v>
      </c>
      <c r="P777" s="99" t="str">
        <f t="shared" si="87"/>
        <v>4x156</v>
      </c>
      <c r="Q777" s="5">
        <v>4</v>
      </c>
      <c r="R777" s="5">
        <v>156</v>
      </c>
      <c r="S777" s="5">
        <v>38</v>
      </c>
      <c r="T777" s="17">
        <v>5.5</v>
      </c>
      <c r="U777" s="5" t="s">
        <v>186</v>
      </c>
      <c r="V777" s="17">
        <v>132</v>
      </c>
      <c r="W777" s="8">
        <v>15.2</v>
      </c>
      <c r="X777" s="51">
        <v>1600</v>
      </c>
      <c r="Y777" s="79" t="s">
        <v>2294</v>
      </c>
      <c r="Z777" s="79" t="s">
        <v>2987</v>
      </c>
      <c r="AA777" s="51" t="str">
        <f t="shared" si="88"/>
        <v>15x7, 4x156, 38 OS</v>
      </c>
      <c r="AB777" s="2" t="s">
        <v>4104</v>
      </c>
      <c r="AC777" s="89">
        <f>_xlfn.IFNA(VLOOKUP(AB777,ACCESSORIES!F:J,5,FALSE),"N/A")</f>
        <v>22</v>
      </c>
      <c r="AD777" s="87" t="s">
        <v>85</v>
      </c>
      <c r="AE777" s="87" t="s">
        <v>85</v>
      </c>
      <c r="AF777" s="80" t="s">
        <v>85</v>
      </c>
      <c r="AG777" s="2" t="s">
        <v>85</v>
      </c>
      <c r="AH777" s="9" t="str">
        <f>_xlfn.IFNA(VLOOKUP(AG777,ACCESSORIES!F:J,5,FALSE),"N/A")</f>
        <v>N/A</v>
      </c>
      <c r="AI777" s="81" t="s">
        <v>266</v>
      </c>
      <c r="AJ777" s="81" t="s">
        <v>85</v>
      </c>
      <c r="AK777" s="40" t="str">
        <f>_xlfn.IFNA(VLOOKUP(AJ777,ACCESSORIES!F:J,5,FALSE),"N/A")</f>
        <v>N/A</v>
      </c>
      <c r="AL777" s="81" t="s">
        <v>85</v>
      </c>
      <c r="AM777" s="81">
        <v>14.1</v>
      </c>
      <c r="AN777" s="81">
        <v>180</v>
      </c>
      <c r="AO777" s="25">
        <v>0</v>
      </c>
      <c r="AP777" s="25">
        <v>8</v>
      </c>
      <c r="AQ777" s="25">
        <v>14.7</v>
      </c>
      <c r="AR777" s="25">
        <v>7</v>
      </c>
      <c r="AS777" s="25">
        <v>168</v>
      </c>
      <c r="AT777" s="25">
        <v>166</v>
      </c>
      <c r="AU777" s="84">
        <v>115</v>
      </c>
      <c r="AV777" s="54">
        <v>40</v>
      </c>
      <c r="AW777" s="54">
        <v>40</v>
      </c>
      <c r="AX777" s="54">
        <v>58</v>
      </c>
      <c r="AY777" s="3" t="s">
        <v>85</v>
      </c>
      <c r="AZ777" s="98" t="str">
        <f>_xlfn.IFNA(VLOOKUP(AY777,ACCESSORIES!F:J,5,FALSE),"N/A")</f>
        <v>N/A</v>
      </c>
      <c r="BA777" s="3" t="s">
        <v>85</v>
      </c>
      <c r="BB777" s="98" t="str">
        <f>_xlfn.IFNA(VLOOKUP(BA777,ACCESSORIES!F:J,5,FALSE),"N/A")</f>
        <v>N/A</v>
      </c>
      <c r="BC777" s="77">
        <v>19.399999999999999</v>
      </c>
      <c r="BD777" s="56">
        <v>17.8740157480315</v>
      </c>
      <c r="BE777" s="56">
        <v>17.8740157480315</v>
      </c>
      <c r="BF777" s="56">
        <v>9.8425196850393704</v>
      </c>
      <c r="BG777" s="378">
        <f t="shared" si="89"/>
        <v>5.1529000000000012E-2</v>
      </c>
      <c r="BH777" s="5">
        <v>48</v>
      </c>
      <c r="BI777" s="114" t="s">
        <v>3532</v>
      </c>
      <c r="BJ777" s="50" t="s">
        <v>4050</v>
      </c>
      <c r="BK777" s="81" t="s">
        <v>4964</v>
      </c>
      <c r="BL777" s="81" t="s">
        <v>4066</v>
      </c>
      <c r="BM777" s="81" t="s">
        <v>5447</v>
      </c>
      <c r="BN777" s="81" t="s">
        <v>2872</v>
      </c>
      <c r="BO777" s="81" t="s">
        <v>5445</v>
      </c>
      <c r="BP777" s="81" t="s">
        <v>5446</v>
      </c>
      <c r="BQ777" s="81"/>
      <c r="BR777" s="81"/>
      <c r="BS777" s="81"/>
      <c r="BT777" s="81"/>
      <c r="BU777" s="313" t="s">
        <v>6924</v>
      </c>
      <c r="BV777" s="377" t="s">
        <v>8322</v>
      </c>
      <c r="BW777" s="313" t="s">
        <v>6932</v>
      </c>
      <c r="BX777" s="377" t="s">
        <v>8323</v>
      </c>
      <c r="BY777" s="93" t="str">
        <f t="shared" si="90"/>
        <v>MR409 Bead Grip, 15x7, 5+2/+38mm Offset, 4x156, 132mm Centerbore, Matte Black</v>
      </c>
      <c r="BZ777" s="81" t="s">
        <v>3878</v>
      </c>
      <c r="CA777" s="81" t="s">
        <v>3879</v>
      </c>
      <c r="CB777" s="81" t="str">
        <f t="shared" si="91"/>
        <v>UTV (4XX)</v>
      </c>
    </row>
    <row r="778" spans="1:80" s="38" customFormat="1" ht="15" customHeight="1">
      <c r="A778" s="22">
        <f t="shared" si="85"/>
        <v>776</v>
      </c>
      <c r="B778" s="4" t="s">
        <v>84</v>
      </c>
      <c r="C778" s="99" t="s">
        <v>1089</v>
      </c>
      <c r="D778" s="5" t="s">
        <v>5731</v>
      </c>
      <c r="E778" s="91" t="str">
        <f>CONCATENATE(LEFT(D778,5),VLOOKUP(CONCATENATE(N778,"x",O778),'PART NUMBER GUIDE'!$B$9:$C$49,2,FALSE),VLOOKUP(CONCATENATE(P778, V778), 'PART NUMBER GUIDE'!$Q$6:$R$91, 2, FALSE),VLOOKUP(Y778,'PART NUMBER GUIDE'!$J$8:$K$43,2, FALSE),IF(U778="N/A",IF(ABS(S778)&lt;10,"0"&amp;ABS(S778),ABS(S778)),CONCATENATE(LEFT(U778,1),RIGHT(U778,1))), F778, G778)</f>
        <v>MR40957046452</v>
      </c>
      <c r="F778" s="90"/>
      <c r="G778" s="90"/>
      <c r="H778" s="79" t="s">
        <v>2750</v>
      </c>
      <c r="I778" s="318">
        <v>43423</v>
      </c>
      <c r="J778" s="85" t="s">
        <v>1265</v>
      </c>
      <c r="K778" s="342">
        <v>199</v>
      </c>
      <c r="L778" s="92">
        <f t="shared" si="86"/>
        <v>199</v>
      </c>
      <c r="M778" s="344"/>
      <c r="N778" s="5">
        <v>15</v>
      </c>
      <c r="O778" s="77">
        <v>7</v>
      </c>
      <c r="P778" s="99" t="str">
        <f t="shared" si="87"/>
        <v>4x156</v>
      </c>
      <c r="Q778" s="5">
        <v>4</v>
      </c>
      <c r="R778" s="5">
        <v>156</v>
      </c>
      <c r="S778" s="5">
        <v>38</v>
      </c>
      <c r="T778" s="17">
        <v>5.5</v>
      </c>
      <c r="U778" s="5" t="s">
        <v>186</v>
      </c>
      <c r="V778" s="17">
        <v>132</v>
      </c>
      <c r="W778" s="8">
        <v>15.5</v>
      </c>
      <c r="X778" s="51">
        <v>1600</v>
      </c>
      <c r="Y778" s="79" t="s">
        <v>2731</v>
      </c>
      <c r="Z778" s="79" t="s">
        <v>2991</v>
      </c>
      <c r="AA778" s="51" t="str">
        <f t="shared" si="88"/>
        <v>15x7, 4x156, 38 OS</v>
      </c>
      <c r="AB778" s="2" t="s">
        <v>4104</v>
      </c>
      <c r="AC778" s="89">
        <f>_xlfn.IFNA(VLOOKUP(AB778,ACCESSORIES!F:J,5,FALSE),"N/A")</f>
        <v>22</v>
      </c>
      <c r="AD778" s="87" t="s">
        <v>85</v>
      </c>
      <c r="AE778" s="87" t="s">
        <v>85</v>
      </c>
      <c r="AF778" s="80" t="s">
        <v>85</v>
      </c>
      <c r="AG778" s="2" t="s">
        <v>85</v>
      </c>
      <c r="AH778" s="9" t="str">
        <f>_xlfn.IFNA(VLOOKUP(AG778,ACCESSORIES!F:J,5,FALSE),"N/A")</f>
        <v>N/A</v>
      </c>
      <c r="AI778" s="81" t="s">
        <v>266</v>
      </c>
      <c r="AJ778" s="81" t="s">
        <v>85</v>
      </c>
      <c r="AK778" s="40" t="str">
        <f>_xlfn.IFNA(VLOOKUP(AJ778,ACCESSORIES!F:J,5,FALSE),"N/A")</f>
        <v>N/A</v>
      </c>
      <c r="AL778" s="81" t="s">
        <v>85</v>
      </c>
      <c r="AM778" s="81">
        <v>14.1</v>
      </c>
      <c r="AN778" s="81">
        <v>180</v>
      </c>
      <c r="AO778" s="25">
        <v>0</v>
      </c>
      <c r="AP778" s="25">
        <v>8</v>
      </c>
      <c r="AQ778" s="25">
        <v>14.7</v>
      </c>
      <c r="AR778" s="25">
        <v>7</v>
      </c>
      <c r="AS778" s="25">
        <v>168</v>
      </c>
      <c r="AT778" s="25">
        <v>166</v>
      </c>
      <c r="AU778" s="84">
        <v>115</v>
      </c>
      <c r="AV778" s="54">
        <v>40</v>
      </c>
      <c r="AW778" s="54">
        <v>40</v>
      </c>
      <c r="AX778" s="54">
        <v>58</v>
      </c>
      <c r="AY778" s="3" t="s">
        <v>85</v>
      </c>
      <c r="AZ778" s="98" t="str">
        <f>_xlfn.IFNA(VLOOKUP(AY778,ACCESSORIES!F:J,5,FALSE),"N/A")</f>
        <v>N/A</v>
      </c>
      <c r="BA778" s="3" t="s">
        <v>85</v>
      </c>
      <c r="BB778" s="98" t="str">
        <f>_xlfn.IFNA(VLOOKUP(BA778,ACCESSORIES!F:J,5,FALSE),"N/A")</f>
        <v>N/A</v>
      </c>
      <c r="BC778" s="77">
        <v>19.3</v>
      </c>
      <c r="BD778" s="56">
        <v>17.8740157480315</v>
      </c>
      <c r="BE778" s="56">
        <v>17.8740157480315</v>
      </c>
      <c r="BF778" s="56">
        <v>9.8425196850393704</v>
      </c>
      <c r="BG778" s="378">
        <f t="shared" si="89"/>
        <v>5.1529000000000012E-2</v>
      </c>
      <c r="BH778" s="5">
        <v>48</v>
      </c>
      <c r="BI778" s="114" t="s">
        <v>3532</v>
      </c>
      <c r="BJ778" s="50" t="s">
        <v>4050</v>
      </c>
      <c r="BK778" s="81" t="s">
        <v>4964</v>
      </c>
      <c r="BL778" s="81" t="s">
        <v>4066</v>
      </c>
      <c r="BM778" s="81" t="s">
        <v>5447</v>
      </c>
      <c r="BN778" s="81" t="s">
        <v>2872</v>
      </c>
      <c r="BO778" s="81" t="s">
        <v>5445</v>
      </c>
      <c r="BP778" s="81" t="s">
        <v>5446</v>
      </c>
      <c r="BQ778" s="81"/>
      <c r="BR778" s="81"/>
      <c r="BS778" s="81"/>
      <c r="BT778" s="81"/>
      <c r="BU778" s="313" t="s">
        <v>6934</v>
      </c>
      <c r="BV778" s="377" t="s">
        <v>8224</v>
      </c>
      <c r="BW778" s="313" t="s">
        <v>6936</v>
      </c>
      <c r="BX778" s="377" t="s">
        <v>8225</v>
      </c>
      <c r="BY778" s="93" t="str">
        <f t="shared" si="90"/>
        <v>MR409 Bead Grip, 15x7, 5+2/+38mm Offset, 4x156, 132mm Centerbore, Steel Grey</v>
      </c>
      <c r="BZ778" s="81" t="s">
        <v>3878</v>
      </c>
      <c r="CA778" s="81" t="s">
        <v>3879</v>
      </c>
      <c r="CB778" s="81" t="str">
        <f t="shared" si="91"/>
        <v>UTV (4XX)</v>
      </c>
    </row>
    <row r="779" spans="1:80" s="38" customFormat="1" ht="15" customHeight="1">
      <c r="A779" s="22">
        <f t="shared" si="85"/>
        <v>777</v>
      </c>
      <c r="B779" s="4" t="s">
        <v>84</v>
      </c>
      <c r="C779" s="99" t="s">
        <v>1089</v>
      </c>
      <c r="D779" s="5" t="s">
        <v>5731</v>
      </c>
      <c r="E779" s="91" t="str">
        <f>CONCATENATE(LEFT(D779,5),VLOOKUP(CONCATENATE(N779,"x",O779),'PART NUMBER GUIDE'!$B$9:$C$49,2,FALSE),VLOOKUP(CONCATENATE(P779, V779), 'PART NUMBER GUIDE'!$Q$6:$R$91, 2, FALSE),VLOOKUP(Y779,'PART NUMBER GUIDE'!$J$8:$K$43,2, FALSE),IF(U779="N/A",IF(ABS(S779)&lt;10,"0"&amp;ABS(S779),ABS(S779)),CONCATENATE(LEFT(U779,1),RIGHT(U779,1))), F779, G779)</f>
        <v>MR40957012552</v>
      </c>
      <c r="F779" s="90"/>
      <c r="G779" s="90"/>
      <c r="H779" s="79" t="s">
        <v>7253</v>
      </c>
      <c r="I779" s="318">
        <v>45070</v>
      </c>
      <c r="J779" s="85" t="s">
        <v>1265</v>
      </c>
      <c r="K779" s="342">
        <v>199</v>
      </c>
      <c r="L779" s="92">
        <f t="shared" si="86"/>
        <v>199</v>
      </c>
      <c r="M779" s="344"/>
      <c r="N779" s="5">
        <v>15</v>
      </c>
      <c r="O779" s="77">
        <v>7</v>
      </c>
      <c r="P779" s="99" t="str">
        <f t="shared" si="87"/>
        <v>5x4.5</v>
      </c>
      <c r="Q779" s="5">
        <v>5</v>
      </c>
      <c r="R779" s="5">
        <v>4.5</v>
      </c>
      <c r="S779" s="5">
        <v>38</v>
      </c>
      <c r="T779" s="17">
        <v>5.5</v>
      </c>
      <c r="U779" s="5" t="s">
        <v>186</v>
      </c>
      <c r="V779" s="17">
        <v>72</v>
      </c>
      <c r="W779" s="8">
        <v>16.420000000000002</v>
      </c>
      <c r="X779" s="51">
        <v>1600</v>
      </c>
      <c r="Y779" s="79" t="s">
        <v>2294</v>
      </c>
      <c r="Z779" s="79" t="s">
        <v>2987</v>
      </c>
      <c r="AA779" s="51" t="str">
        <f t="shared" si="88"/>
        <v>15x7, 5x4.5, 38 OS</v>
      </c>
      <c r="AB779" s="2" t="s">
        <v>7248</v>
      </c>
      <c r="AC779" s="89">
        <f>_xlfn.IFNA(VLOOKUP(AB779,ACCESSORIES!F:J,5,FALSE),"N/A")</f>
        <v>22</v>
      </c>
      <c r="AD779" s="87" t="s">
        <v>85</v>
      </c>
      <c r="AE779" s="87" t="s">
        <v>85</v>
      </c>
      <c r="AF779" s="80" t="s">
        <v>85</v>
      </c>
      <c r="AG779" s="2" t="s">
        <v>85</v>
      </c>
      <c r="AH779" s="9" t="str">
        <f>_xlfn.IFNA(VLOOKUP(AG779,ACCESSORIES!F:J,5,FALSE),"N/A")</f>
        <v>N/A</v>
      </c>
      <c r="AI779" s="81" t="s">
        <v>266</v>
      </c>
      <c r="AJ779" s="81" t="s">
        <v>85</v>
      </c>
      <c r="AK779" s="40" t="str">
        <f>_xlfn.IFNA(VLOOKUP(AJ779,ACCESSORIES!F:J,5,FALSE),"N/A")</f>
        <v>N/A</v>
      </c>
      <c r="AL779" s="81" t="s">
        <v>85</v>
      </c>
      <c r="AM779" s="81">
        <v>14.1</v>
      </c>
      <c r="AN779" s="81">
        <v>180</v>
      </c>
      <c r="AO779" s="25">
        <v>0</v>
      </c>
      <c r="AP779" s="25">
        <v>8.1</v>
      </c>
      <c r="AQ779" s="25">
        <v>14.7</v>
      </c>
      <c r="AR779" s="25">
        <v>7</v>
      </c>
      <c r="AS779" s="25">
        <v>168</v>
      </c>
      <c r="AT779" s="25">
        <v>166</v>
      </c>
      <c r="AU779" s="84">
        <v>68.5</v>
      </c>
      <c r="AV779" s="54">
        <v>31.6</v>
      </c>
      <c r="AW779" s="54">
        <v>43</v>
      </c>
      <c r="AX779" s="54">
        <v>58</v>
      </c>
      <c r="AY779" s="3" t="s">
        <v>85</v>
      </c>
      <c r="AZ779" s="98" t="str">
        <f>_xlfn.IFNA(VLOOKUP(AY779,ACCESSORIES!F:J,5,FALSE),"N/A")</f>
        <v>N/A</v>
      </c>
      <c r="BA779" s="3" t="s">
        <v>85</v>
      </c>
      <c r="BB779" s="98" t="str">
        <f>_xlfn.IFNA(VLOOKUP(BA779,ACCESSORIES!F:J,5,FALSE),"N/A")</f>
        <v>N/A</v>
      </c>
      <c r="BC779" s="77">
        <v>20.39</v>
      </c>
      <c r="BD779" s="56">
        <v>17.8740157480315</v>
      </c>
      <c r="BE779" s="56">
        <v>17.8740157480315</v>
      </c>
      <c r="BF779" s="56">
        <v>9.8425196850393704</v>
      </c>
      <c r="BG779" s="378">
        <f t="shared" si="89"/>
        <v>5.1529000000000012E-2</v>
      </c>
      <c r="BH779" s="5">
        <v>48</v>
      </c>
      <c r="BI779" s="114" t="s">
        <v>3532</v>
      </c>
      <c r="BJ779" s="50" t="s">
        <v>4050</v>
      </c>
      <c r="BK779" s="81" t="s">
        <v>4964</v>
      </c>
      <c r="BL779" s="81" t="s">
        <v>4066</v>
      </c>
      <c r="BM779" s="81" t="s">
        <v>5447</v>
      </c>
      <c r="BN779" s="81" t="s">
        <v>2872</v>
      </c>
      <c r="BO779" s="81" t="s">
        <v>5445</v>
      </c>
      <c r="BP779" s="81" t="s">
        <v>5446</v>
      </c>
      <c r="BQ779" s="81"/>
      <c r="BR779" s="81"/>
      <c r="BS779" s="81"/>
      <c r="BT779" s="81"/>
      <c r="BU779" s="313"/>
      <c r="BV779" s="377"/>
      <c r="BW779" s="313"/>
      <c r="BX779" s="377"/>
      <c r="BY779" s="93" t="str">
        <f t="shared" si="90"/>
        <v>MR409 Bead Grip, 15x7, 5+2/+38mm Offset, 5x4.5, 72mm Centerbore, Matte Black</v>
      </c>
      <c r="BZ779" s="81" t="s">
        <v>3878</v>
      </c>
      <c r="CA779" s="81" t="s">
        <v>3879</v>
      </c>
      <c r="CB779" s="81" t="str">
        <f t="shared" si="91"/>
        <v>UTV (4XX)</v>
      </c>
    </row>
    <row r="780" spans="1:80" s="38" customFormat="1" ht="15" customHeight="1">
      <c r="A780" s="22">
        <f t="shared" si="85"/>
        <v>778</v>
      </c>
      <c r="B780" s="4" t="s">
        <v>84</v>
      </c>
      <c r="C780" s="99" t="s">
        <v>1089</v>
      </c>
      <c r="D780" s="5" t="s">
        <v>5731</v>
      </c>
      <c r="E780" s="91" t="str">
        <f>CONCATENATE(LEFT(D780,5),VLOOKUP(CONCATENATE(N780,"x",O780),'PART NUMBER GUIDE'!$B$9:$C$49,2,FALSE),VLOOKUP(CONCATENATE(P780, V780), 'PART NUMBER GUIDE'!$Q$6:$R$91, 2, FALSE),VLOOKUP(Y780,'PART NUMBER GUIDE'!$J$8:$K$43,2, FALSE),IF(U780="N/A",IF(ABS(S780)&lt;10,"0"&amp;ABS(S780),ABS(S780)),CONCATENATE(LEFT(U780,1),RIGHT(U780,1))), F780, G780)</f>
        <v>MR40957012452</v>
      </c>
      <c r="F780" s="90"/>
      <c r="G780" s="90"/>
      <c r="H780" s="79" t="s">
        <v>7252</v>
      </c>
      <c r="I780" s="318">
        <v>45070</v>
      </c>
      <c r="J780" s="85" t="s">
        <v>1265</v>
      </c>
      <c r="K780" s="342">
        <v>199</v>
      </c>
      <c r="L780" s="92">
        <f t="shared" si="86"/>
        <v>199</v>
      </c>
      <c r="M780" s="344"/>
      <c r="N780" s="5">
        <v>15</v>
      </c>
      <c r="O780" s="77">
        <v>7</v>
      </c>
      <c r="P780" s="99" t="str">
        <f t="shared" si="87"/>
        <v>5x4.5</v>
      </c>
      <c r="Q780" s="5">
        <v>5</v>
      </c>
      <c r="R780" s="5">
        <v>4.5</v>
      </c>
      <c r="S780" s="5">
        <v>38</v>
      </c>
      <c r="T780" s="17">
        <v>5.5</v>
      </c>
      <c r="U780" s="5" t="s">
        <v>186</v>
      </c>
      <c r="V780" s="17">
        <v>72</v>
      </c>
      <c r="W780" s="8">
        <v>16.309999999999999</v>
      </c>
      <c r="X780" s="51">
        <v>1600</v>
      </c>
      <c r="Y780" s="79" t="s">
        <v>2731</v>
      </c>
      <c r="Z780" s="79" t="s">
        <v>2991</v>
      </c>
      <c r="AA780" s="51" t="str">
        <f t="shared" si="88"/>
        <v>15x7, 5x4.5, 38 OS</v>
      </c>
      <c r="AB780" s="2" t="s">
        <v>7248</v>
      </c>
      <c r="AC780" s="89">
        <f>_xlfn.IFNA(VLOOKUP(AB780,ACCESSORIES!F:J,5,FALSE),"N/A")</f>
        <v>22</v>
      </c>
      <c r="AD780" s="87" t="s">
        <v>85</v>
      </c>
      <c r="AE780" s="87" t="s">
        <v>85</v>
      </c>
      <c r="AF780" s="80" t="s">
        <v>85</v>
      </c>
      <c r="AG780" s="2" t="s">
        <v>85</v>
      </c>
      <c r="AH780" s="9" t="str">
        <f>_xlfn.IFNA(VLOOKUP(AG780,ACCESSORIES!F:J,5,FALSE),"N/A")</f>
        <v>N/A</v>
      </c>
      <c r="AI780" s="81" t="s">
        <v>266</v>
      </c>
      <c r="AJ780" s="81" t="s">
        <v>85</v>
      </c>
      <c r="AK780" s="40" t="str">
        <f>_xlfn.IFNA(VLOOKUP(AJ780,ACCESSORIES!F:J,5,FALSE),"N/A")</f>
        <v>N/A</v>
      </c>
      <c r="AL780" s="81" t="s">
        <v>85</v>
      </c>
      <c r="AM780" s="81">
        <v>14.1</v>
      </c>
      <c r="AN780" s="81">
        <v>180</v>
      </c>
      <c r="AO780" s="25">
        <v>0</v>
      </c>
      <c r="AP780" s="25">
        <v>8.1</v>
      </c>
      <c r="AQ780" s="25">
        <v>14.7</v>
      </c>
      <c r="AR780" s="25">
        <v>7</v>
      </c>
      <c r="AS780" s="25">
        <v>168</v>
      </c>
      <c r="AT780" s="25">
        <v>166</v>
      </c>
      <c r="AU780" s="84">
        <v>68.5</v>
      </c>
      <c r="AV780" s="54">
        <v>31.6</v>
      </c>
      <c r="AW780" s="54">
        <v>43</v>
      </c>
      <c r="AX780" s="54">
        <v>58</v>
      </c>
      <c r="AY780" s="3" t="s">
        <v>85</v>
      </c>
      <c r="AZ780" s="98" t="str">
        <f>_xlfn.IFNA(VLOOKUP(AY780,ACCESSORIES!F:J,5,FALSE),"N/A")</f>
        <v>N/A</v>
      </c>
      <c r="BA780" s="3" t="s">
        <v>85</v>
      </c>
      <c r="BB780" s="98" t="str">
        <f>_xlfn.IFNA(VLOOKUP(BA780,ACCESSORIES!F:J,5,FALSE),"N/A")</f>
        <v>N/A</v>
      </c>
      <c r="BC780" s="77">
        <v>20.39</v>
      </c>
      <c r="BD780" s="56">
        <v>17.8740157480315</v>
      </c>
      <c r="BE780" s="56">
        <v>17.8740157480315</v>
      </c>
      <c r="BF780" s="56">
        <v>9.8425196850393704</v>
      </c>
      <c r="BG780" s="378">
        <f t="shared" si="89"/>
        <v>5.1529000000000012E-2</v>
      </c>
      <c r="BH780" s="5">
        <v>48</v>
      </c>
      <c r="BI780" s="114" t="s">
        <v>3532</v>
      </c>
      <c r="BJ780" s="50" t="s">
        <v>4050</v>
      </c>
      <c r="BK780" s="81" t="s">
        <v>4964</v>
      </c>
      <c r="BL780" s="81" t="s">
        <v>4066</v>
      </c>
      <c r="BM780" s="81" t="s">
        <v>5447</v>
      </c>
      <c r="BN780" s="81" t="s">
        <v>2872</v>
      </c>
      <c r="BO780" s="81" t="s">
        <v>5445</v>
      </c>
      <c r="BP780" s="81" t="s">
        <v>5446</v>
      </c>
      <c r="BQ780" s="81"/>
      <c r="BR780" s="81"/>
      <c r="BS780" s="81"/>
      <c r="BT780" s="81"/>
      <c r="BU780" s="313"/>
      <c r="BV780" s="377"/>
      <c r="BW780" s="313"/>
      <c r="BX780" s="377"/>
      <c r="BY780" s="93" t="str">
        <f t="shared" si="90"/>
        <v>MR409 Bead Grip, 15x7, 5+2/+38mm Offset, 5x4.5, 72mm Centerbore, Steel Grey</v>
      </c>
      <c r="BZ780" s="81" t="s">
        <v>3878</v>
      </c>
      <c r="CA780" s="81" t="s">
        <v>3879</v>
      </c>
      <c r="CB780" s="81" t="str">
        <f t="shared" si="91"/>
        <v>UTV (4XX)</v>
      </c>
    </row>
    <row r="781" spans="1:80" s="38" customFormat="1" ht="15" customHeight="1">
      <c r="A781" s="22">
        <f t="shared" si="85"/>
        <v>779</v>
      </c>
      <c r="B781" s="4" t="s">
        <v>84</v>
      </c>
      <c r="C781" s="99" t="s">
        <v>1089</v>
      </c>
      <c r="D781" s="5" t="s">
        <v>5731</v>
      </c>
      <c r="E781" s="91" t="str">
        <f>CONCATENATE(LEFT(D781,5),VLOOKUP(CONCATENATE(N781,"x",O781),'PART NUMBER GUIDE'!$B$9:$C$49,2,FALSE),VLOOKUP(CONCATENATE(P781, V781), 'PART NUMBER GUIDE'!$Q$6:$R$91, 2, FALSE),VLOOKUP(Y781,'PART NUMBER GUIDE'!$J$8:$K$43,2, FALSE),IF(U781="N/A",IF(ABS(S781)&lt;10,"0"&amp;ABS(S781),ABS(S781)),CONCATENATE(LEFT(U781,1),RIGHT(U781,1))), F781, G781)</f>
        <v>MR40957060552</v>
      </c>
      <c r="F781" s="90"/>
      <c r="G781" s="90"/>
      <c r="H781" s="364">
        <v>191682036149</v>
      </c>
      <c r="I781" s="109">
        <v>45237</v>
      </c>
      <c r="J781" s="85" t="s">
        <v>1265</v>
      </c>
      <c r="K781" s="342">
        <v>199</v>
      </c>
      <c r="L781" s="92">
        <f t="shared" si="86"/>
        <v>199</v>
      </c>
      <c r="M781" s="344"/>
      <c r="N781" s="5">
        <v>15</v>
      </c>
      <c r="O781" s="77">
        <v>7</v>
      </c>
      <c r="P781" s="99" t="str">
        <f t="shared" si="87"/>
        <v>6x5.5</v>
      </c>
      <c r="Q781" s="5">
        <v>6</v>
      </c>
      <c r="R781" s="5">
        <v>5.5</v>
      </c>
      <c r="S781" s="5">
        <v>38</v>
      </c>
      <c r="T781" s="17">
        <v>5.5</v>
      </c>
      <c r="U781" s="5" t="s">
        <v>186</v>
      </c>
      <c r="V781" s="17">
        <v>78.3</v>
      </c>
      <c r="W781" s="8">
        <v>17.416518712605328</v>
      </c>
      <c r="X781" s="51">
        <v>1600</v>
      </c>
      <c r="Y781" s="79" t="s">
        <v>2294</v>
      </c>
      <c r="Z781" s="79" t="s">
        <v>2987</v>
      </c>
      <c r="AA781" s="51" t="str">
        <f t="shared" si="88"/>
        <v>15x7, 6x5.5, 38 OS</v>
      </c>
      <c r="AB781" s="2" t="s">
        <v>4107</v>
      </c>
      <c r="AC781" s="89">
        <f>_xlfn.IFNA(VLOOKUP(AB781,ACCESSORIES!F:J,5,FALSE),"N/A")</f>
        <v>22</v>
      </c>
      <c r="AD781" s="87" t="s">
        <v>85</v>
      </c>
      <c r="AE781" s="87" t="s">
        <v>85</v>
      </c>
      <c r="AF781" s="80" t="s">
        <v>85</v>
      </c>
      <c r="AG781" s="2" t="s">
        <v>85</v>
      </c>
      <c r="AH781" s="9" t="str">
        <f>_xlfn.IFNA(VLOOKUP(AG781,ACCESSORIES!F:J,5,FALSE),"N/A")</f>
        <v>N/A</v>
      </c>
      <c r="AI781" s="81" t="s">
        <v>266</v>
      </c>
      <c r="AJ781" s="81" t="s">
        <v>85</v>
      </c>
      <c r="AK781" s="40" t="str">
        <f>_xlfn.IFNA(VLOOKUP(AJ781,ACCESSORIES!F:J,5,FALSE),"N/A")</f>
        <v>N/A</v>
      </c>
      <c r="AL781" s="81" t="s">
        <v>85</v>
      </c>
      <c r="AM781" s="81">
        <v>14.1</v>
      </c>
      <c r="AN781" s="81">
        <v>180</v>
      </c>
      <c r="AO781" s="25">
        <v>0</v>
      </c>
      <c r="AP781" s="25">
        <v>8.1</v>
      </c>
      <c r="AQ781" s="25">
        <v>14.7</v>
      </c>
      <c r="AR781" s="25">
        <v>7</v>
      </c>
      <c r="AS781" s="25">
        <v>168</v>
      </c>
      <c r="AT781" s="25">
        <v>166</v>
      </c>
      <c r="AU781" s="84">
        <v>78.3</v>
      </c>
      <c r="AV781" s="54">
        <v>40</v>
      </c>
      <c r="AW781" s="54">
        <v>40</v>
      </c>
      <c r="AX781" s="54">
        <v>58</v>
      </c>
      <c r="AY781" s="3" t="s">
        <v>85</v>
      </c>
      <c r="AZ781" s="98" t="str">
        <f>_xlfn.IFNA(VLOOKUP(AY781,ACCESSORIES!F:J,5,FALSE),"N/A")</f>
        <v>N/A</v>
      </c>
      <c r="BA781" s="3" t="s">
        <v>85</v>
      </c>
      <c r="BB781" s="98" t="str">
        <f>_xlfn.IFNA(VLOOKUP(BA781,ACCESSORIES!F:J,5,FALSE),"N/A")</f>
        <v>N/A</v>
      </c>
      <c r="BC781" s="77">
        <f>W781+4</f>
        <v>21.416518712605328</v>
      </c>
      <c r="BD781" s="56">
        <v>17.8740157480315</v>
      </c>
      <c r="BE781" s="56">
        <v>17.8740157480315</v>
      </c>
      <c r="BF781" s="56">
        <v>9.8425196850393704</v>
      </c>
      <c r="BG781" s="378">
        <f t="shared" si="89"/>
        <v>5.1529000000000012E-2</v>
      </c>
      <c r="BH781" s="5">
        <v>48</v>
      </c>
      <c r="BI781" s="114" t="s">
        <v>3532</v>
      </c>
      <c r="BJ781" s="50" t="s">
        <v>4050</v>
      </c>
      <c r="BK781" s="81"/>
      <c r="BL781" s="81"/>
      <c r="BM781" s="81"/>
      <c r="BN781" s="81"/>
      <c r="BO781" s="81"/>
      <c r="BP781" s="81"/>
      <c r="BQ781" s="81"/>
      <c r="BR781" s="81"/>
      <c r="BS781" s="81"/>
      <c r="BT781" s="81"/>
      <c r="BU781" s="313"/>
      <c r="BV781" s="377"/>
      <c r="BW781" s="313"/>
      <c r="BX781" s="377"/>
      <c r="BY781" s="93" t="str">
        <f t="shared" si="90"/>
        <v>MR409 Bead Grip, 15x7, 5+2/+38mm Offset, 6x5.5, 78.3mm Centerbore, Matte Black</v>
      </c>
      <c r="BZ781" s="81" t="s">
        <v>3878</v>
      </c>
      <c r="CA781" s="81" t="s">
        <v>3879</v>
      </c>
      <c r="CB781" s="81" t="str">
        <f t="shared" si="91"/>
        <v>UTV (4XX)</v>
      </c>
    </row>
    <row r="782" spans="1:80" s="38" customFormat="1" ht="15" customHeight="1">
      <c r="A782" s="22">
        <f t="shared" si="85"/>
        <v>780</v>
      </c>
      <c r="B782" s="4" t="s">
        <v>84</v>
      </c>
      <c r="C782" s="99" t="s">
        <v>1089</v>
      </c>
      <c r="D782" s="5" t="s">
        <v>5731</v>
      </c>
      <c r="E782" s="91" t="str">
        <f>CONCATENATE(LEFT(D782,5),VLOOKUP(CONCATENATE(N782,"x",O782),'PART NUMBER GUIDE'!$B$9:$C$49,2,FALSE),VLOOKUP(CONCATENATE(P782, V782), 'PART NUMBER GUIDE'!$Q$6:$R$91, 2, FALSE),VLOOKUP(Y782,'PART NUMBER GUIDE'!$J$8:$K$43,2, FALSE),IF(U782="N/A",IF(ABS(S782)&lt;10,"0"&amp;ABS(S782),ABS(S782)),CONCATENATE(LEFT(U782,1),RIGHT(U782,1))), F782, G782)</f>
        <v>MR40958047544</v>
      </c>
      <c r="F782" s="90"/>
      <c r="G782" s="90"/>
      <c r="H782" s="79" t="s">
        <v>2751</v>
      </c>
      <c r="I782" s="318">
        <v>43423</v>
      </c>
      <c r="J782" s="85" t="s">
        <v>1265</v>
      </c>
      <c r="K782" s="342">
        <v>209</v>
      </c>
      <c r="L782" s="92">
        <f t="shared" si="86"/>
        <v>209</v>
      </c>
      <c r="M782" s="344"/>
      <c r="N782" s="5">
        <v>15</v>
      </c>
      <c r="O782" s="77">
        <v>8</v>
      </c>
      <c r="P782" s="99" t="str">
        <f t="shared" si="87"/>
        <v>4x136</v>
      </c>
      <c r="Q782" s="5">
        <v>4</v>
      </c>
      <c r="R782" s="5">
        <v>136</v>
      </c>
      <c r="S782" s="5">
        <v>0</v>
      </c>
      <c r="T782" s="17">
        <v>4.5</v>
      </c>
      <c r="U782" s="5" t="s">
        <v>193</v>
      </c>
      <c r="V782" s="17">
        <v>106.25</v>
      </c>
      <c r="W782" s="8">
        <v>16.28</v>
      </c>
      <c r="X782" s="51">
        <v>1600</v>
      </c>
      <c r="Y782" s="79" t="s">
        <v>2294</v>
      </c>
      <c r="Z782" s="79" t="s">
        <v>2987</v>
      </c>
      <c r="AA782" s="51" t="str">
        <f t="shared" si="88"/>
        <v>15x8, 4x136, 0 OS</v>
      </c>
      <c r="AB782" s="2" t="s">
        <v>4107</v>
      </c>
      <c r="AC782" s="89">
        <f>_xlfn.IFNA(VLOOKUP(AB782,ACCESSORIES!F:J,5,FALSE),"N/A")</f>
        <v>22</v>
      </c>
      <c r="AD782" s="87" t="s">
        <v>85</v>
      </c>
      <c r="AE782" s="87" t="s">
        <v>85</v>
      </c>
      <c r="AF782" s="80" t="s">
        <v>85</v>
      </c>
      <c r="AG782" s="2" t="s">
        <v>85</v>
      </c>
      <c r="AH782" s="9" t="str">
        <f>_xlfn.IFNA(VLOOKUP(AG782,ACCESSORIES!F:J,5,FALSE),"N/A")</f>
        <v>N/A</v>
      </c>
      <c r="AI782" s="81" t="s">
        <v>266</v>
      </c>
      <c r="AJ782" s="81" t="s">
        <v>85</v>
      </c>
      <c r="AK782" s="40" t="str">
        <f>_xlfn.IFNA(VLOOKUP(AJ782,ACCESSORIES!F:J,5,FALSE),"N/A")</f>
        <v>N/A</v>
      </c>
      <c r="AL782" s="81" t="s">
        <v>85</v>
      </c>
      <c r="AM782" s="81">
        <v>14.1</v>
      </c>
      <c r="AN782" s="81">
        <v>180</v>
      </c>
      <c r="AO782" s="25">
        <v>0</v>
      </c>
      <c r="AP782" s="25">
        <v>17.5</v>
      </c>
      <c r="AQ782" s="25">
        <v>29</v>
      </c>
      <c r="AR782" s="25">
        <v>24</v>
      </c>
      <c r="AS782" s="25">
        <v>174.6</v>
      </c>
      <c r="AT782" s="25">
        <v>167</v>
      </c>
      <c r="AU782" s="84">
        <v>96</v>
      </c>
      <c r="AV782" s="54">
        <v>37.799999999999997</v>
      </c>
      <c r="AW782" s="54">
        <v>38</v>
      </c>
      <c r="AX782" s="54">
        <v>80</v>
      </c>
      <c r="AY782" s="3" t="s">
        <v>85</v>
      </c>
      <c r="AZ782" s="98" t="str">
        <f>_xlfn.IFNA(VLOOKUP(AY782,ACCESSORIES!F:J,5,FALSE),"N/A")</f>
        <v>N/A</v>
      </c>
      <c r="BA782" s="3" t="s">
        <v>85</v>
      </c>
      <c r="BB782" s="98" t="str">
        <f>_xlfn.IFNA(VLOOKUP(BA782,ACCESSORIES!F:J,5,FALSE),"N/A")</f>
        <v>N/A</v>
      </c>
      <c r="BC782" s="77">
        <v>20.32</v>
      </c>
      <c r="BD782" s="56">
        <v>17.8740157480315</v>
      </c>
      <c r="BE782" s="56">
        <v>17.8740157480315</v>
      </c>
      <c r="BF782" s="56">
        <v>10.944881889763799</v>
      </c>
      <c r="BG782" s="378">
        <f t="shared" si="89"/>
        <v>5.7300248000000116E-2</v>
      </c>
      <c r="BH782" s="5">
        <v>48</v>
      </c>
      <c r="BI782" s="114" t="s">
        <v>3532</v>
      </c>
      <c r="BJ782" s="50" t="s">
        <v>4050</v>
      </c>
      <c r="BK782" s="81" t="s">
        <v>4964</v>
      </c>
      <c r="BL782" s="81" t="s">
        <v>4066</v>
      </c>
      <c r="BM782" s="81" t="s">
        <v>5447</v>
      </c>
      <c r="BN782" s="81" t="s">
        <v>2872</v>
      </c>
      <c r="BO782" s="81" t="s">
        <v>5445</v>
      </c>
      <c r="BP782" s="81" t="s">
        <v>5446</v>
      </c>
      <c r="BQ782" s="81"/>
      <c r="BR782" s="81"/>
      <c r="BS782" s="81"/>
      <c r="BT782" s="81"/>
      <c r="BU782" s="313" t="s">
        <v>6924</v>
      </c>
      <c r="BV782" s="377" t="s">
        <v>8322</v>
      </c>
      <c r="BW782" s="313" t="s">
        <v>6932</v>
      </c>
      <c r="BX782" s="377" t="s">
        <v>8323</v>
      </c>
      <c r="BY782" s="93" t="str">
        <f t="shared" si="90"/>
        <v>MR409 Bead Grip, 15x8, 4+4/0mm Offset, 4x136, 106.25mm Centerbore, Matte Black</v>
      </c>
      <c r="BZ782" s="81" t="s">
        <v>3878</v>
      </c>
      <c r="CA782" s="81" t="s">
        <v>3879</v>
      </c>
      <c r="CB782" s="81" t="str">
        <f t="shared" si="91"/>
        <v>UTV (4XX)</v>
      </c>
    </row>
    <row r="783" spans="1:80" s="38" customFormat="1" ht="15" customHeight="1">
      <c r="A783" s="22">
        <f t="shared" si="85"/>
        <v>781</v>
      </c>
      <c r="B783" s="4" t="s">
        <v>84</v>
      </c>
      <c r="C783" s="99" t="s">
        <v>1089</v>
      </c>
      <c r="D783" s="5" t="s">
        <v>5731</v>
      </c>
      <c r="E783" s="91" t="str">
        <f>CONCATENATE(LEFT(D783,5),VLOOKUP(CONCATENATE(N783,"x",O783),'PART NUMBER GUIDE'!$B$9:$C$49,2,FALSE),VLOOKUP(CONCATENATE(P783, V783), 'PART NUMBER GUIDE'!$Q$6:$R$91, 2, FALSE),VLOOKUP(Y783,'PART NUMBER GUIDE'!$J$8:$K$43,2, FALSE),IF(U783="N/A",IF(ABS(S783)&lt;10,"0"&amp;ABS(S783),ABS(S783)),CONCATENATE(LEFT(U783,1),RIGHT(U783,1))), F783, G783)</f>
        <v>MR40958047444</v>
      </c>
      <c r="F783" s="90"/>
      <c r="G783" s="90"/>
      <c r="H783" s="79" t="s">
        <v>2752</v>
      </c>
      <c r="I783" s="318">
        <v>43423</v>
      </c>
      <c r="J783" s="85" t="s">
        <v>1265</v>
      </c>
      <c r="K783" s="342">
        <v>209</v>
      </c>
      <c r="L783" s="92">
        <f t="shared" si="86"/>
        <v>209</v>
      </c>
      <c r="M783" s="344"/>
      <c r="N783" s="5">
        <v>15</v>
      </c>
      <c r="O783" s="77">
        <v>8</v>
      </c>
      <c r="P783" s="99" t="str">
        <f t="shared" si="87"/>
        <v>4x136</v>
      </c>
      <c r="Q783" s="5">
        <v>4</v>
      </c>
      <c r="R783" s="5">
        <v>136</v>
      </c>
      <c r="S783" s="5">
        <v>0</v>
      </c>
      <c r="T783" s="17">
        <v>4.5</v>
      </c>
      <c r="U783" s="5" t="s">
        <v>193</v>
      </c>
      <c r="V783" s="17">
        <v>106.25</v>
      </c>
      <c r="W783" s="8">
        <v>16.239999999999998</v>
      </c>
      <c r="X783" s="51">
        <v>1600</v>
      </c>
      <c r="Y783" s="79" t="s">
        <v>2731</v>
      </c>
      <c r="Z783" s="79" t="s">
        <v>2991</v>
      </c>
      <c r="AA783" s="51" t="str">
        <f t="shared" si="88"/>
        <v>15x8, 4x136, 0 OS</v>
      </c>
      <c r="AB783" s="2" t="s">
        <v>4107</v>
      </c>
      <c r="AC783" s="89">
        <f>_xlfn.IFNA(VLOOKUP(AB783,ACCESSORIES!F:J,5,FALSE),"N/A")</f>
        <v>22</v>
      </c>
      <c r="AD783" s="87" t="s">
        <v>85</v>
      </c>
      <c r="AE783" s="87" t="s">
        <v>85</v>
      </c>
      <c r="AF783" s="80" t="s">
        <v>85</v>
      </c>
      <c r="AG783" s="2" t="s">
        <v>85</v>
      </c>
      <c r="AH783" s="9" t="str">
        <f>_xlfn.IFNA(VLOOKUP(AG783,ACCESSORIES!F:J,5,FALSE),"N/A")</f>
        <v>N/A</v>
      </c>
      <c r="AI783" s="81" t="s">
        <v>266</v>
      </c>
      <c r="AJ783" s="81" t="s">
        <v>85</v>
      </c>
      <c r="AK783" s="40" t="str">
        <f>_xlfn.IFNA(VLOOKUP(AJ783,ACCESSORIES!F:J,5,FALSE),"N/A")</f>
        <v>N/A</v>
      </c>
      <c r="AL783" s="81" t="s">
        <v>85</v>
      </c>
      <c r="AM783" s="81">
        <v>14.1</v>
      </c>
      <c r="AN783" s="81">
        <v>180</v>
      </c>
      <c r="AO783" s="25">
        <v>0</v>
      </c>
      <c r="AP783" s="25">
        <v>17.5</v>
      </c>
      <c r="AQ783" s="25">
        <v>29</v>
      </c>
      <c r="AR783" s="25">
        <v>24</v>
      </c>
      <c r="AS783" s="25">
        <v>174.6</v>
      </c>
      <c r="AT783" s="25">
        <v>167</v>
      </c>
      <c r="AU783" s="84">
        <v>96</v>
      </c>
      <c r="AV783" s="54">
        <v>37.799999999999997</v>
      </c>
      <c r="AW783" s="54">
        <v>38</v>
      </c>
      <c r="AX783" s="54">
        <v>80</v>
      </c>
      <c r="AY783" s="3" t="s">
        <v>85</v>
      </c>
      <c r="AZ783" s="98" t="str">
        <f>_xlfn.IFNA(VLOOKUP(AY783,ACCESSORIES!F:J,5,FALSE),"N/A")</f>
        <v>N/A</v>
      </c>
      <c r="BA783" s="3" t="s">
        <v>85</v>
      </c>
      <c r="BB783" s="98" t="str">
        <f>_xlfn.IFNA(VLOOKUP(BA783,ACCESSORIES!F:J,5,FALSE),"N/A")</f>
        <v>N/A</v>
      </c>
      <c r="BC783" s="77">
        <v>20.43</v>
      </c>
      <c r="BD783" s="56">
        <v>17.8740157480315</v>
      </c>
      <c r="BE783" s="56">
        <v>17.8740157480315</v>
      </c>
      <c r="BF783" s="56">
        <v>10.944881889763799</v>
      </c>
      <c r="BG783" s="378">
        <f t="shared" si="89"/>
        <v>5.7300248000000116E-2</v>
      </c>
      <c r="BH783" s="5">
        <v>48</v>
      </c>
      <c r="BI783" s="114" t="s">
        <v>3532</v>
      </c>
      <c r="BJ783" s="50" t="s">
        <v>4050</v>
      </c>
      <c r="BK783" s="81" t="s">
        <v>4964</v>
      </c>
      <c r="BL783" s="81" t="s">
        <v>4066</v>
      </c>
      <c r="BM783" s="81" t="s">
        <v>5447</v>
      </c>
      <c r="BN783" s="81" t="s">
        <v>2872</v>
      </c>
      <c r="BO783" s="81" t="s">
        <v>5445</v>
      </c>
      <c r="BP783" s="81" t="s">
        <v>5446</v>
      </c>
      <c r="BQ783" s="81"/>
      <c r="BR783" s="81"/>
      <c r="BS783" s="81"/>
      <c r="BT783" s="81"/>
      <c r="BU783" s="313" t="s">
        <v>6934</v>
      </c>
      <c r="BV783" s="377" t="s">
        <v>8224</v>
      </c>
      <c r="BW783" s="313" t="s">
        <v>6936</v>
      </c>
      <c r="BX783" s="377" t="s">
        <v>8225</v>
      </c>
      <c r="BY783" s="93" t="str">
        <f t="shared" si="90"/>
        <v>MR409 Bead Grip, 15x8, 4+4/0mm Offset, 4x136, 106.25mm Centerbore, Steel Grey</v>
      </c>
      <c r="BZ783" s="81" t="s">
        <v>3878</v>
      </c>
      <c r="CA783" s="81" t="s">
        <v>3879</v>
      </c>
      <c r="CB783" s="81" t="str">
        <f t="shared" si="91"/>
        <v>UTV (4XX)</v>
      </c>
    </row>
    <row r="784" spans="1:80" s="38" customFormat="1" ht="15" customHeight="1">
      <c r="A784" s="22">
        <f t="shared" si="85"/>
        <v>782</v>
      </c>
      <c r="B784" s="4" t="s">
        <v>84</v>
      </c>
      <c r="C784" s="99" t="s">
        <v>1089</v>
      </c>
      <c r="D784" s="5" t="s">
        <v>5731</v>
      </c>
      <c r="E784" s="91" t="str">
        <f>CONCATENATE(LEFT(D784,5),VLOOKUP(CONCATENATE(N784,"x",O784),'PART NUMBER GUIDE'!$B$9:$C$49,2,FALSE),VLOOKUP(CONCATENATE(P784, V784), 'PART NUMBER GUIDE'!$Q$6:$R$91, 2, FALSE),VLOOKUP(Y784,'PART NUMBER GUIDE'!$J$8:$K$43,2, FALSE),IF(U784="N/A",IF(ABS(S784)&lt;10,"0"&amp;ABS(S784),ABS(S784)),CONCATENATE(LEFT(U784,1),RIGHT(U784,1))), F784, G784)</f>
        <v>MR40958046544</v>
      </c>
      <c r="F784" s="90"/>
      <c r="G784" s="90"/>
      <c r="H784" s="79" t="s">
        <v>2753</v>
      </c>
      <c r="I784" s="318">
        <v>43423</v>
      </c>
      <c r="J784" s="85" t="s">
        <v>1265</v>
      </c>
      <c r="K784" s="342">
        <v>209</v>
      </c>
      <c r="L784" s="92">
        <f t="shared" si="86"/>
        <v>209</v>
      </c>
      <c r="M784" s="344"/>
      <c r="N784" s="5">
        <v>15</v>
      </c>
      <c r="O784" s="77">
        <v>8</v>
      </c>
      <c r="P784" s="99" t="str">
        <f t="shared" si="87"/>
        <v>4x156</v>
      </c>
      <c r="Q784" s="5">
        <v>4</v>
      </c>
      <c r="R784" s="5">
        <v>156</v>
      </c>
      <c r="S784" s="5">
        <v>0</v>
      </c>
      <c r="T784" s="17">
        <v>4.5</v>
      </c>
      <c r="U784" s="5" t="s">
        <v>193</v>
      </c>
      <c r="V784" s="17">
        <v>132</v>
      </c>
      <c r="W784" s="8">
        <v>16.170000000000002</v>
      </c>
      <c r="X784" s="51">
        <v>1600</v>
      </c>
      <c r="Y784" s="79" t="s">
        <v>2294</v>
      </c>
      <c r="Z784" s="79" t="s">
        <v>2987</v>
      </c>
      <c r="AA784" s="51" t="str">
        <f t="shared" si="88"/>
        <v>15x8, 4x156, 0 OS</v>
      </c>
      <c r="AB784" s="2" t="s">
        <v>4104</v>
      </c>
      <c r="AC784" s="89">
        <f>_xlfn.IFNA(VLOOKUP(AB784,ACCESSORIES!F:J,5,FALSE),"N/A")</f>
        <v>22</v>
      </c>
      <c r="AD784" s="87" t="s">
        <v>85</v>
      </c>
      <c r="AE784" s="87" t="s">
        <v>85</v>
      </c>
      <c r="AF784" s="80" t="s">
        <v>85</v>
      </c>
      <c r="AG784" s="2" t="s">
        <v>85</v>
      </c>
      <c r="AH784" s="9" t="str">
        <f>_xlfn.IFNA(VLOOKUP(AG784,ACCESSORIES!F:J,5,FALSE),"N/A")</f>
        <v>N/A</v>
      </c>
      <c r="AI784" s="81" t="s">
        <v>266</v>
      </c>
      <c r="AJ784" s="81" t="s">
        <v>85</v>
      </c>
      <c r="AK784" s="40" t="str">
        <f>_xlfn.IFNA(VLOOKUP(AJ784,ACCESSORIES!F:J,5,FALSE),"N/A")</f>
        <v>N/A</v>
      </c>
      <c r="AL784" s="81" t="s">
        <v>85</v>
      </c>
      <c r="AM784" s="81">
        <v>14.1</v>
      </c>
      <c r="AN784" s="81">
        <v>180</v>
      </c>
      <c r="AO784" s="25">
        <v>0</v>
      </c>
      <c r="AP784" s="25">
        <v>18.2</v>
      </c>
      <c r="AQ784" s="25">
        <v>29</v>
      </c>
      <c r="AR784" s="25">
        <v>24</v>
      </c>
      <c r="AS784" s="25">
        <v>174.6</v>
      </c>
      <c r="AT784" s="25">
        <v>167</v>
      </c>
      <c r="AU784" s="84">
        <v>115</v>
      </c>
      <c r="AV784" s="54">
        <v>37.799999999999997</v>
      </c>
      <c r="AW784" s="54">
        <v>38</v>
      </c>
      <c r="AX784" s="54">
        <v>80</v>
      </c>
      <c r="AY784" s="3" t="s">
        <v>85</v>
      </c>
      <c r="AZ784" s="98" t="str">
        <f>_xlfn.IFNA(VLOOKUP(AY784,ACCESSORIES!F:J,5,FALSE),"N/A")</f>
        <v>N/A</v>
      </c>
      <c r="BA784" s="3" t="s">
        <v>85</v>
      </c>
      <c r="BB784" s="98" t="str">
        <f>_xlfn.IFNA(VLOOKUP(BA784,ACCESSORIES!F:J,5,FALSE),"N/A")</f>
        <v>N/A</v>
      </c>
      <c r="BC784" s="77">
        <v>20.58</v>
      </c>
      <c r="BD784" s="56">
        <v>17.8740157480315</v>
      </c>
      <c r="BE784" s="56">
        <v>17.8740157480315</v>
      </c>
      <c r="BF784" s="56">
        <v>10.944881889763799</v>
      </c>
      <c r="BG784" s="378">
        <f t="shared" si="89"/>
        <v>5.7300248000000116E-2</v>
      </c>
      <c r="BH784" s="5">
        <v>48</v>
      </c>
      <c r="BI784" s="114" t="s">
        <v>3532</v>
      </c>
      <c r="BJ784" s="50" t="s">
        <v>4050</v>
      </c>
      <c r="BK784" s="81" t="s">
        <v>4964</v>
      </c>
      <c r="BL784" s="81" t="s">
        <v>4066</v>
      </c>
      <c r="BM784" s="81" t="s">
        <v>5447</v>
      </c>
      <c r="BN784" s="81" t="s">
        <v>2872</v>
      </c>
      <c r="BO784" s="81" t="s">
        <v>5445</v>
      </c>
      <c r="BP784" s="81" t="s">
        <v>5446</v>
      </c>
      <c r="BQ784" s="81"/>
      <c r="BR784" s="81"/>
      <c r="BS784" s="81"/>
      <c r="BT784" s="81"/>
      <c r="BU784" s="313" t="s">
        <v>6924</v>
      </c>
      <c r="BV784" s="377" t="s">
        <v>8322</v>
      </c>
      <c r="BW784" s="313" t="s">
        <v>6932</v>
      </c>
      <c r="BX784" s="377" t="s">
        <v>8323</v>
      </c>
      <c r="BY784" s="93" t="str">
        <f t="shared" si="90"/>
        <v>MR409 Bead Grip, 15x8, 4+4/0mm Offset, 4x156, 132mm Centerbore, Matte Black</v>
      </c>
      <c r="BZ784" s="81" t="s">
        <v>3878</v>
      </c>
      <c r="CA784" s="81" t="s">
        <v>3879</v>
      </c>
      <c r="CB784" s="81" t="str">
        <f t="shared" si="91"/>
        <v>UTV (4XX)</v>
      </c>
    </row>
    <row r="785" spans="1:80" s="38" customFormat="1" ht="15" customHeight="1">
      <c r="A785" s="22">
        <f t="shared" si="85"/>
        <v>783</v>
      </c>
      <c r="B785" s="4" t="s">
        <v>84</v>
      </c>
      <c r="C785" s="99" t="s">
        <v>1089</v>
      </c>
      <c r="D785" s="5" t="s">
        <v>5731</v>
      </c>
      <c r="E785" s="91" t="str">
        <f>CONCATENATE(LEFT(D785,5),VLOOKUP(CONCATENATE(N785,"x",O785),'PART NUMBER GUIDE'!$B$9:$C$49,2,FALSE),VLOOKUP(CONCATENATE(P785, V785), 'PART NUMBER GUIDE'!$Q$6:$R$91, 2, FALSE),VLOOKUP(Y785,'PART NUMBER GUIDE'!$J$8:$K$43,2, FALSE),IF(U785="N/A",IF(ABS(S785)&lt;10,"0"&amp;ABS(S785),ABS(S785)),CONCATENATE(LEFT(U785,1),RIGHT(U785,1))), F785, G785)</f>
        <v>MR40958046444</v>
      </c>
      <c r="F785" s="90"/>
      <c r="G785" s="90"/>
      <c r="H785" s="79" t="s">
        <v>2754</v>
      </c>
      <c r="I785" s="318">
        <v>43423</v>
      </c>
      <c r="J785" s="85" t="s">
        <v>1265</v>
      </c>
      <c r="K785" s="342">
        <v>209</v>
      </c>
      <c r="L785" s="92">
        <f t="shared" si="86"/>
        <v>209</v>
      </c>
      <c r="M785" s="344"/>
      <c r="N785" s="5">
        <v>15</v>
      </c>
      <c r="O785" s="77">
        <v>8</v>
      </c>
      <c r="P785" s="99" t="str">
        <f t="shared" si="87"/>
        <v>4x156</v>
      </c>
      <c r="Q785" s="5">
        <v>4</v>
      </c>
      <c r="R785" s="5">
        <v>156</v>
      </c>
      <c r="S785" s="5">
        <v>0</v>
      </c>
      <c r="T785" s="17">
        <v>4.5</v>
      </c>
      <c r="U785" s="5" t="s">
        <v>193</v>
      </c>
      <c r="V785" s="17">
        <v>132</v>
      </c>
      <c r="W785" s="8">
        <v>15.76</v>
      </c>
      <c r="X785" s="51">
        <v>1600</v>
      </c>
      <c r="Y785" s="79" t="s">
        <v>2731</v>
      </c>
      <c r="Z785" s="79" t="s">
        <v>2991</v>
      </c>
      <c r="AA785" s="51" t="str">
        <f t="shared" si="88"/>
        <v>15x8, 4x156, 0 OS</v>
      </c>
      <c r="AB785" s="2" t="s">
        <v>4104</v>
      </c>
      <c r="AC785" s="89">
        <f>_xlfn.IFNA(VLOOKUP(AB785,ACCESSORIES!F:J,5,FALSE),"N/A")</f>
        <v>22</v>
      </c>
      <c r="AD785" s="87" t="s">
        <v>85</v>
      </c>
      <c r="AE785" s="87" t="s">
        <v>85</v>
      </c>
      <c r="AF785" s="80" t="s">
        <v>85</v>
      </c>
      <c r="AG785" s="2" t="s">
        <v>85</v>
      </c>
      <c r="AH785" s="9" t="str">
        <f>_xlfn.IFNA(VLOOKUP(AG785,ACCESSORIES!F:J,5,FALSE),"N/A")</f>
        <v>N/A</v>
      </c>
      <c r="AI785" s="81" t="s">
        <v>266</v>
      </c>
      <c r="AJ785" s="81" t="s">
        <v>85</v>
      </c>
      <c r="AK785" s="40" t="str">
        <f>_xlfn.IFNA(VLOOKUP(AJ785,ACCESSORIES!F:J,5,FALSE),"N/A")</f>
        <v>N/A</v>
      </c>
      <c r="AL785" s="81" t="s">
        <v>85</v>
      </c>
      <c r="AM785" s="81">
        <v>14.1</v>
      </c>
      <c r="AN785" s="81">
        <v>180</v>
      </c>
      <c r="AO785" s="25">
        <v>0</v>
      </c>
      <c r="AP785" s="25">
        <v>18.2</v>
      </c>
      <c r="AQ785" s="25">
        <v>29</v>
      </c>
      <c r="AR785" s="25">
        <v>24</v>
      </c>
      <c r="AS785" s="25">
        <v>174.6</v>
      </c>
      <c r="AT785" s="25">
        <v>167</v>
      </c>
      <c r="AU785" s="84">
        <v>115</v>
      </c>
      <c r="AV785" s="54">
        <v>37.799999999999997</v>
      </c>
      <c r="AW785" s="54">
        <v>38</v>
      </c>
      <c r="AX785" s="54">
        <v>80</v>
      </c>
      <c r="AY785" s="3" t="s">
        <v>85</v>
      </c>
      <c r="AZ785" s="98" t="str">
        <f>_xlfn.IFNA(VLOOKUP(AY785,ACCESSORIES!F:J,5,FALSE),"N/A")</f>
        <v>N/A</v>
      </c>
      <c r="BA785" s="3" t="s">
        <v>85</v>
      </c>
      <c r="BB785" s="98" t="str">
        <f>_xlfn.IFNA(VLOOKUP(BA785,ACCESSORIES!F:J,5,FALSE),"N/A")</f>
        <v>N/A</v>
      </c>
      <c r="BC785" s="77">
        <v>19.66</v>
      </c>
      <c r="BD785" s="56">
        <v>17.8740157480315</v>
      </c>
      <c r="BE785" s="56">
        <v>17.8740157480315</v>
      </c>
      <c r="BF785" s="56">
        <v>10.944881889763799</v>
      </c>
      <c r="BG785" s="378">
        <f t="shared" si="89"/>
        <v>5.7300248000000116E-2</v>
      </c>
      <c r="BH785" s="5">
        <v>48</v>
      </c>
      <c r="BI785" s="114" t="s">
        <v>3532</v>
      </c>
      <c r="BJ785" s="50" t="s">
        <v>4050</v>
      </c>
      <c r="BK785" s="81" t="s">
        <v>4964</v>
      </c>
      <c r="BL785" s="81" t="s">
        <v>4066</v>
      </c>
      <c r="BM785" s="81" t="s">
        <v>5447</v>
      </c>
      <c r="BN785" s="81" t="s">
        <v>2872</v>
      </c>
      <c r="BO785" s="81" t="s">
        <v>5445</v>
      </c>
      <c r="BP785" s="81" t="s">
        <v>5446</v>
      </c>
      <c r="BQ785" s="81"/>
      <c r="BR785" s="81"/>
      <c r="BS785" s="81"/>
      <c r="BT785" s="81"/>
      <c r="BU785" s="313" t="s">
        <v>6934</v>
      </c>
      <c r="BV785" s="377" t="s">
        <v>8224</v>
      </c>
      <c r="BW785" s="313" t="s">
        <v>6936</v>
      </c>
      <c r="BX785" s="377" t="s">
        <v>8225</v>
      </c>
      <c r="BY785" s="93" t="str">
        <f t="shared" si="90"/>
        <v>MR409 Bead Grip, 15x8, 4+4/0mm Offset, 4x156, 132mm Centerbore, Steel Grey</v>
      </c>
      <c r="BZ785" s="81" t="s">
        <v>3878</v>
      </c>
      <c r="CA785" s="81" t="s">
        <v>3879</v>
      </c>
      <c r="CB785" s="81" t="str">
        <f t="shared" si="91"/>
        <v>UTV (4XX)</v>
      </c>
    </row>
    <row r="786" spans="1:80" s="38" customFormat="1" ht="15" customHeight="1">
      <c r="A786" s="22">
        <f t="shared" si="85"/>
        <v>784</v>
      </c>
      <c r="B786" s="4" t="s">
        <v>84</v>
      </c>
      <c r="C786" s="99" t="s">
        <v>1089</v>
      </c>
      <c r="D786" s="5" t="s">
        <v>5731</v>
      </c>
      <c r="E786" s="91" t="str">
        <f>CONCATENATE(LEFT(D786,5),VLOOKUP(CONCATENATE(N786,"x",O786),'PART NUMBER GUIDE'!$B$9:$C$49,2,FALSE),VLOOKUP(CONCATENATE(P786, V786), 'PART NUMBER GUIDE'!$Q$6:$R$91, 2, FALSE),VLOOKUP(Y786,'PART NUMBER GUIDE'!$J$8:$K$43,2, FALSE),IF(U786="N/A",IF(ABS(S786)&lt;10,"0"&amp;ABS(S786),ABS(S786)),CONCATENATE(LEFT(U786,1),RIGHT(U786,1))), F786, G786)</f>
        <v>MR40951047555</v>
      </c>
      <c r="F786" s="90"/>
      <c r="G786" s="90"/>
      <c r="H786" s="79" t="s">
        <v>2755</v>
      </c>
      <c r="I786" s="318">
        <v>43423</v>
      </c>
      <c r="J786" s="85" t="s">
        <v>1265</v>
      </c>
      <c r="K786" s="342">
        <v>229</v>
      </c>
      <c r="L786" s="92">
        <f t="shared" si="86"/>
        <v>229</v>
      </c>
      <c r="M786" s="344"/>
      <c r="N786" s="5">
        <v>15</v>
      </c>
      <c r="O786" s="77">
        <v>10</v>
      </c>
      <c r="P786" s="99" t="str">
        <f t="shared" si="87"/>
        <v>4x136</v>
      </c>
      <c r="Q786" s="5">
        <v>4</v>
      </c>
      <c r="R786" s="5">
        <v>136</v>
      </c>
      <c r="S786" s="5">
        <v>0</v>
      </c>
      <c r="T786" s="17">
        <v>5.5</v>
      </c>
      <c r="U786" s="5" t="s">
        <v>201</v>
      </c>
      <c r="V786" s="17">
        <v>106.25</v>
      </c>
      <c r="W786" s="8">
        <v>18.34</v>
      </c>
      <c r="X786" s="51">
        <v>1600</v>
      </c>
      <c r="Y786" s="79" t="s">
        <v>2294</v>
      </c>
      <c r="Z786" s="79" t="s">
        <v>2987</v>
      </c>
      <c r="AA786" s="51" t="str">
        <f t="shared" si="88"/>
        <v>15x10, 4x136, 0 OS</v>
      </c>
      <c r="AB786" s="2" t="s">
        <v>4107</v>
      </c>
      <c r="AC786" s="89">
        <f>_xlfn.IFNA(VLOOKUP(AB786,ACCESSORIES!F:J,5,FALSE),"N/A")</f>
        <v>22</v>
      </c>
      <c r="AD786" s="87" t="s">
        <v>85</v>
      </c>
      <c r="AE786" s="87" t="s">
        <v>85</v>
      </c>
      <c r="AF786" s="80" t="s">
        <v>85</v>
      </c>
      <c r="AG786" s="2" t="s">
        <v>85</v>
      </c>
      <c r="AH786" s="9" t="str">
        <f>_xlfn.IFNA(VLOOKUP(AG786,ACCESSORIES!F:J,5,FALSE),"N/A")</f>
        <v>N/A</v>
      </c>
      <c r="AI786" s="81" t="s">
        <v>266</v>
      </c>
      <c r="AJ786" s="81" t="s">
        <v>85</v>
      </c>
      <c r="AK786" s="40" t="str">
        <f>_xlfn.IFNA(VLOOKUP(AJ786,ACCESSORIES!F:J,5,FALSE),"N/A")</f>
        <v>N/A</v>
      </c>
      <c r="AL786" s="81" t="s">
        <v>85</v>
      </c>
      <c r="AM786" s="81">
        <v>14.1</v>
      </c>
      <c r="AN786" s="81">
        <v>180</v>
      </c>
      <c r="AO786" s="25">
        <v>0</v>
      </c>
      <c r="AP786" s="25">
        <v>15.9</v>
      </c>
      <c r="AQ786" s="25">
        <v>25</v>
      </c>
      <c r="AR786" s="25">
        <v>24.19</v>
      </c>
      <c r="AS786" s="25">
        <v>168</v>
      </c>
      <c r="AT786" s="25">
        <v>165</v>
      </c>
      <c r="AU786" s="84">
        <v>96</v>
      </c>
      <c r="AV786" s="54">
        <v>37.799999999999997</v>
      </c>
      <c r="AW786" s="54">
        <v>38</v>
      </c>
      <c r="AX786" s="54">
        <v>110</v>
      </c>
      <c r="AY786" s="3" t="s">
        <v>85</v>
      </c>
      <c r="AZ786" s="98" t="str">
        <f>_xlfn.IFNA(VLOOKUP(AY786,ACCESSORIES!F:J,5,FALSE),"N/A")</f>
        <v>N/A</v>
      </c>
      <c r="BA786" s="3" t="s">
        <v>85</v>
      </c>
      <c r="BB786" s="98" t="str">
        <f>_xlfn.IFNA(VLOOKUP(BA786,ACCESSORIES!F:J,5,FALSE),"N/A")</f>
        <v>N/A</v>
      </c>
      <c r="BC786" s="77">
        <v>22.781100425770685</v>
      </c>
      <c r="BD786" s="56">
        <v>17.8740157480315</v>
      </c>
      <c r="BE786" s="56">
        <v>17.8740157480315</v>
      </c>
      <c r="BF786" s="56">
        <v>12.9133858267717</v>
      </c>
      <c r="BG786" s="378">
        <f t="shared" si="89"/>
        <v>6.7606048000000252E-2</v>
      </c>
      <c r="BH786" s="5">
        <v>48</v>
      </c>
      <c r="BI786" s="114" t="s">
        <v>3532</v>
      </c>
      <c r="BJ786" s="50" t="s">
        <v>4050</v>
      </c>
      <c r="BK786" s="81" t="s">
        <v>4964</v>
      </c>
      <c r="BL786" s="81" t="s">
        <v>4066</v>
      </c>
      <c r="BM786" s="81" t="s">
        <v>5447</v>
      </c>
      <c r="BN786" s="81" t="s">
        <v>2872</v>
      </c>
      <c r="BO786" s="81" t="s">
        <v>5445</v>
      </c>
      <c r="BP786" s="81" t="s">
        <v>5446</v>
      </c>
      <c r="BQ786" s="81"/>
      <c r="BR786" s="81"/>
      <c r="BS786" s="81"/>
      <c r="BT786" s="81"/>
      <c r="BU786" s="313" t="s">
        <v>6924</v>
      </c>
      <c r="BV786" s="377" t="s">
        <v>8322</v>
      </c>
      <c r="BW786" s="313" t="s">
        <v>6932</v>
      </c>
      <c r="BX786" s="377" t="s">
        <v>8323</v>
      </c>
      <c r="BY786" s="93" t="str">
        <f t="shared" si="90"/>
        <v>MR409 Bead Grip, 15x10, 5+5/0mm Offset, 4x136, 106.25mm Centerbore, Matte Black</v>
      </c>
      <c r="BZ786" s="81" t="s">
        <v>3878</v>
      </c>
      <c r="CA786" s="81" t="s">
        <v>3879</v>
      </c>
      <c r="CB786" s="81" t="str">
        <f t="shared" si="91"/>
        <v>UTV (4XX)</v>
      </c>
    </row>
    <row r="787" spans="1:80" s="38" customFormat="1" ht="15" customHeight="1">
      <c r="A787" s="22">
        <f t="shared" si="85"/>
        <v>785</v>
      </c>
      <c r="B787" s="4" t="s">
        <v>84</v>
      </c>
      <c r="C787" s="99" t="s">
        <v>1089</v>
      </c>
      <c r="D787" s="5" t="s">
        <v>5731</v>
      </c>
      <c r="E787" s="91" t="str">
        <f>CONCATENATE(LEFT(D787,5),VLOOKUP(CONCATENATE(N787,"x",O787),'PART NUMBER GUIDE'!$B$9:$C$49,2,FALSE),VLOOKUP(CONCATENATE(P787, V787), 'PART NUMBER GUIDE'!$Q$6:$R$91, 2, FALSE),VLOOKUP(Y787,'PART NUMBER GUIDE'!$J$8:$K$43,2, FALSE),IF(U787="N/A",IF(ABS(S787)&lt;10,"0"&amp;ABS(S787),ABS(S787)),CONCATENATE(LEFT(U787,1),RIGHT(U787,1))), F787, G787)</f>
        <v>MR40951047455</v>
      </c>
      <c r="F787" s="90"/>
      <c r="G787" s="90"/>
      <c r="H787" s="79" t="s">
        <v>2756</v>
      </c>
      <c r="I787" s="318">
        <v>43423</v>
      </c>
      <c r="J787" s="85" t="s">
        <v>1265</v>
      </c>
      <c r="K787" s="342">
        <v>229</v>
      </c>
      <c r="L787" s="92">
        <f t="shared" si="86"/>
        <v>229</v>
      </c>
      <c r="M787" s="344"/>
      <c r="N787" s="5">
        <v>15</v>
      </c>
      <c r="O787" s="77">
        <v>10</v>
      </c>
      <c r="P787" s="99" t="str">
        <f t="shared" si="87"/>
        <v>4x136</v>
      </c>
      <c r="Q787" s="5">
        <v>4</v>
      </c>
      <c r="R787" s="5">
        <v>136</v>
      </c>
      <c r="S787" s="5">
        <v>0</v>
      </c>
      <c r="T787" s="17">
        <v>5.5</v>
      </c>
      <c r="U787" s="5" t="s">
        <v>201</v>
      </c>
      <c r="V787" s="17">
        <v>106.25</v>
      </c>
      <c r="W787" s="8">
        <v>18.34</v>
      </c>
      <c r="X787" s="51">
        <v>1600</v>
      </c>
      <c r="Y787" s="79" t="s">
        <v>2731</v>
      </c>
      <c r="Z787" s="79" t="s">
        <v>2991</v>
      </c>
      <c r="AA787" s="51" t="str">
        <f t="shared" si="88"/>
        <v>15x10, 4x136, 0 OS</v>
      </c>
      <c r="AB787" s="2" t="s">
        <v>4107</v>
      </c>
      <c r="AC787" s="89">
        <f>_xlfn.IFNA(VLOOKUP(AB787,ACCESSORIES!F:J,5,FALSE),"N/A")</f>
        <v>22</v>
      </c>
      <c r="AD787" s="87" t="s">
        <v>85</v>
      </c>
      <c r="AE787" s="87" t="s">
        <v>85</v>
      </c>
      <c r="AF787" s="80" t="s">
        <v>85</v>
      </c>
      <c r="AG787" s="2" t="s">
        <v>85</v>
      </c>
      <c r="AH787" s="9" t="str">
        <f>_xlfn.IFNA(VLOOKUP(AG787,ACCESSORIES!F:J,5,FALSE),"N/A")</f>
        <v>N/A</v>
      </c>
      <c r="AI787" s="81" t="s">
        <v>266</v>
      </c>
      <c r="AJ787" s="81" t="s">
        <v>85</v>
      </c>
      <c r="AK787" s="40" t="str">
        <f>_xlfn.IFNA(VLOOKUP(AJ787,ACCESSORIES!F:J,5,FALSE),"N/A")</f>
        <v>N/A</v>
      </c>
      <c r="AL787" s="81" t="s">
        <v>85</v>
      </c>
      <c r="AM787" s="81">
        <v>14.1</v>
      </c>
      <c r="AN787" s="81">
        <v>180</v>
      </c>
      <c r="AO787" s="25">
        <v>0</v>
      </c>
      <c r="AP787" s="25">
        <v>15.9</v>
      </c>
      <c r="AQ787" s="25">
        <v>25</v>
      </c>
      <c r="AR787" s="25">
        <v>24.19</v>
      </c>
      <c r="AS787" s="25">
        <v>168</v>
      </c>
      <c r="AT787" s="25">
        <v>165</v>
      </c>
      <c r="AU787" s="84">
        <v>96</v>
      </c>
      <c r="AV787" s="54">
        <v>37.799999999999997</v>
      </c>
      <c r="AW787" s="54">
        <v>38</v>
      </c>
      <c r="AX787" s="54">
        <v>110</v>
      </c>
      <c r="AY787" s="3" t="s">
        <v>85</v>
      </c>
      <c r="AZ787" s="98" t="str">
        <f>_xlfn.IFNA(VLOOKUP(AY787,ACCESSORIES!F:J,5,FALSE),"N/A")</f>
        <v>N/A</v>
      </c>
      <c r="BA787" s="3" t="s">
        <v>85</v>
      </c>
      <c r="BB787" s="98" t="str">
        <f>_xlfn.IFNA(VLOOKUP(BA787,ACCESSORIES!F:J,5,FALSE),"N/A")</f>
        <v>N/A</v>
      </c>
      <c r="BC787" s="77">
        <v>22.78</v>
      </c>
      <c r="BD787" s="56">
        <v>17.8740157480315</v>
      </c>
      <c r="BE787" s="56">
        <v>17.8740157480315</v>
      </c>
      <c r="BF787" s="56">
        <v>12.9133858267717</v>
      </c>
      <c r="BG787" s="378">
        <f t="shared" si="89"/>
        <v>6.7606048000000252E-2</v>
      </c>
      <c r="BH787" s="5">
        <v>48</v>
      </c>
      <c r="BI787" s="114" t="s">
        <v>3532</v>
      </c>
      <c r="BJ787" s="50" t="s">
        <v>4050</v>
      </c>
      <c r="BK787" s="81" t="s">
        <v>4964</v>
      </c>
      <c r="BL787" s="81" t="s">
        <v>4066</v>
      </c>
      <c r="BM787" s="81" t="s">
        <v>5447</v>
      </c>
      <c r="BN787" s="81" t="s">
        <v>2872</v>
      </c>
      <c r="BO787" s="81" t="s">
        <v>5445</v>
      </c>
      <c r="BP787" s="81" t="s">
        <v>5446</v>
      </c>
      <c r="BQ787" s="81"/>
      <c r="BR787" s="81"/>
      <c r="BS787" s="81"/>
      <c r="BT787" s="81"/>
      <c r="BU787" s="313" t="s">
        <v>6934</v>
      </c>
      <c r="BV787" s="377" t="s">
        <v>8224</v>
      </c>
      <c r="BW787" s="313" t="s">
        <v>6936</v>
      </c>
      <c r="BX787" s="377" t="s">
        <v>8225</v>
      </c>
      <c r="BY787" s="93" t="str">
        <f t="shared" si="90"/>
        <v>MR409 Bead Grip, 15x10, 5+5/0mm Offset, 4x136, 106.25mm Centerbore, Steel Grey</v>
      </c>
      <c r="BZ787" s="81" t="s">
        <v>3878</v>
      </c>
      <c r="CA787" s="81" t="s">
        <v>3879</v>
      </c>
      <c r="CB787" s="81" t="str">
        <f t="shared" si="91"/>
        <v>UTV (4XX)</v>
      </c>
    </row>
    <row r="788" spans="1:80" s="38" customFormat="1" ht="15" customHeight="1">
      <c r="A788" s="22">
        <f t="shared" si="85"/>
        <v>786</v>
      </c>
      <c r="B788" s="4" t="s">
        <v>84</v>
      </c>
      <c r="C788" s="99" t="s">
        <v>1089</v>
      </c>
      <c r="D788" s="5" t="s">
        <v>5731</v>
      </c>
      <c r="E788" s="91" t="str">
        <f>CONCATENATE(LEFT(D788,5),VLOOKUP(CONCATENATE(N788,"x",O788),'PART NUMBER GUIDE'!$B$9:$C$49,2,FALSE),VLOOKUP(CONCATENATE(P788, V788), 'PART NUMBER GUIDE'!$Q$6:$R$91, 2, FALSE),VLOOKUP(Y788,'PART NUMBER GUIDE'!$J$8:$K$43,2, FALSE),IF(U788="N/A",IF(ABS(S788)&lt;10,"0"&amp;ABS(S788),ABS(S788)),CONCATENATE(LEFT(U788,1),RIGHT(U788,1))), F788, G788)</f>
        <v>MR40951046555</v>
      </c>
      <c r="F788" s="90"/>
      <c r="G788" s="90"/>
      <c r="H788" s="79" t="s">
        <v>2757</v>
      </c>
      <c r="I788" s="318">
        <v>43423</v>
      </c>
      <c r="J788" s="85" t="s">
        <v>1265</v>
      </c>
      <c r="K788" s="342">
        <v>229</v>
      </c>
      <c r="L788" s="92">
        <f t="shared" si="86"/>
        <v>229</v>
      </c>
      <c r="M788" s="344"/>
      <c r="N788" s="5">
        <v>15</v>
      </c>
      <c r="O788" s="77">
        <v>10</v>
      </c>
      <c r="P788" s="99" t="str">
        <f t="shared" si="87"/>
        <v>4x156</v>
      </c>
      <c r="Q788" s="5">
        <v>4</v>
      </c>
      <c r="R788" s="5">
        <v>156</v>
      </c>
      <c r="S788" s="5">
        <v>0</v>
      </c>
      <c r="T788" s="17">
        <v>5.5</v>
      </c>
      <c r="U788" s="5" t="s">
        <v>201</v>
      </c>
      <c r="V788" s="17">
        <v>132</v>
      </c>
      <c r="W788" s="8">
        <v>17.489999999999998</v>
      </c>
      <c r="X788" s="51">
        <v>1600</v>
      </c>
      <c r="Y788" s="79" t="s">
        <v>2294</v>
      </c>
      <c r="Z788" s="79" t="s">
        <v>2987</v>
      </c>
      <c r="AA788" s="51" t="str">
        <f t="shared" si="88"/>
        <v>15x10, 4x156, 0 OS</v>
      </c>
      <c r="AB788" s="2" t="s">
        <v>4104</v>
      </c>
      <c r="AC788" s="89">
        <f>_xlfn.IFNA(VLOOKUP(AB788,ACCESSORIES!F:J,5,FALSE),"N/A")</f>
        <v>22</v>
      </c>
      <c r="AD788" s="87" t="s">
        <v>85</v>
      </c>
      <c r="AE788" s="87" t="s">
        <v>85</v>
      </c>
      <c r="AF788" s="80" t="s">
        <v>85</v>
      </c>
      <c r="AG788" s="2" t="s">
        <v>85</v>
      </c>
      <c r="AH788" s="9" t="str">
        <f>_xlfn.IFNA(VLOOKUP(AG788,ACCESSORIES!F:J,5,FALSE),"N/A")</f>
        <v>N/A</v>
      </c>
      <c r="AI788" s="81" t="s">
        <v>266</v>
      </c>
      <c r="AJ788" s="81" t="s">
        <v>85</v>
      </c>
      <c r="AK788" s="40" t="str">
        <f>_xlfn.IFNA(VLOOKUP(AJ788,ACCESSORIES!F:J,5,FALSE),"N/A")</f>
        <v>N/A</v>
      </c>
      <c r="AL788" s="81" t="s">
        <v>85</v>
      </c>
      <c r="AM788" s="81">
        <v>14.1</v>
      </c>
      <c r="AN788" s="81">
        <v>180</v>
      </c>
      <c r="AO788" s="25">
        <v>0</v>
      </c>
      <c r="AP788" s="25">
        <v>15.9</v>
      </c>
      <c r="AQ788" s="25">
        <v>25</v>
      </c>
      <c r="AR788" s="25">
        <v>24.19</v>
      </c>
      <c r="AS788" s="25">
        <v>168</v>
      </c>
      <c r="AT788" s="25">
        <v>165</v>
      </c>
      <c r="AU788" s="84">
        <v>115</v>
      </c>
      <c r="AV788" s="54">
        <v>37.799999999999997</v>
      </c>
      <c r="AW788" s="54">
        <v>38</v>
      </c>
      <c r="AX788" s="54">
        <v>110</v>
      </c>
      <c r="AY788" s="3" t="s">
        <v>85</v>
      </c>
      <c r="AZ788" s="98" t="str">
        <f>_xlfn.IFNA(VLOOKUP(AY788,ACCESSORIES!F:J,5,FALSE),"N/A")</f>
        <v>N/A</v>
      </c>
      <c r="BA788" s="3" t="s">
        <v>85</v>
      </c>
      <c r="BB788" s="98" t="str">
        <f>_xlfn.IFNA(VLOOKUP(BA788,ACCESSORIES!F:J,5,FALSE),"N/A")</f>
        <v>N/A</v>
      </c>
      <c r="BC788" s="77">
        <v>21.79</v>
      </c>
      <c r="BD788" s="56">
        <v>17.8740157480315</v>
      </c>
      <c r="BE788" s="56">
        <v>17.8740157480315</v>
      </c>
      <c r="BF788" s="56">
        <v>12.9133858267717</v>
      </c>
      <c r="BG788" s="378">
        <f t="shared" si="89"/>
        <v>6.7606048000000252E-2</v>
      </c>
      <c r="BH788" s="5">
        <v>48</v>
      </c>
      <c r="BI788" s="114" t="s">
        <v>3532</v>
      </c>
      <c r="BJ788" s="50" t="s">
        <v>4050</v>
      </c>
      <c r="BK788" s="81" t="s">
        <v>4964</v>
      </c>
      <c r="BL788" s="81" t="s">
        <v>4066</v>
      </c>
      <c r="BM788" s="81" t="s">
        <v>5447</v>
      </c>
      <c r="BN788" s="81" t="s">
        <v>2872</v>
      </c>
      <c r="BO788" s="81" t="s">
        <v>5445</v>
      </c>
      <c r="BP788" s="81" t="s">
        <v>5446</v>
      </c>
      <c r="BQ788" s="81"/>
      <c r="BR788" s="81"/>
      <c r="BS788" s="81"/>
      <c r="BT788" s="81"/>
      <c r="BU788" s="313" t="s">
        <v>6924</v>
      </c>
      <c r="BV788" s="377" t="s">
        <v>8322</v>
      </c>
      <c r="BW788" s="313" t="s">
        <v>6932</v>
      </c>
      <c r="BX788" s="377" t="s">
        <v>8323</v>
      </c>
      <c r="BY788" s="93" t="str">
        <f t="shared" si="90"/>
        <v>MR409 Bead Grip, 15x10, 5+5/0mm Offset, 4x156, 132mm Centerbore, Matte Black</v>
      </c>
      <c r="BZ788" s="81" t="s">
        <v>3878</v>
      </c>
      <c r="CA788" s="81" t="s">
        <v>3879</v>
      </c>
      <c r="CB788" s="81" t="str">
        <f t="shared" si="91"/>
        <v>UTV (4XX)</v>
      </c>
    </row>
    <row r="789" spans="1:80" s="38" customFormat="1" ht="15" customHeight="1">
      <c r="A789" s="22">
        <f t="shared" si="85"/>
        <v>787</v>
      </c>
      <c r="B789" s="4" t="s">
        <v>84</v>
      </c>
      <c r="C789" s="99" t="s">
        <v>1089</v>
      </c>
      <c r="D789" s="5" t="s">
        <v>5731</v>
      </c>
      <c r="E789" s="91" t="str">
        <f>CONCATENATE(LEFT(D789,5),VLOOKUP(CONCATENATE(N789,"x",O789),'PART NUMBER GUIDE'!$B$9:$C$49,2,FALSE),VLOOKUP(CONCATENATE(P789, V789), 'PART NUMBER GUIDE'!$Q$6:$R$91, 2, FALSE),VLOOKUP(Y789,'PART NUMBER GUIDE'!$J$8:$K$43,2, FALSE),IF(U789="N/A",IF(ABS(S789)&lt;10,"0"&amp;ABS(S789),ABS(S789)),CONCATENATE(LEFT(U789,1),RIGHT(U789,1))), F789, G789)</f>
        <v>MR40951046455</v>
      </c>
      <c r="F789" s="90"/>
      <c r="G789" s="90"/>
      <c r="H789" s="79" t="s">
        <v>2758</v>
      </c>
      <c r="I789" s="318">
        <v>43423</v>
      </c>
      <c r="J789" s="85" t="s">
        <v>1265</v>
      </c>
      <c r="K789" s="342">
        <v>229</v>
      </c>
      <c r="L789" s="92">
        <f t="shared" si="86"/>
        <v>229</v>
      </c>
      <c r="M789" s="344"/>
      <c r="N789" s="5">
        <v>15</v>
      </c>
      <c r="O789" s="77">
        <v>10</v>
      </c>
      <c r="P789" s="99" t="str">
        <f t="shared" si="87"/>
        <v>4x156</v>
      </c>
      <c r="Q789" s="5">
        <v>4</v>
      </c>
      <c r="R789" s="5">
        <v>156</v>
      </c>
      <c r="S789" s="5">
        <v>0</v>
      </c>
      <c r="T789" s="17">
        <v>5.5</v>
      </c>
      <c r="U789" s="5" t="s">
        <v>201</v>
      </c>
      <c r="V789" s="17">
        <v>132</v>
      </c>
      <c r="W789" s="8">
        <v>18.149999999999999</v>
      </c>
      <c r="X789" s="51">
        <v>1600</v>
      </c>
      <c r="Y789" s="79" t="s">
        <v>2731</v>
      </c>
      <c r="Z789" s="79" t="s">
        <v>2991</v>
      </c>
      <c r="AA789" s="51" t="str">
        <f t="shared" si="88"/>
        <v>15x10, 4x156, 0 OS</v>
      </c>
      <c r="AB789" s="2" t="s">
        <v>4104</v>
      </c>
      <c r="AC789" s="89">
        <f>_xlfn.IFNA(VLOOKUP(AB789,ACCESSORIES!F:J,5,FALSE),"N/A")</f>
        <v>22</v>
      </c>
      <c r="AD789" s="87" t="s">
        <v>85</v>
      </c>
      <c r="AE789" s="87" t="s">
        <v>85</v>
      </c>
      <c r="AF789" s="80" t="s">
        <v>85</v>
      </c>
      <c r="AG789" s="2" t="s">
        <v>85</v>
      </c>
      <c r="AH789" s="9" t="str">
        <f>_xlfn.IFNA(VLOOKUP(AG789,ACCESSORIES!F:J,5,FALSE),"N/A")</f>
        <v>N/A</v>
      </c>
      <c r="AI789" s="81" t="s">
        <v>266</v>
      </c>
      <c r="AJ789" s="81" t="s">
        <v>85</v>
      </c>
      <c r="AK789" s="40" t="str">
        <f>_xlfn.IFNA(VLOOKUP(AJ789,ACCESSORIES!F:J,5,FALSE),"N/A")</f>
        <v>N/A</v>
      </c>
      <c r="AL789" s="81" t="s">
        <v>85</v>
      </c>
      <c r="AM789" s="81">
        <v>14.1</v>
      </c>
      <c r="AN789" s="81">
        <v>180</v>
      </c>
      <c r="AO789" s="25">
        <v>0</v>
      </c>
      <c r="AP789" s="25">
        <v>15.9</v>
      </c>
      <c r="AQ789" s="25">
        <v>25</v>
      </c>
      <c r="AR789" s="25">
        <v>24.19</v>
      </c>
      <c r="AS789" s="25">
        <v>168</v>
      </c>
      <c r="AT789" s="25">
        <v>165</v>
      </c>
      <c r="AU789" s="84">
        <v>115</v>
      </c>
      <c r="AV789" s="54">
        <v>37.799999999999997</v>
      </c>
      <c r="AW789" s="54">
        <v>38</v>
      </c>
      <c r="AX789" s="54">
        <v>110</v>
      </c>
      <c r="AY789" s="3" t="s">
        <v>85</v>
      </c>
      <c r="AZ789" s="98" t="str">
        <f>_xlfn.IFNA(VLOOKUP(AY789,ACCESSORIES!F:J,5,FALSE),"N/A")</f>
        <v>N/A</v>
      </c>
      <c r="BA789" s="3" t="s">
        <v>85</v>
      </c>
      <c r="BB789" s="98" t="str">
        <f>_xlfn.IFNA(VLOOKUP(BA789,ACCESSORIES!F:J,5,FALSE),"N/A")</f>
        <v>N/A</v>
      </c>
      <c r="BC789" s="77">
        <v>22.67</v>
      </c>
      <c r="BD789" s="56">
        <v>17.8740157480315</v>
      </c>
      <c r="BE789" s="56">
        <v>17.8740157480315</v>
      </c>
      <c r="BF789" s="56">
        <v>12.9133858267717</v>
      </c>
      <c r="BG789" s="378">
        <f t="shared" si="89"/>
        <v>6.7606048000000252E-2</v>
      </c>
      <c r="BH789" s="5">
        <v>48</v>
      </c>
      <c r="BI789" s="114" t="s">
        <v>3532</v>
      </c>
      <c r="BJ789" s="50" t="s">
        <v>4050</v>
      </c>
      <c r="BK789" s="81" t="s">
        <v>4964</v>
      </c>
      <c r="BL789" s="81" t="s">
        <v>4066</v>
      </c>
      <c r="BM789" s="81" t="s">
        <v>5447</v>
      </c>
      <c r="BN789" s="81" t="s">
        <v>2872</v>
      </c>
      <c r="BO789" s="81" t="s">
        <v>5445</v>
      </c>
      <c r="BP789" s="81" t="s">
        <v>5446</v>
      </c>
      <c r="BQ789" s="81"/>
      <c r="BR789" s="81"/>
      <c r="BS789" s="81"/>
      <c r="BT789" s="81"/>
      <c r="BU789" s="313" t="s">
        <v>6934</v>
      </c>
      <c r="BV789" s="377" t="s">
        <v>8224</v>
      </c>
      <c r="BW789" s="313" t="s">
        <v>6936</v>
      </c>
      <c r="BX789" s="377" t="s">
        <v>8225</v>
      </c>
      <c r="BY789" s="93" t="str">
        <f t="shared" si="90"/>
        <v>MR409 Bead Grip, 15x10, 5+5/0mm Offset, 4x156, 132mm Centerbore, Steel Grey</v>
      </c>
      <c r="BZ789" s="81" t="s">
        <v>3878</v>
      </c>
      <c r="CA789" s="81" t="s">
        <v>3879</v>
      </c>
      <c r="CB789" s="81" t="str">
        <f t="shared" si="91"/>
        <v>UTV (4XX)</v>
      </c>
    </row>
    <row r="790" spans="1:80" s="38" customFormat="1" ht="15" customHeight="1">
      <c r="A790" s="22">
        <f t="shared" si="85"/>
        <v>788</v>
      </c>
      <c r="B790" s="4" t="s">
        <v>84</v>
      </c>
      <c r="C790" s="99" t="s">
        <v>1089</v>
      </c>
      <c r="D790" s="5" t="s">
        <v>5731</v>
      </c>
      <c r="E790" s="91" t="str">
        <f>CONCATENATE(LEFT(D790,5),VLOOKUP(CONCATENATE(N790,"x",O790),'PART NUMBER GUIDE'!$B$9:$C$49,2,FALSE),VLOOKUP(CONCATENATE(P790, V790), 'PART NUMBER GUIDE'!$Q$6:$R$91, 2, FALSE),VLOOKUP(Y790,'PART NUMBER GUIDE'!$J$8:$K$43,2, FALSE),IF(U790="N/A",IF(ABS(S790)&lt;10,"0"&amp;ABS(S790),ABS(S790)),CONCATENATE(LEFT(U790,1),RIGHT(U790,1))), F790, G790)</f>
        <v>MR40951060555</v>
      </c>
      <c r="F790" s="90"/>
      <c r="G790" s="90"/>
      <c r="H790" s="364">
        <v>191682036187</v>
      </c>
      <c r="I790" s="109">
        <v>45237</v>
      </c>
      <c r="J790" s="85" t="s">
        <v>1265</v>
      </c>
      <c r="K790" s="342">
        <v>229</v>
      </c>
      <c r="L790" s="92">
        <f t="shared" si="86"/>
        <v>229</v>
      </c>
      <c r="M790" s="344"/>
      <c r="N790" s="5">
        <v>15</v>
      </c>
      <c r="O790" s="77">
        <v>10</v>
      </c>
      <c r="P790" s="99" t="str">
        <f t="shared" si="87"/>
        <v>6x5.5</v>
      </c>
      <c r="Q790" s="5">
        <v>6</v>
      </c>
      <c r="R790" s="5">
        <v>5.5</v>
      </c>
      <c r="S790" s="5">
        <v>0</v>
      </c>
      <c r="T790" s="17">
        <v>5.5</v>
      </c>
      <c r="U790" s="5" t="s">
        <v>201</v>
      </c>
      <c r="V790" s="17">
        <v>78.3</v>
      </c>
      <c r="W790" s="8">
        <v>18.298367761344842</v>
      </c>
      <c r="X790" s="51">
        <v>1600</v>
      </c>
      <c r="Y790" s="79" t="s">
        <v>2294</v>
      </c>
      <c r="Z790" s="79" t="s">
        <v>2987</v>
      </c>
      <c r="AA790" s="51" t="str">
        <f t="shared" si="88"/>
        <v>15x10, 6x5.5, 0 OS</v>
      </c>
      <c r="AB790" s="2" t="s">
        <v>4107</v>
      </c>
      <c r="AC790" s="89">
        <f>_xlfn.IFNA(VLOOKUP(AB790,ACCESSORIES!F:J,5,FALSE),"N/A")</f>
        <v>22</v>
      </c>
      <c r="AD790" s="87" t="s">
        <v>85</v>
      </c>
      <c r="AE790" s="87" t="s">
        <v>85</v>
      </c>
      <c r="AF790" s="80" t="s">
        <v>85</v>
      </c>
      <c r="AG790" s="2" t="s">
        <v>85</v>
      </c>
      <c r="AH790" s="9" t="str">
        <f>_xlfn.IFNA(VLOOKUP(AG790,ACCESSORIES!F:J,5,FALSE),"N/A")</f>
        <v>N/A</v>
      </c>
      <c r="AI790" s="81" t="s">
        <v>266</v>
      </c>
      <c r="AJ790" s="81" t="s">
        <v>85</v>
      </c>
      <c r="AK790" s="40" t="str">
        <f>_xlfn.IFNA(VLOOKUP(AJ790,ACCESSORIES!F:J,5,FALSE),"N/A")</f>
        <v>N/A</v>
      </c>
      <c r="AL790" s="81" t="s">
        <v>85</v>
      </c>
      <c r="AM790" s="81">
        <v>14.1</v>
      </c>
      <c r="AN790" s="81">
        <v>180</v>
      </c>
      <c r="AO790" s="25">
        <v>0</v>
      </c>
      <c r="AP790" s="25">
        <v>15.9</v>
      </c>
      <c r="AQ790" s="25">
        <v>25</v>
      </c>
      <c r="AR790" s="25">
        <v>24.19</v>
      </c>
      <c r="AS790" s="25">
        <v>168</v>
      </c>
      <c r="AT790" s="25">
        <v>165</v>
      </c>
      <c r="AU790" s="84">
        <v>78.3</v>
      </c>
      <c r="AV790" s="54">
        <v>37</v>
      </c>
      <c r="AW790" s="54">
        <v>37</v>
      </c>
      <c r="AX790" s="54">
        <v>110</v>
      </c>
      <c r="AY790" s="3" t="s">
        <v>85</v>
      </c>
      <c r="AZ790" s="98" t="str">
        <f>_xlfn.IFNA(VLOOKUP(AY790,ACCESSORIES!F:J,5,FALSE),"N/A")</f>
        <v>N/A</v>
      </c>
      <c r="BA790" s="3" t="s">
        <v>85</v>
      </c>
      <c r="BB790" s="98" t="str">
        <f>_xlfn.IFNA(VLOOKUP(BA790,ACCESSORIES!F:J,5,FALSE),"N/A")</f>
        <v>N/A</v>
      </c>
      <c r="BC790" s="77">
        <f>W790+4</f>
        <v>22.298367761344842</v>
      </c>
      <c r="BD790" s="56">
        <v>17.8740157480315</v>
      </c>
      <c r="BE790" s="56">
        <v>17.8740157480315</v>
      </c>
      <c r="BF790" s="56">
        <v>12.9133858267717</v>
      </c>
      <c r="BG790" s="378">
        <f t="shared" si="89"/>
        <v>6.7606048000000252E-2</v>
      </c>
      <c r="BH790" s="5">
        <v>48</v>
      </c>
      <c r="BI790" s="114" t="s">
        <v>3532</v>
      </c>
      <c r="BJ790" s="50" t="s">
        <v>4050</v>
      </c>
      <c r="BK790" s="81"/>
      <c r="BL790" s="81"/>
      <c r="BM790" s="81"/>
      <c r="BN790" s="81"/>
      <c r="BO790" s="81"/>
      <c r="BP790" s="81"/>
      <c r="BQ790" s="81"/>
      <c r="BR790" s="81"/>
      <c r="BS790" s="81"/>
      <c r="BT790" s="81"/>
      <c r="BU790" s="313"/>
      <c r="BV790" s="377"/>
      <c r="BW790" s="313"/>
      <c r="BX790" s="377"/>
      <c r="BY790" s="93" t="str">
        <f t="shared" si="90"/>
        <v>MR409 Bead Grip, 15x10, 5+5/0mm Offset, 6x5.5, 78.3mm Centerbore, Matte Black</v>
      </c>
      <c r="BZ790" s="81" t="s">
        <v>3878</v>
      </c>
      <c r="CA790" s="81" t="s">
        <v>3879</v>
      </c>
      <c r="CB790" s="81" t="str">
        <f t="shared" si="91"/>
        <v>UTV (4XX)</v>
      </c>
    </row>
    <row r="791" spans="1:80" s="38" customFormat="1" ht="15" customHeight="1">
      <c r="A791" s="22">
        <f t="shared" si="85"/>
        <v>789</v>
      </c>
      <c r="B791" s="4" t="s">
        <v>84</v>
      </c>
      <c r="C791" s="99" t="s">
        <v>1089</v>
      </c>
      <c r="D791" s="5" t="s">
        <v>5733</v>
      </c>
      <c r="E791" s="91" t="str">
        <f>CONCATENATE(LEFT(D791,5),VLOOKUP(CONCATENATE(N791,"x",O791),'PART NUMBER GUIDE'!$B$9:$C$49,2,FALSE),VLOOKUP(CONCATENATE(P791, V791), 'PART NUMBER GUIDE'!$Q$6:$R$91, 2, FALSE),VLOOKUP(Y791,'PART NUMBER GUIDE'!$J$8:$K$43,2, FALSE),IF(U791="N/A",IF(ABS(S791)&lt;10,"0"&amp;ABS(S791),ABS(S791)),CONCATENATE(LEFT(U791,1),RIGHT(U791,1))), F791, G791)</f>
        <v>MR41147047543</v>
      </c>
      <c r="F791" s="90"/>
      <c r="G791" s="90"/>
      <c r="H791" s="79" t="s">
        <v>3476</v>
      </c>
      <c r="I791" s="312">
        <v>43714</v>
      </c>
      <c r="J791" s="85" t="s">
        <v>1265</v>
      </c>
      <c r="K791" s="342">
        <v>179</v>
      </c>
      <c r="L791" s="92">
        <f t="shared" si="86"/>
        <v>179</v>
      </c>
      <c r="M791" s="344"/>
      <c r="N791" s="5">
        <v>14</v>
      </c>
      <c r="O791" s="77">
        <v>7</v>
      </c>
      <c r="P791" s="99" t="str">
        <f t="shared" si="87"/>
        <v>4x136</v>
      </c>
      <c r="Q791" s="5">
        <v>4</v>
      </c>
      <c r="R791" s="5">
        <v>136</v>
      </c>
      <c r="S791" s="5">
        <v>13</v>
      </c>
      <c r="T791" s="17">
        <v>4.5</v>
      </c>
      <c r="U791" s="5" t="s">
        <v>189</v>
      </c>
      <c r="V791" s="17">
        <v>106.25</v>
      </c>
      <c r="W791" s="8">
        <v>13.71</v>
      </c>
      <c r="X791" s="51">
        <v>1600</v>
      </c>
      <c r="Y791" s="79" t="s">
        <v>2294</v>
      </c>
      <c r="Z791" s="79" t="s">
        <v>2987</v>
      </c>
      <c r="AA791" s="51" t="str">
        <f t="shared" si="88"/>
        <v>14x7, 4x136, 13 OS</v>
      </c>
      <c r="AB791" s="2" t="s">
        <v>4107</v>
      </c>
      <c r="AC791" s="89">
        <f>_xlfn.IFNA(VLOOKUP(AB791,ACCESSORIES!F:J,5,FALSE),"N/A")</f>
        <v>22</v>
      </c>
      <c r="AD791" s="87" t="s">
        <v>85</v>
      </c>
      <c r="AE791" s="87" t="s">
        <v>85</v>
      </c>
      <c r="AF791" s="87" t="s">
        <v>85</v>
      </c>
      <c r="AG791" s="87" t="s">
        <v>85</v>
      </c>
      <c r="AH791" s="9" t="str">
        <f>_xlfn.IFNA(VLOOKUP(AG791,ACCESSORIES!F:J,5,FALSE),"N/A")</f>
        <v>N/A</v>
      </c>
      <c r="AI791" s="81" t="s">
        <v>266</v>
      </c>
      <c r="AJ791" s="81" t="s">
        <v>85</v>
      </c>
      <c r="AK791" s="40" t="str">
        <f>_xlfn.IFNA(VLOOKUP(AJ791,ACCESSORIES!F:J,5,FALSE),"N/A")</f>
        <v>N/A</v>
      </c>
      <c r="AL791" s="81" t="s">
        <v>85</v>
      </c>
      <c r="AM791" s="81">
        <v>14.1</v>
      </c>
      <c r="AN791" s="81">
        <v>180</v>
      </c>
      <c r="AO791" s="25">
        <v>0</v>
      </c>
      <c r="AP791" s="25">
        <v>11</v>
      </c>
      <c r="AQ791" s="25">
        <v>23</v>
      </c>
      <c r="AR791" s="25">
        <v>11</v>
      </c>
      <c r="AS791" s="25">
        <v>166</v>
      </c>
      <c r="AT791" s="25">
        <v>165</v>
      </c>
      <c r="AU791" s="84">
        <v>96</v>
      </c>
      <c r="AV791" s="54">
        <v>40</v>
      </c>
      <c r="AW791" s="54">
        <v>40</v>
      </c>
      <c r="AX791" s="54">
        <v>44</v>
      </c>
      <c r="AY791" s="3" t="s">
        <v>85</v>
      </c>
      <c r="AZ791" s="98" t="str">
        <f>_xlfn.IFNA(VLOOKUP(AY791,ACCESSORIES!F:J,5,FALSE),"N/A")</f>
        <v>N/A</v>
      </c>
      <c r="BA791" s="3" t="s">
        <v>85</v>
      </c>
      <c r="BB791" s="98" t="str">
        <f>_xlfn.IFNA(VLOOKUP(BA791,ACCESSORIES!F:J,5,FALSE),"N/A")</f>
        <v>N/A</v>
      </c>
      <c r="BC791" s="77">
        <v>17.71</v>
      </c>
      <c r="BD791" s="56">
        <v>16.8503937007874</v>
      </c>
      <c r="BE791" s="56">
        <v>16.8503937007874</v>
      </c>
      <c r="BF791" s="56">
        <v>9.8425196850393704</v>
      </c>
      <c r="BG791" s="378">
        <f t="shared" si="89"/>
        <v>4.5795999999999983E-2</v>
      </c>
      <c r="BH791" s="5">
        <v>48</v>
      </c>
      <c r="BI791" s="114" t="s">
        <v>3532</v>
      </c>
      <c r="BJ791" s="50" t="s">
        <v>4050</v>
      </c>
      <c r="BK791" s="81" t="s">
        <v>4964</v>
      </c>
      <c r="BL791" s="81" t="s">
        <v>4066</v>
      </c>
      <c r="BM791" s="81" t="s">
        <v>5471</v>
      </c>
      <c r="BN791" s="81" t="s">
        <v>2872</v>
      </c>
      <c r="BO791" s="81" t="s">
        <v>4298</v>
      </c>
      <c r="BP791" s="81" t="s">
        <v>5446</v>
      </c>
      <c r="BQ791" s="81"/>
      <c r="BR791" s="81"/>
      <c r="BS791" s="81"/>
      <c r="BT791" s="81"/>
      <c r="BU791" s="313" t="s">
        <v>6926</v>
      </c>
      <c r="BV791" s="377" t="s">
        <v>8536</v>
      </c>
      <c r="BW791" s="313" t="s">
        <v>6944</v>
      </c>
      <c r="BX791" s="377" t="s">
        <v>8537</v>
      </c>
      <c r="BY791" s="93" t="str">
        <f t="shared" si="90"/>
        <v>MR411 Bead Grip, 14x7, 4+3/+13mm Offset, 4x136, 106.25mm Centerbore, Matte Black</v>
      </c>
      <c r="BZ791" s="81" t="s">
        <v>3878</v>
      </c>
      <c r="CA791" s="81" t="s">
        <v>3879</v>
      </c>
      <c r="CB791" s="81" t="str">
        <f t="shared" si="91"/>
        <v>UTV (4XX)</v>
      </c>
    </row>
    <row r="792" spans="1:80" s="38" customFormat="1" ht="15" customHeight="1">
      <c r="A792" s="22">
        <f t="shared" si="85"/>
        <v>790</v>
      </c>
      <c r="B792" s="4" t="s">
        <v>84</v>
      </c>
      <c r="C792" s="99" t="s">
        <v>1089</v>
      </c>
      <c r="D792" s="5" t="s">
        <v>5733</v>
      </c>
      <c r="E792" s="91" t="str">
        <f>CONCATENATE(LEFT(D792,5),VLOOKUP(CONCATENATE(N792,"x",O792),'PART NUMBER GUIDE'!$B$9:$C$49,2,FALSE),VLOOKUP(CONCATENATE(P792, V792), 'PART NUMBER GUIDE'!$Q$6:$R$91, 2, FALSE),VLOOKUP(Y792,'PART NUMBER GUIDE'!$J$8:$K$43,2, FALSE),IF(U792="N/A",IF(ABS(S792)&lt;10,"0"&amp;ABS(S792),ABS(S792)),CONCATENATE(LEFT(U792,1),RIGHT(U792,1))), F792, G792)</f>
        <v>MR41147046543</v>
      </c>
      <c r="F792" s="90"/>
      <c r="G792" s="90"/>
      <c r="H792" s="79" t="s">
        <v>3478</v>
      </c>
      <c r="I792" s="312">
        <v>43714</v>
      </c>
      <c r="J792" s="85" t="s">
        <v>1265</v>
      </c>
      <c r="K792" s="342">
        <v>179</v>
      </c>
      <c r="L792" s="92">
        <f t="shared" si="86"/>
        <v>179</v>
      </c>
      <c r="M792" s="344"/>
      <c r="N792" s="5">
        <v>14</v>
      </c>
      <c r="O792" s="77">
        <v>7</v>
      </c>
      <c r="P792" s="99" t="str">
        <f t="shared" si="87"/>
        <v>4x156</v>
      </c>
      <c r="Q792" s="5">
        <v>4</v>
      </c>
      <c r="R792" s="5">
        <v>156</v>
      </c>
      <c r="S792" s="5">
        <v>13</v>
      </c>
      <c r="T792" s="17">
        <v>4.5</v>
      </c>
      <c r="U792" s="5" t="s">
        <v>189</v>
      </c>
      <c r="V792" s="17">
        <v>132</v>
      </c>
      <c r="W792" s="8">
        <v>13.26</v>
      </c>
      <c r="X792" s="51">
        <v>1600</v>
      </c>
      <c r="Y792" s="79" t="s">
        <v>2294</v>
      </c>
      <c r="Z792" s="79" t="s">
        <v>2987</v>
      </c>
      <c r="AA792" s="51" t="str">
        <f t="shared" si="88"/>
        <v>14x7, 4x156, 13 OS</v>
      </c>
      <c r="AB792" s="2" t="s">
        <v>4104</v>
      </c>
      <c r="AC792" s="89">
        <f>_xlfn.IFNA(VLOOKUP(AB792,ACCESSORIES!F:J,5,FALSE),"N/A")</f>
        <v>22</v>
      </c>
      <c r="AD792" s="87" t="s">
        <v>85</v>
      </c>
      <c r="AE792" s="87" t="s">
        <v>85</v>
      </c>
      <c r="AF792" s="87" t="s">
        <v>85</v>
      </c>
      <c r="AG792" s="87" t="s">
        <v>85</v>
      </c>
      <c r="AH792" s="9" t="str">
        <f>_xlfn.IFNA(VLOOKUP(AG792,ACCESSORIES!F:J,5,FALSE),"N/A")</f>
        <v>N/A</v>
      </c>
      <c r="AI792" s="81" t="s">
        <v>266</v>
      </c>
      <c r="AJ792" s="81" t="s">
        <v>85</v>
      </c>
      <c r="AK792" s="40" t="str">
        <f>_xlfn.IFNA(VLOOKUP(AJ792,ACCESSORIES!F:J,5,FALSE),"N/A")</f>
        <v>N/A</v>
      </c>
      <c r="AL792" s="81" t="s">
        <v>85</v>
      </c>
      <c r="AM792" s="81">
        <v>14.1</v>
      </c>
      <c r="AN792" s="81">
        <v>180</v>
      </c>
      <c r="AO792" s="25">
        <v>0</v>
      </c>
      <c r="AP792" s="25">
        <v>11</v>
      </c>
      <c r="AQ792" s="25">
        <v>23</v>
      </c>
      <c r="AR792" s="25">
        <v>11</v>
      </c>
      <c r="AS792" s="25">
        <v>166</v>
      </c>
      <c r="AT792" s="25">
        <v>165</v>
      </c>
      <c r="AU792" s="84">
        <v>115</v>
      </c>
      <c r="AV792" s="54">
        <v>40</v>
      </c>
      <c r="AW792" s="54">
        <v>40</v>
      </c>
      <c r="AX792" s="54">
        <v>44</v>
      </c>
      <c r="AY792" s="3" t="s">
        <v>85</v>
      </c>
      <c r="AZ792" s="98" t="str">
        <f>_xlfn.IFNA(VLOOKUP(AY792,ACCESSORIES!F:J,5,FALSE),"N/A")</f>
        <v>N/A</v>
      </c>
      <c r="BA792" s="3" t="s">
        <v>85</v>
      </c>
      <c r="BB792" s="98" t="str">
        <f>_xlfn.IFNA(VLOOKUP(BA792,ACCESSORIES!F:J,5,FALSE),"N/A")</f>
        <v>N/A</v>
      </c>
      <c r="BC792" s="77">
        <v>17.12</v>
      </c>
      <c r="BD792" s="56">
        <v>16.8503937007874</v>
      </c>
      <c r="BE792" s="56">
        <v>16.8503937007874</v>
      </c>
      <c r="BF792" s="56">
        <v>9.8425196850393704</v>
      </c>
      <c r="BG792" s="378">
        <f t="shared" si="89"/>
        <v>4.5795999999999983E-2</v>
      </c>
      <c r="BH792" s="5">
        <v>48</v>
      </c>
      <c r="BI792" s="114" t="s">
        <v>3532</v>
      </c>
      <c r="BJ792" s="50" t="s">
        <v>4050</v>
      </c>
      <c r="BK792" s="81" t="s">
        <v>4964</v>
      </c>
      <c r="BL792" s="81" t="s">
        <v>4066</v>
      </c>
      <c r="BM792" s="81" t="s">
        <v>5471</v>
      </c>
      <c r="BN792" s="81" t="s">
        <v>2872</v>
      </c>
      <c r="BO792" s="81" t="s">
        <v>4298</v>
      </c>
      <c r="BP792" s="81" t="s">
        <v>5446</v>
      </c>
      <c r="BQ792" s="81"/>
      <c r="BR792" s="81"/>
      <c r="BS792" s="81"/>
      <c r="BT792" s="81"/>
      <c r="BU792" s="313" t="s">
        <v>6926</v>
      </c>
      <c r="BV792" s="377" t="s">
        <v>8536</v>
      </c>
      <c r="BW792" s="313" t="s">
        <v>6944</v>
      </c>
      <c r="BX792" s="377" t="s">
        <v>8537</v>
      </c>
      <c r="BY792" s="93" t="str">
        <f t="shared" si="90"/>
        <v>MR411 Bead Grip, 14x7, 4+3/+13mm Offset, 4x156, 132mm Centerbore, Matte Black</v>
      </c>
      <c r="BZ792" s="81" t="s">
        <v>3878</v>
      </c>
      <c r="CA792" s="81" t="s">
        <v>3879</v>
      </c>
      <c r="CB792" s="81" t="str">
        <f t="shared" si="91"/>
        <v>UTV (4XX)</v>
      </c>
    </row>
    <row r="793" spans="1:80" s="38" customFormat="1" ht="15" customHeight="1">
      <c r="A793" s="22">
        <f t="shared" si="85"/>
        <v>791</v>
      </c>
      <c r="B793" s="4" t="s">
        <v>84</v>
      </c>
      <c r="C793" s="99" t="s">
        <v>1089</v>
      </c>
      <c r="D793" s="5" t="s">
        <v>5733</v>
      </c>
      <c r="E793" s="91" t="str">
        <f>CONCATENATE(LEFT(D793,5),VLOOKUP(CONCATENATE(N793,"x",O793),'PART NUMBER GUIDE'!$B$9:$C$49,2,FALSE),VLOOKUP(CONCATENATE(P793, V793), 'PART NUMBER GUIDE'!$Q$6:$R$91, 2, FALSE),VLOOKUP(Y793,'PART NUMBER GUIDE'!$J$8:$K$43,2, FALSE),IF(U793="N/A",IF(ABS(S793)&lt;10,"0"&amp;ABS(S793),ABS(S793)),CONCATENATE(LEFT(U793,1),RIGHT(U793,1))), F793, G793)</f>
        <v>MR41147046843</v>
      </c>
      <c r="F793" s="90"/>
      <c r="G793" s="90"/>
      <c r="H793" s="79" t="s">
        <v>3479</v>
      </c>
      <c r="I793" s="312">
        <v>43714</v>
      </c>
      <c r="J793" s="85" t="s">
        <v>1265</v>
      </c>
      <c r="K793" s="342">
        <v>179</v>
      </c>
      <c r="L793" s="92">
        <f t="shared" si="86"/>
        <v>179</v>
      </c>
      <c r="M793" s="344"/>
      <c r="N793" s="5">
        <v>14</v>
      </c>
      <c r="O793" s="77">
        <v>7</v>
      </c>
      <c r="P793" s="99" t="str">
        <f t="shared" si="87"/>
        <v>4x156</v>
      </c>
      <c r="Q793" s="5">
        <v>4</v>
      </c>
      <c r="R793" s="5">
        <v>156</v>
      </c>
      <c r="S793" s="5">
        <v>13</v>
      </c>
      <c r="T793" s="17">
        <v>4.5</v>
      </c>
      <c r="U793" s="5" t="s">
        <v>189</v>
      </c>
      <c r="V793" s="17">
        <v>132</v>
      </c>
      <c r="W793" s="8">
        <v>13.26</v>
      </c>
      <c r="X793" s="51">
        <v>1600</v>
      </c>
      <c r="Y793" s="79" t="s">
        <v>2646</v>
      </c>
      <c r="Z793" s="79" t="s">
        <v>2992</v>
      </c>
      <c r="AA793" s="51" t="str">
        <f t="shared" si="88"/>
        <v>14x7, 4x156, 13 OS</v>
      </c>
      <c r="AB793" s="2" t="s">
        <v>4104</v>
      </c>
      <c r="AC793" s="89">
        <f>_xlfn.IFNA(VLOOKUP(AB793,ACCESSORIES!F:J,5,FALSE),"N/A")</f>
        <v>22</v>
      </c>
      <c r="AD793" s="87" t="s">
        <v>85</v>
      </c>
      <c r="AE793" s="87" t="s">
        <v>85</v>
      </c>
      <c r="AF793" s="87" t="s">
        <v>85</v>
      </c>
      <c r="AG793" s="87" t="s">
        <v>85</v>
      </c>
      <c r="AH793" s="9" t="str">
        <f>_xlfn.IFNA(VLOOKUP(AG793,ACCESSORIES!F:J,5,FALSE),"N/A")</f>
        <v>N/A</v>
      </c>
      <c r="AI793" s="81" t="s">
        <v>266</v>
      </c>
      <c r="AJ793" s="81" t="s">
        <v>85</v>
      </c>
      <c r="AK793" s="40" t="str">
        <f>_xlfn.IFNA(VLOOKUP(AJ793,ACCESSORIES!F:J,5,FALSE),"N/A")</f>
        <v>N/A</v>
      </c>
      <c r="AL793" s="81" t="s">
        <v>85</v>
      </c>
      <c r="AM793" s="81">
        <v>14.1</v>
      </c>
      <c r="AN793" s="81">
        <v>180</v>
      </c>
      <c r="AO793" s="25">
        <v>0</v>
      </c>
      <c r="AP793" s="25">
        <v>11</v>
      </c>
      <c r="AQ793" s="25">
        <v>23</v>
      </c>
      <c r="AR793" s="25">
        <v>11</v>
      </c>
      <c r="AS793" s="25">
        <v>166</v>
      </c>
      <c r="AT793" s="25">
        <v>165</v>
      </c>
      <c r="AU793" s="84">
        <v>115</v>
      </c>
      <c r="AV793" s="54">
        <v>40</v>
      </c>
      <c r="AW793" s="54">
        <v>40</v>
      </c>
      <c r="AX793" s="54">
        <v>44</v>
      </c>
      <c r="AY793" s="3" t="s">
        <v>85</v>
      </c>
      <c r="AZ793" s="98" t="str">
        <f>_xlfn.IFNA(VLOOKUP(AY793,ACCESSORIES!F:J,5,FALSE),"N/A")</f>
        <v>N/A</v>
      </c>
      <c r="BA793" s="3" t="s">
        <v>85</v>
      </c>
      <c r="BB793" s="98" t="str">
        <f>_xlfn.IFNA(VLOOKUP(BA793,ACCESSORIES!F:J,5,FALSE),"N/A")</f>
        <v>N/A</v>
      </c>
      <c r="BC793" s="77">
        <v>17.12</v>
      </c>
      <c r="BD793" s="56">
        <v>16.8503937007874</v>
      </c>
      <c r="BE793" s="56">
        <v>16.8503937007874</v>
      </c>
      <c r="BF793" s="56">
        <v>9.8425196850393704</v>
      </c>
      <c r="BG793" s="378">
        <f t="shared" si="89"/>
        <v>4.5795999999999983E-2</v>
      </c>
      <c r="BH793" s="5">
        <v>48</v>
      </c>
      <c r="BI793" s="114" t="s">
        <v>3532</v>
      </c>
      <c r="BJ793" s="50" t="s">
        <v>4050</v>
      </c>
      <c r="BK793" s="81" t="s">
        <v>4964</v>
      </c>
      <c r="BL793" s="81" t="s">
        <v>4066</v>
      </c>
      <c r="BM793" s="81" t="s">
        <v>5471</v>
      </c>
      <c r="BN793" s="81" t="s">
        <v>2872</v>
      </c>
      <c r="BO793" s="81" t="s">
        <v>4298</v>
      </c>
      <c r="BP793" s="81" t="s">
        <v>5446</v>
      </c>
      <c r="BQ793" s="81"/>
      <c r="BR793" s="81"/>
      <c r="BS793" s="81"/>
      <c r="BT793" s="81"/>
      <c r="BU793" s="313" t="s">
        <v>6927</v>
      </c>
      <c r="BV793" s="377" t="s">
        <v>8150</v>
      </c>
      <c r="BW793" s="313" t="s">
        <v>6945</v>
      </c>
      <c r="BX793" s="377" t="s">
        <v>8151</v>
      </c>
      <c r="BY793" s="93" t="str">
        <f t="shared" si="90"/>
        <v>MR411 Bead Grip, 14x7, 4+3/+13mm Offset, 4x156, 132mm Centerbore, Gloss Titanium</v>
      </c>
      <c r="BZ793" s="81" t="s">
        <v>3878</v>
      </c>
      <c r="CA793" s="81" t="s">
        <v>3879</v>
      </c>
      <c r="CB793" s="81" t="str">
        <f t="shared" si="91"/>
        <v>UTV (4XX)</v>
      </c>
    </row>
    <row r="794" spans="1:80" s="38" customFormat="1" ht="15" customHeight="1">
      <c r="A794" s="22">
        <f t="shared" si="85"/>
        <v>792</v>
      </c>
      <c r="B794" s="4" t="s">
        <v>84</v>
      </c>
      <c r="C794" s="99" t="s">
        <v>1089</v>
      </c>
      <c r="D794" s="5" t="s">
        <v>5733</v>
      </c>
      <c r="E794" s="91" t="str">
        <f>CONCATENATE(LEFT(D794,5),VLOOKUP(CONCATENATE(N794,"x",O794),'PART NUMBER GUIDE'!$B$9:$C$49,2,FALSE),VLOOKUP(CONCATENATE(P794, V794), 'PART NUMBER GUIDE'!$Q$6:$R$91, 2, FALSE),VLOOKUP(Y794,'PART NUMBER GUIDE'!$J$8:$K$43,2, FALSE),IF(U794="N/A",IF(ABS(S794)&lt;10,"0"&amp;ABS(S794),ABS(S794)),CONCATENATE(LEFT(U794,1),RIGHT(U794,1))), F794, G794)</f>
        <v>MR41157047543</v>
      </c>
      <c r="F794" s="90"/>
      <c r="G794" s="90"/>
      <c r="H794" s="79" t="s">
        <v>3480</v>
      </c>
      <c r="I794" s="312">
        <v>43714</v>
      </c>
      <c r="J794" s="85" t="s">
        <v>1265</v>
      </c>
      <c r="K794" s="342">
        <v>199</v>
      </c>
      <c r="L794" s="92">
        <f t="shared" si="86"/>
        <v>199</v>
      </c>
      <c r="M794" s="344"/>
      <c r="N794" s="5">
        <v>15</v>
      </c>
      <c r="O794" s="77">
        <v>7</v>
      </c>
      <c r="P794" s="99" t="str">
        <f t="shared" si="87"/>
        <v>4x136</v>
      </c>
      <c r="Q794" s="5">
        <v>4</v>
      </c>
      <c r="R794" s="5">
        <v>136</v>
      </c>
      <c r="S794" s="5">
        <v>13</v>
      </c>
      <c r="T794" s="17">
        <v>4.5</v>
      </c>
      <c r="U794" s="5" t="s">
        <v>189</v>
      </c>
      <c r="V794" s="17">
        <v>106.25</v>
      </c>
      <c r="W794" s="8">
        <v>14.81</v>
      </c>
      <c r="X794" s="51">
        <v>1600</v>
      </c>
      <c r="Y794" s="79" t="s">
        <v>2294</v>
      </c>
      <c r="Z794" s="79" t="s">
        <v>2987</v>
      </c>
      <c r="AA794" s="51" t="str">
        <f t="shared" si="88"/>
        <v>15x7, 4x136, 13 OS</v>
      </c>
      <c r="AB794" s="2" t="s">
        <v>4107</v>
      </c>
      <c r="AC794" s="89">
        <f>_xlfn.IFNA(VLOOKUP(AB794,ACCESSORIES!F:J,5,FALSE),"N/A")</f>
        <v>22</v>
      </c>
      <c r="AD794" s="87" t="s">
        <v>85</v>
      </c>
      <c r="AE794" s="87" t="s">
        <v>85</v>
      </c>
      <c r="AF794" s="87" t="s">
        <v>85</v>
      </c>
      <c r="AG794" s="87" t="s">
        <v>85</v>
      </c>
      <c r="AH794" s="9" t="str">
        <f>_xlfn.IFNA(VLOOKUP(AG794,ACCESSORIES!F:J,5,FALSE),"N/A")</f>
        <v>N/A</v>
      </c>
      <c r="AI794" s="81" t="s">
        <v>266</v>
      </c>
      <c r="AJ794" s="81" t="s">
        <v>85</v>
      </c>
      <c r="AK794" s="40" t="str">
        <f>_xlfn.IFNA(VLOOKUP(AJ794,ACCESSORIES!F:J,5,FALSE),"N/A")</f>
        <v>N/A</v>
      </c>
      <c r="AL794" s="81" t="s">
        <v>85</v>
      </c>
      <c r="AM794" s="81">
        <v>14.1</v>
      </c>
      <c r="AN794" s="81">
        <v>180</v>
      </c>
      <c r="AO794" s="25">
        <v>0</v>
      </c>
      <c r="AP794" s="25">
        <v>8.8000000000000007</v>
      </c>
      <c r="AQ794" s="25">
        <v>20</v>
      </c>
      <c r="AR794" s="25">
        <v>23</v>
      </c>
      <c r="AS794" s="25">
        <v>171</v>
      </c>
      <c r="AT794" s="25">
        <v>167</v>
      </c>
      <c r="AU794" s="84">
        <v>96</v>
      </c>
      <c r="AV794" s="54">
        <v>40</v>
      </c>
      <c r="AW794" s="54">
        <v>40</v>
      </c>
      <c r="AX794" s="54">
        <v>47</v>
      </c>
      <c r="AY794" s="3" t="s">
        <v>85</v>
      </c>
      <c r="AZ794" s="98" t="str">
        <f>_xlfn.IFNA(VLOOKUP(AY794,ACCESSORIES!F:J,5,FALSE),"N/A")</f>
        <v>N/A</v>
      </c>
      <c r="BA794" s="3" t="s">
        <v>85</v>
      </c>
      <c r="BB794" s="98" t="str">
        <f>_xlfn.IFNA(VLOOKUP(BA794,ACCESSORIES!F:J,5,FALSE),"N/A")</f>
        <v>N/A</v>
      </c>
      <c r="BC794" s="77">
        <v>19.03</v>
      </c>
      <c r="BD794" s="56">
        <v>17.8740157480315</v>
      </c>
      <c r="BE794" s="56">
        <v>17.8740157480315</v>
      </c>
      <c r="BF794" s="56">
        <v>9.8425196850393704</v>
      </c>
      <c r="BG794" s="378">
        <f t="shared" si="89"/>
        <v>5.1529000000000012E-2</v>
      </c>
      <c r="BH794" s="5">
        <v>48</v>
      </c>
      <c r="BI794" s="114" t="s">
        <v>3532</v>
      </c>
      <c r="BJ794" s="50" t="s">
        <v>4050</v>
      </c>
      <c r="BK794" s="81" t="s">
        <v>4964</v>
      </c>
      <c r="BL794" s="81" t="s">
        <v>4066</v>
      </c>
      <c r="BM794" s="81" t="s">
        <v>5471</v>
      </c>
      <c r="BN794" s="81" t="s">
        <v>2872</v>
      </c>
      <c r="BO794" s="81" t="s">
        <v>4298</v>
      </c>
      <c r="BP794" s="81" t="s">
        <v>5446</v>
      </c>
      <c r="BQ794" s="81"/>
      <c r="BR794" s="81"/>
      <c r="BS794" s="81"/>
      <c r="BT794" s="81"/>
      <c r="BU794" s="313" t="s">
        <v>6926</v>
      </c>
      <c r="BV794" s="377" t="s">
        <v>8536</v>
      </c>
      <c r="BW794" s="313" t="s">
        <v>6944</v>
      </c>
      <c r="BX794" s="377" t="s">
        <v>8537</v>
      </c>
      <c r="BY794" s="93" t="str">
        <f t="shared" si="90"/>
        <v>MR411 Bead Grip, 15x7, 4+3/+13mm Offset, 4x136, 106.25mm Centerbore, Matte Black</v>
      </c>
      <c r="BZ794" s="81" t="s">
        <v>3878</v>
      </c>
      <c r="CA794" s="81" t="s">
        <v>3879</v>
      </c>
      <c r="CB794" s="81" t="str">
        <f t="shared" si="91"/>
        <v>UTV (4XX)</v>
      </c>
    </row>
    <row r="795" spans="1:80" s="38" customFormat="1" ht="15" customHeight="1">
      <c r="A795" s="22">
        <f t="shared" si="85"/>
        <v>793</v>
      </c>
      <c r="B795" s="4" t="s">
        <v>84</v>
      </c>
      <c r="C795" s="99" t="s">
        <v>1089</v>
      </c>
      <c r="D795" s="5" t="s">
        <v>5733</v>
      </c>
      <c r="E795" s="91" t="str">
        <f>CONCATENATE(LEFT(D795,5),VLOOKUP(CONCATENATE(N795,"x",O795),'PART NUMBER GUIDE'!$B$9:$C$49,2,FALSE),VLOOKUP(CONCATENATE(P795, V795), 'PART NUMBER GUIDE'!$Q$6:$R$91, 2, FALSE),VLOOKUP(Y795,'PART NUMBER GUIDE'!$J$8:$K$43,2, FALSE),IF(U795="N/A",IF(ABS(S795)&lt;10,"0"&amp;ABS(S795),ABS(S795)),CONCATENATE(LEFT(U795,1),RIGHT(U795,1))), F795, G795)</f>
        <v>MR41157047843</v>
      </c>
      <c r="F795" s="90"/>
      <c r="G795" s="90"/>
      <c r="H795" s="79" t="s">
        <v>3481</v>
      </c>
      <c r="I795" s="312">
        <v>43714</v>
      </c>
      <c r="J795" s="85" t="s">
        <v>1265</v>
      </c>
      <c r="K795" s="342">
        <v>199</v>
      </c>
      <c r="L795" s="92">
        <f t="shared" si="86"/>
        <v>199</v>
      </c>
      <c r="M795" s="344"/>
      <c r="N795" s="5">
        <v>15</v>
      </c>
      <c r="O795" s="77">
        <v>7</v>
      </c>
      <c r="P795" s="99" t="str">
        <f t="shared" si="87"/>
        <v>4x136</v>
      </c>
      <c r="Q795" s="5">
        <v>4</v>
      </c>
      <c r="R795" s="5">
        <v>136</v>
      </c>
      <c r="S795" s="5">
        <v>13</v>
      </c>
      <c r="T795" s="17">
        <v>4.5</v>
      </c>
      <c r="U795" s="5" t="s">
        <v>189</v>
      </c>
      <c r="V795" s="17">
        <v>106.25</v>
      </c>
      <c r="W795" s="8">
        <v>14.44</v>
      </c>
      <c r="X795" s="51">
        <v>1600</v>
      </c>
      <c r="Y795" s="79" t="s">
        <v>2646</v>
      </c>
      <c r="Z795" s="79" t="s">
        <v>2992</v>
      </c>
      <c r="AA795" s="51" t="str">
        <f t="shared" si="88"/>
        <v>15x7, 4x136, 13 OS</v>
      </c>
      <c r="AB795" s="2" t="s">
        <v>4107</v>
      </c>
      <c r="AC795" s="89">
        <f>_xlfn.IFNA(VLOOKUP(AB795,ACCESSORIES!F:J,5,FALSE),"N/A")</f>
        <v>22</v>
      </c>
      <c r="AD795" s="87" t="s">
        <v>85</v>
      </c>
      <c r="AE795" s="87" t="s">
        <v>85</v>
      </c>
      <c r="AF795" s="87" t="s">
        <v>85</v>
      </c>
      <c r="AG795" s="87" t="s">
        <v>85</v>
      </c>
      <c r="AH795" s="9" t="str">
        <f>_xlfn.IFNA(VLOOKUP(AG795,ACCESSORIES!F:J,5,FALSE),"N/A")</f>
        <v>N/A</v>
      </c>
      <c r="AI795" s="81" t="s">
        <v>266</v>
      </c>
      <c r="AJ795" s="81" t="s">
        <v>85</v>
      </c>
      <c r="AK795" s="40" t="str">
        <f>_xlfn.IFNA(VLOOKUP(AJ795,ACCESSORIES!F:J,5,FALSE),"N/A")</f>
        <v>N/A</v>
      </c>
      <c r="AL795" s="81" t="s">
        <v>85</v>
      </c>
      <c r="AM795" s="81">
        <v>14.1</v>
      </c>
      <c r="AN795" s="81">
        <v>180</v>
      </c>
      <c r="AO795" s="25">
        <v>0</v>
      </c>
      <c r="AP795" s="25">
        <v>8.8000000000000007</v>
      </c>
      <c r="AQ795" s="25">
        <v>20</v>
      </c>
      <c r="AR795" s="25">
        <v>23</v>
      </c>
      <c r="AS795" s="25">
        <v>171</v>
      </c>
      <c r="AT795" s="25">
        <v>167</v>
      </c>
      <c r="AU795" s="84">
        <v>96</v>
      </c>
      <c r="AV795" s="54">
        <v>40</v>
      </c>
      <c r="AW795" s="54">
        <v>40</v>
      </c>
      <c r="AX795" s="54">
        <v>47</v>
      </c>
      <c r="AY795" s="3" t="s">
        <v>85</v>
      </c>
      <c r="AZ795" s="98" t="str">
        <f>_xlfn.IFNA(VLOOKUP(AY795,ACCESSORIES!F:J,5,FALSE),"N/A")</f>
        <v>N/A</v>
      </c>
      <c r="BA795" s="3" t="s">
        <v>85</v>
      </c>
      <c r="BB795" s="98" t="str">
        <f>_xlfn.IFNA(VLOOKUP(BA795,ACCESSORIES!F:J,5,FALSE),"N/A")</f>
        <v>N/A</v>
      </c>
      <c r="BC795" s="77">
        <v>18.849523416807035</v>
      </c>
      <c r="BD795" s="56">
        <v>17.8740157480315</v>
      </c>
      <c r="BE795" s="56">
        <v>17.8740157480315</v>
      </c>
      <c r="BF795" s="56">
        <v>9.8425196850393704</v>
      </c>
      <c r="BG795" s="378">
        <f t="shared" si="89"/>
        <v>5.1529000000000012E-2</v>
      </c>
      <c r="BH795" s="5">
        <v>48</v>
      </c>
      <c r="BI795" s="114" t="s">
        <v>3532</v>
      </c>
      <c r="BJ795" s="50" t="s">
        <v>4050</v>
      </c>
      <c r="BK795" s="81" t="s">
        <v>4964</v>
      </c>
      <c r="BL795" s="81" t="s">
        <v>4066</v>
      </c>
      <c r="BM795" s="81" t="s">
        <v>5471</v>
      </c>
      <c r="BN795" s="81" t="s">
        <v>2872</v>
      </c>
      <c r="BO795" s="81" t="s">
        <v>4298</v>
      </c>
      <c r="BP795" s="81" t="s">
        <v>5446</v>
      </c>
      <c r="BQ795" s="81"/>
      <c r="BR795" s="81"/>
      <c r="BS795" s="81"/>
      <c r="BT795" s="81"/>
      <c r="BU795" s="313" t="s">
        <v>6927</v>
      </c>
      <c r="BV795" s="377" t="s">
        <v>8150</v>
      </c>
      <c r="BW795" s="313" t="s">
        <v>6945</v>
      </c>
      <c r="BX795" s="377" t="s">
        <v>8151</v>
      </c>
      <c r="BY795" s="93" t="str">
        <f t="shared" si="90"/>
        <v>MR411 Bead Grip, 15x7, 4+3/+13mm Offset, 4x136, 106.25mm Centerbore, Gloss Titanium</v>
      </c>
      <c r="BZ795" s="81" t="s">
        <v>3878</v>
      </c>
      <c r="CA795" s="81" t="s">
        <v>3879</v>
      </c>
      <c r="CB795" s="81" t="str">
        <f t="shared" si="91"/>
        <v>UTV (4XX)</v>
      </c>
    </row>
    <row r="796" spans="1:80" s="38" customFormat="1" ht="15" customHeight="1">
      <c r="A796" s="22">
        <f t="shared" si="85"/>
        <v>794</v>
      </c>
      <c r="B796" s="4" t="s">
        <v>84</v>
      </c>
      <c r="C796" s="99" t="s">
        <v>1089</v>
      </c>
      <c r="D796" s="5" t="s">
        <v>5733</v>
      </c>
      <c r="E796" s="91" t="str">
        <f>CONCATENATE(LEFT(D796,5),VLOOKUP(CONCATENATE(N796,"x",O796),'PART NUMBER GUIDE'!$B$9:$C$49,2,FALSE),VLOOKUP(CONCATENATE(P796, V796), 'PART NUMBER GUIDE'!$Q$6:$R$91, 2, FALSE),VLOOKUP(Y796,'PART NUMBER GUIDE'!$J$8:$K$43,2, FALSE),IF(U796="N/A",IF(ABS(S796)&lt;10,"0"&amp;ABS(S796),ABS(S796)),CONCATENATE(LEFT(U796,1),RIGHT(U796,1))), F796, G796)</f>
        <v>MR41157046543</v>
      </c>
      <c r="F796" s="90"/>
      <c r="G796" s="90"/>
      <c r="H796" s="79" t="s">
        <v>3482</v>
      </c>
      <c r="I796" s="312">
        <v>43714</v>
      </c>
      <c r="J796" s="85" t="s">
        <v>1265</v>
      </c>
      <c r="K796" s="342">
        <v>199</v>
      </c>
      <c r="L796" s="92">
        <f t="shared" si="86"/>
        <v>199</v>
      </c>
      <c r="M796" s="344"/>
      <c r="N796" s="5">
        <v>15</v>
      </c>
      <c r="O796" s="77">
        <v>7</v>
      </c>
      <c r="P796" s="99" t="str">
        <f t="shared" si="87"/>
        <v>4x156</v>
      </c>
      <c r="Q796" s="5">
        <v>4</v>
      </c>
      <c r="R796" s="5">
        <v>156</v>
      </c>
      <c r="S796" s="5">
        <v>13</v>
      </c>
      <c r="T796" s="17">
        <v>4.5</v>
      </c>
      <c r="U796" s="5" t="s">
        <v>189</v>
      </c>
      <c r="V796" s="17">
        <v>132</v>
      </c>
      <c r="W796" s="8">
        <v>14.1</v>
      </c>
      <c r="X796" s="51">
        <v>1600</v>
      </c>
      <c r="Y796" s="79" t="s">
        <v>2294</v>
      </c>
      <c r="Z796" s="79" t="s">
        <v>2987</v>
      </c>
      <c r="AA796" s="51" t="str">
        <f t="shared" si="88"/>
        <v>15x7, 4x156, 13 OS</v>
      </c>
      <c r="AB796" s="2" t="s">
        <v>4104</v>
      </c>
      <c r="AC796" s="89">
        <f>_xlfn.IFNA(VLOOKUP(AB796,ACCESSORIES!F:J,5,FALSE),"N/A")</f>
        <v>22</v>
      </c>
      <c r="AD796" s="87" t="s">
        <v>85</v>
      </c>
      <c r="AE796" s="87" t="s">
        <v>85</v>
      </c>
      <c r="AF796" s="87" t="s">
        <v>85</v>
      </c>
      <c r="AG796" s="87" t="s">
        <v>85</v>
      </c>
      <c r="AH796" s="9" t="str">
        <f>_xlfn.IFNA(VLOOKUP(AG796,ACCESSORIES!F:J,5,FALSE),"N/A")</f>
        <v>N/A</v>
      </c>
      <c r="AI796" s="81" t="s">
        <v>266</v>
      </c>
      <c r="AJ796" s="81" t="s">
        <v>85</v>
      </c>
      <c r="AK796" s="40" t="str">
        <f>_xlfn.IFNA(VLOOKUP(AJ796,ACCESSORIES!F:J,5,FALSE),"N/A")</f>
        <v>N/A</v>
      </c>
      <c r="AL796" s="81" t="s">
        <v>85</v>
      </c>
      <c r="AM796" s="81">
        <v>14.1</v>
      </c>
      <c r="AN796" s="81">
        <v>180</v>
      </c>
      <c r="AO796" s="25">
        <v>0</v>
      </c>
      <c r="AP796" s="25">
        <v>8.8000000000000007</v>
      </c>
      <c r="AQ796" s="25">
        <v>20</v>
      </c>
      <c r="AR796" s="25">
        <v>23</v>
      </c>
      <c r="AS796" s="25">
        <v>171</v>
      </c>
      <c r="AT796" s="25">
        <v>167</v>
      </c>
      <c r="AU796" s="84">
        <v>115</v>
      </c>
      <c r="AV796" s="54">
        <v>40</v>
      </c>
      <c r="AW796" s="54">
        <v>40</v>
      </c>
      <c r="AX796" s="54">
        <v>47</v>
      </c>
      <c r="AY796" s="3" t="s">
        <v>85</v>
      </c>
      <c r="AZ796" s="98" t="str">
        <f>_xlfn.IFNA(VLOOKUP(AY796,ACCESSORIES!F:J,5,FALSE),"N/A")</f>
        <v>N/A</v>
      </c>
      <c r="BA796" s="3" t="s">
        <v>85</v>
      </c>
      <c r="BB796" s="98" t="str">
        <f>_xlfn.IFNA(VLOOKUP(BA796,ACCESSORIES!F:J,5,FALSE),"N/A")</f>
        <v>N/A</v>
      </c>
      <c r="BC796" s="77">
        <v>18</v>
      </c>
      <c r="BD796" s="56">
        <v>17.8740157480315</v>
      </c>
      <c r="BE796" s="56">
        <v>17.8740157480315</v>
      </c>
      <c r="BF796" s="56">
        <v>9.8425196850393704</v>
      </c>
      <c r="BG796" s="378">
        <f t="shared" si="89"/>
        <v>5.1529000000000012E-2</v>
      </c>
      <c r="BH796" s="5">
        <v>48</v>
      </c>
      <c r="BI796" s="114" t="s">
        <v>3532</v>
      </c>
      <c r="BJ796" s="50" t="s">
        <v>4050</v>
      </c>
      <c r="BK796" s="81" t="s">
        <v>4964</v>
      </c>
      <c r="BL796" s="81" t="s">
        <v>4066</v>
      </c>
      <c r="BM796" s="81" t="s">
        <v>5471</v>
      </c>
      <c r="BN796" s="81" t="s">
        <v>2872</v>
      </c>
      <c r="BO796" s="81" t="s">
        <v>4298</v>
      </c>
      <c r="BP796" s="81" t="s">
        <v>5446</v>
      </c>
      <c r="BQ796" s="81"/>
      <c r="BR796" s="81"/>
      <c r="BS796" s="81"/>
      <c r="BT796" s="81"/>
      <c r="BU796" s="313" t="s">
        <v>6926</v>
      </c>
      <c r="BV796" s="377" t="s">
        <v>8536</v>
      </c>
      <c r="BW796" s="313" t="s">
        <v>6944</v>
      </c>
      <c r="BX796" s="377" t="s">
        <v>8537</v>
      </c>
      <c r="BY796" s="93" t="str">
        <f t="shared" si="90"/>
        <v>MR411 Bead Grip, 15x7, 4+3/+13mm Offset, 4x156, 132mm Centerbore, Matte Black</v>
      </c>
      <c r="BZ796" s="81" t="s">
        <v>3878</v>
      </c>
      <c r="CA796" s="81" t="s">
        <v>3879</v>
      </c>
      <c r="CB796" s="81" t="str">
        <f t="shared" si="91"/>
        <v>UTV (4XX)</v>
      </c>
    </row>
    <row r="797" spans="1:80" s="38" customFormat="1" ht="15" customHeight="1">
      <c r="A797" s="22">
        <f t="shared" si="85"/>
        <v>795</v>
      </c>
      <c r="B797" s="4" t="s">
        <v>84</v>
      </c>
      <c r="C797" s="99" t="s">
        <v>1089</v>
      </c>
      <c r="D797" s="5" t="s">
        <v>5733</v>
      </c>
      <c r="E797" s="91" t="str">
        <f>CONCATENATE(LEFT(D797,5),VLOOKUP(CONCATENATE(N797,"x",O797),'PART NUMBER GUIDE'!$B$9:$C$49,2,FALSE),VLOOKUP(CONCATENATE(P797, V797), 'PART NUMBER GUIDE'!$Q$6:$R$91, 2, FALSE),VLOOKUP(Y797,'PART NUMBER GUIDE'!$J$8:$K$43,2, FALSE),IF(U797="N/A",IF(ABS(S797)&lt;10,"0"&amp;ABS(S797),ABS(S797)),CONCATENATE(LEFT(U797,1),RIGHT(U797,1))), F797, G797)</f>
        <v>MR41157046843</v>
      </c>
      <c r="F797" s="90"/>
      <c r="G797" s="90"/>
      <c r="H797" s="79" t="s">
        <v>3483</v>
      </c>
      <c r="I797" s="312">
        <v>43714</v>
      </c>
      <c r="J797" s="85" t="s">
        <v>1265</v>
      </c>
      <c r="K797" s="342">
        <v>199</v>
      </c>
      <c r="L797" s="92">
        <f t="shared" si="86"/>
        <v>199</v>
      </c>
      <c r="M797" s="344"/>
      <c r="N797" s="5">
        <v>15</v>
      </c>
      <c r="O797" s="77">
        <v>7</v>
      </c>
      <c r="P797" s="99" t="str">
        <f t="shared" si="87"/>
        <v>4x156</v>
      </c>
      <c r="Q797" s="5">
        <v>4</v>
      </c>
      <c r="R797" s="5">
        <v>156</v>
      </c>
      <c r="S797" s="5">
        <v>13</v>
      </c>
      <c r="T797" s="17">
        <v>4.5</v>
      </c>
      <c r="U797" s="5" t="s">
        <v>189</v>
      </c>
      <c r="V797" s="17">
        <v>132</v>
      </c>
      <c r="W797" s="8">
        <v>14.4</v>
      </c>
      <c r="X797" s="51">
        <v>1600</v>
      </c>
      <c r="Y797" s="79" t="s">
        <v>2646</v>
      </c>
      <c r="Z797" s="79" t="s">
        <v>2992</v>
      </c>
      <c r="AA797" s="51" t="str">
        <f t="shared" si="88"/>
        <v>15x7, 4x156, 13 OS</v>
      </c>
      <c r="AB797" s="2" t="s">
        <v>4104</v>
      </c>
      <c r="AC797" s="89">
        <f>_xlfn.IFNA(VLOOKUP(AB797,ACCESSORIES!F:J,5,FALSE),"N/A")</f>
        <v>22</v>
      </c>
      <c r="AD797" s="87" t="s">
        <v>85</v>
      </c>
      <c r="AE797" s="87" t="s">
        <v>85</v>
      </c>
      <c r="AF797" s="87" t="s">
        <v>85</v>
      </c>
      <c r="AG797" s="87" t="s">
        <v>85</v>
      </c>
      <c r="AH797" s="9" t="str">
        <f>_xlfn.IFNA(VLOOKUP(AG797,ACCESSORIES!F:J,5,FALSE),"N/A")</f>
        <v>N/A</v>
      </c>
      <c r="AI797" s="81" t="s">
        <v>266</v>
      </c>
      <c r="AJ797" s="81" t="s">
        <v>85</v>
      </c>
      <c r="AK797" s="40" t="str">
        <f>_xlfn.IFNA(VLOOKUP(AJ797,ACCESSORIES!F:J,5,FALSE),"N/A")</f>
        <v>N/A</v>
      </c>
      <c r="AL797" s="81" t="s">
        <v>85</v>
      </c>
      <c r="AM797" s="81">
        <v>14.1</v>
      </c>
      <c r="AN797" s="81">
        <v>180</v>
      </c>
      <c r="AO797" s="25">
        <v>0</v>
      </c>
      <c r="AP797" s="25">
        <v>8.8000000000000007</v>
      </c>
      <c r="AQ797" s="25">
        <v>20</v>
      </c>
      <c r="AR797" s="25">
        <v>23</v>
      </c>
      <c r="AS797" s="25">
        <v>171</v>
      </c>
      <c r="AT797" s="25">
        <v>167</v>
      </c>
      <c r="AU797" s="84">
        <v>115</v>
      </c>
      <c r="AV797" s="54">
        <v>40</v>
      </c>
      <c r="AW797" s="54">
        <v>40</v>
      </c>
      <c r="AX797" s="54">
        <v>47</v>
      </c>
      <c r="AY797" s="3" t="s">
        <v>85</v>
      </c>
      <c r="AZ797" s="98" t="str">
        <f>_xlfn.IFNA(VLOOKUP(AY797,ACCESSORIES!F:J,5,FALSE),"N/A")</f>
        <v>N/A</v>
      </c>
      <c r="BA797" s="3" t="s">
        <v>85</v>
      </c>
      <c r="BB797" s="98" t="str">
        <f>_xlfn.IFNA(VLOOKUP(BA797,ACCESSORIES!F:J,5,FALSE),"N/A")</f>
        <v>N/A</v>
      </c>
      <c r="BC797" s="77">
        <v>18.670000000000002</v>
      </c>
      <c r="BD797" s="56">
        <v>17.8740157480315</v>
      </c>
      <c r="BE797" s="56">
        <v>17.8740157480315</v>
      </c>
      <c r="BF797" s="56">
        <v>9.8425196850393704</v>
      </c>
      <c r="BG797" s="378">
        <f t="shared" si="89"/>
        <v>5.1529000000000012E-2</v>
      </c>
      <c r="BH797" s="5">
        <v>48</v>
      </c>
      <c r="BI797" s="114" t="s">
        <v>3532</v>
      </c>
      <c r="BJ797" s="50" t="s">
        <v>4050</v>
      </c>
      <c r="BK797" s="81" t="s">
        <v>4964</v>
      </c>
      <c r="BL797" s="81" t="s">
        <v>4066</v>
      </c>
      <c r="BM797" s="81" t="s">
        <v>5471</v>
      </c>
      <c r="BN797" s="81" t="s">
        <v>2872</v>
      </c>
      <c r="BO797" s="81" t="s">
        <v>4298</v>
      </c>
      <c r="BP797" s="81" t="s">
        <v>5446</v>
      </c>
      <c r="BQ797" s="81"/>
      <c r="BR797" s="81"/>
      <c r="BS797" s="81"/>
      <c r="BT797" s="81"/>
      <c r="BU797" s="313" t="s">
        <v>6927</v>
      </c>
      <c r="BV797" s="377" t="s">
        <v>8150</v>
      </c>
      <c r="BW797" s="313" t="s">
        <v>6945</v>
      </c>
      <c r="BX797" s="377" t="s">
        <v>8151</v>
      </c>
      <c r="BY797" s="93" t="str">
        <f t="shared" si="90"/>
        <v>MR411 Bead Grip, 15x7, 4+3/+13mm Offset, 4x156, 132mm Centerbore, Gloss Titanium</v>
      </c>
      <c r="BZ797" s="81" t="s">
        <v>3878</v>
      </c>
      <c r="CA797" s="81" t="s">
        <v>3879</v>
      </c>
      <c r="CB797" s="81" t="str">
        <f t="shared" si="91"/>
        <v>UTV (4XX)</v>
      </c>
    </row>
    <row r="798" spans="1:80" s="38" customFormat="1" ht="15" customHeight="1">
      <c r="A798" s="22">
        <f t="shared" si="85"/>
        <v>796</v>
      </c>
      <c r="B798" s="4" t="s">
        <v>84</v>
      </c>
      <c r="C798" s="99" t="s">
        <v>1089</v>
      </c>
      <c r="D798" s="5" t="s">
        <v>5733</v>
      </c>
      <c r="E798" s="91" t="str">
        <f>CONCATENATE(LEFT(D798,5),VLOOKUP(CONCATENATE(N798,"x",O798),'PART NUMBER GUIDE'!$B$9:$C$49,2,FALSE),VLOOKUP(CONCATENATE(P798, V798), 'PART NUMBER GUIDE'!$Q$6:$R$91, 2, FALSE),VLOOKUP(Y798,'PART NUMBER GUIDE'!$J$8:$K$43,2, FALSE),IF(U798="N/A",IF(ABS(S798)&lt;10,"0"&amp;ABS(S798),ABS(S798)),CONCATENATE(LEFT(U798,1),RIGHT(U798,1))), F798, G798)</f>
        <v>MR41157047552</v>
      </c>
      <c r="F798" s="90"/>
      <c r="G798" s="90"/>
      <c r="H798" s="79" t="s">
        <v>3484</v>
      </c>
      <c r="I798" s="312">
        <v>43714</v>
      </c>
      <c r="J798" s="85" t="s">
        <v>1265</v>
      </c>
      <c r="K798" s="342">
        <v>199</v>
      </c>
      <c r="L798" s="92">
        <f t="shared" si="86"/>
        <v>199</v>
      </c>
      <c r="M798" s="344"/>
      <c r="N798" s="5">
        <v>15</v>
      </c>
      <c r="O798" s="77">
        <v>7</v>
      </c>
      <c r="P798" s="99" t="str">
        <f t="shared" si="87"/>
        <v>4x136</v>
      </c>
      <c r="Q798" s="5">
        <v>4</v>
      </c>
      <c r="R798" s="5">
        <v>136</v>
      </c>
      <c r="S798" s="5">
        <v>38</v>
      </c>
      <c r="T798" s="17">
        <v>5.5</v>
      </c>
      <c r="U798" s="5" t="s">
        <v>186</v>
      </c>
      <c r="V798" s="17">
        <v>106.25</v>
      </c>
      <c r="W798" s="8">
        <v>15.03</v>
      </c>
      <c r="X798" s="51">
        <v>1600</v>
      </c>
      <c r="Y798" s="79" t="s">
        <v>2294</v>
      </c>
      <c r="Z798" s="79" t="s">
        <v>2987</v>
      </c>
      <c r="AA798" s="51" t="str">
        <f t="shared" si="88"/>
        <v>15x7, 4x136, 38 OS</v>
      </c>
      <c r="AB798" s="2" t="s">
        <v>4107</v>
      </c>
      <c r="AC798" s="89">
        <f>_xlfn.IFNA(VLOOKUP(AB798,ACCESSORIES!F:J,5,FALSE),"N/A")</f>
        <v>22</v>
      </c>
      <c r="AD798" s="87" t="s">
        <v>85</v>
      </c>
      <c r="AE798" s="87" t="s">
        <v>85</v>
      </c>
      <c r="AF798" s="87" t="s">
        <v>85</v>
      </c>
      <c r="AG798" s="87" t="s">
        <v>85</v>
      </c>
      <c r="AH798" s="9" t="str">
        <f>_xlfn.IFNA(VLOOKUP(AG798,ACCESSORIES!F:J,5,FALSE),"N/A")</f>
        <v>N/A</v>
      </c>
      <c r="AI798" s="81" t="s">
        <v>266</v>
      </c>
      <c r="AJ798" s="81" t="s">
        <v>85</v>
      </c>
      <c r="AK798" s="40" t="str">
        <f>_xlfn.IFNA(VLOOKUP(AJ798,ACCESSORIES!F:J,5,FALSE),"N/A")</f>
        <v>N/A</v>
      </c>
      <c r="AL798" s="81" t="s">
        <v>85</v>
      </c>
      <c r="AM798" s="81">
        <v>14.1</v>
      </c>
      <c r="AN798" s="81">
        <v>180</v>
      </c>
      <c r="AO798" s="25">
        <v>0</v>
      </c>
      <c r="AP798" s="25">
        <v>7</v>
      </c>
      <c r="AQ798" s="25">
        <v>13.7</v>
      </c>
      <c r="AR798" s="25">
        <v>6.9</v>
      </c>
      <c r="AS798" s="25">
        <v>170</v>
      </c>
      <c r="AT798" s="25">
        <v>167</v>
      </c>
      <c r="AU798" s="84">
        <v>96</v>
      </c>
      <c r="AV798" s="54">
        <v>40</v>
      </c>
      <c r="AW798" s="54">
        <v>40</v>
      </c>
      <c r="AX798" s="54">
        <v>40</v>
      </c>
      <c r="AY798" s="3" t="s">
        <v>85</v>
      </c>
      <c r="AZ798" s="98" t="str">
        <f>_xlfn.IFNA(VLOOKUP(AY798,ACCESSORIES!F:J,5,FALSE),"N/A")</f>
        <v>N/A</v>
      </c>
      <c r="BA798" s="3" t="s">
        <v>85</v>
      </c>
      <c r="BB798" s="98" t="str">
        <f>_xlfn.IFNA(VLOOKUP(BA798,ACCESSORIES!F:J,5,FALSE),"N/A")</f>
        <v>N/A</v>
      </c>
      <c r="BC798" s="77">
        <v>18.8</v>
      </c>
      <c r="BD798" s="56">
        <v>17.8740157480315</v>
      </c>
      <c r="BE798" s="56">
        <v>17.8740157480315</v>
      </c>
      <c r="BF798" s="56">
        <v>9.8425196850393704</v>
      </c>
      <c r="BG798" s="378">
        <f t="shared" si="89"/>
        <v>5.1529000000000012E-2</v>
      </c>
      <c r="BH798" s="5">
        <v>48</v>
      </c>
      <c r="BI798" s="114" t="s">
        <v>3532</v>
      </c>
      <c r="BJ798" s="50" t="s">
        <v>4050</v>
      </c>
      <c r="BK798" s="81" t="s">
        <v>4964</v>
      </c>
      <c r="BL798" s="81" t="s">
        <v>4066</v>
      </c>
      <c r="BM798" s="81" t="s">
        <v>5471</v>
      </c>
      <c r="BN798" s="81" t="s">
        <v>2872</v>
      </c>
      <c r="BO798" s="81" t="s">
        <v>4298</v>
      </c>
      <c r="BP798" s="81" t="s">
        <v>5446</v>
      </c>
      <c r="BQ798" s="81"/>
      <c r="BR798" s="81"/>
      <c r="BS798" s="81"/>
      <c r="BT798" s="81"/>
      <c r="BU798" s="313" t="s">
        <v>6926</v>
      </c>
      <c r="BV798" s="377" t="s">
        <v>8536</v>
      </c>
      <c r="BW798" s="313" t="s">
        <v>6944</v>
      </c>
      <c r="BX798" s="377" t="s">
        <v>8537</v>
      </c>
      <c r="BY798" s="93" t="str">
        <f t="shared" si="90"/>
        <v>MR411 Bead Grip, 15x7, 5+2/+38mm Offset, 4x136, 106.25mm Centerbore, Matte Black</v>
      </c>
      <c r="BZ798" s="81" t="s">
        <v>3878</v>
      </c>
      <c r="CA798" s="81" t="s">
        <v>3879</v>
      </c>
      <c r="CB798" s="81" t="str">
        <f t="shared" si="91"/>
        <v>UTV (4XX)</v>
      </c>
    </row>
    <row r="799" spans="1:80" s="38" customFormat="1" ht="15" customHeight="1">
      <c r="A799" s="22">
        <f t="shared" si="85"/>
        <v>797</v>
      </c>
      <c r="B799" s="4" t="s">
        <v>84</v>
      </c>
      <c r="C799" s="99" t="s">
        <v>1089</v>
      </c>
      <c r="D799" s="5" t="s">
        <v>5733</v>
      </c>
      <c r="E799" s="91" t="str">
        <f>CONCATENATE(LEFT(D799,5),VLOOKUP(CONCATENATE(N799,"x",O799),'PART NUMBER GUIDE'!$B$9:$C$49,2,FALSE),VLOOKUP(CONCATENATE(P799, V799), 'PART NUMBER GUIDE'!$Q$6:$R$91, 2, FALSE),VLOOKUP(Y799,'PART NUMBER GUIDE'!$J$8:$K$43,2, FALSE),IF(U799="N/A",IF(ABS(S799)&lt;10,"0"&amp;ABS(S799),ABS(S799)),CONCATENATE(LEFT(U799,1),RIGHT(U799,1))), F799, G799)</f>
        <v>MR41157047852</v>
      </c>
      <c r="F799" s="90"/>
      <c r="G799" s="90"/>
      <c r="H799" s="79" t="s">
        <v>3485</v>
      </c>
      <c r="I799" s="312">
        <v>43714</v>
      </c>
      <c r="J799" s="85" t="s">
        <v>1265</v>
      </c>
      <c r="K799" s="342">
        <v>199</v>
      </c>
      <c r="L799" s="92">
        <f t="shared" si="86"/>
        <v>199</v>
      </c>
      <c r="M799" s="344"/>
      <c r="N799" s="5">
        <v>15</v>
      </c>
      <c r="O799" s="77">
        <v>7</v>
      </c>
      <c r="P799" s="99" t="str">
        <f t="shared" si="87"/>
        <v>4x136</v>
      </c>
      <c r="Q799" s="5">
        <v>4</v>
      </c>
      <c r="R799" s="5">
        <v>136</v>
      </c>
      <c r="S799" s="5">
        <v>38</v>
      </c>
      <c r="T799" s="17">
        <v>5.5</v>
      </c>
      <c r="U799" s="5" t="s">
        <v>186</v>
      </c>
      <c r="V799" s="17">
        <v>106.25</v>
      </c>
      <c r="W799" s="8">
        <v>15.29</v>
      </c>
      <c r="X799" s="51">
        <v>1600</v>
      </c>
      <c r="Y799" s="79" t="s">
        <v>2646</v>
      </c>
      <c r="Z799" s="79" t="s">
        <v>2992</v>
      </c>
      <c r="AA799" s="51" t="str">
        <f t="shared" si="88"/>
        <v>15x7, 4x136, 38 OS</v>
      </c>
      <c r="AB799" s="2" t="s">
        <v>4107</v>
      </c>
      <c r="AC799" s="89">
        <f>_xlfn.IFNA(VLOOKUP(AB799,ACCESSORIES!F:J,5,FALSE),"N/A")</f>
        <v>22</v>
      </c>
      <c r="AD799" s="87" t="s">
        <v>85</v>
      </c>
      <c r="AE799" s="87" t="s">
        <v>85</v>
      </c>
      <c r="AF799" s="87" t="s">
        <v>85</v>
      </c>
      <c r="AG799" s="87" t="s">
        <v>85</v>
      </c>
      <c r="AH799" s="9" t="str">
        <f>_xlfn.IFNA(VLOOKUP(AG799,ACCESSORIES!F:J,5,FALSE),"N/A")</f>
        <v>N/A</v>
      </c>
      <c r="AI799" s="81" t="s">
        <v>266</v>
      </c>
      <c r="AJ799" s="81" t="s">
        <v>85</v>
      </c>
      <c r="AK799" s="40" t="str">
        <f>_xlfn.IFNA(VLOOKUP(AJ799,ACCESSORIES!F:J,5,FALSE),"N/A")</f>
        <v>N/A</v>
      </c>
      <c r="AL799" s="81" t="s">
        <v>85</v>
      </c>
      <c r="AM799" s="81">
        <v>14.1</v>
      </c>
      <c r="AN799" s="81">
        <v>180</v>
      </c>
      <c r="AO799" s="25">
        <v>0</v>
      </c>
      <c r="AP799" s="25">
        <v>7</v>
      </c>
      <c r="AQ799" s="25">
        <v>13.7</v>
      </c>
      <c r="AR799" s="25">
        <v>6.9</v>
      </c>
      <c r="AS799" s="25">
        <v>170</v>
      </c>
      <c r="AT799" s="25">
        <v>167</v>
      </c>
      <c r="AU799" s="84">
        <v>96</v>
      </c>
      <c r="AV799" s="54">
        <v>40</v>
      </c>
      <c r="AW799" s="54">
        <v>40</v>
      </c>
      <c r="AX799" s="54">
        <v>40</v>
      </c>
      <c r="AY799" s="3" t="s">
        <v>85</v>
      </c>
      <c r="AZ799" s="98" t="str">
        <f>_xlfn.IFNA(VLOOKUP(AY799,ACCESSORIES!F:J,5,FALSE),"N/A")</f>
        <v>N/A</v>
      </c>
      <c r="BA799" s="3" t="s">
        <v>85</v>
      </c>
      <c r="BB799" s="98" t="str">
        <f>_xlfn.IFNA(VLOOKUP(BA799,ACCESSORIES!F:J,5,FALSE),"N/A")</f>
        <v>N/A</v>
      </c>
      <c r="BC799" s="77">
        <v>19.440000000000001</v>
      </c>
      <c r="BD799" s="56">
        <v>17.8740157480315</v>
      </c>
      <c r="BE799" s="56">
        <v>17.8740157480315</v>
      </c>
      <c r="BF799" s="56">
        <v>9.8425196850393704</v>
      </c>
      <c r="BG799" s="378">
        <f t="shared" si="89"/>
        <v>5.1529000000000012E-2</v>
      </c>
      <c r="BH799" s="5">
        <v>48</v>
      </c>
      <c r="BI799" s="114" t="s">
        <v>3532</v>
      </c>
      <c r="BJ799" s="50" t="s">
        <v>4050</v>
      </c>
      <c r="BK799" s="81" t="s">
        <v>4964</v>
      </c>
      <c r="BL799" s="81" t="s">
        <v>4066</v>
      </c>
      <c r="BM799" s="81" t="s">
        <v>5471</v>
      </c>
      <c r="BN799" s="81" t="s">
        <v>2872</v>
      </c>
      <c r="BO799" s="81" t="s">
        <v>4298</v>
      </c>
      <c r="BP799" s="81" t="s">
        <v>5446</v>
      </c>
      <c r="BQ799" s="81"/>
      <c r="BR799" s="81"/>
      <c r="BS799" s="81"/>
      <c r="BT799" s="81"/>
      <c r="BU799" s="313" t="s">
        <v>6927</v>
      </c>
      <c r="BV799" s="377" t="s">
        <v>8150</v>
      </c>
      <c r="BW799" s="313" t="s">
        <v>6945</v>
      </c>
      <c r="BX799" s="377" t="s">
        <v>8151</v>
      </c>
      <c r="BY799" s="93" t="str">
        <f t="shared" si="90"/>
        <v>MR411 Bead Grip, 15x7, 5+2/+38mm Offset, 4x136, 106.25mm Centerbore, Gloss Titanium</v>
      </c>
      <c r="BZ799" s="81" t="s">
        <v>3878</v>
      </c>
      <c r="CA799" s="81" t="s">
        <v>3879</v>
      </c>
      <c r="CB799" s="81" t="str">
        <f t="shared" si="91"/>
        <v>UTV (4XX)</v>
      </c>
    </row>
    <row r="800" spans="1:80" s="38" customFormat="1" ht="15" customHeight="1">
      <c r="A800" s="22">
        <f t="shared" si="85"/>
        <v>798</v>
      </c>
      <c r="B800" s="4" t="s">
        <v>84</v>
      </c>
      <c r="C800" s="99" t="s">
        <v>1089</v>
      </c>
      <c r="D800" s="5" t="s">
        <v>5733</v>
      </c>
      <c r="E800" s="91" t="str">
        <f>CONCATENATE(LEFT(D800,5),VLOOKUP(CONCATENATE(N800,"x",O800),'PART NUMBER GUIDE'!$B$9:$C$49,2,FALSE),VLOOKUP(CONCATENATE(P800, V800), 'PART NUMBER GUIDE'!$Q$6:$R$91, 2, FALSE),VLOOKUP(Y800,'PART NUMBER GUIDE'!$J$8:$K$43,2, FALSE),IF(U800="N/A",IF(ABS(S800)&lt;10,"0"&amp;ABS(S800),ABS(S800)),CONCATENATE(LEFT(U800,1),RIGHT(U800,1))), F800, G800)</f>
        <v>MR41157046552</v>
      </c>
      <c r="F800" s="90"/>
      <c r="G800" s="90"/>
      <c r="H800" s="79" t="s">
        <v>3486</v>
      </c>
      <c r="I800" s="312">
        <v>43714</v>
      </c>
      <c r="J800" s="85" t="s">
        <v>1265</v>
      </c>
      <c r="K800" s="342">
        <v>199</v>
      </c>
      <c r="L800" s="92">
        <f t="shared" si="86"/>
        <v>199</v>
      </c>
      <c r="M800" s="344"/>
      <c r="N800" s="5">
        <v>15</v>
      </c>
      <c r="O800" s="77">
        <v>7</v>
      </c>
      <c r="P800" s="99" t="str">
        <f t="shared" si="87"/>
        <v>4x156</v>
      </c>
      <c r="Q800" s="5">
        <v>4</v>
      </c>
      <c r="R800" s="5">
        <v>156</v>
      </c>
      <c r="S800" s="5">
        <v>38</v>
      </c>
      <c r="T800" s="17">
        <v>5.5</v>
      </c>
      <c r="U800" s="5" t="s">
        <v>186</v>
      </c>
      <c r="V800" s="17">
        <v>132</v>
      </c>
      <c r="W800" s="8">
        <v>14.59</v>
      </c>
      <c r="X800" s="51">
        <v>1600</v>
      </c>
      <c r="Y800" s="79" t="s">
        <v>2294</v>
      </c>
      <c r="Z800" s="79" t="s">
        <v>2987</v>
      </c>
      <c r="AA800" s="51" t="str">
        <f t="shared" si="88"/>
        <v>15x7, 4x156, 38 OS</v>
      </c>
      <c r="AB800" s="2" t="s">
        <v>4104</v>
      </c>
      <c r="AC800" s="89">
        <f>_xlfn.IFNA(VLOOKUP(AB800,ACCESSORIES!F:J,5,FALSE),"N/A")</f>
        <v>22</v>
      </c>
      <c r="AD800" s="87" t="s">
        <v>85</v>
      </c>
      <c r="AE800" s="87" t="s">
        <v>85</v>
      </c>
      <c r="AF800" s="87" t="s">
        <v>85</v>
      </c>
      <c r="AG800" s="87" t="s">
        <v>85</v>
      </c>
      <c r="AH800" s="9" t="str">
        <f>_xlfn.IFNA(VLOOKUP(AG800,ACCESSORIES!F:J,5,FALSE),"N/A")</f>
        <v>N/A</v>
      </c>
      <c r="AI800" s="81" t="s">
        <v>266</v>
      </c>
      <c r="AJ800" s="81" t="s">
        <v>85</v>
      </c>
      <c r="AK800" s="40" t="str">
        <f>_xlfn.IFNA(VLOOKUP(AJ800,ACCESSORIES!F:J,5,FALSE),"N/A")</f>
        <v>N/A</v>
      </c>
      <c r="AL800" s="81" t="s">
        <v>85</v>
      </c>
      <c r="AM800" s="81">
        <v>14.1</v>
      </c>
      <c r="AN800" s="81">
        <v>180</v>
      </c>
      <c r="AO800" s="25">
        <v>0</v>
      </c>
      <c r="AP800" s="25">
        <v>7</v>
      </c>
      <c r="AQ800" s="25">
        <v>13.7</v>
      </c>
      <c r="AR800" s="25">
        <v>6.9</v>
      </c>
      <c r="AS800" s="25">
        <v>170</v>
      </c>
      <c r="AT800" s="25">
        <v>167</v>
      </c>
      <c r="AU800" s="84">
        <v>115</v>
      </c>
      <c r="AV800" s="54">
        <v>40</v>
      </c>
      <c r="AW800" s="54">
        <v>40</v>
      </c>
      <c r="AX800" s="54">
        <v>40</v>
      </c>
      <c r="AY800" s="3" t="s">
        <v>85</v>
      </c>
      <c r="AZ800" s="98" t="str">
        <f>_xlfn.IFNA(VLOOKUP(AY800,ACCESSORIES!F:J,5,FALSE),"N/A")</f>
        <v>N/A</v>
      </c>
      <c r="BA800" s="3" t="s">
        <v>85</v>
      </c>
      <c r="BB800" s="98" t="str">
        <f>_xlfn.IFNA(VLOOKUP(BA800,ACCESSORIES!F:J,5,FALSE),"N/A")</f>
        <v>N/A</v>
      </c>
      <c r="BC800" s="77">
        <v>18.670000000000002</v>
      </c>
      <c r="BD800" s="56">
        <v>17.8740157480315</v>
      </c>
      <c r="BE800" s="56">
        <v>17.8740157480315</v>
      </c>
      <c r="BF800" s="56">
        <v>9.8425196850393704</v>
      </c>
      <c r="BG800" s="378">
        <f t="shared" si="89"/>
        <v>5.1529000000000012E-2</v>
      </c>
      <c r="BH800" s="5">
        <v>48</v>
      </c>
      <c r="BI800" s="114" t="s">
        <v>3532</v>
      </c>
      <c r="BJ800" s="50" t="s">
        <v>4050</v>
      </c>
      <c r="BK800" s="81" t="s">
        <v>4964</v>
      </c>
      <c r="BL800" s="81" t="s">
        <v>4066</v>
      </c>
      <c r="BM800" s="81" t="s">
        <v>5471</v>
      </c>
      <c r="BN800" s="81" t="s">
        <v>2872</v>
      </c>
      <c r="BO800" s="81" t="s">
        <v>4298</v>
      </c>
      <c r="BP800" s="81" t="s">
        <v>5446</v>
      </c>
      <c r="BQ800" s="81"/>
      <c r="BR800" s="81"/>
      <c r="BS800" s="81"/>
      <c r="BT800" s="81"/>
      <c r="BU800" s="313" t="s">
        <v>6926</v>
      </c>
      <c r="BV800" s="377" t="s">
        <v>8536</v>
      </c>
      <c r="BW800" s="313" t="s">
        <v>6944</v>
      </c>
      <c r="BX800" s="377" t="s">
        <v>8537</v>
      </c>
      <c r="BY800" s="93" t="str">
        <f t="shared" si="90"/>
        <v>MR411 Bead Grip, 15x7, 5+2/+38mm Offset, 4x156, 132mm Centerbore, Matte Black</v>
      </c>
      <c r="BZ800" s="81" t="s">
        <v>3878</v>
      </c>
      <c r="CA800" s="81" t="s">
        <v>3879</v>
      </c>
      <c r="CB800" s="81" t="str">
        <f t="shared" si="91"/>
        <v>UTV (4XX)</v>
      </c>
    </row>
    <row r="801" spans="1:80" s="38" customFormat="1" ht="15" customHeight="1">
      <c r="A801" s="22">
        <f t="shared" si="85"/>
        <v>799</v>
      </c>
      <c r="B801" s="4" t="s">
        <v>84</v>
      </c>
      <c r="C801" s="99" t="s">
        <v>1089</v>
      </c>
      <c r="D801" s="5" t="s">
        <v>5733</v>
      </c>
      <c r="E801" s="91" t="str">
        <f>CONCATENATE(LEFT(D801,5),VLOOKUP(CONCATENATE(N801,"x",O801),'PART NUMBER GUIDE'!$B$9:$C$49,2,FALSE),VLOOKUP(CONCATENATE(P801, V801), 'PART NUMBER GUIDE'!$Q$6:$R$91, 2, FALSE),VLOOKUP(Y801,'PART NUMBER GUIDE'!$J$8:$K$43,2, FALSE),IF(U801="N/A",IF(ABS(S801)&lt;10,"0"&amp;ABS(S801),ABS(S801)),CONCATENATE(LEFT(U801,1),RIGHT(U801,1))), F801, G801)</f>
        <v>MR41157046852</v>
      </c>
      <c r="F801" s="90"/>
      <c r="G801" s="90"/>
      <c r="H801" s="79" t="s">
        <v>3487</v>
      </c>
      <c r="I801" s="312">
        <v>43714</v>
      </c>
      <c r="J801" s="85" t="s">
        <v>1265</v>
      </c>
      <c r="K801" s="342">
        <v>199</v>
      </c>
      <c r="L801" s="92">
        <f t="shared" si="86"/>
        <v>199</v>
      </c>
      <c r="M801" s="344"/>
      <c r="N801" s="5">
        <v>15</v>
      </c>
      <c r="O801" s="77">
        <v>7</v>
      </c>
      <c r="P801" s="99" t="str">
        <f t="shared" si="87"/>
        <v>4x156</v>
      </c>
      <c r="Q801" s="5">
        <v>4</v>
      </c>
      <c r="R801" s="5">
        <v>156</v>
      </c>
      <c r="S801" s="5">
        <v>38</v>
      </c>
      <c r="T801" s="17">
        <v>5.5</v>
      </c>
      <c r="U801" s="5" t="s">
        <v>186</v>
      </c>
      <c r="V801" s="17">
        <v>132</v>
      </c>
      <c r="W801" s="8">
        <v>14.73</v>
      </c>
      <c r="X801" s="51">
        <v>1600</v>
      </c>
      <c r="Y801" s="79" t="s">
        <v>2646</v>
      </c>
      <c r="Z801" s="79" t="s">
        <v>2992</v>
      </c>
      <c r="AA801" s="51" t="str">
        <f t="shared" si="88"/>
        <v>15x7, 4x156, 38 OS</v>
      </c>
      <c r="AB801" s="2" t="s">
        <v>4104</v>
      </c>
      <c r="AC801" s="89">
        <f>_xlfn.IFNA(VLOOKUP(AB801,ACCESSORIES!F:J,5,FALSE),"N/A")</f>
        <v>22</v>
      </c>
      <c r="AD801" s="87" t="s">
        <v>85</v>
      </c>
      <c r="AE801" s="87" t="s">
        <v>85</v>
      </c>
      <c r="AF801" s="87" t="s">
        <v>85</v>
      </c>
      <c r="AG801" s="87" t="s">
        <v>85</v>
      </c>
      <c r="AH801" s="9" t="str">
        <f>_xlfn.IFNA(VLOOKUP(AG801,ACCESSORIES!F:J,5,FALSE),"N/A")</f>
        <v>N/A</v>
      </c>
      <c r="AI801" s="81" t="s">
        <v>266</v>
      </c>
      <c r="AJ801" s="81" t="s">
        <v>85</v>
      </c>
      <c r="AK801" s="40" t="str">
        <f>_xlfn.IFNA(VLOOKUP(AJ801,ACCESSORIES!F:J,5,FALSE),"N/A")</f>
        <v>N/A</v>
      </c>
      <c r="AL801" s="81" t="s">
        <v>85</v>
      </c>
      <c r="AM801" s="81">
        <v>14.1</v>
      </c>
      <c r="AN801" s="81">
        <v>180</v>
      </c>
      <c r="AO801" s="25">
        <v>0</v>
      </c>
      <c r="AP801" s="25">
        <v>7</v>
      </c>
      <c r="AQ801" s="25">
        <v>13.7</v>
      </c>
      <c r="AR801" s="25">
        <v>6.9</v>
      </c>
      <c r="AS801" s="25">
        <v>170</v>
      </c>
      <c r="AT801" s="25">
        <v>167</v>
      </c>
      <c r="AU801" s="84">
        <v>115</v>
      </c>
      <c r="AV801" s="54">
        <v>40</v>
      </c>
      <c r="AW801" s="54">
        <v>40</v>
      </c>
      <c r="AX801" s="54">
        <v>40</v>
      </c>
      <c r="AY801" s="3" t="s">
        <v>85</v>
      </c>
      <c r="AZ801" s="98" t="str">
        <f>_xlfn.IFNA(VLOOKUP(AY801,ACCESSORIES!F:J,5,FALSE),"N/A")</f>
        <v>N/A</v>
      </c>
      <c r="BA801" s="3" t="s">
        <v>85</v>
      </c>
      <c r="BB801" s="98" t="str">
        <f>_xlfn.IFNA(VLOOKUP(BA801,ACCESSORIES!F:J,5,FALSE),"N/A")</f>
        <v>N/A</v>
      </c>
      <c r="BC801" s="77">
        <v>18.850000000000001</v>
      </c>
      <c r="BD801" s="56">
        <v>17.8740157480315</v>
      </c>
      <c r="BE801" s="56">
        <v>17.8740157480315</v>
      </c>
      <c r="BF801" s="56">
        <v>9.8425196850393704</v>
      </c>
      <c r="BG801" s="378">
        <f t="shared" si="89"/>
        <v>5.1529000000000012E-2</v>
      </c>
      <c r="BH801" s="5">
        <v>48</v>
      </c>
      <c r="BI801" s="114" t="s">
        <v>3532</v>
      </c>
      <c r="BJ801" s="50" t="s">
        <v>4050</v>
      </c>
      <c r="BK801" s="81" t="s">
        <v>4964</v>
      </c>
      <c r="BL801" s="81" t="s">
        <v>4066</v>
      </c>
      <c r="BM801" s="81" t="s">
        <v>5471</v>
      </c>
      <c r="BN801" s="81" t="s">
        <v>2872</v>
      </c>
      <c r="BO801" s="81" t="s">
        <v>4298</v>
      </c>
      <c r="BP801" s="81" t="s">
        <v>5446</v>
      </c>
      <c r="BQ801" s="81"/>
      <c r="BR801" s="81"/>
      <c r="BS801" s="81"/>
      <c r="BT801" s="81"/>
      <c r="BU801" s="313" t="s">
        <v>6927</v>
      </c>
      <c r="BV801" s="377" t="s">
        <v>8150</v>
      </c>
      <c r="BW801" s="313" t="s">
        <v>6945</v>
      </c>
      <c r="BX801" s="377" t="s">
        <v>8151</v>
      </c>
      <c r="BY801" s="93" t="str">
        <f t="shared" si="90"/>
        <v>MR411 Bead Grip, 15x7, 5+2/+38mm Offset, 4x156, 132mm Centerbore, Gloss Titanium</v>
      </c>
      <c r="BZ801" s="81" t="s">
        <v>3878</v>
      </c>
      <c r="CA801" s="81" t="s">
        <v>3879</v>
      </c>
      <c r="CB801" s="81" t="str">
        <f t="shared" si="91"/>
        <v>UTV (4XX)</v>
      </c>
    </row>
    <row r="802" spans="1:80" s="38" customFormat="1" ht="15" customHeight="1">
      <c r="A802" s="22">
        <f t="shared" si="85"/>
        <v>800</v>
      </c>
      <c r="B802" s="4" t="s">
        <v>84</v>
      </c>
      <c r="C802" s="99" t="s">
        <v>1089</v>
      </c>
      <c r="D802" s="5" t="s">
        <v>5733</v>
      </c>
      <c r="E802" s="91" t="str">
        <f>CONCATENATE(LEFT(D802,5),VLOOKUP(CONCATENATE(N802,"x",O802),'PART NUMBER GUIDE'!$B$9:$C$49,2,FALSE),VLOOKUP(CONCATENATE(P802, V802), 'PART NUMBER GUIDE'!$Q$6:$R$91, 2, FALSE),VLOOKUP(Y802,'PART NUMBER GUIDE'!$J$8:$K$43,2, FALSE),IF(U802="N/A",IF(ABS(S802)&lt;10,"0"&amp;ABS(S802),ABS(S802)),CONCATENATE(LEFT(U802,1),RIGHT(U802,1))), F802, G802)</f>
        <v>MR41157012552</v>
      </c>
      <c r="F802" s="90"/>
      <c r="G802" s="90"/>
      <c r="H802" s="79" t="s">
        <v>7251</v>
      </c>
      <c r="I802" s="318">
        <v>45070</v>
      </c>
      <c r="J802" s="85" t="s">
        <v>1265</v>
      </c>
      <c r="K802" s="342">
        <v>199</v>
      </c>
      <c r="L802" s="92">
        <f t="shared" si="86"/>
        <v>199</v>
      </c>
      <c r="M802" s="344"/>
      <c r="N802" s="5">
        <v>15</v>
      </c>
      <c r="O802" s="77">
        <v>7</v>
      </c>
      <c r="P802" s="99" t="str">
        <f t="shared" si="87"/>
        <v>5x4.5</v>
      </c>
      <c r="Q802" s="5">
        <v>5</v>
      </c>
      <c r="R802" s="5">
        <v>4.5</v>
      </c>
      <c r="S802" s="5">
        <v>38</v>
      </c>
      <c r="T802" s="17">
        <v>5.5</v>
      </c>
      <c r="U802" s="5" t="s">
        <v>186</v>
      </c>
      <c r="V802" s="17">
        <v>72</v>
      </c>
      <c r="W802" s="8">
        <v>15.98</v>
      </c>
      <c r="X802" s="51">
        <v>1600</v>
      </c>
      <c r="Y802" s="79" t="s">
        <v>2294</v>
      </c>
      <c r="Z802" s="79" t="s">
        <v>2987</v>
      </c>
      <c r="AA802" s="51" t="str">
        <f t="shared" si="88"/>
        <v>15x7, 5x4.5, 38 OS</v>
      </c>
      <c r="AB802" s="2" t="s">
        <v>7248</v>
      </c>
      <c r="AC802" s="89">
        <f>_xlfn.IFNA(VLOOKUP(AB802,ACCESSORIES!F:J,5,FALSE),"N/A")</f>
        <v>22</v>
      </c>
      <c r="AD802" s="87" t="s">
        <v>85</v>
      </c>
      <c r="AE802" s="87" t="s">
        <v>85</v>
      </c>
      <c r="AF802" s="87" t="s">
        <v>85</v>
      </c>
      <c r="AG802" s="87" t="s">
        <v>85</v>
      </c>
      <c r="AH802" s="9" t="str">
        <f>_xlfn.IFNA(VLOOKUP(AG802,ACCESSORIES!F:J,5,FALSE),"N/A")</f>
        <v>N/A</v>
      </c>
      <c r="AI802" s="81" t="s">
        <v>266</v>
      </c>
      <c r="AJ802" s="81" t="s">
        <v>85</v>
      </c>
      <c r="AK802" s="40" t="str">
        <f>_xlfn.IFNA(VLOOKUP(AJ802,ACCESSORIES!F:J,5,FALSE),"N/A")</f>
        <v>N/A</v>
      </c>
      <c r="AL802" s="81" t="s">
        <v>85</v>
      </c>
      <c r="AM802" s="81">
        <v>14.1</v>
      </c>
      <c r="AN802" s="81">
        <v>180</v>
      </c>
      <c r="AO802" s="25">
        <v>0</v>
      </c>
      <c r="AP802" s="25">
        <v>7</v>
      </c>
      <c r="AQ802" s="25">
        <v>13.7</v>
      </c>
      <c r="AR802" s="25">
        <v>6.9</v>
      </c>
      <c r="AS802" s="25">
        <v>170</v>
      </c>
      <c r="AT802" s="25">
        <v>167</v>
      </c>
      <c r="AU802" s="84">
        <v>68.5</v>
      </c>
      <c r="AV802" s="54">
        <v>31.6</v>
      </c>
      <c r="AW802" s="54">
        <v>43</v>
      </c>
      <c r="AX802" s="54">
        <v>40</v>
      </c>
      <c r="AY802" s="3" t="s">
        <v>85</v>
      </c>
      <c r="AZ802" s="98" t="str">
        <f>_xlfn.IFNA(VLOOKUP(AY802,ACCESSORIES!F:J,5,FALSE),"N/A")</f>
        <v>N/A</v>
      </c>
      <c r="BA802" s="3" t="s">
        <v>85</v>
      </c>
      <c r="BB802" s="98" t="str">
        <f>_xlfn.IFNA(VLOOKUP(BA802,ACCESSORIES!F:J,5,FALSE),"N/A")</f>
        <v>N/A</v>
      </c>
      <c r="BC802" s="77">
        <v>19.95</v>
      </c>
      <c r="BD802" s="56">
        <v>17.8740157480315</v>
      </c>
      <c r="BE802" s="56">
        <v>17.8740157480315</v>
      </c>
      <c r="BF802" s="56">
        <v>9.8425196850393704</v>
      </c>
      <c r="BG802" s="378">
        <f t="shared" si="89"/>
        <v>5.1529000000000012E-2</v>
      </c>
      <c r="BH802" s="5">
        <v>48</v>
      </c>
      <c r="BI802" s="114" t="s">
        <v>3532</v>
      </c>
      <c r="BJ802" s="50" t="s">
        <v>4050</v>
      </c>
      <c r="BK802" s="81" t="s">
        <v>4964</v>
      </c>
      <c r="BL802" s="81" t="s">
        <v>4066</v>
      </c>
      <c r="BM802" s="81" t="s">
        <v>5471</v>
      </c>
      <c r="BN802" s="81" t="s">
        <v>2872</v>
      </c>
      <c r="BO802" s="81" t="s">
        <v>4298</v>
      </c>
      <c r="BP802" s="81" t="s">
        <v>5446</v>
      </c>
      <c r="BQ802" s="81"/>
      <c r="BR802" s="81"/>
      <c r="BS802" s="81"/>
      <c r="BT802" s="81"/>
      <c r="BU802" s="313"/>
      <c r="BV802" s="377"/>
      <c r="BW802" s="313"/>
      <c r="BX802" s="377"/>
      <c r="BY802" s="93" t="str">
        <f t="shared" si="90"/>
        <v>MR411 Bead Grip, 15x7, 5+2/+38mm Offset, 5x4.5, 72mm Centerbore, Matte Black</v>
      </c>
      <c r="BZ802" s="81" t="s">
        <v>3878</v>
      </c>
      <c r="CA802" s="81" t="s">
        <v>3879</v>
      </c>
      <c r="CB802" s="81" t="str">
        <f t="shared" si="91"/>
        <v>UTV (4XX)</v>
      </c>
    </row>
    <row r="803" spans="1:80" s="38" customFormat="1" ht="15" customHeight="1">
      <c r="A803" s="22">
        <f t="shared" si="85"/>
        <v>801</v>
      </c>
      <c r="B803" s="4" t="s">
        <v>84</v>
      </c>
      <c r="C803" s="99" t="s">
        <v>1089</v>
      </c>
      <c r="D803" s="5" t="s">
        <v>5733</v>
      </c>
      <c r="E803" s="91" t="str">
        <f>CONCATENATE(LEFT(D803,5),VLOOKUP(CONCATENATE(N803,"x",O803),'PART NUMBER GUIDE'!$B$9:$C$49,2,FALSE),VLOOKUP(CONCATENATE(P803, V803), 'PART NUMBER GUIDE'!$Q$6:$R$91, 2, FALSE),VLOOKUP(Y803,'PART NUMBER GUIDE'!$J$8:$K$43,2, FALSE),IF(U803="N/A",IF(ABS(S803)&lt;10,"0"&amp;ABS(S803),ABS(S803)),CONCATENATE(LEFT(U803,1),RIGHT(U803,1))), F803, G803)</f>
        <v>MR41157012852</v>
      </c>
      <c r="F803" s="90"/>
      <c r="G803" s="90"/>
      <c r="H803" s="79" t="s">
        <v>7250</v>
      </c>
      <c r="I803" s="318">
        <v>45070</v>
      </c>
      <c r="J803" s="85" t="s">
        <v>1265</v>
      </c>
      <c r="K803" s="342">
        <v>199</v>
      </c>
      <c r="L803" s="92">
        <f t="shared" si="86"/>
        <v>199</v>
      </c>
      <c r="M803" s="344"/>
      <c r="N803" s="5">
        <v>15</v>
      </c>
      <c r="O803" s="77">
        <v>7</v>
      </c>
      <c r="P803" s="99" t="str">
        <f t="shared" si="87"/>
        <v>5x4.5</v>
      </c>
      <c r="Q803" s="5">
        <v>5</v>
      </c>
      <c r="R803" s="5">
        <v>4.5</v>
      </c>
      <c r="S803" s="5">
        <v>38</v>
      </c>
      <c r="T803" s="17">
        <v>5.5</v>
      </c>
      <c r="U803" s="5" t="s">
        <v>186</v>
      </c>
      <c r="V803" s="17">
        <v>72</v>
      </c>
      <c r="W803" s="8">
        <v>15.98</v>
      </c>
      <c r="X803" s="51">
        <v>1600</v>
      </c>
      <c r="Y803" s="79" t="s">
        <v>2646</v>
      </c>
      <c r="Z803" s="79" t="s">
        <v>2992</v>
      </c>
      <c r="AA803" s="51" t="str">
        <f t="shared" si="88"/>
        <v>15x7, 5x4.5, 38 OS</v>
      </c>
      <c r="AB803" s="2" t="s">
        <v>7248</v>
      </c>
      <c r="AC803" s="89">
        <f>_xlfn.IFNA(VLOOKUP(AB803,ACCESSORIES!F:J,5,FALSE),"N/A")</f>
        <v>22</v>
      </c>
      <c r="AD803" s="87" t="s">
        <v>85</v>
      </c>
      <c r="AE803" s="87" t="s">
        <v>85</v>
      </c>
      <c r="AF803" s="87" t="s">
        <v>85</v>
      </c>
      <c r="AG803" s="87" t="s">
        <v>85</v>
      </c>
      <c r="AH803" s="9" t="str">
        <f>_xlfn.IFNA(VLOOKUP(AG803,ACCESSORIES!F:J,5,FALSE),"N/A")</f>
        <v>N/A</v>
      </c>
      <c r="AI803" s="81" t="s">
        <v>266</v>
      </c>
      <c r="AJ803" s="81" t="s">
        <v>85</v>
      </c>
      <c r="AK803" s="40" t="str">
        <f>_xlfn.IFNA(VLOOKUP(AJ803,ACCESSORIES!F:J,5,FALSE),"N/A")</f>
        <v>N/A</v>
      </c>
      <c r="AL803" s="81" t="s">
        <v>85</v>
      </c>
      <c r="AM803" s="81">
        <v>14.1</v>
      </c>
      <c r="AN803" s="81">
        <v>180</v>
      </c>
      <c r="AO803" s="25">
        <v>0</v>
      </c>
      <c r="AP803" s="25">
        <v>7</v>
      </c>
      <c r="AQ803" s="25">
        <v>13.7</v>
      </c>
      <c r="AR803" s="25">
        <v>6.9</v>
      </c>
      <c r="AS803" s="25">
        <v>170</v>
      </c>
      <c r="AT803" s="25">
        <v>167</v>
      </c>
      <c r="AU803" s="84">
        <v>68.5</v>
      </c>
      <c r="AV803" s="54">
        <v>31.6</v>
      </c>
      <c r="AW803" s="54">
        <v>43</v>
      </c>
      <c r="AX803" s="54">
        <v>40</v>
      </c>
      <c r="AY803" s="3" t="s">
        <v>85</v>
      </c>
      <c r="AZ803" s="98" t="str">
        <f>_xlfn.IFNA(VLOOKUP(AY803,ACCESSORIES!F:J,5,FALSE),"N/A")</f>
        <v>N/A</v>
      </c>
      <c r="BA803" s="3" t="s">
        <v>85</v>
      </c>
      <c r="BB803" s="98" t="str">
        <f>_xlfn.IFNA(VLOOKUP(BA803,ACCESSORIES!F:J,5,FALSE),"N/A")</f>
        <v>N/A</v>
      </c>
      <c r="BC803" s="77">
        <v>19.95</v>
      </c>
      <c r="BD803" s="56">
        <v>17.8740157480315</v>
      </c>
      <c r="BE803" s="56">
        <v>17.8740157480315</v>
      </c>
      <c r="BF803" s="56">
        <v>9.8425196850393704</v>
      </c>
      <c r="BG803" s="378">
        <f t="shared" si="89"/>
        <v>5.1529000000000012E-2</v>
      </c>
      <c r="BH803" s="5">
        <v>48</v>
      </c>
      <c r="BI803" s="114" t="s">
        <v>3532</v>
      </c>
      <c r="BJ803" s="50" t="s">
        <v>4050</v>
      </c>
      <c r="BK803" s="81" t="s">
        <v>4964</v>
      </c>
      <c r="BL803" s="81" t="s">
        <v>4066</v>
      </c>
      <c r="BM803" s="81" t="s">
        <v>5471</v>
      </c>
      <c r="BN803" s="81" t="s">
        <v>2872</v>
      </c>
      <c r="BO803" s="81" t="s">
        <v>4298</v>
      </c>
      <c r="BP803" s="81" t="s">
        <v>5446</v>
      </c>
      <c r="BQ803" s="81"/>
      <c r="BR803" s="81"/>
      <c r="BS803" s="81"/>
      <c r="BT803" s="81"/>
      <c r="BU803" s="313"/>
      <c r="BV803" s="377"/>
      <c r="BW803" s="313"/>
      <c r="BX803" s="377"/>
      <c r="BY803" s="93" t="str">
        <f t="shared" si="90"/>
        <v>MR411 Bead Grip, 15x7, 5+2/+38mm Offset, 5x4.5, 72mm Centerbore, Gloss Titanium</v>
      </c>
      <c r="BZ803" s="81" t="s">
        <v>3878</v>
      </c>
      <c r="CA803" s="81" t="s">
        <v>3879</v>
      </c>
      <c r="CB803" s="81" t="str">
        <f t="shared" si="91"/>
        <v>UTV (4XX)</v>
      </c>
    </row>
    <row r="804" spans="1:80" s="38" customFormat="1" ht="15" customHeight="1">
      <c r="A804" s="22">
        <f t="shared" si="85"/>
        <v>802</v>
      </c>
      <c r="B804" s="4" t="s">
        <v>84</v>
      </c>
      <c r="C804" s="99" t="s">
        <v>1089</v>
      </c>
      <c r="D804" s="5" t="s">
        <v>5733</v>
      </c>
      <c r="E804" s="91" t="str">
        <f>CONCATENATE(LEFT(D804,5),VLOOKUP(CONCATENATE(N804,"x",O804),'PART NUMBER GUIDE'!$B$9:$C$49,2,FALSE),VLOOKUP(CONCATENATE(P804, V804), 'PART NUMBER GUIDE'!$Q$6:$R$91, 2, FALSE),VLOOKUP(Y804,'PART NUMBER GUIDE'!$J$8:$K$43,2, FALSE),IF(U804="N/A",IF(ABS(S804)&lt;10,"0"&amp;ABS(S804),ABS(S804)),CONCATENATE(LEFT(U804,1),RIGHT(U804,1))), F804, G804)</f>
        <v>MR41157060552</v>
      </c>
      <c r="F804" s="90"/>
      <c r="G804" s="90"/>
      <c r="H804" s="364">
        <v>191682036224</v>
      </c>
      <c r="I804" s="109">
        <v>45237</v>
      </c>
      <c r="J804" s="85" t="s">
        <v>1265</v>
      </c>
      <c r="K804" s="342">
        <v>199</v>
      </c>
      <c r="L804" s="92">
        <f t="shared" si="86"/>
        <v>199</v>
      </c>
      <c r="M804" s="344"/>
      <c r="N804" s="5">
        <v>15</v>
      </c>
      <c r="O804" s="77">
        <v>7</v>
      </c>
      <c r="P804" s="99" t="str">
        <f t="shared" si="87"/>
        <v>6x5.5</v>
      </c>
      <c r="Q804" s="5">
        <v>6</v>
      </c>
      <c r="R804" s="5">
        <v>5.5</v>
      </c>
      <c r="S804" s="5">
        <v>38</v>
      </c>
      <c r="T804" s="17">
        <v>5.5</v>
      </c>
      <c r="U804" s="5" t="s">
        <v>186</v>
      </c>
      <c r="V804" s="17">
        <v>78.3</v>
      </c>
      <c r="W804" s="8">
        <v>15.652820615126307</v>
      </c>
      <c r="X804" s="51">
        <v>1600</v>
      </c>
      <c r="Y804" s="79" t="s">
        <v>2294</v>
      </c>
      <c r="Z804" s="79" t="s">
        <v>2987</v>
      </c>
      <c r="AA804" s="51" t="str">
        <f t="shared" si="88"/>
        <v>15x7, 6x5.5, 38 OS</v>
      </c>
      <c r="AB804" s="2" t="s">
        <v>4107</v>
      </c>
      <c r="AC804" s="89">
        <f>_xlfn.IFNA(VLOOKUP(AB804,ACCESSORIES!F:J,5,FALSE),"N/A")</f>
        <v>22</v>
      </c>
      <c r="AD804" s="87" t="s">
        <v>85</v>
      </c>
      <c r="AE804" s="87" t="s">
        <v>85</v>
      </c>
      <c r="AF804" s="87" t="s">
        <v>85</v>
      </c>
      <c r="AG804" s="87" t="s">
        <v>85</v>
      </c>
      <c r="AH804" s="9" t="str">
        <f>_xlfn.IFNA(VLOOKUP(AG804,ACCESSORIES!F:J,5,FALSE),"N/A")</f>
        <v>N/A</v>
      </c>
      <c r="AI804" s="81" t="s">
        <v>266</v>
      </c>
      <c r="AJ804" s="81" t="s">
        <v>85</v>
      </c>
      <c r="AK804" s="40" t="str">
        <f>_xlfn.IFNA(VLOOKUP(AJ804,ACCESSORIES!F:J,5,FALSE),"N/A")</f>
        <v>N/A</v>
      </c>
      <c r="AL804" s="81" t="s">
        <v>85</v>
      </c>
      <c r="AM804" s="81">
        <v>14.1</v>
      </c>
      <c r="AN804" s="81">
        <v>180</v>
      </c>
      <c r="AO804" s="25">
        <v>0</v>
      </c>
      <c r="AP804" s="25">
        <v>7</v>
      </c>
      <c r="AQ804" s="25">
        <v>13.7</v>
      </c>
      <c r="AR804" s="25">
        <v>6.9</v>
      </c>
      <c r="AS804" s="25">
        <v>170</v>
      </c>
      <c r="AT804" s="25">
        <v>167</v>
      </c>
      <c r="AU804" s="84">
        <v>78.3</v>
      </c>
      <c r="AV804" s="54">
        <v>40</v>
      </c>
      <c r="AW804" s="54">
        <v>40</v>
      </c>
      <c r="AX804" s="54">
        <v>40</v>
      </c>
      <c r="AY804" s="3" t="s">
        <v>85</v>
      </c>
      <c r="AZ804" s="98" t="str">
        <f>_xlfn.IFNA(VLOOKUP(AY804,ACCESSORIES!F:J,5,FALSE),"N/A")</f>
        <v>N/A</v>
      </c>
      <c r="BA804" s="3" t="s">
        <v>85</v>
      </c>
      <c r="BB804" s="98" t="str">
        <f>_xlfn.IFNA(VLOOKUP(BA804,ACCESSORIES!F:J,5,FALSE),"N/A")</f>
        <v>N/A</v>
      </c>
      <c r="BC804" s="77">
        <f>W804+4</f>
        <v>19.652820615126309</v>
      </c>
      <c r="BD804" s="56">
        <v>17.8740157480315</v>
      </c>
      <c r="BE804" s="56">
        <v>17.8740157480315</v>
      </c>
      <c r="BF804" s="56">
        <v>9.8425196850393704</v>
      </c>
      <c r="BG804" s="378">
        <f t="shared" si="89"/>
        <v>5.1529000000000012E-2</v>
      </c>
      <c r="BH804" s="5">
        <v>48</v>
      </c>
      <c r="BI804" s="114" t="s">
        <v>3532</v>
      </c>
      <c r="BJ804" s="50" t="s">
        <v>4050</v>
      </c>
      <c r="BK804" s="81"/>
      <c r="BL804" s="81"/>
      <c r="BM804" s="81"/>
      <c r="BN804" s="81"/>
      <c r="BO804" s="81"/>
      <c r="BP804" s="81"/>
      <c r="BQ804" s="81"/>
      <c r="BR804" s="81"/>
      <c r="BS804" s="81"/>
      <c r="BT804" s="81"/>
      <c r="BU804" s="313"/>
      <c r="BV804" s="377"/>
      <c r="BW804" s="313"/>
      <c r="BX804" s="377"/>
      <c r="BY804" s="93" t="str">
        <f t="shared" si="90"/>
        <v>MR411 Bead Grip, 15x7, 5+2/+38mm Offset, 6x5.5, 78.3mm Centerbore, Matte Black</v>
      </c>
      <c r="BZ804" s="81" t="s">
        <v>3878</v>
      </c>
      <c r="CA804" s="81" t="s">
        <v>3879</v>
      </c>
      <c r="CB804" s="81" t="str">
        <f t="shared" si="91"/>
        <v>UTV (4XX)</v>
      </c>
    </row>
    <row r="805" spans="1:80" s="38" customFormat="1" ht="15" customHeight="1">
      <c r="A805" s="22">
        <f t="shared" si="85"/>
        <v>803</v>
      </c>
      <c r="B805" s="4" t="s">
        <v>84</v>
      </c>
      <c r="C805" s="99" t="s">
        <v>1089</v>
      </c>
      <c r="D805" s="5" t="s">
        <v>5733</v>
      </c>
      <c r="E805" s="91" t="str">
        <f>CONCATENATE(LEFT(D805,5),VLOOKUP(CONCATENATE(N805,"x",O805),'PART NUMBER GUIDE'!$B$9:$C$49,2,FALSE),VLOOKUP(CONCATENATE(P805, V805), 'PART NUMBER GUIDE'!$Q$6:$R$91, 2, FALSE),VLOOKUP(Y805,'PART NUMBER GUIDE'!$J$8:$K$43,2, FALSE),IF(U805="N/A",IF(ABS(S805)&lt;10,"0"&amp;ABS(S805),ABS(S805)),CONCATENATE(LEFT(U805,1),RIGHT(U805,1))), F805, G805)</f>
        <v>MR41151047564</v>
      </c>
      <c r="F805" s="90"/>
      <c r="G805" s="90"/>
      <c r="H805" s="79" t="s">
        <v>3488</v>
      </c>
      <c r="I805" s="312">
        <v>43714</v>
      </c>
      <c r="J805" s="85" t="s">
        <v>1265</v>
      </c>
      <c r="K805" s="342">
        <v>229</v>
      </c>
      <c r="L805" s="92">
        <f t="shared" si="86"/>
        <v>229</v>
      </c>
      <c r="M805" s="344"/>
      <c r="N805" s="5">
        <v>15</v>
      </c>
      <c r="O805" s="77">
        <v>10</v>
      </c>
      <c r="P805" s="99" t="str">
        <f t="shared" si="87"/>
        <v>4x136</v>
      </c>
      <c r="Q805" s="5">
        <v>4</v>
      </c>
      <c r="R805" s="5">
        <v>136</v>
      </c>
      <c r="S805" s="5">
        <v>25</v>
      </c>
      <c r="T805" s="17">
        <v>6.4</v>
      </c>
      <c r="U805" s="5" t="s">
        <v>3400</v>
      </c>
      <c r="V805" s="17">
        <v>106.25</v>
      </c>
      <c r="W805" s="8">
        <v>17.34</v>
      </c>
      <c r="X805" s="51">
        <v>1600</v>
      </c>
      <c r="Y805" s="79" t="s">
        <v>2294</v>
      </c>
      <c r="Z805" s="79" t="s">
        <v>2987</v>
      </c>
      <c r="AA805" s="51" t="str">
        <f t="shared" si="88"/>
        <v>15x10, 4x136, 25 OS</v>
      </c>
      <c r="AB805" s="2" t="s">
        <v>4107</v>
      </c>
      <c r="AC805" s="89">
        <f>_xlfn.IFNA(VLOOKUP(AB805,ACCESSORIES!F:J,5,FALSE),"N/A")</f>
        <v>22</v>
      </c>
      <c r="AD805" s="87" t="s">
        <v>85</v>
      </c>
      <c r="AE805" s="87" t="s">
        <v>85</v>
      </c>
      <c r="AF805" s="87" t="s">
        <v>85</v>
      </c>
      <c r="AG805" s="87" t="s">
        <v>85</v>
      </c>
      <c r="AH805" s="9" t="str">
        <f>_xlfn.IFNA(VLOOKUP(AG805,ACCESSORIES!F:J,5,FALSE),"N/A")</f>
        <v>N/A</v>
      </c>
      <c r="AI805" s="81" t="s">
        <v>266</v>
      </c>
      <c r="AJ805" s="81" t="s">
        <v>85</v>
      </c>
      <c r="AK805" s="40" t="str">
        <f>_xlfn.IFNA(VLOOKUP(AJ805,ACCESSORIES!F:J,5,FALSE),"N/A")</f>
        <v>N/A</v>
      </c>
      <c r="AL805" s="81" t="s">
        <v>85</v>
      </c>
      <c r="AM805" s="81">
        <v>14.1</v>
      </c>
      <c r="AN805" s="81">
        <v>180</v>
      </c>
      <c r="AO805" s="25">
        <v>0</v>
      </c>
      <c r="AP805" s="25">
        <v>8.9</v>
      </c>
      <c r="AQ805" s="25">
        <v>17.8</v>
      </c>
      <c r="AR805" s="25">
        <v>13</v>
      </c>
      <c r="AS805" s="25">
        <v>168</v>
      </c>
      <c r="AT805" s="25">
        <v>167</v>
      </c>
      <c r="AU805" s="84">
        <v>96</v>
      </c>
      <c r="AV805" s="54">
        <v>40</v>
      </c>
      <c r="AW805" s="54">
        <v>40</v>
      </c>
      <c r="AX805" s="54">
        <v>82</v>
      </c>
      <c r="AY805" s="3" t="s">
        <v>85</v>
      </c>
      <c r="AZ805" s="98" t="str">
        <f>_xlfn.IFNA(VLOOKUP(AY805,ACCESSORIES!F:J,5,FALSE),"N/A")</f>
        <v>N/A</v>
      </c>
      <c r="BA805" s="3" t="s">
        <v>85</v>
      </c>
      <c r="BB805" s="98" t="str">
        <f>_xlfn.IFNA(VLOOKUP(BA805,ACCESSORIES!F:J,5,FALSE),"N/A")</f>
        <v>N/A</v>
      </c>
      <c r="BC805" s="77">
        <v>21.24</v>
      </c>
      <c r="BD805" s="56">
        <v>17.8740157480315</v>
      </c>
      <c r="BE805" s="56">
        <v>17.8740157480315</v>
      </c>
      <c r="BF805" s="56">
        <v>12.9133858267717</v>
      </c>
      <c r="BG805" s="378">
        <f t="shared" si="89"/>
        <v>6.7606048000000252E-2</v>
      </c>
      <c r="BH805" s="5">
        <v>48</v>
      </c>
      <c r="BI805" s="114" t="s">
        <v>3532</v>
      </c>
      <c r="BJ805" s="50" t="s">
        <v>4050</v>
      </c>
      <c r="BK805" s="81" t="s">
        <v>4964</v>
      </c>
      <c r="BL805" s="81" t="s">
        <v>4066</v>
      </c>
      <c r="BM805" s="81" t="s">
        <v>5471</v>
      </c>
      <c r="BN805" s="81" t="s">
        <v>2872</v>
      </c>
      <c r="BO805" s="81" t="s">
        <v>4298</v>
      </c>
      <c r="BP805" s="81" t="s">
        <v>5446</v>
      </c>
      <c r="BQ805" s="81"/>
      <c r="BR805" s="81"/>
      <c r="BS805" s="81"/>
      <c r="BT805" s="81"/>
      <c r="BU805" s="313" t="s">
        <v>6926</v>
      </c>
      <c r="BV805" s="377" t="s">
        <v>8536</v>
      </c>
      <c r="BW805" s="313" t="s">
        <v>6944</v>
      </c>
      <c r="BX805" s="377" t="s">
        <v>8537</v>
      </c>
      <c r="BY805" s="93" t="str">
        <f t="shared" si="90"/>
        <v>MR411 Bead Grip, 15x10, 6+4/+25mm Offset, 4x136, 106.25mm Centerbore, Matte Black</v>
      </c>
      <c r="BZ805" s="81" t="s">
        <v>3878</v>
      </c>
      <c r="CA805" s="81" t="s">
        <v>3879</v>
      </c>
      <c r="CB805" s="81" t="str">
        <f t="shared" si="91"/>
        <v>UTV (4XX)</v>
      </c>
    </row>
    <row r="806" spans="1:80" s="38" customFormat="1" ht="15" customHeight="1">
      <c r="A806" s="22">
        <f t="shared" si="85"/>
        <v>804</v>
      </c>
      <c r="B806" s="4" t="s">
        <v>84</v>
      </c>
      <c r="C806" s="99" t="s">
        <v>1089</v>
      </c>
      <c r="D806" s="5" t="s">
        <v>5733</v>
      </c>
      <c r="E806" s="91" t="str">
        <f>CONCATENATE(LEFT(D806,5),VLOOKUP(CONCATENATE(N806,"x",O806),'PART NUMBER GUIDE'!$B$9:$C$49,2,FALSE),VLOOKUP(CONCATENATE(P806, V806), 'PART NUMBER GUIDE'!$Q$6:$R$91, 2, FALSE),VLOOKUP(Y806,'PART NUMBER GUIDE'!$J$8:$K$43,2, FALSE),IF(U806="N/A",IF(ABS(S806)&lt;10,"0"&amp;ABS(S806),ABS(S806)),CONCATENATE(LEFT(U806,1),RIGHT(U806,1))), F806, G806)</f>
        <v>MR41151047864</v>
      </c>
      <c r="F806" s="90"/>
      <c r="G806" s="90"/>
      <c r="H806" s="79" t="s">
        <v>3489</v>
      </c>
      <c r="I806" s="312">
        <v>43714</v>
      </c>
      <c r="J806" s="85" t="s">
        <v>1265</v>
      </c>
      <c r="K806" s="342">
        <v>229</v>
      </c>
      <c r="L806" s="92">
        <f t="shared" si="86"/>
        <v>229</v>
      </c>
      <c r="M806" s="344"/>
      <c r="N806" s="5">
        <v>15</v>
      </c>
      <c r="O806" s="77">
        <v>10</v>
      </c>
      <c r="P806" s="99" t="str">
        <f t="shared" si="87"/>
        <v>4x136</v>
      </c>
      <c r="Q806" s="5">
        <v>4</v>
      </c>
      <c r="R806" s="5">
        <v>136</v>
      </c>
      <c r="S806" s="5">
        <v>25</v>
      </c>
      <c r="T806" s="17">
        <v>6.4</v>
      </c>
      <c r="U806" s="5" t="s">
        <v>3400</v>
      </c>
      <c r="V806" s="17">
        <v>106.25</v>
      </c>
      <c r="W806" s="8">
        <v>17.12</v>
      </c>
      <c r="X806" s="51">
        <v>1600</v>
      </c>
      <c r="Y806" s="79" t="s">
        <v>2646</v>
      </c>
      <c r="Z806" s="79" t="s">
        <v>2992</v>
      </c>
      <c r="AA806" s="51" t="str">
        <f t="shared" si="88"/>
        <v>15x10, 4x136, 25 OS</v>
      </c>
      <c r="AB806" s="2" t="s">
        <v>4107</v>
      </c>
      <c r="AC806" s="89">
        <f>_xlfn.IFNA(VLOOKUP(AB806,ACCESSORIES!F:J,5,FALSE),"N/A")</f>
        <v>22</v>
      </c>
      <c r="AD806" s="87" t="s">
        <v>85</v>
      </c>
      <c r="AE806" s="87" t="s">
        <v>85</v>
      </c>
      <c r="AF806" s="87" t="s">
        <v>85</v>
      </c>
      <c r="AG806" s="87" t="s">
        <v>85</v>
      </c>
      <c r="AH806" s="9" t="str">
        <f>_xlfn.IFNA(VLOOKUP(AG806,ACCESSORIES!F:J,5,FALSE),"N/A")</f>
        <v>N/A</v>
      </c>
      <c r="AI806" s="81" t="s">
        <v>266</v>
      </c>
      <c r="AJ806" s="81" t="s">
        <v>85</v>
      </c>
      <c r="AK806" s="40" t="str">
        <f>_xlfn.IFNA(VLOOKUP(AJ806,ACCESSORIES!F:J,5,FALSE),"N/A")</f>
        <v>N/A</v>
      </c>
      <c r="AL806" s="81" t="s">
        <v>85</v>
      </c>
      <c r="AM806" s="81">
        <v>14.1</v>
      </c>
      <c r="AN806" s="81">
        <v>180</v>
      </c>
      <c r="AO806" s="25">
        <v>0</v>
      </c>
      <c r="AP806" s="25">
        <v>8.9</v>
      </c>
      <c r="AQ806" s="25">
        <v>17.8</v>
      </c>
      <c r="AR806" s="25">
        <v>13</v>
      </c>
      <c r="AS806" s="25">
        <v>168</v>
      </c>
      <c r="AT806" s="25">
        <v>167</v>
      </c>
      <c r="AU806" s="84">
        <v>96</v>
      </c>
      <c r="AV806" s="54">
        <v>40</v>
      </c>
      <c r="AW806" s="54">
        <v>40</v>
      </c>
      <c r="AX806" s="54">
        <v>82</v>
      </c>
      <c r="AY806" s="3" t="s">
        <v>85</v>
      </c>
      <c r="AZ806" s="98" t="str">
        <f>_xlfn.IFNA(VLOOKUP(AY806,ACCESSORIES!F:J,5,FALSE),"N/A")</f>
        <v>N/A</v>
      </c>
      <c r="BA806" s="3" t="s">
        <v>85</v>
      </c>
      <c r="BB806" s="98" t="str">
        <f>_xlfn.IFNA(VLOOKUP(BA806,ACCESSORIES!F:J,5,FALSE),"N/A")</f>
        <v>N/A</v>
      </c>
      <c r="BC806" s="77">
        <v>21.53</v>
      </c>
      <c r="BD806" s="56">
        <v>17.8740157480315</v>
      </c>
      <c r="BE806" s="56">
        <v>17.8740157480315</v>
      </c>
      <c r="BF806" s="56">
        <v>12.9133858267717</v>
      </c>
      <c r="BG806" s="378">
        <f t="shared" si="89"/>
        <v>6.7606048000000252E-2</v>
      </c>
      <c r="BH806" s="5">
        <v>48</v>
      </c>
      <c r="BI806" s="114" t="s">
        <v>3532</v>
      </c>
      <c r="BJ806" s="50" t="s">
        <v>4050</v>
      </c>
      <c r="BK806" s="81" t="s">
        <v>4964</v>
      </c>
      <c r="BL806" s="81" t="s">
        <v>4066</v>
      </c>
      <c r="BM806" s="81" t="s">
        <v>5471</v>
      </c>
      <c r="BN806" s="81" t="s">
        <v>2872</v>
      </c>
      <c r="BO806" s="81" t="s">
        <v>4298</v>
      </c>
      <c r="BP806" s="81" t="s">
        <v>5446</v>
      </c>
      <c r="BQ806" s="81"/>
      <c r="BR806" s="81"/>
      <c r="BS806" s="81"/>
      <c r="BT806" s="81"/>
      <c r="BU806" s="313" t="s">
        <v>6927</v>
      </c>
      <c r="BV806" s="377" t="s">
        <v>8150</v>
      </c>
      <c r="BW806" s="313" t="s">
        <v>6945</v>
      </c>
      <c r="BX806" s="377" t="s">
        <v>8151</v>
      </c>
      <c r="BY806" s="93" t="str">
        <f t="shared" si="90"/>
        <v>MR411 Bead Grip, 15x10, 6+4/+25mm Offset, 4x136, 106.25mm Centerbore, Gloss Titanium</v>
      </c>
      <c r="BZ806" s="81" t="s">
        <v>3878</v>
      </c>
      <c r="CA806" s="81" t="s">
        <v>3879</v>
      </c>
      <c r="CB806" s="81" t="str">
        <f t="shared" si="91"/>
        <v>UTV (4XX)</v>
      </c>
    </row>
    <row r="807" spans="1:80" s="38" customFormat="1" ht="15" customHeight="1">
      <c r="A807" s="22">
        <f t="shared" si="85"/>
        <v>805</v>
      </c>
      <c r="B807" s="4" t="s">
        <v>84</v>
      </c>
      <c r="C807" s="99" t="s">
        <v>1089</v>
      </c>
      <c r="D807" s="5" t="s">
        <v>5733</v>
      </c>
      <c r="E807" s="91" t="str">
        <f>CONCATENATE(LEFT(D807,5),VLOOKUP(CONCATENATE(N807,"x",O807),'PART NUMBER GUIDE'!$B$9:$C$49,2,FALSE),VLOOKUP(CONCATENATE(P807, V807), 'PART NUMBER GUIDE'!$Q$6:$R$91, 2, FALSE),VLOOKUP(Y807,'PART NUMBER GUIDE'!$J$8:$K$43,2, FALSE),IF(U807="N/A",IF(ABS(S807)&lt;10,"0"&amp;ABS(S807),ABS(S807)),CONCATENATE(LEFT(U807,1),RIGHT(U807,1))), F807, G807)</f>
        <v>MR41151046564</v>
      </c>
      <c r="F807" s="90"/>
      <c r="G807" s="90"/>
      <c r="H807" s="79" t="s">
        <v>3490</v>
      </c>
      <c r="I807" s="312">
        <v>43714</v>
      </c>
      <c r="J807" s="85" t="s">
        <v>1265</v>
      </c>
      <c r="K807" s="342">
        <v>229</v>
      </c>
      <c r="L807" s="92">
        <f t="shared" si="86"/>
        <v>229</v>
      </c>
      <c r="M807" s="344"/>
      <c r="N807" s="5">
        <v>15</v>
      </c>
      <c r="O807" s="77">
        <v>10</v>
      </c>
      <c r="P807" s="99" t="str">
        <f t="shared" si="87"/>
        <v>4x156</v>
      </c>
      <c r="Q807" s="5">
        <v>4</v>
      </c>
      <c r="R807" s="5">
        <v>156</v>
      </c>
      <c r="S807" s="5">
        <v>25</v>
      </c>
      <c r="T807" s="17">
        <v>6.4</v>
      </c>
      <c r="U807" s="5" t="s">
        <v>3400</v>
      </c>
      <c r="V807" s="17">
        <v>132</v>
      </c>
      <c r="W807" s="8">
        <v>16.39</v>
      </c>
      <c r="X807" s="51">
        <v>1600</v>
      </c>
      <c r="Y807" s="79" t="s">
        <v>2294</v>
      </c>
      <c r="Z807" s="79" t="s">
        <v>2987</v>
      </c>
      <c r="AA807" s="51" t="str">
        <f t="shared" si="88"/>
        <v>15x10, 4x156, 25 OS</v>
      </c>
      <c r="AB807" s="2" t="s">
        <v>4104</v>
      </c>
      <c r="AC807" s="89">
        <f>_xlfn.IFNA(VLOOKUP(AB807,ACCESSORIES!F:J,5,FALSE),"N/A")</f>
        <v>22</v>
      </c>
      <c r="AD807" s="87" t="s">
        <v>85</v>
      </c>
      <c r="AE807" s="87" t="s">
        <v>85</v>
      </c>
      <c r="AF807" s="87" t="s">
        <v>85</v>
      </c>
      <c r="AG807" s="87" t="s">
        <v>85</v>
      </c>
      <c r="AH807" s="9" t="str">
        <f>_xlfn.IFNA(VLOOKUP(AG807,ACCESSORIES!F:J,5,FALSE),"N/A")</f>
        <v>N/A</v>
      </c>
      <c r="AI807" s="81" t="s">
        <v>266</v>
      </c>
      <c r="AJ807" s="81" t="s">
        <v>85</v>
      </c>
      <c r="AK807" s="40" t="str">
        <f>_xlfn.IFNA(VLOOKUP(AJ807,ACCESSORIES!F:J,5,FALSE),"N/A")</f>
        <v>N/A</v>
      </c>
      <c r="AL807" s="81" t="s">
        <v>85</v>
      </c>
      <c r="AM807" s="81">
        <v>14.1</v>
      </c>
      <c r="AN807" s="81">
        <v>180</v>
      </c>
      <c r="AO807" s="25">
        <v>0</v>
      </c>
      <c r="AP807" s="25">
        <v>8.9</v>
      </c>
      <c r="AQ807" s="25">
        <v>17.8</v>
      </c>
      <c r="AR807" s="25">
        <v>13</v>
      </c>
      <c r="AS807" s="25">
        <v>168</v>
      </c>
      <c r="AT807" s="25">
        <v>167</v>
      </c>
      <c r="AU807" s="84">
        <v>115</v>
      </c>
      <c r="AV807" s="54">
        <v>40</v>
      </c>
      <c r="AW807" s="54">
        <v>40</v>
      </c>
      <c r="AX807" s="54">
        <v>82</v>
      </c>
      <c r="AY807" s="3" t="s">
        <v>85</v>
      </c>
      <c r="AZ807" s="98" t="str">
        <f>_xlfn.IFNA(VLOOKUP(AY807,ACCESSORIES!F:J,5,FALSE),"N/A")</f>
        <v>N/A</v>
      </c>
      <c r="BA807" s="3" t="s">
        <v>85</v>
      </c>
      <c r="BB807" s="98" t="str">
        <f>_xlfn.IFNA(VLOOKUP(BA807,ACCESSORIES!F:J,5,FALSE),"N/A")</f>
        <v>N/A</v>
      </c>
      <c r="BC807" s="77">
        <v>21.02</v>
      </c>
      <c r="BD807" s="56">
        <v>17.8740157480315</v>
      </c>
      <c r="BE807" s="56">
        <v>17.8740157480315</v>
      </c>
      <c r="BF807" s="56">
        <v>12.9133858267717</v>
      </c>
      <c r="BG807" s="378">
        <f t="shared" si="89"/>
        <v>6.7606048000000252E-2</v>
      </c>
      <c r="BH807" s="5">
        <v>48</v>
      </c>
      <c r="BI807" s="114" t="s">
        <v>3532</v>
      </c>
      <c r="BJ807" s="50" t="s">
        <v>4050</v>
      </c>
      <c r="BK807" s="81" t="s">
        <v>4964</v>
      </c>
      <c r="BL807" s="81" t="s">
        <v>4066</v>
      </c>
      <c r="BM807" s="81" t="s">
        <v>5471</v>
      </c>
      <c r="BN807" s="81" t="s">
        <v>2872</v>
      </c>
      <c r="BO807" s="81" t="s">
        <v>4298</v>
      </c>
      <c r="BP807" s="81" t="s">
        <v>5446</v>
      </c>
      <c r="BQ807" s="81"/>
      <c r="BR807" s="81"/>
      <c r="BS807" s="81"/>
      <c r="BT807" s="81"/>
      <c r="BU807" s="313" t="s">
        <v>6926</v>
      </c>
      <c r="BV807" s="377" t="s">
        <v>8536</v>
      </c>
      <c r="BW807" s="313" t="s">
        <v>6944</v>
      </c>
      <c r="BX807" s="377" t="s">
        <v>8537</v>
      </c>
      <c r="BY807" s="93" t="str">
        <f t="shared" si="90"/>
        <v>MR411 Bead Grip, 15x10, 6+4/+25mm Offset, 4x156, 132mm Centerbore, Matte Black</v>
      </c>
      <c r="BZ807" s="81" t="s">
        <v>3878</v>
      </c>
      <c r="CA807" s="81" t="s">
        <v>3879</v>
      </c>
      <c r="CB807" s="81" t="str">
        <f t="shared" si="91"/>
        <v>UTV (4XX)</v>
      </c>
    </row>
    <row r="808" spans="1:80" s="38" customFormat="1" ht="15" customHeight="1">
      <c r="A808" s="22">
        <f t="shared" si="85"/>
        <v>806</v>
      </c>
      <c r="B808" s="4" t="s">
        <v>84</v>
      </c>
      <c r="C808" s="99" t="s">
        <v>1089</v>
      </c>
      <c r="D808" s="5" t="s">
        <v>5733</v>
      </c>
      <c r="E808" s="91" t="str">
        <f>CONCATENATE(LEFT(D808,5),VLOOKUP(CONCATENATE(N808,"x",O808),'PART NUMBER GUIDE'!$B$9:$C$49,2,FALSE),VLOOKUP(CONCATENATE(P808, V808), 'PART NUMBER GUIDE'!$Q$6:$R$91, 2, FALSE),VLOOKUP(Y808,'PART NUMBER GUIDE'!$J$8:$K$43,2, FALSE),IF(U808="N/A",IF(ABS(S808)&lt;10,"0"&amp;ABS(S808),ABS(S808)),CONCATENATE(LEFT(U808,1),RIGHT(U808,1))), F808, G808)</f>
        <v>MR41151046864</v>
      </c>
      <c r="F808" s="90"/>
      <c r="G808" s="90"/>
      <c r="H808" s="79" t="s">
        <v>3491</v>
      </c>
      <c r="I808" s="312">
        <v>43714</v>
      </c>
      <c r="J808" s="85" t="s">
        <v>1265</v>
      </c>
      <c r="K808" s="342">
        <v>229</v>
      </c>
      <c r="L808" s="92">
        <f t="shared" si="86"/>
        <v>229</v>
      </c>
      <c r="M808" s="344"/>
      <c r="N808" s="5">
        <v>15</v>
      </c>
      <c r="O808" s="77">
        <v>10</v>
      </c>
      <c r="P808" s="99" t="str">
        <f t="shared" si="87"/>
        <v>4x156</v>
      </c>
      <c r="Q808" s="5">
        <v>4</v>
      </c>
      <c r="R808" s="5">
        <v>156</v>
      </c>
      <c r="S808" s="5">
        <v>25</v>
      </c>
      <c r="T808" s="17">
        <v>6.4</v>
      </c>
      <c r="U808" s="5" t="s">
        <v>3400</v>
      </c>
      <c r="V808" s="17">
        <v>132</v>
      </c>
      <c r="W808" s="8">
        <v>16.239999999999998</v>
      </c>
      <c r="X808" s="51">
        <v>1600</v>
      </c>
      <c r="Y808" s="79" t="s">
        <v>2646</v>
      </c>
      <c r="Z808" s="79" t="s">
        <v>2992</v>
      </c>
      <c r="AA808" s="51" t="str">
        <f t="shared" si="88"/>
        <v>15x10, 4x156, 25 OS</v>
      </c>
      <c r="AB808" s="2" t="s">
        <v>4104</v>
      </c>
      <c r="AC808" s="89">
        <f>_xlfn.IFNA(VLOOKUP(AB808,ACCESSORIES!F:J,5,FALSE),"N/A")</f>
        <v>22</v>
      </c>
      <c r="AD808" s="87" t="s">
        <v>85</v>
      </c>
      <c r="AE808" s="87" t="s">
        <v>85</v>
      </c>
      <c r="AF808" s="87" t="s">
        <v>85</v>
      </c>
      <c r="AG808" s="87" t="s">
        <v>85</v>
      </c>
      <c r="AH808" s="9" t="str">
        <f>_xlfn.IFNA(VLOOKUP(AG808,ACCESSORIES!F:J,5,FALSE),"N/A")</f>
        <v>N/A</v>
      </c>
      <c r="AI808" s="81" t="s">
        <v>266</v>
      </c>
      <c r="AJ808" s="81" t="s">
        <v>85</v>
      </c>
      <c r="AK808" s="40" t="str">
        <f>_xlfn.IFNA(VLOOKUP(AJ808,ACCESSORIES!F:J,5,FALSE),"N/A")</f>
        <v>N/A</v>
      </c>
      <c r="AL808" s="81" t="s">
        <v>85</v>
      </c>
      <c r="AM808" s="81">
        <v>14.1</v>
      </c>
      <c r="AN808" s="81">
        <v>180</v>
      </c>
      <c r="AO808" s="25">
        <v>0</v>
      </c>
      <c r="AP808" s="25">
        <v>8.9</v>
      </c>
      <c r="AQ808" s="25">
        <v>17.8</v>
      </c>
      <c r="AR808" s="25">
        <v>13</v>
      </c>
      <c r="AS808" s="25">
        <v>168</v>
      </c>
      <c r="AT808" s="25">
        <v>167</v>
      </c>
      <c r="AU808" s="84">
        <v>115</v>
      </c>
      <c r="AV808" s="54">
        <v>40</v>
      </c>
      <c r="AW808" s="54">
        <v>40</v>
      </c>
      <c r="AX808" s="54">
        <v>82</v>
      </c>
      <c r="AY808" s="3" t="s">
        <v>85</v>
      </c>
      <c r="AZ808" s="98" t="str">
        <f>_xlfn.IFNA(VLOOKUP(AY808,ACCESSORIES!F:J,5,FALSE),"N/A")</f>
        <v>N/A</v>
      </c>
      <c r="BA808" s="3" t="s">
        <v>85</v>
      </c>
      <c r="BB808" s="98" t="str">
        <f>_xlfn.IFNA(VLOOKUP(BA808,ACCESSORIES!F:J,5,FALSE),"N/A")</f>
        <v>N/A</v>
      </c>
      <c r="BC808" s="77">
        <v>21.13</v>
      </c>
      <c r="BD808" s="56">
        <v>17.8740157480315</v>
      </c>
      <c r="BE808" s="56">
        <v>17.8740157480315</v>
      </c>
      <c r="BF808" s="56">
        <v>12.9133858267717</v>
      </c>
      <c r="BG808" s="378">
        <f t="shared" si="89"/>
        <v>6.7606048000000252E-2</v>
      </c>
      <c r="BH808" s="5">
        <v>48</v>
      </c>
      <c r="BI808" s="114" t="s">
        <v>3532</v>
      </c>
      <c r="BJ808" s="50" t="s">
        <v>4050</v>
      </c>
      <c r="BK808" s="81" t="s">
        <v>4964</v>
      </c>
      <c r="BL808" s="81" t="s">
        <v>4066</v>
      </c>
      <c r="BM808" s="81" t="s">
        <v>5471</v>
      </c>
      <c r="BN808" s="81" t="s">
        <v>2872</v>
      </c>
      <c r="BO808" s="81" t="s">
        <v>4298</v>
      </c>
      <c r="BP808" s="81" t="s">
        <v>5446</v>
      </c>
      <c r="BQ808" s="81"/>
      <c r="BR808" s="81"/>
      <c r="BS808" s="81"/>
      <c r="BT808" s="81"/>
      <c r="BU808" s="313" t="s">
        <v>6927</v>
      </c>
      <c r="BV808" s="377" t="s">
        <v>8150</v>
      </c>
      <c r="BW808" s="313" t="s">
        <v>6945</v>
      </c>
      <c r="BX808" s="377" t="s">
        <v>8151</v>
      </c>
      <c r="BY808" s="93" t="str">
        <f t="shared" si="90"/>
        <v>MR411 Bead Grip, 15x10, 6+4/+25mm Offset, 4x156, 132mm Centerbore, Gloss Titanium</v>
      </c>
      <c r="BZ808" s="81" t="s">
        <v>3878</v>
      </c>
      <c r="CA808" s="81" t="s">
        <v>3879</v>
      </c>
      <c r="CB808" s="81" t="str">
        <f t="shared" si="91"/>
        <v>UTV (4XX)</v>
      </c>
    </row>
    <row r="809" spans="1:80" s="38" customFormat="1" ht="15" customHeight="1">
      <c r="A809" s="22">
        <f t="shared" si="85"/>
        <v>807</v>
      </c>
      <c r="B809" s="4" t="s">
        <v>84</v>
      </c>
      <c r="C809" s="99" t="s">
        <v>1089</v>
      </c>
      <c r="D809" s="5" t="s">
        <v>5709</v>
      </c>
      <c r="E809" s="91" t="s">
        <v>5715</v>
      </c>
      <c r="F809" s="90" t="s">
        <v>1129</v>
      </c>
      <c r="G809" s="90"/>
      <c r="H809" s="79" t="s">
        <v>5711</v>
      </c>
      <c r="I809" s="329">
        <v>44517</v>
      </c>
      <c r="J809" s="85" t="s">
        <v>1265</v>
      </c>
      <c r="K809" s="342">
        <v>679</v>
      </c>
      <c r="L809" s="92">
        <f t="shared" si="86"/>
        <v>679</v>
      </c>
      <c r="M809" s="344"/>
      <c r="N809" s="5">
        <v>15</v>
      </c>
      <c r="O809" s="77">
        <v>5</v>
      </c>
      <c r="P809" s="99" t="str">
        <f t="shared" si="87"/>
        <v>4x136</v>
      </c>
      <c r="Q809" s="5">
        <v>4</v>
      </c>
      <c r="R809" s="5">
        <v>136</v>
      </c>
      <c r="S809" s="5">
        <v>43</v>
      </c>
      <c r="T809" s="17">
        <v>4.7</v>
      </c>
      <c r="U809" s="5" t="s">
        <v>5705</v>
      </c>
      <c r="V809" s="17">
        <v>100</v>
      </c>
      <c r="W809" s="8">
        <v>15.84</v>
      </c>
      <c r="X809" s="51">
        <v>1600</v>
      </c>
      <c r="Y809" s="79" t="s">
        <v>5704</v>
      </c>
      <c r="Z809" s="79" t="s">
        <v>196</v>
      </c>
      <c r="AA809" s="51" t="str">
        <f t="shared" si="88"/>
        <v>15x5, 4x136, 43 OS</v>
      </c>
      <c r="AB809" s="2" t="s">
        <v>85</v>
      </c>
      <c r="AC809" s="89" t="str">
        <f>_xlfn.IFNA(VLOOKUP(AB809,ACCESSORIES!F:J,5,FALSE),"N/A")</f>
        <v>N/A</v>
      </c>
      <c r="AD809" s="87" t="s">
        <v>85</v>
      </c>
      <c r="AE809" s="87" t="s">
        <v>85</v>
      </c>
      <c r="AF809" s="87" t="s">
        <v>85</v>
      </c>
      <c r="AG809" s="87" t="s">
        <v>85</v>
      </c>
      <c r="AH809" s="9" t="str">
        <f>_xlfn.IFNA(VLOOKUP(AG809,ACCESSORIES!F:J,5,FALSE),"N/A")</f>
        <v>N/A</v>
      </c>
      <c r="AI809" s="81" t="s">
        <v>266</v>
      </c>
      <c r="AJ809" s="81" t="s">
        <v>85</v>
      </c>
      <c r="AK809" s="40" t="str">
        <f>_xlfn.IFNA(VLOOKUP(AJ809,ACCESSORIES!F:J,5,FALSE),"N/A")</f>
        <v>N/A</v>
      </c>
      <c r="AL809" s="81" t="s">
        <v>85</v>
      </c>
      <c r="AM809" s="81">
        <v>14.1</v>
      </c>
      <c r="AN809" s="81">
        <v>186</v>
      </c>
      <c r="AO809" s="25">
        <v>0</v>
      </c>
      <c r="AP809" s="25">
        <v>5</v>
      </c>
      <c r="AQ809" s="25">
        <v>11.8</v>
      </c>
      <c r="AR809" s="25">
        <v>6.7</v>
      </c>
      <c r="AS809" s="25">
        <v>176</v>
      </c>
      <c r="AT809" s="25">
        <v>167</v>
      </c>
      <c r="AU809" s="84" t="s">
        <v>85</v>
      </c>
      <c r="AV809" s="54" t="s">
        <v>85</v>
      </c>
      <c r="AW809" s="54" t="s">
        <v>85</v>
      </c>
      <c r="AX809" s="54">
        <v>0</v>
      </c>
      <c r="AY809" s="3" t="s">
        <v>5725</v>
      </c>
      <c r="AZ809" s="98">
        <f>_xlfn.IFNA(VLOOKUP(AY809,ACCESSORIES!F:J,5,FALSE),"N/A")</f>
        <v>160</v>
      </c>
      <c r="BA809" s="3" t="s">
        <v>1522</v>
      </c>
      <c r="BB809" s="98">
        <f>_xlfn.IFNA(VLOOKUP(BA809,ACCESSORIES!F:J,5,FALSE),"N/A")</f>
        <v>11</v>
      </c>
      <c r="BC809" s="77">
        <v>20.2</v>
      </c>
      <c r="BD809" s="56">
        <v>17.8740157480315</v>
      </c>
      <c r="BE809" s="56">
        <v>17.8740157480315</v>
      </c>
      <c r="BF809" s="56">
        <v>8.2677165354330704</v>
      </c>
      <c r="BG809" s="378">
        <f t="shared" si="89"/>
        <v>4.3284360000000008E-2</v>
      </c>
      <c r="BH809" s="5">
        <v>48</v>
      </c>
      <c r="BI809" s="114" t="s">
        <v>3532</v>
      </c>
      <c r="BJ809" s="50" t="s">
        <v>4050</v>
      </c>
      <c r="BK809" s="81" t="s">
        <v>5499</v>
      </c>
      <c r="BL809" s="81" t="s">
        <v>5898</v>
      </c>
      <c r="BM809" s="81" t="s">
        <v>5899</v>
      </c>
      <c r="BN809" s="81" t="s">
        <v>5900</v>
      </c>
      <c r="BO809" s="81" t="s">
        <v>5901</v>
      </c>
      <c r="BP809" s="81" t="s">
        <v>5902</v>
      </c>
      <c r="BQ809" s="81" t="s">
        <v>5903</v>
      </c>
      <c r="BR809" s="81" t="s">
        <v>5494</v>
      </c>
      <c r="BS809" s="81"/>
      <c r="BT809" s="81"/>
      <c r="BU809" s="313" t="s">
        <v>6960</v>
      </c>
      <c r="BV809" s="377" t="s">
        <v>8238</v>
      </c>
      <c r="BW809" s="313" t="s">
        <v>6961</v>
      </c>
      <c r="BX809" s="377" t="s">
        <v>8239</v>
      </c>
      <c r="BY809" s="93" t="str">
        <f t="shared" si="90"/>
        <v>MR412 Beadlock, 15x5, 4.2+.8/+43mm Offset, 4x136, 100mm Centerbore, Machined - Raw, w/ BH-H24155</v>
      </c>
      <c r="BZ809" s="81" t="s">
        <v>3878</v>
      </c>
      <c r="CA809" s="81" t="s">
        <v>3879</v>
      </c>
      <c r="CB809" s="81" t="str">
        <f t="shared" si="91"/>
        <v>UTV (4XX)</v>
      </c>
    </row>
    <row r="810" spans="1:80" s="38" customFormat="1" ht="15" customHeight="1">
      <c r="A810" s="22">
        <f t="shared" si="85"/>
        <v>808</v>
      </c>
      <c r="B810" s="4" t="s">
        <v>84</v>
      </c>
      <c r="C810" s="99" t="s">
        <v>1089</v>
      </c>
      <c r="D810" s="5" t="s">
        <v>5709</v>
      </c>
      <c r="E810" s="91" t="s">
        <v>5716</v>
      </c>
      <c r="F810" s="90" t="s">
        <v>1129</v>
      </c>
      <c r="G810" s="90"/>
      <c r="H810" s="79" t="s">
        <v>5712</v>
      </c>
      <c r="I810" s="329">
        <v>44517</v>
      </c>
      <c r="J810" s="85" t="s">
        <v>1265</v>
      </c>
      <c r="K810" s="342">
        <v>679</v>
      </c>
      <c r="L810" s="92">
        <f t="shared" si="86"/>
        <v>679</v>
      </c>
      <c r="M810" s="344"/>
      <c r="N810" s="5">
        <v>15</v>
      </c>
      <c r="O810" s="77">
        <v>5</v>
      </c>
      <c r="P810" s="99" t="str">
        <f t="shared" si="87"/>
        <v>4x156</v>
      </c>
      <c r="Q810" s="5">
        <v>4</v>
      </c>
      <c r="R810" s="5">
        <v>156</v>
      </c>
      <c r="S810" s="5">
        <v>43</v>
      </c>
      <c r="T810" s="17">
        <v>4.7</v>
      </c>
      <c r="U810" s="5" t="s">
        <v>5705</v>
      </c>
      <c r="V810" s="17">
        <v>120</v>
      </c>
      <c r="W810" s="8">
        <v>15.36</v>
      </c>
      <c r="X810" s="51">
        <v>1600</v>
      </c>
      <c r="Y810" s="79" t="s">
        <v>5704</v>
      </c>
      <c r="Z810" s="79" t="s">
        <v>196</v>
      </c>
      <c r="AA810" s="51" t="str">
        <f t="shared" si="88"/>
        <v>15x5, 4x156, 43 OS</v>
      </c>
      <c r="AB810" s="2" t="s">
        <v>85</v>
      </c>
      <c r="AC810" s="89" t="str">
        <f>_xlfn.IFNA(VLOOKUP(AB810,ACCESSORIES!F:J,5,FALSE),"N/A")</f>
        <v>N/A</v>
      </c>
      <c r="AD810" s="87" t="s">
        <v>85</v>
      </c>
      <c r="AE810" s="87" t="s">
        <v>85</v>
      </c>
      <c r="AF810" s="87" t="s">
        <v>85</v>
      </c>
      <c r="AG810" s="87" t="s">
        <v>85</v>
      </c>
      <c r="AH810" s="9" t="str">
        <f>_xlfn.IFNA(VLOOKUP(AG810,ACCESSORIES!F:J,5,FALSE),"N/A")</f>
        <v>N/A</v>
      </c>
      <c r="AI810" s="81" t="s">
        <v>266</v>
      </c>
      <c r="AJ810" s="81" t="s">
        <v>85</v>
      </c>
      <c r="AK810" s="40" t="str">
        <f>_xlfn.IFNA(VLOOKUP(AJ810,ACCESSORIES!F:J,5,FALSE),"N/A")</f>
        <v>N/A</v>
      </c>
      <c r="AL810" s="81" t="s">
        <v>85</v>
      </c>
      <c r="AM810" s="81">
        <v>14.1</v>
      </c>
      <c r="AN810" s="81">
        <v>186</v>
      </c>
      <c r="AO810" s="25">
        <v>0</v>
      </c>
      <c r="AP810" s="25">
        <v>5</v>
      </c>
      <c r="AQ810" s="25">
        <v>11.8</v>
      </c>
      <c r="AR810" s="25">
        <v>6.7</v>
      </c>
      <c r="AS810" s="25">
        <v>176</v>
      </c>
      <c r="AT810" s="25">
        <v>167</v>
      </c>
      <c r="AU810" s="84" t="s">
        <v>85</v>
      </c>
      <c r="AV810" s="54" t="s">
        <v>85</v>
      </c>
      <c r="AW810" s="54" t="s">
        <v>85</v>
      </c>
      <c r="AX810" s="54">
        <v>0</v>
      </c>
      <c r="AY810" s="3" t="s">
        <v>5725</v>
      </c>
      <c r="AZ810" s="98">
        <f>_xlfn.IFNA(VLOOKUP(AY810,ACCESSORIES!F:J,5,FALSE),"N/A")</f>
        <v>160</v>
      </c>
      <c r="BA810" s="3" t="s">
        <v>1522</v>
      </c>
      <c r="BB810" s="98">
        <f>_xlfn.IFNA(VLOOKUP(BA810,ACCESSORIES!F:J,5,FALSE),"N/A")</f>
        <v>11</v>
      </c>
      <c r="BC810" s="77">
        <v>19.7</v>
      </c>
      <c r="BD810" s="56">
        <v>17.8740157480315</v>
      </c>
      <c r="BE810" s="56">
        <v>17.8740157480315</v>
      </c>
      <c r="BF810" s="56">
        <v>8.2677165354330704</v>
      </c>
      <c r="BG810" s="378">
        <f t="shared" si="89"/>
        <v>4.3284360000000008E-2</v>
      </c>
      <c r="BH810" s="5">
        <v>48</v>
      </c>
      <c r="BI810" s="114" t="s">
        <v>3532</v>
      </c>
      <c r="BJ810" s="50" t="s">
        <v>4050</v>
      </c>
      <c r="BK810" s="81" t="s">
        <v>5499</v>
      </c>
      <c r="BL810" s="81" t="s">
        <v>5898</v>
      </c>
      <c r="BM810" s="81" t="s">
        <v>5899</v>
      </c>
      <c r="BN810" s="81" t="s">
        <v>5900</v>
      </c>
      <c r="BO810" s="81" t="s">
        <v>5901</v>
      </c>
      <c r="BP810" s="81" t="s">
        <v>5902</v>
      </c>
      <c r="BQ810" s="81" t="s">
        <v>5903</v>
      </c>
      <c r="BR810" s="81" t="s">
        <v>5494</v>
      </c>
      <c r="BS810" s="81"/>
      <c r="BT810" s="81"/>
      <c r="BU810" s="313" t="s">
        <v>6960</v>
      </c>
      <c r="BV810" s="377" t="s">
        <v>8238</v>
      </c>
      <c r="BW810" s="313" t="s">
        <v>6961</v>
      </c>
      <c r="BX810" s="377" t="s">
        <v>8239</v>
      </c>
      <c r="BY810" s="93" t="str">
        <f t="shared" si="90"/>
        <v>MR412 Beadlock, 15x5, 4.2+.8/+43mm Offset, 4x156, 120mm Centerbore, Machined - Raw, w/ BH-H24155</v>
      </c>
      <c r="BZ810" s="81" t="s">
        <v>3878</v>
      </c>
      <c r="CA810" s="81" t="s">
        <v>3879</v>
      </c>
      <c r="CB810" s="81" t="str">
        <f t="shared" si="91"/>
        <v>UTV (4XX)</v>
      </c>
    </row>
    <row r="811" spans="1:80" s="38" customFormat="1" ht="15" customHeight="1">
      <c r="A811" s="22">
        <f t="shared" si="85"/>
        <v>809</v>
      </c>
      <c r="B811" s="4" t="s">
        <v>84</v>
      </c>
      <c r="C811" s="99" t="s">
        <v>1089</v>
      </c>
      <c r="D811" s="5" t="s">
        <v>5709</v>
      </c>
      <c r="E811" s="91" t="s">
        <v>5714</v>
      </c>
      <c r="F811" s="90" t="s">
        <v>1129</v>
      </c>
      <c r="G811" s="90"/>
      <c r="H811" s="79" t="s">
        <v>5713</v>
      </c>
      <c r="I811" s="329">
        <v>44517</v>
      </c>
      <c r="J811" s="85" t="s">
        <v>1265</v>
      </c>
      <c r="K811" s="342">
        <v>679</v>
      </c>
      <c r="L811" s="92">
        <f t="shared" si="86"/>
        <v>679</v>
      </c>
      <c r="M811" s="344"/>
      <c r="N811" s="5">
        <v>15</v>
      </c>
      <c r="O811" s="77">
        <v>5</v>
      </c>
      <c r="P811" s="99" t="str">
        <f t="shared" si="87"/>
        <v>5x4.5</v>
      </c>
      <c r="Q811" s="5">
        <v>5</v>
      </c>
      <c r="R811" s="5">
        <v>4.5</v>
      </c>
      <c r="S811" s="5">
        <v>43</v>
      </c>
      <c r="T811" s="17">
        <v>4.7</v>
      </c>
      <c r="U811" s="5" t="s">
        <v>5705</v>
      </c>
      <c r="V811" s="17">
        <v>78</v>
      </c>
      <c r="W811" s="8">
        <v>16.2</v>
      </c>
      <c r="X811" s="51">
        <v>1600</v>
      </c>
      <c r="Y811" s="79" t="s">
        <v>5704</v>
      </c>
      <c r="Z811" s="79" t="s">
        <v>196</v>
      </c>
      <c r="AA811" s="51" t="str">
        <f t="shared" si="88"/>
        <v>15x5, 5x4.5, 43 OS</v>
      </c>
      <c r="AB811" s="2" t="s">
        <v>85</v>
      </c>
      <c r="AC811" s="89" t="str">
        <f>_xlfn.IFNA(VLOOKUP(AB811,ACCESSORIES!F:J,5,FALSE),"N/A")</f>
        <v>N/A</v>
      </c>
      <c r="AD811" s="87" t="s">
        <v>85</v>
      </c>
      <c r="AE811" s="87" t="s">
        <v>85</v>
      </c>
      <c r="AF811" s="87" t="s">
        <v>85</v>
      </c>
      <c r="AG811" s="87" t="s">
        <v>85</v>
      </c>
      <c r="AH811" s="9" t="str">
        <f>_xlfn.IFNA(VLOOKUP(AG811,ACCESSORIES!F:J,5,FALSE),"N/A")</f>
        <v>N/A</v>
      </c>
      <c r="AI811" s="81" t="s">
        <v>266</v>
      </c>
      <c r="AJ811" s="81" t="s">
        <v>85</v>
      </c>
      <c r="AK811" s="40" t="str">
        <f>_xlfn.IFNA(VLOOKUP(AJ811,ACCESSORIES!F:J,5,FALSE),"N/A")</f>
        <v>N/A</v>
      </c>
      <c r="AL811" s="81" t="s">
        <v>85</v>
      </c>
      <c r="AM811" s="81">
        <v>14.1</v>
      </c>
      <c r="AN811" s="81">
        <v>186</v>
      </c>
      <c r="AO811" s="25">
        <v>0</v>
      </c>
      <c r="AP811" s="25">
        <v>5</v>
      </c>
      <c r="AQ811" s="25">
        <v>11.8</v>
      </c>
      <c r="AR811" s="25">
        <v>6.7</v>
      </c>
      <c r="AS811" s="25">
        <v>176</v>
      </c>
      <c r="AT811" s="25">
        <v>167</v>
      </c>
      <c r="AU811" s="84" t="s">
        <v>85</v>
      </c>
      <c r="AV811" s="54" t="s">
        <v>85</v>
      </c>
      <c r="AW811" s="54" t="s">
        <v>85</v>
      </c>
      <c r="AX811" s="54">
        <v>0</v>
      </c>
      <c r="AY811" s="3" t="s">
        <v>5725</v>
      </c>
      <c r="AZ811" s="98">
        <f>_xlfn.IFNA(VLOOKUP(AY811,ACCESSORIES!F:J,5,FALSE),"N/A")</f>
        <v>160</v>
      </c>
      <c r="BA811" s="3" t="s">
        <v>1522</v>
      </c>
      <c r="BB811" s="98">
        <f>_xlfn.IFNA(VLOOKUP(BA811,ACCESSORIES!F:J,5,FALSE),"N/A")</f>
        <v>11</v>
      </c>
      <c r="BC811" s="77">
        <v>20.5</v>
      </c>
      <c r="BD811" s="56">
        <v>17.8740157480315</v>
      </c>
      <c r="BE811" s="56">
        <v>17.8740157480315</v>
      </c>
      <c r="BF811" s="56">
        <v>8.2677165354330704</v>
      </c>
      <c r="BG811" s="378">
        <f t="shared" si="89"/>
        <v>4.3284360000000008E-2</v>
      </c>
      <c r="BH811" s="5">
        <v>48</v>
      </c>
      <c r="BI811" s="114" t="s">
        <v>3532</v>
      </c>
      <c r="BJ811" s="50" t="s">
        <v>4050</v>
      </c>
      <c r="BK811" s="81" t="s">
        <v>5499</v>
      </c>
      <c r="BL811" s="81" t="s">
        <v>5898</v>
      </c>
      <c r="BM811" s="81" t="s">
        <v>5899</v>
      </c>
      <c r="BN811" s="81" t="s">
        <v>5900</v>
      </c>
      <c r="BO811" s="81" t="s">
        <v>5901</v>
      </c>
      <c r="BP811" s="81" t="s">
        <v>5902</v>
      </c>
      <c r="BQ811" s="81" t="s">
        <v>5903</v>
      </c>
      <c r="BR811" s="81" t="s">
        <v>5494</v>
      </c>
      <c r="BS811" s="81"/>
      <c r="BT811" s="81"/>
      <c r="BU811" s="313"/>
      <c r="BV811" s="374"/>
      <c r="BW811" s="313"/>
      <c r="BX811" s="374"/>
      <c r="BY811" s="93" t="str">
        <f t="shared" si="90"/>
        <v>MR412 Beadlock, 15x5, 4.2+.8/+43mm Offset, 5x4.5, 78mm Centerbore, Machined - Raw, w/ BH-H24155</v>
      </c>
      <c r="BZ811" s="81" t="s">
        <v>3878</v>
      </c>
      <c r="CA811" s="81" t="s">
        <v>3879</v>
      </c>
      <c r="CB811" s="81" t="str">
        <f t="shared" si="91"/>
        <v>UTV (4XX)</v>
      </c>
    </row>
    <row r="812" spans="1:80" s="38" customFormat="1" ht="15" customHeight="1">
      <c r="A812" s="22">
        <f t="shared" si="85"/>
        <v>810</v>
      </c>
      <c r="B812" s="4" t="s">
        <v>84</v>
      </c>
      <c r="C812" s="99" t="s">
        <v>1089</v>
      </c>
      <c r="D812" s="5" t="s">
        <v>5709</v>
      </c>
      <c r="E812" s="91" t="str">
        <f>CONCATENATE(LEFT(D812,5),VLOOKUP(CONCATENATE(N812,"x",O812),'PART NUMBER GUIDE'!$B$9:$C$49,2,FALSE),VLOOKUP(CONCATENATE(P812, V812), 'PART NUMBER GUIDE'!$Q$6:$R$91, 2, FALSE),VLOOKUP(Y812,'PART NUMBER GUIDE'!$J$8:$K$43,2, FALSE),IF(U812="N/A",IF(ABS(S812)&lt;10,"0"&amp;ABS(S812),ABS(S812)),CONCATENATE(LEFT(U812,1),RIGHT(U812,1))), F812, G812)</f>
        <v>MR41255060348B</v>
      </c>
      <c r="F812" s="90" t="s">
        <v>1129</v>
      </c>
      <c r="G812" s="90"/>
      <c r="H812" s="364">
        <v>191682036248</v>
      </c>
      <c r="I812" s="109">
        <v>45237</v>
      </c>
      <c r="J812" s="85" t="s">
        <v>1265</v>
      </c>
      <c r="K812" s="342">
        <v>679</v>
      </c>
      <c r="L812" s="92">
        <f t="shared" si="86"/>
        <v>679</v>
      </c>
      <c r="M812" s="344"/>
      <c r="N812" s="5">
        <v>15</v>
      </c>
      <c r="O812" s="77">
        <v>5</v>
      </c>
      <c r="P812" s="99" t="str">
        <f t="shared" si="87"/>
        <v>6x5.5</v>
      </c>
      <c r="Q812" s="5">
        <v>6</v>
      </c>
      <c r="R812" s="5">
        <v>5.5</v>
      </c>
      <c r="S812" s="5">
        <v>43</v>
      </c>
      <c r="T812" s="17">
        <v>4.7</v>
      </c>
      <c r="U812" s="5" t="s">
        <v>5705</v>
      </c>
      <c r="V812" s="17">
        <v>78.3</v>
      </c>
      <c r="W812" s="8">
        <v>16.093745139496065</v>
      </c>
      <c r="X812" s="51">
        <v>1600</v>
      </c>
      <c r="Y812" s="79" t="s">
        <v>5466</v>
      </c>
      <c r="Z812" s="79" t="s">
        <v>196</v>
      </c>
      <c r="AA812" s="51" t="str">
        <f t="shared" si="88"/>
        <v>15x5, 6x5.5, 43 OS</v>
      </c>
      <c r="AB812" s="89" t="s">
        <v>85</v>
      </c>
      <c r="AC812" s="89" t="str">
        <f>_xlfn.IFNA(VLOOKUP(AB812,ACCESSORIES!F:J,5,FALSE),"N/A")</f>
        <v>N/A</v>
      </c>
      <c r="AD812" s="87" t="s">
        <v>85</v>
      </c>
      <c r="AE812" s="87" t="s">
        <v>85</v>
      </c>
      <c r="AF812" s="87" t="s">
        <v>85</v>
      </c>
      <c r="AG812" s="87" t="s">
        <v>85</v>
      </c>
      <c r="AH812" s="9" t="str">
        <f>_xlfn.IFNA(VLOOKUP(AG812,ACCESSORIES!F:J,5,FALSE),"N/A")</f>
        <v>N/A</v>
      </c>
      <c r="AI812" s="81" t="s">
        <v>266</v>
      </c>
      <c r="AJ812" s="81" t="s">
        <v>85</v>
      </c>
      <c r="AK812" s="40" t="str">
        <f>_xlfn.IFNA(VLOOKUP(AJ812,ACCESSORIES!F:J,5,FALSE),"N/A")</f>
        <v>N/A</v>
      </c>
      <c r="AL812" s="81" t="s">
        <v>85</v>
      </c>
      <c r="AM812" s="81">
        <v>14.1</v>
      </c>
      <c r="AN812" s="81">
        <v>186</v>
      </c>
      <c r="AO812" s="25">
        <v>0</v>
      </c>
      <c r="AP812" s="25">
        <v>5</v>
      </c>
      <c r="AQ812" s="25">
        <v>11.8</v>
      </c>
      <c r="AR812" s="25">
        <v>6.7</v>
      </c>
      <c r="AS812" s="25">
        <v>176</v>
      </c>
      <c r="AT812" s="25">
        <v>167</v>
      </c>
      <c r="AU812" s="84" t="s">
        <v>85</v>
      </c>
      <c r="AV812" s="54" t="s">
        <v>85</v>
      </c>
      <c r="AW812" s="54" t="s">
        <v>85</v>
      </c>
      <c r="AX812" s="54">
        <v>0</v>
      </c>
      <c r="AY812" s="3" t="s">
        <v>5725</v>
      </c>
      <c r="AZ812" s="98">
        <f>_xlfn.IFNA(VLOOKUP(AY812,ACCESSORIES!F:J,5,FALSE),"N/A")</f>
        <v>160</v>
      </c>
      <c r="BA812" s="3" t="s">
        <v>1522</v>
      </c>
      <c r="BB812" s="98">
        <f>_xlfn.IFNA(VLOOKUP(BA812,ACCESSORIES!F:J,5,FALSE),"N/A")</f>
        <v>11</v>
      </c>
      <c r="BC812" s="77">
        <f>W812+4</f>
        <v>20.093745139496065</v>
      </c>
      <c r="BD812" s="56">
        <v>17.8740157480315</v>
      </c>
      <c r="BE812" s="56">
        <v>17.8740157480315</v>
      </c>
      <c r="BF812" s="56">
        <v>8.2677165354330704</v>
      </c>
      <c r="BG812" s="378">
        <f t="shared" si="89"/>
        <v>4.3284360000000008E-2</v>
      </c>
      <c r="BH812" s="5">
        <v>48</v>
      </c>
      <c r="BI812" s="114" t="s">
        <v>3532</v>
      </c>
      <c r="BJ812" s="50" t="s">
        <v>4050</v>
      </c>
      <c r="BK812" s="81"/>
      <c r="BL812" s="81"/>
      <c r="BM812" s="81"/>
      <c r="BN812" s="81"/>
      <c r="BO812" s="81"/>
      <c r="BP812" s="81"/>
      <c r="BQ812" s="81"/>
      <c r="BR812" s="81"/>
      <c r="BS812" s="81"/>
      <c r="BT812" s="81"/>
      <c r="BU812" s="313"/>
      <c r="BV812" s="374"/>
      <c r="BW812" s="313"/>
      <c r="BX812" s="374"/>
      <c r="BY812" s="93" t="str">
        <f t="shared" si="90"/>
        <v>MR412 Beadlock, 15x5, 4.2+.8/+43mm Offset, 6x5.5, 78.3mm Centerbore, Machined - Raw, w/ BH-H24155</v>
      </c>
      <c r="BZ812" s="81" t="s">
        <v>3878</v>
      </c>
      <c r="CA812" s="81" t="s">
        <v>3879</v>
      </c>
      <c r="CB812" s="81" t="str">
        <f t="shared" si="91"/>
        <v>UTV (4XX)</v>
      </c>
    </row>
    <row r="813" spans="1:80" s="38" customFormat="1" ht="15" customHeight="1">
      <c r="A813" s="22">
        <f t="shared" si="85"/>
        <v>811</v>
      </c>
      <c r="B813" s="4" t="s">
        <v>84</v>
      </c>
      <c r="C813" s="99" t="s">
        <v>1089</v>
      </c>
      <c r="D813" s="5" t="s">
        <v>5710</v>
      </c>
      <c r="E813" s="91" t="str">
        <f>CONCATENATE(LEFT(D813,5),VLOOKUP(CONCATENATE(N813,"x",O813),'PART NUMBER GUIDE'!$B$9:$C$49,2,FALSE),VLOOKUP(CONCATENATE(P813, V813), 'PART NUMBER GUIDE'!$Q$6:$R$91, 2, FALSE),VLOOKUP(Y813,'PART NUMBER GUIDE'!$J$8:$K$43,2, FALSE),IF(U813="N/A",IF(ABS(S813)&lt;10,"0"&amp;ABS(S813),ABS(S813)),CONCATENATE(LEFT(U813,1),RIGHT(U813,1))), F813, G813)</f>
        <v>MR41256047351</v>
      </c>
      <c r="F813" s="90"/>
      <c r="G813" s="90"/>
      <c r="H813" s="79" t="s">
        <v>5706</v>
      </c>
      <c r="I813" s="329">
        <v>44517</v>
      </c>
      <c r="J813" s="85" t="s">
        <v>1265</v>
      </c>
      <c r="K813" s="342">
        <v>499</v>
      </c>
      <c r="L813" s="92">
        <f t="shared" si="86"/>
        <v>499</v>
      </c>
      <c r="M813" s="344"/>
      <c r="N813" s="5">
        <v>15</v>
      </c>
      <c r="O813" s="77">
        <v>6</v>
      </c>
      <c r="P813" s="99" t="str">
        <f t="shared" si="87"/>
        <v>4x136</v>
      </c>
      <c r="Q813" s="5">
        <v>4</v>
      </c>
      <c r="R813" s="5">
        <v>136</v>
      </c>
      <c r="S813" s="5">
        <v>51</v>
      </c>
      <c r="T813" s="17">
        <v>5.5</v>
      </c>
      <c r="U813" s="5" t="s">
        <v>2167</v>
      </c>
      <c r="V813" s="17">
        <v>100</v>
      </c>
      <c r="W813" s="8">
        <v>14.96</v>
      </c>
      <c r="X813" s="51">
        <v>1600</v>
      </c>
      <c r="Y813" s="79" t="s">
        <v>5704</v>
      </c>
      <c r="Z813" s="79" t="s">
        <v>196</v>
      </c>
      <c r="AA813" s="51" t="str">
        <f t="shared" si="88"/>
        <v>15x6, 4x136, 51 OS</v>
      </c>
      <c r="AB813" s="2" t="s">
        <v>85</v>
      </c>
      <c r="AC813" s="89" t="str">
        <f>_xlfn.IFNA(VLOOKUP(AB813,ACCESSORIES!F:J,5,FALSE),"N/A")</f>
        <v>N/A</v>
      </c>
      <c r="AD813" s="87" t="s">
        <v>85</v>
      </c>
      <c r="AE813" s="87" t="s">
        <v>85</v>
      </c>
      <c r="AF813" s="87" t="s">
        <v>85</v>
      </c>
      <c r="AG813" s="87" t="s">
        <v>85</v>
      </c>
      <c r="AH813" s="9" t="str">
        <f>_xlfn.IFNA(VLOOKUP(AG813,ACCESSORIES!F:J,5,FALSE),"N/A")</f>
        <v>N/A</v>
      </c>
      <c r="AI813" s="81" t="s">
        <v>266</v>
      </c>
      <c r="AJ813" s="81" t="s">
        <v>85</v>
      </c>
      <c r="AK813" s="40" t="str">
        <f>_xlfn.IFNA(VLOOKUP(AJ813,ACCESSORIES!F:J,5,FALSE),"N/A")</f>
        <v>N/A</v>
      </c>
      <c r="AL813" s="81" t="s">
        <v>85</v>
      </c>
      <c r="AM813" s="81">
        <v>14.1</v>
      </c>
      <c r="AN813" s="81">
        <v>186</v>
      </c>
      <c r="AO813" s="25">
        <v>0</v>
      </c>
      <c r="AP813" s="25">
        <v>3.9</v>
      </c>
      <c r="AQ813" s="25">
        <v>14.7</v>
      </c>
      <c r="AR813" s="25">
        <v>19</v>
      </c>
      <c r="AS813" s="25">
        <v>175.6</v>
      </c>
      <c r="AT813" s="25">
        <v>169</v>
      </c>
      <c r="AU813" s="84" t="s">
        <v>85</v>
      </c>
      <c r="AV813" s="54" t="s">
        <v>85</v>
      </c>
      <c r="AW813" s="54" t="s">
        <v>85</v>
      </c>
      <c r="AX813" s="54">
        <v>0</v>
      </c>
      <c r="AY813" s="3" t="s">
        <v>85</v>
      </c>
      <c r="AZ813" s="98" t="str">
        <f>_xlfn.IFNA(VLOOKUP(AY813,ACCESSORIES!F:J,5,FALSE),"N/A")</f>
        <v>N/A</v>
      </c>
      <c r="BA813" s="3" t="s">
        <v>85</v>
      </c>
      <c r="BB813" s="98" t="str">
        <f>_xlfn.IFNA(VLOOKUP(BA813,ACCESSORIES!F:J,5,FALSE),"N/A")</f>
        <v>N/A</v>
      </c>
      <c r="BC813" s="77">
        <v>19.3</v>
      </c>
      <c r="BD813" s="56">
        <v>17.8740157480315</v>
      </c>
      <c r="BE813" s="56">
        <v>17.8740157480315</v>
      </c>
      <c r="BF813" s="56">
        <v>9.0944881889763796</v>
      </c>
      <c r="BG813" s="378">
        <f t="shared" si="89"/>
        <v>4.761279600000002E-2</v>
      </c>
      <c r="BH813" s="5">
        <v>48</v>
      </c>
      <c r="BI813" s="114" t="s">
        <v>3532</v>
      </c>
      <c r="BJ813" s="50" t="s">
        <v>4050</v>
      </c>
      <c r="BK813" s="81" t="s">
        <v>5904</v>
      </c>
      <c r="BL813" s="81" t="s">
        <v>5499</v>
      </c>
      <c r="BM813" s="81" t="s">
        <v>5898</v>
      </c>
      <c r="BN813" s="81" t="s">
        <v>2872</v>
      </c>
      <c r="BO813" s="81" t="s">
        <v>5905</v>
      </c>
      <c r="BP813" s="81" t="s">
        <v>5906</v>
      </c>
      <c r="BQ813" s="81"/>
      <c r="BR813" s="81"/>
      <c r="BS813" s="81"/>
      <c r="BT813" s="81"/>
      <c r="BU813" s="313" t="s">
        <v>6946</v>
      </c>
      <c r="BV813" s="377" t="s">
        <v>8091</v>
      </c>
      <c r="BW813" s="313" t="s">
        <v>6947</v>
      </c>
      <c r="BX813" s="377" t="s">
        <v>8092</v>
      </c>
      <c r="BY813" s="93" t="str">
        <f t="shared" si="90"/>
        <v>MR412 Bead Grip, 15x6, 5+1/+51mm Offset, 4x136, 100mm Centerbore, Machined - Raw</v>
      </c>
      <c r="BZ813" s="81" t="s">
        <v>3878</v>
      </c>
      <c r="CA813" s="81" t="s">
        <v>3879</v>
      </c>
      <c r="CB813" s="81" t="str">
        <f t="shared" si="91"/>
        <v>UTV (4XX)</v>
      </c>
    </row>
    <row r="814" spans="1:80" s="38" customFormat="1" ht="15" customHeight="1">
      <c r="A814" s="22">
        <f t="shared" si="85"/>
        <v>812</v>
      </c>
      <c r="B814" s="4" t="s">
        <v>84</v>
      </c>
      <c r="C814" s="99" t="s">
        <v>1089</v>
      </c>
      <c r="D814" s="5" t="s">
        <v>5710</v>
      </c>
      <c r="E814" s="91" t="str">
        <f>CONCATENATE(LEFT(D814,5),VLOOKUP(CONCATENATE(N814,"x",O814),'PART NUMBER GUIDE'!$B$9:$C$49,2,FALSE),VLOOKUP(CONCATENATE(P814, V814), 'PART NUMBER GUIDE'!$Q$6:$R$91, 2, FALSE),VLOOKUP(Y814,'PART NUMBER GUIDE'!$J$8:$K$43,2, FALSE),IF(U814="N/A",IF(ABS(S814)&lt;10,"0"&amp;ABS(S814),ABS(S814)),CONCATENATE(LEFT(U814,1),RIGHT(U814,1))), F814, G814)</f>
        <v>MR41256046351</v>
      </c>
      <c r="F814" s="90"/>
      <c r="G814" s="90"/>
      <c r="H814" s="79" t="s">
        <v>5707</v>
      </c>
      <c r="I814" s="329">
        <v>44517</v>
      </c>
      <c r="J814" s="85" t="s">
        <v>1265</v>
      </c>
      <c r="K814" s="342">
        <v>499</v>
      </c>
      <c r="L814" s="92">
        <f t="shared" si="86"/>
        <v>499</v>
      </c>
      <c r="M814" s="344"/>
      <c r="N814" s="5">
        <v>15</v>
      </c>
      <c r="O814" s="77">
        <v>6</v>
      </c>
      <c r="P814" s="99" t="str">
        <f t="shared" si="87"/>
        <v>4x156</v>
      </c>
      <c r="Q814" s="5">
        <v>4</v>
      </c>
      <c r="R814" s="5">
        <v>156</v>
      </c>
      <c r="S814" s="5">
        <v>51</v>
      </c>
      <c r="T814" s="17">
        <v>5.5</v>
      </c>
      <c r="U814" s="5" t="s">
        <v>2167</v>
      </c>
      <c r="V814" s="17">
        <v>120</v>
      </c>
      <c r="W814" s="8">
        <v>14.49</v>
      </c>
      <c r="X814" s="51">
        <v>1600</v>
      </c>
      <c r="Y814" s="79" t="s">
        <v>5704</v>
      </c>
      <c r="Z814" s="79" t="s">
        <v>196</v>
      </c>
      <c r="AA814" s="51" t="str">
        <f t="shared" si="88"/>
        <v>15x6, 4x156, 51 OS</v>
      </c>
      <c r="AB814" s="2" t="s">
        <v>85</v>
      </c>
      <c r="AC814" s="89" t="str">
        <f>_xlfn.IFNA(VLOOKUP(AB814,ACCESSORIES!F:J,5,FALSE),"N/A")</f>
        <v>N/A</v>
      </c>
      <c r="AD814" s="87" t="s">
        <v>85</v>
      </c>
      <c r="AE814" s="87" t="s">
        <v>85</v>
      </c>
      <c r="AF814" s="87" t="s">
        <v>85</v>
      </c>
      <c r="AG814" s="87" t="s">
        <v>85</v>
      </c>
      <c r="AH814" s="9" t="str">
        <f>_xlfn.IFNA(VLOOKUP(AG814,ACCESSORIES!F:J,5,FALSE),"N/A")</f>
        <v>N/A</v>
      </c>
      <c r="AI814" s="81" t="s">
        <v>266</v>
      </c>
      <c r="AJ814" s="81" t="s">
        <v>85</v>
      </c>
      <c r="AK814" s="40" t="str">
        <f>_xlfn.IFNA(VLOOKUP(AJ814,ACCESSORIES!F:J,5,FALSE),"N/A")</f>
        <v>N/A</v>
      </c>
      <c r="AL814" s="81" t="s">
        <v>85</v>
      </c>
      <c r="AM814" s="81">
        <v>14.1</v>
      </c>
      <c r="AN814" s="81">
        <v>186</v>
      </c>
      <c r="AO814" s="25">
        <v>0</v>
      </c>
      <c r="AP814" s="25">
        <v>3.9</v>
      </c>
      <c r="AQ814" s="25">
        <v>14.7</v>
      </c>
      <c r="AR814" s="25">
        <v>19</v>
      </c>
      <c r="AS814" s="25">
        <v>175.6</v>
      </c>
      <c r="AT814" s="25">
        <v>169</v>
      </c>
      <c r="AU814" s="84" t="s">
        <v>85</v>
      </c>
      <c r="AV814" s="54" t="s">
        <v>85</v>
      </c>
      <c r="AW814" s="54" t="s">
        <v>85</v>
      </c>
      <c r="AX814" s="54">
        <v>0</v>
      </c>
      <c r="AY814" s="3" t="s">
        <v>85</v>
      </c>
      <c r="AZ814" s="98" t="str">
        <f>_xlfn.IFNA(VLOOKUP(AY814,ACCESSORIES!F:J,5,FALSE),"N/A")</f>
        <v>N/A</v>
      </c>
      <c r="BA814" s="3" t="s">
        <v>85</v>
      </c>
      <c r="BB814" s="98" t="str">
        <f>_xlfn.IFNA(VLOOKUP(BA814,ACCESSORIES!F:J,5,FALSE),"N/A")</f>
        <v>N/A</v>
      </c>
      <c r="BC814" s="77">
        <v>18.8</v>
      </c>
      <c r="BD814" s="56">
        <v>17.8740157480315</v>
      </c>
      <c r="BE814" s="56">
        <v>17.8740157480315</v>
      </c>
      <c r="BF814" s="56">
        <v>9.0944881889763796</v>
      </c>
      <c r="BG814" s="378">
        <f t="shared" si="89"/>
        <v>4.761279600000002E-2</v>
      </c>
      <c r="BH814" s="5">
        <v>48</v>
      </c>
      <c r="BI814" s="114" t="s">
        <v>3532</v>
      </c>
      <c r="BJ814" s="50" t="s">
        <v>4050</v>
      </c>
      <c r="BK814" s="81" t="s">
        <v>5904</v>
      </c>
      <c r="BL814" s="81" t="s">
        <v>5499</v>
      </c>
      <c r="BM814" s="81" t="s">
        <v>5898</v>
      </c>
      <c r="BN814" s="81" t="s">
        <v>2872</v>
      </c>
      <c r="BO814" s="81" t="s">
        <v>5905</v>
      </c>
      <c r="BP814" s="81" t="s">
        <v>5906</v>
      </c>
      <c r="BQ814" s="81"/>
      <c r="BR814" s="81"/>
      <c r="BS814" s="81"/>
      <c r="BT814" s="81"/>
      <c r="BU814" s="313" t="s">
        <v>6946</v>
      </c>
      <c r="BV814" s="377" t="s">
        <v>8091</v>
      </c>
      <c r="BW814" s="313" t="s">
        <v>6947</v>
      </c>
      <c r="BX814" s="377" t="s">
        <v>8092</v>
      </c>
      <c r="BY814" s="93" t="str">
        <f t="shared" si="90"/>
        <v>MR412 Bead Grip, 15x6, 5+1/+51mm Offset, 4x156, 120mm Centerbore, Machined - Raw</v>
      </c>
      <c r="BZ814" s="81" t="s">
        <v>3878</v>
      </c>
      <c r="CA814" s="81" t="s">
        <v>3879</v>
      </c>
      <c r="CB814" s="81" t="str">
        <f t="shared" si="91"/>
        <v>UTV (4XX)</v>
      </c>
    </row>
    <row r="815" spans="1:80" s="38" customFormat="1" ht="15" customHeight="1">
      <c r="A815" s="22">
        <f t="shared" si="85"/>
        <v>813</v>
      </c>
      <c r="B815" s="4" t="s">
        <v>84</v>
      </c>
      <c r="C815" s="99" t="s">
        <v>1089</v>
      </c>
      <c r="D815" s="5" t="s">
        <v>5710</v>
      </c>
      <c r="E815" s="91" t="str">
        <f>CONCATENATE(LEFT(D815,5),VLOOKUP(CONCATENATE(N815,"x",O815),'PART NUMBER GUIDE'!$B$9:$C$49,2,FALSE),VLOOKUP(CONCATENATE(P815, V815), 'PART NUMBER GUIDE'!$Q$6:$R$91, 2, FALSE),VLOOKUP(Y815,'PART NUMBER GUIDE'!$J$8:$K$43,2, FALSE),IF(U815="N/A",IF(ABS(S815)&lt;10,"0"&amp;ABS(S815),ABS(S815)),CONCATENATE(LEFT(U815,1),RIGHT(U815,1))), F815, G815)</f>
        <v>MR41256012351</v>
      </c>
      <c r="F815" s="90"/>
      <c r="G815" s="90"/>
      <c r="H815" s="79" t="s">
        <v>5708</v>
      </c>
      <c r="I815" s="329">
        <v>44517</v>
      </c>
      <c r="J815" s="85" t="s">
        <v>1265</v>
      </c>
      <c r="K815" s="342">
        <v>499</v>
      </c>
      <c r="L815" s="92">
        <f t="shared" si="86"/>
        <v>499</v>
      </c>
      <c r="M815" s="344"/>
      <c r="N815" s="5">
        <v>15</v>
      </c>
      <c r="O815" s="77">
        <v>6</v>
      </c>
      <c r="P815" s="99" t="str">
        <f t="shared" si="87"/>
        <v>5x4.5</v>
      </c>
      <c r="Q815" s="5">
        <v>5</v>
      </c>
      <c r="R815" s="5">
        <v>4.5</v>
      </c>
      <c r="S815" s="5">
        <v>51</v>
      </c>
      <c r="T815" s="17">
        <v>5.5</v>
      </c>
      <c r="U815" s="5" t="s">
        <v>2167</v>
      </c>
      <c r="V815" s="17">
        <v>78</v>
      </c>
      <c r="W815" s="8">
        <v>15.29</v>
      </c>
      <c r="X815" s="51">
        <v>1600</v>
      </c>
      <c r="Y815" s="79" t="s">
        <v>5704</v>
      </c>
      <c r="Z815" s="79" t="s">
        <v>196</v>
      </c>
      <c r="AA815" s="51" t="str">
        <f t="shared" si="88"/>
        <v>15x6, 5x4.5, 51 OS</v>
      </c>
      <c r="AB815" s="2" t="s">
        <v>85</v>
      </c>
      <c r="AC815" s="89" t="str">
        <f>_xlfn.IFNA(VLOOKUP(AB815,ACCESSORIES!F:J,5,FALSE),"N/A")</f>
        <v>N/A</v>
      </c>
      <c r="AD815" s="87" t="s">
        <v>85</v>
      </c>
      <c r="AE815" s="87" t="s">
        <v>85</v>
      </c>
      <c r="AF815" s="87" t="s">
        <v>85</v>
      </c>
      <c r="AG815" s="87" t="s">
        <v>85</v>
      </c>
      <c r="AH815" s="9" t="str">
        <f>_xlfn.IFNA(VLOOKUP(AG815,ACCESSORIES!F:J,5,FALSE),"N/A")</f>
        <v>N/A</v>
      </c>
      <c r="AI815" s="81" t="s">
        <v>266</v>
      </c>
      <c r="AJ815" s="81" t="s">
        <v>85</v>
      </c>
      <c r="AK815" s="40" t="str">
        <f>_xlfn.IFNA(VLOOKUP(AJ815,ACCESSORIES!F:J,5,FALSE),"N/A")</f>
        <v>N/A</v>
      </c>
      <c r="AL815" s="81" t="s">
        <v>85</v>
      </c>
      <c r="AM815" s="81">
        <v>14.1</v>
      </c>
      <c r="AN815" s="81">
        <v>186</v>
      </c>
      <c r="AO815" s="25">
        <v>0</v>
      </c>
      <c r="AP815" s="25">
        <v>3.9</v>
      </c>
      <c r="AQ815" s="25">
        <v>14.7</v>
      </c>
      <c r="AR815" s="25">
        <v>19</v>
      </c>
      <c r="AS815" s="25">
        <v>175.6</v>
      </c>
      <c r="AT815" s="25">
        <v>169</v>
      </c>
      <c r="AU815" s="84" t="s">
        <v>85</v>
      </c>
      <c r="AV815" s="54" t="s">
        <v>85</v>
      </c>
      <c r="AW815" s="54" t="s">
        <v>85</v>
      </c>
      <c r="AX815" s="54">
        <v>0</v>
      </c>
      <c r="AY815" s="3" t="s">
        <v>85</v>
      </c>
      <c r="AZ815" s="98" t="str">
        <f>_xlfn.IFNA(VLOOKUP(AY815,ACCESSORIES!F:J,5,FALSE),"N/A")</f>
        <v>N/A</v>
      </c>
      <c r="BA815" s="3" t="s">
        <v>85</v>
      </c>
      <c r="BB815" s="98" t="str">
        <f>_xlfn.IFNA(VLOOKUP(BA815,ACCESSORIES!F:J,5,FALSE),"N/A")</f>
        <v>N/A</v>
      </c>
      <c r="BC815" s="77">
        <v>19.5</v>
      </c>
      <c r="BD815" s="56">
        <v>17.8740157480315</v>
      </c>
      <c r="BE815" s="56">
        <v>17.8740157480315</v>
      </c>
      <c r="BF815" s="56">
        <v>9.0944881889763796</v>
      </c>
      <c r="BG815" s="378">
        <f t="shared" si="89"/>
        <v>4.761279600000002E-2</v>
      </c>
      <c r="BH815" s="5">
        <v>48</v>
      </c>
      <c r="BI815" s="114" t="s">
        <v>3532</v>
      </c>
      <c r="BJ815" s="50" t="s">
        <v>4050</v>
      </c>
      <c r="BK815" s="81" t="s">
        <v>5904</v>
      </c>
      <c r="BL815" s="81" t="s">
        <v>5499</v>
      </c>
      <c r="BM815" s="81" t="s">
        <v>5898</v>
      </c>
      <c r="BN815" s="81" t="s">
        <v>2872</v>
      </c>
      <c r="BO815" s="81" t="s">
        <v>5905</v>
      </c>
      <c r="BP815" s="81" t="s">
        <v>5906</v>
      </c>
      <c r="BQ815" s="81"/>
      <c r="BR815" s="81"/>
      <c r="BS815" s="81"/>
      <c r="BT815" s="81"/>
      <c r="BU815" s="313"/>
      <c r="BV815" s="374"/>
      <c r="BW815" s="313"/>
      <c r="BX815" s="325"/>
      <c r="BY815" s="93" t="str">
        <f t="shared" si="90"/>
        <v>MR412 Bead Grip, 15x6, 5+1/+51mm Offset, 5x4.5, 78mm Centerbore, Machined - Raw</v>
      </c>
      <c r="BZ815" s="81" t="s">
        <v>3878</v>
      </c>
      <c r="CA815" s="81" t="s">
        <v>3879</v>
      </c>
      <c r="CB815" s="81" t="str">
        <f t="shared" si="91"/>
        <v>UTV (4XX)</v>
      </c>
    </row>
    <row r="816" spans="1:80" s="38" customFormat="1" ht="15" customHeight="1">
      <c r="A816" s="22">
        <f t="shared" si="85"/>
        <v>814</v>
      </c>
      <c r="B816" s="4" t="s">
        <v>84</v>
      </c>
      <c r="C816" s="99" t="s">
        <v>1089</v>
      </c>
      <c r="D816" s="5" t="s">
        <v>5710</v>
      </c>
      <c r="E816" s="91" t="str">
        <f>CONCATENATE(LEFT(D816,5),VLOOKUP(CONCATENATE(N816,"x",O816),'PART NUMBER GUIDE'!$B$9:$C$49,2,FALSE),VLOOKUP(CONCATENATE(P816, V816), 'PART NUMBER GUIDE'!$Q$6:$R$91, 2, FALSE),VLOOKUP(Y816,'PART NUMBER GUIDE'!$J$8:$K$43,2, FALSE),IF(U816="N/A",IF(ABS(S816)&lt;10,"0"&amp;ABS(S816),ABS(S816)),CONCATENATE(LEFT(U816,1),RIGHT(U816,1))), F816, G816)</f>
        <v>MR41256060351</v>
      </c>
      <c r="F816" s="90"/>
      <c r="G816" s="90"/>
      <c r="H816" s="364">
        <v>191682036255</v>
      </c>
      <c r="I816" s="109">
        <v>45237</v>
      </c>
      <c r="J816" s="85" t="s">
        <v>1265</v>
      </c>
      <c r="K816" s="342">
        <v>499</v>
      </c>
      <c r="L816" s="92">
        <f t="shared" si="86"/>
        <v>499</v>
      </c>
      <c r="M816" s="344"/>
      <c r="N816" s="5">
        <v>15</v>
      </c>
      <c r="O816" s="77">
        <v>6</v>
      </c>
      <c r="P816" s="99" t="str">
        <f t="shared" si="87"/>
        <v>6x5.5</v>
      </c>
      <c r="Q816" s="5">
        <v>6</v>
      </c>
      <c r="R816" s="5">
        <v>5.5</v>
      </c>
      <c r="S816" s="5">
        <v>51</v>
      </c>
      <c r="T816" s="17">
        <v>5.5</v>
      </c>
      <c r="U816" s="5" t="s">
        <v>2167</v>
      </c>
      <c r="V816" s="17">
        <v>78.3</v>
      </c>
      <c r="W816" s="8">
        <v>15.43235835294143</v>
      </c>
      <c r="X816" s="51">
        <v>1600</v>
      </c>
      <c r="Y816" s="79" t="s">
        <v>5466</v>
      </c>
      <c r="Z816" s="79" t="s">
        <v>196</v>
      </c>
      <c r="AA816" s="51" t="str">
        <f t="shared" si="88"/>
        <v>15x6, 6x5.5, 51 OS</v>
      </c>
      <c r="AB816" s="89" t="s">
        <v>85</v>
      </c>
      <c r="AC816" s="89" t="str">
        <f>_xlfn.IFNA(VLOOKUP(AB816,ACCESSORIES!F:J,5,FALSE),"N/A")</f>
        <v>N/A</v>
      </c>
      <c r="AD816" s="87" t="s">
        <v>85</v>
      </c>
      <c r="AE816" s="87" t="s">
        <v>85</v>
      </c>
      <c r="AF816" s="87" t="s">
        <v>85</v>
      </c>
      <c r="AG816" s="87" t="s">
        <v>85</v>
      </c>
      <c r="AH816" s="9" t="str">
        <f>_xlfn.IFNA(VLOOKUP(AG816,ACCESSORIES!F:J,5,FALSE),"N/A")</f>
        <v>N/A</v>
      </c>
      <c r="AI816" s="81" t="s">
        <v>266</v>
      </c>
      <c r="AJ816" s="81" t="s">
        <v>85</v>
      </c>
      <c r="AK816" s="40" t="str">
        <f>_xlfn.IFNA(VLOOKUP(AJ816,ACCESSORIES!F:J,5,FALSE),"N/A")</f>
        <v>N/A</v>
      </c>
      <c r="AL816" s="81" t="s">
        <v>85</v>
      </c>
      <c r="AM816" s="81">
        <v>14.1</v>
      </c>
      <c r="AN816" s="81">
        <v>186</v>
      </c>
      <c r="AO816" s="25">
        <v>0</v>
      </c>
      <c r="AP816" s="25">
        <v>3.9</v>
      </c>
      <c r="AQ816" s="25">
        <v>14.7</v>
      </c>
      <c r="AR816" s="25">
        <v>19</v>
      </c>
      <c r="AS816" s="25">
        <v>175.6</v>
      </c>
      <c r="AT816" s="25">
        <v>169</v>
      </c>
      <c r="AU816" s="84" t="s">
        <v>85</v>
      </c>
      <c r="AV816" s="54" t="s">
        <v>85</v>
      </c>
      <c r="AW816" s="54" t="s">
        <v>85</v>
      </c>
      <c r="AX816" s="54">
        <v>0</v>
      </c>
      <c r="AY816" s="3" t="s">
        <v>85</v>
      </c>
      <c r="AZ816" s="98" t="str">
        <f>_xlfn.IFNA(VLOOKUP(AY816,ACCESSORIES!F:J,5,FALSE),"N/A")</f>
        <v>N/A</v>
      </c>
      <c r="BA816" s="3" t="s">
        <v>85</v>
      </c>
      <c r="BB816" s="98" t="str">
        <f>_xlfn.IFNA(VLOOKUP(BA816,ACCESSORIES!F:J,5,FALSE),"N/A")</f>
        <v>N/A</v>
      </c>
      <c r="BC816" s="77">
        <f>W816+4</f>
        <v>19.432358352941428</v>
      </c>
      <c r="BD816" s="56">
        <v>17.8740157480315</v>
      </c>
      <c r="BE816" s="56">
        <v>17.8740157480315</v>
      </c>
      <c r="BF816" s="56">
        <v>9.0944881889763796</v>
      </c>
      <c r="BG816" s="378">
        <f t="shared" si="89"/>
        <v>4.761279600000002E-2</v>
      </c>
      <c r="BH816" s="5">
        <v>48</v>
      </c>
      <c r="BI816" s="114" t="s">
        <v>3532</v>
      </c>
      <c r="BJ816" s="50" t="s">
        <v>4050</v>
      </c>
      <c r="BK816" s="81"/>
      <c r="BL816" s="81"/>
      <c r="BM816" s="81"/>
      <c r="BN816" s="81"/>
      <c r="BO816" s="81"/>
      <c r="BP816" s="81"/>
      <c r="BQ816" s="81"/>
      <c r="BR816" s="81"/>
      <c r="BS816" s="81"/>
      <c r="BT816" s="81"/>
      <c r="BU816" s="313"/>
      <c r="BV816" s="374"/>
      <c r="BW816" s="313"/>
      <c r="BX816" s="325"/>
      <c r="BY816" s="93" t="str">
        <f t="shared" si="90"/>
        <v>MR412 Bead Grip, 15x6, 5+1/+51mm Offset, 6x5.5, 78.3mm Centerbore, Machined - Raw</v>
      </c>
      <c r="BZ816" s="81" t="s">
        <v>3878</v>
      </c>
      <c r="CA816" s="81" t="s">
        <v>3879</v>
      </c>
      <c r="CB816" s="81" t="str">
        <f t="shared" si="91"/>
        <v>UTV (4XX)</v>
      </c>
    </row>
    <row r="817" spans="1:80" s="38" customFormat="1" ht="15" customHeight="1">
      <c r="A817" s="22">
        <f t="shared" si="85"/>
        <v>815</v>
      </c>
      <c r="B817" s="4" t="s">
        <v>84</v>
      </c>
      <c r="C817" s="99" t="s">
        <v>1089</v>
      </c>
      <c r="D817" s="5" t="s">
        <v>5836</v>
      </c>
      <c r="E817" s="91" t="str">
        <f>CONCATENATE(LEFT(D817,5),VLOOKUP(CONCATENATE(N817,"x",O817),'PART NUMBER GUIDE'!$B$9:$C$49,2,FALSE),VLOOKUP(CONCATENATE(P817, V817), 'PART NUMBER GUIDE'!$Q$6:$R$91, 2, FALSE),VLOOKUP(Y817,'PART NUMBER GUIDE'!$J$8:$K$43,2, FALSE),IF(U817="N/A",IF(ABS(S817)&lt;10,"0"&amp;ABS(S817),ABS(S817)),CONCATENATE(LEFT(U817,1),RIGHT(U817,1))), F817, G817)</f>
        <v>MR413570471152B</v>
      </c>
      <c r="F817" s="90" t="s">
        <v>1129</v>
      </c>
      <c r="G817" s="90"/>
      <c r="H817" s="79" t="s">
        <v>5331</v>
      </c>
      <c r="I817" s="312">
        <v>44480</v>
      </c>
      <c r="J817" s="85" t="s">
        <v>1265</v>
      </c>
      <c r="K817" s="342">
        <v>699</v>
      </c>
      <c r="L817" s="92">
        <f t="shared" si="86"/>
        <v>699</v>
      </c>
      <c r="M817" s="344"/>
      <c r="N817" s="5">
        <v>15</v>
      </c>
      <c r="O817" s="77">
        <v>7</v>
      </c>
      <c r="P817" s="99" t="str">
        <f t="shared" si="87"/>
        <v>4x136</v>
      </c>
      <c r="Q817" s="5">
        <v>4</v>
      </c>
      <c r="R817" s="5">
        <v>136</v>
      </c>
      <c r="S817" s="5">
        <v>38</v>
      </c>
      <c r="T817" s="17">
        <v>5.57</v>
      </c>
      <c r="U817" s="5" t="s">
        <v>186</v>
      </c>
      <c r="V817" s="17">
        <v>96</v>
      </c>
      <c r="W817" s="8">
        <v>15.3</v>
      </c>
      <c r="X817" s="51">
        <v>1600</v>
      </c>
      <c r="Y817" s="79" t="s">
        <v>5330</v>
      </c>
      <c r="Z817" s="79" t="s">
        <v>5341</v>
      </c>
      <c r="AA817" s="51" t="str">
        <f t="shared" si="88"/>
        <v>15x7, 4x136, 38 OS</v>
      </c>
      <c r="AB817" s="2" t="s">
        <v>85</v>
      </c>
      <c r="AC817" s="89" t="str">
        <f>_xlfn.IFNA(VLOOKUP(AB817,ACCESSORIES!F:J,5,FALSE),"N/A")</f>
        <v>N/A</v>
      </c>
      <c r="AD817" s="87" t="s">
        <v>85</v>
      </c>
      <c r="AE817" s="87" t="s">
        <v>85</v>
      </c>
      <c r="AF817" s="87" t="s">
        <v>85</v>
      </c>
      <c r="AG817" s="87" t="s">
        <v>85</v>
      </c>
      <c r="AH817" s="9" t="str">
        <f>_xlfn.IFNA(VLOOKUP(AG817,ACCESSORIES!F:J,5,FALSE),"N/A")</f>
        <v>N/A</v>
      </c>
      <c r="AI817" s="81" t="s">
        <v>266</v>
      </c>
      <c r="AJ817" s="81" t="s">
        <v>85</v>
      </c>
      <c r="AK817" s="40" t="str">
        <f>_xlfn.IFNA(VLOOKUP(AJ817,ACCESSORIES!F:J,5,FALSE),"N/A")</f>
        <v>N/A</v>
      </c>
      <c r="AL817" s="81" t="s">
        <v>85</v>
      </c>
      <c r="AM817" s="81">
        <v>14</v>
      </c>
      <c r="AN817" s="81">
        <v>180</v>
      </c>
      <c r="AO817" s="25">
        <v>0</v>
      </c>
      <c r="AP817" s="25">
        <v>4.5999999999999996</v>
      </c>
      <c r="AQ817" s="25">
        <v>15</v>
      </c>
      <c r="AR817" s="25">
        <v>24</v>
      </c>
      <c r="AS817" s="25">
        <v>182</v>
      </c>
      <c r="AT817" s="25">
        <v>166.5</v>
      </c>
      <c r="AU817" s="84" t="s">
        <v>85</v>
      </c>
      <c r="AV817" s="54" t="s">
        <v>85</v>
      </c>
      <c r="AW817" s="54" t="s">
        <v>85</v>
      </c>
      <c r="AX817" s="54">
        <v>0</v>
      </c>
      <c r="AY817" s="3" t="s">
        <v>5339</v>
      </c>
      <c r="AZ817" s="98">
        <f>_xlfn.IFNA(VLOOKUP(AY817,ACCESSORIES!F:J,5,FALSE),"N/A")</f>
        <v>189</v>
      </c>
      <c r="BA817" s="3" t="s">
        <v>1520</v>
      </c>
      <c r="BB817" s="98">
        <f>_xlfn.IFNA(VLOOKUP(BA817,ACCESSORIES!F:J,5,FALSE),"N/A")</f>
        <v>11</v>
      </c>
      <c r="BC817" s="3">
        <v>21.1</v>
      </c>
      <c r="BD817" s="56">
        <v>17.8740157480315</v>
      </c>
      <c r="BE817" s="56">
        <v>17.8740157480315</v>
      </c>
      <c r="BF817" s="56">
        <v>9.8425196850393704</v>
      </c>
      <c r="BG817" s="378">
        <f t="shared" si="89"/>
        <v>5.1529000000000012E-2</v>
      </c>
      <c r="BH817" s="5">
        <v>48</v>
      </c>
      <c r="BI817" s="114" t="s">
        <v>3532</v>
      </c>
      <c r="BJ817" s="50" t="s">
        <v>4050</v>
      </c>
      <c r="BK817" s="81" t="s">
        <v>5499</v>
      </c>
      <c r="BL817" s="81" t="s">
        <v>5898</v>
      </c>
      <c r="BM817" s="81" t="s">
        <v>4094</v>
      </c>
      <c r="BN817" s="81" t="s">
        <v>5900</v>
      </c>
      <c r="BO817" s="81" t="s">
        <v>5907</v>
      </c>
      <c r="BP817" s="81" t="s">
        <v>5908</v>
      </c>
      <c r="BQ817" s="81" t="s">
        <v>5903</v>
      </c>
      <c r="BR817" s="81" t="s">
        <v>5909</v>
      </c>
      <c r="BS817" s="81"/>
      <c r="BT817" s="81"/>
      <c r="BU817" s="313" t="s">
        <v>6962</v>
      </c>
      <c r="BV817" s="377" t="s">
        <v>8116</v>
      </c>
      <c r="BW817" s="313" t="s">
        <v>6964</v>
      </c>
      <c r="BX817" s="377" t="s">
        <v>8117</v>
      </c>
      <c r="BY817" s="93" t="str">
        <f t="shared" si="90"/>
        <v>MR413 Beadlock, 15x7, 5+2/+38mm Offset, 4x136, 96mm Centerbore, Polished, w/ BH-H24100</v>
      </c>
      <c r="BZ817" s="81" t="s">
        <v>3878</v>
      </c>
      <c r="CA817" s="81" t="s">
        <v>3879</v>
      </c>
      <c r="CB817" s="81" t="str">
        <f t="shared" si="91"/>
        <v>UTV (4XX)</v>
      </c>
    </row>
    <row r="818" spans="1:80" s="38" customFormat="1" ht="15" customHeight="1">
      <c r="A818" s="22">
        <f t="shared" si="85"/>
        <v>816</v>
      </c>
      <c r="B818" s="4" t="s">
        <v>84</v>
      </c>
      <c r="C818" s="99" t="s">
        <v>1089</v>
      </c>
      <c r="D818" s="5" t="s">
        <v>5836</v>
      </c>
      <c r="E818" s="91" t="str">
        <f>CONCATENATE(LEFT(D818,5),VLOOKUP(CONCATENATE(N818,"x",O818),'PART NUMBER GUIDE'!$B$9:$C$49,2,FALSE),VLOOKUP(CONCATENATE(P818, V818), 'PART NUMBER GUIDE'!$Q$6:$R$91, 2, FALSE),VLOOKUP(Y818,'PART NUMBER GUIDE'!$J$8:$K$43,2, FALSE),IF(U818="N/A",IF(ABS(S818)&lt;10,"0"&amp;ABS(S818),ABS(S818)),CONCATENATE(LEFT(U818,1),RIGHT(U818,1))), F818, G818)</f>
        <v>MR413570461152B</v>
      </c>
      <c r="F818" s="90" t="s">
        <v>1129</v>
      </c>
      <c r="G818" s="90"/>
      <c r="H818" s="79" t="s">
        <v>5332</v>
      </c>
      <c r="I818" s="312">
        <v>44480</v>
      </c>
      <c r="J818" s="85" t="s">
        <v>1265</v>
      </c>
      <c r="K818" s="342">
        <v>699</v>
      </c>
      <c r="L818" s="92">
        <f t="shared" si="86"/>
        <v>699</v>
      </c>
      <c r="M818" s="344"/>
      <c r="N818" s="5">
        <v>15</v>
      </c>
      <c r="O818" s="77">
        <v>7</v>
      </c>
      <c r="P818" s="99" t="str">
        <f t="shared" si="87"/>
        <v>4x156</v>
      </c>
      <c r="Q818" s="5">
        <v>4</v>
      </c>
      <c r="R818" s="5">
        <v>156</v>
      </c>
      <c r="S818" s="5">
        <v>38</v>
      </c>
      <c r="T818" s="17">
        <v>5.57</v>
      </c>
      <c r="U818" s="5" t="s">
        <v>186</v>
      </c>
      <c r="V818" s="17">
        <v>120</v>
      </c>
      <c r="W818" s="8">
        <v>14.88</v>
      </c>
      <c r="X818" s="51">
        <v>1600</v>
      </c>
      <c r="Y818" s="79" t="s">
        <v>5330</v>
      </c>
      <c r="Z818" s="79" t="s">
        <v>5341</v>
      </c>
      <c r="AA818" s="51" t="str">
        <f t="shared" si="88"/>
        <v>15x7, 4x156, 38 OS</v>
      </c>
      <c r="AB818" s="2" t="s">
        <v>85</v>
      </c>
      <c r="AC818" s="89" t="str">
        <f>_xlfn.IFNA(VLOOKUP(AB818,ACCESSORIES!F:J,5,FALSE),"N/A")</f>
        <v>N/A</v>
      </c>
      <c r="AD818" s="87" t="s">
        <v>85</v>
      </c>
      <c r="AE818" s="87" t="s">
        <v>85</v>
      </c>
      <c r="AF818" s="87" t="s">
        <v>85</v>
      </c>
      <c r="AG818" s="87" t="s">
        <v>85</v>
      </c>
      <c r="AH818" s="9" t="str">
        <f>_xlfn.IFNA(VLOOKUP(AG818,ACCESSORIES!F:J,5,FALSE),"N/A")</f>
        <v>N/A</v>
      </c>
      <c r="AI818" s="81" t="s">
        <v>266</v>
      </c>
      <c r="AJ818" s="81" t="s">
        <v>85</v>
      </c>
      <c r="AK818" s="40" t="str">
        <f>_xlfn.IFNA(VLOOKUP(AJ818,ACCESSORIES!F:J,5,FALSE),"N/A")</f>
        <v>N/A</v>
      </c>
      <c r="AL818" s="81" t="s">
        <v>85</v>
      </c>
      <c r="AM818" s="81">
        <v>14</v>
      </c>
      <c r="AN818" s="81">
        <v>180</v>
      </c>
      <c r="AO818" s="25">
        <v>0</v>
      </c>
      <c r="AP818" s="25">
        <v>4.5999999999999996</v>
      </c>
      <c r="AQ818" s="25">
        <v>15</v>
      </c>
      <c r="AR818" s="25">
        <v>24</v>
      </c>
      <c r="AS818" s="25">
        <v>182</v>
      </c>
      <c r="AT818" s="25">
        <v>166.5</v>
      </c>
      <c r="AU818" s="84" t="s">
        <v>85</v>
      </c>
      <c r="AV818" s="54" t="s">
        <v>85</v>
      </c>
      <c r="AW818" s="54" t="s">
        <v>85</v>
      </c>
      <c r="AX818" s="54">
        <v>0</v>
      </c>
      <c r="AY818" s="3" t="s">
        <v>5339</v>
      </c>
      <c r="AZ818" s="98">
        <f>_xlfn.IFNA(VLOOKUP(AY818,ACCESSORIES!F:J,5,FALSE),"N/A")</f>
        <v>189</v>
      </c>
      <c r="BA818" s="3" t="s">
        <v>1520</v>
      </c>
      <c r="BB818" s="98">
        <f>_xlfn.IFNA(VLOOKUP(BA818,ACCESSORIES!F:J,5,FALSE),"N/A")</f>
        <v>11</v>
      </c>
      <c r="BC818" s="3">
        <v>20.6</v>
      </c>
      <c r="BD818" s="56">
        <v>17.8740157480315</v>
      </c>
      <c r="BE818" s="56">
        <v>17.8740157480315</v>
      </c>
      <c r="BF818" s="56">
        <v>9.8425196850393704</v>
      </c>
      <c r="BG818" s="378">
        <f t="shared" si="89"/>
        <v>5.1529000000000012E-2</v>
      </c>
      <c r="BH818" s="5">
        <v>48</v>
      </c>
      <c r="BI818" s="114" t="s">
        <v>3532</v>
      </c>
      <c r="BJ818" s="50" t="s">
        <v>4050</v>
      </c>
      <c r="BK818" s="81" t="s">
        <v>5499</v>
      </c>
      <c r="BL818" s="81" t="s">
        <v>5898</v>
      </c>
      <c r="BM818" s="81" t="s">
        <v>4094</v>
      </c>
      <c r="BN818" s="81" t="s">
        <v>5900</v>
      </c>
      <c r="BO818" s="81" t="s">
        <v>5907</v>
      </c>
      <c r="BP818" s="81" t="s">
        <v>5908</v>
      </c>
      <c r="BQ818" s="81" t="s">
        <v>5903</v>
      </c>
      <c r="BR818" s="81" t="s">
        <v>5909</v>
      </c>
      <c r="BS818" s="81"/>
      <c r="BT818" s="81"/>
      <c r="BU818" s="313" t="s">
        <v>6962</v>
      </c>
      <c r="BV818" s="377" t="s">
        <v>8116</v>
      </c>
      <c r="BW818" s="313" t="s">
        <v>6964</v>
      </c>
      <c r="BX818" s="377" t="s">
        <v>8117</v>
      </c>
      <c r="BY818" s="93" t="str">
        <f t="shared" si="90"/>
        <v>MR413 Beadlock, 15x7, 5+2/+38mm Offset, 4x156, 120mm Centerbore, Polished, w/ BH-H24100</v>
      </c>
      <c r="BZ818" s="81" t="s">
        <v>3878</v>
      </c>
      <c r="CA818" s="81" t="s">
        <v>3879</v>
      </c>
      <c r="CB818" s="81" t="str">
        <f t="shared" si="91"/>
        <v>UTV (4XX)</v>
      </c>
    </row>
    <row r="819" spans="1:80" s="38" customFormat="1" ht="15" customHeight="1">
      <c r="A819" s="22">
        <f t="shared" si="85"/>
        <v>817</v>
      </c>
      <c r="B819" s="4" t="s">
        <v>84</v>
      </c>
      <c r="C819" s="99" t="s">
        <v>1089</v>
      </c>
      <c r="D819" s="5" t="s">
        <v>5836</v>
      </c>
      <c r="E819" s="91" t="str">
        <f>CONCATENATE(LEFT(D819,5),VLOOKUP(CONCATENATE(N819,"x",O819),'PART NUMBER GUIDE'!$B$9:$C$49,2,FALSE),VLOOKUP(CONCATENATE(P819, V819), 'PART NUMBER GUIDE'!$Q$6:$R$91, 2, FALSE),VLOOKUP(Y819,'PART NUMBER GUIDE'!$J$8:$K$43,2, FALSE),IF(U819="N/A",IF(ABS(S819)&lt;10,"0"&amp;ABS(S819),ABS(S819)),CONCATENATE(LEFT(U819,1),RIGHT(U819,1))), F819, G819)</f>
        <v>MR413570121152B</v>
      </c>
      <c r="F819" s="90" t="s">
        <v>1129</v>
      </c>
      <c r="G819" s="90"/>
      <c r="H819" s="79" t="s">
        <v>5701</v>
      </c>
      <c r="I819" s="329">
        <v>44517</v>
      </c>
      <c r="J819" s="85" t="s">
        <v>1265</v>
      </c>
      <c r="K819" s="342">
        <v>699</v>
      </c>
      <c r="L819" s="92">
        <f t="shared" si="86"/>
        <v>699</v>
      </c>
      <c r="M819" s="344"/>
      <c r="N819" s="79">
        <v>15</v>
      </c>
      <c r="O819" s="77">
        <v>7</v>
      </c>
      <c r="P819" s="99" t="str">
        <f t="shared" si="87"/>
        <v>5x4.5</v>
      </c>
      <c r="Q819" s="79">
        <v>5</v>
      </c>
      <c r="R819" s="79">
        <v>4.5</v>
      </c>
      <c r="S819" s="79">
        <v>38</v>
      </c>
      <c r="T819" s="79">
        <v>5.57</v>
      </c>
      <c r="U819" s="79" t="s">
        <v>186</v>
      </c>
      <c r="V819" s="17">
        <v>70</v>
      </c>
      <c r="W819" s="8">
        <v>15.92</v>
      </c>
      <c r="X819" s="51">
        <v>1600</v>
      </c>
      <c r="Y819" s="79" t="s">
        <v>5330</v>
      </c>
      <c r="Z819" s="79" t="s">
        <v>5341</v>
      </c>
      <c r="AA819" s="51" t="str">
        <f t="shared" si="88"/>
        <v>15x7, 5x4.5, 38 OS</v>
      </c>
      <c r="AB819" s="79" t="s">
        <v>85</v>
      </c>
      <c r="AC819" s="89" t="str">
        <f>_xlfn.IFNA(VLOOKUP(AB819,ACCESSORIES!F:J,5,FALSE),"N/A")</f>
        <v>N/A</v>
      </c>
      <c r="AD819" s="79" t="s">
        <v>85</v>
      </c>
      <c r="AE819" s="79" t="s">
        <v>85</v>
      </c>
      <c r="AF819" s="79" t="s">
        <v>85</v>
      </c>
      <c r="AG819" s="79" t="s">
        <v>85</v>
      </c>
      <c r="AH819" s="9" t="str">
        <f>_xlfn.IFNA(VLOOKUP(AG819,ACCESSORIES!F:J,5,FALSE),"N/A")</f>
        <v>N/A</v>
      </c>
      <c r="AI819" s="79" t="s">
        <v>266</v>
      </c>
      <c r="AJ819" s="79" t="s">
        <v>85</v>
      </c>
      <c r="AK819" s="40" t="str">
        <f>_xlfn.IFNA(VLOOKUP(AJ819,ACCESSORIES!F:J,5,FALSE),"N/A")</f>
        <v>N/A</v>
      </c>
      <c r="AL819" s="79" t="s">
        <v>85</v>
      </c>
      <c r="AM819" s="79">
        <v>14</v>
      </c>
      <c r="AN819" s="79">
        <v>180</v>
      </c>
      <c r="AO819" s="25">
        <v>0</v>
      </c>
      <c r="AP819" s="25">
        <v>4.5999999999999996</v>
      </c>
      <c r="AQ819" s="25">
        <v>15</v>
      </c>
      <c r="AR819" s="25">
        <v>24</v>
      </c>
      <c r="AS819" s="25">
        <v>182</v>
      </c>
      <c r="AT819" s="25">
        <v>166.5</v>
      </c>
      <c r="AU819" s="16" t="s">
        <v>85</v>
      </c>
      <c r="AV819" s="54" t="s">
        <v>85</v>
      </c>
      <c r="AW819" s="54" t="s">
        <v>85</v>
      </c>
      <c r="AX819" s="54">
        <v>0</v>
      </c>
      <c r="AY819" s="3" t="s">
        <v>5339</v>
      </c>
      <c r="AZ819" s="98">
        <f>_xlfn.IFNA(VLOOKUP(AY819,ACCESSORIES!F:J,5,FALSE),"N/A")</f>
        <v>189</v>
      </c>
      <c r="BA819" s="79" t="s">
        <v>1520</v>
      </c>
      <c r="BB819" s="98">
        <f>_xlfn.IFNA(VLOOKUP(BA819,ACCESSORIES!F:J,5,FALSE),"N/A")</f>
        <v>11</v>
      </c>
      <c r="BC819" s="3">
        <v>21.5</v>
      </c>
      <c r="BD819" s="56">
        <v>17.8740157480315</v>
      </c>
      <c r="BE819" s="56">
        <v>17.8740157480315</v>
      </c>
      <c r="BF819" s="56">
        <v>9.8425196850393704</v>
      </c>
      <c r="BG819" s="378">
        <f t="shared" si="89"/>
        <v>5.1529000000000012E-2</v>
      </c>
      <c r="BH819" s="5">
        <v>48</v>
      </c>
      <c r="BI819" s="114" t="s">
        <v>3532</v>
      </c>
      <c r="BJ819" s="50" t="s">
        <v>4050</v>
      </c>
      <c r="BK819" s="81" t="s">
        <v>5499</v>
      </c>
      <c r="BL819" s="81" t="s">
        <v>5898</v>
      </c>
      <c r="BM819" s="81" t="s">
        <v>4094</v>
      </c>
      <c r="BN819" s="81" t="s">
        <v>5900</v>
      </c>
      <c r="BO819" s="81" t="s">
        <v>5907</v>
      </c>
      <c r="BP819" s="81" t="s">
        <v>5908</v>
      </c>
      <c r="BQ819" s="81" t="s">
        <v>5903</v>
      </c>
      <c r="BR819" s="81" t="s">
        <v>5909</v>
      </c>
      <c r="BS819" s="81"/>
      <c r="BT819" s="81"/>
      <c r="BU819" s="313"/>
      <c r="BV819" s="374"/>
      <c r="BW819" s="313"/>
      <c r="BX819" s="325"/>
      <c r="BY819" s="93" t="str">
        <f t="shared" si="90"/>
        <v>MR413 Beadlock, 15x7, 5+2/+38mm Offset, 5x4.5, 70mm Centerbore, Polished, w/ BH-H24100</v>
      </c>
      <c r="BZ819" s="81" t="s">
        <v>3878</v>
      </c>
      <c r="CA819" s="81" t="s">
        <v>3879</v>
      </c>
      <c r="CB819" s="81" t="str">
        <f t="shared" si="91"/>
        <v>UTV (4XX)</v>
      </c>
    </row>
    <row r="820" spans="1:80" s="38" customFormat="1" ht="15" customHeight="1">
      <c r="A820" s="22">
        <f t="shared" si="85"/>
        <v>818</v>
      </c>
      <c r="B820" s="4" t="s">
        <v>84</v>
      </c>
      <c r="C820" s="99" t="s">
        <v>1089</v>
      </c>
      <c r="D820" s="5" t="s">
        <v>5836</v>
      </c>
      <c r="E820" s="91" t="str">
        <f>CONCATENATE(LEFT(D820,5),VLOOKUP(CONCATENATE(N820,"x",O820),'PART NUMBER GUIDE'!$B$9:$C$49,2,FALSE),VLOOKUP(CONCATENATE(P820, V820), 'PART NUMBER GUIDE'!$Q$6:$R$91, 2, FALSE),VLOOKUP(Y820,'PART NUMBER GUIDE'!$J$8:$K$43,2, FALSE),IF(U820="N/A",IF(ABS(S820)&lt;10,"0"&amp;ABS(S820),ABS(S820)),CONCATENATE(LEFT(U820,1),RIGHT(U820,1))), F820, G820)</f>
        <v>MR413570601152B</v>
      </c>
      <c r="F820" s="90" t="s">
        <v>1129</v>
      </c>
      <c r="G820" s="90"/>
      <c r="H820" s="364">
        <v>191682036262</v>
      </c>
      <c r="I820" s="109">
        <v>45237</v>
      </c>
      <c r="J820" s="85" t="s">
        <v>1265</v>
      </c>
      <c r="K820" s="342">
        <v>699</v>
      </c>
      <c r="L820" s="92">
        <f t="shared" si="86"/>
        <v>699</v>
      </c>
      <c r="M820" s="344"/>
      <c r="N820" s="79">
        <v>15</v>
      </c>
      <c r="O820" s="77">
        <v>7</v>
      </c>
      <c r="P820" s="99" t="str">
        <f t="shared" si="87"/>
        <v>6x5.5</v>
      </c>
      <c r="Q820" s="5">
        <v>6</v>
      </c>
      <c r="R820" s="5">
        <v>5.5</v>
      </c>
      <c r="S820" s="79">
        <v>38</v>
      </c>
      <c r="T820" s="79">
        <v>5.57</v>
      </c>
      <c r="U820" s="79" t="s">
        <v>186</v>
      </c>
      <c r="V820" s="17">
        <v>78.3</v>
      </c>
      <c r="W820" s="8">
        <v>15.579333194398012</v>
      </c>
      <c r="X820" s="51">
        <v>1600</v>
      </c>
      <c r="Y820" s="79" t="s">
        <v>5330</v>
      </c>
      <c r="Z820" s="79" t="s">
        <v>5341</v>
      </c>
      <c r="AA820" s="51" t="str">
        <f t="shared" si="88"/>
        <v>15x7, 6x5.5, 38 OS</v>
      </c>
      <c r="AB820" s="89" t="s">
        <v>85</v>
      </c>
      <c r="AC820" s="89" t="str">
        <f>_xlfn.IFNA(VLOOKUP(AB820,ACCESSORIES!F:J,5,FALSE),"N/A")</f>
        <v>N/A</v>
      </c>
      <c r="AD820" s="79" t="s">
        <v>85</v>
      </c>
      <c r="AE820" s="79" t="s">
        <v>85</v>
      </c>
      <c r="AF820" s="79" t="s">
        <v>85</v>
      </c>
      <c r="AG820" s="79" t="s">
        <v>85</v>
      </c>
      <c r="AH820" s="9" t="str">
        <f>_xlfn.IFNA(VLOOKUP(AG820,ACCESSORIES!F:J,5,FALSE),"N/A")</f>
        <v>N/A</v>
      </c>
      <c r="AI820" s="79" t="s">
        <v>266</v>
      </c>
      <c r="AJ820" s="79" t="s">
        <v>85</v>
      </c>
      <c r="AK820" s="40" t="str">
        <f>_xlfn.IFNA(VLOOKUP(AJ820,ACCESSORIES!F:J,5,FALSE),"N/A")</f>
        <v>N/A</v>
      </c>
      <c r="AL820" s="79" t="s">
        <v>85</v>
      </c>
      <c r="AM820" s="79">
        <v>14</v>
      </c>
      <c r="AN820" s="79">
        <v>180</v>
      </c>
      <c r="AO820" s="25">
        <v>0</v>
      </c>
      <c r="AP820" s="25">
        <v>4.5999999999999996</v>
      </c>
      <c r="AQ820" s="25">
        <v>15</v>
      </c>
      <c r="AR820" s="25">
        <v>24</v>
      </c>
      <c r="AS820" s="25">
        <v>182</v>
      </c>
      <c r="AT820" s="25">
        <v>166.5</v>
      </c>
      <c r="AU820" s="84" t="s">
        <v>85</v>
      </c>
      <c r="AV820" s="54" t="s">
        <v>85</v>
      </c>
      <c r="AW820" s="54" t="s">
        <v>85</v>
      </c>
      <c r="AX820" s="54">
        <v>0</v>
      </c>
      <c r="AY820" s="3" t="s">
        <v>5339</v>
      </c>
      <c r="AZ820" s="98">
        <f>_xlfn.IFNA(VLOOKUP(AY820,ACCESSORIES!F:J,5,FALSE),"N/A")</f>
        <v>189</v>
      </c>
      <c r="BA820" s="79" t="s">
        <v>1520</v>
      </c>
      <c r="BB820" s="98">
        <f>_xlfn.IFNA(VLOOKUP(BA820,ACCESSORIES!F:J,5,FALSE),"N/A")</f>
        <v>11</v>
      </c>
      <c r="BC820" s="77">
        <f>W820+4</f>
        <v>19.579333194398011</v>
      </c>
      <c r="BD820" s="56">
        <v>17.8740157480315</v>
      </c>
      <c r="BE820" s="56">
        <v>17.8740157480315</v>
      </c>
      <c r="BF820" s="56">
        <v>9.8425196850393704</v>
      </c>
      <c r="BG820" s="378">
        <f t="shared" si="89"/>
        <v>5.1529000000000012E-2</v>
      </c>
      <c r="BH820" s="5">
        <v>48</v>
      </c>
      <c r="BI820" s="114" t="s">
        <v>3532</v>
      </c>
      <c r="BJ820" s="50" t="s">
        <v>4050</v>
      </c>
      <c r="BK820" s="81"/>
      <c r="BL820" s="81"/>
      <c r="BM820" s="81"/>
      <c r="BN820" s="81"/>
      <c r="BO820" s="81"/>
      <c r="BP820" s="81"/>
      <c r="BQ820" s="81"/>
      <c r="BR820" s="81"/>
      <c r="BS820" s="81"/>
      <c r="BT820" s="81"/>
      <c r="BU820" s="313"/>
      <c r="BV820" s="374"/>
      <c r="BW820" s="313"/>
      <c r="BX820" s="325"/>
      <c r="BY820" s="93" t="str">
        <f t="shared" si="90"/>
        <v>MR413 Beadlock, 15x7, 5+2/+38mm Offset, 6x5.5, 78.3mm Centerbore, Polished, w/ BH-H24100</v>
      </c>
      <c r="BZ820" s="81" t="s">
        <v>3878</v>
      </c>
      <c r="CA820" s="81" t="s">
        <v>3879</v>
      </c>
      <c r="CB820" s="81" t="str">
        <f t="shared" si="91"/>
        <v>UTV (4XX)</v>
      </c>
    </row>
    <row r="821" spans="1:80" s="38" customFormat="1" ht="15" customHeight="1">
      <c r="A821" s="22">
        <f t="shared" si="85"/>
        <v>819</v>
      </c>
      <c r="B821" s="4" t="s">
        <v>84</v>
      </c>
      <c r="C821" s="99" t="s">
        <v>1089</v>
      </c>
      <c r="D821" s="5" t="s">
        <v>5836</v>
      </c>
      <c r="E821" s="91" t="str">
        <f>CONCATENATE(LEFT(D821,5),VLOOKUP(CONCATENATE(N821,"x",O821),'PART NUMBER GUIDE'!$B$9:$C$49,2,FALSE),VLOOKUP(CONCATENATE(P821, V821), 'PART NUMBER GUIDE'!$Q$6:$R$91, 2, FALSE),VLOOKUP(Y821,'PART NUMBER GUIDE'!$J$8:$K$43,2, FALSE),IF(U821="N/A",IF(ABS(S821)&lt;10,"0"&amp;ABS(S821),ABS(S821)),CONCATENATE(LEFT(U821,1),RIGHT(U821,1))), F821, G821)</f>
        <v>MR413510471155B</v>
      </c>
      <c r="F821" s="90" t="s">
        <v>1129</v>
      </c>
      <c r="G821" s="90"/>
      <c r="H821" s="79" t="s">
        <v>5333</v>
      </c>
      <c r="I821" s="312">
        <v>44480</v>
      </c>
      <c r="J821" s="85" t="s">
        <v>1265</v>
      </c>
      <c r="K821" s="342">
        <v>749</v>
      </c>
      <c r="L821" s="92">
        <f t="shared" si="86"/>
        <v>749</v>
      </c>
      <c r="M821" s="344"/>
      <c r="N821" s="5">
        <v>15</v>
      </c>
      <c r="O821" s="77">
        <v>10</v>
      </c>
      <c r="P821" s="99" t="str">
        <f t="shared" si="87"/>
        <v>4x136</v>
      </c>
      <c r="Q821" s="5">
        <v>4</v>
      </c>
      <c r="R821" s="5">
        <v>136</v>
      </c>
      <c r="S821" s="5">
        <v>0</v>
      </c>
      <c r="T821" s="17">
        <v>5.57</v>
      </c>
      <c r="U821" s="5" t="s">
        <v>201</v>
      </c>
      <c r="V821" s="17">
        <v>96</v>
      </c>
      <c r="W821" s="8">
        <v>17.55</v>
      </c>
      <c r="X821" s="51">
        <v>1600</v>
      </c>
      <c r="Y821" s="79" t="s">
        <v>5330</v>
      </c>
      <c r="Z821" s="79" t="s">
        <v>5341</v>
      </c>
      <c r="AA821" s="51" t="str">
        <f t="shared" si="88"/>
        <v>15x10, 4x136, 0 OS</v>
      </c>
      <c r="AB821" s="2" t="s">
        <v>85</v>
      </c>
      <c r="AC821" s="89" t="str">
        <f>_xlfn.IFNA(VLOOKUP(AB821,ACCESSORIES!F:J,5,FALSE),"N/A")</f>
        <v>N/A</v>
      </c>
      <c r="AD821" s="87" t="s">
        <v>85</v>
      </c>
      <c r="AE821" s="87" t="s">
        <v>85</v>
      </c>
      <c r="AF821" s="87" t="s">
        <v>85</v>
      </c>
      <c r="AG821" s="87" t="s">
        <v>85</v>
      </c>
      <c r="AH821" s="9" t="str">
        <f>_xlfn.IFNA(VLOOKUP(AG821,ACCESSORIES!F:J,5,FALSE),"N/A")</f>
        <v>N/A</v>
      </c>
      <c r="AI821" s="81" t="s">
        <v>266</v>
      </c>
      <c r="AJ821" s="81" t="s">
        <v>85</v>
      </c>
      <c r="AK821" s="40" t="str">
        <f>_xlfn.IFNA(VLOOKUP(AJ821,ACCESSORIES!F:J,5,FALSE),"N/A")</f>
        <v>N/A</v>
      </c>
      <c r="AL821" s="81" t="s">
        <v>85</v>
      </c>
      <c r="AM821" s="81">
        <v>14</v>
      </c>
      <c r="AN821" s="81">
        <v>180</v>
      </c>
      <c r="AO821" s="25">
        <v>1.4</v>
      </c>
      <c r="AP821" s="25">
        <v>5.9</v>
      </c>
      <c r="AQ821" s="25">
        <v>22</v>
      </c>
      <c r="AR821" s="25">
        <v>32.9</v>
      </c>
      <c r="AS821" s="25">
        <v>181</v>
      </c>
      <c r="AT821" s="25">
        <v>170</v>
      </c>
      <c r="AU821" s="84" t="s">
        <v>85</v>
      </c>
      <c r="AV821" s="54" t="s">
        <v>85</v>
      </c>
      <c r="AW821" s="54" t="s">
        <v>85</v>
      </c>
      <c r="AX821" s="54">
        <v>84</v>
      </c>
      <c r="AY821" s="3" t="s">
        <v>5339</v>
      </c>
      <c r="AZ821" s="98">
        <f>_xlfn.IFNA(VLOOKUP(AY821,ACCESSORIES!F:J,5,FALSE),"N/A")</f>
        <v>189</v>
      </c>
      <c r="BA821" s="3" t="s">
        <v>1520</v>
      </c>
      <c r="BB821" s="98">
        <f>_xlfn.IFNA(VLOOKUP(BA821,ACCESSORIES!F:J,5,FALSE),"N/A")</f>
        <v>11</v>
      </c>
      <c r="BC821" s="3">
        <v>23.3</v>
      </c>
      <c r="BD821" s="56">
        <v>17.8740157480315</v>
      </c>
      <c r="BE821" s="56">
        <v>17.8740157480315</v>
      </c>
      <c r="BF821" s="56">
        <v>12.9133858267717</v>
      </c>
      <c r="BG821" s="378">
        <f t="shared" si="89"/>
        <v>6.7606048000000252E-2</v>
      </c>
      <c r="BH821" s="5">
        <v>48</v>
      </c>
      <c r="BI821" s="114" t="s">
        <v>3532</v>
      </c>
      <c r="BJ821" s="50" t="s">
        <v>4050</v>
      </c>
      <c r="BK821" s="81" t="s">
        <v>5499</v>
      </c>
      <c r="BL821" s="81" t="s">
        <v>5898</v>
      </c>
      <c r="BM821" s="81" t="s">
        <v>4094</v>
      </c>
      <c r="BN821" s="81" t="s">
        <v>5900</v>
      </c>
      <c r="BO821" s="81" t="s">
        <v>5907</v>
      </c>
      <c r="BP821" s="81" t="s">
        <v>5908</v>
      </c>
      <c r="BQ821" s="81" t="s">
        <v>5903</v>
      </c>
      <c r="BR821" s="81" t="s">
        <v>5909</v>
      </c>
      <c r="BS821" s="81"/>
      <c r="BT821" s="81"/>
      <c r="BU821" s="313" t="s">
        <v>6963</v>
      </c>
      <c r="BV821" s="377" t="s">
        <v>8383</v>
      </c>
      <c r="BW821" s="313" t="s">
        <v>6965</v>
      </c>
      <c r="BX821" s="377" t="s">
        <v>8384</v>
      </c>
      <c r="BY821" s="93" t="str">
        <f t="shared" si="90"/>
        <v>MR413 Beadlock, 15x10, 5+5/0mm Offset, 4x136, 96mm Centerbore, Polished, w/ BH-H24100</v>
      </c>
      <c r="BZ821" s="81" t="s">
        <v>3878</v>
      </c>
      <c r="CA821" s="81" t="s">
        <v>3879</v>
      </c>
      <c r="CB821" s="81" t="str">
        <f t="shared" si="91"/>
        <v>UTV (4XX)</v>
      </c>
    </row>
    <row r="822" spans="1:80" s="38" customFormat="1" ht="15" customHeight="1">
      <c r="A822" s="22">
        <f t="shared" si="85"/>
        <v>820</v>
      </c>
      <c r="B822" s="4" t="s">
        <v>84</v>
      </c>
      <c r="C822" s="99" t="s">
        <v>1089</v>
      </c>
      <c r="D822" s="5" t="s">
        <v>5836</v>
      </c>
      <c r="E822" s="91" t="str">
        <f>CONCATENATE(LEFT(D822,5),VLOOKUP(CONCATENATE(N822,"x",O822),'PART NUMBER GUIDE'!$B$9:$C$49,2,FALSE),VLOOKUP(CONCATENATE(P822, V822), 'PART NUMBER GUIDE'!$Q$6:$R$91, 2, FALSE),VLOOKUP(Y822,'PART NUMBER GUIDE'!$J$8:$K$43,2, FALSE),IF(U822="N/A",IF(ABS(S822)&lt;10,"0"&amp;ABS(S822),ABS(S822)),CONCATENATE(LEFT(U822,1),RIGHT(U822,1))), F822, G822)</f>
        <v>MR413510461155B</v>
      </c>
      <c r="F822" s="90" t="s">
        <v>1129</v>
      </c>
      <c r="G822" s="90"/>
      <c r="H822" s="79" t="s">
        <v>5334</v>
      </c>
      <c r="I822" s="312">
        <v>44480</v>
      </c>
      <c r="J822" s="85" t="s">
        <v>1265</v>
      </c>
      <c r="K822" s="342">
        <v>749</v>
      </c>
      <c r="L822" s="92">
        <f t="shared" si="86"/>
        <v>749</v>
      </c>
      <c r="M822" s="344"/>
      <c r="N822" s="5">
        <v>15</v>
      </c>
      <c r="O822" s="77">
        <v>10</v>
      </c>
      <c r="P822" s="99" t="str">
        <f t="shared" si="87"/>
        <v>4x156</v>
      </c>
      <c r="Q822" s="5">
        <v>4</v>
      </c>
      <c r="R822" s="5">
        <v>156</v>
      </c>
      <c r="S822" s="5">
        <v>0</v>
      </c>
      <c r="T822" s="17">
        <v>5.57</v>
      </c>
      <c r="U822" s="5" t="s">
        <v>201</v>
      </c>
      <c r="V822" s="17">
        <v>120</v>
      </c>
      <c r="W822" s="8">
        <v>17.2</v>
      </c>
      <c r="X822" s="51">
        <v>1600</v>
      </c>
      <c r="Y822" s="79" t="s">
        <v>5330</v>
      </c>
      <c r="Z822" s="79" t="s">
        <v>5341</v>
      </c>
      <c r="AA822" s="51" t="str">
        <f t="shared" si="88"/>
        <v>15x10, 4x156, 0 OS</v>
      </c>
      <c r="AB822" s="2" t="s">
        <v>85</v>
      </c>
      <c r="AC822" s="89" t="str">
        <f>_xlfn.IFNA(VLOOKUP(AB822,ACCESSORIES!F:J,5,FALSE),"N/A")</f>
        <v>N/A</v>
      </c>
      <c r="AD822" s="87" t="s">
        <v>85</v>
      </c>
      <c r="AE822" s="87" t="s">
        <v>85</v>
      </c>
      <c r="AF822" s="87" t="s">
        <v>85</v>
      </c>
      <c r="AG822" s="87" t="s">
        <v>85</v>
      </c>
      <c r="AH822" s="9" t="str">
        <f>_xlfn.IFNA(VLOOKUP(AG822,ACCESSORIES!F:J,5,FALSE),"N/A")</f>
        <v>N/A</v>
      </c>
      <c r="AI822" s="81" t="s">
        <v>266</v>
      </c>
      <c r="AJ822" s="81" t="s">
        <v>85</v>
      </c>
      <c r="AK822" s="40" t="str">
        <f>_xlfn.IFNA(VLOOKUP(AJ822,ACCESSORIES!F:J,5,FALSE),"N/A")</f>
        <v>N/A</v>
      </c>
      <c r="AL822" s="81" t="s">
        <v>85</v>
      </c>
      <c r="AM822" s="81">
        <v>14</v>
      </c>
      <c r="AN822" s="81">
        <v>180</v>
      </c>
      <c r="AO822" s="25">
        <v>1.4</v>
      </c>
      <c r="AP822" s="25">
        <v>5.9</v>
      </c>
      <c r="AQ822" s="25">
        <v>22</v>
      </c>
      <c r="AR822" s="25">
        <v>32.9</v>
      </c>
      <c r="AS822" s="25">
        <v>181</v>
      </c>
      <c r="AT822" s="25">
        <v>170</v>
      </c>
      <c r="AU822" s="84" t="s">
        <v>85</v>
      </c>
      <c r="AV822" s="54" t="s">
        <v>85</v>
      </c>
      <c r="AW822" s="54" t="s">
        <v>85</v>
      </c>
      <c r="AX822" s="54">
        <v>84</v>
      </c>
      <c r="AY822" s="3" t="s">
        <v>5339</v>
      </c>
      <c r="AZ822" s="98">
        <f>_xlfn.IFNA(VLOOKUP(AY822,ACCESSORIES!F:J,5,FALSE),"N/A")</f>
        <v>189</v>
      </c>
      <c r="BA822" s="3" t="s">
        <v>1520</v>
      </c>
      <c r="BB822" s="98">
        <f>_xlfn.IFNA(VLOOKUP(BA822,ACCESSORIES!F:J,5,FALSE),"N/A")</f>
        <v>11</v>
      </c>
      <c r="BC822" s="3">
        <v>23</v>
      </c>
      <c r="BD822" s="56">
        <v>17.8740157480315</v>
      </c>
      <c r="BE822" s="56">
        <v>17.8740157480315</v>
      </c>
      <c r="BF822" s="56">
        <v>12.9133858267717</v>
      </c>
      <c r="BG822" s="378">
        <f t="shared" si="89"/>
        <v>6.7606048000000252E-2</v>
      </c>
      <c r="BH822" s="5">
        <v>48</v>
      </c>
      <c r="BI822" s="114" t="s">
        <v>3532</v>
      </c>
      <c r="BJ822" s="50" t="s">
        <v>4050</v>
      </c>
      <c r="BK822" s="81" t="s">
        <v>5499</v>
      </c>
      <c r="BL822" s="81" t="s">
        <v>5898</v>
      </c>
      <c r="BM822" s="81" t="s">
        <v>4094</v>
      </c>
      <c r="BN822" s="81" t="s">
        <v>5900</v>
      </c>
      <c r="BO822" s="81" t="s">
        <v>5907</v>
      </c>
      <c r="BP822" s="81" t="s">
        <v>5908</v>
      </c>
      <c r="BQ822" s="81" t="s">
        <v>5903</v>
      </c>
      <c r="BR822" s="81" t="s">
        <v>5909</v>
      </c>
      <c r="BS822" s="81"/>
      <c r="BT822" s="81"/>
      <c r="BU822" s="313" t="s">
        <v>6963</v>
      </c>
      <c r="BV822" s="377" t="s">
        <v>8383</v>
      </c>
      <c r="BW822" s="313" t="s">
        <v>6965</v>
      </c>
      <c r="BX822" s="377" t="s">
        <v>8384</v>
      </c>
      <c r="BY822" s="93" t="str">
        <f t="shared" si="90"/>
        <v>MR413 Beadlock, 15x10, 5+5/0mm Offset, 4x156, 120mm Centerbore, Polished, w/ BH-H24100</v>
      </c>
      <c r="BZ822" s="81" t="s">
        <v>3878</v>
      </c>
      <c r="CA822" s="81" t="s">
        <v>3879</v>
      </c>
      <c r="CB822" s="81" t="str">
        <f t="shared" si="91"/>
        <v>UTV (4XX)</v>
      </c>
    </row>
    <row r="823" spans="1:80" s="38" customFormat="1" ht="15" customHeight="1">
      <c r="A823" s="22">
        <f t="shared" si="85"/>
        <v>821</v>
      </c>
      <c r="B823" s="4" t="s">
        <v>84</v>
      </c>
      <c r="C823" s="99" t="s">
        <v>1089</v>
      </c>
      <c r="D823" s="5" t="s">
        <v>5836</v>
      </c>
      <c r="E823" s="91" t="str">
        <f>CONCATENATE(LEFT(D823,5),VLOOKUP(CONCATENATE(N823,"x",O823),'PART NUMBER GUIDE'!$B$9:$C$49,2,FALSE),VLOOKUP(CONCATENATE(P823, V823), 'PART NUMBER GUIDE'!$Q$6:$R$91, 2, FALSE),VLOOKUP(Y823,'PART NUMBER GUIDE'!$J$8:$K$43,2, FALSE),IF(U823="N/A",IF(ABS(S823)&lt;10,"0"&amp;ABS(S823),ABS(S823)),CONCATENATE(LEFT(U823,1),RIGHT(U823,1))), F823, G823)</f>
        <v>MR413510121155B</v>
      </c>
      <c r="F823" s="90" t="s">
        <v>1129</v>
      </c>
      <c r="G823" s="90"/>
      <c r="H823" s="79" t="s">
        <v>5702</v>
      </c>
      <c r="I823" s="329">
        <v>44517</v>
      </c>
      <c r="J823" s="85" t="s">
        <v>1265</v>
      </c>
      <c r="K823" s="342">
        <v>749</v>
      </c>
      <c r="L823" s="92">
        <f t="shared" si="86"/>
        <v>749</v>
      </c>
      <c r="M823" s="344"/>
      <c r="N823" s="79">
        <v>15</v>
      </c>
      <c r="O823" s="77">
        <v>10</v>
      </c>
      <c r="P823" s="99" t="str">
        <f t="shared" si="87"/>
        <v>5x4.5</v>
      </c>
      <c r="Q823" s="79">
        <v>5</v>
      </c>
      <c r="R823" s="79">
        <v>4.5</v>
      </c>
      <c r="S823" s="79">
        <v>0</v>
      </c>
      <c r="T823" s="79">
        <v>5.57</v>
      </c>
      <c r="U823" s="79" t="s">
        <v>201</v>
      </c>
      <c r="V823" s="17">
        <v>70</v>
      </c>
      <c r="W823" s="8">
        <v>18.170000000000002</v>
      </c>
      <c r="X823" s="51">
        <v>1600</v>
      </c>
      <c r="Y823" s="79" t="s">
        <v>5330</v>
      </c>
      <c r="Z823" s="79" t="s">
        <v>5341</v>
      </c>
      <c r="AA823" s="51" t="str">
        <f t="shared" si="88"/>
        <v>15x10, 5x4.5, 0 OS</v>
      </c>
      <c r="AB823" s="79" t="s">
        <v>85</v>
      </c>
      <c r="AC823" s="89" t="str">
        <f>_xlfn.IFNA(VLOOKUP(AB823,ACCESSORIES!F:J,5,FALSE),"N/A")</f>
        <v>N/A</v>
      </c>
      <c r="AD823" s="79" t="s">
        <v>85</v>
      </c>
      <c r="AE823" s="79" t="s">
        <v>85</v>
      </c>
      <c r="AF823" s="79" t="s">
        <v>85</v>
      </c>
      <c r="AG823" s="79" t="s">
        <v>85</v>
      </c>
      <c r="AH823" s="9" t="str">
        <f>_xlfn.IFNA(VLOOKUP(AG823,ACCESSORIES!F:J,5,FALSE),"N/A")</f>
        <v>N/A</v>
      </c>
      <c r="AI823" s="79" t="s">
        <v>266</v>
      </c>
      <c r="AJ823" s="79" t="s">
        <v>85</v>
      </c>
      <c r="AK823" s="40" t="str">
        <f>_xlfn.IFNA(VLOOKUP(AJ823,ACCESSORIES!F:J,5,FALSE),"N/A")</f>
        <v>N/A</v>
      </c>
      <c r="AL823" s="79" t="s">
        <v>85</v>
      </c>
      <c r="AM823" s="79">
        <v>14</v>
      </c>
      <c r="AN823" s="79">
        <v>180</v>
      </c>
      <c r="AO823" s="25">
        <v>1.4</v>
      </c>
      <c r="AP823" s="25">
        <v>5.9</v>
      </c>
      <c r="AQ823" s="25">
        <v>22</v>
      </c>
      <c r="AR823" s="25">
        <v>32.9</v>
      </c>
      <c r="AS823" s="25">
        <v>181</v>
      </c>
      <c r="AT823" s="25">
        <v>170</v>
      </c>
      <c r="AU823" s="16" t="s">
        <v>85</v>
      </c>
      <c r="AV823" s="54" t="s">
        <v>85</v>
      </c>
      <c r="AW823" s="54" t="s">
        <v>85</v>
      </c>
      <c r="AX823" s="79">
        <v>84</v>
      </c>
      <c r="AY823" s="3" t="s">
        <v>5339</v>
      </c>
      <c r="AZ823" s="98">
        <f>_xlfn.IFNA(VLOOKUP(AY823,ACCESSORIES!F:J,5,FALSE),"N/A")</f>
        <v>189</v>
      </c>
      <c r="BA823" s="79" t="s">
        <v>1520</v>
      </c>
      <c r="BB823" s="98">
        <f>_xlfn.IFNA(VLOOKUP(BA823,ACCESSORIES!F:J,5,FALSE),"N/A")</f>
        <v>11</v>
      </c>
      <c r="BC823" s="3">
        <v>24.3</v>
      </c>
      <c r="BD823" s="56">
        <v>17.8740157480315</v>
      </c>
      <c r="BE823" s="56">
        <v>17.8740157480315</v>
      </c>
      <c r="BF823" s="56">
        <v>12.9133858267717</v>
      </c>
      <c r="BG823" s="378">
        <f t="shared" si="89"/>
        <v>6.7606048000000252E-2</v>
      </c>
      <c r="BH823" s="79">
        <v>48</v>
      </c>
      <c r="BI823" s="79" t="s">
        <v>3532</v>
      </c>
      <c r="BJ823" s="79" t="s">
        <v>4050</v>
      </c>
      <c r="BK823" s="81" t="s">
        <v>5499</v>
      </c>
      <c r="BL823" s="81" t="s">
        <v>5898</v>
      </c>
      <c r="BM823" s="81" t="s">
        <v>4094</v>
      </c>
      <c r="BN823" s="81" t="s">
        <v>5900</v>
      </c>
      <c r="BO823" s="81" t="s">
        <v>5907</v>
      </c>
      <c r="BP823" s="81" t="s">
        <v>5908</v>
      </c>
      <c r="BQ823" s="81" t="s">
        <v>5903</v>
      </c>
      <c r="BR823" s="81" t="s">
        <v>5909</v>
      </c>
      <c r="BS823" s="81"/>
      <c r="BT823" s="81"/>
      <c r="BU823" s="313"/>
      <c r="BV823" s="374"/>
      <c r="BW823" s="313"/>
      <c r="BX823" s="325"/>
      <c r="BY823" s="93" t="str">
        <f t="shared" si="90"/>
        <v>MR413 Beadlock, 15x10, 5+5/0mm Offset, 5x4.5, 70mm Centerbore, Polished, w/ BH-H24100</v>
      </c>
      <c r="BZ823" s="81" t="s">
        <v>3878</v>
      </c>
      <c r="CA823" s="81" t="s">
        <v>3879</v>
      </c>
      <c r="CB823" s="81" t="str">
        <f t="shared" si="91"/>
        <v>UTV (4XX)</v>
      </c>
    </row>
    <row r="824" spans="1:80" s="38" customFormat="1" ht="15" customHeight="1">
      <c r="A824" s="22">
        <f t="shared" si="85"/>
        <v>822</v>
      </c>
      <c r="B824" s="4" t="s">
        <v>84</v>
      </c>
      <c r="C824" s="99" t="s">
        <v>1089</v>
      </c>
      <c r="D824" s="5" t="s">
        <v>5836</v>
      </c>
      <c r="E824" s="91" t="str">
        <f>CONCATENATE(LEFT(D824,5),VLOOKUP(CONCATENATE(N824,"x",O824),'PART NUMBER GUIDE'!$B$9:$C$49,2,FALSE),VLOOKUP(CONCATENATE(P824, V824), 'PART NUMBER GUIDE'!$Q$6:$R$91, 2, FALSE),VLOOKUP(Y824,'PART NUMBER GUIDE'!$J$8:$K$43,2, FALSE),IF(U824="N/A",IF(ABS(S824)&lt;10,"0"&amp;ABS(S824),ABS(S824)),CONCATENATE(LEFT(U824,1),RIGHT(U824,1))), F824, G824)</f>
        <v>MR413510601155B</v>
      </c>
      <c r="F824" s="90" t="s">
        <v>1129</v>
      </c>
      <c r="G824" s="90"/>
      <c r="H824" s="364">
        <v>191682036279</v>
      </c>
      <c r="I824" s="109">
        <v>45237</v>
      </c>
      <c r="J824" s="85" t="s">
        <v>1265</v>
      </c>
      <c r="K824" s="342">
        <v>749</v>
      </c>
      <c r="L824" s="92">
        <f t="shared" si="86"/>
        <v>749</v>
      </c>
      <c r="M824" s="344"/>
      <c r="N824" s="79">
        <v>15</v>
      </c>
      <c r="O824" s="77">
        <v>10</v>
      </c>
      <c r="P824" s="99" t="str">
        <f t="shared" si="87"/>
        <v>6x5.5</v>
      </c>
      <c r="Q824" s="5">
        <v>6</v>
      </c>
      <c r="R824" s="5">
        <v>5.5</v>
      </c>
      <c r="S824" s="79">
        <v>0</v>
      </c>
      <c r="T824" s="79">
        <v>5.57</v>
      </c>
      <c r="U824" s="79" t="s">
        <v>201</v>
      </c>
      <c r="V824" s="17">
        <v>78.3</v>
      </c>
      <c r="W824" s="8">
        <v>18.077905499159957</v>
      </c>
      <c r="X824" s="51">
        <v>1600</v>
      </c>
      <c r="Y824" s="79" t="s">
        <v>5330</v>
      </c>
      <c r="Z824" s="79" t="s">
        <v>5341</v>
      </c>
      <c r="AA824" s="51" t="str">
        <f t="shared" si="88"/>
        <v>15x10, 6x5.5, 0 OS</v>
      </c>
      <c r="AB824" s="89" t="s">
        <v>85</v>
      </c>
      <c r="AC824" s="89" t="str">
        <f>_xlfn.IFNA(VLOOKUP(AB824,ACCESSORIES!F:J,5,FALSE),"N/A")</f>
        <v>N/A</v>
      </c>
      <c r="AD824" s="79" t="s">
        <v>85</v>
      </c>
      <c r="AE824" s="79" t="s">
        <v>85</v>
      </c>
      <c r="AF824" s="79" t="s">
        <v>85</v>
      </c>
      <c r="AG824" s="79" t="s">
        <v>85</v>
      </c>
      <c r="AH824" s="9" t="str">
        <f>_xlfn.IFNA(VLOOKUP(AG824,ACCESSORIES!F:J,5,FALSE),"N/A")</f>
        <v>N/A</v>
      </c>
      <c r="AI824" s="79" t="s">
        <v>266</v>
      </c>
      <c r="AJ824" s="79" t="s">
        <v>85</v>
      </c>
      <c r="AK824" s="40" t="str">
        <f>_xlfn.IFNA(VLOOKUP(AJ824,ACCESSORIES!F:J,5,FALSE),"N/A")</f>
        <v>N/A</v>
      </c>
      <c r="AL824" s="79" t="s">
        <v>85</v>
      </c>
      <c r="AM824" s="79">
        <v>14</v>
      </c>
      <c r="AN824" s="79">
        <v>180</v>
      </c>
      <c r="AO824" s="25">
        <v>1.4</v>
      </c>
      <c r="AP824" s="25">
        <v>5.9</v>
      </c>
      <c r="AQ824" s="25">
        <v>22</v>
      </c>
      <c r="AR824" s="25">
        <v>32.9</v>
      </c>
      <c r="AS824" s="25">
        <v>181</v>
      </c>
      <c r="AT824" s="25">
        <v>170</v>
      </c>
      <c r="AU824" s="84" t="s">
        <v>85</v>
      </c>
      <c r="AV824" s="54" t="s">
        <v>85</v>
      </c>
      <c r="AW824" s="54" t="s">
        <v>85</v>
      </c>
      <c r="AX824" s="79">
        <v>84</v>
      </c>
      <c r="AY824" s="3" t="s">
        <v>5339</v>
      </c>
      <c r="AZ824" s="98">
        <f>_xlfn.IFNA(VLOOKUP(AY824,ACCESSORIES!F:J,5,FALSE),"N/A")</f>
        <v>189</v>
      </c>
      <c r="BA824" s="79" t="s">
        <v>1520</v>
      </c>
      <c r="BB824" s="98">
        <f>_xlfn.IFNA(VLOOKUP(BA824,ACCESSORIES!F:J,5,FALSE),"N/A")</f>
        <v>11</v>
      </c>
      <c r="BC824" s="77">
        <f>W824+4</f>
        <v>22.077905499159957</v>
      </c>
      <c r="BD824" s="56">
        <v>17.8740157480315</v>
      </c>
      <c r="BE824" s="56">
        <v>17.8740157480315</v>
      </c>
      <c r="BF824" s="56">
        <v>12.9133858267717</v>
      </c>
      <c r="BG824" s="378">
        <f t="shared" si="89"/>
        <v>6.7606048000000252E-2</v>
      </c>
      <c r="BH824" s="79">
        <v>48</v>
      </c>
      <c r="BI824" s="79" t="s">
        <v>3532</v>
      </c>
      <c r="BJ824" s="79" t="s">
        <v>4050</v>
      </c>
      <c r="BK824" s="81"/>
      <c r="BL824" s="81"/>
      <c r="BM824" s="81"/>
      <c r="BN824" s="81"/>
      <c r="BO824" s="81"/>
      <c r="BP824" s="81"/>
      <c r="BQ824" s="81"/>
      <c r="BR824" s="81"/>
      <c r="BS824" s="81"/>
      <c r="BT824" s="81"/>
      <c r="BU824" s="313"/>
      <c r="BV824" s="374"/>
      <c r="BW824" s="313"/>
      <c r="BX824" s="325"/>
      <c r="BY824" s="93" t="str">
        <f t="shared" si="90"/>
        <v>MR413 Beadlock, 15x10, 5+5/0mm Offset, 6x5.5, 78.3mm Centerbore, Polished, w/ BH-H24100</v>
      </c>
      <c r="BZ824" s="81" t="s">
        <v>3878</v>
      </c>
      <c r="CA824" s="81" t="s">
        <v>3879</v>
      </c>
      <c r="CB824" s="81" t="str">
        <f t="shared" si="91"/>
        <v>UTV (4XX)</v>
      </c>
    </row>
    <row r="825" spans="1:80" s="38" customFormat="1" ht="15" customHeight="1">
      <c r="A825" s="22">
        <f t="shared" si="85"/>
        <v>823</v>
      </c>
      <c r="B825" s="4" t="s">
        <v>84</v>
      </c>
      <c r="C825" s="99" t="s">
        <v>1089</v>
      </c>
      <c r="D825" s="5" t="s">
        <v>5836</v>
      </c>
      <c r="E825" s="91" t="str">
        <f>CONCATENATE(LEFT(D825,5),VLOOKUP(CONCATENATE(N825,"x",O825),'PART NUMBER GUIDE'!$B$9:$C$49,2,FALSE),VLOOKUP(CONCATENATE(P825, V825), 'PART NUMBER GUIDE'!$Q$6:$R$91, 2, FALSE),VLOOKUP(Y825,'PART NUMBER GUIDE'!$J$8:$K$43,2, FALSE),IF(U825="N/A",IF(ABS(S825)&lt;10,"0"&amp;ABS(S825),ABS(S825)),CONCATENATE(LEFT(U825,1),RIGHT(U825,1))), F825, G825)</f>
        <v>MR413510471164B</v>
      </c>
      <c r="F825" s="90" t="s">
        <v>1129</v>
      </c>
      <c r="G825" s="90"/>
      <c r="H825" s="79" t="s">
        <v>5337</v>
      </c>
      <c r="I825" s="312">
        <v>44480</v>
      </c>
      <c r="J825" s="85" t="s">
        <v>1265</v>
      </c>
      <c r="K825" s="342">
        <v>749</v>
      </c>
      <c r="L825" s="92">
        <f t="shared" si="86"/>
        <v>749</v>
      </c>
      <c r="M825" s="344"/>
      <c r="N825" s="5">
        <v>15</v>
      </c>
      <c r="O825" s="77">
        <v>10</v>
      </c>
      <c r="P825" s="99" t="str">
        <f t="shared" si="87"/>
        <v>4x136</v>
      </c>
      <c r="Q825" s="5">
        <v>4</v>
      </c>
      <c r="R825" s="5">
        <v>136</v>
      </c>
      <c r="S825" s="5">
        <v>25</v>
      </c>
      <c r="T825" s="17">
        <v>6.55</v>
      </c>
      <c r="U825" s="5" t="s">
        <v>3400</v>
      </c>
      <c r="V825" s="17">
        <v>96</v>
      </c>
      <c r="W825" s="8">
        <v>17</v>
      </c>
      <c r="X825" s="51">
        <v>1600</v>
      </c>
      <c r="Y825" s="79" t="s">
        <v>5330</v>
      </c>
      <c r="Z825" s="79" t="s">
        <v>5341</v>
      </c>
      <c r="AA825" s="51" t="str">
        <f t="shared" si="88"/>
        <v>15x10, 4x136, 25 OS</v>
      </c>
      <c r="AB825" s="2" t="s">
        <v>85</v>
      </c>
      <c r="AC825" s="89" t="str">
        <f>_xlfn.IFNA(VLOOKUP(AB825,ACCESSORIES!F:J,5,FALSE),"N/A")</f>
        <v>N/A</v>
      </c>
      <c r="AD825" s="87" t="s">
        <v>85</v>
      </c>
      <c r="AE825" s="87" t="s">
        <v>85</v>
      </c>
      <c r="AF825" s="87" t="s">
        <v>85</v>
      </c>
      <c r="AG825" s="87" t="s">
        <v>85</v>
      </c>
      <c r="AH825" s="9" t="str">
        <f>_xlfn.IFNA(VLOOKUP(AG825,ACCESSORIES!F:J,5,FALSE),"N/A")</f>
        <v>N/A</v>
      </c>
      <c r="AI825" s="81" t="s">
        <v>266</v>
      </c>
      <c r="AJ825" s="81" t="s">
        <v>85</v>
      </c>
      <c r="AK825" s="40" t="str">
        <f>_xlfn.IFNA(VLOOKUP(AJ825,ACCESSORIES!F:J,5,FALSE),"N/A")</f>
        <v>N/A</v>
      </c>
      <c r="AL825" s="81" t="s">
        <v>85</v>
      </c>
      <c r="AM825" s="81">
        <v>14</v>
      </c>
      <c r="AN825" s="81">
        <v>180</v>
      </c>
      <c r="AO825" s="25">
        <v>0</v>
      </c>
      <c r="AP825" s="25">
        <v>5.9</v>
      </c>
      <c r="AQ825" s="25">
        <v>26.3</v>
      </c>
      <c r="AR825" s="25">
        <v>35</v>
      </c>
      <c r="AS825" s="25">
        <v>178.9</v>
      </c>
      <c r="AT825" s="25">
        <v>167.5</v>
      </c>
      <c r="AU825" s="84" t="s">
        <v>85</v>
      </c>
      <c r="AV825" s="54" t="s">
        <v>85</v>
      </c>
      <c r="AW825" s="54" t="s">
        <v>85</v>
      </c>
      <c r="AX825" s="54">
        <v>58</v>
      </c>
      <c r="AY825" s="3" t="s">
        <v>5339</v>
      </c>
      <c r="AZ825" s="98">
        <f>_xlfn.IFNA(VLOOKUP(AY825,ACCESSORIES!F:J,5,FALSE),"N/A")</f>
        <v>189</v>
      </c>
      <c r="BA825" s="3" t="s">
        <v>1520</v>
      </c>
      <c r="BB825" s="98">
        <f>_xlfn.IFNA(VLOOKUP(BA825,ACCESSORIES!F:J,5,FALSE),"N/A")</f>
        <v>11</v>
      </c>
      <c r="BC825" s="77">
        <v>20.5</v>
      </c>
      <c r="BD825" s="56">
        <v>17.8740157480315</v>
      </c>
      <c r="BE825" s="56">
        <v>17.8740157480315</v>
      </c>
      <c r="BF825" s="56">
        <v>12.9133858267717</v>
      </c>
      <c r="BG825" s="378">
        <f t="shared" si="89"/>
        <v>6.7606048000000252E-2</v>
      </c>
      <c r="BH825" s="5">
        <v>48</v>
      </c>
      <c r="BI825" s="114" t="s">
        <v>3532</v>
      </c>
      <c r="BJ825" s="50" t="s">
        <v>4050</v>
      </c>
      <c r="BK825" s="81" t="s">
        <v>5499</v>
      </c>
      <c r="BL825" s="81" t="s">
        <v>5898</v>
      </c>
      <c r="BM825" s="81" t="s">
        <v>4094</v>
      </c>
      <c r="BN825" s="81" t="s">
        <v>5900</v>
      </c>
      <c r="BO825" s="81" t="s">
        <v>5907</v>
      </c>
      <c r="BP825" s="81" t="s">
        <v>5908</v>
      </c>
      <c r="BQ825" s="81" t="s">
        <v>5903</v>
      </c>
      <c r="BR825" s="81" t="s">
        <v>5909</v>
      </c>
      <c r="BS825" s="81"/>
      <c r="BT825" s="81"/>
      <c r="BU825" s="313" t="s">
        <v>6963</v>
      </c>
      <c r="BV825" s="377" t="s">
        <v>8383</v>
      </c>
      <c r="BW825" s="313" t="s">
        <v>6965</v>
      </c>
      <c r="BX825" s="377" t="s">
        <v>8384</v>
      </c>
      <c r="BY825" s="93" t="str">
        <f t="shared" si="90"/>
        <v>MR413 Beadlock, 15x10, 6+4/+25mm Offset, 4x136, 96mm Centerbore, Polished, w/ BH-H24100</v>
      </c>
      <c r="BZ825" s="81" t="s">
        <v>3878</v>
      </c>
      <c r="CA825" s="81" t="s">
        <v>3879</v>
      </c>
      <c r="CB825" s="81" t="str">
        <f t="shared" si="91"/>
        <v>UTV (4XX)</v>
      </c>
    </row>
    <row r="826" spans="1:80" s="38" customFormat="1" ht="15" customHeight="1">
      <c r="A826" s="22">
        <f t="shared" si="85"/>
        <v>824</v>
      </c>
      <c r="B826" s="4" t="s">
        <v>84</v>
      </c>
      <c r="C826" s="99" t="s">
        <v>1089</v>
      </c>
      <c r="D826" s="5" t="s">
        <v>5836</v>
      </c>
      <c r="E826" s="91" t="str">
        <f>CONCATENATE(LEFT(D826,5),VLOOKUP(CONCATENATE(N826,"x",O826),'PART NUMBER GUIDE'!$B$9:$C$49,2,FALSE),VLOOKUP(CONCATENATE(P826, V826), 'PART NUMBER GUIDE'!$Q$6:$R$91, 2, FALSE),VLOOKUP(Y826,'PART NUMBER GUIDE'!$J$8:$K$43,2, FALSE),IF(U826="N/A",IF(ABS(S826)&lt;10,"0"&amp;ABS(S826),ABS(S826)),CONCATENATE(LEFT(U826,1),RIGHT(U826,1))), F826, G826)</f>
        <v>MR413510461164B</v>
      </c>
      <c r="F826" s="90" t="s">
        <v>1129</v>
      </c>
      <c r="G826" s="90"/>
      <c r="H826" s="79" t="s">
        <v>5338</v>
      </c>
      <c r="I826" s="312">
        <v>44480</v>
      </c>
      <c r="J826" s="85" t="s">
        <v>1265</v>
      </c>
      <c r="K826" s="342">
        <v>749</v>
      </c>
      <c r="L826" s="92">
        <f t="shared" si="86"/>
        <v>749</v>
      </c>
      <c r="M826" s="344"/>
      <c r="N826" s="5">
        <v>15</v>
      </c>
      <c r="O826" s="77">
        <v>10</v>
      </c>
      <c r="P826" s="99" t="str">
        <f t="shared" si="87"/>
        <v>4x156</v>
      </c>
      <c r="Q826" s="5">
        <v>4</v>
      </c>
      <c r="R826" s="5">
        <v>156</v>
      </c>
      <c r="S826" s="5">
        <v>25</v>
      </c>
      <c r="T826" s="17">
        <v>6.55</v>
      </c>
      <c r="U826" s="5" t="s">
        <v>3400</v>
      </c>
      <c r="V826" s="17">
        <v>120</v>
      </c>
      <c r="W826" s="8">
        <v>17</v>
      </c>
      <c r="X826" s="51">
        <v>1600</v>
      </c>
      <c r="Y826" s="79" t="s">
        <v>5330</v>
      </c>
      <c r="Z826" s="79" t="s">
        <v>5341</v>
      </c>
      <c r="AA826" s="51" t="str">
        <f t="shared" si="88"/>
        <v>15x10, 4x156, 25 OS</v>
      </c>
      <c r="AB826" s="2" t="s">
        <v>85</v>
      </c>
      <c r="AC826" s="89" t="str">
        <f>_xlfn.IFNA(VLOOKUP(AB826,ACCESSORIES!F:J,5,FALSE),"N/A")</f>
        <v>N/A</v>
      </c>
      <c r="AD826" s="87" t="s">
        <v>85</v>
      </c>
      <c r="AE826" s="87" t="s">
        <v>85</v>
      </c>
      <c r="AF826" s="87" t="s">
        <v>85</v>
      </c>
      <c r="AG826" s="87" t="s">
        <v>85</v>
      </c>
      <c r="AH826" s="9" t="str">
        <f>_xlfn.IFNA(VLOOKUP(AG826,ACCESSORIES!F:J,5,FALSE),"N/A")</f>
        <v>N/A</v>
      </c>
      <c r="AI826" s="81" t="s">
        <v>266</v>
      </c>
      <c r="AJ826" s="81" t="s">
        <v>85</v>
      </c>
      <c r="AK826" s="40" t="str">
        <f>_xlfn.IFNA(VLOOKUP(AJ826,ACCESSORIES!F:J,5,FALSE),"N/A")</f>
        <v>N/A</v>
      </c>
      <c r="AL826" s="81" t="s">
        <v>85</v>
      </c>
      <c r="AM826" s="81">
        <v>14</v>
      </c>
      <c r="AN826" s="81">
        <v>180</v>
      </c>
      <c r="AO826" s="25">
        <v>0</v>
      </c>
      <c r="AP826" s="25">
        <v>5.9</v>
      </c>
      <c r="AQ826" s="25">
        <v>26.3</v>
      </c>
      <c r="AR826" s="25">
        <v>35</v>
      </c>
      <c r="AS826" s="25">
        <v>178.9</v>
      </c>
      <c r="AT826" s="25">
        <v>167.5</v>
      </c>
      <c r="AU826" s="84" t="s">
        <v>85</v>
      </c>
      <c r="AV826" s="54" t="s">
        <v>85</v>
      </c>
      <c r="AW826" s="54" t="s">
        <v>85</v>
      </c>
      <c r="AX826" s="54">
        <v>58</v>
      </c>
      <c r="AY826" s="3" t="s">
        <v>5339</v>
      </c>
      <c r="AZ826" s="98">
        <f>_xlfn.IFNA(VLOOKUP(AY826,ACCESSORIES!F:J,5,FALSE),"N/A")</f>
        <v>189</v>
      </c>
      <c r="BA826" s="3" t="s">
        <v>1520</v>
      </c>
      <c r="BB826" s="98">
        <f>_xlfn.IFNA(VLOOKUP(BA826,ACCESSORIES!F:J,5,FALSE),"N/A")</f>
        <v>11</v>
      </c>
      <c r="BC826" s="77">
        <v>20.5</v>
      </c>
      <c r="BD826" s="56">
        <v>17.8740157480315</v>
      </c>
      <c r="BE826" s="56">
        <v>17.8740157480315</v>
      </c>
      <c r="BF826" s="56">
        <v>12.9133858267717</v>
      </c>
      <c r="BG826" s="378">
        <f t="shared" si="89"/>
        <v>6.7606048000000252E-2</v>
      </c>
      <c r="BH826" s="5">
        <v>48</v>
      </c>
      <c r="BI826" s="114" t="s">
        <v>3532</v>
      </c>
      <c r="BJ826" s="50" t="s">
        <v>4050</v>
      </c>
      <c r="BK826" s="81" t="s">
        <v>5499</v>
      </c>
      <c r="BL826" s="81" t="s">
        <v>5898</v>
      </c>
      <c r="BM826" s="81" t="s">
        <v>4094</v>
      </c>
      <c r="BN826" s="81" t="s">
        <v>5900</v>
      </c>
      <c r="BO826" s="81" t="s">
        <v>5907</v>
      </c>
      <c r="BP826" s="81" t="s">
        <v>5908</v>
      </c>
      <c r="BQ826" s="81" t="s">
        <v>5903</v>
      </c>
      <c r="BR826" s="81" t="s">
        <v>5909</v>
      </c>
      <c r="BS826" s="81"/>
      <c r="BT826" s="81"/>
      <c r="BU826" s="313" t="s">
        <v>6963</v>
      </c>
      <c r="BV826" s="377" t="s">
        <v>8383</v>
      </c>
      <c r="BW826" s="313" t="s">
        <v>6965</v>
      </c>
      <c r="BX826" s="377" t="s">
        <v>8384</v>
      </c>
      <c r="BY826" s="93" t="str">
        <f t="shared" si="90"/>
        <v>MR413 Beadlock, 15x10, 6+4/+25mm Offset, 4x156, 120mm Centerbore, Polished, w/ BH-H24100</v>
      </c>
      <c r="BZ826" s="81" t="s">
        <v>3878</v>
      </c>
      <c r="CA826" s="81" t="s">
        <v>3879</v>
      </c>
      <c r="CB826" s="81" t="str">
        <f t="shared" si="91"/>
        <v>UTV (4XX)</v>
      </c>
    </row>
    <row r="827" spans="1:80" s="38" customFormat="1" ht="15" customHeight="1">
      <c r="A827" s="22">
        <f t="shared" si="85"/>
        <v>825</v>
      </c>
      <c r="B827" s="4" t="s">
        <v>84</v>
      </c>
      <c r="C827" s="99" t="s">
        <v>1089</v>
      </c>
      <c r="D827" s="5" t="s">
        <v>5836</v>
      </c>
      <c r="E827" s="91" t="str">
        <f>CONCATENATE(LEFT(D827,5),VLOOKUP(CONCATENATE(N827,"x",O827),'PART NUMBER GUIDE'!$B$9:$C$49,2,FALSE),VLOOKUP(CONCATENATE(P827, V827), 'PART NUMBER GUIDE'!$Q$6:$R$91, 2, FALSE),VLOOKUP(Y827,'PART NUMBER GUIDE'!$J$8:$K$43,2, FALSE),IF(U827="N/A",IF(ABS(S827)&lt;10,"0"&amp;ABS(S827),ABS(S827)),CONCATENATE(LEFT(U827,1),RIGHT(U827,1))), F827, G827)</f>
        <v>MR413510121164B</v>
      </c>
      <c r="F827" s="90" t="s">
        <v>1129</v>
      </c>
      <c r="G827" s="90"/>
      <c r="H827" s="79" t="s">
        <v>5703</v>
      </c>
      <c r="I827" s="329">
        <v>44517</v>
      </c>
      <c r="J827" s="85" t="s">
        <v>1265</v>
      </c>
      <c r="K827" s="342">
        <v>749</v>
      </c>
      <c r="L827" s="92">
        <f t="shared" si="86"/>
        <v>749</v>
      </c>
      <c r="M827" s="344"/>
      <c r="N827" s="5">
        <v>15</v>
      </c>
      <c r="O827" s="77">
        <v>10</v>
      </c>
      <c r="P827" s="99" t="str">
        <f t="shared" si="87"/>
        <v>5x4.5</v>
      </c>
      <c r="Q827" s="5">
        <v>5</v>
      </c>
      <c r="R827" s="5">
        <v>4.5</v>
      </c>
      <c r="S827" s="5">
        <v>25</v>
      </c>
      <c r="T827" s="17">
        <v>6.55</v>
      </c>
      <c r="U827" s="5" t="s">
        <v>3400</v>
      </c>
      <c r="V827" s="17">
        <v>70</v>
      </c>
      <c r="W827" s="43">
        <v>17</v>
      </c>
      <c r="X827" s="51">
        <v>1600</v>
      </c>
      <c r="Y827" s="79" t="s">
        <v>5330</v>
      </c>
      <c r="Z827" s="79" t="s">
        <v>5341</v>
      </c>
      <c r="AA827" s="51" t="str">
        <f t="shared" si="88"/>
        <v>15x10, 5x4.5, 25 OS</v>
      </c>
      <c r="AB827" s="2" t="s">
        <v>85</v>
      </c>
      <c r="AC827" s="89" t="str">
        <f>_xlfn.IFNA(VLOOKUP(AB827,ACCESSORIES!F:J,5,FALSE),"N/A")</f>
        <v>N/A</v>
      </c>
      <c r="AD827" s="87" t="s">
        <v>85</v>
      </c>
      <c r="AE827" s="87" t="s">
        <v>85</v>
      </c>
      <c r="AF827" s="87" t="s">
        <v>85</v>
      </c>
      <c r="AG827" s="87" t="s">
        <v>85</v>
      </c>
      <c r="AH827" s="9" t="str">
        <f>_xlfn.IFNA(VLOOKUP(AG827,ACCESSORIES!F:J,5,FALSE),"N/A")</f>
        <v>N/A</v>
      </c>
      <c r="AI827" s="81" t="s">
        <v>266</v>
      </c>
      <c r="AJ827" s="81" t="s">
        <v>85</v>
      </c>
      <c r="AK827" s="40" t="str">
        <f>_xlfn.IFNA(VLOOKUP(AJ827,ACCESSORIES!F:J,5,FALSE),"N/A")</f>
        <v>N/A</v>
      </c>
      <c r="AL827" s="81" t="s">
        <v>85</v>
      </c>
      <c r="AM827" s="81">
        <v>14</v>
      </c>
      <c r="AN827" s="81">
        <v>180</v>
      </c>
      <c r="AO827" s="25">
        <v>0</v>
      </c>
      <c r="AP827" s="25">
        <v>5.9</v>
      </c>
      <c r="AQ827" s="25">
        <v>26.3</v>
      </c>
      <c r="AR827" s="25">
        <v>35</v>
      </c>
      <c r="AS827" s="25">
        <v>178.9</v>
      </c>
      <c r="AT827" s="25">
        <v>167.5</v>
      </c>
      <c r="AU827" s="84" t="s">
        <v>85</v>
      </c>
      <c r="AV827" s="54" t="s">
        <v>85</v>
      </c>
      <c r="AW827" s="54" t="s">
        <v>85</v>
      </c>
      <c r="AX827" s="54">
        <v>58</v>
      </c>
      <c r="AY827" s="3" t="s">
        <v>5339</v>
      </c>
      <c r="AZ827" s="98">
        <f>_xlfn.IFNA(VLOOKUP(AY827,ACCESSORIES!F:J,5,FALSE),"N/A")</f>
        <v>189</v>
      </c>
      <c r="BA827" s="3" t="s">
        <v>1520</v>
      </c>
      <c r="BB827" s="98">
        <f>_xlfn.IFNA(VLOOKUP(BA827,ACCESSORIES!F:J,5,FALSE),"N/A")</f>
        <v>11</v>
      </c>
      <c r="BC827" s="77">
        <v>20.5</v>
      </c>
      <c r="BD827" s="56">
        <v>17.8740157480315</v>
      </c>
      <c r="BE827" s="56">
        <v>17.8740157480315</v>
      </c>
      <c r="BF827" s="56">
        <v>12.9133858267717</v>
      </c>
      <c r="BG827" s="378">
        <f t="shared" si="89"/>
        <v>6.7606048000000252E-2</v>
      </c>
      <c r="BH827" s="5">
        <v>48</v>
      </c>
      <c r="BI827" s="114" t="s">
        <v>3532</v>
      </c>
      <c r="BJ827" s="50" t="s">
        <v>4050</v>
      </c>
      <c r="BK827" s="81" t="s">
        <v>5499</v>
      </c>
      <c r="BL827" s="81" t="s">
        <v>5898</v>
      </c>
      <c r="BM827" s="81" t="s">
        <v>4094</v>
      </c>
      <c r="BN827" s="81" t="s">
        <v>5900</v>
      </c>
      <c r="BO827" s="81" t="s">
        <v>5907</v>
      </c>
      <c r="BP827" s="81" t="s">
        <v>5908</v>
      </c>
      <c r="BQ827" s="81" t="s">
        <v>5903</v>
      </c>
      <c r="BR827" s="81" t="s">
        <v>5909</v>
      </c>
      <c r="BS827" s="81"/>
      <c r="BT827" s="81"/>
      <c r="BU827" s="313"/>
      <c r="BV827" s="374"/>
      <c r="BW827" s="313"/>
      <c r="BX827" s="325"/>
      <c r="BY827" s="93" t="str">
        <f t="shared" si="90"/>
        <v>MR413 Beadlock, 15x10, 6+4/+25mm Offset, 5x4.5, 70mm Centerbore, Polished, w/ BH-H24100</v>
      </c>
      <c r="BZ827" s="81" t="s">
        <v>3878</v>
      </c>
      <c r="CA827" s="81" t="s">
        <v>3879</v>
      </c>
      <c r="CB827" s="81" t="str">
        <f t="shared" si="91"/>
        <v>UTV (4XX)</v>
      </c>
    </row>
    <row r="828" spans="1:80" s="38" customFormat="1" ht="15" customHeight="1">
      <c r="A828" s="22">
        <f t="shared" si="85"/>
        <v>826</v>
      </c>
      <c r="B828" s="4" t="s">
        <v>84</v>
      </c>
      <c r="C828" s="99" t="s">
        <v>1089</v>
      </c>
      <c r="D828" s="5" t="s">
        <v>5844</v>
      </c>
      <c r="E828" s="91" t="str">
        <f>CONCATENATE(LEFT(D828,5),VLOOKUP(CONCATENATE(N828,"x",O828),'PART NUMBER GUIDE'!$B$9:$C$49,2,FALSE),VLOOKUP(CONCATENATE(P828, V828), 'PART NUMBER GUIDE'!$Q$6:$R$91, 2, FALSE),VLOOKUP(Y828,'PART NUMBER GUIDE'!$J$8:$K$43,2, FALSE),IF(U828="N/A",IF(ABS(S828)&lt;10,"0"&amp;ABS(S828),ABS(S828)),CONCATENATE(LEFT(U828,1),RIGHT(U828,1))), F828, G828)</f>
        <v>MR41447047543</v>
      </c>
      <c r="F828" s="90"/>
      <c r="G828" s="90"/>
      <c r="H828" s="79" t="s">
        <v>5845</v>
      </c>
      <c r="I828" s="318">
        <v>44596</v>
      </c>
      <c r="J828" s="85" t="s">
        <v>3872</v>
      </c>
      <c r="K828" s="342">
        <v>216</v>
      </c>
      <c r="L828" s="92" t="str">
        <f t="shared" si="86"/>
        <v/>
      </c>
      <c r="M828" s="344"/>
      <c r="N828" s="5">
        <v>14</v>
      </c>
      <c r="O828" s="77">
        <v>7</v>
      </c>
      <c r="P828" s="99" t="str">
        <f t="shared" si="87"/>
        <v>4x136</v>
      </c>
      <c r="Q828" s="5">
        <v>4</v>
      </c>
      <c r="R828" s="5">
        <v>136</v>
      </c>
      <c r="S828" s="5">
        <v>13</v>
      </c>
      <c r="T828" s="17">
        <v>4.3</v>
      </c>
      <c r="U828" s="5" t="s">
        <v>189</v>
      </c>
      <c r="V828" s="17">
        <v>106</v>
      </c>
      <c r="W828" s="8">
        <v>13.66</v>
      </c>
      <c r="X828" s="51">
        <v>1600</v>
      </c>
      <c r="Y828" s="79" t="s">
        <v>2294</v>
      </c>
      <c r="Z828" s="79" t="s">
        <v>2987</v>
      </c>
      <c r="AA828" s="51" t="str">
        <f t="shared" si="88"/>
        <v>14x7, 4x136, 13 OS</v>
      </c>
      <c r="AB828" s="2" t="s">
        <v>4107</v>
      </c>
      <c r="AC828" s="89">
        <f>_xlfn.IFNA(VLOOKUP(AB828,ACCESSORIES!F:J,5,FALSE),"N/A")</f>
        <v>22</v>
      </c>
      <c r="AD828" s="87" t="s">
        <v>85</v>
      </c>
      <c r="AE828" s="87" t="s">
        <v>85</v>
      </c>
      <c r="AF828" s="87" t="s">
        <v>85</v>
      </c>
      <c r="AG828" s="87" t="s">
        <v>85</v>
      </c>
      <c r="AH828" s="9" t="str">
        <f>_xlfn.IFNA(VLOOKUP(AG828,ACCESSORIES!F:J,5,FALSE),"N/A")</f>
        <v>N/A</v>
      </c>
      <c r="AI828" s="81" t="s">
        <v>266</v>
      </c>
      <c r="AJ828" s="81" t="s">
        <v>85</v>
      </c>
      <c r="AK828" s="40" t="str">
        <f>_xlfn.IFNA(VLOOKUP(AJ828,ACCESSORIES!F:J,5,FALSE),"N/A")</f>
        <v>N/A</v>
      </c>
      <c r="AL828" s="81" t="s">
        <v>85</v>
      </c>
      <c r="AM828" s="81">
        <v>14.1</v>
      </c>
      <c r="AN828" s="81">
        <v>180</v>
      </c>
      <c r="AO828" s="25">
        <v>0</v>
      </c>
      <c r="AP828" s="25">
        <v>4.7</v>
      </c>
      <c r="AQ828" s="25">
        <v>14</v>
      </c>
      <c r="AR828" s="25">
        <v>0.5</v>
      </c>
      <c r="AS828" s="25">
        <v>168</v>
      </c>
      <c r="AT828" s="25">
        <v>160</v>
      </c>
      <c r="AU828" s="84">
        <v>104</v>
      </c>
      <c r="AV828" s="54">
        <v>48</v>
      </c>
      <c r="AW828" s="54">
        <v>48</v>
      </c>
      <c r="AX828" s="54">
        <v>30</v>
      </c>
      <c r="AY828" s="3" t="s">
        <v>85</v>
      </c>
      <c r="AZ828" s="98" t="str">
        <f>_xlfn.IFNA(VLOOKUP(AY828,ACCESSORIES!F:J,5,FALSE),"N/A")</f>
        <v>N/A</v>
      </c>
      <c r="BA828" s="3" t="s">
        <v>85</v>
      </c>
      <c r="BB828" s="98" t="str">
        <f>_xlfn.IFNA(VLOOKUP(BA828,ACCESSORIES!F:J,5,FALSE),"N/A")</f>
        <v>N/A</v>
      </c>
      <c r="BC828" s="77">
        <v>17.66</v>
      </c>
      <c r="BD828" s="56">
        <v>16.8503937007874</v>
      </c>
      <c r="BE828" s="56">
        <v>16.8503937007874</v>
      </c>
      <c r="BF828" s="56">
        <v>9.8425196850393704</v>
      </c>
      <c r="BG828" s="378">
        <f t="shared" si="89"/>
        <v>4.5795999999999983E-2</v>
      </c>
      <c r="BH828" s="5">
        <v>48</v>
      </c>
      <c r="BI828" s="114" t="s">
        <v>3532</v>
      </c>
      <c r="BJ828" s="50" t="s">
        <v>4050</v>
      </c>
      <c r="BK828" s="81" t="s">
        <v>5904</v>
      </c>
      <c r="BL828" s="81" t="s">
        <v>4066</v>
      </c>
      <c r="BM828" s="81" t="s">
        <v>4836</v>
      </c>
      <c r="BN828" s="81" t="s">
        <v>2872</v>
      </c>
      <c r="BO828" s="81" t="s">
        <v>4298</v>
      </c>
      <c r="BP828" s="81" t="s">
        <v>5446</v>
      </c>
      <c r="BQ828" s="81" t="s">
        <v>5903</v>
      </c>
      <c r="BR828" s="81"/>
      <c r="BS828" s="81"/>
      <c r="BT828" s="81"/>
      <c r="BU828" s="313" t="s">
        <v>6951</v>
      </c>
      <c r="BV828" s="377" t="s">
        <v>8302</v>
      </c>
      <c r="BW828" s="313" t="s">
        <v>6953</v>
      </c>
      <c r="BX828" s="377" t="s">
        <v>8303</v>
      </c>
      <c r="BY828" s="93" t="str">
        <f t="shared" si="90"/>
        <v>CLOSEOUT - MR414 Bead Grip, 14x7, 4+3/+13mm Offset, 4x136, 106mm Centerbore, Matte Black</v>
      </c>
      <c r="BZ828" s="81" t="s">
        <v>3878</v>
      </c>
      <c r="CA828" s="81" t="s">
        <v>3879</v>
      </c>
      <c r="CB828" s="81" t="str">
        <f t="shared" si="91"/>
        <v>UTV (4XX)</v>
      </c>
    </row>
    <row r="829" spans="1:80" s="38" customFormat="1" ht="15" customHeight="1">
      <c r="A829" s="22">
        <f t="shared" si="85"/>
        <v>827</v>
      </c>
      <c r="B829" s="4" t="s">
        <v>84</v>
      </c>
      <c r="C829" s="99" t="s">
        <v>1089</v>
      </c>
      <c r="D829" s="5" t="s">
        <v>5844</v>
      </c>
      <c r="E829" s="91" t="str">
        <f>CONCATENATE(LEFT(D829,5),VLOOKUP(CONCATENATE(N829,"x",O829),'PART NUMBER GUIDE'!$B$9:$C$49,2,FALSE),VLOOKUP(CONCATENATE(P829, V829), 'PART NUMBER GUIDE'!$Q$6:$R$91, 2, FALSE),VLOOKUP(Y829,'PART NUMBER GUIDE'!$J$8:$K$43,2, FALSE),IF(U829="N/A",IF(ABS(S829)&lt;10,"0"&amp;ABS(S829),ABS(S829)),CONCATENATE(LEFT(U829,1),RIGHT(U829,1))), F829, G829)</f>
        <v>MR414470471243</v>
      </c>
      <c r="F829" s="90"/>
      <c r="G829" s="90"/>
      <c r="H829" s="79" t="s">
        <v>5846</v>
      </c>
      <c r="I829" s="318">
        <v>44596</v>
      </c>
      <c r="J829" s="85" t="s">
        <v>3872</v>
      </c>
      <c r="K829" s="342">
        <v>216</v>
      </c>
      <c r="L829" s="92" t="str">
        <f t="shared" si="86"/>
        <v/>
      </c>
      <c r="M829" s="344"/>
      <c r="N829" s="5">
        <v>14</v>
      </c>
      <c r="O829" s="77">
        <v>7</v>
      </c>
      <c r="P829" s="99" t="str">
        <f t="shared" si="87"/>
        <v>4x136</v>
      </c>
      <c r="Q829" s="5">
        <v>4</v>
      </c>
      <c r="R829" s="5">
        <v>136</v>
      </c>
      <c r="S829" s="5">
        <v>13</v>
      </c>
      <c r="T829" s="17">
        <v>4.3</v>
      </c>
      <c r="U829" s="5" t="s">
        <v>189</v>
      </c>
      <c r="V829" s="17">
        <v>106</v>
      </c>
      <c r="W829" s="8">
        <v>13.66</v>
      </c>
      <c r="X829" s="51">
        <v>1600</v>
      </c>
      <c r="Y829" s="79" t="s">
        <v>5874</v>
      </c>
      <c r="Z829" s="79" t="s">
        <v>5875</v>
      </c>
      <c r="AA829" s="51" t="str">
        <f t="shared" si="88"/>
        <v>14x7, 4x136, 13 OS</v>
      </c>
      <c r="AB829" s="2" t="s">
        <v>4107</v>
      </c>
      <c r="AC829" s="89">
        <f>_xlfn.IFNA(VLOOKUP(AB829,ACCESSORIES!F:J,5,FALSE),"N/A")</f>
        <v>22</v>
      </c>
      <c r="AD829" s="87" t="s">
        <v>85</v>
      </c>
      <c r="AE829" s="87" t="s">
        <v>85</v>
      </c>
      <c r="AF829" s="87" t="s">
        <v>85</v>
      </c>
      <c r="AG829" s="87" t="s">
        <v>85</v>
      </c>
      <c r="AH829" s="9" t="str">
        <f>_xlfn.IFNA(VLOOKUP(AG829,ACCESSORIES!F:J,5,FALSE),"N/A")</f>
        <v>N/A</v>
      </c>
      <c r="AI829" s="81" t="s">
        <v>266</v>
      </c>
      <c r="AJ829" s="81" t="s">
        <v>85</v>
      </c>
      <c r="AK829" s="40" t="str">
        <f>_xlfn.IFNA(VLOOKUP(AJ829,ACCESSORIES!F:J,5,FALSE),"N/A")</f>
        <v>N/A</v>
      </c>
      <c r="AL829" s="81" t="s">
        <v>85</v>
      </c>
      <c r="AM829" s="81">
        <v>14.1</v>
      </c>
      <c r="AN829" s="81">
        <v>180</v>
      </c>
      <c r="AO829" s="25">
        <v>0</v>
      </c>
      <c r="AP829" s="25">
        <v>4.7</v>
      </c>
      <c r="AQ829" s="25">
        <v>14</v>
      </c>
      <c r="AR829" s="25">
        <v>0.5</v>
      </c>
      <c r="AS829" s="25">
        <v>168</v>
      </c>
      <c r="AT829" s="25">
        <v>160</v>
      </c>
      <c r="AU829" s="84">
        <v>104</v>
      </c>
      <c r="AV829" s="54">
        <v>48</v>
      </c>
      <c r="AW829" s="54">
        <v>48</v>
      </c>
      <c r="AX829" s="54">
        <v>30</v>
      </c>
      <c r="AY829" s="3" t="s">
        <v>85</v>
      </c>
      <c r="AZ829" s="98" t="str">
        <f>_xlfn.IFNA(VLOOKUP(AY829,ACCESSORIES!F:J,5,FALSE),"N/A")</f>
        <v>N/A</v>
      </c>
      <c r="BA829" s="3" t="s">
        <v>85</v>
      </c>
      <c r="BB829" s="98" t="str">
        <f>_xlfn.IFNA(VLOOKUP(BA829,ACCESSORIES!F:J,5,FALSE),"N/A")</f>
        <v>N/A</v>
      </c>
      <c r="BC829" s="77">
        <v>17.66</v>
      </c>
      <c r="BD829" s="56">
        <v>16.8503937007874</v>
      </c>
      <c r="BE829" s="56">
        <v>16.8503937007874</v>
      </c>
      <c r="BF829" s="56">
        <v>9.8425196850393704</v>
      </c>
      <c r="BG829" s="378">
        <f t="shared" si="89"/>
        <v>4.5795999999999983E-2</v>
      </c>
      <c r="BH829" s="5">
        <v>48</v>
      </c>
      <c r="BI829" s="114" t="s">
        <v>3532</v>
      </c>
      <c r="BJ829" s="50" t="s">
        <v>4050</v>
      </c>
      <c r="BK829" s="81" t="s">
        <v>5904</v>
      </c>
      <c r="BL829" s="81" t="s">
        <v>4066</v>
      </c>
      <c r="BM829" s="81" t="s">
        <v>4836</v>
      </c>
      <c r="BN829" s="81" t="s">
        <v>2872</v>
      </c>
      <c r="BO829" s="81" t="s">
        <v>4298</v>
      </c>
      <c r="BP829" s="81" t="s">
        <v>5446</v>
      </c>
      <c r="BQ829" s="81" t="s">
        <v>5903</v>
      </c>
      <c r="BR829" s="81"/>
      <c r="BS829" s="81"/>
      <c r="BT829" s="81"/>
      <c r="BU829" s="313" t="s">
        <v>6957</v>
      </c>
      <c r="BV829" s="377" t="s">
        <v>8228</v>
      </c>
      <c r="BW829" s="313" t="s">
        <v>6959</v>
      </c>
      <c r="BX829" s="377" t="s">
        <v>8229</v>
      </c>
      <c r="BY829" s="93" t="str">
        <f t="shared" si="90"/>
        <v>CLOSEOUT - MR414 Bead Grip, 14x7, 4+3/+13mm Offset, 4x136, 106mm Centerbore, Graphite</v>
      </c>
      <c r="BZ829" s="81" t="s">
        <v>3878</v>
      </c>
      <c r="CA829" s="81" t="s">
        <v>3879</v>
      </c>
      <c r="CB829" s="81" t="str">
        <f t="shared" si="91"/>
        <v>UTV (4XX)</v>
      </c>
    </row>
    <row r="830" spans="1:80" s="38" customFormat="1" ht="15" customHeight="1">
      <c r="A830" s="22">
        <f t="shared" si="85"/>
        <v>828</v>
      </c>
      <c r="B830" s="4" t="s">
        <v>84</v>
      </c>
      <c r="C830" s="99" t="s">
        <v>1089</v>
      </c>
      <c r="D830" s="5" t="s">
        <v>5844</v>
      </c>
      <c r="E830" s="91" t="str">
        <f>CONCATENATE(LEFT(D830,5),VLOOKUP(CONCATENATE(N830,"x",O830),'PART NUMBER GUIDE'!$B$9:$C$49,2,FALSE),VLOOKUP(CONCATENATE(P830, V830), 'PART NUMBER GUIDE'!$Q$6:$R$91, 2, FALSE),VLOOKUP(Y830,'PART NUMBER GUIDE'!$J$8:$K$43,2, FALSE),IF(U830="N/A",IF(ABS(S830)&lt;10,"0"&amp;ABS(S830),ABS(S830)),CONCATENATE(LEFT(U830,1),RIGHT(U830,1))), F830, G830)</f>
        <v>MR41447047552</v>
      </c>
      <c r="F830" s="90"/>
      <c r="G830" s="90"/>
      <c r="H830" s="79" t="s">
        <v>5849</v>
      </c>
      <c r="I830" s="318">
        <v>44596</v>
      </c>
      <c r="J830" s="85" t="s">
        <v>3872</v>
      </c>
      <c r="K830" s="342">
        <v>216</v>
      </c>
      <c r="L830" s="92" t="str">
        <f t="shared" si="86"/>
        <v/>
      </c>
      <c r="M830" s="344"/>
      <c r="N830" s="5">
        <v>14</v>
      </c>
      <c r="O830" s="77">
        <v>7</v>
      </c>
      <c r="P830" s="99" t="str">
        <f t="shared" si="87"/>
        <v>4x136</v>
      </c>
      <c r="Q830" s="5">
        <v>4</v>
      </c>
      <c r="R830" s="5">
        <v>136</v>
      </c>
      <c r="S830" s="5">
        <v>38</v>
      </c>
      <c r="T830" s="17">
        <v>5.33</v>
      </c>
      <c r="U830" s="5" t="s">
        <v>186</v>
      </c>
      <c r="V830" s="17">
        <v>106</v>
      </c>
      <c r="W830" s="8">
        <v>15.43</v>
      </c>
      <c r="X830" s="51">
        <v>1600</v>
      </c>
      <c r="Y830" s="79" t="s">
        <v>2294</v>
      </c>
      <c r="Z830" s="79" t="s">
        <v>2987</v>
      </c>
      <c r="AA830" s="51" t="str">
        <f t="shared" si="88"/>
        <v>14x7, 4x136, 38 OS</v>
      </c>
      <c r="AB830" s="2" t="s">
        <v>4107</v>
      </c>
      <c r="AC830" s="89">
        <f>_xlfn.IFNA(VLOOKUP(AB830,ACCESSORIES!F:J,5,FALSE),"N/A")</f>
        <v>22</v>
      </c>
      <c r="AD830" s="87" t="s">
        <v>85</v>
      </c>
      <c r="AE830" s="87" t="s">
        <v>85</v>
      </c>
      <c r="AF830" s="87" t="s">
        <v>85</v>
      </c>
      <c r="AG830" s="87" t="s">
        <v>85</v>
      </c>
      <c r="AH830" s="9" t="str">
        <f>_xlfn.IFNA(VLOOKUP(AG830,ACCESSORIES!F:J,5,FALSE),"N/A")</f>
        <v>N/A</v>
      </c>
      <c r="AI830" s="81" t="s">
        <v>266</v>
      </c>
      <c r="AJ830" s="81" t="s">
        <v>85</v>
      </c>
      <c r="AK830" s="40" t="str">
        <f>_xlfn.IFNA(VLOOKUP(AJ830,ACCESSORIES!F:J,5,FALSE),"N/A")</f>
        <v>N/A</v>
      </c>
      <c r="AL830" s="81" t="s">
        <v>85</v>
      </c>
      <c r="AM830" s="81">
        <v>14.1</v>
      </c>
      <c r="AN830" s="81">
        <v>180</v>
      </c>
      <c r="AO830" s="25">
        <v>0</v>
      </c>
      <c r="AP830" s="25">
        <v>3.8</v>
      </c>
      <c r="AQ830" s="25">
        <v>8.8000000000000007</v>
      </c>
      <c r="AR830" s="25">
        <v>0</v>
      </c>
      <c r="AS830" s="25">
        <v>168</v>
      </c>
      <c r="AT830" s="25">
        <v>155.69999999999999</v>
      </c>
      <c r="AU830" s="84">
        <v>104</v>
      </c>
      <c r="AV830" s="54">
        <v>48</v>
      </c>
      <c r="AW830" s="54">
        <v>48</v>
      </c>
      <c r="AX830" s="54">
        <v>20</v>
      </c>
      <c r="AY830" s="3" t="s">
        <v>85</v>
      </c>
      <c r="AZ830" s="98" t="str">
        <f>_xlfn.IFNA(VLOOKUP(AY830,ACCESSORIES!F:J,5,FALSE),"N/A")</f>
        <v>N/A</v>
      </c>
      <c r="BA830" s="3" t="s">
        <v>85</v>
      </c>
      <c r="BB830" s="98" t="str">
        <f>_xlfn.IFNA(VLOOKUP(BA830,ACCESSORIES!F:J,5,FALSE),"N/A")</f>
        <v>N/A</v>
      </c>
      <c r="BC830" s="77">
        <v>19.22</v>
      </c>
      <c r="BD830" s="56">
        <v>16.8503937007874</v>
      </c>
      <c r="BE830" s="56">
        <v>16.8503937007874</v>
      </c>
      <c r="BF830" s="56">
        <v>9.8425196850393704</v>
      </c>
      <c r="BG830" s="378">
        <f t="shared" si="89"/>
        <v>4.5795999999999983E-2</v>
      </c>
      <c r="BH830" s="5">
        <v>48</v>
      </c>
      <c r="BI830" s="114" t="s">
        <v>3532</v>
      </c>
      <c r="BJ830" s="50" t="s">
        <v>4050</v>
      </c>
      <c r="BK830" s="81" t="s">
        <v>5904</v>
      </c>
      <c r="BL830" s="81" t="s">
        <v>4066</v>
      </c>
      <c r="BM830" s="81" t="s">
        <v>4836</v>
      </c>
      <c r="BN830" s="81" t="s">
        <v>2872</v>
      </c>
      <c r="BO830" s="81" t="s">
        <v>4298</v>
      </c>
      <c r="BP830" s="81" t="s">
        <v>5446</v>
      </c>
      <c r="BQ830" s="81" t="s">
        <v>5903</v>
      </c>
      <c r="BR830" s="81"/>
      <c r="BS830" s="81"/>
      <c r="BT830" s="81"/>
      <c r="BU830" s="313" t="s">
        <v>6951</v>
      </c>
      <c r="BV830" s="377" t="s">
        <v>8302</v>
      </c>
      <c r="BW830" s="313" t="s">
        <v>6953</v>
      </c>
      <c r="BX830" s="377" t="s">
        <v>8303</v>
      </c>
      <c r="BY830" s="93" t="str">
        <f t="shared" si="90"/>
        <v>CLOSEOUT - MR414 Bead Grip, 14x7, 5+2/+38mm Offset, 4x136, 106mm Centerbore, Matte Black</v>
      </c>
      <c r="BZ830" s="81" t="s">
        <v>3878</v>
      </c>
      <c r="CA830" s="81" t="s">
        <v>3879</v>
      </c>
      <c r="CB830" s="81" t="str">
        <f t="shared" si="91"/>
        <v>UTV (4XX)</v>
      </c>
    </row>
    <row r="831" spans="1:80" s="38" customFormat="1" ht="15" customHeight="1">
      <c r="A831" s="22">
        <f t="shared" si="85"/>
        <v>829</v>
      </c>
      <c r="B831" s="4" t="s">
        <v>84</v>
      </c>
      <c r="C831" s="99" t="s">
        <v>1089</v>
      </c>
      <c r="D831" s="5" t="s">
        <v>5844</v>
      </c>
      <c r="E831" s="91" t="str">
        <f>CONCATENATE(LEFT(D831,5),VLOOKUP(CONCATENATE(N831,"x",O831),'PART NUMBER GUIDE'!$B$9:$C$49,2,FALSE),VLOOKUP(CONCATENATE(P831, V831), 'PART NUMBER GUIDE'!$Q$6:$R$91, 2, FALSE),VLOOKUP(Y831,'PART NUMBER GUIDE'!$J$8:$K$43,2, FALSE),IF(U831="N/A",IF(ABS(S831)&lt;10,"0"&amp;ABS(S831),ABS(S831)),CONCATENATE(LEFT(U831,1),RIGHT(U831,1))), F831, G831)</f>
        <v>MR41447046552</v>
      </c>
      <c r="F831" s="90"/>
      <c r="G831" s="90"/>
      <c r="H831" s="79" t="s">
        <v>5851</v>
      </c>
      <c r="I831" s="318">
        <v>44596</v>
      </c>
      <c r="J831" s="85" t="s">
        <v>1265</v>
      </c>
      <c r="K831" s="342">
        <v>216</v>
      </c>
      <c r="L831" s="92">
        <f t="shared" si="86"/>
        <v>216</v>
      </c>
      <c r="M831" s="344"/>
      <c r="N831" s="5">
        <v>14</v>
      </c>
      <c r="O831" s="77">
        <v>7</v>
      </c>
      <c r="P831" s="99" t="str">
        <f t="shared" si="87"/>
        <v>4x156</v>
      </c>
      <c r="Q831" s="5">
        <v>4</v>
      </c>
      <c r="R831" s="5">
        <v>156</v>
      </c>
      <c r="S831" s="5">
        <v>38</v>
      </c>
      <c r="T831" s="17">
        <v>5.33</v>
      </c>
      <c r="U831" s="5" t="s">
        <v>186</v>
      </c>
      <c r="V831" s="17">
        <v>132</v>
      </c>
      <c r="W831" s="8">
        <v>15.54</v>
      </c>
      <c r="X831" s="51">
        <v>1600</v>
      </c>
      <c r="Y831" s="79" t="s">
        <v>2294</v>
      </c>
      <c r="Z831" s="79" t="s">
        <v>2987</v>
      </c>
      <c r="AA831" s="51" t="str">
        <f t="shared" si="88"/>
        <v>14x7, 4x156, 38 OS</v>
      </c>
      <c r="AB831" s="2" t="s">
        <v>4104</v>
      </c>
      <c r="AC831" s="89">
        <f>_xlfn.IFNA(VLOOKUP(AB831,ACCESSORIES!F:J,5,FALSE),"N/A")</f>
        <v>22</v>
      </c>
      <c r="AD831" s="87" t="s">
        <v>85</v>
      </c>
      <c r="AE831" s="87" t="s">
        <v>85</v>
      </c>
      <c r="AF831" s="87" t="s">
        <v>85</v>
      </c>
      <c r="AG831" s="87" t="s">
        <v>85</v>
      </c>
      <c r="AH831" s="9" t="str">
        <f>_xlfn.IFNA(VLOOKUP(AG831,ACCESSORIES!F:J,5,FALSE),"N/A")</f>
        <v>N/A</v>
      </c>
      <c r="AI831" s="81" t="s">
        <v>266</v>
      </c>
      <c r="AJ831" s="81" t="s">
        <v>85</v>
      </c>
      <c r="AK831" s="40" t="str">
        <f>_xlfn.IFNA(VLOOKUP(AJ831,ACCESSORIES!F:J,5,FALSE),"N/A")</f>
        <v>N/A</v>
      </c>
      <c r="AL831" s="81" t="s">
        <v>85</v>
      </c>
      <c r="AM831" s="81">
        <v>14.1</v>
      </c>
      <c r="AN831" s="81">
        <v>180</v>
      </c>
      <c r="AO831" s="25">
        <v>0</v>
      </c>
      <c r="AP831" s="25">
        <v>3.8</v>
      </c>
      <c r="AQ831" s="25">
        <v>8.8000000000000007</v>
      </c>
      <c r="AR831" s="25">
        <v>0</v>
      </c>
      <c r="AS831" s="25">
        <v>168</v>
      </c>
      <c r="AT831" s="25">
        <v>155.69999999999999</v>
      </c>
      <c r="AU831" s="84">
        <v>125</v>
      </c>
      <c r="AV831" s="54">
        <v>47</v>
      </c>
      <c r="AW831" s="54">
        <v>47</v>
      </c>
      <c r="AX831" s="54">
        <v>20</v>
      </c>
      <c r="AY831" s="3" t="s">
        <v>85</v>
      </c>
      <c r="AZ831" s="98" t="str">
        <f>_xlfn.IFNA(VLOOKUP(AY831,ACCESSORIES!F:J,5,FALSE),"N/A")</f>
        <v>N/A</v>
      </c>
      <c r="BA831" s="3" t="s">
        <v>85</v>
      </c>
      <c r="BB831" s="98" t="str">
        <f>_xlfn.IFNA(VLOOKUP(BA831,ACCESSORIES!F:J,5,FALSE),"N/A")</f>
        <v>N/A</v>
      </c>
      <c r="BC831" s="77">
        <v>19.54</v>
      </c>
      <c r="BD831" s="56">
        <v>16.8503937007874</v>
      </c>
      <c r="BE831" s="56">
        <v>16.8503937007874</v>
      </c>
      <c r="BF831" s="56">
        <v>9.8425196850393704</v>
      </c>
      <c r="BG831" s="378">
        <f t="shared" si="89"/>
        <v>4.5795999999999983E-2</v>
      </c>
      <c r="BH831" s="5">
        <v>48</v>
      </c>
      <c r="BI831" s="114" t="s">
        <v>3532</v>
      </c>
      <c r="BJ831" s="50" t="s">
        <v>4050</v>
      </c>
      <c r="BK831" s="81" t="s">
        <v>5904</v>
      </c>
      <c r="BL831" s="81" t="s">
        <v>4066</v>
      </c>
      <c r="BM831" s="81" t="s">
        <v>4836</v>
      </c>
      <c r="BN831" s="81" t="s">
        <v>2872</v>
      </c>
      <c r="BO831" s="81" t="s">
        <v>4298</v>
      </c>
      <c r="BP831" s="81" t="s">
        <v>5446</v>
      </c>
      <c r="BQ831" s="81" t="s">
        <v>5903</v>
      </c>
      <c r="BR831" s="81"/>
      <c r="BS831" s="81"/>
      <c r="BT831" s="81"/>
      <c r="BU831" s="313" t="s">
        <v>6951</v>
      </c>
      <c r="BV831" s="377" t="s">
        <v>8302</v>
      </c>
      <c r="BW831" s="313" t="s">
        <v>6953</v>
      </c>
      <c r="BX831" s="377" t="s">
        <v>8303</v>
      </c>
      <c r="BY831" s="93" t="str">
        <f t="shared" si="90"/>
        <v>MR414 Bead Grip, 14x7, 5+2/+38mm Offset, 4x156, 132mm Centerbore, Matte Black</v>
      </c>
      <c r="BZ831" s="81" t="s">
        <v>3878</v>
      </c>
      <c r="CA831" s="81" t="s">
        <v>3879</v>
      </c>
      <c r="CB831" s="81" t="str">
        <f t="shared" si="91"/>
        <v>UTV (4XX)</v>
      </c>
    </row>
    <row r="832" spans="1:80" s="38" customFormat="1" ht="15" customHeight="1">
      <c r="A832" s="22">
        <f t="shared" si="85"/>
        <v>830</v>
      </c>
      <c r="B832" s="4" t="s">
        <v>84</v>
      </c>
      <c r="C832" s="99" t="s">
        <v>1089</v>
      </c>
      <c r="D832" s="5" t="s">
        <v>5844</v>
      </c>
      <c r="E832" s="91" t="str">
        <f>CONCATENATE(LEFT(D832,5),VLOOKUP(CONCATENATE(N832,"x",O832),'PART NUMBER GUIDE'!$B$9:$C$49,2,FALSE),VLOOKUP(CONCATENATE(P832, V832), 'PART NUMBER GUIDE'!$Q$6:$R$91, 2, FALSE),VLOOKUP(Y832,'PART NUMBER GUIDE'!$J$8:$K$43,2, FALSE),IF(U832="N/A",IF(ABS(S832)&lt;10,"0"&amp;ABS(S832),ABS(S832)),CONCATENATE(LEFT(U832,1),RIGHT(U832,1))), F832, G832)</f>
        <v>MR414470461252</v>
      </c>
      <c r="F832" s="90"/>
      <c r="G832" s="90"/>
      <c r="H832" s="79" t="s">
        <v>5852</v>
      </c>
      <c r="I832" s="318">
        <v>44596</v>
      </c>
      <c r="J832" s="16" t="s">
        <v>1265</v>
      </c>
      <c r="K832" s="342">
        <v>216</v>
      </c>
      <c r="L832" s="92">
        <f t="shared" si="86"/>
        <v>216</v>
      </c>
      <c r="M832" s="344"/>
      <c r="N832" s="5">
        <v>14</v>
      </c>
      <c r="O832" s="77">
        <v>7</v>
      </c>
      <c r="P832" s="99" t="str">
        <f t="shared" si="87"/>
        <v>4x156</v>
      </c>
      <c r="Q832" s="5">
        <v>4</v>
      </c>
      <c r="R832" s="5">
        <v>156</v>
      </c>
      <c r="S832" s="5">
        <v>38</v>
      </c>
      <c r="T832" s="17">
        <v>5.33</v>
      </c>
      <c r="U832" s="5" t="s">
        <v>186</v>
      </c>
      <c r="V832" s="17">
        <v>132</v>
      </c>
      <c r="W832" s="8">
        <v>15.54</v>
      </c>
      <c r="X832" s="51">
        <v>1600</v>
      </c>
      <c r="Y832" s="79" t="s">
        <v>5874</v>
      </c>
      <c r="Z832" s="79" t="s">
        <v>5875</v>
      </c>
      <c r="AA832" s="51" t="str">
        <f t="shared" si="88"/>
        <v>14x7, 4x156, 38 OS</v>
      </c>
      <c r="AB832" s="2" t="s">
        <v>4104</v>
      </c>
      <c r="AC832" s="89">
        <f>_xlfn.IFNA(VLOOKUP(AB832,ACCESSORIES!F:J,5,FALSE),"N/A")</f>
        <v>22</v>
      </c>
      <c r="AD832" s="87" t="s">
        <v>85</v>
      </c>
      <c r="AE832" s="87" t="s">
        <v>85</v>
      </c>
      <c r="AF832" s="87" t="s">
        <v>85</v>
      </c>
      <c r="AG832" s="87" t="s">
        <v>85</v>
      </c>
      <c r="AH832" s="9" t="str">
        <f>_xlfn.IFNA(VLOOKUP(AG832,ACCESSORIES!F:J,5,FALSE),"N/A")</f>
        <v>N/A</v>
      </c>
      <c r="AI832" s="81" t="s">
        <v>266</v>
      </c>
      <c r="AJ832" s="81" t="s">
        <v>85</v>
      </c>
      <c r="AK832" s="40" t="str">
        <f>_xlfn.IFNA(VLOOKUP(AJ832,ACCESSORIES!F:J,5,FALSE),"N/A")</f>
        <v>N/A</v>
      </c>
      <c r="AL832" s="81" t="s">
        <v>85</v>
      </c>
      <c r="AM832" s="81">
        <v>14.1</v>
      </c>
      <c r="AN832" s="81">
        <v>180</v>
      </c>
      <c r="AO832" s="25">
        <v>0</v>
      </c>
      <c r="AP832" s="25">
        <v>3.8</v>
      </c>
      <c r="AQ832" s="25">
        <v>8.8000000000000007</v>
      </c>
      <c r="AR832" s="25">
        <v>0</v>
      </c>
      <c r="AS832" s="25">
        <v>168</v>
      </c>
      <c r="AT832" s="25">
        <v>155.69999999999999</v>
      </c>
      <c r="AU832" s="84">
        <v>125</v>
      </c>
      <c r="AV832" s="54">
        <v>47</v>
      </c>
      <c r="AW832" s="54">
        <v>47</v>
      </c>
      <c r="AX832" s="54">
        <v>20</v>
      </c>
      <c r="AY832" s="3" t="s">
        <v>85</v>
      </c>
      <c r="AZ832" s="98" t="str">
        <f>_xlfn.IFNA(VLOOKUP(AY832,ACCESSORIES!F:J,5,FALSE),"N/A")</f>
        <v>N/A</v>
      </c>
      <c r="BA832" s="3" t="s">
        <v>85</v>
      </c>
      <c r="BB832" s="98" t="str">
        <f>_xlfn.IFNA(VLOOKUP(BA832,ACCESSORIES!F:J,5,FALSE),"N/A")</f>
        <v>N/A</v>
      </c>
      <c r="BC832" s="77">
        <v>19.54</v>
      </c>
      <c r="BD832" s="56">
        <v>16.8503937007874</v>
      </c>
      <c r="BE832" s="56">
        <v>16.8503937007874</v>
      </c>
      <c r="BF832" s="56">
        <v>9.8425196850393704</v>
      </c>
      <c r="BG832" s="378">
        <f t="shared" si="89"/>
        <v>4.5795999999999983E-2</v>
      </c>
      <c r="BH832" s="5">
        <v>48</v>
      </c>
      <c r="BI832" s="114" t="s">
        <v>3532</v>
      </c>
      <c r="BJ832" s="50" t="s">
        <v>4050</v>
      </c>
      <c r="BK832" s="81" t="s">
        <v>5904</v>
      </c>
      <c r="BL832" s="81" t="s">
        <v>4066</v>
      </c>
      <c r="BM832" s="81" t="s">
        <v>4836</v>
      </c>
      <c r="BN832" s="81" t="s">
        <v>2872</v>
      </c>
      <c r="BO832" s="81" t="s">
        <v>4298</v>
      </c>
      <c r="BP832" s="81" t="s">
        <v>5446</v>
      </c>
      <c r="BQ832" s="81" t="s">
        <v>5903</v>
      </c>
      <c r="BR832" s="81"/>
      <c r="BS832" s="81"/>
      <c r="BT832" s="81"/>
      <c r="BU832" s="313" t="s">
        <v>6957</v>
      </c>
      <c r="BV832" s="377" t="s">
        <v>8228</v>
      </c>
      <c r="BW832" s="313" t="s">
        <v>6959</v>
      </c>
      <c r="BX832" s="377" t="s">
        <v>8229</v>
      </c>
      <c r="BY832" s="93" t="str">
        <f t="shared" si="90"/>
        <v>MR414 Bead Grip, 14x7, 5+2/+38mm Offset, 4x156, 132mm Centerbore, Graphite</v>
      </c>
      <c r="BZ832" s="81" t="s">
        <v>3878</v>
      </c>
      <c r="CA832" s="81" t="s">
        <v>3879</v>
      </c>
      <c r="CB832" s="81" t="str">
        <f t="shared" si="91"/>
        <v>UTV (4XX)</v>
      </c>
    </row>
    <row r="833" spans="1:80" s="38" customFormat="1" ht="15" customHeight="1">
      <c r="A833" s="22">
        <f t="shared" si="85"/>
        <v>831</v>
      </c>
      <c r="B833" s="4" t="s">
        <v>84</v>
      </c>
      <c r="C833" s="99" t="s">
        <v>1089</v>
      </c>
      <c r="D833" s="5" t="s">
        <v>5844</v>
      </c>
      <c r="E833" s="91" t="str">
        <f>CONCATENATE(LEFT(D833,5),VLOOKUP(CONCATENATE(N833,"x",O833),'PART NUMBER GUIDE'!$B$9:$C$49,2,FALSE),VLOOKUP(CONCATENATE(P833, V833), 'PART NUMBER GUIDE'!$Q$6:$R$91, 2, FALSE),VLOOKUP(Y833,'PART NUMBER GUIDE'!$J$8:$K$43,2, FALSE),IF(U833="N/A",IF(ABS(S833)&lt;10,"0"&amp;ABS(S833),ABS(S833)),CONCATENATE(LEFT(U833,1),RIGHT(U833,1))), F833, G833)</f>
        <v>MR41457047543</v>
      </c>
      <c r="F833" s="90"/>
      <c r="G833" s="90"/>
      <c r="H833" s="79" t="s">
        <v>5853</v>
      </c>
      <c r="I833" s="318">
        <v>44596</v>
      </c>
      <c r="J833" s="85" t="s">
        <v>1265</v>
      </c>
      <c r="K833" s="342">
        <v>229</v>
      </c>
      <c r="L833" s="92">
        <f t="shared" si="86"/>
        <v>229</v>
      </c>
      <c r="M833" s="344"/>
      <c r="N833" s="5">
        <v>15</v>
      </c>
      <c r="O833" s="77">
        <v>7</v>
      </c>
      <c r="P833" s="99" t="str">
        <f t="shared" si="87"/>
        <v>4x136</v>
      </c>
      <c r="Q833" s="5">
        <v>4</v>
      </c>
      <c r="R833" s="5">
        <v>136</v>
      </c>
      <c r="S833" s="5">
        <v>13</v>
      </c>
      <c r="T833" s="17">
        <v>4.3</v>
      </c>
      <c r="U833" s="5" t="s">
        <v>189</v>
      </c>
      <c r="V833" s="17">
        <v>106</v>
      </c>
      <c r="W833" s="8">
        <v>14.57</v>
      </c>
      <c r="X833" s="51">
        <v>1600</v>
      </c>
      <c r="Y833" s="79" t="s">
        <v>2294</v>
      </c>
      <c r="Z833" s="79" t="s">
        <v>2987</v>
      </c>
      <c r="AA833" s="51" t="str">
        <f t="shared" si="88"/>
        <v>15x7, 4x136, 13 OS</v>
      </c>
      <c r="AB833" s="2" t="s">
        <v>4107</v>
      </c>
      <c r="AC833" s="89">
        <f>_xlfn.IFNA(VLOOKUP(AB833,ACCESSORIES!F:J,5,FALSE),"N/A")</f>
        <v>22</v>
      </c>
      <c r="AD833" s="87" t="s">
        <v>85</v>
      </c>
      <c r="AE833" s="87" t="s">
        <v>85</v>
      </c>
      <c r="AF833" s="87" t="s">
        <v>85</v>
      </c>
      <c r="AG833" s="87" t="s">
        <v>85</v>
      </c>
      <c r="AH833" s="9" t="str">
        <f>_xlfn.IFNA(VLOOKUP(AG833,ACCESSORIES!F:J,5,FALSE),"N/A")</f>
        <v>N/A</v>
      </c>
      <c r="AI833" s="81" t="s">
        <v>266</v>
      </c>
      <c r="AJ833" s="81" t="s">
        <v>85</v>
      </c>
      <c r="AK833" s="40" t="str">
        <f>_xlfn.IFNA(VLOOKUP(AJ833,ACCESSORIES!F:J,5,FALSE),"N/A")</f>
        <v>N/A</v>
      </c>
      <c r="AL833" s="81" t="s">
        <v>85</v>
      </c>
      <c r="AM833" s="81">
        <v>14.1</v>
      </c>
      <c r="AN833" s="81">
        <v>180</v>
      </c>
      <c r="AO833" s="25">
        <v>0</v>
      </c>
      <c r="AP833" s="25">
        <v>5</v>
      </c>
      <c r="AQ833" s="25">
        <v>11</v>
      </c>
      <c r="AR833" s="25">
        <v>12</v>
      </c>
      <c r="AS833" s="25">
        <v>180.9</v>
      </c>
      <c r="AT833" s="25">
        <v>173.6</v>
      </c>
      <c r="AU833" s="84">
        <v>104</v>
      </c>
      <c r="AV833" s="54">
        <v>48</v>
      </c>
      <c r="AW833" s="54">
        <v>48</v>
      </c>
      <c r="AX833" s="54">
        <v>30</v>
      </c>
      <c r="AY833" s="3" t="s">
        <v>85</v>
      </c>
      <c r="AZ833" s="98" t="str">
        <f>_xlfn.IFNA(VLOOKUP(AY833,ACCESSORIES!F:J,5,FALSE),"N/A")</f>
        <v>N/A</v>
      </c>
      <c r="BA833" s="3" t="s">
        <v>85</v>
      </c>
      <c r="BB833" s="98" t="str">
        <f>_xlfn.IFNA(VLOOKUP(BA833,ACCESSORIES!F:J,5,FALSE),"N/A")</f>
        <v>N/A</v>
      </c>
      <c r="BC833" s="77">
        <v>18.57</v>
      </c>
      <c r="BD833" s="56">
        <v>17.8740157480315</v>
      </c>
      <c r="BE833" s="56">
        <v>17.8740157480315</v>
      </c>
      <c r="BF833" s="56">
        <v>9.8425196850393704</v>
      </c>
      <c r="BG833" s="378">
        <f t="shared" si="89"/>
        <v>5.1529000000000012E-2</v>
      </c>
      <c r="BH833" s="5">
        <v>48</v>
      </c>
      <c r="BI833" s="114" t="s">
        <v>3532</v>
      </c>
      <c r="BJ833" s="50" t="s">
        <v>4050</v>
      </c>
      <c r="BK833" s="81" t="s">
        <v>5904</v>
      </c>
      <c r="BL833" s="81" t="s">
        <v>4066</v>
      </c>
      <c r="BM833" s="81" t="s">
        <v>4836</v>
      </c>
      <c r="BN833" s="81" t="s">
        <v>2872</v>
      </c>
      <c r="BO833" s="81" t="s">
        <v>4298</v>
      </c>
      <c r="BP833" s="81" t="s">
        <v>5446</v>
      </c>
      <c r="BQ833" s="81" t="s">
        <v>5903</v>
      </c>
      <c r="BR833" s="81"/>
      <c r="BS833" s="81"/>
      <c r="BT833" s="81"/>
      <c r="BU833" s="313" t="s">
        <v>6951</v>
      </c>
      <c r="BV833" s="377" t="s">
        <v>8302</v>
      </c>
      <c r="BW833" s="313" t="s">
        <v>6953</v>
      </c>
      <c r="BX833" s="377" t="s">
        <v>8303</v>
      </c>
      <c r="BY833" s="93" t="str">
        <f t="shared" si="90"/>
        <v>MR414 Bead Grip, 15x7, 4+3/+13mm Offset, 4x136, 106mm Centerbore, Matte Black</v>
      </c>
      <c r="BZ833" s="81" t="s">
        <v>3878</v>
      </c>
      <c r="CA833" s="81" t="s">
        <v>3879</v>
      </c>
      <c r="CB833" s="81" t="str">
        <f t="shared" si="91"/>
        <v>UTV (4XX)</v>
      </c>
    </row>
    <row r="834" spans="1:80" s="38" customFormat="1" ht="15" customHeight="1">
      <c r="A834" s="22">
        <f t="shared" si="85"/>
        <v>832</v>
      </c>
      <c r="B834" s="4" t="s">
        <v>84</v>
      </c>
      <c r="C834" s="99" t="s">
        <v>1089</v>
      </c>
      <c r="D834" s="5" t="s">
        <v>5844</v>
      </c>
      <c r="E834" s="91" t="str">
        <f>CONCATENATE(LEFT(D834,5),VLOOKUP(CONCATENATE(N834,"x",O834),'PART NUMBER GUIDE'!$B$9:$C$49,2,FALSE),VLOOKUP(CONCATENATE(P834, V834), 'PART NUMBER GUIDE'!$Q$6:$R$91, 2, FALSE),VLOOKUP(Y834,'PART NUMBER GUIDE'!$J$8:$K$43,2, FALSE),IF(U834="N/A",IF(ABS(S834)&lt;10,"0"&amp;ABS(S834),ABS(S834)),CONCATENATE(LEFT(U834,1),RIGHT(U834,1))), F834, G834)</f>
        <v>MR41457046543</v>
      </c>
      <c r="F834" s="90"/>
      <c r="G834" s="90"/>
      <c r="H834" s="79" t="s">
        <v>5855</v>
      </c>
      <c r="I834" s="318">
        <v>44596</v>
      </c>
      <c r="J834" s="85" t="s">
        <v>1265</v>
      </c>
      <c r="K834" s="342">
        <v>229</v>
      </c>
      <c r="L834" s="92">
        <f t="shared" si="86"/>
        <v>229</v>
      </c>
      <c r="M834" s="344"/>
      <c r="N834" s="5">
        <v>15</v>
      </c>
      <c r="O834" s="77">
        <v>7</v>
      </c>
      <c r="P834" s="99" t="str">
        <f t="shared" si="87"/>
        <v>4x156</v>
      </c>
      <c r="Q834" s="5">
        <v>4</v>
      </c>
      <c r="R834" s="5">
        <v>156</v>
      </c>
      <c r="S834" s="5">
        <v>13</v>
      </c>
      <c r="T834" s="17">
        <v>4.3</v>
      </c>
      <c r="U834" s="5" t="s">
        <v>189</v>
      </c>
      <c r="V834" s="17">
        <v>132</v>
      </c>
      <c r="W834" s="8">
        <v>13.91</v>
      </c>
      <c r="X834" s="51">
        <v>1600</v>
      </c>
      <c r="Y834" s="79" t="s">
        <v>2294</v>
      </c>
      <c r="Z834" s="79" t="s">
        <v>2987</v>
      </c>
      <c r="AA834" s="51" t="str">
        <f t="shared" si="88"/>
        <v>15x7, 4x156, 13 OS</v>
      </c>
      <c r="AB834" s="2" t="s">
        <v>4104</v>
      </c>
      <c r="AC834" s="89">
        <f>_xlfn.IFNA(VLOOKUP(AB834,ACCESSORIES!F:J,5,FALSE),"N/A")</f>
        <v>22</v>
      </c>
      <c r="AD834" s="87" t="s">
        <v>85</v>
      </c>
      <c r="AE834" s="87" t="s">
        <v>85</v>
      </c>
      <c r="AF834" s="87" t="s">
        <v>85</v>
      </c>
      <c r="AG834" s="87" t="s">
        <v>85</v>
      </c>
      <c r="AH834" s="9" t="str">
        <f>_xlfn.IFNA(VLOOKUP(AG834,ACCESSORIES!F:J,5,FALSE),"N/A")</f>
        <v>N/A</v>
      </c>
      <c r="AI834" s="81" t="s">
        <v>266</v>
      </c>
      <c r="AJ834" s="81" t="s">
        <v>85</v>
      </c>
      <c r="AK834" s="40" t="str">
        <f>_xlfn.IFNA(VLOOKUP(AJ834,ACCESSORIES!F:J,5,FALSE),"N/A")</f>
        <v>N/A</v>
      </c>
      <c r="AL834" s="81" t="s">
        <v>85</v>
      </c>
      <c r="AM834" s="81">
        <v>14.1</v>
      </c>
      <c r="AN834" s="81">
        <v>180</v>
      </c>
      <c r="AO834" s="25">
        <v>0</v>
      </c>
      <c r="AP834" s="25">
        <v>5</v>
      </c>
      <c r="AQ834" s="25">
        <v>11</v>
      </c>
      <c r="AR834" s="25">
        <v>12</v>
      </c>
      <c r="AS834" s="25">
        <v>180.9</v>
      </c>
      <c r="AT834" s="25">
        <v>173.6</v>
      </c>
      <c r="AU834" s="84">
        <v>125</v>
      </c>
      <c r="AV834" s="54">
        <v>47</v>
      </c>
      <c r="AW834" s="54">
        <v>47</v>
      </c>
      <c r="AX834" s="54">
        <v>30</v>
      </c>
      <c r="AY834" s="3" t="s">
        <v>85</v>
      </c>
      <c r="AZ834" s="98" t="str">
        <f>_xlfn.IFNA(VLOOKUP(AY834,ACCESSORIES!F:J,5,FALSE),"N/A")</f>
        <v>N/A</v>
      </c>
      <c r="BA834" s="3" t="s">
        <v>85</v>
      </c>
      <c r="BB834" s="98" t="str">
        <f>_xlfn.IFNA(VLOOKUP(BA834,ACCESSORIES!F:J,5,FALSE),"N/A")</f>
        <v>N/A</v>
      </c>
      <c r="BC834" s="77">
        <v>17.91</v>
      </c>
      <c r="BD834" s="56">
        <v>17.8740157480315</v>
      </c>
      <c r="BE834" s="56">
        <v>17.8740157480315</v>
      </c>
      <c r="BF834" s="56">
        <v>9.8425196850393704</v>
      </c>
      <c r="BG834" s="378">
        <f t="shared" si="89"/>
        <v>5.1529000000000012E-2</v>
      </c>
      <c r="BH834" s="5">
        <v>48</v>
      </c>
      <c r="BI834" s="114" t="s">
        <v>3532</v>
      </c>
      <c r="BJ834" s="50" t="s">
        <v>4050</v>
      </c>
      <c r="BK834" s="81" t="s">
        <v>5904</v>
      </c>
      <c r="BL834" s="81" t="s">
        <v>4066</v>
      </c>
      <c r="BM834" s="81" t="s">
        <v>4836</v>
      </c>
      <c r="BN834" s="81" t="s">
        <v>2872</v>
      </c>
      <c r="BO834" s="81" t="s">
        <v>4298</v>
      </c>
      <c r="BP834" s="81" t="s">
        <v>5446</v>
      </c>
      <c r="BQ834" s="81" t="s">
        <v>5903</v>
      </c>
      <c r="BR834" s="81"/>
      <c r="BS834" s="81"/>
      <c r="BT834" s="81"/>
      <c r="BU834" s="313" t="s">
        <v>6951</v>
      </c>
      <c r="BV834" s="377" t="s">
        <v>8302</v>
      </c>
      <c r="BW834" s="313" t="s">
        <v>6953</v>
      </c>
      <c r="BX834" s="377" t="s">
        <v>8303</v>
      </c>
      <c r="BY834" s="93" t="str">
        <f t="shared" si="90"/>
        <v>MR414 Bead Grip, 15x7, 4+3/+13mm Offset, 4x156, 132mm Centerbore, Matte Black</v>
      </c>
      <c r="BZ834" s="81" t="s">
        <v>3878</v>
      </c>
      <c r="CA834" s="81" t="s">
        <v>3879</v>
      </c>
      <c r="CB834" s="81" t="str">
        <f t="shared" si="91"/>
        <v>UTV (4XX)</v>
      </c>
    </row>
    <row r="835" spans="1:80" s="38" customFormat="1" ht="15" customHeight="1">
      <c r="A835" s="22">
        <f t="shared" ref="A835:A898" si="92">ROW(B835)-2</f>
        <v>833</v>
      </c>
      <c r="B835" s="4" t="s">
        <v>84</v>
      </c>
      <c r="C835" s="99" t="s">
        <v>1089</v>
      </c>
      <c r="D835" s="5" t="s">
        <v>5844</v>
      </c>
      <c r="E835" s="91" t="str">
        <f>CONCATENATE(LEFT(D835,5),VLOOKUP(CONCATENATE(N835,"x",O835),'PART NUMBER GUIDE'!$B$9:$C$49,2,FALSE),VLOOKUP(CONCATENATE(P835, V835), 'PART NUMBER GUIDE'!$Q$6:$R$91, 2, FALSE),VLOOKUP(Y835,'PART NUMBER GUIDE'!$J$8:$K$43,2, FALSE),IF(U835="N/A",IF(ABS(S835)&lt;10,"0"&amp;ABS(S835),ABS(S835)),CONCATENATE(LEFT(U835,1),RIGHT(U835,1))), F835, G835)</f>
        <v>MR41457012543</v>
      </c>
      <c r="F835" s="90"/>
      <c r="G835" s="90"/>
      <c r="H835" s="79" t="s">
        <v>5857</v>
      </c>
      <c r="I835" s="318">
        <v>44596</v>
      </c>
      <c r="J835" s="85" t="s">
        <v>1265</v>
      </c>
      <c r="K835" s="342">
        <v>229</v>
      </c>
      <c r="L835" s="92">
        <f t="shared" ref="L835:L898" si="93">IF(J835="Coming Soon",K835,IF(J835="Active",K835,""))</f>
        <v>229</v>
      </c>
      <c r="M835" s="344"/>
      <c r="N835" s="5">
        <v>15</v>
      </c>
      <c r="O835" s="77">
        <v>7</v>
      </c>
      <c r="P835" s="99" t="str">
        <f t="shared" ref="P835:P898" si="94">CONCATENATE(Q835,"x",R835)</f>
        <v>5x4.5</v>
      </c>
      <c r="Q835" s="5">
        <v>5</v>
      </c>
      <c r="R835" s="5">
        <v>4.5</v>
      </c>
      <c r="S835" s="5">
        <v>13</v>
      </c>
      <c r="T835" s="17">
        <v>4.3</v>
      </c>
      <c r="U835" s="5" t="s">
        <v>189</v>
      </c>
      <c r="V835" s="17">
        <v>76</v>
      </c>
      <c r="W835" s="8">
        <v>15.101664959664113</v>
      </c>
      <c r="X835" s="51">
        <v>1600</v>
      </c>
      <c r="Y835" s="79" t="s">
        <v>2294</v>
      </c>
      <c r="Z835" s="79" t="s">
        <v>2987</v>
      </c>
      <c r="AA835" s="51" t="str">
        <f t="shared" ref="AA835:AA898" si="95">_xlfn.CONCAT(N835,"x",O835,","," ",P835,","," ",S835," ","OS")</f>
        <v>15x7, 5x4.5, 13 OS</v>
      </c>
      <c r="AB835" s="2" t="s">
        <v>4101</v>
      </c>
      <c r="AC835" s="89">
        <f>_xlfn.IFNA(VLOOKUP(AB835,ACCESSORIES!F:J,5,FALSE),"N/A")</f>
        <v>22</v>
      </c>
      <c r="AD835" s="87" t="s">
        <v>85</v>
      </c>
      <c r="AE835" s="87" t="s">
        <v>85</v>
      </c>
      <c r="AF835" s="87" t="s">
        <v>85</v>
      </c>
      <c r="AG835" s="87" t="s">
        <v>85</v>
      </c>
      <c r="AH835" s="9" t="str">
        <f>_xlfn.IFNA(VLOOKUP(AG835,ACCESSORIES!F:J,5,FALSE),"N/A")</f>
        <v>N/A</v>
      </c>
      <c r="AI835" s="81" t="s">
        <v>266</v>
      </c>
      <c r="AJ835" s="81" t="s">
        <v>85</v>
      </c>
      <c r="AK835" s="40" t="str">
        <f>_xlfn.IFNA(VLOOKUP(AJ835,ACCESSORIES!F:J,5,FALSE),"N/A")</f>
        <v>N/A</v>
      </c>
      <c r="AL835" s="81" t="s">
        <v>85</v>
      </c>
      <c r="AM835" s="81">
        <v>14.1</v>
      </c>
      <c r="AN835" s="81">
        <v>180</v>
      </c>
      <c r="AO835" s="25">
        <v>0</v>
      </c>
      <c r="AP835" s="25">
        <v>5</v>
      </c>
      <c r="AQ835" s="25">
        <v>11</v>
      </c>
      <c r="AR835" s="25">
        <v>12</v>
      </c>
      <c r="AS835" s="25">
        <v>180.9</v>
      </c>
      <c r="AT835" s="25">
        <v>173.6</v>
      </c>
      <c r="AU835" s="84">
        <v>76</v>
      </c>
      <c r="AV835" s="54">
        <v>29</v>
      </c>
      <c r="AW835" s="54">
        <v>29</v>
      </c>
      <c r="AX835" s="54">
        <v>30</v>
      </c>
      <c r="AY835" s="3" t="s">
        <v>85</v>
      </c>
      <c r="AZ835" s="98" t="str">
        <f>_xlfn.IFNA(VLOOKUP(AY835,ACCESSORIES!F:J,5,FALSE),"N/A")</f>
        <v>N/A</v>
      </c>
      <c r="BA835" s="3" t="s">
        <v>85</v>
      </c>
      <c r="BB835" s="98" t="str">
        <f>_xlfn.IFNA(VLOOKUP(BA835,ACCESSORIES!F:J,5,FALSE),"N/A")</f>
        <v>N/A</v>
      </c>
      <c r="BC835" s="77">
        <v>18.959754547899472</v>
      </c>
      <c r="BD835" s="56">
        <v>17.8740157480315</v>
      </c>
      <c r="BE835" s="56">
        <v>17.8740157480315</v>
      </c>
      <c r="BF835" s="56">
        <v>9.8425196850393704</v>
      </c>
      <c r="BG835" s="378">
        <f t="shared" ref="BG835:BG898" si="96">SUM(((BD835*25.4)*(BE835*25.4)*(BF835*25.4))/1000000000)</f>
        <v>5.1529000000000012E-2</v>
      </c>
      <c r="BH835" s="5">
        <v>48</v>
      </c>
      <c r="BI835" s="114" t="s">
        <v>3532</v>
      </c>
      <c r="BJ835" s="50" t="s">
        <v>4050</v>
      </c>
      <c r="BK835" s="81" t="s">
        <v>5904</v>
      </c>
      <c r="BL835" s="81" t="s">
        <v>4066</v>
      </c>
      <c r="BM835" s="81" t="s">
        <v>4836</v>
      </c>
      <c r="BN835" s="81" t="s">
        <v>2872</v>
      </c>
      <c r="BO835" s="81" t="s">
        <v>4298</v>
      </c>
      <c r="BP835" s="81" t="s">
        <v>5446</v>
      </c>
      <c r="BQ835" s="81" t="s">
        <v>5903</v>
      </c>
      <c r="BR835" s="81"/>
      <c r="BS835" s="81"/>
      <c r="BT835" s="81"/>
      <c r="BU835" s="313" t="s">
        <v>6948</v>
      </c>
      <c r="BV835" s="377" t="s">
        <v>8324</v>
      </c>
      <c r="BW835" s="313" t="s">
        <v>6949</v>
      </c>
      <c r="BX835" s="377" t="s">
        <v>8325</v>
      </c>
      <c r="BY835" s="93" t="str">
        <f t="shared" ref="BY835:BY878" si="97">CONCATENATE(IF(J835="Closeout","CLOSEOUT - ",""),D835,", ",N835,"x",O835,", ",IF(U835="N/A","",CONCATENATE(U835,"/")),IF(S835&gt;0,CONCATENATE("+",S835),S835),"mm Offset, ",P835,", ",V835,"mm Centerbore, ",PROPER(Y835),IF(G835="R",", Race Drilled",""),"",IF(BA835="N/A","",CONCATENATE(", w/ ",BA835)))</f>
        <v>MR414 Bead Grip, 15x7, 4+3/+13mm Offset, 5x4.5, 76mm Centerbore, Matte Black</v>
      </c>
      <c r="BZ835" s="81" t="s">
        <v>3878</v>
      </c>
      <c r="CA835" s="81" t="s">
        <v>3879</v>
      </c>
      <c r="CB835" s="81" t="str">
        <f t="shared" ref="CB835:CB898" si="98">C835</f>
        <v>UTV (4XX)</v>
      </c>
    </row>
    <row r="836" spans="1:80" s="38" customFormat="1" ht="15" customHeight="1">
      <c r="A836" s="22">
        <f t="shared" si="92"/>
        <v>834</v>
      </c>
      <c r="B836" s="4" t="s">
        <v>84</v>
      </c>
      <c r="C836" s="99" t="s">
        <v>1089</v>
      </c>
      <c r="D836" s="5" t="s">
        <v>5844</v>
      </c>
      <c r="E836" s="91" t="str">
        <f>CONCATENATE(LEFT(D836,5),VLOOKUP(CONCATENATE(N836,"x",O836),'PART NUMBER GUIDE'!$B$9:$C$49,2,FALSE),VLOOKUP(CONCATENATE(P836, V836), 'PART NUMBER GUIDE'!$Q$6:$R$91, 2, FALSE),VLOOKUP(Y836,'PART NUMBER GUIDE'!$J$8:$K$43,2, FALSE),IF(U836="N/A",IF(ABS(S836)&lt;10,"0"&amp;ABS(S836),ABS(S836)),CONCATENATE(LEFT(U836,1),RIGHT(U836,1))), F836, G836)</f>
        <v>MR414570121243</v>
      </c>
      <c r="F836" s="90"/>
      <c r="G836" s="90"/>
      <c r="H836" s="79" t="s">
        <v>5858</v>
      </c>
      <c r="I836" s="318">
        <v>44596</v>
      </c>
      <c r="J836" s="85" t="s">
        <v>1265</v>
      </c>
      <c r="K836" s="342">
        <v>229</v>
      </c>
      <c r="L836" s="92">
        <f t="shared" si="93"/>
        <v>229</v>
      </c>
      <c r="M836" s="344"/>
      <c r="N836" s="5">
        <v>15</v>
      </c>
      <c r="O836" s="77">
        <v>7</v>
      </c>
      <c r="P836" s="99" t="str">
        <f t="shared" si="94"/>
        <v>5x4.5</v>
      </c>
      <c r="Q836" s="5">
        <v>5</v>
      </c>
      <c r="R836" s="5">
        <v>4.5</v>
      </c>
      <c r="S836" s="5">
        <v>13</v>
      </c>
      <c r="T836" s="17">
        <v>4.3</v>
      </c>
      <c r="U836" s="5" t="s">
        <v>189</v>
      </c>
      <c r="V836" s="17">
        <v>76</v>
      </c>
      <c r="W836" s="8">
        <v>15.101664959664113</v>
      </c>
      <c r="X836" s="51">
        <v>1600</v>
      </c>
      <c r="Y836" s="79" t="s">
        <v>5874</v>
      </c>
      <c r="Z836" s="79" t="s">
        <v>5875</v>
      </c>
      <c r="AA836" s="51" t="str">
        <f t="shared" si="95"/>
        <v>15x7, 5x4.5, 13 OS</v>
      </c>
      <c r="AB836" s="2" t="s">
        <v>4101</v>
      </c>
      <c r="AC836" s="89">
        <f>_xlfn.IFNA(VLOOKUP(AB836,ACCESSORIES!F:J,5,FALSE),"N/A")</f>
        <v>22</v>
      </c>
      <c r="AD836" s="87" t="s">
        <v>85</v>
      </c>
      <c r="AE836" s="87" t="s">
        <v>85</v>
      </c>
      <c r="AF836" s="87" t="s">
        <v>85</v>
      </c>
      <c r="AG836" s="87" t="s">
        <v>85</v>
      </c>
      <c r="AH836" s="9" t="str">
        <f>_xlfn.IFNA(VLOOKUP(AG836,ACCESSORIES!F:J,5,FALSE),"N/A")</f>
        <v>N/A</v>
      </c>
      <c r="AI836" s="81" t="s">
        <v>266</v>
      </c>
      <c r="AJ836" s="81" t="s">
        <v>85</v>
      </c>
      <c r="AK836" s="40" t="str">
        <f>_xlfn.IFNA(VLOOKUP(AJ836,ACCESSORIES!F:J,5,FALSE),"N/A")</f>
        <v>N/A</v>
      </c>
      <c r="AL836" s="81" t="s">
        <v>85</v>
      </c>
      <c r="AM836" s="81">
        <v>14.1</v>
      </c>
      <c r="AN836" s="81">
        <v>180</v>
      </c>
      <c r="AO836" s="25">
        <v>0</v>
      </c>
      <c r="AP836" s="25">
        <v>5</v>
      </c>
      <c r="AQ836" s="25">
        <v>11</v>
      </c>
      <c r="AR836" s="25">
        <v>12</v>
      </c>
      <c r="AS836" s="25">
        <v>180.9</v>
      </c>
      <c r="AT836" s="25">
        <v>173.6</v>
      </c>
      <c r="AU836" s="84">
        <v>76</v>
      </c>
      <c r="AV836" s="54">
        <v>29</v>
      </c>
      <c r="AW836" s="54">
        <v>29</v>
      </c>
      <c r="AX836" s="54">
        <v>30</v>
      </c>
      <c r="AY836" s="3" t="s">
        <v>85</v>
      </c>
      <c r="AZ836" s="98" t="str">
        <f>_xlfn.IFNA(VLOOKUP(AY836,ACCESSORIES!F:J,5,FALSE),"N/A")</f>
        <v>N/A</v>
      </c>
      <c r="BA836" s="3" t="s">
        <v>85</v>
      </c>
      <c r="BB836" s="98" t="str">
        <f>_xlfn.IFNA(VLOOKUP(BA836,ACCESSORIES!F:J,5,FALSE),"N/A")</f>
        <v>N/A</v>
      </c>
      <c r="BC836" s="77">
        <v>18.849523416807035</v>
      </c>
      <c r="BD836" s="56">
        <v>17.8740157480315</v>
      </c>
      <c r="BE836" s="56">
        <v>17.8740157480315</v>
      </c>
      <c r="BF836" s="56">
        <v>9.8425196850393704</v>
      </c>
      <c r="BG836" s="378">
        <f t="shared" si="96"/>
        <v>5.1529000000000012E-2</v>
      </c>
      <c r="BH836" s="5">
        <v>48</v>
      </c>
      <c r="BI836" s="114" t="s">
        <v>3532</v>
      </c>
      <c r="BJ836" s="50" t="s">
        <v>4050</v>
      </c>
      <c r="BK836" s="81" t="s">
        <v>5904</v>
      </c>
      <c r="BL836" s="81" t="s">
        <v>4066</v>
      </c>
      <c r="BM836" s="81" t="s">
        <v>4836</v>
      </c>
      <c r="BN836" s="81" t="s">
        <v>2872</v>
      </c>
      <c r="BO836" s="81" t="s">
        <v>4298</v>
      </c>
      <c r="BP836" s="81" t="s">
        <v>5446</v>
      </c>
      <c r="BQ836" s="81" t="s">
        <v>5903</v>
      </c>
      <c r="BR836" s="81"/>
      <c r="BS836" s="81"/>
      <c r="BT836" s="81"/>
      <c r="BU836" s="313" t="s">
        <v>6954</v>
      </c>
      <c r="BV836" s="377" t="s">
        <v>8524</v>
      </c>
      <c r="BW836" s="313" t="s">
        <v>6955</v>
      </c>
      <c r="BX836" s="377" t="s">
        <v>8525</v>
      </c>
      <c r="BY836" s="93" t="str">
        <f t="shared" si="97"/>
        <v>MR414 Bead Grip, 15x7, 4+3/+13mm Offset, 5x4.5, 76mm Centerbore, Graphite</v>
      </c>
      <c r="BZ836" s="81" t="s">
        <v>3878</v>
      </c>
      <c r="CA836" s="81" t="s">
        <v>3879</v>
      </c>
      <c r="CB836" s="81" t="str">
        <f t="shared" si="98"/>
        <v>UTV (4XX)</v>
      </c>
    </row>
    <row r="837" spans="1:80" s="38" customFormat="1" ht="15" customHeight="1">
      <c r="A837" s="22">
        <f t="shared" si="92"/>
        <v>835</v>
      </c>
      <c r="B837" s="4" t="s">
        <v>84</v>
      </c>
      <c r="C837" s="99" t="s">
        <v>1089</v>
      </c>
      <c r="D837" s="5" t="s">
        <v>5844</v>
      </c>
      <c r="E837" s="91" t="str">
        <f>CONCATENATE(LEFT(D837,5),VLOOKUP(CONCATENATE(N837,"x",O837),'PART NUMBER GUIDE'!$B$9:$C$49,2,FALSE),VLOOKUP(CONCATENATE(P837, V837), 'PART NUMBER GUIDE'!$Q$6:$R$91, 2, FALSE),VLOOKUP(Y837,'PART NUMBER GUIDE'!$J$8:$K$43,2, FALSE),IF(U837="N/A",IF(ABS(S837)&lt;10,"0"&amp;ABS(S837),ABS(S837)),CONCATENATE(LEFT(U837,1),RIGHT(U837,1))), F837, G837)</f>
        <v>MR41457047552</v>
      </c>
      <c r="F837" s="90"/>
      <c r="G837" s="90"/>
      <c r="H837" s="79" t="s">
        <v>5859</v>
      </c>
      <c r="I837" s="318">
        <v>44596</v>
      </c>
      <c r="J837" s="85" t="s">
        <v>1265</v>
      </c>
      <c r="K837" s="342">
        <v>229</v>
      </c>
      <c r="L837" s="92">
        <f t="shared" si="93"/>
        <v>229</v>
      </c>
      <c r="M837" s="344"/>
      <c r="N837" s="5">
        <v>15</v>
      </c>
      <c r="O837" s="77">
        <v>7</v>
      </c>
      <c r="P837" s="99" t="str">
        <f t="shared" si="94"/>
        <v>4x136</v>
      </c>
      <c r="Q837" s="5">
        <v>4</v>
      </c>
      <c r="R837" s="5">
        <v>136</v>
      </c>
      <c r="S837" s="5">
        <v>38</v>
      </c>
      <c r="T837" s="17">
        <v>5.33</v>
      </c>
      <c r="U837" s="5" t="s">
        <v>186</v>
      </c>
      <c r="V837" s="17">
        <v>106</v>
      </c>
      <c r="W837" s="8">
        <v>17.30628758151289</v>
      </c>
      <c r="X837" s="51">
        <v>1600</v>
      </c>
      <c r="Y837" s="79" t="s">
        <v>2294</v>
      </c>
      <c r="Z837" s="79" t="s">
        <v>2987</v>
      </c>
      <c r="AA837" s="51" t="str">
        <f t="shared" si="95"/>
        <v>15x7, 4x136, 38 OS</v>
      </c>
      <c r="AB837" s="2" t="s">
        <v>4107</v>
      </c>
      <c r="AC837" s="89">
        <f>_xlfn.IFNA(VLOOKUP(AB837,ACCESSORIES!F:J,5,FALSE),"N/A")</f>
        <v>22</v>
      </c>
      <c r="AD837" s="87" t="s">
        <v>85</v>
      </c>
      <c r="AE837" s="87" t="s">
        <v>85</v>
      </c>
      <c r="AF837" s="87" t="s">
        <v>85</v>
      </c>
      <c r="AG837" s="87" t="s">
        <v>85</v>
      </c>
      <c r="AH837" s="9" t="str">
        <f>_xlfn.IFNA(VLOOKUP(AG837,ACCESSORIES!F:J,5,FALSE),"N/A")</f>
        <v>N/A</v>
      </c>
      <c r="AI837" s="81" t="s">
        <v>266</v>
      </c>
      <c r="AJ837" s="81" t="s">
        <v>85</v>
      </c>
      <c r="AK837" s="40" t="str">
        <f>_xlfn.IFNA(VLOOKUP(AJ837,ACCESSORIES!F:J,5,FALSE),"N/A")</f>
        <v>N/A</v>
      </c>
      <c r="AL837" s="81" t="s">
        <v>85</v>
      </c>
      <c r="AM837" s="81">
        <v>14.1</v>
      </c>
      <c r="AN837" s="81">
        <v>180</v>
      </c>
      <c r="AO837" s="25">
        <v>0</v>
      </c>
      <c r="AP837" s="25">
        <v>5</v>
      </c>
      <c r="AQ837" s="25">
        <v>10.8</v>
      </c>
      <c r="AR837" s="25">
        <v>9</v>
      </c>
      <c r="AS837" s="25">
        <v>180.6</v>
      </c>
      <c r="AT837" s="25">
        <v>168.8</v>
      </c>
      <c r="AU837" s="84">
        <v>104</v>
      </c>
      <c r="AV837" s="54">
        <v>48</v>
      </c>
      <c r="AW837" s="54">
        <v>48</v>
      </c>
      <c r="AX837" s="54">
        <v>20</v>
      </c>
      <c r="AY837" s="3" t="s">
        <v>85</v>
      </c>
      <c r="AZ837" s="98" t="str">
        <f>_xlfn.IFNA(VLOOKUP(AY837,ACCESSORIES!F:J,5,FALSE),"N/A")</f>
        <v>N/A</v>
      </c>
      <c r="BA837" s="3" t="s">
        <v>85</v>
      </c>
      <c r="BB837" s="98" t="str">
        <f>_xlfn.IFNA(VLOOKUP(BA837,ACCESSORIES!F:J,5,FALSE),"N/A")</f>
        <v>N/A</v>
      </c>
      <c r="BC837" s="77">
        <v>21.164377169748246</v>
      </c>
      <c r="BD837" s="56">
        <v>17.8740157480315</v>
      </c>
      <c r="BE837" s="56">
        <v>17.8740157480315</v>
      </c>
      <c r="BF837" s="56">
        <v>9.8425196850393704</v>
      </c>
      <c r="BG837" s="378">
        <f t="shared" si="96"/>
        <v>5.1529000000000012E-2</v>
      </c>
      <c r="BH837" s="5">
        <v>48</v>
      </c>
      <c r="BI837" s="114" t="s">
        <v>3532</v>
      </c>
      <c r="BJ837" s="50" t="s">
        <v>4050</v>
      </c>
      <c r="BK837" s="81" t="s">
        <v>5904</v>
      </c>
      <c r="BL837" s="81" t="s">
        <v>4066</v>
      </c>
      <c r="BM837" s="81" t="s">
        <v>4836</v>
      </c>
      <c r="BN837" s="81" t="s">
        <v>2872</v>
      </c>
      <c r="BO837" s="81" t="s">
        <v>4298</v>
      </c>
      <c r="BP837" s="81" t="s">
        <v>5446</v>
      </c>
      <c r="BQ837" s="81" t="s">
        <v>5903</v>
      </c>
      <c r="BR837" s="81"/>
      <c r="BS837" s="81"/>
      <c r="BT837" s="81"/>
      <c r="BU837" s="313" t="s">
        <v>6951</v>
      </c>
      <c r="BV837" s="377" t="s">
        <v>8302</v>
      </c>
      <c r="BW837" s="313" t="s">
        <v>6953</v>
      </c>
      <c r="BX837" s="377" t="s">
        <v>8303</v>
      </c>
      <c r="BY837" s="93" t="str">
        <f t="shared" si="97"/>
        <v>MR414 Bead Grip, 15x7, 5+2/+38mm Offset, 4x136, 106mm Centerbore, Matte Black</v>
      </c>
      <c r="BZ837" s="81" t="s">
        <v>3878</v>
      </c>
      <c r="CA837" s="81" t="s">
        <v>3879</v>
      </c>
      <c r="CB837" s="81" t="str">
        <f t="shared" si="98"/>
        <v>UTV (4XX)</v>
      </c>
    </row>
    <row r="838" spans="1:80" s="38" customFormat="1" ht="15" customHeight="1">
      <c r="A838" s="22">
        <f t="shared" si="92"/>
        <v>836</v>
      </c>
      <c r="B838" s="4" t="s">
        <v>84</v>
      </c>
      <c r="C838" s="99" t="s">
        <v>1089</v>
      </c>
      <c r="D838" s="5" t="s">
        <v>5844</v>
      </c>
      <c r="E838" s="91" t="str">
        <f>CONCATENATE(LEFT(D838,5),VLOOKUP(CONCATENATE(N838,"x",O838),'PART NUMBER GUIDE'!$B$9:$C$49,2,FALSE),VLOOKUP(CONCATENATE(P838, V838), 'PART NUMBER GUIDE'!$Q$6:$R$91, 2, FALSE),VLOOKUP(Y838,'PART NUMBER GUIDE'!$J$8:$K$43,2, FALSE),IF(U838="N/A",IF(ABS(S838)&lt;10,"0"&amp;ABS(S838),ABS(S838)),CONCATENATE(LEFT(U838,1),RIGHT(U838,1))), F838, G838)</f>
        <v>MR414570471252</v>
      </c>
      <c r="F838" s="90"/>
      <c r="G838" s="90"/>
      <c r="H838" s="79" t="s">
        <v>5860</v>
      </c>
      <c r="I838" s="318">
        <v>44596</v>
      </c>
      <c r="J838" s="85" t="s">
        <v>1265</v>
      </c>
      <c r="K838" s="342">
        <v>229</v>
      </c>
      <c r="L838" s="92">
        <f t="shared" si="93"/>
        <v>229</v>
      </c>
      <c r="M838" s="344"/>
      <c r="N838" s="5">
        <v>15</v>
      </c>
      <c r="O838" s="77">
        <v>7</v>
      </c>
      <c r="P838" s="99" t="str">
        <f t="shared" si="94"/>
        <v>4x136</v>
      </c>
      <c r="Q838" s="5">
        <v>4</v>
      </c>
      <c r="R838" s="5">
        <v>136</v>
      </c>
      <c r="S838" s="5">
        <v>38</v>
      </c>
      <c r="T838" s="17">
        <v>5.33</v>
      </c>
      <c r="U838" s="5" t="s">
        <v>186</v>
      </c>
      <c r="V838" s="17">
        <v>106</v>
      </c>
      <c r="W838" s="8">
        <v>17.27</v>
      </c>
      <c r="X838" s="51">
        <v>1600</v>
      </c>
      <c r="Y838" s="79" t="s">
        <v>5874</v>
      </c>
      <c r="Z838" s="79" t="s">
        <v>5875</v>
      </c>
      <c r="AA838" s="51" t="str">
        <f t="shared" si="95"/>
        <v>15x7, 4x136, 38 OS</v>
      </c>
      <c r="AB838" s="2" t="s">
        <v>4107</v>
      </c>
      <c r="AC838" s="89">
        <f>_xlfn.IFNA(VLOOKUP(AB838,ACCESSORIES!F:J,5,FALSE),"N/A")</f>
        <v>22</v>
      </c>
      <c r="AD838" s="87" t="s">
        <v>85</v>
      </c>
      <c r="AE838" s="87" t="s">
        <v>85</v>
      </c>
      <c r="AF838" s="87" t="s">
        <v>85</v>
      </c>
      <c r="AG838" s="87" t="s">
        <v>85</v>
      </c>
      <c r="AH838" s="9" t="str">
        <f>_xlfn.IFNA(VLOOKUP(AG838,ACCESSORIES!F:J,5,FALSE),"N/A")</f>
        <v>N/A</v>
      </c>
      <c r="AI838" s="81" t="s">
        <v>266</v>
      </c>
      <c r="AJ838" s="81" t="s">
        <v>85</v>
      </c>
      <c r="AK838" s="40" t="str">
        <f>_xlfn.IFNA(VLOOKUP(AJ838,ACCESSORIES!F:J,5,FALSE),"N/A")</f>
        <v>N/A</v>
      </c>
      <c r="AL838" s="81" t="s">
        <v>85</v>
      </c>
      <c r="AM838" s="81">
        <v>14.1</v>
      </c>
      <c r="AN838" s="81">
        <v>180</v>
      </c>
      <c r="AO838" s="25">
        <v>0</v>
      </c>
      <c r="AP838" s="25">
        <v>5</v>
      </c>
      <c r="AQ838" s="25">
        <v>10.8</v>
      </c>
      <c r="AR838" s="25">
        <v>9</v>
      </c>
      <c r="AS838" s="25">
        <v>180.6</v>
      </c>
      <c r="AT838" s="25">
        <v>168.8</v>
      </c>
      <c r="AU838" s="84">
        <v>104</v>
      </c>
      <c r="AV838" s="54">
        <v>48</v>
      </c>
      <c r="AW838" s="54">
        <v>48</v>
      </c>
      <c r="AX838" s="54">
        <v>20</v>
      </c>
      <c r="AY838" s="3" t="s">
        <v>85</v>
      </c>
      <c r="AZ838" s="98" t="str">
        <f>_xlfn.IFNA(VLOOKUP(AY838,ACCESSORIES!F:J,5,FALSE),"N/A")</f>
        <v>N/A</v>
      </c>
      <c r="BA838" s="3" t="s">
        <v>85</v>
      </c>
      <c r="BB838" s="98" t="str">
        <f>_xlfn.IFNA(VLOOKUP(BA838,ACCESSORIES!F:J,5,FALSE),"N/A")</f>
        <v>N/A</v>
      </c>
      <c r="BC838" s="77">
        <v>20.98</v>
      </c>
      <c r="BD838" s="56">
        <v>17.8740157480315</v>
      </c>
      <c r="BE838" s="56">
        <v>17.8740157480315</v>
      </c>
      <c r="BF838" s="56">
        <v>9.8425196850393704</v>
      </c>
      <c r="BG838" s="378">
        <f t="shared" si="96"/>
        <v>5.1529000000000012E-2</v>
      </c>
      <c r="BH838" s="5">
        <v>48</v>
      </c>
      <c r="BI838" s="114" t="s">
        <v>3532</v>
      </c>
      <c r="BJ838" s="50" t="s">
        <v>4050</v>
      </c>
      <c r="BK838" s="81" t="s">
        <v>5904</v>
      </c>
      <c r="BL838" s="81" t="s">
        <v>4066</v>
      </c>
      <c r="BM838" s="81" t="s">
        <v>4836</v>
      </c>
      <c r="BN838" s="81" t="s">
        <v>2872</v>
      </c>
      <c r="BO838" s="81" t="s">
        <v>4298</v>
      </c>
      <c r="BP838" s="81" t="s">
        <v>5446</v>
      </c>
      <c r="BQ838" s="81" t="s">
        <v>5903</v>
      </c>
      <c r="BR838" s="81"/>
      <c r="BS838" s="81"/>
      <c r="BT838" s="81"/>
      <c r="BU838" s="313" t="s">
        <v>6957</v>
      </c>
      <c r="BV838" s="377" t="s">
        <v>8228</v>
      </c>
      <c r="BW838" s="313" t="s">
        <v>6959</v>
      </c>
      <c r="BX838" s="377" t="s">
        <v>8229</v>
      </c>
      <c r="BY838" s="93" t="str">
        <f t="shared" si="97"/>
        <v>MR414 Bead Grip, 15x7, 5+2/+38mm Offset, 4x136, 106mm Centerbore, Graphite</v>
      </c>
      <c r="BZ838" s="81" t="s">
        <v>3878</v>
      </c>
      <c r="CA838" s="81" t="s">
        <v>3879</v>
      </c>
      <c r="CB838" s="81" t="str">
        <f t="shared" si="98"/>
        <v>UTV (4XX)</v>
      </c>
    </row>
    <row r="839" spans="1:80" s="38" customFormat="1" ht="15" customHeight="1">
      <c r="A839" s="22">
        <f t="shared" si="92"/>
        <v>837</v>
      </c>
      <c r="B839" s="4" t="s">
        <v>84</v>
      </c>
      <c r="C839" s="99" t="s">
        <v>1089</v>
      </c>
      <c r="D839" s="5" t="s">
        <v>5844</v>
      </c>
      <c r="E839" s="91" t="str">
        <f>CONCATENATE(LEFT(D839,5),VLOOKUP(CONCATENATE(N839,"x",O839),'PART NUMBER GUIDE'!$B$9:$C$49,2,FALSE),VLOOKUP(CONCATENATE(P839, V839), 'PART NUMBER GUIDE'!$Q$6:$R$91, 2, FALSE),VLOOKUP(Y839,'PART NUMBER GUIDE'!$J$8:$K$43,2, FALSE),IF(U839="N/A",IF(ABS(S839)&lt;10,"0"&amp;ABS(S839),ABS(S839)),CONCATENATE(LEFT(U839,1),RIGHT(U839,1))), F839, G839)</f>
        <v>MR41457046552</v>
      </c>
      <c r="F839" s="90"/>
      <c r="G839" s="90"/>
      <c r="H839" s="79" t="s">
        <v>5861</v>
      </c>
      <c r="I839" s="318">
        <v>44596</v>
      </c>
      <c r="J839" s="85" t="s">
        <v>1265</v>
      </c>
      <c r="K839" s="342">
        <v>229</v>
      </c>
      <c r="L839" s="92">
        <f t="shared" si="93"/>
        <v>229</v>
      </c>
      <c r="M839" s="344"/>
      <c r="N839" s="5">
        <v>15</v>
      </c>
      <c r="O839" s="77">
        <v>7</v>
      </c>
      <c r="P839" s="99" t="str">
        <f t="shared" si="94"/>
        <v>4x156</v>
      </c>
      <c r="Q839" s="5">
        <v>4</v>
      </c>
      <c r="R839" s="5">
        <v>156</v>
      </c>
      <c r="S839" s="5">
        <v>38</v>
      </c>
      <c r="T839" s="17">
        <v>5.33</v>
      </c>
      <c r="U839" s="5" t="s">
        <v>186</v>
      </c>
      <c r="V839" s="17">
        <v>132</v>
      </c>
      <c r="W839" s="8">
        <v>16.47</v>
      </c>
      <c r="X839" s="51">
        <v>1600</v>
      </c>
      <c r="Y839" s="79" t="s">
        <v>2294</v>
      </c>
      <c r="Z839" s="79" t="s">
        <v>2987</v>
      </c>
      <c r="AA839" s="51" t="str">
        <f t="shared" si="95"/>
        <v>15x7, 4x156, 38 OS</v>
      </c>
      <c r="AB839" s="2" t="s">
        <v>4104</v>
      </c>
      <c r="AC839" s="89">
        <f>_xlfn.IFNA(VLOOKUP(AB839,ACCESSORIES!F:J,5,FALSE),"N/A")</f>
        <v>22</v>
      </c>
      <c r="AD839" s="87" t="s">
        <v>85</v>
      </c>
      <c r="AE839" s="87" t="s">
        <v>85</v>
      </c>
      <c r="AF839" s="87" t="s">
        <v>85</v>
      </c>
      <c r="AG839" s="87" t="s">
        <v>85</v>
      </c>
      <c r="AH839" s="9" t="str">
        <f>_xlfn.IFNA(VLOOKUP(AG839,ACCESSORIES!F:J,5,FALSE),"N/A")</f>
        <v>N/A</v>
      </c>
      <c r="AI839" s="81" t="s">
        <v>266</v>
      </c>
      <c r="AJ839" s="81" t="s">
        <v>85</v>
      </c>
      <c r="AK839" s="40" t="str">
        <f>_xlfn.IFNA(VLOOKUP(AJ839,ACCESSORIES!F:J,5,FALSE),"N/A")</f>
        <v>N/A</v>
      </c>
      <c r="AL839" s="81" t="s">
        <v>85</v>
      </c>
      <c r="AM839" s="81">
        <v>14.1</v>
      </c>
      <c r="AN839" s="81">
        <v>180</v>
      </c>
      <c r="AO839" s="25">
        <v>0</v>
      </c>
      <c r="AP839" s="25">
        <v>5</v>
      </c>
      <c r="AQ839" s="25">
        <v>10.8</v>
      </c>
      <c r="AR839" s="25">
        <v>9</v>
      </c>
      <c r="AS839" s="25">
        <v>180.6</v>
      </c>
      <c r="AT839" s="25">
        <v>168.8</v>
      </c>
      <c r="AU839" s="84">
        <v>125</v>
      </c>
      <c r="AV839" s="54">
        <v>47</v>
      </c>
      <c r="AW839" s="54">
        <v>47</v>
      </c>
      <c r="AX839" s="54">
        <v>20</v>
      </c>
      <c r="AY839" s="3" t="s">
        <v>85</v>
      </c>
      <c r="AZ839" s="98" t="str">
        <f>_xlfn.IFNA(VLOOKUP(AY839,ACCESSORIES!F:J,5,FALSE),"N/A")</f>
        <v>N/A</v>
      </c>
      <c r="BA839" s="3" t="s">
        <v>85</v>
      </c>
      <c r="BB839" s="98" t="str">
        <f>_xlfn.IFNA(VLOOKUP(BA839,ACCESSORIES!F:J,5,FALSE),"N/A")</f>
        <v>N/A</v>
      </c>
      <c r="BC839" s="77">
        <v>20.47</v>
      </c>
      <c r="BD839" s="56">
        <v>17.8740157480315</v>
      </c>
      <c r="BE839" s="56">
        <v>17.8740157480315</v>
      </c>
      <c r="BF839" s="56">
        <v>9.8425196850393704</v>
      </c>
      <c r="BG839" s="378">
        <f t="shared" si="96"/>
        <v>5.1529000000000012E-2</v>
      </c>
      <c r="BH839" s="5">
        <v>48</v>
      </c>
      <c r="BI839" s="114" t="s">
        <v>3532</v>
      </c>
      <c r="BJ839" s="50" t="s">
        <v>4050</v>
      </c>
      <c r="BK839" s="81" t="s">
        <v>5904</v>
      </c>
      <c r="BL839" s="81" t="s">
        <v>4066</v>
      </c>
      <c r="BM839" s="81" t="s">
        <v>4836</v>
      </c>
      <c r="BN839" s="81" t="s">
        <v>2872</v>
      </c>
      <c r="BO839" s="81" t="s">
        <v>4298</v>
      </c>
      <c r="BP839" s="81" t="s">
        <v>5446</v>
      </c>
      <c r="BQ839" s="81" t="s">
        <v>5903</v>
      </c>
      <c r="BR839" s="81"/>
      <c r="BS839" s="81"/>
      <c r="BT839" s="81"/>
      <c r="BU839" s="313" t="s">
        <v>6951</v>
      </c>
      <c r="BV839" s="377" t="s">
        <v>8302</v>
      </c>
      <c r="BW839" s="313" t="s">
        <v>6953</v>
      </c>
      <c r="BX839" s="377" t="s">
        <v>8303</v>
      </c>
      <c r="BY839" s="93" t="str">
        <f t="shared" si="97"/>
        <v>MR414 Bead Grip, 15x7, 5+2/+38mm Offset, 4x156, 132mm Centerbore, Matte Black</v>
      </c>
      <c r="BZ839" s="81" t="s">
        <v>3878</v>
      </c>
      <c r="CA839" s="81" t="s">
        <v>3879</v>
      </c>
      <c r="CB839" s="81" t="str">
        <f t="shared" si="98"/>
        <v>UTV (4XX)</v>
      </c>
    </row>
    <row r="840" spans="1:80" s="38" customFormat="1" ht="15" customHeight="1">
      <c r="A840" s="22">
        <f t="shared" si="92"/>
        <v>838</v>
      </c>
      <c r="B840" s="4" t="s">
        <v>84</v>
      </c>
      <c r="C840" s="99" t="s">
        <v>1089</v>
      </c>
      <c r="D840" s="5" t="s">
        <v>5844</v>
      </c>
      <c r="E840" s="91" t="str">
        <f>CONCATENATE(LEFT(D840,5),VLOOKUP(CONCATENATE(N840,"x",O840),'PART NUMBER GUIDE'!$B$9:$C$49,2,FALSE),VLOOKUP(CONCATENATE(P840, V840), 'PART NUMBER GUIDE'!$Q$6:$R$91, 2, FALSE),VLOOKUP(Y840,'PART NUMBER GUIDE'!$J$8:$K$43,2, FALSE),IF(U840="N/A",IF(ABS(S840)&lt;10,"0"&amp;ABS(S840),ABS(S840)),CONCATENATE(LEFT(U840,1),RIGHT(U840,1))), F840, G840)</f>
        <v>MR414570461252</v>
      </c>
      <c r="F840" s="90"/>
      <c r="G840" s="90"/>
      <c r="H840" s="79" t="s">
        <v>5862</v>
      </c>
      <c r="I840" s="318">
        <v>44596</v>
      </c>
      <c r="J840" s="85" t="s">
        <v>1265</v>
      </c>
      <c r="K840" s="342">
        <v>229</v>
      </c>
      <c r="L840" s="92">
        <f t="shared" si="93"/>
        <v>229</v>
      </c>
      <c r="M840" s="344"/>
      <c r="N840" s="5">
        <v>15</v>
      </c>
      <c r="O840" s="77">
        <v>7</v>
      </c>
      <c r="P840" s="99" t="str">
        <f t="shared" si="94"/>
        <v>4x156</v>
      </c>
      <c r="Q840" s="5">
        <v>4</v>
      </c>
      <c r="R840" s="5">
        <v>156</v>
      </c>
      <c r="S840" s="5">
        <v>38</v>
      </c>
      <c r="T840" s="17">
        <v>5.33</v>
      </c>
      <c r="U840" s="5" t="s">
        <v>186</v>
      </c>
      <c r="V840" s="17">
        <v>132</v>
      </c>
      <c r="W840" s="8">
        <v>16.829999999999998</v>
      </c>
      <c r="X840" s="51">
        <v>1600</v>
      </c>
      <c r="Y840" s="79" t="s">
        <v>5874</v>
      </c>
      <c r="Z840" s="79" t="s">
        <v>5875</v>
      </c>
      <c r="AA840" s="51" t="str">
        <f t="shared" si="95"/>
        <v>15x7, 4x156, 38 OS</v>
      </c>
      <c r="AB840" s="2" t="s">
        <v>4104</v>
      </c>
      <c r="AC840" s="89">
        <f>_xlfn.IFNA(VLOOKUP(AB840,ACCESSORIES!F:J,5,FALSE),"N/A")</f>
        <v>22</v>
      </c>
      <c r="AD840" s="87" t="s">
        <v>85</v>
      </c>
      <c r="AE840" s="87" t="s">
        <v>85</v>
      </c>
      <c r="AF840" s="87" t="s">
        <v>85</v>
      </c>
      <c r="AG840" s="87" t="s">
        <v>85</v>
      </c>
      <c r="AH840" s="9" t="str">
        <f>_xlfn.IFNA(VLOOKUP(AG840,ACCESSORIES!F:J,5,FALSE),"N/A")</f>
        <v>N/A</v>
      </c>
      <c r="AI840" s="81" t="s">
        <v>266</v>
      </c>
      <c r="AJ840" s="81" t="s">
        <v>85</v>
      </c>
      <c r="AK840" s="40" t="str">
        <f>_xlfn.IFNA(VLOOKUP(AJ840,ACCESSORIES!F:J,5,FALSE),"N/A")</f>
        <v>N/A</v>
      </c>
      <c r="AL840" s="81" t="s">
        <v>85</v>
      </c>
      <c r="AM840" s="81">
        <v>14.1</v>
      </c>
      <c r="AN840" s="81">
        <v>180</v>
      </c>
      <c r="AO840" s="25">
        <v>0</v>
      </c>
      <c r="AP840" s="25">
        <v>5</v>
      </c>
      <c r="AQ840" s="25">
        <v>10.8</v>
      </c>
      <c r="AR840" s="25">
        <v>9</v>
      </c>
      <c r="AS840" s="25">
        <v>180.6</v>
      </c>
      <c r="AT840" s="25">
        <v>168.8</v>
      </c>
      <c r="AU840" s="84">
        <v>125</v>
      </c>
      <c r="AV840" s="54">
        <v>47</v>
      </c>
      <c r="AW840" s="54">
        <v>47</v>
      </c>
      <c r="AX840" s="54">
        <v>20</v>
      </c>
      <c r="AY840" s="3" t="s">
        <v>85</v>
      </c>
      <c r="AZ840" s="98" t="str">
        <f>_xlfn.IFNA(VLOOKUP(AY840,ACCESSORIES!F:J,5,FALSE),"N/A")</f>
        <v>N/A</v>
      </c>
      <c r="BA840" s="3" t="s">
        <v>85</v>
      </c>
      <c r="BB840" s="98" t="str">
        <f>_xlfn.IFNA(VLOOKUP(BA840,ACCESSORIES!F:J,5,FALSE),"N/A")</f>
        <v>N/A</v>
      </c>
      <c r="BC840" s="77">
        <v>20.58</v>
      </c>
      <c r="BD840" s="56">
        <v>17.8740157480315</v>
      </c>
      <c r="BE840" s="56">
        <v>17.8740157480315</v>
      </c>
      <c r="BF840" s="56">
        <v>9.8425196850393704</v>
      </c>
      <c r="BG840" s="378">
        <f t="shared" si="96"/>
        <v>5.1529000000000012E-2</v>
      </c>
      <c r="BH840" s="5">
        <v>48</v>
      </c>
      <c r="BI840" s="114" t="s">
        <v>3532</v>
      </c>
      <c r="BJ840" s="50" t="s">
        <v>4050</v>
      </c>
      <c r="BK840" s="81" t="s">
        <v>5904</v>
      </c>
      <c r="BL840" s="81" t="s">
        <v>4066</v>
      </c>
      <c r="BM840" s="81" t="s">
        <v>4836</v>
      </c>
      <c r="BN840" s="81" t="s">
        <v>2872</v>
      </c>
      <c r="BO840" s="81" t="s">
        <v>4298</v>
      </c>
      <c r="BP840" s="81" t="s">
        <v>5446</v>
      </c>
      <c r="BQ840" s="81" t="s">
        <v>5903</v>
      </c>
      <c r="BR840" s="81"/>
      <c r="BS840" s="81"/>
      <c r="BT840" s="81"/>
      <c r="BU840" s="313" t="s">
        <v>6957</v>
      </c>
      <c r="BV840" s="377" t="s">
        <v>8228</v>
      </c>
      <c r="BW840" s="313" t="s">
        <v>6959</v>
      </c>
      <c r="BX840" s="377" t="s">
        <v>8229</v>
      </c>
      <c r="BY840" s="93" t="str">
        <f t="shared" si="97"/>
        <v>MR414 Bead Grip, 15x7, 5+2/+38mm Offset, 4x156, 132mm Centerbore, Graphite</v>
      </c>
      <c r="BZ840" s="81" t="s">
        <v>3878</v>
      </c>
      <c r="CA840" s="81" t="s">
        <v>3879</v>
      </c>
      <c r="CB840" s="81" t="str">
        <f t="shared" si="98"/>
        <v>UTV (4XX)</v>
      </c>
    </row>
    <row r="841" spans="1:80" s="38" customFormat="1" ht="15" customHeight="1">
      <c r="A841" s="22">
        <f t="shared" si="92"/>
        <v>839</v>
      </c>
      <c r="B841" s="4" t="s">
        <v>84</v>
      </c>
      <c r="C841" s="99" t="s">
        <v>1089</v>
      </c>
      <c r="D841" s="5" t="s">
        <v>5844</v>
      </c>
      <c r="E841" s="91" t="str">
        <f>CONCATENATE(LEFT(D841,5),VLOOKUP(CONCATENATE(N841,"x",O841),'PART NUMBER GUIDE'!$B$9:$C$49,2,FALSE),VLOOKUP(CONCATENATE(P841, V841), 'PART NUMBER GUIDE'!$Q$6:$R$91, 2, FALSE),VLOOKUP(Y841,'PART NUMBER GUIDE'!$J$8:$K$43,2, FALSE),IF(U841="N/A",IF(ABS(S841)&lt;10,"0"&amp;ABS(S841),ABS(S841)),CONCATENATE(LEFT(U841,1),RIGHT(U841,1))), F841, G841)</f>
        <v>MR41457012552</v>
      </c>
      <c r="F841" s="90"/>
      <c r="G841" s="90"/>
      <c r="H841" s="79" t="s">
        <v>5863</v>
      </c>
      <c r="I841" s="318">
        <v>44596</v>
      </c>
      <c r="J841" s="85" t="s">
        <v>1265</v>
      </c>
      <c r="K841" s="342">
        <v>229</v>
      </c>
      <c r="L841" s="92">
        <f t="shared" si="93"/>
        <v>229</v>
      </c>
      <c r="M841" s="344"/>
      <c r="N841" s="5">
        <v>15</v>
      </c>
      <c r="O841" s="77">
        <v>7</v>
      </c>
      <c r="P841" s="99" t="str">
        <f t="shared" si="94"/>
        <v>5x4.5</v>
      </c>
      <c r="Q841" s="5">
        <v>5</v>
      </c>
      <c r="R841" s="5">
        <v>4.5</v>
      </c>
      <c r="S841" s="5">
        <v>38</v>
      </c>
      <c r="T841" s="17">
        <v>5.33</v>
      </c>
      <c r="U841" s="5" t="s">
        <v>186</v>
      </c>
      <c r="V841" s="17">
        <v>76</v>
      </c>
      <c r="W841" s="396">
        <v>17.636980974790205</v>
      </c>
      <c r="X841" s="51">
        <v>1600</v>
      </c>
      <c r="Y841" s="79" t="s">
        <v>2294</v>
      </c>
      <c r="Z841" s="79" t="s">
        <v>2987</v>
      </c>
      <c r="AA841" s="51" t="str">
        <f t="shared" si="95"/>
        <v>15x7, 5x4.5, 38 OS</v>
      </c>
      <c r="AB841" s="2" t="s">
        <v>4101</v>
      </c>
      <c r="AC841" s="89">
        <f>_xlfn.IFNA(VLOOKUP(AB841,ACCESSORIES!F:J,5,FALSE),"N/A")</f>
        <v>22</v>
      </c>
      <c r="AD841" s="87" t="s">
        <v>85</v>
      </c>
      <c r="AE841" s="87" t="s">
        <v>85</v>
      </c>
      <c r="AF841" s="87" t="s">
        <v>85</v>
      </c>
      <c r="AG841" s="87" t="s">
        <v>85</v>
      </c>
      <c r="AH841" s="9" t="str">
        <f>_xlfn.IFNA(VLOOKUP(AG841,ACCESSORIES!F:J,5,FALSE),"N/A")</f>
        <v>N/A</v>
      </c>
      <c r="AI841" s="81" t="s">
        <v>266</v>
      </c>
      <c r="AJ841" s="81" t="s">
        <v>85</v>
      </c>
      <c r="AK841" s="40" t="str">
        <f>_xlfn.IFNA(VLOOKUP(AJ841,ACCESSORIES!F:J,5,FALSE),"N/A")</f>
        <v>N/A</v>
      </c>
      <c r="AL841" s="81" t="s">
        <v>85</v>
      </c>
      <c r="AM841" s="81">
        <v>14.1</v>
      </c>
      <c r="AN841" s="81">
        <v>180</v>
      </c>
      <c r="AO841" s="25">
        <v>0</v>
      </c>
      <c r="AP841" s="25">
        <v>5</v>
      </c>
      <c r="AQ841" s="25">
        <v>10.8</v>
      </c>
      <c r="AR841" s="25">
        <v>9</v>
      </c>
      <c r="AS841" s="25">
        <v>180.6</v>
      </c>
      <c r="AT841" s="25">
        <v>168.8</v>
      </c>
      <c r="AU841" s="84">
        <v>76</v>
      </c>
      <c r="AV841" s="54">
        <v>29</v>
      </c>
      <c r="AW841" s="54">
        <v>29</v>
      </c>
      <c r="AX841" s="54">
        <v>20</v>
      </c>
      <c r="AY841" s="3" t="s">
        <v>85</v>
      </c>
      <c r="AZ841" s="98" t="str">
        <f>_xlfn.IFNA(VLOOKUP(AY841,ACCESSORIES!F:J,5,FALSE),"N/A")</f>
        <v>N/A</v>
      </c>
      <c r="BA841" s="3" t="s">
        <v>85</v>
      </c>
      <c r="BB841" s="98" t="str">
        <f>_xlfn.IFNA(VLOOKUP(BA841,ACCESSORIES!F:J,5,FALSE),"N/A")</f>
        <v>N/A</v>
      </c>
      <c r="BC841" s="77">
        <v>21.495070563025561</v>
      </c>
      <c r="BD841" s="56">
        <v>17.8740157480315</v>
      </c>
      <c r="BE841" s="56">
        <v>17.8740157480315</v>
      </c>
      <c r="BF841" s="56">
        <v>9.8425196850393704</v>
      </c>
      <c r="BG841" s="378">
        <f t="shared" si="96"/>
        <v>5.1529000000000012E-2</v>
      </c>
      <c r="BH841" s="5">
        <v>48</v>
      </c>
      <c r="BI841" s="114" t="s">
        <v>3532</v>
      </c>
      <c r="BJ841" s="50" t="s">
        <v>4050</v>
      </c>
      <c r="BK841" s="81" t="s">
        <v>5904</v>
      </c>
      <c r="BL841" s="81" t="s">
        <v>4066</v>
      </c>
      <c r="BM841" s="81" t="s">
        <v>4836</v>
      </c>
      <c r="BN841" s="81" t="s">
        <v>2872</v>
      </c>
      <c r="BO841" s="81" t="s">
        <v>4298</v>
      </c>
      <c r="BP841" s="81" t="s">
        <v>5446</v>
      </c>
      <c r="BQ841" s="81" t="s">
        <v>5903</v>
      </c>
      <c r="BR841" s="81"/>
      <c r="BS841" s="81"/>
      <c r="BT841" s="81"/>
      <c r="BU841" s="313" t="s">
        <v>6948</v>
      </c>
      <c r="BV841" s="377" t="s">
        <v>8324</v>
      </c>
      <c r="BW841" s="313" t="s">
        <v>6949</v>
      </c>
      <c r="BX841" s="377" t="s">
        <v>8325</v>
      </c>
      <c r="BY841" s="93" t="str">
        <f t="shared" si="97"/>
        <v>MR414 Bead Grip, 15x7, 5+2/+38mm Offset, 5x4.5, 76mm Centerbore, Matte Black</v>
      </c>
      <c r="BZ841" s="81" t="s">
        <v>3878</v>
      </c>
      <c r="CA841" s="81" t="s">
        <v>3879</v>
      </c>
      <c r="CB841" s="81" t="str">
        <f t="shared" si="98"/>
        <v>UTV (4XX)</v>
      </c>
    </row>
    <row r="842" spans="1:80" s="38" customFormat="1" ht="15" customHeight="1">
      <c r="A842" s="22">
        <f t="shared" si="92"/>
        <v>840</v>
      </c>
      <c r="B842" s="4" t="s">
        <v>84</v>
      </c>
      <c r="C842" s="99" t="s">
        <v>1089</v>
      </c>
      <c r="D842" s="5" t="s">
        <v>5844</v>
      </c>
      <c r="E842" s="91" t="str">
        <f>CONCATENATE(LEFT(D842,5),VLOOKUP(CONCATENATE(N842,"x",O842),'PART NUMBER GUIDE'!$B$9:$C$49,2,FALSE),VLOOKUP(CONCATENATE(P842, V842), 'PART NUMBER GUIDE'!$Q$6:$R$91, 2, FALSE),VLOOKUP(Y842,'PART NUMBER GUIDE'!$J$8:$K$43,2, FALSE),IF(U842="N/A",IF(ABS(S842)&lt;10,"0"&amp;ABS(S842),ABS(S842)),CONCATENATE(LEFT(U842,1),RIGHT(U842,1))), F842, G842)</f>
        <v>MR414570121252</v>
      </c>
      <c r="F842" s="90"/>
      <c r="G842" s="90"/>
      <c r="H842" s="79" t="s">
        <v>5864</v>
      </c>
      <c r="I842" s="318">
        <v>44596</v>
      </c>
      <c r="J842" s="85" t="s">
        <v>1265</v>
      </c>
      <c r="K842" s="342">
        <v>229</v>
      </c>
      <c r="L842" s="92">
        <f t="shared" si="93"/>
        <v>229</v>
      </c>
      <c r="M842" s="344"/>
      <c r="N842" s="5">
        <v>15</v>
      </c>
      <c r="O842" s="77">
        <v>7</v>
      </c>
      <c r="P842" s="99" t="str">
        <f t="shared" si="94"/>
        <v>5x4.5</v>
      </c>
      <c r="Q842" s="5">
        <v>5</v>
      </c>
      <c r="R842" s="5">
        <v>4.5</v>
      </c>
      <c r="S842" s="5">
        <v>38</v>
      </c>
      <c r="T842" s="17">
        <v>5.33</v>
      </c>
      <c r="U842" s="5" t="s">
        <v>186</v>
      </c>
      <c r="V842" s="17">
        <v>76</v>
      </c>
      <c r="W842" s="8">
        <v>17.09</v>
      </c>
      <c r="X842" s="51">
        <v>1600</v>
      </c>
      <c r="Y842" s="79" t="s">
        <v>5874</v>
      </c>
      <c r="Z842" s="79" t="s">
        <v>5875</v>
      </c>
      <c r="AA842" s="51" t="str">
        <f t="shared" si="95"/>
        <v>15x7, 5x4.5, 38 OS</v>
      </c>
      <c r="AB842" s="2" t="s">
        <v>4101</v>
      </c>
      <c r="AC842" s="89">
        <f>_xlfn.IFNA(VLOOKUP(AB842,ACCESSORIES!F:J,5,FALSE),"N/A")</f>
        <v>22</v>
      </c>
      <c r="AD842" s="87" t="s">
        <v>85</v>
      </c>
      <c r="AE842" s="87" t="s">
        <v>85</v>
      </c>
      <c r="AF842" s="87" t="s">
        <v>85</v>
      </c>
      <c r="AG842" s="87" t="s">
        <v>85</v>
      </c>
      <c r="AH842" s="9" t="str">
        <f>_xlfn.IFNA(VLOOKUP(AG842,ACCESSORIES!F:J,5,FALSE),"N/A")</f>
        <v>N/A</v>
      </c>
      <c r="AI842" s="81" t="s">
        <v>266</v>
      </c>
      <c r="AJ842" s="81" t="s">
        <v>85</v>
      </c>
      <c r="AK842" s="40" t="str">
        <f>_xlfn.IFNA(VLOOKUP(AJ842,ACCESSORIES!F:J,5,FALSE),"N/A")</f>
        <v>N/A</v>
      </c>
      <c r="AL842" s="81" t="s">
        <v>85</v>
      </c>
      <c r="AM842" s="81">
        <v>14.1</v>
      </c>
      <c r="AN842" s="81">
        <v>180</v>
      </c>
      <c r="AO842" s="25">
        <v>0</v>
      </c>
      <c r="AP842" s="25">
        <v>5</v>
      </c>
      <c r="AQ842" s="25">
        <v>10.8</v>
      </c>
      <c r="AR842" s="25">
        <v>9</v>
      </c>
      <c r="AS842" s="25">
        <v>180.6</v>
      </c>
      <c r="AT842" s="25">
        <v>168.8</v>
      </c>
      <c r="AU842" s="84">
        <v>76</v>
      </c>
      <c r="AV842" s="54">
        <v>29</v>
      </c>
      <c r="AW842" s="54">
        <v>29</v>
      </c>
      <c r="AX842" s="54">
        <v>20</v>
      </c>
      <c r="AY842" s="3" t="s">
        <v>85</v>
      </c>
      <c r="AZ842" s="98" t="str">
        <f>_xlfn.IFNA(VLOOKUP(AY842,ACCESSORIES!F:J,5,FALSE),"N/A")</f>
        <v>N/A</v>
      </c>
      <c r="BA842" s="3" t="s">
        <v>85</v>
      </c>
      <c r="BB842" s="98" t="str">
        <f>_xlfn.IFNA(VLOOKUP(BA842,ACCESSORIES!F:J,5,FALSE),"N/A")</f>
        <v>N/A</v>
      </c>
      <c r="BC842" s="77">
        <v>21.495070563025561</v>
      </c>
      <c r="BD842" s="56">
        <v>17.8740157480315</v>
      </c>
      <c r="BE842" s="56">
        <v>17.8740157480315</v>
      </c>
      <c r="BF842" s="56">
        <v>9.8425196850393704</v>
      </c>
      <c r="BG842" s="378">
        <f t="shared" si="96"/>
        <v>5.1529000000000012E-2</v>
      </c>
      <c r="BH842" s="5">
        <v>48</v>
      </c>
      <c r="BI842" s="114" t="s">
        <v>3532</v>
      </c>
      <c r="BJ842" s="50" t="s">
        <v>4050</v>
      </c>
      <c r="BK842" s="81" t="s">
        <v>5904</v>
      </c>
      <c r="BL842" s="81" t="s">
        <v>4066</v>
      </c>
      <c r="BM842" s="81" t="s">
        <v>4836</v>
      </c>
      <c r="BN842" s="81" t="s">
        <v>2872</v>
      </c>
      <c r="BO842" s="81" t="s">
        <v>4298</v>
      </c>
      <c r="BP842" s="81" t="s">
        <v>5446</v>
      </c>
      <c r="BQ842" s="81" t="s">
        <v>5903</v>
      </c>
      <c r="BR842" s="81"/>
      <c r="BS842" s="81"/>
      <c r="BT842" s="81"/>
      <c r="BU842" s="313" t="s">
        <v>6954</v>
      </c>
      <c r="BV842" s="377" t="s">
        <v>8524</v>
      </c>
      <c r="BW842" s="313" t="s">
        <v>6955</v>
      </c>
      <c r="BX842" s="377" t="s">
        <v>8525</v>
      </c>
      <c r="BY842" s="93" t="str">
        <f t="shared" si="97"/>
        <v>MR414 Bead Grip, 15x7, 5+2/+38mm Offset, 5x4.5, 76mm Centerbore, Graphite</v>
      </c>
      <c r="BZ842" s="81" t="s">
        <v>3878</v>
      </c>
      <c r="CA842" s="81" t="s">
        <v>3879</v>
      </c>
      <c r="CB842" s="81" t="str">
        <f t="shared" si="98"/>
        <v>UTV (4XX)</v>
      </c>
    </row>
    <row r="843" spans="1:80" s="38" customFormat="1" ht="15" customHeight="1">
      <c r="A843" s="22">
        <f t="shared" si="92"/>
        <v>841</v>
      </c>
      <c r="B843" s="4" t="s">
        <v>84</v>
      </c>
      <c r="C843" s="99" t="s">
        <v>1089</v>
      </c>
      <c r="D843" s="5" t="s">
        <v>5844</v>
      </c>
      <c r="E843" s="91" t="str">
        <f>CONCATENATE(LEFT(D843,5),VLOOKUP(CONCATENATE(N843,"x",O843),'PART NUMBER GUIDE'!$B$9:$C$49,2,FALSE),VLOOKUP(CONCATENATE(P843, V843), 'PART NUMBER GUIDE'!$Q$6:$R$91, 2, FALSE),VLOOKUP(Y843,'PART NUMBER GUIDE'!$J$8:$K$43,2, FALSE),IF(U843="N/A",IF(ABS(S843)&lt;10,"0"&amp;ABS(S843),ABS(S843)),CONCATENATE(LEFT(U843,1),RIGHT(U843,1))), F843, G843)</f>
        <v>MR41457060552</v>
      </c>
      <c r="F843" s="90"/>
      <c r="G843" s="90"/>
      <c r="H843" s="364">
        <v>191682036309</v>
      </c>
      <c r="I843" s="109">
        <v>45237</v>
      </c>
      <c r="J843" s="85" t="s">
        <v>1265</v>
      </c>
      <c r="K843" s="342">
        <v>229</v>
      </c>
      <c r="L843" s="92">
        <f t="shared" si="93"/>
        <v>229</v>
      </c>
      <c r="M843" s="344"/>
      <c r="N843" s="5">
        <v>15</v>
      </c>
      <c r="O843" s="77">
        <v>7</v>
      </c>
      <c r="P843" s="99" t="str">
        <f t="shared" si="94"/>
        <v>6x5.5</v>
      </c>
      <c r="Q843" s="5">
        <v>6</v>
      </c>
      <c r="R843" s="5">
        <v>5.5</v>
      </c>
      <c r="S843" s="5">
        <v>38</v>
      </c>
      <c r="T843" s="17">
        <v>5.33</v>
      </c>
      <c r="U843" s="5" t="s">
        <v>186</v>
      </c>
      <c r="V843" s="17">
        <v>78.3</v>
      </c>
      <c r="W843" s="8">
        <v>17.19605645042045</v>
      </c>
      <c r="X843" s="51">
        <v>1600</v>
      </c>
      <c r="Y843" s="79" t="s">
        <v>2294</v>
      </c>
      <c r="Z843" s="79" t="s">
        <v>2987</v>
      </c>
      <c r="AA843" s="51" t="str">
        <f t="shared" si="95"/>
        <v>15x7, 6x5.5, 38 OS</v>
      </c>
      <c r="AB843" s="2" t="s">
        <v>4107</v>
      </c>
      <c r="AC843" s="89">
        <f>_xlfn.IFNA(VLOOKUP(AB843,ACCESSORIES!F:J,5,FALSE),"N/A")</f>
        <v>22</v>
      </c>
      <c r="AD843" s="87" t="s">
        <v>85</v>
      </c>
      <c r="AE843" s="87" t="s">
        <v>85</v>
      </c>
      <c r="AF843" s="87" t="s">
        <v>85</v>
      </c>
      <c r="AG843" s="87" t="s">
        <v>85</v>
      </c>
      <c r="AH843" s="9" t="str">
        <f>_xlfn.IFNA(VLOOKUP(AG843,ACCESSORIES!F:J,5,FALSE),"N/A")</f>
        <v>N/A</v>
      </c>
      <c r="AI843" s="81" t="s">
        <v>266</v>
      </c>
      <c r="AJ843" s="81" t="s">
        <v>85</v>
      </c>
      <c r="AK843" s="40" t="str">
        <f>_xlfn.IFNA(VLOOKUP(AJ843,ACCESSORIES!F:J,5,FALSE),"N/A")</f>
        <v>N/A</v>
      </c>
      <c r="AL843" s="81" t="s">
        <v>85</v>
      </c>
      <c r="AM843" s="81">
        <v>14.1</v>
      </c>
      <c r="AN843" s="81">
        <v>180</v>
      </c>
      <c r="AO843" s="25">
        <v>0</v>
      </c>
      <c r="AP843" s="25">
        <v>5</v>
      </c>
      <c r="AQ843" s="25">
        <v>10.8</v>
      </c>
      <c r="AR843" s="25">
        <v>9</v>
      </c>
      <c r="AS843" s="25">
        <v>180.6</v>
      </c>
      <c r="AT843" s="25">
        <v>168.8</v>
      </c>
      <c r="AU843" s="84">
        <v>78.3</v>
      </c>
      <c r="AV843" s="54">
        <v>49</v>
      </c>
      <c r="AW843" s="54">
        <v>49</v>
      </c>
      <c r="AX843" s="54">
        <v>20</v>
      </c>
      <c r="AY843" s="3" t="s">
        <v>85</v>
      </c>
      <c r="AZ843" s="98" t="str">
        <f>_xlfn.IFNA(VLOOKUP(AY843,ACCESSORIES!F:J,5,FALSE),"N/A")</f>
        <v>N/A</v>
      </c>
      <c r="BA843" s="3" t="s">
        <v>85</v>
      </c>
      <c r="BB843" s="98" t="str">
        <f>_xlfn.IFNA(VLOOKUP(BA843,ACCESSORIES!F:J,5,FALSE),"N/A")</f>
        <v>N/A</v>
      </c>
      <c r="BC843" s="77">
        <f>W843+4</f>
        <v>21.19605645042045</v>
      </c>
      <c r="BD843" s="56">
        <v>17.8740157480315</v>
      </c>
      <c r="BE843" s="56">
        <v>17.8740157480315</v>
      </c>
      <c r="BF843" s="56">
        <v>9.8425196850393704</v>
      </c>
      <c r="BG843" s="378">
        <f t="shared" si="96"/>
        <v>5.1529000000000012E-2</v>
      </c>
      <c r="BH843" s="5">
        <v>48</v>
      </c>
      <c r="BI843" s="114" t="s">
        <v>3532</v>
      </c>
      <c r="BJ843" s="50" t="s">
        <v>4050</v>
      </c>
      <c r="BK843" s="81"/>
      <c r="BL843" s="81"/>
      <c r="BM843" s="81"/>
      <c r="BN843" s="81"/>
      <c r="BO843" s="81"/>
      <c r="BP843" s="81"/>
      <c r="BQ843" s="81"/>
      <c r="BR843" s="81"/>
      <c r="BS843" s="81"/>
      <c r="BT843" s="81"/>
      <c r="BU843" s="313"/>
      <c r="BV843" s="377"/>
      <c r="BW843" s="313"/>
      <c r="BX843" s="377"/>
      <c r="BY843" s="93" t="str">
        <f t="shared" si="97"/>
        <v>MR414 Bead Grip, 15x7, 5+2/+38mm Offset, 6x5.5, 78.3mm Centerbore, Matte Black</v>
      </c>
      <c r="BZ843" s="81" t="s">
        <v>3878</v>
      </c>
      <c r="CA843" s="81" t="s">
        <v>3879</v>
      </c>
      <c r="CB843" s="81" t="str">
        <f t="shared" si="98"/>
        <v>UTV (4XX)</v>
      </c>
    </row>
    <row r="844" spans="1:80" s="38" customFormat="1" ht="15" customHeight="1">
      <c r="A844" s="22">
        <f t="shared" si="92"/>
        <v>842</v>
      </c>
      <c r="B844" s="4" t="s">
        <v>84</v>
      </c>
      <c r="C844" s="99" t="s">
        <v>1089</v>
      </c>
      <c r="D844" s="5" t="s">
        <v>5844</v>
      </c>
      <c r="E844" s="91" t="str">
        <f>CONCATENATE(LEFT(D844,5),VLOOKUP(CONCATENATE(N844,"x",O844),'PART NUMBER GUIDE'!$B$9:$C$49,2,FALSE),VLOOKUP(CONCATENATE(P844, V844), 'PART NUMBER GUIDE'!$Q$6:$R$91, 2, FALSE),VLOOKUP(Y844,'PART NUMBER GUIDE'!$J$8:$K$43,2, FALSE),IF(U844="N/A",IF(ABS(S844)&lt;10,"0"&amp;ABS(S844),ABS(S844)),CONCATENATE(LEFT(U844,1),RIGHT(U844,1))), F844, G844)</f>
        <v>MR41451047564</v>
      </c>
      <c r="F844" s="90"/>
      <c r="G844" s="90"/>
      <c r="H844" s="79" t="s">
        <v>5865</v>
      </c>
      <c r="I844" s="318">
        <v>44596</v>
      </c>
      <c r="J844" s="85" t="s">
        <v>1265</v>
      </c>
      <c r="K844" s="342">
        <v>239</v>
      </c>
      <c r="L844" s="92">
        <f t="shared" si="93"/>
        <v>239</v>
      </c>
      <c r="M844" s="344"/>
      <c r="N844" s="5">
        <v>15</v>
      </c>
      <c r="O844" s="77">
        <v>10</v>
      </c>
      <c r="P844" s="99" t="str">
        <f t="shared" si="94"/>
        <v>4x136</v>
      </c>
      <c r="Q844" s="5">
        <v>4</v>
      </c>
      <c r="R844" s="5">
        <v>136</v>
      </c>
      <c r="S844" s="5">
        <v>25</v>
      </c>
      <c r="T844" s="17">
        <v>6.25</v>
      </c>
      <c r="U844" s="5" t="s">
        <v>3400</v>
      </c>
      <c r="V844" s="17">
        <v>106</v>
      </c>
      <c r="W844" s="8">
        <v>17.559999999999999</v>
      </c>
      <c r="X844" s="51">
        <v>1600</v>
      </c>
      <c r="Y844" s="79" t="s">
        <v>2294</v>
      </c>
      <c r="Z844" s="79" t="s">
        <v>2987</v>
      </c>
      <c r="AA844" s="51" t="str">
        <f t="shared" si="95"/>
        <v>15x10, 4x136, 25 OS</v>
      </c>
      <c r="AB844" s="2" t="s">
        <v>4107</v>
      </c>
      <c r="AC844" s="89">
        <f>_xlfn.IFNA(VLOOKUP(AB844,ACCESSORIES!F:J,5,FALSE),"N/A")</f>
        <v>22</v>
      </c>
      <c r="AD844" s="87" t="s">
        <v>85</v>
      </c>
      <c r="AE844" s="87" t="s">
        <v>85</v>
      </c>
      <c r="AF844" s="87" t="s">
        <v>85</v>
      </c>
      <c r="AG844" s="87" t="s">
        <v>85</v>
      </c>
      <c r="AH844" s="9" t="str">
        <f>_xlfn.IFNA(VLOOKUP(AG844,ACCESSORIES!F:J,5,FALSE),"N/A")</f>
        <v>N/A</v>
      </c>
      <c r="AI844" s="81" t="s">
        <v>266</v>
      </c>
      <c r="AJ844" s="81" t="s">
        <v>85</v>
      </c>
      <c r="AK844" s="40" t="str">
        <f>_xlfn.IFNA(VLOOKUP(AJ844,ACCESSORIES!F:J,5,FALSE),"N/A")</f>
        <v>N/A</v>
      </c>
      <c r="AL844" s="81" t="s">
        <v>85</v>
      </c>
      <c r="AM844" s="81">
        <v>14.1</v>
      </c>
      <c r="AN844" s="81">
        <v>180</v>
      </c>
      <c r="AO844" s="25">
        <v>0</v>
      </c>
      <c r="AP844" s="25">
        <v>8.5</v>
      </c>
      <c r="AQ844" s="25">
        <v>13</v>
      </c>
      <c r="AR844" s="25">
        <v>16.899999999999999</v>
      </c>
      <c r="AS844" s="25">
        <v>180</v>
      </c>
      <c r="AT844" s="25">
        <v>176.8</v>
      </c>
      <c r="AU844" s="84">
        <v>104</v>
      </c>
      <c r="AV844" s="54">
        <v>48</v>
      </c>
      <c r="AW844" s="54">
        <v>48</v>
      </c>
      <c r="AX844" s="54">
        <v>69</v>
      </c>
      <c r="AY844" s="3" t="s">
        <v>85</v>
      </c>
      <c r="AZ844" s="98" t="str">
        <f>_xlfn.IFNA(VLOOKUP(AY844,ACCESSORIES!F:J,5,FALSE),"N/A")</f>
        <v>N/A</v>
      </c>
      <c r="BA844" s="3" t="s">
        <v>85</v>
      </c>
      <c r="BB844" s="98" t="str">
        <f>_xlfn.IFNA(VLOOKUP(BA844,ACCESSORIES!F:J,5,FALSE),"N/A")</f>
        <v>N/A</v>
      </c>
      <c r="BC844" s="77">
        <v>21.53</v>
      </c>
      <c r="BD844" s="56">
        <v>17.8740157480315</v>
      </c>
      <c r="BE844" s="56">
        <v>17.8740157480315</v>
      </c>
      <c r="BF844" s="56">
        <v>12.9133858267717</v>
      </c>
      <c r="BG844" s="378">
        <f t="shared" si="96"/>
        <v>6.7606048000000252E-2</v>
      </c>
      <c r="BH844" s="5">
        <v>48</v>
      </c>
      <c r="BI844" s="114" t="s">
        <v>3532</v>
      </c>
      <c r="BJ844" s="50" t="s">
        <v>4050</v>
      </c>
      <c r="BK844" s="81" t="s">
        <v>5904</v>
      </c>
      <c r="BL844" s="81" t="s">
        <v>4066</v>
      </c>
      <c r="BM844" s="81" t="s">
        <v>4836</v>
      </c>
      <c r="BN844" s="81" t="s">
        <v>2872</v>
      </c>
      <c r="BO844" s="81" t="s">
        <v>4298</v>
      </c>
      <c r="BP844" s="81" t="s">
        <v>5446</v>
      </c>
      <c r="BQ844" s="81" t="s">
        <v>5903</v>
      </c>
      <c r="BR844" s="81"/>
      <c r="BS844" s="81"/>
      <c r="BT844" s="81"/>
      <c r="BU844" s="313" t="s">
        <v>6951</v>
      </c>
      <c r="BV844" s="377" t="s">
        <v>8302</v>
      </c>
      <c r="BW844" s="313" t="s">
        <v>6953</v>
      </c>
      <c r="BX844" s="377" t="s">
        <v>8303</v>
      </c>
      <c r="BY844" s="93" t="str">
        <f t="shared" si="97"/>
        <v>MR414 Bead Grip, 15x10, 6+4/+25mm Offset, 4x136, 106mm Centerbore, Matte Black</v>
      </c>
      <c r="BZ844" s="81" t="s">
        <v>3878</v>
      </c>
      <c r="CA844" s="81" t="s">
        <v>3879</v>
      </c>
      <c r="CB844" s="81" t="str">
        <f t="shared" si="98"/>
        <v>UTV (4XX)</v>
      </c>
    </row>
    <row r="845" spans="1:80" s="38" customFormat="1" ht="15" customHeight="1">
      <c r="A845" s="22">
        <f t="shared" si="92"/>
        <v>843</v>
      </c>
      <c r="B845" s="4" t="s">
        <v>84</v>
      </c>
      <c r="C845" s="99" t="s">
        <v>1089</v>
      </c>
      <c r="D845" s="5" t="s">
        <v>5844</v>
      </c>
      <c r="E845" s="91" t="str">
        <f>CONCATENATE(LEFT(D845,5),VLOOKUP(CONCATENATE(N845,"x",O845),'PART NUMBER GUIDE'!$B$9:$C$49,2,FALSE),VLOOKUP(CONCATENATE(P845, V845), 'PART NUMBER GUIDE'!$Q$6:$R$91, 2, FALSE),VLOOKUP(Y845,'PART NUMBER GUIDE'!$J$8:$K$43,2, FALSE),IF(U845="N/A",IF(ABS(S845)&lt;10,"0"&amp;ABS(S845),ABS(S845)),CONCATENATE(LEFT(U845,1),RIGHT(U845,1))), F845, G845)</f>
        <v>MR414510471264</v>
      </c>
      <c r="F845" s="90"/>
      <c r="G845" s="90"/>
      <c r="H845" s="79" t="s">
        <v>5866</v>
      </c>
      <c r="I845" s="318">
        <v>44596</v>
      </c>
      <c r="J845" s="85" t="s">
        <v>1265</v>
      </c>
      <c r="K845" s="342">
        <v>239</v>
      </c>
      <c r="L845" s="92">
        <f t="shared" si="93"/>
        <v>239</v>
      </c>
      <c r="M845" s="344"/>
      <c r="N845" s="5">
        <v>15</v>
      </c>
      <c r="O845" s="77">
        <v>10</v>
      </c>
      <c r="P845" s="99" t="str">
        <f t="shared" si="94"/>
        <v>4x136</v>
      </c>
      <c r="Q845" s="5">
        <v>4</v>
      </c>
      <c r="R845" s="5">
        <v>136</v>
      </c>
      <c r="S845" s="5">
        <v>25</v>
      </c>
      <c r="T845" s="17">
        <v>6.25</v>
      </c>
      <c r="U845" s="5" t="s">
        <v>3400</v>
      </c>
      <c r="V845" s="17">
        <v>106</v>
      </c>
      <c r="W845" s="8">
        <v>17.559999999999999</v>
      </c>
      <c r="X845" s="51">
        <v>1600</v>
      </c>
      <c r="Y845" s="79" t="s">
        <v>5874</v>
      </c>
      <c r="Z845" s="79" t="s">
        <v>5875</v>
      </c>
      <c r="AA845" s="51" t="str">
        <f t="shared" si="95"/>
        <v>15x10, 4x136, 25 OS</v>
      </c>
      <c r="AB845" s="2" t="s">
        <v>4107</v>
      </c>
      <c r="AC845" s="89">
        <f>_xlfn.IFNA(VLOOKUP(AB845,ACCESSORIES!F:J,5,FALSE),"N/A")</f>
        <v>22</v>
      </c>
      <c r="AD845" s="87" t="s">
        <v>85</v>
      </c>
      <c r="AE845" s="87" t="s">
        <v>85</v>
      </c>
      <c r="AF845" s="87" t="s">
        <v>85</v>
      </c>
      <c r="AG845" s="87" t="s">
        <v>85</v>
      </c>
      <c r="AH845" s="9" t="str">
        <f>_xlfn.IFNA(VLOOKUP(AG845,ACCESSORIES!F:J,5,FALSE),"N/A")</f>
        <v>N/A</v>
      </c>
      <c r="AI845" s="81" t="s">
        <v>266</v>
      </c>
      <c r="AJ845" s="81" t="s">
        <v>85</v>
      </c>
      <c r="AK845" s="40" t="str">
        <f>_xlfn.IFNA(VLOOKUP(AJ845,ACCESSORIES!F:J,5,FALSE),"N/A")</f>
        <v>N/A</v>
      </c>
      <c r="AL845" s="81" t="s">
        <v>85</v>
      </c>
      <c r="AM845" s="81">
        <v>14.1</v>
      </c>
      <c r="AN845" s="81">
        <v>180</v>
      </c>
      <c r="AO845" s="25">
        <v>0</v>
      </c>
      <c r="AP845" s="25">
        <v>8.5</v>
      </c>
      <c r="AQ845" s="25">
        <v>13</v>
      </c>
      <c r="AR845" s="25">
        <v>16.899999999999999</v>
      </c>
      <c r="AS845" s="25">
        <v>180</v>
      </c>
      <c r="AT845" s="25">
        <v>176.8</v>
      </c>
      <c r="AU845" s="84">
        <v>104</v>
      </c>
      <c r="AV845" s="54">
        <v>48</v>
      </c>
      <c r="AW845" s="54">
        <v>48</v>
      </c>
      <c r="AX845" s="54">
        <v>69</v>
      </c>
      <c r="AY845" s="3" t="s">
        <v>85</v>
      </c>
      <c r="AZ845" s="98" t="str">
        <f>_xlfn.IFNA(VLOOKUP(AY845,ACCESSORIES!F:J,5,FALSE),"N/A")</f>
        <v>N/A</v>
      </c>
      <c r="BA845" s="3" t="s">
        <v>85</v>
      </c>
      <c r="BB845" s="98" t="str">
        <f>_xlfn.IFNA(VLOOKUP(BA845,ACCESSORIES!F:J,5,FALSE),"N/A")</f>
        <v>N/A</v>
      </c>
      <c r="BC845" s="77">
        <v>21.64</v>
      </c>
      <c r="BD845" s="56">
        <v>17.8740157480315</v>
      </c>
      <c r="BE845" s="56">
        <v>17.8740157480315</v>
      </c>
      <c r="BF845" s="56">
        <v>12.9133858267717</v>
      </c>
      <c r="BG845" s="378">
        <f t="shared" si="96"/>
        <v>6.7606048000000252E-2</v>
      </c>
      <c r="BH845" s="5">
        <v>48</v>
      </c>
      <c r="BI845" s="114" t="s">
        <v>3532</v>
      </c>
      <c r="BJ845" s="50" t="s">
        <v>4050</v>
      </c>
      <c r="BK845" s="81" t="s">
        <v>5904</v>
      </c>
      <c r="BL845" s="81" t="s">
        <v>4066</v>
      </c>
      <c r="BM845" s="81" t="s">
        <v>4836</v>
      </c>
      <c r="BN845" s="81" t="s">
        <v>2872</v>
      </c>
      <c r="BO845" s="81" t="s">
        <v>4298</v>
      </c>
      <c r="BP845" s="81" t="s">
        <v>5446</v>
      </c>
      <c r="BQ845" s="81" t="s">
        <v>5903</v>
      </c>
      <c r="BR845" s="81"/>
      <c r="BS845" s="81"/>
      <c r="BT845" s="81"/>
      <c r="BU845" s="313" t="s">
        <v>6957</v>
      </c>
      <c r="BV845" s="377" t="s">
        <v>8228</v>
      </c>
      <c r="BW845" s="313" t="s">
        <v>6959</v>
      </c>
      <c r="BX845" s="377" t="s">
        <v>8229</v>
      </c>
      <c r="BY845" s="93" t="str">
        <f t="shared" si="97"/>
        <v>MR414 Bead Grip, 15x10, 6+4/+25mm Offset, 4x136, 106mm Centerbore, Graphite</v>
      </c>
      <c r="BZ845" s="81" t="s">
        <v>3878</v>
      </c>
      <c r="CA845" s="81" t="s">
        <v>3879</v>
      </c>
      <c r="CB845" s="81" t="str">
        <f t="shared" si="98"/>
        <v>UTV (4XX)</v>
      </c>
    </row>
    <row r="846" spans="1:80" s="38" customFormat="1" ht="15" customHeight="1">
      <c r="A846" s="22">
        <f t="shared" si="92"/>
        <v>844</v>
      </c>
      <c r="B846" s="4" t="s">
        <v>84</v>
      </c>
      <c r="C846" s="99" t="s">
        <v>1089</v>
      </c>
      <c r="D846" s="5" t="s">
        <v>5844</v>
      </c>
      <c r="E846" s="91" t="str">
        <f>CONCATENATE(LEFT(D846,5),VLOOKUP(CONCATENATE(N846,"x",O846),'PART NUMBER GUIDE'!$B$9:$C$49,2,FALSE),VLOOKUP(CONCATENATE(P846, V846), 'PART NUMBER GUIDE'!$Q$6:$R$91, 2, FALSE),VLOOKUP(Y846,'PART NUMBER GUIDE'!$J$8:$K$43,2, FALSE),IF(U846="N/A",IF(ABS(S846)&lt;10,"0"&amp;ABS(S846),ABS(S846)),CONCATENATE(LEFT(U846,1),RIGHT(U846,1))), F846, G846)</f>
        <v>MR41451046564</v>
      </c>
      <c r="F846" s="90"/>
      <c r="G846" s="90"/>
      <c r="H846" s="79" t="s">
        <v>5867</v>
      </c>
      <c r="I846" s="318">
        <v>44596</v>
      </c>
      <c r="J846" s="85" t="s">
        <v>1265</v>
      </c>
      <c r="K846" s="342">
        <v>239</v>
      </c>
      <c r="L846" s="92">
        <f t="shared" si="93"/>
        <v>239</v>
      </c>
      <c r="M846" s="344"/>
      <c r="N846" s="5">
        <v>15</v>
      </c>
      <c r="O846" s="77">
        <v>10</v>
      </c>
      <c r="P846" s="99" t="str">
        <f t="shared" si="94"/>
        <v>4x156</v>
      </c>
      <c r="Q846" s="5">
        <v>4</v>
      </c>
      <c r="R846" s="5">
        <v>156</v>
      </c>
      <c r="S846" s="5">
        <v>25</v>
      </c>
      <c r="T846" s="17">
        <v>6.25</v>
      </c>
      <c r="U846" s="5" t="s">
        <v>3400</v>
      </c>
      <c r="V846" s="17">
        <v>132</v>
      </c>
      <c r="W846" s="8">
        <v>17.453262422969473</v>
      </c>
      <c r="X846" s="51">
        <v>1600</v>
      </c>
      <c r="Y846" s="79" t="s">
        <v>2294</v>
      </c>
      <c r="Z846" s="79" t="s">
        <v>2987</v>
      </c>
      <c r="AA846" s="51" t="str">
        <f t="shared" si="95"/>
        <v>15x10, 4x156, 25 OS</v>
      </c>
      <c r="AB846" s="2" t="s">
        <v>4104</v>
      </c>
      <c r="AC846" s="89">
        <f>_xlfn.IFNA(VLOOKUP(AB846,ACCESSORIES!F:J,5,FALSE),"N/A")</f>
        <v>22</v>
      </c>
      <c r="AD846" s="87" t="s">
        <v>85</v>
      </c>
      <c r="AE846" s="87" t="s">
        <v>85</v>
      </c>
      <c r="AF846" s="87" t="s">
        <v>85</v>
      </c>
      <c r="AG846" s="87" t="s">
        <v>85</v>
      </c>
      <c r="AH846" s="9" t="str">
        <f>_xlfn.IFNA(VLOOKUP(AG846,ACCESSORIES!F:J,5,FALSE),"N/A")</f>
        <v>N/A</v>
      </c>
      <c r="AI846" s="81" t="s">
        <v>266</v>
      </c>
      <c r="AJ846" s="81" t="s">
        <v>85</v>
      </c>
      <c r="AK846" s="40" t="str">
        <f>_xlfn.IFNA(VLOOKUP(AJ846,ACCESSORIES!F:J,5,FALSE),"N/A")</f>
        <v>N/A</v>
      </c>
      <c r="AL846" s="81" t="s">
        <v>85</v>
      </c>
      <c r="AM846" s="81">
        <v>14.1</v>
      </c>
      <c r="AN846" s="81">
        <v>180</v>
      </c>
      <c r="AO846" s="25">
        <v>0</v>
      </c>
      <c r="AP846" s="25">
        <v>8.5</v>
      </c>
      <c r="AQ846" s="25">
        <v>13</v>
      </c>
      <c r="AR846" s="25">
        <v>16.899999999999999</v>
      </c>
      <c r="AS846" s="25">
        <v>180</v>
      </c>
      <c r="AT846" s="25">
        <v>176.8</v>
      </c>
      <c r="AU846" s="84">
        <v>125</v>
      </c>
      <c r="AV846" s="54">
        <v>47</v>
      </c>
      <c r="AW846" s="54">
        <v>47</v>
      </c>
      <c r="AX846" s="54">
        <v>69</v>
      </c>
      <c r="AY846" s="3" t="s">
        <v>85</v>
      </c>
      <c r="AZ846" s="98" t="str">
        <f>_xlfn.IFNA(VLOOKUP(AY846,ACCESSORIES!F:J,5,FALSE),"N/A")</f>
        <v>N/A</v>
      </c>
      <c r="BA846" s="3" t="s">
        <v>85</v>
      </c>
      <c r="BB846" s="98" t="str">
        <f>_xlfn.IFNA(VLOOKUP(BA846,ACCESSORIES!F:J,5,FALSE),"N/A")</f>
        <v>N/A</v>
      </c>
      <c r="BC846" s="77">
        <v>21.46</v>
      </c>
      <c r="BD846" s="56">
        <v>17.8740157480315</v>
      </c>
      <c r="BE846" s="56">
        <v>17.8740157480315</v>
      </c>
      <c r="BF846" s="56">
        <v>12.9133858267717</v>
      </c>
      <c r="BG846" s="378">
        <f t="shared" si="96"/>
        <v>6.7606048000000252E-2</v>
      </c>
      <c r="BH846" s="5">
        <v>48</v>
      </c>
      <c r="BI846" s="114" t="s">
        <v>3532</v>
      </c>
      <c r="BJ846" s="50" t="s">
        <v>4050</v>
      </c>
      <c r="BK846" s="81" t="s">
        <v>5904</v>
      </c>
      <c r="BL846" s="81" t="s">
        <v>4066</v>
      </c>
      <c r="BM846" s="81" t="s">
        <v>4836</v>
      </c>
      <c r="BN846" s="81" t="s">
        <v>2872</v>
      </c>
      <c r="BO846" s="81" t="s">
        <v>4298</v>
      </c>
      <c r="BP846" s="81" t="s">
        <v>5446</v>
      </c>
      <c r="BQ846" s="81" t="s">
        <v>5903</v>
      </c>
      <c r="BR846" s="81"/>
      <c r="BS846" s="81"/>
      <c r="BT846" s="81"/>
      <c r="BU846" s="313" t="s">
        <v>6951</v>
      </c>
      <c r="BV846" s="377" t="s">
        <v>8302</v>
      </c>
      <c r="BW846" s="313" t="s">
        <v>6953</v>
      </c>
      <c r="BX846" s="377" t="s">
        <v>8303</v>
      </c>
      <c r="BY846" s="93" t="str">
        <f t="shared" si="97"/>
        <v>MR414 Bead Grip, 15x10, 6+4/+25mm Offset, 4x156, 132mm Centerbore, Matte Black</v>
      </c>
      <c r="BZ846" s="81" t="s">
        <v>3878</v>
      </c>
      <c r="CA846" s="81" t="s">
        <v>3879</v>
      </c>
      <c r="CB846" s="81" t="str">
        <f t="shared" si="98"/>
        <v>UTV (4XX)</v>
      </c>
    </row>
    <row r="847" spans="1:80" s="38" customFormat="1" ht="15" customHeight="1">
      <c r="A847" s="22">
        <f t="shared" si="92"/>
        <v>845</v>
      </c>
      <c r="B847" s="4" t="s">
        <v>84</v>
      </c>
      <c r="C847" s="99" t="s">
        <v>1089</v>
      </c>
      <c r="D847" s="5" t="s">
        <v>5844</v>
      </c>
      <c r="E847" s="91" t="str">
        <f>CONCATENATE(LEFT(D847,5),VLOOKUP(CONCATENATE(N847,"x",O847),'PART NUMBER GUIDE'!$B$9:$C$49,2,FALSE),VLOOKUP(CONCATENATE(P847, V847), 'PART NUMBER GUIDE'!$Q$6:$R$91, 2, FALSE),VLOOKUP(Y847,'PART NUMBER GUIDE'!$J$8:$K$43,2, FALSE),IF(U847="N/A",IF(ABS(S847)&lt;10,"0"&amp;ABS(S847),ABS(S847)),CONCATENATE(LEFT(U847,1),RIGHT(U847,1))), F847, G847)</f>
        <v>MR414510461264</v>
      </c>
      <c r="F847" s="90"/>
      <c r="G847" s="90"/>
      <c r="H847" s="79" t="s">
        <v>5868</v>
      </c>
      <c r="I847" s="318">
        <v>44596</v>
      </c>
      <c r="J847" s="85" t="s">
        <v>1265</v>
      </c>
      <c r="K847" s="342">
        <v>239</v>
      </c>
      <c r="L847" s="92">
        <f t="shared" si="93"/>
        <v>239</v>
      </c>
      <c r="M847" s="344"/>
      <c r="N847" s="5">
        <v>15</v>
      </c>
      <c r="O847" s="77">
        <v>10</v>
      </c>
      <c r="P847" s="99" t="str">
        <f t="shared" si="94"/>
        <v>4x156</v>
      </c>
      <c r="Q847" s="5">
        <v>4</v>
      </c>
      <c r="R847" s="5">
        <v>156</v>
      </c>
      <c r="S847" s="5">
        <v>25</v>
      </c>
      <c r="T847" s="17">
        <v>6.25</v>
      </c>
      <c r="U847" s="5" t="s">
        <v>3400</v>
      </c>
      <c r="V847" s="17">
        <v>132</v>
      </c>
      <c r="W847" s="8">
        <v>17.232800160784596</v>
      </c>
      <c r="X847" s="51">
        <v>1600</v>
      </c>
      <c r="Y847" s="79" t="s">
        <v>5874</v>
      </c>
      <c r="Z847" s="79" t="s">
        <v>5875</v>
      </c>
      <c r="AA847" s="51" t="str">
        <f t="shared" si="95"/>
        <v>15x10, 4x156, 25 OS</v>
      </c>
      <c r="AB847" s="2" t="s">
        <v>4104</v>
      </c>
      <c r="AC847" s="89">
        <f>_xlfn.IFNA(VLOOKUP(AB847,ACCESSORIES!F:J,5,FALSE),"N/A")</f>
        <v>22</v>
      </c>
      <c r="AD847" s="87" t="s">
        <v>85</v>
      </c>
      <c r="AE847" s="87" t="s">
        <v>85</v>
      </c>
      <c r="AF847" s="87" t="s">
        <v>85</v>
      </c>
      <c r="AG847" s="87" t="s">
        <v>85</v>
      </c>
      <c r="AH847" s="9" t="str">
        <f>_xlfn.IFNA(VLOOKUP(AG847,ACCESSORIES!F:J,5,FALSE),"N/A")</f>
        <v>N/A</v>
      </c>
      <c r="AI847" s="81" t="s">
        <v>266</v>
      </c>
      <c r="AJ847" s="81" t="s">
        <v>85</v>
      </c>
      <c r="AK847" s="40" t="str">
        <f>_xlfn.IFNA(VLOOKUP(AJ847,ACCESSORIES!F:J,5,FALSE),"N/A")</f>
        <v>N/A</v>
      </c>
      <c r="AL847" s="81" t="s">
        <v>85</v>
      </c>
      <c r="AM847" s="81">
        <v>14.1</v>
      </c>
      <c r="AN847" s="81">
        <v>180</v>
      </c>
      <c r="AO847" s="25">
        <v>0</v>
      </c>
      <c r="AP847" s="25">
        <v>8.5</v>
      </c>
      <c r="AQ847" s="25">
        <v>13</v>
      </c>
      <c r="AR847" s="25">
        <v>16.899999999999999</v>
      </c>
      <c r="AS847" s="25">
        <v>180</v>
      </c>
      <c r="AT847" s="25">
        <v>176.8</v>
      </c>
      <c r="AU847" s="84">
        <v>125</v>
      </c>
      <c r="AV847" s="54">
        <v>47</v>
      </c>
      <c r="AW847" s="54">
        <v>47</v>
      </c>
      <c r="AX847" s="54">
        <v>69</v>
      </c>
      <c r="AY847" s="3" t="s">
        <v>85</v>
      </c>
      <c r="AZ847" s="98" t="str">
        <f>_xlfn.IFNA(VLOOKUP(AY847,ACCESSORIES!F:J,5,FALSE),"N/A")</f>
        <v>N/A</v>
      </c>
      <c r="BA847" s="3" t="s">
        <v>85</v>
      </c>
      <c r="BB847" s="98" t="str">
        <f>_xlfn.IFNA(VLOOKUP(BA847,ACCESSORIES!F:J,5,FALSE),"N/A")</f>
        <v>N/A</v>
      </c>
      <c r="BC847" s="77">
        <v>21.24</v>
      </c>
      <c r="BD847" s="56">
        <v>17.8740157480315</v>
      </c>
      <c r="BE847" s="56">
        <v>17.8740157480315</v>
      </c>
      <c r="BF847" s="56">
        <v>12.9133858267717</v>
      </c>
      <c r="BG847" s="378">
        <f t="shared" si="96"/>
        <v>6.7606048000000252E-2</v>
      </c>
      <c r="BH847" s="5">
        <v>48</v>
      </c>
      <c r="BI847" s="114" t="s">
        <v>3532</v>
      </c>
      <c r="BJ847" s="50" t="s">
        <v>4050</v>
      </c>
      <c r="BK847" s="81" t="s">
        <v>5904</v>
      </c>
      <c r="BL847" s="81" t="s">
        <v>4066</v>
      </c>
      <c r="BM847" s="81" t="s">
        <v>4836</v>
      </c>
      <c r="BN847" s="81" t="s">
        <v>2872</v>
      </c>
      <c r="BO847" s="81" t="s">
        <v>4298</v>
      </c>
      <c r="BP847" s="81" t="s">
        <v>5446</v>
      </c>
      <c r="BQ847" s="81" t="s">
        <v>5903</v>
      </c>
      <c r="BR847" s="81"/>
      <c r="BS847" s="81"/>
      <c r="BT847" s="81"/>
      <c r="BU847" s="313" t="s">
        <v>6957</v>
      </c>
      <c r="BV847" s="377" t="s">
        <v>8228</v>
      </c>
      <c r="BW847" s="313" t="s">
        <v>6959</v>
      </c>
      <c r="BX847" s="377" t="s">
        <v>8229</v>
      </c>
      <c r="BY847" s="93" t="str">
        <f t="shared" si="97"/>
        <v>MR414 Bead Grip, 15x10, 6+4/+25mm Offset, 4x156, 132mm Centerbore, Graphite</v>
      </c>
      <c r="BZ847" s="81" t="s">
        <v>3878</v>
      </c>
      <c r="CA847" s="81" t="s">
        <v>3879</v>
      </c>
      <c r="CB847" s="81" t="str">
        <f t="shared" si="98"/>
        <v>UTV (4XX)</v>
      </c>
    </row>
    <row r="848" spans="1:80" s="38" customFormat="1" ht="15" customHeight="1">
      <c r="A848" s="22">
        <f t="shared" si="92"/>
        <v>846</v>
      </c>
      <c r="B848" s="4" t="s">
        <v>84</v>
      </c>
      <c r="C848" s="99" t="s">
        <v>1089</v>
      </c>
      <c r="D848" s="5" t="s">
        <v>5844</v>
      </c>
      <c r="E848" s="91" t="str">
        <f>CONCATENATE(LEFT(D848,5),VLOOKUP(CONCATENATE(N848,"x",O848),'PART NUMBER GUIDE'!$B$9:$C$49,2,FALSE),VLOOKUP(CONCATENATE(P848, V848), 'PART NUMBER GUIDE'!$Q$6:$R$91, 2, FALSE),VLOOKUP(Y848,'PART NUMBER GUIDE'!$J$8:$K$43,2, FALSE),IF(U848="N/A",IF(ABS(S848)&lt;10,"0"&amp;ABS(S848),ABS(S848)),CONCATENATE(LEFT(U848,1),RIGHT(U848,1))), F848, G848)</f>
        <v>MR41451012564</v>
      </c>
      <c r="F848" s="90"/>
      <c r="G848" s="90"/>
      <c r="H848" s="79" t="s">
        <v>5869</v>
      </c>
      <c r="I848" s="318">
        <v>44596</v>
      </c>
      <c r="J848" s="85" t="s">
        <v>1265</v>
      </c>
      <c r="K848" s="342">
        <v>239</v>
      </c>
      <c r="L848" s="92">
        <f t="shared" si="93"/>
        <v>239</v>
      </c>
      <c r="M848" s="344"/>
      <c r="N848" s="5">
        <v>15</v>
      </c>
      <c r="O848" s="77">
        <v>10</v>
      </c>
      <c r="P848" s="99" t="str">
        <f t="shared" si="94"/>
        <v>5x4.5</v>
      </c>
      <c r="Q848" s="5">
        <v>5</v>
      </c>
      <c r="R848" s="5">
        <v>4.5</v>
      </c>
      <c r="S848" s="5">
        <v>25</v>
      </c>
      <c r="T848" s="17">
        <v>6.25</v>
      </c>
      <c r="U848" s="5" t="s">
        <v>3400</v>
      </c>
      <c r="V848" s="17">
        <v>76</v>
      </c>
      <c r="W848" s="396">
        <v>18.298367761344842</v>
      </c>
      <c r="X848" s="51">
        <v>1600</v>
      </c>
      <c r="Y848" s="79" t="s">
        <v>2294</v>
      </c>
      <c r="Z848" s="79" t="s">
        <v>2987</v>
      </c>
      <c r="AA848" s="51" t="str">
        <f t="shared" si="95"/>
        <v>15x10, 5x4.5, 25 OS</v>
      </c>
      <c r="AB848" s="2" t="s">
        <v>4101</v>
      </c>
      <c r="AC848" s="89">
        <f>_xlfn.IFNA(VLOOKUP(AB848,ACCESSORIES!F:J,5,FALSE),"N/A")</f>
        <v>22</v>
      </c>
      <c r="AD848" s="87" t="s">
        <v>85</v>
      </c>
      <c r="AE848" s="87" t="s">
        <v>85</v>
      </c>
      <c r="AF848" s="87" t="s">
        <v>85</v>
      </c>
      <c r="AG848" s="87" t="s">
        <v>85</v>
      </c>
      <c r="AH848" s="9" t="str">
        <f>_xlfn.IFNA(VLOOKUP(AG848,ACCESSORIES!F:J,5,FALSE),"N/A")</f>
        <v>N/A</v>
      </c>
      <c r="AI848" s="81" t="s">
        <v>266</v>
      </c>
      <c r="AJ848" s="81" t="s">
        <v>85</v>
      </c>
      <c r="AK848" s="40" t="str">
        <f>_xlfn.IFNA(VLOOKUP(AJ848,ACCESSORIES!F:J,5,FALSE),"N/A")</f>
        <v>N/A</v>
      </c>
      <c r="AL848" s="81" t="s">
        <v>85</v>
      </c>
      <c r="AM848" s="81">
        <v>14.1</v>
      </c>
      <c r="AN848" s="81">
        <v>180</v>
      </c>
      <c r="AO848" s="25">
        <v>0</v>
      </c>
      <c r="AP848" s="25">
        <v>8.5</v>
      </c>
      <c r="AQ848" s="25">
        <v>13</v>
      </c>
      <c r="AR848" s="25">
        <v>16.899999999999999</v>
      </c>
      <c r="AS848" s="25">
        <v>180</v>
      </c>
      <c r="AT848" s="25">
        <v>176.8</v>
      </c>
      <c r="AU848" s="84">
        <v>76</v>
      </c>
      <c r="AV848" s="54">
        <v>29</v>
      </c>
      <c r="AW848" s="54">
        <v>29</v>
      </c>
      <c r="AX848" s="54">
        <v>69</v>
      </c>
      <c r="AY848" s="3" t="s">
        <v>85</v>
      </c>
      <c r="AZ848" s="98" t="str">
        <f>_xlfn.IFNA(VLOOKUP(AY848,ACCESSORIES!F:J,5,FALSE),"N/A")</f>
        <v>N/A</v>
      </c>
      <c r="BA848" s="3" t="s">
        <v>85</v>
      </c>
      <c r="BB848" s="98" t="str">
        <f>_xlfn.IFNA(VLOOKUP(BA848,ACCESSORIES!F:J,5,FALSE),"N/A")</f>
        <v>N/A</v>
      </c>
      <c r="BC848" s="77">
        <v>22.376919611765075</v>
      </c>
      <c r="BD848" s="56">
        <v>17.8740157480315</v>
      </c>
      <c r="BE848" s="56">
        <v>17.8740157480315</v>
      </c>
      <c r="BF848" s="56">
        <v>12.9133858267717</v>
      </c>
      <c r="BG848" s="378">
        <f t="shared" si="96"/>
        <v>6.7606048000000252E-2</v>
      </c>
      <c r="BH848" s="5">
        <v>48</v>
      </c>
      <c r="BI848" s="114" t="s">
        <v>3532</v>
      </c>
      <c r="BJ848" s="50" t="s">
        <v>4050</v>
      </c>
      <c r="BK848" s="81" t="s">
        <v>5904</v>
      </c>
      <c r="BL848" s="81" t="s">
        <v>4066</v>
      </c>
      <c r="BM848" s="81" t="s">
        <v>4836</v>
      </c>
      <c r="BN848" s="81" t="s">
        <v>2872</v>
      </c>
      <c r="BO848" s="81" t="s">
        <v>4298</v>
      </c>
      <c r="BP848" s="81" t="s">
        <v>5446</v>
      </c>
      <c r="BQ848" s="81" t="s">
        <v>5903</v>
      </c>
      <c r="BR848" s="81"/>
      <c r="BS848" s="81"/>
      <c r="BT848" s="81"/>
      <c r="BU848" s="313" t="s">
        <v>6948</v>
      </c>
      <c r="BV848" s="377" t="s">
        <v>8324</v>
      </c>
      <c r="BW848" s="313" t="s">
        <v>6949</v>
      </c>
      <c r="BX848" s="377" t="s">
        <v>8325</v>
      </c>
      <c r="BY848" s="93" t="str">
        <f t="shared" si="97"/>
        <v>MR414 Bead Grip, 15x10, 6+4/+25mm Offset, 5x4.5, 76mm Centerbore, Matte Black</v>
      </c>
      <c r="BZ848" s="81" t="s">
        <v>3878</v>
      </c>
      <c r="CA848" s="81" t="s">
        <v>3879</v>
      </c>
      <c r="CB848" s="81" t="str">
        <f t="shared" si="98"/>
        <v>UTV (4XX)</v>
      </c>
    </row>
    <row r="849" spans="1:80" s="38" customFormat="1" ht="15" customHeight="1">
      <c r="A849" s="22">
        <f t="shared" si="92"/>
        <v>847</v>
      </c>
      <c r="B849" s="4" t="s">
        <v>84</v>
      </c>
      <c r="C849" s="99" t="s">
        <v>1089</v>
      </c>
      <c r="D849" s="5" t="s">
        <v>5844</v>
      </c>
      <c r="E849" s="91" t="str">
        <f>CONCATENATE(LEFT(D849,5),VLOOKUP(CONCATENATE(N849,"x",O849),'PART NUMBER GUIDE'!$B$9:$C$49,2,FALSE),VLOOKUP(CONCATENATE(P849, V849), 'PART NUMBER GUIDE'!$Q$6:$R$91, 2, FALSE),VLOOKUP(Y849,'PART NUMBER GUIDE'!$J$8:$K$43,2, FALSE),IF(U849="N/A",IF(ABS(S849)&lt;10,"0"&amp;ABS(S849),ABS(S849)),CONCATENATE(LEFT(U849,1),RIGHT(U849,1))), F849, G849)</f>
        <v>MR414510121264</v>
      </c>
      <c r="F849" s="90"/>
      <c r="G849" s="90"/>
      <c r="H849" s="79" t="s">
        <v>5870</v>
      </c>
      <c r="I849" s="318">
        <v>44596</v>
      </c>
      <c r="J849" s="85" t="s">
        <v>1265</v>
      </c>
      <c r="K849" s="342">
        <v>239</v>
      </c>
      <c r="L849" s="92">
        <f t="shared" si="93"/>
        <v>239</v>
      </c>
      <c r="M849" s="344"/>
      <c r="N849" s="5">
        <v>15</v>
      </c>
      <c r="O849" s="77">
        <v>10</v>
      </c>
      <c r="P849" s="99" t="str">
        <f t="shared" si="94"/>
        <v>5x4.5</v>
      </c>
      <c r="Q849" s="5">
        <v>5</v>
      </c>
      <c r="R849" s="5">
        <v>4.5</v>
      </c>
      <c r="S849" s="5">
        <v>25</v>
      </c>
      <c r="T849" s="17">
        <v>6.25</v>
      </c>
      <c r="U849" s="5" t="s">
        <v>3400</v>
      </c>
      <c r="V849" s="17">
        <v>76</v>
      </c>
      <c r="W849" s="8">
        <v>18.004418078431669</v>
      </c>
      <c r="X849" s="51">
        <v>1600</v>
      </c>
      <c r="Y849" s="79" t="s">
        <v>5874</v>
      </c>
      <c r="Z849" s="79" t="s">
        <v>5875</v>
      </c>
      <c r="AA849" s="51" t="str">
        <f t="shared" si="95"/>
        <v>15x10, 5x4.5, 25 OS</v>
      </c>
      <c r="AB849" s="2" t="s">
        <v>4101</v>
      </c>
      <c r="AC849" s="89">
        <f>_xlfn.IFNA(VLOOKUP(AB849,ACCESSORIES!F:J,5,FALSE),"N/A")</f>
        <v>22</v>
      </c>
      <c r="AD849" s="87" t="s">
        <v>85</v>
      </c>
      <c r="AE849" s="87" t="s">
        <v>85</v>
      </c>
      <c r="AF849" s="87" t="s">
        <v>85</v>
      </c>
      <c r="AG849" s="87" t="s">
        <v>85</v>
      </c>
      <c r="AH849" s="9" t="str">
        <f>_xlfn.IFNA(VLOOKUP(AG849,ACCESSORIES!F:J,5,FALSE),"N/A")</f>
        <v>N/A</v>
      </c>
      <c r="AI849" s="81" t="s">
        <v>266</v>
      </c>
      <c r="AJ849" s="81" t="s">
        <v>85</v>
      </c>
      <c r="AK849" s="40" t="str">
        <f>_xlfn.IFNA(VLOOKUP(AJ849,ACCESSORIES!F:J,5,FALSE),"N/A")</f>
        <v>N/A</v>
      </c>
      <c r="AL849" s="81" t="s">
        <v>85</v>
      </c>
      <c r="AM849" s="81">
        <v>14.1</v>
      </c>
      <c r="AN849" s="81">
        <v>180</v>
      </c>
      <c r="AO849" s="25">
        <v>0</v>
      </c>
      <c r="AP849" s="25">
        <v>8.5</v>
      </c>
      <c r="AQ849" s="25">
        <v>13</v>
      </c>
      <c r="AR849" s="25">
        <v>16.899999999999999</v>
      </c>
      <c r="AS849" s="25">
        <v>180</v>
      </c>
      <c r="AT849" s="25">
        <v>176.8</v>
      </c>
      <c r="AU849" s="84">
        <v>76</v>
      </c>
      <c r="AV849" s="54">
        <v>29</v>
      </c>
      <c r="AW849" s="54">
        <v>29</v>
      </c>
      <c r="AX849" s="54">
        <v>69</v>
      </c>
      <c r="AY849" s="3" t="s">
        <v>85</v>
      </c>
      <c r="AZ849" s="98" t="str">
        <f>_xlfn.IFNA(VLOOKUP(AY849,ACCESSORIES!F:J,5,FALSE),"N/A")</f>
        <v>N/A</v>
      </c>
      <c r="BA849" s="3" t="s">
        <v>85</v>
      </c>
      <c r="BB849" s="98" t="str">
        <f>_xlfn.IFNA(VLOOKUP(BA849,ACCESSORIES!F:J,5,FALSE),"N/A")</f>
        <v>N/A</v>
      </c>
      <c r="BC849" s="77">
        <v>22.266688480672638</v>
      </c>
      <c r="BD849" s="56">
        <v>17.8740157480315</v>
      </c>
      <c r="BE849" s="56">
        <v>17.8740157480315</v>
      </c>
      <c r="BF849" s="56">
        <v>12.9133858267717</v>
      </c>
      <c r="BG849" s="378">
        <f t="shared" si="96"/>
        <v>6.7606048000000252E-2</v>
      </c>
      <c r="BH849" s="5">
        <v>48</v>
      </c>
      <c r="BI849" s="114" t="s">
        <v>3532</v>
      </c>
      <c r="BJ849" s="50" t="s">
        <v>4050</v>
      </c>
      <c r="BK849" s="81" t="s">
        <v>5904</v>
      </c>
      <c r="BL849" s="81" t="s">
        <v>4066</v>
      </c>
      <c r="BM849" s="81" t="s">
        <v>4836</v>
      </c>
      <c r="BN849" s="81" t="s">
        <v>2872</v>
      </c>
      <c r="BO849" s="81" t="s">
        <v>4298</v>
      </c>
      <c r="BP849" s="81" t="s">
        <v>5446</v>
      </c>
      <c r="BQ849" s="81" t="s">
        <v>5903</v>
      </c>
      <c r="BR849" s="81"/>
      <c r="BS849" s="81"/>
      <c r="BT849" s="81"/>
      <c r="BU849" s="313" t="s">
        <v>6954</v>
      </c>
      <c r="BV849" s="377" t="s">
        <v>8524</v>
      </c>
      <c r="BW849" s="313" t="s">
        <v>6955</v>
      </c>
      <c r="BX849" s="377" t="s">
        <v>8525</v>
      </c>
      <c r="BY849" s="93" t="str">
        <f t="shared" si="97"/>
        <v>MR414 Bead Grip, 15x10, 6+4/+25mm Offset, 5x4.5, 76mm Centerbore, Graphite</v>
      </c>
      <c r="BZ849" s="81" t="s">
        <v>3878</v>
      </c>
      <c r="CA849" s="81" t="s">
        <v>3879</v>
      </c>
      <c r="CB849" s="81" t="str">
        <f t="shared" si="98"/>
        <v>UTV (4XX)</v>
      </c>
    </row>
    <row r="850" spans="1:80" s="38" customFormat="1" ht="15" customHeight="1">
      <c r="A850" s="22">
        <f t="shared" si="92"/>
        <v>848</v>
      </c>
      <c r="B850" s="4" t="s">
        <v>84</v>
      </c>
      <c r="C850" s="99" t="s">
        <v>1089</v>
      </c>
      <c r="D850" s="5" t="s">
        <v>5844</v>
      </c>
      <c r="E850" s="91" t="str">
        <f>CONCATENATE(LEFT(D850,5),VLOOKUP(CONCATENATE(N850,"x",O850),'PART NUMBER GUIDE'!$B$9:$C$49,2,FALSE),VLOOKUP(CONCATENATE(P850, V850), 'PART NUMBER GUIDE'!$Q$6:$R$91, 2, FALSE),VLOOKUP(Y850,'PART NUMBER GUIDE'!$J$8:$K$43,2, FALSE),IF(U850="N/A",IF(ABS(S850)&lt;10,"0"&amp;ABS(S850),ABS(S850)),CONCATENATE(LEFT(U850,1),RIGHT(U850,1))), F850, G850)</f>
        <v>MR41451060564</v>
      </c>
      <c r="F850" s="90"/>
      <c r="G850" s="90"/>
      <c r="H850" s="364">
        <v>191682036323</v>
      </c>
      <c r="I850" s="109">
        <v>45237</v>
      </c>
      <c r="J850" s="85" t="s">
        <v>1265</v>
      </c>
      <c r="K850" s="342">
        <v>239</v>
      </c>
      <c r="L850" s="92">
        <f t="shared" si="93"/>
        <v>239</v>
      </c>
      <c r="M850" s="344"/>
      <c r="N850" s="5">
        <v>15</v>
      </c>
      <c r="O850" s="77">
        <v>10</v>
      </c>
      <c r="P850" s="99" t="str">
        <f t="shared" si="94"/>
        <v>6x5.5</v>
      </c>
      <c r="Q850" s="5">
        <v>6</v>
      </c>
      <c r="R850" s="5">
        <v>5.5</v>
      </c>
      <c r="S850" s="5">
        <v>25</v>
      </c>
      <c r="T850" s="17">
        <v>6.25</v>
      </c>
      <c r="U850" s="5" t="s">
        <v>3400</v>
      </c>
      <c r="V850" s="17">
        <v>78.3</v>
      </c>
      <c r="W850" s="8">
        <v>17.930930657703374</v>
      </c>
      <c r="X850" s="51">
        <v>1600</v>
      </c>
      <c r="Y850" s="79" t="s">
        <v>2294</v>
      </c>
      <c r="Z850" s="79" t="s">
        <v>2987</v>
      </c>
      <c r="AA850" s="51" t="str">
        <f t="shared" si="95"/>
        <v>15x10, 6x5.5, 25 OS</v>
      </c>
      <c r="AB850" s="2" t="s">
        <v>4107</v>
      </c>
      <c r="AC850" s="89">
        <f>_xlfn.IFNA(VLOOKUP(AB850,ACCESSORIES!F:J,5,FALSE),"N/A")</f>
        <v>22</v>
      </c>
      <c r="AD850" s="87" t="s">
        <v>85</v>
      </c>
      <c r="AE850" s="87" t="s">
        <v>85</v>
      </c>
      <c r="AF850" s="87" t="s">
        <v>85</v>
      </c>
      <c r="AG850" s="87" t="s">
        <v>85</v>
      </c>
      <c r="AH850" s="9" t="str">
        <f>_xlfn.IFNA(VLOOKUP(AG850,ACCESSORIES!F:J,5,FALSE),"N/A")</f>
        <v>N/A</v>
      </c>
      <c r="AI850" s="81" t="s">
        <v>266</v>
      </c>
      <c r="AJ850" s="81" t="s">
        <v>85</v>
      </c>
      <c r="AK850" s="40" t="str">
        <f>_xlfn.IFNA(VLOOKUP(AJ850,ACCESSORIES!F:J,5,FALSE),"N/A")</f>
        <v>N/A</v>
      </c>
      <c r="AL850" s="81" t="s">
        <v>85</v>
      </c>
      <c r="AM850" s="81">
        <v>14.1</v>
      </c>
      <c r="AN850" s="81">
        <v>180</v>
      </c>
      <c r="AO850" s="25">
        <v>0</v>
      </c>
      <c r="AP850" s="25">
        <v>8.5</v>
      </c>
      <c r="AQ850" s="25">
        <v>13</v>
      </c>
      <c r="AR850" s="25">
        <v>16.899999999999999</v>
      </c>
      <c r="AS850" s="25">
        <v>180</v>
      </c>
      <c r="AT850" s="25">
        <v>176.8</v>
      </c>
      <c r="AU850" s="84">
        <v>78.3</v>
      </c>
      <c r="AV850" s="54">
        <v>49</v>
      </c>
      <c r="AW850" s="54">
        <v>49</v>
      </c>
      <c r="AX850" s="54">
        <v>69</v>
      </c>
      <c r="AY850" s="3" t="s">
        <v>85</v>
      </c>
      <c r="AZ850" s="98" t="str">
        <f>_xlfn.IFNA(VLOOKUP(AY850,ACCESSORIES!F:J,5,FALSE),"N/A")</f>
        <v>N/A</v>
      </c>
      <c r="BA850" s="3" t="s">
        <v>85</v>
      </c>
      <c r="BB850" s="98" t="str">
        <f>_xlfn.IFNA(VLOOKUP(BA850,ACCESSORIES!F:J,5,FALSE),"N/A")</f>
        <v>N/A</v>
      </c>
      <c r="BC850" s="77">
        <f>W850+4</f>
        <v>21.930930657703374</v>
      </c>
      <c r="BD850" s="56">
        <v>17.8740157480315</v>
      </c>
      <c r="BE850" s="56">
        <v>17.8740157480315</v>
      </c>
      <c r="BF850" s="56">
        <v>12.9133858267717</v>
      </c>
      <c r="BG850" s="378">
        <f t="shared" si="96"/>
        <v>6.7606048000000252E-2</v>
      </c>
      <c r="BH850" s="5">
        <v>48</v>
      </c>
      <c r="BI850" s="114" t="s">
        <v>3532</v>
      </c>
      <c r="BJ850" s="50" t="s">
        <v>4050</v>
      </c>
      <c r="BK850" s="81"/>
      <c r="BL850" s="81"/>
      <c r="BM850" s="81"/>
      <c r="BN850" s="81"/>
      <c r="BO850" s="81"/>
      <c r="BP850" s="81"/>
      <c r="BQ850" s="81"/>
      <c r="BR850" s="81"/>
      <c r="BS850" s="81"/>
      <c r="BT850" s="81"/>
      <c r="BU850" s="313"/>
      <c r="BV850" s="377"/>
      <c r="BW850" s="313"/>
      <c r="BX850" s="377"/>
      <c r="BY850" s="93" t="str">
        <f t="shared" si="97"/>
        <v>MR414 Bead Grip, 15x10, 6+4/+25mm Offset, 6x5.5, 78.3mm Centerbore, Matte Black</v>
      </c>
      <c r="BZ850" s="81" t="s">
        <v>3878</v>
      </c>
      <c r="CA850" s="81" t="s">
        <v>3879</v>
      </c>
      <c r="CB850" s="81" t="str">
        <f t="shared" si="98"/>
        <v>UTV (4XX)</v>
      </c>
    </row>
    <row r="851" spans="1:80" s="38" customFormat="1" ht="15" customHeight="1">
      <c r="A851" s="22">
        <f t="shared" si="92"/>
        <v>849</v>
      </c>
      <c r="B851" s="4" t="s">
        <v>84</v>
      </c>
      <c r="C851" s="99" t="s">
        <v>1089</v>
      </c>
      <c r="D851" s="5" t="s">
        <v>6143</v>
      </c>
      <c r="E851" s="91" t="str">
        <f>CONCATENATE(LEFT(D851,5),VLOOKUP(CONCATENATE(N851,"x",O851),'PART NUMBER GUIDE'!$B$9:$C$49,2,FALSE),VLOOKUP(CONCATENATE(P851, V851), 'PART NUMBER GUIDE'!$Q$6:$R$91, 2, FALSE),VLOOKUP(Y851,'PART NUMBER GUIDE'!$J$8:$K$43,2, FALSE),IF(U851="N/A",IF(ABS(S851)&lt;10,"0"&amp;ABS(S851),ABS(S851)),CONCATENATE(LEFT(U851,1),RIGHT(U851,1))), F851, G851)</f>
        <v>MR415570471052B</v>
      </c>
      <c r="F851" s="90" t="s">
        <v>1129</v>
      </c>
      <c r="G851" s="90"/>
      <c r="H851" s="364">
        <v>191682031182</v>
      </c>
      <c r="I851" s="318">
        <v>44755</v>
      </c>
      <c r="J851" s="16" t="s">
        <v>1265</v>
      </c>
      <c r="K851" s="342">
        <v>379</v>
      </c>
      <c r="L851" s="92">
        <f t="shared" si="93"/>
        <v>379</v>
      </c>
      <c r="M851" s="344"/>
      <c r="N851" s="5">
        <v>15</v>
      </c>
      <c r="O851" s="77">
        <v>7</v>
      </c>
      <c r="P851" s="99" t="str">
        <f t="shared" si="94"/>
        <v>4x136</v>
      </c>
      <c r="Q851" s="5">
        <v>4</v>
      </c>
      <c r="R851" s="5">
        <v>136</v>
      </c>
      <c r="S851" s="5">
        <v>38</v>
      </c>
      <c r="T851" s="17">
        <v>5.33</v>
      </c>
      <c r="U851" s="5" t="s">
        <v>186</v>
      </c>
      <c r="V851" s="17">
        <v>106</v>
      </c>
      <c r="W851" s="8">
        <v>21.44</v>
      </c>
      <c r="X851" s="51">
        <v>1600</v>
      </c>
      <c r="Y851" s="79" t="s">
        <v>6318</v>
      </c>
      <c r="Z851" s="79" t="s">
        <v>7386</v>
      </c>
      <c r="AA851" s="51" t="str">
        <f t="shared" si="95"/>
        <v>15x7, 4x136, 38 OS</v>
      </c>
      <c r="AB851" s="2" t="s">
        <v>2734</v>
      </c>
      <c r="AC851" s="89">
        <f>_xlfn.IFNA(VLOOKUP(AB851,ACCESSORIES!F:J,5,FALSE),"N/A")</f>
        <v>22</v>
      </c>
      <c r="AD851" s="87" t="s">
        <v>85</v>
      </c>
      <c r="AE851" s="87" t="s">
        <v>85</v>
      </c>
      <c r="AF851" s="87" t="s">
        <v>85</v>
      </c>
      <c r="AG851" s="87" t="s">
        <v>85</v>
      </c>
      <c r="AH851" s="9" t="str">
        <f>_xlfn.IFNA(VLOOKUP(AG851,ACCESSORIES!F:J,5,FALSE),"N/A")</f>
        <v>N/A</v>
      </c>
      <c r="AI851" s="81" t="s">
        <v>266</v>
      </c>
      <c r="AJ851" s="81" t="s">
        <v>85</v>
      </c>
      <c r="AK851" s="40" t="str">
        <f>_xlfn.IFNA(VLOOKUP(AJ851,ACCESSORIES!F:J,5,FALSE),"N/A")</f>
        <v>N/A</v>
      </c>
      <c r="AL851" s="81" t="s">
        <v>85</v>
      </c>
      <c r="AM851" s="81">
        <v>14.1</v>
      </c>
      <c r="AN851" s="81">
        <v>180</v>
      </c>
      <c r="AO851" s="25">
        <v>0</v>
      </c>
      <c r="AP851" s="25">
        <v>12.8</v>
      </c>
      <c r="AQ851" s="25">
        <v>22</v>
      </c>
      <c r="AR851" s="25">
        <v>22.5</v>
      </c>
      <c r="AS851" s="25">
        <v>177.8</v>
      </c>
      <c r="AT851" s="25">
        <v>163.69999999999999</v>
      </c>
      <c r="AU851" s="84">
        <v>104</v>
      </c>
      <c r="AV851" s="54">
        <v>48</v>
      </c>
      <c r="AW851" s="54">
        <v>48</v>
      </c>
      <c r="AX851" s="54">
        <v>0</v>
      </c>
      <c r="AY851" s="3" t="s">
        <v>6144</v>
      </c>
      <c r="AZ851" s="98">
        <f>_xlfn.IFNA(VLOOKUP(AY851,ACCESSORIES!F:J,5,FALSE),"N/A")</f>
        <v>189</v>
      </c>
      <c r="BA851" s="3" t="s">
        <v>7003</v>
      </c>
      <c r="BB851" s="98">
        <f>_xlfn.IFNA(VLOOKUP(BA851,ACCESSORIES!F:J,5,FALSE),"N/A")</f>
        <v>18</v>
      </c>
      <c r="BC851" s="77">
        <v>26.18</v>
      </c>
      <c r="BD851" s="56">
        <v>17.8740157480315</v>
      </c>
      <c r="BE851" s="56">
        <v>17.8740157480315</v>
      </c>
      <c r="BF851" s="56">
        <v>9.8425196850393704</v>
      </c>
      <c r="BG851" s="378">
        <f t="shared" si="96"/>
        <v>5.1529000000000012E-2</v>
      </c>
      <c r="BH851" s="5">
        <v>48</v>
      </c>
      <c r="BI851" s="114" t="s">
        <v>3532</v>
      </c>
      <c r="BJ851" s="50" t="s">
        <v>4050</v>
      </c>
      <c r="BK851" s="81" t="s">
        <v>4066</v>
      </c>
      <c r="BL851" s="81" t="s">
        <v>7324</v>
      </c>
      <c r="BM851" s="81" t="s">
        <v>4094</v>
      </c>
      <c r="BN851" s="81" t="s">
        <v>7325</v>
      </c>
      <c r="BO851" s="81" t="s">
        <v>5900</v>
      </c>
      <c r="BP851" s="81" t="s">
        <v>7326</v>
      </c>
      <c r="BQ851" s="81" t="s">
        <v>7327</v>
      </c>
      <c r="BR851" s="81" t="s">
        <v>5903</v>
      </c>
      <c r="BS851" s="81"/>
      <c r="BT851" s="81"/>
      <c r="BU851" s="313" t="s">
        <v>7305</v>
      </c>
      <c r="BV851" s="377" t="s">
        <v>8401</v>
      </c>
      <c r="BW851" s="313" t="s">
        <v>7307</v>
      </c>
      <c r="BX851" s="377" t="s">
        <v>8402</v>
      </c>
      <c r="BY851" s="93" t="str">
        <f t="shared" si="97"/>
        <v>MR415 Beadlock, 15x7, 5+2/+38mm Offset, 4x136, 106mm Centerbore, Matte Black - Gloss Black Ring, w/ BH-H24100-BZ</v>
      </c>
      <c r="BZ851" s="81" t="s">
        <v>3878</v>
      </c>
      <c r="CA851" s="81" t="s">
        <v>3879</v>
      </c>
      <c r="CB851" s="81" t="str">
        <f t="shared" si="98"/>
        <v>UTV (4XX)</v>
      </c>
    </row>
    <row r="852" spans="1:80" s="38" customFormat="1" ht="15" customHeight="1">
      <c r="A852" s="22">
        <f t="shared" si="92"/>
        <v>850</v>
      </c>
      <c r="B852" s="4" t="s">
        <v>84</v>
      </c>
      <c r="C852" s="99" t="s">
        <v>1089</v>
      </c>
      <c r="D852" s="5" t="s">
        <v>6143</v>
      </c>
      <c r="E852" s="91" t="str">
        <f>CONCATENATE(LEFT(D852,5),VLOOKUP(CONCATENATE(N852,"x",O852),'PART NUMBER GUIDE'!$B$9:$C$49,2,FALSE),VLOOKUP(CONCATENATE(P852, V852), 'PART NUMBER GUIDE'!$Q$6:$R$91, 2, FALSE),VLOOKUP(Y852,'PART NUMBER GUIDE'!$J$8:$K$43,2, FALSE),IF(U852="N/A",IF(ABS(S852)&lt;10,"0"&amp;ABS(S852),ABS(S852)),CONCATENATE(LEFT(U852,1),RIGHT(U852,1))), F852, G852)</f>
        <v>MR415570471252B</v>
      </c>
      <c r="F852" s="90" t="s">
        <v>1129</v>
      </c>
      <c r="G852" s="90"/>
      <c r="H852" s="364">
        <v>191682033537</v>
      </c>
      <c r="I852" s="318">
        <v>44896</v>
      </c>
      <c r="J852" s="16" t="s">
        <v>1265</v>
      </c>
      <c r="K852" s="342">
        <v>379</v>
      </c>
      <c r="L852" s="92">
        <f t="shared" si="93"/>
        <v>379</v>
      </c>
      <c r="M852" s="344"/>
      <c r="N852" s="5">
        <v>15</v>
      </c>
      <c r="O852" s="77">
        <v>7</v>
      </c>
      <c r="P852" s="99" t="str">
        <f t="shared" si="94"/>
        <v>4x136</v>
      </c>
      <c r="Q852" s="5">
        <v>4</v>
      </c>
      <c r="R852" s="5">
        <v>136</v>
      </c>
      <c r="S852" s="5">
        <v>38</v>
      </c>
      <c r="T852" s="17">
        <v>5.33</v>
      </c>
      <c r="U852" s="5" t="s">
        <v>186</v>
      </c>
      <c r="V852" s="17">
        <v>106</v>
      </c>
      <c r="W852" s="8">
        <v>21.44</v>
      </c>
      <c r="X852" s="51">
        <v>1600</v>
      </c>
      <c r="Y852" s="79" t="s">
        <v>6323</v>
      </c>
      <c r="Z852" s="79" t="s">
        <v>5875</v>
      </c>
      <c r="AA852" s="51" t="str">
        <f t="shared" si="95"/>
        <v>15x7, 4x136, 38 OS</v>
      </c>
      <c r="AB852" s="2" t="s">
        <v>2734</v>
      </c>
      <c r="AC852" s="89">
        <f>_xlfn.IFNA(VLOOKUP(AB852,ACCESSORIES!F:J,5,FALSE),"N/A")</f>
        <v>22</v>
      </c>
      <c r="AD852" s="87" t="s">
        <v>85</v>
      </c>
      <c r="AE852" s="87" t="s">
        <v>85</v>
      </c>
      <c r="AF852" s="87" t="s">
        <v>85</v>
      </c>
      <c r="AG852" s="87" t="s">
        <v>85</v>
      </c>
      <c r="AH852" s="9" t="str">
        <f>_xlfn.IFNA(VLOOKUP(AG852,ACCESSORIES!F:J,5,FALSE),"N/A")</f>
        <v>N/A</v>
      </c>
      <c r="AI852" s="81" t="s">
        <v>266</v>
      </c>
      <c r="AJ852" s="81" t="s">
        <v>85</v>
      </c>
      <c r="AK852" s="40" t="str">
        <f>_xlfn.IFNA(VLOOKUP(AJ852,ACCESSORIES!F:J,5,FALSE),"N/A")</f>
        <v>N/A</v>
      </c>
      <c r="AL852" s="81" t="s">
        <v>85</v>
      </c>
      <c r="AM852" s="81">
        <v>14.1</v>
      </c>
      <c r="AN852" s="81">
        <v>180</v>
      </c>
      <c r="AO852" s="25">
        <v>0</v>
      </c>
      <c r="AP852" s="25">
        <v>12.8</v>
      </c>
      <c r="AQ852" s="25">
        <v>22</v>
      </c>
      <c r="AR852" s="25">
        <v>22.5</v>
      </c>
      <c r="AS852" s="25">
        <v>177.8</v>
      </c>
      <c r="AT852" s="25">
        <v>163.69999999999999</v>
      </c>
      <c r="AU852" s="84">
        <v>104</v>
      </c>
      <c r="AV852" s="54">
        <v>48</v>
      </c>
      <c r="AW852" s="54">
        <v>48</v>
      </c>
      <c r="AX852" s="54">
        <v>0</v>
      </c>
      <c r="AY852" s="3" t="s">
        <v>6319</v>
      </c>
      <c r="AZ852" s="98">
        <f>_xlfn.IFNA(VLOOKUP(AY852,ACCESSORIES!F:J,5,FALSE),"N/A")</f>
        <v>189</v>
      </c>
      <c r="BA852" s="3" t="s">
        <v>7003</v>
      </c>
      <c r="BB852" s="98">
        <f>_xlfn.IFNA(VLOOKUP(BA852,ACCESSORIES!F:J,5,FALSE),"N/A")</f>
        <v>18</v>
      </c>
      <c r="BC852" s="77">
        <v>26.18</v>
      </c>
      <c r="BD852" s="56">
        <v>17.8740157480315</v>
      </c>
      <c r="BE852" s="56">
        <v>17.8740157480315</v>
      </c>
      <c r="BF852" s="56">
        <v>9.8425196850393704</v>
      </c>
      <c r="BG852" s="378">
        <f t="shared" si="96"/>
        <v>5.1529000000000012E-2</v>
      </c>
      <c r="BH852" s="5">
        <v>48</v>
      </c>
      <c r="BI852" s="114" t="s">
        <v>3532</v>
      </c>
      <c r="BJ852" s="50" t="s">
        <v>4050</v>
      </c>
      <c r="BK852" s="81" t="s">
        <v>4066</v>
      </c>
      <c r="BL852" s="81" t="s">
        <v>7324</v>
      </c>
      <c r="BM852" s="81" t="s">
        <v>4094</v>
      </c>
      <c r="BN852" s="81" t="s">
        <v>7325</v>
      </c>
      <c r="BO852" s="81" t="s">
        <v>5900</v>
      </c>
      <c r="BP852" s="81" t="s">
        <v>7326</v>
      </c>
      <c r="BQ852" s="81" t="s">
        <v>7327</v>
      </c>
      <c r="BR852" s="81" t="s">
        <v>5903</v>
      </c>
      <c r="BS852" s="81"/>
      <c r="BT852" s="81"/>
      <c r="BU852" s="313" t="s">
        <v>7311</v>
      </c>
      <c r="BV852" s="377" t="s">
        <v>8132</v>
      </c>
      <c r="BW852" s="313" t="s">
        <v>7312</v>
      </c>
      <c r="BX852" s="377" t="s">
        <v>8133</v>
      </c>
      <c r="BY852" s="93" t="str">
        <f t="shared" si="97"/>
        <v>MR415 Beadlock, 15x7, 5+2/+38mm Offset, 4x136, 106mm Centerbore, Graphite - Gloss Graphite Ring, w/ BH-H24100-BZ</v>
      </c>
      <c r="BZ852" s="81" t="s">
        <v>3878</v>
      </c>
      <c r="CA852" s="81" t="s">
        <v>3879</v>
      </c>
      <c r="CB852" s="81" t="str">
        <f t="shared" si="98"/>
        <v>UTV (4XX)</v>
      </c>
    </row>
    <row r="853" spans="1:80" s="38" customFormat="1" ht="15" customHeight="1">
      <c r="A853" s="22">
        <f t="shared" si="92"/>
        <v>851</v>
      </c>
      <c r="B853" s="4" t="s">
        <v>84</v>
      </c>
      <c r="C853" s="99" t="s">
        <v>1089</v>
      </c>
      <c r="D853" s="5" t="s">
        <v>6143</v>
      </c>
      <c r="E853" s="91" t="str">
        <f>CONCATENATE(LEFT(D853,5),VLOOKUP(CONCATENATE(N853,"x",O853),'PART NUMBER GUIDE'!$B$9:$C$49,2,FALSE),VLOOKUP(CONCATENATE(P853, V853), 'PART NUMBER GUIDE'!$Q$6:$R$91, 2, FALSE),VLOOKUP(Y853,'PART NUMBER GUIDE'!$J$8:$K$43,2, FALSE),IF(U853="N/A",IF(ABS(S853)&lt;10,"0"&amp;ABS(S853),ABS(S853)),CONCATENATE(LEFT(U853,1),RIGHT(U853,1))), F853, G853)</f>
        <v>MR415570461052B</v>
      </c>
      <c r="F853" s="90" t="s">
        <v>1129</v>
      </c>
      <c r="G853" s="90"/>
      <c r="H853" s="364">
        <v>191682031199</v>
      </c>
      <c r="I853" s="318">
        <v>44755</v>
      </c>
      <c r="J853" s="85" t="s">
        <v>1265</v>
      </c>
      <c r="K853" s="342">
        <v>379</v>
      </c>
      <c r="L853" s="92">
        <f t="shared" si="93"/>
        <v>379</v>
      </c>
      <c r="M853" s="344"/>
      <c r="N853" s="5">
        <v>15</v>
      </c>
      <c r="O853" s="77">
        <v>7</v>
      </c>
      <c r="P853" s="99" t="str">
        <f t="shared" si="94"/>
        <v>4x156</v>
      </c>
      <c r="Q853" s="5">
        <v>4</v>
      </c>
      <c r="R853" s="5">
        <v>156</v>
      </c>
      <c r="S853" s="5">
        <v>38</v>
      </c>
      <c r="T853" s="17">
        <v>5.33</v>
      </c>
      <c r="U853" s="5" t="s">
        <v>186</v>
      </c>
      <c r="V853" s="17">
        <v>132</v>
      </c>
      <c r="W853" s="8">
        <v>21</v>
      </c>
      <c r="X853" s="51">
        <v>1600</v>
      </c>
      <c r="Y853" s="79" t="s">
        <v>6318</v>
      </c>
      <c r="Z853" s="79" t="s">
        <v>7386</v>
      </c>
      <c r="AA853" s="51" t="str">
        <f t="shared" si="95"/>
        <v>15x7, 4x156, 38 OS</v>
      </c>
      <c r="AB853" s="2" t="s">
        <v>1640</v>
      </c>
      <c r="AC853" s="89">
        <f>_xlfn.IFNA(VLOOKUP(AB853,ACCESSORIES!F:J,5,FALSE),"N/A")</f>
        <v>22</v>
      </c>
      <c r="AD853" s="87" t="s">
        <v>85</v>
      </c>
      <c r="AE853" s="87" t="s">
        <v>85</v>
      </c>
      <c r="AF853" s="87" t="s">
        <v>85</v>
      </c>
      <c r="AG853" s="87" t="s">
        <v>85</v>
      </c>
      <c r="AH853" s="9" t="str">
        <f>_xlfn.IFNA(VLOOKUP(AG853,ACCESSORIES!F:J,5,FALSE),"N/A")</f>
        <v>N/A</v>
      </c>
      <c r="AI853" s="81" t="s">
        <v>266</v>
      </c>
      <c r="AJ853" s="81" t="s">
        <v>85</v>
      </c>
      <c r="AK853" s="40" t="str">
        <f>_xlfn.IFNA(VLOOKUP(AJ853,ACCESSORIES!F:J,5,FALSE),"N/A")</f>
        <v>N/A</v>
      </c>
      <c r="AL853" s="81" t="s">
        <v>85</v>
      </c>
      <c r="AM853" s="81">
        <v>14.1</v>
      </c>
      <c r="AN853" s="81">
        <v>180</v>
      </c>
      <c r="AO853" s="25">
        <v>0</v>
      </c>
      <c r="AP853" s="25">
        <v>12.8</v>
      </c>
      <c r="AQ853" s="25">
        <v>22</v>
      </c>
      <c r="AR853" s="25">
        <v>22.5</v>
      </c>
      <c r="AS853" s="25">
        <v>177.8</v>
      </c>
      <c r="AT853" s="25">
        <v>163.69999999999999</v>
      </c>
      <c r="AU853" s="84">
        <v>125</v>
      </c>
      <c r="AV853" s="54">
        <v>47</v>
      </c>
      <c r="AW853" s="54">
        <v>47</v>
      </c>
      <c r="AX853" s="54">
        <v>0</v>
      </c>
      <c r="AY853" s="3" t="s">
        <v>6144</v>
      </c>
      <c r="AZ853" s="98">
        <f>_xlfn.IFNA(VLOOKUP(AY853,ACCESSORIES!F:J,5,FALSE),"N/A")</f>
        <v>189</v>
      </c>
      <c r="BA853" s="3" t="s">
        <v>7003</v>
      </c>
      <c r="BB853" s="98">
        <f>_xlfn.IFNA(VLOOKUP(BA853,ACCESSORIES!F:J,5,FALSE),"N/A")</f>
        <v>18</v>
      </c>
      <c r="BC853" s="77">
        <v>25.74</v>
      </c>
      <c r="BD853" s="56">
        <v>17.8740157480315</v>
      </c>
      <c r="BE853" s="56">
        <v>17.8740157480315</v>
      </c>
      <c r="BF853" s="56">
        <v>9.8425196850393704</v>
      </c>
      <c r="BG853" s="378">
        <f t="shared" si="96"/>
        <v>5.1529000000000012E-2</v>
      </c>
      <c r="BH853" s="5">
        <v>48</v>
      </c>
      <c r="BI853" s="114" t="s">
        <v>3532</v>
      </c>
      <c r="BJ853" s="50" t="s">
        <v>4050</v>
      </c>
      <c r="BK853" s="81" t="s">
        <v>4066</v>
      </c>
      <c r="BL853" s="81" t="s">
        <v>7324</v>
      </c>
      <c r="BM853" s="81" t="s">
        <v>4094</v>
      </c>
      <c r="BN853" s="81" t="s">
        <v>7325</v>
      </c>
      <c r="BO853" s="81" t="s">
        <v>5900</v>
      </c>
      <c r="BP853" s="81" t="s">
        <v>7326</v>
      </c>
      <c r="BQ853" s="81" t="s">
        <v>7327</v>
      </c>
      <c r="BR853" s="81" t="s">
        <v>5903</v>
      </c>
      <c r="BS853" s="81"/>
      <c r="BT853" s="81"/>
      <c r="BU853" s="313" t="s">
        <v>7305</v>
      </c>
      <c r="BV853" s="377" t="s">
        <v>8401</v>
      </c>
      <c r="BW853" s="313" t="s">
        <v>7307</v>
      </c>
      <c r="BX853" s="377" t="s">
        <v>8402</v>
      </c>
      <c r="BY853" s="93" t="str">
        <f t="shared" si="97"/>
        <v>MR415 Beadlock, 15x7, 5+2/+38mm Offset, 4x156, 132mm Centerbore, Matte Black - Gloss Black Ring, w/ BH-H24100-BZ</v>
      </c>
      <c r="BZ853" s="81" t="s">
        <v>3878</v>
      </c>
      <c r="CA853" s="81" t="s">
        <v>3879</v>
      </c>
      <c r="CB853" s="81" t="str">
        <f t="shared" si="98"/>
        <v>UTV (4XX)</v>
      </c>
    </row>
    <row r="854" spans="1:80" s="38" customFormat="1" ht="15" customHeight="1">
      <c r="A854" s="22">
        <f t="shared" si="92"/>
        <v>852</v>
      </c>
      <c r="B854" s="4" t="s">
        <v>84</v>
      </c>
      <c r="C854" s="99" t="s">
        <v>1089</v>
      </c>
      <c r="D854" s="5" t="s">
        <v>6143</v>
      </c>
      <c r="E854" s="91" t="str">
        <f>CONCATENATE(LEFT(D854,5),VLOOKUP(CONCATENATE(N854,"x",O854),'PART NUMBER GUIDE'!$B$9:$C$49,2,FALSE),VLOOKUP(CONCATENATE(P854, V854), 'PART NUMBER GUIDE'!$Q$6:$R$91, 2, FALSE),VLOOKUP(Y854,'PART NUMBER GUIDE'!$J$8:$K$43,2, FALSE),IF(U854="N/A",IF(ABS(S854)&lt;10,"0"&amp;ABS(S854),ABS(S854)),CONCATENATE(LEFT(U854,1),RIGHT(U854,1))), F854, G854)</f>
        <v>MR415570461252B</v>
      </c>
      <c r="F854" s="90" t="s">
        <v>1129</v>
      </c>
      <c r="G854" s="90"/>
      <c r="H854" s="364">
        <v>191682033544</v>
      </c>
      <c r="I854" s="318">
        <v>44896</v>
      </c>
      <c r="J854" s="16" t="s">
        <v>1265</v>
      </c>
      <c r="K854" s="342">
        <v>379</v>
      </c>
      <c r="L854" s="92">
        <f t="shared" si="93"/>
        <v>379</v>
      </c>
      <c r="M854" s="344"/>
      <c r="N854" s="5">
        <v>15</v>
      </c>
      <c r="O854" s="77">
        <v>7</v>
      </c>
      <c r="P854" s="99" t="str">
        <f t="shared" si="94"/>
        <v>4x156</v>
      </c>
      <c r="Q854" s="5">
        <v>4</v>
      </c>
      <c r="R854" s="5">
        <v>156</v>
      </c>
      <c r="S854" s="5">
        <v>38</v>
      </c>
      <c r="T854" s="17">
        <v>5.33</v>
      </c>
      <c r="U854" s="5" t="s">
        <v>186</v>
      </c>
      <c r="V854" s="17">
        <v>132</v>
      </c>
      <c r="W854" s="8">
        <v>21</v>
      </c>
      <c r="X854" s="51">
        <v>1600</v>
      </c>
      <c r="Y854" s="79" t="s">
        <v>6323</v>
      </c>
      <c r="Z854" s="79" t="s">
        <v>5875</v>
      </c>
      <c r="AA854" s="51" t="str">
        <f t="shared" si="95"/>
        <v>15x7, 4x156, 38 OS</v>
      </c>
      <c r="AB854" s="2" t="s">
        <v>1640</v>
      </c>
      <c r="AC854" s="89">
        <f>_xlfn.IFNA(VLOOKUP(AB854,ACCESSORIES!F:J,5,FALSE),"N/A")</f>
        <v>22</v>
      </c>
      <c r="AD854" s="87" t="s">
        <v>85</v>
      </c>
      <c r="AE854" s="87" t="s">
        <v>85</v>
      </c>
      <c r="AF854" s="87" t="s">
        <v>85</v>
      </c>
      <c r="AG854" s="87" t="s">
        <v>85</v>
      </c>
      <c r="AH854" s="9" t="str">
        <f>_xlfn.IFNA(VLOOKUP(AG854,ACCESSORIES!F:J,5,FALSE),"N/A")</f>
        <v>N/A</v>
      </c>
      <c r="AI854" s="81" t="s">
        <v>266</v>
      </c>
      <c r="AJ854" s="81" t="s">
        <v>85</v>
      </c>
      <c r="AK854" s="40" t="str">
        <f>_xlfn.IFNA(VLOOKUP(AJ854,ACCESSORIES!F:J,5,FALSE),"N/A")</f>
        <v>N/A</v>
      </c>
      <c r="AL854" s="81" t="s">
        <v>85</v>
      </c>
      <c r="AM854" s="81">
        <v>14.1</v>
      </c>
      <c r="AN854" s="81">
        <v>180</v>
      </c>
      <c r="AO854" s="25">
        <v>0</v>
      </c>
      <c r="AP854" s="25">
        <v>12.8</v>
      </c>
      <c r="AQ854" s="25">
        <v>22</v>
      </c>
      <c r="AR854" s="25">
        <v>22.5</v>
      </c>
      <c r="AS854" s="25">
        <v>177.8</v>
      </c>
      <c r="AT854" s="25">
        <v>163.69999999999999</v>
      </c>
      <c r="AU854" s="84">
        <v>125</v>
      </c>
      <c r="AV854" s="54">
        <v>47</v>
      </c>
      <c r="AW854" s="54">
        <v>47</v>
      </c>
      <c r="AX854" s="54">
        <v>0</v>
      </c>
      <c r="AY854" s="3" t="s">
        <v>6319</v>
      </c>
      <c r="AZ854" s="98">
        <f>_xlfn.IFNA(VLOOKUP(AY854,ACCESSORIES!F:J,5,FALSE),"N/A")</f>
        <v>189</v>
      </c>
      <c r="BA854" s="3" t="s">
        <v>7003</v>
      </c>
      <c r="BB854" s="98">
        <f>_xlfn.IFNA(VLOOKUP(BA854,ACCESSORIES!F:J,5,FALSE),"N/A")</f>
        <v>18</v>
      </c>
      <c r="BC854" s="77">
        <v>25.74</v>
      </c>
      <c r="BD854" s="56">
        <v>17.8740157480315</v>
      </c>
      <c r="BE854" s="56">
        <v>17.8740157480315</v>
      </c>
      <c r="BF854" s="56">
        <v>9.8425196850393704</v>
      </c>
      <c r="BG854" s="378">
        <f t="shared" si="96"/>
        <v>5.1529000000000012E-2</v>
      </c>
      <c r="BH854" s="5">
        <v>48</v>
      </c>
      <c r="BI854" s="114" t="s">
        <v>3532</v>
      </c>
      <c r="BJ854" s="50" t="s">
        <v>4050</v>
      </c>
      <c r="BK854" s="81" t="s">
        <v>4066</v>
      </c>
      <c r="BL854" s="81" t="s">
        <v>7324</v>
      </c>
      <c r="BM854" s="81" t="s">
        <v>4094</v>
      </c>
      <c r="BN854" s="81" t="s">
        <v>7325</v>
      </c>
      <c r="BO854" s="81" t="s">
        <v>5900</v>
      </c>
      <c r="BP854" s="81" t="s">
        <v>7326</v>
      </c>
      <c r="BQ854" s="81" t="s">
        <v>7327</v>
      </c>
      <c r="BR854" s="81" t="s">
        <v>5903</v>
      </c>
      <c r="BS854" s="81"/>
      <c r="BT854" s="81"/>
      <c r="BU854" s="313" t="s">
        <v>7311</v>
      </c>
      <c r="BV854" s="377" t="s">
        <v>8132</v>
      </c>
      <c r="BW854" s="313" t="s">
        <v>7312</v>
      </c>
      <c r="BX854" s="377" t="s">
        <v>8133</v>
      </c>
      <c r="BY854" s="93" t="str">
        <f t="shared" si="97"/>
        <v>MR415 Beadlock, 15x7, 5+2/+38mm Offset, 4x156, 132mm Centerbore, Graphite - Gloss Graphite Ring, w/ BH-H24100-BZ</v>
      </c>
      <c r="BZ854" s="81" t="s">
        <v>3878</v>
      </c>
      <c r="CA854" s="81" t="s">
        <v>3879</v>
      </c>
      <c r="CB854" s="81" t="str">
        <f t="shared" si="98"/>
        <v>UTV (4XX)</v>
      </c>
    </row>
    <row r="855" spans="1:80" s="38" customFormat="1" ht="15" customHeight="1">
      <c r="A855" s="22">
        <f t="shared" si="92"/>
        <v>853</v>
      </c>
      <c r="B855" s="4" t="s">
        <v>84</v>
      </c>
      <c r="C855" s="99" t="s">
        <v>1089</v>
      </c>
      <c r="D855" s="5" t="s">
        <v>6143</v>
      </c>
      <c r="E855" s="91" t="str">
        <f>CONCATENATE(LEFT(D855,5),VLOOKUP(CONCATENATE(N855,"x",O855),'PART NUMBER GUIDE'!$B$9:$C$49,2,FALSE),VLOOKUP(CONCATENATE(P855, V855), 'PART NUMBER GUIDE'!$Q$6:$R$91, 2, FALSE),VLOOKUP(Y855,'PART NUMBER GUIDE'!$J$8:$K$43,2, FALSE),IF(U855="N/A",IF(ABS(S855)&lt;10,"0"&amp;ABS(S855),ABS(S855)),CONCATENATE(LEFT(U855,1),RIGHT(U855,1))), F855, G855)</f>
        <v>MR415570121052B</v>
      </c>
      <c r="F855" s="90" t="s">
        <v>1129</v>
      </c>
      <c r="G855" s="90"/>
      <c r="H855" s="364">
        <v>191682031205</v>
      </c>
      <c r="I855" s="318">
        <v>44755</v>
      </c>
      <c r="J855" s="16" t="s">
        <v>1265</v>
      </c>
      <c r="K855" s="342">
        <v>379</v>
      </c>
      <c r="L855" s="92">
        <f t="shared" si="93"/>
        <v>379</v>
      </c>
      <c r="M855" s="344"/>
      <c r="N855" s="5">
        <v>15</v>
      </c>
      <c r="O855" s="77">
        <v>7</v>
      </c>
      <c r="P855" s="99" t="str">
        <f t="shared" si="94"/>
        <v>5x4.5</v>
      </c>
      <c r="Q855" s="5">
        <v>5</v>
      </c>
      <c r="R855" s="5">
        <v>4.5</v>
      </c>
      <c r="S855" s="5">
        <v>38</v>
      </c>
      <c r="T855" s="17">
        <v>5.33</v>
      </c>
      <c r="U855" s="5" t="s">
        <v>186</v>
      </c>
      <c r="V855" s="17">
        <v>76</v>
      </c>
      <c r="W855" s="8">
        <v>21.66</v>
      </c>
      <c r="X855" s="51">
        <v>1600</v>
      </c>
      <c r="Y855" s="79" t="s">
        <v>6318</v>
      </c>
      <c r="Z855" s="79" t="s">
        <v>7386</v>
      </c>
      <c r="AA855" s="51" t="str">
        <f t="shared" si="95"/>
        <v>15x7, 5x4.5, 38 OS</v>
      </c>
      <c r="AB855" s="2" t="s">
        <v>6189</v>
      </c>
      <c r="AC855" s="89">
        <f>_xlfn.IFNA(VLOOKUP(AB855,ACCESSORIES!F:J,5,FALSE),"N/A")</f>
        <v>22</v>
      </c>
      <c r="AD855" s="87" t="s">
        <v>85</v>
      </c>
      <c r="AE855" s="87" t="s">
        <v>85</v>
      </c>
      <c r="AF855" s="87" t="s">
        <v>85</v>
      </c>
      <c r="AG855" s="87" t="s">
        <v>85</v>
      </c>
      <c r="AH855" s="9" t="str">
        <f>_xlfn.IFNA(VLOOKUP(AG855,ACCESSORIES!F:J,5,FALSE),"N/A")</f>
        <v>N/A</v>
      </c>
      <c r="AI855" s="81" t="s">
        <v>266</v>
      </c>
      <c r="AJ855" s="81" t="s">
        <v>85</v>
      </c>
      <c r="AK855" s="40" t="str">
        <f>_xlfn.IFNA(VLOOKUP(AJ855,ACCESSORIES!F:J,5,FALSE),"N/A")</f>
        <v>N/A</v>
      </c>
      <c r="AL855" s="81" t="s">
        <v>85</v>
      </c>
      <c r="AM855" s="81">
        <v>14.1</v>
      </c>
      <c r="AN855" s="81">
        <v>180</v>
      </c>
      <c r="AO855" s="25">
        <v>0</v>
      </c>
      <c r="AP855" s="25">
        <v>12.8</v>
      </c>
      <c r="AQ855" s="25">
        <v>22</v>
      </c>
      <c r="AR855" s="25">
        <v>22.5</v>
      </c>
      <c r="AS855" s="25">
        <v>177.8</v>
      </c>
      <c r="AT855" s="25">
        <v>163.69999999999999</v>
      </c>
      <c r="AU855" s="84">
        <v>76</v>
      </c>
      <c r="AV855" s="54">
        <v>27</v>
      </c>
      <c r="AW855" s="54">
        <v>27</v>
      </c>
      <c r="AX855" s="54">
        <v>0</v>
      </c>
      <c r="AY855" s="3" t="s">
        <v>6144</v>
      </c>
      <c r="AZ855" s="98">
        <f>_xlfn.IFNA(VLOOKUP(AY855,ACCESSORIES!F:J,5,FALSE),"N/A")</f>
        <v>189</v>
      </c>
      <c r="BA855" s="3" t="s">
        <v>7003</v>
      </c>
      <c r="BB855" s="98">
        <f>_xlfn.IFNA(VLOOKUP(BA855,ACCESSORIES!F:J,5,FALSE),"N/A")</f>
        <v>18</v>
      </c>
      <c r="BC855" s="77">
        <v>26.4</v>
      </c>
      <c r="BD855" s="56">
        <v>17.8740157480315</v>
      </c>
      <c r="BE855" s="56">
        <v>17.8740157480315</v>
      </c>
      <c r="BF855" s="56">
        <v>9.8425196850393704</v>
      </c>
      <c r="BG855" s="378">
        <f t="shared" si="96"/>
        <v>5.1529000000000012E-2</v>
      </c>
      <c r="BH855" s="5">
        <v>48</v>
      </c>
      <c r="BI855" s="114" t="s">
        <v>3532</v>
      </c>
      <c r="BJ855" s="50" t="s">
        <v>4050</v>
      </c>
      <c r="BK855" s="81" t="s">
        <v>4066</v>
      </c>
      <c r="BL855" s="81" t="s">
        <v>7324</v>
      </c>
      <c r="BM855" s="81" t="s">
        <v>4094</v>
      </c>
      <c r="BN855" s="81" t="s">
        <v>7325</v>
      </c>
      <c r="BO855" s="81" t="s">
        <v>5900</v>
      </c>
      <c r="BP855" s="81" t="s">
        <v>7326</v>
      </c>
      <c r="BQ855" s="81" t="s">
        <v>7327</v>
      </c>
      <c r="BR855" s="81" t="s">
        <v>5903</v>
      </c>
      <c r="BS855" s="81"/>
      <c r="BT855" s="81"/>
      <c r="BU855" s="313" t="s">
        <v>7303</v>
      </c>
      <c r="BV855" s="377" t="s">
        <v>8120</v>
      </c>
      <c r="BW855" s="313" t="s">
        <v>7304</v>
      </c>
      <c r="BX855" s="377" t="s">
        <v>8121</v>
      </c>
      <c r="BY855" s="93" t="str">
        <f t="shared" si="97"/>
        <v>MR415 Beadlock, 15x7, 5+2/+38mm Offset, 5x4.5, 76mm Centerbore, Matte Black - Gloss Black Ring, w/ BH-H24100-BZ</v>
      </c>
      <c r="BZ855" s="81" t="s">
        <v>3878</v>
      </c>
      <c r="CA855" s="81" t="s">
        <v>3879</v>
      </c>
      <c r="CB855" s="81" t="str">
        <f t="shared" si="98"/>
        <v>UTV (4XX)</v>
      </c>
    </row>
    <row r="856" spans="1:80" s="38" customFormat="1" ht="15" customHeight="1">
      <c r="A856" s="22">
        <f t="shared" si="92"/>
        <v>854</v>
      </c>
      <c r="B856" s="4" t="s">
        <v>84</v>
      </c>
      <c r="C856" s="99" t="s">
        <v>1089</v>
      </c>
      <c r="D856" s="5" t="s">
        <v>6143</v>
      </c>
      <c r="E856" s="91" t="str">
        <f>CONCATENATE(LEFT(D856,5),VLOOKUP(CONCATENATE(N856,"x",O856),'PART NUMBER GUIDE'!$B$9:$C$49,2,FALSE),VLOOKUP(CONCATENATE(P856, V856), 'PART NUMBER GUIDE'!$Q$6:$R$91, 2, FALSE),VLOOKUP(Y856,'PART NUMBER GUIDE'!$J$8:$K$43,2, FALSE),IF(U856="N/A",IF(ABS(S856)&lt;10,"0"&amp;ABS(S856),ABS(S856)),CONCATENATE(LEFT(U856,1),RIGHT(U856,1))), F856, G856)</f>
        <v>MR415570121252B</v>
      </c>
      <c r="F856" s="90" t="s">
        <v>1129</v>
      </c>
      <c r="G856" s="90"/>
      <c r="H856" s="364">
        <v>191682033551</v>
      </c>
      <c r="I856" s="318">
        <v>44896</v>
      </c>
      <c r="J856" s="85" t="s">
        <v>1265</v>
      </c>
      <c r="K856" s="342">
        <v>379</v>
      </c>
      <c r="L856" s="92">
        <f t="shared" si="93"/>
        <v>379</v>
      </c>
      <c r="M856" s="344"/>
      <c r="N856" s="5">
        <v>15</v>
      </c>
      <c r="O856" s="77">
        <v>7</v>
      </c>
      <c r="P856" s="99" t="str">
        <f t="shared" si="94"/>
        <v>5x4.5</v>
      </c>
      <c r="Q856" s="5">
        <v>5</v>
      </c>
      <c r="R856" s="5">
        <v>4.5</v>
      </c>
      <c r="S856" s="5">
        <v>38</v>
      </c>
      <c r="T856" s="17">
        <v>5.33</v>
      </c>
      <c r="U856" s="5" t="s">
        <v>186</v>
      </c>
      <c r="V856" s="17">
        <v>76</v>
      </c>
      <c r="W856" s="8">
        <v>21.66</v>
      </c>
      <c r="X856" s="51">
        <v>1600</v>
      </c>
      <c r="Y856" s="79" t="s">
        <v>6323</v>
      </c>
      <c r="Z856" s="79" t="s">
        <v>5875</v>
      </c>
      <c r="AA856" s="51" t="str">
        <f t="shared" si="95"/>
        <v>15x7, 5x4.5, 38 OS</v>
      </c>
      <c r="AB856" s="2" t="s">
        <v>6189</v>
      </c>
      <c r="AC856" s="89">
        <f>_xlfn.IFNA(VLOOKUP(AB856,ACCESSORIES!F:J,5,FALSE),"N/A")</f>
        <v>22</v>
      </c>
      <c r="AD856" s="87" t="s">
        <v>85</v>
      </c>
      <c r="AE856" s="87" t="s">
        <v>85</v>
      </c>
      <c r="AF856" s="87" t="s">
        <v>85</v>
      </c>
      <c r="AG856" s="87" t="s">
        <v>85</v>
      </c>
      <c r="AH856" s="9" t="str">
        <f>_xlfn.IFNA(VLOOKUP(AG856,ACCESSORIES!F:J,5,FALSE),"N/A")</f>
        <v>N/A</v>
      </c>
      <c r="AI856" s="81" t="s">
        <v>266</v>
      </c>
      <c r="AJ856" s="81" t="s">
        <v>85</v>
      </c>
      <c r="AK856" s="40" t="str">
        <f>_xlfn.IFNA(VLOOKUP(AJ856,ACCESSORIES!F:J,5,FALSE),"N/A")</f>
        <v>N/A</v>
      </c>
      <c r="AL856" s="81" t="s">
        <v>85</v>
      </c>
      <c r="AM856" s="81">
        <v>14.1</v>
      </c>
      <c r="AN856" s="81">
        <v>180</v>
      </c>
      <c r="AO856" s="25">
        <v>0</v>
      </c>
      <c r="AP856" s="25">
        <v>12.8</v>
      </c>
      <c r="AQ856" s="25">
        <v>22</v>
      </c>
      <c r="AR856" s="25">
        <v>22.5</v>
      </c>
      <c r="AS856" s="25">
        <v>177.8</v>
      </c>
      <c r="AT856" s="25">
        <v>163.69999999999999</v>
      </c>
      <c r="AU856" s="84">
        <v>76</v>
      </c>
      <c r="AV856" s="54">
        <v>27</v>
      </c>
      <c r="AW856" s="54">
        <v>27</v>
      </c>
      <c r="AX856" s="54">
        <v>0</v>
      </c>
      <c r="AY856" s="3" t="s">
        <v>6319</v>
      </c>
      <c r="AZ856" s="98">
        <f>_xlfn.IFNA(VLOOKUP(AY856,ACCESSORIES!F:J,5,FALSE),"N/A")</f>
        <v>189</v>
      </c>
      <c r="BA856" s="3" t="s">
        <v>7003</v>
      </c>
      <c r="BB856" s="98">
        <f>_xlfn.IFNA(VLOOKUP(BA856,ACCESSORIES!F:J,5,FALSE),"N/A")</f>
        <v>18</v>
      </c>
      <c r="BC856" s="77">
        <v>26.4</v>
      </c>
      <c r="BD856" s="56">
        <v>17.8740157480315</v>
      </c>
      <c r="BE856" s="56">
        <v>17.8740157480315</v>
      </c>
      <c r="BF856" s="56">
        <v>9.8425196850393704</v>
      </c>
      <c r="BG856" s="378">
        <f t="shared" si="96"/>
        <v>5.1529000000000012E-2</v>
      </c>
      <c r="BH856" s="5">
        <v>48</v>
      </c>
      <c r="BI856" s="114" t="s">
        <v>3532</v>
      </c>
      <c r="BJ856" s="50" t="s">
        <v>4050</v>
      </c>
      <c r="BK856" s="81" t="s">
        <v>4066</v>
      </c>
      <c r="BL856" s="81" t="s">
        <v>7324</v>
      </c>
      <c r="BM856" s="81" t="s">
        <v>4094</v>
      </c>
      <c r="BN856" s="81" t="s">
        <v>7325</v>
      </c>
      <c r="BO856" s="81" t="s">
        <v>5900</v>
      </c>
      <c r="BP856" s="81" t="s">
        <v>7326</v>
      </c>
      <c r="BQ856" s="81" t="s">
        <v>7327</v>
      </c>
      <c r="BR856" s="81" t="s">
        <v>5903</v>
      </c>
      <c r="BS856" s="81"/>
      <c r="BT856" s="81"/>
      <c r="BU856" s="313" t="s">
        <v>7309</v>
      </c>
      <c r="BV856" s="377" t="s">
        <v>8485</v>
      </c>
      <c r="BW856" s="313" t="s">
        <v>7310</v>
      </c>
      <c r="BX856" s="377" t="s">
        <v>8486</v>
      </c>
      <c r="BY856" s="93" t="str">
        <f t="shared" si="97"/>
        <v>MR415 Beadlock, 15x7, 5+2/+38mm Offset, 5x4.5, 76mm Centerbore, Graphite - Gloss Graphite Ring, w/ BH-H24100-BZ</v>
      </c>
      <c r="BZ856" s="81" t="s">
        <v>3878</v>
      </c>
      <c r="CA856" s="81" t="s">
        <v>3879</v>
      </c>
      <c r="CB856" s="81" t="str">
        <f t="shared" si="98"/>
        <v>UTV (4XX)</v>
      </c>
    </row>
    <row r="857" spans="1:80" s="38" customFormat="1" ht="15" customHeight="1">
      <c r="A857" s="22">
        <f t="shared" si="92"/>
        <v>855</v>
      </c>
      <c r="B857" s="4" t="s">
        <v>84</v>
      </c>
      <c r="C857" s="99" t="s">
        <v>1089</v>
      </c>
      <c r="D857" s="5" t="s">
        <v>6143</v>
      </c>
      <c r="E857" s="91" t="str">
        <f>CONCATENATE(LEFT(D857,5),VLOOKUP(CONCATENATE(N857,"x",O857),'PART NUMBER GUIDE'!$B$9:$C$49,2,FALSE),VLOOKUP(CONCATENATE(P857, V857), 'PART NUMBER GUIDE'!$Q$6:$R$91, 2, FALSE),VLOOKUP(Y857,'PART NUMBER GUIDE'!$J$8:$K$43,2, FALSE),IF(U857="N/A",IF(ABS(S857)&lt;10,"0"&amp;ABS(S857),ABS(S857)),CONCATENATE(LEFT(U857,1),RIGHT(U857,1))), F857, G857)</f>
        <v>MR415510471064B</v>
      </c>
      <c r="F857" s="90" t="s">
        <v>1129</v>
      </c>
      <c r="G857" s="90"/>
      <c r="H857" s="364">
        <v>191682031212</v>
      </c>
      <c r="I857" s="318">
        <v>44755</v>
      </c>
      <c r="J857" s="85" t="s">
        <v>1265</v>
      </c>
      <c r="K857" s="342">
        <v>399</v>
      </c>
      <c r="L857" s="92">
        <f t="shared" si="93"/>
        <v>399</v>
      </c>
      <c r="M857" s="344"/>
      <c r="N857" s="5">
        <v>15</v>
      </c>
      <c r="O857" s="77">
        <v>10</v>
      </c>
      <c r="P857" s="99" t="str">
        <f t="shared" si="94"/>
        <v>4x136</v>
      </c>
      <c r="Q857" s="5">
        <v>4</v>
      </c>
      <c r="R857" s="5">
        <v>136</v>
      </c>
      <c r="S857" s="5">
        <v>25</v>
      </c>
      <c r="T857" s="17">
        <v>6.25</v>
      </c>
      <c r="U857" s="5" t="s">
        <v>3400</v>
      </c>
      <c r="V857" s="17">
        <v>106</v>
      </c>
      <c r="W857" s="8">
        <v>23.42</v>
      </c>
      <c r="X857" s="51">
        <v>1600</v>
      </c>
      <c r="Y857" s="79" t="s">
        <v>6318</v>
      </c>
      <c r="Z857" s="79" t="s">
        <v>7386</v>
      </c>
      <c r="AA857" s="51" t="str">
        <f t="shared" si="95"/>
        <v>15x10, 4x136, 25 OS</v>
      </c>
      <c r="AB857" s="2" t="s">
        <v>2734</v>
      </c>
      <c r="AC857" s="89">
        <f>_xlfn.IFNA(VLOOKUP(AB857,ACCESSORIES!F:J,5,FALSE),"N/A")</f>
        <v>22</v>
      </c>
      <c r="AD857" s="87" t="s">
        <v>85</v>
      </c>
      <c r="AE857" s="87" t="s">
        <v>85</v>
      </c>
      <c r="AF857" s="87" t="s">
        <v>85</v>
      </c>
      <c r="AG857" s="87" t="s">
        <v>85</v>
      </c>
      <c r="AH857" s="9" t="str">
        <f>_xlfn.IFNA(VLOOKUP(AG857,ACCESSORIES!F:J,5,FALSE),"N/A")</f>
        <v>N/A</v>
      </c>
      <c r="AI857" s="81" t="s">
        <v>266</v>
      </c>
      <c r="AJ857" s="81" t="s">
        <v>85</v>
      </c>
      <c r="AK857" s="40" t="str">
        <f>_xlfn.IFNA(VLOOKUP(AJ857,ACCESSORIES!F:J,5,FALSE),"N/A")</f>
        <v>N/A</v>
      </c>
      <c r="AL857" s="81" t="s">
        <v>85</v>
      </c>
      <c r="AM857" s="81">
        <v>14.1</v>
      </c>
      <c r="AN857" s="81">
        <v>180</v>
      </c>
      <c r="AO857" s="25">
        <v>0</v>
      </c>
      <c r="AP857" s="25">
        <v>13</v>
      </c>
      <c r="AQ857" s="25">
        <v>21</v>
      </c>
      <c r="AR857" s="25">
        <v>24.6</v>
      </c>
      <c r="AS857" s="25">
        <v>179</v>
      </c>
      <c r="AT857" s="25">
        <v>175</v>
      </c>
      <c r="AU857" s="84">
        <v>104</v>
      </c>
      <c r="AV857" s="54">
        <v>48</v>
      </c>
      <c r="AW857" s="54">
        <v>48</v>
      </c>
      <c r="AX857" s="54">
        <v>53</v>
      </c>
      <c r="AY857" s="3" t="s">
        <v>6144</v>
      </c>
      <c r="AZ857" s="98">
        <f>_xlfn.IFNA(VLOOKUP(AY857,ACCESSORIES!F:J,5,FALSE),"N/A")</f>
        <v>189</v>
      </c>
      <c r="BA857" s="3" t="s">
        <v>7003</v>
      </c>
      <c r="BB857" s="98">
        <f>_xlfn.IFNA(VLOOKUP(BA857,ACCESSORIES!F:J,5,FALSE),"N/A")</f>
        <v>18</v>
      </c>
      <c r="BC857" s="77">
        <v>28.16</v>
      </c>
      <c r="BD857" s="56">
        <v>17.8740157480315</v>
      </c>
      <c r="BE857" s="56">
        <v>17.8740157480315</v>
      </c>
      <c r="BF857" s="56">
        <v>12.9133858267717</v>
      </c>
      <c r="BG857" s="378">
        <f t="shared" si="96"/>
        <v>6.7606048000000252E-2</v>
      </c>
      <c r="BH857" s="5">
        <v>48</v>
      </c>
      <c r="BI857" s="114" t="s">
        <v>3532</v>
      </c>
      <c r="BJ857" s="50" t="s">
        <v>4050</v>
      </c>
      <c r="BK857" s="81" t="s">
        <v>4066</v>
      </c>
      <c r="BL857" s="81" t="s">
        <v>7324</v>
      </c>
      <c r="BM857" s="81" t="s">
        <v>4094</v>
      </c>
      <c r="BN857" s="81" t="s">
        <v>7325</v>
      </c>
      <c r="BO857" s="81" t="s">
        <v>5900</v>
      </c>
      <c r="BP857" s="81" t="s">
        <v>7326</v>
      </c>
      <c r="BQ857" s="81" t="s">
        <v>7327</v>
      </c>
      <c r="BR857" s="81" t="s">
        <v>5903</v>
      </c>
      <c r="BS857" s="81"/>
      <c r="BT857" s="81"/>
      <c r="BU857" s="313" t="s">
        <v>7306</v>
      </c>
      <c r="BV857" s="377" t="s">
        <v>8202</v>
      </c>
      <c r="BW857" s="313" t="s">
        <v>7308</v>
      </c>
      <c r="BX857" s="377" t="s">
        <v>8203</v>
      </c>
      <c r="BY857" s="93" t="str">
        <f t="shared" si="97"/>
        <v>MR415 Beadlock, 15x10, 6+4/+25mm Offset, 4x136, 106mm Centerbore, Matte Black - Gloss Black Ring, w/ BH-H24100-BZ</v>
      </c>
      <c r="BZ857" s="81" t="s">
        <v>3878</v>
      </c>
      <c r="CA857" s="81" t="s">
        <v>3879</v>
      </c>
      <c r="CB857" s="81" t="str">
        <f t="shared" si="98"/>
        <v>UTV (4XX)</v>
      </c>
    </row>
    <row r="858" spans="1:80" s="38" customFormat="1" ht="15" customHeight="1">
      <c r="A858" s="22">
        <f t="shared" si="92"/>
        <v>856</v>
      </c>
      <c r="B858" s="4" t="s">
        <v>84</v>
      </c>
      <c r="C858" s="99" t="s">
        <v>1089</v>
      </c>
      <c r="D858" s="5" t="s">
        <v>6143</v>
      </c>
      <c r="E858" s="91" t="str">
        <f>CONCATENATE(LEFT(D858,5),VLOOKUP(CONCATENATE(N858,"x",O858),'PART NUMBER GUIDE'!$B$9:$C$49,2,FALSE),VLOOKUP(CONCATENATE(P858, V858), 'PART NUMBER GUIDE'!$Q$6:$R$91, 2, FALSE),VLOOKUP(Y858,'PART NUMBER GUIDE'!$J$8:$K$43,2, FALSE),IF(U858="N/A",IF(ABS(S858)&lt;10,"0"&amp;ABS(S858),ABS(S858)),CONCATENATE(LEFT(U858,1),RIGHT(U858,1))), F858, G858)</f>
        <v>MR415510471264B</v>
      </c>
      <c r="F858" s="90" t="s">
        <v>1129</v>
      </c>
      <c r="G858" s="90"/>
      <c r="H858" s="364">
        <v>191682033568</v>
      </c>
      <c r="I858" s="318">
        <v>44896</v>
      </c>
      <c r="J858" s="85" t="s">
        <v>1265</v>
      </c>
      <c r="K858" s="342">
        <v>399</v>
      </c>
      <c r="L858" s="92">
        <f t="shared" si="93"/>
        <v>399</v>
      </c>
      <c r="M858" s="344"/>
      <c r="N858" s="5">
        <v>15</v>
      </c>
      <c r="O858" s="77">
        <v>10</v>
      </c>
      <c r="P858" s="99" t="str">
        <f t="shared" si="94"/>
        <v>4x136</v>
      </c>
      <c r="Q858" s="5">
        <v>4</v>
      </c>
      <c r="R858" s="5">
        <v>136</v>
      </c>
      <c r="S858" s="5">
        <v>25</v>
      </c>
      <c r="T858" s="17">
        <v>6.25</v>
      </c>
      <c r="U858" s="5" t="s">
        <v>3400</v>
      </c>
      <c r="V858" s="17">
        <v>106</v>
      </c>
      <c r="W858" s="8">
        <v>23.42</v>
      </c>
      <c r="X858" s="51">
        <v>1600</v>
      </c>
      <c r="Y858" s="79" t="s">
        <v>6323</v>
      </c>
      <c r="Z858" s="79" t="s">
        <v>5875</v>
      </c>
      <c r="AA858" s="51" t="str">
        <f t="shared" si="95"/>
        <v>15x10, 4x136, 25 OS</v>
      </c>
      <c r="AB858" s="2" t="s">
        <v>2734</v>
      </c>
      <c r="AC858" s="89">
        <f>_xlfn.IFNA(VLOOKUP(AB858,ACCESSORIES!F:J,5,FALSE),"N/A")</f>
        <v>22</v>
      </c>
      <c r="AD858" s="87" t="s">
        <v>85</v>
      </c>
      <c r="AE858" s="87" t="s">
        <v>85</v>
      </c>
      <c r="AF858" s="87" t="s">
        <v>85</v>
      </c>
      <c r="AG858" s="87" t="s">
        <v>85</v>
      </c>
      <c r="AH858" s="9" t="str">
        <f>_xlfn.IFNA(VLOOKUP(AG858,ACCESSORIES!F:J,5,FALSE),"N/A")</f>
        <v>N/A</v>
      </c>
      <c r="AI858" s="81" t="s">
        <v>266</v>
      </c>
      <c r="AJ858" s="81" t="s">
        <v>85</v>
      </c>
      <c r="AK858" s="40" t="str">
        <f>_xlfn.IFNA(VLOOKUP(AJ858,ACCESSORIES!F:J,5,FALSE),"N/A")</f>
        <v>N/A</v>
      </c>
      <c r="AL858" s="81" t="s">
        <v>85</v>
      </c>
      <c r="AM858" s="81">
        <v>14.1</v>
      </c>
      <c r="AN858" s="81">
        <v>180</v>
      </c>
      <c r="AO858" s="25">
        <v>0</v>
      </c>
      <c r="AP858" s="25">
        <v>13</v>
      </c>
      <c r="AQ858" s="25">
        <v>21</v>
      </c>
      <c r="AR858" s="25">
        <v>24.6</v>
      </c>
      <c r="AS858" s="25">
        <v>179</v>
      </c>
      <c r="AT858" s="25">
        <v>175</v>
      </c>
      <c r="AU858" s="84">
        <v>104</v>
      </c>
      <c r="AV858" s="54">
        <v>48</v>
      </c>
      <c r="AW858" s="54">
        <v>48</v>
      </c>
      <c r="AX858" s="54">
        <v>53</v>
      </c>
      <c r="AY858" s="3" t="s">
        <v>6319</v>
      </c>
      <c r="AZ858" s="98">
        <f>_xlfn.IFNA(VLOOKUP(AY858,ACCESSORIES!F:J,5,FALSE),"N/A")</f>
        <v>189</v>
      </c>
      <c r="BA858" s="3" t="s">
        <v>7003</v>
      </c>
      <c r="BB858" s="98">
        <f>_xlfn.IFNA(VLOOKUP(BA858,ACCESSORIES!F:J,5,FALSE),"N/A")</f>
        <v>18</v>
      </c>
      <c r="BC858" s="77">
        <v>28.16</v>
      </c>
      <c r="BD858" s="56">
        <v>17.8740157480315</v>
      </c>
      <c r="BE858" s="56">
        <v>17.8740157480315</v>
      </c>
      <c r="BF858" s="56">
        <v>12.9133858267717</v>
      </c>
      <c r="BG858" s="378">
        <f t="shared" si="96"/>
        <v>6.7606048000000252E-2</v>
      </c>
      <c r="BH858" s="5">
        <v>48</v>
      </c>
      <c r="BI858" s="114" t="s">
        <v>3532</v>
      </c>
      <c r="BJ858" s="50" t="s">
        <v>4050</v>
      </c>
      <c r="BK858" s="81" t="s">
        <v>4066</v>
      </c>
      <c r="BL858" s="81" t="s">
        <v>7324</v>
      </c>
      <c r="BM858" s="81" t="s">
        <v>4094</v>
      </c>
      <c r="BN858" s="81" t="s">
        <v>7325</v>
      </c>
      <c r="BO858" s="81" t="s">
        <v>5900</v>
      </c>
      <c r="BP858" s="81" t="s">
        <v>7326</v>
      </c>
      <c r="BQ858" s="81" t="s">
        <v>7327</v>
      </c>
      <c r="BR858" s="81" t="s">
        <v>5903</v>
      </c>
      <c r="BS858" s="81"/>
      <c r="BT858" s="81"/>
      <c r="BU858" s="313" t="s">
        <v>7313</v>
      </c>
      <c r="BV858" s="377" t="s">
        <v>8104</v>
      </c>
      <c r="BW858" s="313" t="s">
        <v>7314</v>
      </c>
      <c r="BX858" s="377" t="s">
        <v>8105</v>
      </c>
      <c r="BY858" s="93" t="str">
        <f t="shared" si="97"/>
        <v>MR415 Beadlock, 15x10, 6+4/+25mm Offset, 4x136, 106mm Centerbore, Graphite - Gloss Graphite Ring, w/ BH-H24100-BZ</v>
      </c>
      <c r="BZ858" s="81" t="s">
        <v>3878</v>
      </c>
      <c r="CA858" s="81" t="s">
        <v>3879</v>
      </c>
      <c r="CB858" s="81" t="str">
        <f t="shared" si="98"/>
        <v>UTV (4XX)</v>
      </c>
    </row>
    <row r="859" spans="1:80" s="38" customFormat="1" ht="15" customHeight="1">
      <c r="A859" s="22">
        <f t="shared" si="92"/>
        <v>857</v>
      </c>
      <c r="B859" s="4" t="s">
        <v>84</v>
      </c>
      <c r="C859" s="99" t="s">
        <v>1089</v>
      </c>
      <c r="D859" s="5" t="s">
        <v>6143</v>
      </c>
      <c r="E859" s="91" t="str">
        <f>CONCATENATE(LEFT(D859,5),VLOOKUP(CONCATENATE(N859,"x",O859),'PART NUMBER GUIDE'!$B$9:$C$49,2,FALSE),VLOOKUP(CONCATENATE(P859, V859), 'PART NUMBER GUIDE'!$Q$6:$R$91, 2, FALSE),VLOOKUP(Y859,'PART NUMBER GUIDE'!$J$8:$K$43,2, FALSE),IF(U859="N/A",IF(ABS(S859)&lt;10,"0"&amp;ABS(S859),ABS(S859)),CONCATENATE(LEFT(U859,1),RIGHT(U859,1))), F859, G859)</f>
        <v>MR415510461064B</v>
      </c>
      <c r="F859" s="90" t="s">
        <v>1129</v>
      </c>
      <c r="G859" s="90"/>
      <c r="H859" s="364">
        <v>191682031229</v>
      </c>
      <c r="I859" s="318">
        <v>44755</v>
      </c>
      <c r="J859" s="85" t="s">
        <v>1265</v>
      </c>
      <c r="K859" s="342">
        <v>399</v>
      </c>
      <c r="L859" s="92">
        <f t="shared" si="93"/>
        <v>399</v>
      </c>
      <c r="M859" s="344"/>
      <c r="N859" s="5">
        <v>15</v>
      </c>
      <c r="O859" s="77">
        <v>10</v>
      </c>
      <c r="P859" s="99" t="str">
        <f t="shared" si="94"/>
        <v>4x156</v>
      </c>
      <c r="Q859" s="5">
        <v>4</v>
      </c>
      <c r="R859" s="5">
        <v>156</v>
      </c>
      <c r="S859" s="5">
        <v>25</v>
      </c>
      <c r="T859" s="17">
        <v>6.25</v>
      </c>
      <c r="U859" s="5" t="s">
        <v>3400</v>
      </c>
      <c r="V859" s="17">
        <v>132</v>
      </c>
      <c r="W859" s="8">
        <v>22.98</v>
      </c>
      <c r="X859" s="51">
        <v>1600</v>
      </c>
      <c r="Y859" s="79" t="s">
        <v>6318</v>
      </c>
      <c r="Z859" s="79" t="s">
        <v>7386</v>
      </c>
      <c r="AA859" s="51" t="str">
        <f t="shared" si="95"/>
        <v>15x10, 4x156, 25 OS</v>
      </c>
      <c r="AB859" s="2" t="s">
        <v>1640</v>
      </c>
      <c r="AC859" s="89">
        <f>_xlfn.IFNA(VLOOKUP(AB859,ACCESSORIES!F:J,5,FALSE),"N/A")</f>
        <v>22</v>
      </c>
      <c r="AD859" s="87" t="s">
        <v>85</v>
      </c>
      <c r="AE859" s="87" t="s">
        <v>85</v>
      </c>
      <c r="AF859" s="87" t="s">
        <v>85</v>
      </c>
      <c r="AG859" s="87" t="s">
        <v>85</v>
      </c>
      <c r="AH859" s="9" t="str">
        <f>_xlfn.IFNA(VLOOKUP(AG859,ACCESSORIES!F:J,5,FALSE),"N/A")</f>
        <v>N/A</v>
      </c>
      <c r="AI859" s="81" t="s">
        <v>266</v>
      </c>
      <c r="AJ859" s="81" t="s">
        <v>85</v>
      </c>
      <c r="AK859" s="40" t="str">
        <f>_xlfn.IFNA(VLOOKUP(AJ859,ACCESSORIES!F:J,5,FALSE),"N/A")</f>
        <v>N/A</v>
      </c>
      <c r="AL859" s="81" t="s">
        <v>85</v>
      </c>
      <c r="AM859" s="81">
        <v>14.1</v>
      </c>
      <c r="AN859" s="81">
        <v>180</v>
      </c>
      <c r="AO859" s="25">
        <v>0</v>
      </c>
      <c r="AP859" s="25">
        <v>13</v>
      </c>
      <c r="AQ859" s="25">
        <v>21</v>
      </c>
      <c r="AR859" s="25">
        <v>24.6</v>
      </c>
      <c r="AS859" s="25">
        <v>179</v>
      </c>
      <c r="AT859" s="25">
        <v>175</v>
      </c>
      <c r="AU859" s="84">
        <v>125</v>
      </c>
      <c r="AV859" s="54">
        <v>47</v>
      </c>
      <c r="AW859" s="54">
        <v>47</v>
      </c>
      <c r="AX859" s="54">
        <v>53</v>
      </c>
      <c r="AY859" s="3" t="s">
        <v>6144</v>
      </c>
      <c r="AZ859" s="98">
        <f>_xlfn.IFNA(VLOOKUP(AY859,ACCESSORIES!F:J,5,FALSE),"N/A")</f>
        <v>189</v>
      </c>
      <c r="BA859" s="3" t="s">
        <v>7003</v>
      </c>
      <c r="BB859" s="98">
        <f>_xlfn.IFNA(VLOOKUP(BA859,ACCESSORIES!F:J,5,FALSE),"N/A")</f>
        <v>18</v>
      </c>
      <c r="BC859" s="77">
        <v>27.72</v>
      </c>
      <c r="BD859" s="56">
        <v>17.8740157480315</v>
      </c>
      <c r="BE859" s="56">
        <v>17.8740157480315</v>
      </c>
      <c r="BF859" s="56">
        <v>12.9133858267717</v>
      </c>
      <c r="BG859" s="378">
        <f t="shared" si="96"/>
        <v>6.7606048000000252E-2</v>
      </c>
      <c r="BH859" s="5">
        <v>48</v>
      </c>
      <c r="BI859" s="114" t="s">
        <v>3532</v>
      </c>
      <c r="BJ859" s="50" t="s">
        <v>4050</v>
      </c>
      <c r="BK859" s="81" t="s">
        <v>4066</v>
      </c>
      <c r="BL859" s="81" t="s">
        <v>7324</v>
      </c>
      <c r="BM859" s="81" t="s">
        <v>4094</v>
      </c>
      <c r="BN859" s="81" t="s">
        <v>7325</v>
      </c>
      <c r="BO859" s="81" t="s">
        <v>5900</v>
      </c>
      <c r="BP859" s="81" t="s">
        <v>7326</v>
      </c>
      <c r="BQ859" s="81" t="s">
        <v>7327</v>
      </c>
      <c r="BR859" s="81" t="s">
        <v>5903</v>
      </c>
      <c r="BS859" s="81"/>
      <c r="BT859" s="81"/>
      <c r="BU859" s="313" t="s">
        <v>7306</v>
      </c>
      <c r="BV859" s="377" t="s">
        <v>8202</v>
      </c>
      <c r="BW859" s="313" t="s">
        <v>7308</v>
      </c>
      <c r="BX859" s="377" t="s">
        <v>8203</v>
      </c>
      <c r="BY859" s="93" t="str">
        <f t="shared" si="97"/>
        <v>MR415 Beadlock, 15x10, 6+4/+25mm Offset, 4x156, 132mm Centerbore, Matte Black - Gloss Black Ring, w/ BH-H24100-BZ</v>
      </c>
      <c r="BZ859" s="81" t="s">
        <v>3878</v>
      </c>
      <c r="CA859" s="81" t="s">
        <v>3879</v>
      </c>
      <c r="CB859" s="81" t="str">
        <f t="shared" si="98"/>
        <v>UTV (4XX)</v>
      </c>
    </row>
    <row r="860" spans="1:80" s="38" customFormat="1" ht="15" customHeight="1">
      <c r="A860" s="22">
        <f t="shared" si="92"/>
        <v>858</v>
      </c>
      <c r="B860" s="4" t="s">
        <v>84</v>
      </c>
      <c r="C860" s="99" t="s">
        <v>1089</v>
      </c>
      <c r="D860" s="5" t="s">
        <v>6143</v>
      </c>
      <c r="E860" s="91" t="str">
        <f>CONCATENATE(LEFT(D860,5),VLOOKUP(CONCATENATE(N860,"x",O860),'PART NUMBER GUIDE'!$B$9:$C$49,2,FALSE),VLOOKUP(CONCATENATE(P860, V860), 'PART NUMBER GUIDE'!$Q$6:$R$91, 2, FALSE),VLOOKUP(Y860,'PART NUMBER GUIDE'!$J$8:$K$43,2, FALSE),IF(U860="N/A",IF(ABS(S860)&lt;10,"0"&amp;ABS(S860),ABS(S860)),CONCATENATE(LEFT(U860,1),RIGHT(U860,1))), F860, G860)</f>
        <v>MR415510461264B</v>
      </c>
      <c r="F860" s="90" t="s">
        <v>1129</v>
      </c>
      <c r="G860" s="90"/>
      <c r="H860" s="364">
        <v>191682033575</v>
      </c>
      <c r="I860" s="318">
        <v>44896</v>
      </c>
      <c r="J860" s="85" t="s">
        <v>1265</v>
      </c>
      <c r="K860" s="342">
        <v>399</v>
      </c>
      <c r="L860" s="92">
        <f t="shared" si="93"/>
        <v>399</v>
      </c>
      <c r="M860" s="344"/>
      <c r="N860" s="5">
        <v>15</v>
      </c>
      <c r="O860" s="77">
        <v>10</v>
      </c>
      <c r="P860" s="99" t="str">
        <f t="shared" si="94"/>
        <v>4x156</v>
      </c>
      <c r="Q860" s="5">
        <v>4</v>
      </c>
      <c r="R860" s="5">
        <v>156</v>
      </c>
      <c r="S860" s="5">
        <v>25</v>
      </c>
      <c r="T860" s="17">
        <v>6.25</v>
      </c>
      <c r="U860" s="5" t="s">
        <v>3400</v>
      </c>
      <c r="V860" s="17">
        <v>132</v>
      </c>
      <c r="W860" s="8">
        <v>22.98</v>
      </c>
      <c r="X860" s="51">
        <v>1600</v>
      </c>
      <c r="Y860" s="79" t="s">
        <v>6323</v>
      </c>
      <c r="Z860" s="79" t="s">
        <v>5875</v>
      </c>
      <c r="AA860" s="51" t="str">
        <f t="shared" si="95"/>
        <v>15x10, 4x156, 25 OS</v>
      </c>
      <c r="AB860" s="2" t="s">
        <v>1640</v>
      </c>
      <c r="AC860" s="89">
        <f>_xlfn.IFNA(VLOOKUP(AB860,ACCESSORIES!F:J,5,FALSE),"N/A")</f>
        <v>22</v>
      </c>
      <c r="AD860" s="87" t="s">
        <v>85</v>
      </c>
      <c r="AE860" s="87" t="s">
        <v>85</v>
      </c>
      <c r="AF860" s="87" t="s">
        <v>85</v>
      </c>
      <c r="AG860" s="87" t="s">
        <v>85</v>
      </c>
      <c r="AH860" s="9" t="str">
        <f>_xlfn.IFNA(VLOOKUP(AG860,ACCESSORIES!F:J,5,FALSE),"N/A")</f>
        <v>N/A</v>
      </c>
      <c r="AI860" s="81" t="s">
        <v>266</v>
      </c>
      <c r="AJ860" s="81" t="s">
        <v>85</v>
      </c>
      <c r="AK860" s="40" t="str">
        <f>_xlfn.IFNA(VLOOKUP(AJ860,ACCESSORIES!F:J,5,FALSE),"N/A")</f>
        <v>N/A</v>
      </c>
      <c r="AL860" s="81" t="s">
        <v>85</v>
      </c>
      <c r="AM860" s="81">
        <v>14.1</v>
      </c>
      <c r="AN860" s="81">
        <v>180</v>
      </c>
      <c r="AO860" s="25">
        <v>0</v>
      </c>
      <c r="AP860" s="25">
        <v>13</v>
      </c>
      <c r="AQ860" s="25">
        <v>21</v>
      </c>
      <c r="AR860" s="25">
        <v>24.6</v>
      </c>
      <c r="AS860" s="25">
        <v>179</v>
      </c>
      <c r="AT860" s="25">
        <v>175</v>
      </c>
      <c r="AU860" s="84">
        <v>125</v>
      </c>
      <c r="AV860" s="54">
        <v>47</v>
      </c>
      <c r="AW860" s="54">
        <v>47</v>
      </c>
      <c r="AX860" s="54">
        <v>53</v>
      </c>
      <c r="AY860" s="3" t="s">
        <v>6319</v>
      </c>
      <c r="AZ860" s="98">
        <f>_xlfn.IFNA(VLOOKUP(AY860,ACCESSORIES!F:J,5,FALSE),"N/A")</f>
        <v>189</v>
      </c>
      <c r="BA860" s="3" t="s">
        <v>7003</v>
      </c>
      <c r="BB860" s="98">
        <f>_xlfn.IFNA(VLOOKUP(BA860,ACCESSORIES!F:J,5,FALSE),"N/A")</f>
        <v>18</v>
      </c>
      <c r="BC860" s="77">
        <v>27.72</v>
      </c>
      <c r="BD860" s="56">
        <v>17.8740157480315</v>
      </c>
      <c r="BE860" s="56">
        <v>17.8740157480315</v>
      </c>
      <c r="BF860" s="56">
        <v>12.9133858267717</v>
      </c>
      <c r="BG860" s="378">
        <f t="shared" si="96"/>
        <v>6.7606048000000252E-2</v>
      </c>
      <c r="BH860" s="5">
        <v>48</v>
      </c>
      <c r="BI860" s="114" t="s">
        <v>3532</v>
      </c>
      <c r="BJ860" s="50" t="s">
        <v>4050</v>
      </c>
      <c r="BK860" s="81" t="s">
        <v>4066</v>
      </c>
      <c r="BL860" s="81" t="s">
        <v>7324</v>
      </c>
      <c r="BM860" s="81" t="s">
        <v>4094</v>
      </c>
      <c r="BN860" s="81" t="s">
        <v>7325</v>
      </c>
      <c r="BO860" s="81" t="s">
        <v>5900</v>
      </c>
      <c r="BP860" s="81" t="s">
        <v>7326</v>
      </c>
      <c r="BQ860" s="81" t="s">
        <v>7327</v>
      </c>
      <c r="BR860" s="81" t="s">
        <v>5903</v>
      </c>
      <c r="BS860" s="81"/>
      <c r="BT860" s="81"/>
      <c r="BU860" s="313" t="s">
        <v>7313</v>
      </c>
      <c r="BV860" s="377" t="s">
        <v>8104</v>
      </c>
      <c r="BW860" s="313" t="s">
        <v>7314</v>
      </c>
      <c r="BX860" s="377" t="s">
        <v>8105</v>
      </c>
      <c r="BY860" s="93" t="str">
        <f t="shared" si="97"/>
        <v>MR415 Beadlock, 15x10, 6+4/+25mm Offset, 4x156, 132mm Centerbore, Graphite - Gloss Graphite Ring, w/ BH-H24100-BZ</v>
      </c>
      <c r="BZ860" s="81" t="s">
        <v>3878</v>
      </c>
      <c r="CA860" s="81" t="s">
        <v>3879</v>
      </c>
      <c r="CB860" s="81" t="str">
        <f t="shared" si="98"/>
        <v>UTV (4XX)</v>
      </c>
    </row>
    <row r="861" spans="1:80" s="38" customFormat="1" ht="15" customHeight="1">
      <c r="A861" s="22">
        <f t="shared" si="92"/>
        <v>859</v>
      </c>
      <c r="B861" s="4" t="s">
        <v>84</v>
      </c>
      <c r="C861" s="99" t="s">
        <v>1089</v>
      </c>
      <c r="D861" s="5" t="s">
        <v>6143</v>
      </c>
      <c r="E861" s="91" t="str">
        <f>CONCATENATE(LEFT(D861,5),VLOOKUP(CONCATENATE(N861,"x",O861),'PART NUMBER GUIDE'!$B$9:$C$49,2,FALSE),VLOOKUP(CONCATENATE(P861, V861), 'PART NUMBER GUIDE'!$Q$6:$R$91, 2, FALSE),VLOOKUP(Y861,'PART NUMBER GUIDE'!$J$8:$K$43,2, FALSE),IF(U861="N/A",IF(ABS(S861)&lt;10,"0"&amp;ABS(S861),ABS(S861)),CONCATENATE(LEFT(U861,1),RIGHT(U861,1))), F861, G861)</f>
        <v>MR415510121064B</v>
      </c>
      <c r="F861" s="90" t="s">
        <v>1129</v>
      </c>
      <c r="G861" s="90"/>
      <c r="H861" s="364">
        <v>191682031236</v>
      </c>
      <c r="I861" s="318">
        <v>44755</v>
      </c>
      <c r="J861" s="85" t="s">
        <v>1265</v>
      </c>
      <c r="K861" s="342">
        <v>399</v>
      </c>
      <c r="L861" s="92">
        <f t="shared" si="93"/>
        <v>399</v>
      </c>
      <c r="M861" s="344"/>
      <c r="N861" s="5">
        <v>15</v>
      </c>
      <c r="O861" s="77">
        <v>10</v>
      </c>
      <c r="P861" s="99" t="str">
        <f t="shared" si="94"/>
        <v>5x4.5</v>
      </c>
      <c r="Q861" s="5">
        <v>5</v>
      </c>
      <c r="R861" s="5">
        <v>4.5</v>
      </c>
      <c r="S861" s="5">
        <v>25</v>
      </c>
      <c r="T861" s="17">
        <v>6.25</v>
      </c>
      <c r="U861" s="5" t="s">
        <v>3400</v>
      </c>
      <c r="V861" s="17">
        <v>76</v>
      </c>
      <c r="W861" s="8">
        <v>23.65</v>
      </c>
      <c r="X861" s="51">
        <v>1600</v>
      </c>
      <c r="Y861" s="79" t="s">
        <v>6318</v>
      </c>
      <c r="Z861" s="79" t="s">
        <v>7386</v>
      </c>
      <c r="AA861" s="51" t="str">
        <f t="shared" si="95"/>
        <v>15x10, 5x4.5, 25 OS</v>
      </c>
      <c r="AB861" s="2" t="s">
        <v>6189</v>
      </c>
      <c r="AC861" s="89">
        <f>_xlfn.IFNA(VLOOKUP(AB861,ACCESSORIES!F:J,5,FALSE),"N/A")</f>
        <v>22</v>
      </c>
      <c r="AD861" s="87" t="s">
        <v>85</v>
      </c>
      <c r="AE861" s="87" t="s">
        <v>85</v>
      </c>
      <c r="AF861" s="87" t="s">
        <v>85</v>
      </c>
      <c r="AG861" s="87" t="s">
        <v>85</v>
      </c>
      <c r="AH861" s="9" t="str">
        <f>_xlfn.IFNA(VLOOKUP(AG861,ACCESSORIES!F:J,5,FALSE),"N/A")</f>
        <v>N/A</v>
      </c>
      <c r="AI861" s="81" t="s">
        <v>266</v>
      </c>
      <c r="AJ861" s="81" t="s">
        <v>85</v>
      </c>
      <c r="AK861" s="40" t="str">
        <f>_xlfn.IFNA(VLOOKUP(AJ861,ACCESSORIES!F:J,5,FALSE),"N/A")</f>
        <v>N/A</v>
      </c>
      <c r="AL861" s="81" t="s">
        <v>85</v>
      </c>
      <c r="AM861" s="81">
        <v>14.1</v>
      </c>
      <c r="AN861" s="81">
        <v>180</v>
      </c>
      <c r="AO861" s="25">
        <v>0</v>
      </c>
      <c r="AP861" s="25">
        <v>13</v>
      </c>
      <c r="AQ861" s="25">
        <v>21</v>
      </c>
      <c r="AR861" s="25">
        <v>24.6</v>
      </c>
      <c r="AS861" s="25">
        <v>179</v>
      </c>
      <c r="AT861" s="25">
        <v>175</v>
      </c>
      <c r="AU861" s="84">
        <v>76</v>
      </c>
      <c r="AV861" s="54">
        <v>27</v>
      </c>
      <c r="AW861" s="54">
        <v>27</v>
      </c>
      <c r="AX861" s="54">
        <v>53</v>
      </c>
      <c r="AY861" s="3" t="s">
        <v>6144</v>
      </c>
      <c r="AZ861" s="98">
        <f>_xlfn.IFNA(VLOOKUP(AY861,ACCESSORIES!F:J,5,FALSE),"N/A")</f>
        <v>189</v>
      </c>
      <c r="BA861" s="3" t="s">
        <v>7003</v>
      </c>
      <c r="BB861" s="98">
        <f>_xlfn.IFNA(VLOOKUP(BA861,ACCESSORIES!F:J,5,FALSE),"N/A")</f>
        <v>18</v>
      </c>
      <c r="BC861" s="77">
        <v>28.39</v>
      </c>
      <c r="BD861" s="56">
        <v>17.8740157480315</v>
      </c>
      <c r="BE861" s="56">
        <v>17.8740157480315</v>
      </c>
      <c r="BF861" s="56">
        <v>12.9133858267717</v>
      </c>
      <c r="BG861" s="378">
        <f t="shared" si="96"/>
        <v>6.7606048000000252E-2</v>
      </c>
      <c r="BH861" s="5">
        <v>48</v>
      </c>
      <c r="BI861" s="114" t="s">
        <v>3532</v>
      </c>
      <c r="BJ861" s="50" t="s">
        <v>4050</v>
      </c>
      <c r="BK861" s="81" t="s">
        <v>4066</v>
      </c>
      <c r="BL861" s="81" t="s">
        <v>7324</v>
      </c>
      <c r="BM861" s="81" t="s">
        <v>4094</v>
      </c>
      <c r="BN861" s="81" t="s">
        <v>7325</v>
      </c>
      <c r="BO861" s="81" t="s">
        <v>5900</v>
      </c>
      <c r="BP861" s="81" t="s">
        <v>7326</v>
      </c>
      <c r="BQ861" s="81" t="s">
        <v>7327</v>
      </c>
      <c r="BR861" s="81" t="s">
        <v>5903</v>
      </c>
      <c r="BS861" s="81"/>
      <c r="BT861" s="81"/>
      <c r="BU861" s="313" t="s">
        <v>7303</v>
      </c>
      <c r="BV861" s="377" t="s">
        <v>8120</v>
      </c>
      <c r="BW861" s="313" t="s">
        <v>7304</v>
      </c>
      <c r="BX861" s="377" t="s">
        <v>8121</v>
      </c>
      <c r="BY861" s="93" t="str">
        <f t="shared" si="97"/>
        <v>MR415 Beadlock, 15x10, 6+4/+25mm Offset, 5x4.5, 76mm Centerbore, Matte Black - Gloss Black Ring, w/ BH-H24100-BZ</v>
      </c>
      <c r="BZ861" s="81" t="s">
        <v>3878</v>
      </c>
      <c r="CA861" s="81" t="s">
        <v>3879</v>
      </c>
      <c r="CB861" s="81" t="str">
        <f t="shared" si="98"/>
        <v>UTV (4XX)</v>
      </c>
    </row>
    <row r="862" spans="1:80" s="38" customFormat="1" ht="15" customHeight="1">
      <c r="A862" s="22">
        <f t="shared" si="92"/>
        <v>860</v>
      </c>
      <c r="B862" s="4" t="s">
        <v>84</v>
      </c>
      <c r="C862" s="99" t="s">
        <v>1089</v>
      </c>
      <c r="D862" s="5" t="s">
        <v>6143</v>
      </c>
      <c r="E862" s="91" t="str">
        <f>CONCATENATE(LEFT(D862,5),VLOOKUP(CONCATENATE(N862,"x",O862),'PART NUMBER GUIDE'!$B$9:$C$49,2,FALSE),VLOOKUP(CONCATENATE(P862, V862), 'PART NUMBER GUIDE'!$Q$6:$R$91, 2, FALSE),VLOOKUP(Y862,'PART NUMBER GUIDE'!$J$8:$K$43,2, FALSE),IF(U862="N/A",IF(ABS(S862)&lt;10,"0"&amp;ABS(S862),ABS(S862)),CONCATENATE(LEFT(U862,1),RIGHT(U862,1))), F862, G862)</f>
        <v>MR415510121264B</v>
      </c>
      <c r="F862" s="90" t="s">
        <v>1129</v>
      </c>
      <c r="G862" s="90"/>
      <c r="H862" s="364">
        <v>191682033582</v>
      </c>
      <c r="I862" s="318">
        <v>44896</v>
      </c>
      <c r="J862" s="85" t="s">
        <v>1265</v>
      </c>
      <c r="K862" s="342">
        <v>399</v>
      </c>
      <c r="L862" s="92">
        <f t="shared" si="93"/>
        <v>399</v>
      </c>
      <c r="M862" s="344"/>
      <c r="N862" s="5">
        <v>15</v>
      </c>
      <c r="O862" s="77">
        <v>10</v>
      </c>
      <c r="P862" s="99" t="str">
        <f t="shared" si="94"/>
        <v>5x4.5</v>
      </c>
      <c r="Q862" s="5">
        <v>5</v>
      </c>
      <c r="R862" s="5">
        <v>4.5</v>
      </c>
      <c r="S862" s="5">
        <v>25</v>
      </c>
      <c r="T862" s="17">
        <v>6.25</v>
      </c>
      <c r="U862" s="5" t="s">
        <v>3400</v>
      </c>
      <c r="V862" s="17">
        <v>76</v>
      </c>
      <c r="W862" s="8">
        <v>23.65</v>
      </c>
      <c r="X862" s="51">
        <v>1600</v>
      </c>
      <c r="Y862" s="79" t="s">
        <v>6323</v>
      </c>
      <c r="Z862" s="79" t="s">
        <v>5875</v>
      </c>
      <c r="AA862" s="51" t="str">
        <f t="shared" si="95"/>
        <v>15x10, 5x4.5, 25 OS</v>
      </c>
      <c r="AB862" s="2" t="s">
        <v>6189</v>
      </c>
      <c r="AC862" s="89">
        <f>_xlfn.IFNA(VLOOKUP(AB862,ACCESSORIES!F:J,5,FALSE),"N/A")</f>
        <v>22</v>
      </c>
      <c r="AD862" s="87" t="s">
        <v>85</v>
      </c>
      <c r="AE862" s="87" t="s">
        <v>85</v>
      </c>
      <c r="AF862" s="87" t="s">
        <v>85</v>
      </c>
      <c r="AG862" s="87" t="s">
        <v>85</v>
      </c>
      <c r="AH862" s="9" t="str">
        <f>_xlfn.IFNA(VLOOKUP(AG862,ACCESSORIES!F:J,5,FALSE),"N/A")</f>
        <v>N/A</v>
      </c>
      <c r="AI862" s="81" t="s">
        <v>266</v>
      </c>
      <c r="AJ862" s="81" t="s">
        <v>85</v>
      </c>
      <c r="AK862" s="40" t="str">
        <f>_xlfn.IFNA(VLOOKUP(AJ862,ACCESSORIES!F:J,5,FALSE),"N/A")</f>
        <v>N/A</v>
      </c>
      <c r="AL862" s="81" t="s">
        <v>85</v>
      </c>
      <c r="AM862" s="81">
        <v>14.1</v>
      </c>
      <c r="AN862" s="81">
        <v>180</v>
      </c>
      <c r="AO862" s="25">
        <v>0</v>
      </c>
      <c r="AP862" s="25">
        <v>13</v>
      </c>
      <c r="AQ862" s="25">
        <v>21</v>
      </c>
      <c r="AR862" s="25">
        <v>24.6</v>
      </c>
      <c r="AS862" s="25">
        <v>179</v>
      </c>
      <c r="AT862" s="25">
        <v>175</v>
      </c>
      <c r="AU862" s="84">
        <v>76</v>
      </c>
      <c r="AV862" s="54">
        <v>27</v>
      </c>
      <c r="AW862" s="54">
        <v>27</v>
      </c>
      <c r="AX862" s="54">
        <v>53</v>
      </c>
      <c r="AY862" s="3" t="s">
        <v>6319</v>
      </c>
      <c r="AZ862" s="98">
        <f>_xlfn.IFNA(VLOOKUP(AY862,ACCESSORIES!F:J,5,FALSE),"N/A")</f>
        <v>189</v>
      </c>
      <c r="BA862" s="3" t="s">
        <v>7003</v>
      </c>
      <c r="BB862" s="98">
        <f>_xlfn.IFNA(VLOOKUP(BA862,ACCESSORIES!F:J,5,FALSE),"N/A")</f>
        <v>18</v>
      </c>
      <c r="BC862" s="77">
        <v>28.39</v>
      </c>
      <c r="BD862" s="56">
        <v>17.8740157480315</v>
      </c>
      <c r="BE862" s="56">
        <v>17.8740157480315</v>
      </c>
      <c r="BF862" s="56">
        <v>12.9133858267717</v>
      </c>
      <c r="BG862" s="378">
        <f t="shared" si="96"/>
        <v>6.7606048000000252E-2</v>
      </c>
      <c r="BH862" s="5">
        <v>48</v>
      </c>
      <c r="BI862" s="114" t="s">
        <v>3532</v>
      </c>
      <c r="BJ862" s="50" t="s">
        <v>4050</v>
      </c>
      <c r="BK862" s="81" t="s">
        <v>4066</v>
      </c>
      <c r="BL862" s="81" t="s">
        <v>7324</v>
      </c>
      <c r="BM862" s="81" t="s">
        <v>4094</v>
      </c>
      <c r="BN862" s="81" t="s">
        <v>7325</v>
      </c>
      <c r="BO862" s="81" t="s">
        <v>5900</v>
      </c>
      <c r="BP862" s="81" t="s">
        <v>7326</v>
      </c>
      <c r="BQ862" s="81" t="s">
        <v>7327</v>
      </c>
      <c r="BR862" s="81" t="s">
        <v>5903</v>
      </c>
      <c r="BS862" s="81"/>
      <c r="BT862" s="81"/>
      <c r="BU862" s="313" t="s">
        <v>7309</v>
      </c>
      <c r="BV862" s="377" t="s">
        <v>8485</v>
      </c>
      <c r="BW862" s="313" t="s">
        <v>7310</v>
      </c>
      <c r="BX862" s="377" t="s">
        <v>8486</v>
      </c>
      <c r="BY862" s="93" t="str">
        <f t="shared" si="97"/>
        <v>MR415 Beadlock, 15x10, 6+4/+25mm Offset, 5x4.5, 76mm Centerbore, Graphite - Gloss Graphite Ring, w/ BH-H24100-BZ</v>
      </c>
      <c r="BZ862" s="81" t="s">
        <v>3878</v>
      </c>
      <c r="CA862" s="81" t="s">
        <v>3879</v>
      </c>
      <c r="CB862" s="81" t="str">
        <f t="shared" si="98"/>
        <v>UTV (4XX)</v>
      </c>
    </row>
    <row r="863" spans="1:80" s="38" customFormat="1" ht="15" customHeight="1">
      <c r="A863" s="22">
        <f t="shared" si="92"/>
        <v>861</v>
      </c>
      <c r="B863" s="99" t="s">
        <v>84</v>
      </c>
      <c r="C863" s="99" t="s">
        <v>1090</v>
      </c>
      <c r="D863" s="3" t="s">
        <v>1111</v>
      </c>
      <c r="E863" s="91" t="str">
        <f>CONCATENATE(LEFT(D863,5),VLOOKUP(CONCATENATE(N863,"x",O863),'PART NUMBER GUIDE'!$B$9:$C$49,2,FALSE),VLOOKUP(CONCATENATE(P863, V863), 'PART NUMBER GUIDE'!$Q$6:$R$91, 2, FALSE),VLOOKUP(Y863,'PART NUMBER GUIDE'!$J$8:$K$43,2, FALSE),IF(U863="N/A",IF(ABS(S863)&lt;10,"0"&amp;ABS(S863),ABS(S863)),CONCATENATE(LEFT(U863,1),RIGHT(U863,1))), F863, G863)</f>
        <v>MR10155519320B</v>
      </c>
      <c r="F863" s="90" t="s">
        <v>1129</v>
      </c>
      <c r="G863" s="90"/>
      <c r="H863" s="78" t="s">
        <v>840</v>
      </c>
      <c r="I863" s="318">
        <v>40179</v>
      </c>
      <c r="J863" s="85" t="s">
        <v>1265</v>
      </c>
      <c r="K863" s="342">
        <v>437.40000000000003</v>
      </c>
      <c r="L863" s="92">
        <f t="shared" si="93"/>
        <v>437.40000000000003</v>
      </c>
      <c r="M863" s="344"/>
      <c r="N863" s="3">
        <v>15</v>
      </c>
      <c r="O863" s="8">
        <v>5.5</v>
      </c>
      <c r="P863" s="99" t="str">
        <f t="shared" si="94"/>
        <v>5x205</v>
      </c>
      <c r="Q863" s="3">
        <v>5</v>
      </c>
      <c r="R863" s="3">
        <v>205</v>
      </c>
      <c r="S863" s="3">
        <v>-20</v>
      </c>
      <c r="T863" s="16">
        <v>2.8</v>
      </c>
      <c r="U863" s="100" t="s">
        <v>85</v>
      </c>
      <c r="V863" s="16">
        <v>160</v>
      </c>
      <c r="W863" s="8">
        <v>22.11</v>
      </c>
      <c r="X863" s="51">
        <v>1600</v>
      </c>
      <c r="Y863" s="79" t="s">
        <v>5466</v>
      </c>
      <c r="Z863" s="79" t="s">
        <v>196</v>
      </c>
      <c r="AA863" s="51" t="str">
        <f t="shared" si="95"/>
        <v>15x5.5, 5x205, -20 OS</v>
      </c>
      <c r="AB863" s="3" t="s">
        <v>85</v>
      </c>
      <c r="AC863" s="89" t="str">
        <f>_xlfn.IFNA(VLOOKUP(AB863,ACCESSORIES!F:J,5,FALSE),"N/A")</f>
        <v>N/A</v>
      </c>
      <c r="AD863" s="87" t="s">
        <v>85</v>
      </c>
      <c r="AE863" s="87" t="s">
        <v>85</v>
      </c>
      <c r="AF863" s="87" t="s">
        <v>85</v>
      </c>
      <c r="AG863" s="87" t="s">
        <v>85</v>
      </c>
      <c r="AH863" s="9" t="str">
        <f>_xlfn.IFNA(VLOOKUP(AG863,ACCESSORIES!F:J,5,FALSE),"N/A")</f>
        <v>N/A</v>
      </c>
      <c r="AI863" s="81" t="s">
        <v>266</v>
      </c>
      <c r="AJ863" s="81" t="s">
        <v>85</v>
      </c>
      <c r="AK863" s="40" t="str">
        <f>_xlfn.IFNA(VLOOKUP(AJ863,ACCESSORIES!F:J,5,FALSE),"N/A")</f>
        <v>N/A</v>
      </c>
      <c r="AL863" s="81" t="s">
        <v>85</v>
      </c>
      <c r="AM863" s="81">
        <v>15</v>
      </c>
      <c r="AN863" s="81">
        <v>238</v>
      </c>
      <c r="AO863" s="36">
        <v>0</v>
      </c>
      <c r="AP863" s="36">
        <v>0</v>
      </c>
      <c r="AQ863" s="25">
        <v>0</v>
      </c>
      <c r="AR863" s="36">
        <v>3</v>
      </c>
      <c r="AS863" s="25">
        <v>183.9</v>
      </c>
      <c r="AT863" s="36">
        <v>163.80000000000001</v>
      </c>
      <c r="AU863" s="84" t="s">
        <v>85</v>
      </c>
      <c r="AV863" s="54" t="s">
        <v>85</v>
      </c>
      <c r="AW863" s="54" t="s">
        <v>85</v>
      </c>
      <c r="AX863" s="54">
        <v>83</v>
      </c>
      <c r="AY863" s="3" t="s">
        <v>3342</v>
      </c>
      <c r="AZ863" s="98">
        <f>_xlfn.IFNA(VLOOKUP(AY863,ACCESSORIES!F:J,5,FALSE),"N/A")</f>
        <v>101.2</v>
      </c>
      <c r="BA863" s="3" t="s">
        <v>1520</v>
      </c>
      <c r="BB863" s="98">
        <f>_xlfn.IFNA(VLOOKUP(BA863,ACCESSORIES!F:J,5,FALSE),"N/A")</f>
        <v>11</v>
      </c>
      <c r="BC863" s="77">
        <v>25.96310574330575</v>
      </c>
      <c r="BD863" s="56">
        <v>17.91</v>
      </c>
      <c r="BE863" s="56">
        <v>17.91</v>
      </c>
      <c r="BF863" s="56">
        <v>9.33</v>
      </c>
      <c r="BG863" s="378">
        <f t="shared" si="96"/>
        <v>4.9042654091398873E-2</v>
      </c>
      <c r="BH863" s="3">
        <v>48</v>
      </c>
      <c r="BI863" s="114" t="s">
        <v>3532</v>
      </c>
      <c r="BJ863" s="50" t="s">
        <v>4050</v>
      </c>
      <c r="BK863" s="81" t="s">
        <v>4093</v>
      </c>
      <c r="BL863" s="81" t="s">
        <v>5476</v>
      </c>
      <c r="BM863" s="81" t="s">
        <v>4094</v>
      </c>
      <c r="BN863" s="81" t="s">
        <v>4837</v>
      </c>
      <c r="BO863" s="81" t="s">
        <v>5319</v>
      </c>
      <c r="BP863" s="81" t="s">
        <v>5482</v>
      </c>
      <c r="BQ863" s="81"/>
      <c r="BR863" s="81"/>
      <c r="BS863" s="81"/>
      <c r="BT863" s="81"/>
      <c r="BU863" s="313" t="s">
        <v>6919</v>
      </c>
      <c r="BV863" s="377" t="s">
        <v>8497</v>
      </c>
      <c r="BW863" s="325"/>
      <c r="BX863" s="313"/>
      <c r="BY863" s="93" t="str">
        <f t="shared" si="97"/>
        <v>MR101 Buggy Beadlock, 15x5.5, -20mm Offset, 5x205, 160mm Centerbore, Machined - Raw, w/ BH-H24100</v>
      </c>
      <c r="BZ863" s="81" t="s">
        <v>3878</v>
      </c>
      <c r="CA863" s="81" t="s">
        <v>3879</v>
      </c>
      <c r="CB863" s="81" t="str">
        <f t="shared" si="98"/>
        <v>RACE (1XX)</v>
      </c>
    </row>
    <row r="864" spans="1:80" s="38" customFormat="1" ht="15" customHeight="1">
      <c r="A864" s="22">
        <f t="shared" si="92"/>
        <v>862</v>
      </c>
      <c r="B864" s="99" t="s">
        <v>84</v>
      </c>
      <c r="C864" s="99" t="s">
        <v>1090</v>
      </c>
      <c r="D864" s="3" t="s">
        <v>1111</v>
      </c>
      <c r="E864" s="91" t="str">
        <f>CONCATENATE(LEFT(D864,5),VLOOKUP(CONCATENATE(N864,"x",O864),'PART NUMBER GUIDE'!$B$9:$C$49,2,FALSE),VLOOKUP(CONCATENATE(P864, V864), 'PART NUMBER GUIDE'!$Q$6:$R$91, 2, FALSE),VLOOKUP(Y864,'PART NUMBER GUIDE'!$J$8:$K$43,2, FALSE),IF(U864="N/A",IF(ABS(S864)&lt;10,"0"&amp;ABS(S864),ABS(S864)),CONCATENATE(LEFT(U864,1),RIGHT(U864,1))), F864, G864)</f>
        <v>MR10178019351B</v>
      </c>
      <c r="F864" s="90" t="s">
        <v>1129</v>
      </c>
      <c r="G864" s="90"/>
      <c r="H864" s="78" t="s">
        <v>855</v>
      </c>
      <c r="I864" s="318">
        <v>40179</v>
      </c>
      <c r="J864" s="85" t="s">
        <v>1265</v>
      </c>
      <c r="K864" s="342">
        <v>568.80000000000007</v>
      </c>
      <c r="L864" s="92">
        <f t="shared" si="93"/>
        <v>568.80000000000007</v>
      </c>
      <c r="M864" s="344"/>
      <c r="N864" s="3">
        <v>17</v>
      </c>
      <c r="O864" s="8">
        <v>8</v>
      </c>
      <c r="P864" s="99" t="str">
        <f t="shared" si="94"/>
        <v>5x205</v>
      </c>
      <c r="Q864" s="3">
        <v>5</v>
      </c>
      <c r="R864" s="3">
        <v>205</v>
      </c>
      <c r="S864" s="3">
        <v>-51</v>
      </c>
      <c r="T864" s="16">
        <v>2.5</v>
      </c>
      <c r="U864" s="100" t="s">
        <v>85</v>
      </c>
      <c r="V864" s="16">
        <v>160</v>
      </c>
      <c r="W864" s="8">
        <v>31.83</v>
      </c>
      <c r="X864" s="51">
        <v>3000</v>
      </c>
      <c r="Y864" s="79" t="s">
        <v>5466</v>
      </c>
      <c r="Z864" s="79" t="s">
        <v>196</v>
      </c>
      <c r="AA864" s="51" t="str">
        <f t="shared" si="95"/>
        <v>17x8, 5x205, -51 OS</v>
      </c>
      <c r="AB864" s="3" t="s">
        <v>85</v>
      </c>
      <c r="AC864" s="89" t="str">
        <f>_xlfn.IFNA(VLOOKUP(AB864,ACCESSORIES!F:J,5,FALSE),"N/A")</f>
        <v>N/A</v>
      </c>
      <c r="AD864" s="87" t="s">
        <v>85</v>
      </c>
      <c r="AE864" s="3" t="s">
        <v>85</v>
      </c>
      <c r="AF864" s="80" t="s">
        <v>85</v>
      </c>
      <c r="AG864" s="2" t="s">
        <v>85</v>
      </c>
      <c r="AH864" s="9" t="str">
        <f>_xlfn.IFNA(VLOOKUP(AG864,ACCESSORIES!F:J,5,FALSE),"N/A")</f>
        <v>N/A</v>
      </c>
      <c r="AI864" s="81" t="s">
        <v>266</v>
      </c>
      <c r="AJ864" s="81" t="s">
        <v>85</v>
      </c>
      <c r="AK864" s="40" t="str">
        <f>_xlfn.IFNA(VLOOKUP(AJ864,ACCESSORIES!F:J,5,FALSE),"N/A")</f>
        <v>N/A</v>
      </c>
      <c r="AL864" s="81" t="s">
        <v>85</v>
      </c>
      <c r="AM864" s="81">
        <v>15</v>
      </c>
      <c r="AN864" s="81">
        <v>247</v>
      </c>
      <c r="AO864" s="36">
        <v>0</v>
      </c>
      <c r="AP864" s="36">
        <v>0</v>
      </c>
      <c r="AQ864" s="25">
        <v>0</v>
      </c>
      <c r="AR864" s="36">
        <v>6.8</v>
      </c>
      <c r="AS864" s="36">
        <v>208.8</v>
      </c>
      <c r="AT864" s="36">
        <v>202</v>
      </c>
      <c r="AU864" s="84" t="s">
        <v>85</v>
      </c>
      <c r="AV864" s="54" t="s">
        <v>85</v>
      </c>
      <c r="AW864" s="54" t="s">
        <v>85</v>
      </c>
      <c r="AX864" s="54">
        <v>131</v>
      </c>
      <c r="AY864" s="3" t="s">
        <v>3347</v>
      </c>
      <c r="AZ864" s="98">
        <f>_xlfn.IFNA(VLOOKUP(AY864,ACCESSORIES!F:J,5,FALSE),"N/A")</f>
        <v>152.625</v>
      </c>
      <c r="BA864" s="3" t="s">
        <v>1521</v>
      </c>
      <c r="BB864" s="98">
        <f>_xlfn.IFNA(VLOOKUP(BA864,ACCESSORIES!F:J,5,FALSE),"N/A")</f>
        <v>11</v>
      </c>
      <c r="BC864" s="77">
        <v>36.78780281658323</v>
      </c>
      <c r="BD864" s="56">
        <v>20.28</v>
      </c>
      <c r="BE864" s="56">
        <v>20.28</v>
      </c>
      <c r="BF864" s="56">
        <v>11.3</v>
      </c>
      <c r="BG864" s="378">
        <f t="shared" si="96"/>
        <v>7.6157993727578865E-2</v>
      </c>
      <c r="BH864" s="3">
        <v>36</v>
      </c>
      <c r="BI864" s="114" t="s">
        <v>3532</v>
      </c>
      <c r="BJ864" s="50" t="s">
        <v>4050</v>
      </c>
      <c r="BK864" s="81" t="s">
        <v>4093</v>
      </c>
      <c r="BL864" s="81" t="s">
        <v>5476</v>
      </c>
      <c r="BM864" s="81" t="s">
        <v>4094</v>
      </c>
      <c r="BN864" s="81" t="s">
        <v>4837</v>
      </c>
      <c r="BO864" s="81" t="s">
        <v>5319</v>
      </c>
      <c r="BP864" s="81" t="s">
        <v>5482</v>
      </c>
      <c r="BQ864" s="81"/>
      <c r="BR864" s="81"/>
      <c r="BS864" s="81"/>
      <c r="BT864" s="81"/>
      <c r="BU864" s="313" t="s">
        <v>6919</v>
      </c>
      <c r="BV864" s="377" t="s">
        <v>8497</v>
      </c>
      <c r="BW864" s="325"/>
      <c r="BX864" s="313"/>
      <c r="BY864" s="93" t="str">
        <f t="shared" si="97"/>
        <v>MR101 Buggy Beadlock, 17x8, -51mm Offset, 5x205, 160mm Centerbore, Machined - Raw, w/ BH-H24125</v>
      </c>
      <c r="BZ864" s="81" t="s">
        <v>3878</v>
      </c>
      <c r="CA864" s="81" t="s">
        <v>3879</v>
      </c>
      <c r="CB864" s="81" t="str">
        <f t="shared" si="98"/>
        <v>RACE (1XX)</v>
      </c>
    </row>
    <row r="865" spans="1:80" s="38" customFormat="1" ht="15" customHeight="1">
      <c r="A865" s="22">
        <f t="shared" si="92"/>
        <v>863</v>
      </c>
      <c r="B865" s="99" t="s">
        <v>84</v>
      </c>
      <c r="C865" s="99" t="s">
        <v>1090</v>
      </c>
      <c r="D865" s="3" t="s">
        <v>1105</v>
      </c>
      <c r="E865" s="91" t="str">
        <f>CONCATENATE(LEFT(D865,5),VLOOKUP(CONCATENATE(N865,"x",O865),'PART NUMBER GUIDE'!$B$9:$C$49,2,FALSE),VLOOKUP(CONCATENATE(P865, V865), 'PART NUMBER GUIDE'!$Q$6:$R$91, 2, FALSE),VLOOKUP(Y865,'PART NUMBER GUIDE'!$J$8:$K$43,2, FALSE),IF(U865="N/A",IF(ABS(S865)&lt;10,"0"&amp;ABS(S865),ABS(S865)),CONCATENATE(LEFT(U865,1),RIGHT(U865,1))), F865, G865)</f>
        <v>MR10179070312BR</v>
      </c>
      <c r="F865" s="90" t="s">
        <v>1129</v>
      </c>
      <c r="G865" s="90" t="s">
        <v>4570</v>
      </c>
      <c r="H865" s="78" t="s">
        <v>857</v>
      </c>
      <c r="I865" s="318">
        <v>40179</v>
      </c>
      <c r="J865" s="85" t="s">
        <v>1265</v>
      </c>
      <c r="K865" s="342">
        <v>529.65</v>
      </c>
      <c r="L865" s="92">
        <f t="shared" si="93"/>
        <v>529.65</v>
      </c>
      <c r="M865" s="344"/>
      <c r="N865" s="3">
        <v>17</v>
      </c>
      <c r="O865" s="8">
        <v>9</v>
      </c>
      <c r="P865" s="99" t="str">
        <f t="shared" si="94"/>
        <v>6x6.5</v>
      </c>
      <c r="Q865" s="3">
        <v>6</v>
      </c>
      <c r="R865" s="3">
        <v>6.5</v>
      </c>
      <c r="S865" s="3">
        <v>-12</v>
      </c>
      <c r="T865" s="16">
        <v>4.5</v>
      </c>
      <c r="U865" s="100" t="s">
        <v>85</v>
      </c>
      <c r="V865" s="16">
        <v>108</v>
      </c>
      <c r="W865" s="8">
        <v>36.380000000000003</v>
      </c>
      <c r="X865" s="51">
        <v>3400</v>
      </c>
      <c r="Y865" s="79" t="s">
        <v>5466</v>
      </c>
      <c r="Z865" s="79" t="s">
        <v>196</v>
      </c>
      <c r="AA865" s="51" t="str">
        <f t="shared" si="95"/>
        <v>17x9, 6x6.5, -12 OS</v>
      </c>
      <c r="AB865" s="3" t="s">
        <v>85</v>
      </c>
      <c r="AC865" s="89" t="str">
        <f>_xlfn.IFNA(VLOOKUP(AB865,ACCESSORIES!F:J,5,FALSE),"N/A")</f>
        <v>N/A</v>
      </c>
      <c r="AD865" s="87" t="s">
        <v>85</v>
      </c>
      <c r="AE865" s="3" t="s">
        <v>85</v>
      </c>
      <c r="AF865" s="80" t="s">
        <v>85</v>
      </c>
      <c r="AG865" s="2" t="s">
        <v>85</v>
      </c>
      <c r="AH865" s="9" t="str">
        <f>_xlfn.IFNA(VLOOKUP(AG865,ACCESSORIES!F:J,5,FALSE),"N/A")</f>
        <v>N/A</v>
      </c>
      <c r="AI865" s="81" t="s">
        <v>266</v>
      </c>
      <c r="AJ865" s="81" t="s">
        <v>85</v>
      </c>
      <c r="AK865" s="40" t="str">
        <f>_xlfn.IFNA(VLOOKUP(AJ865,ACCESSORIES!F:J,5,FALSE),"N/A")</f>
        <v>N/A</v>
      </c>
      <c r="AL865" s="81" t="s">
        <v>85</v>
      </c>
      <c r="AM865" s="81">
        <v>18.3</v>
      </c>
      <c r="AN865" s="81">
        <v>200</v>
      </c>
      <c r="AO865" s="36">
        <v>0</v>
      </c>
      <c r="AP865" s="36">
        <v>0</v>
      </c>
      <c r="AQ865" s="36">
        <v>23</v>
      </c>
      <c r="AR865" s="36">
        <v>27</v>
      </c>
      <c r="AS865" s="36">
        <v>207</v>
      </c>
      <c r="AT865" s="36">
        <v>200</v>
      </c>
      <c r="AU865" s="84" t="s">
        <v>85</v>
      </c>
      <c r="AV865" s="54" t="s">
        <v>85</v>
      </c>
      <c r="AW865" s="54" t="s">
        <v>85</v>
      </c>
      <c r="AX865" s="54">
        <v>80</v>
      </c>
      <c r="AY865" s="3" t="s">
        <v>3347</v>
      </c>
      <c r="AZ865" s="98">
        <f>_xlfn.IFNA(VLOOKUP(AY865,ACCESSORIES!F:J,5,FALSE),"N/A")</f>
        <v>152.625</v>
      </c>
      <c r="BA865" s="3" t="s">
        <v>1521</v>
      </c>
      <c r="BB865" s="98">
        <f>_xlfn.IFNA(VLOOKUP(BA865,ACCESSORIES!F:J,5,FALSE),"N/A")</f>
        <v>11</v>
      </c>
      <c r="BC865" s="77">
        <v>41.233791770644935</v>
      </c>
      <c r="BD865" s="56">
        <v>20.4724409448819</v>
      </c>
      <c r="BE865" s="56">
        <v>20.4724409448819</v>
      </c>
      <c r="BF865" s="56">
        <v>12.4409448818898</v>
      </c>
      <c r="BG865" s="378">
        <f t="shared" si="96"/>
        <v>8.5446400000000311E-2</v>
      </c>
      <c r="BH865" s="3">
        <v>36</v>
      </c>
      <c r="BI865" s="114" t="s">
        <v>3532</v>
      </c>
      <c r="BJ865" s="50" t="s">
        <v>4050</v>
      </c>
      <c r="BK865" s="81" t="s">
        <v>4093</v>
      </c>
      <c r="BL865" s="46" t="s">
        <v>5448</v>
      </c>
      <c r="BM865" s="46" t="s">
        <v>5476</v>
      </c>
      <c r="BN865" s="46" t="s">
        <v>4094</v>
      </c>
      <c r="BO865" s="46" t="s">
        <v>4837</v>
      </c>
      <c r="BP865" s="81" t="s">
        <v>5319</v>
      </c>
      <c r="BQ865" s="81"/>
      <c r="BR865" s="81"/>
      <c r="BS865" s="81"/>
      <c r="BT865" s="81"/>
      <c r="BU865" s="313" t="s">
        <v>6918</v>
      </c>
      <c r="BV865" s="377" t="s">
        <v>8097</v>
      </c>
      <c r="BW865" s="325"/>
      <c r="BX865" s="313"/>
      <c r="BY865" s="93" t="str">
        <f t="shared" si="97"/>
        <v>MR101 Beadlock, 17x9, -12mm Offset, 6x6.5, 108mm Centerbore, Machined - Raw, Race Drilled, w/ BH-H24125</v>
      </c>
      <c r="BZ865" s="81" t="s">
        <v>3878</v>
      </c>
      <c r="CA865" s="81" t="s">
        <v>3879</v>
      </c>
      <c r="CB865" s="81" t="str">
        <f t="shared" si="98"/>
        <v>RACE (1XX)</v>
      </c>
    </row>
    <row r="866" spans="1:80" s="38" customFormat="1" ht="15" customHeight="1">
      <c r="A866" s="22">
        <f t="shared" si="92"/>
        <v>864</v>
      </c>
      <c r="B866" s="99" t="s">
        <v>84</v>
      </c>
      <c r="C866" s="99" t="s">
        <v>1090</v>
      </c>
      <c r="D866" s="3" t="s">
        <v>1105</v>
      </c>
      <c r="E866" s="91" t="str">
        <f>CONCATENATE(LEFT(D866,5),VLOOKUP(CONCATENATE(N866,"x",O866),'PART NUMBER GUIDE'!$B$9:$C$49,2,FALSE),VLOOKUP(CONCATENATE(P866, V866), 'PART NUMBER GUIDE'!$Q$6:$R$91, 2, FALSE),VLOOKUP(Y866,'PART NUMBER GUIDE'!$J$8:$K$43,2, FALSE),IF(U866="N/A",IF(ABS(S866)&lt;10,"0"&amp;ABS(S866),ABS(S866)),CONCATENATE(LEFT(U866,1),RIGHT(U866,1))), F866, G866)</f>
        <v>MR10179016312B</v>
      </c>
      <c r="F866" s="90" t="s">
        <v>1129</v>
      </c>
      <c r="G866" s="90"/>
      <c r="H866" s="78" t="s">
        <v>858</v>
      </c>
      <c r="I866" s="318">
        <v>40179</v>
      </c>
      <c r="J866" s="85" t="s">
        <v>1265</v>
      </c>
      <c r="K866" s="342">
        <v>529.65</v>
      </c>
      <c r="L866" s="92">
        <f t="shared" si="93"/>
        <v>529.65</v>
      </c>
      <c r="M866" s="344"/>
      <c r="N866" s="3">
        <v>17</v>
      </c>
      <c r="O866" s="8">
        <v>9</v>
      </c>
      <c r="P866" s="99" t="str">
        <f t="shared" si="94"/>
        <v>6x135</v>
      </c>
      <c r="Q866" s="3">
        <v>6</v>
      </c>
      <c r="R866" s="3">
        <v>135</v>
      </c>
      <c r="S866" s="3">
        <v>-12</v>
      </c>
      <c r="T866" s="16">
        <v>4.5</v>
      </c>
      <c r="U866" s="100" t="s">
        <v>85</v>
      </c>
      <c r="V866" s="16">
        <v>87</v>
      </c>
      <c r="W866" s="8">
        <v>37.340000000000003</v>
      </c>
      <c r="X866" s="51">
        <v>3400</v>
      </c>
      <c r="Y866" s="79" t="s">
        <v>5466</v>
      </c>
      <c r="Z866" s="79" t="s">
        <v>196</v>
      </c>
      <c r="AA866" s="51" t="str">
        <f t="shared" si="95"/>
        <v>17x9, 6x135, -12 OS</v>
      </c>
      <c r="AB866" s="3" t="s">
        <v>85</v>
      </c>
      <c r="AC866" s="89" t="str">
        <f>_xlfn.IFNA(VLOOKUP(AB866,ACCESSORIES!F:J,5,FALSE),"N/A")</f>
        <v>N/A</v>
      </c>
      <c r="AD866" s="87" t="s">
        <v>85</v>
      </c>
      <c r="AE866" s="3" t="s">
        <v>85</v>
      </c>
      <c r="AF866" s="80" t="s">
        <v>85</v>
      </c>
      <c r="AG866" s="2" t="s">
        <v>85</v>
      </c>
      <c r="AH866" s="9" t="str">
        <f>_xlfn.IFNA(VLOOKUP(AG866,ACCESSORIES!F:J,5,FALSE),"N/A")</f>
        <v>N/A</v>
      </c>
      <c r="AI866" s="81" t="s">
        <v>266</v>
      </c>
      <c r="AJ866" s="81" t="s">
        <v>85</v>
      </c>
      <c r="AK866" s="40" t="str">
        <f>_xlfn.IFNA(VLOOKUP(AJ866,ACCESSORIES!F:J,5,FALSE),"N/A")</f>
        <v>N/A</v>
      </c>
      <c r="AL866" s="81" t="s">
        <v>85</v>
      </c>
      <c r="AM866" s="81">
        <v>16.2</v>
      </c>
      <c r="AN866" s="81">
        <v>200</v>
      </c>
      <c r="AO866" s="36">
        <v>0</v>
      </c>
      <c r="AP866" s="36">
        <v>0</v>
      </c>
      <c r="AQ866" s="36">
        <v>23</v>
      </c>
      <c r="AR866" s="36">
        <v>27</v>
      </c>
      <c r="AS866" s="36">
        <v>207</v>
      </c>
      <c r="AT866" s="36">
        <v>200</v>
      </c>
      <c r="AU866" s="84" t="s">
        <v>85</v>
      </c>
      <c r="AV866" s="54" t="s">
        <v>85</v>
      </c>
      <c r="AW866" s="54" t="s">
        <v>85</v>
      </c>
      <c r="AX866" s="54">
        <v>80</v>
      </c>
      <c r="AY866" s="3" t="s">
        <v>3347</v>
      </c>
      <c r="AZ866" s="98">
        <f>_xlfn.IFNA(VLOOKUP(AY866,ACCESSORIES!F:J,5,FALSE),"N/A")</f>
        <v>152.625</v>
      </c>
      <c r="BA866" s="3" t="s">
        <v>1521</v>
      </c>
      <c r="BB866" s="98">
        <f>_xlfn.IFNA(VLOOKUP(BA866,ACCESSORIES!F:J,5,FALSE),"N/A")</f>
        <v>11</v>
      </c>
      <c r="BC866" s="77">
        <v>42.18912824011273</v>
      </c>
      <c r="BD866" s="56">
        <v>20.4724409448819</v>
      </c>
      <c r="BE866" s="56">
        <v>20.4724409448819</v>
      </c>
      <c r="BF866" s="56">
        <v>12.4409448818898</v>
      </c>
      <c r="BG866" s="378">
        <f t="shared" si="96"/>
        <v>8.5446400000000311E-2</v>
      </c>
      <c r="BH866" s="3">
        <v>36</v>
      </c>
      <c r="BI866" s="114" t="s">
        <v>3532</v>
      </c>
      <c r="BJ866" s="50" t="s">
        <v>4050</v>
      </c>
      <c r="BK866" s="81" t="s">
        <v>4093</v>
      </c>
      <c r="BL866" s="46" t="s">
        <v>5448</v>
      </c>
      <c r="BM866" s="46" t="s">
        <v>5476</v>
      </c>
      <c r="BN866" s="46" t="s">
        <v>4094</v>
      </c>
      <c r="BO866" s="46" t="s">
        <v>4837</v>
      </c>
      <c r="BP866" s="81" t="s">
        <v>5319</v>
      </c>
      <c r="BQ866" s="81"/>
      <c r="BR866" s="81"/>
      <c r="BS866" s="81"/>
      <c r="BT866" s="81"/>
      <c r="BU866" s="313" t="s">
        <v>6918</v>
      </c>
      <c r="BV866" s="377" t="s">
        <v>8097</v>
      </c>
      <c r="BW866" s="325"/>
      <c r="BX866" s="313"/>
      <c r="BY866" s="93" t="str">
        <f t="shared" si="97"/>
        <v>MR101 Beadlock, 17x9, -12mm Offset, 6x135, 87mm Centerbore, Machined - Raw, w/ BH-H24125</v>
      </c>
      <c r="BZ866" s="81" t="s">
        <v>3878</v>
      </c>
      <c r="CA866" s="81" t="s">
        <v>3879</v>
      </c>
      <c r="CB866" s="81" t="str">
        <f t="shared" si="98"/>
        <v>RACE (1XX)</v>
      </c>
    </row>
    <row r="867" spans="1:80" s="38" customFormat="1" ht="15" customHeight="1">
      <c r="A867" s="22">
        <f t="shared" si="92"/>
        <v>865</v>
      </c>
      <c r="B867" s="99" t="s">
        <v>84</v>
      </c>
      <c r="C867" s="99" t="s">
        <v>1090</v>
      </c>
      <c r="D867" s="3" t="s">
        <v>1105</v>
      </c>
      <c r="E867" s="91" t="str">
        <f>CONCATENATE(LEFT(D867,5),VLOOKUP(CONCATENATE(N867,"x",O867),'PART NUMBER GUIDE'!$B$9:$C$49,2,FALSE),VLOOKUP(CONCATENATE(P867, V867), 'PART NUMBER GUIDE'!$Q$6:$R$91, 2, FALSE),VLOOKUP(Y867,'PART NUMBER GUIDE'!$J$8:$K$43,2, FALSE),IF(U867="N/A",IF(ABS(S867)&lt;10,"0"&amp;ABS(S867),ABS(S867)),CONCATENATE(LEFT(U867,1),RIGHT(U867,1))), F867, G867)</f>
        <v>MR10179080312B</v>
      </c>
      <c r="F867" s="90" t="s">
        <v>1129</v>
      </c>
      <c r="G867" s="90"/>
      <c r="H867" s="78" t="s">
        <v>2004</v>
      </c>
      <c r="I867" s="318">
        <v>40179</v>
      </c>
      <c r="J867" s="85" t="s">
        <v>1265</v>
      </c>
      <c r="K867" s="342">
        <v>529.65</v>
      </c>
      <c r="L867" s="92">
        <f t="shared" si="93"/>
        <v>529.65</v>
      </c>
      <c r="M867" s="344"/>
      <c r="N867" s="3">
        <v>17</v>
      </c>
      <c r="O867" s="8">
        <v>9</v>
      </c>
      <c r="P867" s="99" t="str">
        <f t="shared" si="94"/>
        <v>8x6.5</v>
      </c>
      <c r="Q867" s="81">
        <v>8</v>
      </c>
      <c r="R867" s="3">
        <v>6.5</v>
      </c>
      <c r="S867" s="3">
        <v>-12</v>
      </c>
      <c r="T867" s="16">
        <v>4.5</v>
      </c>
      <c r="U867" s="100" t="s">
        <v>85</v>
      </c>
      <c r="V867" s="16">
        <v>130.81</v>
      </c>
      <c r="W867" s="8">
        <v>36.6</v>
      </c>
      <c r="X867" s="51">
        <v>3400</v>
      </c>
      <c r="Y867" s="79" t="s">
        <v>5466</v>
      </c>
      <c r="Z867" s="79" t="s">
        <v>196</v>
      </c>
      <c r="AA867" s="51" t="str">
        <f t="shared" si="95"/>
        <v>17x9, 8x6.5, -12 OS</v>
      </c>
      <c r="AB867" s="3" t="s">
        <v>85</v>
      </c>
      <c r="AC867" s="89" t="str">
        <f>_xlfn.IFNA(VLOOKUP(AB867,ACCESSORIES!F:J,5,FALSE),"N/A")</f>
        <v>N/A</v>
      </c>
      <c r="AD867" s="87" t="s">
        <v>85</v>
      </c>
      <c r="AE867" s="3" t="s">
        <v>85</v>
      </c>
      <c r="AF867" s="80" t="s">
        <v>85</v>
      </c>
      <c r="AG867" s="2" t="s">
        <v>85</v>
      </c>
      <c r="AH867" s="9" t="str">
        <f>_xlfn.IFNA(VLOOKUP(AG867,ACCESSORIES!F:J,5,FALSE),"N/A")</f>
        <v>N/A</v>
      </c>
      <c r="AI867" s="81" t="s">
        <v>266</v>
      </c>
      <c r="AJ867" s="81" t="s">
        <v>85</v>
      </c>
      <c r="AK867" s="40" t="str">
        <f>_xlfn.IFNA(VLOOKUP(AJ867,ACCESSORIES!F:J,5,FALSE),"N/A")</f>
        <v>N/A</v>
      </c>
      <c r="AL867" s="81" t="s">
        <v>85</v>
      </c>
      <c r="AM867" s="81">
        <v>16.2</v>
      </c>
      <c r="AN867" s="81">
        <v>200</v>
      </c>
      <c r="AO867" s="36">
        <v>0</v>
      </c>
      <c r="AP867" s="36">
        <v>0</v>
      </c>
      <c r="AQ867" s="36">
        <v>23</v>
      </c>
      <c r="AR867" s="36">
        <v>27</v>
      </c>
      <c r="AS867" s="36">
        <v>207</v>
      </c>
      <c r="AT867" s="36">
        <v>200</v>
      </c>
      <c r="AU867" s="84" t="s">
        <v>85</v>
      </c>
      <c r="AV867" s="54" t="s">
        <v>85</v>
      </c>
      <c r="AW867" s="54" t="s">
        <v>85</v>
      </c>
      <c r="AX867" s="54">
        <v>80</v>
      </c>
      <c r="AY867" s="3" t="s">
        <v>3347</v>
      </c>
      <c r="AZ867" s="98">
        <f>_xlfn.IFNA(VLOOKUP(AY867,ACCESSORIES!F:J,5,FALSE),"N/A")</f>
        <v>152.625</v>
      </c>
      <c r="BA867" s="3" t="s">
        <v>1521</v>
      </c>
      <c r="BB867" s="98">
        <f>_xlfn.IFNA(VLOOKUP(BA867,ACCESSORIES!F:J,5,FALSE),"N/A")</f>
        <v>11</v>
      </c>
      <c r="BC867" s="77">
        <v>41.454254032829809</v>
      </c>
      <c r="BD867" s="56">
        <v>20.4724409448819</v>
      </c>
      <c r="BE867" s="56">
        <v>20.4724409448819</v>
      </c>
      <c r="BF867" s="56">
        <v>12.4409448818898</v>
      </c>
      <c r="BG867" s="378">
        <f t="shared" si="96"/>
        <v>8.5446400000000311E-2</v>
      </c>
      <c r="BH867" s="3">
        <v>36</v>
      </c>
      <c r="BI867" s="114" t="s">
        <v>3532</v>
      </c>
      <c r="BJ867" s="50" t="s">
        <v>4050</v>
      </c>
      <c r="BK867" s="81" t="s">
        <v>4093</v>
      </c>
      <c r="BL867" s="46" t="s">
        <v>5448</v>
      </c>
      <c r="BM867" s="46" t="s">
        <v>5476</v>
      </c>
      <c r="BN867" s="46" t="s">
        <v>4094</v>
      </c>
      <c r="BO867" s="46" t="s">
        <v>4837</v>
      </c>
      <c r="BP867" s="81" t="s">
        <v>5319</v>
      </c>
      <c r="BQ867" s="81"/>
      <c r="BR867" s="81"/>
      <c r="BS867" s="81"/>
      <c r="BT867" s="81"/>
      <c r="BU867" s="313"/>
      <c r="BV867" s="325"/>
      <c r="BW867" s="325"/>
      <c r="BX867" s="313"/>
      <c r="BY867" s="93" t="str">
        <f t="shared" si="97"/>
        <v>MR101 Beadlock, 17x9, -12mm Offset, 8x6.5, 130.81mm Centerbore, Machined - Raw, w/ BH-H24125</v>
      </c>
      <c r="BZ867" s="81" t="s">
        <v>3878</v>
      </c>
      <c r="CA867" s="81" t="s">
        <v>3879</v>
      </c>
      <c r="CB867" s="81" t="str">
        <f t="shared" si="98"/>
        <v>RACE (1XX)</v>
      </c>
    </row>
    <row r="868" spans="1:80" s="38" customFormat="1" ht="15" customHeight="1">
      <c r="A868" s="22">
        <f t="shared" si="92"/>
        <v>866</v>
      </c>
      <c r="B868" s="99" t="s">
        <v>84</v>
      </c>
      <c r="C868" s="99" t="s">
        <v>1090</v>
      </c>
      <c r="D868" s="3" t="s">
        <v>1105</v>
      </c>
      <c r="E868" s="91" t="str">
        <f>CONCATENATE(LEFT(D868,5),VLOOKUP(CONCATENATE(N868,"x",O868),'PART NUMBER GUIDE'!$B$9:$C$49,2,FALSE),VLOOKUP(CONCATENATE(P868, V868), 'PART NUMBER GUIDE'!$Q$6:$R$91, 2, FALSE),VLOOKUP(Y868,'PART NUMBER GUIDE'!$J$8:$K$43,2, FALSE),IF(U868="N/A",IF(ABS(S868)&lt;10,"0"&amp;ABS(S868),ABS(S868)),CONCATENATE(LEFT(U868,1),RIGHT(U868,1))), F868, G868)</f>
        <v>MR10179060312B</v>
      </c>
      <c r="F868" s="90" t="s">
        <v>1129</v>
      </c>
      <c r="G868" s="90"/>
      <c r="H868" s="78" t="s">
        <v>2005</v>
      </c>
      <c r="I868" s="318">
        <v>40179</v>
      </c>
      <c r="J868" s="85" t="s">
        <v>1265</v>
      </c>
      <c r="K868" s="342">
        <v>529.65</v>
      </c>
      <c r="L868" s="92">
        <f t="shared" si="93"/>
        <v>529.65</v>
      </c>
      <c r="M868" s="344"/>
      <c r="N868" s="3">
        <v>17</v>
      </c>
      <c r="O868" s="8">
        <v>9</v>
      </c>
      <c r="P868" s="99" t="str">
        <f t="shared" si="94"/>
        <v>6x5.5</v>
      </c>
      <c r="Q868" s="81">
        <v>6</v>
      </c>
      <c r="R868" s="3">
        <v>5.5</v>
      </c>
      <c r="S868" s="3">
        <v>-12</v>
      </c>
      <c r="T868" s="16">
        <v>4.5</v>
      </c>
      <c r="U868" s="100" t="s">
        <v>85</v>
      </c>
      <c r="V868" s="16">
        <v>108</v>
      </c>
      <c r="W868" s="8">
        <v>37.340000000000003</v>
      </c>
      <c r="X868" s="51">
        <v>3400</v>
      </c>
      <c r="Y868" s="79" t="s">
        <v>5466</v>
      </c>
      <c r="Z868" s="79" t="s">
        <v>196</v>
      </c>
      <c r="AA868" s="51" t="str">
        <f t="shared" si="95"/>
        <v>17x9, 6x5.5, -12 OS</v>
      </c>
      <c r="AB868" s="3" t="s">
        <v>85</v>
      </c>
      <c r="AC868" s="89" t="str">
        <f>_xlfn.IFNA(VLOOKUP(AB868,ACCESSORIES!F:J,5,FALSE),"N/A")</f>
        <v>N/A</v>
      </c>
      <c r="AD868" s="87" t="s">
        <v>85</v>
      </c>
      <c r="AE868" s="3" t="s">
        <v>85</v>
      </c>
      <c r="AF868" s="80" t="s">
        <v>85</v>
      </c>
      <c r="AG868" s="2" t="s">
        <v>85</v>
      </c>
      <c r="AH868" s="9" t="str">
        <f>_xlfn.IFNA(VLOOKUP(AG868,ACCESSORIES!F:J,5,FALSE),"N/A")</f>
        <v>N/A</v>
      </c>
      <c r="AI868" s="81" t="s">
        <v>266</v>
      </c>
      <c r="AJ868" s="81" t="s">
        <v>85</v>
      </c>
      <c r="AK868" s="40" t="str">
        <f>_xlfn.IFNA(VLOOKUP(AJ868,ACCESSORIES!F:J,5,FALSE),"N/A")</f>
        <v>N/A</v>
      </c>
      <c r="AL868" s="81" t="s">
        <v>85</v>
      </c>
      <c r="AM868" s="81">
        <v>16.2</v>
      </c>
      <c r="AN868" s="81">
        <v>200</v>
      </c>
      <c r="AO868" s="36">
        <v>0</v>
      </c>
      <c r="AP868" s="36">
        <v>0</v>
      </c>
      <c r="AQ868" s="36">
        <v>23</v>
      </c>
      <c r="AR868" s="36">
        <v>27</v>
      </c>
      <c r="AS868" s="36">
        <v>207</v>
      </c>
      <c r="AT868" s="36">
        <v>200</v>
      </c>
      <c r="AU868" s="84" t="s">
        <v>85</v>
      </c>
      <c r="AV868" s="54" t="s">
        <v>85</v>
      </c>
      <c r="AW868" s="54" t="s">
        <v>85</v>
      </c>
      <c r="AX868" s="54">
        <v>80</v>
      </c>
      <c r="AY868" s="3" t="s">
        <v>3347</v>
      </c>
      <c r="AZ868" s="98">
        <f>_xlfn.IFNA(VLOOKUP(AY868,ACCESSORIES!F:J,5,FALSE),"N/A")</f>
        <v>152.625</v>
      </c>
      <c r="BA868" s="3" t="s">
        <v>1521</v>
      </c>
      <c r="BB868" s="98">
        <f>_xlfn.IFNA(VLOOKUP(BA868,ACCESSORIES!F:J,5,FALSE),"N/A")</f>
        <v>11</v>
      </c>
      <c r="BC868" s="77">
        <v>42.18912824011273</v>
      </c>
      <c r="BD868" s="56">
        <v>20.4724409448819</v>
      </c>
      <c r="BE868" s="56">
        <v>20.4724409448819</v>
      </c>
      <c r="BF868" s="56">
        <v>12.4409448818898</v>
      </c>
      <c r="BG868" s="378">
        <f t="shared" si="96"/>
        <v>8.5446400000000311E-2</v>
      </c>
      <c r="BH868" s="3">
        <v>36</v>
      </c>
      <c r="BI868" s="114" t="s">
        <v>3532</v>
      </c>
      <c r="BJ868" s="50" t="s">
        <v>4050</v>
      </c>
      <c r="BK868" s="81" t="s">
        <v>4093</v>
      </c>
      <c r="BL868" s="46" t="s">
        <v>5448</v>
      </c>
      <c r="BM868" s="46" t="s">
        <v>5476</v>
      </c>
      <c r="BN868" s="46" t="s">
        <v>4094</v>
      </c>
      <c r="BO868" s="46" t="s">
        <v>4837</v>
      </c>
      <c r="BP868" s="81" t="s">
        <v>5319</v>
      </c>
      <c r="BQ868" s="81"/>
      <c r="BR868" s="81"/>
      <c r="BS868" s="81"/>
      <c r="BT868" s="81"/>
      <c r="BU868" s="313" t="s">
        <v>6918</v>
      </c>
      <c r="BV868" s="377" t="s">
        <v>8097</v>
      </c>
      <c r="BW868" s="325"/>
      <c r="BX868" s="313"/>
      <c r="BY868" s="93" t="str">
        <f t="shared" si="97"/>
        <v>MR101 Beadlock, 17x9, -12mm Offset, 6x5.5, 108mm Centerbore, Machined - Raw, w/ BH-H24125</v>
      </c>
      <c r="BZ868" s="81" t="s">
        <v>3878</v>
      </c>
      <c r="CA868" s="81" t="s">
        <v>3879</v>
      </c>
      <c r="CB868" s="81" t="str">
        <f t="shared" si="98"/>
        <v>RACE (1XX)</v>
      </c>
    </row>
    <row r="869" spans="1:80" s="38" customFormat="1" ht="15" customHeight="1">
      <c r="A869" s="22">
        <f t="shared" si="92"/>
        <v>867</v>
      </c>
      <c r="B869" s="99" t="s">
        <v>84</v>
      </c>
      <c r="C869" s="99" t="s">
        <v>1090</v>
      </c>
      <c r="D869" s="3" t="s">
        <v>1954</v>
      </c>
      <c r="E869" s="91" t="str">
        <f>CONCATENATE(LEFT(D869,5),VLOOKUP(CONCATENATE(N869,"x",O869),'PART NUMBER GUIDE'!$B$9:$C$49,2,FALSE),VLOOKUP(CONCATENATE(P869, V869), 'PART NUMBER GUIDE'!$Q$6:$R$91, 2, FALSE),VLOOKUP(Y869,'PART NUMBER GUIDE'!$J$8:$K$43,2, FALSE),IF(U869="N/A",IF(ABS(S869)&lt;10,"0"&amp;ABS(S869),ABS(S869)),CONCATENATE(LEFT(U869,1),RIGHT(U869,1))), F869, G869)</f>
        <v>MR10358055324BR</v>
      </c>
      <c r="F869" s="90" t="s">
        <v>1129</v>
      </c>
      <c r="G869" s="90" t="s">
        <v>4570</v>
      </c>
      <c r="H869" s="78" t="s">
        <v>4651</v>
      </c>
      <c r="I869" s="319">
        <v>44159</v>
      </c>
      <c r="J869" s="85" t="s">
        <v>1265</v>
      </c>
      <c r="K869" s="342">
        <v>498.6</v>
      </c>
      <c r="L869" s="92">
        <f t="shared" si="93"/>
        <v>498.6</v>
      </c>
      <c r="M869" s="344"/>
      <c r="N869" s="3">
        <v>15</v>
      </c>
      <c r="O869" s="8">
        <v>8</v>
      </c>
      <c r="P869" s="99" t="str">
        <f t="shared" si="94"/>
        <v>5x5.5</v>
      </c>
      <c r="Q869" s="81">
        <v>5</v>
      </c>
      <c r="R869" s="3">
        <v>5.5</v>
      </c>
      <c r="S869" s="3">
        <v>-24</v>
      </c>
      <c r="T869" s="16">
        <v>3.5</v>
      </c>
      <c r="U869" s="100" t="s">
        <v>85</v>
      </c>
      <c r="V869" s="16">
        <v>108</v>
      </c>
      <c r="W869" s="83">
        <v>26.3</v>
      </c>
      <c r="X869" s="51">
        <v>2700</v>
      </c>
      <c r="Y869" s="79" t="s">
        <v>5466</v>
      </c>
      <c r="Z869" s="79" t="s">
        <v>196</v>
      </c>
      <c r="AA869" s="51" t="str">
        <f t="shared" si="95"/>
        <v>15x8, 5x5.5, -24 OS</v>
      </c>
      <c r="AB869" s="3" t="s">
        <v>85</v>
      </c>
      <c r="AC869" s="89" t="str">
        <f>_xlfn.IFNA(VLOOKUP(AB869,ACCESSORIES!F:J,5,FALSE),"N/A")</f>
        <v>N/A</v>
      </c>
      <c r="AD869" s="87" t="s">
        <v>85</v>
      </c>
      <c r="AE869" s="3" t="s">
        <v>85</v>
      </c>
      <c r="AF869" s="80" t="s">
        <v>85</v>
      </c>
      <c r="AG869" s="2" t="s">
        <v>85</v>
      </c>
      <c r="AH869" s="9" t="str">
        <f>_xlfn.IFNA(VLOOKUP(AG869,ACCESSORIES!F:J,5,FALSE),"N/A")</f>
        <v>N/A</v>
      </c>
      <c r="AI869" s="81" t="s">
        <v>266</v>
      </c>
      <c r="AJ869" s="81" t="s">
        <v>85</v>
      </c>
      <c r="AK869" s="40" t="str">
        <f>_xlfn.IFNA(VLOOKUP(AJ869,ACCESSORIES!F:J,5,FALSE),"N/A")</f>
        <v>N/A</v>
      </c>
      <c r="AL869" s="81" t="s">
        <v>85</v>
      </c>
      <c r="AM869" s="81">
        <v>18.3</v>
      </c>
      <c r="AN869" s="81">
        <v>175</v>
      </c>
      <c r="AO869" s="36">
        <v>6</v>
      </c>
      <c r="AP869" s="36">
        <v>20.9</v>
      </c>
      <c r="AQ869" s="36">
        <v>29</v>
      </c>
      <c r="AR869" s="36">
        <v>27.6</v>
      </c>
      <c r="AS869" s="36">
        <v>180.8</v>
      </c>
      <c r="AT869" s="36">
        <v>176.6</v>
      </c>
      <c r="AU869" s="84" t="s">
        <v>85</v>
      </c>
      <c r="AV869" s="54" t="s">
        <v>85</v>
      </c>
      <c r="AW869" s="54" t="s">
        <v>85</v>
      </c>
      <c r="AX869" s="54">
        <v>76</v>
      </c>
      <c r="AY869" s="3" t="s">
        <v>3330</v>
      </c>
      <c r="AZ869" s="98">
        <f>_xlfn.IFNA(VLOOKUP(AY869,ACCESSORIES!F:J,5,FALSE),"N/A")</f>
        <v>118.8</v>
      </c>
      <c r="BA869" s="3" t="s">
        <v>1520</v>
      </c>
      <c r="BB869" s="98">
        <f>_xlfn.IFNA(VLOOKUP(BA869,ACCESSORIES!F:J,5,FALSE),"N/A")</f>
        <v>11</v>
      </c>
      <c r="BC869" s="77">
        <v>30.48993086016857</v>
      </c>
      <c r="BD869" s="56">
        <v>17.8740157480315</v>
      </c>
      <c r="BE869" s="56">
        <v>17.8740157480315</v>
      </c>
      <c r="BF869" s="56">
        <v>10.944881889763799</v>
      </c>
      <c r="BG869" s="378">
        <f t="shared" si="96"/>
        <v>5.7300248000000116E-2</v>
      </c>
      <c r="BH869" s="3">
        <v>48</v>
      </c>
      <c r="BI869" s="114" t="s">
        <v>3532</v>
      </c>
      <c r="BJ869" s="50" t="s">
        <v>4050</v>
      </c>
      <c r="BK869" s="81" t="s">
        <v>2851</v>
      </c>
      <c r="BL869" s="81" t="s">
        <v>5483</v>
      </c>
      <c r="BM869" s="81" t="s">
        <v>5484</v>
      </c>
      <c r="BN869" s="81" t="s">
        <v>4094</v>
      </c>
      <c r="BO869" s="81" t="s">
        <v>4837</v>
      </c>
      <c r="BP869" s="81" t="s">
        <v>5319</v>
      </c>
      <c r="BQ869" s="81" t="s">
        <v>4095</v>
      </c>
      <c r="BR869" s="81"/>
      <c r="BS869" s="81"/>
      <c r="BT869" s="81"/>
      <c r="BU869" s="313"/>
      <c r="BV869" s="325"/>
      <c r="BW869" s="313"/>
      <c r="BX869" s="325"/>
      <c r="BY869" s="93" t="str">
        <f t="shared" si="97"/>
        <v>MR103 Beadlock, 15x8, -24mm Offset, 5x5.5, 108mm Centerbore, Machined - Raw, Race Drilled, w/ BH-H24100</v>
      </c>
      <c r="BZ869" s="81" t="s">
        <v>3878</v>
      </c>
      <c r="CA869" s="81" t="s">
        <v>3879</v>
      </c>
      <c r="CB869" s="81" t="str">
        <f t="shared" si="98"/>
        <v>RACE (1XX)</v>
      </c>
    </row>
    <row r="870" spans="1:80" s="38" customFormat="1" ht="15" customHeight="1">
      <c r="A870" s="22">
        <f t="shared" si="92"/>
        <v>868</v>
      </c>
      <c r="B870" s="99" t="s">
        <v>84</v>
      </c>
      <c r="C870" s="99" t="s">
        <v>1090</v>
      </c>
      <c r="D870" s="3" t="s">
        <v>1954</v>
      </c>
      <c r="E870" s="91" t="str">
        <f>CONCATENATE(LEFT(D870,5),VLOOKUP(CONCATENATE(N870,"x",O870),'PART NUMBER GUIDE'!$B$9:$C$49,2,FALSE),VLOOKUP(CONCATENATE(P870, V870), 'PART NUMBER GUIDE'!$Q$6:$R$91, 2, FALSE),VLOOKUP(Y870,'PART NUMBER GUIDE'!$J$8:$K$43,2, FALSE),IF(U870="N/A",IF(ABS(S870)&lt;10,"0"&amp;ABS(S870),ABS(S870)),CONCATENATE(LEFT(U870,1),RIGHT(U870,1))), F870, G870)</f>
        <v>MR10358060324B</v>
      </c>
      <c r="F870" s="90" t="s">
        <v>1129</v>
      </c>
      <c r="G870" s="90"/>
      <c r="H870" s="78" t="s">
        <v>4652</v>
      </c>
      <c r="I870" s="319">
        <v>44159</v>
      </c>
      <c r="J870" s="85" t="s">
        <v>1266</v>
      </c>
      <c r="K870" s="342">
        <v>498.6</v>
      </c>
      <c r="L870" s="92">
        <f t="shared" si="93"/>
        <v>498.6</v>
      </c>
      <c r="M870" s="344"/>
      <c r="N870" s="3">
        <v>15</v>
      </c>
      <c r="O870" s="8">
        <v>8</v>
      </c>
      <c r="P870" s="99" t="str">
        <f t="shared" si="94"/>
        <v>6x5.5</v>
      </c>
      <c r="Q870" s="81">
        <v>6</v>
      </c>
      <c r="R870" s="3">
        <v>5.5</v>
      </c>
      <c r="S870" s="3">
        <v>-24</v>
      </c>
      <c r="T870" s="16">
        <v>3.5</v>
      </c>
      <c r="U870" s="100" t="s">
        <v>85</v>
      </c>
      <c r="V870" s="16">
        <v>108</v>
      </c>
      <c r="W870" s="8">
        <v>26.3</v>
      </c>
      <c r="X870" s="51">
        <v>2700</v>
      </c>
      <c r="Y870" s="79" t="s">
        <v>5466</v>
      </c>
      <c r="Z870" s="79" t="s">
        <v>196</v>
      </c>
      <c r="AA870" s="51" t="str">
        <f t="shared" si="95"/>
        <v>15x8, 6x5.5, -24 OS</v>
      </c>
      <c r="AB870" s="3" t="s">
        <v>85</v>
      </c>
      <c r="AC870" s="89" t="str">
        <f>_xlfn.IFNA(VLOOKUP(AB870,ACCESSORIES!F:J,5,FALSE),"N/A")</f>
        <v>N/A</v>
      </c>
      <c r="AD870" s="87" t="s">
        <v>85</v>
      </c>
      <c r="AE870" s="3" t="s">
        <v>85</v>
      </c>
      <c r="AF870" s="80" t="s">
        <v>85</v>
      </c>
      <c r="AG870" s="2" t="s">
        <v>85</v>
      </c>
      <c r="AH870" s="9" t="str">
        <f>_xlfn.IFNA(VLOOKUP(AG870,ACCESSORIES!F:J,5,FALSE),"N/A")</f>
        <v>N/A</v>
      </c>
      <c r="AI870" s="81" t="s">
        <v>266</v>
      </c>
      <c r="AJ870" s="81" t="s">
        <v>85</v>
      </c>
      <c r="AK870" s="40" t="str">
        <f>_xlfn.IFNA(VLOOKUP(AJ870,ACCESSORIES!F:J,5,FALSE),"N/A")</f>
        <v>N/A</v>
      </c>
      <c r="AL870" s="81" t="s">
        <v>85</v>
      </c>
      <c r="AM870" s="81">
        <v>16</v>
      </c>
      <c r="AN870" s="81">
        <v>175</v>
      </c>
      <c r="AO870" s="36">
        <v>6</v>
      </c>
      <c r="AP870" s="36">
        <v>20.9</v>
      </c>
      <c r="AQ870" s="36">
        <v>29</v>
      </c>
      <c r="AR870" s="36">
        <v>27.6</v>
      </c>
      <c r="AS870" s="36">
        <v>180.8</v>
      </c>
      <c r="AT870" s="36">
        <v>176.6</v>
      </c>
      <c r="AU870" s="84" t="s">
        <v>85</v>
      </c>
      <c r="AV870" s="54" t="s">
        <v>85</v>
      </c>
      <c r="AW870" s="54" t="s">
        <v>85</v>
      </c>
      <c r="AX870" s="54">
        <v>76</v>
      </c>
      <c r="AY870" s="3" t="s">
        <v>3330</v>
      </c>
      <c r="AZ870" s="98">
        <f>_xlfn.IFNA(VLOOKUP(AY870,ACCESSORIES!F:J,5,FALSE),"N/A")</f>
        <v>118.8</v>
      </c>
      <c r="BA870" s="3" t="s">
        <v>1520</v>
      </c>
      <c r="BB870" s="98">
        <f>_xlfn.IFNA(VLOOKUP(BA870,ACCESSORIES!F:J,5,FALSE),"N/A")</f>
        <v>11</v>
      </c>
      <c r="BC870" s="77">
        <v>30.48993086016857</v>
      </c>
      <c r="BD870" s="56">
        <v>17.8740157480315</v>
      </c>
      <c r="BE870" s="56">
        <v>17.8740157480315</v>
      </c>
      <c r="BF870" s="56">
        <v>10.944881889763799</v>
      </c>
      <c r="BG870" s="378">
        <f t="shared" si="96"/>
        <v>5.7300248000000116E-2</v>
      </c>
      <c r="BH870" s="3">
        <v>48</v>
      </c>
      <c r="BI870" s="114" t="s">
        <v>3532</v>
      </c>
      <c r="BJ870" s="50" t="s">
        <v>4050</v>
      </c>
      <c r="BK870" s="81" t="s">
        <v>2851</v>
      </c>
      <c r="BL870" s="81" t="s">
        <v>5483</v>
      </c>
      <c r="BM870" s="81" t="s">
        <v>5484</v>
      </c>
      <c r="BN870" s="81" t="s">
        <v>4094</v>
      </c>
      <c r="BO870" s="81" t="s">
        <v>4837</v>
      </c>
      <c r="BP870" s="81" t="s">
        <v>5319</v>
      </c>
      <c r="BQ870" s="81" t="s">
        <v>4095</v>
      </c>
      <c r="BR870" s="81"/>
      <c r="BS870" s="81"/>
      <c r="BT870" s="81"/>
      <c r="BU870" s="313"/>
      <c r="BV870" s="325"/>
      <c r="BW870" s="313"/>
      <c r="BX870" s="325"/>
      <c r="BY870" s="93" t="str">
        <f t="shared" si="97"/>
        <v>MR103 Beadlock, 15x8, -24mm Offset, 6x5.5, 108mm Centerbore, Machined - Raw, w/ BH-H24100</v>
      </c>
      <c r="BZ870" s="81" t="s">
        <v>3878</v>
      </c>
      <c r="CA870" s="81" t="s">
        <v>3879</v>
      </c>
      <c r="CB870" s="81" t="str">
        <f t="shared" si="98"/>
        <v>RACE (1XX)</v>
      </c>
    </row>
    <row r="871" spans="1:80" s="38" customFormat="1" ht="15" customHeight="1">
      <c r="A871" s="22">
        <f t="shared" si="92"/>
        <v>869</v>
      </c>
      <c r="B871" s="99" t="s">
        <v>84</v>
      </c>
      <c r="C871" s="99" t="s">
        <v>1090</v>
      </c>
      <c r="D871" s="3" t="s">
        <v>1954</v>
      </c>
      <c r="E871" s="91" t="str">
        <f>CONCATENATE(LEFT(D871,5),VLOOKUP(CONCATENATE(N871,"x",O871),'PART NUMBER GUIDE'!$B$9:$C$49,2,FALSE),VLOOKUP(CONCATENATE(P871, V871), 'PART NUMBER GUIDE'!$Q$6:$R$91, 2, FALSE),VLOOKUP(Y871,'PART NUMBER GUIDE'!$J$8:$K$43,2, FALSE),IF(U871="N/A",IF(ABS(S871)&lt;10,"0"&amp;ABS(S871),ABS(S871)),CONCATENATE(LEFT(U871,1),RIGHT(U871,1))), F871, G871)</f>
        <v>MR10358060324BR</v>
      </c>
      <c r="F871" s="90" t="s">
        <v>1129</v>
      </c>
      <c r="G871" s="90" t="s">
        <v>4570</v>
      </c>
      <c r="H871" s="78" t="s">
        <v>4843</v>
      </c>
      <c r="I871" s="318">
        <v>44244</v>
      </c>
      <c r="J871" s="85" t="s">
        <v>1265</v>
      </c>
      <c r="K871" s="342">
        <v>498.6</v>
      </c>
      <c r="L871" s="92">
        <f t="shared" si="93"/>
        <v>498.6</v>
      </c>
      <c r="M871" s="344"/>
      <c r="N871" s="3">
        <v>15</v>
      </c>
      <c r="O871" s="8">
        <v>8</v>
      </c>
      <c r="P871" s="99" t="str">
        <f t="shared" si="94"/>
        <v>6x5.5</v>
      </c>
      <c r="Q871" s="81">
        <v>6</v>
      </c>
      <c r="R871" s="3">
        <v>5.5</v>
      </c>
      <c r="S871" s="3">
        <v>-24</v>
      </c>
      <c r="T871" s="16">
        <v>3.5</v>
      </c>
      <c r="U871" s="100" t="s">
        <v>85</v>
      </c>
      <c r="V871" s="16">
        <v>108</v>
      </c>
      <c r="W871" s="83">
        <v>26.26</v>
      </c>
      <c r="X871" s="51">
        <v>2700</v>
      </c>
      <c r="Y871" s="79" t="s">
        <v>5466</v>
      </c>
      <c r="Z871" s="79" t="s">
        <v>196</v>
      </c>
      <c r="AA871" s="51" t="str">
        <f t="shared" si="95"/>
        <v>15x8, 6x5.5, -24 OS</v>
      </c>
      <c r="AB871" s="3" t="s">
        <v>85</v>
      </c>
      <c r="AC871" s="89" t="str">
        <f>_xlfn.IFNA(VLOOKUP(AB871,ACCESSORIES!F:J,5,FALSE),"N/A")</f>
        <v>N/A</v>
      </c>
      <c r="AD871" s="87" t="s">
        <v>85</v>
      </c>
      <c r="AE871" s="3" t="s">
        <v>85</v>
      </c>
      <c r="AF871" s="80" t="s">
        <v>85</v>
      </c>
      <c r="AG871" s="2" t="s">
        <v>85</v>
      </c>
      <c r="AH871" s="9" t="str">
        <f>_xlfn.IFNA(VLOOKUP(AG871,ACCESSORIES!F:J,5,FALSE),"N/A")</f>
        <v>N/A</v>
      </c>
      <c r="AI871" s="81" t="s">
        <v>266</v>
      </c>
      <c r="AJ871" s="81" t="s">
        <v>85</v>
      </c>
      <c r="AK871" s="40" t="str">
        <f>_xlfn.IFNA(VLOOKUP(AJ871,ACCESSORIES!F:J,5,FALSE),"N/A")</f>
        <v>N/A</v>
      </c>
      <c r="AL871" s="81" t="s">
        <v>85</v>
      </c>
      <c r="AM871" s="81">
        <v>18.3</v>
      </c>
      <c r="AN871" s="81">
        <v>175</v>
      </c>
      <c r="AO871" s="36">
        <v>6</v>
      </c>
      <c r="AP871" s="36">
        <v>20.9</v>
      </c>
      <c r="AQ871" s="36">
        <v>29</v>
      </c>
      <c r="AR871" s="36">
        <v>27.6</v>
      </c>
      <c r="AS871" s="36">
        <v>180.8</v>
      </c>
      <c r="AT871" s="36">
        <v>176.6</v>
      </c>
      <c r="AU871" s="84" t="s">
        <v>85</v>
      </c>
      <c r="AV871" s="54" t="s">
        <v>85</v>
      </c>
      <c r="AW871" s="54" t="s">
        <v>85</v>
      </c>
      <c r="AX871" s="54">
        <v>76</v>
      </c>
      <c r="AY871" s="3" t="s">
        <v>3330</v>
      </c>
      <c r="AZ871" s="98">
        <f>_xlfn.IFNA(VLOOKUP(AY871,ACCESSORIES!F:J,5,FALSE),"N/A")</f>
        <v>118.8</v>
      </c>
      <c r="BA871" s="3" t="s">
        <v>1520</v>
      </c>
      <c r="BB871" s="98">
        <f>_xlfn.IFNA(VLOOKUP(BA871,ACCESSORIES!F:J,5,FALSE),"N/A")</f>
        <v>11</v>
      </c>
      <c r="BC871" s="77">
        <v>30.453187149804421</v>
      </c>
      <c r="BD871" s="56">
        <v>17.8740157480315</v>
      </c>
      <c r="BE871" s="56">
        <v>17.8740157480315</v>
      </c>
      <c r="BF871" s="56">
        <v>10.944881889763799</v>
      </c>
      <c r="BG871" s="378">
        <f t="shared" si="96"/>
        <v>5.7300248000000116E-2</v>
      </c>
      <c r="BH871" s="3">
        <v>48</v>
      </c>
      <c r="BI871" s="114" t="s">
        <v>3532</v>
      </c>
      <c r="BJ871" s="50" t="s">
        <v>4050</v>
      </c>
      <c r="BK871" s="81" t="s">
        <v>2851</v>
      </c>
      <c r="BL871" s="81" t="s">
        <v>5483</v>
      </c>
      <c r="BM871" s="81" t="s">
        <v>5484</v>
      </c>
      <c r="BN871" s="81" t="s">
        <v>4094</v>
      </c>
      <c r="BO871" s="81" t="s">
        <v>4837</v>
      </c>
      <c r="BP871" s="81" t="s">
        <v>5319</v>
      </c>
      <c r="BQ871" s="81" t="s">
        <v>4095</v>
      </c>
      <c r="BR871" s="81"/>
      <c r="BS871" s="81"/>
      <c r="BT871" s="81"/>
      <c r="BU871" s="313"/>
      <c r="BV871" s="325"/>
      <c r="BW871" s="313"/>
      <c r="BX871" s="325"/>
      <c r="BY871" s="93" t="str">
        <f t="shared" si="97"/>
        <v>MR103 Beadlock, 15x8, -24mm Offset, 6x5.5, 108mm Centerbore, Machined - Raw, Race Drilled, w/ BH-H24100</v>
      </c>
      <c r="BZ871" s="81" t="s">
        <v>3878</v>
      </c>
      <c r="CA871" s="81" t="s">
        <v>3879</v>
      </c>
      <c r="CB871" s="81" t="str">
        <f t="shared" si="98"/>
        <v>RACE (1XX)</v>
      </c>
    </row>
    <row r="872" spans="1:80" s="38" customFormat="1" ht="15" customHeight="1">
      <c r="A872" s="22">
        <f t="shared" si="92"/>
        <v>870</v>
      </c>
      <c r="B872" s="99" t="s">
        <v>84</v>
      </c>
      <c r="C872" s="99" t="s">
        <v>1090</v>
      </c>
      <c r="D872" s="3" t="s">
        <v>1954</v>
      </c>
      <c r="E872" s="91" t="str">
        <f>CONCATENATE(LEFT(D872,5),VLOOKUP(CONCATENATE(N872,"x",O872),'PART NUMBER GUIDE'!$B$9:$C$49,2,FALSE),VLOOKUP(CONCATENATE(P872, V872), 'PART NUMBER GUIDE'!$Q$6:$R$91, 2, FALSE),VLOOKUP(Y872,'PART NUMBER GUIDE'!$J$8:$K$43,2, FALSE),IF(U872="N/A",IF(ABS(S872)&lt;10,"0"&amp;ABS(S872),ABS(S872)),CONCATENATE(LEFT(U872,1),RIGHT(U872,1))), F872, G872)</f>
        <v>MR10379070312BR</v>
      </c>
      <c r="F872" s="90" t="s">
        <v>1129</v>
      </c>
      <c r="G872" s="90" t="s">
        <v>4570</v>
      </c>
      <c r="H872" s="78" t="s">
        <v>861</v>
      </c>
      <c r="I872" s="318">
        <v>43101</v>
      </c>
      <c r="J872" s="85" t="s">
        <v>1265</v>
      </c>
      <c r="K872" s="342">
        <v>582.30000000000007</v>
      </c>
      <c r="L872" s="92">
        <f t="shared" si="93"/>
        <v>582.30000000000007</v>
      </c>
      <c r="M872" s="344"/>
      <c r="N872" s="3">
        <v>17</v>
      </c>
      <c r="O872" s="8">
        <v>9</v>
      </c>
      <c r="P872" s="99" t="str">
        <f t="shared" si="94"/>
        <v>6x6.5</v>
      </c>
      <c r="Q872" s="3">
        <v>6</v>
      </c>
      <c r="R872" s="3">
        <v>6.5</v>
      </c>
      <c r="S872" s="3">
        <v>-12</v>
      </c>
      <c r="T872" s="16">
        <v>4.5</v>
      </c>
      <c r="U872" s="100" t="s">
        <v>85</v>
      </c>
      <c r="V872" s="16">
        <v>108</v>
      </c>
      <c r="W872" s="8">
        <v>36.380000000000003</v>
      </c>
      <c r="X872" s="51">
        <v>4000</v>
      </c>
      <c r="Y872" s="79" t="s">
        <v>5466</v>
      </c>
      <c r="Z872" s="79" t="s">
        <v>196</v>
      </c>
      <c r="AA872" s="51" t="str">
        <f t="shared" si="95"/>
        <v>17x9, 6x6.5, -12 OS</v>
      </c>
      <c r="AB872" s="3" t="s">
        <v>85</v>
      </c>
      <c r="AC872" s="89" t="str">
        <f>_xlfn.IFNA(VLOOKUP(AB872,ACCESSORIES!F:J,5,FALSE),"N/A")</f>
        <v>N/A</v>
      </c>
      <c r="AD872" s="87" t="s">
        <v>85</v>
      </c>
      <c r="AE872" s="3" t="s">
        <v>85</v>
      </c>
      <c r="AF872" s="80" t="s">
        <v>85</v>
      </c>
      <c r="AG872" s="2" t="s">
        <v>85</v>
      </c>
      <c r="AH872" s="9" t="str">
        <f>_xlfn.IFNA(VLOOKUP(AG872,ACCESSORIES!F:J,5,FALSE),"N/A")</f>
        <v>N/A</v>
      </c>
      <c r="AI872" s="81" t="s">
        <v>266</v>
      </c>
      <c r="AJ872" s="81" t="s">
        <v>85</v>
      </c>
      <c r="AK872" s="40" t="str">
        <f>_xlfn.IFNA(VLOOKUP(AJ872,ACCESSORIES!F:J,5,FALSE),"N/A")</f>
        <v>N/A</v>
      </c>
      <c r="AL872" s="81" t="s">
        <v>85</v>
      </c>
      <c r="AM872" s="81">
        <v>18.3</v>
      </c>
      <c r="AN872" s="81">
        <v>204</v>
      </c>
      <c r="AO872" s="36">
        <v>0</v>
      </c>
      <c r="AP872" s="36">
        <v>0</v>
      </c>
      <c r="AQ872" s="36">
        <v>28</v>
      </c>
      <c r="AR872" s="36">
        <v>37</v>
      </c>
      <c r="AS872" s="36">
        <v>206</v>
      </c>
      <c r="AT872" s="36">
        <v>204</v>
      </c>
      <c r="AU872" s="84" t="s">
        <v>85</v>
      </c>
      <c r="AV872" s="54" t="s">
        <v>85</v>
      </c>
      <c r="AW872" s="54" t="s">
        <v>85</v>
      </c>
      <c r="AX872" s="54">
        <v>70</v>
      </c>
      <c r="AY872" s="3" t="s">
        <v>2709</v>
      </c>
      <c r="AZ872" s="98">
        <f>_xlfn.IFNA(VLOOKUP(AY872,ACCESSORIES!F:J,5,FALSE),"N/A")</f>
        <v>152.625</v>
      </c>
      <c r="BA872" s="3" t="s">
        <v>1521</v>
      </c>
      <c r="BB872" s="98">
        <f>_xlfn.IFNA(VLOOKUP(BA872,ACCESSORIES!F:J,5,FALSE),"N/A")</f>
        <v>11</v>
      </c>
      <c r="BC872" s="77">
        <v>41.233791770644935</v>
      </c>
      <c r="BD872" s="56">
        <v>20.4724409448819</v>
      </c>
      <c r="BE872" s="56">
        <v>20.4724409448819</v>
      </c>
      <c r="BF872" s="56">
        <v>12.4409448818898</v>
      </c>
      <c r="BG872" s="378">
        <f t="shared" si="96"/>
        <v>8.5446400000000311E-2</v>
      </c>
      <c r="BH872" s="3">
        <v>36</v>
      </c>
      <c r="BI872" s="114" t="s">
        <v>3532</v>
      </c>
      <c r="BJ872" s="50" t="s">
        <v>4050</v>
      </c>
      <c r="BK872" s="81" t="s">
        <v>2851</v>
      </c>
      <c r="BL872" s="81" t="s">
        <v>5483</v>
      </c>
      <c r="BM872" s="81" t="s">
        <v>5484</v>
      </c>
      <c r="BN872" s="81" t="s">
        <v>4094</v>
      </c>
      <c r="BO872" s="81" t="s">
        <v>4837</v>
      </c>
      <c r="BP872" s="81" t="s">
        <v>5319</v>
      </c>
      <c r="BQ872" s="81" t="s">
        <v>4095</v>
      </c>
      <c r="BR872" s="81"/>
      <c r="BS872" s="81"/>
      <c r="BT872" s="81"/>
      <c r="BU872" s="313"/>
      <c r="BV872" s="325"/>
      <c r="BW872" s="313"/>
      <c r="BX872" s="325"/>
      <c r="BY872" s="93" t="str">
        <f t="shared" si="97"/>
        <v>MR103 Beadlock, 17x9, -12mm Offset, 6x6.5, 108mm Centerbore, Machined - Raw, Race Drilled, w/ BH-H24125</v>
      </c>
      <c r="BZ872" s="81" t="s">
        <v>3878</v>
      </c>
      <c r="CA872" s="81" t="s">
        <v>3879</v>
      </c>
      <c r="CB872" s="81" t="str">
        <f t="shared" si="98"/>
        <v>RACE (1XX)</v>
      </c>
    </row>
    <row r="873" spans="1:80" s="38" customFormat="1" ht="15" customHeight="1">
      <c r="A873" s="22">
        <f t="shared" si="92"/>
        <v>871</v>
      </c>
      <c r="B873" s="99" t="s">
        <v>84</v>
      </c>
      <c r="C873" s="99" t="s">
        <v>1090</v>
      </c>
      <c r="D873" s="3" t="s">
        <v>1954</v>
      </c>
      <c r="E873" s="91" t="str">
        <f>CONCATENATE(LEFT(D873,5),VLOOKUP(CONCATENATE(N873,"x",O873),'PART NUMBER GUIDE'!$B$9:$C$49,2,FALSE),VLOOKUP(CONCATENATE(P873, V873), 'PART NUMBER GUIDE'!$Q$6:$R$91, 2, FALSE),VLOOKUP(Y873,'PART NUMBER GUIDE'!$J$8:$K$43,2, FALSE),IF(U873="N/A",IF(ABS(S873)&lt;10,"0"&amp;ABS(S873),ABS(S873)),CONCATENATE(LEFT(U873,1),RIGHT(U873,1))), F873, G873)</f>
        <v>MR10379055312BR</v>
      </c>
      <c r="F873" s="90" t="s">
        <v>1129</v>
      </c>
      <c r="G873" s="90" t="s">
        <v>4570</v>
      </c>
      <c r="H873" s="78" t="s">
        <v>862</v>
      </c>
      <c r="I873" s="318">
        <v>43101</v>
      </c>
      <c r="J873" s="85" t="s">
        <v>1265</v>
      </c>
      <c r="K873" s="342">
        <v>582.30000000000007</v>
      </c>
      <c r="L873" s="92">
        <f t="shared" si="93"/>
        <v>582.30000000000007</v>
      </c>
      <c r="M873" s="344"/>
      <c r="N873" s="3">
        <v>17</v>
      </c>
      <c r="O873" s="8">
        <v>9</v>
      </c>
      <c r="P873" s="99" t="str">
        <f t="shared" si="94"/>
        <v>5x5.5</v>
      </c>
      <c r="Q873" s="3">
        <v>5</v>
      </c>
      <c r="R873" s="3">
        <v>5.5</v>
      </c>
      <c r="S873" s="3">
        <v>-12</v>
      </c>
      <c r="T873" s="16">
        <v>4.5</v>
      </c>
      <c r="U873" s="100" t="s">
        <v>85</v>
      </c>
      <c r="V873" s="16">
        <v>108</v>
      </c>
      <c r="W873" s="8">
        <v>36.71</v>
      </c>
      <c r="X873" s="51">
        <v>4000</v>
      </c>
      <c r="Y873" s="79" t="s">
        <v>5466</v>
      </c>
      <c r="Z873" s="79" t="s">
        <v>196</v>
      </c>
      <c r="AA873" s="51" t="str">
        <f t="shared" si="95"/>
        <v>17x9, 5x5.5, -12 OS</v>
      </c>
      <c r="AB873" s="3" t="s">
        <v>85</v>
      </c>
      <c r="AC873" s="89" t="str">
        <f>_xlfn.IFNA(VLOOKUP(AB873,ACCESSORIES!F:J,5,FALSE),"N/A")</f>
        <v>N/A</v>
      </c>
      <c r="AD873" s="87" t="s">
        <v>85</v>
      </c>
      <c r="AE873" s="3" t="s">
        <v>85</v>
      </c>
      <c r="AF873" s="80" t="s">
        <v>85</v>
      </c>
      <c r="AG873" s="2" t="s">
        <v>85</v>
      </c>
      <c r="AH873" s="9" t="str">
        <f>_xlfn.IFNA(VLOOKUP(AG873,ACCESSORIES!F:J,5,FALSE),"N/A")</f>
        <v>N/A</v>
      </c>
      <c r="AI873" s="81" t="s">
        <v>266</v>
      </c>
      <c r="AJ873" s="81" t="s">
        <v>85</v>
      </c>
      <c r="AK873" s="40" t="str">
        <f>_xlfn.IFNA(VLOOKUP(AJ873,ACCESSORIES!F:J,5,FALSE),"N/A")</f>
        <v>N/A</v>
      </c>
      <c r="AL873" s="81" t="s">
        <v>85</v>
      </c>
      <c r="AM873" s="81">
        <v>18.3</v>
      </c>
      <c r="AN873" s="81">
        <v>204</v>
      </c>
      <c r="AO873" s="36">
        <v>0</v>
      </c>
      <c r="AP873" s="36">
        <v>0</v>
      </c>
      <c r="AQ873" s="36">
        <v>28</v>
      </c>
      <c r="AR873" s="36">
        <v>37</v>
      </c>
      <c r="AS873" s="36">
        <v>206</v>
      </c>
      <c r="AT873" s="36">
        <v>204</v>
      </c>
      <c r="AU873" s="84" t="s">
        <v>85</v>
      </c>
      <c r="AV873" s="54" t="s">
        <v>85</v>
      </c>
      <c r="AW873" s="54" t="s">
        <v>85</v>
      </c>
      <c r="AX873" s="54">
        <v>70</v>
      </c>
      <c r="AY873" s="3" t="s">
        <v>2709</v>
      </c>
      <c r="AZ873" s="98">
        <f>_xlfn.IFNA(VLOOKUP(AY873,ACCESSORIES!F:J,5,FALSE),"N/A")</f>
        <v>152.625</v>
      </c>
      <c r="BA873" s="3" t="s">
        <v>1521</v>
      </c>
      <c r="BB873" s="98">
        <f>_xlfn.IFNA(VLOOKUP(BA873,ACCESSORIES!F:J,5,FALSE),"N/A")</f>
        <v>11</v>
      </c>
      <c r="BC873" s="77">
        <v>41.564485163922257</v>
      </c>
      <c r="BD873" s="56">
        <v>20.4724409448819</v>
      </c>
      <c r="BE873" s="56">
        <v>20.4724409448819</v>
      </c>
      <c r="BF873" s="56">
        <v>12.4409448818898</v>
      </c>
      <c r="BG873" s="378">
        <f t="shared" si="96"/>
        <v>8.5446400000000311E-2</v>
      </c>
      <c r="BH873" s="3">
        <v>36</v>
      </c>
      <c r="BI873" s="114" t="s">
        <v>3532</v>
      </c>
      <c r="BJ873" s="50" t="s">
        <v>4050</v>
      </c>
      <c r="BK873" s="81" t="s">
        <v>2851</v>
      </c>
      <c r="BL873" s="81" t="s">
        <v>5483</v>
      </c>
      <c r="BM873" s="81" t="s">
        <v>5484</v>
      </c>
      <c r="BN873" s="81" t="s">
        <v>4094</v>
      </c>
      <c r="BO873" s="81" t="s">
        <v>4837</v>
      </c>
      <c r="BP873" s="81" t="s">
        <v>5319</v>
      </c>
      <c r="BQ873" s="81" t="s">
        <v>4095</v>
      </c>
      <c r="BR873" s="81"/>
      <c r="BS873" s="81"/>
      <c r="BT873" s="81"/>
      <c r="BU873" s="313"/>
      <c r="BV873" s="325"/>
      <c r="BW873" s="313"/>
      <c r="BX873" s="325"/>
      <c r="BY873" s="93" t="str">
        <f t="shared" si="97"/>
        <v>MR103 Beadlock, 17x9, -12mm Offset, 5x5.5, 108mm Centerbore, Machined - Raw, Race Drilled, w/ BH-H24125</v>
      </c>
      <c r="BZ873" s="81" t="s">
        <v>3878</v>
      </c>
      <c r="CA873" s="81" t="s">
        <v>3879</v>
      </c>
      <c r="CB873" s="81" t="str">
        <f t="shared" si="98"/>
        <v>RACE (1XX)</v>
      </c>
    </row>
    <row r="874" spans="1:80" s="38" customFormat="1" ht="15" customHeight="1">
      <c r="A874" s="22">
        <f t="shared" si="92"/>
        <v>872</v>
      </c>
      <c r="B874" s="99" t="s">
        <v>84</v>
      </c>
      <c r="C874" s="99" t="s">
        <v>1090</v>
      </c>
      <c r="D874" s="3" t="s">
        <v>1954</v>
      </c>
      <c r="E874" s="91" t="str">
        <f>CONCATENATE(LEFT(D874,5),VLOOKUP(CONCATENATE(N874,"x",O874),'PART NUMBER GUIDE'!$B$9:$C$49,2,FALSE),VLOOKUP(CONCATENATE(P874, V874), 'PART NUMBER GUIDE'!$Q$6:$R$91, 2, FALSE),VLOOKUP(Y874,'PART NUMBER GUIDE'!$J$8:$K$43,2, FALSE),IF(U874="N/A",IF(ABS(S874)&lt;10,"0"&amp;ABS(S874),ABS(S874)),CONCATENATE(LEFT(U874,1),RIGHT(U874,1))), F874, G874)</f>
        <v>MR10379060312B</v>
      </c>
      <c r="F874" s="90" t="s">
        <v>1129</v>
      </c>
      <c r="G874" s="90"/>
      <c r="H874" s="78" t="s">
        <v>4653</v>
      </c>
      <c r="I874" s="319">
        <v>44159</v>
      </c>
      <c r="J874" s="85" t="s">
        <v>1265</v>
      </c>
      <c r="K874" s="342">
        <v>582.30000000000007</v>
      </c>
      <c r="L874" s="92">
        <f t="shared" si="93"/>
        <v>582.30000000000007</v>
      </c>
      <c r="M874" s="344"/>
      <c r="N874" s="3">
        <v>17</v>
      </c>
      <c r="O874" s="8">
        <v>9</v>
      </c>
      <c r="P874" s="99" t="str">
        <f t="shared" si="94"/>
        <v>6x5.5</v>
      </c>
      <c r="Q874" s="3">
        <v>6</v>
      </c>
      <c r="R874" s="3">
        <v>5.5</v>
      </c>
      <c r="S874" s="3">
        <v>-12</v>
      </c>
      <c r="T874" s="16">
        <v>4.5</v>
      </c>
      <c r="U874" s="100" t="s">
        <v>85</v>
      </c>
      <c r="V874" s="16">
        <v>108</v>
      </c>
      <c r="W874" s="83">
        <v>35.28</v>
      </c>
      <c r="X874" s="51">
        <v>4000</v>
      </c>
      <c r="Y874" s="79" t="s">
        <v>5466</v>
      </c>
      <c r="Z874" s="79" t="s">
        <v>196</v>
      </c>
      <c r="AA874" s="51" t="str">
        <f t="shared" si="95"/>
        <v>17x9, 6x5.5, -12 OS</v>
      </c>
      <c r="AB874" s="3" t="s">
        <v>85</v>
      </c>
      <c r="AC874" s="89" t="str">
        <f>_xlfn.IFNA(VLOOKUP(AB874,ACCESSORIES!F:J,5,FALSE),"N/A")</f>
        <v>N/A</v>
      </c>
      <c r="AD874" s="87" t="s">
        <v>85</v>
      </c>
      <c r="AE874" s="3" t="s">
        <v>85</v>
      </c>
      <c r="AF874" s="80" t="s">
        <v>85</v>
      </c>
      <c r="AG874" s="2" t="s">
        <v>85</v>
      </c>
      <c r="AH874" s="9" t="str">
        <f>_xlfn.IFNA(VLOOKUP(AG874,ACCESSORIES!F:J,5,FALSE),"N/A")</f>
        <v>N/A</v>
      </c>
      <c r="AI874" s="81" t="s">
        <v>266</v>
      </c>
      <c r="AJ874" s="81" t="s">
        <v>85</v>
      </c>
      <c r="AK874" s="40" t="str">
        <f>_xlfn.IFNA(VLOOKUP(AJ874,ACCESSORIES!F:J,5,FALSE),"N/A")</f>
        <v>N/A</v>
      </c>
      <c r="AL874" s="81" t="s">
        <v>85</v>
      </c>
      <c r="AM874" s="81">
        <v>16.2</v>
      </c>
      <c r="AN874" s="81">
        <v>175</v>
      </c>
      <c r="AO874" s="36">
        <v>0</v>
      </c>
      <c r="AP874" s="36">
        <v>0</v>
      </c>
      <c r="AQ874" s="36">
        <v>28</v>
      </c>
      <c r="AR874" s="36">
        <v>37</v>
      </c>
      <c r="AS874" s="36">
        <v>206</v>
      </c>
      <c r="AT874" s="36">
        <v>204</v>
      </c>
      <c r="AU874" s="84" t="s">
        <v>85</v>
      </c>
      <c r="AV874" s="54" t="s">
        <v>85</v>
      </c>
      <c r="AW874" s="54" t="s">
        <v>85</v>
      </c>
      <c r="AX874" s="54">
        <v>70</v>
      </c>
      <c r="AY874" s="3" t="s">
        <v>2709</v>
      </c>
      <c r="AZ874" s="98">
        <f>_xlfn.IFNA(VLOOKUP(AY874,ACCESSORIES!F:J,5,FALSE),"N/A")</f>
        <v>152.625</v>
      </c>
      <c r="BA874" s="3" t="s">
        <v>1521</v>
      </c>
      <c r="BB874" s="98">
        <f>_xlfn.IFNA(VLOOKUP(BA874,ACCESSORIES!F:J,5,FALSE),"N/A")</f>
        <v>11</v>
      </c>
      <c r="BC874" s="77">
        <v>40.131480459720542</v>
      </c>
      <c r="BD874" s="56">
        <v>20.4724409448819</v>
      </c>
      <c r="BE874" s="56">
        <v>20.4724409448819</v>
      </c>
      <c r="BF874" s="56">
        <v>12.4409448818898</v>
      </c>
      <c r="BG874" s="378">
        <f t="shared" si="96"/>
        <v>8.5446400000000311E-2</v>
      </c>
      <c r="BH874" s="3">
        <v>36</v>
      </c>
      <c r="BI874" s="114" t="s">
        <v>3532</v>
      </c>
      <c r="BJ874" s="50" t="s">
        <v>4050</v>
      </c>
      <c r="BK874" s="81" t="s">
        <v>2851</v>
      </c>
      <c r="BL874" s="81" t="s">
        <v>5483</v>
      </c>
      <c r="BM874" s="81" t="s">
        <v>5484</v>
      </c>
      <c r="BN874" s="81" t="s">
        <v>4094</v>
      </c>
      <c r="BO874" s="81" t="s">
        <v>4837</v>
      </c>
      <c r="BP874" s="81" t="s">
        <v>5319</v>
      </c>
      <c r="BQ874" s="81" t="s">
        <v>4095</v>
      </c>
      <c r="BR874" s="81"/>
      <c r="BS874" s="81"/>
      <c r="BT874" s="81"/>
      <c r="BU874" s="313"/>
      <c r="BV874" s="325"/>
      <c r="BW874" s="313"/>
      <c r="BX874" s="325"/>
      <c r="BY874" s="93" t="str">
        <f t="shared" si="97"/>
        <v>MR103 Beadlock, 17x9, -12mm Offset, 6x5.5, 108mm Centerbore, Machined - Raw, w/ BH-H24125</v>
      </c>
      <c r="BZ874" s="81" t="s">
        <v>3878</v>
      </c>
      <c r="CA874" s="81" t="s">
        <v>3879</v>
      </c>
      <c r="CB874" s="81" t="str">
        <f t="shared" si="98"/>
        <v>RACE (1XX)</v>
      </c>
    </row>
    <row r="875" spans="1:80" s="38" customFormat="1" ht="15" customHeight="1">
      <c r="A875" s="22">
        <f t="shared" si="92"/>
        <v>873</v>
      </c>
      <c r="B875" s="99" t="s">
        <v>84</v>
      </c>
      <c r="C875" s="99" t="s">
        <v>1090</v>
      </c>
      <c r="D875" s="3" t="s">
        <v>1954</v>
      </c>
      <c r="E875" s="91" t="str">
        <f>CONCATENATE(LEFT(D875,5),VLOOKUP(CONCATENATE(N875,"x",O875),'PART NUMBER GUIDE'!$B$9:$C$49,2,FALSE),VLOOKUP(CONCATENATE(P875, V875), 'PART NUMBER GUIDE'!$Q$6:$R$91, 2, FALSE),VLOOKUP(Y875,'PART NUMBER GUIDE'!$J$8:$K$43,2, FALSE),IF(U875="N/A",IF(ABS(S875)&lt;10,"0"&amp;ABS(S875),ABS(S875)),CONCATENATE(LEFT(U875,1),RIGHT(U875,1))), F875, G875)</f>
        <v>MR10379060312BR</v>
      </c>
      <c r="F875" s="90" t="s">
        <v>1129</v>
      </c>
      <c r="G875" s="90" t="s">
        <v>4570</v>
      </c>
      <c r="H875" s="78" t="s">
        <v>4830</v>
      </c>
      <c r="I875" s="319">
        <v>44189</v>
      </c>
      <c r="J875" s="85" t="s">
        <v>1265</v>
      </c>
      <c r="K875" s="342">
        <v>582.30000000000007</v>
      </c>
      <c r="L875" s="92">
        <f t="shared" si="93"/>
        <v>582.30000000000007</v>
      </c>
      <c r="M875" s="344"/>
      <c r="N875" s="3">
        <v>17</v>
      </c>
      <c r="O875" s="8">
        <v>9</v>
      </c>
      <c r="P875" s="99" t="str">
        <f t="shared" si="94"/>
        <v>6x5.5</v>
      </c>
      <c r="Q875" s="3">
        <v>6</v>
      </c>
      <c r="R875" s="3">
        <v>5.5</v>
      </c>
      <c r="S875" s="3">
        <v>-12</v>
      </c>
      <c r="T875" s="16">
        <v>4.5</v>
      </c>
      <c r="U875" s="100" t="s">
        <v>85</v>
      </c>
      <c r="V875" s="16">
        <v>108</v>
      </c>
      <c r="W875" s="16">
        <v>35.06</v>
      </c>
      <c r="X875" s="51">
        <v>4000</v>
      </c>
      <c r="Y875" s="79" t="s">
        <v>5466</v>
      </c>
      <c r="Z875" s="79" t="s">
        <v>196</v>
      </c>
      <c r="AA875" s="51" t="str">
        <f t="shared" si="95"/>
        <v>17x9, 6x5.5, -12 OS</v>
      </c>
      <c r="AB875" s="3" t="s">
        <v>85</v>
      </c>
      <c r="AC875" s="89" t="str">
        <f>_xlfn.IFNA(VLOOKUP(AB875,ACCESSORIES!F:J,5,FALSE),"N/A")</f>
        <v>N/A</v>
      </c>
      <c r="AD875" s="87" t="s">
        <v>85</v>
      </c>
      <c r="AE875" s="3" t="s">
        <v>85</v>
      </c>
      <c r="AF875" s="80" t="s">
        <v>85</v>
      </c>
      <c r="AG875" s="2" t="s">
        <v>85</v>
      </c>
      <c r="AH875" s="9" t="str">
        <f>_xlfn.IFNA(VLOOKUP(AG875,ACCESSORIES!F:J,5,FALSE),"N/A")</f>
        <v>N/A</v>
      </c>
      <c r="AI875" s="81" t="s">
        <v>266</v>
      </c>
      <c r="AJ875" s="81" t="s">
        <v>85</v>
      </c>
      <c r="AK875" s="40" t="str">
        <f>_xlfn.IFNA(VLOOKUP(AJ875,ACCESSORIES!F:J,5,FALSE),"N/A")</f>
        <v>N/A</v>
      </c>
      <c r="AL875" s="81" t="s">
        <v>85</v>
      </c>
      <c r="AM875" s="81">
        <v>18.3</v>
      </c>
      <c r="AN875" s="81">
        <v>175</v>
      </c>
      <c r="AO875" s="36">
        <v>0</v>
      </c>
      <c r="AP875" s="36">
        <v>0</v>
      </c>
      <c r="AQ875" s="36">
        <v>28</v>
      </c>
      <c r="AR875" s="36">
        <v>37</v>
      </c>
      <c r="AS875" s="36">
        <v>206</v>
      </c>
      <c r="AT875" s="36">
        <v>204</v>
      </c>
      <c r="AU875" s="84" t="s">
        <v>85</v>
      </c>
      <c r="AV875" s="54" t="s">
        <v>85</v>
      </c>
      <c r="AW875" s="54" t="s">
        <v>85</v>
      </c>
      <c r="AX875" s="54">
        <v>70</v>
      </c>
      <c r="AY875" s="3" t="s">
        <v>2709</v>
      </c>
      <c r="AZ875" s="98">
        <f>_xlfn.IFNA(VLOOKUP(AY875,ACCESSORIES!F:J,5,FALSE),"N/A")</f>
        <v>152.625</v>
      </c>
      <c r="BA875" s="3" t="s">
        <v>1521</v>
      </c>
      <c r="BB875" s="98">
        <f>_xlfn.IFNA(VLOOKUP(BA875,ACCESSORIES!F:J,5,FALSE),"N/A")</f>
        <v>11</v>
      </c>
      <c r="BC875" s="77">
        <v>39.911018197535668</v>
      </c>
      <c r="BD875" s="56">
        <v>20.4724409448819</v>
      </c>
      <c r="BE875" s="56">
        <v>20.4724409448819</v>
      </c>
      <c r="BF875" s="56">
        <v>12.4409448818898</v>
      </c>
      <c r="BG875" s="378">
        <f t="shared" si="96"/>
        <v>8.5446400000000311E-2</v>
      </c>
      <c r="BH875" s="3">
        <v>36</v>
      </c>
      <c r="BI875" s="114" t="s">
        <v>3532</v>
      </c>
      <c r="BJ875" s="50" t="s">
        <v>4050</v>
      </c>
      <c r="BK875" s="81" t="s">
        <v>2851</v>
      </c>
      <c r="BL875" s="81" t="s">
        <v>5483</v>
      </c>
      <c r="BM875" s="81" t="s">
        <v>5484</v>
      </c>
      <c r="BN875" s="81" t="s">
        <v>4094</v>
      </c>
      <c r="BO875" s="81" t="s">
        <v>4837</v>
      </c>
      <c r="BP875" s="81" t="s">
        <v>5319</v>
      </c>
      <c r="BQ875" s="81" t="s">
        <v>4095</v>
      </c>
      <c r="BR875" s="81"/>
      <c r="BS875" s="81"/>
      <c r="BT875" s="81"/>
      <c r="BU875" s="313"/>
      <c r="BV875" s="325"/>
      <c r="BW875" s="313"/>
      <c r="BX875" s="325"/>
      <c r="BY875" s="93" t="str">
        <f t="shared" si="97"/>
        <v>MR103 Beadlock, 17x9, -12mm Offset, 6x5.5, 108mm Centerbore, Machined - Raw, Race Drilled, w/ BH-H24125</v>
      </c>
      <c r="BZ875" s="81" t="s">
        <v>3878</v>
      </c>
      <c r="CA875" s="81" t="s">
        <v>3879</v>
      </c>
      <c r="CB875" s="81" t="str">
        <f t="shared" si="98"/>
        <v>RACE (1XX)</v>
      </c>
    </row>
    <row r="876" spans="1:80" s="38" customFormat="1" ht="15" customHeight="1">
      <c r="A876" s="22">
        <f t="shared" si="92"/>
        <v>874</v>
      </c>
      <c r="B876" s="99" t="s">
        <v>84</v>
      </c>
      <c r="C876" s="99" t="s">
        <v>1090</v>
      </c>
      <c r="D876" s="3" t="s">
        <v>1954</v>
      </c>
      <c r="E876" s="91" t="str">
        <f>CONCATENATE(LEFT(D876,5),VLOOKUP(CONCATENATE(N876,"x",O876),'PART NUMBER GUIDE'!$B$9:$C$49,2,FALSE),VLOOKUP(CONCATENATE(P876, V876), 'PART NUMBER GUIDE'!$Q$6:$R$91, 2, FALSE),VLOOKUP(Y876,'PART NUMBER GUIDE'!$J$8:$K$43,2, FALSE),IF(U876="N/A",IF(ABS(S876)&lt;10,"0"&amp;ABS(S876),ABS(S876)),CONCATENATE(LEFT(U876,1),RIGHT(U876,1))), F876, G876)</f>
        <v>MR10379080312B</v>
      </c>
      <c r="F876" s="90" t="s">
        <v>1129</v>
      </c>
      <c r="G876" s="90"/>
      <c r="H876" s="78" t="s">
        <v>4654</v>
      </c>
      <c r="I876" s="319">
        <v>44159</v>
      </c>
      <c r="J876" s="85" t="s">
        <v>1265</v>
      </c>
      <c r="K876" s="342">
        <v>582.30000000000007</v>
      </c>
      <c r="L876" s="92">
        <f t="shared" si="93"/>
        <v>582.30000000000007</v>
      </c>
      <c r="M876" s="344"/>
      <c r="N876" s="3">
        <v>17</v>
      </c>
      <c r="O876" s="8">
        <v>9</v>
      </c>
      <c r="P876" s="99" t="str">
        <f t="shared" si="94"/>
        <v>8x6.5</v>
      </c>
      <c r="Q876" s="3">
        <v>8</v>
      </c>
      <c r="R876" s="3">
        <v>6.5</v>
      </c>
      <c r="S876" s="3">
        <v>-12</v>
      </c>
      <c r="T876" s="16">
        <v>4.5</v>
      </c>
      <c r="U876" s="100" t="s">
        <v>85</v>
      </c>
      <c r="V876" s="16">
        <v>130.81</v>
      </c>
      <c r="W876" s="83">
        <v>34.840000000000003</v>
      </c>
      <c r="X876" s="51">
        <v>4000</v>
      </c>
      <c r="Y876" s="79" t="s">
        <v>5466</v>
      </c>
      <c r="Z876" s="79" t="s">
        <v>196</v>
      </c>
      <c r="AA876" s="51" t="str">
        <f t="shared" si="95"/>
        <v>17x9, 8x6.5, -12 OS</v>
      </c>
      <c r="AB876" s="3" t="s">
        <v>85</v>
      </c>
      <c r="AC876" s="89" t="str">
        <f>_xlfn.IFNA(VLOOKUP(AB876,ACCESSORIES!F:J,5,FALSE),"N/A")</f>
        <v>N/A</v>
      </c>
      <c r="AD876" s="87" t="s">
        <v>85</v>
      </c>
      <c r="AE876" s="3" t="s">
        <v>85</v>
      </c>
      <c r="AF876" s="80" t="s">
        <v>85</v>
      </c>
      <c r="AG876" s="2" t="s">
        <v>85</v>
      </c>
      <c r="AH876" s="9" t="str">
        <f>_xlfn.IFNA(VLOOKUP(AG876,ACCESSORIES!F:J,5,FALSE),"N/A")</f>
        <v>N/A</v>
      </c>
      <c r="AI876" s="81" t="s">
        <v>266</v>
      </c>
      <c r="AJ876" s="81" t="s">
        <v>85</v>
      </c>
      <c r="AK876" s="40" t="str">
        <f>_xlfn.IFNA(VLOOKUP(AJ876,ACCESSORIES!F:J,5,FALSE),"N/A")</f>
        <v>N/A</v>
      </c>
      <c r="AL876" s="81" t="s">
        <v>85</v>
      </c>
      <c r="AM876" s="81">
        <v>16.2</v>
      </c>
      <c r="AN876" s="81">
        <v>203</v>
      </c>
      <c r="AO876" s="36">
        <v>0</v>
      </c>
      <c r="AP876" s="36">
        <v>0</v>
      </c>
      <c r="AQ876" s="36">
        <v>28</v>
      </c>
      <c r="AR876" s="36">
        <v>37</v>
      </c>
      <c r="AS876" s="36">
        <v>206</v>
      </c>
      <c r="AT876" s="36">
        <v>204</v>
      </c>
      <c r="AU876" s="84" t="s">
        <v>85</v>
      </c>
      <c r="AV876" s="54" t="s">
        <v>85</v>
      </c>
      <c r="AW876" s="54" t="s">
        <v>85</v>
      </c>
      <c r="AX876" s="54">
        <v>70</v>
      </c>
      <c r="AY876" s="3" t="s">
        <v>2709</v>
      </c>
      <c r="AZ876" s="98">
        <f>_xlfn.IFNA(VLOOKUP(AY876,ACCESSORIES!F:J,5,FALSE),"N/A")</f>
        <v>152.625</v>
      </c>
      <c r="BA876" s="3" t="s">
        <v>1521</v>
      </c>
      <c r="BB876" s="98">
        <f>_xlfn.IFNA(VLOOKUP(BA876,ACCESSORIES!F:J,5,FALSE),"N/A")</f>
        <v>11</v>
      </c>
      <c r="BC876" s="77">
        <v>39.690555935350794</v>
      </c>
      <c r="BD876" s="56">
        <v>20.4724409448819</v>
      </c>
      <c r="BE876" s="56">
        <v>20.4724409448819</v>
      </c>
      <c r="BF876" s="56">
        <v>12.4409448818898</v>
      </c>
      <c r="BG876" s="378">
        <f t="shared" si="96"/>
        <v>8.5446400000000311E-2</v>
      </c>
      <c r="BH876" s="3">
        <v>36</v>
      </c>
      <c r="BI876" s="114" t="s">
        <v>3532</v>
      </c>
      <c r="BJ876" s="50" t="s">
        <v>4050</v>
      </c>
      <c r="BK876" s="81" t="s">
        <v>2851</v>
      </c>
      <c r="BL876" s="81" t="s">
        <v>5483</v>
      </c>
      <c r="BM876" s="81" t="s">
        <v>5484</v>
      </c>
      <c r="BN876" s="81" t="s">
        <v>4094</v>
      </c>
      <c r="BO876" s="81" t="s">
        <v>4837</v>
      </c>
      <c r="BP876" s="81" t="s">
        <v>5319</v>
      </c>
      <c r="BQ876" s="81" t="s">
        <v>4095</v>
      </c>
      <c r="BR876" s="81"/>
      <c r="BS876" s="81"/>
      <c r="BT876" s="81"/>
      <c r="BU876" s="313"/>
      <c r="BV876" s="325"/>
      <c r="BW876" s="313"/>
      <c r="BX876" s="325"/>
      <c r="BY876" s="93" t="str">
        <f t="shared" si="97"/>
        <v>MR103 Beadlock, 17x9, -12mm Offset, 8x6.5, 130.81mm Centerbore, Machined - Raw, w/ BH-H24125</v>
      </c>
      <c r="BZ876" s="81" t="s">
        <v>3878</v>
      </c>
      <c r="CA876" s="81" t="s">
        <v>3879</v>
      </c>
      <c r="CB876" s="81" t="str">
        <f t="shared" si="98"/>
        <v>RACE (1XX)</v>
      </c>
    </row>
    <row r="877" spans="1:80" s="38" customFormat="1" ht="15" customHeight="1">
      <c r="A877" s="22">
        <f t="shared" si="92"/>
        <v>875</v>
      </c>
      <c r="B877" s="99" t="s">
        <v>84</v>
      </c>
      <c r="C877" s="99" t="s">
        <v>1090</v>
      </c>
      <c r="D877" s="3" t="s">
        <v>1954</v>
      </c>
      <c r="E877" s="91" t="str">
        <f>CONCATENATE(LEFT(D877,5),VLOOKUP(CONCATENATE(N877,"x",O877),'PART NUMBER GUIDE'!$B$9:$C$49,2,FALSE),VLOOKUP(CONCATENATE(P877, V877), 'PART NUMBER GUIDE'!$Q$6:$R$91, 2, FALSE),VLOOKUP(Y877,'PART NUMBER GUIDE'!$J$8:$K$43,2, FALSE),IF(U877="N/A",IF(ABS(S877)&lt;10,"0"&amp;ABS(S877),ABS(S877)),CONCATENATE(LEFT(U877,1),RIGHT(U877,1))), F877, G877)</f>
        <v>MR10379087312B</v>
      </c>
      <c r="F877" s="90" t="s">
        <v>1129</v>
      </c>
      <c r="G877" s="90"/>
      <c r="H877" s="78" t="s">
        <v>4655</v>
      </c>
      <c r="I877" s="319">
        <v>44159</v>
      </c>
      <c r="J877" s="85" t="s">
        <v>1265</v>
      </c>
      <c r="K877" s="342">
        <v>582.30000000000007</v>
      </c>
      <c r="L877" s="92">
        <f t="shared" si="93"/>
        <v>582.30000000000007</v>
      </c>
      <c r="M877" s="344"/>
      <c r="N877" s="3">
        <v>17</v>
      </c>
      <c r="O877" s="8">
        <v>9</v>
      </c>
      <c r="P877" s="99" t="str">
        <f t="shared" si="94"/>
        <v>8x170</v>
      </c>
      <c r="Q877" s="3">
        <v>8</v>
      </c>
      <c r="R877" s="3">
        <v>170</v>
      </c>
      <c r="S877" s="3">
        <v>-12</v>
      </c>
      <c r="T877" s="16">
        <v>4.5</v>
      </c>
      <c r="U877" s="100" t="s">
        <v>85</v>
      </c>
      <c r="V877" s="16">
        <v>130.81</v>
      </c>
      <c r="W877" s="83">
        <v>35.06</v>
      </c>
      <c r="X877" s="51">
        <v>4000</v>
      </c>
      <c r="Y877" s="79" t="s">
        <v>5466</v>
      </c>
      <c r="Z877" s="79" t="s">
        <v>196</v>
      </c>
      <c r="AA877" s="51" t="str">
        <f t="shared" si="95"/>
        <v>17x9, 8x170, -12 OS</v>
      </c>
      <c r="AB877" s="3" t="s">
        <v>85</v>
      </c>
      <c r="AC877" s="89" t="str">
        <f>_xlfn.IFNA(VLOOKUP(AB877,ACCESSORIES!F:J,5,FALSE),"N/A")</f>
        <v>N/A</v>
      </c>
      <c r="AD877" s="87" t="s">
        <v>85</v>
      </c>
      <c r="AE877" s="3" t="s">
        <v>85</v>
      </c>
      <c r="AF877" s="80" t="s">
        <v>85</v>
      </c>
      <c r="AG877" s="2" t="s">
        <v>85</v>
      </c>
      <c r="AH877" s="9" t="str">
        <f>_xlfn.IFNA(VLOOKUP(AG877,ACCESSORIES!F:J,5,FALSE),"N/A")</f>
        <v>N/A</v>
      </c>
      <c r="AI877" s="81" t="s">
        <v>266</v>
      </c>
      <c r="AJ877" s="81" t="s">
        <v>85</v>
      </c>
      <c r="AK877" s="40" t="str">
        <f>_xlfn.IFNA(VLOOKUP(AJ877,ACCESSORIES!F:J,5,FALSE),"N/A")</f>
        <v>N/A</v>
      </c>
      <c r="AL877" s="81" t="s">
        <v>85</v>
      </c>
      <c r="AM877" s="81">
        <v>16.2</v>
      </c>
      <c r="AN877" s="81">
        <v>203</v>
      </c>
      <c r="AO877" s="36">
        <v>0</v>
      </c>
      <c r="AP877" s="36">
        <v>0</v>
      </c>
      <c r="AQ877" s="36">
        <v>28</v>
      </c>
      <c r="AR877" s="36">
        <v>37</v>
      </c>
      <c r="AS877" s="36">
        <v>206</v>
      </c>
      <c r="AT877" s="36">
        <v>204</v>
      </c>
      <c r="AU877" s="84" t="s">
        <v>85</v>
      </c>
      <c r="AV877" s="54" t="s">
        <v>85</v>
      </c>
      <c r="AW877" s="54" t="s">
        <v>85</v>
      </c>
      <c r="AX877" s="54">
        <v>70</v>
      </c>
      <c r="AY877" s="3" t="s">
        <v>2709</v>
      </c>
      <c r="AZ877" s="98">
        <f>_xlfn.IFNA(VLOOKUP(AY877,ACCESSORIES!F:J,5,FALSE),"N/A")</f>
        <v>152.625</v>
      </c>
      <c r="BA877" s="3" t="s">
        <v>1521</v>
      </c>
      <c r="BB877" s="98">
        <f>_xlfn.IFNA(VLOOKUP(BA877,ACCESSORIES!F:J,5,FALSE),"N/A")</f>
        <v>11</v>
      </c>
      <c r="BC877" s="77">
        <v>39.911018197535668</v>
      </c>
      <c r="BD877" s="56">
        <v>20.4724409448819</v>
      </c>
      <c r="BE877" s="56">
        <v>20.4724409448819</v>
      </c>
      <c r="BF877" s="56">
        <v>12.4409448818898</v>
      </c>
      <c r="BG877" s="378">
        <f t="shared" si="96"/>
        <v>8.5446400000000311E-2</v>
      </c>
      <c r="BH877" s="3">
        <v>36</v>
      </c>
      <c r="BI877" s="114" t="s">
        <v>3532</v>
      </c>
      <c r="BJ877" s="50" t="s">
        <v>4050</v>
      </c>
      <c r="BK877" s="81" t="s">
        <v>2851</v>
      </c>
      <c r="BL877" s="81" t="s">
        <v>5483</v>
      </c>
      <c r="BM877" s="81" t="s">
        <v>5484</v>
      </c>
      <c r="BN877" s="81" t="s">
        <v>4094</v>
      </c>
      <c r="BO877" s="81" t="s">
        <v>4837</v>
      </c>
      <c r="BP877" s="81" t="s">
        <v>5319</v>
      </c>
      <c r="BQ877" s="81" t="s">
        <v>4095</v>
      </c>
      <c r="BR877" s="81"/>
      <c r="BS877" s="81"/>
      <c r="BT877" s="81"/>
      <c r="BU877" s="313"/>
      <c r="BV877" s="325"/>
      <c r="BW877" s="313"/>
      <c r="BX877" s="325"/>
      <c r="BY877" s="93" t="str">
        <f t="shared" si="97"/>
        <v>MR103 Beadlock, 17x9, -12mm Offset, 8x170, 130.81mm Centerbore, Machined - Raw, w/ BH-H24125</v>
      </c>
      <c r="BZ877" s="81" t="s">
        <v>3878</v>
      </c>
      <c r="CA877" s="81" t="s">
        <v>3879</v>
      </c>
      <c r="CB877" s="81" t="str">
        <f t="shared" si="98"/>
        <v>RACE (1XX)</v>
      </c>
    </row>
    <row r="878" spans="1:80" s="38" customFormat="1" ht="15" customHeight="1">
      <c r="A878" s="22">
        <f t="shared" si="92"/>
        <v>876</v>
      </c>
      <c r="B878" s="99" t="s">
        <v>84</v>
      </c>
      <c r="C878" s="99" t="s">
        <v>1090</v>
      </c>
      <c r="D878" s="3" t="s">
        <v>1954</v>
      </c>
      <c r="E878" s="91" t="str">
        <f>CONCATENATE(LEFT(D878,5),VLOOKUP(CONCATENATE(N878,"x",O878),'PART NUMBER GUIDE'!$B$9:$C$49,2,FALSE),VLOOKUP(CONCATENATE(P878, V878), 'PART NUMBER GUIDE'!$Q$6:$R$91, 2, FALSE),VLOOKUP(Y878,'PART NUMBER GUIDE'!$J$8:$K$43,2, FALSE),IF(U878="N/A",IF(ABS(S878)&lt;10,"0"&amp;ABS(S878),ABS(S878)),CONCATENATE(LEFT(U878,1),RIGHT(U878,1))), F878, G878)</f>
        <v>MR10379070325BR</v>
      </c>
      <c r="F878" s="90" t="s">
        <v>1129</v>
      </c>
      <c r="G878" s="90" t="s">
        <v>4570</v>
      </c>
      <c r="H878" s="78" t="s">
        <v>3368</v>
      </c>
      <c r="I878" s="319">
        <v>43654</v>
      </c>
      <c r="J878" s="85" t="s">
        <v>1265</v>
      </c>
      <c r="K878" s="342">
        <v>582.30000000000007</v>
      </c>
      <c r="L878" s="92">
        <f t="shared" si="93"/>
        <v>582.30000000000007</v>
      </c>
      <c r="M878" s="344"/>
      <c r="N878" s="3">
        <v>17</v>
      </c>
      <c r="O878" s="8">
        <v>9</v>
      </c>
      <c r="P878" s="99" t="str">
        <f t="shared" si="94"/>
        <v>6x6.5</v>
      </c>
      <c r="Q878" s="3">
        <v>6</v>
      </c>
      <c r="R878" s="3">
        <v>6.5</v>
      </c>
      <c r="S878" s="3">
        <v>25</v>
      </c>
      <c r="T878" s="16">
        <v>6</v>
      </c>
      <c r="U878" s="100" t="s">
        <v>85</v>
      </c>
      <c r="V878" s="16">
        <v>108</v>
      </c>
      <c r="W878" s="8">
        <v>38.4</v>
      </c>
      <c r="X878" s="51">
        <v>4000</v>
      </c>
      <c r="Y878" s="79" t="s">
        <v>5466</v>
      </c>
      <c r="Z878" s="79" t="s">
        <v>196</v>
      </c>
      <c r="AA878" s="51" t="str">
        <f t="shared" si="95"/>
        <v>17x9, 6x6.5, 25 OS</v>
      </c>
      <c r="AB878" s="3" t="s">
        <v>85</v>
      </c>
      <c r="AC878" s="89" t="str">
        <f>_xlfn.IFNA(VLOOKUP(AB878,ACCESSORIES!F:J,5,FALSE),"N/A")</f>
        <v>N/A</v>
      </c>
      <c r="AD878" s="87" t="s">
        <v>85</v>
      </c>
      <c r="AE878" s="3" t="s">
        <v>85</v>
      </c>
      <c r="AF878" s="80" t="s">
        <v>85</v>
      </c>
      <c r="AG878" s="2" t="s">
        <v>85</v>
      </c>
      <c r="AH878" s="9" t="str">
        <f>_xlfn.IFNA(VLOOKUP(AG878,ACCESSORIES!F:J,5,FALSE),"N/A")</f>
        <v>N/A</v>
      </c>
      <c r="AI878" s="81" t="s">
        <v>266</v>
      </c>
      <c r="AJ878" s="81" t="s">
        <v>85</v>
      </c>
      <c r="AK878" s="40" t="str">
        <f>_xlfn.IFNA(VLOOKUP(AJ878,ACCESSORIES!F:J,5,FALSE),"N/A")</f>
        <v>N/A</v>
      </c>
      <c r="AL878" s="81" t="s">
        <v>85</v>
      </c>
      <c r="AM878" s="81">
        <v>18.3</v>
      </c>
      <c r="AN878" s="81">
        <v>204</v>
      </c>
      <c r="AO878" s="36">
        <v>0</v>
      </c>
      <c r="AP878" s="36">
        <v>0</v>
      </c>
      <c r="AQ878" s="36">
        <v>28</v>
      </c>
      <c r="AR878" s="36">
        <v>36</v>
      </c>
      <c r="AS878" s="36">
        <v>205</v>
      </c>
      <c r="AT878" s="36">
        <v>203</v>
      </c>
      <c r="AU878" s="84" t="s">
        <v>85</v>
      </c>
      <c r="AV878" s="54" t="s">
        <v>85</v>
      </c>
      <c r="AW878" s="54" t="s">
        <v>85</v>
      </c>
      <c r="AX878" s="54">
        <v>32</v>
      </c>
      <c r="AY878" s="3" t="s">
        <v>2709</v>
      </c>
      <c r="AZ878" s="98">
        <f>_xlfn.IFNA(VLOOKUP(AY878,ACCESSORIES!F:J,5,FALSE),"N/A")</f>
        <v>152.625</v>
      </c>
      <c r="BA878" s="3" t="s">
        <v>1521</v>
      </c>
      <c r="BB878" s="98">
        <f>_xlfn.IFNA(VLOOKUP(BA878,ACCESSORIES!F:J,5,FALSE),"N/A")</f>
        <v>11</v>
      </c>
      <c r="BC878" s="77">
        <v>43.25469584067298</v>
      </c>
      <c r="BD878" s="56">
        <v>20.4724409448819</v>
      </c>
      <c r="BE878" s="56">
        <v>20.4724409448819</v>
      </c>
      <c r="BF878" s="56">
        <v>12.4409448818898</v>
      </c>
      <c r="BG878" s="378">
        <f t="shared" si="96"/>
        <v>8.5446400000000311E-2</v>
      </c>
      <c r="BH878" s="3">
        <v>36</v>
      </c>
      <c r="BI878" s="114" t="s">
        <v>3532</v>
      </c>
      <c r="BJ878" s="50" t="s">
        <v>4050</v>
      </c>
      <c r="BK878" s="81" t="s">
        <v>2851</v>
      </c>
      <c r="BL878" s="81" t="s">
        <v>5483</v>
      </c>
      <c r="BM878" s="81" t="s">
        <v>5484</v>
      </c>
      <c r="BN878" s="81" t="s">
        <v>4094</v>
      </c>
      <c r="BO878" s="81" t="s">
        <v>4837</v>
      </c>
      <c r="BP878" s="81" t="s">
        <v>5319</v>
      </c>
      <c r="BQ878" s="81" t="s">
        <v>4095</v>
      </c>
      <c r="BR878" s="81"/>
      <c r="BS878" s="81"/>
      <c r="BT878" s="81"/>
      <c r="BU878" s="313"/>
      <c r="BV878" s="325"/>
      <c r="BW878" s="313"/>
      <c r="BX878" s="325"/>
      <c r="BY878" s="93" t="str">
        <f t="shared" si="97"/>
        <v>MR103 Beadlock, 17x9, +25mm Offset, 6x6.5, 108mm Centerbore, Machined - Raw, Race Drilled, w/ BH-H24125</v>
      </c>
      <c r="BZ878" s="81" t="s">
        <v>3878</v>
      </c>
      <c r="CA878" s="81" t="s">
        <v>3879</v>
      </c>
      <c r="CB878" s="81" t="str">
        <f t="shared" si="98"/>
        <v>RACE (1XX)</v>
      </c>
    </row>
    <row r="879" spans="1:80" s="38" customFormat="1" ht="15" customHeight="1">
      <c r="A879" s="22">
        <f t="shared" si="92"/>
        <v>877</v>
      </c>
      <c r="B879" s="99" t="s">
        <v>84</v>
      </c>
      <c r="C879" s="99" t="s">
        <v>1090</v>
      </c>
      <c r="D879" s="3" t="s">
        <v>3143</v>
      </c>
      <c r="E879" s="91" t="s">
        <v>5001</v>
      </c>
      <c r="F879" s="90" t="s">
        <v>3146</v>
      </c>
      <c r="G879" s="90" t="s">
        <v>4570</v>
      </c>
      <c r="H879" s="78" t="s">
        <v>3148</v>
      </c>
      <c r="I879" s="319">
        <v>43634</v>
      </c>
      <c r="J879" s="85" t="s">
        <v>1265</v>
      </c>
      <c r="K879" s="342">
        <v>582.30000000000007</v>
      </c>
      <c r="L879" s="92">
        <f t="shared" si="93"/>
        <v>582.30000000000007</v>
      </c>
      <c r="M879" s="344"/>
      <c r="N879" s="3">
        <v>17</v>
      </c>
      <c r="O879" s="8">
        <v>9</v>
      </c>
      <c r="P879" s="99" t="str">
        <f t="shared" si="94"/>
        <v>6x6.5</v>
      </c>
      <c r="Q879" s="3">
        <v>6</v>
      </c>
      <c r="R879" s="3">
        <v>6.5</v>
      </c>
      <c r="S879" s="3">
        <v>-12</v>
      </c>
      <c r="T879" s="16">
        <v>4.5</v>
      </c>
      <c r="U879" s="100" t="s">
        <v>85</v>
      </c>
      <c r="V879" s="16">
        <v>108</v>
      </c>
      <c r="W879" s="8">
        <v>37.25</v>
      </c>
      <c r="X879" s="51">
        <v>4000</v>
      </c>
      <c r="Y879" s="79" t="s">
        <v>5466</v>
      </c>
      <c r="Z879" s="79" t="s">
        <v>196</v>
      </c>
      <c r="AA879" s="51" t="str">
        <f t="shared" si="95"/>
        <v>17x9, 6x6.5, -12 OS</v>
      </c>
      <c r="AB879" s="3" t="s">
        <v>85</v>
      </c>
      <c r="AC879" s="89" t="str">
        <f>_xlfn.IFNA(VLOOKUP(AB879,ACCESSORIES!F:J,5,FALSE),"N/A")</f>
        <v>N/A</v>
      </c>
      <c r="AD879" s="87" t="s">
        <v>85</v>
      </c>
      <c r="AE879" s="3" t="s">
        <v>85</v>
      </c>
      <c r="AF879" s="80" t="s">
        <v>85</v>
      </c>
      <c r="AG879" s="2" t="s">
        <v>85</v>
      </c>
      <c r="AH879" s="9" t="str">
        <f>_xlfn.IFNA(VLOOKUP(AG879,ACCESSORIES!F:J,5,FALSE),"N/A")</f>
        <v>N/A</v>
      </c>
      <c r="AI879" s="81" t="s">
        <v>266</v>
      </c>
      <c r="AJ879" s="81" t="s">
        <v>85</v>
      </c>
      <c r="AK879" s="40" t="str">
        <f>_xlfn.IFNA(VLOOKUP(AJ879,ACCESSORIES!F:J,5,FALSE),"N/A")</f>
        <v>N/A</v>
      </c>
      <c r="AL879" s="81" t="s">
        <v>85</v>
      </c>
      <c r="AM879" s="81">
        <v>18.3</v>
      </c>
      <c r="AN879" s="81">
        <v>204</v>
      </c>
      <c r="AO879" s="36">
        <v>0</v>
      </c>
      <c r="AP879" s="36">
        <v>0</v>
      </c>
      <c r="AQ879" s="36">
        <v>28</v>
      </c>
      <c r="AR879" s="36">
        <v>37</v>
      </c>
      <c r="AS879" s="36">
        <v>206</v>
      </c>
      <c r="AT879" s="36">
        <v>204</v>
      </c>
      <c r="AU879" s="84" t="s">
        <v>85</v>
      </c>
      <c r="AV879" s="54" t="s">
        <v>85</v>
      </c>
      <c r="AW879" s="54" t="s">
        <v>85</v>
      </c>
      <c r="AX879" s="54">
        <v>60</v>
      </c>
      <c r="AY879" s="3" t="s">
        <v>2709</v>
      </c>
      <c r="AZ879" s="98">
        <f>_xlfn.IFNA(VLOOKUP(AY879,ACCESSORIES!F:J,5,FALSE),"N/A")</f>
        <v>152.625</v>
      </c>
      <c r="BA879" s="3" t="s">
        <v>1521</v>
      </c>
      <c r="BB879" s="98">
        <f>_xlfn.IFNA(VLOOKUP(BA879,ACCESSORIES!F:J,5,FALSE),"N/A")</f>
        <v>11</v>
      </c>
      <c r="BC879" s="77">
        <v>42.100943335238789</v>
      </c>
      <c r="BD879" s="56">
        <v>20.4724409448819</v>
      </c>
      <c r="BE879" s="56">
        <v>20.4724409448819</v>
      </c>
      <c r="BF879" s="56">
        <v>12.4409448818898</v>
      </c>
      <c r="BG879" s="378">
        <f t="shared" si="96"/>
        <v>8.5446400000000311E-2</v>
      </c>
      <c r="BH879" s="3">
        <v>36</v>
      </c>
      <c r="BI879" s="114" t="s">
        <v>3532</v>
      </c>
      <c r="BJ879" s="50" t="s">
        <v>4050</v>
      </c>
      <c r="BK879" s="81" t="s">
        <v>2851</v>
      </c>
      <c r="BL879" s="81" t="s">
        <v>5483</v>
      </c>
      <c r="BM879" s="81" t="s">
        <v>5484</v>
      </c>
      <c r="BN879" s="81" t="s">
        <v>4094</v>
      </c>
      <c r="BO879" s="81" t="s">
        <v>4837</v>
      </c>
      <c r="BP879" s="81" t="s">
        <v>5319</v>
      </c>
      <c r="BQ879" s="81" t="s">
        <v>4095</v>
      </c>
      <c r="BR879" s="81" t="s">
        <v>5485</v>
      </c>
      <c r="BS879" s="81"/>
      <c r="BT879" s="81"/>
      <c r="BU879" s="313"/>
      <c r="BV879" s="325"/>
      <c r="BW879" s="357"/>
      <c r="BX879" s="325"/>
      <c r="BY879" s="93" t="s">
        <v>5467</v>
      </c>
      <c r="BZ879" s="81" t="s">
        <v>3878</v>
      </c>
      <c r="CA879" s="81" t="s">
        <v>3879</v>
      </c>
      <c r="CB879" s="81" t="str">
        <f t="shared" si="98"/>
        <v>RACE (1XX)</v>
      </c>
    </row>
    <row r="880" spans="1:80" s="38" customFormat="1" ht="15" customHeight="1">
      <c r="A880" s="22">
        <f t="shared" si="92"/>
        <v>878</v>
      </c>
      <c r="B880" s="99" t="s">
        <v>84</v>
      </c>
      <c r="C880" s="99" t="s">
        <v>1090</v>
      </c>
      <c r="D880" s="3" t="s">
        <v>3329</v>
      </c>
      <c r="E880" s="91" t="str">
        <f>CONCATENATE(LEFT(D880,5),VLOOKUP(CONCATENATE(N880,"x",O880),'PART NUMBER GUIDE'!$B$9:$C$49,2,FALSE),VLOOKUP(CONCATENATE(P880, V880), 'PART NUMBER GUIDE'!$Q$6:$R$91, 2, FALSE),VLOOKUP(Y880,'PART NUMBER GUIDE'!$J$8:$K$43,2, FALSE),IF(U880="N/A",IF(ABS(S880)&lt;10,"0"&amp;ABS(S880),ABS(S880)),CONCATENATE(LEFT(U880,1),RIGHT(U880,1))), F880, G880)</f>
        <v>MR10354519325B</v>
      </c>
      <c r="F880" s="90" t="s">
        <v>1129</v>
      </c>
      <c r="G880" s="90"/>
      <c r="H880" s="78" t="s">
        <v>3333</v>
      </c>
      <c r="I880" s="319">
        <v>43634</v>
      </c>
      <c r="J880" s="85" t="s">
        <v>1265</v>
      </c>
      <c r="K880" s="342">
        <v>464.40000000000003</v>
      </c>
      <c r="L880" s="92">
        <f t="shared" si="93"/>
        <v>464.40000000000003</v>
      </c>
      <c r="M880" s="344"/>
      <c r="N880" s="3">
        <v>15</v>
      </c>
      <c r="O880" s="8">
        <v>4.5</v>
      </c>
      <c r="P880" s="99" t="str">
        <f t="shared" si="94"/>
        <v>5x205</v>
      </c>
      <c r="Q880" s="3">
        <v>5</v>
      </c>
      <c r="R880" s="3">
        <v>205</v>
      </c>
      <c r="S880" s="3">
        <v>-25</v>
      </c>
      <c r="T880" s="16">
        <v>1.75</v>
      </c>
      <c r="U880" s="100" t="s">
        <v>85</v>
      </c>
      <c r="V880" s="16">
        <v>160</v>
      </c>
      <c r="W880" s="8">
        <v>18.84</v>
      </c>
      <c r="X880" s="51">
        <v>1900</v>
      </c>
      <c r="Y880" s="79" t="s">
        <v>5466</v>
      </c>
      <c r="Z880" s="79" t="s">
        <v>196</v>
      </c>
      <c r="AA880" s="51" t="str">
        <f t="shared" si="95"/>
        <v>15x4.5, 5x205, -25 OS</v>
      </c>
      <c r="AB880" s="3" t="s">
        <v>85</v>
      </c>
      <c r="AC880" s="89" t="str">
        <f>_xlfn.IFNA(VLOOKUP(AB880,ACCESSORIES!F:J,5,FALSE),"N/A")</f>
        <v>N/A</v>
      </c>
      <c r="AD880" s="87" t="s">
        <v>85</v>
      </c>
      <c r="AE880" s="3" t="s">
        <v>85</v>
      </c>
      <c r="AF880" s="80" t="s">
        <v>85</v>
      </c>
      <c r="AG880" s="2" t="s">
        <v>85</v>
      </c>
      <c r="AH880" s="9" t="str">
        <f>_xlfn.IFNA(VLOOKUP(AG880,ACCESSORIES!F:J,5,FALSE),"N/A")</f>
        <v>N/A</v>
      </c>
      <c r="AI880" s="81" t="s">
        <v>266</v>
      </c>
      <c r="AJ880" s="81" t="s">
        <v>85</v>
      </c>
      <c r="AK880" s="40" t="str">
        <f>_xlfn.IFNA(VLOOKUP(AJ880,ACCESSORIES!F:J,5,FALSE),"N/A")</f>
        <v>N/A</v>
      </c>
      <c r="AL880" s="81" t="s">
        <v>85</v>
      </c>
      <c r="AM880" s="81">
        <v>15</v>
      </c>
      <c r="AN880" s="81">
        <v>245</v>
      </c>
      <c r="AO880" s="25">
        <v>0</v>
      </c>
      <c r="AP880" s="36">
        <v>0</v>
      </c>
      <c r="AQ880" s="36">
        <v>0</v>
      </c>
      <c r="AR880" s="36">
        <v>8</v>
      </c>
      <c r="AS880" s="36" t="s">
        <v>6278</v>
      </c>
      <c r="AT880" s="36">
        <v>177</v>
      </c>
      <c r="AU880" s="84" t="s">
        <v>85</v>
      </c>
      <c r="AV880" s="54" t="s">
        <v>85</v>
      </c>
      <c r="AW880" s="54" t="s">
        <v>85</v>
      </c>
      <c r="AX880" s="54">
        <v>52</v>
      </c>
      <c r="AY880" s="3" t="s">
        <v>3330</v>
      </c>
      <c r="AZ880" s="98">
        <f>_xlfn.IFNA(VLOOKUP(AY880,ACCESSORIES!F:J,5,FALSE),"N/A")</f>
        <v>118.8</v>
      </c>
      <c r="BA880" s="3" t="s">
        <v>1520</v>
      </c>
      <c r="BB880" s="98">
        <f>_xlfn.IFNA(VLOOKUP(BA880,ACCESSORIES!F:J,5,FALSE),"N/A")</f>
        <v>11</v>
      </c>
      <c r="BC880" s="77">
        <v>22.479802000784684</v>
      </c>
      <c r="BD880" s="56">
        <v>17.91</v>
      </c>
      <c r="BE880" s="56">
        <v>17.91</v>
      </c>
      <c r="BF880" s="56">
        <v>7.76</v>
      </c>
      <c r="BG880" s="378">
        <f t="shared" si="96"/>
        <v>4.079003169874118E-2</v>
      </c>
      <c r="BH880" s="3">
        <v>48</v>
      </c>
      <c r="BI880" s="114" t="s">
        <v>3532</v>
      </c>
      <c r="BJ880" s="50" t="s">
        <v>4050</v>
      </c>
      <c r="BK880" s="81" t="s">
        <v>2851</v>
      </c>
      <c r="BL880" s="81" t="s">
        <v>5486</v>
      </c>
      <c r="BM880" s="81" t="s">
        <v>5487</v>
      </c>
      <c r="BN880" s="81" t="s">
        <v>5484</v>
      </c>
      <c r="BO880" s="81" t="s">
        <v>4837</v>
      </c>
      <c r="BP880" s="81" t="s">
        <v>5319</v>
      </c>
      <c r="BQ880" s="81"/>
      <c r="BR880" s="81"/>
      <c r="BS880" s="81"/>
      <c r="BT880" s="81"/>
      <c r="BU880" s="313" t="s">
        <v>6920</v>
      </c>
      <c r="BV880" s="377" t="s">
        <v>8157</v>
      </c>
      <c r="BW880" s="357" t="s">
        <v>7389</v>
      </c>
      <c r="BX880" s="377" t="s">
        <v>8156</v>
      </c>
      <c r="BY880" s="93" t="str">
        <f t="shared" ref="BY880:BY917" si="99">CONCATENATE(IF(J880="Closeout","CLOSEOUT - ",""),D880,", ",N880,"x",O880,", ",IF(U880="N/A","",CONCATENATE(U880,"/")),IF(S880&gt;0,CONCATENATE("+",S880),S880),"mm Offset, ",P880,", ",V880,"mm Centerbore, ",PROPER(Y880),IF(G880="R",", Race Drilled",""),"",IF(BA880="N/A","",CONCATENATE(", w/ ",BA880)))</f>
        <v>MR103 Buggy Beadlock, 15x4.5, -25mm Offset, 5x205, 160mm Centerbore, Machined - Raw, w/ BH-H24100</v>
      </c>
      <c r="BZ880" s="81" t="s">
        <v>3878</v>
      </c>
      <c r="CA880" s="81" t="s">
        <v>3879</v>
      </c>
      <c r="CB880" s="81" t="str">
        <f t="shared" si="98"/>
        <v>RACE (1XX)</v>
      </c>
    </row>
    <row r="881" spans="1:82" s="38" customFormat="1" ht="15" customHeight="1">
      <c r="A881" s="22">
        <f t="shared" si="92"/>
        <v>879</v>
      </c>
      <c r="B881" s="99" t="s">
        <v>84</v>
      </c>
      <c r="C881" s="99" t="s">
        <v>1090</v>
      </c>
      <c r="D881" s="3" t="s">
        <v>3329</v>
      </c>
      <c r="E881" s="91" t="str">
        <f>CONCATENATE(LEFT(D881,5),VLOOKUP(CONCATENATE(N881,"x",O881),'PART NUMBER GUIDE'!$B$9:$C$49,2,FALSE),VLOOKUP(CONCATENATE(P881, V881), 'PART NUMBER GUIDE'!$Q$6:$R$91, 2, FALSE),VLOOKUP(Y881,'PART NUMBER GUIDE'!$J$8:$K$43,2, FALSE),IF(U881="N/A",IF(ABS(S881)&lt;10,"0"&amp;ABS(S881),ABS(S881)),CONCATENATE(LEFT(U881,1),RIGHT(U881,1))), F881, G881)</f>
        <v>MR10357019325B</v>
      </c>
      <c r="F881" s="90" t="s">
        <v>1129</v>
      </c>
      <c r="G881" s="90"/>
      <c r="H881" s="78" t="s">
        <v>3334</v>
      </c>
      <c r="I881" s="319">
        <v>43634</v>
      </c>
      <c r="J881" s="85" t="s">
        <v>1265</v>
      </c>
      <c r="K881" s="342">
        <v>482.40000000000003</v>
      </c>
      <c r="L881" s="92">
        <f t="shared" si="93"/>
        <v>482.40000000000003</v>
      </c>
      <c r="M881" s="344"/>
      <c r="N881" s="3">
        <v>15</v>
      </c>
      <c r="O881" s="8">
        <v>7</v>
      </c>
      <c r="P881" s="99" t="str">
        <f t="shared" si="94"/>
        <v>5x205</v>
      </c>
      <c r="Q881" s="3">
        <v>5</v>
      </c>
      <c r="R881" s="3">
        <v>205</v>
      </c>
      <c r="S881" s="3">
        <v>-25</v>
      </c>
      <c r="T881" s="16">
        <v>3</v>
      </c>
      <c r="U881" s="100" t="s">
        <v>85</v>
      </c>
      <c r="V881" s="16">
        <v>160</v>
      </c>
      <c r="W881" s="8">
        <v>20.75</v>
      </c>
      <c r="X881" s="51">
        <v>2400</v>
      </c>
      <c r="Y881" s="79" t="s">
        <v>5466</v>
      </c>
      <c r="Z881" s="79" t="s">
        <v>196</v>
      </c>
      <c r="AA881" s="51" t="str">
        <f t="shared" si="95"/>
        <v>15x7, 5x205, -25 OS</v>
      </c>
      <c r="AB881" s="3" t="s">
        <v>85</v>
      </c>
      <c r="AC881" s="89" t="str">
        <f>_xlfn.IFNA(VLOOKUP(AB881,ACCESSORIES!F:J,5,FALSE),"N/A")</f>
        <v>N/A</v>
      </c>
      <c r="AD881" s="87" t="s">
        <v>85</v>
      </c>
      <c r="AE881" s="3" t="s">
        <v>85</v>
      </c>
      <c r="AF881" s="80" t="s">
        <v>85</v>
      </c>
      <c r="AG881" s="2" t="s">
        <v>85</v>
      </c>
      <c r="AH881" s="9" t="str">
        <f>_xlfn.IFNA(VLOOKUP(AG881,ACCESSORIES!F:J,5,FALSE),"N/A")</f>
        <v>N/A</v>
      </c>
      <c r="AI881" s="81" t="s">
        <v>266</v>
      </c>
      <c r="AJ881" s="81" t="s">
        <v>85</v>
      </c>
      <c r="AK881" s="40" t="str">
        <f>_xlfn.IFNA(VLOOKUP(AJ881,ACCESSORIES!F:J,5,FALSE),"N/A")</f>
        <v>N/A</v>
      </c>
      <c r="AL881" s="81" t="s">
        <v>85</v>
      </c>
      <c r="AM881" s="81">
        <v>15</v>
      </c>
      <c r="AN881" s="81">
        <v>245</v>
      </c>
      <c r="AO881" s="25">
        <v>0</v>
      </c>
      <c r="AP881" s="36">
        <v>0</v>
      </c>
      <c r="AQ881" s="36">
        <v>0</v>
      </c>
      <c r="AR881" s="36">
        <v>7</v>
      </c>
      <c r="AS881" s="36">
        <v>183</v>
      </c>
      <c r="AT881" s="36">
        <v>166</v>
      </c>
      <c r="AU881" s="84" t="s">
        <v>85</v>
      </c>
      <c r="AV881" s="54" t="s">
        <v>85</v>
      </c>
      <c r="AW881" s="54" t="s">
        <v>85</v>
      </c>
      <c r="AX881" s="54">
        <v>83</v>
      </c>
      <c r="AY881" s="3" t="s">
        <v>3330</v>
      </c>
      <c r="AZ881" s="98">
        <f>_xlfn.IFNA(VLOOKUP(AY881,ACCESSORIES!F:J,5,FALSE),"N/A")</f>
        <v>118.8</v>
      </c>
      <c r="BA881" s="3" t="s">
        <v>1520</v>
      </c>
      <c r="BB881" s="98">
        <f>_xlfn.IFNA(VLOOKUP(BA881,ACCESSORIES!F:J,5,FALSE),"N/A")</f>
        <v>11</v>
      </c>
      <c r="BC881" s="77">
        <v>24.941630595182477</v>
      </c>
      <c r="BD881" s="56">
        <v>17.8740157480315</v>
      </c>
      <c r="BE881" s="56">
        <v>17.8740157480315</v>
      </c>
      <c r="BF881" s="56">
        <v>9.8425196850393704</v>
      </c>
      <c r="BG881" s="378">
        <f t="shared" si="96"/>
        <v>5.1529000000000012E-2</v>
      </c>
      <c r="BH881" s="3">
        <v>48</v>
      </c>
      <c r="BI881" s="114" t="s">
        <v>3532</v>
      </c>
      <c r="BJ881" s="50" t="s">
        <v>4050</v>
      </c>
      <c r="BK881" s="81" t="s">
        <v>2851</v>
      </c>
      <c r="BL881" s="81" t="s">
        <v>5486</v>
      </c>
      <c r="BM881" s="81" t="s">
        <v>5487</v>
      </c>
      <c r="BN881" s="81" t="s">
        <v>5484</v>
      </c>
      <c r="BO881" s="81" t="s">
        <v>4837</v>
      </c>
      <c r="BP881" s="81" t="s">
        <v>5319</v>
      </c>
      <c r="BQ881" s="81"/>
      <c r="BR881" s="81"/>
      <c r="BS881" s="81"/>
      <c r="BT881" s="81"/>
      <c r="BU881" s="313" t="s">
        <v>6920</v>
      </c>
      <c r="BV881" s="377" t="s">
        <v>8157</v>
      </c>
      <c r="BW881" s="357" t="s">
        <v>7389</v>
      </c>
      <c r="BX881" s="377" t="s">
        <v>8156</v>
      </c>
      <c r="BY881" s="93" t="str">
        <f t="shared" si="99"/>
        <v>MR103 Buggy Beadlock, 15x7, -25mm Offset, 5x205, 160mm Centerbore, Machined - Raw, w/ BH-H24100</v>
      </c>
      <c r="BZ881" s="81" t="s">
        <v>3878</v>
      </c>
      <c r="CA881" s="81" t="s">
        <v>3879</v>
      </c>
      <c r="CB881" s="81" t="str">
        <f t="shared" si="98"/>
        <v>RACE (1XX)</v>
      </c>
    </row>
    <row r="882" spans="1:82" s="38" customFormat="1" ht="15" customHeight="1">
      <c r="A882" s="22">
        <f t="shared" si="92"/>
        <v>880</v>
      </c>
      <c r="B882" s="99" t="s">
        <v>84</v>
      </c>
      <c r="C882" s="99" t="s">
        <v>1090</v>
      </c>
      <c r="D882" s="3" t="s">
        <v>3329</v>
      </c>
      <c r="E882" s="91" t="str">
        <f>CONCATENATE(LEFT(D882,5),VLOOKUP(CONCATENATE(N882,"x",O882),'PART NUMBER GUIDE'!$B$9:$C$49,2,FALSE),VLOOKUP(CONCATENATE(P882, V882), 'PART NUMBER GUIDE'!$Q$6:$R$91, 2, FALSE),VLOOKUP(Y882,'PART NUMBER GUIDE'!$J$8:$K$43,2, FALSE),IF(U882="N/A",IF(ABS(S882)&lt;10,"0"&amp;ABS(S882),ABS(S882)),CONCATENATE(LEFT(U882,1),RIGHT(U882,1))), F882, G882)</f>
        <v>MR10357019345B</v>
      </c>
      <c r="F882" s="90" t="s">
        <v>1129</v>
      </c>
      <c r="G882" s="90"/>
      <c r="H882" s="78" t="s">
        <v>3335</v>
      </c>
      <c r="I882" s="319">
        <v>43634</v>
      </c>
      <c r="J882" s="85" t="s">
        <v>1265</v>
      </c>
      <c r="K882" s="342">
        <v>482.40000000000003</v>
      </c>
      <c r="L882" s="92">
        <f t="shared" si="93"/>
        <v>482.40000000000003</v>
      </c>
      <c r="M882" s="344"/>
      <c r="N882" s="3">
        <v>15</v>
      </c>
      <c r="O882" s="8">
        <v>7</v>
      </c>
      <c r="P882" s="99" t="str">
        <f t="shared" si="94"/>
        <v>5x205</v>
      </c>
      <c r="Q882" s="3">
        <v>5</v>
      </c>
      <c r="R882" s="3">
        <v>205</v>
      </c>
      <c r="S882" s="3">
        <v>-45</v>
      </c>
      <c r="T882" s="16">
        <v>2.25</v>
      </c>
      <c r="U882" s="100" t="s">
        <v>85</v>
      </c>
      <c r="V882" s="16">
        <v>160</v>
      </c>
      <c r="W882" s="8">
        <v>22.44</v>
      </c>
      <c r="X882" s="51">
        <v>2400</v>
      </c>
      <c r="Y882" s="79" t="s">
        <v>5466</v>
      </c>
      <c r="Z882" s="79" t="s">
        <v>196</v>
      </c>
      <c r="AA882" s="51" t="str">
        <f t="shared" si="95"/>
        <v>15x7, 5x205, -45 OS</v>
      </c>
      <c r="AB882" s="3" t="s">
        <v>85</v>
      </c>
      <c r="AC882" s="89" t="str">
        <f>_xlfn.IFNA(VLOOKUP(AB882,ACCESSORIES!F:J,5,FALSE),"N/A")</f>
        <v>N/A</v>
      </c>
      <c r="AD882" s="87" t="s">
        <v>85</v>
      </c>
      <c r="AE882" s="3" t="s">
        <v>85</v>
      </c>
      <c r="AF882" s="80" t="s">
        <v>85</v>
      </c>
      <c r="AG882" s="2" t="s">
        <v>85</v>
      </c>
      <c r="AH882" s="9" t="str">
        <f>_xlfn.IFNA(VLOOKUP(AG882,ACCESSORIES!F:J,5,FALSE),"N/A")</f>
        <v>N/A</v>
      </c>
      <c r="AI882" s="81" t="s">
        <v>266</v>
      </c>
      <c r="AJ882" s="81" t="s">
        <v>85</v>
      </c>
      <c r="AK882" s="40" t="str">
        <f>_xlfn.IFNA(VLOOKUP(AJ882,ACCESSORIES!F:J,5,FALSE),"N/A")</f>
        <v>N/A</v>
      </c>
      <c r="AL882" s="81" t="s">
        <v>85</v>
      </c>
      <c r="AM882" s="81">
        <v>15</v>
      </c>
      <c r="AN882" s="81">
        <v>245</v>
      </c>
      <c r="AO882" s="25">
        <v>0</v>
      </c>
      <c r="AP882" s="36">
        <v>0</v>
      </c>
      <c r="AQ882" s="36">
        <v>0</v>
      </c>
      <c r="AR882" s="36">
        <v>27</v>
      </c>
      <c r="AS882" s="36">
        <v>185</v>
      </c>
      <c r="AT882" s="36">
        <v>175</v>
      </c>
      <c r="AU882" s="84" t="s">
        <v>85</v>
      </c>
      <c r="AV882" s="54" t="s">
        <v>85</v>
      </c>
      <c r="AW882" s="54" t="s">
        <v>85</v>
      </c>
      <c r="AX882" s="54">
        <v>83</v>
      </c>
      <c r="AY882" s="3" t="s">
        <v>3330</v>
      </c>
      <c r="AZ882" s="98">
        <f>_xlfn.IFNA(VLOOKUP(AY882,ACCESSORIES!F:J,5,FALSE),"N/A")</f>
        <v>118.8</v>
      </c>
      <c r="BA882" s="3" t="s">
        <v>1520</v>
      </c>
      <c r="BB882" s="98">
        <f>_xlfn.IFNA(VLOOKUP(BA882,ACCESSORIES!F:J,5,FALSE),"N/A")</f>
        <v>11</v>
      </c>
      <c r="BC882" s="77">
        <v>26.631841271933212</v>
      </c>
      <c r="BD882" s="56">
        <v>17.8740157480315</v>
      </c>
      <c r="BE882" s="56">
        <v>17.8740157480315</v>
      </c>
      <c r="BF882" s="56">
        <v>9.8425196850393704</v>
      </c>
      <c r="BG882" s="378">
        <f t="shared" si="96"/>
        <v>5.1529000000000012E-2</v>
      </c>
      <c r="BH882" s="3">
        <v>48</v>
      </c>
      <c r="BI882" s="114" t="s">
        <v>3532</v>
      </c>
      <c r="BJ882" s="50" t="s">
        <v>4050</v>
      </c>
      <c r="BK882" s="81" t="s">
        <v>2851</v>
      </c>
      <c r="BL882" s="81" t="s">
        <v>5486</v>
      </c>
      <c r="BM882" s="81" t="s">
        <v>5487</v>
      </c>
      <c r="BN882" s="81" t="s">
        <v>5484</v>
      </c>
      <c r="BO882" s="81" t="s">
        <v>4837</v>
      </c>
      <c r="BP882" s="81" t="s">
        <v>5319</v>
      </c>
      <c r="BQ882" s="81"/>
      <c r="BR882" s="81"/>
      <c r="BS882" s="81"/>
      <c r="BT882" s="81"/>
      <c r="BU882" s="313" t="s">
        <v>6920</v>
      </c>
      <c r="BV882" s="377" t="s">
        <v>8157</v>
      </c>
      <c r="BW882" s="357" t="s">
        <v>7389</v>
      </c>
      <c r="BX882" s="377" t="s">
        <v>8156</v>
      </c>
      <c r="BY882" s="93" t="str">
        <f t="shared" si="99"/>
        <v>MR103 Buggy Beadlock, 15x7, -45mm Offset, 5x205, 160mm Centerbore, Machined - Raw, w/ BH-H24100</v>
      </c>
      <c r="BZ882" s="81" t="s">
        <v>3878</v>
      </c>
      <c r="CA882" s="81" t="s">
        <v>3879</v>
      </c>
      <c r="CB882" s="81" t="str">
        <f t="shared" si="98"/>
        <v>RACE (1XX)</v>
      </c>
    </row>
    <row r="883" spans="1:82" s="38" customFormat="1" ht="15" customHeight="1">
      <c r="A883" s="22">
        <f t="shared" si="92"/>
        <v>881</v>
      </c>
      <c r="B883" s="99" t="s">
        <v>84</v>
      </c>
      <c r="C883" s="99" t="s">
        <v>1090</v>
      </c>
      <c r="D883" s="3" t="s">
        <v>3329</v>
      </c>
      <c r="E883" s="91" t="str">
        <f>CONCATENATE(LEFT(D883,5),VLOOKUP(CONCATENATE(N883,"x",O883),'PART NUMBER GUIDE'!$B$9:$C$49,2,FALSE),VLOOKUP(CONCATENATE(P883, V883), 'PART NUMBER GUIDE'!$Q$6:$R$91, 2, FALSE),VLOOKUP(Y883,'PART NUMBER GUIDE'!$J$8:$K$43,2, FALSE),IF(U883="N/A",IF(ABS(S883)&lt;10,"0"&amp;ABS(S883),ABS(S883)),CONCATENATE(LEFT(U883,1),RIGHT(U883,1))), F883, G883)</f>
        <v>MR10376519319B</v>
      </c>
      <c r="F883" s="90" t="s">
        <v>1129</v>
      </c>
      <c r="G883" s="90"/>
      <c r="H883" s="78" t="s">
        <v>3389</v>
      </c>
      <c r="I883" s="319">
        <v>43668</v>
      </c>
      <c r="J883" s="85" t="s">
        <v>1265</v>
      </c>
      <c r="K883" s="342">
        <v>556.20000000000005</v>
      </c>
      <c r="L883" s="92">
        <f t="shared" si="93"/>
        <v>556.20000000000005</v>
      </c>
      <c r="M883" s="344"/>
      <c r="N883" s="3">
        <v>17</v>
      </c>
      <c r="O883" s="8">
        <v>6.5</v>
      </c>
      <c r="P883" s="99" t="str">
        <f t="shared" si="94"/>
        <v>5x205</v>
      </c>
      <c r="Q883" s="3">
        <v>5</v>
      </c>
      <c r="R883" s="3">
        <v>205</v>
      </c>
      <c r="S883" s="3">
        <v>-19</v>
      </c>
      <c r="T883" s="16">
        <v>3</v>
      </c>
      <c r="U883" s="100" t="s">
        <v>85</v>
      </c>
      <c r="V883" s="16">
        <v>160</v>
      </c>
      <c r="W883" s="8">
        <v>27.12</v>
      </c>
      <c r="X883" s="51">
        <v>3100</v>
      </c>
      <c r="Y883" s="79" t="s">
        <v>5466</v>
      </c>
      <c r="Z883" s="79" t="s">
        <v>196</v>
      </c>
      <c r="AA883" s="51" t="str">
        <f t="shared" si="95"/>
        <v>17x6.5, 5x205, -19 OS</v>
      </c>
      <c r="AB883" s="3" t="s">
        <v>85</v>
      </c>
      <c r="AC883" s="89" t="str">
        <f>_xlfn.IFNA(VLOOKUP(AB883,ACCESSORIES!F:J,5,FALSE),"N/A")</f>
        <v>N/A</v>
      </c>
      <c r="AD883" s="87" t="s">
        <v>85</v>
      </c>
      <c r="AE883" s="3" t="s">
        <v>85</v>
      </c>
      <c r="AF883" s="80" t="s">
        <v>85</v>
      </c>
      <c r="AG883" s="2" t="s">
        <v>85</v>
      </c>
      <c r="AH883" s="9" t="str">
        <f>_xlfn.IFNA(VLOOKUP(AG883,ACCESSORIES!F:J,5,FALSE),"N/A")</f>
        <v>N/A</v>
      </c>
      <c r="AI883" s="81" t="s">
        <v>266</v>
      </c>
      <c r="AJ883" s="81" t="s">
        <v>85</v>
      </c>
      <c r="AK883" s="40" t="str">
        <f>_xlfn.IFNA(VLOOKUP(AJ883,ACCESSORIES!F:J,5,FALSE),"N/A")</f>
        <v>N/A</v>
      </c>
      <c r="AL883" s="81" t="s">
        <v>85</v>
      </c>
      <c r="AM883" s="81">
        <v>15</v>
      </c>
      <c r="AN883" s="81">
        <v>245</v>
      </c>
      <c r="AO883" s="25">
        <v>0</v>
      </c>
      <c r="AP883" s="36">
        <v>0</v>
      </c>
      <c r="AQ883" s="36">
        <v>0</v>
      </c>
      <c r="AR883" s="36">
        <v>2</v>
      </c>
      <c r="AS883" s="36">
        <v>211</v>
      </c>
      <c r="AT883" s="36">
        <v>189</v>
      </c>
      <c r="AU883" s="84" t="s">
        <v>85</v>
      </c>
      <c r="AV883" s="54" t="s">
        <v>85</v>
      </c>
      <c r="AW883" s="54" t="s">
        <v>85</v>
      </c>
      <c r="AX883" s="54">
        <v>74</v>
      </c>
      <c r="AY883" s="3" t="s">
        <v>2709</v>
      </c>
      <c r="AZ883" s="98">
        <f>_xlfn.IFNA(VLOOKUP(AY883,ACCESSORIES!F:J,5,FALSE),"N/A")</f>
        <v>152.625</v>
      </c>
      <c r="BA883" s="86" t="s">
        <v>1521</v>
      </c>
      <c r="BB883" s="98">
        <f>_xlfn.IFNA(VLOOKUP(BA883,ACCESSORIES!F:J,5,FALSE),"N/A")</f>
        <v>11</v>
      </c>
      <c r="BC883" s="77">
        <v>31.533452234510321</v>
      </c>
      <c r="BD883" s="56">
        <v>20.28</v>
      </c>
      <c r="BE883" s="56">
        <v>20.28</v>
      </c>
      <c r="BF883" s="56">
        <v>9.84</v>
      </c>
      <c r="BG883" s="378">
        <f t="shared" si="96"/>
        <v>6.6318111352157177E-2</v>
      </c>
      <c r="BH883" s="3">
        <v>36</v>
      </c>
      <c r="BI883" s="114" t="s">
        <v>3532</v>
      </c>
      <c r="BJ883" s="50" t="s">
        <v>4050</v>
      </c>
      <c r="BK883" s="81" t="s">
        <v>2851</v>
      </c>
      <c r="BL883" s="81" t="s">
        <v>5486</v>
      </c>
      <c r="BM883" s="81" t="s">
        <v>5487</v>
      </c>
      <c r="BN883" s="81" t="s">
        <v>5484</v>
      </c>
      <c r="BO883" s="81" t="s">
        <v>4837</v>
      </c>
      <c r="BP883" s="81" t="s">
        <v>5319</v>
      </c>
      <c r="BQ883" s="81"/>
      <c r="BR883" s="81"/>
      <c r="BS883" s="81"/>
      <c r="BT883" s="81"/>
      <c r="BU883" s="313" t="s">
        <v>6920</v>
      </c>
      <c r="BV883" s="377" t="s">
        <v>8157</v>
      </c>
      <c r="BW883" s="357" t="s">
        <v>7389</v>
      </c>
      <c r="BX883" s="377" t="s">
        <v>8156</v>
      </c>
      <c r="BY883" s="93" t="str">
        <f t="shared" si="99"/>
        <v>MR103 Buggy Beadlock, 17x6.5, -19mm Offset, 5x205, 160mm Centerbore, Machined - Raw, w/ BH-H24125</v>
      </c>
      <c r="BZ883" s="81" t="s">
        <v>3878</v>
      </c>
      <c r="CA883" s="81" t="s">
        <v>3879</v>
      </c>
      <c r="CB883" s="81" t="str">
        <f t="shared" si="98"/>
        <v>RACE (1XX)</v>
      </c>
    </row>
    <row r="884" spans="1:82" s="38" customFormat="1" ht="15" customHeight="1">
      <c r="A884" s="22">
        <f t="shared" si="92"/>
        <v>882</v>
      </c>
      <c r="B884" s="99" t="s">
        <v>84</v>
      </c>
      <c r="C884" s="99" t="s">
        <v>1090</v>
      </c>
      <c r="D884" s="3" t="s">
        <v>3329</v>
      </c>
      <c r="E884" s="91" t="str">
        <f>CONCATENATE(LEFT(D884,5),VLOOKUP(CONCATENATE(N884,"x",O884),'PART NUMBER GUIDE'!$B$9:$C$49,2,FALSE),VLOOKUP(CONCATENATE(P884, V884), 'PART NUMBER GUIDE'!$Q$6:$R$91, 2, FALSE),VLOOKUP(Y884,'PART NUMBER GUIDE'!$J$8:$K$43,2, FALSE),IF(U884="N/A",IF(ABS(S884)&lt;10,"0"&amp;ABS(S884),ABS(S884)),CONCATENATE(LEFT(U884,1),RIGHT(U884,1))), F884, G884)</f>
        <v>MR10376519338B</v>
      </c>
      <c r="F884" s="90" t="s">
        <v>1129</v>
      </c>
      <c r="G884" s="90"/>
      <c r="H884" s="78" t="s">
        <v>3390</v>
      </c>
      <c r="I884" s="319">
        <v>43668</v>
      </c>
      <c r="J884" s="85" t="s">
        <v>1265</v>
      </c>
      <c r="K884" s="342">
        <v>556.20000000000005</v>
      </c>
      <c r="L884" s="92">
        <f t="shared" si="93"/>
        <v>556.20000000000005</v>
      </c>
      <c r="M884" s="344"/>
      <c r="N884" s="3">
        <v>17</v>
      </c>
      <c r="O884" s="8">
        <v>6.5</v>
      </c>
      <c r="P884" s="99" t="str">
        <f t="shared" si="94"/>
        <v>5x205</v>
      </c>
      <c r="Q884" s="3">
        <v>5</v>
      </c>
      <c r="R884" s="3">
        <v>205</v>
      </c>
      <c r="S884" s="3">
        <v>-38</v>
      </c>
      <c r="T884" s="16">
        <v>2.2999999999999998</v>
      </c>
      <c r="U884" s="100" t="s">
        <v>85</v>
      </c>
      <c r="V884" s="16">
        <v>160</v>
      </c>
      <c r="W884" s="8">
        <v>28.7</v>
      </c>
      <c r="X884" s="51">
        <v>3100</v>
      </c>
      <c r="Y884" s="79" t="s">
        <v>5466</v>
      </c>
      <c r="Z884" s="79" t="s">
        <v>196</v>
      </c>
      <c r="AA884" s="51" t="str">
        <f t="shared" si="95"/>
        <v>17x6.5, 5x205, -38 OS</v>
      </c>
      <c r="AB884" s="3" t="s">
        <v>85</v>
      </c>
      <c r="AC884" s="89" t="str">
        <f>_xlfn.IFNA(VLOOKUP(AB884,ACCESSORIES!F:J,5,FALSE),"N/A")</f>
        <v>N/A</v>
      </c>
      <c r="AD884" s="87" t="s">
        <v>85</v>
      </c>
      <c r="AE884" s="3" t="s">
        <v>85</v>
      </c>
      <c r="AF884" s="80" t="s">
        <v>85</v>
      </c>
      <c r="AG884" s="2" t="s">
        <v>85</v>
      </c>
      <c r="AH884" s="9" t="str">
        <f>_xlfn.IFNA(VLOOKUP(AG884,ACCESSORIES!F:J,5,FALSE),"N/A")</f>
        <v>N/A</v>
      </c>
      <c r="AI884" s="81" t="s">
        <v>266</v>
      </c>
      <c r="AJ884" s="81" t="s">
        <v>85</v>
      </c>
      <c r="AK884" s="40" t="str">
        <f>_xlfn.IFNA(VLOOKUP(AJ884,ACCESSORIES!F:J,5,FALSE),"N/A")</f>
        <v>N/A</v>
      </c>
      <c r="AL884" s="81" t="s">
        <v>85</v>
      </c>
      <c r="AM884" s="81">
        <v>15</v>
      </c>
      <c r="AN884" s="81">
        <v>245</v>
      </c>
      <c r="AO884" s="25">
        <v>0</v>
      </c>
      <c r="AP884" s="36">
        <v>0</v>
      </c>
      <c r="AQ884" s="36">
        <v>0</v>
      </c>
      <c r="AR884" s="36">
        <v>20</v>
      </c>
      <c r="AS884" s="36">
        <v>213</v>
      </c>
      <c r="AT884" s="36">
        <v>200</v>
      </c>
      <c r="AU884" s="84" t="s">
        <v>85</v>
      </c>
      <c r="AV884" s="54" t="s">
        <v>85</v>
      </c>
      <c r="AW884" s="54" t="s">
        <v>85</v>
      </c>
      <c r="AX884" s="54">
        <v>74</v>
      </c>
      <c r="AY884" s="3" t="s">
        <v>2709</v>
      </c>
      <c r="AZ884" s="98">
        <f>_xlfn.IFNA(VLOOKUP(AY884,ACCESSORIES!F:J,5,FALSE),"N/A")</f>
        <v>152.625</v>
      </c>
      <c r="BA884" s="86" t="s">
        <v>1521</v>
      </c>
      <c r="BB884" s="98">
        <f>_xlfn.IFNA(VLOOKUP(BA884,ACCESSORIES!F:J,5,FALSE),"N/A")</f>
        <v>11</v>
      </c>
      <c r="BC884" s="77">
        <v>33.113431780168611</v>
      </c>
      <c r="BD884" s="56">
        <v>20.28</v>
      </c>
      <c r="BE884" s="56">
        <v>20.28</v>
      </c>
      <c r="BF884" s="56">
        <v>9.84</v>
      </c>
      <c r="BG884" s="378">
        <f t="shared" si="96"/>
        <v>6.6318111352157177E-2</v>
      </c>
      <c r="BH884" s="3">
        <v>36</v>
      </c>
      <c r="BI884" s="114" t="s">
        <v>3532</v>
      </c>
      <c r="BJ884" s="50" t="s">
        <v>4050</v>
      </c>
      <c r="BK884" s="81" t="s">
        <v>2851</v>
      </c>
      <c r="BL884" s="81" t="s">
        <v>5486</v>
      </c>
      <c r="BM884" s="81" t="s">
        <v>5487</v>
      </c>
      <c r="BN884" s="81" t="s">
        <v>5484</v>
      </c>
      <c r="BO884" s="81" t="s">
        <v>4837</v>
      </c>
      <c r="BP884" s="81" t="s">
        <v>5319</v>
      </c>
      <c r="BQ884" s="81"/>
      <c r="BR884" s="81"/>
      <c r="BS884" s="81"/>
      <c r="BT884" s="81"/>
      <c r="BU884" s="313" t="s">
        <v>6920</v>
      </c>
      <c r="BV884" s="377" t="s">
        <v>8157</v>
      </c>
      <c r="BW884" s="357" t="s">
        <v>7389</v>
      </c>
      <c r="BX884" s="377" t="s">
        <v>8156</v>
      </c>
      <c r="BY884" s="93" t="str">
        <f t="shared" si="99"/>
        <v>MR103 Buggy Beadlock, 17x6.5, -38mm Offset, 5x205, 160mm Centerbore, Machined - Raw, w/ BH-H24125</v>
      </c>
      <c r="BZ884" s="81" t="s">
        <v>3878</v>
      </c>
      <c r="CA884" s="81" t="s">
        <v>3879</v>
      </c>
      <c r="CB884" s="81" t="str">
        <f t="shared" si="98"/>
        <v>RACE (1XX)</v>
      </c>
    </row>
    <row r="885" spans="1:82" s="38" customFormat="1" ht="15" customHeight="1">
      <c r="A885" s="22">
        <f t="shared" si="92"/>
        <v>883</v>
      </c>
      <c r="B885" s="99" t="s">
        <v>84</v>
      </c>
      <c r="C885" s="99" t="s">
        <v>1090</v>
      </c>
      <c r="D885" s="3" t="s">
        <v>3329</v>
      </c>
      <c r="E885" s="91" t="str">
        <f>CONCATENATE(LEFT(D885,5),VLOOKUP(CONCATENATE(N885,"x",O885),'PART NUMBER GUIDE'!$B$9:$C$49,2,FALSE),VLOOKUP(CONCATENATE(P885, V885), 'PART NUMBER GUIDE'!$Q$6:$R$91, 2, FALSE),VLOOKUP(Y885,'PART NUMBER GUIDE'!$J$8:$K$43,2, FALSE),IF(U885="N/A",IF(ABS(S885)&lt;10,"0"&amp;ABS(S885),ABS(S885)),CONCATENATE(LEFT(U885,1),RIGHT(U885,1))), F885, G885)</f>
        <v>MR10378019300B</v>
      </c>
      <c r="F885" s="90" t="s">
        <v>1129</v>
      </c>
      <c r="G885" s="90"/>
      <c r="H885" s="78" t="s">
        <v>4999</v>
      </c>
      <c r="I885" s="318">
        <v>44308</v>
      </c>
      <c r="J885" s="85" t="s">
        <v>1265</v>
      </c>
      <c r="K885" s="342">
        <v>571.05000000000007</v>
      </c>
      <c r="L885" s="92">
        <f t="shared" si="93"/>
        <v>571.05000000000007</v>
      </c>
      <c r="M885" s="344"/>
      <c r="N885" s="3">
        <v>17</v>
      </c>
      <c r="O885" s="8">
        <v>8</v>
      </c>
      <c r="P885" s="99" t="str">
        <f t="shared" si="94"/>
        <v>5x205</v>
      </c>
      <c r="Q885" s="3">
        <v>5</v>
      </c>
      <c r="R885" s="3">
        <v>205</v>
      </c>
      <c r="S885" s="3">
        <v>0</v>
      </c>
      <c r="T885" s="16">
        <v>4.5</v>
      </c>
      <c r="U885" s="100" t="s">
        <v>85</v>
      </c>
      <c r="V885" s="16">
        <v>160</v>
      </c>
      <c r="W885" s="8">
        <v>29.59</v>
      </c>
      <c r="X885" s="51">
        <v>3200</v>
      </c>
      <c r="Y885" s="79" t="s">
        <v>5466</v>
      </c>
      <c r="Z885" s="79" t="s">
        <v>196</v>
      </c>
      <c r="AA885" s="51" t="str">
        <f t="shared" si="95"/>
        <v>17x8, 5x205, 0 OS</v>
      </c>
      <c r="AB885" s="3" t="s">
        <v>85</v>
      </c>
      <c r="AC885" s="89" t="str">
        <f>_xlfn.IFNA(VLOOKUP(AB885,ACCESSORIES!F:J,5,FALSE),"N/A")</f>
        <v>N/A</v>
      </c>
      <c r="AD885" s="3" t="s">
        <v>85</v>
      </c>
      <c r="AE885" s="3" t="s">
        <v>85</v>
      </c>
      <c r="AF885" s="3" t="s">
        <v>85</v>
      </c>
      <c r="AG885" s="3" t="s">
        <v>85</v>
      </c>
      <c r="AH885" s="9" t="str">
        <f>_xlfn.IFNA(VLOOKUP(AG885,ACCESSORIES!F:J,5,FALSE),"N/A")</f>
        <v>N/A</v>
      </c>
      <c r="AI885" s="81" t="s">
        <v>265</v>
      </c>
      <c r="AJ885" s="81" t="s">
        <v>85</v>
      </c>
      <c r="AK885" s="40" t="str">
        <f>_xlfn.IFNA(VLOOKUP(AJ885,ACCESSORIES!F:J,5,FALSE),"N/A")</f>
        <v>N/A</v>
      </c>
      <c r="AL885" s="81" t="s">
        <v>85</v>
      </c>
      <c r="AM885" s="81">
        <v>15</v>
      </c>
      <c r="AN885" s="81">
        <v>226</v>
      </c>
      <c r="AO885" s="36">
        <v>3</v>
      </c>
      <c r="AP885" s="36">
        <v>3</v>
      </c>
      <c r="AQ885" s="36">
        <v>6</v>
      </c>
      <c r="AR885" s="36">
        <v>14</v>
      </c>
      <c r="AS885" s="36">
        <v>210</v>
      </c>
      <c r="AT885" s="36">
        <v>203</v>
      </c>
      <c r="AU885" s="84" t="s">
        <v>85</v>
      </c>
      <c r="AV885" s="54" t="s">
        <v>85</v>
      </c>
      <c r="AW885" s="54" t="s">
        <v>85</v>
      </c>
      <c r="AX885" s="54">
        <v>70</v>
      </c>
      <c r="AY885" s="3" t="s">
        <v>2709</v>
      </c>
      <c r="AZ885" s="98">
        <f>_xlfn.IFNA(VLOOKUP(AY885,ACCESSORIES!F:J,5,FALSE),"N/A")</f>
        <v>152.625</v>
      </c>
      <c r="BA885" s="3" t="s">
        <v>1521</v>
      </c>
      <c r="BB885" s="98">
        <f>_xlfn.IFNA(VLOOKUP(BA885,ACCESSORIES!F:J,5,FALSE),"N/A")</f>
        <v>11</v>
      </c>
      <c r="BC885" s="77">
        <v>34.546436484370311</v>
      </c>
      <c r="BD885" s="56">
        <v>20.28</v>
      </c>
      <c r="BE885" s="56">
        <v>20.28</v>
      </c>
      <c r="BF885" s="56">
        <v>11.3</v>
      </c>
      <c r="BG885" s="378">
        <f t="shared" si="96"/>
        <v>7.6157993727578865E-2</v>
      </c>
      <c r="BH885" s="3">
        <v>36</v>
      </c>
      <c r="BI885" s="114" t="s">
        <v>3532</v>
      </c>
      <c r="BJ885" s="50" t="s">
        <v>4050</v>
      </c>
      <c r="BK885" s="81" t="s">
        <v>2851</v>
      </c>
      <c r="BL885" s="81" t="s">
        <v>5486</v>
      </c>
      <c r="BM885" s="81" t="s">
        <v>5487</v>
      </c>
      <c r="BN885" s="81" t="s">
        <v>5484</v>
      </c>
      <c r="BO885" s="81" t="s">
        <v>4837</v>
      </c>
      <c r="BP885" s="81" t="s">
        <v>5319</v>
      </c>
      <c r="BQ885" s="81"/>
      <c r="BR885" s="81"/>
      <c r="BS885" s="81"/>
      <c r="BT885" s="81"/>
      <c r="BU885" s="313" t="s">
        <v>6920</v>
      </c>
      <c r="BV885" s="377" t="s">
        <v>8157</v>
      </c>
      <c r="BW885" s="357" t="s">
        <v>7389</v>
      </c>
      <c r="BX885" s="377" t="s">
        <v>8156</v>
      </c>
      <c r="BY885" s="93" t="str">
        <f t="shared" si="99"/>
        <v>MR103 Buggy Beadlock, 17x8, 0mm Offset, 5x205, 160mm Centerbore, Machined - Raw, w/ BH-H24125</v>
      </c>
      <c r="BZ885" s="81" t="s">
        <v>3878</v>
      </c>
      <c r="CA885" s="81" t="s">
        <v>3879</v>
      </c>
      <c r="CB885" s="81" t="str">
        <f t="shared" si="98"/>
        <v>RACE (1XX)</v>
      </c>
    </row>
    <row r="886" spans="1:82" s="38" customFormat="1" ht="15" customHeight="1">
      <c r="A886" s="22">
        <f t="shared" si="92"/>
        <v>884</v>
      </c>
      <c r="B886" s="99" t="s">
        <v>84</v>
      </c>
      <c r="C886" s="99" t="s">
        <v>1090</v>
      </c>
      <c r="D886" s="3" t="s">
        <v>1108</v>
      </c>
      <c r="E886" s="91" t="str">
        <f>CONCATENATE(LEFT(D886,5),VLOOKUP(CONCATENATE(N886,"x",O886),'PART NUMBER GUIDE'!$B$9:$C$49,2,FALSE),VLOOKUP(CONCATENATE(P886, V886), 'PART NUMBER GUIDE'!$Q$6:$R$91, 2, FALSE),VLOOKUP(Y886,'PART NUMBER GUIDE'!$J$8:$K$43,2, FALSE),IF(U886="N/A",IF(ABS(S886)&lt;10,"0"&amp;ABS(S886),ABS(S886)),CONCATENATE(LEFT(U886,1),RIGHT(U886,1))), F886, G886)</f>
        <v>MR10578516500B</v>
      </c>
      <c r="F886" s="90" t="s">
        <v>1129</v>
      </c>
      <c r="G886" s="90"/>
      <c r="H886" s="78" t="s">
        <v>870</v>
      </c>
      <c r="I886" s="318">
        <v>41275</v>
      </c>
      <c r="J886" s="85" t="s">
        <v>1265</v>
      </c>
      <c r="K886" s="342">
        <v>424.57499999999999</v>
      </c>
      <c r="L886" s="92">
        <f t="shared" si="93"/>
        <v>424.57499999999999</v>
      </c>
      <c r="M886" s="344"/>
      <c r="N886" s="3">
        <v>17</v>
      </c>
      <c r="O886" s="8">
        <v>8.5</v>
      </c>
      <c r="P886" s="99" t="str">
        <f t="shared" si="94"/>
        <v>6x135</v>
      </c>
      <c r="Q886" s="3">
        <v>6</v>
      </c>
      <c r="R886" s="3">
        <v>135</v>
      </c>
      <c r="S886" s="3">
        <v>0</v>
      </c>
      <c r="T886" s="16">
        <v>4.75</v>
      </c>
      <c r="U886" s="100" t="s">
        <v>85</v>
      </c>
      <c r="V886" s="16">
        <v>87</v>
      </c>
      <c r="W886" s="8">
        <v>31.56</v>
      </c>
      <c r="X886" s="51">
        <v>3600</v>
      </c>
      <c r="Y886" s="79" t="s">
        <v>2294</v>
      </c>
      <c r="Z886" s="79" t="s">
        <v>2987</v>
      </c>
      <c r="AA886" s="51" t="str">
        <f t="shared" si="95"/>
        <v>17x8.5, 6x135, 0 OS</v>
      </c>
      <c r="AB886" s="2" t="s">
        <v>2439</v>
      </c>
      <c r="AC886" s="89">
        <f>_xlfn.IFNA(VLOOKUP(AB886,ACCESSORIES!F:J,5,FALSE),"N/A")</f>
        <v>22</v>
      </c>
      <c r="AD886" s="87" t="s">
        <v>85</v>
      </c>
      <c r="AE886" s="3" t="s">
        <v>1894</v>
      </c>
      <c r="AF886" s="80" t="s">
        <v>85</v>
      </c>
      <c r="AG886" s="2" t="s">
        <v>85</v>
      </c>
      <c r="AH886" s="9" t="str">
        <f>_xlfn.IFNA(VLOOKUP(AG886,ACCESSORIES!F:J,5,FALSE),"N/A")</f>
        <v>N/A</v>
      </c>
      <c r="AI886" s="3" t="s">
        <v>265</v>
      </c>
      <c r="AJ886" s="81" t="s">
        <v>85</v>
      </c>
      <c r="AK886" s="40" t="str">
        <f>_xlfn.IFNA(VLOOKUP(AJ886,ACCESSORIES!F:J,5,FALSE),"N/A")</f>
        <v>N/A</v>
      </c>
      <c r="AL886" s="81" t="s">
        <v>85</v>
      </c>
      <c r="AM886" s="81">
        <v>16</v>
      </c>
      <c r="AN886" s="81">
        <v>170</v>
      </c>
      <c r="AO886" s="36">
        <v>4</v>
      </c>
      <c r="AP886" s="36">
        <v>12</v>
      </c>
      <c r="AQ886" s="101">
        <v>39</v>
      </c>
      <c r="AR886" s="36">
        <v>40</v>
      </c>
      <c r="AS886" s="101">
        <v>206</v>
      </c>
      <c r="AT886" s="36">
        <v>200</v>
      </c>
      <c r="AU886" s="84">
        <v>60</v>
      </c>
      <c r="AV886" s="54">
        <v>54</v>
      </c>
      <c r="AW886" s="54">
        <v>54</v>
      </c>
      <c r="AX886" s="54">
        <v>37</v>
      </c>
      <c r="AY886" s="3" t="s">
        <v>3348</v>
      </c>
      <c r="AZ886" s="98">
        <f>_xlfn.IFNA(VLOOKUP(AY886,ACCESSORIES!F:J,5,FALSE),"N/A")</f>
        <v>152.625</v>
      </c>
      <c r="BA886" s="3" t="s">
        <v>1521</v>
      </c>
      <c r="BB886" s="98">
        <f>_xlfn.IFNA(VLOOKUP(BA886,ACCESSORIES!F:J,5,FALSE),"N/A")</f>
        <v>11</v>
      </c>
      <c r="BC886" s="77">
        <v>37.07</v>
      </c>
      <c r="BD886" s="56">
        <v>20.28</v>
      </c>
      <c r="BE886" s="56">
        <v>20.28</v>
      </c>
      <c r="BF886" s="56">
        <v>11.3</v>
      </c>
      <c r="BG886" s="378">
        <f t="shared" si="96"/>
        <v>7.6157993727578865E-2</v>
      </c>
      <c r="BH886" s="3">
        <v>36</v>
      </c>
      <c r="BI886" s="114" t="s">
        <v>3532</v>
      </c>
      <c r="BJ886" s="50" t="s">
        <v>4050</v>
      </c>
      <c r="BK886" s="81" t="s">
        <v>4066</v>
      </c>
      <c r="BL886" s="81" t="s">
        <v>4836</v>
      </c>
      <c r="BM886" s="81" t="s">
        <v>5476</v>
      </c>
      <c r="BN886" s="81" t="s">
        <v>4094</v>
      </c>
      <c r="BO886" s="81" t="s">
        <v>4837</v>
      </c>
      <c r="BP886" s="81" t="s">
        <v>5319</v>
      </c>
      <c r="BQ886" s="81" t="s">
        <v>4642</v>
      </c>
      <c r="BR886" s="81" t="s">
        <v>4275</v>
      </c>
      <c r="BS886" s="81"/>
      <c r="BT886" s="81"/>
      <c r="BU886" s="313"/>
      <c r="BV886" s="374"/>
      <c r="BW886" s="325"/>
      <c r="BX886" s="374"/>
      <c r="BY886" s="93" t="str">
        <f t="shared" si="99"/>
        <v>MR105 Beadlock, 17x8.5, 0mm Offset, 6x135, 87mm Centerbore, Matte Black, w/ BH-H24125</v>
      </c>
      <c r="BZ886" s="81" t="s">
        <v>3878</v>
      </c>
      <c r="CA886" s="81" t="s">
        <v>3879</v>
      </c>
      <c r="CB886" s="81" t="str">
        <f t="shared" si="98"/>
        <v>RACE (1XX)</v>
      </c>
    </row>
    <row r="887" spans="1:82" s="38" customFormat="1" ht="15" customHeight="1">
      <c r="A887" s="22">
        <f t="shared" si="92"/>
        <v>885</v>
      </c>
      <c r="B887" s="99" t="s">
        <v>84</v>
      </c>
      <c r="C887" s="99" t="s">
        <v>1090</v>
      </c>
      <c r="D887" s="3" t="s">
        <v>1108</v>
      </c>
      <c r="E887" s="91" t="str">
        <f>CONCATENATE(LEFT(D887,5),VLOOKUP(CONCATENATE(N887,"x",O887),'PART NUMBER GUIDE'!$B$9:$C$49,2,FALSE),VLOOKUP(CONCATENATE(P887, V887), 'PART NUMBER GUIDE'!$Q$6:$R$91, 2, FALSE),VLOOKUP(Y887,'PART NUMBER GUIDE'!$J$8:$K$43,2, FALSE),IF(U887="N/A",IF(ABS(S887)&lt;10,"0"&amp;ABS(S887),ABS(S887)),CONCATENATE(LEFT(U887,1),RIGHT(U887,1))), F887, G887)</f>
        <v>MR10578555500B</v>
      </c>
      <c r="F887" s="90" t="s">
        <v>1129</v>
      </c>
      <c r="G887" s="90"/>
      <c r="H887" s="78" t="s">
        <v>871</v>
      </c>
      <c r="I887" s="318">
        <v>41275</v>
      </c>
      <c r="J887" s="85" t="s">
        <v>1265</v>
      </c>
      <c r="K887" s="342">
        <v>424.57499999999999</v>
      </c>
      <c r="L887" s="92">
        <f t="shared" si="93"/>
        <v>424.57499999999999</v>
      </c>
      <c r="M887" s="344"/>
      <c r="N887" s="3">
        <v>17</v>
      </c>
      <c r="O887" s="8">
        <v>8.5</v>
      </c>
      <c r="P887" s="99" t="str">
        <f t="shared" si="94"/>
        <v>5x5.5</v>
      </c>
      <c r="Q887" s="13">
        <v>5</v>
      </c>
      <c r="R887" s="13">
        <v>5.5</v>
      </c>
      <c r="S887" s="13">
        <v>0</v>
      </c>
      <c r="T887" s="42">
        <v>4.75</v>
      </c>
      <c r="U887" s="102" t="s">
        <v>85</v>
      </c>
      <c r="V887" s="42">
        <v>108</v>
      </c>
      <c r="W887" s="43">
        <v>32.590000000000003</v>
      </c>
      <c r="X887" s="51">
        <v>3600</v>
      </c>
      <c r="Y887" s="44" t="s">
        <v>2294</v>
      </c>
      <c r="Z887" s="79" t="s">
        <v>2987</v>
      </c>
      <c r="AA887" s="51" t="str">
        <f t="shared" si="95"/>
        <v>17x8.5, 5x5.5, 0 OS</v>
      </c>
      <c r="AB887" s="14" t="s">
        <v>1597</v>
      </c>
      <c r="AC887" s="89">
        <f>_xlfn.IFNA(VLOOKUP(AB887,ACCESSORIES!F:J,5,FALSE),"N/A")</f>
        <v>33</v>
      </c>
      <c r="AD887" s="87" t="s">
        <v>85</v>
      </c>
      <c r="AE887" s="80" t="s">
        <v>85</v>
      </c>
      <c r="AF887" s="99" t="s">
        <v>3001</v>
      </c>
      <c r="AG887" s="2" t="s">
        <v>85</v>
      </c>
      <c r="AH887" s="9" t="str">
        <f>_xlfn.IFNA(VLOOKUP(AG887,ACCESSORIES!F:J,5,FALSE),"N/A")</f>
        <v>N/A</v>
      </c>
      <c r="AI887" s="3" t="s">
        <v>266</v>
      </c>
      <c r="AJ887" s="3" t="s">
        <v>85</v>
      </c>
      <c r="AK887" s="40" t="str">
        <f>_xlfn.IFNA(VLOOKUP(AJ887,ACCESSORIES!F:J,5,FALSE),"N/A")</f>
        <v>N/A</v>
      </c>
      <c r="AL887" s="99" t="s">
        <v>85</v>
      </c>
      <c r="AM887" s="81">
        <v>16</v>
      </c>
      <c r="AN887" s="81">
        <v>170</v>
      </c>
      <c r="AO887" s="36">
        <v>4</v>
      </c>
      <c r="AP887" s="36">
        <v>12</v>
      </c>
      <c r="AQ887" s="101">
        <v>39</v>
      </c>
      <c r="AR887" s="36">
        <v>40</v>
      </c>
      <c r="AS887" s="101">
        <v>206</v>
      </c>
      <c r="AT887" s="36">
        <v>200</v>
      </c>
      <c r="AU887" s="100">
        <v>107</v>
      </c>
      <c r="AV887" s="54">
        <v>41</v>
      </c>
      <c r="AW887" s="54">
        <v>74</v>
      </c>
      <c r="AX887" s="54">
        <v>37</v>
      </c>
      <c r="AY887" s="3" t="s">
        <v>3348</v>
      </c>
      <c r="AZ887" s="98">
        <f>_xlfn.IFNA(VLOOKUP(AY887,ACCESSORIES!F:J,5,FALSE),"N/A")</f>
        <v>152.625</v>
      </c>
      <c r="BA887" s="3" t="s">
        <v>1521</v>
      </c>
      <c r="BB887" s="98">
        <f>_xlfn.IFNA(VLOOKUP(BA887,ACCESSORIES!F:J,5,FALSE),"N/A")</f>
        <v>11</v>
      </c>
      <c r="BC887" s="77">
        <v>38.03</v>
      </c>
      <c r="BD887" s="56">
        <v>20.28</v>
      </c>
      <c r="BE887" s="56">
        <v>20.28</v>
      </c>
      <c r="BF887" s="56">
        <v>11.3</v>
      </c>
      <c r="BG887" s="378">
        <f t="shared" si="96"/>
        <v>7.6157993727578865E-2</v>
      </c>
      <c r="BH887" s="3">
        <v>36</v>
      </c>
      <c r="BI887" s="114" t="s">
        <v>3532</v>
      </c>
      <c r="BJ887" s="50" t="s">
        <v>4050</v>
      </c>
      <c r="BK887" s="81" t="s">
        <v>4066</v>
      </c>
      <c r="BL887" s="81" t="s">
        <v>4836</v>
      </c>
      <c r="BM887" s="81" t="s">
        <v>5476</v>
      </c>
      <c r="BN887" s="81" t="s">
        <v>4094</v>
      </c>
      <c r="BO887" s="81" t="s">
        <v>4837</v>
      </c>
      <c r="BP887" s="81" t="s">
        <v>5319</v>
      </c>
      <c r="BQ887" s="81" t="s">
        <v>4642</v>
      </c>
      <c r="BR887" s="81" t="s">
        <v>4275</v>
      </c>
      <c r="BS887" s="81"/>
      <c r="BT887" s="81"/>
      <c r="BU887" s="313" t="s">
        <v>6912</v>
      </c>
      <c r="BV887" s="377" t="s">
        <v>8272</v>
      </c>
      <c r="BW887" s="325" t="s">
        <v>6914</v>
      </c>
      <c r="BX887" s="377" t="s">
        <v>8273</v>
      </c>
      <c r="BY887" s="93" t="str">
        <f t="shared" si="99"/>
        <v>MR105 Beadlock, 17x8.5, 0mm Offset, 5x5.5, 108mm Centerbore, Matte Black, w/ BH-H24125</v>
      </c>
      <c r="BZ887" s="81" t="s">
        <v>3878</v>
      </c>
      <c r="CA887" s="81" t="s">
        <v>3879</v>
      </c>
      <c r="CB887" s="81" t="str">
        <f t="shared" si="98"/>
        <v>RACE (1XX)</v>
      </c>
    </row>
    <row r="888" spans="1:82" s="38" customFormat="1" ht="15" customHeight="1">
      <c r="A888" s="22">
        <f t="shared" si="92"/>
        <v>886</v>
      </c>
      <c r="B888" s="99" t="s">
        <v>84</v>
      </c>
      <c r="C888" s="99" t="s">
        <v>1090</v>
      </c>
      <c r="D888" s="3" t="s">
        <v>1108</v>
      </c>
      <c r="E888" s="91" t="str">
        <f>CONCATENATE(LEFT(D888,5),VLOOKUP(CONCATENATE(N888,"x",O888),'PART NUMBER GUIDE'!$B$9:$C$49,2,FALSE),VLOOKUP(CONCATENATE(P888, V888), 'PART NUMBER GUIDE'!$Q$6:$R$91, 2, FALSE),VLOOKUP(Y888,'PART NUMBER GUIDE'!$J$8:$K$43,2, FALSE),IF(U888="N/A",IF(ABS(S888)&lt;10,"0"&amp;ABS(S888),ABS(S888)),CONCATENATE(LEFT(U888,1),RIGHT(U888,1))), F888, G888)</f>
        <v>MR10578560500B</v>
      </c>
      <c r="F888" s="90" t="s">
        <v>1129</v>
      </c>
      <c r="G888" s="90"/>
      <c r="H888" s="78" t="s">
        <v>873</v>
      </c>
      <c r="I888" s="318">
        <v>41275</v>
      </c>
      <c r="J888" s="85" t="s">
        <v>1265</v>
      </c>
      <c r="K888" s="342">
        <v>424.57499999999999</v>
      </c>
      <c r="L888" s="92">
        <f t="shared" si="93"/>
        <v>424.57499999999999</v>
      </c>
      <c r="M888" s="344"/>
      <c r="N888" s="3">
        <v>17</v>
      </c>
      <c r="O888" s="8">
        <v>8.5</v>
      </c>
      <c r="P888" s="99" t="str">
        <f t="shared" si="94"/>
        <v>6x5.5</v>
      </c>
      <c r="Q888" s="3">
        <v>6</v>
      </c>
      <c r="R888" s="3">
        <v>5.5</v>
      </c>
      <c r="S888" s="3">
        <v>0</v>
      </c>
      <c r="T888" s="16">
        <v>4.75</v>
      </c>
      <c r="U888" s="100" t="s">
        <v>85</v>
      </c>
      <c r="V888" s="16">
        <v>108</v>
      </c>
      <c r="W888" s="8">
        <v>31.78</v>
      </c>
      <c r="X888" s="51">
        <v>3600</v>
      </c>
      <c r="Y888" s="79" t="s">
        <v>2294</v>
      </c>
      <c r="Z888" s="79" t="s">
        <v>2987</v>
      </c>
      <c r="AA888" s="51" t="str">
        <f t="shared" si="95"/>
        <v>17x8.5, 6x5.5, 0 OS</v>
      </c>
      <c r="AB888" s="80" t="s">
        <v>1597</v>
      </c>
      <c r="AC888" s="89">
        <f>_xlfn.IFNA(VLOOKUP(AB888,ACCESSORIES!F:J,5,FALSE),"N/A")</f>
        <v>33</v>
      </c>
      <c r="AD888" s="87" t="s">
        <v>85</v>
      </c>
      <c r="AE888" s="80" t="s">
        <v>85</v>
      </c>
      <c r="AF888" s="99" t="s">
        <v>3001</v>
      </c>
      <c r="AG888" s="2" t="s">
        <v>85</v>
      </c>
      <c r="AH888" s="9" t="str">
        <f>_xlfn.IFNA(VLOOKUP(AG888,ACCESSORIES!F:J,5,FALSE),"N/A")</f>
        <v>N/A</v>
      </c>
      <c r="AI888" s="81" t="s">
        <v>266</v>
      </c>
      <c r="AJ888" s="81" t="s">
        <v>85</v>
      </c>
      <c r="AK888" s="40" t="str">
        <f>_xlfn.IFNA(VLOOKUP(AJ888,ACCESSORIES!F:J,5,FALSE),"N/A")</f>
        <v>N/A</v>
      </c>
      <c r="AL888" s="2" t="s">
        <v>85</v>
      </c>
      <c r="AM888" s="81">
        <v>16</v>
      </c>
      <c r="AN888" s="81">
        <v>170</v>
      </c>
      <c r="AO888" s="36">
        <v>4</v>
      </c>
      <c r="AP888" s="36">
        <v>12</v>
      </c>
      <c r="AQ888" s="101">
        <v>39</v>
      </c>
      <c r="AR888" s="36">
        <v>40</v>
      </c>
      <c r="AS888" s="101">
        <v>206</v>
      </c>
      <c r="AT888" s="36">
        <v>200</v>
      </c>
      <c r="AU888" s="100">
        <v>107</v>
      </c>
      <c r="AV888" s="54">
        <v>41</v>
      </c>
      <c r="AW888" s="54">
        <v>74</v>
      </c>
      <c r="AX888" s="54">
        <v>37</v>
      </c>
      <c r="AY888" s="3" t="s">
        <v>3348</v>
      </c>
      <c r="AZ888" s="98">
        <f>_xlfn.IFNA(VLOOKUP(AY888,ACCESSORIES!F:J,5,FALSE),"N/A")</f>
        <v>152.625</v>
      </c>
      <c r="BA888" s="3" t="s">
        <v>1521</v>
      </c>
      <c r="BB888" s="98">
        <f>_xlfn.IFNA(VLOOKUP(BA888,ACCESSORIES!F:J,5,FALSE),"N/A")</f>
        <v>11</v>
      </c>
      <c r="BC888" s="77">
        <v>37.15</v>
      </c>
      <c r="BD888" s="56">
        <v>20.28</v>
      </c>
      <c r="BE888" s="56">
        <v>20.28</v>
      </c>
      <c r="BF888" s="56">
        <v>11.3</v>
      </c>
      <c r="BG888" s="378">
        <f t="shared" si="96"/>
        <v>7.6157993727578865E-2</v>
      </c>
      <c r="BH888" s="3">
        <v>36</v>
      </c>
      <c r="BI888" s="114" t="s">
        <v>3532</v>
      </c>
      <c r="BJ888" s="50" t="s">
        <v>4050</v>
      </c>
      <c r="BK888" s="81" t="s">
        <v>4066</v>
      </c>
      <c r="BL888" s="81" t="s">
        <v>4836</v>
      </c>
      <c r="BM888" s="81" t="s">
        <v>5476</v>
      </c>
      <c r="BN888" s="81" t="s">
        <v>4094</v>
      </c>
      <c r="BO888" s="81" t="s">
        <v>4837</v>
      </c>
      <c r="BP888" s="81" t="s">
        <v>5319</v>
      </c>
      <c r="BQ888" s="81" t="s">
        <v>4642</v>
      </c>
      <c r="BR888" s="81" t="s">
        <v>4275</v>
      </c>
      <c r="BS888" s="81"/>
      <c r="BT888" s="81"/>
      <c r="BU888" s="313" t="s">
        <v>6913</v>
      </c>
      <c r="BV888" s="377" t="s">
        <v>8192</v>
      </c>
      <c r="BW888" s="325" t="s">
        <v>6917</v>
      </c>
      <c r="BX888" s="377" t="s">
        <v>8193</v>
      </c>
      <c r="BY888" s="93" t="str">
        <f t="shared" si="99"/>
        <v>MR105 Beadlock, 17x8.5, 0mm Offset, 6x5.5, 108mm Centerbore, Matte Black, w/ BH-H24125</v>
      </c>
      <c r="BZ888" s="81" t="s">
        <v>3878</v>
      </c>
      <c r="CA888" s="81" t="s">
        <v>3879</v>
      </c>
      <c r="CB888" s="81" t="str">
        <f t="shared" si="98"/>
        <v>RACE (1XX)</v>
      </c>
    </row>
    <row r="889" spans="1:82" s="38" customFormat="1" ht="15" customHeight="1">
      <c r="A889" s="22">
        <f t="shared" si="92"/>
        <v>887</v>
      </c>
      <c r="B889" s="99" t="s">
        <v>84</v>
      </c>
      <c r="C889" s="99" t="s">
        <v>1090</v>
      </c>
      <c r="D889" s="3" t="s">
        <v>1108</v>
      </c>
      <c r="E889" s="91" t="str">
        <f>CONCATENATE(LEFT(D889,5),VLOOKUP(CONCATENATE(N889,"x",O889),'PART NUMBER GUIDE'!$B$9:$C$49,2,FALSE),VLOOKUP(CONCATENATE(P889, V889), 'PART NUMBER GUIDE'!$Q$6:$R$91, 2, FALSE),VLOOKUP(Y889,'PART NUMBER GUIDE'!$J$8:$K$43,2, FALSE),IF(U889="N/A",IF(ABS(S889)&lt;10,"0"&amp;ABS(S889),ABS(S889)),CONCATENATE(LEFT(U889,1),RIGHT(U889,1))), F889, G889)</f>
        <v>MR10578580500B</v>
      </c>
      <c r="F889" s="90" t="s">
        <v>1129</v>
      </c>
      <c r="G889" s="90"/>
      <c r="H889" s="78" t="s">
        <v>875</v>
      </c>
      <c r="I889" s="318">
        <v>41275</v>
      </c>
      <c r="J889" s="85" t="s">
        <v>1265</v>
      </c>
      <c r="K889" s="342">
        <v>424.57499999999999</v>
      </c>
      <c r="L889" s="92">
        <f t="shared" si="93"/>
        <v>424.57499999999999</v>
      </c>
      <c r="M889" s="344"/>
      <c r="N889" s="3">
        <v>17</v>
      </c>
      <c r="O889" s="8">
        <v>8.5</v>
      </c>
      <c r="P889" s="99" t="str">
        <f t="shared" si="94"/>
        <v>8x6.5</v>
      </c>
      <c r="Q889" s="3">
        <v>8</v>
      </c>
      <c r="R889" s="3">
        <v>6.5</v>
      </c>
      <c r="S889" s="3">
        <v>0</v>
      </c>
      <c r="T889" s="16">
        <v>4.75</v>
      </c>
      <c r="U889" s="100" t="s">
        <v>85</v>
      </c>
      <c r="V889" s="16">
        <v>130.81</v>
      </c>
      <c r="W889" s="8">
        <v>32.92236448627505</v>
      </c>
      <c r="X889" s="51">
        <v>3600</v>
      </c>
      <c r="Y889" s="79" t="s">
        <v>2294</v>
      </c>
      <c r="Z889" s="79" t="s">
        <v>2987</v>
      </c>
      <c r="AA889" s="51" t="str">
        <f t="shared" si="95"/>
        <v>17x8.5, 8x6.5, 0 OS</v>
      </c>
      <c r="AB889" s="80" t="s">
        <v>1603</v>
      </c>
      <c r="AC889" s="89">
        <f>_xlfn.IFNA(VLOOKUP(AB889,ACCESSORIES!F:J,5,FALSE),"N/A")</f>
        <v>33</v>
      </c>
      <c r="AD889" s="87" t="s">
        <v>85</v>
      </c>
      <c r="AE889" s="3" t="s">
        <v>85</v>
      </c>
      <c r="AF889" s="3" t="s">
        <v>3005</v>
      </c>
      <c r="AG889" s="2" t="s">
        <v>85</v>
      </c>
      <c r="AH889" s="9" t="str">
        <f>_xlfn.IFNA(VLOOKUP(AG889,ACCESSORIES!F:J,5,FALSE),"N/A")</f>
        <v>N/A</v>
      </c>
      <c r="AI889" s="78" t="s">
        <v>266</v>
      </c>
      <c r="AJ889" s="3" t="s">
        <v>85</v>
      </c>
      <c r="AK889" s="40" t="str">
        <f>_xlfn.IFNA(VLOOKUP(AJ889,ACCESSORIES!F:J,5,FALSE),"N/A")</f>
        <v>N/A</v>
      </c>
      <c r="AL889" s="99" t="s">
        <v>85</v>
      </c>
      <c r="AM889" s="81">
        <v>16</v>
      </c>
      <c r="AN889" s="81">
        <v>200</v>
      </c>
      <c r="AO889" s="101">
        <v>0</v>
      </c>
      <c r="AP889" s="101">
        <v>0</v>
      </c>
      <c r="AQ889" s="101">
        <v>39</v>
      </c>
      <c r="AR889" s="101">
        <v>40</v>
      </c>
      <c r="AS889" s="101">
        <v>206</v>
      </c>
      <c r="AT889" s="101">
        <v>200</v>
      </c>
      <c r="AU889" s="100">
        <v>123</v>
      </c>
      <c r="AV889" s="54">
        <v>89.5</v>
      </c>
      <c r="AW889" s="54">
        <v>89.5</v>
      </c>
      <c r="AX889" s="54">
        <v>37</v>
      </c>
      <c r="AY889" s="3" t="s">
        <v>3348</v>
      </c>
      <c r="AZ889" s="98">
        <f>_xlfn.IFNA(VLOOKUP(AY889,ACCESSORIES!F:J,5,FALSE),"N/A")</f>
        <v>152.625</v>
      </c>
      <c r="BA889" s="3" t="s">
        <v>1521</v>
      </c>
      <c r="BB889" s="98">
        <f>_xlfn.IFNA(VLOOKUP(BA889,ACCESSORIES!F:J,5,FALSE),"N/A")</f>
        <v>11</v>
      </c>
      <c r="BC889" s="77">
        <v>36.817197784874551</v>
      </c>
      <c r="BD889" s="56">
        <v>20.28</v>
      </c>
      <c r="BE889" s="56">
        <v>20.28</v>
      </c>
      <c r="BF889" s="56">
        <v>11.3</v>
      </c>
      <c r="BG889" s="378">
        <f t="shared" si="96"/>
        <v>7.6157993727578865E-2</v>
      </c>
      <c r="BH889" s="3">
        <v>36</v>
      </c>
      <c r="BI889" s="114" t="s">
        <v>3532</v>
      </c>
      <c r="BJ889" s="50" t="s">
        <v>4050</v>
      </c>
      <c r="BK889" s="81" t="s">
        <v>4066</v>
      </c>
      <c r="BL889" s="81" t="s">
        <v>4836</v>
      </c>
      <c r="BM889" s="81" t="s">
        <v>5476</v>
      </c>
      <c r="BN889" s="81" t="s">
        <v>4094</v>
      </c>
      <c r="BO889" s="81" t="s">
        <v>4837</v>
      </c>
      <c r="BP889" s="81" t="s">
        <v>5319</v>
      </c>
      <c r="BQ889" s="81" t="s">
        <v>4642</v>
      </c>
      <c r="BR889" s="81" t="s">
        <v>4275</v>
      </c>
      <c r="BS889" s="81"/>
      <c r="BT889" s="81"/>
      <c r="BU889" s="313"/>
      <c r="BV889" s="325"/>
      <c r="BW889" s="325"/>
      <c r="BX889" s="313"/>
      <c r="BY889" s="93" t="str">
        <f t="shared" si="99"/>
        <v>MR105 Beadlock, 17x8.5, 0mm Offset, 8x6.5, 130.81mm Centerbore, Matte Black, w/ BH-H24125</v>
      </c>
      <c r="BZ889" s="81" t="s">
        <v>3878</v>
      </c>
      <c r="CA889" s="81" t="s">
        <v>3879</v>
      </c>
      <c r="CB889" s="81" t="str">
        <f t="shared" si="98"/>
        <v>RACE (1XX)</v>
      </c>
    </row>
    <row r="890" spans="1:82" s="38" customFormat="1" ht="15" customHeight="1">
      <c r="A890" s="22">
        <f t="shared" si="92"/>
        <v>888</v>
      </c>
      <c r="B890" s="99" t="s">
        <v>84</v>
      </c>
      <c r="C890" s="99" t="s">
        <v>1090</v>
      </c>
      <c r="D890" s="3" t="s">
        <v>1108</v>
      </c>
      <c r="E890" s="91" t="str">
        <f>CONCATENATE(LEFT(D890,5),VLOOKUP(CONCATENATE(N890,"x",O890),'PART NUMBER GUIDE'!$B$9:$C$49,2,FALSE),VLOOKUP(CONCATENATE(P890, V890), 'PART NUMBER GUIDE'!$Q$6:$R$91, 2, FALSE),VLOOKUP(Y890,'PART NUMBER GUIDE'!$J$8:$K$43,2, FALSE),IF(U890="N/A",IF(ABS(S890)&lt;10,"0"&amp;ABS(S890),ABS(S890)),CONCATENATE(LEFT(U890,1),RIGHT(U890,1))), F890, G890)</f>
        <v>MR10579012538B</v>
      </c>
      <c r="F890" s="90" t="s">
        <v>1129</v>
      </c>
      <c r="G890" s="90"/>
      <c r="H890" s="78" t="s">
        <v>877</v>
      </c>
      <c r="I890" s="318">
        <v>41275</v>
      </c>
      <c r="J890" s="85" t="s">
        <v>1265</v>
      </c>
      <c r="K890" s="342">
        <v>476.84999999999997</v>
      </c>
      <c r="L890" s="92">
        <f t="shared" si="93"/>
        <v>476.84999999999997</v>
      </c>
      <c r="M890" s="344"/>
      <c r="N890" s="3">
        <v>17</v>
      </c>
      <c r="O890" s="8">
        <v>9</v>
      </c>
      <c r="P890" s="99" t="str">
        <f t="shared" si="94"/>
        <v>5x4.5</v>
      </c>
      <c r="Q890" s="3">
        <v>5</v>
      </c>
      <c r="R890" s="3">
        <v>4.5</v>
      </c>
      <c r="S890" s="3">
        <v>-38</v>
      </c>
      <c r="T890" s="16">
        <v>3.5</v>
      </c>
      <c r="U890" s="100" t="s">
        <v>85</v>
      </c>
      <c r="V890" s="16">
        <v>83</v>
      </c>
      <c r="W890" s="8">
        <v>34.833037425210655</v>
      </c>
      <c r="X890" s="51">
        <v>3600</v>
      </c>
      <c r="Y890" s="79" t="s">
        <v>2294</v>
      </c>
      <c r="Z890" s="79" t="s">
        <v>2987</v>
      </c>
      <c r="AA890" s="51" t="str">
        <f t="shared" si="95"/>
        <v>17x9, 5x4.5, -38 OS</v>
      </c>
      <c r="AB890" s="80" t="s">
        <v>1606</v>
      </c>
      <c r="AC890" s="89">
        <f>_xlfn.IFNA(VLOOKUP(AB890,ACCESSORIES!F:J,5,FALSE),"N/A")</f>
        <v>33</v>
      </c>
      <c r="AD890" s="87" t="s">
        <v>85</v>
      </c>
      <c r="AE890" s="80" t="s">
        <v>85</v>
      </c>
      <c r="AF890" s="97" t="s">
        <v>3082</v>
      </c>
      <c r="AG890" s="2" t="s">
        <v>85</v>
      </c>
      <c r="AH890" s="9" t="str">
        <f>_xlfn.IFNA(VLOOKUP(AG890,ACCESSORIES!F:J,5,FALSE),"N/A")</f>
        <v>N/A</v>
      </c>
      <c r="AI890" s="3" t="s">
        <v>266</v>
      </c>
      <c r="AJ890" s="3" t="s">
        <v>85</v>
      </c>
      <c r="AK890" s="40" t="str">
        <f>_xlfn.IFNA(VLOOKUP(AJ890,ACCESSORIES!F:J,5,FALSE),"N/A")</f>
        <v>N/A</v>
      </c>
      <c r="AL890" s="99" t="s">
        <v>85</v>
      </c>
      <c r="AM890" s="81">
        <v>16</v>
      </c>
      <c r="AN890" s="81">
        <v>150</v>
      </c>
      <c r="AO890" s="101">
        <v>18</v>
      </c>
      <c r="AP890" s="101">
        <v>30</v>
      </c>
      <c r="AQ890" s="36">
        <v>53</v>
      </c>
      <c r="AR890" s="101">
        <v>65</v>
      </c>
      <c r="AS890" s="36">
        <v>209</v>
      </c>
      <c r="AT890" s="101">
        <v>204</v>
      </c>
      <c r="AU890" s="100">
        <v>77.2</v>
      </c>
      <c r="AV890" s="54">
        <v>52</v>
      </c>
      <c r="AW890" s="54">
        <v>74</v>
      </c>
      <c r="AX890" s="54">
        <v>45</v>
      </c>
      <c r="AY890" s="3" t="s">
        <v>3348</v>
      </c>
      <c r="AZ890" s="98">
        <f>_xlfn.IFNA(VLOOKUP(AY890,ACCESSORIES!F:J,5,FALSE),"N/A")</f>
        <v>152.625</v>
      </c>
      <c r="BA890" s="3" t="s">
        <v>1521</v>
      </c>
      <c r="BB890" s="98">
        <f>_xlfn.IFNA(VLOOKUP(BA890,ACCESSORIES!F:J,5,FALSE),"N/A")</f>
        <v>11</v>
      </c>
      <c r="BC890" s="77">
        <v>39.683207193277958</v>
      </c>
      <c r="BD890" s="56">
        <v>20.4724409448819</v>
      </c>
      <c r="BE890" s="56">
        <v>20.4724409448819</v>
      </c>
      <c r="BF890" s="56">
        <v>12.4409448818898</v>
      </c>
      <c r="BG890" s="378">
        <f t="shared" si="96"/>
        <v>8.5446400000000311E-2</v>
      </c>
      <c r="BH890" s="3">
        <v>36</v>
      </c>
      <c r="BI890" s="114" t="s">
        <v>3532</v>
      </c>
      <c r="BJ890" s="50" t="s">
        <v>4050</v>
      </c>
      <c r="BK890" s="81" t="s">
        <v>4066</v>
      </c>
      <c r="BL890" s="81" t="s">
        <v>4836</v>
      </c>
      <c r="BM890" s="81" t="s">
        <v>5476</v>
      </c>
      <c r="BN890" s="81" t="s">
        <v>4094</v>
      </c>
      <c r="BO890" s="81" t="s">
        <v>4837</v>
      </c>
      <c r="BP890" s="81" t="s">
        <v>5319</v>
      </c>
      <c r="BQ890" s="81" t="s">
        <v>4642</v>
      </c>
      <c r="BR890" s="81" t="s">
        <v>4275</v>
      </c>
      <c r="BS890" s="81"/>
      <c r="BT890" s="81"/>
      <c r="BU890" s="313" t="s">
        <v>6912</v>
      </c>
      <c r="BV890" s="377" t="s">
        <v>8272</v>
      </c>
      <c r="BW890" s="325" t="s">
        <v>6914</v>
      </c>
      <c r="BX890" s="377" t="s">
        <v>8273</v>
      </c>
      <c r="BY890" s="93" t="str">
        <f t="shared" si="99"/>
        <v>MR105 Beadlock, 17x9, -38mm Offset, 5x4.5, 83mm Centerbore, Matte Black, w/ BH-H24125</v>
      </c>
      <c r="BZ890" s="81" t="s">
        <v>3878</v>
      </c>
      <c r="CA890" s="81" t="s">
        <v>3879</v>
      </c>
      <c r="CB890" s="81" t="str">
        <f t="shared" si="98"/>
        <v>RACE (1XX)</v>
      </c>
    </row>
    <row r="891" spans="1:82" s="38" customFormat="1" ht="15" customHeight="1">
      <c r="A891" s="22">
        <f t="shared" si="92"/>
        <v>889</v>
      </c>
      <c r="B891" s="99" t="s">
        <v>84</v>
      </c>
      <c r="C891" s="99" t="s">
        <v>1090</v>
      </c>
      <c r="D891" s="3" t="s">
        <v>1108</v>
      </c>
      <c r="E891" s="91" t="str">
        <f>CONCATENATE(LEFT(D891,5),VLOOKUP(CONCATENATE(N891,"x",O891),'PART NUMBER GUIDE'!$B$9:$C$49,2,FALSE),VLOOKUP(CONCATENATE(P891, V891), 'PART NUMBER GUIDE'!$Q$6:$R$91, 2, FALSE),VLOOKUP(Y891,'PART NUMBER GUIDE'!$J$8:$K$43,2, FALSE),IF(U891="N/A",IF(ABS(S891)&lt;10,"0"&amp;ABS(S891),ABS(S891)),CONCATENATE(LEFT(U891,1),RIGHT(U891,1))), F891, G891)</f>
        <v>MR10579050338B</v>
      </c>
      <c r="F891" s="90" t="s">
        <v>1129</v>
      </c>
      <c r="G891" s="90"/>
      <c r="H891" s="78" t="s">
        <v>878</v>
      </c>
      <c r="I891" s="318">
        <v>41275</v>
      </c>
      <c r="J891" s="85" t="s">
        <v>1265</v>
      </c>
      <c r="K891" s="342">
        <v>476.84999999999997</v>
      </c>
      <c r="L891" s="92">
        <f t="shared" si="93"/>
        <v>476.84999999999997</v>
      </c>
      <c r="M891" s="344"/>
      <c r="N891" s="3">
        <v>17</v>
      </c>
      <c r="O891" s="8">
        <v>9</v>
      </c>
      <c r="P891" s="99" t="str">
        <f t="shared" si="94"/>
        <v>5x5</v>
      </c>
      <c r="Q891" s="3">
        <v>5</v>
      </c>
      <c r="R891" s="3">
        <v>5</v>
      </c>
      <c r="S891" s="3">
        <v>-38</v>
      </c>
      <c r="T891" s="16">
        <v>3.5</v>
      </c>
      <c r="U891" s="100" t="s">
        <v>85</v>
      </c>
      <c r="V891" s="16">
        <v>71.5</v>
      </c>
      <c r="W891" s="8">
        <v>35.31</v>
      </c>
      <c r="X891" s="51">
        <v>3600</v>
      </c>
      <c r="Y891" s="79" t="s">
        <v>5455</v>
      </c>
      <c r="Z891" s="78" t="s">
        <v>2990</v>
      </c>
      <c r="AA891" s="51" t="str">
        <f t="shared" si="95"/>
        <v>17x9, 5x5, -38 OS</v>
      </c>
      <c r="AB891" s="2" t="s">
        <v>2439</v>
      </c>
      <c r="AC891" s="89">
        <f>_xlfn.IFNA(VLOOKUP(AB891,ACCESSORIES!F:J,5,FALSE),"N/A")</f>
        <v>22</v>
      </c>
      <c r="AD891" s="87" t="s">
        <v>85</v>
      </c>
      <c r="AE891" s="81" t="s">
        <v>1894</v>
      </c>
      <c r="AF891" s="80" t="s">
        <v>85</v>
      </c>
      <c r="AG891" s="2" t="s">
        <v>85</v>
      </c>
      <c r="AH891" s="9" t="str">
        <f>_xlfn.IFNA(VLOOKUP(AG891,ACCESSORIES!F:J,5,FALSE),"N/A")</f>
        <v>N/A</v>
      </c>
      <c r="AI891" s="99" t="s">
        <v>1046</v>
      </c>
      <c r="AJ891" s="81" t="s">
        <v>85</v>
      </c>
      <c r="AK891" s="40" t="str">
        <f>_xlfn.IFNA(VLOOKUP(AJ891,ACCESSORIES!F:J,5,FALSE),"N/A")</f>
        <v>N/A</v>
      </c>
      <c r="AL891" s="81" t="s">
        <v>85</v>
      </c>
      <c r="AM891" s="81">
        <v>16</v>
      </c>
      <c r="AN891" s="81">
        <v>160</v>
      </c>
      <c r="AO891" s="36">
        <v>8</v>
      </c>
      <c r="AP891" s="36">
        <v>25</v>
      </c>
      <c r="AQ891" s="36">
        <v>53</v>
      </c>
      <c r="AR891" s="36">
        <v>65</v>
      </c>
      <c r="AS891" s="36">
        <v>209</v>
      </c>
      <c r="AT891" s="36">
        <v>204</v>
      </c>
      <c r="AU891" s="84">
        <v>60</v>
      </c>
      <c r="AV891" s="54">
        <v>60</v>
      </c>
      <c r="AW891" s="54">
        <v>60</v>
      </c>
      <c r="AX891" s="54">
        <v>45</v>
      </c>
      <c r="AY891" s="3" t="s">
        <v>3348</v>
      </c>
      <c r="AZ891" s="98">
        <f>_xlfn.IFNA(VLOOKUP(AY891,ACCESSORIES!F:J,5,FALSE),"N/A")</f>
        <v>152.625</v>
      </c>
      <c r="BA891" s="3" t="s">
        <v>1521</v>
      </c>
      <c r="BB891" s="98">
        <f>_xlfn.IFNA(VLOOKUP(BA891,ACCESSORIES!F:J,5,FALSE),"N/A")</f>
        <v>11</v>
      </c>
      <c r="BC891" s="77">
        <v>40.6</v>
      </c>
      <c r="BD891" s="56">
        <v>20.4724409448819</v>
      </c>
      <c r="BE891" s="56">
        <v>20.4724409448819</v>
      </c>
      <c r="BF891" s="56">
        <v>12.4409448818898</v>
      </c>
      <c r="BG891" s="378">
        <f t="shared" si="96"/>
        <v>8.5446400000000311E-2</v>
      </c>
      <c r="BH891" s="3">
        <v>36</v>
      </c>
      <c r="BI891" s="114" t="s">
        <v>3532</v>
      </c>
      <c r="BJ891" s="50" t="s">
        <v>4050</v>
      </c>
      <c r="BK891" s="81" t="s">
        <v>4066</v>
      </c>
      <c r="BL891" s="81" t="s">
        <v>4836</v>
      </c>
      <c r="BM891" s="81" t="s">
        <v>5476</v>
      </c>
      <c r="BN891" s="81" t="s">
        <v>4094</v>
      </c>
      <c r="BO891" s="81" t="s">
        <v>4837</v>
      </c>
      <c r="BP891" s="81" t="s">
        <v>5319</v>
      </c>
      <c r="BQ891" s="81" t="s">
        <v>4642</v>
      </c>
      <c r="BR891" s="81" t="s">
        <v>4275</v>
      </c>
      <c r="BS891" s="81"/>
      <c r="BT891" s="81"/>
      <c r="BU891" s="313" t="s">
        <v>6910</v>
      </c>
      <c r="BV891" s="377" t="s">
        <v>8437</v>
      </c>
      <c r="BW891" s="325" t="s">
        <v>6911</v>
      </c>
      <c r="BX891" s="377" t="s">
        <v>8438</v>
      </c>
      <c r="BY891" s="93" t="str">
        <f t="shared" si="99"/>
        <v>MR105 Beadlock, 17x9, -38mm Offset, 5x5, 71.5mm Centerbore, Machined - Matte Black Ring, w/ BH-H24125</v>
      </c>
      <c r="BZ891" s="81" t="s">
        <v>3878</v>
      </c>
      <c r="CA891" s="81" t="s">
        <v>3879</v>
      </c>
      <c r="CB891" s="81" t="str">
        <f t="shared" si="98"/>
        <v>RACE (1XX)</v>
      </c>
    </row>
    <row r="892" spans="1:82" s="38" customFormat="1" ht="15" customHeight="1">
      <c r="A892" s="22">
        <f t="shared" si="92"/>
        <v>890</v>
      </c>
      <c r="B892" s="99" t="s">
        <v>84</v>
      </c>
      <c r="C892" s="99" t="s">
        <v>1090</v>
      </c>
      <c r="D892" s="3" t="s">
        <v>1108</v>
      </c>
      <c r="E892" s="91" t="str">
        <f>CONCATENATE(LEFT(D892,5),VLOOKUP(CONCATENATE(N892,"x",O892),'PART NUMBER GUIDE'!$B$9:$C$49,2,FALSE),VLOOKUP(CONCATENATE(P892, V892), 'PART NUMBER GUIDE'!$Q$6:$R$91, 2, FALSE),VLOOKUP(Y892,'PART NUMBER GUIDE'!$J$8:$K$43,2, FALSE),IF(U892="N/A",IF(ABS(S892)&lt;10,"0"&amp;ABS(S892),ABS(S892)),CONCATENATE(LEFT(U892,1),RIGHT(U892,1))), F892, G892)</f>
        <v>MR10579050538B</v>
      </c>
      <c r="F892" s="90" t="s">
        <v>1129</v>
      </c>
      <c r="G892" s="90"/>
      <c r="H892" s="78" t="s">
        <v>879</v>
      </c>
      <c r="I892" s="318">
        <v>41275</v>
      </c>
      <c r="J892" s="85" t="s">
        <v>1265</v>
      </c>
      <c r="K892" s="342">
        <v>476.84999999999997</v>
      </c>
      <c r="L892" s="92">
        <f t="shared" si="93"/>
        <v>476.84999999999997</v>
      </c>
      <c r="M892" s="344"/>
      <c r="N892" s="3">
        <v>17</v>
      </c>
      <c r="O892" s="8">
        <v>9</v>
      </c>
      <c r="P892" s="99" t="str">
        <f t="shared" si="94"/>
        <v>5x5</v>
      </c>
      <c r="Q892" s="3">
        <v>5</v>
      </c>
      <c r="R892" s="3">
        <v>5</v>
      </c>
      <c r="S892" s="3">
        <v>-38</v>
      </c>
      <c r="T892" s="16">
        <v>3.5</v>
      </c>
      <c r="U892" s="100" t="s">
        <v>85</v>
      </c>
      <c r="V892" s="16">
        <v>71.5</v>
      </c>
      <c r="W892" s="8">
        <v>35.090000000000003</v>
      </c>
      <c r="X892" s="51">
        <v>3600</v>
      </c>
      <c r="Y892" s="79" t="s">
        <v>2294</v>
      </c>
      <c r="Z892" s="79" t="s">
        <v>2987</v>
      </c>
      <c r="AA892" s="51" t="str">
        <f t="shared" si="95"/>
        <v>17x9, 5x5, -38 OS</v>
      </c>
      <c r="AB892" s="2" t="s">
        <v>2439</v>
      </c>
      <c r="AC892" s="89">
        <f>_xlfn.IFNA(VLOOKUP(AB892,ACCESSORIES!F:J,5,FALSE),"N/A")</f>
        <v>22</v>
      </c>
      <c r="AD892" s="87" t="s">
        <v>85</v>
      </c>
      <c r="AE892" s="81" t="s">
        <v>1894</v>
      </c>
      <c r="AF892" s="80" t="s">
        <v>85</v>
      </c>
      <c r="AG892" s="2" t="s">
        <v>85</v>
      </c>
      <c r="AH892" s="9" t="str">
        <f>_xlfn.IFNA(VLOOKUP(AG892,ACCESSORIES!F:J,5,FALSE),"N/A")</f>
        <v>N/A</v>
      </c>
      <c r="AI892" s="99" t="s">
        <v>1046</v>
      </c>
      <c r="AJ892" s="81" t="s">
        <v>85</v>
      </c>
      <c r="AK892" s="40" t="str">
        <f>_xlfn.IFNA(VLOOKUP(AJ892,ACCESSORIES!F:J,5,FALSE),"N/A")</f>
        <v>N/A</v>
      </c>
      <c r="AL892" s="81" t="s">
        <v>85</v>
      </c>
      <c r="AM892" s="81">
        <v>16</v>
      </c>
      <c r="AN892" s="81">
        <v>160</v>
      </c>
      <c r="AO892" s="36">
        <v>8</v>
      </c>
      <c r="AP892" s="36">
        <v>25</v>
      </c>
      <c r="AQ892" s="36">
        <v>53</v>
      </c>
      <c r="AR892" s="36">
        <v>65</v>
      </c>
      <c r="AS892" s="36">
        <v>209</v>
      </c>
      <c r="AT892" s="36">
        <v>204</v>
      </c>
      <c r="AU892" s="84">
        <v>60</v>
      </c>
      <c r="AV892" s="54">
        <v>60</v>
      </c>
      <c r="AW892" s="54">
        <v>60</v>
      </c>
      <c r="AX892" s="54">
        <v>45</v>
      </c>
      <c r="AY892" s="3" t="s">
        <v>3348</v>
      </c>
      <c r="AZ892" s="98">
        <f>_xlfn.IFNA(VLOOKUP(AY892,ACCESSORIES!F:J,5,FALSE),"N/A")</f>
        <v>152.625</v>
      </c>
      <c r="BA892" s="3" t="s">
        <v>1521</v>
      </c>
      <c r="BB892" s="98">
        <f>_xlfn.IFNA(VLOOKUP(BA892,ACCESSORIES!F:J,5,FALSE),"N/A")</f>
        <v>11</v>
      </c>
      <c r="BC892" s="77">
        <v>40.49</v>
      </c>
      <c r="BD892" s="56">
        <v>20.4724409448819</v>
      </c>
      <c r="BE892" s="56">
        <v>20.4724409448819</v>
      </c>
      <c r="BF892" s="56">
        <v>12.4409448818898</v>
      </c>
      <c r="BG892" s="378">
        <f t="shared" si="96"/>
        <v>8.5446400000000311E-2</v>
      </c>
      <c r="BH892" s="3">
        <v>36</v>
      </c>
      <c r="BI892" s="114" t="s">
        <v>3532</v>
      </c>
      <c r="BJ892" s="50" t="s">
        <v>4050</v>
      </c>
      <c r="BK892" s="81" t="s">
        <v>4066</v>
      </c>
      <c r="BL892" s="81" t="s">
        <v>4836</v>
      </c>
      <c r="BM892" s="81" t="s">
        <v>5476</v>
      </c>
      <c r="BN892" s="81" t="s">
        <v>4094</v>
      </c>
      <c r="BO892" s="81" t="s">
        <v>4837</v>
      </c>
      <c r="BP892" s="81" t="s">
        <v>5319</v>
      </c>
      <c r="BQ892" s="81" t="s">
        <v>4642</v>
      </c>
      <c r="BR892" s="81" t="s">
        <v>4275</v>
      </c>
      <c r="BS892" s="81"/>
      <c r="BT892" s="81"/>
      <c r="BU892" s="313" t="s">
        <v>6912</v>
      </c>
      <c r="BV892" s="377" t="s">
        <v>8272</v>
      </c>
      <c r="BW892" s="325" t="s">
        <v>6914</v>
      </c>
      <c r="BX892" s="377" t="s">
        <v>8273</v>
      </c>
      <c r="BY892" s="93" t="str">
        <f t="shared" si="99"/>
        <v>MR105 Beadlock, 17x9, -38mm Offset, 5x5, 71.5mm Centerbore, Matte Black, w/ BH-H24125</v>
      </c>
      <c r="BZ892" s="81" t="s">
        <v>3878</v>
      </c>
      <c r="CA892" s="81" t="s">
        <v>3879</v>
      </c>
      <c r="CB892" s="81" t="str">
        <f t="shared" si="98"/>
        <v>RACE (1XX)</v>
      </c>
    </row>
    <row r="893" spans="1:82" s="38" customFormat="1" ht="15" customHeight="1">
      <c r="A893" s="22">
        <f t="shared" si="92"/>
        <v>891</v>
      </c>
      <c r="B893" s="99" t="s">
        <v>84</v>
      </c>
      <c r="C893" s="99" t="s">
        <v>1090</v>
      </c>
      <c r="D893" s="3" t="s">
        <v>1108</v>
      </c>
      <c r="E893" s="91" t="str">
        <f>CONCATENATE(LEFT(D893,5),VLOOKUP(CONCATENATE(N893,"x",O893),'PART NUMBER GUIDE'!$B$9:$C$49,2,FALSE),VLOOKUP(CONCATENATE(P893, V893), 'PART NUMBER GUIDE'!$Q$6:$R$91, 2, FALSE),VLOOKUP(Y893,'PART NUMBER GUIDE'!$J$8:$K$43,2, FALSE),IF(U893="N/A",IF(ABS(S893)&lt;10,"0"&amp;ABS(S893),ABS(S893)),CONCATENATE(LEFT(U893,1),RIGHT(U893,1))), F893, G893)</f>
        <v>MR10579060338B</v>
      </c>
      <c r="F893" s="90" t="s">
        <v>1129</v>
      </c>
      <c r="G893" s="90"/>
      <c r="H893" s="78" t="s">
        <v>880</v>
      </c>
      <c r="I893" s="318">
        <v>41275</v>
      </c>
      <c r="J893" s="85" t="s">
        <v>1265</v>
      </c>
      <c r="K893" s="342">
        <v>476.84999999999997</v>
      </c>
      <c r="L893" s="92">
        <f t="shared" si="93"/>
        <v>476.84999999999997</v>
      </c>
      <c r="M893" s="344"/>
      <c r="N893" s="3">
        <v>17</v>
      </c>
      <c r="O893" s="8">
        <v>9</v>
      </c>
      <c r="P893" s="99" t="str">
        <f t="shared" si="94"/>
        <v>6x5.5</v>
      </c>
      <c r="Q893" s="3">
        <v>6</v>
      </c>
      <c r="R893" s="3">
        <v>5.5</v>
      </c>
      <c r="S893" s="3">
        <v>-38</v>
      </c>
      <c r="T893" s="16">
        <v>3.5</v>
      </c>
      <c r="U893" s="100" t="s">
        <v>85</v>
      </c>
      <c r="V893" s="16">
        <v>108</v>
      </c>
      <c r="W893" s="8">
        <v>34.43</v>
      </c>
      <c r="X893" s="51">
        <v>3600</v>
      </c>
      <c r="Y893" s="79" t="s">
        <v>5455</v>
      </c>
      <c r="Z893" s="78" t="s">
        <v>2990</v>
      </c>
      <c r="AA893" s="51" t="str">
        <f t="shared" si="95"/>
        <v>17x9, 6x5.5, -38 OS</v>
      </c>
      <c r="AB893" s="80" t="s">
        <v>1597</v>
      </c>
      <c r="AC893" s="89">
        <f>_xlfn.IFNA(VLOOKUP(AB893,ACCESSORIES!F:J,5,FALSE),"N/A")</f>
        <v>33</v>
      </c>
      <c r="AD893" s="87" t="s">
        <v>85</v>
      </c>
      <c r="AE893" s="80" t="s">
        <v>85</v>
      </c>
      <c r="AF893" s="99" t="s">
        <v>3001</v>
      </c>
      <c r="AG893" s="2" t="s">
        <v>85</v>
      </c>
      <c r="AH893" s="9" t="str">
        <f>_xlfn.IFNA(VLOOKUP(AG893,ACCESSORIES!F:J,5,FALSE),"N/A")</f>
        <v>N/A</v>
      </c>
      <c r="AI893" s="81" t="s">
        <v>266</v>
      </c>
      <c r="AJ893" s="81" t="s">
        <v>85</v>
      </c>
      <c r="AK893" s="40" t="str">
        <f>_xlfn.IFNA(VLOOKUP(AJ893,ACCESSORIES!F:J,5,FALSE),"N/A")</f>
        <v>N/A</v>
      </c>
      <c r="AL893" s="2" t="s">
        <v>85</v>
      </c>
      <c r="AM893" s="81">
        <v>16</v>
      </c>
      <c r="AN893" s="81">
        <v>170</v>
      </c>
      <c r="AO893" s="36">
        <v>8</v>
      </c>
      <c r="AP893" s="36">
        <v>25</v>
      </c>
      <c r="AQ893" s="36">
        <v>53</v>
      </c>
      <c r="AR893" s="36">
        <v>65</v>
      </c>
      <c r="AS893" s="36">
        <v>209</v>
      </c>
      <c r="AT893" s="36">
        <v>204</v>
      </c>
      <c r="AU893" s="100">
        <v>107</v>
      </c>
      <c r="AV893" s="54">
        <v>41</v>
      </c>
      <c r="AW893" s="54">
        <v>74</v>
      </c>
      <c r="AX893" s="54">
        <v>45</v>
      </c>
      <c r="AY893" s="3" t="s">
        <v>3348</v>
      </c>
      <c r="AZ893" s="98">
        <f>_xlfn.IFNA(VLOOKUP(AY893,ACCESSORIES!F:J,5,FALSE),"N/A")</f>
        <v>152.625</v>
      </c>
      <c r="BA893" s="3" t="s">
        <v>1521</v>
      </c>
      <c r="BB893" s="98">
        <f>_xlfn.IFNA(VLOOKUP(BA893,ACCESSORIES!F:J,5,FALSE),"N/A")</f>
        <v>11</v>
      </c>
      <c r="BC893" s="77">
        <v>39.94</v>
      </c>
      <c r="BD893" s="56">
        <v>20.4724409448819</v>
      </c>
      <c r="BE893" s="56">
        <v>20.4724409448819</v>
      </c>
      <c r="BF893" s="56">
        <v>12.4409448818898</v>
      </c>
      <c r="BG893" s="378">
        <f t="shared" si="96"/>
        <v>8.5446400000000311E-2</v>
      </c>
      <c r="BH893" s="3">
        <v>36</v>
      </c>
      <c r="BI893" s="114" t="s">
        <v>3532</v>
      </c>
      <c r="BJ893" s="50" t="s">
        <v>4050</v>
      </c>
      <c r="BK893" s="81" t="s">
        <v>4066</v>
      </c>
      <c r="BL893" s="81" t="s">
        <v>4836</v>
      </c>
      <c r="BM893" s="81" t="s">
        <v>5476</v>
      </c>
      <c r="BN893" s="81" t="s">
        <v>4094</v>
      </c>
      <c r="BO893" s="81" t="s">
        <v>4837</v>
      </c>
      <c r="BP893" s="81" t="s">
        <v>5319</v>
      </c>
      <c r="BQ893" s="81" t="s">
        <v>4642</v>
      </c>
      <c r="BR893" s="81" t="s">
        <v>4275</v>
      </c>
      <c r="BS893" s="81"/>
      <c r="BT893" s="81"/>
      <c r="BU893" s="313"/>
      <c r="BV893" s="377"/>
      <c r="BW893" s="325"/>
      <c r="BX893" s="377"/>
      <c r="BY893" s="93" t="str">
        <f t="shared" si="99"/>
        <v>MR105 Beadlock, 17x9, -38mm Offset, 6x5.5, 108mm Centerbore, Machined - Matte Black Ring, w/ BH-H24125</v>
      </c>
      <c r="BZ893" s="81" t="s">
        <v>3878</v>
      </c>
      <c r="CA893" s="81" t="s">
        <v>3879</v>
      </c>
      <c r="CB893" s="81" t="str">
        <f t="shared" si="98"/>
        <v>RACE (1XX)</v>
      </c>
    </row>
    <row r="894" spans="1:82" s="38" customFormat="1" ht="15" customHeight="1">
      <c r="A894" s="22">
        <f t="shared" si="92"/>
        <v>892</v>
      </c>
      <c r="B894" s="99" t="s">
        <v>84</v>
      </c>
      <c r="C894" s="99" t="s">
        <v>1090</v>
      </c>
      <c r="D894" s="3" t="s">
        <v>1108</v>
      </c>
      <c r="E894" s="91" t="str">
        <f>CONCATENATE(LEFT(D894,5),VLOOKUP(CONCATENATE(N894,"x",O894),'PART NUMBER GUIDE'!$B$9:$C$49,2,FALSE),VLOOKUP(CONCATENATE(P894, V894), 'PART NUMBER GUIDE'!$Q$6:$R$91, 2, FALSE),VLOOKUP(Y894,'PART NUMBER GUIDE'!$J$8:$K$43,2, FALSE),IF(U894="N/A",IF(ABS(S894)&lt;10,"0"&amp;ABS(S894),ABS(S894)),CONCATENATE(LEFT(U894,1),RIGHT(U894,1))), F894, G894)</f>
        <v>MR10579060538B</v>
      </c>
      <c r="F894" s="90" t="s">
        <v>1129</v>
      </c>
      <c r="G894" s="90"/>
      <c r="H894" s="78" t="s">
        <v>881</v>
      </c>
      <c r="I894" s="318">
        <v>41275</v>
      </c>
      <c r="J894" s="85" t="s">
        <v>1265</v>
      </c>
      <c r="K894" s="342">
        <v>476.84999999999997</v>
      </c>
      <c r="L894" s="92">
        <f t="shared" si="93"/>
        <v>476.84999999999997</v>
      </c>
      <c r="M894" s="344"/>
      <c r="N894" s="3">
        <v>17</v>
      </c>
      <c r="O894" s="8">
        <v>9</v>
      </c>
      <c r="P894" s="99" t="str">
        <f t="shared" si="94"/>
        <v>6x5.5</v>
      </c>
      <c r="Q894" s="3">
        <v>6</v>
      </c>
      <c r="R894" s="3">
        <v>5.5</v>
      </c>
      <c r="S894" s="3">
        <v>-38</v>
      </c>
      <c r="T894" s="16">
        <v>3.5</v>
      </c>
      <c r="U894" s="100" t="s">
        <v>85</v>
      </c>
      <c r="V894" s="16">
        <v>108</v>
      </c>
      <c r="W894" s="8">
        <v>34.32</v>
      </c>
      <c r="X894" s="51">
        <v>3600</v>
      </c>
      <c r="Y894" s="79" t="s">
        <v>2294</v>
      </c>
      <c r="Z894" s="79" t="s">
        <v>2987</v>
      </c>
      <c r="AA894" s="51" t="str">
        <f t="shared" si="95"/>
        <v>17x9, 6x5.5, -38 OS</v>
      </c>
      <c r="AB894" s="80" t="s">
        <v>1597</v>
      </c>
      <c r="AC894" s="89">
        <f>_xlfn.IFNA(VLOOKUP(AB894,ACCESSORIES!F:J,5,FALSE),"N/A")</f>
        <v>33</v>
      </c>
      <c r="AD894" s="87" t="s">
        <v>85</v>
      </c>
      <c r="AE894" s="80" t="s">
        <v>85</v>
      </c>
      <c r="AF894" s="99" t="s">
        <v>3001</v>
      </c>
      <c r="AG894" s="2" t="s">
        <v>85</v>
      </c>
      <c r="AH894" s="9" t="str">
        <f>_xlfn.IFNA(VLOOKUP(AG894,ACCESSORIES!F:J,5,FALSE),"N/A")</f>
        <v>N/A</v>
      </c>
      <c r="AI894" s="81" t="s">
        <v>266</v>
      </c>
      <c r="AJ894" s="81" t="s">
        <v>85</v>
      </c>
      <c r="AK894" s="40" t="str">
        <f>_xlfn.IFNA(VLOOKUP(AJ894,ACCESSORIES!F:J,5,FALSE),"N/A")</f>
        <v>N/A</v>
      </c>
      <c r="AL894" s="2" t="s">
        <v>85</v>
      </c>
      <c r="AM894" s="81">
        <v>16</v>
      </c>
      <c r="AN894" s="81">
        <v>170</v>
      </c>
      <c r="AO894" s="36">
        <v>8</v>
      </c>
      <c r="AP894" s="36">
        <v>25</v>
      </c>
      <c r="AQ894" s="36">
        <v>53</v>
      </c>
      <c r="AR894" s="36">
        <v>65</v>
      </c>
      <c r="AS894" s="36">
        <v>209</v>
      </c>
      <c r="AT894" s="36">
        <v>204</v>
      </c>
      <c r="AU894" s="100">
        <v>107</v>
      </c>
      <c r="AV894" s="54">
        <v>41</v>
      </c>
      <c r="AW894" s="54">
        <v>74</v>
      </c>
      <c r="AX894" s="54">
        <v>45</v>
      </c>
      <c r="AY894" s="3" t="s">
        <v>3348</v>
      </c>
      <c r="AZ894" s="98">
        <f>_xlfn.IFNA(VLOOKUP(AY894,ACCESSORIES!F:J,5,FALSE),"N/A")</f>
        <v>152.625</v>
      </c>
      <c r="BA894" s="3" t="s">
        <v>1521</v>
      </c>
      <c r="BB894" s="98">
        <f>_xlfn.IFNA(VLOOKUP(BA894,ACCESSORIES!F:J,5,FALSE),"N/A")</f>
        <v>11</v>
      </c>
      <c r="BC894" s="77">
        <v>39.24</v>
      </c>
      <c r="BD894" s="56">
        <v>20.4724409448819</v>
      </c>
      <c r="BE894" s="56">
        <v>20.4724409448819</v>
      </c>
      <c r="BF894" s="56">
        <v>12.4409448818898</v>
      </c>
      <c r="BG894" s="378">
        <f t="shared" si="96"/>
        <v>8.5446400000000311E-2</v>
      </c>
      <c r="BH894" s="3">
        <v>36</v>
      </c>
      <c r="BI894" s="114" t="s">
        <v>3532</v>
      </c>
      <c r="BJ894" s="50" t="s">
        <v>4050</v>
      </c>
      <c r="BK894" s="81" t="s">
        <v>4066</v>
      </c>
      <c r="BL894" s="81" t="s">
        <v>4836</v>
      </c>
      <c r="BM894" s="81" t="s">
        <v>5476</v>
      </c>
      <c r="BN894" s="81" t="s">
        <v>4094</v>
      </c>
      <c r="BO894" s="81" t="s">
        <v>4837</v>
      </c>
      <c r="BP894" s="81" t="s">
        <v>5319</v>
      </c>
      <c r="BQ894" s="81" t="s">
        <v>4642</v>
      </c>
      <c r="BR894" s="81" t="s">
        <v>4275</v>
      </c>
      <c r="BS894" s="81"/>
      <c r="BT894" s="81"/>
      <c r="BU894" s="313" t="s">
        <v>6913</v>
      </c>
      <c r="BV894" s="377" t="s">
        <v>8192</v>
      </c>
      <c r="BW894" s="325" t="s">
        <v>6917</v>
      </c>
      <c r="BX894" s="377" t="s">
        <v>8193</v>
      </c>
      <c r="BY894" s="93" t="str">
        <f t="shared" si="99"/>
        <v>MR105 Beadlock, 17x9, -38mm Offset, 6x5.5, 108mm Centerbore, Matte Black, w/ BH-H24125</v>
      </c>
      <c r="BZ894" s="81" t="s">
        <v>3878</v>
      </c>
      <c r="CA894" s="81" t="s">
        <v>3879</v>
      </c>
      <c r="CB894" s="81" t="str">
        <f t="shared" si="98"/>
        <v>RACE (1XX)</v>
      </c>
    </row>
    <row r="895" spans="1:82" s="38" customFormat="1" ht="15" customHeight="1">
      <c r="A895" s="22">
        <f t="shared" si="92"/>
        <v>893</v>
      </c>
      <c r="B895" s="99" t="s">
        <v>84</v>
      </c>
      <c r="C895" s="99" t="s">
        <v>1090</v>
      </c>
      <c r="D895" s="3" t="s">
        <v>1108</v>
      </c>
      <c r="E895" s="91" t="str">
        <f>CONCATENATE(LEFT(D895,5),VLOOKUP(CONCATENATE(N895,"x",O895),'PART NUMBER GUIDE'!$B$9:$C$49,2,FALSE),VLOOKUP(CONCATENATE(P895, V895), 'PART NUMBER GUIDE'!$Q$6:$R$91, 2, FALSE),VLOOKUP(Y895,'PART NUMBER GUIDE'!$J$8:$K$43,2, FALSE),IF(U895="N/A",IF(ABS(S895)&lt;10,"0"&amp;ABS(S895),ABS(S895)),CONCATENATE(LEFT(U895,1),RIGHT(U895,1))), F895, G895)</f>
        <v>MR10579080538B</v>
      </c>
      <c r="F895" s="90" t="s">
        <v>1129</v>
      </c>
      <c r="G895" s="90"/>
      <c r="H895" s="78" t="s">
        <v>4286</v>
      </c>
      <c r="I895" s="319">
        <v>43950</v>
      </c>
      <c r="J895" s="85" t="s">
        <v>1265</v>
      </c>
      <c r="K895" s="342">
        <v>476.84999999999997</v>
      </c>
      <c r="L895" s="92">
        <f t="shared" si="93"/>
        <v>476.84999999999997</v>
      </c>
      <c r="M895" s="344"/>
      <c r="N895" s="3">
        <v>17</v>
      </c>
      <c r="O895" s="8">
        <v>9</v>
      </c>
      <c r="P895" s="99" t="str">
        <f t="shared" si="94"/>
        <v>8x6.5</v>
      </c>
      <c r="Q895" s="81">
        <v>8</v>
      </c>
      <c r="R895" s="3">
        <v>6.5</v>
      </c>
      <c r="S895" s="3">
        <v>-38</v>
      </c>
      <c r="T895" s="16">
        <v>3.5</v>
      </c>
      <c r="U895" s="100" t="s">
        <v>85</v>
      </c>
      <c r="V895" s="16">
        <v>130.81</v>
      </c>
      <c r="W895" s="8">
        <v>35.641399053221868</v>
      </c>
      <c r="X895" s="51">
        <v>3600</v>
      </c>
      <c r="Y895" s="79" t="s">
        <v>2294</v>
      </c>
      <c r="Z895" s="79" t="s">
        <v>2987</v>
      </c>
      <c r="AA895" s="51" t="str">
        <f t="shared" si="95"/>
        <v>17x9, 8x6.5, -38 OS</v>
      </c>
      <c r="AB895" s="2" t="s">
        <v>1603</v>
      </c>
      <c r="AC895" s="89">
        <f>_xlfn.IFNA(VLOOKUP(AB895,ACCESSORIES!F:J,5,FALSE),"N/A")</f>
        <v>33</v>
      </c>
      <c r="AD895" s="87" t="s">
        <v>85</v>
      </c>
      <c r="AE895" s="87" t="s">
        <v>85</v>
      </c>
      <c r="AF895" s="3" t="s">
        <v>3005</v>
      </c>
      <c r="AG895" s="2" t="s">
        <v>85</v>
      </c>
      <c r="AH895" s="9" t="str">
        <f>_xlfn.IFNA(VLOOKUP(AG895,ACCESSORIES!F:J,5,FALSE),"N/A")</f>
        <v>N/A</v>
      </c>
      <c r="AI895" s="78" t="s">
        <v>266</v>
      </c>
      <c r="AJ895" s="99" t="s">
        <v>85</v>
      </c>
      <c r="AK895" s="40" t="str">
        <f>_xlfn.IFNA(VLOOKUP(AJ895,ACCESSORIES!F:J,5,FALSE),"N/A")</f>
        <v>N/A</v>
      </c>
      <c r="AL895" s="99" t="s">
        <v>85</v>
      </c>
      <c r="AM895" s="81">
        <v>16</v>
      </c>
      <c r="AN895" s="81">
        <v>200</v>
      </c>
      <c r="AO895" s="36">
        <v>3</v>
      </c>
      <c r="AP895" s="36">
        <v>3</v>
      </c>
      <c r="AQ895" s="36">
        <v>53</v>
      </c>
      <c r="AR895" s="36">
        <v>65</v>
      </c>
      <c r="AS895" s="36">
        <v>209</v>
      </c>
      <c r="AT895" s="36">
        <v>204</v>
      </c>
      <c r="AU895" s="100">
        <v>123</v>
      </c>
      <c r="AV895" s="54">
        <v>89.5</v>
      </c>
      <c r="AW895" s="54">
        <v>89.5</v>
      </c>
      <c r="AX895" s="54">
        <v>45</v>
      </c>
      <c r="AY895" s="3" t="s">
        <v>3348</v>
      </c>
      <c r="AZ895" s="98">
        <f>_xlfn.IFNA(VLOOKUP(AY895,ACCESSORIES!F:J,5,FALSE),"N/A")</f>
        <v>152.625</v>
      </c>
      <c r="BA895" s="3" t="s">
        <v>1521</v>
      </c>
      <c r="BB895" s="98">
        <f>_xlfn.IFNA(VLOOKUP(BA895,ACCESSORIES!F:J,5,FALSE),"N/A")</f>
        <v>11</v>
      </c>
      <c r="BC895" s="77">
        <v>41.04</v>
      </c>
      <c r="BD895" s="56">
        <v>20.4724409448819</v>
      </c>
      <c r="BE895" s="56">
        <v>20.4724409448819</v>
      </c>
      <c r="BF895" s="56">
        <v>12.4409448818898</v>
      </c>
      <c r="BG895" s="378">
        <f t="shared" si="96"/>
        <v>8.5446400000000311E-2</v>
      </c>
      <c r="BH895" s="3">
        <v>36</v>
      </c>
      <c r="BI895" s="114" t="s">
        <v>3532</v>
      </c>
      <c r="BJ895" s="50" t="s">
        <v>4050</v>
      </c>
      <c r="BK895" s="81" t="s">
        <v>4066</v>
      </c>
      <c r="BL895" s="81" t="s">
        <v>4836</v>
      </c>
      <c r="BM895" s="81" t="s">
        <v>5476</v>
      </c>
      <c r="BN895" s="81" t="s">
        <v>4094</v>
      </c>
      <c r="BO895" s="81" t="s">
        <v>4837</v>
      </c>
      <c r="BP895" s="81" t="s">
        <v>5319</v>
      </c>
      <c r="BQ895" s="81" t="s">
        <v>4642</v>
      </c>
      <c r="BR895" s="81" t="s">
        <v>4275</v>
      </c>
      <c r="BS895" s="81"/>
      <c r="BT895" s="81"/>
      <c r="BU895" s="313"/>
      <c r="BV895" s="325"/>
      <c r="BW895" s="325"/>
      <c r="BX895" s="313"/>
      <c r="BY895" s="93" t="str">
        <f t="shared" si="99"/>
        <v>MR105 Beadlock, 17x9, -38mm Offset, 8x6.5, 130.81mm Centerbore, Matte Black, w/ BH-H24125</v>
      </c>
      <c r="BZ895" s="81" t="s">
        <v>3878</v>
      </c>
      <c r="CA895" s="81" t="s">
        <v>3879</v>
      </c>
      <c r="CB895" s="81" t="str">
        <f t="shared" si="98"/>
        <v>RACE (1XX)</v>
      </c>
    </row>
    <row r="896" spans="1:82" s="38" customFormat="1" ht="15" customHeight="1">
      <c r="A896" s="22">
        <f t="shared" si="92"/>
        <v>894</v>
      </c>
      <c r="B896" s="99" t="s">
        <v>84</v>
      </c>
      <c r="C896" s="99" t="s">
        <v>1090</v>
      </c>
      <c r="D896" s="3" t="s">
        <v>4543</v>
      </c>
      <c r="E896" s="91" t="str">
        <f>CONCATENATE(LEFT(D896,5),VLOOKUP(CONCATENATE(N896,"x",O896),'PART NUMBER GUIDE'!$B$9:$C$49,2,FALSE),VLOOKUP(CONCATENATE(P896, V896), 'PART NUMBER GUIDE'!$Q$6:$R$91, 2, FALSE),VLOOKUP(Y896,'PART NUMBER GUIDE'!$J$8:$K$43,2, FALSE),IF(U896="N/A",IF(ABS(S896)&lt;10,"0"&amp;ABS(S896),ABS(S896)),CONCATENATE(LEFT(U896,1),RIGHT(U896,1))), F896, G896)</f>
        <v>MR10579050138B</v>
      </c>
      <c r="F896" s="90" t="s">
        <v>1129</v>
      </c>
      <c r="G896" s="90"/>
      <c r="H896" s="79" t="s">
        <v>4474</v>
      </c>
      <c r="I896" s="319">
        <v>44067</v>
      </c>
      <c r="J896" s="85" t="s">
        <v>1265</v>
      </c>
      <c r="K896" s="342">
        <v>493.84999999999997</v>
      </c>
      <c r="L896" s="92">
        <f t="shared" si="93"/>
        <v>493.84999999999997</v>
      </c>
      <c r="M896" s="344"/>
      <c r="N896" s="3">
        <v>17</v>
      </c>
      <c r="O896" s="8">
        <v>9</v>
      </c>
      <c r="P896" s="99" t="str">
        <f t="shared" si="94"/>
        <v>5x5</v>
      </c>
      <c r="Q896" s="3">
        <v>5</v>
      </c>
      <c r="R896" s="3">
        <v>5</v>
      </c>
      <c r="S896" s="3">
        <v>-38</v>
      </c>
      <c r="T896" s="16">
        <v>3.5</v>
      </c>
      <c r="U896" s="100" t="s">
        <v>85</v>
      </c>
      <c r="V896" s="16">
        <v>71.5</v>
      </c>
      <c r="W896" s="8">
        <v>35.68</v>
      </c>
      <c r="X896" s="51">
        <v>3600</v>
      </c>
      <c r="Y896" s="79" t="s">
        <v>2298</v>
      </c>
      <c r="Z896" s="79" t="s">
        <v>2989</v>
      </c>
      <c r="AA896" s="51" t="str">
        <f t="shared" si="95"/>
        <v>17x9, 5x5, -38 OS</v>
      </c>
      <c r="AB896" s="2" t="s">
        <v>4534</v>
      </c>
      <c r="AC896" s="89">
        <f>_xlfn.IFNA(VLOOKUP(AB896,ACCESSORIES!F:J,5,FALSE),"N/A")</f>
        <v>22</v>
      </c>
      <c r="AD896" s="87" t="s">
        <v>85</v>
      </c>
      <c r="AE896" s="81" t="s">
        <v>1894</v>
      </c>
      <c r="AF896" s="80" t="s">
        <v>85</v>
      </c>
      <c r="AG896" s="2" t="s">
        <v>85</v>
      </c>
      <c r="AH896" s="9" t="str">
        <f>_xlfn.IFNA(VLOOKUP(AG896,ACCESSORIES!F:J,5,FALSE),"N/A")</f>
        <v>N/A</v>
      </c>
      <c r="AI896" s="99" t="s">
        <v>1046</v>
      </c>
      <c r="AJ896" s="81" t="s">
        <v>85</v>
      </c>
      <c r="AK896" s="40" t="str">
        <f>_xlfn.IFNA(VLOOKUP(AJ896,ACCESSORIES!F:J,5,FALSE),"N/A")</f>
        <v>N/A</v>
      </c>
      <c r="AL896" s="81" t="s">
        <v>85</v>
      </c>
      <c r="AM896" s="81">
        <v>16</v>
      </c>
      <c r="AN896" s="81">
        <v>160</v>
      </c>
      <c r="AO896" s="36">
        <v>8</v>
      </c>
      <c r="AP896" s="36">
        <v>25</v>
      </c>
      <c r="AQ896" s="36">
        <v>53</v>
      </c>
      <c r="AR896" s="36">
        <v>65</v>
      </c>
      <c r="AS896" s="36">
        <v>209</v>
      </c>
      <c r="AT896" s="36">
        <v>204</v>
      </c>
      <c r="AU896" s="84">
        <v>60</v>
      </c>
      <c r="AV896" s="54">
        <v>60</v>
      </c>
      <c r="AW896" s="54">
        <v>60</v>
      </c>
      <c r="AX896" s="54">
        <v>45</v>
      </c>
      <c r="AY896" s="81" t="s">
        <v>1534</v>
      </c>
      <c r="AZ896" s="98">
        <f>_xlfn.IFNA(VLOOKUP(AY896,ACCESSORIES!F:J,5,FALSE),"N/A")</f>
        <v>220.00000000000003</v>
      </c>
      <c r="BA896" s="3" t="s">
        <v>1521</v>
      </c>
      <c r="BB896" s="98">
        <f>_xlfn.IFNA(VLOOKUP(BA896,ACCESSORIES!F:J,5,FALSE),"N/A")</f>
        <v>11</v>
      </c>
      <c r="BC896" s="77">
        <v>41.26</v>
      </c>
      <c r="BD896" s="56">
        <v>20.4724409448819</v>
      </c>
      <c r="BE896" s="56">
        <v>20.4724409448819</v>
      </c>
      <c r="BF896" s="56">
        <v>12.4409448818898</v>
      </c>
      <c r="BG896" s="378">
        <f t="shared" si="96"/>
        <v>8.5446400000000311E-2</v>
      </c>
      <c r="BH896" s="3">
        <v>36</v>
      </c>
      <c r="BI896" s="114" t="s">
        <v>3532</v>
      </c>
      <c r="BJ896" s="50" t="s">
        <v>4050</v>
      </c>
      <c r="BK896" s="81" t="s">
        <v>4066</v>
      </c>
      <c r="BL896" s="81" t="s">
        <v>4836</v>
      </c>
      <c r="BM896" s="81" t="s">
        <v>5488</v>
      </c>
      <c r="BN896" s="81" t="s">
        <v>4094</v>
      </c>
      <c r="BO896" s="81" t="s">
        <v>4837</v>
      </c>
      <c r="BP896" s="81" t="s">
        <v>4642</v>
      </c>
      <c r="BQ896" s="81" t="s">
        <v>4275</v>
      </c>
      <c r="BR896" s="81"/>
      <c r="BS896" s="81"/>
      <c r="BT896" s="81"/>
      <c r="BU896" s="313"/>
      <c r="BV896" s="377"/>
      <c r="BW896" s="313"/>
      <c r="BX896" s="325"/>
      <c r="BY896" s="93" t="str">
        <f t="shared" si="99"/>
        <v>MR105 V3, 17x9, -38mm Offset, 5x5, 71.5mm Centerbore, Gold, w/ BH-H24125</v>
      </c>
      <c r="BZ896" s="81" t="s">
        <v>3878</v>
      </c>
      <c r="CA896" s="81" t="s">
        <v>3879</v>
      </c>
      <c r="CB896" s="81" t="str">
        <f t="shared" si="98"/>
        <v>RACE (1XX)</v>
      </c>
      <c r="CD896" s="358"/>
    </row>
    <row r="897" spans="1:82" s="38" customFormat="1" ht="15" customHeight="1">
      <c r="A897" s="22">
        <f t="shared" si="92"/>
        <v>895</v>
      </c>
      <c r="B897" s="99" t="s">
        <v>84</v>
      </c>
      <c r="C897" s="99" t="s">
        <v>1090</v>
      </c>
      <c r="D897" s="3" t="s">
        <v>4543</v>
      </c>
      <c r="E897" s="91" t="str">
        <f>CONCATENATE(LEFT(D897,5),VLOOKUP(CONCATENATE(N897,"x",O897),'PART NUMBER GUIDE'!$B$9:$C$49,2,FALSE),VLOOKUP(CONCATENATE(P897, V897), 'PART NUMBER GUIDE'!$Q$6:$R$91, 2, FALSE),VLOOKUP(Y897,'PART NUMBER GUIDE'!$J$8:$K$43,2, FALSE),IF(U897="N/A",IF(ABS(S897)&lt;10,"0"&amp;ABS(S897),ABS(S897)),CONCATENATE(LEFT(U897,1),RIGHT(U897,1))), F897, G897)</f>
        <v>MR10579060138B</v>
      </c>
      <c r="F897" s="90" t="s">
        <v>1129</v>
      </c>
      <c r="G897" s="90"/>
      <c r="H897" s="79" t="s">
        <v>4473</v>
      </c>
      <c r="I897" s="319">
        <v>44067</v>
      </c>
      <c r="J897" s="85" t="s">
        <v>1265</v>
      </c>
      <c r="K897" s="342">
        <v>493.84999999999997</v>
      </c>
      <c r="L897" s="92">
        <f t="shared" si="93"/>
        <v>493.84999999999997</v>
      </c>
      <c r="M897" s="344"/>
      <c r="N897" s="3">
        <v>17</v>
      </c>
      <c r="O897" s="8">
        <v>9</v>
      </c>
      <c r="P897" s="99" t="str">
        <f t="shared" si="94"/>
        <v>6x5.5</v>
      </c>
      <c r="Q897" s="3">
        <v>6</v>
      </c>
      <c r="R897" s="3">
        <v>5.5</v>
      </c>
      <c r="S897" s="3">
        <v>-38</v>
      </c>
      <c r="T897" s="16">
        <v>3.5</v>
      </c>
      <c r="U897" s="100" t="s">
        <v>85</v>
      </c>
      <c r="V897" s="16">
        <v>108</v>
      </c>
      <c r="W897" s="8">
        <v>35.090000000000003</v>
      </c>
      <c r="X897" s="51">
        <v>3600</v>
      </c>
      <c r="Y897" s="79" t="s">
        <v>2298</v>
      </c>
      <c r="Z897" s="79" t="s">
        <v>2989</v>
      </c>
      <c r="AA897" s="51" t="str">
        <f t="shared" si="95"/>
        <v>17x9, 6x5.5, -38 OS</v>
      </c>
      <c r="AB897" s="80" t="s">
        <v>4537</v>
      </c>
      <c r="AC897" s="89">
        <f>_xlfn.IFNA(VLOOKUP(AB897,ACCESSORIES!F:J,5,FALSE),"N/A")</f>
        <v>33</v>
      </c>
      <c r="AD897" s="87" t="s">
        <v>85</v>
      </c>
      <c r="AE897" s="80" t="s">
        <v>85</v>
      </c>
      <c r="AF897" s="99" t="s">
        <v>3001</v>
      </c>
      <c r="AG897" s="2" t="s">
        <v>85</v>
      </c>
      <c r="AH897" s="9" t="str">
        <f>_xlfn.IFNA(VLOOKUP(AG897,ACCESSORIES!F:J,5,FALSE),"N/A")</f>
        <v>N/A</v>
      </c>
      <c r="AI897" s="81" t="s">
        <v>266</v>
      </c>
      <c r="AJ897" s="81" t="s">
        <v>85</v>
      </c>
      <c r="AK897" s="40" t="str">
        <f>_xlfn.IFNA(VLOOKUP(AJ897,ACCESSORIES!F:J,5,FALSE),"N/A")</f>
        <v>N/A</v>
      </c>
      <c r="AL897" s="2" t="s">
        <v>85</v>
      </c>
      <c r="AM897" s="81">
        <v>16</v>
      </c>
      <c r="AN897" s="81">
        <v>170</v>
      </c>
      <c r="AO897" s="36">
        <v>8</v>
      </c>
      <c r="AP897" s="36">
        <v>25</v>
      </c>
      <c r="AQ897" s="36">
        <v>53</v>
      </c>
      <c r="AR897" s="36">
        <v>65</v>
      </c>
      <c r="AS897" s="36">
        <v>209</v>
      </c>
      <c r="AT897" s="36">
        <v>204</v>
      </c>
      <c r="AU897" s="100">
        <v>107</v>
      </c>
      <c r="AV897" s="54">
        <v>41</v>
      </c>
      <c r="AW897" s="54">
        <v>74</v>
      </c>
      <c r="AX897" s="54">
        <v>45</v>
      </c>
      <c r="AY897" s="81" t="s">
        <v>1534</v>
      </c>
      <c r="AZ897" s="98">
        <f>_xlfn.IFNA(VLOOKUP(AY897,ACCESSORIES!F:J,5,FALSE),"N/A")</f>
        <v>220.00000000000003</v>
      </c>
      <c r="BA897" s="3" t="s">
        <v>1521</v>
      </c>
      <c r="BB897" s="98">
        <f>_xlfn.IFNA(VLOOKUP(BA897,ACCESSORIES!F:J,5,FALSE),"N/A")</f>
        <v>11</v>
      </c>
      <c r="BC897" s="77">
        <v>40.159999999999997</v>
      </c>
      <c r="BD897" s="56">
        <v>20.4724409448819</v>
      </c>
      <c r="BE897" s="56">
        <v>20.4724409448819</v>
      </c>
      <c r="BF897" s="56">
        <v>12.4409448818898</v>
      </c>
      <c r="BG897" s="378">
        <f t="shared" si="96"/>
        <v>8.5446400000000311E-2</v>
      </c>
      <c r="BH897" s="3">
        <v>36</v>
      </c>
      <c r="BI897" s="114" t="s">
        <v>3532</v>
      </c>
      <c r="BJ897" s="50" t="s">
        <v>4050</v>
      </c>
      <c r="BK897" s="81" t="s">
        <v>4066</v>
      </c>
      <c r="BL897" s="81" t="s">
        <v>4836</v>
      </c>
      <c r="BM897" s="81" t="s">
        <v>5488</v>
      </c>
      <c r="BN897" s="81" t="s">
        <v>4094</v>
      </c>
      <c r="BO897" s="81" t="s">
        <v>4837</v>
      </c>
      <c r="BP897" s="81" t="s">
        <v>4642</v>
      </c>
      <c r="BQ897" s="81" t="s">
        <v>4275</v>
      </c>
      <c r="BR897" s="81"/>
      <c r="BS897" s="81"/>
      <c r="BT897" s="81"/>
      <c r="BU897" s="313" t="s">
        <v>6908</v>
      </c>
      <c r="BV897" s="377" t="s">
        <v>8128</v>
      </c>
      <c r="BW897" s="313" t="s">
        <v>6909</v>
      </c>
      <c r="BX897" s="377" t="s">
        <v>8129</v>
      </c>
      <c r="BY897" s="93" t="str">
        <f t="shared" si="99"/>
        <v>MR105 V3, 17x9, -38mm Offset, 6x5.5, 108mm Centerbore, Gold, w/ BH-H24125</v>
      </c>
      <c r="BZ897" s="81" t="s">
        <v>3878</v>
      </c>
      <c r="CA897" s="81" t="s">
        <v>3879</v>
      </c>
      <c r="CB897" s="81" t="str">
        <f t="shared" si="98"/>
        <v>RACE (1XX)</v>
      </c>
      <c r="CD897" s="358"/>
    </row>
    <row r="898" spans="1:82" s="38" customFormat="1" ht="15" customHeight="1">
      <c r="A898" s="22">
        <f t="shared" si="92"/>
        <v>896</v>
      </c>
      <c r="B898" s="99" t="s">
        <v>84</v>
      </c>
      <c r="C898" s="99" t="s">
        <v>1090</v>
      </c>
      <c r="D898" s="3" t="s">
        <v>1109</v>
      </c>
      <c r="E898" s="91" t="str">
        <f>CONCATENATE(LEFT(D898,5),VLOOKUP(CONCATENATE(N898,"x",O898),'PART NUMBER GUIDE'!$B$9:$C$49,2,FALSE),VLOOKUP(CONCATENATE(P898, V898), 'PART NUMBER GUIDE'!$Q$6:$R$91, 2, FALSE),VLOOKUP(Y898,'PART NUMBER GUIDE'!$J$8:$K$43,2, FALSE),IF(U898="N/A",IF(ABS(S898)&lt;10,"0"&amp;ABS(S898),ABS(S898)),CONCATENATE(LEFT(U898,1),RIGHT(U898,1))), F898, G898)</f>
        <v>MR10679050544B</v>
      </c>
      <c r="F898" s="90" t="s">
        <v>1129</v>
      </c>
      <c r="G898" s="90"/>
      <c r="H898" s="45" t="s">
        <v>959</v>
      </c>
      <c r="I898" s="318">
        <v>42736</v>
      </c>
      <c r="J898" s="85" t="s">
        <v>1265</v>
      </c>
      <c r="K898" s="342">
        <v>509.57499999999999</v>
      </c>
      <c r="L898" s="92">
        <f t="shared" si="93"/>
        <v>509.57499999999999</v>
      </c>
      <c r="M898" s="344"/>
      <c r="N898" s="3">
        <v>17</v>
      </c>
      <c r="O898" s="8">
        <v>9</v>
      </c>
      <c r="P898" s="99" t="str">
        <f t="shared" si="94"/>
        <v>5x5</v>
      </c>
      <c r="Q898" s="3">
        <v>5</v>
      </c>
      <c r="R898" s="81">
        <v>5</v>
      </c>
      <c r="S898" s="81">
        <v>-44</v>
      </c>
      <c r="T898" s="84">
        <v>3.5</v>
      </c>
      <c r="U898" s="100" t="s">
        <v>85</v>
      </c>
      <c r="V898" s="84">
        <v>71.5</v>
      </c>
      <c r="W898" s="83">
        <v>40.168224170084706</v>
      </c>
      <c r="X898" s="51">
        <v>3600</v>
      </c>
      <c r="Y898" s="88" t="s">
        <v>2294</v>
      </c>
      <c r="Z898" s="79" t="s">
        <v>2987</v>
      </c>
      <c r="AA898" s="51" t="str">
        <f t="shared" si="95"/>
        <v>17x9, 5x5, -44 OS</v>
      </c>
      <c r="AB898" s="80" t="s">
        <v>1629</v>
      </c>
      <c r="AC898" s="89">
        <f>_xlfn.IFNA(VLOOKUP(AB898,ACCESSORIES!F:J,5,FALSE),"N/A")</f>
        <v>38.5</v>
      </c>
      <c r="AD898" s="87" t="s">
        <v>1796</v>
      </c>
      <c r="AE898" s="80" t="s">
        <v>1886</v>
      </c>
      <c r="AF898" s="80" t="s">
        <v>85</v>
      </c>
      <c r="AG898" s="2" t="s">
        <v>85</v>
      </c>
      <c r="AH898" s="9" t="str">
        <f>_xlfn.IFNA(VLOOKUP(AG898,ACCESSORIES!F:J,5,FALSE),"N/A")</f>
        <v>N/A</v>
      </c>
      <c r="AI898" s="99" t="s">
        <v>1046</v>
      </c>
      <c r="AJ898" s="81" t="s">
        <v>85</v>
      </c>
      <c r="AK898" s="40" t="str">
        <f>_xlfn.IFNA(VLOOKUP(AJ898,ACCESSORIES!F:J,5,FALSE),"N/A")</f>
        <v>N/A</v>
      </c>
      <c r="AL898" s="81" t="s">
        <v>85</v>
      </c>
      <c r="AM898" s="81">
        <v>16.2</v>
      </c>
      <c r="AN898" s="81">
        <v>160</v>
      </c>
      <c r="AO898" s="36">
        <v>13</v>
      </c>
      <c r="AP898" s="36">
        <v>26</v>
      </c>
      <c r="AQ898" s="36">
        <v>53</v>
      </c>
      <c r="AR898" s="36">
        <v>83</v>
      </c>
      <c r="AS898" s="36">
        <v>209</v>
      </c>
      <c r="AT898" s="36">
        <v>206</v>
      </c>
      <c r="AU898" s="84">
        <v>71.5</v>
      </c>
      <c r="AV898" s="54">
        <v>31</v>
      </c>
      <c r="AW898" s="54">
        <v>31</v>
      </c>
      <c r="AX898" s="54">
        <v>0</v>
      </c>
      <c r="AY898" s="81" t="s">
        <v>1536</v>
      </c>
      <c r="AZ898" s="98">
        <f>_xlfn.IFNA(VLOOKUP(AY898,ACCESSORIES!F:J,5,FALSE),"N/A")</f>
        <v>220.00000000000003</v>
      </c>
      <c r="BA898" s="3" t="s">
        <v>1521</v>
      </c>
      <c r="BB898" s="98">
        <f>_xlfn.IFNA(VLOOKUP(BA898,ACCESSORIES!F:J,5,FALSE),"N/A")</f>
        <v>11</v>
      </c>
      <c r="BC898" s="77">
        <v>45.643037014342497</v>
      </c>
      <c r="BD898" s="56">
        <v>20.4724409448819</v>
      </c>
      <c r="BE898" s="56">
        <v>20.4724409448819</v>
      </c>
      <c r="BF898" s="56">
        <v>12.4409448818898</v>
      </c>
      <c r="BG898" s="378">
        <f t="shared" si="96"/>
        <v>8.5446400000000311E-2</v>
      </c>
      <c r="BH898" s="81">
        <v>36</v>
      </c>
      <c r="BI898" s="114" t="s">
        <v>3532</v>
      </c>
      <c r="BJ898" s="50" t="s">
        <v>4050</v>
      </c>
      <c r="BK898" s="81" t="s">
        <v>4066</v>
      </c>
      <c r="BL898" s="81" t="s">
        <v>5473</v>
      </c>
      <c r="BM898" s="81" t="s">
        <v>5489</v>
      </c>
      <c r="BN898" s="81" t="s">
        <v>4094</v>
      </c>
      <c r="BO898" s="81" t="s">
        <v>5490</v>
      </c>
      <c r="BP898" s="81" t="s">
        <v>4837</v>
      </c>
      <c r="BQ898" s="81" t="s">
        <v>5319</v>
      </c>
      <c r="BR898" s="81" t="s">
        <v>5491</v>
      </c>
      <c r="BS898" s="81" t="s">
        <v>4642</v>
      </c>
      <c r="BT898" s="81" t="s">
        <v>4275</v>
      </c>
      <c r="BU898" s="313"/>
      <c r="BV898" s="325"/>
      <c r="BW898" s="313"/>
      <c r="BX898" s="325"/>
      <c r="BY898" s="93" t="str">
        <f t="shared" si="99"/>
        <v>MR106 Beadlock, 17x9, -44mm Offset, 5x5, 71.5mm Centerbore, Matte Black, w/ BH-H24125</v>
      </c>
      <c r="BZ898" s="81" t="s">
        <v>3878</v>
      </c>
      <c r="CA898" s="81" t="s">
        <v>3879</v>
      </c>
      <c r="CB898" s="81" t="str">
        <f t="shared" si="98"/>
        <v>RACE (1XX)</v>
      </c>
    </row>
    <row r="899" spans="1:82" s="38" customFormat="1" ht="15" customHeight="1">
      <c r="A899" s="22">
        <f t="shared" ref="A899:A962" si="100">ROW(B899)-2</f>
        <v>897</v>
      </c>
      <c r="B899" s="99" t="s">
        <v>84</v>
      </c>
      <c r="C899" s="99" t="s">
        <v>1090</v>
      </c>
      <c r="D899" s="3" t="s">
        <v>1109</v>
      </c>
      <c r="E899" s="91" t="str">
        <f>CONCATENATE(LEFT(D899,5),VLOOKUP(CONCATENATE(N899,"x",O899),'PART NUMBER GUIDE'!$B$9:$C$49,2,FALSE),VLOOKUP(CONCATENATE(P899, V899), 'PART NUMBER GUIDE'!$Q$6:$R$91, 2, FALSE),VLOOKUP(Y899,'PART NUMBER GUIDE'!$J$8:$K$43,2, FALSE),IF(U899="N/A",IF(ABS(S899)&lt;10,"0"&amp;ABS(S899),ABS(S899)),CONCATENATE(LEFT(U899,1),RIGHT(U899,1))), F899, G899)</f>
        <v>MR10679050944B</v>
      </c>
      <c r="F899" s="90" t="s">
        <v>1129</v>
      </c>
      <c r="G899" s="90"/>
      <c r="H899" s="45" t="s">
        <v>955</v>
      </c>
      <c r="I899" s="318">
        <v>42736</v>
      </c>
      <c r="J899" s="85" t="s">
        <v>1265</v>
      </c>
      <c r="K899" s="342">
        <v>509.57499999999999</v>
      </c>
      <c r="L899" s="92">
        <f t="shared" ref="L899:L962" si="101">IF(J899="Coming Soon",K899,IF(J899="Active",K899,""))</f>
        <v>509.57499999999999</v>
      </c>
      <c r="M899" s="344"/>
      <c r="N899" s="3">
        <v>17</v>
      </c>
      <c r="O899" s="8">
        <v>9</v>
      </c>
      <c r="P899" s="99" t="str">
        <f t="shared" ref="P899:P962" si="102">CONCATENATE(Q899,"x",R899)</f>
        <v>5x5</v>
      </c>
      <c r="Q899" s="3">
        <v>5</v>
      </c>
      <c r="R899" s="81">
        <v>5</v>
      </c>
      <c r="S899" s="81">
        <v>-44</v>
      </c>
      <c r="T899" s="84">
        <v>3.5</v>
      </c>
      <c r="U899" s="100" t="s">
        <v>85</v>
      </c>
      <c r="V899" s="84">
        <v>71.5</v>
      </c>
      <c r="W899" s="83">
        <v>40.462173852997871</v>
      </c>
      <c r="X899" s="51">
        <v>3600</v>
      </c>
      <c r="Y899" s="79" t="s">
        <v>2297</v>
      </c>
      <c r="Z899" s="78" t="s">
        <v>2988</v>
      </c>
      <c r="AA899" s="51" t="str">
        <f t="shared" ref="AA899:AA962" si="103">_xlfn.CONCAT(N899,"x",O899,","," ",P899,","," ",S899," ","OS")</f>
        <v>17x9, 5x5, -44 OS</v>
      </c>
      <c r="AB899" s="80" t="s">
        <v>1629</v>
      </c>
      <c r="AC899" s="89">
        <f>_xlfn.IFNA(VLOOKUP(AB899,ACCESSORIES!F:J,5,FALSE),"N/A")</f>
        <v>38.5</v>
      </c>
      <c r="AD899" s="87" t="s">
        <v>1796</v>
      </c>
      <c r="AE899" s="80" t="s">
        <v>1886</v>
      </c>
      <c r="AF899" s="80" t="s">
        <v>85</v>
      </c>
      <c r="AG899" s="2" t="s">
        <v>85</v>
      </c>
      <c r="AH899" s="9" t="str">
        <f>_xlfn.IFNA(VLOOKUP(AG899,ACCESSORIES!F:J,5,FALSE),"N/A")</f>
        <v>N/A</v>
      </c>
      <c r="AI899" s="99" t="s">
        <v>1046</v>
      </c>
      <c r="AJ899" s="81" t="s">
        <v>85</v>
      </c>
      <c r="AK899" s="40" t="str">
        <f>_xlfn.IFNA(VLOOKUP(AJ899,ACCESSORIES!F:J,5,FALSE),"N/A")</f>
        <v>N/A</v>
      </c>
      <c r="AL899" s="81" t="s">
        <v>85</v>
      </c>
      <c r="AM899" s="81">
        <v>16.2</v>
      </c>
      <c r="AN899" s="81">
        <v>160</v>
      </c>
      <c r="AO899" s="36">
        <v>13</v>
      </c>
      <c r="AP899" s="36">
        <v>26</v>
      </c>
      <c r="AQ899" s="36">
        <v>53</v>
      </c>
      <c r="AR899" s="36">
        <v>83</v>
      </c>
      <c r="AS899" s="36">
        <v>209</v>
      </c>
      <c r="AT899" s="36">
        <v>206</v>
      </c>
      <c r="AU899" s="84">
        <v>71.5</v>
      </c>
      <c r="AV899" s="54">
        <v>31</v>
      </c>
      <c r="AW899" s="54">
        <v>31</v>
      </c>
      <c r="AX899" s="54">
        <v>0</v>
      </c>
      <c r="AY899" s="81" t="s">
        <v>1536</v>
      </c>
      <c r="AZ899" s="98">
        <f>_xlfn.IFNA(VLOOKUP(AY899,ACCESSORIES!F:J,5,FALSE),"N/A")</f>
        <v>220.00000000000003</v>
      </c>
      <c r="BA899" s="3" t="s">
        <v>1521</v>
      </c>
      <c r="BB899" s="98">
        <f>_xlfn.IFNA(VLOOKUP(BA899,ACCESSORIES!F:J,5,FALSE),"N/A")</f>
        <v>11</v>
      </c>
      <c r="BC899" s="77">
        <v>45.202112489972734</v>
      </c>
      <c r="BD899" s="56">
        <v>20.4724409448819</v>
      </c>
      <c r="BE899" s="56">
        <v>20.4724409448819</v>
      </c>
      <c r="BF899" s="56">
        <v>12.4409448818898</v>
      </c>
      <c r="BG899" s="378">
        <f t="shared" ref="BG899:BG962" si="104">SUM(((BD899*25.4)*(BE899*25.4)*(BF899*25.4))/1000000000)</f>
        <v>8.5446400000000311E-2</v>
      </c>
      <c r="BH899" s="81">
        <v>36</v>
      </c>
      <c r="BI899" s="114" t="s">
        <v>3532</v>
      </c>
      <c r="BJ899" s="50" t="s">
        <v>4050</v>
      </c>
      <c r="BK899" s="81" t="s">
        <v>4066</v>
      </c>
      <c r="BL899" s="81" t="s">
        <v>5473</v>
      </c>
      <c r="BM899" s="81" t="s">
        <v>5489</v>
      </c>
      <c r="BN899" s="81" t="s">
        <v>4094</v>
      </c>
      <c r="BO899" s="81" t="s">
        <v>5490</v>
      </c>
      <c r="BP899" s="81" t="s">
        <v>4837</v>
      </c>
      <c r="BQ899" s="81" t="s">
        <v>5319</v>
      </c>
      <c r="BR899" s="81" t="s">
        <v>5491</v>
      </c>
      <c r="BS899" s="81" t="s">
        <v>4642</v>
      </c>
      <c r="BT899" s="81" t="s">
        <v>4275</v>
      </c>
      <c r="BU899" s="313"/>
      <c r="BV899" s="325"/>
      <c r="BW899" s="313"/>
      <c r="BX899" s="325"/>
      <c r="BY899" s="93" t="str">
        <f t="shared" si="99"/>
        <v>MR106 Beadlock, 17x9, -44mm Offset, 5x5, 71.5mm Centerbore, Method Bronze, w/ BH-H24125</v>
      </c>
      <c r="BZ899" s="81" t="s">
        <v>3878</v>
      </c>
      <c r="CA899" s="81" t="s">
        <v>3879</v>
      </c>
      <c r="CB899" s="81" t="str">
        <f t="shared" ref="CB899:CB962" si="105">C899</f>
        <v>RACE (1XX)</v>
      </c>
    </row>
    <row r="900" spans="1:82" s="38" customFormat="1" ht="15" customHeight="1">
      <c r="A900" s="22">
        <f t="shared" si="100"/>
        <v>898</v>
      </c>
      <c r="B900" s="99" t="s">
        <v>84</v>
      </c>
      <c r="C900" s="99" t="s">
        <v>1090</v>
      </c>
      <c r="D900" s="3" t="s">
        <v>1109</v>
      </c>
      <c r="E900" s="91" t="str">
        <f>CONCATENATE(LEFT(D900,5),VLOOKUP(CONCATENATE(N900,"x",O900),'PART NUMBER GUIDE'!$B$9:$C$49,2,FALSE),VLOOKUP(CONCATENATE(P900, V900), 'PART NUMBER GUIDE'!$Q$6:$R$91, 2, FALSE),VLOOKUP(Y900,'PART NUMBER GUIDE'!$J$8:$K$43,2, FALSE),IF(U900="N/A",IF(ABS(S900)&lt;10,"0"&amp;ABS(S900),ABS(S900)),CONCATENATE(LEFT(U900,1),RIGHT(U900,1))), F900, G900)</f>
        <v>MR10679050344B</v>
      </c>
      <c r="F900" s="90" t="s">
        <v>1129</v>
      </c>
      <c r="G900" s="90"/>
      <c r="H900" s="79" t="s">
        <v>4471</v>
      </c>
      <c r="I900" s="319">
        <v>44067</v>
      </c>
      <c r="J900" s="85" t="s">
        <v>1265</v>
      </c>
      <c r="K900" s="342">
        <v>509.57499999999999</v>
      </c>
      <c r="L900" s="92">
        <f t="shared" si="101"/>
        <v>509.57499999999999</v>
      </c>
      <c r="M900" s="344"/>
      <c r="N900" s="3">
        <v>17</v>
      </c>
      <c r="O900" s="8">
        <v>9</v>
      </c>
      <c r="P900" s="99" t="str">
        <f t="shared" si="102"/>
        <v>5x5</v>
      </c>
      <c r="Q900" s="3">
        <v>5</v>
      </c>
      <c r="R900" s="81">
        <v>5</v>
      </c>
      <c r="S900" s="81">
        <v>-44</v>
      </c>
      <c r="T900" s="84">
        <v>3.5</v>
      </c>
      <c r="U900" s="100" t="s">
        <v>85</v>
      </c>
      <c r="V900" s="84">
        <v>71.5</v>
      </c>
      <c r="W900" s="83">
        <v>35.604655342857733</v>
      </c>
      <c r="X900" s="51">
        <v>3600</v>
      </c>
      <c r="Y900" s="47" t="s">
        <v>5454</v>
      </c>
      <c r="Z900" s="78" t="s">
        <v>196</v>
      </c>
      <c r="AA900" s="51" t="str">
        <f t="shared" si="103"/>
        <v>17x9, 5x5, -44 OS</v>
      </c>
      <c r="AB900" s="80" t="s">
        <v>1628</v>
      </c>
      <c r="AC900" s="89">
        <f>_xlfn.IFNA(VLOOKUP(AB900,ACCESSORIES!F:J,5,FALSE),"N/A")</f>
        <v>33</v>
      </c>
      <c r="AD900" s="87" t="s">
        <v>1796</v>
      </c>
      <c r="AE900" s="80" t="s">
        <v>1886</v>
      </c>
      <c r="AF900" s="80" t="s">
        <v>85</v>
      </c>
      <c r="AG900" s="2" t="s">
        <v>85</v>
      </c>
      <c r="AH900" s="9" t="str">
        <f>_xlfn.IFNA(VLOOKUP(AG900,ACCESSORIES!F:J,5,FALSE),"N/A")</f>
        <v>N/A</v>
      </c>
      <c r="AI900" s="99" t="s">
        <v>1046</v>
      </c>
      <c r="AJ900" s="81" t="s">
        <v>85</v>
      </c>
      <c r="AK900" s="40" t="str">
        <f>_xlfn.IFNA(VLOOKUP(AJ900,ACCESSORIES!F:J,5,FALSE),"N/A")</f>
        <v>N/A</v>
      </c>
      <c r="AL900" s="81" t="s">
        <v>85</v>
      </c>
      <c r="AM900" s="81">
        <v>16.2</v>
      </c>
      <c r="AN900" s="81">
        <v>160</v>
      </c>
      <c r="AO900" s="36">
        <v>13</v>
      </c>
      <c r="AP900" s="36">
        <v>26</v>
      </c>
      <c r="AQ900" s="36">
        <v>53</v>
      </c>
      <c r="AR900" s="36">
        <v>83</v>
      </c>
      <c r="AS900" s="36">
        <v>209</v>
      </c>
      <c r="AT900" s="36">
        <v>206</v>
      </c>
      <c r="AU900" s="84">
        <v>71.5</v>
      </c>
      <c r="AV900" s="54">
        <v>31</v>
      </c>
      <c r="AW900" s="54">
        <v>31</v>
      </c>
      <c r="AX900" s="54">
        <v>0</v>
      </c>
      <c r="AY900" s="81" t="s">
        <v>1534</v>
      </c>
      <c r="AZ900" s="98">
        <f>_xlfn.IFNA(VLOOKUP(AY900,ACCESSORIES!F:J,5,FALSE),"N/A")</f>
        <v>220.00000000000003</v>
      </c>
      <c r="BA900" s="3" t="s">
        <v>1521</v>
      </c>
      <c r="BB900" s="98">
        <f>_xlfn.IFNA(VLOOKUP(BA900,ACCESSORIES!F:J,5,FALSE),"N/A")</f>
        <v>11</v>
      </c>
      <c r="BC900" s="77">
        <v>45.378482299720623</v>
      </c>
      <c r="BD900" s="56">
        <v>20.4724409448819</v>
      </c>
      <c r="BE900" s="56">
        <v>20.4724409448819</v>
      </c>
      <c r="BF900" s="56">
        <v>12.4409448818898</v>
      </c>
      <c r="BG900" s="378">
        <f t="shared" si="104"/>
        <v>8.5446400000000311E-2</v>
      </c>
      <c r="BH900" s="81">
        <v>36</v>
      </c>
      <c r="BI900" s="114" t="s">
        <v>3532</v>
      </c>
      <c r="BJ900" s="50" t="s">
        <v>4050</v>
      </c>
      <c r="BK900" s="81" t="s">
        <v>4066</v>
      </c>
      <c r="BL900" s="81" t="s">
        <v>5473</v>
      </c>
      <c r="BM900" s="81" t="s">
        <v>5489</v>
      </c>
      <c r="BN900" s="81" t="s">
        <v>4094</v>
      </c>
      <c r="BO900" s="81" t="s">
        <v>5490</v>
      </c>
      <c r="BP900" s="81" t="s">
        <v>4837</v>
      </c>
      <c r="BQ900" s="81" t="s">
        <v>5319</v>
      </c>
      <c r="BR900" s="81" t="s">
        <v>5491</v>
      </c>
      <c r="BS900" s="81" t="s">
        <v>4642</v>
      </c>
      <c r="BT900" s="81" t="s">
        <v>4275</v>
      </c>
      <c r="BU900" s="313"/>
      <c r="BV900" s="325"/>
      <c r="BW900" s="313"/>
      <c r="BX900" s="325"/>
      <c r="BY900" s="93" t="str">
        <f t="shared" si="99"/>
        <v>MR106 Beadlock, 17x9, -44mm Offset, 5x5, 71.5mm Centerbore, Machined - Clear Coat, w/ BH-H24125</v>
      </c>
      <c r="BZ900" s="81" t="s">
        <v>3878</v>
      </c>
      <c r="CA900" s="81" t="s">
        <v>3879</v>
      </c>
      <c r="CB900" s="81" t="str">
        <f t="shared" si="105"/>
        <v>RACE (1XX)</v>
      </c>
      <c r="CD900" s="358"/>
    </row>
    <row r="901" spans="1:82" s="38" customFormat="1" ht="15" customHeight="1">
      <c r="A901" s="22">
        <f t="shared" si="100"/>
        <v>899</v>
      </c>
      <c r="B901" s="99" t="s">
        <v>84</v>
      </c>
      <c r="C901" s="99" t="s">
        <v>1090</v>
      </c>
      <c r="D901" s="3" t="s">
        <v>1109</v>
      </c>
      <c r="E901" s="91" t="str">
        <f>CONCATENATE(LEFT(D901,5),VLOOKUP(CONCATENATE(N901,"x",O901),'PART NUMBER GUIDE'!$B$9:$C$49,2,FALSE),VLOOKUP(CONCATENATE(P901, V901), 'PART NUMBER GUIDE'!$Q$6:$R$91, 2, FALSE),VLOOKUP(Y901,'PART NUMBER GUIDE'!$J$8:$K$43,2, FALSE),IF(U901="N/A",IF(ABS(S901)&lt;10,"0"&amp;ABS(S901),ABS(S901)),CONCATENATE(LEFT(U901,1),RIGHT(U901,1))), F901, G901)</f>
        <v>MR10679060544B</v>
      </c>
      <c r="F901" s="90" t="s">
        <v>1129</v>
      </c>
      <c r="G901" s="90"/>
      <c r="H901" s="88" t="s">
        <v>956</v>
      </c>
      <c r="I901" s="318">
        <v>42736</v>
      </c>
      <c r="J901" s="85" t="s">
        <v>1265</v>
      </c>
      <c r="K901" s="342">
        <v>509.57499999999999</v>
      </c>
      <c r="L901" s="92">
        <f t="shared" si="101"/>
        <v>509.57499999999999</v>
      </c>
      <c r="M901" s="344"/>
      <c r="N901" s="3">
        <v>17</v>
      </c>
      <c r="O901" s="8">
        <v>9</v>
      </c>
      <c r="P901" s="99" t="str">
        <f t="shared" si="102"/>
        <v>6x5.5</v>
      </c>
      <c r="Q901" s="3">
        <v>6</v>
      </c>
      <c r="R901" s="81">
        <v>5.5</v>
      </c>
      <c r="S901" s="81">
        <v>-44</v>
      </c>
      <c r="T901" s="84">
        <v>3.5</v>
      </c>
      <c r="U901" s="100" t="s">
        <v>85</v>
      </c>
      <c r="V901" s="84">
        <v>108</v>
      </c>
      <c r="W901" s="83">
        <v>35.45768050140115</v>
      </c>
      <c r="X901" s="51">
        <v>3600</v>
      </c>
      <c r="Y901" s="88" t="s">
        <v>2294</v>
      </c>
      <c r="Z901" s="79" t="s">
        <v>2987</v>
      </c>
      <c r="AA901" s="51" t="str">
        <f t="shared" si="103"/>
        <v>17x9, 6x5.5, -44 OS</v>
      </c>
      <c r="AB901" s="80" t="s">
        <v>1634</v>
      </c>
      <c r="AC901" s="89">
        <f>_xlfn.IFNA(VLOOKUP(AB901,ACCESSORIES!F:J,5,FALSE),"N/A")</f>
        <v>38.5</v>
      </c>
      <c r="AD901" s="87" t="s">
        <v>1799</v>
      </c>
      <c r="AE901" s="3" t="s">
        <v>1888</v>
      </c>
      <c r="AF901" s="80" t="s">
        <v>85</v>
      </c>
      <c r="AG901" s="2" t="s">
        <v>85</v>
      </c>
      <c r="AH901" s="9" t="str">
        <f>_xlfn.IFNA(VLOOKUP(AG901,ACCESSORIES!F:J,5,FALSE),"N/A")</f>
        <v>N/A</v>
      </c>
      <c r="AI901" s="3" t="s">
        <v>265</v>
      </c>
      <c r="AJ901" s="82" t="s">
        <v>1709</v>
      </c>
      <c r="AK901" s="40">
        <f>_xlfn.IFNA(VLOOKUP(AJ901,ACCESSORIES!F:J,5,FALSE),"N/A")</f>
        <v>2.75</v>
      </c>
      <c r="AL901" s="3">
        <v>78.3</v>
      </c>
      <c r="AM901" s="81">
        <v>16.2</v>
      </c>
      <c r="AN901" s="81">
        <v>175</v>
      </c>
      <c r="AO901" s="36">
        <v>3</v>
      </c>
      <c r="AP901" s="36">
        <v>20</v>
      </c>
      <c r="AQ901" s="36">
        <v>53</v>
      </c>
      <c r="AR901" s="36">
        <v>83</v>
      </c>
      <c r="AS901" s="36">
        <v>209</v>
      </c>
      <c r="AT901" s="36">
        <v>206</v>
      </c>
      <c r="AU901" s="84">
        <v>106.25</v>
      </c>
      <c r="AV901" s="54">
        <v>31</v>
      </c>
      <c r="AW901" s="54">
        <v>31</v>
      </c>
      <c r="AX901" s="54">
        <v>0</v>
      </c>
      <c r="AY901" s="81" t="s">
        <v>1536</v>
      </c>
      <c r="AZ901" s="98">
        <f>_xlfn.IFNA(VLOOKUP(AY901,ACCESSORIES!F:J,5,FALSE),"N/A")</f>
        <v>220.00000000000003</v>
      </c>
      <c r="BA901" s="3" t="s">
        <v>1521</v>
      </c>
      <c r="BB901" s="98">
        <f>_xlfn.IFNA(VLOOKUP(BA901,ACCESSORIES!F:J,5,FALSE),"N/A")</f>
        <v>11</v>
      </c>
      <c r="BC901" s="77">
        <v>45.268251168628204</v>
      </c>
      <c r="BD901" s="56">
        <v>20.4724409448819</v>
      </c>
      <c r="BE901" s="56">
        <v>20.4724409448819</v>
      </c>
      <c r="BF901" s="56">
        <v>12.4409448818898</v>
      </c>
      <c r="BG901" s="378">
        <f t="shared" si="104"/>
        <v>8.5446400000000311E-2</v>
      </c>
      <c r="BH901" s="81">
        <v>36</v>
      </c>
      <c r="BI901" s="114" t="s">
        <v>3532</v>
      </c>
      <c r="BJ901" s="50" t="s">
        <v>4050</v>
      </c>
      <c r="BK901" s="81" t="s">
        <v>4066</v>
      </c>
      <c r="BL901" s="81" t="s">
        <v>5473</v>
      </c>
      <c r="BM901" s="81" t="s">
        <v>5489</v>
      </c>
      <c r="BN901" s="81" t="s">
        <v>4094</v>
      </c>
      <c r="BO901" s="81" t="s">
        <v>5490</v>
      </c>
      <c r="BP901" s="81" t="s">
        <v>4837</v>
      </c>
      <c r="BQ901" s="81" t="s">
        <v>5319</v>
      </c>
      <c r="BR901" s="81" t="s">
        <v>5491</v>
      </c>
      <c r="BS901" s="81" t="s">
        <v>4642</v>
      </c>
      <c r="BT901" s="81" t="s">
        <v>4275</v>
      </c>
      <c r="BU901" s="313" t="s">
        <v>6902</v>
      </c>
      <c r="BV901" s="377" t="s">
        <v>8118</v>
      </c>
      <c r="BW901" s="313" t="s">
        <v>6903</v>
      </c>
      <c r="BX901" s="377" t="s">
        <v>8119</v>
      </c>
      <c r="BY901" s="93" t="str">
        <f t="shared" si="99"/>
        <v>MR106 Beadlock, 17x9, -44mm Offset, 6x5.5, 108mm Centerbore, Matte Black, w/ BH-H24125</v>
      </c>
      <c r="BZ901" s="81" t="s">
        <v>3878</v>
      </c>
      <c r="CA901" s="81" t="s">
        <v>3879</v>
      </c>
      <c r="CB901" s="81" t="str">
        <f t="shared" si="105"/>
        <v>RACE (1XX)</v>
      </c>
    </row>
    <row r="902" spans="1:82" s="38" customFormat="1" ht="15" customHeight="1">
      <c r="A902" s="22">
        <f t="shared" si="100"/>
        <v>900</v>
      </c>
      <c r="B902" s="99" t="s">
        <v>84</v>
      </c>
      <c r="C902" s="99" t="s">
        <v>1090</v>
      </c>
      <c r="D902" s="3" t="s">
        <v>1109</v>
      </c>
      <c r="E902" s="91" t="str">
        <f>CONCATENATE(LEFT(D902,5),VLOOKUP(CONCATENATE(N902,"x",O902),'PART NUMBER GUIDE'!$B$9:$C$49,2,FALSE),VLOOKUP(CONCATENATE(P902, V902), 'PART NUMBER GUIDE'!$Q$6:$R$91, 2, FALSE),VLOOKUP(Y902,'PART NUMBER GUIDE'!$J$8:$K$43,2, FALSE),IF(U902="N/A",IF(ABS(S902)&lt;10,"0"&amp;ABS(S902),ABS(S902)),CONCATENATE(LEFT(U902,1),RIGHT(U902,1))), F902, G902)</f>
        <v>MR10679060944B</v>
      </c>
      <c r="F902" s="90" t="s">
        <v>1129</v>
      </c>
      <c r="G902" s="90"/>
      <c r="H902" s="88" t="s">
        <v>957</v>
      </c>
      <c r="I902" s="318">
        <v>42736</v>
      </c>
      <c r="J902" s="85" t="s">
        <v>1265</v>
      </c>
      <c r="K902" s="342">
        <v>509.57499999999999</v>
      </c>
      <c r="L902" s="92">
        <f t="shared" si="101"/>
        <v>509.57499999999999</v>
      </c>
      <c r="M902" s="344"/>
      <c r="N902" s="3">
        <v>17</v>
      </c>
      <c r="O902" s="8">
        <v>9</v>
      </c>
      <c r="P902" s="99" t="str">
        <f t="shared" si="102"/>
        <v>6x5.5</v>
      </c>
      <c r="Q902" s="3">
        <v>6</v>
      </c>
      <c r="R902" s="81">
        <v>5.5</v>
      </c>
      <c r="S902" s="81">
        <v>-44</v>
      </c>
      <c r="T902" s="84">
        <v>3.5</v>
      </c>
      <c r="U902" s="100" t="s">
        <v>85</v>
      </c>
      <c r="V902" s="84">
        <v>108</v>
      </c>
      <c r="W902" s="83">
        <v>39.911018197535668</v>
      </c>
      <c r="X902" s="51">
        <v>3600</v>
      </c>
      <c r="Y902" s="79" t="s">
        <v>2297</v>
      </c>
      <c r="Z902" s="78" t="s">
        <v>2988</v>
      </c>
      <c r="AA902" s="51" t="str">
        <f t="shared" si="103"/>
        <v>17x9, 6x5.5, -44 OS</v>
      </c>
      <c r="AB902" s="80" t="s">
        <v>1634</v>
      </c>
      <c r="AC902" s="89">
        <f>_xlfn.IFNA(VLOOKUP(AB902,ACCESSORIES!F:J,5,FALSE),"N/A")</f>
        <v>38.5</v>
      </c>
      <c r="AD902" s="87" t="s">
        <v>1799</v>
      </c>
      <c r="AE902" s="3" t="s">
        <v>1888</v>
      </c>
      <c r="AF902" s="80" t="s">
        <v>85</v>
      </c>
      <c r="AG902" s="2" t="s">
        <v>85</v>
      </c>
      <c r="AH902" s="9" t="str">
        <f>_xlfn.IFNA(VLOOKUP(AG902,ACCESSORIES!F:J,5,FALSE),"N/A")</f>
        <v>N/A</v>
      </c>
      <c r="AI902" s="3" t="s">
        <v>265</v>
      </c>
      <c r="AJ902" s="82" t="s">
        <v>1709</v>
      </c>
      <c r="AK902" s="40">
        <f>_xlfn.IFNA(VLOOKUP(AJ902,ACCESSORIES!F:J,5,FALSE),"N/A")</f>
        <v>2.75</v>
      </c>
      <c r="AL902" s="3">
        <v>78.3</v>
      </c>
      <c r="AM902" s="81">
        <v>16.2</v>
      </c>
      <c r="AN902" s="81">
        <v>175</v>
      </c>
      <c r="AO902" s="36">
        <v>3</v>
      </c>
      <c r="AP902" s="36">
        <v>20</v>
      </c>
      <c r="AQ902" s="36">
        <v>53</v>
      </c>
      <c r="AR902" s="36">
        <v>83</v>
      </c>
      <c r="AS902" s="36">
        <v>209</v>
      </c>
      <c r="AT902" s="36">
        <v>206</v>
      </c>
      <c r="AU902" s="84">
        <v>106.25</v>
      </c>
      <c r="AV902" s="54">
        <v>31</v>
      </c>
      <c r="AW902" s="54">
        <v>31</v>
      </c>
      <c r="AX902" s="54">
        <v>0</v>
      </c>
      <c r="AY902" s="81" t="s">
        <v>1536</v>
      </c>
      <c r="AZ902" s="98">
        <f>_xlfn.IFNA(VLOOKUP(AY902,ACCESSORIES!F:J,5,FALSE),"N/A")</f>
        <v>220.00000000000003</v>
      </c>
      <c r="BA902" s="3" t="s">
        <v>1521</v>
      </c>
      <c r="BB902" s="98">
        <f>_xlfn.IFNA(VLOOKUP(BA902,ACCESSORIES!F:J,5,FALSE),"N/A")</f>
        <v>11</v>
      </c>
      <c r="BC902" s="77">
        <v>44.650956834510538</v>
      </c>
      <c r="BD902" s="56">
        <v>20.4724409448819</v>
      </c>
      <c r="BE902" s="56">
        <v>20.4724409448819</v>
      </c>
      <c r="BF902" s="56">
        <v>12.4409448818898</v>
      </c>
      <c r="BG902" s="378">
        <f t="shared" si="104"/>
        <v>8.5446400000000311E-2</v>
      </c>
      <c r="BH902" s="81">
        <v>36</v>
      </c>
      <c r="BI902" s="114" t="s">
        <v>3532</v>
      </c>
      <c r="BJ902" s="50" t="s">
        <v>4050</v>
      </c>
      <c r="BK902" s="81" t="s">
        <v>4066</v>
      </c>
      <c r="BL902" s="81" t="s">
        <v>5473</v>
      </c>
      <c r="BM902" s="81" t="s">
        <v>5489</v>
      </c>
      <c r="BN902" s="81" t="s">
        <v>4094</v>
      </c>
      <c r="BO902" s="81" t="s">
        <v>5490</v>
      </c>
      <c r="BP902" s="81" t="s">
        <v>4837</v>
      </c>
      <c r="BQ902" s="81" t="s">
        <v>5319</v>
      </c>
      <c r="BR902" s="81" t="s">
        <v>5491</v>
      </c>
      <c r="BS902" s="81" t="s">
        <v>4642</v>
      </c>
      <c r="BT902" s="81" t="s">
        <v>4275</v>
      </c>
      <c r="BU902" s="313" t="s">
        <v>6904</v>
      </c>
      <c r="BV902" s="377" t="s">
        <v>8274</v>
      </c>
      <c r="BW902" s="313" t="s">
        <v>6905</v>
      </c>
      <c r="BX902" s="377" t="s">
        <v>8275</v>
      </c>
      <c r="BY902" s="93" t="str">
        <f t="shared" si="99"/>
        <v>MR106 Beadlock, 17x9, -44mm Offset, 6x5.5, 108mm Centerbore, Method Bronze, w/ BH-H24125</v>
      </c>
      <c r="BZ902" s="81" t="s">
        <v>3878</v>
      </c>
      <c r="CA902" s="81" t="s">
        <v>3879</v>
      </c>
      <c r="CB902" s="81" t="str">
        <f t="shared" si="105"/>
        <v>RACE (1XX)</v>
      </c>
    </row>
    <row r="903" spans="1:82" s="38" customFormat="1" ht="15" customHeight="1">
      <c r="A903" s="22">
        <f t="shared" si="100"/>
        <v>901</v>
      </c>
      <c r="B903" s="99" t="s">
        <v>84</v>
      </c>
      <c r="C903" s="99" t="s">
        <v>1090</v>
      </c>
      <c r="D903" s="3" t="s">
        <v>1109</v>
      </c>
      <c r="E903" s="91" t="str">
        <f>CONCATENATE(LEFT(D903,5),VLOOKUP(CONCATENATE(N903,"x",O903),'PART NUMBER GUIDE'!$B$9:$C$49,2,FALSE),VLOOKUP(CONCATENATE(P903, V903), 'PART NUMBER GUIDE'!$Q$6:$R$91, 2, FALSE),VLOOKUP(Y903,'PART NUMBER GUIDE'!$J$8:$K$43,2, FALSE),IF(U903="N/A",IF(ABS(S903)&lt;10,"0"&amp;ABS(S903),ABS(S903)),CONCATENATE(LEFT(U903,1),RIGHT(U903,1))), F903, G903)</f>
        <v>MR10679060344B</v>
      </c>
      <c r="F903" s="90" t="s">
        <v>1129</v>
      </c>
      <c r="G903" s="90"/>
      <c r="H903" s="79" t="s">
        <v>4470</v>
      </c>
      <c r="I903" s="319">
        <v>44067</v>
      </c>
      <c r="J903" s="85" t="s">
        <v>1265</v>
      </c>
      <c r="K903" s="342">
        <v>509.57499999999999</v>
      </c>
      <c r="L903" s="92">
        <f t="shared" si="101"/>
        <v>509.57499999999999</v>
      </c>
      <c r="M903" s="344"/>
      <c r="N903" s="3">
        <v>17</v>
      </c>
      <c r="O903" s="8">
        <v>9</v>
      </c>
      <c r="P903" s="99" t="str">
        <f t="shared" si="102"/>
        <v>6x5.5</v>
      </c>
      <c r="Q903" s="3">
        <v>6</v>
      </c>
      <c r="R903" s="81">
        <v>5.5</v>
      </c>
      <c r="S903" s="81">
        <v>-44</v>
      </c>
      <c r="T903" s="84">
        <v>3.5</v>
      </c>
      <c r="U903" s="100" t="s">
        <v>85</v>
      </c>
      <c r="V903" s="84">
        <v>108</v>
      </c>
      <c r="W903" s="83">
        <v>34.171650638656025</v>
      </c>
      <c r="X903" s="51">
        <v>3600</v>
      </c>
      <c r="Y903" s="47" t="s">
        <v>5454</v>
      </c>
      <c r="Z903" s="78" t="s">
        <v>196</v>
      </c>
      <c r="AA903" s="51" t="str">
        <f t="shared" si="103"/>
        <v>17x9, 6x5.5, -44 OS</v>
      </c>
      <c r="AB903" s="80" t="s">
        <v>1633</v>
      </c>
      <c r="AC903" s="89">
        <f>_xlfn.IFNA(VLOOKUP(AB903,ACCESSORIES!F:J,5,FALSE),"N/A")</f>
        <v>33</v>
      </c>
      <c r="AD903" s="87" t="s">
        <v>1799</v>
      </c>
      <c r="AE903" s="3" t="s">
        <v>1888</v>
      </c>
      <c r="AF903" s="80" t="s">
        <v>85</v>
      </c>
      <c r="AG903" s="2" t="s">
        <v>85</v>
      </c>
      <c r="AH903" s="9" t="str">
        <f>_xlfn.IFNA(VLOOKUP(AG903,ACCESSORIES!F:J,5,FALSE),"N/A")</f>
        <v>N/A</v>
      </c>
      <c r="AI903" s="3" t="s">
        <v>265</v>
      </c>
      <c r="AJ903" s="82" t="s">
        <v>1709</v>
      </c>
      <c r="AK903" s="40">
        <f>_xlfn.IFNA(VLOOKUP(AJ903,ACCESSORIES!F:J,5,FALSE),"N/A")</f>
        <v>2.75</v>
      </c>
      <c r="AL903" s="3">
        <v>78.3</v>
      </c>
      <c r="AM903" s="81">
        <v>16.2</v>
      </c>
      <c r="AN903" s="81">
        <v>175</v>
      </c>
      <c r="AO903" s="36">
        <v>3</v>
      </c>
      <c r="AP903" s="36">
        <v>20</v>
      </c>
      <c r="AQ903" s="36">
        <v>53</v>
      </c>
      <c r="AR903" s="36">
        <v>83</v>
      </c>
      <c r="AS903" s="36">
        <v>209</v>
      </c>
      <c r="AT903" s="36">
        <v>206</v>
      </c>
      <c r="AU903" s="84">
        <v>106.25</v>
      </c>
      <c r="AV903" s="54">
        <v>31</v>
      </c>
      <c r="AW903" s="54">
        <v>31</v>
      </c>
      <c r="AX903" s="54">
        <v>0</v>
      </c>
      <c r="AY903" s="81" t="s">
        <v>1534</v>
      </c>
      <c r="AZ903" s="98">
        <f>_xlfn.IFNA(VLOOKUP(AY903,ACCESSORIES!F:J,5,FALSE),"N/A")</f>
        <v>220.00000000000003</v>
      </c>
      <c r="BA903" s="3" t="s">
        <v>1521</v>
      </c>
      <c r="BB903" s="98">
        <f>_xlfn.IFNA(VLOOKUP(BA903,ACCESSORIES!F:J,5,FALSE),"N/A")</f>
        <v>11</v>
      </c>
      <c r="BC903" s="77">
        <v>43.908733885154781</v>
      </c>
      <c r="BD903" s="56">
        <v>20.4724409448819</v>
      </c>
      <c r="BE903" s="56">
        <v>20.4724409448819</v>
      </c>
      <c r="BF903" s="56">
        <v>12.4409448818898</v>
      </c>
      <c r="BG903" s="378">
        <f t="shared" si="104"/>
        <v>8.5446400000000311E-2</v>
      </c>
      <c r="BH903" s="81">
        <v>36</v>
      </c>
      <c r="BI903" s="114" t="s">
        <v>3532</v>
      </c>
      <c r="BJ903" s="50" t="s">
        <v>4050</v>
      </c>
      <c r="BK903" s="81" t="s">
        <v>4066</v>
      </c>
      <c r="BL903" s="81" t="s">
        <v>5473</v>
      </c>
      <c r="BM903" s="81" t="s">
        <v>5489</v>
      </c>
      <c r="BN903" s="81" t="s">
        <v>4094</v>
      </c>
      <c r="BO903" s="81" t="s">
        <v>5490</v>
      </c>
      <c r="BP903" s="81" t="s">
        <v>4837</v>
      </c>
      <c r="BQ903" s="81" t="s">
        <v>5319</v>
      </c>
      <c r="BR903" s="81" t="s">
        <v>5491</v>
      </c>
      <c r="BS903" s="81" t="s">
        <v>4642</v>
      </c>
      <c r="BT903" s="81" t="s">
        <v>4275</v>
      </c>
      <c r="BU903" s="313" t="s">
        <v>6906</v>
      </c>
      <c r="BV903" s="377" t="s">
        <v>8254</v>
      </c>
      <c r="BW903" s="313" t="s">
        <v>6907</v>
      </c>
      <c r="BX903" s="377" t="s">
        <v>8255</v>
      </c>
      <c r="BY903" s="93" t="str">
        <f t="shared" si="99"/>
        <v>MR106 Beadlock, 17x9, -44mm Offset, 6x5.5, 108mm Centerbore, Machined - Clear Coat, w/ BH-H24125</v>
      </c>
      <c r="BZ903" s="81" t="s">
        <v>3878</v>
      </c>
      <c r="CA903" s="81" t="s">
        <v>3879</v>
      </c>
      <c r="CB903" s="81" t="str">
        <f t="shared" si="105"/>
        <v>RACE (1XX)</v>
      </c>
      <c r="CD903" s="358"/>
    </row>
    <row r="904" spans="1:82" s="38" customFormat="1" ht="15" customHeight="1">
      <c r="A904" s="22">
        <f t="shared" si="100"/>
        <v>902</v>
      </c>
      <c r="B904" s="99" t="s">
        <v>84</v>
      </c>
      <c r="C904" s="99" t="s">
        <v>1090</v>
      </c>
      <c r="D904" s="3" t="s">
        <v>1109</v>
      </c>
      <c r="E904" s="91" t="str">
        <f>CONCATENATE(LEFT(D904,5),VLOOKUP(CONCATENATE(N904,"x",O904),'PART NUMBER GUIDE'!$B$9:$C$49,2,FALSE),VLOOKUP(CONCATENATE(P904, V904), 'PART NUMBER GUIDE'!$Q$6:$R$91, 2, FALSE),VLOOKUP(Y904,'PART NUMBER GUIDE'!$J$8:$K$43,2, FALSE),IF(U904="N/A",IF(ABS(S904)&lt;10,"0"&amp;ABS(S904),ABS(S904)),CONCATENATE(LEFT(U904,1),RIGHT(U904,1))), F904, G904)</f>
        <v>MR10679080344B</v>
      </c>
      <c r="F904" s="90" t="s">
        <v>1129</v>
      </c>
      <c r="G904" s="90"/>
      <c r="H904" s="79" t="s">
        <v>4469</v>
      </c>
      <c r="I904" s="319">
        <v>44067</v>
      </c>
      <c r="J904" s="85" t="s">
        <v>1265</v>
      </c>
      <c r="K904" s="342">
        <v>509.57499999999999</v>
      </c>
      <c r="L904" s="92">
        <f t="shared" si="101"/>
        <v>509.57499999999999</v>
      </c>
      <c r="M904" s="344"/>
      <c r="N904" s="3">
        <v>17</v>
      </c>
      <c r="O904" s="8">
        <v>9</v>
      </c>
      <c r="P904" s="99" t="str">
        <f t="shared" si="102"/>
        <v>8x6.5</v>
      </c>
      <c r="Q904" s="3">
        <v>8</v>
      </c>
      <c r="R904" s="81">
        <v>6.5</v>
      </c>
      <c r="S904" s="81">
        <v>-44</v>
      </c>
      <c r="T904" s="84">
        <v>3.5</v>
      </c>
      <c r="U904" s="100" t="s">
        <v>85</v>
      </c>
      <c r="V904" s="16">
        <v>130.81</v>
      </c>
      <c r="W904" s="83">
        <v>34.47</v>
      </c>
      <c r="X904" s="51">
        <v>3600</v>
      </c>
      <c r="Y904" s="47" t="s">
        <v>5454</v>
      </c>
      <c r="Z904" s="78" t="s">
        <v>196</v>
      </c>
      <c r="AA904" s="51" t="str">
        <f t="shared" si="103"/>
        <v>17x9, 8x6.5, -44 OS</v>
      </c>
      <c r="AB904" s="80" t="s">
        <v>1602</v>
      </c>
      <c r="AC904" s="89">
        <f>_xlfn.IFNA(VLOOKUP(AB904,ACCESSORIES!F:J,5,FALSE),"N/A")</f>
        <v>33</v>
      </c>
      <c r="AD904" s="87" t="s">
        <v>85</v>
      </c>
      <c r="AE904" s="87" t="s">
        <v>85</v>
      </c>
      <c r="AF904" s="3" t="s">
        <v>3005</v>
      </c>
      <c r="AG904" s="2" t="s">
        <v>85</v>
      </c>
      <c r="AH904" s="9" t="str">
        <f>_xlfn.IFNA(VLOOKUP(AG904,ACCESSORIES!F:J,5,FALSE),"N/A")</f>
        <v>N/A</v>
      </c>
      <c r="AI904" s="78" t="s">
        <v>266</v>
      </c>
      <c r="AJ904" s="81" t="s">
        <v>85</v>
      </c>
      <c r="AK904" s="40" t="str">
        <f>_xlfn.IFNA(VLOOKUP(AJ904,ACCESSORIES!F:J,5,FALSE),"N/A")</f>
        <v>N/A</v>
      </c>
      <c r="AL904" s="81" t="s">
        <v>85</v>
      </c>
      <c r="AM904" s="81">
        <v>16.2</v>
      </c>
      <c r="AN904" s="81">
        <v>200</v>
      </c>
      <c r="AO904" s="36">
        <v>3</v>
      </c>
      <c r="AP904" s="36">
        <v>3</v>
      </c>
      <c r="AQ904" s="36">
        <v>51</v>
      </c>
      <c r="AR904" s="36">
        <v>83</v>
      </c>
      <c r="AS904" s="36">
        <v>209</v>
      </c>
      <c r="AT904" s="36">
        <v>204</v>
      </c>
      <c r="AU904" s="100">
        <v>123</v>
      </c>
      <c r="AV904" s="54">
        <v>89.5</v>
      </c>
      <c r="AW904" s="54">
        <v>89.5</v>
      </c>
      <c r="AX904" s="54">
        <v>0</v>
      </c>
      <c r="AY904" s="81" t="s">
        <v>1534</v>
      </c>
      <c r="AZ904" s="98">
        <f>_xlfn.IFNA(VLOOKUP(AY904,ACCESSORIES!F:J,5,FALSE),"N/A")</f>
        <v>220.00000000000003</v>
      </c>
      <c r="BA904" s="3" t="s">
        <v>2993</v>
      </c>
      <c r="BB904" s="98">
        <f>_xlfn.IFNA(VLOOKUP(BA904,ACCESSORIES!F:J,5,FALSE),"N/A")</f>
        <v>11</v>
      </c>
      <c r="BC904" s="77">
        <v>43.871990174790632</v>
      </c>
      <c r="BD904" s="56">
        <v>20.4724409448819</v>
      </c>
      <c r="BE904" s="56">
        <v>20.4724409448819</v>
      </c>
      <c r="BF904" s="56">
        <v>12.4409448818898</v>
      </c>
      <c r="BG904" s="378">
        <f t="shared" si="104"/>
        <v>8.5446400000000311E-2</v>
      </c>
      <c r="BH904" s="81">
        <v>36</v>
      </c>
      <c r="BI904" s="114" t="s">
        <v>3532</v>
      </c>
      <c r="BJ904" s="50" t="s">
        <v>4050</v>
      </c>
      <c r="BK904" s="81" t="s">
        <v>4066</v>
      </c>
      <c r="BL904" s="81" t="s">
        <v>5473</v>
      </c>
      <c r="BM904" s="81" t="s">
        <v>5489</v>
      </c>
      <c r="BN904" s="81" t="s">
        <v>4094</v>
      </c>
      <c r="BO904" s="81" t="s">
        <v>5490</v>
      </c>
      <c r="BP904" s="81" t="s">
        <v>4837</v>
      </c>
      <c r="BQ904" s="81" t="s">
        <v>5319</v>
      </c>
      <c r="BR904" s="81" t="s">
        <v>5491</v>
      </c>
      <c r="BS904" s="81" t="s">
        <v>4642</v>
      </c>
      <c r="BT904" s="81" t="s">
        <v>4275</v>
      </c>
      <c r="BU904" s="313"/>
      <c r="BV904" s="325"/>
      <c r="BW904" s="313"/>
      <c r="BX904" s="325"/>
      <c r="BY904" s="93" t="str">
        <f t="shared" si="99"/>
        <v>MR106 Beadlock, 17x9, -44mm Offset, 8x6.5, 130.81mm Centerbore, Machined - Clear Coat, w/ BH-H36125</v>
      </c>
      <c r="BZ904" s="81" t="s">
        <v>3878</v>
      </c>
      <c r="CA904" s="81" t="s">
        <v>3879</v>
      </c>
      <c r="CB904" s="81" t="str">
        <f t="shared" si="105"/>
        <v>RACE (1XX)</v>
      </c>
      <c r="CD904" s="358"/>
    </row>
    <row r="905" spans="1:82" s="38" customFormat="1" ht="15" customHeight="1">
      <c r="A905" s="22">
        <f t="shared" si="100"/>
        <v>903</v>
      </c>
      <c r="B905" s="99" t="s">
        <v>84</v>
      </c>
      <c r="C905" s="99" t="s">
        <v>1090</v>
      </c>
      <c r="D905" s="3" t="s">
        <v>1109</v>
      </c>
      <c r="E905" s="91" t="str">
        <f>CONCATENATE(LEFT(D905,5),VLOOKUP(CONCATENATE(N905,"x",O905),'PART NUMBER GUIDE'!$B$9:$C$49,2,FALSE),VLOOKUP(CONCATENATE(P905, V905), 'PART NUMBER GUIDE'!$Q$6:$R$91, 2, FALSE),VLOOKUP(Y905,'PART NUMBER GUIDE'!$J$8:$K$43,2, FALSE),IF(U905="N/A",IF(ABS(S905)&lt;10,"0"&amp;ABS(S905),ABS(S905)),CONCATENATE(LEFT(U905,1),RIGHT(U905,1))), F905, G905)</f>
        <v>MR10679080544B</v>
      </c>
      <c r="F905" s="90" t="s">
        <v>1129</v>
      </c>
      <c r="G905" s="90"/>
      <c r="H905" s="79" t="s">
        <v>4468</v>
      </c>
      <c r="I905" s="319">
        <v>44067</v>
      </c>
      <c r="J905" s="85" t="s">
        <v>1265</v>
      </c>
      <c r="K905" s="342">
        <v>509.57499999999999</v>
      </c>
      <c r="L905" s="92">
        <f t="shared" si="101"/>
        <v>509.57499999999999</v>
      </c>
      <c r="M905" s="344"/>
      <c r="N905" s="3">
        <v>17</v>
      </c>
      <c r="O905" s="8">
        <v>9</v>
      </c>
      <c r="P905" s="99" t="str">
        <f t="shared" si="102"/>
        <v>8x6.5</v>
      </c>
      <c r="Q905" s="3">
        <v>8</v>
      </c>
      <c r="R905" s="81">
        <v>6.5</v>
      </c>
      <c r="S905" s="81">
        <v>-44</v>
      </c>
      <c r="T905" s="84">
        <v>3.5</v>
      </c>
      <c r="U905" s="100" t="s">
        <v>85</v>
      </c>
      <c r="V905" s="16">
        <v>130.81</v>
      </c>
      <c r="W905" s="83">
        <v>35.35</v>
      </c>
      <c r="X905" s="51">
        <v>3600</v>
      </c>
      <c r="Y905" s="88" t="s">
        <v>2294</v>
      </c>
      <c r="Z905" s="79" t="s">
        <v>2987</v>
      </c>
      <c r="AA905" s="51" t="str">
        <f t="shared" si="103"/>
        <v>17x9, 8x6.5, -44 OS</v>
      </c>
      <c r="AB905" s="80" t="s">
        <v>1603</v>
      </c>
      <c r="AC905" s="89">
        <f>_xlfn.IFNA(VLOOKUP(AB905,ACCESSORIES!F:J,5,FALSE),"N/A")</f>
        <v>33</v>
      </c>
      <c r="AD905" s="87" t="s">
        <v>85</v>
      </c>
      <c r="AE905" s="87" t="s">
        <v>85</v>
      </c>
      <c r="AF905" s="3" t="s">
        <v>3005</v>
      </c>
      <c r="AG905" s="2" t="s">
        <v>85</v>
      </c>
      <c r="AH905" s="9" t="str">
        <f>_xlfn.IFNA(VLOOKUP(AG905,ACCESSORIES!F:J,5,FALSE),"N/A")</f>
        <v>N/A</v>
      </c>
      <c r="AI905" s="78" t="s">
        <v>266</v>
      </c>
      <c r="AJ905" s="81" t="s">
        <v>85</v>
      </c>
      <c r="AK905" s="40" t="str">
        <f>_xlfn.IFNA(VLOOKUP(AJ905,ACCESSORIES!F:J,5,FALSE),"N/A")</f>
        <v>N/A</v>
      </c>
      <c r="AL905" s="81" t="s">
        <v>85</v>
      </c>
      <c r="AM905" s="81">
        <v>16.2</v>
      </c>
      <c r="AN905" s="81">
        <v>200</v>
      </c>
      <c r="AO905" s="36">
        <v>3</v>
      </c>
      <c r="AP905" s="36">
        <v>3</v>
      </c>
      <c r="AQ905" s="36">
        <v>51</v>
      </c>
      <c r="AR905" s="36">
        <v>83</v>
      </c>
      <c r="AS905" s="36">
        <v>209</v>
      </c>
      <c r="AT905" s="36">
        <v>204</v>
      </c>
      <c r="AU905" s="100">
        <v>123</v>
      </c>
      <c r="AV905" s="54">
        <v>89.5</v>
      </c>
      <c r="AW905" s="54">
        <v>89.5</v>
      </c>
      <c r="AX905" s="54">
        <v>0</v>
      </c>
      <c r="AY905" s="81" t="s">
        <v>1536</v>
      </c>
      <c r="AZ905" s="98">
        <f>_xlfn.IFNA(VLOOKUP(AY905,ACCESSORIES!F:J,5,FALSE),"N/A")</f>
        <v>220.00000000000003</v>
      </c>
      <c r="BA905" s="3" t="s">
        <v>2993</v>
      </c>
      <c r="BB905" s="98">
        <f>_xlfn.IFNA(VLOOKUP(BA905,ACCESSORIES!F:J,5,FALSE),"N/A")</f>
        <v>11</v>
      </c>
      <c r="BC905" s="77">
        <v>45.047788906443316</v>
      </c>
      <c r="BD905" s="56">
        <v>20.4724409448819</v>
      </c>
      <c r="BE905" s="56">
        <v>20.4724409448819</v>
      </c>
      <c r="BF905" s="56">
        <v>12.4409448818898</v>
      </c>
      <c r="BG905" s="378">
        <f t="shared" si="104"/>
        <v>8.5446400000000311E-2</v>
      </c>
      <c r="BH905" s="81">
        <v>36</v>
      </c>
      <c r="BI905" s="114" t="s">
        <v>3532</v>
      </c>
      <c r="BJ905" s="50" t="s">
        <v>4050</v>
      </c>
      <c r="BK905" s="81" t="s">
        <v>4066</v>
      </c>
      <c r="BL905" s="81" t="s">
        <v>5473</v>
      </c>
      <c r="BM905" s="81" t="s">
        <v>5489</v>
      </c>
      <c r="BN905" s="81" t="s">
        <v>4094</v>
      </c>
      <c r="BO905" s="81" t="s">
        <v>5490</v>
      </c>
      <c r="BP905" s="81" t="s">
        <v>4837</v>
      </c>
      <c r="BQ905" s="81" t="s">
        <v>5319</v>
      </c>
      <c r="BR905" s="81" t="s">
        <v>5491</v>
      </c>
      <c r="BS905" s="81" t="s">
        <v>4642</v>
      </c>
      <c r="BT905" s="81" t="s">
        <v>4275</v>
      </c>
      <c r="BU905" s="313"/>
      <c r="BV905" s="325"/>
      <c r="BW905" s="313"/>
      <c r="BX905" s="325"/>
      <c r="BY905" s="93" t="str">
        <f t="shared" si="99"/>
        <v>MR106 Beadlock, 17x9, -44mm Offset, 8x6.5, 130.81mm Centerbore, Matte Black, w/ BH-H36125</v>
      </c>
      <c r="BZ905" s="81" t="s">
        <v>3878</v>
      </c>
      <c r="CA905" s="81" t="s">
        <v>3879</v>
      </c>
      <c r="CB905" s="81" t="str">
        <f t="shared" si="105"/>
        <v>RACE (1XX)</v>
      </c>
      <c r="CD905" s="358"/>
    </row>
    <row r="906" spans="1:82" s="38" customFormat="1" ht="15" customHeight="1">
      <c r="A906" s="22">
        <f t="shared" si="100"/>
        <v>904</v>
      </c>
      <c r="B906" s="99" t="s">
        <v>84</v>
      </c>
      <c r="C906" s="99" t="s">
        <v>1090</v>
      </c>
      <c r="D906" s="3" t="s">
        <v>1109</v>
      </c>
      <c r="E906" s="91" t="str">
        <f>CONCATENATE(LEFT(D906,5),VLOOKUP(CONCATENATE(N906,"x",O906),'PART NUMBER GUIDE'!$B$9:$C$49,2,FALSE),VLOOKUP(CONCATENATE(P906, V906), 'PART NUMBER GUIDE'!$Q$6:$R$91, 2, FALSE),VLOOKUP(Y906,'PART NUMBER GUIDE'!$J$8:$K$43,2, FALSE),IF(U906="N/A",IF(ABS(S906)&lt;10,"0"&amp;ABS(S906),ABS(S906)),CONCATENATE(LEFT(U906,1),RIGHT(U906,1))), F906, G906)</f>
        <v>MR10679080944B</v>
      </c>
      <c r="F906" s="90" t="s">
        <v>1129</v>
      </c>
      <c r="G906" s="90"/>
      <c r="H906" s="79" t="s">
        <v>4467</v>
      </c>
      <c r="I906" s="319">
        <v>44067</v>
      </c>
      <c r="J906" s="85" t="s">
        <v>1265</v>
      </c>
      <c r="K906" s="342">
        <v>509.57499999999999</v>
      </c>
      <c r="L906" s="92">
        <f t="shared" si="101"/>
        <v>509.57499999999999</v>
      </c>
      <c r="M906" s="344"/>
      <c r="N906" s="3">
        <v>17</v>
      </c>
      <c r="O906" s="8">
        <v>9</v>
      </c>
      <c r="P906" s="99" t="str">
        <f t="shared" si="102"/>
        <v>8x6.5</v>
      </c>
      <c r="Q906" s="3">
        <v>8</v>
      </c>
      <c r="R906" s="81">
        <v>6.5</v>
      </c>
      <c r="S906" s="81">
        <v>-44</v>
      </c>
      <c r="T906" s="84">
        <v>3.5</v>
      </c>
      <c r="U906" s="100" t="s">
        <v>85</v>
      </c>
      <c r="V906" s="16">
        <v>130.81</v>
      </c>
      <c r="W906" s="83">
        <v>34.909999999999997</v>
      </c>
      <c r="X906" s="51">
        <v>3600</v>
      </c>
      <c r="Y906" s="79" t="s">
        <v>2297</v>
      </c>
      <c r="Z906" s="78" t="s">
        <v>2988</v>
      </c>
      <c r="AA906" s="51" t="str">
        <f t="shared" si="103"/>
        <v>17x9, 8x6.5, -44 OS</v>
      </c>
      <c r="AB906" s="80" t="s">
        <v>1603</v>
      </c>
      <c r="AC906" s="89">
        <f>_xlfn.IFNA(VLOOKUP(AB906,ACCESSORIES!F:J,5,FALSE),"N/A")</f>
        <v>33</v>
      </c>
      <c r="AD906" s="87" t="s">
        <v>85</v>
      </c>
      <c r="AE906" s="87" t="s">
        <v>85</v>
      </c>
      <c r="AF906" s="3" t="s">
        <v>3005</v>
      </c>
      <c r="AG906" s="2" t="s">
        <v>85</v>
      </c>
      <c r="AH906" s="9" t="str">
        <f>_xlfn.IFNA(VLOOKUP(AG906,ACCESSORIES!F:J,5,FALSE),"N/A")</f>
        <v>N/A</v>
      </c>
      <c r="AI906" s="78" t="s">
        <v>266</v>
      </c>
      <c r="AJ906" s="81" t="s">
        <v>85</v>
      </c>
      <c r="AK906" s="40" t="str">
        <f>_xlfn.IFNA(VLOOKUP(AJ906,ACCESSORIES!F:J,5,FALSE),"N/A")</f>
        <v>N/A</v>
      </c>
      <c r="AL906" s="81" t="s">
        <v>85</v>
      </c>
      <c r="AM906" s="81">
        <v>16.2</v>
      </c>
      <c r="AN906" s="81">
        <v>200</v>
      </c>
      <c r="AO906" s="36">
        <v>3</v>
      </c>
      <c r="AP906" s="36">
        <v>3</v>
      </c>
      <c r="AQ906" s="36">
        <v>51</v>
      </c>
      <c r="AR906" s="36">
        <v>83</v>
      </c>
      <c r="AS906" s="36">
        <v>209</v>
      </c>
      <c r="AT906" s="36">
        <v>204</v>
      </c>
      <c r="AU906" s="100">
        <v>123</v>
      </c>
      <c r="AV906" s="54">
        <v>89.5</v>
      </c>
      <c r="AW906" s="54">
        <v>89.5</v>
      </c>
      <c r="AX906" s="54">
        <v>0</v>
      </c>
      <c r="AY906" s="81" t="s">
        <v>1536</v>
      </c>
      <c r="AZ906" s="98">
        <f>_xlfn.IFNA(VLOOKUP(AY906,ACCESSORIES!F:J,5,FALSE),"N/A")</f>
        <v>220.00000000000003</v>
      </c>
      <c r="BA906" s="3" t="s">
        <v>2993</v>
      </c>
      <c r="BB906" s="98">
        <f>_xlfn.IFNA(VLOOKUP(BA906,ACCESSORIES!F:J,5,FALSE),"N/A")</f>
        <v>11</v>
      </c>
      <c r="BC906" s="77">
        <v>44.717095513166008</v>
      </c>
      <c r="BD906" s="56">
        <v>20.4724409448819</v>
      </c>
      <c r="BE906" s="56">
        <v>20.4724409448819</v>
      </c>
      <c r="BF906" s="56">
        <v>12.4409448818898</v>
      </c>
      <c r="BG906" s="378">
        <f t="shared" si="104"/>
        <v>8.5446400000000311E-2</v>
      </c>
      <c r="BH906" s="81">
        <v>36</v>
      </c>
      <c r="BI906" s="114" t="s">
        <v>3532</v>
      </c>
      <c r="BJ906" s="50" t="s">
        <v>4050</v>
      </c>
      <c r="BK906" s="81" t="s">
        <v>4066</v>
      </c>
      <c r="BL906" s="81" t="s">
        <v>5473</v>
      </c>
      <c r="BM906" s="81" t="s">
        <v>5489</v>
      </c>
      <c r="BN906" s="81" t="s">
        <v>4094</v>
      </c>
      <c r="BO906" s="81" t="s">
        <v>5490</v>
      </c>
      <c r="BP906" s="81" t="s">
        <v>4837</v>
      </c>
      <c r="BQ906" s="81" t="s">
        <v>5319</v>
      </c>
      <c r="BR906" s="81" t="s">
        <v>5491</v>
      </c>
      <c r="BS906" s="81" t="s">
        <v>4642</v>
      </c>
      <c r="BT906" s="81" t="s">
        <v>4275</v>
      </c>
      <c r="BU906" s="313"/>
      <c r="BV906" s="325"/>
      <c r="BW906" s="313"/>
      <c r="BX906" s="325"/>
      <c r="BY906" s="93" t="str">
        <f t="shared" si="99"/>
        <v>MR106 Beadlock, 17x9, -44mm Offset, 8x6.5, 130.81mm Centerbore, Method Bronze, w/ BH-H36125</v>
      </c>
      <c r="BZ906" s="81" t="s">
        <v>3878</v>
      </c>
      <c r="CA906" s="81" t="s">
        <v>3879</v>
      </c>
      <c r="CB906" s="81" t="str">
        <f t="shared" si="105"/>
        <v>RACE (1XX)</v>
      </c>
      <c r="CD906" s="358"/>
    </row>
    <row r="907" spans="1:82" s="38" customFormat="1" ht="15" customHeight="1">
      <c r="A907" s="22">
        <f t="shared" si="100"/>
        <v>905</v>
      </c>
      <c r="B907" s="99" t="s">
        <v>84</v>
      </c>
      <c r="C907" s="99" t="s">
        <v>1090</v>
      </c>
      <c r="D907" s="3" t="s">
        <v>4090</v>
      </c>
      <c r="E907" s="91" t="str">
        <f>CONCATENATE(LEFT(D907,5),VLOOKUP(CONCATENATE(N907,"x",O907),'PART NUMBER GUIDE'!$B$9:$C$49,2,FALSE),VLOOKUP(CONCATENATE(P907, V907), 'PART NUMBER GUIDE'!$Q$6:$R$91, 2, FALSE),VLOOKUP(Y907,'PART NUMBER GUIDE'!$J$8:$K$43,2, FALSE),IF(U907="N/A",IF(ABS(S907)&lt;10,"0"&amp;ABS(S907),ABS(S907)),CONCATENATE(LEFT(U907,1),RIGHT(U907,1))), F907, G907)</f>
        <v>MR10767060825</v>
      </c>
      <c r="F907" s="90"/>
      <c r="G907" s="90"/>
      <c r="H907" s="78" t="s">
        <v>3518</v>
      </c>
      <c r="I907" s="319">
        <v>43714</v>
      </c>
      <c r="J907" s="85" t="s">
        <v>1265</v>
      </c>
      <c r="K907" s="342">
        <v>368.1</v>
      </c>
      <c r="L907" s="92">
        <f t="shared" si="101"/>
        <v>368.1</v>
      </c>
      <c r="M907" s="344"/>
      <c r="N907" s="3">
        <v>16</v>
      </c>
      <c r="O907" s="8">
        <v>7</v>
      </c>
      <c r="P907" s="99" t="str">
        <f t="shared" si="102"/>
        <v>6x5.5</v>
      </c>
      <c r="Q907" s="81">
        <v>6</v>
      </c>
      <c r="R907" s="3">
        <v>5.5</v>
      </c>
      <c r="S907" s="3">
        <v>25</v>
      </c>
      <c r="T907" s="16">
        <v>5.2</v>
      </c>
      <c r="U907" s="100" t="s">
        <v>85</v>
      </c>
      <c r="V907" s="16">
        <v>106.25</v>
      </c>
      <c r="W907" s="8">
        <v>29.1</v>
      </c>
      <c r="X907" s="51">
        <v>4000</v>
      </c>
      <c r="Y907" s="79" t="s">
        <v>2646</v>
      </c>
      <c r="Z907" s="79" t="s">
        <v>2992</v>
      </c>
      <c r="AA907" s="51" t="str">
        <f t="shared" si="103"/>
        <v>16x7, 6x5.5, 25 OS</v>
      </c>
      <c r="AB907" s="3" t="s">
        <v>85</v>
      </c>
      <c r="AC907" s="89" t="str">
        <f>_xlfn.IFNA(VLOOKUP(AB907,ACCESSORIES!F:J,5,FALSE),"N/A")</f>
        <v>N/A</v>
      </c>
      <c r="AD907" s="87" t="s">
        <v>85</v>
      </c>
      <c r="AE907" s="3" t="s">
        <v>85</v>
      </c>
      <c r="AF907" s="80" t="s">
        <v>85</v>
      </c>
      <c r="AG907" s="2" t="s">
        <v>85</v>
      </c>
      <c r="AH907" s="9" t="str">
        <f>_xlfn.IFNA(VLOOKUP(AG907,ACCESSORIES!F:J,5,FALSE),"N/A")</f>
        <v>N/A</v>
      </c>
      <c r="AI907" s="81" t="s">
        <v>265</v>
      </c>
      <c r="AJ907" s="81" t="s">
        <v>85</v>
      </c>
      <c r="AK907" s="40" t="str">
        <f>_xlfn.IFNA(VLOOKUP(AJ907,ACCESSORIES!F:J,5,FALSE),"N/A")</f>
        <v>N/A</v>
      </c>
      <c r="AL907" s="81" t="s">
        <v>85</v>
      </c>
      <c r="AM907" s="81">
        <v>19</v>
      </c>
      <c r="AN907" s="81">
        <v>175</v>
      </c>
      <c r="AO907" s="36">
        <v>3</v>
      </c>
      <c r="AP907" s="36">
        <v>50</v>
      </c>
      <c r="AQ907" s="36">
        <v>58</v>
      </c>
      <c r="AR907" s="36">
        <v>55</v>
      </c>
      <c r="AS907" s="36">
        <v>191</v>
      </c>
      <c r="AT907" s="36">
        <v>182</v>
      </c>
      <c r="AU907" s="84" t="s">
        <v>85</v>
      </c>
      <c r="AV907" s="54" t="s">
        <v>85</v>
      </c>
      <c r="AW907" s="54" t="s">
        <v>85</v>
      </c>
      <c r="AX907" s="54">
        <v>0</v>
      </c>
      <c r="AY907" s="3" t="s">
        <v>85</v>
      </c>
      <c r="AZ907" s="98" t="str">
        <f>_xlfn.IFNA(VLOOKUP(AY907,ACCESSORIES!F:J,5,FALSE),"N/A")</f>
        <v>N/A</v>
      </c>
      <c r="BA907" s="3" t="s">
        <v>85</v>
      </c>
      <c r="BB907" s="98" t="str">
        <f>_xlfn.IFNA(VLOOKUP(BA907,ACCESSORIES!F:J,5,FALSE),"N/A")</f>
        <v>N/A</v>
      </c>
      <c r="BC907" s="77">
        <v>33.840000000000003</v>
      </c>
      <c r="BD907" s="56">
        <v>19.09</v>
      </c>
      <c r="BE907" s="56">
        <v>19.09</v>
      </c>
      <c r="BF907" s="56">
        <v>10.24</v>
      </c>
      <c r="BG907" s="378">
        <f t="shared" si="104"/>
        <v>6.1152323564527607E-2</v>
      </c>
      <c r="BH907" s="3">
        <v>36</v>
      </c>
      <c r="BI907" s="114" t="s">
        <v>3532</v>
      </c>
      <c r="BJ907" s="50" t="s">
        <v>4050</v>
      </c>
      <c r="BK907" s="46" t="s">
        <v>4964</v>
      </c>
      <c r="BL907" s="46" t="s">
        <v>4093</v>
      </c>
      <c r="BM907" s="46" t="s">
        <v>5481</v>
      </c>
      <c r="BN907" s="46" t="s">
        <v>2872</v>
      </c>
      <c r="BO907" s="46" t="s">
        <v>4094</v>
      </c>
      <c r="BP907" s="81" t="s">
        <v>4095</v>
      </c>
      <c r="BQ907" s="81"/>
      <c r="BR907" s="81"/>
      <c r="BS907" s="81"/>
      <c r="BT907" s="81"/>
      <c r="BU907" s="339" t="s">
        <v>6712</v>
      </c>
      <c r="BV907" s="377" t="s">
        <v>8473</v>
      </c>
      <c r="BW907" s="339" t="s">
        <v>6713</v>
      </c>
      <c r="BX907" s="377" t="s">
        <v>8474</v>
      </c>
      <c r="BY907" s="93" t="str">
        <f t="shared" si="99"/>
        <v>MR107, 16x7, +25mm Offset, 6x5.5, 106.25mm Centerbore, Gloss Titanium</v>
      </c>
      <c r="BZ907" s="81" t="s">
        <v>3878</v>
      </c>
      <c r="CA907" s="81" t="s">
        <v>3879</v>
      </c>
      <c r="CB907" s="81" t="str">
        <f t="shared" si="105"/>
        <v>RACE (1XX)</v>
      </c>
    </row>
    <row r="908" spans="1:82" s="38" customFormat="1" ht="15" customHeight="1">
      <c r="A908" s="22">
        <f t="shared" si="100"/>
        <v>906</v>
      </c>
      <c r="B908" s="99" t="s">
        <v>84</v>
      </c>
      <c r="C908" s="99" t="s">
        <v>1090</v>
      </c>
      <c r="D908" s="3" t="s">
        <v>4090</v>
      </c>
      <c r="E908" s="91" t="str">
        <f>CONCATENATE(LEFT(D908,5),VLOOKUP(CONCATENATE(N908,"x",O908),'PART NUMBER GUIDE'!$B$9:$C$49,2,FALSE),VLOOKUP(CONCATENATE(P908, V908), 'PART NUMBER GUIDE'!$Q$6:$R$91, 2, FALSE),VLOOKUP(Y908,'PART NUMBER GUIDE'!$J$8:$K$43,2, FALSE),IF(U908="N/A",IF(ABS(S908)&lt;10,"0"&amp;ABS(S908),ABS(S908)),CONCATENATE(LEFT(U908,1),RIGHT(U908,1))), F908, G908)</f>
        <v>MR10767090845</v>
      </c>
      <c r="F908" s="90"/>
      <c r="G908" s="90"/>
      <c r="H908" s="78" t="s">
        <v>3363</v>
      </c>
      <c r="I908" s="319">
        <v>43654</v>
      </c>
      <c r="J908" s="85" t="s">
        <v>1265</v>
      </c>
      <c r="K908" s="342">
        <v>368.1</v>
      </c>
      <c r="L908" s="92">
        <f t="shared" si="101"/>
        <v>368.1</v>
      </c>
      <c r="M908" s="344"/>
      <c r="N908" s="3">
        <v>16</v>
      </c>
      <c r="O908" s="8">
        <v>7</v>
      </c>
      <c r="P908" s="99" t="str">
        <f t="shared" si="102"/>
        <v>6x5.5</v>
      </c>
      <c r="Q908" s="81">
        <v>6</v>
      </c>
      <c r="R908" s="3">
        <v>5.5</v>
      </c>
      <c r="S908" s="3">
        <v>45</v>
      </c>
      <c r="T908" s="16">
        <v>5.9</v>
      </c>
      <c r="U908" s="100" t="s">
        <v>85</v>
      </c>
      <c r="V908" s="16">
        <v>102</v>
      </c>
      <c r="W908" s="8">
        <v>28.84</v>
      </c>
      <c r="X908" s="51">
        <v>4000</v>
      </c>
      <c r="Y908" s="79" t="s">
        <v>2646</v>
      </c>
      <c r="Z908" s="79" t="s">
        <v>2992</v>
      </c>
      <c r="AA908" s="51" t="str">
        <f t="shared" si="103"/>
        <v>16x7, 6x5.5, 45 OS</v>
      </c>
      <c r="AB908" s="3" t="s">
        <v>85</v>
      </c>
      <c r="AC908" s="89" t="str">
        <f>_xlfn.IFNA(VLOOKUP(AB908,ACCESSORIES!F:J,5,FALSE),"N/A")</f>
        <v>N/A</v>
      </c>
      <c r="AD908" s="87" t="s">
        <v>85</v>
      </c>
      <c r="AE908" s="3" t="s">
        <v>85</v>
      </c>
      <c r="AF908" s="80" t="s">
        <v>85</v>
      </c>
      <c r="AG908" s="2" t="s">
        <v>85</v>
      </c>
      <c r="AH908" s="9" t="str">
        <f>_xlfn.IFNA(VLOOKUP(AG908,ACCESSORIES!F:J,5,FALSE),"N/A")</f>
        <v>N/A</v>
      </c>
      <c r="AI908" s="81" t="s">
        <v>265</v>
      </c>
      <c r="AJ908" s="81" t="s">
        <v>85</v>
      </c>
      <c r="AK908" s="40" t="str">
        <f>_xlfn.IFNA(VLOOKUP(AJ908,ACCESSORIES!F:J,5,FALSE),"N/A")</f>
        <v>N/A</v>
      </c>
      <c r="AL908" s="81" t="s">
        <v>85</v>
      </c>
      <c r="AM908" s="81">
        <v>19</v>
      </c>
      <c r="AN908" s="81">
        <v>175</v>
      </c>
      <c r="AO908" s="36">
        <v>12</v>
      </c>
      <c r="AP908" s="36">
        <v>35</v>
      </c>
      <c r="AQ908" s="36">
        <v>38</v>
      </c>
      <c r="AR908" s="36">
        <v>35</v>
      </c>
      <c r="AS908" s="36">
        <v>191</v>
      </c>
      <c r="AT908" s="36">
        <v>182</v>
      </c>
      <c r="AU908" s="84" t="s">
        <v>85</v>
      </c>
      <c r="AV908" s="54" t="s">
        <v>85</v>
      </c>
      <c r="AW908" s="54" t="s">
        <v>85</v>
      </c>
      <c r="AX908" s="54">
        <v>0</v>
      </c>
      <c r="AY908" s="3" t="s">
        <v>85</v>
      </c>
      <c r="AZ908" s="98" t="str">
        <f>_xlfn.IFNA(VLOOKUP(AY908,ACCESSORIES!F:J,5,FALSE),"N/A")</f>
        <v>N/A</v>
      </c>
      <c r="BA908" s="3" t="s">
        <v>85</v>
      </c>
      <c r="BB908" s="98" t="str">
        <f>_xlfn.IFNA(VLOOKUP(BA908,ACCESSORIES!F:J,5,FALSE),"N/A")</f>
        <v>N/A</v>
      </c>
      <c r="BC908" s="77">
        <v>33.58</v>
      </c>
      <c r="BD908" s="56">
        <v>19.09</v>
      </c>
      <c r="BE908" s="56">
        <v>19.09</v>
      </c>
      <c r="BF908" s="56">
        <v>10.24</v>
      </c>
      <c r="BG908" s="378">
        <f t="shared" si="104"/>
        <v>6.1152323564527607E-2</v>
      </c>
      <c r="BH908" s="3">
        <v>36</v>
      </c>
      <c r="BI908" s="114" t="s">
        <v>3532</v>
      </c>
      <c r="BJ908" s="50" t="s">
        <v>4050</v>
      </c>
      <c r="BK908" s="46" t="s">
        <v>4964</v>
      </c>
      <c r="BL908" s="46" t="s">
        <v>4093</v>
      </c>
      <c r="BM908" s="46" t="s">
        <v>5481</v>
      </c>
      <c r="BN908" s="46" t="s">
        <v>2872</v>
      </c>
      <c r="BO908" s="46" t="s">
        <v>4094</v>
      </c>
      <c r="BP908" s="81" t="s">
        <v>4095</v>
      </c>
      <c r="BQ908" s="81"/>
      <c r="BR908" s="81"/>
      <c r="BS908" s="81"/>
      <c r="BT908" s="81"/>
      <c r="BU908" s="339" t="s">
        <v>6712</v>
      </c>
      <c r="BV908" s="377" t="s">
        <v>8473</v>
      </c>
      <c r="BW908" s="339" t="s">
        <v>6713</v>
      </c>
      <c r="BX908" s="377" t="s">
        <v>8474</v>
      </c>
      <c r="BY908" s="93" t="str">
        <f t="shared" si="99"/>
        <v>MR107, 16x7, +45mm Offset, 6x5.5, 102mm Centerbore, Gloss Titanium</v>
      </c>
      <c r="BZ908" s="81" t="s">
        <v>3878</v>
      </c>
      <c r="CA908" s="81" t="s">
        <v>3879</v>
      </c>
      <c r="CB908" s="81" t="str">
        <f t="shared" si="105"/>
        <v>RACE (1XX)</v>
      </c>
    </row>
    <row r="909" spans="1:82" s="38" customFormat="1" ht="15" customHeight="1">
      <c r="A909" s="22">
        <f t="shared" si="100"/>
        <v>907</v>
      </c>
      <c r="B909" s="99" t="s">
        <v>84</v>
      </c>
      <c r="C909" s="99" t="s">
        <v>1090</v>
      </c>
      <c r="D909" s="3" t="s">
        <v>4090</v>
      </c>
      <c r="E909" s="91" t="str">
        <f>CONCATENATE(LEFT(D909,5),VLOOKUP(CONCATENATE(N909,"x",O909),'PART NUMBER GUIDE'!$B$9:$C$49,2,FALSE),VLOOKUP(CONCATENATE(P909, V909), 'PART NUMBER GUIDE'!$Q$6:$R$91, 2, FALSE),VLOOKUP(Y909,'PART NUMBER GUIDE'!$J$8:$K$43,2, FALSE),IF(U909="N/A",IF(ABS(S909)&lt;10,"0"&amp;ABS(S909),ABS(S909)),CONCATENATE(LEFT(U909,1),RIGHT(U909,1))), F909, G909)</f>
        <v>MR10767059825</v>
      </c>
      <c r="F909" s="90"/>
      <c r="G909" s="90"/>
      <c r="H909" s="78" t="s">
        <v>3364</v>
      </c>
      <c r="I909" s="319">
        <v>43654</v>
      </c>
      <c r="J909" s="85" t="s">
        <v>1266</v>
      </c>
      <c r="K909" s="342">
        <v>368.1</v>
      </c>
      <c r="L909" s="92">
        <f t="shared" si="101"/>
        <v>368.1</v>
      </c>
      <c r="M909" s="344"/>
      <c r="N909" s="3">
        <v>16</v>
      </c>
      <c r="O909" s="8">
        <v>7</v>
      </c>
      <c r="P909" s="99" t="str">
        <f t="shared" si="102"/>
        <v>5x6.5</v>
      </c>
      <c r="Q909" s="81">
        <v>5</v>
      </c>
      <c r="R909" s="3">
        <v>6.5</v>
      </c>
      <c r="S909" s="3">
        <v>25</v>
      </c>
      <c r="T909" s="16">
        <v>5.2</v>
      </c>
      <c r="U909" s="100" t="s">
        <v>85</v>
      </c>
      <c r="V909" s="16">
        <v>114.2</v>
      </c>
      <c r="W909" s="8">
        <v>33.33</v>
      </c>
      <c r="X909" s="51">
        <v>4000</v>
      </c>
      <c r="Y909" s="79" t="s">
        <v>2646</v>
      </c>
      <c r="Z909" s="79" t="s">
        <v>2992</v>
      </c>
      <c r="AA909" s="51" t="str">
        <f t="shared" si="103"/>
        <v>16x7, 5x6.5, 25 OS</v>
      </c>
      <c r="AB909" s="3" t="s">
        <v>85</v>
      </c>
      <c r="AC909" s="89" t="str">
        <f>_xlfn.IFNA(VLOOKUP(AB909,ACCESSORIES!F:J,5,FALSE),"N/A")</f>
        <v>N/A</v>
      </c>
      <c r="AD909" s="87" t="s">
        <v>85</v>
      </c>
      <c r="AE909" s="3" t="s">
        <v>85</v>
      </c>
      <c r="AF909" s="80" t="s">
        <v>85</v>
      </c>
      <c r="AG909" s="2" t="s">
        <v>85</v>
      </c>
      <c r="AH909" s="9" t="str">
        <f>_xlfn.IFNA(VLOOKUP(AG909,ACCESSORIES!F:J,5,FALSE),"N/A")</f>
        <v>N/A</v>
      </c>
      <c r="AI909" s="81" t="s">
        <v>265</v>
      </c>
      <c r="AJ909" s="81" t="s">
        <v>85</v>
      </c>
      <c r="AK909" s="40" t="str">
        <f>_xlfn.IFNA(VLOOKUP(AJ909,ACCESSORIES!F:J,5,FALSE),"N/A")</f>
        <v>N/A</v>
      </c>
      <c r="AL909" s="81" t="s">
        <v>85</v>
      </c>
      <c r="AM909" s="81">
        <v>20</v>
      </c>
      <c r="AN909" s="81">
        <v>198</v>
      </c>
      <c r="AO909" s="36">
        <v>3</v>
      </c>
      <c r="AP909" s="36">
        <v>3</v>
      </c>
      <c r="AQ909" s="36">
        <v>54</v>
      </c>
      <c r="AR909" s="36">
        <v>56</v>
      </c>
      <c r="AS909" s="36">
        <v>191</v>
      </c>
      <c r="AT909" s="36">
        <v>184</v>
      </c>
      <c r="AU909" s="84" t="s">
        <v>85</v>
      </c>
      <c r="AV909" s="54" t="s">
        <v>85</v>
      </c>
      <c r="AW909" s="54" t="s">
        <v>85</v>
      </c>
      <c r="AX909" s="54">
        <v>0</v>
      </c>
      <c r="AY909" s="3" t="s">
        <v>85</v>
      </c>
      <c r="AZ909" s="98" t="str">
        <f>_xlfn.IFNA(VLOOKUP(AY909,ACCESSORIES!F:J,5,FALSE),"N/A")</f>
        <v>N/A</v>
      </c>
      <c r="BA909" s="3" t="s">
        <v>85</v>
      </c>
      <c r="BB909" s="98" t="str">
        <f>_xlfn.IFNA(VLOOKUP(BA909,ACCESSORIES!F:J,5,FALSE),"N/A")</f>
        <v>N/A</v>
      </c>
      <c r="BC909" s="77">
        <v>38.07</v>
      </c>
      <c r="BD909" s="56">
        <v>19.09</v>
      </c>
      <c r="BE909" s="56">
        <v>19.09</v>
      </c>
      <c r="BF909" s="56">
        <v>10.24</v>
      </c>
      <c r="BG909" s="378">
        <f t="shared" si="104"/>
        <v>6.1152323564527607E-2</v>
      </c>
      <c r="BH909" s="3">
        <v>36</v>
      </c>
      <c r="BI909" s="114" t="s">
        <v>3532</v>
      </c>
      <c r="BJ909" s="50" t="s">
        <v>4050</v>
      </c>
      <c r="BK909" s="46" t="s">
        <v>4964</v>
      </c>
      <c r="BL909" s="46" t="s">
        <v>4093</v>
      </c>
      <c r="BM909" s="46" t="s">
        <v>5481</v>
      </c>
      <c r="BN909" s="46" t="s">
        <v>2872</v>
      </c>
      <c r="BO909" s="46" t="s">
        <v>4094</v>
      </c>
      <c r="BP909" s="81" t="s">
        <v>4095</v>
      </c>
      <c r="BQ909" s="81"/>
      <c r="BR909" s="81"/>
      <c r="BS909" s="81"/>
      <c r="BT909" s="81"/>
      <c r="BU909" s="339"/>
      <c r="BV909" s="325"/>
      <c r="BW909" s="339"/>
      <c r="BX909" s="325"/>
      <c r="BY909" s="93" t="str">
        <f t="shared" si="99"/>
        <v>MR107, 16x7, +25mm Offset, 5x6.5, 114.2mm Centerbore, Gloss Titanium</v>
      </c>
      <c r="BZ909" s="81" t="s">
        <v>3878</v>
      </c>
      <c r="CA909" s="81" t="s">
        <v>3879</v>
      </c>
      <c r="CB909" s="81" t="str">
        <f t="shared" si="105"/>
        <v>RACE (1XX)</v>
      </c>
    </row>
    <row r="910" spans="1:82" s="38" customFormat="1" ht="15" customHeight="1">
      <c r="A910" s="22">
        <f t="shared" si="100"/>
        <v>908</v>
      </c>
      <c r="B910" s="99" t="s">
        <v>84</v>
      </c>
      <c r="C910" s="99" t="s">
        <v>1090</v>
      </c>
      <c r="D910" s="3" t="s">
        <v>4090</v>
      </c>
      <c r="E910" s="91" t="str">
        <f>CONCATENATE(LEFT(D910,5),VLOOKUP(CONCATENATE(N910,"x",O910),'PART NUMBER GUIDE'!$B$9:$C$49,2,FALSE),VLOOKUP(CONCATENATE(P910, V910), 'PART NUMBER GUIDE'!$Q$6:$R$91, 2, FALSE),VLOOKUP(Y910,'PART NUMBER GUIDE'!$J$8:$K$43,2, FALSE),IF(U910="N/A",IF(ABS(S910)&lt;10,"0"&amp;ABS(S910),ABS(S910)),CONCATENATE(LEFT(U910,1),RIGHT(U910,1))), F910, G910)</f>
        <v>MR10767058830</v>
      </c>
      <c r="F910" s="90"/>
      <c r="G910" s="90"/>
      <c r="H910" s="78" t="s">
        <v>3365</v>
      </c>
      <c r="I910" s="319">
        <v>43654</v>
      </c>
      <c r="J910" s="85" t="s">
        <v>1266</v>
      </c>
      <c r="K910" s="342">
        <v>368.1</v>
      </c>
      <c r="L910" s="92">
        <f t="shared" si="101"/>
        <v>368.1</v>
      </c>
      <c r="M910" s="344"/>
      <c r="N910" s="3">
        <v>16</v>
      </c>
      <c r="O910" s="8">
        <v>7</v>
      </c>
      <c r="P910" s="99" t="str">
        <f t="shared" si="102"/>
        <v>5x150</v>
      </c>
      <c r="Q910" s="81">
        <v>5</v>
      </c>
      <c r="R910" s="3">
        <v>150</v>
      </c>
      <c r="S910" s="3">
        <v>30</v>
      </c>
      <c r="T910" s="16">
        <v>5.3</v>
      </c>
      <c r="U910" s="100" t="s">
        <v>85</v>
      </c>
      <c r="V910" s="16">
        <v>110.1</v>
      </c>
      <c r="W910" s="8">
        <v>31.31</v>
      </c>
      <c r="X910" s="51">
        <v>4000</v>
      </c>
      <c r="Y910" s="79" t="s">
        <v>2646</v>
      </c>
      <c r="Z910" s="79" t="s">
        <v>2992</v>
      </c>
      <c r="AA910" s="51" t="str">
        <f t="shared" si="103"/>
        <v>16x7, 5x150, 30 OS</v>
      </c>
      <c r="AB910" s="3" t="s">
        <v>85</v>
      </c>
      <c r="AC910" s="89" t="str">
        <f>_xlfn.IFNA(VLOOKUP(AB910,ACCESSORIES!F:J,5,FALSE),"N/A")</f>
        <v>N/A</v>
      </c>
      <c r="AD910" s="87" t="s">
        <v>85</v>
      </c>
      <c r="AE910" s="3" t="s">
        <v>85</v>
      </c>
      <c r="AF910" s="80" t="s">
        <v>85</v>
      </c>
      <c r="AG910" s="2" t="s">
        <v>85</v>
      </c>
      <c r="AH910" s="9" t="str">
        <f>_xlfn.IFNA(VLOOKUP(AG910,ACCESSORIES!F:J,5,FALSE),"N/A")</f>
        <v>N/A</v>
      </c>
      <c r="AI910" s="81" t="s">
        <v>265</v>
      </c>
      <c r="AJ910" s="81" t="s">
        <v>85</v>
      </c>
      <c r="AK910" s="40" t="str">
        <f>_xlfn.IFNA(VLOOKUP(AJ910,ACCESSORIES!F:J,5,FALSE),"N/A")</f>
        <v>N/A</v>
      </c>
      <c r="AL910" s="81" t="s">
        <v>85</v>
      </c>
      <c r="AM910" s="81">
        <v>19</v>
      </c>
      <c r="AN910" s="81">
        <v>178</v>
      </c>
      <c r="AO910" s="36">
        <v>3</v>
      </c>
      <c r="AP910" s="36">
        <v>32</v>
      </c>
      <c r="AQ910" s="36">
        <v>54</v>
      </c>
      <c r="AR910" s="36">
        <v>56</v>
      </c>
      <c r="AS910" s="36">
        <v>191</v>
      </c>
      <c r="AT910" s="36">
        <v>184</v>
      </c>
      <c r="AU910" s="84" t="s">
        <v>85</v>
      </c>
      <c r="AV910" s="54" t="s">
        <v>85</v>
      </c>
      <c r="AW910" s="54" t="s">
        <v>85</v>
      </c>
      <c r="AX910" s="54">
        <v>0</v>
      </c>
      <c r="AY910" s="3" t="s">
        <v>85</v>
      </c>
      <c r="AZ910" s="98" t="str">
        <f>_xlfn.IFNA(VLOOKUP(AY910,ACCESSORIES!F:J,5,FALSE),"N/A")</f>
        <v>N/A</v>
      </c>
      <c r="BA910" s="3" t="s">
        <v>85</v>
      </c>
      <c r="BB910" s="98" t="str">
        <f>_xlfn.IFNA(VLOOKUP(BA910,ACCESSORIES!F:J,5,FALSE),"N/A")</f>
        <v>N/A</v>
      </c>
      <c r="BC910" s="77">
        <v>36.049999999999997</v>
      </c>
      <c r="BD910" s="56">
        <v>19.09</v>
      </c>
      <c r="BE910" s="56">
        <v>19.09</v>
      </c>
      <c r="BF910" s="56">
        <v>10.24</v>
      </c>
      <c r="BG910" s="378">
        <f t="shared" si="104"/>
        <v>6.1152323564527607E-2</v>
      </c>
      <c r="BH910" s="3">
        <v>36</v>
      </c>
      <c r="BI910" s="114" t="s">
        <v>3532</v>
      </c>
      <c r="BJ910" s="50" t="s">
        <v>4050</v>
      </c>
      <c r="BK910" s="46" t="s">
        <v>4964</v>
      </c>
      <c r="BL910" s="46" t="s">
        <v>4093</v>
      </c>
      <c r="BM910" s="46" t="s">
        <v>5481</v>
      </c>
      <c r="BN910" s="46" t="s">
        <v>2872</v>
      </c>
      <c r="BO910" s="46" t="s">
        <v>4094</v>
      </c>
      <c r="BP910" s="81" t="s">
        <v>4095</v>
      </c>
      <c r="BQ910" s="81"/>
      <c r="BR910" s="81"/>
      <c r="BS910" s="81"/>
      <c r="BT910" s="81"/>
      <c r="BU910" s="339"/>
      <c r="BV910" s="325"/>
      <c r="BW910" s="339"/>
      <c r="BX910" s="325"/>
      <c r="BY910" s="93" t="str">
        <f t="shared" si="99"/>
        <v>MR107, 16x7, +30mm Offset, 5x150, 110.1mm Centerbore, Gloss Titanium</v>
      </c>
      <c r="BZ910" s="81" t="s">
        <v>3878</v>
      </c>
      <c r="CA910" s="81" t="s">
        <v>3879</v>
      </c>
      <c r="CB910" s="81" t="str">
        <f t="shared" si="105"/>
        <v>RACE (1XX)</v>
      </c>
    </row>
    <row r="911" spans="1:82" s="38" customFormat="1" ht="15" customHeight="1">
      <c r="A911" s="22">
        <f t="shared" si="100"/>
        <v>909</v>
      </c>
      <c r="B911" s="99" t="s">
        <v>84</v>
      </c>
      <c r="C911" s="99" t="s">
        <v>1090</v>
      </c>
      <c r="D911" s="3" t="s">
        <v>4090</v>
      </c>
      <c r="E911" s="91" t="str">
        <f>CONCATENATE(LEFT(D911,5),VLOOKUP(CONCATENATE(N911,"x",O911),'PART NUMBER GUIDE'!$B$9:$C$49,2,FALSE),VLOOKUP(CONCATENATE(P911, V911), 'PART NUMBER GUIDE'!$Q$6:$R$91, 2, FALSE),VLOOKUP(Y911,'PART NUMBER GUIDE'!$J$8:$K$43,2, FALSE),IF(U911="N/A",IF(ABS(S911)&lt;10,"0"&amp;ABS(S911),ABS(S911)),CONCATENATE(LEFT(U911,1),RIGHT(U911,1))), F911, G911)</f>
        <v>MR10767052845</v>
      </c>
      <c r="F911" s="90"/>
      <c r="G911" s="90"/>
      <c r="H911" s="78" t="s">
        <v>3366</v>
      </c>
      <c r="I911" s="319">
        <v>43654</v>
      </c>
      <c r="J911" s="85" t="s">
        <v>1266</v>
      </c>
      <c r="K911" s="342">
        <v>368.1</v>
      </c>
      <c r="L911" s="92">
        <f t="shared" si="101"/>
        <v>368.1</v>
      </c>
      <c r="M911" s="344"/>
      <c r="N911" s="3">
        <v>16</v>
      </c>
      <c r="O911" s="8">
        <v>7</v>
      </c>
      <c r="P911" s="99" t="str">
        <f t="shared" si="102"/>
        <v>5x120</v>
      </c>
      <c r="Q911" s="81">
        <v>5</v>
      </c>
      <c r="R911" s="3">
        <v>120</v>
      </c>
      <c r="S911" s="3">
        <v>45</v>
      </c>
      <c r="T911" s="16">
        <v>5.9</v>
      </c>
      <c r="U911" s="100" t="s">
        <v>85</v>
      </c>
      <c r="V911" s="16">
        <v>72.599999999999994</v>
      </c>
      <c r="W911" s="8">
        <v>29.95</v>
      </c>
      <c r="X911" s="51">
        <v>4000</v>
      </c>
      <c r="Y911" s="79" t="s">
        <v>2646</v>
      </c>
      <c r="Z911" s="79" t="s">
        <v>2992</v>
      </c>
      <c r="AA911" s="51" t="str">
        <f t="shared" si="103"/>
        <v>16x7, 5x120, 45 OS</v>
      </c>
      <c r="AB911" s="3" t="s">
        <v>85</v>
      </c>
      <c r="AC911" s="89" t="str">
        <f>_xlfn.IFNA(VLOOKUP(AB911,ACCESSORIES!F:J,5,FALSE),"N/A")</f>
        <v>N/A</v>
      </c>
      <c r="AD911" s="87" t="s">
        <v>85</v>
      </c>
      <c r="AE911" s="3" t="s">
        <v>85</v>
      </c>
      <c r="AF911" s="80" t="s">
        <v>85</v>
      </c>
      <c r="AG911" s="2" t="s">
        <v>85</v>
      </c>
      <c r="AH911" s="9" t="str">
        <f>_xlfn.IFNA(VLOOKUP(AG911,ACCESSORIES!F:J,5,FALSE),"N/A")</f>
        <v>N/A</v>
      </c>
      <c r="AI911" s="81" t="s">
        <v>265</v>
      </c>
      <c r="AJ911" s="81" t="s">
        <v>85</v>
      </c>
      <c r="AK911" s="40" t="str">
        <f>_xlfn.IFNA(VLOOKUP(AJ911,ACCESSORIES!F:J,5,FALSE),"N/A")</f>
        <v>N/A</v>
      </c>
      <c r="AL911" s="81" t="s">
        <v>85</v>
      </c>
      <c r="AM911" s="81">
        <v>19</v>
      </c>
      <c r="AN911" s="81">
        <v>158</v>
      </c>
      <c r="AO911" s="36">
        <v>17</v>
      </c>
      <c r="AP911" s="36">
        <v>32</v>
      </c>
      <c r="AQ911" s="36">
        <v>38</v>
      </c>
      <c r="AR911" s="36">
        <v>35</v>
      </c>
      <c r="AS911" s="36">
        <v>191</v>
      </c>
      <c r="AT911" s="36">
        <v>182</v>
      </c>
      <c r="AU911" s="84" t="s">
        <v>85</v>
      </c>
      <c r="AV911" s="54" t="s">
        <v>85</v>
      </c>
      <c r="AW911" s="54" t="s">
        <v>85</v>
      </c>
      <c r="AX911" s="54">
        <v>0</v>
      </c>
      <c r="AY911" s="3" t="s">
        <v>85</v>
      </c>
      <c r="AZ911" s="98" t="str">
        <f>_xlfn.IFNA(VLOOKUP(AY911,ACCESSORIES!F:J,5,FALSE),"N/A")</f>
        <v>N/A</v>
      </c>
      <c r="BA911" s="3" t="s">
        <v>85</v>
      </c>
      <c r="BB911" s="98" t="str">
        <f>_xlfn.IFNA(VLOOKUP(BA911,ACCESSORIES!F:J,5,FALSE),"N/A")</f>
        <v>N/A</v>
      </c>
      <c r="BC911" s="77">
        <v>34.69</v>
      </c>
      <c r="BD911" s="56">
        <v>19.09</v>
      </c>
      <c r="BE911" s="56">
        <v>19.09</v>
      </c>
      <c r="BF911" s="56">
        <v>10.24</v>
      </c>
      <c r="BG911" s="378">
        <f t="shared" si="104"/>
        <v>6.1152323564527607E-2</v>
      </c>
      <c r="BH911" s="3">
        <v>36</v>
      </c>
      <c r="BI911" s="114" t="s">
        <v>3532</v>
      </c>
      <c r="BJ911" s="50" t="s">
        <v>4050</v>
      </c>
      <c r="BK911" s="46" t="s">
        <v>4964</v>
      </c>
      <c r="BL911" s="46" t="s">
        <v>4093</v>
      </c>
      <c r="BM911" s="46" t="s">
        <v>5481</v>
      </c>
      <c r="BN911" s="46" t="s">
        <v>2872</v>
      </c>
      <c r="BO911" s="46" t="s">
        <v>4094</v>
      </c>
      <c r="BP911" s="81" t="s">
        <v>4095</v>
      </c>
      <c r="BQ911" s="81"/>
      <c r="BR911" s="81"/>
      <c r="BS911" s="81"/>
      <c r="BT911" s="81"/>
      <c r="BU911" s="339"/>
      <c r="BV911" s="325"/>
      <c r="BW911" s="339"/>
      <c r="BX911" s="325"/>
      <c r="BY911" s="93" t="str">
        <f t="shared" si="99"/>
        <v>MR107, 16x7, +45mm Offset, 5x120, 72.6mm Centerbore, Gloss Titanium</v>
      </c>
      <c r="BZ911" s="81" t="s">
        <v>3878</v>
      </c>
      <c r="CA911" s="81" t="s">
        <v>3879</v>
      </c>
      <c r="CB911" s="81" t="str">
        <f t="shared" si="105"/>
        <v>RACE (1XX)</v>
      </c>
    </row>
    <row r="912" spans="1:82" s="38" customFormat="1" ht="15" customHeight="1">
      <c r="A912" s="22">
        <f t="shared" si="100"/>
        <v>910</v>
      </c>
      <c r="B912" s="99" t="s">
        <v>84</v>
      </c>
      <c r="C912" s="99" t="s">
        <v>1090</v>
      </c>
      <c r="D912" s="3" t="s">
        <v>4891</v>
      </c>
      <c r="E912" s="91" t="str">
        <f>CONCATENATE(LEFT(D912,5),VLOOKUP(CONCATENATE(N912,"x",O912),'PART NUMBER GUIDE'!$B$9:$C$49,2,FALSE),VLOOKUP(CONCATENATE(P912, V912), 'PART NUMBER GUIDE'!$Q$6:$R$91, 2, FALSE),VLOOKUP(Y912,'PART NUMBER GUIDE'!$J$8:$K$43,2, FALSE),IF(U912="N/A",IF(ABS(S912)&lt;10,"0"&amp;ABS(S912),ABS(S912)),CONCATENATE(LEFT(U912,1),RIGHT(U912,1))), F912, G912)</f>
        <v>MR10879050544B</v>
      </c>
      <c r="F912" s="90" t="s">
        <v>1129</v>
      </c>
      <c r="G912" s="90"/>
      <c r="H912" s="78" t="s">
        <v>4901</v>
      </c>
      <c r="I912" s="318">
        <v>44253</v>
      </c>
      <c r="J912" s="85" t="s">
        <v>1265</v>
      </c>
      <c r="K912" s="342">
        <v>527</v>
      </c>
      <c r="L912" s="92">
        <f t="shared" si="101"/>
        <v>527</v>
      </c>
      <c r="M912" s="344"/>
      <c r="N912" s="3">
        <v>17</v>
      </c>
      <c r="O912" s="8">
        <v>9</v>
      </c>
      <c r="P912" s="99" t="str">
        <f t="shared" si="102"/>
        <v>5x5</v>
      </c>
      <c r="Q912" s="81">
        <v>5</v>
      </c>
      <c r="R912" s="3">
        <v>5</v>
      </c>
      <c r="S912" s="3">
        <v>-44</v>
      </c>
      <c r="T912" s="84">
        <v>3.5</v>
      </c>
      <c r="U912" s="100" t="s">
        <v>85</v>
      </c>
      <c r="V912" s="16">
        <v>71.5</v>
      </c>
      <c r="W912" s="83">
        <v>38.619999999999997</v>
      </c>
      <c r="X912" s="51">
        <v>4000</v>
      </c>
      <c r="Y912" s="79" t="s">
        <v>2294</v>
      </c>
      <c r="Z912" s="79" t="s">
        <v>2987</v>
      </c>
      <c r="AA912" s="51" t="str">
        <f t="shared" si="103"/>
        <v>17x9, 5x5, -44 OS</v>
      </c>
      <c r="AB912" s="3" t="s">
        <v>1641</v>
      </c>
      <c r="AC912" s="89">
        <f>_xlfn.IFNA(VLOOKUP(AB912,ACCESSORIES!F:J,5,FALSE),"N/A")</f>
        <v>22</v>
      </c>
      <c r="AD912" s="87" t="s">
        <v>85</v>
      </c>
      <c r="AE912" s="3" t="s">
        <v>85</v>
      </c>
      <c r="AF912" s="80" t="s">
        <v>85</v>
      </c>
      <c r="AG912" s="2" t="s">
        <v>85</v>
      </c>
      <c r="AH912" s="9" t="str">
        <f>_xlfn.IFNA(VLOOKUP(AG912,ACCESSORIES!F:J,5,FALSE),"N/A")</f>
        <v>N/A</v>
      </c>
      <c r="AI912" s="81" t="s">
        <v>265</v>
      </c>
      <c r="AJ912" s="81" t="s">
        <v>85</v>
      </c>
      <c r="AK912" s="40" t="str">
        <f>_xlfn.IFNA(VLOOKUP(AJ912,ACCESSORIES!F:J,5,FALSE),"N/A")</f>
        <v>N/A</v>
      </c>
      <c r="AL912" s="81" t="s">
        <v>85</v>
      </c>
      <c r="AM912" s="81">
        <v>16</v>
      </c>
      <c r="AN912" s="81">
        <v>170</v>
      </c>
      <c r="AO912" s="36">
        <v>3</v>
      </c>
      <c r="AP912" s="36">
        <v>17</v>
      </c>
      <c r="AQ912" s="36">
        <v>56</v>
      </c>
      <c r="AR912" s="36">
        <v>111</v>
      </c>
      <c r="AS912" s="36">
        <v>211</v>
      </c>
      <c r="AT912" s="36">
        <v>206</v>
      </c>
      <c r="AU912" s="84">
        <v>71.5</v>
      </c>
      <c r="AV912" s="54">
        <v>43</v>
      </c>
      <c r="AW912" s="54">
        <v>43</v>
      </c>
      <c r="AX912" s="54">
        <v>16</v>
      </c>
      <c r="AY912" s="3" t="s">
        <v>4893</v>
      </c>
      <c r="AZ912" s="98">
        <f>_xlfn.IFNA(VLOOKUP(AY912,ACCESSORIES!F:J,5,FALSE),"N/A")</f>
        <v>220.00000000000003</v>
      </c>
      <c r="BA912" s="51" t="s">
        <v>4892</v>
      </c>
      <c r="BB912" s="98">
        <f>_xlfn.IFNA(VLOOKUP(BA912,ACCESSORIES!F:J,5,FALSE),"N/A")</f>
        <v>11</v>
      </c>
      <c r="BC912" s="77">
        <v>43.91</v>
      </c>
      <c r="BD912" s="56">
        <v>20.4724409448819</v>
      </c>
      <c r="BE912" s="56">
        <v>20.4724409448819</v>
      </c>
      <c r="BF912" s="56">
        <v>12.4409448818898</v>
      </c>
      <c r="BG912" s="378">
        <f t="shared" si="104"/>
        <v>8.5446400000000311E-2</v>
      </c>
      <c r="BH912" s="56">
        <v>36</v>
      </c>
      <c r="BI912" s="56" t="s">
        <v>3532</v>
      </c>
      <c r="BJ912" s="3" t="s">
        <v>4050</v>
      </c>
      <c r="BK912" s="46" t="s">
        <v>4066</v>
      </c>
      <c r="BL912" s="46" t="s">
        <v>4835</v>
      </c>
      <c r="BM912" s="46" t="s">
        <v>5493</v>
      </c>
      <c r="BN912" s="46" t="s">
        <v>5494</v>
      </c>
      <c r="BO912" s="359" t="s">
        <v>5495</v>
      </c>
      <c r="BP912" s="81" t="s">
        <v>5319</v>
      </c>
      <c r="BQ912" s="81" t="s">
        <v>5496</v>
      </c>
      <c r="BR912" s="81" t="s">
        <v>5497</v>
      </c>
      <c r="BS912" s="81" t="s">
        <v>4275</v>
      </c>
      <c r="BT912" s="81" t="s">
        <v>5498</v>
      </c>
      <c r="BU912" s="339" t="s">
        <v>6890</v>
      </c>
      <c r="BV912" s="377" t="s">
        <v>8506</v>
      </c>
      <c r="BW912" s="339" t="s">
        <v>6896</v>
      </c>
      <c r="BX912" s="377" t="s">
        <v>8507</v>
      </c>
      <c r="BY912" s="93" t="str">
        <f t="shared" si="99"/>
        <v>MR108, 17x9, -44mm Offset, 5x5, 71.5mm Centerbore, Matte Black, w/ BH-H24125-38</v>
      </c>
      <c r="BZ912" s="81" t="s">
        <v>3878</v>
      </c>
      <c r="CA912" s="81" t="s">
        <v>3879</v>
      </c>
      <c r="CB912" s="81" t="str">
        <f t="shared" si="105"/>
        <v>RACE (1XX)</v>
      </c>
    </row>
    <row r="913" spans="1:80" s="38" customFormat="1" ht="15" customHeight="1">
      <c r="A913" s="22">
        <f t="shared" si="100"/>
        <v>911</v>
      </c>
      <c r="B913" s="99" t="s">
        <v>84</v>
      </c>
      <c r="C913" s="99" t="s">
        <v>1090</v>
      </c>
      <c r="D913" s="3" t="s">
        <v>4891</v>
      </c>
      <c r="E913" s="91" t="str">
        <f>CONCATENATE(LEFT(D913,5),VLOOKUP(CONCATENATE(N913,"x",O913),'PART NUMBER GUIDE'!$B$9:$C$49,2,FALSE),VLOOKUP(CONCATENATE(P913, V913), 'PART NUMBER GUIDE'!$Q$6:$R$91, 2, FALSE),VLOOKUP(Y913,'PART NUMBER GUIDE'!$J$8:$K$43,2, FALSE),IF(U913="N/A",IF(ABS(S913)&lt;10,"0"&amp;ABS(S913),ABS(S913)),CONCATENATE(LEFT(U913,1),RIGHT(U913,1))), F913, G913)</f>
        <v>MR10879050844B</v>
      </c>
      <c r="F913" s="90" t="s">
        <v>1129</v>
      </c>
      <c r="G913" s="90"/>
      <c r="H913" s="78" t="s">
        <v>4902</v>
      </c>
      <c r="I913" s="318">
        <v>44253</v>
      </c>
      <c r="J913" s="85" t="s">
        <v>1265</v>
      </c>
      <c r="K913" s="342">
        <v>527</v>
      </c>
      <c r="L913" s="92">
        <f t="shared" si="101"/>
        <v>527</v>
      </c>
      <c r="M913" s="344"/>
      <c r="N913" s="3">
        <v>17</v>
      </c>
      <c r="O913" s="8">
        <v>9</v>
      </c>
      <c r="P913" s="99" t="str">
        <f t="shared" si="102"/>
        <v>5x5</v>
      </c>
      <c r="Q913" s="81">
        <v>5</v>
      </c>
      <c r="R913" s="3">
        <v>5</v>
      </c>
      <c r="S913" s="3">
        <v>-44</v>
      </c>
      <c r="T913" s="84">
        <v>3.5</v>
      </c>
      <c r="U913" s="100" t="s">
        <v>85</v>
      </c>
      <c r="V913" s="16">
        <v>71.5</v>
      </c>
      <c r="W913" s="83">
        <v>39.24</v>
      </c>
      <c r="X913" s="51">
        <v>4000</v>
      </c>
      <c r="Y913" s="79" t="s">
        <v>2646</v>
      </c>
      <c r="Z913" s="79" t="s">
        <v>2992</v>
      </c>
      <c r="AA913" s="51" t="str">
        <f t="shared" si="103"/>
        <v>17x9, 5x5, -44 OS</v>
      </c>
      <c r="AB913" s="3" t="s">
        <v>1641</v>
      </c>
      <c r="AC913" s="89">
        <f>_xlfn.IFNA(VLOOKUP(AB913,ACCESSORIES!F:J,5,FALSE),"N/A")</f>
        <v>22</v>
      </c>
      <c r="AD913" s="87" t="s">
        <v>85</v>
      </c>
      <c r="AE913" s="3" t="s">
        <v>85</v>
      </c>
      <c r="AF913" s="80" t="s">
        <v>85</v>
      </c>
      <c r="AG913" s="2" t="s">
        <v>85</v>
      </c>
      <c r="AH913" s="9" t="str">
        <f>_xlfn.IFNA(VLOOKUP(AG913,ACCESSORIES!F:J,5,FALSE),"N/A")</f>
        <v>N/A</v>
      </c>
      <c r="AI913" s="81" t="s">
        <v>265</v>
      </c>
      <c r="AJ913" s="81" t="s">
        <v>85</v>
      </c>
      <c r="AK913" s="40" t="str">
        <f>_xlfn.IFNA(VLOOKUP(AJ913,ACCESSORIES!F:J,5,FALSE),"N/A")</f>
        <v>N/A</v>
      </c>
      <c r="AL913" s="81" t="s">
        <v>85</v>
      </c>
      <c r="AM913" s="81">
        <v>16</v>
      </c>
      <c r="AN913" s="81">
        <v>170</v>
      </c>
      <c r="AO913" s="36">
        <v>3</v>
      </c>
      <c r="AP913" s="36">
        <v>17</v>
      </c>
      <c r="AQ913" s="36">
        <v>56</v>
      </c>
      <c r="AR913" s="36">
        <v>111</v>
      </c>
      <c r="AS913" s="36">
        <v>211</v>
      </c>
      <c r="AT913" s="36">
        <v>206</v>
      </c>
      <c r="AU913" s="84">
        <v>71.5</v>
      </c>
      <c r="AV913" s="54">
        <v>43</v>
      </c>
      <c r="AW913" s="54">
        <v>43</v>
      </c>
      <c r="AX913" s="54">
        <v>16</v>
      </c>
      <c r="AY913" s="3" t="s">
        <v>4894</v>
      </c>
      <c r="AZ913" s="98">
        <f>_xlfn.IFNA(VLOOKUP(AY913,ACCESSORIES!F:J,5,FALSE),"N/A")</f>
        <v>228</v>
      </c>
      <c r="BA913" s="51" t="s">
        <v>4892</v>
      </c>
      <c r="BB913" s="98">
        <f>_xlfn.IFNA(VLOOKUP(BA913,ACCESSORIES!F:J,5,FALSE),"N/A")</f>
        <v>11</v>
      </c>
      <c r="BC913" s="77">
        <v>44.75</v>
      </c>
      <c r="BD913" s="56">
        <v>20.4724409448819</v>
      </c>
      <c r="BE913" s="56">
        <v>20.4724409448819</v>
      </c>
      <c r="BF913" s="56">
        <v>12.4409448818898</v>
      </c>
      <c r="BG913" s="378">
        <f t="shared" si="104"/>
        <v>8.5446400000000311E-2</v>
      </c>
      <c r="BH913" s="56">
        <v>36</v>
      </c>
      <c r="BI913" s="56" t="s">
        <v>3532</v>
      </c>
      <c r="BJ913" s="3" t="s">
        <v>4050</v>
      </c>
      <c r="BK913" s="46" t="s">
        <v>4066</v>
      </c>
      <c r="BL913" s="46" t="s">
        <v>4835</v>
      </c>
      <c r="BM913" s="46" t="s">
        <v>5493</v>
      </c>
      <c r="BN913" s="46" t="s">
        <v>5494</v>
      </c>
      <c r="BO913" s="359" t="s">
        <v>5495</v>
      </c>
      <c r="BP913" s="81" t="s">
        <v>5319</v>
      </c>
      <c r="BQ913" s="81" t="s">
        <v>5496</v>
      </c>
      <c r="BR913" s="81" t="s">
        <v>5497</v>
      </c>
      <c r="BS913" s="81" t="s">
        <v>4275</v>
      </c>
      <c r="BT913" s="81" t="s">
        <v>5498</v>
      </c>
      <c r="BU913" s="339" t="s">
        <v>6891</v>
      </c>
      <c r="BV913" s="377" t="s">
        <v>8310</v>
      </c>
      <c r="BW913" s="339" t="s">
        <v>6899</v>
      </c>
      <c r="BX913" s="377" t="s">
        <v>8311</v>
      </c>
      <c r="BY913" s="93" t="str">
        <f t="shared" si="99"/>
        <v>MR108, 17x9, -44mm Offset, 5x5, 71.5mm Centerbore, Gloss Titanium, w/ BH-H24125-38</v>
      </c>
      <c r="BZ913" s="81" t="s">
        <v>3878</v>
      </c>
      <c r="CA913" s="81" t="s">
        <v>3879</v>
      </c>
      <c r="CB913" s="81" t="str">
        <f t="shared" si="105"/>
        <v>RACE (1XX)</v>
      </c>
    </row>
    <row r="914" spans="1:80" s="38" customFormat="1" ht="15" customHeight="1">
      <c r="A914" s="22">
        <f t="shared" si="100"/>
        <v>912</v>
      </c>
      <c r="B914" s="99" t="s">
        <v>84</v>
      </c>
      <c r="C914" s="99" t="s">
        <v>1090</v>
      </c>
      <c r="D914" s="3" t="s">
        <v>4891</v>
      </c>
      <c r="E914" s="91" t="str">
        <f>CONCATENATE(LEFT(D914,5),VLOOKUP(CONCATENATE(N914,"x",O914),'PART NUMBER GUIDE'!$B$9:$C$49,2,FALSE),VLOOKUP(CONCATENATE(P914, V914), 'PART NUMBER GUIDE'!$Q$6:$R$91, 2, FALSE),VLOOKUP(Y914,'PART NUMBER GUIDE'!$J$8:$K$43,2, FALSE),IF(U914="N/A",IF(ABS(S914)&lt;10,"0"&amp;ABS(S914),ABS(S914)),CONCATENATE(LEFT(U914,1),RIGHT(U914,1))), F914, G914)</f>
        <v>MR10879060544B</v>
      </c>
      <c r="F914" s="90" t="s">
        <v>1129</v>
      </c>
      <c r="G914" s="90"/>
      <c r="H914" s="78" t="s">
        <v>4903</v>
      </c>
      <c r="I914" s="318">
        <v>44253</v>
      </c>
      <c r="J914" s="85" t="s">
        <v>1265</v>
      </c>
      <c r="K914" s="342">
        <v>527</v>
      </c>
      <c r="L914" s="92">
        <f t="shared" si="101"/>
        <v>527</v>
      </c>
      <c r="M914" s="344"/>
      <c r="N914" s="3">
        <v>17</v>
      </c>
      <c r="O914" s="8">
        <v>9</v>
      </c>
      <c r="P914" s="99" t="str">
        <f t="shared" si="102"/>
        <v>6x5.5</v>
      </c>
      <c r="Q914" s="81">
        <v>6</v>
      </c>
      <c r="R914" s="3">
        <v>5.5</v>
      </c>
      <c r="S914" s="3">
        <v>-44</v>
      </c>
      <c r="T914" s="84">
        <v>3.5</v>
      </c>
      <c r="U914" s="100" t="s">
        <v>85</v>
      </c>
      <c r="V914" s="16">
        <v>106.25</v>
      </c>
      <c r="W914" s="83">
        <v>38.07</v>
      </c>
      <c r="X914" s="51">
        <v>4000</v>
      </c>
      <c r="Y914" s="79" t="s">
        <v>2294</v>
      </c>
      <c r="Z914" s="79" t="s">
        <v>2987</v>
      </c>
      <c r="AA914" s="51" t="str">
        <f t="shared" si="103"/>
        <v>17x9, 6x5.5, -44 OS</v>
      </c>
      <c r="AB914" s="3" t="s">
        <v>1639</v>
      </c>
      <c r="AC914" s="89">
        <f>_xlfn.IFNA(VLOOKUP(AB914,ACCESSORIES!F:J,5,FALSE),"N/A")</f>
        <v>22</v>
      </c>
      <c r="AD914" s="87" t="s">
        <v>85</v>
      </c>
      <c r="AE914" s="3" t="s">
        <v>85</v>
      </c>
      <c r="AF914" s="80" t="s">
        <v>85</v>
      </c>
      <c r="AG914" s="2" t="s">
        <v>85</v>
      </c>
      <c r="AH914" s="9" t="str">
        <f>_xlfn.IFNA(VLOOKUP(AG914,ACCESSORIES!F:J,5,FALSE),"N/A")</f>
        <v>N/A</v>
      </c>
      <c r="AI914" s="81" t="s">
        <v>265</v>
      </c>
      <c r="AJ914" s="81" t="s">
        <v>1709</v>
      </c>
      <c r="AK914" s="40">
        <f>_xlfn.IFNA(VLOOKUP(AJ914,ACCESSORIES!F:J,5,FALSE),"N/A")</f>
        <v>2.75</v>
      </c>
      <c r="AL914" s="3">
        <v>78.3</v>
      </c>
      <c r="AM914" s="81">
        <v>16.100000000000001</v>
      </c>
      <c r="AN914" s="81">
        <v>175</v>
      </c>
      <c r="AO914" s="36">
        <v>3</v>
      </c>
      <c r="AP914" s="36">
        <v>17</v>
      </c>
      <c r="AQ914" s="36">
        <v>56</v>
      </c>
      <c r="AR914" s="36">
        <v>111</v>
      </c>
      <c r="AS914" s="36">
        <v>211</v>
      </c>
      <c r="AT914" s="36">
        <v>206</v>
      </c>
      <c r="AU914" s="84">
        <v>106.25</v>
      </c>
      <c r="AV914" s="54">
        <v>43</v>
      </c>
      <c r="AW914" s="54">
        <v>43</v>
      </c>
      <c r="AX914" s="54">
        <v>16</v>
      </c>
      <c r="AY914" s="3" t="s">
        <v>4893</v>
      </c>
      <c r="AZ914" s="98">
        <f>_xlfn.IFNA(VLOOKUP(AY914,ACCESSORIES!F:J,5,FALSE),"N/A")</f>
        <v>220.00000000000003</v>
      </c>
      <c r="BA914" s="51" t="s">
        <v>4892</v>
      </c>
      <c r="BB914" s="98">
        <f>_xlfn.IFNA(VLOOKUP(BA914,ACCESSORIES!F:J,5,FALSE),"N/A")</f>
        <v>11</v>
      </c>
      <c r="BC914" s="77">
        <v>42.44</v>
      </c>
      <c r="BD914" s="56">
        <v>20.4724409448819</v>
      </c>
      <c r="BE914" s="56">
        <v>20.4724409448819</v>
      </c>
      <c r="BF914" s="56">
        <v>12.4409448818898</v>
      </c>
      <c r="BG914" s="378">
        <f t="shared" si="104"/>
        <v>8.5446400000000311E-2</v>
      </c>
      <c r="BH914" s="56">
        <v>36</v>
      </c>
      <c r="BI914" s="56" t="s">
        <v>3532</v>
      </c>
      <c r="BJ914" s="3" t="s">
        <v>4050</v>
      </c>
      <c r="BK914" s="46" t="s">
        <v>4066</v>
      </c>
      <c r="BL914" s="46" t="s">
        <v>4835</v>
      </c>
      <c r="BM914" s="46" t="s">
        <v>5493</v>
      </c>
      <c r="BN914" s="46" t="s">
        <v>5494</v>
      </c>
      <c r="BO914" s="359" t="s">
        <v>5495</v>
      </c>
      <c r="BP914" s="81" t="s">
        <v>5319</v>
      </c>
      <c r="BQ914" s="81" t="s">
        <v>5496</v>
      </c>
      <c r="BR914" s="81" t="s">
        <v>5497</v>
      </c>
      <c r="BS914" s="81" t="s">
        <v>4275</v>
      </c>
      <c r="BT914" s="81" t="s">
        <v>5498</v>
      </c>
      <c r="BU914" s="339" t="s">
        <v>6892</v>
      </c>
      <c r="BV914" s="377" t="s">
        <v>8312</v>
      </c>
      <c r="BW914" s="339" t="s">
        <v>6897</v>
      </c>
      <c r="BX914" s="377" t="s">
        <v>8313</v>
      </c>
      <c r="BY914" s="93" t="str">
        <f t="shared" si="99"/>
        <v>MR108, 17x9, -44mm Offset, 6x5.5, 106.25mm Centerbore, Matte Black, w/ BH-H24125-38</v>
      </c>
      <c r="BZ914" s="81" t="s">
        <v>3878</v>
      </c>
      <c r="CA914" s="81" t="s">
        <v>3879</v>
      </c>
      <c r="CB914" s="81" t="str">
        <f t="shared" si="105"/>
        <v>RACE (1XX)</v>
      </c>
    </row>
    <row r="915" spans="1:80" s="38" customFormat="1" ht="15" customHeight="1">
      <c r="A915" s="22">
        <f t="shared" si="100"/>
        <v>913</v>
      </c>
      <c r="B915" s="99" t="s">
        <v>84</v>
      </c>
      <c r="C915" s="99" t="s">
        <v>1090</v>
      </c>
      <c r="D915" s="3" t="s">
        <v>4891</v>
      </c>
      <c r="E915" s="91" t="str">
        <f>CONCATENATE(LEFT(D915,5),VLOOKUP(CONCATENATE(N915,"x",O915),'PART NUMBER GUIDE'!$B$9:$C$49,2,FALSE),VLOOKUP(CONCATENATE(P915, V915), 'PART NUMBER GUIDE'!$Q$6:$R$91, 2, FALSE),VLOOKUP(Y915,'PART NUMBER GUIDE'!$J$8:$K$43,2, FALSE),IF(U915="N/A",IF(ABS(S915)&lt;10,"0"&amp;ABS(S915),ABS(S915)),CONCATENATE(LEFT(U915,1),RIGHT(U915,1))), F915, G915)</f>
        <v>MR10879060844B</v>
      </c>
      <c r="F915" s="90" t="s">
        <v>1129</v>
      </c>
      <c r="G915" s="90"/>
      <c r="H915" s="78" t="s">
        <v>4904</v>
      </c>
      <c r="I915" s="318">
        <v>44253</v>
      </c>
      <c r="J915" s="85" t="s">
        <v>1265</v>
      </c>
      <c r="K915" s="342">
        <v>527</v>
      </c>
      <c r="L915" s="92">
        <f t="shared" si="101"/>
        <v>527</v>
      </c>
      <c r="M915" s="344"/>
      <c r="N915" s="3">
        <v>17</v>
      </c>
      <c r="O915" s="8">
        <v>9</v>
      </c>
      <c r="P915" s="99" t="str">
        <f t="shared" si="102"/>
        <v>6x5.5</v>
      </c>
      <c r="Q915" s="81">
        <v>6</v>
      </c>
      <c r="R915" s="3">
        <v>5.5</v>
      </c>
      <c r="S915" s="3">
        <v>-44</v>
      </c>
      <c r="T915" s="84">
        <v>3.5</v>
      </c>
      <c r="U915" s="100" t="s">
        <v>85</v>
      </c>
      <c r="V915" s="16">
        <v>106.25</v>
      </c>
      <c r="W915" s="83">
        <v>38.1</v>
      </c>
      <c r="X915" s="51">
        <v>4000</v>
      </c>
      <c r="Y915" s="79" t="s">
        <v>2646</v>
      </c>
      <c r="Z915" s="79" t="s">
        <v>2992</v>
      </c>
      <c r="AA915" s="51" t="str">
        <f t="shared" si="103"/>
        <v>17x9, 6x5.5, -44 OS</v>
      </c>
      <c r="AB915" s="3" t="s">
        <v>1639</v>
      </c>
      <c r="AC915" s="89">
        <f>_xlfn.IFNA(VLOOKUP(AB915,ACCESSORIES!F:J,5,FALSE),"N/A")</f>
        <v>22</v>
      </c>
      <c r="AD915" s="87" t="s">
        <v>85</v>
      </c>
      <c r="AE915" s="3" t="s">
        <v>85</v>
      </c>
      <c r="AF915" s="80" t="s">
        <v>85</v>
      </c>
      <c r="AG915" s="2" t="s">
        <v>85</v>
      </c>
      <c r="AH915" s="9" t="str">
        <f>_xlfn.IFNA(VLOOKUP(AG915,ACCESSORIES!F:J,5,FALSE),"N/A")</f>
        <v>N/A</v>
      </c>
      <c r="AI915" s="81" t="s">
        <v>265</v>
      </c>
      <c r="AJ915" s="81" t="s">
        <v>1709</v>
      </c>
      <c r="AK915" s="40">
        <f>_xlfn.IFNA(VLOOKUP(AJ915,ACCESSORIES!F:J,5,FALSE),"N/A")</f>
        <v>2.75</v>
      </c>
      <c r="AL915" s="3">
        <v>78.3</v>
      </c>
      <c r="AM915" s="81">
        <v>16.100000000000001</v>
      </c>
      <c r="AN915" s="81">
        <v>175</v>
      </c>
      <c r="AO915" s="36">
        <v>3</v>
      </c>
      <c r="AP915" s="36">
        <v>17</v>
      </c>
      <c r="AQ915" s="36">
        <v>56</v>
      </c>
      <c r="AR915" s="36">
        <v>111</v>
      </c>
      <c r="AS915" s="36">
        <v>211</v>
      </c>
      <c r="AT915" s="36">
        <v>206</v>
      </c>
      <c r="AU915" s="84">
        <v>106.25</v>
      </c>
      <c r="AV915" s="54">
        <v>43</v>
      </c>
      <c r="AW915" s="54">
        <v>43</v>
      </c>
      <c r="AX915" s="54">
        <v>16</v>
      </c>
      <c r="AY915" s="3" t="s">
        <v>4894</v>
      </c>
      <c r="AZ915" s="98">
        <f>_xlfn.IFNA(VLOOKUP(AY915,ACCESSORIES!F:J,5,FALSE),"N/A")</f>
        <v>228</v>
      </c>
      <c r="BA915" s="51" t="s">
        <v>4892</v>
      </c>
      <c r="BB915" s="98">
        <f>_xlfn.IFNA(VLOOKUP(BA915,ACCESSORIES!F:J,5,FALSE),"N/A")</f>
        <v>11</v>
      </c>
      <c r="BC915" s="77">
        <v>42.7</v>
      </c>
      <c r="BD915" s="56">
        <v>20.4724409448819</v>
      </c>
      <c r="BE915" s="56">
        <v>20.4724409448819</v>
      </c>
      <c r="BF915" s="56">
        <v>12.4409448818898</v>
      </c>
      <c r="BG915" s="378">
        <f t="shared" si="104"/>
        <v>8.5446400000000311E-2</v>
      </c>
      <c r="BH915" s="56">
        <v>36</v>
      </c>
      <c r="BI915" s="56" t="s">
        <v>3532</v>
      </c>
      <c r="BJ915" s="3" t="s">
        <v>4050</v>
      </c>
      <c r="BK915" s="46" t="s">
        <v>4066</v>
      </c>
      <c r="BL915" s="46" t="s">
        <v>4835</v>
      </c>
      <c r="BM915" s="46" t="s">
        <v>5493</v>
      </c>
      <c r="BN915" s="46" t="s">
        <v>5494</v>
      </c>
      <c r="BO915" s="359" t="s">
        <v>5495</v>
      </c>
      <c r="BP915" s="81" t="s">
        <v>5319</v>
      </c>
      <c r="BQ915" s="81" t="s">
        <v>5496</v>
      </c>
      <c r="BR915" s="81" t="s">
        <v>5497</v>
      </c>
      <c r="BS915" s="81" t="s">
        <v>4275</v>
      </c>
      <c r="BT915" s="81" t="s">
        <v>5498</v>
      </c>
      <c r="BU915" s="339" t="s">
        <v>6893</v>
      </c>
      <c r="BV915" s="377" t="s">
        <v>8172</v>
      </c>
      <c r="BW915" s="339" t="s">
        <v>6900</v>
      </c>
      <c r="BX915" s="377" t="s">
        <v>8173</v>
      </c>
      <c r="BY915" s="93" t="str">
        <f t="shared" si="99"/>
        <v>MR108, 17x9, -44mm Offset, 6x5.5, 106.25mm Centerbore, Gloss Titanium, w/ BH-H24125-38</v>
      </c>
      <c r="BZ915" s="81" t="s">
        <v>3878</v>
      </c>
      <c r="CA915" s="81" t="s">
        <v>3879</v>
      </c>
      <c r="CB915" s="81" t="str">
        <f t="shared" si="105"/>
        <v>RACE (1XX)</v>
      </c>
    </row>
    <row r="916" spans="1:80" s="38" customFormat="1" ht="15" customHeight="1">
      <c r="A916" s="22">
        <f t="shared" si="100"/>
        <v>914</v>
      </c>
      <c r="B916" s="99" t="s">
        <v>84</v>
      </c>
      <c r="C916" s="99" t="s">
        <v>1090</v>
      </c>
      <c r="D916" s="3" t="s">
        <v>4891</v>
      </c>
      <c r="E916" s="91" t="str">
        <f>CONCATENATE(LEFT(D916,5),VLOOKUP(CONCATENATE(N916,"x",O916),'PART NUMBER GUIDE'!$B$9:$C$49,2,FALSE),VLOOKUP(CONCATENATE(P916, V916), 'PART NUMBER GUIDE'!$Q$6:$R$91, 2, FALSE),VLOOKUP(Y916,'PART NUMBER GUIDE'!$J$8:$K$43,2, FALSE),IF(U916="N/A",IF(ABS(S916)&lt;10,"0"&amp;ABS(S916),ABS(S916)),CONCATENATE(LEFT(U916,1),RIGHT(U916,1))), F916, G916)</f>
        <v>MR10879080544B</v>
      </c>
      <c r="F916" s="90" t="s">
        <v>1129</v>
      </c>
      <c r="G916" s="90"/>
      <c r="H916" s="78" t="s">
        <v>4905</v>
      </c>
      <c r="I916" s="318">
        <v>44253</v>
      </c>
      <c r="J916" s="85" t="s">
        <v>1265</v>
      </c>
      <c r="K916" s="342">
        <v>527</v>
      </c>
      <c r="L916" s="92">
        <f t="shared" si="101"/>
        <v>527</v>
      </c>
      <c r="M916" s="344"/>
      <c r="N916" s="3">
        <v>17</v>
      </c>
      <c r="O916" s="8">
        <v>9</v>
      </c>
      <c r="P916" s="99" t="str">
        <f t="shared" si="102"/>
        <v>8x6.5</v>
      </c>
      <c r="Q916" s="81">
        <v>8</v>
      </c>
      <c r="R916" s="3">
        <v>6.5</v>
      </c>
      <c r="S916" s="3">
        <v>-44</v>
      </c>
      <c r="T916" s="84">
        <v>3.5</v>
      </c>
      <c r="U916" s="100" t="s">
        <v>85</v>
      </c>
      <c r="V916" s="16">
        <v>130.81</v>
      </c>
      <c r="W916" s="83">
        <v>38.07</v>
      </c>
      <c r="X916" s="51">
        <v>4000</v>
      </c>
      <c r="Y916" s="79" t="s">
        <v>2294</v>
      </c>
      <c r="Z916" s="79" t="s">
        <v>2987</v>
      </c>
      <c r="AA916" s="51" t="str">
        <f t="shared" si="103"/>
        <v>17x9, 8x6.5, -44 OS</v>
      </c>
      <c r="AB916" s="3" t="s">
        <v>1638</v>
      </c>
      <c r="AC916" s="89">
        <f>_xlfn.IFNA(VLOOKUP(AB916,ACCESSORIES!F:J,5,FALSE),"N/A")</f>
        <v>33</v>
      </c>
      <c r="AD916" s="87" t="s">
        <v>85</v>
      </c>
      <c r="AE916" s="3" t="s">
        <v>85</v>
      </c>
      <c r="AF916" s="3" t="s">
        <v>3005</v>
      </c>
      <c r="AG916" s="2" t="s">
        <v>85</v>
      </c>
      <c r="AH916" s="9" t="str">
        <f>_xlfn.IFNA(VLOOKUP(AG916,ACCESSORIES!F:J,5,FALSE),"N/A")</f>
        <v>N/A</v>
      </c>
      <c r="AI916" s="78" t="s">
        <v>266</v>
      </c>
      <c r="AJ916" s="81" t="s">
        <v>85</v>
      </c>
      <c r="AK916" s="40" t="str">
        <f>_xlfn.IFNA(VLOOKUP(AJ916,ACCESSORIES!F:J,5,FALSE),"N/A")</f>
        <v>N/A</v>
      </c>
      <c r="AL916" s="81" t="s">
        <v>85</v>
      </c>
      <c r="AM916" s="81">
        <v>16.100000000000001</v>
      </c>
      <c r="AN916" s="81">
        <v>200</v>
      </c>
      <c r="AO916" s="36">
        <v>3</v>
      </c>
      <c r="AP916" s="36">
        <v>3</v>
      </c>
      <c r="AQ916" s="36">
        <v>55</v>
      </c>
      <c r="AR916" s="36">
        <v>111</v>
      </c>
      <c r="AS916" s="36">
        <v>211</v>
      </c>
      <c r="AT916" s="36">
        <v>206</v>
      </c>
      <c r="AU916" s="100">
        <v>123.1</v>
      </c>
      <c r="AV916" s="54">
        <v>92</v>
      </c>
      <c r="AW916" s="54">
        <v>92</v>
      </c>
      <c r="AX916" s="54">
        <v>16</v>
      </c>
      <c r="AY916" s="3" t="s">
        <v>4893</v>
      </c>
      <c r="AZ916" s="98">
        <f>_xlfn.IFNA(VLOOKUP(AY916,ACCESSORIES!F:J,5,FALSE),"N/A")</f>
        <v>220.00000000000003</v>
      </c>
      <c r="BA916" s="51" t="s">
        <v>4892</v>
      </c>
      <c r="BB916" s="98">
        <f>_xlfn.IFNA(VLOOKUP(BA916,ACCESSORIES!F:J,5,FALSE),"N/A")</f>
        <v>11</v>
      </c>
      <c r="BC916" s="77">
        <v>43.69</v>
      </c>
      <c r="BD916" s="56">
        <v>20.4724409448819</v>
      </c>
      <c r="BE916" s="56">
        <v>20.4724409448819</v>
      </c>
      <c r="BF916" s="56">
        <v>12.4409448818898</v>
      </c>
      <c r="BG916" s="378">
        <f t="shared" si="104"/>
        <v>8.5446400000000311E-2</v>
      </c>
      <c r="BH916" s="56">
        <v>36</v>
      </c>
      <c r="BI916" s="56" t="s">
        <v>3532</v>
      </c>
      <c r="BJ916" s="3" t="s">
        <v>4050</v>
      </c>
      <c r="BK916" s="46" t="s">
        <v>4066</v>
      </c>
      <c r="BL916" s="46" t="s">
        <v>4835</v>
      </c>
      <c r="BM916" s="46" t="s">
        <v>5493</v>
      </c>
      <c r="BN916" s="46" t="s">
        <v>5494</v>
      </c>
      <c r="BO916" s="359" t="s">
        <v>5495</v>
      </c>
      <c r="BP916" s="81" t="s">
        <v>5319</v>
      </c>
      <c r="BQ916" s="81" t="s">
        <v>5496</v>
      </c>
      <c r="BR916" s="81" t="s">
        <v>5497</v>
      </c>
      <c r="BS916" s="81" t="s">
        <v>4275</v>
      </c>
      <c r="BT916" s="81" t="s">
        <v>5498</v>
      </c>
      <c r="BU916" s="339" t="s">
        <v>6894</v>
      </c>
      <c r="BV916" s="377" t="s">
        <v>8469</v>
      </c>
      <c r="BW916" s="339" t="s">
        <v>6898</v>
      </c>
      <c r="BX916" s="377" t="s">
        <v>8470</v>
      </c>
      <c r="BY916" s="93" t="str">
        <f t="shared" si="99"/>
        <v>MR108, 17x9, -44mm Offset, 8x6.5, 130.81mm Centerbore, Matte Black, w/ BH-H24125-38</v>
      </c>
      <c r="BZ916" s="81" t="s">
        <v>3878</v>
      </c>
      <c r="CA916" s="81" t="s">
        <v>3879</v>
      </c>
      <c r="CB916" s="81" t="str">
        <f t="shared" si="105"/>
        <v>RACE (1XX)</v>
      </c>
    </row>
    <row r="917" spans="1:80" s="38" customFormat="1" ht="15" customHeight="1">
      <c r="A917" s="22">
        <f t="shared" si="100"/>
        <v>915</v>
      </c>
      <c r="B917" s="99" t="s">
        <v>84</v>
      </c>
      <c r="C917" s="99" t="s">
        <v>1090</v>
      </c>
      <c r="D917" s="3" t="s">
        <v>4891</v>
      </c>
      <c r="E917" s="91" t="str">
        <f>CONCATENATE(LEFT(D917,5),VLOOKUP(CONCATENATE(N917,"x",O917),'PART NUMBER GUIDE'!$B$9:$C$49,2,FALSE),VLOOKUP(CONCATENATE(P917, V917), 'PART NUMBER GUIDE'!$Q$6:$R$91, 2, FALSE),VLOOKUP(Y917,'PART NUMBER GUIDE'!$J$8:$K$43,2, FALSE),IF(U917="N/A",IF(ABS(S917)&lt;10,"0"&amp;ABS(S917),ABS(S917)),CONCATENATE(LEFT(U917,1),RIGHT(U917,1))), F917, G917)</f>
        <v>MR10879080844B</v>
      </c>
      <c r="F917" s="90" t="s">
        <v>1129</v>
      </c>
      <c r="G917" s="90"/>
      <c r="H917" s="78" t="s">
        <v>4906</v>
      </c>
      <c r="I917" s="318">
        <v>44253</v>
      </c>
      <c r="J917" s="85" t="s">
        <v>1265</v>
      </c>
      <c r="K917" s="342">
        <v>527</v>
      </c>
      <c r="L917" s="92">
        <f t="shared" si="101"/>
        <v>527</v>
      </c>
      <c r="M917" s="344"/>
      <c r="N917" s="3">
        <v>17</v>
      </c>
      <c r="O917" s="8">
        <v>9</v>
      </c>
      <c r="P917" s="99" t="str">
        <f t="shared" si="102"/>
        <v>8x6.5</v>
      </c>
      <c r="Q917" s="81">
        <v>8</v>
      </c>
      <c r="R917" s="3">
        <v>6.5</v>
      </c>
      <c r="S917" s="3">
        <v>-44</v>
      </c>
      <c r="T917" s="84">
        <v>3.5</v>
      </c>
      <c r="U917" s="100" t="s">
        <v>85</v>
      </c>
      <c r="V917" s="16">
        <v>130.81</v>
      </c>
      <c r="W917" s="83">
        <v>38.58</v>
      </c>
      <c r="X917" s="51">
        <v>4000</v>
      </c>
      <c r="Y917" s="79" t="s">
        <v>2646</v>
      </c>
      <c r="Z917" s="79" t="s">
        <v>2992</v>
      </c>
      <c r="AA917" s="51" t="str">
        <f t="shared" si="103"/>
        <v>17x9, 8x6.5, -44 OS</v>
      </c>
      <c r="AB917" s="3" t="s">
        <v>1638</v>
      </c>
      <c r="AC917" s="89">
        <f>_xlfn.IFNA(VLOOKUP(AB917,ACCESSORIES!F:J,5,FALSE),"N/A")</f>
        <v>33</v>
      </c>
      <c r="AD917" s="87" t="s">
        <v>85</v>
      </c>
      <c r="AE917" s="3" t="s">
        <v>85</v>
      </c>
      <c r="AF917" s="3" t="s">
        <v>3005</v>
      </c>
      <c r="AG917" s="2" t="s">
        <v>85</v>
      </c>
      <c r="AH917" s="9" t="str">
        <f>_xlfn.IFNA(VLOOKUP(AG917,ACCESSORIES!F:J,5,FALSE),"N/A")</f>
        <v>N/A</v>
      </c>
      <c r="AI917" s="78" t="s">
        <v>266</v>
      </c>
      <c r="AJ917" s="81" t="s">
        <v>85</v>
      </c>
      <c r="AK917" s="40" t="str">
        <f>_xlfn.IFNA(VLOOKUP(AJ917,ACCESSORIES!F:J,5,FALSE),"N/A")</f>
        <v>N/A</v>
      </c>
      <c r="AL917" s="81" t="s">
        <v>85</v>
      </c>
      <c r="AM917" s="81">
        <v>16.100000000000001</v>
      </c>
      <c r="AN917" s="81">
        <v>200</v>
      </c>
      <c r="AO917" s="36">
        <v>3</v>
      </c>
      <c r="AP917" s="36">
        <v>3</v>
      </c>
      <c r="AQ917" s="36">
        <v>55</v>
      </c>
      <c r="AR917" s="36">
        <v>111</v>
      </c>
      <c r="AS917" s="36">
        <v>211</v>
      </c>
      <c r="AT917" s="36">
        <v>206</v>
      </c>
      <c r="AU917" s="100">
        <v>123.1</v>
      </c>
      <c r="AV917" s="54">
        <v>92</v>
      </c>
      <c r="AW917" s="54">
        <v>92</v>
      </c>
      <c r="AX917" s="54">
        <v>16</v>
      </c>
      <c r="AY917" s="3" t="s">
        <v>4894</v>
      </c>
      <c r="AZ917" s="98">
        <f>_xlfn.IFNA(VLOOKUP(AY917,ACCESSORIES!F:J,5,FALSE),"N/A")</f>
        <v>228</v>
      </c>
      <c r="BA917" s="51" t="s">
        <v>4892</v>
      </c>
      <c r="BB917" s="98">
        <f>_xlfn.IFNA(VLOOKUP(BA917,ACCESSORIES!F:J,5,FALSE),"N/A")</f>
        <v>11</v>
      </c>
      <c r="BC917" s="77">
        <v>43.43</v>
      </c>
      <c r="BD917" s="56">
        <v>20.4724409448819</v>
      </c>
      <c r="BE917" s="56">
        <v>20.4724409448819</v>
      </c>
      <c r="BF917" s="56">
        <v>12.4409448818898</v>
      </c>
      <c r="BG917" s="378">
        <f t="shared" si="104"/>
        <v>8.5446400000000311E-2</v>
      </c>
      <c r="BH917" s="56">
        <v>36</v>
      </c>
      <c r="BI917" s="56" t="s">
        <v>3532</v>
      </c>
      <c r="BJ917" s="3" t="s">
        <v>4050</v>
      </c>
      <c r="BK917" s="46" t="s">
        <v>4066</v>
      </c>
      <c r="BL917" s="46" t="s">
        <v>4835</v>
      </c>
      <c r="BM917" s="46" t="s">
        <v>5493</v>
      </c>
      <c r="BN917" s="46" t="s">
        <v>5494</v>
      </c>
      <c r="BO917" s="359" t="s">
        <v>5495</v>
      </c>
      <c r="BP917" s="81" t="s">
        <v>5319</v>
      </c>
      <c r="BQ917" s="81" t="s">
        <v>5496</v>
      </c>
      <c r="BR917" s="81" t="s">
        <v>5497</v>
      </c>
      <c r="BS917" s="81" t="s">
        <v>4275</v>
      </c>
      <c r="BT917" s="81" t="s">
        <v>5498</v>
      </c>
      <c r="BU917" s="339" t="s">
        <v>6895</v>
      </c>
      <c r="BV917" s="377" t="s">
        <v>8345</v>
      </c>
      <c r="BW917" s="339" t="s">
        <v>6901</v>
      </c>
      <c r="BX917" s="377" t="s">
        <v>8346</v>
      </c>
      <c r="BY917" s="93" t="str">
        <f t="shared" si="99"/>
        <v>MR108, 17x9, -44mm Offset, 8x6.5, 130.81mm Centerbore, Gloss Titanium, w/ BH-H24125-38</v>
      </c>
      <c r="BZ917" s="81" t="s">
        <v>3878</v>
      </c>
      <c r="CA917" s="81" t="s">
        <v>3879</v>
      </c>
      <c r="CB917" s="81" t="str">
        <f t="shared" si="105"/>
        <v>RACE (1XX)</v>
      </c>
    </row>
    <row r="918" spans="1:80" s="38" customFormat="1" ht="15" customHeight="1">
      <c r="A918" s="22">
        <f t="shared" si="100"/>
        <v>916</v>
      </c>
      <c r="B918" s="99" t="s">
        <v>84</v>
      </c>
      <c r="C918" s="99" t="s">
        <v>1092</v>
      </c>
      <c r="D918" s="3" t="s">
        <v>1112</v>
      </c>
      <c r="E918" s="91" t="s">
        <v>4925</v>
      </c>
      <c r="F918" s="90" t="s">
        <v>1129</v>
      </c>
      <c r="G918" s="90" t="s">
        <v>4070</v>
      </c>
      <c r="H918" s="78" t="s">
        <v>887</v>
      </c>
      <c r="I918" s="318">
        <v>41640</v>
      </c>
      <c r="J918" s="85" t="s">
        <v>1265</v>
      </c>
      <c r="K918" s="342">
        <v>1340.1000000000001</v>
      </c>
      <c r="L918" s="92">
        <f t="shared" si="101"/>
        <v>1340.1000000000001</v>
      </c>
      <c r="M918" s="344"/>
      <c r="N918" s="3">
        <v>17</v>
      </c>
      <c r="O918" s="8">
        <v>9</v>
      </c>
      <c r="P918" s="99" t="str">
        <f t="shared" si="102"/>
        <v>5x5.5</v>
      </c>
      <c r="Q918" s="3">
        <v>5</v>
      </c>
      <c r="R918" s="3">
        <v>5.5</v>
      </c>
      <c r="S918" s="3">
        <v>-12</v>
      </c>
      <c r="T918" s="16">
        <v>4.5</v>
      </c>
      <c r="U918" s="100" t="s">
        <v>85</v>
      </c>
      <c r="V918" s="16">
        <v>108</v>
      </c>
      <c r="W918" s="8">
        <v>31.67</v>
      </c>
      <c r="X918" s="51">
        <v>4000</v>
      </c>
      <c r="Y918" s="79" t="s">
        <v>5466</v>
      </c>
      <c r="Z918" s="79" t="s">
        <v>196</v>
      </c>
      <c r="AA918" s="51" t="str">
        <f t="shared" si="103"/>
        <v>17x9, 5x5.5, -12 OS</v>
      </c>
      <c r="AB918" s="3" t="s">
        <v>85</v>
      </c>
      <c r="AC918" s="89" t="str">
        <f>_xlfn.IFNA(VLOOKUP(AB918,ACCESSORIES!F:J,5,FALSE),"N/A")</f>
        <v>N/A</v>
      </c>
      <c r="AD918" s="87" t="s">
        <v>85</v>
      </c>
      <c r="AE918" s="3" t="s">
        <v>85</v>
      </c>
      <c r="AF918" s="80" t="s">
        <v>85</v>
      </c>
      <c r="AG918" s="3" t="s">
        <v>85</v>
      </c>
      <c r="AH918" s="9" t="str">
        <f>_xlfn.IFNA(VLOOKUP(AG918,ACCESSORIES!F:J,5,FALSE),"N/A")</f>
        <v>N/A</v>
      </c>
      <c r="AI918" s="81" t="s">
        <v>266</v>
      </c>
      <c r="AJ918" s="81" t="s">
        <v>85</v>
      </c>
      <c r="AK918" s="40" t="str">
        <f>_xlfn.IFNA(VLOOKUP(AJ918,ACCESSORIES!F:J,5,FALSE),"N/A")</f>
        <v>N/A</v>
      </c>
      <c r="AL918" s="81" t="s">
        <v>85</v>
      </c>
      <c r="AM918" s="81">
        <v>18.3</v>
      </c>
      <c r="AN918" s="81">
        <v>200</v>
      </c>
      <c r="AO918" s="36">
        <v>0</v>
      </c>
      <c r="AP918" s="36">
        <v>0</v>
      </c>
      <c r="AQ918" s="36">
        <v>10</v>
      </c>
      <c r="AR918" s="36">
        <v>53</v>
      </c>
      <c r="AS918" s="36">
        <v>211</v>
      </c>
      <c r="AT918" s="36">
        <v>208</v>
      </c>
      <c r="AU918" s="84" t="s">
        <v>85</v>
      </c>
      <c r="AV918" s="54" t="s">
        <v>85</v>
      </c>
      <c r="AW918" s="54" t="s">
        <v>85</v>
      </c>
      <c r="AX918" s="54">
        <v>65</v>
      </c>
      <c r="AY918" s="3" t="s">
        <v>2709</v>
      </c>
      <c r="AZ918" s="98">
        <f>_xlfn.IFNA(VLOOKUP(AY918,ACCESSORIES!F:J,5,FALSE),"N/A")</f>
        <v>152.625</v>
      </c>
      <c r="BA918" s="3" t="s">
        <v>4939</v>
      </c>
      <c r="BB918" s="98">
        <f>_xlfn.IFNA(VLOOKUP(BA918,ACCESSORIES!F:J,5,FALSE),"N/A")</f>
        <v>11</v>
      </c>
      <c r="BC918" s="77">
        <v>35.85</v>
      </c>
      <c r="BD918" s="56">
        <v>20.4724409448819</v>
      </c>
      <c r="BE918" s="56">
        <v>20.4724409448819</v>
      </c>
      <c r="BF918" s="56">
        <v>12.4409448818898</v>
      </c>
      <c r="BG918" s="378">
        <f t="shared" si="104"/>
        <v>8.5446400000000311E-2</v>
      </c>
      <c r="BH918" s="81">
        <v>36</v>
      </c>
      <c r="BI918" s="114" t="s">
        <v>3532</v>
      </c>
      <c r="BJ918" s="50" t="s">
        <v>4050</v>
      </c>
      <c r="BK918" s="81" t="s">
        <v>5499</v>
      </c>
      <c r="BL918" s="81" t="s">
        <v>5500</v>
      </c>
      <c r="BM918" s="81" t="s">
        <v>5501</v>
      </c>
      <c r="BN918" s="81" t="s">
        <v>4094</v>
      </c>
      <c r="BO918" s="81" t="s">
        <v>4837</v>
      </c>
      <c r="BP918" s="81"/>
      <c r="BQ918" s="81"/>
      <c r="BR918" s="81"/>
      <c r="BS918" s="81"/>
      <c r="BT918" s="81"/>
      <c r="BU918" s="313" t="s">
        <v>6886</v>
      </c>
      <c r="BV918" s="377" t="s">
        <v>8169</v>
      </c>
      <c r="BW918" s="325" t="s">
        <v>6887</v>
      </c>
      <c r="BX918" s="377" t="s">
        <v>8168</v>
      </c>
      <c r="BY918" s="93" t="s">
        <v>7118</v>
      </c>
      <c r="BZ918" s="81" t="s">
        <v>3878</v>
      </c>
      <c r="CA918" s="81" t="s">
        <v>3879</v>
      </c>
      <c r="CB918" s="81" t="str">
        <f t="shared" si="105"/>
        <v>FORGED (2XX)</v>
      </c>
    </row>
    <row r="919" spans="1:80" s="38" customFormat="1" ht="15" customHeight="1">
      <c r="A919" s="22">
        <f t="shared" si="100"/>
        <v>917</v>
      </c>
      <c r="B919" s="99" t="s">
        <v>84</v>
      </c>
      <c r="C919" s="99" t="s">
        <v>1092</v>
      </c>
      <c r="D919" s="3" t="s">
        <v>1112</v>
      </c>
      <c r="E919" s="91" t="s">
        <v>4874</v>
      </c>
      <c r="F919" s="90" t="s">
        <v>1129</v>
      </c>
      <c r="G919" s="90" t="s">
        <v>4570</v>
      </c>
      <c r="H919" s="78" t="s">
        <v>888</v>
      </c>
      <c r="I919" s="318">
        <v>41640</v>
      </c>
      <c r="J919" s="85" t="s">
        <v>1265</v>
      </c>
      <c r="K919" s="342">
        <v>1340.1000000000001</v>
      </c>
      <c r="L919" s="92">
        <f t="shared" si="101"/>
        <v>1340.1000000000001</v>
      </c>
      <c r="M919" s="344"/>
      <c r="N919" s="3">
        <v>17</v>
      </c>
      <c r="O919" s="8">
        <v>9</v>
      </c>
      <c r="P919" s="99" t="str">
        <f t="shared" si="102"/>
        <v>5x5.5</v>
      </c>
      <c r="Q919" s="3">
        <v>5</v>
      </c>
      <c r="R919" s="3">
        <v>5.5</v>
      </c>
      <c r="S919" s="3">
        <v>25</v>
      </c>
      <c r="T919" s="16">
        <v>6</v>
      </c>
      <c r="U919" s="100" t="s">
        <v>85</v>
      </c>
      <c r="V919" s="16">
        <v>108</v>
      </c>
      <c r="W919" s="8">
        <v>29.55</v>
      </c>
      <c r="X919" s="51">
        <v>4000</v>
      </c>
      <c r="Y919" s="79" t="s">
        <v>5466</v>
      </c>
      <c r="Z919" s="79" t="s">
        <v>196</v>
      </c>
      <c r="AA919" s="51" t="str">
        <f t="shared" si="103"/>
        <v>17x9, 5x5.5, 25 OS</v>
      </c>
      <c r="AB919" s="3" t="s">
        <v>85</v>
      </c>
      <c r="AC919" s="89" t="str">
        <f>_xlfn.IFNA(VLOOKUP(AB919,ACCESSORIES!F:J,5,FALSE),"N/A")</f>
        <v>N/A</v>
      </c>
      <c r="AD919" s="87" t="s">
        <v>85</v>
      </c>
      <c r="AE919" s="3" t="s">
        <v>85</v>
      </c>
      <c r="AF919" s="80" t="s">
        <v>85</v>
      </c>
      <c r="AG919" s="3" t="s">
        <v>85</v>
      </c>
      <c r="AH919" s="9" t="str">
        <f>_xlfn.IFNA(VLOOKUP(AG919,ACCESSORIES!F:J,5,FALSE),"N/A")</f>
        <v>N/A</v>
      </c>
      <c r="AI919" s="81" t="s">
        <v>266</v>
      </c>
      <c r="AJ919" s="81" t="s">
        <v>85</v>
      </c>
      <c r="AK919" s="40" t="str">
        <f>_xlfn.IFNA(VLOOKUP(AJ919,ACCESSORIES!F:J,5,FALSE),"N/A")</f>
        <v>N/A</v>
      </c>
      <c r="AL919" s="81" t="s">
        <v>85</v>
      </c>
      <c r="AM919" s="81">
        <v>18.3</v>
      </c>
      <c r="AN919" s="81">
        <v>200</v>
      </c>
      <c r="AO919" s="36">
        <v>0</v>
      </c>
      <c r="AP919" s="36">
        <v>0</v>
      </c>
      <c r="AQ919" s="36">
        <v>10</v>
      </c>
      <c r="AR919" s="36">
        <v>24.7</v>
      </c>
      <c r="AS919" s="36">
        <v>209</v>
      </c>
      <c r="AT919" s="36">
        <v>195</v>
      </c>
      <c r="AU919" s="84" t="s">
        <v>85</v>
      </c>
      <c r="AV919" s="54" t="s">
        <v>85</v>
      </c>
      <c r="AW919" s="54" t="s">
        <v>85</v>
      </c>
      <c r="AX919" s="54">
        <v>65</v>
      </c>
      <c r="AY919" s="3" t="s">
        <v>4310</v>
      </c>
      <c r="AZ919" s="98">
        <f>_xlfn.IFNA(VLOOKUP(AY919,ACCESSORIES!F:J,5,FALSE),"N/A")</f>
        <v>165</v>
      </c>
      <c r="BA919" s="3" t="s">
        <v>4939</v>
      </c>
      <c r="BB919" s="98">
        <f>_xlfn.IFNA(VLOOKUP(BA919,ACCESSORIES!F:J,5,FALSE),"N/A")</f>
        <v>11</v>
      </c>
      <c r="BC919" s="77">
        <v>35.85</v>
      </c>
      <c r="BD919" s="56">
        <v>20.4724409448819</v>
      </c>
      <c r="BE919" s="56">
        <v>20.4724409448819</v>
      </c>
      <c r="BF919" s="56">
        <v>12.4409448818898</v>
      </c>
      <c r="BG919" s="378">
        <f t="shared" si="104"/>
        <v>8.5446400000000311E-2</v>
      </c>
      <c r="BH919" s="81">
        <v>36</v>
      </c>
      <c r="BI919" s="114" t="s">
        <v>3532</v>
      </c>
      <c r="BJ919" s="50" t="s">
        <v>4050</v>
      </c>
      <c r="BK919" s="81" t="s">
        <v>5499</v>
      </c>
      <c r="BL919" s="81" t="s">
        <v>5500</v>
      </c>
      <c r="BM919" s="81" t="s">
        <v>5501</v>
      </c>
      <c r="BN919" s="81" t="s">
        <v>4094</v>
      </c>
      <c r="BO919" s="81" t="s">
        <v>4837</v>
      </c>
      <c r="BP919" s="81"/>
      <c r="BQ919" s="81"/>
      <c r="BR919" s="81"/>
      <c r="BS919" s="81"/>
      <c r="BT919" s="81"/>
      <c r="BU919" s="313" t="s">
        <v>6886</v>
      </c>
      <c r="BV919" s="377" t="s">
        <v>8169</v>
      </c>
      <c r="BW919" s="325" t="s">
        <v>6887</v>
      </c>
      <c r="BX919" s="377" t="s">
        <v>8168</v>
      </c>
      <c r="BY919" s="93" t="s">
        <v>7117</v>
      </c>
      <c r="BZ919" s="81" t="s">
        <v>3878</v>
      </c>
      <c r="CA919" s="81" t="s">
        <v>3879</v>
      </c>
      <c r="CB919" s="81" t="str">
        <f t="shared" si="105"/>
        <v>FORGED (2XX)</v>
      </c>
    </row>
    <row r="920" spans="1:80" s="38" customFormat="1" ht="15" customHeight="1">
      <c r="A920" s="22">
        <f t="shared" si="100"/>
        <v>918</v>
      </c>
      <c r="B920" s="99" t="s">
        <v>84</v>
      </c>
      <c r="C920" s="99" t="s">
        <v>1092</v>
      </c>
      <c r="D920" s="3" t="s">
        <v>1113</v>
      </c>
      <c r="E920" s="91" t="s">
        <v>4875</v>
      </c>
      <c r="F920" s="90" t="s">
        <v>1129</v>
      </c>
      <c r="G920" s="90" t="s">
        <v>4570</v>
      </c>
      <c r="H920" s="78" t="s">
        <v>890</v>
      </c>
      <c r="I920" s="318">
        <v>41640</v>
      </c>
      <c r="J920" s="85" t="s">
        <v>1265</v>
      </c>
      <c r="K920" s="342">
        <v>1340.1000000000001</v>
      </c>
      <c r="L920" s="92">
        <f t="shared" si="101"/>
        <v>1340.1000000000001</v>
      </c>
      <c r="M920" s="344"/>
      <c r="N920" s="3">
        <v>17</v>
      </c>
      <c r="O920" s="8">
        <v>9</v>
      </c>
      <c r="P920" s="99" t="str">
        <f t="shared" si="102"/>
        <v>6x6.5</v>
      </c>
      <c r="Q920" s="3">
        <v>6</v>
      </c>
      <c r="R920" s="3">
        <v>6.5</v>
      </c>
      <c r="S920" s="3">
        <v>-12</v>
      </c>
      <c r="T920" s="16">
        <v>4.5</v>
      </c>
      <c r="U920" s="100" t="s">
        <v>85</v>
      </c>
      <c r="V920" s="16">
        <v>108</v>
      </c>
      <c r="W920" s="8">
        <v>31</v>
      </c>
      <c r="X920" s="51">
        <v>4000</v>
      </c>
      <c r="Y920" s="79" t="s">
        <v>5466</v>
      </c>
      <c r="Z920" s="79" t="s">
        <v>196</v>
      </c>
      <c r="AA920" s="51" t="str">
        <f t="shared" si="103"/>
        <v>17x9, 6x6.5, -12 OS</v>
      </c>
      <c r="AB920" s="3" t="s">
        <v>85</v>
      </c>
      <c r="AC920" s="89" t="str">
        <f>_xlfn.IFNA(VLOOKUP(AB920,ACCESSORIES!F:J,5,FALSE),"N/A")</f>
        <v>N/A</v>
      </c>
      <c r="AD920" s="87" t="s">
        <v>85</v>
      </c>
      <c r="AE920" s="3" t="s">
        <v>85</v>
      </c>
      <c r="AF920" s="80" t="s">
        <v>85</v>
      </c>
      <c r="AG920" s="3" t="s">
        <v>85</v>
      </c>
      <c r="AH920" s="9" t="str">
        <f>_xlfn.IFNA(VLOOKUP(AG920,ACCESSORIES!F:J,5,FALSE),"N/A")</f>
        <v>N/A</v>
      </c>
      <c r="AI920" s="81" t="s">
        <v>266</v>
      </c>
      <c r="AJ920" s="81" t="s">
        <v>85</v>
      </c>
      <c r="AK920" s="40" t="str">
        <f>_xlfn.IFNA(VLOOKUP(AJ920,ACCESSORIES!F:J,5,FALSE),"N/A")</f>
        <v>N/A</v>
      </c>
      <c r="AL920" s="81" t="s">
        <v>85</v>
      </c>
      <c r="AM920" s="81">
        <v>18.3</v>
      </c>
      <c r="AN920" s="81">
        <v>200</v>
      </c>
      <c r="AO920" s="36">
        <v>0</v>
      </c>
      <c r="AP920" s="36">
        <v>0</v>
      </c>
      <c r="AQ920" s="36">
        <v>10</v>
      </c>
      <c r="AR920" s="36">
        <v>53</v>
      </c>
      <c r="AS920" s="36">
        <v>211</v>
      </c>
      <c r="AT920" s="36">
        <v>208</v>
      </c>
      <c r="AU920" s="84" t="s">
        <v>85</v>
      </c>
      <c r="AV920" s="54" t="s">
        <v>85</v>
      </c>
      <c r="AW920" s="54" t="s">
        <v>85</v>
      </c>
      <c r="AX920" s="54">
        <v>65</v>
      </c>
      <c r="AY920" s="3" t="s">
        <v>2709</v>
      </c>
      <c r="AZ920" s="98">
        <f>_xlfn.IFNA(VLOOKUP(AY920,ACCESSORIES!F:J,5,FALSE),"N/A")</f>
        <v>152.625</v>
      </c>
      <c r="BA920" s="3" t="s">
        <v>4939</v>
      </c>
      <c r="BB920" s="98">
        <f>_xlfn.IFNA(VLOOKUP(BA920,ACCESSORIES!F:J,5,FALSE),"N/A")</f>
        <v>11</v>
      </c>
      <c r="BC920" s="77">
        <v>37.4</v>
      </c>
      <c r="BD920" s="56">
        <v>20.4724409448819</v>
      </c>
      <c r="BE920" s="56">
        <v>20.4724409448819</v>
      </c>
      <c r="BF920" s="56">
        <v>12.4409448818898</v>
      </c>
      <c r="BG920" s="378">
        <f t="shared" si="104"/>
        <v>8.5446400000000311E-2</v>
      </c>
      <c r="BH920" s="81">
        <v>36</v>
      </c>
      <c r="BI920" s="114" t="s">
        <v>3532</v>
      </c>
      <c r="BJ920" s="50" t="s">
        <v>4050</v>
      </c>
      <c r="BK920" s="81" t="s">
        <v>5499</v>
      </c>
      <c r="BL920" s="81" t="s">
        <v>4836</v>
      </c>
      <c r="BM920" s="81" t="s">
        <v>5501</v>
      </c>
      <c r="BN920" s="81" t="s">
        <v>4094</v>
      </c>
      <c r="BO920" s="81" t="s">
        <v>4837</v>
      </c>
      <c r="BP920" s="81"/>
      <c r="BQ920" s="81"/>
      <c r="BR920" s="81"/>
      <c r="BS920" s="81"/>
      <c r="BT920" s="81"/>
      <c r="BU920" s="313" t="s">
        <v>6888</v>
      </c>
      <c r="BV920" s="377" t="s">
        <v>8280</v>
      </c>
      <c r="BW920" s="325" t="s">
        <v>6889</v>
      </c>
      <c r="BX920" s="377" t="s">
        <v>8281</v>
      </c>
      <c r="BY920" s="93" t="s">
        <v>7116</v>
      </c>
      <c r="BZ920" s="81" t="s">
        <v>3878</v>
      </c>
      <c r="CA920" s="81" t="s">
        <v>3879</v>
      </c>
      <c r="CB920" s="81" t="str">
        <f t="shared" si="105"/>
        <v>FORGED (2XX)</v>
      </c>
    </row>
    <row r="921" spans="1:80" s="38" customFormat="1" ht="15" customHeight="1">
      <c r="A921" s="22">
        <f t="shared" si="100"/>
        <v>919</v>
      </c>
      <c r="B921" s="99" t="s">
        <v>84</v>
      </c>
      <c r="C921" s="99" t="s">
        <v>1092</v>
      </c>
      <c r="D921" s="3" t="s">
        <v>1113</v>
      </c>
      <c r="E921" s="91" t="s">
        <v>4876</v>
      </c>
      <c r="F921" s="90" t="s">
        <v>1129</v>
      </c>
      <c r="G921" s="90" t="s">
        <v>4570</v>
      </c>
      <c r="H921" s="78" t="s">
        <v>889</v>
      </c>
      <c r="I921" s="318">
        <v>41640</v>
      </c>
      <c r="J921" s="85" t="s">
        <v>1265</v>
      </c>
      <c r="K921" s="342">
        <v>1340.1000000000001</v>
      </c>
      <c r="L921" s="92">
        <f t="shared" si="101"/>
        <v>1340.1000000000001</v>
      </c>
      <c r="M921" s="344"/>
      <c r="N921" s="3">
        <v>17</v>
      </c>
      <c r="O921" s="8">
        <v>9</v>
      </c>
      <c r="P921" s="99" t="str">
        <f t="shared" si="102"/>
        <v>6x5.5</v>
      </c>
      <c r="Q921" s="3">
        <v>6</v>
      </c>
      <c r="R921" s="3">
        <v>5.5</v>
      </c>
      <c r="S921" s="3">
        <v>-12</v>
      </c>
      <c r="T921" s="16">
        <v>4.5</v>
      </c>
      <c r="U921" s="100" t="s">
        <v>85</v>
      </c>
      <c r="V921" s="16">
        <v>108</v>
      </c>
      <c r="W921" s="8">
        <v>31.3</v>
      </c>
      <c r="X921" s="51">
        <v>4000</v>
      </c>
      <c r="Y921" s="79" t="s">
        <v>5466</v>
      </c>
      <c r="Z921" s="79" t="s">
        <v>196</v>
      </c>
      <c r="AA921" s="51" t="str">
        <f t="shared" si="103"/>
        <v>17x9, 6x5.5, -12 OS</v>
      </c>
      <c r="AB921" s="3" t="s">
        <v>85</v>
      </c>
      <c r="AC921" s="89" t="str">
        <f>_xlfn.IFNA(VLOOKUP(AB921,ACCESSORIES!F:J,5,FALSE),"N/A")</f>
        <v>N/A</v>
      </c>
      <c r="AD921" s="87" t="s">
        <v>85</v>
      </c>
      <c r="AE921" s="3" t="s">
        <v>85</v>
      </c>
      <c r="AF921" s="80" t="s">
        <v>85</v>
      </c>
      <c r="AG921" s="3" t="s">
        <v>85</v>
      </c>
      <c r="AH921" s="9" t="str">
        <f>_xlfn.IFNA(VLOOKUP(AG921,ACCESSORIES!F:J,5,FALSE),"N/A")</f>
        <v>N/A</v>
      </c>
      <c r="AI921" s="81" t="s">
        <v>266</v>
      </c>
      <c r="AJ921" s="81" t="s">
        <v>85</v>
      </c>
      <c r="AK921" s="40" t="str">
        <f>_xlfn.IFNA(VLOOKUP(AJ921,ACCESSORIES!F:J,5,FALSE),"N/A")</f>
        <v>N/A</v>
      </c>
      <c r="AL921" s="81" t="s">
        <v>85</v>
      </c>
      <c r="AM921" s="81">
        <v>18.3</v>
      </c>
      <c r="AN921" s="81">
        <v>200</v>
      </c>
      <c r="AO921" s="36">
        <v>0</v>
      </c>
      <c r="AP921" s="36">
        <v>0</v>
      </c>
      <c r="AQ921" s="36">
        <v>10</v>
      </c>
      <c r="AR921" s="36">
        <v>53</v>
      </c>
      <c r="AS921" s="36">
        <v>211</v>
      </c>
      <c r="AT921" s="36">
        <v>208</v>
      </c>
      <c r="AU921" s="84" t="s">
        <v>85</v>
      </c>
      <c r="AV921" s="54" t="s">
        <v>85</v>
      </c>
      <c r="AW921" s="54" t="s">
        <v>85</v>
      </c>
      <c r="AX921" s="54">
        <v>65</v>
      </c>
      <c r="AY921" s="3" t="s">
        <v>2709</v>
      </c>
      <c r="AZ921" s="98">
        <f>_xlfn.IFNA(VLOOKUP(AY921,ACCESSORIES!F:J,5,FALSE),"N/A")</f>
        <v>152.625</v>
      </c>
      <c r="BA921" s="3" t="s">
        <v>4939</v>
      </c>
      <c r="BB921" s="98">
        <f>_xlfn.IFNA(VLOOKUP(BA921,ACCESSORIES!F:J,5,FALSE),"N/A")</f>
        <v>11</v>
      </c>
      <c r="BC921" s="77">
        <v>37.6</v>
      </c>
      <c r="BD921" s="56">
        <v>20.4724409448819</v>
      </c>
      <c r="BE921" s="56">
        <v>20.4724409448819</v>
      </c>
      <c r="BF921" s="56">
        <v>12.4409448818898</v>
      </c>
      <c r="BG921" s="378">
        <f t="shared" si="104"/>
        <v>8.5446400000000311E-2</v>
      </c>
      <c r="BH921" s="81">
        <v>36</v>
      </c>
      <c r="BI921" s="114" t="s">
        <v>3532</v>
      </c>
      <c r="BJ921" s="50" t="s">
        <v>4050</v>
      </c>
      <c r="BK921" s="81" t="s">
        <v>5499</v>
      </c>
      <c r="BL921" s="81" t="s">
        <v>4836</v>
      </c>
      <c r="BM921" s="81" t="s">
        <v>5501</v>
      </c>
      <c r="BN921" s="81" t="s">
        <v>4094</v>
      </c>
      <c r="BO921" s="81" t="s">
        <v>4837</v>
      </c>
      <c r="BP921" s="81"/>
      <c r="BQ921" s="81"/>
      <c r="BR921" s="81"/>
      <c r="BS921" s="81"/>
      <c r="BT921" s="81"/>
      <c r="BU921" s="313" t="s">
        <v>6888</v>
      </c>
      <c r="BV921" s="377" t="s">
        <v>8280</v>
      </c>
      <c r="BW921" s="325" t="s">
        <v>6889</v>
      </c>
      <c r="BX921" s="377" t="s">
        <v>8281</v>
      </c>
      <c r="BY921" s="93" t="s">
        <v>7113</v>
      </c>
      <c r="BZ921" s="81" t="s">
        <v>3878</v>
      </c>
      <c r="CA921" s="81" t="s">
        <v>3879</v>
      </c>
      <c r="CB921" s="81" t="str">
        <f t="shared" si="105"/>
        <v>FORGED (2XX)</v>
      </c>
    </row>
    <row r="922" spans="1:80" s="38" customFormat="1" ht="15" customHeight="1">
      <c r="A922" s="22">
        <f t="shared" si="100"/>
        <v>920</v>
      </c>
      <c r="B922" s="99" t="s">
        <v>84</v>
      </c>
      <c r="C922" s="99" t="s">
        <v>1092</v>
      </c>
      <c r="D922" s="3" t="s">
        <v>1113</v>
      </c>
      <c r="E922" s="91" t="str">
        <f>CONCATENATE(LEFT(D922,5),VLOOKUP(CONCATENATE(N922,"x",O922),'PART NUMBER GUIDE'!$B$9:$C$49,2,FALSE),VLOOKUP(CONCATENATE(P922, V922), 'PART NUMBER GUIDE'!$Q$6:$R$91, 2, FALSE),VLOOKUP(Y922,'PART NUMBER GUIDE'!$J$8:$K$43,2, FALSE),IF(U922="N/A",IF(ABS(S922)&lt;10,"0"&amp;ABS(S922),ABS(S922)),CONCATENATE(LEFT(U922,1),RIGHT(U922,1))), F922, G922)</f>
        <v>MR20279080312BV</v>
      </c>
      <c r="F922" s="90" t="s">
        <v>1129</v>
      </c>
      <c r="G922" s="90" t="s">
        <v>4070</v>
      </c>
      <c r="H922" s="78" t="s">
        <v>4938</v>
      </c>
      <c r="I922" s="319">
        <v>44271</v>
      </c>
      <c r="J922" s="85" t="s">
        <v>1265</v>
      </c>
      <c r="K922" s="342">
        <v>1340.1000000000001</v>
      </c>
      <c r="L922" s="92">
        <f t="shared" si="101"/>
        <v>1340.1000000000001</v>
      </c>
      <c r="M922" s="344"/>
      <c r="N922" s="3">
        <v>17</v>
      </c>
      <c r="O922" s="8">
        <v>9</v>
      </c>
      <c r="P922" s="99" t="str">
        <f t="shared" si="102"/>
        <v>8x6.5</v>
      </c>
      <c r="Q922" s="3">
        <v>8</v>
      </c>
      <c r="R922" s="3">
        <v>6.5</v>
      </c>
      <c r="S922" s="3">
        <v>-12</v>
      </c>
      <c r="T922" s="16">
        <v>4.5</v>
      </c>
      <c r="U922" s="100" t="s">
        <v>85</v>
      </c>
      <c r="V922" s="16">
        <v>130.81</v>
      </c>
      <c r="W922" s="8">
        <v>30.85</v>
      </c>
      <c r="X922" s="51">
        <v>4000</v>
      </c>
      <c r="Y922" s="79" t="s">
        <v>5466</v>
      </c>
      <c r="Z922" s="79" t="s">
        <v>196</v>
      </c>
      <c r="AA922" s="51" t="str">
        <f t="shared" si="103"/>
        <v>17x9, 8x6.5, -12 OS</v>
      </c>
      <c r="AB922" s="3" t="s">
        <v>85</v>
      </c>
      <c r="AC922" s="89" t="str">
        <f>_xlfn.IFNA(VLOOKUP(AB922,ACCESSORIES!F:J,5,FALSE),"N/A")</f>
        <v>N/A</v>
      </c>
      <c r="AD922" s="87" t="s">
        <v>85</v>
      </c>
      <c r="AE922" s="3" t="s">
        <v>85</v>
      </c>
      <c r="AF922" s="80" t="s">
        <v>85</v>
      </c>
      <c r="AG922" s="3" t="s">
        <v>85</v>
      </c>
      <c r="AH922" s="9" t="str">
        <f>_xlfn.IFNA(VLOOKUP(AG922,ACCESSORIES!F:J,5,FALSE),"N/A")</f>
        <v>N/A</v>
      </c>
      <c r="AI922" s="78" t="s">
        <v>266</v>
      </c>
      <c r="AJ922" s="81" t="s">
        <v>85</v>
      </c>
      <c r="AK922" s="40" t="str">
        <f>_xlfn.IFNA(VLOOKUP(AJ922,ACCESSORIES!F:J,5,FALSE),"N/A")</f>
        <v>N/A</v>
      </c>
      <c r="AL922" s="81" t="s">
        <v>85</v>
      </c>
      <c r="AM922" s="81">
        <v>16</v>
      </c>
      <c r="AN922" s="81">
        <v>200</v>
      </c>
      <c r="AO922" s="36">
        <v>0</v>
      </c>
      <c r="AP922" s="36">
        <v>0</v>
      </c>
      <c r="AQ922" s="36">
        <v>10</v>
      </c>
      <c r="AR922" s="36">
        <v>53</v>
      </c>
      <c r="AS922" s="36">
        <v>211</v>
      </c>
      <c r="AT922" s="36">
        <v>208</v>
      </c>
      <c r="AU922" s="84" t="s">
        <v>85</v>
      </c>
      <c r="AV922" s="54" t="s">
        <v>85</v>
      </c>
      <c r="AW922" s="54" t="s">
        <v>85</v>
      </c>
      <c r="AX922" s="54">
        <v>65</v>
      </c>
      <c r="AY922" s="3" t="s">
        <v>2709</v>
      </c>
      <c r="AZ922" s="98">
        <f>_xlfn.IFNA(VLOOKUP(AY922,ACCESSORIES!F:J,5,FALSE),"N/A")</f>
        <v>152.625</v>
      </c>
      <c r="BA922" s="3" t="s">
        <v>4939</v>
      </c>
      <c r="BB922" s="98">
        <f>_xlfn.IFNA(VLOOKUP(BA922,ACCESSORIES!F:J,5,FALSE),"N/A")</f>
        <v>11</v>
      </c>
      <c r="BC922" s="77">
        <v>37.25</v>
      </c>
      <c r="BD922" s="56">
        <v>20.4724409448819</v>
      </c>
      <c r="BE922" s="56">
        <v>20.4724409448819</v>
      </c>
      <c r="BF922" s="56">
        <v>12.4409448818898</v>
      </c>
      <c r="BG922" s="378">
        <f t="shared" si="104"/>
        <v>8.5446400000000311E-2</v>
      </c>
      <c r="BH922" s="81">
        <v>36</v>
      </c>
      <c r="BI922" s="114" t="s">
        <v>3532</v>
      </c>
      <c r="BJ922" s="50" t="s">
        <v>4050</v>
      </c>
      <c r="BK922" s="81" t="s">
        <v>5499</v>
      </c>
      <c r="BL922" s="81" t="s">
        <v>4836</v>
      </c>
      <c r="BM922" s="81" t="s">
        <v>5501</v>
      </c>
      <c r="BN922" s="81" t="s">
        <v>4094</v>
      </c>
      <c r="BO922" s="81" t="s">
        <v>4837</v>
      </c>
      <c r="BP922" s="81"/>
      <c r="BQ922" s="81"/>
      <c r="BR922" s="81"/>
      <c r="BS922" s="81"/>
      <c r="BT922" s="81"/>
      <c r="BU922" s="313"/>
      <c r="BV922" s="325"/>
      <c r="BW922" s="325"/>
      <c r="BX922" s="313"/>
      <c r="BY922" s="93" t="s">
        <v>7114</v>
      </c>
      <c r="BZ922" s="81" t="s">
        <v>3878</v>
      </c>
      <c r="CA922" s="81" t="s">
        <v>3879</v>
      </c>
      <c r="CB922" s="81" t="str">
        <f t="shared" si="105"/>
        <v>FORGED (2XX)</v>
      </c>
    </row>
    <row r="923" spans="1:80" s="38" customFormat="1" ht="15" customHeight="1">
      <c r="A923" s="22">
        <f t="shared" si="100"/>
        <v>921</v>
      </c>
      <c r="B923" s="99" t="s">
        <v>84</v>
      </c>
      <c r="C923" s="99" t="s">
        <v>1092</v>
      </c>
      <c r="D923" s="3" t="s">
        <v>1113</v>
      </c>
      <c r="E923" s="91" t="s">
        <v>4859</v>
      </c>
      <c r="F923" s="90" t="s">
        <v>1129</v>
      </c>
      <c r="G923" s="90" t="s">
        <v>4070</v>
      </c>
      <c r="H923" s="78" t="s">
        <v>4072</v>
      </c>
      <c r="I923" s="319">
        <v>43844</v>
      </c>
      <c r="J923" s="85" t="s">
        <v>1265</v>
      </c>
      <c r="K923" s="342">
        <v>1340.1000000000001</v>
      </c>
      <c r="L923" s="92">
        <f t="shared" si="101"/>
        <v>1340.1000000000001</v>
      </c>
      <c r="M923" s="344"/>
      <c r="N923" s="3">
        <v>17</v>
      </c>
      <c r="O923" s="8">
        <v>9</v>
      </c>
      <c r="P923" s="99" t="str">
        <f t="shared" si="102"/>
        <v>6x6.5</v>
      </c>
      <c r="Q923" s="3">
        <v>6</v>
      </c>
      <c r="R923" s="3">
        <v>6.5</v>
      </c>
      <c r="S923" s="3">
        <v>25</v>
      </c>
      <c r="T923" s="16">
        <v>6</v>
      </c>
      <c r="U923" s="100" t="s">
        <v>85</v>
      </c>
      <c r="V923" s="16">
        <v>108</v>
      </c>
      <c r="W923" s="8">
        <v>31.55</v>
      </c>
      <c r="X923" s="51">
        <v>4000</v>
      </c>
      <c r="Y923" s="79" t="s">
        <v>5466</v>
      </c>
      <c r="Z923" s="79" t="s">
        <v>196</v>
      </c>
      <c r="AA923" s="51" t="str">
        <f t="shared" si="103"/>
        <v>17x9, 6x6.5, 25 OS</v>
      </c>
      <c r="AB923" s="3" t="s">
        <v>85</v>
      </c>
      <c r="AC923" s="89" t="str">
        <f>_xlfn.IFNA(VLOOKUP(AB923,ACCESSORIES!F:J,5,FALSE),"N/A")</f>
        <v>N/A</v>
      </c>
      <c r="AD923" s="87" t="s">
        <v>85</v>
      </c>
      <c r="AE923" s="3" t="s">
        <v>85</v>
      </c>
      <c r="AF923" s="80" t="s">
        <v>85</v>
      </c>
      <c r="AG923" s="3" t="s">
        <v>85</v>
      </c>
      <c r="AH923" s="9" t="str">
        <f>_xlfn.IFNA(VLOOKUP(AG923,ACCESSORIES!F:J,5,FALSE),"N/A")</f>
        <v>N/A</v>
      </c>
      <c r="AI923" s="81" t="s">
        <v>266</v>
      </c>
      <c r="AJ923" s="81" t="s">
        <v>85</v>
      </c>
      <c r="AK923" s="40" t="str">
        <f>_xlfn.IFNA(VLOOKUP(AJ923,ACCESSORIES!F:J,5,FALSE),"N/A")</f>
        <v>N/A</v>
      </c>
      <c r="AL923" s="81" t="s">
        <v>85</v>
      </c>
      <c r="AM923" s="81">
        <v>18.3</v>
      </c>
      <c r="AN923" s="81">
        <v>200</v>
      </c>
      <c r="AO923" s="36">
        <v>0</v>
      </c>
      <c r="AP923" s="36">
        <v>0</v>
      </c>
      <c r="AQ923" s="36">
        <v>25</v>
      </c>
      <c r="AR923" s="36">
        <v>24</v>
      </c>
      <c r="AS923" s="36">
        <v>209</v>
      </c>
      <c r="AT923" s="36">
        <v>195</v>
      </c>
      <c r="AU923" s="84" t="s">
        <v>85</v>
      </c>
      <c r="AV923" s="54" t="s">
        <v>85</v>
      </c>
      <c r="AW923" s="54" t="s">
        <v>85</v>
      </c>
      <c r="AX923" s="54">
        <v>65</v>
      </c>
      <c r="AY923" s="3" t="s">
        <v>4310</v>
      </c>
      <c r="AZ923" s="98">
        <f>_xlfn.IFNA(VLOOKUP(AY923,ACCESSORIES!F:J,5,FALSE),"N/A")</f>
        <v>165</v>
      </c>
      <c r="BA923" s="3" t="s">
        <v>4939</v>
      </c>
      <c r="BB923" s="98">
        <f>_xlfn.IFNA(VLOOKUP(BA923,ACCESSORIES!F:J,5,FALSE),"N/A")</f>
        <v>11</v>
      </c>
      <c r="BC923" s="77">
        <v>37.65</v>
      </c>
      <c r="BD923" s="56">
        <v>20.4724409448819</v>
      </c>
      <c r="BE923" s="56">
        <v>20.4724409448819</v>
      </c>
      <c r="BF923" s="56">
        <v>12.4409448818898</v>
      </c>
      <c r="BG923" s="378">
        <f t="shared" si="104"/>
        <v>8.5446400000000311E-2</v>
      </c>
      <c r="BH923" s="81">
        <v>36</v>
      </c>
      <c r="BI923" s="114" t="s">
        <v>3532</v>
      </c>
      <c r="BJ923" s="50" t="s">
        <v>4050</v>
      </c>
      <c r="BK923" s="81" t="s">
        <v>5499</v>
      </c>
      <c r="BL923" s="81" t="s">
        <v>4836</v>
      </c>
      <c r="BM923" s="81" t="s">
        <v>5501</v>
      </c>
      <c r="BN923" s="81" t="s">
        <v>4094</v>
      </c>
      <c r="BO923" s="81" t="s">
        <v>4837</v>
      </c>
      <c r="BP923" s="81"/>
      <c r="BQ923" s="81"/>
      <c r="BR923" s="81"/>
      <c r="BS923" s="81"/>
      <c r="BT923" s="81"/>
      <c r="BU923" s="313" t="s">
        <v>6888</v>
      </c>
      <c r="BV923" s="377" t="s">
        <v>8280</v>
      </c>
      <c r="BW923" s="325" t="s">
        <v>6889</v>
      </c>
      <c r="BX923" s="377" t="s">
        <v>8281</v>
      </c>
      <c r="BY923" s="93" t="s">
        <v>7115</v>
      </c>
      <c r="BZ923" s="81" t="s">
        <v>3878</v>
      </c>
      <c r="CA923" s="81" t="s">
        <v>3879</v>
      </c>
      <c r="CB923" s="81" t="str">
        <f t="shared" si="105"/>
        <v>FORGED (2XX)</v>
      </c>
    </row>
    <row r="924" spans="1:80" s="38" customFormat="1" ht="15" customHeight="1">
      <c r="A924" s="22">
        <f t="shared" si="100"/>
        <v>922</v>
      </c>
      <c r="B924" s="99" t="s">
        <v>84</v>
      </c>
      <c r="C924" s="99" t="s">
        <v>1092</v>
      </c>
      <c r="D924" s="3" t="s">
        <v>6119</v>
      </c>
      <c r="E924" s="91" t="str">
        <f>CONCATENATE(LEFT(D924,5),VLOOKUP(CONCATENATE(N924,"x",O924),'PART NUMBER GUIDE'!$B$9:$C$49,2,FALSE),VLOOKUP(CONCATENATE(P924, V924), 'PART NUMBER GUIDE'!$Q$6:$R$91, 2, FALSE),VLOOKUP(Y924,'PART NUMBER GUIDE'!$J$8:$K$43,2, FALSE),IF(U924="N/A",IF(ABS(S924)&lt;10,"0"&amp;ABS(S924),ABS(S924)),CONCATENATE(LEFT(U924,1),RIGHT(U924,1))), F924, G924)</f>
        <v>MR20778094345</v>
      </c>
      <c r="F924" s="90"/>
      <c r="G924" s="90"/>
      <c r="H924" s="78" t="s">
        <v>6375</v>
      </c>
      <c r="I924" s="318">
        <v>44932</v>
      </c>
      <c r="J924" s="85" t="s">
        <v>1265</v>
      </c>
      <c r="K924" s="342">
        <v>1169.1000000000001</v>
      </c>
      <c r="L924" s="92">
        <f t="shared" si="101"/>
        <v>1169.1000000000001</v>
      </c>
      <c r="M924" s="344"/>
      <c r="N924" s="3">
        <v>17</v>
      </c>
      <c r="O924" s="8">
        <v>8</v>
      </c>
      <c r="P924" s="99" t="str">
        <f t="shared" si="102"/>
        <v>6x5.5</v>
      </c>
      <c r="Q924" s="99">
        <v>6</v>
      </c>
      <c r="R924" s="99">
        <v>5.5</v>
      </c>
      <c r="S924" s="3">
        <v>45</v>
      </c>
      <c r="T924" s="16">
        <v>6.38</v>
      </c>
      <c r="U924" s="100" t="s">
        <v>85</v>
      </c>
      <c r="V924" s="16">
        <v>93.1</v>
      </c>
      <c r="W924" s="8">
        <v>27.34</v>
      </c>
      <c r="X924" s="51">
        <v>4000</v>
      </c>
      <c r="Y924" s="79" t="s">
        <v>5466</v>
      </c>
      <c r="Z924" s="79" t="s">
        <v>196</v>
      </c>
      <c r="AA924" s="51" t="str">
        <f t="shared" si="103"/>
        <v>17x8, 6x5.5, 45 OS</v>
      </c>
      <c r="AB924" s="3" t="s">
        <v>85</v>
      </c>
      <c r="AC924" s="89" t="str">
        <f>_xlfn.IFNA(VLOOKUP(AB924,ACCESSORIES!F:J,5,FALSE),"N/A")</f>
        <v>N/A</v>
      </c>
      <c r="AD924" s="3" t="s">
        <v>85</v>
      </c>
      <c r="AE924" s="3" t="s">
        <v>85</v>
      </c>
      <c r="AF924" s="3" t="s">
        <v>85</v>
      </c>
      <c r="AG924" s="3" t="s">
        <v>85</v>
      </c>
      <c r="AH924" s="9" t="str">
        <f>_xlfn.IFNA(VLOOKUP(AG924,ACCESSORIES!F:J,5,FALSE),"N/A")</f>
        <v>N/A</v>
      </c>
      <c r="AI924" s="81" t="s">
        <v>266</v>
      </c>
      <c r="AJ924" s="81" t="s">
        <v>85</v>
      </c>
      <c r="AK924" s="40" t="str">
        <f>_xlfn.IFNA(VLOOKUP(AJ924,ACCESSORIES!F:J,5,FALSE),"N/A")</f>
        <v>N/A</v>
      </c>
      <c r="AL924" s="81" t="s">
        <v>85</v>
      </c>
      <c r="AM924" s="81">
        <v>16</v>
      </c>
      <c r="AN924" s="81">
        <v>166.62</v>
      </c>
      <c r="AO924" s="36">
        <v>16</v>
      </c>
      <c r="AP924" s="36">
        <v>29</v>
      </c>
      <c r="AQ924" s="36">
        <v>40</v>
      </c>
      <c r="AR924" s="36">
        <v>46</v>
      </c>
      <c r="AS924" s="36">
        <v>207</v>
      </c>
      <c r="AT924" s="36">
        <v>194</v>
      </c>
      <c r="AU924" s="84">
        <v>93.1</v>
      </c>
      <c r="AV924" s="84" t="s">
        <v>85</v>
      </c>
      <c r="AW924" s="84" t="s">
        <v>85</v>
      </c>
      <c r="AX924" s="54">
        <v>0</v>
      </c>
      <c r="AY924" s="3" t="s">
        <v>85</v>
      </c>
      <c r="AZ924" s="98" t="str">
        <f>_xlfn.IFNA(VLOOKUP(AY924,ACCESSORIES!F:J,5,FALSE),"N/A")</f>
        <v>N/A</v>
      </c>
      <c r="BA924" s="3" t="s">
        <v>85</v>
      </c>
      <c r="BB924" s="98" t="str">
        <f>_xlfn.IFNA(VLOOKUP(BA924,ACCESSORIES!F:J,5,FALSE),"N/A")</f>
        <v>N/A</v>
      </c>
      <c r="BC924" s="77">
        <v>31.84</v>
      </c>
      <c r="BD924" s="56">
        <v>20.236220472440898</v>
      </c>
      <c r="BE924" s="56">
        <v>20.236220472440898</v>
      </c>
      <c r="BF924" s="56">
        <v>10.7086614173228</v>
      </c>
      <c r="BG924" s="378">
        <f t="shared" si="104"/>
        <v>7.18613119999994E-2</v>
      </c>
      <c r="BH924" s="80">
        <v>36</v>
      </c>
      <c r="BI924" s="114" t="s">
        <v>3532</v>
      </c>
      <c r="BJ924" s="50" t="s">
        <v>4050</v>
      </c>
      <c r="BK924" s="81"/>
      <c r="BL924" s="81"/>
      <c r="BM924" s="81"/>
      <c r="BN924" s="81"/>
      <c r="BO924" s="81"/>
      <c r="BP924" s="81"/>
      <c r="BQ924" s="81"/>
      <c r="BR924" s="81"/>
      <c r="BS924" s="81"/>
      <c r="BT924" s="81"/>
      <c r="BU924" s="313" t="s">
        <v>6714</v>
      </c>
      <c r="BV924" s="377" t="s">
        <v>8381</v>
      </c>
      <c r="BW924" s="325" t="s">
        <v>6715</v>
      </c>
      <c r="BX924" s="377" t="s">
        <v>8382</v>
      </c>
      <c r="BY924" s="93" t="str">
        <f t="shared" ref="BY924:BY987" si="106">CONCATENATE(IF(J924="Closeout","CLOSEOUT - ",""),D924,", ",N924,"x",O924,", ",IF(U924="N/A","",CONCATENATE(U924,"/")),IF(S924&gt;0,CONCATENATE("+",S924),S924),"mm Offset, ",P924,", ",V924,"mm Centerbore, ",PROPER(Y924),IF(G924="R",", Race Drilled",""),"",IF(BA924="N/A","",CONCATENATE(", w/ ",BA924)))</f>
        <v>MR207 Beadgrip, 17x8, +45mm Offset, 6x5.5, 93.1mm Centerbore, Machined - Raw</v>
      </c>
      <c r="BZ924" s="81" t="s">
        <v>3878</v>
      </c>
      <c r="CA924" s="81" t="s">
        <v>3879</v>
      </c>
      <c r="CB924" s="81" t="str">
        <f t="shared" si="105"/>
        <v>FORGED (2XX)</v>
      </c>
    </row>
    <row r="925" spans="1:80" s="38" customFormat="1" ht="15" customHeight="1">
      <c r="A925" s="22">
        <f t="shared" si="100"/>
        <v>923</v>
      </c>
      <c r="B925" s="99" t="s">
        <v>84</v>
      </c>
      <c r="C925" s="99" t="s">
        <v>1092</v>
      </c>
      <c r="D925" s="3" t="s">
        <v>6119</v>
      </c>
      <c r="E925" s="91" t="str">
        <f>CONCATENATE(LEFT(D925,5),VLOOKUP(CONCATENATE(N925,"x",O925),'PART NUMBER GUIDE'!$B$9:$C$49,2,FALSE),VLOOKUP(CONCATENATE(P925, V925), 'PART NUMBER GUIDE'!$Q$6:$R$91, 2, FALSE),VLOOKUP(Y925,'PART NUMBER GUIDE'!$J$8:$K$43,2, FALSE),IF(U925="N/A",IF(ABS(S925)&lt;10,"0"&amp;ABS(S925),ABS(S925)),CONCATENATE(LEFT(U925,1),RIGHT(U925,1))), F925, G925)</f>
        <v>MR20789070325</v>
      </c>
      <c r="F925" s="90"/>
      <c r="G925" s="90"/>
      <c r="H925" s="78" t="s">
        <v>6120</v>
      </c>
      <c r="I925" s="318">
        <v>44755</v>
      </c>
      <c r="J925" s="85" t="s">
        <v>1265</v>
      </c>
      <c r="K925" s="342">
        <v>1259.1000000000001</v>
      </c>
      <c r="L925" s="92">
        <f t="shared" si="101"/>
        <v>1259.1000000000001</v>
      </c>
      <c r="M925" s="344"/>
      <c r="N925" s="3">
        <v>18</v>
      </c>
      <c r="O925" s="8">
        <v>9</v>
      </c>
      <c r="P925" s="99" t="str">
        <f t="shared" si="102"/>
        <v>6x6.5</v>
      </c>
      <c r="Q925" s="99">
        <v>6</v>
      </c>
      <c r="R925" s="99">
        <v>6.5</v>
      </c>
      <c r="S925" s="3">
        <v>25</v>
      </c>
      <c r="T925" s="16">
        <v>6.2</v>
      </c>
      <c r="U925" s="100" t="s">
        <v>85</v>
      </c>
      <c r="V925" s="16">
        <v>108</v>
      </c>
      <c r="W925" s="8">
        <v>33.5</v>
      </c>
      <c r="X925" s="51">
        <v>4000</v>
      </c>
      <c r="Y925" s="79" t="s">
        <v>5466</v>
      </c>
      <c r="Z925" s="79" t="s">
        <v>196</v>
      </c>
      <c r="AA925" s="51" t="str">
        <f t="shared" si="103"/>
        <v>18x9, 6x6.5, 25 OS</v>
      </c>
      <c r="AB925" s="3" t="s">
        <v>85</v>
      </c>
      <c r="AC925" s="89" t="str">
        <f>_xlfn.IFNA(VLOOKUP(AB925,ACCESSORIES!F:J,5,FALSE),"N/A")</f>
        <v>N/A</v>
      </c>
      <c r="AD925" s="3" t="s">
        <v>85</v>
      </c>
      <c r="AE925" s="3" t="s">
        <v>85</v>
      </c>
      <c r="AF925" s="3" t="s">
        <v>85</v>
      </c>
      <c r="AG925" s="3" t="s">
        <v>85</v>
      </c>
      <c r="AH925" s="9" t="str">
        <f>_xlfn.IFNA(VLOOKUP(AG925,ACCESSORIES!F:J,5,FALSE),"N/A")</f>
        <v>N/A</v>
      </c>
      <c r="AI925" s="81" t="s">
        <v>266</v>
      </c>
      <c r="AJ925" s="81" t="s">
        <v>85</v>
      </c>
      <c r="AK925" s="40" t="str">
        <f>_xlfn.IFNA(VLOOKUP(AJ925,ACCESSORIES!F:J,5,FALSE),"N/A")</f>
        <v>N/A</v>
      </c>
      <c r="AL925" s="81" t="s">
        <v>85</v>
      </c>
      <c r="AM925" s="81">
        <v>18.3</v>
      </c>
      <c r="AN925" s="81">
        <v>210</v>
      </c>
      <c r="AO925" s="36">
        <v>0</v>
      </c>
      <c r="AP925" s="36">
        <v>0</v>
      </c>
      <c r="AQ925" s="36">
        <v>22</v>
      </c>
      <c r="AR925" s="36">
        <v>32</v>
      </c>
      <c r="AS925" s="36">
        <v>221</v>
      </c>
      <c r="AT925" s="36">
        <v>215</v>
      </c>
      <c r="AU925" s="84">
        <v>108</v>
      </c>
      <c r="AV925" s="54" t="s">
        <v>6141</v>
      </c>
      <c r="AW925" s="54" t="s">
        <v>6141</v>
      </c>
      <c r="AX925" s="54">
        <v>36</v>
      </c>
      <c r="AY925" s="3" t="s">
        <v>85</v>
      </c>
      <c r="AZ925" s="98" t="str">
        <f>_xlfn.IFNA(VLOOKUP(AY925,ACCESSORIES!F:J,5,FALSE),"N/A")</f>
        <v>N/A</v>
      </c>
      <c r="BA925" s="3" t="s">
        <v>85</v>
      </c>
      <c r="BB925" s="98" t="str">
        <f>_xlfn.IFNA(VLOOKUP(BA925,ACCESSORIES!F:J,5,FALSE),"N/A")</f>
        <v>N/A</v>
      </c>
      <c r="BC925" s="77">
        <v>38</v>
      </c>
      <c r="BD925" s="56">
        <v>21.141732283464599</v>
      </c>
      <c r="BE925" s="56">
        <v>21.141732283464599</v>
      </c>
      <c r="BF925" s="56">
        <v>11.929133858267701</v>
      </c>
      <c r="BG925" s="378">
        <f t="shared" si="104"/>
        <v>8.7375807000000152E-2</v>
      </c>
      <c r="BH925" s="80">
        <v>36</v>
      </c>
      <c r="BI925" s="114" t="s">
        <v>3532</v>
      </c>
      <c r="BJ925" s="50" t="s">
        <v>4050</v>
      </c>
      <c r="BK925" s="81"/>
      <c r="BL925" s="81"/>
      <c r="BM925" s="81"/>
      <c r="BN925" s="81"/>
      <c r="BO925" s="81"/>
      <c r="BP925" s="81"/>
      <c r="BQ925" s="81"/>
      <c r="BR925" s="81"/>
      <c r="BS925" s="81"/>
      <c r="BT925" s="81"/>
      <c r="BU925" s="313" t="s">
        <v>6714</v>
      </c>
      <c r="BV925" s="377" t="s">
        <v>8381</v>
      </c>
      <c r="BW925" s="325" t="s">
        <v>6715</v>
      </c>
      <c r="BX925" s="377" t="s">
        <v>8382</v>
      </c>
      <c r="BY925" s="93" t="str">
        <f t="shared" si="106"/>
        <v>MR207 Beadgrip, 18x9, +25mm Offset, 6x6.5, 108mm Centerbore, Machined - Raw</v>
      </c>
      <c r="BZ925" s="81" t="s">
        <v>3878</v>
      </c>
      <c r="CA925" s="81" t="s">
        <v>3879</v>
      </c>
      <c r="CB925" s="81" t="str">
        <f t="shared" si="105"/>
        <v>FORGED (2XX)</v>
      </c>
    </row>
    <row r="926" spans="1:80" s="38" customFormat="1" ht="15" customHeight="1">
      <c r="A926" s="22">
        <f t="shared" si="100"/>
        <v>924</v>
      </c>
      <c r="B926" s="99" t="s">
        <v>84</v>
      </c>
      <c r="C926" s="99" t="s">
        <v>1092</v>
      </c>
      <c r="D926" s="3" t="s">
        <v>6119</v>
      </c>
      <c r="E926" s="91" t="str">
        <f>CONCATENATE(LEFT(D926,5),VLOOKUP(CONCATENATE(N926,"x",O926),'PART NUMBER GUIDE'!$B$9:$C$49,2,FALSE),VLOOKUP(CONCATENATE(P926, V926), 'PART NUMBER GUIDE'!$Q$6:$R$91, 2, FALSE),VLOOKUP(Y926,'PART NUMBER GUIDE'!$J$8:$K$43,2, FALSE),IF(U926="N/A",IF(ABS(S926)&lt;10,"0"&amp;ABS(S926),ABS(S926)),CONCATENATE(LEFT(U926,1),RIGHT(U926,1))), F926, G926)</f>
        <v>MR20789070312N</v>
      </c>
      <c r="F926" s="90" t="s">
        <v>2224</v>
      </c>
      <c r="G926" s="90"/>
      <c r="H926" s="78" t="s">
        <v>6121</v>
      </c>
      <c r="I926" s="318">
        <v>44755</v>
      </c>
      <c r="J926" s="85" t="s">
        <v>1265</v>
      </c>
      <c r="K926" s="342">
        <v>1259.1000000000001</v>
      </c>
      <c r="L926" s="92">
        <f t="shared" si="101"/>
        <v>1259.1000000000001</v>
      </c>
      <c r="M926" s="344"/>
      <c r="N926" s="3">
        <v>18</v>
      </c>
      <c r="O926" s="8">
        <v>9</v>
      </c>
      <c r="P926" s="99" t="str">
        <f t="shared" si="102"/>
        <v>6x6.5</v>
      </c>
      <c r="Q926" s="99">
        <v>6</v>
      </c>
      <c r="R926" s="99">
        <v>6.5</v>
      </c>
      <c r="S926" s="3">
        <v>-12</v>
      </c>
      <c r="T926" s="16">
        <v>4.5999999999999996</v>
      </c>
      <c r="U926" s="100" t="s">
        <v>85</v>
      </c>
      <c r="V926" s="16">
        <v>108</v>
      </c>
      <c r="W926" s="8">
        <v>33.299999999999997</v>
      </c>
      <c r="X926" s="51">
        <v>4000</v>
      </c>
      <c r="Y926" s="79" t="s">
        <v>5466</v>
      </c>
      <c r="Z926" s="79" t="s">
        <v>196</v>
      </c>
      <c r="AA926" s="51" t="str">
        <f t="shared" si="103"/>
        <v>18x9, 6x6.5, -12 OS</v>
      </c>
      <c r="AB926" s="3" t="s">
        <v>85</v>
      </c>
      <c r="AC926" s="89" t="str">
        <f>_xlfn.IFNA(VLOOKUP(AB926,ACCESSORIES!F:J,5,FALSE),"N/A")</f>
        <v>N/A</v>
      </c>
      <c r="AD926" s="3" t="s">
        <v>85</v>
      </c>
      <c r="AE926" s="3" t="s">
        <v>85</v>
      </c>
      <c r="AF926" s="3" t="s">
        <v>85</v>
      </c>
      <c r="AG926" s="3" t="s">
        <v>85</v>
      </c>
      <c r="AH926" s="9" t="str">
        <f>_xlfn.IFNA(VLOOKUP(AG926,ACCESSORIES!F:J,5,FALSE),"N/A")</f>
        <v>N/A</v>
      </c>
      <c r="AI926" s="81" t="s">
        <v>266</v>
      </c>
      <c r="AJ926" s="81" t="s">
        <v>85</v>
      </c>
      <c r="AK926" s="40" t="str">
        <f>_xlfn.IFNA(VLOOKUP(AJ926,ACCESSORIES!F:J,5,FALSE),"N/A")</f>
        <v>N/A</v>
      </c>
      <c r="AL926" s="81" t="s">
        <v>85</v>
      </c>
      <c r="AM926" s="81">
        <v>18.3</v>
      </c>
      <c r="AN926" s="81">
        <v>205</v>
      </c>
      <c r="AO926" s="36">
        <v>0</v>
      </c>
      <c r="AP926" s="36">
        <v>0</v>
      </c>
      <c r="AQ926" s="36">
        <v>45</v>
      </c>
      <c r="AR926" s="36">
        <v>64</v>
      </c>
      <c r="AS926" s="36">
        <v>221</v>
      </c>
      <c r="AT926" s="36">
        <v>220</v>
      </c>
      <c r="AU926" s="84">
        <v>108</v>
      </c>
      <c r="AV926" s="54" t="s">
        <v>6141</v>
      </c>
      <c r="AW926" s="54" t="s">
        <v>6141</v>
      </c>
      <c r="AX926" s="54">
        <v>31</v>
      </c>
      <c r="AY926" s="3" t="s">
        <v>85</v>
      </c>
      <c r="AZ926" s="98" t="str">
        <f>_xlfn.IFNA(VLOOKUP(AY926,ACCESSORIES!F:J,5,FALSE),"N/A")</f>
        <v>N/A</v>
      </c>
      <c r="BA926" s="3" t="s">
        <v>85</v>
      </c>
      <c r="BB926" s="98" t="str">
        <f>_xlfn.IFNA(VLOOKUP(BA926,ACCESSORIES!F:J,5,FALSE),"N/A")</f>
        <v>N/A</v>
      </c>
      <c r="BC926" s="77">
        <v>37.799999999999997</v>
      </c>
      <c r="BD926" s="56">
        <v>21.141732283464599</v>
      </c>
      <c r="BE926" s="56">
        <v>21.141732283464599</v>
      </c>
      <c r="BF926" s="56">
        <v>11.929133858267701</v>
      </c>
      <c r="BG926" s="378">
        <f t="shared" si="104"/>
        <v>8.7375807000000152E-2</v>
      </c>
      <c r="BH926" s="80">
        <v>36</v>
      </c>
      <c r="BI926" s="114" t="s">
        <v>3532</v>
      </c>
      <c r="BJ926" s="50" t="s">
        <v>4050</v>
      </c>
      <c r="BK926" s="81"/>
      <c r="BL926" s="81"/>
      <c r="BM926" s="81"/>
      <c r="BN926" s="81"/>
      <c r="BO926" s="81"/>
      <c r="BP926" s="81"/>
      <c r="BQ926" s="81"/>
      <c r="BR926" s="81"/>
      <c r="BS926" s="81"/>
      <c r="BT926" s="81"/>
      <c r="BU926" s="313" t="s">
        <v>6714</v>
      </c>
      <c r="BV926" s="377" t="s">
        <v>8381</v>
      </c>
      <c r="BW926" s="325" t="s">
        <v>6715</v>
      </c>
      <c r="BX926" s="377" t="s">
        <v>8382</v>
      </c>
      <c r="BY926" s="93" t="str">
        <f t="shared" si="106"/>
        <v>MR207 Beadgrip, 18x9, -12mm Offset, 6x6.5, 108mm Centerbore, Machined - Raw</v>
      </c>
      <c r="BZ926" s="81" t="s">
        <v>3878</v>
      </c>
      <c r="CA926" s="81" t="s">
        <v>3879</v>
      </c>
      <c r="CB926" s="81" t="str">
        <f t="shared" si="105"/>
        <v>FORGED (2XX)</v>
      </c>
    </row>
    <row r="927" spans="1:80" s="38" customFormat="1" ht="15" customHeight="1">
      <c r="A927" s="22">
        <f t="shared" si="100"/>
        <v>925</v>
      </c>
      <c r="B927" s="99" t="s">
        <v>84</v>
      </c>
      <c r="C927" s="99" t="s">
        <v>1092</v>
      </c>
      <c r="D927" s="3" t="s">
        <v>6369</v>
      </c>
      <c r="E927" s="91" t="str">
        <f>CONCATENATE(LEFT(D927,5),VLOOKUP(CONCATENATE(N927,"x",O927),'PART NUMBER GUIDE'!$B$9:$C$49,2,FALSE),VLOOKUP(CONCATENATE(P927, V927), 'PART NUMBER GUIDE'!$Q$6:$R$91, 2, FALSE),VLOOKUP(Y927,'PART NUMBER GUIDE'!$J$8:$K$43,2, FALSE),IF(U927="N/A",IF(ABS(S927)&lt;10,"0"&amp;ABS(S927),ABS(S927)),CONCATENATE(LEFT(U927,1),RIGHT(U927,1))), F927, G927)</f>
        <v>MR20789570318BN</v>
      </c>
      <c r="F927" s="90" t="s">
        <v>1129</v>
      </c>
      <c r="G927" s="90" t="s">
        <v>2224</v>
      </c>
      <c r="H927" s="78" t="s">
        <v>7330</v>
      </c>
      <c r="I927" s="109">
        <v>45141</v>
      </c>
      <c r="J927" s="85" t="s">
        <v>1265</v>
      </c>
      <c r="K927" s="342">
        <v>1417.5</v>
      </c>
      <c r="L927" s="92">
        <f t="shared" si="101"/>
        <v>1417.5</v>
      </c>
      <c r="M927" s="344"/>
      <c r="N927" s="3">
        <v>18</v>
      </c>
      <c r="O927" s="8">
        <v>9.5</v>
      </c>
      <c r="P927" s="99" t="str">
        <f t="shared" si="102"/>
        <v>6x6.5</v>
      </c>
      <c r="Q927" s="99">
        <v>6</v>
      </c>
      <c r="R927" s="99">
        <v>6.5</v>
      </c>
      <c r="S927" s="3">
        <v>-18</v>
      </c>
      <c r="T927" s="16">
        <v>4.74</v>
      </c>
      <c r="U927" s="100" t="s">
        <v>85</v>
      </c>
      <c r="V927" s="16">
        <v>108.71</v>
      </c>
      <c r="W927" s="8">
        <v>42.62</v>
      </c>
      <c r="X927" s="51">
        <v>4000</v>
      </c>
      <c r="Y927" s="79" t="s">
        <v>5466</v>
      </c>
      <c r="Z927" s="79" t="s">
        <v>196</v>
      </c>
      <c r="AA927" s="51" t="str">
        <f t="shared" si="103"/>
        <v>18x9.5, 6x6.5, -18 OS</v>
      </c>
      <c r="AB927" s="3" t="s">
        <v>85</v>
      </c>
      <c r="AC927" s="89" t="str">
        <f>_xlfn.IFNA(VLOOKUP(AB927,ACCESSORIES!F:J,5,FALSE),"N/A")</f>
        <v>N/A</v>
      </c>
      <c r="AD927" s="3" t="s">
        <v>85</v>
      </c>
      <c r="AE927" s="3" t="s">
        <v>85</v>
      </c>
      <c r="AF927" s="3" t="s">
        <v>85</v>
      </c>
      <c r="AG927" s="3" t="s">
        <v>85</v>
      </c>
      <c r="AH927" s="9" t="str">
        <f>_xlfn.IFNA(VLOOKUP(AG927,ACCESSORIES!F:J,5,FALSE),"N/A")</f>
        <v>N/A</v>
      </c>
      <c r="AI927" s="81" t="s">
        <v>266</v>
      </c>
      <c r="AJ927" s="81" t="s">
        <v>85</v>
      </c>
      <c r="AK927" s="40" t="str">
        <f>_xlfn.IFNA(VLOOKUP(AJ927,ACCESSORIES!F:J,5,FALSE),"N/A")</f>
        <v>N/A</v>
      </c>
      <c r="AL927" s="81" t="s">
        <v>85</v>
      </c>
      <c r="AM927" s="81">
        <v>18.3</v>
      </c>
      <c r="AN927" s="81">
        <v>205</v>
      </c>
      <c r="AO927" s="36">
        <v>0</v>
      </c>
      <c r="AP927" s="36">
        <v>0</v>
      </c>
      <c r="AQ927" s="36">
        <v>50</v>
      </c>
      <c r="AR927" s="36">
        <v>68.900000000000006</v>
      </c>
      <c r="AS927" s="36">
        <v>222</v>
      </c>
      <c r="AT927" s="36">
        <v>220</v>
      </c>
      <c r="AU927" s="52" t="s">
        <v>6141</v>
      </c>
      <c r="AV927" s="54" t="s">
        <v>6141</v>
      </c>
      <c r="AW927" s="54" t="s">
        <v>6141</v>
      </c>
      <c r="AX927" s="54">
        <v>46</v>
      </c>
      <c r="AY927" s="3" t="s">
        <v>6371</v>
      </c>
      <c r="AZ927" s="98">
        <f>_xlfn.IFNA(VLOOKUP(AY927,ACCESSORIES!F:J,5,FALSE),"N/A")</f>
        <v>258</v>
      </c>
      <c r="BA927" s="3" t="s">
        <v>4892</v>
      </c>
      <c r="BB927" s="98">
        <f>_xlfn.IFNA(VLOOKUP(BA927,ACCESSORIES!F:J,5,FALSE),"N/A")</f>
        <v>11</v>
      </c>
      <c r="BC927" s="77">
        <v>47.12</v>
      </c>
      <c r="BD927" s="56">
        <v>21.141732283464599</v>
      </c>
      <c r="BE927" s="56">
        <v>21.141732283464599</v>
      </c>
      <c r="BF927" s="56">
        <v>12.42</v>
      </c>
      <c r="BG927" s="378">
        <f t="shared" si="104"/>
        <v>9.0971191692000269E-2</v>
      </c>
      <c r="BH927" s="80">
        <v>36</v>
      </c>
      <c r="BI927" s="114" t="s">
        <v>3532</v>
      </c>
      <c r="BJ927" s="50" t="s">
        <v>4050</v>
      </c>
      <c r="BK927" s="81"/>
      <c r="BL927" s="81"/>
      <c r="BM927" s="81"/>
      <c r="BN927" s="81"/>
      <c r="BO927" s="81"/>
      <c r="BP927" s="81"/>
      <c r="BQ927" s="81"/>
      <c r="BR927" s="81"/>
      <c r="BS927" s="81"/>
      <c r="BT927" s="81"/>
      <c r="BU927" s="313"/>
      <c r="BV927" s="377"/>
      <c r="BW927" s="325"/>
      <c r="BX927" s="377"/>
      <c r="BY927" s="93" t="str">
        <f t="shared" si="106"/>
        <v>MR207 Beadlock, 18x9.5, -18mm Offset, 6x6.5, 108.71mm Centerbore, Machined - Raw, w/ BH-H24125-38</v>
      </c>
      <c r="BZ927" s="81" t="s">
        <v>3878</v>
      </c>
      <c r="CA927" s="81" t="s">
        <v>3879</v>
      </c>
      <c r="CB927" s="81" t="str">
        <f t="shared" si="105"/>
        <v>FORGED (2XX)</v>
      </c>
    </row>
    <row r="928" spans="1:80" s="38" customFormat="1" ht="15" customHeight="1">
      <c r="A928" s="22">
        <f t="shared" si="100"/>
        <v>926</v>
      </c>
      <c r="B928" s="99" t="s">
        <v>84</v>
      </c>
      <c r="C928" s="99" t="s">
        <v>1092</v>
      </c>
      <c r="D928" s="3" t="s">
        <v>6369</v>
      </c>
      <c r="E928" s="91" t="str">
        <f>CONCATENATE(LEFT(D928,5),VLOOKUP(CONCATENATE(N928,"x",O928),'PART NUMBER GUIDE'!$B$9:$C$49,2,FALSE),VLOOKUP(CONCATENATE(P928, V928), 'PART NUMBER GUIDE'!$Q$6:$R$91, 2, FALSE),VLOOKUP(Y928,'PART NUMBER GUIDE'!$J$8:$K$43,2, FALSE),IF(U928="N/A",IF(ABS(S928)&lt;10,"0"&amp;ABS(S928),ABS(S928)),CONCATENATE(LEFT(U928,1),RIGHT(U928,1))), F928, G928)</f>
        <v>MR20789570320B</v>
      </c>
      <c r="F928" s="90" t="s">
        <v>1129</v>
      </c>
      <c r="G928" s="90"/>
      <c r="H928" s="78" t="s">
        <v>6373</v>
      </c>
      <c r="I928" s="318">
        <v>44932</v>
      </c>
      <c r="J928" s="85" t="s">
        <v>1265</v>
      </c>
      <c r="K928" s="342">
        <v>1417.5</v>
      </c>
      <c r="L928" s="92">
        <f t="shared" si="101"/>
        <v>1417.5</v>
      </c>
      <c r="M928" s="344"/>
      <c r="N928" s="3">
        <v>18</v>
      </c>
      <c r="O928" s="8">
        <v>9.5</v>
      </c>
      <c r="P928" s="99" t="str">
        <f t="shared" si="102"/>
        <v>6x6.5</v>
      </c>
      <c r="Q928" s="99">
        <v>6</v>
      </c>
      <c r="R928" s="99">
        <v>6.5</v>
      </c>
      <c r="S928" s="3">
        <v>20</v>
      </c>
      <c r="T928" s="16">
        <v>6.2</v>
      </c>
      <c r="U928" s="100" t="s">
        <v>85</v>
      </c>
      <c r="V928" s="16">
        <v>108.71</v>
      </c>
      <c r="W928" s="8">
        <v>40.700000000000003</v>
      </c>
      <c r="X928" s="51">
        <v>4000</v>
      </c>
      <c r="Y928" s="79" t="s">
        <v>5466</v>
      </c>
      <c r="Z928" s="79" t="s">
        <v>196</v>
      </c>
      <c r="AA928" s="51" t="str">
        <f t="shared" si="103"/>
        <v>18x9.5, 6x6.5, 20 OS</v>
      </c>
      <c r="AB928" s="3" t="s">
        <v>85</v>
      </c>
      <c r="AC928" s="89" t="str">
        <f>_xlfn.IFNA(VLOOKUP(AB928,ACCESSORIES!F:J,5,FALSE),"N/A")</f>
        <v>N/A</v>
      </c>
      <c r="AD928" s="3" t="s">
        <v>85</v>
      </c>
      <c r="AE928" s="3" t="s">
        <v>85</v>
      </c>
      <c r="AF928" s="3" t="s">
        <v>85</v>
      </c>
      <c r="AG928" s="3" t="s">
        <v>85</v>
      </c>
      <c r="AH928" s="9" t="str">
        <f>_xlfn.IFNA(VLOOKUP(AG928,ACCESSORIES!F:J,5,FALSE),"N/A")</f>
        <v>N/A</v>
      </c>
      <c r="AI928" s="81" t="s">
        <v>266</v>
      </c>
      <c r="AJ928" s="81" t="s">
        <v>85</v>
      </c>
      <c r="AK928" s="40" t="str">
        <f>_xlfn.IFNA(VLOOKUP(AJ928,ACCESSORIES!F:J,5,FALSE),"N/A")</f>
        <v>N/A</v>
      </c>
      <c r="AL928" s="81" t="s">
        <v>85</v>
      </c>
      <c r="AM928" s="81">
        <v>18.3</v>
      </c>
      <c r="AN928" s="81">
        <v>210</v>
      </c>
      <c r="AO928" s="36">
        <v>0</v>
      </c>
      <c r="AP928" s="36">
        <v>0</v>
      </c>
      <c r="AQ928" s="36">
        <v>22.1</v>
      </c>
      <c r="AR928" s="36">
        <v>32.1</v>
      </c>
      <c r="AS928" s="36">
        <v>221</v>
      </c>
      <c r="AT928" s="36">
        <v>215</v>
      </c>
      <c r="AU928" s="84">
        <v>108.71</v>
      </c>
      <c r="AV928" s="54" t="s">
        <v>6141</v>
      </c>
      <c r="AW928" s="54" t="s">
        <v>6141</v>
      </c>
      <c r="AX928" s="54">
        <v>44</v>
      </c>
      <c r="AY928" s="3" t="s">
        <v>6371</v>
      </c>
      <c r="AZ928" s="98">
        <f>_xlfn.IFNA(VLOOKUP(AY928,ACCESSORIES!F:J,5,FALSE),"N/A")</f>
        <v>258</v>
      </c>
      <c r="BA928" s="3" t="s">
        <v>4892</v>
      </c>
      <c r="BB928" s="98">
        <f>_xlfn.IFNA(VLOOKUP(BA928,ACCESSORIES!F:J,5,FALSE),"N/A")</f>
        <v>11</v>
      </c>
      <c r="BC928" s="77">
        <v>45.75</v>
      </c>
      <c r="BD928" s="56">
        <v>21.141732283464599</v>
      </c>
      <c r="BE928" s="56">
        <v>21.141732283464599</v>
      </c>
      <c r="BF928" s="56">
        <v>12.42</v>
      </c>
      <c r="BG928" s="378">
        <f t="shared" si="104"/>
        <v>9.0971191692000269E-2</v>
      </c>
      <c r="BH928" s="80">
        <v>36</v>
      </c>
      <c r="BI928" s="114" t="s">
        <v>3532</v>
      </c>
      <c r="BJ928" s="50" t="s">
        <v>4050</v>
      </c>
      <c r="BK928" s="81"/>
      <c r="BL928" s="81"/>
      <c r="BM928" s="81"/>
      <c r="BN928" s="81"/>
      <c r="BO928" s="81"/>
      <c r="BP928" s="81"/>
      <c r="BQ928" s="81"/>
      <c r="BR928" s="81"/>
      <c r="BS928" s="81"/>
      <c r="BT928" s="81"/>
      <c r="BU928" s="313" t="s">
        <v>6714</v>
      </c>
      <c r="BV928" s="377" t="s">
        <v>8381</v>
      </c>
      <c r="BW928" s="325" t="s">
        <v>6715</v>
      </c>
      <c r="BX928" s="377" t="s">
        <v>8382</v>
      </c>
      <c r="BY928" s="93" t="str">
        <f t="shared" si="106"/>
        <v>MR207 Beadlock, 18x9.5, +20mm Offset, 6x6.5, 108.71mm Centerbore, Machined - Raw, w/ BH-H24125-38</v>
      </c>
      <c r="BZ928" s="81" t="s">
        <v>3878</v>
      </c>
      <c r="CA928" s="81" t="s">
        <v>3879</v>
      </c>
      <c r="CB928" s="81" t="str">
        <f t="shared" si="105"/>
        <v>FORGED (2XX)</v>
      </c>
    </row>
    <row r="929" spans="1:82" s="38" customFormat="1" ht="15" customHeight="1">
      <c r="A929" s="22">
        <f t="shared" si="100"/>
        <v>927</v>
      </c>
      <c r="B929" s="99" t="s">
        <v>84</v>
      </c>
      <c r="C929" s="99" t="s">
        <v>1093</v>
      </c>
      <c r="D929" s="3" t="s">
        <v>1446</v>
      </c>
      <c r="E929" s="91" t="str">
        <f>CONCATENATE(LEFT(D929,5),VLOOKUP(CONCATENATE(N929,"x",O929),'PART NUMBER GUIDE'!$B$9:$C$49,2,FALSE),VLOOKUP(CONCATENATE(P929, V929), 'PART NUMBER GUIDE'!$Q$6:$R$91, 2, FALSE),VLOOKUP(Y929,'PART NUMBER GUIDE'!$J$8:$K$43,2, FALSE),IF(U929="N/A",IF(ABS(S929)&lt;10,"0"&amp;ABS(S929),ABS(S929)),CONCATENATE(LEFT(U929,1),RIGHT(U929,1))), F929, G929)</f>
        <v>MR50257051515SC</v>
      </c>
      <c r="F929" s="90" t="s">
        <v>2216</v>
      </c>
      <c r="G929" s="90" t="s">
        <v>1131</v>
      </c>
      <c r="H929" s="78" t="s">
        <v>1447</v>
      </c>
      <c r="I929" s="318">
        <v>43831</v>
      </c>
      <c r="J929" s="85" t="s">
        <v>1265</v>
      </c>
      <c r="K929" s="342">
        <v>224</v>
      </c>
      <c r="L929" s="92">
        <f t="shared" si="101"/>
        <v>224</v>
      </c>
      <c r="M929" s="344"/>
      <c r="N929" s="3">
        <v>15</v>
      </c>
      <c r="O929" s="8">
        <v>7</v>
      </c>
      <c r="P929" s="99" t="str">
        <f t="shared" si="102"/>
        <v>5x100</v>
      </c>
      <c r="Q929" s="3">
        <v>5</v>
      </c>
      <c r="R929" s="3">
        <v>100</v>
      </c>
      <c r="S929" s="3">
        <v>15</v>
      </c>
      <c r="T929" s="16">
        <v>4.5999999999999996</v>
      </c>
      <c r="U929" s="100" t="s">
        <v>85</v>
      </c>
      <c r="V929" s="16">
        <v>56.1</v>
      </c>
      <c r="W929" s="8">
        <v>19.621141334454105</v>
      </c>
      <c r="X929" s="51">
        <v>2100</v>
      </c>
      <c r="Y929" s="79" t="s">
        <v>2294</v>
      </c>
      <c r="Z929" s="79" t="s">
        <v>2987</v>
      </c>
      <c r="AA929" s="51" t="str">
        <f t="shared" si="103"/>
        <v>15x7, 5x100, 15 OS</v>
      </c>
      <c r="AB929" s="3" t="s">
        <v>4100</v>
      </c>
      <c r="AC929" s="89">
        <f>_xlfn.IFNA(VLOOKUP(AB929,ACCESSORIES!F:J,5,FALSE),"N/A")</f>
        <v>8</v>
      </c>
      <c r="AD929" s="87" t="s">
        <v>85</v>
      </c>
      <c r="AE929" s="3" t="s">
        <v>85</v>
      </c>
      <c r="AF929" s="80" t="s">
        <v>85</v>
      </c>
      <c r="AG929" s="2" t="s">
        <v>85</v>
      </c>
      <c r="AH929" s="9" t="str">
        <f>_xlfn.IFNA(VLOOKUP(AG929,ACCESSORIES!F:J,5,FALSE),"N/A")</f>
        <v>N/A</v>
      </c>
      <c r="AI929" s="81" t="s">
        <v>266</v>
      </c>
      <c r="AJ929" s="81" t="s">
        <v>85</v>
      </c>
      <c r="AK929" s="40" t="str">
        <f>_xlfn.IFNA(VLOOKUP(AJ929,ACCESSORIES!F:J,5,FALSE),"N/A")</f>
        <v>N/A</v>
      </c>
      <c r="AL929" s="81" t="s">
        <v>85</v>
      </c>
      <c r="AM929" s="81">
        <v>14.9</v>
      </c>
      <c r="AN929" s="81">
        <v>138</v>
      </c>
      <c r="AO929" s="36">
        <v>37</v>
      </c>
      <c r="AP929" s="36">
        <v>40</v>
      </c>
      <c r="AQ929" s="36">
        <v>45</v>
      </c>
      <c r="AR929" s="36">
        <v>48</v>
      </c>
      <c r="AS929" s="36">
        <v>181</v>
      </c>
      <c r="AT929" s="36">
        <v>178.8</v>
      </c>
      <c r="AU929" s="84">
        <v>48</v>
      </c>
      <c r="AV929" s="54">
        <v>25</v>
      </c>
      <c r="AW929" s="54">
        <v>25</v>
      </c>
      <c r="AX929" s="54">
        <v>0</v>
      </c>
      <c r="AY929" s="3" t="s">
        <v>85</v>
      </c>
      <c r="AZ929" s="98" t="str">
        <f>_xlfn.IFNA(VLOOKUP(AY929,ACCESSORIES!F:J,5,FALSE),"N/A")</f>
        <v>N/A</v>
      </c>
      <c r="BA929" s="3" t="s">
        <v>85</v>
      </c>
      <c r="BB929" s="98" t="str">
        <f>_xlfn.IFNA(VLOOKUP(BA929,ACCESSORIES!F:J,5,FALSE),"N/A")</f>
        <v>N/A</v>
      </c>
      <c r="BC929" s="77">
        <v>23.773180605602633</v>
      </c>
      <c r="BD929" s="56">
        <v>17.8740157480315</v>
      </c>
      <c r="BE929" s="56">
        <v>17.8740157480315</v>
      </c>
      <c r="BF929" s="56">
        <v>9.8425196850393704</v>
      </c>
      <c r="BG929" s="378">
        <f t="shared" si="104"/>
        <v>5.1529000000000012E-2</v>
      </c>
      <c r="BH929" s="3">
        <v>48</v>
      </c>
      <c r="BI929" s="114" t="s">
        <v>3532</v>
      </c>
      <c r="BJ929" s="50" t="s">
        <v>4050</v>
      </c>
      <c r="BK929" s="81" t="s">
        <v>4066</v>
      </c>
      <c r="BL929" s="81" t="s">
        <v>5535</v>
      </c>
      <c r="BM929" s="81" t="s">
        <v>5537</v>
      </c>
      <c r="BN929" s="81" t="s">
        <v>5538</v>
      </c>
      <c r="BO929" s="81" t="s">
        <v>5539</v>
      </c>
      <c r="BP929" s="81" t="s">
        <v>5540</v>
      </c>
      <c r="BQ929" s="81" t="s">
        <v>5541</v>
      </c>
      <c r="BR929" s="81" t="s">
        <v>5544</v>
      </c>
      <c r="BS929" s="81"/>
      <c r="BT929" s="81"/>
      <c r="BU929" s="313" t="s">
        <v>6656</v>
      </c>
      <c r="BV929" s="377" t="s">
        <v>8174</v>
      </c>
      <c r="BW929" s="313" t="s">
        <v>6657</v>
      </c>
      <c r="BX929" s="377" t="s">
        <v>8175</v>
      </c>
      <c r="BY929" s="93" t="str">
        <f t="shared" si="106"/>
        <v>MR502 VT-SPEC 2, 15x7, +15mm Offset, 5x100, 56.1mm Centerbore, Matte Black</v>
      </c>
      <c r="BZ929" s="81" t="s">
        <v>3878</v>
      </c>
      <c r="CA929" s="81" t="s">
        <v>3879</v>
      </c>
      <c r="CB929" s="81" t="str">
        <f t="shared" si="105"/>
        <v>RALLY (5XX)</v>
      </c>
    </row>
    <row r="930" spans="1:82" s="38" customFormat="1" ht="15" customHeight="1">
      <c r="A930" s="22">
        <f t="shared" si="100"/>
        <v>928</v>
      </c>
      <c r="B930" s="99" t="s">
        <v>84</v>
      </c>
      <c r="C930" s="99" t="s">
        <v>1093</v>
      </c>
      <c r="D930" s="3" t="s">
        <v>1446</v>
      </c>
      <c r="E930" s="91" t="str">
        <f>CONCATENATE(LEFT(D930,5),VLOOKUP(CONCATENATE(N930,"x",O930),'PART NUMBER GUIDE'!$B$9:$C$49,2,FALSE),VLOOKUP(CONCATENATE(P930, V930), 'PART NUMBER GUIDE'!$Q$6:$R$91, 2, FALSE),VLOOKUP(Y930,'PART NUMBER GUIDE'!$J$8:$K$43,2, FALSE),IF(U930="N/A",IF(ABS(S930)&lt;10,"0"&amp;ABS(S930),ABS(S930)),CONCATENATE(LEFT(U930,1),RIGHT(U930,1))), F930, G930)</f>
        <v>MR50257051915SC</v>
      </c>
      <c r="F930" s="90" t="s">
        <v>2216</v>
      </c>
      <c r="G930" s="90" t="s">
        <v>1131</v>
      </c>
      <c r="H930" s="78" t="s">
        <v>1458</v>
      </c>
      <c r="I930" s="318">
        <v>43831</v>
      </c>
      <c r="J930" s="85" t="s">
        <v>1265</v>
      </c>
      <c r="K930" s="342">
        <v>224</v>
      </c>
      <c r="L930" s="92">
        <f t="shared" si="101"/>
        <v>224</v>
      </c>
      <c r="M930" s="344"/>
      <c r="N930" s="3">
        <v>15</v>
      </c>
      <c r="O930" s="8">
        <v>7</v>
      </c>
      <c r="P930" s="99" t="str">
        <f t="shared" si="102"/>
        <v>5x100</v>
      </c>
      <c r="Q930" s="3">
        <v>5</v>
      </c>
      <c r="R930" s="3">
        <v>100</v>
      </c>
      <c r="S930" s="3">
        <v>15</v>
      </c>
      <c r="T930" s="16">
        <v>4.5999999999999996</v>
      </c>
      <c r="U930" s="100" t="s">
        <v>85</v>
      </c>
      <c r="V930" s="16">
        <v>56.1</v>
      </c>
      <c r="W930" s="8">
        <v>19.621141334454105</v>
      </c>
      <c r="X930" s="51">
        <v>2100</v>
      </c>
      <c r="Y930" s="79" t="s">
        <v>2297</v>
      </c>
      <c r="Z930" s="78" t="s">
        <v>2988</v>
      </c>
      <c r="AA930" s="51" t="str">
        <f t="shared" si="103"/>
        <v>15x7, 5x100, 15 OS</v>
      </c>
      <c r="AB930" s="3" t="s">
        <v>4100</v>
      </c>
      <c r="AC930" s="89">
        <f>_xlfn.IFNA(VLOOKUP(AB930,ACCESSORIES!F:J,5,FALSE),"N/A")</f>
        <v>8</v>
      </c>
      <c r="AD930" s="87" t="s">
        <v>85</v>
      </c>
      <c r="AE930" s="3" t="s">
        <v>85</v>
      </c>
      <c r="AF930" s="80" t="s">
        <v>85</v>
      </c>
      <c r="AG930" s="2" t="s">
        <v>85</v>
      </c>
      <c r="AH930" s="9" t="str">
        <f>_xlfn.IFNA(VLOOKUP(AG930,ACCESSORIES!F:J,5,FALSE),"N/A")</f>
        <v>N/A</v>
      </c>
      <c r="AI930" s="81" t="s">
        <v>266</v>
      </c>
      <c r="AJ930" s="81" t="s">
        <v>85</v>
      </c>
      <c r="AK930" s="40" t="str">
        <f>_xlfn.IFNA(VLOOKUP(AJ930,ACCESSORIES!F:J,5,FALSE),"N/A")</f>
        <v>N/A</v>
      </c>
      <c r="AL930" s="81" t="s">
        <v>85</v>
      </c>
      <c r="AM930" s="81">
        <v>14.9</v>
      </c>
      <c r="AN930" s="81">
        <v>138</v>
      </c>
      <c r="AO930" s="36">
        <v>37</v>
      </c>
      <c r="AP930" s="36">
        <v>40</v>
      </c>
      <c r="AQ930" s="36">
        <v>45</v>
      </c>
      <c r="AR930" s="36">
        <v>48</v>
      </c>
      <c r="AS930" s="36">
        <v>181</v>
      </c>
      <c r="AT930" s="36">
        <v>178.8</v>
      </c>
      <c r="AU930" s="84">
        <v>48</v>
      </c>
      <c r="AV930" s="54">
        <v>25</v>
      </c>
      <c r="AW930" s="54">
        <v>25</v>
      </c>
      <c r="AX930" s="54">
        <v>0</v>
      </c>
      <c r="AY930" s="3" t="s">
        <v>85</v>
      </c>
      <c r="AZ930" s="98" t="str">
        <f>_xlfn.IFNA(VLOOKUP(AY930,ACCESSORIES!F:J,5,FALSE),"N/A")</f>
        <v>N/A</v>
      </c>
      <c r="BA930" s="3" t="s">
        <v>85</v>
      </c>
      <c r="BB930" s="98" t="str">
        <f>_xlfn.IFNA(VLOOKUP(BA930,ACCESSORIES!F:J,5,FALSE),"N/A")</f>
        <v>N/A</v>
      </c>
      <c r="BC930" s="77">
        <v>23.699693184874338</v>
      </c>
      <c r="BD930" s="56">
        <v>17.8740157480315</v>
      </c>
      <c r="BE930" s="56">
        <v>17.8740157480315</v>
      </c>
      <c r="BF930" s="56">
        <v>9.8425196850393704</v>
      </c>
      <c r="BG930" s="378">
        <f t="shared" si="104"/>
        <v>5.1529000000000012E-2</v>
      </c>
      <c r="BH930" s="3">
        <v>48</v>
      </c>
      <c r="BI930" s="114" t="s">
        <v>3532</v>
      </c>
      <c r="BJ930" s="50" t="s">
        <v>4050</v>
      </c>
      <c r="BK930" s="81" t="s">
        <v>4066</v>
      </c>
      <c r="BL930" s="81" t="s">
        <v>5535</v>
      </c>
      <c r="BM930" s="81" t="s">
        <v>5537</v>
      </c>
      <c r="BN930" s="81" t="s">
        <v>5538</v>
      </c>
      <c r="BO930" s="81" t="s">
        <v>5539</v>
      </c>
      <c r="BP930" s="81" t="s">
        <v>5540</v>
      </c>
      <c r="BQ930" s="81" t="s">
        <v>5541</v>
      </c>
      <c r="BR930" s="81" t="s">
        <v>5544</v>
      </c>
      <c r="BS930" s="81"/>
      <c r="BT930" s="81"/>
      <c r="BU930" s="313" t="s">
        <v>6659</v>
      </c>
      <c r="BV930" s="377" t="s">
        <v>8518</v>
      </c>
      <c r="BW930" s="313" t="s">
        <v>6661</v>
      </c>
      <c r="BX930" s="377" t="s">
        <v>8519</v>
      </c>
      <c r="BY930" s="93" t="str">
        <f t="shared" si="106"/>
        <v>MR502 VT-SPEC 2, 15x7, +15mm Offset, 5x100, 56.1mm Centerbore, Method Bronze</v>
      </c>
      <c r="BZ930" s="81" t="s">
        <v>3878</v>
      </c>
      <c r="CA930" s="81" t="s">
        <v>3879</v>
      </c>
      <c r="CB930" s="81" t="str">
        <f t="shared" si="105"/>
        <v>RALLY (5XX)</v>
      </c>
    </row>
    <row r="931" spans="1:82" s="38" customFormat="1" ht="15" customHeight="1">
      <c r="A931" s="22">
        <f t="shared" si="100"/>
        <v>929</v>
      </c>
      <c r="B931" s="99" t="s">
        <v>84</v>
      </c>
      <c r="C931" s="99" t="s">
        <v>1093</v>
      </c>
      <c r="D931" s="3" t="s">
        <v>1446</v>
      </c>
      <c r="E931" s="91" t="str">
        <f>CONCATENATE(LEFT(D931,5),VLOOKUP(CONCATENATE(N931,"x",O931),'PART NUMBER GUIDE'!$B$9:$C$49,2,FALSE),VLOOKUP(CONCATENATE(P931, V931), 'PART NUMBER GUIDE'!$Q$6:$R$91, 2, FALSE),VLOOKUP(Y931,'PART NUMBER GUIDE'!$J$8:$K$43,2, FALSE),IF(U931="N/A",IF(ABS(S931)&lt;10,"0"&amp;ABS(S931),ABS(S931)),CONCATENATE(LEFT(U931,1),RIGHT(U931,1))), F931, G931)</f>
        <v>MR50257051115SC</v>
      </c>
      <c r="F931" s="90" t="s">
        <v>2216</v>
      </c>
      <c r="G931" s="90" t="s">
        <v>1131</v>
      </c>
      <c r="H931" s="79" t="s">
        <v>4466</v>
      </c>
      <c r="I931" s="319">
        <v>44067</v>
      </c>
      <c r="J931" s="85" t="s">
        <v>1265</v>
      </c>
      <c r="K931" s="342">
        <v>224</v>
      </c>
      <c r="L931" s="92">
        <f t="shared" si="101"/>
        <v>224</v>
      </c>
      <c r="M931" s="344"/>
      <c r="N931" s="3">
        <v>15</v>
      </c>
      <c r="O931" s="8">
        <v>7</v>
      </c>
      <c r="P931" s="99" t="str">
        <f t="shared" si="102"/>
        <v>5x100</v>
      </c>
      <c r="Q931" s="3">
        <v>5</v>
      </c>
      <c r="R931" s="3">
        <v>100</v>
      </c>
      <c r="S931" s="3">
        <v>15</v>
      </c>
      <c r="T931" s="16">
        <v>4.5999999999999996</v>
      </c>
      <c r="U931" s="100" t="s">
        <v>85</v>
      </c>
      <c r="V931" s="16">
        <v>56.1</v>
      </c>
      <c r="W931" s="8">
        <v>20.436851704538149</v>
      </c>
      <c r="X931" s="51">
        <v>2100</v>
      </c>
      <c r="Y931" s="79" t="s">
        <v>2298</v>
      </c>
      <c r="Z931" s="78" t="s">
        <v>2989</v>
      </c>
      <c r="AA931" s="51" t="str">
        <f t="shared" si="103"/>
        <v>15x7, 5x100, 15 OS</v>
      </c>
      <c r="AB931" s="3" t="s">
        <v>4100</v>
      </c>
      <c r="AC931" s="89">
        <f>_xlfn.IFNA(VLOOKUP(AB931,ACCESSORIES!F:J,5,FALSE),"N/A")</f>
        <v>8</v>
      </c>
      <c r="AD931" s="87" t="s">
        <v>85</v>
      </c>
      <c r="AE931" s="3" t="s">
        <v>85</v>
      </c>
      <c r="AF931" s="80" t="s">
        <v>85</v>
      </c>
      <c r="AG931" s="2" t="s">
        <v>85</v>
      </c>
      <c r="AH931" s="9" t="str">
        <f>_xlfn.IFNA(VLOOKUP(AG931,ACCESSORIES!F:J,5,FALSE),"N/A")</f>
        <v>N/A</v>
      </c>
      <c r="AI931" s="81" t="s">
        <v>266</v>
      </c>
      <c r="AJ931" s="81" t="s">
        <v>85</v>
      </c>
      <c r="AK931" s="40" t="str">
        <f>_xlfn.IFNA(VLOOKUP(AJ931,ACCESSORIES!F:J,5,FALSE),"N/A")</f>
        <v>N/A</v>
      </c>
      <c r="AL931" s="81" t="s">
        <v>85</v>
      </c>
      <c r="AM931" s="81">
        <v>14.9</v>
      </c>
      <c r="AN931" s="81">
        <v>138</v>
      </c>
      <c r="AO931" s="36">
        <v>37</v>
      </c>
      <c r="AP931" s="36">
        <v>40</v>
      </c>
      <c r="AQ931" s="36">
        <v>45</v>
      </c>
      <c r="AR931" s="36">
        <v>48</v>
      </c>
      <c r="AS931" s="36">
        <v>181</v>
      </c>
      <c r="AT931" s="36">
        <v>178.8</v>
      </c>
      <c r="AU931" s="16">
        <v>56.1</v>
      </c>
      <c r="AV931" s="54">
        <v>25</v>
      </c>
      <c r="AW931" s="54">
        <v>25</v>
      </c>
      <c r="AX931" s="54">
        <v>0</v>
      </c>
      <c r="AY931" s="3" t="s">
        <v>85</v>
      </c>
      <c r="AZ931" s="98" t="str">
        <f>_xlfn.IFNA(VLOOKUP(AY931,ACCESSORIES!F:J,5,FALSE),"N/A")</f>
        <v>N/A</v>
      </c>
      <c r="BA931" s="3" t="s">
        <v>85</v>
      </c>
      <c r="BB931" s="98" t="str">
        <f>_xlfn.IFNA(VLOOKUP(BA931,ACCESSORIES!F:J,5,FALSE),"N/A")</f>
        <v>N/A</v>
      </c>
      <c r="BC931" s="77">
        <v>24.94</v>
      </c>
      <c r="BD931" s="56">
        <v>17.8740157480315</v>
      </c>
      <c r="BE931" s="56">
        <v>17.8740157480315</v>
      </c>
      <c r="BF931" s="56">
        <v>9.8425196850393704</v>
      </c>
      <c r="BG931" s="378">
        <f t="shared" si="104"/>
        <v>5.1529000000000012E-2</v>
      </c>
      <c r="BH931" s="3">
        <v>48</v>
      </c>
      <c r="BI931" s="114" t="s">
        <v>3532</v>
      </c>
      <c r="BJ931" s="50" t="s">
        <v>4050</v>
      </c>
      <c r="BK931" s="81" t="s">
        <v>4066</v>
      </c>
      <c r="BL931" s="81" t="s">
        <v>5535</v>
      </c>
      <c r="BM931" s="81" t="s">
        <v>5537</v>
      </c>
      <c r="BN931" s="81" t="s">
        <v>5538</v>
      </c>
      <c r="BO931" s="81" t="s">
        <v>5539</v>
      </c>
      <c r="BP931" s="81" t="s">
        <v>5540</v>
      </c>
      <c r="BQ931" s="81" t="s">
        <v>5541</v>
      </c>
      <c r="BR931" s="81" t="s">
        <v>5544</v>
      </c>
      <c r="BS931" s="81"/>
      <c r="BT931" s="81"/>
      <c r="BU931" s="313" t="s">
        <v>6654</v>
      </c>
      <c r="BV931" s="377" t="s">
        <v>8448</v>
      </c>
      <c r="BW931" s="313" t="s">
        <v>6655</v>
      </c>
      <c r="BX931" s="377" t="s">
        <v>8449</v>
      </c>
      <c r="BY931" s="93" t="str">
        <f t="shared" si="106"/>
        <v>MR502 VT-SPEC 2, 15x7, +15mm Offset, 5x100, 56.1mm Centerbore, Gold</v>
      </c>
      <c r="BZ931" s="81" t="s">
        <v>3878</v>
      </c>
      <c r="CA931" s="81" t="s">
        <v>3879</v>
      </c>
      <c r="CB931" s="81" t="str">
        <f t="shared" si="105"/>
        <v>RALLY (5XX)</v>
      </c>
      <c r="CD931" s="358"/>
    </row>
    <row r="932" spans="1:82" s="38" customFormat="1" ht="15" customHeight="1">
      <c r="A932" s="22">
        <f t="shared" si="100"/>
        <v>930</v>
      </c>
      <c r="B932" s="99" t="s">
        <v>84</v>
      </c>
      <c r="C932" s="99" t="s">
        <v>1093</v>
      </c>
      <c r="D932" s="3" t="s">
        <v>1446</v>
      </c>
      <c r="E932" s="91" t="str">
        <f>CONCATENATE(LEFT(D932,5),VLOOKUP(CONCATENATE(N932,"x",O932),'PART NUMBER GUIDE'!$B$9:$C$49,2,FALSE),VLOOKUP(CONCATENATE(P932, V932), 'PART NUMBER GUIDE'!$Q$6:$R$91, 2, FALSE),VLOOKUP(Y932,'PART NUMBER GUIDE'!$J$8:$K$43,2, FALSE),IF(U932="N/A",IF(ABS(S932)&lt;10,"0"&amp;ABS(S932),ABS(S932)),CONCATENATE(LEFT(U932,1),RIGHT(U932,1))), F932, G932)</f>
        <v>MR50257012515SC</v>
      </c>
      <c r="F932" s="90" t="s">
        <v>2216</v>
      </c>
      <c r="G932" s="90" t="s">
        <v>1131</v>
      </c>
      <c r="H932" s="78" t="s">
        <v>1448</v>
      </c>
      <c r="I932" s="318">
        <v>43831</v>
      </c>
      <c r="J932" s="85" t="s">
        <v>1265</v>
      </c>
      <c r="K932" s="342">
        <v>224</v>
      </c>
      <c r="L932" s="92">
        <f t="shared" si="101"/>
        <v>224</v>
      </c>
      <c r="M932" s="344"/>
      <c r="N932" s="3">
        <v>15</v>
      </c>
      <c r="O932" s="8">
        <v>7</v>
      </c>
      <c r="P932" s="99" t="str">
        <f t="shared" si="102"/>
        <v>5x4.5</v>
      </c>
      <c r="Q932" s="3">
        <v>5</v>
      </c>
      <c r="R932" s="3">
        <v>4.5</v>
      </c>
      <c r="S932" s="3">
        <v>15</v>
      </c>
      <c r="T932" s="16">
        <v>4.5999999999999996</v>
      </c>
      <c r="U932" s="100" t="s">
        <v>85</v>
      </c>
      <c r="V932" s="16">
        <v>56.1</v>
      </c>
      <c r="W932" s="8">
        <v>19.55</v>
      </c>
      <c r="X932" s="51">
        <v>2100</v>
      </c>
      <c r="Y932" s="79" t="s">
        <v>2294</v>
      </c>
      <c r="Z932" s="79" t="s">
        <v>2987</v>
      </c>
      <c r="AA932" s="51" t="str">
        <f t="shared" si="103"/>
        <v>15x7, 5x4.5, 15 OS</v>
      </c>
      <c r="AB932" s="3" t="s">
        <v>4100</v>
      </c>
      <c r="AC932" s="89">
        <f>_xlfn.IFNA(VLOOKUP(AB932,ACCESSORIES!F:J,5,FALSE),"N/A")</f>
        <v>8</v>
      </c>
      <c r="AD932" s="87" t="s">
        <v>85</v>
      </c>
      <c r="AE932" s="3" t="s">
        <v>85</v>
      </c>
      <c r="AF932" s="80" t="s">
        <v>85</v>
      </c>
      <c r="AG932" s="2" t="s">
        <v>85</v>
      </c>
      <c r="AH932" s="9" t="str">
        <f>_xlfn.IFNA(VLOOKUP(AG932,ACCESSORIES!F:J,5,FALSE),"N/A")</f>
        <v>N/A</v>
      </c>
      <c r="AI932" s="81" t="s">
        <v>266</v>
      </c>
      <c r="AJ932" s="81" t="s">
        <v>85</v>
      </c>
      <c r="AK932" s="40" t="str">
        <f>_xlfn.IFNA(VLOOKUP(AJ932,ACCESSORIES!F:J,5,FALSE),"N/A")</f>
        <v>N/A</v>
      </c>
      <c r="AL932" s="81" t="s">
        <v>85</v>
      </c>
      <c r="AM932" s="81">
        <v>14.9</v>
      </c>
      <c r="AN932" s="81">
        <v>145</v>
      </c>
      <c r="AO932" s="36">
        <v>37</v>
      </c>
      <c r="AP932" s="36">
        <v>40</v>
      </c>
      <c r="AQ932" s="36">
        <v>45</v>
      </c>
      <c r="AR932" s="36">
        <v>51</v>
      </c>
      <c r="AS932" s="36">
        <v>181</v>
      </c>
      <c r="AT932" s="36">
        <v>178.8</v>
      </c>
      <c r="AU932" s="84">
        <v>48</v>
      </c>
      <c r="AV932" s="54">
        <v>25</v>
      </c>
      <c r="AW932" s="54">
        <v>25</v>
      </c>
      <c r="AX932" s="54">
        <v>0</v>
      </c>
      <c r="AY932" s="3" t="s">
        <v>85</v>
      </c>
      <c r="AZ932" s="98" t="str">
        <f>_xlfn.IFNA(VLOOKUP(AY932,ACCESSORIES!F:J,5,FALSE),"N/A")</f>
        <v>N/A</v>
      </c>
      <c r="BA932" s="3" t="s">
        <v>85</v>
      </c>
      <c r="BB932" s="98" t="str">
        <f>_xlfn.IFNA(VLOOKUP(BA932,ACCESSORIES!F:J,5,FALSE),"N/A")</f>
        <v>N/A</v>
      </c>
      <c r="BC932" s="77">
        <v>24.1</v>
      </c>
      <c r="BD932" s="56">
        <v>17.8740157480315</v>
      </c>
      <c r="BE932" s="56">
        <v>17.8740157480315</v>
      </c>
      <c r="BF932" s="56">
        <v>9.8425196850393704</v>
      </c>
      <c r="BG932" s="378">
        <f t="shared" si="104"/>
        <v>5.1529000000000012E-2</v>
      </c>
      <c r="BH932" s="3">
        <v>48</v>
      </c>
      <c r="BI932" s="114" t="s">
        <v>3532</v>
      </c>
      <c r="BJ932" s="50" t="s">
        <v>4050</v>
      </c>
      <c r="BK932" s="81" t="s">
        <v>4066</v>
      </c>
      <c r="BL932" s="81" t="s">
        <v>5535</v>
      </c>
      <c r="BM932" s="81" t="s">
        <v>5537</v>
      </c>
      <c r="BN932" s="81" t="s">
        <v>5538</v>
      </c>
      <c r="BO932" s="81" t="s">
        <v>5539</v>
      </c>
      <c r="BP932" s="81" t="s">
        <v>5540</v>
      </c>
      <c r="BQ932" s="81" t="s">
        <v>5541</v>
      </c>
      <c r="BR932" s="81" t="s">
        <v>5544</v>
      </c>
      <c r="BS932" s="81"/>
      <c r="BT932" s="81"/>
      <c r="BU932" s="313" t="s">
        <v>6656</v>
      </c>
      <c r="BV932" s="377" t="s">
        <v>8174</v>
      </c>
      <c r="BW932" s="313" t="s">
        <v>6657</v>
      </c>
      <c r="BX932" s="377" t="s">
        <v>8175</v>
      </c>
      <c r="BY932" s="93" t="str">
        <f t="shared" si="106"/>
        <v>MR502 VT-SPEC 2, 15x7, +15mm Offset, 5x4.5, 56.1mm Centerbore, Matte Black</v>
      </c>
      <c r="BZ932" s="81" t="s">
        <v>3878</v>
      </c>
      <c r="CA932" s="81" t="s">
        <v>3879</v>
      </c>
      <c r="CB932" s="81" t="str">
        <f t="shared" si="105"/>
        <v>RALLY (5XX)</v>
      </c>
    </row>
    <row r="933" spans="1:82" s="38" customFormat="1" ht="15" customHeight="1">
      <c r="A933" s="22">
        <f t="shared" si="100"/>
        <v>931</v>
      </c>
      <c r="B933" s="99" t="s">
        <v>84</v>
      </c>
      <c r="C933" s="99" t="s">
        <v>1093</v>
      </c>
      <c r="D933" s="3" t="s">
        <v>1457</v>
      </c>
      <c r="E933" s="91" t="str">
        <f>CONCATENATE(LEFT(D933,5),VLOOKUP(CONCATENATE(N933,"x",O933),'PART NUMBER GUIDE'!$B$9:$C$49,2,FALSE),VLOOKUP(CONCATENATE(P933, V933), 'PART NUMBER GUIDE'!$Q$6:$R$91, 2, FALSE),VLOOKUP(Y933,'PART NUMBER GUIDE'!$J$8:$K$43,2, FALSE),IF(U933="N/A",IF(ABS(S933)&lt;10,"0"&amp;ABS(S933),ABS(S933)),CONCATENATE(LEFT(U933,1),RIGHT(U933,1))), F933, G933)</f>
        <v>MR50157051548SC</v>
      </c>
      <c r="F933" s="90" t="s">
        <v>2216</v>
      </c>
      <c r="G933" s="90" t="s">
        <v>1131</v>
      </c>
      <c r="H933" s="78" t="s">
        <v>1460</v>
      </c>
      <c r="I933" s="318">
        <v>43831</v>
      </c>
      <c r="J933" s="85" t="s">
        <v>1265</v>
      </c>
      <c r="K933" s="342">
        <v>224</v>
      </c>
      <c r="L933" s="92">
        <f t="shared" si="101"/>
        <v>224</v>
      </c>
      <c r="M933" s="344"/>
      <c r="N933" s="3">
        <v>15</v>
      </c>
      <c r="O933" s="8">
        <v>7</v>
      </c>
      <c r="P933" s="99" t="str">
        <f t="shared" si="102"/>
        <v>5x100</v>
      </c>
      <c r="Q933" s="3">
        <v>5</v>
      </c>
      <c r="R933" s="3">
        <v>100</v>
      </c>
      <c r="S933" s="3">
        <v>48</v>
      </c>
      <c r="T933" s="16">
        <v>5.9</v>
      </c>
      <c r="U933" s="100" t="s">
        <v>85</v>
      </c>
      <c r="V933" s="16">
        <v>56.1</v>
      </c>
      <c r="W933" s="8">
        <v>16.336253627899428</v>
      </c>
      <c r="X933" s="51">
        <v>1900</v>
      </c>
      <c r="Y933" s="79" t="s">
        <v>2294</v>
      </c>
      <c r="Z933" s="79" t="s">
        <v>2987</v>
      </c>
      <c r="AA933" s="51" t="str">
        <f t="shared" si="103"/>
        <v>15x7, 5x100, 48 OS</v>
      </c>
      <c r="AB933" s="3" t="s">
        <v>4100</v>
      </c>
      <c r="AC933" s="89">
        <f>_xlfn.IFNA(VLOOKUP(AB933,ACCESSORIES!F:J,5,FALSE),"N/A")</f>
        <v>8</v>
      </c>
      <c r="AD933" s="87" t="s">
        <v>85</v>
      </c>
      <c r="AE933" s="3" t="s">
        <v>85</v>
      </c>
      <c r="AF933" s="80" t="s">
        <v>85</v>
      </c>
      <c r="AG933" s="2" t="s">
        <v>85</v>
      </c>
      <c r="AH933" s="9" t="str">
        <f>_xlfn.IFNA(VLOOKUP(AG933,ACCESSORIES!F:J,5,FALSE),"N/A")</f>
        <v>N/A</v>
      </c>
      <c r="AI933" s="81" t="s">
        <v>266</v>
      </c>
      <c r="AJ933" s="81" t="s">
        <v>85</v>
      </c>
      <c r="AK933" s="40" t="str">
        <f>_xlfn.IFNA(VLOOKUP(AJ933,ACCESSORIES!F:J,5,FALSE),"N/A")</f>
        <v>N/A</v>
      </c>
      <c r="AL933" s="81" t="s">
        <v>85</v>
      </c>
      <c r="AM933" s="81">
        <v>14.9</v>
      </c>
      <c r="AN933" s="81">
        <v>138</v>
      </c>
      <c r="AO933" s="25">
        <v>23.6</v>
      </c>
      <c r="AP933" s="25">
        <v>25</v>
      </c>
      <c r="AQ933" s="25">
        <v>27.7</v>
      </c>
      <c r="AR933" s="25">
        <v>18</v>
      </c>
      <c r="AS933" s="25">
        <v>180</v>
      </c>
      <c r="AT933" s="25">
        <v>168</v>
      </c>
      <c r="AU933" s="84">
        <v>48</v>
      </c>
      <c r="AV933" s="54">
        <v>45</v>
      </c>
      <c r="AW933" s="54">
        <v>45</v>
      </c>
      <c r="AX933" s="54">
        <v>0</v>
      </c>
      <c r="AY933" s="3" t="s">
        <v>85</v>
      </c>
      <c r="AZ933" s="98" t="str">
        <f>_xlfn.IFNA(VLOOKUP(AY933,ACCESSORIES!F:J,5,FALSE),"N/A")</f>
        <v>N/A</v>
      </c>
      <c r="BA933" s="3" t="s">
        <v>85</v>
      </c>
      <c r="BB933" s="98" t="str">
        <f>_xlfn.IFNA(VLOOKUP(BA933,ACCESSORIES!F:J,5,FALSE),"N/A")</f>
        <v>N/A</v>
      </c>
      <c r="BC933" s="77">
        <v>20.84</v>
      </c>
      <c r="BD933" s="56">
        <v>17.8740157480315</v>
      </c>
      <c r="BE933" s="56">
        <v>17.8740157480315</v>
      </c>
      <c r="BF933" s="56">
        <v>9.8425196850393704</v>
      </c>
      <c r="BG933" s="378">
        <f t="shared" si="104"/>
        <v>5.1529000000000012E-2</v>
      </c>
      <c r="BH933" s="3">
        <v>48</v>
      </c>
      <c r="BI933" s="114" t="s">
        <v>3532</v>
      </c>
      <c r="BJ933" s="50" t="s">
        <v>4050</v>
      </c>
      <c r="BK933" s="81" t="s">
        <v>4066</v>
      </c>
      <c r="BL933" s="81" t="s">
        <v>5535</v>
      </c>
      <c r="BM933" s="81" t="s">
        <v>5537</v>
      </c>
      <c r="BN933" s="81" t="s">
        <v>5538</v>
      </c>
      <c r="BO933" s="81" t="s">
        <v>5539</v>
      </c>
      <c r="BP933" s="81" t="s">
        <v>5540</v>
      </c>
      <c r="BQ933" s="81" t="s">
        <v>5541</v>
      </c>
      <c r="BR933" s="81" t="s">
        <v>5542</v>
      </c>
      <c r="BS933" s="81"/>
      <c r="BT933" s="81"/>
      <c r="BU933" s="313" t="s">
        <v>6640</v>
      </c>
      <c r="BV933" s="377" t="s">
        <v>8284</v>
      </c>
      <c r="BW933" s="313" t="s">
        <v>6641</v>
      </c>
      <c r="BX933" s="377" t="s">
        <v>8285</v>
      </c>
      <c r="BY933" s="93" t="str">
        <f t="shared" si="106"/>
        <v>MR501 VT-SPEC 2, 15x7, +48mm Offset, 5x100, 56.1mm Centerbore, Matte Black</v>
      </c>
      <c r="BZ933" s="81" t="s">
        <v>3878</v>
      </c>
      <c r="CA933" s="81" t="s">
        <v>3879</v>
      </c>
      <c r="CB933" s="81" t="str">
        <f t="shared" si="105"/>
        <v>RALLY (5XX)</v>
      </c>
    </row>
    <row r="934" spans="1:82" s="38" customFormat="1" ht="15" customHeight="1">
      <c r="A934" s="22">
        <f t="shared" si="100"/>
        <v>932</v>
      </c>
      <c r="B934" s="99" t="s">
        <v>84</v>
      </c>
      <c r="C934" s="99" t="s">
        <v>1093</v>
      </c>
      <c r="D934" s="3" t="s">
        <v>1457</v>
      </c>
      <c r="E934" s="91" t="str">
        <f>CONCATENATE(LEFT(D934,5),VLOOKUP(CONCATENATE(N934,"x",O934),'PART NUMBER GUIDE'!$B$9:$C$49,2,FALSE),VLOOKUP(CONCATENATE(P934, V934), 'PART NUMBER GUIDE'!$Q$6:$R$91, 2, FALSE),VLOOKUP(Y934,'PART NUMBER GUIDE'!$J$8:$K$43,2, FALSE),IF(U934="N/A",IF(ABS(S934)&lt;10,"0"&amp;ABS(S934),ABS(S934)),CONCATENATE(LEFT(U934,1),RIGHT(U934,1))), F934, G934)</f>
        <v>MR50157051948SC</v>
      </c>
      <c r="F934" s="90" t="s">
        <v>2216</v>
      </c>
      <c r="G934" s="90" t="s">
        <v>1131</v>
      </c>
      <c r="H934" s="78" t="s">
        <v>1461</v>
      </c>
      <c r="I934" s="318">
        <v>43831</v>
      </c>
      <c r="J934" s="85" t="s">
        <v>1265</v>
      </c>
      <c r="K934" s="342">
        <v>224</v>
      </c>
      <c r="L934" s="92">
        <f t="shared" si="101"/>
        <v>224</v>
      </c>
      <c r="M934" s="344"/>
      <c r="N934" s="3">
        <v>15</v>
      </c>
      <c r="O934" s="8">
        <v>7</v>
      </c>
      <c r="P934" s="99" t="str">
        <f t="shared" si="102"/>
        <v>5x100</v>
      </c>
      <c r="Q934" s="3">
        <v>5</v>
      </c>
      <c r="R934" s="3">
        <v>100</v>
      </c>
      <c r="S934" s="3">
        <v>48</v>
      </c>
      <c r="T934" s="16">
        <v>5.9</v>
      </c>
      <c r="U934" s="100" t="s">
        <v>85</v>
      </c>
      <c r="V934" s="16">
        <v>56.1</v>
      </c>
      <c r="W934" s="8">
        <v>16.336253627899428</v>
      </c>
      <c r="X934" s="51">
        <v>1900</v>
      </c>
      <c r="Y934" s="79" t="s">
        <v>2297</v>
      </c>
      <c r="Z934" s="78" t="s">
        <v>2988</v>
      </c>
      <c r="AA934" s="51" t="str">
        <f t="shared" si="103"/>
        <v>15x7, 5x100, 48 OS</v>
      </c>
      <c r="AB934" s="3" t="s">
        <v>4100</v>
      </c>
      <c r="AC934" s="89">
        <f>_xlfn.IFNA(VLOOKUP(AB934,ACCESSORIES!F:J,5,FALSE),"N/A")</f>
        <v>8</v>
      </c>
      <c r="AD934" s="87" t="s">
        <v>85</v>
      </c>
      <c r="AE934" s="3" t="s">
        <v>85</v>
      </c>
      <c r="AF934" s="80" t="s">
        <v>85</v>
      </c>
      <c r="AG934" s="2" t="s">
        <v>85</v>
      </c>
      <c r="AH934" s="9" t="str">
        <f>_xlfn.IFNA(VLOOKUP(AG934,ACCESSORIES!F:J,5,FALSE),"N/A")</f>
        <v>N/A</v>
      </c>
      <c r="AI934" s="81" t="s">
        <v>266</v>
      </c>
      <c r="AJ934" s="81" t="s">
        <v>85</v>
      </c>
      <c r="AK934" s="40" t="str">
        <f>_xlfn.IFNA(VLOOKUP(AJ934,ACCESSORIES!F:J,5,FALSE),"N/A")</f>
        <v>N/A</v>
      </c>
      <c r="AL934" s="81" t="s">
        <v>85</v>
      </c>
      <c r="AM934" s="81">
        <v>14.9</v>
      </c>
      <c r="AN934" s="81">
        <v>138</v>
      </c>
      <c r="AO934" s="25">
        <v>23.6</v>
      </c>
      <c r="AP934" s="25">
        <v>25</v>
      </c>
      <c r="AQ934" s="25">
        <v>27.7</v>
      </c>
      <c r="AR934" s="25">
        <v>18</v>
      </c>
      <c r="AS934" s="25">
        <v>180</v>
      </c>
      <c r="AT934" s="25">
        <v>168</v>
      </c>
      <c r="AU934" s="84">
        <v>48</v>
      </c>
      <c r="AV934" s="54">
        <v>45</v>
      </c>
      <c r="AW934" s="54">
        <v>45</v>
      </c>
      <c r="AX934" s="54">
        <v>0</v>
      </c>
      <c r="AY934" s="3" t="s">
        <v>85</v>
      </c>
      <c r="AZ934" s="98" t="str">
        <f>_xlfn.IFNA(VLOOKUP(AY934,ACCESSORIES!F:J,5,FALSE),"N/A")</f>
        <v>N/A</v>
      </c>
      <c r="BA934" s="3" t="s">
        <v>85</v>
      </c>
      <c r="BB934" s="98" t="str">
        <f>_xlfn.IFNA(VLOOKUP(BA934,ACCESSORIES!F:J,5,FALSE),"N/A")</f>
        <v>N/A</v>
      </c>
      <c r="BC934" s="77">
        <v>20.84</v>
      </c>
      <c r="BD934" s="56">
        <v>17.8740157480315</v>
      </c>
      <c r="BE934" s="56">
        <v>17.8740157480315</v>
      </c>
      <c r="BF934" s="56">
        <v>9.8425196850393704</v>
      </c>
      <c r="BG934" s="378">
        <f t="shared" si="104"/>
        <v>5.1529000000000012E-2</v>
      </c>
      <c r="BH934" s="3">
        <v>48</v>
      </c>
      <c r="BI934" s="114" t="s">
        <v>3532</v>
      </c>
      <c r="BJ934" s="50" t="s">
        <v>4050</v>
      </c>
      <c r="BK934" s="81" t="s">
        <v>4066</v>
      </c>
      <c r="BL934" s="81" t="s">
        <v>5535</v>
      </c>
      <c r="BM934" s="81" t="s">
        <v>5537</v>
      </c>
      <c r="BN934" s="81" t="s">
        <v>5538</v>
      </c>
      <c r="BO934" s="81" t="s">
        <v>5539</v>
      </c>
      <c r="BP934" s="81" t="s">
        <v>5540</v>
      </c>
      <c r="BQ934" s="81" t="s">
        <v>5541</v>
      </c>
      <c r="BR934" s="81" t="s">
        <v>5542</v>
      </c>
      <c r="BS934" s="81"/>
      <c r="BT934" s="81"/>
      <c r="BU934" s="313"/>
      <c r="BV934" s="325"/>
      <c r="BW934" s="313"/>
      <c r="BX934" s="325"/>
      <c r="BY934" s="93" t="str">
        <f t="shared" si="106"/>
        <v>MR501 VT-SPEC 2, 15x7, +48mm Offset, 5x100, 56.1mm Centerbore, Method Bronze</v>
      </c>
      <c r="BZ934" s="81" t="s">
        <v>3878</v>
      </c>
      <c r="CA934" s="81" t="s">
        <v>3879</v>
      </c>
      <c r="CB934" s="81" t="str">
        <f t="shared" si="105"/>
        <v>RALLY (5XX)</v>
      </c>
    </row>
    <row r="935" spans="1:82" s="38" customFormat="1" ht="15" customHeight="1">
      <c r="A935" s="22">
        <f t="shared" si="100"/>
        <v>933</v>
      </c>
      <c r="B935" s="99" t="s">
        <v>84</v>
      </c>
      <c r="C935" s="99" t="s">
        <v>1093</v>
      </c>
      <c r="D935" s="3" t="s">
        <v>1457</v>
      </c>
      <c r="E935" s="91" t="str">
        <f>CONCATENATE(LEFT(D935,5),VLOOKUP(CONCATENATE(N935,"x",O935),'PART NUMBER GUIDE'!$B$9:$C$49,2,FALSE),VLOOKUP(CONCATENATE(P935, V935), 'PART NUMBER GUIDE'!$Q$6:$R$91, 2, FALSE),VLOOKUP(Y935,'PART NUMBER GUIDE'!$J$8:$K$43,2, FALSE),IF(U935="N/A",IF(ABS(S935)&lt;10,"0"&amp;ABS(S935),ABS(S935)),CONCATENATE(LEFT(U935,1),RIGHT(U935,1))), F935, G935)</f>
        <v>MR50157012548SC</v>
      </c>
      <c r="F935" s="90" t="s">
        <v>2216</v>
      </c>
      <c r="G935" s="90" t="s">
        <v>1131</v>
      </c>
      <c r="H935" s="78" t="s">
        <v>1462</v>
      </c>
      <c r="I935" s="318">
        <v>43831</v>
      </c>
      <c r="J935" s="85" t="s">
        <v>1265</v>
      </c>
      <c r="K935" s="342">
        <v>224</v>
      </c>
      <c r="L935" s="92">
        <f t="shared" si="101"/>
        <v>224</v>
      </c>
      <c r="M935" s="344"/>
      <c r="N935" s="3">
        <v>15</v>
      </c>
      <c r="O935" s="8">
        <v>7</v>
      </c>
      <c r="P935" s="99" t="str">
        <f t="shared" si="102"/>
        <v>5x4.5</v>
      </c>
      <c r="Q935" s="3">
        <v>5</v>
      </c>
      <c r="R935" s="3">
        <v>4.5</v>
      </c>
      <c r="S935" s="3">
        <v>48</v>
      </c>
      <c r="T935" s="16">
        <v>5.9</v>
      </c>
      <c r="U935" s="100" t="s">
        <v>85</v>
      </c>
      <c r="V935" s="16">
        <v>56.1</v>
      </c>
      <c r="W935" s="8">
        <v>17.12</v>
      </c>
      <c r="X935" s="51">
        <v>1900</v>
      </c>
      <c r="Y935" s="79" t="s">
        <v>2294</v>
      </c>
      <c r="Z935" s="79" t="s">
        <v>2987</v>
      </c>
      <c r="AA935" s="51" t="str">
        <f t="shared" si="103"/>
        <v>15x7, 5x4.5, 48 OS</v>
      </c>
      <c r="AB935" s="3" t="s">
        <v>4100</v>
      </c>
      <c r="AC935" s="89">
        <f>_xlfn.IFNA(VLOOKUP(AB935,ACCESSORIES!F:J,5,FALSE),"N/A")</f>
        <v>8</v>
      </c>
      <c r="AD935" s="87" t="s">
        <v>85</v>
      </c>
      <c r="AE935" s="3" t="s">
        <v>85</v>
      </c>
      <c r="AF935" s="80" t="s">
        <v>85</v>
      </c>
      <c r="AG935" s="2" t="s">
        <v>85</v>
      </c>
      <c r="AH935" s="9" t="str">
        <f>_xlfn.IFNA(VLOOKUP(AG935,ACCESSORIES!F:J,5,FALSE),"N/A")</f>
        <v>N/A</v>
      </c>
      <c r="AI935" s="81" t="s">
        <v>266</v>
      </c>
      <c r="AJ935" s="81" t="s">
        <v>85</v>
      </c>
      <c r="AK935" s="40" t="str">
        <f>_xlfn.IFNA(VLOOKUP(AJ935,ACCESSORIES!F:J,5,FALSE),"N/A")</f>
        <v>N/A</v>
      </c>
      <c r="AL935" s="81" t="s">
        <v>85</v>
      </c>
      <c r="AM935" s="81">
        <v>14.9</v>
      </c>
      <c r="AN935" s="81">
        <v>145</v>
      </c>
      <c r="AO935" s="25">
        <v>23.6</v>
      </c>
      <c r="AP935" s="25">
        <v>25</v>
      </c>
      <c r="AQ935" s="25">
        <v>27.7</v>
      </c>
      <c r="AR935" s="25">
        <v>18</v>
      </c>
      <c r="AS935" s="25">
        <v>180</v>
      </c>
      <c r="AT935" s="25">
        <v>168</v>
      </c>
      <c r="AU935" s="84">
        <v>48</v>
      </c>
      <c r="AV935" s="54">
        <v>45</v>
      </c>
      <c r="AW935" s="54">
        <v>45</v>
      </c>
      <c r="AX935" s="54">
        <v>0</v>
      </c>
      <c r="AY935" s="3" t="s">
        <v>85</v>
      </c>
      <c r="AZ935" s="98" t="str">
        <f>_xlfn.IFNA(VLOOKUP(AY935,ACCESSORIES!F:J,5,FALSE),"N/A")</f>
        <v>N/A</v>
      </c>
      <c r="BA935" s="3" t="s">
        <v>85</v>
      </c>
      <c r="BB935" s="98" t="str">
        <f>_xlfn.IFNA(VLOOKUP(BA935,ACCESSORIES!F:J,5,FALSE),"N/A")</f>
        <v>N/A</v>
      </c>
      <c r="BC935" s="77">
        <v>21.42</v>
      </c>
      <c r="BD935" s="56">
        <v>17.8740157480315</v>
      </c>
      <c r="BE935" s="56">
        <v>17.8740157480315</v>
      </c>
      <c r="BF935" s="56">
        <v>9.8425196850393704</v>
      </c>
      <c r="BG935" s="378">
        <f t="shared" si="104"/>
        <v>5.1529000000000012E-2</v>
      </c>
      <c r="BH935" s="3">
        <v>48</v>
      </c>
      <c r="BI935" s="114" t="s">
        <v>3532</v>
      </c>
      <c r="BJ935" s="50" t="s">
        <v>4050</v>
      </c>
      <c r="BK935" s="81" t="s">
        <v>4066</v>
      </c>
      <c r="BL935" s="81" t="s">
        <v>5535</v>
      </c>
      <c r="BM935" s="81" t="s">
        <v>5537</v>
      </c>
      <c r="BN935" s="81" t="s">
        <v>5538</v>
      </c>
      <c r="BO935" s="81" t="s">
        <v>5539</v>
      </c>
      <c r="BP935" s="81" t="s">
        <v>5540</v>
      </c>
      <c r="BQ935" s="81" t="s">
        <v>5541</v>
      </c>
      <c r="BR935" s="81" t="s">
        <v>5542</v>
      </c>
      <c r="BS935" s="81"/>
      <c r="BT935" s="81"/>
      <c r="BU935" s="313" t="s">
        <v>6640</v>
      </c>
      <c r="BV935" s="377" t="s">
        <v>8284</v>
      </c>
      <c r="BW935" s="313" t="s">
        <v>6641</v>
      </c>
      <c r="BX935" s="377" t="s">
        <v>8285</v>
      </c>
      <c r="BY935" s="93" t="str">
        <f t="shared" si="106"/>
        <v>MR501 VT-SPEC 2, 15x7, +48mm Offset, 5x4.5, 56.1mm Centerbore, Matte Black</v>
      </c>
      <c r="BZ935" s="81" t="s">
        <v>3878</v>
      </c>
      <c r="CA935" s="81" t="s">
        <v>3879</v>
      </c>
      <c r="CB935" s="81" t="str">
        <f t="shared" si="105"/>
        <v>RALLY (5XX)</v>
      </c>
    </row>
    <row r="936" spans="1:82" s="38" customFormat="1" ht="15" customHeight="1">
      <c r="A936" s="22">
        <f t="shared" si="100"/>
        <v>934</v>
      </c>
      <c r="B936" s="3" t="s">
        <v>84</v>
      </c>
      <c r="C936" s="99" t="s">
        <v>1093</v>
      </c>
      <c r="D936" s="81" t="s">
        <v>262</v>
      </c>
      <c r="E936" s="91" t="str">
        <f>CONCATENATE(LEFT(D936,5),VLOOKUP(CONCATENATE(N936,"x",O936),'PART NUMBER GUIDE'!$B$9:$C$49,2,FALSE),VLOOKUP(CONCATENATE(P936, V936), 'PART NUMBER GUIDE'!$Q$6:$R$91, 2, FALSE),VLOOKUP(Y936,'PART NUMBER GUIDE'!$J$8:$K$43,2, FALSE),IF(U936="N/A",IF(ABS(S936)&lt;10,"0"&amp;ABS(S936),ABS(S936)),CONCATENATE(LEFT(U936,1),RIGHT(U936,1))), F936, G936)</f>
        <v>MR50178051942-2</v>
      </c>
      <c r="F936" s="90">
        <v>-2</v>
      </c>
      <c r="G936" s="90"/>
      <c r="H936" s="78" t="s">
        <v>5983</v>
      </c>
      <c r="I936" s="318">
        <v>44701</v>
      </c>
      <c r="J936" s="85" t="s">
        <v>1265</v>
      </c>
      <c r="K936" s="342">
        <v>289</v>
      </c>
      <c r="L936" s="92">
        <f t="shared" si="101"/>
        <v>289</v>
      </c>
      <c r="M936" s="344"/>
      <c r="N936" s="81">
        <v>17</v>
      </c>
      <c r="O936" s="83">
        <v>8</v>
      </c>
      <c r="P936" s="99" t="str">
        <f t="shared" si="102"/>
        <v>5x100</v>
      </c>
      <c r="Q936" s="81">
        <v>5</v>
      </c>
      <c r="R936" s="81">
        <v>100</v>
      </c>
      <c r="S936" s="81">
        <v>42</v>
      </c>
      <c r="T936" s="84">
        <v>6.2</v>
      </c>
      <c r="U936" s="100" t="s">
        <v>85</v>
      </c>
      <c r="V936" s="84">
        <v>67.099999999999994</v>
      </c>
      <c r="W936" s="8">
        <v>23.699693184874338</v>
      </c>
      <c r="X936" s="51">
        <v>1850</v>
      </c>
      <c r="Y936" s="79" t="s">
        <v>2297</v>
      </c>
      <c r="Z936" s="78" t="s">
        <v>2988</v>
      </c>
      <c r="AA936" s="51" t="str">
        <f t="shared" si="103"/>
        <v>17x8, 5x100, 42 OS</v>
      </c>
      <c r="AB936" s="81" t="s">
        <v>5729</v>
      </c>
      <c r="AC936" s="89">
        <f>_xlfn.IFNA(VLOOKUP(AB936,ACCESSORIES!F:J,5,FALSE),"N/A")</f>
        <v>33</v>
      </c>
      <c r="AD936" s="87" t="s">
        <v>85</v>
      </c>
      <c r="AE936" s="81" t="s">
        <v>1886</v>
      </c>
      <c r="AF936" s="80" t="s">
        <v>85</v>
      </c>
      <c r="AG936" s="3" t="s">
        <v>85</v>
      </c>
      <c r="AH936" s="9" t="str">
        <f>_xlfn.IFNA(VLOOKUP(AG936,ACCESSORIES!F:J,5,FALSE),"N/A")</f>
        <v>N/A</v>
      </c>
      <c r="AI936" s="99" t="s">
        <v>265</v>
      </c>
      <c r="AJ936" s="81" t="s">
        <v>1672</v>
      </c>
      <c r="AK936" s="40">
        <f>_xlfn.IFNA(VLOOKUP(AJ936,ACCESSORIES!F:J,5,FALSE),"N/A")</f>
        <v>2.75</v>
      </c>
      <c r="AL936" s="81">
        <v>56.1</v>
      </c>
      <c r="AM936" s="81">
        <v>16</v>
      </c>
      <c r="AN936" s="81">
        <v>155</v>
      </c>
      <c r="AO936" s="25">
        <v>31.6</v>
      </c>
      <c r="AP936" s="25">
        <v>40</v>
      </c>
      <c r="AQ936" s="25">
        <v>43</v>
      </c>
      <c r="AR936" s="25">
        <v>46</v>
      </c>
      <c r="AS936" s="25">
        <v>207.6</v>
      </c>
      <c r="AT936" s="25">
        <v>195.6</v>
      </c>
      <c r="AU936" s="84">
        <v>67.099999999999994</v>
      </c>
      <c r="AV936" s="54">
        <v>40</v>
      </c>
      <c r="AW936" s="54">
        <v>40</v>
      </c>
      <c r="AX936" s="54">
        <v>0</v>
      </c>
      <c r="AY936" s="3" t="s">
        <v>85</v>
      </c>
      <c r="AZ936" s="98" t="str">
        <f>_xlfn.IFNA(VLOOKUP(AY936,ACCESSORIES!F:J,5,FALSE),"N/A")</f>
        <v>N/A</v>
      </c>
      <c r="BA936" s="3" t="s">
        <v>85</v>
      </c>
      <c r="BB936" s="98" t="str">
        <f>_xlfn.IFNA(VLOOKUP(BA936,ACCESSORIES!F:J,5,FALSE),"N/A")</f>
        <v>N/A</v>
      </c>
      <c r="BC936" s="77">
        <v>28.2</v>
      </c>
      <c r="BD936" s="56">
        <v>20.236220472440898</v>
      </c>
      <c r="BE936" s="56">
        <v>20.236220472440898</v>
      </c>
      <c r="BF936" s="56">
        <v>10.7086614173228</v>
      </c>
      <c r="BG936" s="378">
        <f t="shared" si="104"/>
        <v>7.18613119999994E-2</v>
      </c>
      <c r="BH936" s="81">
        <v>36</v>
      </c>
      <c r="BI936" s="114" t="s">
        <v>4923</v>
      </c>
      <c r="BJ936" s="50" t="s">
        <v>4050</v>
      </c>
      <c r="BK936" s="81" t="s">
        <v>4066</v>
      </c>
      <c r="BL936" s="81" t="s">
        <v>5535</v>
      </c>
      <c r="BM936" s="81" t="s">
        <v>5478</v>
      </c>
      <c r="BN936" s="81" t="s">
        <v>4642</v>
      </c>
      <c r="BO936" s="81" t="s">
        <v>4275</v>
      </c>
      <c r="BP936" s="81" t="s">
        <v>4068</v>
      </c>
      <c r="BQ936" s="81" t="s">
        <v>5536</v>
      </c>
      <c r="BR936" s="81"/>
      <c r="BS936" s="81"/>
      <c r="BT936" s="81"/>
      <c r="BU936" s="313" t="s">
        <v>6651</v>
      </c>
      <c r="BV936" s="377" t="s">
        <v>8393</v>
      </c>
      <c r="BW936" s="313" t="s">
        <v>6653</v>
      </c>
      <c r="BX936" s="377" t="s">
        <v>8394</v>
      </c>
      <c r="BY936" s="93" t="str">
        <f t="shared" si="106"/>
        <v>MR501 RALLY, 17x8, +42mm Offset, 5x100, 67.1mm Centerbore, Method Bronze</v>
      </c>
      <c r="BZ936" s="81" t="s">
        <v>3878</v>
      </c>
      <c r="CA936" s="81" t="s">
        <v>3879</v>
      </c>
      <c r="CB936" s="81" t="str">
        <f t="shared" si="105"/>
        <v>RALLY (5XX)</v>
      </c>
    </row>
    <row r="937" spans="1:82" s="38" customFormat="1" ht="15" customHeight="1">
      <c r="A937" s="22">
        <f t="shared" si="100"/>
        <v>935</v>
      </c>
      <c r="B937" s="3" t="s">
        <v>84</v>
      </c>
      <c r="C937" s="99" t="s">
        <v>1093</v>
      </c>
      <c r="D937" s="81" t="s">
        <v>262</v>
      </c>
      <c r="E937" s="91" t="str">
        <f>CONCATENATE(LEFT(D937,5),VLOOKUP(CONCATENATE(N937,"x",O937),'PART NUMBER GUIDE'!$B$9:$C$49,2,FALSE),VLOOKUP(CONCATENATE(P937, V937), 'PART NUMBER GUIDE'!$Q$6:$R$91, 2, FALSE),VLOOKUP(Y937,'PART NUMBER GUIDE'!$J$8:$K$43,2, FALSE),IF(U937="N/A",IF(ABS(S937)&lt;10,"0"&amp;ABS(S937),ABS(S937)),CONCATENATE(LEFT(U937,1),RIGHT(U937,1))), F937, G937)</f>
        <v>MR50178012842-2</v>
      </c>
      <c r="F937" s="90">
        <v>-2</v>
      </c>
      <c r="G937" s="90"/>
      <c r="H937" s="78" t="s">
        <v>5984</v>
      </c>
      <c r="I937" s="318">
        <v>44701</v>
      </c>
      <c r="J937" s="85" t="s">
        <v>1265</v>
      </c>
      <c r="K937" s="342">
        <v>289</v>
      </c>
      <c r="L937" s="92">
        <f t="shared" si="101"/>
        <v>289</v>
      </c>
      <c r="M937" s="344"/>
      <c r="N937" s="81">
        <v>17</v>
      </c>
      <c r="O937" s="83">
        <v>8</v>
      </c>
      <c r="P937" s="99" t="str">
        <f t="shared" si="102"/>
        <v>5x4.5</v>
      </c>
      <c r="Q937" s="81">
        <v>5</v>
      </c>
      <c r="R937" s="81">
        <v>4.5</v>
      </c>
      <c r="S937" s="81">
        <v>42</v>
      </c>
      <c r="T937" s="84">
        <v>6.2</v>
      </c>
      <c r="U937" s="100" t="s">
        <v>85</v>
      </c>
      <c r="V937" s="84">
        <v>67.099999999999994</v>
      </c>
      <c r="W937" s="83">
        <v>25.02</v>
      </c>
      <c r="X937" s="51">
        <v>1850</v>
      </c>
      <c r="Y937" s="88" t="s">
        <v>2222</v>
      </c>
      <c r="Z937" s="78" t="s">
        <v>2992</v>
      </c>
      <c r="AA937" s="51" t="str">
        <f t="shared" si="103"/>
        <v>17x8, 5x4.5, 42 OS</v>
      </c>
      <c r="AB937" s="81" t="s">
        <v>5729</v>
      </c>
      <c r="AC937" s="89">
        <f>_xlfn.IFNA(VLOOKUP(AB937,ACCESSORIES!F:J,5,FALSE),"N/A")</f>
        <v>33</v>
      </c>
      <c r="AD937" s="87" t="s">
        <v>85</v>
      </c>
      <c r="AE937" s="81" t="s">
        <v>1886</v>
      </c>
      <c r="AF937" s="80" t="s">
        <v>85</v>
      </c>
      <c r="AG937" s="3" t="s">
        <v>85</v>
      </c>
      <c r="AH937" s="9" t="str">
        <f>_xlfn.IFNA(VLOOKUP(AG937,ACCESSORIES!F:J,5,FALSE),"N/A")</f>
        <v>N/A</v>
      </c>
      <c r="AI937" s="99" t="s">
        <v>265</v>
      </c>
      <c r="AJ937" s="81" t="s">
        <v>1672</v>
      </c>
      <c r="AK937" s="40">
        <f>_xlfn.IFNA(VLOOKUP(AJ937,ACCESSORIES!F:J,5,FALSE),"N/A")</f>
        <v>2.75</v>
      </c>
      <c r="AL937" s="81">
        <v>56.1</v>
      </c>
      <c r="AM937" s="81">
        <v>16</v>
      </c>
      <c r="AN937" s="81">
        <v>155</v>
      </c>
      <c r="AO937" s="25">
        <v>31.6</v>
      </c>
      <c r="AP937" s="25">
        <v>40</v>
      </c>
      <c r="AQ937" s="25">
        <v>43</v>
      </c>
      <c r="AR937" s="25">
        <v>46</v>
      </c>
      <c r="AS937" s="25">
        <v>207.6</v>
      </c>
      <c r="AT937" s="25">
        <v>195.6</v>
      </c>
      <c r="AU937" s="84">
        <v>67.099999999999994</v>
      </c>
      <c r="AV937" s="54">
        <v>40</v>
      </c>
      <c r="AW937" s="54">
        <v>40</v>
      </c>
      <c r="AX937" s="54">
        <v>0</v>
      </c>
      <c r="AY937" s="3" t="s">
        <v>85</v>
      </c>
      <c r="AZ937" s="98" t="str">
        <f>_xlfn.IFNA(VLOOKUP(AY937,ACCESSORIES!F:J,5,FALSE),"N/A")</f>
        <v>N/A</v>
      </c>
      <c r="BA937" s="3" t="s">
        <v>85</v>
      </c>
      <c r="BB937" s="98" t="str">
        <f>_xlfn.IFNA(VLOOKUP(BA937,ACCESSORIES!F:J,5,FALSE),"N/A")</f>
        <v>N/A</v>
      </c>
      <c r="BC937" s="77">
        <v>30.53</v>
      </c>
      <c r="BD937" s="56">
        <v>20.236220472440898</v>
      </c>
      <c r="BE937" s="56">
        <v>20.236220472440898</v>
      </c>
      <c r="BF937" s="56">
        <v>10.7086614173228</v>
      </c>
      <c r="BG937" s="378">
        <f t="shared" si="104"/>
        <v>7.18613119999994E-2</v>
      </c>
      <c r="BH937" s="81">
        <v>36</v>
      </c>
      <c r="BI937" s="114" t="s">
        <v>4923</v>
      </c>
      <c r="BJ937" s="50" t="s">
        <v>4050</v>
      </c>
      <c r="BK937" s="81" t="s">
        <v>4066</v>
      </c>
      <c r="BL937" s="81" t="s">
        <v>5535</v>
      </c>
      <c r="BM937" s="81" t="s">
        <v>5478</v>
      </c>
      <c r="BN937" s="81" t="s">
        <v>4642</v>
      </c>
      <c r="BO937" s="81" t="s">
        <v>4275</v>
      </c>
      <c r="BP937" s="81" t="s">
        <v>4068</v>
      </c>
      <c r="BQ937" s="81" t="s">
        <v>5536</v>
      </c>
      <c r="BR937" s="81"/>
      <c r="BS937" s="81"/>
      <c r="BT937" s="81"/>
      <c r="BU937" s="313" t="s">
        <v>7215</v>
      </c>
      <c r="BV937" s="377" t="s">
        <v>8361</v>
      </c>
      <c r="BW937" s="313" t="s">
        <v>7216</v>
      </c>
      <c r="BX937" s="377" t="s">
        <v>8362</v>
      </c>
      <c r="BY937" s="93" t="str">
        <f t="shared" si="106"/>
        <v>MR501 RALLY, 17x8, +42mm Offset, 5x4.5, 67.1mm Centerbore, Titanium</v>
      </c>
      <c r="BZ937" s="81" t="s">
        <v>3878</v>
      </c>
      <c r="CA937" s="81" t="s">
        <v>3879</v>
      </c>
      <c r="CB937" s="81" t="str">
        <f t="shared" si="105"/>
        <v>RALLY (5XX)</v>
      </c>
    </row>
    <row r="938" spans="1:82" s="38" customFormat="1" ht="15" customHeight="1">
      <c r="A938" s="22">
        <f t="shared" si="100"/>
        <v>936</v>
      </c>
      <c r="B938" s="3" t="s">
        <v>84</v>
      </c>
      <c r="C938" s="99" t="s">
        <v>1093</v>
      </c>
      <c r="D938" s="81" t="s">
        <v>262</v>
      </c>
      <c r="E938" s="91" t="str">
        <f>CONCATENATE(LEFT(D938,5),VLOOKUP(CONCATENATE(N938,"x",O938),'PART NUMBER GUIDE'!$B$9:$C$49,2,FALSE),VLOOKUP(CONCATENATE(P938, V938), 'PART NUMBER GUIDE'!$Q$6:$R$91, 2, FALSE),VLOOKUP(Y938,'PART NUMBER GUIDE'!$J$8:$K$43,2, FALSE),IF(U938="N/A",IF(ABS(S938)&lt;10,"0"&amp;ABS(S938),ABS(S938)),CONCATENATE(LEFT(U938,1),RIGHT(U938,1))), F938, G938)</f>
        <v>MR50178012942-2</v>
      </c>
      <c r="F938" s="90">
        <v>-2</v>
      </c>
      <c r="G938" s="90"/>
      <c r="H938" s="78" t="s">
        <v>5985</v>
      </c>
      <c r="I938" s="318">
        <v>44701</v>
      </c>
      <c r="J938" s="16" t="s">
        <v>1265</v>
      </c>
      <c r="K938" s="342">
        <v>289</v>
      </c>
      <c r="L938" s="92">
        <f t="shared" si="101"/>
        <v>289</v>
      </c>
      <c r="M938" s="344"/>
      <c r="N938" s="81">
        <v>17</v>
      </c>
      <c r="O938" s="83">
        <v>8</v>
      </c>
      <c r="P938" s="99" t="str">
        <f t="shared" si="102"/>
        <v>5x4.5</v>
      </c>
      <c r="Q938" s="81">
        <v>5</v>
      </c>
      <c r="R938" s="81">
        <v>4.5</v>
      </c>
      <c r="S938" s="81">
        <v>42</v>
      </c>
      <c r="T938" s="84">
        <v>6.2</v>
      </c>
      <c r="U938" s="100" t="s">
        <v>85</v>
      </c>
      <c r="V938" s="84">
        <v>67.099999999999994</v>
      </c>
      <c r="W938" s="83">
        <v>23.8</v>
      </c>
      <c r="X938" s="51">
        <v>1850</v>
      </c>
      <c r="Y938" s="79" t="s">
        <v>2297</v>
      </c>
      <c r="Z938" s="78" t="s">
        <v>2988</v>
      </c>
      <c r="AA938" s="51" t="str">
        <f t="shared" si="103"/>
        <v>17x8, 5x4.5, 42 OS</v>
      </c>
      <c r="AB938" s="81" t="s">
        <v>5729</v>
      </c>
      <c r="AC938" s="89">
        <f>_xlfn.IFNA(VLOOKUP(AB938,ACCESSORIES!F:J,5,FALSE),"N/A")</f>
        <v>33</v>
      </c>
      <c r="AD938" s="87" t="s">
        <v>85</v>
      </c>
      <c r="AE938" s="81" t="s">
        <v>1886</v>
      </c>
      <c r="AF938" s="80" t="s">
        <v>85</v>
      </c>
      <c r="AG938" s="3" t="s">
        <v>85</v>
      </c>
      <c r="AH938" s="9" t="str">
        <f>_xlfn.IFNA(VLOOKUP(AG938,ACCESSORIES!F:J,5,FALSE),"N/A")</f>
        <v>N/A</v>
      </c>
      <c r="AI938" s="99" t="s">
        <v>265</v>
      </c>
      <c r="AJ938" s="81" t="s">
        <v>1672</v>
      </c>
      <c r="AK938" s="40">
        <f>_xlfn.IFNA(VLOOKUP(AJ938,ACCESSORIES!F:J,5,FALSE),"N/A")</f>
        <v>2.75</v>
      </c>
      <c r="AL938" s="81">
        <v>56.1</v>
      </c>
      <c r="AM938" s="81">
        <v>16</v>
      </c>
      <c r="AN938" s="81">
        <v>155</v>
      </c>
      <c r="AO938" s="25">
        <v>31.6</v>
      </c>
      <c r="AP938" s="25">
        <v>40</v>
      </c>
      <c r="AQ938" s="25">
        <v>43</v>
      </c>
      <c r="AR938" s="25">
        <v>46</v>
      </c>
      <c r="AS938" s="25">
        <v>207.6</v>
      </c>
      <c r="AT938" s="25">
        <v>195.6</v>
      </c>
      <c r="AU938" s="84">
        <v>67.099999999999994</v>
      </c>
      <c r="AV938" s="54">
        <v>40</v>
      </c>
      <c r="AW938" s="54">
        <v>40</v>
      </c>
      <c r="AX938" s="54">
        <v>0</v>
      </c>
      <c r="AY938" s="3" t="s">
        <v>85</v>
      </c>
      <c r="AZ938" s="98" t="str">
        <f>_xlfn.IFNA(VLOOKUP(AY938,ACCESSORIES!F:J,5,FALSE),"N/A")</f>
        <v>N/A</v>
      </c>
      <c r="BA938" s="3" t="s">
        <v>85</v>
      </c>
      <c r="BB938" s="98" t="str">
        <f>_xlfn.IFNA(VLOOKUP(BA938,ACCESSORIES!F:J,5,FALSE),"N/A")</f>
        <v>N/A</v>
      </c>
      <c r="BC938" s="77">
        <v>27.3</v>
      </c>
      <c r="BD938" s="56">
        <v>20.236220472440898</v>
      </c>
      <c r="BE938" s="56">
        <v>20.236220472440898</v>
      </c>
      <c r="BF938" s="56">
        <v>10.7086614173228</v>
      </c>
      <c r="BG938" s="378">
        <f t="shared" si="104"/>
        <v>7.18613119999994E-2</v>
      </c>
      <c r="BH938" s="81">
        <v>36</v>
      </c>
      <c r="BI938" s="114" t="s">
        <v>4923</v>
      </c>
      <c r="BJ938" s="50" t="s">
        <v>4050</v>
      </c>
      <c r="BK938" s="81" t="s">
        <v>4066</v>
      </c>
      <c r="BL938" s="81" t="s">
        <v>5535</v>
      </c>
      <c r="BM938" s="81" t="s">
        <v>5478</v>
      </c>
      <c r="BN938" s="81" t="s">
        <v>4642</v>
      </c>
      <c r="BO938" s="81" t="s">
        <v>4275</v>
      </c>
      <c r="BP938" s="81" t="s">
        <v>4068</v>
      </c>
      <c r="BQ938" s="81" t="s">
        <v>5536</v>
      </c>
      <c r="BR938" s="81"/>
      <c r="BS938" s="81"/>
      <c r="BT938" s="81"/>
      <c r="BU938" s="313" t="s">
        <v>6651</v>
      </c>
      <c r="BV938" s="377" t="s">
        <v>8393</v>
      </c>
      <c r="BW938" s="313" t="s">
        <v>6653</v>
      </c>
      <c r="BX938" s="377" t="s">
        <v>8394</v>
      </c>
      <c r="BY938" s="93" t="str">
        <f t="shared" si="106"/>
        <v>MR501 RALLY, 17x8, +42mm Offset, 5x4.5, 67.1mm Centerbore, Method Bronze</v>
      </c>
      <c r="BZ938" s="81" t="s">
        <v>3878</v>
      </c>
      <c r="CA938" s="81" t="s">
        <v>3879</v>
      </c>
      <c r="CB938" s="81" t="str">
        <f t="shared" si="105"/>
        <v>RALLY (5XX)</v>
      </c>
    </row>
    <row r="939" spans="1:82" s="38" customFormat="1" ht="15" customHeight="1">
      <c r="A939" s="22">
        <f t="shared" si="100"/>
        <v>937</v>
      </c>
      <c r="B939" s="3" t="s">
        <v>84</v>
      </c>
      <c r="C939" s="99" t="s">
        <v>1093</v>
      </c>
      <c r="D939" s="81" t="s">
        <v>262</v>
      </c>
      <c r="E939" s="91" t="str">
        <f>CONCATENATE(LEFT(D939,5),VLOOKUP(CONCATENATE(N939,"x",O939),'PART NUMBER GUIDE'!$B$9:$C$49,2,FALSE),VLOOKUP(CONCATENATE(P939, V939), 'PART NUMBER GUIDE'!$Q$6:$R$91, 2, FALSE),VLOOKUP(Y939,'PART NUMBER GUIDE'!$J$8:$K$43,2, FALSE),IF(U939="N/A",IF(ABS(S939)&lt;10,"0"&amp;ABS(S939),ABS(S939)),CONCATENATE(LEFT(U939,1),RIGHT(U939,1))), F939, G939)</f>
        <v>MR50178051542-2</v>
      </c>
      <c r="F939" s="90">
        <v>-2</v>
      </c>
      <c r="G939" s="90"/>
      <c r="H939" s="78" t="s">
        <v>5986</v>
      </c>
      <c r="I939" s="318">
        <v>44701</v>
      </c>
      <c r="J939" s="85" t="s">
        <v>1265</v>
      </c>
      <c r="K939" s="342">
        <v>289</v>
      </c>
      <c r="L939" s="92">
        <f t="shared" si="101"/>
        <v>289</v>
      </c>
      <c r="M939" s="344"/>
      <c r="N939" s="81">
        <v>17</v>
      </c>
      <c r="O939" s="83">
        <v>8</v>
      </c>
      <c r="P939" s="99" t="str">
        <f t="shared" si="102"/>
        <v>5x100</v>
      </c>
      <c r="Q939" s="81">
        <v>5</v>
      </c>
      <c r="R939" s="81">
        <v>100</v>
      </c>
      <c r="S939" s="81">
        <v>42</v>
      </c>
      <c r="T939" s="84">
        <v>6.2</v>
      </c>
      <c r="U939" s="100" t="s">
        <v>85</v>
      </c>
      <c r="V939" s="84">
        <v>67.099999999999994</v>
      </c>
      <c r="W939" s="8">
        <v>23.699693184874338</v>
      </c>
      <c r="X939" s="51">
        <v>1850</v>
      </c>
      <c r="Y939" s="79" t="s">
        <v>2294</v>
      </c>
      <c r="Z939" s="79" t="s">
        <v>2987</v>
      </c>
      <c r="AA939" s="51" t="str">
        <f t="shared" si="103"/>
        <v>17x8, 5x100, 42 OS</v>
      </c>
      <c r="AB939" s="81" t="s">
        <v>5729</v>
      </c>
      <c r="AC939" s="89">
        <f>_xlfn.IFNA(VLOOKUP(AB939,ACCESSORIES!F:J,5,FALSE),"N/A")</f>
        <v>33</v>
      </c>
      <c r="AD939" s="87" t="s">
        <v>85</v>
      </c>
      <c r="AE939" s="81" t="s">
        <v>1886</v>
      </c>
      <c r="AF939" s="80" t="s">
        <v>85</v>
      </c>
      <c r="AG939" s="3" t="s">
        <v>85</v>
      </c>
      <c r="AH939" s="9" t="str">
        <f>_xlfn.IFNA(VLOOKUP(AG939,ACCESSORIES!F:J,5,FALSE),"N/A")</f>
        <v>N/A</v>
      </c>
      <c r="AI939" s="99" t="s">
        <v>265</v>
      </c>
      <c r="AJ939" s="81" t="s">
        <v>1672</v>
      </c>
      <c r="AK939" s="40">
        <f>_xlfn.IFNA(VLOOKUP(AJ939,ACCESSORIES!F:J,5,FALSE),"N/A")</f>
        <v>2.75</v>
      </c>
      <c r="AL939" s="81">
        <v>56.1</v>
      </c>
      <c r="AM939" s="81">
        <v>16</v>
      </c>
      <c r="AN939" s="81">
        <v>155</v>
      </c>
      <c r="AO939" s="25">
        <v>31.6</v>
      </c>
      <c r="AP939" s="25">
        <v>40</v>
      </c>
      <c r="AQ939" s="25">
        <v>43</v>
      </c>
      <c r="AR939" s="25">
        <v>46</v>
      </c>
      <c r="AS939" s="25">
        <v>207.6</v>
      </c>
      <c r="AT939" s="25">
        <v>195.6</v>
      </c>
      <c r="AU939" s="84">
        <v>67.099999999999994</v>
      </c>
      <c r="AV939" s="54">
        <v>40</v>
      </c>
      <c r="AW939" s="54">
        <v>40</v>
      </c>
      <c r="AX939" s="54">
        <v>0</v>
      </c>
      <c r="AY939" s="3" t="s">
        <v>85</v>
      </c>
      <c r="AZ939" s="98" t="str">
        <f>_xlfn.IFNA(VLOOKUP(AY939,ACCESSORIES!F:J,5,FALSE),"N/A")</f>
        <v>N/A</v>
      </c>
      <c r="BA939" s="3" t="s">
        <v>85</v>
      </c>
      <c r="BB939" s="98" t="str">
        <f>_xlfn.IFNA(VLOOKUP(BA939,ACCESSORIES!F:J,5,FALSE),"N/A")</f>
        <v>N/A</v>
      </c>
      <c r="BC939" s="77">
        <v>28.2</v>
      </c>
      <c r="BD939" s="56">
        <v>20.236220472440898</v>
      </c>
      <c r="BE939" s="56">
        <v>20.236220472440898</v>
      </c>
      <c r="BF939" s="56">
        <v>10.7086614173228</v>
      </c>
      <c r="BG939" s="378">
        <f t="shared" si="104"/>
        <v>7.18613119999994E-2</v>
      </c>
      <c r="BH939" s="81">
        <v>36</v>
      </c>
      <c r="BI939" s="114" t="s">
        <v>4923</v>
      </c>
      <c r="BJ939" s="50" t="s">
        <v>4050</v>
      </c>
      <c r="BK939" s="81" t="s">
        <v>4066</v>
      </c>
      <c r="BL939" s="81" t="s">
        <v>5535</v>
      </c>
      <c r="BM939" s="81" t="s">
        <v>5478</v>
      </c>
      <c r="BN939" s="81" t="s">
        <v>4642</v>
      </c>
      <c r="BO939" s="81" t="s">
        <v>4275</v>
      </c>
      <c r="BP939" s="81" t="s">
        <v>4068</v>
      </c>
      <c r="BQ939" s="81" t="s">
        <v>5536</v>
      </c>
      <c r="BR939" s="81"/>
      <c r="BS939" s="81"/>
      <c r="BT939" s="81"/>
      <c r="BU939" s="313" t="s">
        <v>6643</v>
      </c>
      <c r="BV939" s="377" t="s">
        <v>8306</v>
      </c>
      <c r="BW939" s="313" t="s">
        <v>6645</v>
      </c>
      <c r="BX939" s="377" t="s">
        <v>8307</v>
      </c>
      <c r="BY939" s="93" t="str">
        <f t="shared" si="106"/>
        <v>MR501 RALLY, 17x8, +42mm Offset, 5x100, 67.1mm Centerbore, Matte Black</v>
      </c>
      <c r="BZ939" s="81" t="s">
        <v>3878</v>
      </c>
      <c r="CA939" s="81" t="s">
        <v>3879</v>
      </c>
      <c r="CB939" s="81" t="str">
        <f t="shared" si="105"/>
        <v>RALLY (5XX)</v>
      </c>
    </row>
    <row r="940" spans="1:82" s="38" customFormat="1" ht="15" customHeight="1">
      <c r="A940" s="22">
        <f t="shared" si="100"/>
        <v>938</v>
      </c>
      <c r="B940" s="3" t="s">
        <v>84</v>
      </c>
      <c r="C940" s="99" t="s">
        <v>1093</v>
      </c>
      <c r="D940" s="81" t="s">
        <v>262</v>
      </c>
      <c r="E940" s="91" t="str">
        <f>CONCATENATE(LEFT(D940,5),VLOOKUP(CONCATENATE(N940,"x",O940),'PART NUMBER GUIDE'!$B$9:$C$49,2,FALSE),VLOOKUP(CONCATENATE(P940, V940), 'PART NUMBER GUIDE'!$Q$6:$R$91, 2, FALSE),VLOOKUP(Y940,'PART NUMBER GUIDE'!$J$8:$K$43,2, FALSE),IF(U940="N/A",IF(ABS(S940)&lt;10,"0"&amp;ABS(S940),ABS(S940)),CONCATENATE(LEFT(U940,1),RIGHT(U940,1))), F940, G940)</f>
        <v>MR50178012542-2</v>
      </c>
      <c r="F940" s="90">
        <v>-2</v>
      </c>
      <c r="G940" s="90"/>
      <c r="H940" s="78" t="s">
        <v>5987</v>
      </c>
      <c r="I940" s="318">
        <v>44701</v>
      </c>
      <c r="J940" s="85" t="s">
        <v>1265</v>
      </c>
      <c r="K940" s="342">
        <v>289</v>
      </c>
      <c r="L940" s="92">
        <f t="shared" si="101"/>
        <v>289</v>
      </c>
      <c r="M940" s="344"/>
      <c r="N940" s="81">
        <v>17</v>
      </c>
      <c r="O940" s="83">
        <v>8</v>
      </c>
      <c r="P940" s="99" t="str">
        <f t="shared" si="102"/>
        <v>5x4.5</v>
      </c>
      <c r="Q940" s="81">
        <v>5</v>
      </c>
      <c r="R940" s="81">
        <v>4.5</v>
      </c>
      <c r="S940" s="81">
        <v>42</v>
      </c>
      <c r="T940" s="84">
        <v>6.2</v>
      </c>
      <c r="U940" s="100" t="s">
        <v>85</v>
      </c>
      <c r="V940" s="84">
        <v>67.099999999999994</v>
      </c>
      <c r="W940" s="83">
        <v>24.32</v>
      </c>
      <c r="X940" s="51">
        <v>1850</v>
      </c>
      <c r="Y940" s="79" t="s">
        <v>2294</v>
      </c>
      <c r="Z940" s="79" t="s">
        <v>2987</v>
      </c>
      <c r="AA940" s="51" t="str">
        <f t="shared" si="103"/>
        <v>17x8, 5x4.5, 42 OS</v>
      </c>
      <c r="AB940" s="81" t="s">
        <v>5729</v>
      </c>
      <c r="AC940" s="89">
        <f>_xlfn.IFNA(VLOOKUP(AB940,ACCESSORIES!F:J,5,FALSE),"N/A")</f>
        <v>33</v>
      </c>
      <c r="AD940" s="87" t="s">
        <v>85</v>
      </c>
      <c r="AE940" s="81" t="s">
        <v>1886</v>
      </c>
      <c r="AF940" s="80" t="s">
        <v>85</v>
      </c>
      <c r="AG940" s="3" t="s">
        <v>85</v>
      </c>
      <c r="AH940" s="9" t="str">
        <f>_xlfn.IFNA(VLOOKUP(AG940,ACCESSORIES!F:J,5,FALSE),"N/A")</f>
        <v>N/A</v>
      </c>
      <c r="AI940" s="99" t="s">
        <v>265</v>
      </c>
      <c r="AJ940" s="81" t="s">
        <v>1672</v>
      </c>
      <c r="AK940" s="40">
        <f>_xlfn.IFNA(VLOOKUP(AJ940,ACCESSORIES!F:J,5,FALSE),"N/A")</f>
        <v>2.75</v>
      </c>
      <c r="AL940" s="81">
        <v>56.1</v>
      </c>
      <c r="AM940" s="81">
        <v>16</v>
      </c>
      <c r="AN940" s="81">
        <v>155</v>
      </c>
      <c r="AO940" s="25">
        <v>31.6</v>
      </c>
      <c r="AP940" s="25">
        <v>40</v>
      </c>
      <c r="AQ940" s="25">
        <v>43</v>
      </c>
      <c r="AR940" s="25">
        <v>46</v>
      </c>
      <c r="AS940" s="25">
        <v>207.6</v>
      </c>
      <c r="AT940" s="25">
        <v>195.6</v>
      </c>
      <c r="AU940" s="84">
        <v>67.099999999999994</v>
      </c>
      <c r="AV940" s="54">
        <v>40</v>
      </c>
      <c r="AW940" s="54">
        <v>40</v>
      </c>
      <c r="AX940" s="54">
        <v>0</v>
      </c>
      <c r="AY940" s="3" t="s">
        <v>85</v>
      </c>
      <c r="AZ940" s="98" t="str">
        <f>_xlfn.IFNA(VLOOKUP(AY940,ACCESSORIES!F:J,5,FALSE),"N/A")</f>
        <v>N/A</v>
      </c>
      <c r="BA940" s="3" t="s">
        <v>85</v>
      </c>
      <c r="BB940" s="98" t="str">
        <f>_xlfn.IFNA(VLOOKUP(BA940,ACCESSORIES!F:J,5,FALSE),"N/A")</f>
        <v>N/A</v>
      </c>
      <c r="BC940" s="77">
        <v>29.06</v>
      </c>
      <c r="BD940" s="56">
        <v>20.236220472440898</v>
      </c>
      <c r="BE940" s="56">
        <v>20.236220472440898</v>
      </c>
      <c r="BF940" s="56">
        <v>10.7086614173228</v>
      </c>
      <c r="BG940" s="378">
        <f t="shared" si="104"/>
        <v>7.18613119999994E-2</v>
      </c>
      <c r="BH940" s="81">
        <v>36</v>
      </c>
      <c r="BI940" s="114" t="s">
        <v>4923</v>
      </c>
      <c r="BJ940" s="50" t="s">
        <v>4050</v>
      </c>
      <c r="BK940" s="81" t="s">
        <v>4066</v>
      </c>
      <c r="BL940" s="81" t="s">
        <v>5535</v>
      </c>
      <c r="BM940" s="81" t="s">
        <v>5478</v>
      </c>
      <c r="BN940" s="81" t="s">
        <v>4642</v>
      </c>
      <c r="BO940" s="81" t="s">
        <v>4275</v>
      </c>
      <c r="BP940" s="81" t="s">
        <v>4068</v>
      </c>
      <c r="BQ940" s="81" t="s">
        <v>5536</v>
      </c>
      <c r="BR940" s="81"/>
      <c r="BS940" s="81"/>
      <c r="BT940" s="81"/>
      <c r="BU940" s="313" t="s">
        <v>6643</v>
      </c>
      <c r="BV940" s="377" t="s">
        <v>8306</v>
      </c>
      <c r="BW940" s="313" t="s">
        <v>6645</v>
      </c>
      <c r="BX940" s="377" t="s">
        <v>8307</v>
      </c>
      <c r="BY940" s="93" t="str">
        <f t="shared" si="106"/>
        <v>MR501 RALLY, 17x8, +42mm Offset, 5x4.5, 67.1mm Centerbore, Matte Black</v>
      </c>
      <c r="BZ940" s="81" t="s">
        <v>3878</v>
      </c>
      <c r="CA940" s="81" t="s">
        <v>3879</v>
      </c>
      <c r="CB940" s="81" t="str">
        <f t="shared" si="105"/>
        <v>RALLY (5XX)</v>
      </c>
    </row>
    <row r="941" spans="1:82" s="38" customFormat="1" ht="15" customHeight="1">
      <c r="A941" s="22">
        <f t="shared" si="100"/>
        <v>939</v>
      </c>
      <c r="B941" s="3" t="s">
        <v>84</v>
      </c>
      <c r="C941" s="99" t="s">
        <v>1093</v>
      </c>
      <c r="D941" s="81" t="s">
        <v>262</v>
      </c>
      <c r="E941" s="91" t="str">
        <f>CONCATENATE(LEFT(D941,5),VLOOKUP(CONCATENATE(N941,"x",O941),'PART NUMBER GUIDE'!$B$9:$C$49,2,FALSE),VLOOKUP(CONCATENATE(P941, V941), 'PART NUMBER GUIDE'!$Q$6:$R$91, 2, FALSE),VLOOKUP(Y941,'PART NUMBER GUIDE'!$J$8:$K$43,2, FALSE),IF(U941="N/A",IF(ABS(S941)&lt;10,"0"&amp;ABS(S941),ABS(S941)),CONCATENATE(LEFT(U941,1),RIGHT(U941,1))), F941, G941)</f>
        <v>MR50178049542-2</v>
      </c>
      <c r="F941" s="90">
        <v>-2</v>
      </c>
      <c r="G941" s="90"/>
      <c r="H941" s="78" t="s">
        <v>6003</v>
      </c>
      <c r="I941" s="318">
        <v>44701</v>
      </c>
      <c r="J941" s="85" t="s">
        <v>1265</v>
      </c>
      <c r="K941" s="342">
        <v>289</v>
      </c>
      <c r="L941" s="92">
        <f t="shared" si="101"/>
        <v>289</v>
      </c>
      <c r="M941" s="344"/>
      <c r="N941" s="81">
        <v>17</v>
      </c>
      <c r="O941" s="83">
        <v>8</v>
      </c>
      <c r="P941" s="99" t="str">
        <f t="shared" si="102"/>
        <v>5x108</v>
      </c>
      <c r="Q941" s="81">
        <v>5</v>
      </c>
      <c r="R941" s="81">
        <v>108</v>
      </c>
      <c r="S941" s="81">
        <v>42</v>
      </c>
      <c r="T941" s="84">
        <v>6.2</v>
      </c>
      <c r="U941" s="100" t="s">
        <v>85</v>
      </c>
      <c r="V941" s="84">
        <v>63.4</v>
      </c>
      <c r="W941" s="83">
        <v>23.37</v>
      </c>
      <c r="X941" s="51">
        <v>1850</v>
      </c>
      <c r="Y941" s="79" t="s">
        <v>2294</v>
      </c>
      <c r="Z941" s="79" t="s">
        <v>2987</v>
      </c>
      <c r="AA941" s="51" t="str">
        <f t="shared" si="103"/>
        <v>17x8, 5x108, 42 OS</v>
      </c>
      <c r="AB941" s="81" t="s">
        <v>5729</v>
      </c>
      <c r="AC941" s="89">
        <f>_xlfn.IFNA(VLOOKUP(AB941,ACCESSORIES!F:J,5,FALSE),"N/A")</f>
        <v>33</v>
      </c>
      <c r="AD941" s="87" t="s">
        <v>85</v>
      </c>
      <c r="AE941" s="81" t="s">
        <v>1886</v>
      </c>
      <c r="AF941" s="80" t="s">
        <v>85</v>
      </c>
      <c r="AG941" s="3" t="s">
        <v>85</v>
      </c>
      <c r="AH941" s="9" t="str">
        <f>_xlfn.IFNA(VLOOKUP(AG941,ACCESSORIES!F:J,5,FALSE),"N/A")</f>
        <v>N/A</v>
      </c>
      <c r="AI941" s="99" t="s">
        <v>265</v>
      </c>
      <c r="AJ941" s="81" t="s">
        <v>85</v>
      </c>
      <c r="AK941" s="40" t="str">
        <f>_xlfn.IFNA(VLOOKUP(AJ941,ACCESSORIES!F:J,5,FALSE),"N/A")</f>
        <v>N/A</v>
      </c>
      <c r="AL941" s="81" t="s">
        <v>85</v>
      </c>
      <c r="AM941" s="81">
        <v>16</v>
      </c>
      <c r="AN941" s="81">
        <v>160</v>
      </c>
      <c r="AO941" s="25">
        <v>31.6</v>
      </c>
      <c r="AP941" s="25">
        <v>40</v>
      </c>
      <c r="AQ941" s="25">
        <v>43</v>
      </c>
      <c r="AR941" s="25">
        <v>46</v>
      </c>
      <c r="AS941" s="25">
        <v>207.6</v>
      </c>
      <c r="AT941" s="25">
        <v>195.6</v>
      </c>
      <c r="AU941" s="84">
        <v>63.4</v>
      </c>
      <c r="AV941" s="54">
        <v>40</v>
      </c>
      <c r="AW941" s="54">
        <v>40</v>
      </c>
      <c r="AX941" s="54">
        <v>0</v>
      </c>
      <c r="AY941" s="3" t="s">
        <v>85</v>
      </c>
      <c r="AZ941" s="98" t="str">
        <f>_xlfn.IFNA(VLOOKUP(AY941,ACCESSORIES!F:J,5,FALSE),"N/A")</f>
        <v>N/A</v>
      </c>
      <c r="BA941" s="3" t="s">
        <v>85</v>
      </c>
      <c r="BB941" s="98" t="str">
        <f>_xlfn.IFNA(VLOOKUP(BA941,ACCESSORIES!F:J,5,FALSE),"N/A")</f>
        <v>N/A</v>
      </c>
      <c r="BC941" s="77">
        <v>27.37</v>
      </c>
      <c r="BD941" s="56">
        <v>20.236220472440898</v>
      </c>
      <c r="BE941" s="56">
        <v>20.236220472440898</v>
      </c>
      <c r="BF941" s="56">
        <v>10.7086614173228</v>
      </c>
      <c r="BG941" s="378">
        <f t="shared" si="104"/>
        <v>7.18613119999994E-2</v>
      </c>
      <c r="BH941" s="81">
        <v>36</v>
      </c>
      <c r="BI941" s="114" t="s">
        <v>4923</v>
      </c>
      <c r="BJ941" s="50" t="s">
        <v>4050</v>
      </c>
      <c r="BK941" s="81" t="s">
        <v>4066</v>
      </c>
      <c r="BL941" s="81" t="s">
        <v>5535</v>
      </c>
      <c r="BM941" s="81" t="s">
        <v>5478</v>
      </c>
      <c r="BN941" s="81" t="s">
        <v>4642</v>
      </c>
      <c r="BO941" s="81" t="s">
        <v>4275</v>
      </c>
      <c r="BP941" s="81" t="s">
        <v>4068</v>
      </c>
      <c r="BQ941" s="81" t="s">
        <v>5536</v>
      </c>
      <c r="BR941" s="81"/>
      <c r="BS941" s="81"/>
      <c r="BT941" s="81"/>
      <c r="BU941" s="313" t="s">
        <v>6643</v>
      </c>
      <c r="BV941" s="377" t="s">
        <v>8306</v>
      </c>
      <c r="BW941" s="313" t="s">
        <v>6645</v>
      </c>
      <c r="BX941" s="377" t="s">
        <v>8307</v>
      </c>
      <c r="BY941" s="93" t="str">
        <f t="shared" si="106"/>
        <v>MR501 RALLY, 17x8, +42mm Offset, 5x108, 63.4mm Centerbore, Matte Black</v>
      </c>
      <c r="BZ941" s="81" t="s">
        <v>3878</v>
      </c>
      <c r="CA941" s="81" t="s">
        <v>3879</v>
      </c>
      <c r="CB941" s="81" t="str">
        <f t="shared" si="105"/>
        <v>RALLY (5XX)</v>
      </c>
    </row>
    <row r="942" spans="1:82" s="38" customFormat="1" ht="15" customHeight="1">
      <c r="A942" s="22">
        <f t="shared" si="100"/>
        <v>940</v>
      </c>
      <c r="B942" s="3" t="s">
        <v>84</v>
      </c>
      <c r="C942" s="99" t="s">
        <v>1093</v>
      </c>
      <c r="D942" s="82" t="s">
        <v>263</v>
      </c>
      <c r="E942" s="91" t="str">
        <f>CONCATENATE(LEFT(D942,5),VLOOKUP(CONCATENATE(N942,"x",O942),'PART NUMBER GUIDE'!$B$9:$C$49,2,FALSE),VLOOKUP(CONCATENATE(P942, V942), 'PART NUMBER GUIDE'!$Q$6:$R$91, 2, FALSE),VLOOKUP(Y942,'PART NUMBER GUIDE'!$J$8:$K$43,2, FALSE),IF(U942="N/A",IF(ABS(S942)&lt;10,"0"&amp;ABS(S942),ABS(S942)),CONCATENATE(LEFT(U942,1),RIGHT(U942,1))), F942, G942)</f>
        <v>MR50267051515-2</v>
      </c>
      <c r="F942" s="90">
        <v>-2</v>
      </c>
      <c r="G942" s="90"/>
      <c r="H942" s="78" t="s">
        <v>5988</v>
      </c>
      <c r="I942" s="318">
        <v>44701</v>
      </c>
      <c r="J942" s="85" t="s">
        <v>1265</v>
      </c>
      <c r="K942" s="342">
        <v>249</v>
      </c>
      <c r="L942" s="92">
        <f t="shared" si="101"/>
        <v>249</v>
      </c>
      <c r="M942" s="344"/>
      <c r="N942" s="82">
        <v>16</v>
      </c>
      <c r="O942" s="41">
        <v>7</v>
      </c>
      <c r="P942" s="99" t="str">
        <f t="shared" si="102"/>
        <v>5x100</v>
      </c>
      <c r="Q942" s="82">
        <v>5</v>
      </c>
      <c r="R942" s="82">
        <v>100</v>
      </c>
      <c r="S942" s="82">
        <v>15</v>
      </c>
      <c r="T942" s="75">
        <v>4.5999999999999996</v>
      </c>
      <c r="U942" s="102" t="s">
        <v>85</v>
      </c>
      <c r="V942" s="75">
        <v>67.099999999999994</v>
      </c>
      <c r="W942" s="41">
        <v>19.88</v>
      </c>
      <c r="X942" s="51">
        <v>1850</v>
      </c>
      <c r="Y942" s="44" t="s">
        <v>2294</v>
      </c>
      <c r="Z942" s="44" t="s">
        <v>2987</v>
      </c>
      <c r="AA942" s="51" t="str">
        <f t="shared" si="103"/>
        <v>16x7, 5x100, 15 OS</v>
      </c>
      <c r="AB942" s="81" t="s">
        <v>5729</v>
      </c>
      <c r="AC942" s="89">
        <f>_xlfn.IFNA(VLOOKUP(AB942,ACCESSORIES!F:J,5,FALSE),"N/A")</f>
        <v>33</v>
      </c>
      <c r="AD942" s="87" t="s">
        <v>85</v>
      </c>
      <c r="AE942" s="81" t="s">
        <v>1886</v>
      </c>
      <c r="AF942" s="80" t="s">
        <v>85</v>
      </c>
      <c r="AG942" s="3" t="s">
        <v>85</v>
      </c>
      <c r="AH942" s="9" t="str">
        <f>_xlfn.IFNA(VLOOKUP(AG942,ACCESSORIES!F:J,5,FALSE),"N/A")</f>
        <v>N/A</v>
      </c>
      <c r="AI942" s="99" t="s">
        <v>265</v>
      </c>
      <c r="AJ942" s="82" t="s">
        <v>1672</v>
      </c>
      <c r="AK942" s="40">
        <f>_xlfn.IFNA(VLOOKUP(AJ942,ACCESSORIES!F:J,5,FALSE),"N/A")</f>
        <v>2.75</v>
      </c>
      <c r="AL942" s="82">
        <v>56.1</v>
      </c>
      <c r="AM942" s="82">
        <v>16</v>
      </c>
      <c r="AN942" s="82">
        <v>147</v>
      </c>
      <c r="AO942" s="36">
        <v>26</v>
      </c>
      <c r="AP942" s="36">
        <v>36.5</v>
      </c>
      <c r="AQ942" s="36">
        <v>42</v>
      </c>
      <c r="AR942" s="36">
        <v>52</v>
      </c>
      <c r="AS942" s="36">
        <v>195</v>
      </c>
      <c r="AT942" s="36">
        <v>193</v>
      </c>
      <c r="AU942" s="75">
        <v>67.099999999999994</v>
      </c>
      <c r="AV942" s="54">
        <v>40</v>
      </c>
      <c r="AW942" s="54">
        <v>40</v>
      </c>
      <c r="AX942" s="54">
        <v>0</v>
      </c>
      <c r="AY942" s="13" t="s">
        <v>85</v>
      </c>
      <c r="AZ942" s="98" t="str">
        <f>_xlfn.IFNA(VLOOKUP(AY942,ACCESSORIES!F:J,5,FALSE),"N/A")</f>
        <v>N/A</v>
      </c>
      <c r="BA942" s="13" t="s">
        <v>85</v>
      </c>
      <c r="BB942" s="98" t="str">
        <f>_xlfn.IFNA(VLOOKUP(BA942,ACCESSORIES!F:J,5,FALSE),"N/A")</f>
        <v>N/A</v>
      </c>
      <c r="BC942" s="76">
        <v>24.21</v>
      </c>
      <c r="BD942" s="56">
        <v>19.09</v>
      </c>
      <c r="BE942" s="56">
        <v>19.09</v>
      </c>
      <c r="BF942" s="56">
        <v>10.24</v>
      </c>
      <c r="BG942" s="378">
        <f t="shared" si="104"/>
        <v>6.1152323564527607E-2</v>
      </c>
      <c r="BH942" s="82">
        <v>36</v>
      </c>
      <c r="BI942" s="114" t="s">
        <v>4923</v>
      </c>
      <c r="BJ942" s="50" t="s">
        <v>4050</v>
      </c>
      <c r="BK942" s="81" t="s">
        <v>4066</v>
      </c>
      <c r="BL942" s="81" t="s">
        <v>5514</v>
      </c>
      <c r="BM942" s="81" t="s">
        <v>5478</v>
      </c>
      <c r="BN942" s="81" t="s">
        <v>4642</v>
      </c>
      <c r="BO942" s="81" t="s">
        <v>4275</v>
      </c>
      <c r="BP942" s="81" t="s">
        <v>4068</v>
      </c>
      <c r="BQ942" s="81" t="s">
        <v>5543</v>
      </c>
      <c r="BR942" s="82"/>
      <c r="BS942" s="82"/>
      <c r="BT942" s="82"/>
      <c r="BU942" s="349" t="s">
        <v>6675</v>
      </c>
      <c r="BV942" s="388" t="s">
        <v>8282</v>
      </c>
      <c r="BW942" s="313" t="s">
        <v>6677</v>
      </c>
      <c r="BX942" s="388" t="s">
        <v>8283</v>
      </c>
      <c r="BY942" s="93" t="str">
        <f t="shared" si="106"/>
        <v>MR502 RALLY, 16x7, +15mm Offset, 5x100, 67.1mm Centerbore, Matte Black</v>
      </c>
      <c r="BZ942" s="81" t="s">
        <v>3878</v>
      </c>
      <c r="CA942" s="81" t="s">
        <v>3879</v>
      </c>
      <c r="CB942" s="81" t="str">
        <f t="shared" si="105"/>
        <v>RALLY (5XX)</v>
      </c>
    </row>
    <row r="943" spans="1:82" s="38" customFormat="1" ht="15" customHeight="1">
      <c r="A943" s="22">
        <f t="shared" si="100"/>
        <v>941</v>
      </c>
      <c r="B943" s="3" t="s">
        <v>84</v>
      </c>
      <c r="C943" s="99" t="s">
        <v>1093</v>
      </c>
      <c r="D943" s="82" t="s">
        <v>263</v>
      </c>
      <c r="E943" s="91" t="str">
        <f>CONCATENATE(LEFT(D943,5),VLOOKUP(CONCATENATE(N943,"x",O943),'PART NUMBER GUIDE'!$B$9:$C$49,2,FALSE),VLOOKUP(CONCATENATE(P943, V943), 'PART NUMBER GUIDE'!$Q$6:$R$91, 2, FALSE),VLOOKUP(Y943,'PART NUMBER GUIDE'!$J$8:$K$43,2, FALSE),IF(U943="N/A",IF(ABS(S943)&lt;10,"0"&amp;ABS(S943),ABS(S943)),CONCATENATE(LEFT(U943,1),RIGHT(U943,1))), F943, G943)</f>
        <v>MR50267012515-2</v>
      </c>
      <c r="F943" s="90">
        <v>-2</v>
      </c>
      <c r="G943" s="90"/>
      <c r="H943" s="78" t="s">
        <v>5989</v>
      </c>
      <c r="I943" s="318">
        <v>44701</v>
      </c>
      <c r="J943" s="16" t="s">
        <v>1265</v>
      </c>
      <c r="K943" s="342">
        <v>249</v>
      </c>
      <c r="L943" s="92">
        <f t="shared" si="101"/>
        <v>249</v>
      </c>
      <c r="M943" s="344"/>
      <c r="N943" s="82">
        <v>16</v>
      </c>
      <c r="O943" s="41">
        <v>7</v>
      </c>
      <c r="P943" s="99" t="str">
        <f t="shared" si="102"/>
        <v>5x4.5</v>
      </c>
      <c r="Q943" s="82">
        <v>5</v>
      </c>
      <c r="R943" s="82">
        <v>4.5</v>
      </c>
      <c r="S943" s="82">
        <v>15</v>
      </c>
      <c r="T943" s="75">
        <v>4.5999999999999996</v>
      </c>
      <c r="U943" s="102" t="s">
        <v>85</v>
      </c>
      <c r="V943" s="75">
        <v>67.099999999999994</v>
      </c>
      <c r="W943" s="8">
        <v>19.003847000336442</v>
      </c>
      <c r="X943" s="51">
        <v>1850</v>
      </c>
      <c r="Y943" s="44" t="s">
        <v>2294</v>
      </c>
      <c r="Z943" s="44" t="s">
        <v>2987</v>
      </c>
      <c r="AA943" s="51" t="str">
        <f t="shared" si="103"/>
        <v>16x7, 5x4.5, 15 OS</v>
      </c>
      <c r="AB943" s="81" t="s">
        <v>5729</v>
      </c>
      <c r="AC943" s="89">
        <f>_xlfn.IFNA(VLOOKUP(AB943,ACCESSORIES!F:J,5,FALSE),"N/A")</f>
        <v>33</v>
      </c>
      <c r="AD943" s="87" t="s">
        <v>85</v>
      </c>
      <c r="AE943" s="81" t="s">
        <v>1886</v>
      </c>
      <c r="AF943" s="80" t="s">
        <v>85</v>
      </c>
      <c r="AG943" s="3" t="s">
        <v>85</v>
      </c>
      <c r="AH943" s="9" t="str">
        <f>_xlfn.IFNA(VLOOKUP(AG943,ACCESSORIES!F:J,5,FALSE),"N/A")</f>
        <v>N/A</v>
      </c>
      <c r="AI943" s="99" t="s">
        <v>265</v>
      </c>
      <c r="AJ943" s="82" t="s">
        <v>1672</v>
      </c>
      <c r="AK943" s="40">
        <f>_xlfn.IFNA(VLOOKUP(AJ943,ACCESSORIES!F:J,5,FALSE),"N/A")</f>
        <v>2.75</v>
      </c>
      <c r="AL943" s="82">
        <v>56.1</v>
      </c>
      <c r="AM943" s="82">
        <v>16</v>
      </c>
      <c r="AN943" s="82">
        <v>147</v>
      </c>
      <c r="AO943" s="36">
        <v>26</v>
      </c>
      <c r="AP943" s="36">
        <v>36.5</v>
      </c>
      <c r="AQ943" s="36">
        <v>42</v>
      </c>
      <c r="AR943" s="36">
        <v>52</v>
      </c>
      <c r="AS943" s="36">
        <v>195</v>
      </c>
      <c r="AT943" s="36">
        <v>193</v>
      </c>
      <c r="AU943" s="75">
        <v>67.099999999999994</v>
      </c>
      <c r="AV943" s="54">
        <v>40</v>
      </c>
      <c r="AW943" s="54">
        <v>40</v>
      </c>
      <c r="AX943" s="54">
        <v>0</v>
      </c>
      <c r="AY943" s="13" t="s">
        <v>85</v>
      </c>
      <c r="AZ943" s="98" t="str">
        <f>_xlfn.IFNA(VLOOKUP(AY943,ACCESSORIES!F:J,5,FALSE),"N/A")</f>
        <v>N/A</v>
      </c>
      <c r="BA943" s="13" t="s">
        <v>85</v>
      </c>
      <c r="BB943" s="98" t="str">
        <f>_xlfn.IFNA(VLOOKUP(BA943,ACCESSORIES!F:J,5,FALSE),"N/A")</f>
        <v>N/A</v>
      </c>
      <c r="BC943" s="77">
        <v>23.5</v>
      </c>
      <c r="BD943" s="56">
        <v>19.09</v>
      </c>
      <c r="BE943" s="56">
        <v>19.09</v>
      </c>
      <c r="BF943" s="56">
        <v>10.24</v>
      </c>
      <c r="BG943" s="378">
        <f t="shared" si="104"/>
        <v>6.1152323564527607E-2</v>
      </c>
      <c r="BH943" s="82">
        <v>36</v>
      </c>
      <c r="BI943" s="114" t="s">
        <v>4923</v>
      </c>
      <c r="BJ943" s="50" t="s">
        <v>4050</v>
      </c>
      <c r="BK943" s="81" t="s">
        <v>4066</v>
      </c>
      <c r="BL943" s="81" t="s">
        <v>5514</v>
      </c>
      <c r="BM943" s="81" t="s">
        <v>5478</v>
      </c>
      <c r="BN943" s="81" t="s">
        <v>4642</v>
      </c>
      <c r="BO943" s="81" t="s">
        <v>4275</v>
      </c>
      <c r="BP943" s="81" t="s">
        <v>4068</v>
      </c>
      <c r="BQ943" s="81" t="s">
        <v>5543</v>
      </c>
      <c r="BR943" s="82"/>
      <c r="BS943" s="82"/>
      <c r="BT943" s="82"/>
      <c r="BU943" s="349" t="s">
        <v>6675</v>
      </c>
      <c r="BV943" s="388" t="s">
        <v>8282</v>
      </c>
      <c r="BW943" s="313" t="s">
        <v>6677</v>
      </c>
      <c r="BX943" s="388" t="s">
        <v>8283</v>
      </c>
      <c r="BY943" s="93" t="str">
        <f t="shared" si="106"/>
        <v>MR502 RALLY, 16x7, +15mm Offset, 5x4.5, 67.1mm Centerbore, Matte Black</v>
      </c>
      <c r="BZ943" s="81" t="s">
        <v>3878</v>
      </c>
      <c r="CA943" s="81" t="s">
        <v>3879</v>
      </c>
      <c r="CB943" s="81" t="str">
        <f t="shared" si="105"/>
        <v>RALLY (5XX)</v>
      </c>
    </row>
    <row r="944" spans="1:82" s="38" customFormat="1" ht="15" customHeight="1">
      <c r="A944" s="22">
        <f t="shared" si="100"/>
        <v>942</v>
      </c>
      <c r="B944" s="3" t="s">
        <v>84</v>
      </c>
      <c r="C944" s="99" t="s">
        <v>1093</v>
      </c>
      <c r="D944" s="82" t="s">
        <v>263</v>
      </c>
      <c r="E944" s="91" t="str">
        <f>CONCATENATE(LEFT(D944,5),VLOOKUP(CONCATENATE(N944,"x",O944),'PART NUMBER GUIDE'!$B$9:$C$49,2,FALSE),VLOOKUP(CONCATENATE(P944, V944), 'PART NUMBER GUIDE'!$Q$6:$R$91, 2, FALSE),VLOOKUP(Y944,'PART NUMBER GUIDE'!$J$8:$K$43,2, FALSE),IF(U944="N/A",IF(ABS(S944)&lt;10,"0"&amp;ABS(S944),ABS(S944)),CONCATENATE(LEFT(U944,1),RIGHT(U944,1))), F944, G944)</f>
        <v>MR50267051530-2</v>
      </c>
      <c r="F944" s="90">
        <v>-2</v>
      </c>
      <c r="G944" s="90"/>
      <c r="H944" s="78" t="s">
        <v>5990</v>
      </c>
      <c r="I944" s="318">
        <v>44701</v>
      </c>
      <c r="J944" s="85" t="s">
        <v>1265</v>
      </c>
      <c r="K944" s="342">
        <v>249</v>
      </c>
      <c r="L944" s="92">
        <f t="shared" si="101"/>
        <v>249</v>
      </c>
      <c r="M944" s="344"/>
      <c r="N944" s="82">
        <v>16</v>
      </c>
      <c r="O944" s="41">
        <v>7</v>
      </c>
      <c r="P944" s="99" t="str">
        <f t="shared" si="102"/>
        <v>5x100</v>
      </c>
      <c r="Q944" s="82">
        <v>5</v>
      </c>
      <c r="R944" s="82">
        <v>100</v>
      </c>
      <c r="S944" s="82">
        <v>30</v>
      </c>
      <c r="T944" s="75">
        <v>5.2</v>
      </c>
      <c r="U944" s="102" t="s">
        <v>85</v>
      </c>
      <c r="V944" s="75">
        <v>67.099999999999994</v>
      </c>
      <c r="W944" s="41">
        <v>19.329999999999998</v>
      </c>
      <c r="X944" s="51">
        <v>1850</v>
      </c>
      <c r="Y944" s="44" t="s">
        <v>2294</v>
      </c>
      <c r="Z944" s="44" t="s">
        <v>2987</v>
      </c>
      <c r="AA944" s="51" t="str">
        <f t="shared" si="103"/>
        <v>16x7, 5x100, 30 OS</v>
      </c>
      <c r="AB944" s="81" t="s">
        <v>5729</v>
      </c>
      <c r="AC944" s="89">
        <f>_xlfn.IFNA(VLOOKUP(AB944,ACCESSORIES!F:J,5,FALSE),"N/A")</f>
        <v>33</v>
      </c>
      <c r="AD944" s="87" t="s">
        <v>85</v>
      </c>
      <c r="AE944" s="81" t="s">
        <v>1886</v>
      </c>
      <c r="AF944" s="80" t="s">
        <v>85</v>
      </c>
      <c r="AG944" s="3" t="s">
        <v>85</v>
      </c>
      <c r="AH944" s="9" t="str">
        <f>_xlfn.IFNA(VLOOKUP(AG944,ACCESSORIES!F:J,5,FALSE),"N/A")</f>
        <v>N/A</v>
      </c>
      <c r="AI944" s="99" t="s">
        <v>265</v>
      </c>
      <c r="AJ944" s="82" t="s">
        <v>1672</v>
      </c>
      <c r="AK944" s="40">
        <f>_xlfn.IFNA(VLOOKUP(AJ944,ACCESSORIES!F:J,5,FALSE),"N/A")</f>
        <v>2.75</v>
      </c>
      <c r="AL944" s="82">
        <v>56.1</v>
      </c>
      <c r="AM944" s="82">
        <v>16</v>
      </c>
      <c r="AN944" s="82">
        <v>148</v>
      </c>
      <c r="AO944" s="36">
        <v>25</v>
      </c>
      <c r="AP944" s="36">
        <v>34.799999999999997</v>
      </c>
      <c r="AQ944" s="36">
        <v>37.799999999999997</v>
      </c>
      <c r="AR944" s="36">
        <v>41</v>
      </c>
      <c r="AS944" s="36">
        <v>194.7</v>
      </c>
      <c r="AT944" s="36">
        <v>189</v>
      </c>
      <c r="AU944" s="75">
        <v>67.099999999999994</v>
      </c>
      <c r="AV944" s="54">
        <v>40</v>
      </c>
      <c r="AW944" s="54">
        <v>40</v>
      </c>
      <c r="AX944" s="54">
        <v>0</v>
      </c>
      <c r="AY944" s="13" t="s">
        <v>85</v>
      </c>
      <c r="AZ944" s="98" t="str">
        <f>_xlfn.IFNA(VLOOKUP(AY944,ACCESSORIES!F:J,5,FALSE),"N/A")</f>
        <v>N/A</v>
      </c>
      <c r="BA944" s="13" t="s">
        <v>85</v>
      </c>
      <c r="BB944" s="98" t="str">
        <f>_xlfn.IFNA(VLOOKUP(BA944,ACCESSORIES!F:J,5,FALSE),"N/A")</f>
        <v>N/A</v>
      </c>
      <c r="BC944" s="76">
        <v>23.85</v>
      </c>
      <c r="BD944" s="56">
        <v>19.09</v>
      </c>
      <c r="BE944" s="56">
        <v>19.09</v>
      </c>
      <c r="BF944" s="56">
        <v>10.24</v>
      </c>
      <c r="BG944" s="378">
        <f t="shared" si="104"/>
        <v>6.1152323564527607E-2</v>
      </c>
      <c r="BH944" s="82">
        <v>36</v>
      </c>
      <c r="BI944" s="114" t="s">
        <v>4923</v>
      </c>
      <c r="BJ944" s="50" t="s">
        <v>4050</v>
      </c>
      <c r="BK944" s="81" t="s">
        <v>4066</v>
      </c>
      <c r="BL944" s="81" t="s">
        <v>5514</v>
      </c>
      <c r="BM944" s="81" t="s">
        <v>5478</v>
      </c>
      <c r="BN944" s="81" t="s">
        <v>4642</v>
      </c>
      <c r="BO944" s="81" t="s">
        <v>4275</v>
      </c>
      <c r="BP944" s="81" t="s">
        <v>4068</v>
      </c>
      <c r="BQ944" s="81" t="s">
        <v>5543</v>
      </c>
      <c r="BR944" s="82"/>
      <c r="BS944" s="82"/>
      <c r="BT944" s="82"/>
      <c r="BU944" s="349" t="s">
        <v>6675</v>
      </c>
      <c r="BV944" s="388" t="s">
        <v>8282</v>
      </c>
      <c r="BW944" s="313" t="s">
        <v>6677</v>
      </c>
      <c r="BX944" s="388" t="s">
        <v>8283</v>
      </c>
      <c r="BY944" s="93" t="str">
        <f t="shared" si="106"/>
        <v>MR502 RALLY, 16x7, +30mm Offset, 5x100, 67.1mm Centerbore, Matte Black</v>
      </c>
      <c r="BZ944" s="81" t="s">
        <v>3878</v>
      </c>
      <c r="CA944" s="81" t="s">
        <v>3879</v>
      </c>
      <c r="CB944" s="81" t="str">
        <f t="shared" si="105"/>
        <v>RALLY (5XX)</v>
      </c>
    </row>
    <row r="945" spans="1:80" s="38" customFormat="1" ht="15" customHeight="1">
      <c r="A945" s="22">
        <f t="shared" si="100"/>
        <v>943</v>
      </c>
      <c r="B945" s="3" t="s">
        <v>84</v>
      </c>
      <c r="C945" s="99" t="s">
        <v>1093</v>
      </c>
      <c r="D945" s="82" t="s">
        <v>263</v>
      </c>
      <c r="E945" s="91" t="str">
        <f>CONCATENATE(LEFT(D945,5),VLOOKUP(CONCATENATE(N945,"x",O945),'PART NUMBER GUIDE'!$B$9:$C$49,2,FALSE),VLOOKUP(CONCATENATE(P945, V945), 'PART NUMBER GUIDE'!$Q$6:$R$91, 2, FALSE),VLOOKUP(Y945,'PART NUMBER GUIDE'!$J$8:$K$43,2, FALSE),IF(U945="N/A",IF(ABS(S945)&lt;10,"0"&amp;ABS(S945),ABS(S945)),CONCATENATE(LEFT(U945,1),RIGHT(U945,1))), F945, G945)</f>
        <v>MR50267049530</v>
      </c>
      <c r="F945" s="90"/>
      <c r="G945" s="90"/>
      <c r="H945" s="78" t="s">
        <v>2930</v>
      </c>
      <c r="I945" s="320">
        <v>43461</v>
      </c>
      <c r="J945" s="85" t="s">
        <v>3872</v>
      </c>
      <c r="K945" s="342">
        <v>249</v>
      </c>
      <c r="L945" s="92" t="str">
        <f t="shared" si="101"/>
        <v/>
      </c>
      <c r="M945" s="344"/>
      <c r="N945" s="82">
        <v>16</v>
      </c>
      <c r="O945" s="41">
        <v>7</v>
      </c>
      <c r="P945" s="99" t="str">
        <f t="shared" si="102"/>
        <v>5x108</v>
      </c>
      <c r="Q945" s="82">
        <v>5</v>
      </c>
      <c r="R945" s="82">
        <v>108</v>
      </c>
      <c r="S945" s="82">
        <v>30</v>
      </c>
      <c r="T945" s="75">
        <v>5.2</v>
      </c>
      <c r="U945" s="102" t="s">
        <v>85</v>
      </c>
      <c r="V945" s="75">
        <v>63.4</v>
      </c>
      <c r="W945" s="41">
        <v>19.03</v>
      </c>
      <c r="X945" s="51">
        <v>1850</v>
      </c>
      <c r="Y945" s="44" t="s">
        <v>2294</v>
      </c>
      <c r="Z945" s="44" t="s">
        <v>2987</v>
      </c>
      <c r="AA945" s="51" t="str">
        <f t="shared" si="103"/>
        <v>16x7, 5x108, 30 OS</v>
      </c>
      <c r="AB945" s="82" t="s">
        <v>1624</v>
      </c>
      <c r="AC945" s="89">
        <f>_xlfn.IFNA(VLOOKUP(AB945,ACCESSORIES!F:J,5,FALSE),"N/A")</f>
        <v>33</v>
      </c>
      <c r="AD945" s="86" t="s">
        <v>1738</v>
      </c>
      <c r="AE945" s="81" t="s">
        <v>1886</v>
      </c>
      <c r="AF945" s="14" t="s">
        <v>85</v>
      </c>
      <c r="AG945" s="13" t="s">
        <v>85</v>
      </c>
      <c r="AH945" s="9" t="str">
        <f>_xlfn.IFNA(VLOOKUP(AG945,ACCESSORIES!F:J,5,FALSE),"N/A")</f>
        <v>N/A</v>
      </c>
      <c r="AI945" s="99" t="s">
        <v>265</v>
      </c>
      <c r="AJ945" s="82" t="s">
        <v>85</v>
      </c>
      <c r="AK945" s="40" t="str">
        <f>_xlfn.IFNA(VLOOKUP(AJ945,ACCESSORIES!F:J,5,FALSE),"N/A")</f>
        <v>N/A</v>
      </c>
      <c r="AL945" s="82" t="s">
        <v>85</v>
      </c>
      <c r="AM945" s="82">
        <v>16</v>
      </c>
      <c r="AN945" s="82">
        <v>148</v>
      </c>
      <c r="AO945" s="36">
        <v>25</v>
      </c>
      <c r="AP945" s="36">
        <v>34.799999999999997</v>
      </c>
      <c r="AQ945" s="36">
        <v>37.799999999999997</v>
      </c>
      <c r="AR945" s="36">
        <v>41</v>
      </c>
      <c r="AS945" s="36">
        <v>194.7</v>
      </c>
      <c r="AT945" s="36">
        <v>189</v>
      </c>
      <c r="AU945" s="75">
        <v>63.4</v>
      </c>
      <c r="AV945" s="54">
        <v>25</v>
      </c>
      <c r="AW945" s="54">
        <v>25</v>
      </c>
      <c r="AX945" s="54">
        <v>0</v>
      </c>
      <c r="AY945" s="13" t="s">
        <v>85</v>
      </c>
      <c r="AZ945" s="98" t="str">
        <f>_xlfn.IFNA(VLOOKUP(AY945,ACCESSORIES!F:J,5,FALSE),"N/A")</f>
        <v>N/A</v>
      </c>
      <c r="BA945" s="13" t="s">
        <v>85</v>
      </c>
      <c r="BB945" s="98" t="str">
        <f>_xlfn.IFNA(VLOOKUP(BA945,ACCESSORIES!F:J,5,FALSE),"N/A")</f>
        <v>N/A</v>
      </c>
      <c r="BC945" s="76">
        <v>22.52</v>
      </c>
      <c r="BD945" s="56">
        <v>19.09</v>
      </c>
      <c r="BE945" s="56">
        <v>19.09</v>
      </c>
      <c r="BF945" s="56">
        <v>10.24</v>
      </c>
      <c r="BG945" s="378">
        <f t="shared" si="104"/>
        <v>6.1152323564527607E-2</v>
      </c>
      <c r="BH945" s="82">
        <v>36</v>
      </c>
      <c r="BI945" s="114" t="s">
        <v>3532</v>
      </c>
      <c r="BJ945" s="50" t="s">
        <v>4050</v>
      </c>
      <c r="BK945" s="81" t="s">
        <v>4066</v>
      </c>
      <c r="BL945" s="81" t="s">
        <v>5514</v>
      </c>
      <c r="BM945" s="81" t="s">
        <v>5478</v>
      </c>
      <c r="BN945" s="81" t="s">
        <v>4642</v>
      </c>
      <c r="BO945" s="81" t="s">
        <v>4275</v>
      </c>
      <c r="BP945" s="81" t="s">
        <v>4068</v>
      </c>
      <c r="BQ945" s="81" t="s">
        <v>5543</v>
      </c>
      <c r="BR945" s="82"/>
      <c r="BS945" s="82"/>
      <c r="BT945" s="82"/>
      <c r="BU945" s="349" t="s">
        <v>6675</v>
      </c>
      <c r="BV945" s="388" t="s">
        <v>8377</v>
      </c>
      <c r="BW945" s="313" t="s">
        <v>6677</v>
      </c>
      <c r="BX945" s="388" t="s">
        <v>8378</v>
      </c>
      <c r="BY945" s="93" t="str">
        <f t="shared" si="106"/>
        <v>CLOSEOUT - MR502 RALLY, 16x7, +30mm Offset, 5x108, 63.4mm Centerbore, Matte Black</v>
      </c>
      <c r="BZ945" s="81" t="s">
        <v>3878</v>
      </c>
      <c r="CA945" s="81" t="s">
        <v>3879</v>
      </c>
      <c r="CB945" s="81" t="str">
        <f t="shared" si="105"/>
        <v>RALLY (5XX)</v>
      </c>
    </row>
    <row r="946" spans="1:80" s="38" customFormat="1" ht="15" customHeight="1">
      <c r="A946" s="22">
        <f t="shared" si="100"/>
        <v>944</v>
      </c>
      <c r="B946" s="3" t="s">
        <v>84</v>
      </c>
      <c r="C946" s="99" t="s">
        <v>1093</v>
      </c>
      <c r="D946" s="82" t="s">
        <v>263</v>
      </c>
      <c r="E946" s="91" t="str">
        <f>CONCATENATE(LEFT(D946,5),VLOOKUP(CONCATENATE(N946,"x",O946),'PART NUMBER GUIDE'!$B$9:$C$49,2,FALSE),VLOOKUP(CONCATENATE(P946, V946), 'PART NUMBER GUIDE'!$Q$6:$R$91, 2, FALSE),VLOOKUP(Y946,'PART NUMBER GUIDE'!$J$8:$K$43,2, FALSE),IF(U946="N/A",IF(ABS(S946)&lt;10,"0"&amp;ABS(S946),ABS(S946)),CONCATENATE(LEFT(U946,1),RIGHT(U946,1))), F946, G946)</f>
        <v>MR50267049530-2</v>
      </c>
      <c r="F946" s="90">
        <v>-2</v>
      </c>
      <c r="G946" s="90"/>
      <c r="H946" s="78" t="s">
        <v>5991</v>
      </c>
      <c r="I946" s="318">
        <v>44701</v>
      </c>
      <c r="J946" s="85" t="s">
        <v>1265</v>
      </c>
      <c r="K946" s="342">
        <v>249</v>
      </c>
      <c r="L946" s="92">
        <f t="shared" si="101"/>
        <v>249</v>
      </c>
      <c r="M946" s="344"/>
      <c r="N946" s="82">
        <v>16</v>
      </c>
      <c r="O946" s="41">
        <v>7</v>
      </c>
      <c r="P946" s="99" t="str">
        <f t="shared" si="102"/>
        <v>5x108</v>
      </c>
      <c r="Q946" s="82">
        <v>5</v>
      </c>
      <c r="R946" s="82">
        <v>108</v>
      </c>
      <c r="S946" s="82">
        <v>30</v>
      </c>
      <c r="T946" s="75">
        <v>5.2</v>
      </c>
      <c r="U946" s="102" t="s">
        <v>85</v>
      </c>
      <c r="V946" s="75">
        <v>63.4</v>
      </c>
      <c r="W946" s="41">
        <v>19.03</v>
      </c>
      <c r="X946" s="51">
        <v>1850</v>
      </c>
      <c r="Y946" s="44" t="s">
        <v>2294</v>
      </c>
      <c r="Z946" s="44" t="s">
        <v>2987</v>
      </c>
      <c r="AA946" s="51" t="str">
        <f t="shared" si="103"/>
        <v>16x7, 5x108, 30 OS</v>
      </c>
      <c r="AB946" s="81" t="s">
        <v>5729</v>
      </c>
      <c r="AC946" s="89">
        <f>_xlfn.IFNA(VLOOKUP(AB946,ACCESSORIES!F:J,5,FALSE),"N/A")</f>
        <v>33</v>
      </c>
      <c r="AD946" s="87" t="s">
        <v>85</v>
      </c>
      <c r="AE946" s="81" t="s">
        <v>1886</v>
      </c>
      <c r="AF946" s="80" t="s">
        <v>85</v>
      </c>
      <c r="AG946" s="3" t="s">
        <v>85</v>
      </c>
      <c r="AH946" s="9" t="str">
        <f>_xlfn.IFNA(VLOOKUP(AG946,ACCESSORIES!F:J,5,FALSE),"N/A")</f>
        <v>N/A</v>
      </c>
      <c r="AI946" s="99" t="s">
        <v>265</v>
      </c>
      <c r="AJ946" s="82" t="s">
        <v>85</v>
      </c>
      <c r="AK946" s="40" t="str">
        <f>_xlfn.IFNA(VLOOKUP(AJ946,ACCESSORIES!F:J,5,FALSE),"N/A")</f>
        <v>N/A</v>
      </c>
      <c r="AL946" s="82" t="s">
        <v>85</v>
      </c>
      <c r="AM946" s="82">
        <v>16</v>
      </c>
      <c r="AN946" s="82">
        <v>148</v>
      </c>
      <c r="AO946" s="36">
        <v>25</v>
      </c>
      <c r="AP946" s="36">
        <v>34.799999999999997</v>
      </c>
      <c r="AQ946" s="36">
        <v>37.799999999999997</v>
      </c>
      <c r="AR946" s="36">
        <v>41</v>
      </c>
      <c r="AS946" s="36">
        <v>194.7</v>
      </c>
      <c r="AT946" s="36">
        <v>189</v>
      </c>
      <c r="AU946" s="75">
        <v>63.4</v>
      </c>
      <c r="AV946" s="54">
        <v>40</v>
      </c>
      <c r="AW946" s="54">
        <v>40</v>
      </c>
      <c r="AX946" s="54">
        <v>0</v>
      </c>
      <c r="AY946" s="13" t="s">
        <v>85</v>
      </c>
      <c r="AZ946" s="98" t="str">
        <f>_xlfn.IFNA(VLOOKUP(AY946,ACCESSORIES!F:J,5,FALSE),"N/A")</f>
        <v>N/A</v>
      </c>
      <c r="BA946" s="13" t="s">
        <v>85</v>
      </c>
      <c r="BB946" s="98" t="str">
        <f>_xlfn.IFNA(VLOOKUP(BA946,ACCESSORIES!F:J,5,FALSE),"N/A")</f>
        <v>N/A</v>
      </c>
      <c r="BC946" s="76">
        <v>22.52</v>
      </c>
      <c r="BD946" s="56">
        <v>19.09</v>
      </c>
      <c r="BE946" s="56">
        <v>19.09</v>
      </c>
      <c r="BF946" s="56">
        <v>10.24</v>
      </c>
      <c r="BG946" s="378">
        <f t="shared" si="104"/>
        <v>6.1152323564527607E-2</v>
      </c>
      <c r="BH946" s="82">
        <v>36</v>
      </c>
      <c r="BI946" s="114" t="s">
        <v>4923</v>
      </c>
      <c r="BJ946" s="50" t="s">
        <v>4050</v>
      </c>
      <c r="BK946" s="81" t="s">
        <v>4066</v>
      </c>
      <c r="BL946" s="81" t="s">
        <v>5514</v>
      </c>
      <c r="BM946" s="81" t="s">
        <v>5478</v>
      </c>
      <c r="BN946" s="81" t="s">
        <v>4642</v>
      </c>
      <c r="BO946" s="81" t="s">
        <v>4275</v>
      </c>
      <c r="BP946" s="81" t="s">
        <v>4068</v>
      </c>
      <c r="BQ946" s="81" t="s">
        <v>5543</v>
      </c>
      <c r="BR946" s="82"/>
      <c r="BS946" s="82"/>
      <c r="BT946" s="82"/>
      <c r="BU946" s="349" t="s">
        <v>6675</v>
      </c>
      <c r="BV946" s="388" t="s">
        <v>8282</v>
      </c>
      <c r="BW946" s="313" t="s">
        <v>6677</v>
      </c>
      <c r="BX946" s="388" t="s">
        <v>8283</v>
      </c>
      <c r="BY946" s="93" t="str">
        <f t="shared" si="106"/>
        <v>MR502 RALLY, 16x7, +30mm Offset, 5x108, 63.4mm Centerbore, Matte Black</v>
      </c>
      <c r="BZ946" s="81" t="s">
        <v>3878</v>
      </c>
      <c r="CA946" s="81" t="s">
        <v>3879</v>
      </c>
      <c r="CB946" s="81" t="str">
        <f t="shared" si="105"/>
        <v>RALLY (5XX)</v>
      </c>
    </row>
    <row r="947" spans="1:80" s="38" customFormat="1" ht="15" customHeight="1">
      <c r="A947" s="22">
        <f t="shared" si="100"/>
        <v>945</v>
      </c>
      <c r="B947" s="3" t="s">
        <v>84</v>
      </c>
      <c r="C947" s="99" t="s">
        <v>1093</v>
      </c>
      <c r="D947" s="82" t="s">
        <v>263</v>
      </c>
      <c r="E947" s="91" t="str">
        <f>CONCATENATE(LEFT(D947,5),VLOOKUP(CONCATENATE(N947,"x",O947),'PART NUMBER GUIDE'!$B$9:$C$49,2,FALSE),VLOOKUP(CONCATENATE(P947, V947), 'PART NUMBER GUIDE'!$Q$6:$R$91, 2, FALSE),VLOOKUP(Y947,'PART NUMBER GUIDE'!$J$8:$K$43,2, FALSE),IF(U947="N/A",IF(ABS(S947)&lt;10,"0"&amp;ABS(S947),ABS(S947)),CONCATENATE(LEFT(U947,1),RIGHT(U947,1))), F947, G947)</f>
        <v>MR50267054530</v>
      </c>
      <c r="F947" s="90"/>
      <c r="G947" s="90"/>
      <c r="H947" s="78" t="s">
        <v>2931</v>
      </c>
      <c r="I947" s="320">
        <v>43461</v>
      </c>
      <c r="J947" s="85" t="s">
        <v>3872</v>
      </c>
      <c r="K947" s="342">
        <v>249</v>
      </c>
      <c r="L947" s="92" t="str">
        <f t="shared" si="101"/>
        <v/>
      </c>
      <c r="M947" s="344"/>
      <c r="N947" s="82">
        <v>16</v>
      </c>
      <c r="O947" s="41">
        <v>7</v>
      </c>
      <c r="P947" s="99" t="str">
        <f t="shared" si="102"/>
        <v>5x110</v>
      </c>
      <c r="Q947" s="82">
        <v>5</v>
      </c>
      <c r="R947" s="82">
        <v>110</v>
      </c>
      <c r="S947" s="82">
        <v>30</v>
      </c>
      <c r="T947" s="75">
        <v>5.2</v>
      </c>
      <c r="U947" s="102" t="s">
        <v>85</v>
      </c>
      <c r="V947" s="75">
        <v>65.099999999999994</v>
      </c>
      <c r="W947" s="41">
        <v>19.88</v>
      </c>
      <c r="X947" s="51">
        <v>1850</v>
      </c>
      <c r="Y947" s="44" t="s">
        <v>2294</v>
      </c>
      <c r="Z947" s="44" t="s">
        <v>2987</v>
      </c>
      <c r="AA947" s="51" t="str">
        <f t="shared" si="103"/>
        <v>16x7, 5x110, 30 OS</v>
      </c>
      <c r="AB947" s="82" t="s">
        <v>1624</v>
      </c>
      <c r="AC947" s="89">
        <f>_xlfn.IFNA(VLOOKUP(AB947,ACCESSORIES!F:J,5,FALSE),"N/A")</f>
        <v>33</v>
      </c>
      <c r="AD947" s="86" t="s">
        <v>1738</v>
      </c>
      <c r="AE947" s="81" t="s">
        <v>1886</v>
      </c>
      <c r="AF947" s="14" t="s">
        <v>85</v>
      </c>
      <c r="AG947" s="13" t="s">
        <v>85</v>
      </c>
      <c r="AH947" s="9" t="str">
        <f>_xlfn.IFNA(VLOOKUP(AG947,ACCESSORIES!F:J,5,FALSE),"N/A")</f>
        <v>N/A</v>
      </c>
      <c r="AI947" s="99" t="s">
        <v>265</v>
      </c>
      <c r="AJ947" s="82" t="s">
        <v>85</v>
      </c>
      <c r="AK947" s="40" t="str">
        <f>_xlfn.IFNA(VLOOKUP(AJ947,ACCESSORIES!F:J,5,FALSE),"N/A")</f>
        <v>N/A</v>
      </c>
      <c r="AL947" s="82" t="s">
        <v>85</v>
      </c>
      <c r="AM947" s="82">
        <v>16</v>
      </c>
      <c r="AN947" s="82">
        <v>148</v>
      </c>
      <c r="AO947" s="36">
        <v>25</v>
      </c>
      <c r="AP947" s="36">
        <v>34.799999999999997</v>
      </c>
      <c r="AQ947" s="36">
        <v>37.799999999999997</v>
      </c>
      <c r="AR947" s="36">
        <v>41</v>
      </c>
      <c r="AS947" s="36">
        <v>194.7</v>
      </c>
      <c r="AT947" s="36">
        <v>189</v>
      </c>
      <c r="AU947" s="75">
        <v>65.099999999999994</v>
      </c>
      <c r="AV947" s="54">
        <v>25</v>
      </c>
      <c r="AW947" s="54">
        <v>25</v>
      </c>
      <c r="AX947" s="54">
        <v>0</v>
      </c>
      <c r="AY947" s="13" t="s">
        <v>85</v>
      </c>
      <c r="AZ947" s="98" t="str">
        <f>_xlfn.IFNA(VLOOKUP(AY947,ACCESSORIES!F:J,5,FALSE),"N/A")</f>
        <v>N/A</v>
      </c>
      <c r="BA947" s="13" t="s">
        <v>85</v>
      </c>
      <c r="BB947" s="98" t="str">
        <f>_xlfn.IFNA(VLOOKUP(BA947,ACCESSORIES!F:J,5,FALSE),"N/A")</f>
        <v>N/A</v>
      </c>
      <c r="BC947" s="76">
        <v>23.41</v>
      </c>
      <c r="BD947" s="56">
        <v>19.09</v>
      </c>
      <c r="BE947" s="56">
        <v>19.09</v>
      </c>
      <c r="BF947" s="56">
        <v>10.24</v>
      </c>
      <c r="BG947" s="378">
        <f t="shared" si="104"/>
        <v>6.1152323564527607E-2</v>
      </c>
      <c r="BH947" s="82">
        <v>36</v>
      </c>
      <c r="BI947" s="114" t="s">
        <v>3532</v>
      </c>
      <c r="BJ947" s="50" t="s">
        <v>4050</v>
      </c>
      <c r="BK947" s="81" t="s">
        <v>4066</v>
      </c>
      <c r="BL947" s="81" t="s">
        <v>5514</v>
      </c>
      <c r="BM947" s="81" t="s">
        <v>5478</v>
      </c>
      <c r="BN947" s="81" t="s">
        <v>4642</v>
      </c>
      <c r="BO947" s="81" t="s">
        <v>4275</v>
      </c>
      <c r="BP947" s="81" t="s">
        <v>4068</v>
      </c>
      <c r="BQ947" s="81" t="s">
        <v>5543</v>
      </c>
      <c r="BR947" s="82"/>
      <c r="BS947" s="82"/>
      <c r="BT947" s="82"/>
      <c r="BU947" s="349" t="s">
        <v>6675</v>
      </c>
      <c r="BV947" s="388" t="s">
        <v>8377</v>
      </c>
      <c r="BW947" s="313" t="s">
        <v>6677</v>
      </c>
      <c r="BX947" s="388" t="s">
        <v>8378</v>
      </c>
      <c r="BY947" s="93" t="str">
        <f t="shared" si="106"/>
        <v>CLOSEOUT - MR502 RALLY, 16x7, +30mm Offset, 5x110, 65.1mm Centerbore, Matte Black</v>
      </c>
      <c r="BZ947" s="81" t="s">
        <v>3878</v>
      </c>
      <c r="CA947" s="81" t="s">
        <v>3879</v>
      </c>
      <c r="CB947" s="81" t="str">
        <f t="shared" si="105"/>
        <v>RALLY (5XX)</v>
      </c>
    </row>
    <row r="948" spans="1:80" s="38" customFormat="1" ht="15" customHeight="1">
      <c r="A948" s="22">
        <f t="shared" si="100"/>
        <v>946</v>
      </c>
      <c r="B948" s="3" t="s">
        <v>84</v>
      </c>
      <c r="C948" s="99" t="s">
        <v>1093</v>
      </c>
      <c r="D948" s="82" t="s">
        <v>263</v>
      </c>
      <c r="E948" s="91" t="str">
        <f>CONCATENATE(LEFT(D948,5),VLOOKUP(CONCATENATE(N948,"x",O948),'PART NUMBER GUIDE'!$B$9:$C$49,2,FALSE),VLOOKUP(CONCATENATE(P948, V948), 'PART NUMBER GUIDE'!$Q$6:$R$91, 2, FALSE),VLOOKUP(Y948,'PART NUMBER GUIDE'!$J$8:$K$43,2, FALSE),IF(U948="N/A",IF(ABS(S948)&lt;10,"0"&amp;ABS(S948),ABS(S948)),CONCATENATE(LEFT(U948,1),RIGHT(U948,1))), F948, G948)</f>
        <v>MR50267054530-2</v>
      </c>
      <c r="F948" s="90">
        <v>-2</v>
      </c>
      <c r="G948" s="90"/>
      <c r="H948" s="78" t="s">
        <v>5992</v>
      </c>
      <c r="I948" s="318">
        <v>44701</v>
      </c>
      <c r="J948" s="85" t="s">
        <v>1265</v>
      </c>
      <c r="K948" s="342">
        <v>249</v>
      </c>
      <c r="L948" s="92">
        <f t="shared" si="101"/>
        <v>249</v>
      </c>
      <c r="M948" s="344"/>
      <c r="N948" s="82">
        <v>16</v>
      </c>
      <c r="O948" s="41">
        <v>7</v>
      </c>
      <c r="P948" s="99" t="str">
        <f t="shared" si="102"/>
        <v>5x110</v>
      </c>
      <c r="Q948" s="82">
        <v>5</v>
      </c>
      <c r="R948" s="82">
        <v>110</v>
      </c>
      <c r="S948" s="82">
        <v>30</v>
      </c>
      <c r="T948" s="75">
        <v>5.2</v>
      </c>
      <c r="U948" s="102" t="s">
        <v>85</v>
      </c>
      <c r="V948" s="75">
        <v>65.099999999999994</v>
      </c>
      <c r="W948" s="41">
        <v>19.88</v>
      </c>
      <c r="X948" s="51">
        <v>1850</v>
      </c>
      <c r="Y948" s="44" t="s">
        <v>2294</v>
      </c>
      <c r="Z948" s="44" t="s">
        <v>2987</v>
      </c>
      <c r="AA948" s="51" t="str">
        <f t="shared" si="103"/>
        <v>16x7, 5x110, 30 OS</v>
      </c>
      <c r="AB948" s="81" t="s">
        <v>5729</v>
      </c>
      <c r="AC948" s="89">
        <f>_xlfn.IFNA(VLOOKUP(AB948,ACCESSORIES!F:J,5,FALSE),"N/A")</f>
        <v>33</v>
      </c>
      <c r="AD948" s="87" t="s">
        <v>85</v>
      </c>
      <c r="AE948" s="81" t="s">
        <v>1886</v>
      </c>
      <c r="AF948" s="80" t="s">
        <v>85</v>
      </c>
      <c r="AG948" s="3" t="s">
        <v>85</v>
      </c>
      <c r="AH948" s="9" t="str">
        <f>_xlfn.IFNA(VLOOKUP(AG948,ACCESSORIES!F:J,5,FALSE),"N/A")</f>
        <v>N/A</v>
      </c>
      <c r="AI948" s="99" t="s">
        <v>265</v>
      </c>
      <c r="AJ948" s="82" t="s">
        <v>85</v>
      </c>
      <c r="AK948" s="40" t="str">
        <f>_xlfn.IFNA(VLOOKUP(AJ948,ACCESSORIES!F:J,5,FALSE),"N/A")</f>
        <v>N/A</v>
      </c>
      <c r="AL948" s="82" t="s">
        <v>85</v>
      </c>
      <c r="AM948" s="82">
        <v>16</v>
      </c>
      <c r="AN948" s="82">
        <v>148</v>
      </c>
      <c r="AO948" s="36">
        <v>25</v>
      </c>
      <c r="AP948" s="36">
        <v>34.799999999999997</v>
      </c>
      <c r="AQ948" s="36">
        <v>37.799999999999997</v>
      </c>
      <c r="AR948" s="36">
        <v>41</v>
      </c>
      <c r="AS948" s="36">
        <v>194.7</v>
      </c>
      <c r="AT948" s="36">
        <v>189</v>
      </c>
      <c r="AU948" s="75">
        <v>65.099999999999994</v>
      </c>
      <c r="AV948" s="54">
        <v>40</v>
      </c>
      <c r="AW948" s="54">
        <v>40</v>
      </c>
      <c r="AX948" s="54">
        <v>0</v>
      </c>
      <c r="AY948" s="13" t="s">
        <v>85</v>
      </c>
      <c r="AZ948" s="98" t="str">
        <f>_xlfn.IFNA(VLOOKUP(AY948,ACCESSORIES!F:J,5,FALSE),"N/A")</f>
        <v>N/A</v>
      </c>
      <c r="BA948" s="13" t="s">
        <v>85</v>
      </c>
      <c r="BB948" s="98" t="str">
        <f>_xlfn.IFNA(VLOOKUP(BA948,ACCESSORIES!F:J,5,FALSE),"N/A")</f>
        <v>N/A</v>
      </c>
      <c r="BC948" s="76">
        <v>23.41</v>
      </c>
      <c r="BD948" s="56">
        <v>19.09</v>
      </c>
      <c r="BE948" s="56">
        <v>19.09</v>
      </c>
      <c r="BF948" s="56">
        <v>10.24</v>
      </c>
      <c r="BG948" s="378">
        <f t="shared" si="104"/>
        <v>6.1152323564527607E-2</v>
      </c>
      <c r="BH948" s="82">
        <v>36</v>
      </c>
      <c r="BI948" s="114" t="s">
        <v>4923</v>
      </c>
      <c r="BJ948" s="50" t="s">
        <v>4050</v>
      </c>
      <c r="BK948" s="81" t="s">
        <v>4066</v>
      </c>
      <c r="BL948" s="81" t="s">
        <v>5514</v>
      </c>
      <c r="BM948" s="81" t="s">
        <v>5478</v>
      </c>
      <c r="BN948" s="81" t="s">
        <v>4642</v>
      </c>
      <c r="BO948" s="81" t="s">
        <v>4275</v>
      </c>
      <c r="BP948" s="81" t="s">
        <v>4068</v>
      </c>
      <c r="BQ948" s="81" t="s">
        <v>5543</v>
      </c>
      <c r="BR948" s="82"/>
      <c r="BS948" s="82"/>
      <c r="BT948" s="82"/>
      <c r="BU948" s="349" t="s">
        <v>6675</v>
      </c>
      <c r="BV948" s="388" t="s">
        <v>8282</v>
      </c>
      <c r="BW948" s="313" t="s">
        <v>6677</v>
      </c>
      <c r="BX948" s="388" t="s">
        <v>8283</v>
      </c>
      <c r="BY948" s="93" t="str">
        <f t="shared" si="106"/>
        <v>MR502 RALLY, 16x7, +30mm Offset, 5x110, 65.1mm Centerbore, Matte Black</v>
      </c>
      <c r="BZ948" s="81" t="s">
        <v>3878</v>
      </c>
      <c r="CA948" s="81" t="s">
        <v>3879</v>
      </c>
      <c r="CB948" s="81" t="str">
        <f t="shared" si="105"/>
        <v>RALLY (5XX)</v>
      </c>
    </row>
    <row r="949" spans="1:80" s="38" customFormat="1" ht="15" customHeight="1">
      <c r="A949" s="22">
        <f t="shared" si="100"/>
        <v>947</v>
      </c>
      <c r="B949" s="3" t="s">
        <v>84</v>
      </c>
      <c r="C949" s="99" t="s">
        <v>1093</v>
      </c>
      <c r="D949" s="82" t="s">
        <v>263</v>
      </c>
      <c r="E949" s="91" t="str">
        <f>CONCATENATE(LEFT(D949,5),VLOOKUP(CONCATENATE(N949,"x",O949),'PART NUMBER GUIDE'!$B$9:$C$49,2,FALSE),VLOOKUP(CONCATENATE(P949, V949), 'PART NUMBER GUIDE'!$Q$6:$R$91, 2, FALSE),VLOOKUP(Y949,'PART NUMBER GUIDE'!$J$8:$K$43,2, FALSE),IF(U949="N/A",IF(ABS(S949)&lt;10,"0"&amp;ABS(S949),ABS(S949)),CONCATENATE(LEFT(U949,1),RIGHT(U949,1))), F949, G949)</f>
        <v>MR50267057530-2</v>
      </c>
      <c r="F949" s="90">
        <v>-2</v>
      </c>
      <c r="G949" s="90"/>
      <c r="H949" s="78" t="s">
        <v>5993</v>
      </c>
      <c r="I949" s="318">
        <v>44701</v>
      </c>
      <c r="J949" s="16" t="s">
        <v>1265</v>
      </c>
      <c r="K949" s="342">
        <v>249</v>
      </c>
      <c r="L949" s="92">
        <f t="shared" si="101"/>
        <v>249</v>
      </c>
      <c r="M949" s="344"/>
      <c r="N949" s="82">
        <v>16</v>
      </c>
      <c r="O949" s="41">
        <v>7</v>
      </c>
      <c r="P949" s="99" t="str">
        <f t="shared" si="102"/>
        <v>5x112</v>
      </c>
      <c r="Q949" s="82">
        <v>5</v>
      </c>
      <c r="R949" s="82">
        <v>112</v>
      </c>
      <c r="S949" s="82">
        <v>30</v>
      </c>
      <c r="T949" s="75">
        <v>5.2</v>
      </c>
      <c r="U949" s="102" t="s">
        <v>85</v>
      </c>
      <c r="V949" s="75">
        <v>66.7</v>
      </c>
      <c r="W949" s="41">
        <v>19.329999999999998</v>
      </c>
      <c r="X949" s="51">
        <v>1850</v>
      </c>
      <c r="Y949" s="44" t="s">
        <v>2294</v>
      </c>
      <c r="Z949" s="44" t="s">
        <v>2987</v>
      </c>
      <c r="AA949" s="51" t="str">
        <f t="shared" si="103"/>
        <v>16x7, 5x112, 30 OS</v>
      </c>
      <c r="AB949" s="81" t="s">
        <v>5729</v>
      </c>
      <c r="AC949" s="89">
        <f>_xlfn.IFNA(VLOOKUP(AB949,ACCESSORIES!F:J,5,FALSE),"N/A")</f>
        <v>33</v>
      </c>
      <c r="AD949" s="87" t="s">
        <v>85</v>
      </c>
      <c r="AE949" s="81" t="s">
        <v>1886</v>
      </c>
      <c r="AF949" s="80" t="s">
        <v>85</v>
      </c>
      <c r="AG949" s="3" t="s">
        <v>85</v>
      </c>
      <c r="AH949" s="9" t="str">
        <f>_xlfn.IFNA(VLOOKUP(AG949,ACCESSORIES!F:J,5,FALSE),"N/A")</f>
        <v>N/A</v>
      </c>
      <c r="AI949" s="99" t="s">
        <v>265</v>
      </c>
      <c r="AJ949" s="82" t="s">
        <v>85</v>
      </c>
      <c r="AK949" s="40" t="str">
        <f>_xlfn.IFNA(VLOOKUP(AJ949,ACCESSORIES!F:J,5,FALSE),"N/A")</f>
        <v>N/A</v>
      </c>
      <c r="AL949" s="82" t="s">
        <v>85</v>
      </c>
      <c r="AM949" s="82">
        <v>16</v>
      </c>
      <c r="AN949" s="82">
        <v>148</v>
      </c>
      <c r="AO949" s="36">
        <v>25</v>
      </c>
      <c r="AP949" s="36">
        <v>34.799999999999997</v>
      </c>
      <c r="AQ949" s="36">
        <v>37.799999999999997</v>
      </c>
      <c r="AR949" s="36">
        <v>41</v>
      </c>
      <c r="AS949" s="36">
        <v>194.7</v>
      </c>
      <c r="AT949" s="36">
        <v>189</v>
      </c>
      <c r="AU949" s="75">
        <v>66.599999999999994</v>
      </c>
      <c r="AV949" s="54">
        <v>40</v>
      </c>
      <c r="AW949" s="54">
        <v>40</v>
      </c>
      <c r="AX949" s="54">
        <v>0</v>
      </c>
      <c r="AY949" s="13" t="s">
        <v>85</v>
      </c>
      <c r="AZ949" s="98" t="str">
        <f>_xlfn.IFNA(VLOOKUP(AY949,ACCESSORIES!F:J,5,FALSE),"N/A")</f>
        <v>N/A</v>
      </c>
      <c r="BA949" s="13" t="s">
        <v>85</v>
      </c>
      <c r="BB949" s="98" t="str">
        <f>_xlfn.IFNA(VLOOKUP(BA949,ACCESSORIES!F:J,5,FALSE),"N/A")</f>
        <v>N/A</v>
      </c>
      <c r="BC949" s="76">
        <v>23.96</v>
      </c>
      <c r="BD949" s="56">
        <v>19.09</v>
      </c>
      <c r="BE949" s="56">
        <v>19.09</v>
      </c>
      <c r="BF949" s="56">
        <v>10.24</v>
      </c>
      <c r="BG949" s="378">
        <f t="shared" si="104"/>
        <v>6.1152323564527607E-2</v>
      </c>
      <c r="BH949" s="82">
        <v>36</v>
      </c>
      <c r="BI949" s="114" t="s">
        <v>4923</v>
      </c>
      <c r="BJ949" s="50" t="s">
        <v>4050</v>
      </c>
      <c r="BK949" s="81" t="s">
        <v>4066</v>
      </c>
      <c r="BL949" s="81" t="s">
        <v>5514</v>
      </c>
      <c r="BM949" s="81" t="s">
        <v>5478</v>
      </c>
      <c r="BN949" s="81" t="s">
        <v>4642</v>
      </c>
      <c r="BO949" s="81" t="s">
        <v>4275</v>
      </c>
      <c r="BP949" s="81" t="s">
        <v>4068</v>
      </c>
      <c r="BQ949" s="81" t="s">
        <v>5543</v>
      </c>
      <c r="BR949" s="82"/>
      <c r="BS949" s="82"/>
      <c r="BT949" s="82"/>
      <c r="BU949" s="349" t="s">
        <v>6675</v>
      </c>
      <c r="BV949" s="388" t="s">
        <v>8282</v>
      </c>
      <c r="BW949" s="313" t="s">
        <v>6677</v>
      </c>
      <c r="BX949" s="388" t="s">
        <v>8283</v>
      </c>
      <c r="BY949" s="93" t="str">
        <f t="shared" si="106"/>
        <v>MR502 RALLY, 16x7, +30mm Offset, 5x112, 66.7mm Centerbore, Matte Black</v>
      </c>
      <c r="BZ949" s="81" t="s">
        <v>3878</v>
      </c>
      <c r="CA949" s="81" t="s">
        <v>3879</v>
      </c>
      <c r="CB949" s="81" t="str">
        <f t="shared" si="105"/>
        <v>RALLY (5XX)</v>
      </c>
    </row>
    <row r="950" spans="1:80" s="38" customFormat="1" ht="15" customHeight="1">
      <c r="A950" s="22">
        <f t="shared" si="100"/>
        <v>948</v>
      </c>
      <c r="B950" s="3" t="s">
        <v>84</v>
      </c>
      <c r="C950" s="99" t="s">
        <v>1093</v>
      </c>
      <c r="D950" s="82" t="s">
        <v>263</v>
      </c>
      <c r="E950" s="91" t="str">
        <f>CONCATENATE(LEFT(D950,5),VLOOKUP(CONCATENATE(N950,"x",O950),'PART NUMBER GUIDE'!$B$9:$C$49,2,FALSE),VLOOKUP(CONCATENATE(P950, V950), 'PART NUMBER GUIDE'!$Q$6:$R$91, 2, FALSE),VLOOKUP(Y950,'PART NUMBER GUIDE'!$J$8:$K$43,2, FALSE),IF(U950="N/A",IF(ABS(S950)&lt;10,"0"&amp;ABS(S950),ABS(S950)),CONCATENATE(LEFT(U950,1),RIGHT(U950,1))), F950, G950)</f>
        <v>MR50267012530-2</v>
      </c>
      <c r="F950" s="90">
        <v>-2</v>
      </c>
      <c r="G950" s="90"/>
      <c r="H950" s="78" t="s">
        <v>5994</v>
      </c>
      <c r="I950" s="318">
        <v>44701</v>
      </c>
      <c r="J950" s="16" t="s">
        <v>1265</v>
      </c>
      <c r="K950" s="342">
        <v>249</v>
      </c>
      <c r="L950" s="92">
        <f t="shared" si="101"/>
        <v>249</v>
      </c>
      <c r="M950" s="344"/>
      <c r="N950" s="82">
        <v>16</v>
      </c>
      <c r="O950" s="41">
        <v>7</v>
      </c>
      <c r="P950" s="99" t="str">
        <f t="shared" si="102"/>
        <v>5x4.5</v>
      </c>
      <c r="Q950" s="82">
        <v>5</v>
      </c>
      <c r="R950" s="82">
        <v>4.5</v>
      </c>
      <c r="S950" s="82">
        <v>30</v>
      </c>
      <c r="T950" s="75">
        <v>5.2</v>
      </c>
      <c r="U950" s="102" t="s">
        <v>85</v>
      </c>
      <c r="V950" s="75">
        <v>67.099999999999994</v>
      </c>
      <c r="W950" s="8">
        <v>19.003847000336442</v>
      </c>
      <c r="X950" s="51">
        <v>1850</v>
      </c>
      <c r="Y950" s="44" t="s">
        <v>2294</v>
      </c>
      <c r="Z950" s="44" t="s">
        <v>2987</v>
      </c>
      <c r="AA950" s="51" t="str">
        <f t="shared" si="103"/>
        <v>16x7, 5x4.5, 30 OS</v>
      </c>
      <c r="AB950" s="81" t="s">
        <v>5729</v>
      </c>
      <c r="AC950" s="89">
        <f>_xlfn.IFNA(VLOOKUP(AB950,ACCESSORIES!F:J,5,FALSE),"N/A")</f>
        <v>33</v>
      </c>
      <c r="AD950" s="87" t="s">
        <v>85</v>
      </c>
      <c r="AE950" s="81" t="s">
        <v>1886</v>
      </c>
      <c r="AF950" s="80" t="s">
        <v>85</v>
      </c>
      <c r="AG950" s="3" t="s">
        <v>85</v>
      </c>
      <c r="AH950" s="9" t="str">
        <f>_xlfn.IFNA(VLOOKUP(AG950,ACCESSORIES!F:J,5,FALSE),"N/A")</f>
        <v>N/A</v>
      </c>
      <c r="AI950" s="99" t="s">
        <v>265</v>
      </c>
      <c r="AJ950" s="82" t="s">
        <v>1672</v>
      </c>
      <c r="AK950" s="40">
        <f>_xlfn.IFNA(VLOOKUP(AJ950,ACCESSORIES!F:J,5,FALSE),"N/A")</f>
        <v>2.75</v>
      </c>
      <c r="AL950" s="82">
        <v>56.1</v>
      </c>
      <c r="AM950" s="82">
        <v>16</v>
      </c>
      <c r="AN950" s="82">
        <v>148</v>
      </c>
      <c r="AO950" s="36">
        <v>25</v>
      </c>
      <c r="AP950" s="36">
        <v>34.799999999999997</v>
      </c>
      <c r="AQ950" s="36">
        <v>37.799999999999997</v>
      </c>
      <c r="AR950" s="36">
        <v>41</v>
      </c>
      <c r="AS950" s="36">
        <v>194.7</v>
      </c>
      <c r="AT950" s="36">
        <v>189</v>
      </c>
      <c r="AU950" s="75">
        <v>67.099999999999994</v>
      </c>
      <c r="AV950" s="54">
        <v>40</v>
      </c>
      <c r="AW950" s="54">
        <v>40</v>
      </c>
      <c r="AX950" s="54">
        <v>0</v>
      </c>
      <c r="AY950" s="13" t="s">
        <v>85</v>
      </c>
      <c r="AZ950" s="98" t="str">
        <f>_xlfn.IFNA(VLOOKUP(AY950,ACCESSORIES!F:J,5,FALSE),"N/A")</f>
        <v>N/A</v>
      </c>
      <c r="BA950" s="13" t="s">
        <v>85</v>
      </c>
      <c r="BB950" s="98" t="str">
        <f>_xlfn.IFNA(VLOOKUP(BA950,ACCESSORIES!F:J,5,FALSE),"N/A")</f>
        <v>N/A</v>
      </c>
      <c r="BC950" s="77">
        <v>23.5</v>
      </c>
      <c r="BD950" s="56">
        <v>19.09</v>
      </c>
      <c r="BE950" s="56">
        <v>19.09</v>
      </c>
      <c r="BF950" s="56">
        <v>10.24</v>
      </c>
      <c r="BG950" s="378">
        <f t="shared" si="104"/>
        <v>6.1152323564527607E-2</v>
      </c>
      <c r="BH950" s="82">
        <v>36</v>
      </c>
      <c r="BI950" s="114" t="s">
        <v>4923</v>
      </c>
      <c r="BJ950" s="50" t="s">
        <v>4050</v>
      </c>
      <c r="BK950" s="81" t="s">
        <v>4066</v>
      </c>
      <c r="BL950" s="81" t="s">
        <v>5514</v>
      </c>
      <c r="BM950" s="81" t="s">
        <v>5478</v>
      </c>
      <c r="BN950" s="81" t="s">
        <v>4642</v>
      </c>
      <c r="BO950" s="81" t="s">
        <v>4275</v>
      </c>
      <c r="BP950" s="81" t="s">
        <v>4068</v>
      </c>
      <c r="BQ950" s="81" t="s">
        <v>5543</v>
      </c>
      <c r="BR950" s="82"/>
      <c r="BS950" s="82"/>
      <c r="BT950" s="82"/>
      <c r="BU950" s="349" t="s">
        <v>6675</v>
      </c>
      <c r="BV950" s="388" t="s">
        <v>8282</v>
      </c>
      <c r="BW950" s="313" t="s">
        <v>6677</v>
      </c>
      <c r="BX950" s="388" t="s">
        <v>8283</v>
      </c>
      <c r="BY950" s="93" t="str">
        <f t="shared" si="106"/>
        <v>MR502 RALLY, 16x7, +30mm Offset, 5x4.5, 67.1mm Centerbore, Matte Black</v>
      </c>
      <c r="BZ950" s="81" t="s">
        <v>3878</v>
      </c>
      <c r="CA950" s="81" t="s">
        <v>3879</v>
      </c>
      <c r="CB950" s="81" t="str">
        <f t="shared" si="105"/>
        <v>RALLY (5XX)</v>
      </c>
    </row>
    <row r="951" spans="1:80" s="38" customFormat="1" ht="15" customHeight="1">
      <c r="A951" s="22">
        <f t="shared" si="100"/>
        <v>949</v>
      </c>
      <c r="B951" s="3" t="s">
        <v>84</v>
      </c>
      <c r="C951" s="99" t="s">
        <v>1093</v>
      </c>
      <c r="D951" s="82" t="s">
        <v>263</v>
      </c>
      <c r="E951" s="91" t="str">
        <f>CONCATENATE(LEFT(D951,5),VLOOKUP(CONCATENATE(N951,"x",O951),'PART NUMBER GUIDE'!$B$9:$C$49,2,FALSE),VLOOKUP(CONCATENATE(P951, V951), 'PART NUMBER GUIDE'!$Q$6:$R$91, 2, FALSE),VLOOKUP(Y951,'PART NUMBER GUIDE'!$J$8:$K$43,2, FALSE),IF(U951="N/A",IF(ABS(S951)&lt;10,"0"&amp;ABS(S951),ABS(S951)),CONCATENATE(LEFT(U951,1),RIGHT(U951,1))), F951, G951)</f>
        <v>MR50278051838-2</v>
      </c>
      <c r="F951" s="90">
        <v>-2</v>
      </c>
      <c r="G951" s="90"/>
      <c r="H951" s="78" t="s">
        <v>5995</v>
      </c>
      <c r="I951" s="318">
        <v>44701</v>
      </c>
      <c r="J951" s="85" t="s">
        <v>1265</v>
      </c>
      <c r="K951" s="342">
        <v>289</v>
      </c>
      <c r="L951" s="92">
        <f t="shared" si="101"/>
        <v>289</v>
      </c>
      <c r="M951" s="344"/>
      <c r="N951" s="81">
        <v>17</v>
      </c>
      <c r="O951" s="83">
        <v>8</v>
      </c>
      <c r="P951" s="99" t="str">
        <f t="shared" si="102"/>
        <v>5x100</v>
      </c>
      <c r="Q951" s="81">
        <v>5</v>
      </c>
      <c r="R951" s="81">
        <v>100</v>
      </c>
      <c r="S951" s="81">
        <v>38</v>
      </c>
      <c r="T951" s="84">
        <v>6.1</v>
      </c>
      <c r="U951" s="100" t="s">
        <v>85</v>
      </c>
      <c r="V951" s="84">
        <v>67.099999999999994</v>
      </c>
      <c r="W951" s="8">
        <v>23.942201673277705</v>
      </c>
      <c r="X951" s="51">
        <v>1850</v>
      </c>
      <c r="Y951" s="88" t="s">
        <v>2222</v>
      </c>
      <c r="Z951" s="78" t="s">
        <v>2992</v>
      </c>
      <c r="AA951" s="51" t="str">
        <f t="shared" si="103"/>
        <v>17x8, 5x100, 38 OS</v>
      </c>
      <c r="AB951" s="81" t="s">
        <v>5729</v>
      </c>
      <c r="AC951" s="89">
        <f>_xlfn.IFNA(VLOOKUP(AB951,ACCESSORIES!F:J,5,FALSE),"N/A")</f>
        <v>33</v>
      </c>
      <c r="AD951" s="87" t="s">
        <v>85</v>
      </c>
      <c r="AE951" s="81" t="s">
        <v>1886</v>
      </c>
      <c r="AF951" s="80" t="s">
        <v>85</v>
      </c>
      <c r="AG951" s="3" t="s">
        <v>85</v>
      </c>
      <c r="AH951" s="9" t="str">
        <f>_xlfn.IFNA(VLOOKUP(AG951,ACCESSORIES!F:J,5,FALSE),"N/A")</f>
        <v>N/A</v>
      </c>
      <c r="AI951" s="99" t="s">
        <v>265</v>
      </c>
      <c r="AJ951" s="81" t="s">
        <v>1672</v>
      </c>
      <c r="AK951" s="40">
        <f>_xlfn.IFNA(VLOOKUP(AJ951,ACCESSORIES!F:J,5,FALSE),"N/A")</f>
        <v>2.75</v>
      </c>
      <c r="AL951" s="81">
        <v>56.1</v>
      </c>
      <c r="AM951" s="81">
        <v>16</v>
      </c>
      <c r="AN951" s="81">
        <v>160</v>
      </c>
      <c r="AO951" s="25">
        <v>18</v>
      </c>
      <c r="AP951" s="25">
        <v>34.9</v>
      </c>
      <c r="AQ951" s="25">
        <v>42</v>
      </c>
      <c r="AR951" s="25">
        <v>48</v>
      </c>
      <c r="AS951" s="25">
        <v>208</v>
      </c>
      <c r="AT951" s="25">
        <v>203</v>
      </c>
      <c r="AU951" s="84">
        <v>67.099999999999994</v>
      </c>
      <c r="AV951" s="54">
        <v>35</v>
      </c>
      <c r="AW951" s="54">
        <v>35</v>
      </c>
      <c r="AX951" s="54">
        <v>0</v>
      </c>
      <c r="AY951" s="3" t="s">
        <v>85</v>
      </c>
      <c r="AZ951" s="98" t="str">
        <f>_xlfn.IFNA(VLOOKUP(AY951,ACCESSORIES!F:J,5,FALSE),"N/A")</f>
        <v>N/A</v>
      </c>
      <c r="BA951" s="3" t="s">
        <v>85</v>
      </c>
      <c r="BB951" s="98" t="str">
        <f>_xlfn.IFNA(VLOOKUP(BA951,ACCESSORIES!F:J,5,FALSE),"N/A")</f>
        <v>N/A</v>
      </c>
      <c r="BC951" s="77">
        <v>28.44</v>
      </c>
      <c r="BD951" s="56">
        <v>20.236220472440898</v>
      </c>
      <c r="BE951" s="56">
        <v>20.236220472440898</v>
      </c>
      <c r="BF951" s="56">
        <v>10.7086614173228</v>
      </c>
      <c r="BG951" s="378">
        <f t="shared" si="104"/>
        <v>7.18613119999994E-2</v>
      </c>
      <c r="BH951" s="81">
        <v>36</v>
      </c>
      <c r="BI951" s="114" t="s">
        <v>4923</v>
      </c>
      <c r="BJ951" s="50" t="s">
        <v>4050</v>
      </c>
      <c r="BK951" s="81" t="s">
        <v>4066</v>
      </c>
      <c r="BL951" s="81" t="s">
        <v>5514</v>
      </c>
      <c r="BM951" s="81" t="s">
        <v>5478</v>
      </c>
      <c r="BN951" s="81" t="s">
        <v>4642</v>
      </c>
      <c r="BO951" s="81" t="s">
        <v>4275</v>
      </c>
      <c r="BP951" s="81" t="s">
        <v>4068</v>
      </c>
      <c r="BQ951" s="81" t="s">
        <v>5543</v>
      </c>
      <c r="BR951" s="81"/>
      <c r="BS951" s="81"/>
      <c r="BT951" s="81"/>
      <c r="BU951" s="313" t="s">
        <v>6671</v>
      </c>
      <c r="BV951" s="377" t="s">
        <v>8210</v>
      </c>
      <c r="BW951" s="313" t="s">
        <v>6673</v>
      </c>
      <c r="BX951" s="377" t="s">
        <v>8211</v>
      </c>
      <c r="BY951" s="93" t="str">
        <f t="shared" si="106"/>
        <v>MR502 RALLY, 17x8, +38mm Offset, 5x100, 67.1mm Centerbore, Titanium</v>
      </c>
      <c r="BZ951" s="81" t="s">
        <v>3878</v>
      </c>
      <c r="CA951" s="81" t="s">
        <v>3879</v>
      </c>
      <c r="CB951" s="81" t="str">
        <f t="shared" si="105"/>
        <v>RALLY (5XX)</v>
      </c>
    </row>
    <row r="952" spans="1:80" s="38" customFormat="1" ht="15" customHeight="1">
      <c r="A952" s="22">
        <f t="shared" si="100"/>
        <v>950</v>
      </c>
      <c r="B952" s="3" t="s">
        <v>84</v>
      </c>
      <c r="C952" s="99" t="s">
        <v>1093</v>
      </c>
      <c r="D952" s="82" t="s">
        <v>263</v>
      </c>
      <c r="E952" s="91" t="str">
        <f>CONCATENATE(LEFT(D952,5),VLOOKUP(CONCATENATE(N952,"x",O952),'PART NUMBER GUIDE'!$B$9:$C$49,2,FALSE),VLOOKUP(CONCATENATE(P952, V952), 'PART NUMBER GUIDE'!$Q$6:$R$91, 2, FALSE),VLOOKUP(Y952,'PART NUMBER GUIDE'!$J$8:$K$43,2, FALSE),IF(U952="N/A",IF(ABS(S952)&lt;10,"0"&amp;ABS(S952),ABS(S952)),CONCATENATE(LEFT(U952,1),RIGHT(U952,1))), F952, G952)</f>
        <v>MR50278051938-2</v>
      </c>
      <c r="F952" s="90">
        <v>-2</v>
      </c>
      <c r="G952" s="90"/>
      <c r="H952" s="78" t="s">
        <v>5996</v>
      </c>
      <c r="I952" s="318">
        <v>44701</v>
      </c>
      <c r="J952" s="16" t="s">
        <v>1265</v>
      </c>
      <c r="K952" s="342">
        <v>289</v>
      </c>
      <c r="L952" s="92">
        <f t="shared" si="101"/>
        <v>289</v>
      </c>
      <c r="M952" s="344"/>
      <c r="N952" s="81">
        <v>17</v>
      </c>
      <c r="O952" s="83">
        <v>8</v>
      </c>
      <c r="P952" s="99" t="str">
        <f t="shared" si="102"/>
        <v>5x100</v>
      </c>
      <c r="Q952" s="81">
        <v>5</v>
      </c>
      <c r="R952" s="81">
        <v>100</v>
      </c>
      <c r="S952" s="81">
        <v>38</v>
      </c>
      <c r="T952" s="84">
        <v>6.1</v>
      </c>
      <c r="U952" s="100" t="s">
        <v>85</v>
      </c>
      <c r="V952" s="84">
        <v>67.099999999999994</v>
      </c>
      <c r="W952" s="8">
        <v>23.942201673277705</v>
      </c>
      <c r="X952" s="51">
        <v>1850</v>
      </c>
      <c r="Y952" s="79" t="s">
        <v>2297</v>
      </c>
      <c r="Z952" s="78" t="s">
        <v>2988</v>
      </c>
      <c r="AA952" s="51" t="str">
        <f t="shared" si="103"/>
        <v>17x8, 5x100, 38 OS</v>
      </c>
      <c r="AB952" s="81" t="s">
        <v>5729</v>
      </c>
      <c r="AC952" s="89">
        <f>_xlfn.IFNA(VLOOKUP(AB952,ACCESSORIES!F:J,5,FALSE),"N/A")</f>
        <v>33</v>
      </c>
      <c r="AD952" s="87" t="s">
        <v>85</v>
      </c>
      <c r="AE952" s="81" t="s">
        <v>1886</v>
      </c>
      <c r="AF952" s="80" t="s">
        <v>85</v>
      </c>
      <c r="AG952" s="3" t="s">
        <v>85</v>
      </c>
      <c r="AH952" s="9" t="str">
        <f>_xlfn.IFNA(VLOOKUP(AG952,ACCESSORIES!F:J,5,FALSE),"N/A")</f>
        <v>N/A</v>
      </c>
      <c r="AI952" s="99" t="s">
        <v>265</v>
      </c>
      <c r="AJ952" s="81" t="s">
        <v>1672</v>
      </c>
      <c r="AK952" s="40">
        <f>_xlfn.IFNA(VLOOKUP(AJ952,ACCESSORIES!F:J,5,FALSE),"N/A")</f>
        <v>2.75</v>
      </c>
      <c r="AL952" s="81">
        <v>56.1</v>
      </c>
      <c r="AM952" s="81">
        <v>16</v>
      </c>
      <c r="AN952" s="81">
        <v>160</v>
      </c>
      <c r="AO952" s="25">
        <v>18</v>
      </c>
      <c r="AP952" s="25">
        <v>34.9</v>
      </c>
      <c r="AQ952" s="25">
        <v>42</v>
      </c>
      <c r="AR952" s="25">
        <v>48</v>
      </c>
      <c r="AS952" s="25">
        <v>208</v>
      </c>
      <c r="AT952" s="25">
        <v>203</v>
      </c>
      <c r="AU952" s="84">
        <v>67.099999999999994</v>
      </c>
      <c r="AV952" s="54">
        <v>35</v>
      </c>
      <c r="AW952" s="54">
        <v>35</v>
      </c>
      <c r="AX952" s="54">
        <v>0</v>
      </c>
      <c r="AY952" s="3" t="s">
        <v>85</v>
      </c>
      <c r="AZ952" s="98" t="str">
        <f>_xlfn.IFNA(VLOOKUP(AY952,ACCESSORIES!F:J,5,FALSE),"N/A")</f>
        <v>N/A</v>
      </c>
      <c r="BA952" s="3" t="s">
        <v>85</v>
      </c>
      <c r="BB952" s="98" t="str">
        <f>_xlfn.IFNA(VLOOKUP(BA952,ACCESSORIES!F:J,5,FALSE),"N/A")</f>
        <v>N/A</v>
      </c>
      <c r="BC952" s="77">
        <v>28.44</v>
      </c>
      <c r="BD952" s="56">
        <v>20.236220472440898</v>
      </c>
      <c r="BE952" s="56">
        <v>20.236220472440898</v>
      </c>
      <c r="BF952" s="56">
        <v>10.7086614173228</v>
      </c>
      <c r="BG952" s="378">
        <f t="shared" si="104"/>
        <v>7.18613119999994E-2</v>
      </c>
      <c r="BH952" s="81">
        <v>36</v>
      </c>
      <c r="BI952" s="114" t="s">
        <v>4923</v>
      </c>
      <c r="BJ952" s="50" t="s">
        <v>4050</v>
      </c>
      <c r="BK952" s="81" t="s">
        <v>4066</v>
      </c>
      <c r="BL952" s="81" t="s">
        <v>5514</v>
      </c>
      <c r="BM952" s="81" t="s">
        <v>5478</v>
      </c>
      <c r="BN952" s="81" t="s">
        <v>4642</v>
      </c>
      <c r="BO952" s="81" t="s">
        <v>4275</v>
      </c>
      <c r="BP952" s="81" t="s">
        <v>4068</v>
      </c>
      <c r="BQ952" s="81" t="s">
        <v>5543</v>
      </c>
      <c r="BR952" s="81"/>
      <c r="BS952" s="81"/>
      <c r="BT952" s="81"/>
      <c r="BU952" s="313" t="s">
        <v>7217</v>
      </c>
      <c r="BV952" s="377" t="s">
        <v>8226</v>
      </c>
      <c r="BW952" s="313" t="s">
        <v>6669</v>
      </c>
      <c r="BX952" s="377" t="s">
        <v>8227</v>
      </c>
      <c r="BY952" s="93" t="str">
        <f t="shared" si="106"/>
        <v>MR502 RALLY, 17x8, +38mm Offset, 5x100, 67.1mm Centerbore, Method Bronze</v>
      </c>
      <c r="BZ952" s="81" t="s">
        <v>3878</v>
      </c>
      <c r="CA952" s="81" t="s">
        <v>3879</v>
      </c>
      <c r="CB952" s="81" t="str">
        <f t="shared" si="105"/>
        <v>RALLY (5XX)</v>
      </c>
    </row>
    <row r="953" spans="1:80" s="38" customFormat="1" ht="15" customHeight="1">
      <c r="A953" s="22">
        <f t="shared" si="100"/>
        <v>951</v>
      </c>
      <c r="B953" s="3" t="s">
        <v>84</v>
      </c>
      <c r="C953" s="99" t="s">
        <v>1093</v>
      </c>
      <c r="D953" s="82" t="s">
        <v>263</v>
      </c>
      <c r="E953" s="91" t="str">
        <f>CONCATENATE(LEFT(D953,5),VLOOKUP(CONCATENATE(N953,"x",O953),'PART NUMBER GUIDE'!$B$9:$C$49,2,FALSE),VLOOKUP(CONCATENATE(P953, V953), 'PART NUMBER GUIDE'!$Q$6:$R$91, 2, FALSE),VLOOKUP(Y953,'PART NUMBER GUIDE'!$J$8:$K$43,2, FALSE),IF(U953="N/A",IF(ABS(S953)&lt;10,"0"&amp;ABS(S953),ABS(S953)),CONCATENATE(LEFT(U953,1),RIGHT(U953,1))), F953, G953)</f>
        <v>MR50278051538</v>
      </c>
      <c r="F953" s="90"/>
      <c r="G953" s="90"/>
      <c r="H953" s="78" t="s">
        <v>2450</v>
      </c>
      <c r="I953" s="319">
        <v>43370</v>
      </c>
      <c r="J953" s="85" t="s">
        <v>3872</v>
      </c>
      <c r="K953" s="342">
        <v>289</v>
      </c>
      <c r="L953" s="92" t="str">
        <f t="shared" si="101"/>
        <v/>
      </c>
      <c r="M953" s="344"/>
      <c r="N953" s="81">
        <v>17</v>
      </c>
      <c r="O953" s="83">
        <v>8</v>
      </c>
      <c r="P953" s="99" t="str">
        <f t="shared" si="102"/>
        <v>5x100</v>
      </c>
      <c r="Q953" s="81">
        <v>5</v>
      </c>
      <c r="R953" s="81">
        <v>100</v>
      </c>
      <c r="S953" s="81">
        <v>38</v>
      </c>
      <c r="T953" s="84">
        <v>6.1</v>
      </c>
      <c r="U953" s="100" t="s">
        <v>85</v>
      </c>
      <c r="V953" s="84">
        <v>67.099999999999994</v>
      </c>
      <c r="W953" s="83">
        <v>25.5</v>
      </c>
      <c r="X953" s="51">
        <v>1850</v>
      </c>
      <c r="Y953" s="79" t="s">
        <v>2294</v>
      </c>
      <c r="Z953" s="79" t="s">
        <v>2987</v>
      </c>
      <c r="AA953" s="51" t="str">
        <f t="shared" si="103"/>
        <v>17x8, 5x100, 38 OS</v>
      </c>
      <c r="AB953" s="81" t="s">
        <v>1624</v>
      </c>
      <c r="AC953" s="89">
        <f>_xlfn.IFNA(VLOOKUP(AB953,ACCESSORIES!F:J,5,FALSE),"N/A")</f>
        <v>33</v>
      </c>
      <c r="AD953" s="86" t="s">
        <v>1738</v>
      </c>
      <c r="AE953" s="81" t="s">
        <v>1886</v>
      </c>
      <c r="AF953" s="80" t="s">
        <v>85</v>
      </c>
      <c r="AG953" s="3" t="s">
        <v>85</v>
      </c>
      <c r="AH953" s="9" t="str">
        <f>_xlfn.IFNA(VLOOKUP(AG953,ACCESSORIES!F:J,5,FALSE),"N/A")</f>
        <v>N/A</v>
      </c>
      <c r="AI953" s="99" t="s">
        <v>265</v>
      </c>
      <c r="AJ953" s="81" t="s">
        <v>1672</v>
      </c>
      <c r="AK953" s="40">
        <f>_xlfn.IFNA(VLOOKUP(AJ953,ACCESSORIES!F:J,5,FALSE),"N/A")</f>
        <v>2.75</v>
      </c>
      <c r="AL953" s="81">
        <v>56.1</v>
      </c>
      <c r="AM953" s="81">
        <v>16</v>
      </c>
      <c r="AN953" s="81">
        <v>160</v>
      </c>
      <c r="AO953" s="25">
        <v>18</v>
      </c>
      <c r="AP953" s="25">
        <v>34.9</v>
      </c>
      <c r="AQ953" s="25">
        <v>42</v>
      </c>
      <c r="AR953" s="25">
        <v>48</v>
      </c>
      <c r="AS953" s="25">
        <v>208</v>
      </c>
      <c r="AT953" s="25">
        <v>203</v>
      </c>
      <c r="AU953" s="84">
        <v>67.099999999999994</v>
      </c>
      <c r="AV953" s="54">
        <v>20.399999999999999</v>
      </c>
      <c r="AW953" s="54">
        <v>20.399999999999999</v>
      </c>
      <c r="AX953" s="54">
        <v>0</v>
      </c>
      <c r="AY953" s="3" t="s">
        <v>85</v>
      </c>
      <c r="AZ953" s="98" t="str">
        <f>_xlfn.IFNA(VLOOKUP(AY953,ACCESSORIES!F:J,5,FALSE),"N/A")</f>
        <v>N/A</v>
      </c>
      <c r="BA953" s="3" t="s">
        <v>85</v>
      </c>
      <c r="BB953" s="98" t="str">
        <f>_xlfn.IFNA(VLOOKUP(BA953,ACCESSORIES!F:J,5,FALSE),"N/A")</f>
        <v>N/A</v>
      </c>
      <c r="BC953" s="77">
        <v>30.276817340056521</v>
      </c>
      <c r="BD953" s="56">
        <v>20.236220472440898</v>
      </c>
      <c r="BE953" s="56">
        <v>20.236220472440898</v>
      </c>
      <c r="BF953" s="56">
        <v>10.7086614173228</v>
      </c>
      <c r="BG953" s="378">
        <f t="shared" si="104"/>
        <v>7.18613119999994E-2</v>
      </c>
      <c r="BH953" s="81">
        <v>36</v>
      </c>
      <c r="BI953" s="114" t="s">
        <v>3532</v>
      </c>
      <c r="BJ953" s="50" t="s">
        <v>4050</v>
      </c>
      <c r="BK953" s="81" t="s">
        <v>4066</v>
      </c>
      <c r="BL953" s="81" t="s">
        <v>5514</v>
      </c>
      <c r="BM953" s="81" t="s">
        <v>5478</v>
      </c>
      <c r="BN953" s="81" t="s">
        <v>4642</v>
      </c>
      <c r="BO953" s="81" t="s">
        <v>4275</v>
      </c>
      <c r="BP953" s="81" t="s">
        <v>4068</v>
      </c>
      <c r="BQ953" s="81" t="s">
        <v>5543</v>
      </c>
      <c r="BR953" s="81"/>
      <c r="BS953" s="81"/>
      <c r="BT953" s="81"/>
      <c r="BU953" s="349" t="s">
        <v>6675</v>
      </c>
      <c r="BV953" s="388" t="s">
        <v>8377</v>
      </c>
      <c r="BW953" s="313" t="s">
        <v>6677</v>
      </c>
      <c r="BX953" s="388" t="s">
        <v>8378</v>
      </c>
      <c r="BY953" s="93" t="str">
        <f t="shared" si="106"/>
        <v>CLOSEOUT - MR502 RALLY, 17x8, +38mm Offset, 5x100, 67.1mm Centerbore, Matte Black</v>
      </c>
      <c r="BZ953" s="81" t="s">
        <v>3878</v>
      </c>
      <c r="CA953" s="81" t="s">
        <v>3879</v>
      </c>
      <c r="CB953" s="81" t="str">
        <f t="shared" si="105"/>
        <v>RALLY (5XX)</v>
      </c>
    </row>
    <row r="954" spans="1:80" s="38" customFormat="1" ht="15" customHeight="1">
      <c r="A954" s="22">
        <f t="shared" si="100"/>
        <v>952</v>
      </c>
      <c r="B954" s="3" t="s">
        <v>84</v>
      </c>
      <c r="C954" s="99" t="s">
        <v>1093</v>
      </c>
      <c r="D954" s="82" t="s">
        <v>263</v>
      </c>
      <c r="E954" s="91" t="str">
        <f>CONCATENATE(LEFT(D954,5),VLOOKUP(CONCATENATE(N954,"x",O954),'PART NUMBER GUIDE'!$B$9:$C$49,2,FALSE),VLOOKUP(CONCATENATE(P954, V954), 'PART NUMBER GUIDE'!$Q$6:$R$91, 2, FALSE),VLOOKUP(Y954,'PART NUMBER GUIDE'!$J$8:$K$43,2, FALSE),IF(U954="N/A",IF(ABS(S954)&lt;10,"0"&amp;ABS(S954),ABS(S954)),CONCATENATE(LEFT(U954,1),RIGHT(U954,1))), F954, G954)</f>
        <v>MR50278051538-2</v>
      </c>
      <c r="F954" s="90">
        <v>-2</v>
      </c>
      <c r="G954" s="90"/>
      <c r="H954" s="78" t="s">
        <v>5997</v>
      </c>
      <c r="I954" s="318">
        <v>44701</v>
      </c>
      <c r="J954" s="85" t="s">
        <v>1265</v>
      </c>
      <c r="K954" s="342">
        <v>289</v>
      </c>
      <c r="L954" s="92">
        <f t="shared" si="101"/>
        <v>289</v>
      </c>
      <c r="M954" s="344"/>
      <c r="N954" s="81">
        <v>17</v>
      </c>
      <c r="O954" s="83">
        <v>8</v>
      </c>
      <c r="P954" s="99" t="str">
        <f t="shared" si="102"/>
        <v>5x100</v>
      </c>
      <c r="Q954" s="81">
        <v>5</v>
      </c>
      <c r="R954" s="81">
        <v>100</v>
      </c>
      <c r="S954" s="81">
        <v>38</v>
      </c>
      <c r="T954" s="84">
        <v>6.1</v>
      </c>
      <c r="U954" s="100" t="s">
        <v>85</v>
      </c>
      <c r="V954" s="84">
        <v>67.099999999999994</v>
      </c>
      <c r="W954" s="8">
        <v>23.942201673277705</v>
      </c>
      <c r="X954" s="51">
        <v>1850</v>
      </c>
      <c r="Y954" s="79" t="s">
        <v>2294</v>
      </c>
      <c r="Z954" s="79" t="s">
        <v>2987</v>
      </c>
      <c r="AA954" s="51" t="str">
        <f t="shared" si="103"/>
        <v>17x8, 5x100, 38 OS</v>
      </c>
      <c r="AB954" s="81" t="s">
        <v>5729</v>
      </c>
      <c r="AC954" s="89">
        <f>_xlfn.IFNA(VLOOKUP(AB954,ACCESSORIES!F:J,5,FALSE),"N/A")</f>
        <v>33</v>
      </c>
      <c r="AD954" s="87" t="s">
        <v>85</v>
      </c>
      <c r="AE954" s="81" t="s">
        <v>1886</v>
      </c>
      <c r="AF954" s="80" t="s">
        <v>85</v>
      </c>
      <c r="AG954" s="3" t="s">
        <v>85</v>
      </c>
      <c r="AH954" s="9" t="str">
        <f>_xlfn.IFNA(VLOOKUP(AG954,ACCESSORIES!F:J,5,FALSE),"N/A")</f>
        <v>N/A</v>
      </c>
      <c r="AI954" s="99" t="s">
        <v>265</v>
      </c>
      <c r="AJ954" s="81" t="s">
        <v>1672</v>
      </c>
      <c r="AK954" s="40">
        <f>_xlfn.IFNA(VLOOKUP(AJ954,ACCESSORIES!F:J,5,FALSE),"N/A")</f>
        <v>2.75</v>
      </c>
      <c r="AL954" s="81">
        <v>56.1</v>
      </c>
      <c r="AM954" s="81">
        <v>16</v>
      </c>
      <c r="AN954" s="81">
        <v>160</v>
      </c>
      <c r="AO954" s="25">
        <v>18</v>
      </c>
      <c r="AP954" s="25">
        <v>34.9</v>
      </c>
      <c r="AQ954" s="25">
        <v>42</v>
      </c>
      <c r="AR954" s="25">
        <v>48</v>
      </c>
      <c r="AS954" s="25">
        <v>208</v>
      </c>
      <c r="AT954" s="25">
        <v>203</v>
      </c>
      <c r="AU954" s="84">
        <v>67.099999999999994</v>
      </c>
      <c r="AV954" s="54">
        <v>35</v>
      </c>
      <c r="AW954" s="54">
        <v>35</v>
      </c>
      <c r="AX954" s="54">
        <v>0</v>
      </c>
      <c r="AY954" s="3" t="s">
        <v>85</v>
      </c>
      <c r="AZ954" s="98" t="str">
        <f>_xlfn.IFNA(VLOOKUP(AY954,ACCESSORIES!F:J,5,FALSE),"N/A")</f>
        <v>N/A</v>
      </c>
      <c r="BA954" s="3" t="s">
        <v>85</v>
      </c>
      <c r="BB954" s="98" t="str">
        <f>_xlfn.IFNA(VLOOKUP(BA954,ACCESSORIES!F:J,5,FALSE),"N/A")</f>
        <v>N/A</v>
      </c>
      <c r="BC954" s="77">
        <v>28.44</v>
      </c>
      <c r="BD954" s="56">
        <v>20.236220472440898</v>
      </c>
      <c r="BE954" s="56">
        <v>20.236220472440898</v>
      </c>
      <c r="BF954" s="56">
        <v>10.7086614173228</v>
      </c>
      <c r="BG954" s="378">
        <f t="shared" si="104"/>
        <v>7.18613119999994E-2</v>
      </c>
      <c r="BH954" s="81">
        <v>36</v>
      </c>
      <c r="BI954" s="114" t="s">
        <v>4923</v>
      </c>
      <c r="BJ954" s="50" t="s">
        <v>4050</v>
      </c>
      <c r="BK954" s="81" t="s">
        <v>4066</v>
      </c>
      <c r="BL954" s="81" t="s">
        <v>5514</v>
      </c>
      <c r="BM954" s="81" t="s">
        <v>5478</v>
      </c>
      <c r="BN954" s="81" t="s">
        <v>4642</v>
      </c>
      <c r="BO954" s="81" t="s">
        <v>4275</v>
      </c>
      <c r="BP954" s="81" t="s">
        <v>4068</v>
      </c>
      <c r="BQ954" s="81" t="s">
        <v>5543</v>
      </c>
      <c r="BR954" s="81"/>
      <c r="BS954" s="81"/>
      <c r="BT954" s="81"/>
      <c r="BU954" s="349" t="s">
        <v>6675</v>
      </c>
      <c r="BV954" s="388" t="s">
        <v>8282</v>
      </c>
      <c r="BW954" s="313" t="s">
        <v>6677</v>
      </c>
      <c r="BX954" s="388" t="s">
        <v>8283</v>
      </c>
      <c r="BY954" s="93" t="str">
        <f t="shared" si="106"/>
        <v>MR502 RALLY, 17x8, +38mm Offset, 5x100, 67.1mm Centerbore, Matte Black</v>
      </c>
      <c r="BZ954" s="81" t="s">
        <v>3878</v>
      </c>
      <c r="CA954" s="81" t="s">
        <v>3879</v>
      </c>
      <c r="CB954" s="81" t="str">
        <f t="shared" si="105"/>
        <v>RALLY (5XX)</v>
      </c>
    </row>
    <row r="955" spans="1:80" s="38" customFormat="1" ht="15" customHeight="1">
      <c r="A955" s="22">
        <f t="shared" si="100"/>
        <v>953</v>
      </c>
      <c r="B955" s="3" t="s">
        <v>84</v>
      </c>
      <c r="C955" s="99" t="s">
        <v>1093</v>
      </c>
      <c r="D955" s="82" t="s">
        <v>263</v>
      </c>
      <c r="E955" s="91" t="str">
        <f>CONCATENATE(LEFT(D955,5),VLOOKUP(CONCATENATE(N955,"x",O955),'PART NUMBER GUIDE'!$B$9:$C$49,2,FALSE),VLOOKUP(CONCATENATE(P955, V955), 'PART NUMBER GUIDE'!$Q$6:$R$91, 2, FALSE),VLOOKUP(Y955,'PART NUMBER GUIDE'!$J$8:$K$43,2, FALSE),IF(U955="N/A",IF(ABS(S955)&lt;10,"0"&amp;ABS(S955),ABS(S955)),CONCATENATE(LEFT(U955,1),RIGHT(U955,1))), F955, G955)</f>
        <v>MR50278012838-2</v>
      </c>
      <c r="F955" s="90">
        <v>-2</v>
      </c>
      <c r="G955" s="90"/>
      <c r="H955" s="78" t="s">
        <v>5998</v>
      </c>
      <c r="I955" s="318">
        <v>44701</v>
      </c>
      <c r="J955" s="85" t="s">
        <v>1265</v>
      </c>
      <c r="K955" s="342">
        <v>289</v>
      </c>
      <c r="L955" s="92">
        <f t="shared" si="101"/>
        <v>289</v>
      </c>
      <c r="M955" s="344"/>
      <c r="N955" s="81">
        <v>17</v>
      </c>
      <c r="O955" s="83">
        <v>8</v>
      </c>
      <c r="P955" s="99" t="str">
        <f t="shared" si="102"/>
        <v>5x4.5</v>
      </c>
      <c r="Q955" s="81">
        <v>5</v>
      </c>
      <c r="R955" s="81">
        <v>4.5</v>
      </c>
      <c r="S955" s="81">
        <v>38</v>
      </c>
      <c r="T955" s="84">
        <v>6.1</v>
      </c>
      <c r="U955" s="100" t="s">
        <v>85</v>
      </c>
      <c r="V955" s="84">
        <v>67.099999999999994</v>
      </c>
      <c r="W955" s="83">
        <v>24.88</v>
      </c>
      <c r="X955" s="51">
        <v>1850</v>
      </c>
      <c r="Y955" s="88" t="s">
        <v>2222</v>
      </c>
      <c r="Z955" s="78" t="s">
        <v>2992</v>
      </c>
      <c r="AA955" s="51" t="str">
        <f t="shared" si="103"/>
        <v>17x8, 5x4.5, 38 OS</v>
      </c>
      <c r="AB955" s="81" t="s">
        <v>5729</v>
      </c>
      <c r="AC955" s="89">
        <f>_xlfn.IFNA(VLOOKUP(AB955,ACCESSORIES!F:J,5,FALSE),"N/A")</f>
        <v>33</v>
      </c>
      <c r="AD955" s="87" t="s">
        <v>85</v>
      </c>
      <c r="AE955" s="81" t="s">
        <v>1886</v>
      </c>
      <c r="AF955" s="80" t="s">
        <v>85</v>
      </c>
      <c r="AG955" s="3" t="s">
        <v>85</v>
      </c>
      <c r="AH955" s="9" t="str">
        <f>_xlfn.IFNA(VLOOKUP(AG955,ACCESSORIES!F:J,5,FALSE),"N/A")</f>
        <v>N/A</v>
      </c>
      <c r="AI955" s="99" t="s">
        <v>265</v>
      </c>
      <c r="AJ955" s="81" t="s">
        <v>1672</v>
      </c>
      <c r="AK955" s="40">
        <f>_xlfn.IFNA(VLOOKUP(AJ955,ACCESSORIES!F:J,5,FALSE),"N/A")</f>
        <v>2.75</v>
      </c>
      <c r="AL955" s="81">
        <v>56.1</v>
      </c>
      <c r="AM955" s="81">
        <v>16</v>
      </c>
      <c r="AN955" s="81">
        <v>160</v>
      </c>
      <c r="AO955" s="25">
        <v>18</v>
      </c>
      <c r="AP955" s="25">
        <v>33.4</v>
      </c>
      <c r="AQ955" s="25">
        <v>42</v>
      </c>
      <c r="AR955" s="25">
        <v>48</v>
      </c>
      <c r="AS955" s="25">
        <v>208</v>
      </c>
      <c r="AT955" s="25">
        <v>203</v>
      </c>
      <c r="AU955" s="84">
        <v>67.099999999999994</v>
      </c>
      <c r="AV955" s="54">
        <v>35</v>
      </c>
      <c r="AW955" s="54">
        <v>35</v>
      </c>
      <c r="AX955" s="54">
        <v>0</v>
      </c>
      <c r="AY955" s="3" t="s">
        <v>85</v>
      </c>
      <c r="AZ955" s="98" t="str">
        <f>_xlfn.IFNA(VLOOKUP(AY955,ACCESSORIES!F:J,5,FALSE),"N/A")</f>
        <v>N/A</v>
      </c>
      <c r="BA955" s="3" t="s">
        <v>85</v>
      </c>
      <c r="BB955" s="98" t="str">
        <f>_xlfn.IFNA(VLOOKUP(BA955,ACCESSORIES!F:J,5,FALSE),"N/A")</f>
        <v>N/A</v>
      </c>
      <c r="BC955" s="77">
        <v>29.06</v>
      </c>
      <c r="BD955" s="56">
        <v>20.236220472440898</v>
      </c>
      <c r="BE955" s="56">
        <v>20.236220472440898</v>
      </c>
      <c r="BF955" s="56">
        <v>10.7086614173228</v>
      </c>
      <c r="BG955" s="378">
        <f t="shared" si="104"/>
        <v>7.18613119999994E-2</v>
      </c>
      <c r="BH955" s="81">
        <v>36</v>
      </c>
      <c r="BI955" s="114" t="s">
        <v>4923</v>
      </c>
      <c r="BJ955" s="50" t="s">
        <v>4050</v>
      </c>
      <c r="BK955" s="81" t="s">
        <v>4066</v>
      </c>
      <c r="BL955" s="81" t="s">
        <v>5514</v>
      </c>
      <c r="BM955" s="81" t="s">
        <v>5478</v>
      </c>
      <c r="BN955" s="81" t="s">
        <v>4642</v>
      </c>
      <c r="BO955" s="81" t="s">
        <v>4275</v>
      </c>
      <c r="BP955" s="81" t="s">
        <v>4068</v>
      </c>
      <c r="BQ955" s="81" t="s">
        <v>5543</v>
      </c>
      <c r="BR955" s="81"/>
      <c r="BS955" s="81"/>
      <c r="BT955" s="81"/>
      <c r="BU955" s="313" t="s">
        <v>6671</v>
      </c>
      <c r="BV955" s="377" t="s">
        <v>8210</v>
      </c>
      <c r="BW955" s="313" t="s">
        <v>6673</v>
      </c>
      <c r="BX955" s="377" t="s">
        <v>8211</v>
      </c>
      <c r="BY955" s="93" t="str">
        <f t="shared" si="106"/>
        <v>MR502 RALLY, 17x8, +38mm Offset, 5x4.5, 67.1mm Centerbore, Titanium</v>
      </c>
      <c r="BZ955" s="81" t="s">
        <v>3878</v>
      </c>
      <c r="CA955" s="81" t="s">
        <v>3879</v>
      </c>
      <c r="CB955" s="81" t="str">
        <f t="shared" si="105"/>
        <v>RALLY (5XX)</v>
      </c>
    </row>
    <row r="956" spans="1:80" s="38" customFormat="1" ht="15" customHeight="1">
      <c r="A956" s="22">
        <f t="shared" si="100"/>
        <v>954</v>
      </c>
      <c r="B956" s="3" t="s">
        <v>84</v>
      </c>
      <c r="C956" s="99" t="s">
        <v>1093</v>
      </c>
      <c r="D956" s="82" t="s">
        <v>263</v>
      </c>
      <c r="E956" s="91" t="str">
        <f>CONCATENATE(LEFT(D956,5),VLOOKUP(CONCATENATE(N956,"x",O956),'PART NUMBER GUIDE'!$B$9:$C$49,2,FALSE),VLOOKUP(CONCATENATE(P956, V956), 'PART NUMBER GUIDE'!$Q$6:$R$91, 2, FALSE),VLOOKUP(Y956,'PART NUMBER GUIDE'!$J$8:$K$43,2, FALSE),IF(U956="N/A",IF(ABS(S956)&lt;10,"0"&amp;ABS(S956),ABS(S956)),CONCATENATE(LEFT(U956,1),RIGHT(U956,1))), F956, G956)</f>
        <v>MR50278012938-2</v>
      </c>
      <c r="F956" s="90">
        <v>-2</v>
      </c>
      <c r="G956" s="90"/>
      <c r="H956" s="78" t="s">
        <v>5999</v>
      </c>
      <c r="I956" s="318">
        <v>44701</v>
      </c>
      <c r="J956" s="16" t="s">
        <v>1265</v>
      </c>
      <c r="K956" s="342">
        <v>289</v>
      </c>
      <c r="L956" s="92">
        <f t="shared" si="101"/>
        <v>289</v>
      </c>
      <c r="M956" s="344"/>
      <c r="N956" s="81">
        <v>17</v>
      </c>
      <c r="O956" s="83">
        <v>8</v>
      </c>
      <c r="P956" s="99" t="str">
        <f t="shared" si="102"/>
        <v>5x4.5</v>
      </c>
      <c r="Q956" s="81">
        <v>5</v>
      </c>
      <c r="R956" s="81">
        <v>4.5</v>
      </c>
      <c r="S956" s="81">
        <v>38</v>
      </c>
      <c r="T956" s="84">
        <v>6.1</v>
      </c>
      <c r="U956" s="100" t="s">
        <v>85</v>
      </c>
      <c r="V956" s="84">
        <v>67.099999999999994</v>
      </c>
      <c r="W956" s="83">
        <v>24.62</v>
      </c>
      <c r="X956" s="51">
        <v>1850</v>
      </c>
      <c r="Y956" s="79" t="s">
        <v>2297</v>
      </c>
      <c r="Z956" s="78" t="s">
        <v>2988</v>
      </c>
      <c r="AA956" s="51" t="str">
        <f t="shared" si="103"/>
        <v>17x8, 5x4.5, 38 OS</v>
      </c>
      <c r="AB956" s="81" t="s">
        <v>5729</v>
      </c>
      <c r="AC956" s="89">
        <f>_xlfn.IFNA(VLOOKUP(AB956,ACCESSORIES!F:J,5,FALSE),"N/A")</f>
        <v>33</v>
      </c>
      <c r="AD956" s="87" t="s">
        <v>85</v>
      </c>
      <c r="AE956" s="81" t="s">
        <v>1886</v>
      </c>
      <c r="AF956" s="80" t="s">
        <v>85</v>
      </c>
      <c r="AG956" s="3" t="s">
        <v>85</v>
      </c>
      <c r="AH956" s="9" t="str">
        <f>_xlfn.IFNA(VLOOKUP(AG956,ACCESSORIES!F:J,5,FALSE),"N/A")</f>
        <v>N/A</v>
      </c>
      <c r="AI956" s="99" t="s">
        <v>265</v>
      </c>
      <c r="AJ956" s="81" t="s">
        <v>1672</v>
      </c>
      <c r="AK956" s="40">
        <f>_xlfn.IFNA(VLOOKUP(AJ956,ACCESSORIES!F:J,5,FALSE),"N/A")</f>
        <v>2.75</v>
      </c>
      <c r="AL956" s="81">
        <v>56.1</v>
      </c>
      <c r="AM956" s="81">
        <v>16</v>
      </c>
      <c r="AN956" s="81">
        <v>160</v>
      </c>
      <c r="AO956" s="25">
        <v>18</v>
      </c>
      <c r="AP956" s="25">
        <v>33.4</v>
      </c>
      <c r="AQ956" s="25">
        <v>42</v>
      </c>
      <c r="AR956" s="25">
        <v>48</v>
      </c>
      <c r="AS956" s="25">
        <v>208</v>
      </c>
      <c r="AT956" s="25">
        <v>203</v>
      </c>
      <c r="AU956" s="84">
        <v>67.099999999999994</v>
      </c>
      <c r="AV956" s="54">
        <v>35</v>
      </c>
      <c r="AW956" s="54">
        <v>35</v>
      </c>
      <c r="AX956" s="54">
        <v>0</v>
      </c>
      <c r="AY956" s="3" t="s">
        <v>85</v>
      </c>
      <c r="AZ956" s="98" t="str">
        <f>_xlfn.IFNA(VLOOKUP(AY956,ACCESSORIES!F:J,5,FALSE),"N/A")</f>
        <v>N/A</v>
      </c>
      <c r="BA956" s="3" t="s">
        <v>85</v>
      </c>
      <c r="BB956" s="98" t="str">
        <f>_xlfn.IFNA(VLOOKUP(BA956,ACCESSORIES!F:J,5,FALSE),"N/A")</f>
        <v>N/A</v>
      </c>
      <c r="BC956" s="77">
        <v>28.81</v>
      </c>
      <c r="BD956" s="56">
        <v>20.236220472440898</v>
      </c>
      <c r="BE956" s="56">
        <v>20.236220472440898</v>
      </c>
      <c r="BF956" s="56">
        <v>10.7086614173228</v>
      </c>
      <c r="BG956" s="378">
        <f t="shared" si="104"/>
        <v>7.18613119999994E-2</v>
      </c>
      <c r="BH956" s="81">
        <v>36</v>
      </c>
      <c r="BI956" s="114" t="s">
        <v>4923</v>
      </c>
      <c r="BJ956" s="50" t="s">
        <v>4050</v>
      </c>
      <c r="BK956" s="81" t="s">
        <v>4066</v>
      </c>
      <c r="BL956" s="81" t="s">
        <v>5514</v>
      </c>
      <c r="BM956" s="81" t="s">
        <v>5478</v>
      </c>
      <c r="BN956" s="81" t="s">
        <v>4642</v>
      </c>
      <c r="BO956" s="81" t="s">
        <v>4275</v>
      </c>
      <c r="BP956" s="81" t="s">
        <v>4068</v>
      </c>
      <c r="BQ956" s="81" t="s">
        <v>5543</v>
      </c>
      <c r="BR956" s="81"/>
      <c r="BS956" s="81"/>
      <c r="BT956" s="81"/>
      <c r="BU956" s="313" t="s">
        <v>7217</v>
      </c>
      <c r="BV956" s="377" t="s">
        <v>8226</v>
      </c>
      <c r="BW956" s="313" t="s">
        <v>6669</v>
      </c>
      <c r="BX956" s="377" t="s">
        <v>8227</v>
      </c>
      <c r="BY956" s="93" t="str">
        <f t="shared" si="106"/>
        <v>MR502 RALLY, 17x8, +38mm Offset, 5x4.5, 67.1mm Centerbore, Method Bronze</v>
      </c>
      <c r="BZ956" s="81" t="s">
        <v>3878</v>
      </c>
      <c r="CA956" s="81" t="s">
        <v>3879</v>
      </c>
      <c r="CB956" s="81" t="str">
        <f t="shared" si="105"/>
        <v>RALLY (5XX)</v>
      </c>
    </row>
    <row r="957" spans="1:80" s="38" customFormat="1" ht="15" customHeight="1">
      <c r="A957" s="22">
        <f t="shared" si="100"/>
        <v>955</v>
      </c>
      <c r="B957" s="3" t="s">
        <v>84</v>
      </c>
      <c r="C957" s="99" t="s">
        <v>1093</v>
      </c>
      <c r="D957" s="82" t="s">
        <v>263</v>
      </c>
      <c r="E957" s="91" t="str">
        <f>CONCATENATE(LEFT(D957,5),VLOOKUP(CONCATENATE(N957,"x",O957),'PART NUMBER GUIDE'!$B$9:$C$49,2,FALSE),VLOOKUP(CONCATENATE(P957, V957), 'PART NUMBER GUIDE'!$Q$6:$R$91, 2, FALSE),VLOOKUP(Y957,'PART NUMBER GUIDE'!$J$8:$K$43,2, FALSE),IF(U957="N/A",IF(ABS(S957)&lt;10,"0"&amp;ABS(S957),ABS(S957)),CONCATENATE(LEFT(U957,1),RIGHT(U957,1))), F957, G957)</f>
        <v>MR50278012138-2</v>
      </c>
      <c r="F957" s="90">
        <v>-2</v>
      </c>
      <c r="G957" s="90"/>
      <c r="H957" s="78" t="s">
        <v>6000</v>
      </c>
      <c r="I957" s="318">
        <v>44701</v>
      </c>
      <c r="J957" s="85" t="s">
        <v>1265</v>
      </c>
      <c r="K957" s="342">
        <v>289</v>
      </c>
      <c r="L957" s="92">
        <f t="shared" si="101"/>
        <v>289</v>
      </c>
      <c r="M957" s="344"/>
      <c r="N957" s="81">
        <v>17</v>
      </c>
      <c r="O957" s="83">
        <v>8</v>
      </c>
      <c r="P957" s="99" t="str">
        <f t="shared" si="102"/>
        <v>5x4.5</v>
      </c>
      <c r="Q957" s="81">
        <v>5</v>
      </c>
      <c r="R957" s="81">
        <v>4.5</v>
      </c>
      <c r="S957" s="81">
        <v>38</v>
      </c>
      <c r="T957" s="84">
        <v>6.1</v>
      </c>
      <c r="U957" s="100" t="s">
        <v>85</v>
      </c>
      <c r="V957" s="84">
        <v>67.099999999999994</v>
      </c>
      <c r="W957" s="83">
        <v>25.2</v>
      </c>
      <c r="X957" s="51">
        <v>1850</v>
      </c>
      <c r="Y957" s="79" t="s">
        <v>2298</v>
      </c>
      <c r="Z957" s="78" t="s">
        <v>2989</v>
      </c>
      <c r="AA957" s="51" t="str">
        <f t="shared" si="103"/>
        <v>17x8, 5x4.5, 38 OS</v>
      </c>
      <c r="AB957" s="81" t="s">
        <v>5729</v>
      </c>
      <c r="AC957" s="89">
        <f>_xlfn.IFNA(VLOOKUP(AB957,ACCESSORIES!F:J,5,FALSE),"N/A")</f>
        <v>33</v>
      </c>
      <c r="AD957" s="87" t="s">
        <v>85</v>
      </c>
      <c r="AE957" s="81" t="s">
        <v>1886</v>
      </c>
      <c r="AF957" s="80" t="s">
        <v>85</v>
      </c>
      <c r="AG957" s="3" t="s">
        <v>85</v>
      </c>
      <c r="AH957" s="9" t="str">
        <f>_xlfn.IFNA(VLOOKUP(AG957,ACCESSORIES!F:J,5,FALSE),"N/A")</f>
        <v>N/A</v>
      </c>
      <c r="AI957" s="99" t="s">
        <v>265</v>
      </c>
      <c r="AJ957" s="81" t="s">
        <v>1672</v>
      </c>
      <c r="AK957" s="40">
        <f>_xlfn.IFNA(VLOOKUP(AJ957,ACCESSORIES!F:J,5,FALSE),"N/A")</f>
        <v>2.75</v>
      </c>
      <c r="AL957" s="81">
        <v>56.1</v>
      </c>
      <c r="AM957" s="81">
        <v>16</v>
      </c>
      <c r="AN957" s="81">
        <v>160</v>
      </c>
      <c r="AO957" s="25">
        <v>18</v>
      </c>
      <c r="AP957" s="25">
        <v>33.4</v>
      </c>
      <c r="AQ957" s="25">
        <v>42</v>
      </c>
      <c r="AR957" s="25">
        <v>48</v>
      </c>
      <c r="AS957" s="25">
        <v>208</v>
      </c>
      <c r="AT957" s="25">
        <v>203</v>
      </c>
      <c r="AU957" s="84">
        <v>67.099999999999994</v>
      </c>
      <c r="AV957" s="54">
        <v>35</v>
      </c>
      <c r="AW957" s="54">
        <v>35</v>
      </c>
      <c r="AX957" s="54">
        <v>0</v>
      </c>
      <c r="AY957" s="3" t="s">
        <v>85</v>
      </c>
      <c r="AZ957" s="98" t="str">
        <f>_xlfn.IFNA(VLOOKUP(AY957,ACCESSORIES!F:J,5,FALSE),"N/A")</f>
        <v>N/A</v>
      </c>
      <c r="BA957" s="3" t="s">
        <v>85</v>
      </c>
      <c r="BB957" s="98" t="str">
        <f>_xlfn.IFNA(VLOOKUP(BA957,ACCESSORIES!F:J,5,FALSE),"N/A")</f>
        <v>N/A</v>
      </c>
      <c r="BC957" s="77">
        <v>29.2</v>
      </c>
      <c r="BD957" s="56">
        <v>20.236220472440898</v>
      </c>
      <c r="BE957" s="56">
        <v>20.236220472440898</v>
      </c>
      <c r="BF957" s="56">
        <v>10.7086614173228</v>
      </c>
      <c r="BG957" s="378">
        <f t="shared" si="104"/>
        <v>7.18613119999994E-2</v>
      </c>
      <c r="BH957" s="81">
        <v>36</v>
      </c>
      <c r="BI957" s="114" t="s">
        <v>4923</v>
      </c>
      <c r="BJ957" s="50" t="s">
        <v>4050</v>
      </c>
      <c r="BK957" s="81" t="s">
        <v>4066</v>
      </c>
      <c r="BL957" s="81" t="s">
        <v>5514</v>
      </c>
      <c r="BM957" s="81" t="s">
        <v>5478</v>
      </c>
      <c r="BN957" s="81" t="s">
        <v>4642</v>
      </c>
      <c r="BO957" s="81" t="s">
        <v>4275</v>
      </c>
      <c r="BP957" s="81" t="s">
        <v>4068</v>
      </c>
      <c r="BQ957" s="81" t="s">
        <v>5543</v>
      </c>
      <c r="BR957" s="81"/>
      <c r="BS957" s="81"/>
      <c r="BT957" s="81"/>
      <c r="BU957" s="313" t="s">
        <v>6663</v>
      </c>
      <c r="BV957" s="377" t="s">
        <v>8198</v>
      </c>
      <c r="BW957" s="313" t="s">
        <v>6665</v>
      </c>
      <c r="BX957" s="377" t="s">
        <v>8199</v>
      </c>
      <c r="BY957" s="93" t="str">
        <f t="shared" si="106"/>
        <v>MR502 RALLY, 17x8, +38mm Offset, 5x4.5, 67.1mm Centerbore, Gold</v>
      </c>
      <c r="BZ957" s="81" t="s">
        <v>3878</v>
      </c>
      <c r="CA957" s="81" t="s">
        <v>3879</v>
      </c>
      <c r="CB957" s="81" t="str">
        <f t="shared" si="105"/>
        <v>RALLY (5XX)</v>
      </c>
    </row>
    <row r="958" spans="1:80" s="38" customFormat="1" ht="15" customHeight="1">
      <c r="A958" s="22">
        <f t="shared" si="100"/>
        <v>956</v>
      </c>
      <c r="B958" s="3" t="s">
        <v>84</v>
      </c>
      <c r="C958" s="99" t="s">
        <v>1093</v>
      </c>
      <c r="D958" s="82" t="s">
        <v>263</v>
      </c>
      <c r="E958" s="91" t="str">
        <f>CONCATENATE(LEFT(D958,5),VLOOKUP(CONCATENATE(N958,"x",O958),'PART NUMBER GUIDE'!$B$9:$C$49,2,FALSE),VLOOKUP(CONCATENATE(P958, V958), 'PART NUMBER GUIDE'!$Q$6:$R$91, 2, FALSE),VLOOKUP(Y958,'PART NUMBER GUIDE'!$J$8:$K$43,2, FALSE),IF(U958="N/A",IF(ABS(S958)&lt;10,"0"&amp;ABS(S958),ABS(S958)),CONCATENATE(LEFT(U958,1),RIGHT(U958,1))), F958, G958)</f>
        <v>MR50278012538-2</v>
      </c>
      <c r="F958" s="90">
        <v>-2</v>
      </c>
      <c r="G958" s="90"/>
      <c r="H958" s="78" t="s">
        <v>6001</v>
      </c>
      <c r="I958" s="318">
        <v>44701</v>
      </c>
      <c r="J958" s="85" t="s">
        <v>1265</v>
      </c>
      <c r="K958" s="342">
        <v>289</v>
      </c>
      <c r="L958" s="92">
        <f t="shared" si="101"/>
        <v>289</v>
      </c>
      <c r="M958" s="344"/>
      <c r="N958" s="81">
        <v>17</v>
      </c>
      <c r="O958" s="83">
        <v>8</v>
      </c>
      <c r="P958" s="99" t="str">
        <f t="shared" si="102"/>
        <v>5x4.5</v>
      </c>
      <c r="Q958" s="81">
        <v>5</v>
      </c>
      <c r="R958" s="81">
        <v>4.5</v>
      </c>
      <c r="S958" s="81">
        <v>38</v>
      </c>
      <c r="T958" s="84">
        <v>6.1</v>
      </c>
      <c r="U958" s="100" t="s">
        <v>85</v>
      </c>
      <c r="V958" s="84">
        <v>67.099999999999994</v>
      </c>
      <c r="W958" s="83">
        <v>24.84</v>
      </c>
      <c r="X958" s="51">
        <v>1850</v>
      </c>
      <c r="Y958" s="79" t="s">
        <v>2294</v>
      </c>
      <c r="Z958" s="79" t="s">
        <v>2987</v>
      </c>
      <c r="AA958" s="51" t="str">
        <f t="shared" si="103"/>
        <v>17x8, 5x4.5, 38 OS</v>
      </c>
      <c r="AB958" s="81" t="s">
        <v>5729</v>
      </c>
      <c r="AC958" s="89">
        <f>_xlfn.IFNA(VLOOKUP(AB958,ACCESSORIES!F:J,5,FALSE),"N/A")</f>
        <v>33</v>
      </c>
      <c r="AD958" s="87" t="s">
        <v>85</v>
      </c>
      <c r="AE958" s="81" t="s">
        <v>1886</v>
      </c>
      <c r="AF958" s="80" t="s">
        <v>85</v>
      </c>
      <c r="AG958" s="3" t="s">
        <v>85</v>
      </c>
      <c r="AH958" s="9" t="str">
        <f>_xlfn.IFNA(VLOOKUP(AG958,ACCESSORIES!F:J,5,FALSE),"N/A")</f>
        <v>N/A</v>
      </c>
      <c r="AI958" s="99" t="s">
        <v>265</v>
      </c>
      <c r="AJ958" s="81" t="s">
        <v>1672</v>
      </c>
      <c r="AK958" s="40">
        <f>_xlfn.IFNA(VLOOKUP(AJ958,ACCESSORIES!F:J,5,FALSE),"N/A")</f>
        <v>2.75</v>
      </c>
      <c r="AL958" s="81">
        <v>56.1</v>
      </c>
      <c r="AM958" s="81">
        <v>16</v>
      </c>
      <c r="AN958" s="81">
        <v>160</v>
      </c>
      <c r="AO958" s="25">
        <v>18</v>
      </c>
      <c r="AP958" s="25">
        <v>33.4</v>
      </c>
      <c r="AQ958" s="25">
        <v>42</v>
      </c>
      <c r="AR958" s="25">
        <v>48</v>
      </c>
      <c r="AS958" s="25">
        <v>208</v>
      </c>
      <c r="AT958" s="25">
        <v>203</v>
      </c>
      <c r="AU958" s="84">
        <v>67.099999999999994</v>
      </c>
      <c r="AV958" s="54">
        <v>35</v>
      </c>
      <c r="AW958" s="54">
        <v>35</v>
      </c>
      <c r="AX958" s="54">
        <v>0</v>
      </c>
      <c r="AY958" s="3" t="s">
        <v>85</v>
      </c>
      <c r="AZ958" s="98" t="str">
        <f>_xlfn.IFNA(VLOOKUP(AY958,ACCESSORIES!F:J,5,FALSE),"N/A")</f>
        <v>N/A</v>
      </c>
      <c r="BA958" s="3" t="s">
        <v>85</v>
      </c>
      <c r="BB958" s="98" t="str">
        <f>_xlfn.IFNA(VLOOKUP(BA958,ACCESSORIES!F:J,5,FALSE),"N/A")</f>
        <v>N/A</v>
      </c>
      <c r="BC958" s="77">
        <v>29.03</v>
      </c>
      <c r="BD958" s="56">
        <v>20.236220472440898</v>
      </c>
      <c r="BE958" s="56">
        <v>20.236220472440898</v>
      </c>
      <c r="BF958" s="56">
        <v>10.7086614173228</v>
      </c>
      <c r="BG958" s="378">
        <f t="shared" si="104"/>
        <v>7.18613119999994E-2</v>
      </c>
      <c r="BH958" s="81">
        <v>36</v>
      </c>
      <c r="BI958" s="114" t="s">
        <v>4923</v>
      </c>
      <c r="BJ958" s="50" t="s">
        <v>4050</v>
      </c>
      <c r="BK958" s="81" t="s">
        <v>4066</v>
      </c>
      <c r="BL958" s="81" t="s">
        <v>5514</v>
      </c>
      <c r="BM958" s="81" t="s">
        <v>5478</v>
      </c>
      <c r="BN958" s="81" t="s">
        <v>4642</v>
      </c>
      <c r="BO958" s="81" t="s">
        <v>4275</v>
      </c>
      <c r="BP958" s="81" t="s">
        <v>4068</v>
      </c>
      <c r="BQ958" s="81" t="s">
        <v>5543</v>
      </c>
      <c r="BR958" s="81"/>
      <c r="BS958" s="81"/>
      <c r="BT958" s="81"/>
      <c r="BU958" s="349" t="s">
        <v>6675</v>
      </c>
      <c r="BV958" s="388" t="s">
        <v>8282</v>
      </c>
      <c r="BW958" s="313" t="s">
        <v>6677</v>
      </c>
      <c r="BX958" s="388" t="s">
        <v>8283</v>
      </c>
      <c r="BY958" s="93" t="str">
        <f t="shared" si="106"/>
        <v>MR502 RALLY, 17x8, +38mm Offset, 5x4.5, 67.1mm Centerbore, Matte Black</v>
      </c>
      <c r="BZ958" s="81" t="s">
        <v>3878</v>
      </c>
      <c r="CA958" s="81" t="s">
        <v>3879</v>
      </c>
      <c r="CB958" s="81" t="str">
        <f t="shared" si="105"/>
        <v>RALLY (5XX)</v>
      </c>
    </row>
    <row r="959" spans="1:80" s="38" customFormat="1" ht="15" customHeight="1">
      <c r="A959" s="22">
        <f t="shared" si="100"/>
        <v>957</v>
      </c>
      <c r="B959" s="3" t="s">
        <v>84</v>
      </c>
      <c r="C959" s="99" t="s">
        <v>1093</v>
      </c>
      <c r="D959" s="82" t="s">
        <v>263</v>
      </c>
      <c r="E959" s="91" t="str">
        <f>CONCATENATE(LEFT(D959,5),VLOOKUP(CONCATENATE(N959,"x",O959),'PART NUMBER GUIDE'!$B$9:$C$49,2,FALSE),VLOOKUP(CONCATENATE(P959, V959), 'PART NUMBER GUIDE'!$Q$6:$R$91, 2, FALSE),VLOOKUP(Y959,'PART NUMBER GUIDE'!$J$8:$K$43,2, FALSE),IF(U959="N/A",IF(ABS(S959)&lt;10,"0"&amp;ABS(S959),ABS(S959)),CONCATENATE(LEFT(U959,1),RIGHT(U959,1))), F959, G959)</f>
        <v>MR50278049538-2</v>
      </c>
      <c r="F959" s="90">
        <v>-2</v>
      </c>
      <c r="G959" s="90"/>
      <c r="H959" s="78" t="s">
        <v>6004</v>
      </c>
      <c r="I959" s="318">
        <v>44701</v>
      </c>
      <c r="J959" s="42" t="s">
        <v>1265</v>
      </c>
      <c r="K959" s="342">
        <v>289</v>
      </c>
      <c r="L959" s="92">
        <f t="shared" si="101"/>
        <v>289</v>
      </c>
      <c r="M959" s="344"/>
      <c r="N959" s="81">
        <v>17</v>
      </c>
      <c r="O959" s="83">
        <v>8</v>
      </c>
      <c r="P959" s="99" t="str">
        <f t="shared" si="102"/>
        <v>5x108</v>
      </c>
      <c r="Q959" s="81">
        <v>5</v>
      </c>
      <c r="R959" s="81">
        <v>108</v>
      </c>
      <c r="S959" s="81">
        <v>38</v>
      </c>
      <c r="T959" s="84">
        <v>6.1</v>
      </c>
      <c r="U959" s="100" t="s">
        <v>85</v>
      </c>
      <c r="V959" s="84">
        <v>63.4</v>
      </c>
      <c r="W959" s="16">
        <v>24.82</v>
      </c>
      <c r="X959" s="51">
        <v>1850</v>
      </c>
      <c r="Y959" s="79" t="s">
        <v>2294</v>
      </c>
      <c r="Z959" s="79" t="s">
        <v>2987</v>
      </c>
      <c r="AA959" s="51" t="str">
        <f t="shared" si="103"/>
        <v>17x8, 5x108, 38 OS</v>
      </c>
      <c r="AB959" s="81" t="s">
        <v>5729</v>
      </c>
      <c r="AC959" s="89">
        <f>_xlfn.IFNA(VLOOKUP(AB959,ACCESSORIES!F:J,5,FALSE),"N/A")</f>
        <v>33</v>
      </c>
      <c r="AD959" s="87" t="s">
        <v>85</v>
      </c>
      <c r="AE959" s="81" t="s">
        <v>1886</v>
      </c>
      <c r="AF959" s="80" t="s">
        <v>85</v>
      </c>
      <c r="AG959" s="3" t="s">
        <v>85</v>
      </c>
      <c r="AH959" s="9" t="str">
        <f>_xlfn.IFNA(VLOOKUP(AG959,ACCESSORIES!F:J,5,FALSE),"N/A")</f>
        <v>N/A</v>
      </c>
      <c r="AI959" s="99" t="s">
        <v>265</v>
      </c>
      <c r="AJ959" s="81" t="s">
        <v>85</v>
      </c>
      <c r="AK959" s="40" t="str">
        <f>_xlfn.IFNA(VLOOKUP(AJ959,ACCESSORIES!F:J,5,FALSE),"N/A")</f>
        <v>N/A</v>
      </c>
      <c r="AL959" s="81" t="s">
        <v>85</v>
      </c>
      <c r="AM959" s="81">
        <v>16</v>
      </c>
      <c r="AN959" s="81">
        <v>160</v>
      </c>
      <c r="AO959" s="25">
        <v>18</v>
      </c>
      <c r="AP959" s="25">
        <v>34.9</v>
      </c>
      <c r="AQ959" s="25">
        <v>42</v>
      </c>
      <c r="AR959" s="25">
        <v>48</v>
      </c>
      <c r="AS959" s="25">
        <v>208.9</v>
      </c>
      <c r="AT959" s="25">
        <v>203.8</v>
      </c>
      <c r="AU959" s="84">
        <v>63.4</v>
      </c>
      <c r="AV959" s="54">
        <v>35</v>
      </c>
      <c r="AW959" s="54">
        <v>35</v>
      </c>
      <c r="AX959" s="54">
        <v>0</v>
      </c>
      <c r="AY959" s="3" t="s">
        <v>85</v>
      </c>
      <c r="AZ959" s="98" t="str">
        <f>_xlfn.IFNA(VLOOKUP(AY959,ACCESSORIES!F:J,5,FALSE),"N/A")</f>
        <v>N/A</v>
      </c>
      <c r="BA959" s="3" t="s">
        <v>85</v>
      </c>
      <c r="BB959" s="98" t="str">
        <f>_xlfn.IFNA(VLOOKUP(BA959,ACCESSORIES!F:J,5,FALSE),"N/A")</f>
        <v>N/A</v>
      </c>
      <c r="BC959" s="77">
        <v>27.8</v>
      </c>
      <c r="BD959" s="56">
        <v>20.236220472440898</v>
      </c>
      <c r="BE959" s="56">
        <v>20.236220472440898</v>
      </c>
      <c r="BF959" s="56">
        <v>10.7086614173228</v>
      </c>
      <c r="BG959" s="378">
        <f t="shared" si="104"/>
        <v>7.18613119999994E-2</v>
      </c>
      <c r="BH959" s="81">
        <v>36</v>
      </c>
      <c r="BI959" s="114" t="s">
        <v>4923</v>
      </c>
      <c r="BJ959" s="50" t="s">
        <v>4050</v>
      </c>
      <c r="BK959" s="81" t="s">
        <v>4066</v>
      </c>
      <c r="BL959" s="81" t="s">
        <v>5514</v>
      </c>
      <c r="BM959" s="81" t="s">
        <v>5478</v>
      </c>
      <c r="BN959" s="81" t="s">
        <v>4642</v>
      </c>
      <c r="BO959" s="81" t="s">
        <v>4275</v>
      </c>
      <c r="BP959" s="81" t="s">
        <v>4068</v>
      </c>
      <c r="BQ959" s="81" t="s">
        <v>5543</v>
      </c>
      <c r="BR959" s="81"/>
      <c r="BS959" s="81"/>
      <c r="BT959" s="81"/>
      <c r="BU959" s="349" t="s">
        <v>6675</v>
      </c>
      <c r="BV959" s="388" t="s">
        <v>8282</v>
      </c>
      <c r="BW959" s="313" t="s">
        <v>6677</v>
      </c>
      <c r="BX959" s="388" t="s">
        <v>8283</v>
      </c>
      <c r="BY959" s="93" t="str">
        <f t="shared" si="106"/>
        <v>MR502 RALLY, 17x8, +38mm Offset, 5x108, 63.4mm Centerbore, Matte Black</v>
      </c>
      <c r="BZ959" s="81" t="s">
        <v>3878</v>
      </c>
      <c r="CA959" s="81" t="s">
        <v>3879</v>
      </c>
      <c r="CB959" s="81" t="str">
        <f t="shared" si="105"/>
        <v>RALLY (5XX)</v>
      </c>
    </row>
    <row r="960" spans="1:80" s="38" customFormat="1" ht="15" customHeight="1">
      <c r="A960" s="22">
        <f t="shared" si="100"/>
        <v>958</v>
      </c>
      <c r="B960" s="3" t="s">
        <v>84</v>
      </c>
      <c r="C960" s="99" t="s">
        <v>1093</v>
      </c>
      <c r="D960" s="82" t="s">
        <v>263</v>
      </c>
      <c r="E960" s="91" t="str">
        <f>CONCATENATE(LEFT(D960,5),VLOOKUP(CONCATENATE(N960,"x",O960),'PART NUMBER GUIDE'!$B$9:$C$49,2,FALSE),VLOOKUP(CONCATENATE(P960, V960), 'PART NUMBER GUIDE'!$Q$6:$R$91, 2, FALSE),VLOOKUP(Y960,'PART NUMBER GUIDE'!$J$8:$K$43,2, FALSE),IF(U960="N/A",IF(ABS(S960)&lt;10,"0"&amp;ABS(S960),ABS(S960)),CONCATENATE(LEFT(U960,1),RIGHT(U960,1))), F960, G960)</f>
        <v>MR50288012538-2</v>
      </c>
      <c r="F960" s="90">
        <v>-2</v>
      </c>
      <c r="G960" s="90"/>
      <c r="H960" s="78" t="s">
        <v>6002</v>
      </c>
      <c r="I960" s="318">
        <v>44701</v>
      </c>
      <c r="J960" s="85" t="s">
        <v>1265</v>
      </c>
      <c r="K960" s="342">
        <v>299</v>
      </c>
      <c r="L960" s="92">
        <f t="shared" si="101"/>
        <v>299</v>
      </c>
      <c r="M960" s="344"/>
      <c r="N960" s="81">
        <v>18</v>
      </c>
      <c r="O960" s="83">
        <v>8</v>
      </c>
      <c r="P960" s="99" t="str">
        <f t="shared" si="102"/>
        <v>5x4.5</v>
      </c>
      <c r="Q960" s="81">
        <v>5</v>
      </c>
      <c r="R960" s="83">
        <v>4.5</v>
      </c>
      <c r="S960" s="81">
        <v>38</v>
      </c>
      <c r="T960" s="84">
        <v>6.1</v>
      </c>
      <c r="U960" s="100" t="s">
        <v>85</v>
      </c>
      <c r="V960" s="84">
        <v>67.099999999999994</v>
      </c>
      <c r="W960" s="83">
        <v>27.37</v>
      </c>
      <c r="X960" s="51">
        <v>1850</v>
      </c>
      <c r="Y960" s="88" t="s">
        <v>2294</v>
      </c>
      <c r="Z960" s="79" t="s">
        <v>2987</v>
      </c>
      <c r="AA960" s="51" t="str">
        <f t="shared" si="103"/>
        <v>18x8, 5x4.5, 38 OS</v>
      </c>
      <c r="AB960" s="81" t="s">
        <v>5729</v>
      </c>
      <c r="AC960" s="89">
        <f>_xlfn.IFNA(VLOOKUP(AB960,ACCESSORIES!F:J,5,FALSE),"N/A")</f>
        <v>33</v>
      </c>
      <c r="AD960" s="87" t="s">
        <v>85</v>
      </c>
      <c r="AE960" s="81" t="s">
        <v>1886</v>
      </c>
      <c r="AF960" s="80" t="s">
        <v>85</v>
      </c>
      <c r="AG960" s="3" t="s">
        <v>85</v>
      </c>
      <c r="AH960" s="9" t="str">
        <f>_xlfn.IFNA(VLOOKUP(AG960,ACCESSORIES!F:J,5,FALSE),"N/A")</f>
        <v>N/A</v>
      </c>
      <c r="AI960" s="99" t="s">
        <v>265</v>
      </c>
      <c r="AJ960" s="81" t="s">
        <v>1672</v>
      </c>
      <c r="AK960" s="40">
        <f>_xlfn.IFNA(VLOOKUP(AJ960,ACCESSORIES!F:J,5,FALSE),"N/A")</f>
        <v>2.75</v>
      </c>
      <c r="AL960" s="81">
        <v>56.1</v>
      </c>
      <c r="AM960" s="81">
        <v>16</v>
      </c>
      <c r="AN960" s="81">
        <v>160</v>
      </c>
      <c r="AO960" s="25">
        <v>18</v>
      </c>
      <c r="AP960" s="25">
        <v>34</v>
      </c>
      <c r="AQ960" s="25">
        <v>41</v>
      </c>
      <c r="AR960" s="25">
        <v>45.7</v>
      </c>
      <c r="AS960" s="25">
        <v>221.6</v>
      </c>
      <c r="AT960" s="25">
        <v>215.6</v>
      </c>
      <c r="AU960" s="84">
        <v>67.099999999999994</v>
      </c>
      <c r="AV960" s="54">
        <v>35</v>
      </c>
      <c r="AW960" s="54">
        <v>35</v>
      </c>
      <c r="AX960" s="54">
        <v>0</v>
      </c>
      <c r="AY960" s="3" t="s">
        <v>85</v>
      </c>
      <c r="AZ960" s="98" t="str">
        <f>_xlfn.IFNA(VLOOKUP(AY960,ACCESSORIES!F:J,5,FALSE),"N/A")</f>
        <v>N/A</v>
      </c>
      <c r="BA960" s="3" t="s">
        <v>85</v>
      </c>
      <c r="BB960" s="98" t="str">
        <f>_xlfn.IFNA(VLOOKUP(BA960,ACCESSORIES!F:J,5,FALSE),"N/A")</f>
        <v>N/A</v>
      </c>
      <c r="BC960" s="77">
        <v>32.590000000000003</v>
      </c>
      <c r="BD960" s="56">
        <v>21.141732283464599</v>
      </c>
      <c r="BE960" s="56">
        <v>21.141732283464599</v>
      </c>
      <c r="BF960" s="56">
        <v>10.7086614173228</v>
      </c>
      <c r="BG960" s="378">
        <f t="shared" si="104"/>
        <v>7.8436367999999965E-2</v>
      </c>
      <c r="BH960" s="81">
        <v>36</v>
      </c>
      <c r="BI960" s="114" t="s">
        <v>4923</v>
      </c>
      <c r="BJ960" s="50" t="s">
        <v>4050</v>
      </c>
      <c r="BK960" s="81" t="s">
        <v>4066</v>
      </c>
      <c r="BL960" s="81" t="s">
        <v>5514</v>
      </c>
      <c r="BM960" s="81" t="s">
        <v>5478</v>
      </c>
      <c r="BN960" s="81" t="s">
        <v>4642</v>
      </c>
      <c r="BO960" s="81" t="s">
        <v>4275</v>
      </c>
      <c r="BP960" s="81" t="s">
        <v>4068</v>
      </c>
      <c r="BQ960" s="81" t="s">
        <v>5543</v>
      </c>
      <c r="BR960" s="81"/>
      <c r="BS960" s="81"/>
      <c r="BT960" s="81"/>
      <c r="BU960" s="349" t="s">
        <v>6675</v>
      </c>
      <c r="BV960" s="388" t="s">
        <v>8282</v>
      </c>
      <c r="BW960" s="313" t="s">
        <v>6677</v>
      </c>
      <c r="BX960" s="388" t="s">
        <v>8283</v>
      </c>
      <c r="BY960" s="93" t="str">
        <f t="shared" si="106"/>
        <v>MR502 RALLY, 18x8, +38mm Offset, 5x4.5, 67.1mm Centerbore, Matte Black</v>
      </c>
      <c r="BZ960" s="81" t="s">
        <v>3878</v>
      </c>
      <c r="CA960" s="81" t="s">
        <v>3879</v>
      </c>
      <c r="CB960" s="81" t="str">
        <f t="shared" si="105"/>
        <v>RALLY (5XX)</v>
      </c>
    </row>
    <row r="961" spans="1:80" s="38" customFormat="1" ht="15" customHeight="1">
      <c r="A961" s="22">
        <f t="shared" si="100"/>
        <v>959</v>
      </c>
      <c r="B961" s="3" t="s">
        <v>84</v>
      </c>
      <c r="C961" s="99" t="s">
        <v>1094</v>
      </c>
      <c r="D961" s="81" t="s">
        <v>939</v>
      </c>
      <c r="E961" s="91" t="str">
        <f>CONCATENATE(LEFT(D961,5),VLOOKUP(CONCATENATE(N961,"x",O961),'PART NUMBER GUIDE'!$B$9:$C$49,2,FALSE),VLOOKUP(CONCATENATE(P961, V961), 'PART NUMBER GUIDE'!$Q$6:$R$91, 2, FALSE),VLOOKUP(Y961,'PART NUMBER GUIDE'!$J$8:$K$43,2, FALSE),IF(U961="N/A",IF(ABS(S961)&lt;10,"0"&amp;ABS(S961),ABS(S961)),CONCATENATE(LEFT(U961,1),RIGHT(U961,1))), F961, G961)</f>
        <v>MR60529050512N</v>
      </c>
      <c r="F961" s="90" t="s">
        <v>2224</v>
      </c>
      <c r="G961" s="90"/>
      <c r="H961" s="45" t="s">
        <v>2196</v>
      </c>
      <c r="I961" s="330">
        <v>43340</v>
      </c>
      <c r="J961" s="85" t="s">
        <v>1265</v>
      </c>
      <c r="K961" s="342">
        <v>399</v>
      </c>
      <c r="L961" s="92">
        <f t="shared" si="101"/>
        <v>399</v>
      </c>
      <c r="M961" s="344"/>
      <c r="N961" s="81">
        <v>20</v>
      </c>
      <c r="O961" s="8">
        <v>9</v>
      </c>
      <c r="P961" s="99" t="str">
        <f t="shared" si="102"/>
        <v>5x5</v>
      </c>
      <c r="Q961" s="81">
        <v>5</v>
      </c>
      <c r="R961" s="81">
        <v>5</v>
      </c>
      <c r="S961" s="81">
        <v>-12</v>
      </c>
      <c r="T961" s="84">
        <v>4.5</v>
      </c>
      <c r="U961" s="100" t="s">
        <v>85</v>
      </c>
      <c r="V961" s="84">
        <v>71.5</v>
      </c>
      <c r="W961" s="83">
        <v>41.38</v>
      </c>
      <c r="X961" s="51">
        <v>2650</v>
      </c>
      <c r="Y961" s="88" t="s">
        <v>2294</v>
      </c>
      <c r="Z961" s="79" t="s">
        <v>2987</v>
      </c>
      <c r="AA961" s="51" t="str">
        <f t="shared" si="103"/>
        <v>20x9, 5x5, -12 OS</v>
      </c>
      <c r="AB961" s="81" t="s">
        <v>1628</v>
      </c>
      <c r="AC961" s="89">
        <f>_xlfn.IFNA(VLOOKUP(AB961,ACCESSORIES!F:J,5,FALSE),"N/A")</f>
        <v>33</v>
      </c>
      <c r="AD961" s="87" t="s">
        <v>1796</v>
      </c>
      <c r="AE961" s="80" t="s">
        <v>1886</v>
      </c>
      <c r="AF961" s="80" t="s">
        <v>85</v>
      </c>
      <c r="AG961" s="99" t="s">
        <v>1937</v>
      </c>
      <c r="AH961" s="9">
        <f>_xlfn.IFNA(VLOOKUP(AG961,ACCESSORIES!F:J,5,FALSE),"N/A")</f>
        <v>1.1000000000000001</v>
      </c>
      <c r="AI961" s="99" t="s">
        <v>265</v>
      </c>
      <c r="AJ961" s="81" t="s">
        <v>85</v>
      </c>
      <c r="AK961" s="40" t="str">
        <f>_xlfn.IFNA(VLOOKUP(AJ961,ACCESSORIES!F:J,5,FALSE),"N/A")</f>
        <v>N/A</v>
      </c>
      <c r="AL961" s="81" t="s">
        <v>85</v>
      </c>
      <c r="AM961" s="81">
        <v>16.5</v>
      </c>
      <c r="AN961" s="81">
        <v>165</v>
      </c>
      <c r="AO961" s="36">
        <v>7</v>
      </c>
      <c r="AP961" s="36">
        <v>16</v>
      </c>
      <c r="AQ961" s="36">
        <v>24.7</v>
      </c>
      <c r="AR961" s="36">
        <v>36</v>
      </c>
      <c r="AS961" s="36">
        <v>245</v>
      </c>
      <c r="AT961" s="36">
        <v>243</v>
      </c>
      <c r="AU961" s="84">
        <v>71.5</v>
      </c>
      <c r="AV961" s="54">
        <v>38</v>
      </c>
      <c r="AW961" s="54">
        <v>38</v>
      </c>
      <c r="AX961" s="54">
        <v>47</v>
      </c>
      <c r="AY961" s="3" t="s">
        <v>85</v>
      </c>
      <c r="AZ961" s="98" t="str">
        <f>_xlfn.IFNA(VLOOKUP(AY961,ACCESSORIES!F:J,5,FALSE),"N/A")</f>
        <v>N/A</v>
      </c>
      <c r="BA961" s="3" t="s">
        <v>85</v>
      </c>
      <c r="BB961" s="98" t="str">
        <f>_xlfn.IFNA(VLOOKUP(BA961,ACCESSORIES!F:J,5,FALSE),"N/A")</f>
        <v>N/A</v>
      </c>
      <c r="BC961" s="77">
        <v>45.988427891765468</v>
      </c>
      <c r="BD961" s="56">
        <v>23.228346456692901</v>
      </c>
      <c r="BE961" s="56">
        <v>23.228346456692901</v>
      </c>
      <c r="BF961" s="56">
        <v>11.771653543307099</v>
      </c>
      <c r="BG961" s="378">
        <f t="shared" si="104"/>
        <v>0.10408189999999996</v>
      </c>
      <c r="BH961" s="80">
        <v>24</v>
      </c>
      <c r="BI961" s="114" t="s">
        <v>3532</v>
      </c>
      <c r="BJ961" s="50" t="s">
        <v>4050</v>
      </c>
      <c r="BK961" s="81" t="s">
        <v>4066</v>
      </c>
      <c r="BL961" s="81" t="s">
        <v>4836</v>
      </c>
      <c r="BM961" s="81" t="s">
        <v>5506</v>
      </c>
      <c r="BN961" s="81" t="s">
        <v>5507</v>
      </c>
      <c r="BO961" s="81" t="s">
        <v>4642</v>
      </c>
      <c r="BP961" s="81" t="s">
        <v>4275</v>
      </c>
      <c r="BQ961" s="81" t="s">
        <v>4068</v>
      </c>
      <c r="BR961" s="81"/>
      <c r="BS961" s="81"/>
      <c r="BT961" s="81"/>
      <c r="BU961" s="313" t="s">
        <v>6680</v>
      </c>
      <c r="BV961" s="377" t="s">
        <v>8431</v>
      </c>
      <c r="BW961" s="313" t="s">
        <v>6681</v>
      </c>
      <c r="BX961" s="377" t="s">
        <v>8432</v>
      </c>
      <c r="BY961" s="93" t="str">
        <f t="shared" si="106"/>
        <v>MR605 NV, 20x9, -12mm Offset, 5x5, 71.5mm Centerbore, Matte Black</v>
      </c>
      <c r="BZ961" s="81" t="s">
        <v>3878</v>
      </c>
      <c r="CA961" s="81" t="s">
        <v>3879</v>
      </c>
      <c r="CB961" s="81" t="str">
        <f t="shared" si="105"/>
        <v>DISCO (6XX)</v>
      </c>
    </row>
    <row r="962" spans="1:80" s="38" customFormat="1" ht="15" customHeight="1">
      <c r="A962" s="22">
        <f t="shared" si="100"/>
        <v>960</v>
      </c>
      <c r="B962" s="3" t="s">
        <v>84</v>
      </c>
      <c r="C962" s="99" t="s">
        <v>1094</v>
      </c>
      <c r="D962" s="81" t="s">
        <v>939</v>
      </c>
      <c r="E962" s="91" t="str">
        <f>CONCATENATE(LEFT(D962,5),VLOOKUP(CONCATENATE(N962,"x",O962),'PART NUMBER GUIDE'!$B$9:$C$49,2,FALSE),VLOOKUP(CONCATENATE(P962, V962), 'PART NUMBER GUIDE'!$Q$6:$R$91, 2, FALSE),VLOOKUP(Y962,'PART NUMBER GUIDE'!$J$8:$K$43,2, FALSE),IF(U962="N/A",IF(ABS(S962)&lt;10,"0"&amp;ABS(S962),ABS(S962)),CONCATENATE(LEFT(U962,1),RIGHT(U962,1))), F962, G962)</f>
        <v>MR60529058512N</v>
      </c>
      <c r="F962" s="90" t="s">
        <v>2224</v>
      </c>
      <c r="G962" s="90"/>
      <c r="H962" s="45" t="s">
        <v>2198</v>
      </c>
      <c r="I962" s="330">
        <v>43340</v>
      </c>
      <c r="J962" s="85" t="s">
        <v>1265</v>
      </c>
      <c r="K962" s="342">
        <v>399</v>
      </c>
      <c r="L962" s="92">
        <f t="shared" si="101"/>
        <v>399</v>
      </c>
      <c r="M962" s="344"/>
      <c r="N962" s="81">
        <v>20</v>
      </c>
      <c r="O962" s="8">
        <v>9</v>
      </c>
      <c r="P962" s="99" t="str">
        <f t="shared" si="102"/>
        <v>5x150</v>
      </c>
      <c r="Q962" s="81">
        <v>5</v>
      </c>
      <c r="R962" s="81">
        <v>150</v>
      </c>
      <c r="S962" s="81">
        <v>-12</v>
      </c>
      <c r="T962" s="84">
        <v>4.5</v>
      </c>
      <c r="U962" s="100" t="s">
        <v>85</v>
      </c>
      <c r="V962" s="84">
        <v>110.5</v>
      </c>
      <c r="W962" s="83">
        <v>40.98</v>
      </c>
      <c r="X962" s="51">
        <v>2650</v>
      </c>
      <c r="Y962" s="88" t="s">
        <v>2294</v>
      </c>
      <c r="Z962" s="79" t="s">
        <v>2987</v>
      </c>
      <c r="AA962" s="51" t="str">
        <f t="shared" si="103"/>
        <v>20x9, 5x150, -12 OS</v>
      </c>
      <c r="AB962" s="81" t="s">
        <v>1636</v>
      </c>
      <c r="AC962" s="89">
        <f>_xlfn.IFNA(VLOOKUP(AB962,ACCESSORIES!F:J,5,FALSE),"N/A")</f>
        <v>33</v>
      </c>
      <c r="AD962" s="86" t="s">
        <v>1800</v>
      </c>
      <c r="AE962" s="80" t="s">
        <v>1886</v>
      </c>
      <c r="AF962" s="80" t="s">
        <v>85</v>
      </c>
      <c r="AG962" s="99" t="s">
        <v>1937</v>
      </c>
      <c r="AH962" s="9">
        <f>_xlfn.IFNA(VLOOKUP(AG962,ACCESSORIES!F:J,5,FALSE),"N/A")</f>
        <v>1.1000000000000001</v>
      </c>
      <c r="AI962" s="99" t="s">
        <v>265</v>
      </c>
      <c r="AJ962" s="81" t="s">
        <v>85</v>
      </c>
      <c r="AK962" s="40" t="str">
        <f>_xlfn.IFNA(VLOOKUP(AJ962,ACCESSORIES!F:J,5,FALSE),"N/A")</f>
        <v>N/A</v>
      </c>
      <c r="AL962" s="81" t="s">
        <v>85</v>
      </c>
      <c r="AM962" s="81">
        <v>16.5</v>
      </c>
      <c r="AN962" s="81">
        <v>180</v>
      </c>
      <c r="AO962" s="36">
        <v>0</v>
      </c>
      <c r="AP962" s="36">
        <v>9.5</v>
      </c>
      <c r="AQ962" s="36">
        <v>24.7</v>
      </c>
      <c r="AR962" s="36">
        <v>36</v>
      </c>
      <c r="AS962" s="36">
        <v>245</v>
      </c>
      <c r="AT962" s="36">
        <v>243</v>
      </c>
      <c r="AU962" s="84">
        <v>110.5</v>
      </c>
      <c r="AV962" s="54">
        <v>38</v>
      </c>
      <c r="AW962" s="54">
        <v>38</v>
      </c>
      <c r="AX962" s="54">
        <v>47</v>
      </c>
      <c r="AY962" s="3" t="s">
        <v>85</v>
      </c>
      <c r="AZ962" s="98" t="str">
        <f>_xlfn.IFNA(VLOOKUP(AY962,ACCESSORIES!F:J,5,FALSE),"N/A")</f>
        <v>N/A</v>
      </c>
      <c r="BA962" s="3" t="s">
        <v>85</v>
      </c>
      <c r="BB962" s="98" t="str">
        <f>_xlfn.IFNA(VLOOKUP(BA962,ACCESSORIES!F:J,5,FALSE),"N/A")</f>
        <v>N/A</v>
      </c>
      <c r="BC962" s="77">
        <v>45.723873177143609</v>
      </c>
      <c r="BD962" s="56">
        <v>23.228346456692901</v>
      </c>
      <c r="BE962" s="56">
        <v>23.228346456692901</v>
      </c>
      <c r="BF962" s="56">
        <v>11.771653543307099</v>
      </c>
      <c r="BG962" s="378">
        <f t="shared" si="104"/>
        <v>0.10408189999999996</v>
      </c>
      <c r="BH962" s="80">
        <v>24</v>
      </c>
      <c r="BI962" s="114" t="s">
        <v>3532</v>
      </c>
      <c r="BJ962" s="50" t="s">
        <v>4050</v>
      </c>
      <c r="BK962" s="81" t="s">
        <v>4066</v>
      </c>
      <c r="BL962" s="81" t="s">
        <v>4836</v>
      </c>
      <c r="BM962" s="81" t="s">
        <v>5506</v>
      </c>
      <c r="BN962" s="81" t="s">
        <v>5507</v>
      </c>
      <c r="BO962" s="81" t="s">
        <v>4642</v>
      </c>
      <c r="BP962" s="81" t="s">
        <v>4275</v>
      </c>
      <c r="BQ962" s="81" t="s">
        <v>4068</v>
      </c>
      <c r="BR962" s="81"/>
      <c r="BS962" s="81"/>
      <c r="BT962" s="81"/>
      <c r="BU962" s="313" t="s">
        <v>6680</v>
      </c>
      <c r="BV962" s="377" t="s">
        <v>8431</v>
      </c>
      <c r="BW962" s="313" t="s">
        <v>6681</v>
      </c>
      <c r="BX962" s="377" t="s">
        <v>8432</v>
      </c>
      <c r="BY962" s="93" t="str">
        <f t="shared" si="106"/>
        <v>MR605 NV, 20x9, -12mm Offset, 5x150, 110.5mm Centerbore, Matte Black</v>
      </c>
      <c r="BZ962" s="81" t="s">
        <v>3878</v>
      </c>
      <c r="CA962" s="81" t="s">
        <v>3879</v>
      </c>
      <c r="CB962" s="81" t="str">
        <f t="shared" si="105"/>
        <v>DISCO (6XX)</v>
      </c>
    </row>
    <row r="963" spans="1:80" s="38" customFormat="1" ht="15" customHeight="1">
      <c r="A963" s="22">
        <f t="shared" ref="A963:A1026" si="107">ROW(B963)-2</f>
        <v>961</v>
      </c>
      <c r="B963" s="3" t="s">
        <v>84</v>
      </c>
      <c r="C963" s="99" t="s">
        <v>1094</v>
      </c>
      <c r="D963" s="81" t="s">
        <v>939</v>
      </c>
      <c r="E963" s="91" t="str">
        <f>CONCATENATE(LEFT(D963,5),VLOOKUP(CONCATENATE(N963,"x",O963),'PART NUMBER GUIDE'!$B$9:$C$49,2,FALSE),VLOOKUP(CONCATENATE(P963, V963), 'PART NUMBER GUIDE'!$Q$6:$R$91, 2, FALSE),VLOOKUP(Y963,'PART NUMBER GUIDE'!$J$8:$K$43,2, FALSE),IF(U963="N/A",IF(ABS(S963)&lt;10,"0"&amp;ABS(S963),ABS(S963)),CONCATENATE(LEFT(U963,1),RIGHT(U963,1))), F963, G963)</f>
        <v>MR60529016512N</v>
      </c>
      <c r="F963" s="90" t="s">
        <v>2224</v>
      </c>
      <c r="G963" s="90"/>
      <c r="H963" s="45" t="s">
        <v>2199</v>
      </c>
      <c r="I963" s="330">
        <v>43340</v>
      </c>
      <c r="J963" s="85" t="s">
        <v>1265</v>
      </c>
      <c r="K963" s="342">
        <v>399</v>
      </c>
      <c r="L963" s="92">
        <f t="shared" ref="L963:L1026" si="108">IF(J963="Coming Soon",K963,IF(J963="Active",K963,""))</f>
        <v>399</v>
      </c>
      <c r="M963" s="344"/>
      <c r="N963" s="81">
        <v>20</v>
      </c>
      <c r="O963" s="8">
        <v>9</v>
      </c>
      <c r="P963" s="99" t="str">
        <f t="shared" ref="P963:P1026" si="109">CONCATENATE(Q963,"x",R963)</f>
        <v>6x135</v>
      </c>
      <c r="Q963" s="81">
        <v>6</v>
      </c>
      <c r="R963" s="81">
        <v>135</v>
      </c>
      <c r="S963" s="81">
        <v>-12</v>
      </c>
      <c r="T963" s="84">
        <v>4.5</v>
      </c>
      <c r="U963" s="100" t="s">
        <v>85</v>
      </c>
      <c r="V963" s="84">
        <v>87</v>
      </c>
      <c r="W963" s="83">
        <v>41.25</v>
      </c>
      <c r="X963" s="51">
        <v>2650</v>
      </c>
      <c r="Y963" s="88" t="s">
        <v>2294</v>
      </c>
      <c r="Z963" s="79" t="s">
        <v>2987</v>
      </c>
      <c r="AA963" s="51" t="str">
        <f t="shared" ref="AA963:AA1026" si="110">_xlfn.CONCAT(N963,"x",O963,","," ",P963,","," ",S963," ","OS")</f>
        <v>20x9, 6x135, -12 OS</v>
      </c>
      <c r="AB963" s="81" t="s">
        <v>1630</v>
      </c>
      <c r="AC963" s="89">
        <f>_xlfn.IFNA(VLOOKUP(AB963,ACCESSORIES!F:J,5,FALSE),"N/A")</f>
        <v>33</v>
      </c>
      <c r="AD963" s="87" t="s">
        <v>1798</v>
      </c>
      <c r="AE963" s="80" t="s">
        <v>1886</v>
      </c>
      <c r="AF963" s="80" t="s">
        <v>85</v>
      </c>
      <c r="AG963" s="99" t="s">
        <v>1937</v>
      </c>
      <c r="AH963" s="9">
        <f>_xlfn.IFNA(VLOOKUP(AG963,ACCESSORIES!F:J,5,FALSE),"N/A")</f>
        <v>1.1000000000000001</v>
      </c>
      <c r="AI963" s="99" t="s">
        <v>265</v>
      </c>
      <c r="AJ963" s="81" t="s">
        <v>85</v>
      </c>
      <c r="AK963" s="40" t="str">
        <f>_xlfn.IFNA(VLOOKUP(AJ963,ACCESSORIES!F:J,5,FALSE),"N/A")</f>
        <v>N/A</v>
      </c>
      <c r="AL963" s="81" t="s">
        <v>85</v>
      </c>
      <c r="AM963" s="81">
        <v>16.5</v>
      </c>
      <c r="AN963" s="81">
        <v>170</v>
      </c>
      <c r="AO963" s="36">
        <v>4</v>
      </c>
      <c r="AP963" s="36">
        <v>14</v>
      </c>
      <c r="AQ963" s="36">
        <v>24.7</v>
      </c>
      <c r="AR963" s="36">
        <v>36</v>
      </c>
      <c r="AS963" s="36">
        <v>245</v>
      </c>
      <c r="AT963" s="36">
        <v>243</v>
      </c>
      <c r="AU963" s="84">
        <v>87</v>
      </c>
      <c r="AV963" s="54">
        <v>38</v>
      </c>
      <c r="AW963" s="54">
        <v>38</v>
      </c>
      <c r="AX963" s="54">
        <v>47</v>
      </c>
      <c r="AY963" s="3" t="s">
        <v>85</v>
      </c>
      <c r="AZ963" s="98" t="str">
        <f>_xlfn.IFNA(VLOOKUP(AY963,ACCESSORIES!F:J,5,FALSE),"N/A")</f>
        <v>N/A</v>
      </c>
      <c r="BA963" s="3" t="s">
        <v>85</v>
      </c>
      <c r="BB963" s="98" t="str">
        <f>_xlfn.IFNA(VLOOKUP(BA963,ACCESSORIES!F:J,5,FALSE),"N/A")</f>
        <v>N/A</v>
      </c>
      <c r="BC963" s="77">
        <v>45.878196760673028</v>
      </c>
      <c r="BD963" s="56">
        <v>23.228346456692901</v>
      </c>
      <c r="BE963" s="56">
        <v>23.228346456692901</v>
      </c>
      <c r="BF963" s="56">
        <v>11.771653543307099</v>
      </c>
      <c r="BG963" s="378">
        <f t="shared" ref="BG963:BG1026" si="111">SUM(((BD963*25.4)*(BE963*25.4)*(BF963*25.4))/1000000000)</f>
        <v>0.10408189999999996</v>
      </c>
      <c r="BH963" s="80">
        <v>24</v>
      </c>
      <c r="BI963" s="114" t="s">
        <v>3532</v>
      </c>
      <c r="BJ963" s="50" t="s">
        <v>4050</v>
      </c>
      <c r="BK963" s="81" t="s">
        <v>4066</v>
      </c>
      <c r="BL963" s="81" t="s">
        <v>4836</v>
      </c>
      <c r="BM963" s="81" t="s">
        <v>5506</v>
      </c>
      <c r="BN963" s="81" t="s">
        <v>5507</v>
      </c>
      <c r="BO963" s="81" t="s">
        <v>4642</v>
      </c>
      <c r="BP963" s="81" t="s">
        <v>4275</v>
      </c>
      <c r="BQ963" s="81" t="s">
        <v>4068</v>
      </c>
      <c r="BR963" s="81"/>
      <c r="BS963" s="81"/>
      <c r="BT963" s="81"/>
      <c r="BU963" s="313" t="s">
        <v>6678</v>
      </c>
      <c r="BV963" s="377" t="s">
        <v>8413</v>
      </c>
      <c r="BW963" s="313" t="s">
        <v>6679</v>
      </c>
      <c r="BX963" s="377" t="s">
        <v>8414</v>
      </c>
      <c r="BY963" s="93" t="str">
        <f t="shared" si="106"/>
        <v>MR605 NV, 20x9, -12mm Offset, 6x135, 87mm Centerbore, Matte Black</v>
      </c>
      <c r="BZ963" s="81" t="s">
        <v>3878</v>
      </c>
      <c r="CA963" s="81" t="s">
        <v>3879</v>
      </c>
      <c r="CB963" s="81" t="str">
        <f t="shared" ref="CB963:CB1026" si="112">C963</f>
        <v>DISCO (6XX)</v>
      </c>
    </row>
    <row r="964" spans="1:80" s="38" customFormat="1" ht="15" customHeight="1">
      <c r="A964" s="22">
        <f t="shared" si="107"/>
        <v>962</v>
      </c>
      <c r="B964" s="3" t="s">
        <v>84</v>
      </c>
      <c r="C964" s="99" t="s">
        <v>1094</v>
      </c>
      <c r="D964" s="81" t="s">
        <v>939</v>
      </c>
      <c r="E964" s="91" t="str">
        <f>CONCATENATE(LEFT(D964,5),VLOOKUP(CONCATENATE(N964,"x",O964),'PART NUMBER GUIDE'!$B$9:$C$49,2,FALSE),VLOOKUP(CONCATENATE(P964, V964), 'PART NUMBER GUIDE'!$Q$6:$R$91, 2, FALSE),VLOOKUP(Y964,'PART NUMBER GUIDE'!$J$8:$K$43,2, FALSE),IF(U964="N/A",IF(ABS(S964)&lt;10,"0"&amp;ABS(S964),ABS(S964)),CONCATENATE(LEFT(U964,1),RIGHT(U964,1))), F964, G964)</f>
        <v>MR60529060512N</v>
      </c>
      <c r="F964" s="90" t="s">
        <v>2224</v>
      </c>
      <c r="G964" s="90"/>
      <c r="H964" s="45" t="s">
        <v>2200</v>
      </c>
      <c r="I964" s="330">
        <v>43340</v>
      </c>
      <c r="J964" s="85" t="s">
        <v>1265</v>
      </c>
      <c r="K964" s="342">
        <v>399</v>
      </c>
      <c r="L964" s="92">
        <f t="shared" si="108"/>
        <v>399</v>
      </c>
      <c r="M964" s="344"/>
      <c r="N964" s="81">
        <v>20</v>
      </c>
      <c r="O964" s="8">
        <v>9</v>
      </c>
      <c r="P964" s="99" t="str">
        <f t="shared" si="109"/>
        <v>6x5.5</v>
      </c>
      <c r="Q964" s="81">
        <v>6</v>
      </c>
      <c r="R964" s="81">
        <v>5.5</v>
      </c>
      <c r="S964" s="81">
        <v>-12</v>
      </c>
      <c r="T964" s="84">
        <v>4.5</v>
      </c>
      <c r="U964" s="100" t="s">
        <v>85</v>
      </c>
      <c r="V964" s="84">
        <v>106.25</v>
      </c>
      <c r="W964" s="83">
        <v>40.700000000000003</v>
      </c>
      <c r="X964" s="51">
        <v>2650</v>
      </c>
      <c r="Y964" s="88" t="s">
        <v>2294</v>
      </c>
      <c r="Z964" s="79" t="s">
        <v>2987</v>
      </c>
      <c r="AA964" s="51" t="str">
        <f t="shared" si="110"/>
        <v>20x9, 6x5.5, -12 OS</v>
      </c>
      <c r="AB964" s="81" t="s">
        <v>1633</v>
      </c>
      <c r="AC964" s="89">
        <f>_xlfn.IFNA(VLOOKUP(AB964,ACCESSORIES!F:J,5,FALSE),"N/A")</f>
        <v>33</v>
      </c>
      <c r="AD964" s="87" t="s">
        <v>1799</v>
      </c>
      <c r="AE964" s="80" t="s">
        <v>1886</v>
      </c>
      <c r="AF964" s="80" t="s">
        <v>85</v>
      </c>
      <c r="AG964" s="99" t="s">
        <v>1937</v>
      </c>
      <c r="AH964" s="9">
        <f>_xlfn.IFNA(VLOOKUP(AG964,ACCESSORIES!F:J,5,FALSE),"N/A")</f>
        <v>1.1000000000000001</v>
      </c>
      <c r="AI964" s="99" t="s">
        <v>265</v>
      </c>
      <c r="AJ964" s="81" t="s">
        <v>1709</v>
      </c>
      <c r="AK964" s="40">
        <f>_xlfn.IFNA(VLOOKUP(AJ964,ACCESSORIES!F:J,5,FALSE),"N/A")</f>
        <v>2.75</v>
      </c>
      <c r="AL964" s="3">
        <v>78.3</v>
      </c>
      <c r="AM964" s="81">
        <v>16.5</v>
      </c>
      <c r="AN964" s="81">
        <v>170</v>
      </c>
      <c r="AO964" s="36">
        <v>4</v>
      </c>
      <c r="AP964" s="36">
        <v>14</v>
      </c>
      <c r="AQ964" s="36">
        <v>24.7</v>
      </c>
      <c r="AR964" s="36">
        <v>36</v>
      </c>
      <c r="AS964" s="36">
        <v>245</v>
      </c>
      <c r="AT964" s="36">
        <v>243</v>
      </c>
      <c r="AU964" s="84">
        <v>106.5</v>
      </c>
      <c r="AV964" s="54">
        <v>41</v>
      </c>
      <c r="AW964" s="54">
        <v>41</v>
      </c>
      <c r="AX964" s="54">
        <v>47</v>
      </c>
      <c r="AY964" s="3" t="s">
        <v>85</v>
      </c>
      <c r="AZ964" s="98" t="str">
        <f>_xlfn.IFNA(VLOOKUP(AY964,ACCESSORIES!F:J,5,FALSE),"N/A")</f>
        <v>N/A</v>
      </c>
      <c r="BA964" s="3" t="s">
        <v>85</v>
      </c>
      <c r="BB964" s="98" t="str">
        <f>_xlfn.IFNA(VLOOKUP(BA964,ACCESSORIES!F:J,5,FALSE),"N/A")</f>
        <v>N/A</v>
      </c>
      <c r="BC964" s="77">
        <v>45.41522601008478</v>
      </c>
      <c r="BD964" s="56">
        <v>23.228346456692901</v>
      </c>
      <c r="BE964" s="56">
        <v>23.228346456692901</v>
      </c>
      <c r="BF964" s="56">
        <v>11.771653543307099</v>
      </c>
      <c r="BG964" s="378">
        <f t="shared" si="111"/>
        <v>0.10408189999999996</v>
      </c>
      <c r="BH964" s="80">
        <v>24</v>
      </c>
      <c r="BI964" s="114" t="s">
        <v>3532</v>
      </c>
      <c r="BJ964" s="50" t="s">
        <v>4050</v>
      </c>
      <c r="BK964" s="81" t="s">
        <v>4066</v>
      </c>
      <c r="BL964" s="81" t="s">
        <v>4836</v>
      </c>
      <c r="BM964" s="81" t="s">
        <v>5506</v>
      </c>
      <c r="BN964" s="81" t="s">
        <v>5507</v>
      </c>
      <c r="BO964" s="81" t="s">
        <v>4642</v>
      </c>
      <c r="BP964" s="81" t="s">
        <v>4275</v>
      </c>
      <c r="BQ964" s="81" t="s">
        <v>4068</v>
      </c>
      <c r="BR964" s="81"/>
      <c r="BS964" s="81"/>
      <c r="BT964" s="81"/>
      <c r="BU964" s="313" t="s">
        <v>6678</v>
      </c>
      <c r="BV964" s="377" t="s">
        <v>8413</v>
      </c>
      <c r="BW964" s="313" t="s">
        <v>6679</v>
      </c>
      <c r="BX964" s="377" t="s">
        <v>8414</v>
      </c>
      <c r="BY964" s="93" t="str">
        <f t="shared" si="106"/>
        <v>MR605 NV, 20x9, -12mm Offset, 6x5.5, 106.25mm Centerbore, Matte Black</v>
      </c>
      <c r="BZ964" s="81" t="s">
        <v>3878</v>
      </c>
      <c r="CA964" s="81" t="s">
        <v>3879</v>
      </c>
      <c r="CB964" s="81" t="str">
        <f t="shared" si="112"/>
        <v>DISCO (6XX)</v>
      </c>
    </row>
    <row r="965" spans="1:80" s="38" customFormat="1" ht="15" customHeight="1">
      <c r="A965" s="22">
        <f t="shared" si="107"/>
        <v>963</v>
      </c>
      <c r="B965" s="3" t="s">
        <v>84</v>
      </c>
      <c r="C965" s="99" t="s">
        <v>1094</v>
      </c>
      <c r="D965" s="81" t="s">
        <v>939</v>
      </c>
      <c r="E965" s="91" t="str">
        <f>CONCATENATE(LEFT(D965,5),VLOOKUP(CONCATENATE(N965,"x",O965),'PART NUMBER GUIDE'!$B$9:$C$49,2,FALSE),VLOOKUP(CONCATENATE(P965, V965), 'PART NUMBER GUIDE'!$Q$6:$R$91, 2, FALSE),VLOOKUP(Y965,'PART NUMBER GUIDE'!$J$8:$K$43,2, FALSE),IF(U965="N/A",IF(ABS(S965)&lt;10,"0"&amp;ABS(S965),ABS(S965)),CONCATENATE(LEFT(U965,1),RIGHT(U965,1))), F965, G965)</f>
        <v>MR60529080512N</v>
      </c>
      <c r="F965" s="90" t="s">
        <v>2224</v>
      </c>
      <c r="G965" s="90"/>
      <c r="H965" s="45" t="s">
        <v>2201</v>
      </c>
      <c r="I965" s="330">
        <v>43340</v>
      </c>
      <c r="J965" s="85" t="s">
        <v>1265</v>
      </c>
      <c r="K965" s="342">
        <v>399</v>
      </c>
      <c r="L965" s="92">
        <f t="shared" si="108"/>
        <v>399</v>
      </c>
      <c r="M965" s="344"/>
      <c r="N965" s="81">
        <v>20</v>
      </c>
      <c r="O965" s="8">
        <v>9</v>
      </c>
      <c r="P965" s="99" t="str">
        <f t="shared" si="109"/>
        <v>8x6.5</v>
      </c>
      <c r="Q965" s="81">
        <v>8</v>
      </c>
      <c r="R965" s="81">
        <v>6.5</v>
      </c>
      <c r="S965" s="81">
        <v>-12</v>
      </c>
      <c r="T965" s="84">
        <v>4.5</v>
      </c>
      <c r="U965" s="100" t="s">
        <v>85</v>
      </c>
      <c r="V965" s="84">
        <v>121.3</v>
      </c>
      <c r="W965" s="83">
        <v>40.98</v>
      </c>
      <c r="X965" s="51">
        <v>3640</v>
      </c>
      <c r="Y965" s="88" t="s">
        <v>2294</v>
      </c>
      <c r="Z965" s="79" t="s">
        <v>2987</v>
      </c>
      <c r="AA965" s="51" t="str">
        <f t="shared" si="110"/>
        <v>20x9, 8x6.5, -12 OS</v>
      </c>
      <c r="AB965" s="81" t="s">
        <v>1618</v>
      </c>
      <c r="AC965" s="89">
        <f>_xlfn.IFNA(VLOOKUP(AB965,ACCESSORIES!F:J,5,FALSE),"N/A")</f>
        <v>33</v>
      </c>
      <c r="AD965" s="80" t="s">
        <v>85</v>
      </c>
      <c r="AE965" s="3" t="s">
        <v>1888</v>
      </c>
      <c r="AF965" s="80" t="s">
        <v>85</v>
      </c>
      <c r="AG965" s="99" t="s">
        <v>1937</v>
      </c>
      <c r="AH965" s="9">
        <f>_xlfn.IFNA(VLOOKUP(AG965,ACCESSORIES!F:J,5,FALSE),"N/A")</f>
        <v>1.1000000000000001</v>
      </c>
      <c r="AI965" s="99" t="s">
        <v>265</v>
      </c>
      <c r="AJ965" s="81" t="s">
        <v>1674</v>
      </c>
      <c r="AK965" s="40">
        <f>_xlfn.IFNA(VLOOKUP(AJ965,ACCESSORIES!F:J,5,FALSE),"N/A")</f>
        <v>3.3000000000000003</v>
      </c>
      <c r="AL965" s="81">
        <v>116.7</v>
      </c>
      <c r="AM965" s="81">
        <v>16.5</v>
      </c>
      <c r="AN965" s="81">
        <v>200</v>
      </c>
      <c r="AO965" s="36">
        <v>0</v>
      </c>
      <c r="AP965" s="36">
        <v>0</v>
      </c>
      <c r="AQ965" s="36">
        <v>24.7</v>
      </c>
      <c r="AR965" s="36">
        <v>36</v>
      </c>
      <c r="AS965" s="36">
        <v>245</v>
      </c>
      <c r="AT965" s="36">
        <v>243</v>
      </c>
      <c r="AU965" s="84">
        <v>124</v>
      </c>
      <c r="AV965" s="54">
        <v>108.5</v>
      </c>
      <c r="AW965" s="54">
        <v>108.5</v>
      </c>
      <c r="AX965" s="54">
        <v>47</v>
      </c>
      <c r="AY965" s="3" t="s">
        <v>85</v>
      </c>
      <c r="AZ965" s="98" t="str">
        <f>_xlfn.IFNA(VLOOKUP(AY965,ACCESSORIES!F:J,5,FALSE),"N/A")</f>
        <v>N/A</v>
      </c>
      <c r="BA965" s="3" t="s">
        <v>85</v>
      </c>
      <c r="BB965" s="98" t="str">
        <f>_xlfn.IFNA(VLOOKUP(BA965,ACCESSORIES!F:J,5,FALSE),"N/A")</f>
        <v>N/A</v>
      </c>
      <c r="BC965" s="77">
        <v>45.966381665546976</v>
      </c>
      <c r="BD965" s="56">
        <v>23.228346456692901</v>
      </c>
      <c r="BE965" s="56">
        <v>23.228346456692901</v>
      </c>
      <c r="BF965" s="56">
        <v>11.771653543307099</v>
      </c>
      <c r="BG965" s="378">
        <f t="shared" si="111"/>
        <v>0.10408189999999996</v>
      </c>
      <c r="BH965" s="80">
        <v>24</v>
      </c>
      <c r="BI965" s="114" t="s">
        <v>3532</v>
      </c>
      <c r="BJ965" s="50" t="s">
        <v>4050</v>
      </c>
      <c r="BK965" s="81" t="s">
        <v>4066</v>
      </c>
      <c r="BL965" s="81" t="s">
        <v>4836</v>
      </c>
      <c r="BM965" s="81" t="s">
        <v>5506</v>
      </c>
      <c r="BN965" s="81" t="s">
        <v>5507</v>
      </c>
      <c r="BO965" s="81" t="s">
        <v>4642</v>
      </c>
      <c r="BP965" s="81" t="s">
        <v>4275</v>
      </c>
      <c r="BQ965" s="81" t="s">
        <v>4068</v>
      </c>
      <c r="BR965" s="81"/>
      <c r="BS965" s="81"/>
      <c r="BT965" s="81"/>
      <c r="BU965" s="313" t="s">
        <v>6682</v>
      </c>
      <c r="BV965" s="377" t="s">
        <v>8349</v>
      </c>
      <c r="BW965" s="313" t="s">
        <v>6683</v>
      </c>
      <c r="BX965" s="377" t="s">
        <v>8350</v>
      </c>
      <c r="BY965" s="93" t="str">
        <f t="shared" si="106"/>
        <v>MR605 NV, 20x9, -12mm Offset, 8x6.5, 121.3mm Centerbore, Matte Black</v>
      </c>
      <c r="BZ965" s="81" t="s">
        <v>3878</v>
      </c>
      <c r="CA965" s="81" t="s">
        <v>3879</v>
      </c>
      <c r="CB965" s="81" t="str">
        <f t="shared" si="112"/>
        <v>DISCO (6XX)</v>
      </c>
    </row>
    <row r="966" spans="1:80" s="38" customFormat="1" ht="15" customHeight="1">
      <c r="A966" s="22">
        <f t="shared" si="107"/>
        <v>964</v>
      </c>
      <c r="B966" s="3" t="s">
        <v>84</v>
      </c>
      <c r="C966" s="99" t="s">
        <v>1094</v>
      </c>
      <c r="D966" s="81" t="s">
        <v>939</v>
      </c>
      <c r="E966" s="91" t="str">
        <f>CONCATENATE(LEFT(D966,5),VLOOKUP(CONCATENATE(N966,"x",O966),'PART NUMBER GUIDE'!$B$9:$C$49,2,FALSE),VLOOKUP(CONCATENATE(P966, V966), 'PART NUMBER GUIDE'!$Q$6:$R$91, 2, FALSE),VLOOKUP(Y966,'PART NUMBER GUIDE'!$J$8:$K$43,2, FALSE),IF(U966="N/A",IF(ABS(S966)&lt;10,"0"&amp;ABS(S966),ABS(S966)),CONCATENATE(LEFT(U966,1),RIGHT(U966,1))), F966, G966)</f>
        <v>MR60529087512N</v>
      </c>
      <c r="F966" s="90" t="s">
        <v>2224</v>
      </c>
      <c r="G966" s="90"/>
      <c r="H966" s="45" t="s">
        <v>2202</v>
      </c>
      <c r="I966" s="330">
        <v>43340</v>
      </c>
      <c r="J966" s="85" t="s">
        <v>1265</v>
      </c>
      <c r="K966" s="342">
        <v>399</v>
      </c>
      <c r="L966" s="92">
        <f t="shared" si="108"/>
        <v>399</v>
      </c>
      <c r="M966" s="344"/>
      <c r="N966" s="81">
        <v>20</v>
      </c>
      <c r="O966" s="8">
        <v>9</v>
      </c>
      <c r="P966" s="99" t="str">
        <f t="shared" si="109"/>
        <v>8x170</v>
      </c>
      <c r="Q966" s="81">
        <v>8</v>
      </c>
      <c r="R966" s="81">
        <v>170</v>
      </c>
      <c r="S966" s="81">
        <v>-12</v>
      </c>
      <c r="T966" s="84">
        <v>4.5</v>
      </c>
      <c r="U966" s="100" t="s">
        <v>85</v>
      </c>
      <c r="V966" s="84">
        <v>124.9</v>
      </c>
      <c r="W966" s="83">
        <v>40.590000000000003</v>
      </c>
      <c r="X966" s="51">
        <v>3640</v>
      </c>
      <c r="Y966" s="88" t="s">
        <v>2294</v>
      </c>
      <c r="Z966" s="79" t="s">
        <v>2987</v>
      </c>
      <c r="AA966" s="51" t="str">
        <f t="shared" si="110"/>
        <v>20x9, 8x170, -12 OS</v>
      </c>
      <c r="AB966" s="81" t="s">
        <v>1618</v>
      </c>
      <c r="AC966" s="89">
        <f>_xlfn.IFNA(VLOOKUP(AB966,ACCESSORIES!F:J,5,FALSE),"N/A")</f>
        <v>33</v>
      </c>
      <c r="AD966" s="80" t="s">
        <v>85</v>
      </c>
      <c r="AE966" s="3" t="s">
        <v>1888</v>
      </c>
      <c r="AF966" s="80" t="s">
        <v>85</v>
      </c>
      <c r="AG966" s="99" t="s">
        <v>1937</v>
      </c>
      <c r="AH966" s="9">
        <f>_xlfn.IFNA(VLOOKUP(AG966,ACCESSORIES!F:J,5,FALSE),"N/A")</f>
        <v>1.1000000000000001</v>
      </c>
      <c r="AI966" s="99" t="s">
        <v>265</v>
      </c>
      <c r="AJ966" s="81" t="s">
        <v>85</v>
      </c>
      <c r="AK966" s="40" t="str">
        <f>_xlfn.IFNA(VLOOKUP(AJ966,ACCESSORIES!F:J,5,FALSE),"N/A")</f>
        <v>N/A</v>
      </c>
      <c r="AL966" s="81" t="s">
        <v>85</v>
      </c>
      <c r="AM966" s="81">
        <v>16.5</v>
      </c>
      <c r="AN966" s="81">
        <v>200</v>
      </c>
      <c r="AO966" s="36">
        <v>0</v>
      </c>
      <c r="AP966" s="36">
        <v>0</v>
      </c>
      <c r="AQ966" s="36">
        <v>24.7</v>
      </c>
      <c r="AR966" s="36">
        <v>36</v>
      </c>
      <c r="AS966" s="36">
        <v>245</v>
      </c>
      <c r="AT966" s="36">
        <v>243</v>
      </c>
      <c r="AU966" s="84">
        <v>124</v>
      </c>
      <c r="AV966" s="54">
        <v>108.5</v>
      </c>
      <c r="AW966" s="54">
        <v>108.5</v>
      </c>
      <c r="AX966" s="54">
        <v>47</v>
      </c>
      <c r="AY966" s="3" t="s">
        <v>85</v>
      </c>
      <c r="AZ966" s="98" t="str">
        <f>_xlfn.IFNA(VLOOKUP(AY966,ACCESSORIES!F:J,5,FALSE),"N/A")</f>
        <v>N/A</v>
      </c>
      <c r="BA966" s="3" t="s">
        <v>85</v>
      </c>
      <c r="BB966" s="98" t="str">
        <f>_xlfn.IFNA(VLOOKUP(BA966,ACCESSORIES!F:J,5,FALSE),"N/A")</f>
        <v>N/A</v>
      </c>
      <c r="BC966" s="77">
        <v>45.569549593614191</v>
      </c>
      <c r="BD966" s="56">
        <v>23.228346456692901</v>
      </c>
      <c r="BE966" s="56">
        <v>23.228346456692901</v>
      </c>
      <c r="BF966" s="56">
        <v>11.771653543307099</v>
      </c>
      <c r="BG966" s="378">
        <f t="shared" si="111"/>
        <v>0.10408189999999996</v>
      </c>
      <c r="BH966" s="80">
        <v>24</v>
      </c>
      <c r="BI966" s="114" t="s">
        <v>3532</v>
      </c>
      <c r="BJ966" s="50" t="s">
        <v>4050</v>
      </c>
      <c r="BK966" s="81" t="s">
        <v>4066</v>
      </c>
      <c r="BL966" s="81" t="s">
        <v>4836</v>
      </c>
      <c r="BM966" s="81" t="s">
        <v>5506</v>
      </c>
      <c r="BN966" s="81" t="s">
        <v>5507</v>
      </c>
      <c r="BO966" s="81" t="s">
        <v>4642</v>
      </c>
      <c r="BP966" s="81" t="s">
        <v>4275</v>
      </c>
      <c r="BQ966" s="81" t="s">
        <v>4068</v>
      </c>
      <c r="BR966" s="81"/>
      <c r="BS966" s="81"/>
      <c r="BT966" s="81"/>
      <c r="BU966" s="313" t="s">
        <v>6682</v>
      </c>
      <c r="BV966" s="377" t="s">
        <v>8349</v>
      </c>
      <c r="BW966" s="313" t="s">
        <v>6683</v>
      </c>
      <c r="BX966" s="377" t="s">
        <v>8350</v>
      </c>
      <c r="BY966" s="93" t="str">
        <f t="shared" si="106"/>
        <v>MR605 NV, 20x9, -12mm Offset, 8x170, 124.9mm Centerbore, Matte Black</v>
      </c>
      <c r="BZ966" s="81" t="s">
        <v>3878</v>
      </c>
      <c r="CA966" s="81" t="s">
        <v>3879</v>
      </c>
      <c r="CB966" s="81" t="str">
        <f t="shared" si="112"/>
        <v>DISCO (6XX)</v>
      </c>
    </row>
    <row r="967" spans="1:80" s="38" customFormat="1" ht="15" customHeight="1">
      <c r="A967" s="22">
        <f t="shared" si="107"/>
        <v>965</v>
      </c>
      <c r="B967" s="3" t="s">
        <v>84</v>
      </c>
      <c r="C967" s="99" t="s">
        <v>1094</v>
      </c>
      <c r="D967" s="81" t="s">
        <v>939</v>
      </c>
      <c r="E967" s="91" t="str">
        <f>CONCATENATE(LEFT(D967,5),VLOOKUP(CONCATENATE(N967,"x",O967),'PART NUMBER GUIDE'!$B$9:$C$49,2,FALSE),VLOOKUP(CONCATENATE(P967, V967), 'PART NUMBER GUIDE'!$Q$6:$R$91, 2, FALSE),VLOOKUP(Y967,'PART NUMBER GUIDE'!$J$8:$K$43,2, FALSE),IF(U967="N/A",IF(ABS(S967)&lt;10,"0"&amp;ABS(S967),ABS(S967)),CONCATENATE(LEFT(U967,1),RIGHT(U967,1))), F967, G967)</f>
        <v>MR60529088512N</v>
      </c>
      <c r="F967" s="90" t="s">
        <v>2224</v>
      </c>
      <c r="G967" s="90"/>
      <c r="H967" s="45" t="s">
        <v>2203</v>
      </c>
      <c r="I967" s="330">
        <v>43340</v>
      </c>
      <c r="J967" s="85" t="s">
        <v>1265</v>
      </c>
      <c r="K967" s="342">
        <v>399</v>
      </c>
      <c r="L967" s="92">
        <f t="shared" si="108"/>
        <v>399</v>
      </c>
      <c r="M967" s="344"/>
      <c r="N967" s="81">
        <v>20</v>
      </c>
      <c r="O967" s="8">
        <v>9</v>
      </c>
      <c r="P967" s="99" t="str">
        <f t="shared" si="109"/>
        <v>8x180</v>
      </c>
      <c r="Q967" s="81">
        <v>8</v>
      </c>
      <c r="R967" s="81">
        <v>180</v>
      </c>
      <c r="S967" s="81">
        <v>-12</v>
      </c>
      <c r="T967" s="84">
        <v>4.5</v>
      </c>
      <c r="U967" s="100" t="s">
        <v>85</v>
      </c>
      <c r="V967" s="84">
        <v>124.1</v>
      </c>
      <c r="W967" s="83">
        <v>40.83</v>
      </c>
      <c r="X967" s="51">
        <v>3640</v>
      </c>
      <c r="Y967" s="88" t="s">
        <v>2294</v>
      </c>
      <c r="Z967" s="79" t="s">
        <v>2987</v>
      </c>
      <c r="AA967" s="51" t="str">
        <f t="shared" si="110"/>
        <v>20x9, 8x180, -12 OS</v>
      </c>
      <c r="AB967" s="81" t="s">
        <v>1618</v>
      </c>
      <c r="AC967" s="89">
        <f>_xlfn.IFNA(VLOOKUP(AB967,ACCESSORIES!F:J,5,FALSE),"N/A")</f>
        <v>33</v>
      </c>
      <c r="AD967" s="80" t="s">
        <v>85</v>
      </c>
      <c r="AE967" s="3" t="s">
        <v>1888</v>
      </c>
      <c r="AF967" s="80" t="s">
        <v>85</v>
      </c>
      <c r="AG967" s="99" t="s">
        <v>1937</v>
      </c>
      <c r="AH967" s="9">
        <f>_xlfn.IFNA(VLOOKUP(AG967,ACCESSORIES!F:J,5,FALSE),"N/A")</f>
        <v>1.1000000000000001</v>
      </c>
      <c r="AI967" s="99" t="s">
        <v>265</v>
      </c>
      <c r="AJ967" s="81" t="s">
        <v>85</v>
      </c>
      <c r="AK967" s="40" t="str">
        <f>_xlfn.IFNA(VLOOKUP(AJ967,ACCESSORIES!F:J,5,FALSE),"N/A")</f>
        <v>N/A</v>
      </c>
      <c r="AL967" s="81" t="s">
        <v>85</v>
      </c>
      <c r="AM967" s="81">
        <v>16.5</v>
      </c>
      <c r="AN967" s="81">
        <v>206</v>
      </c>
      <c r="AO967" s="36">
        <v>0</v>
      </c>
      <c r="AP967" s="36">
        <v>0</v>
      </c>
      <c r="AQ967" s="36">
        <v>24.7</v>
      </c>
      <c r="AR967" s="36">
        <v>36</v>
      </c>
      <c r="AS967" s="36">
        <v>245</v>
      </c>
      <c r="AT967" s="36">
        <v>243</v>
      </c>
      <c r="AU967" s="84">
        <v>124</v>
      </c>
      <c r="AV967" s="54">
        <v>108.5</v>
      </c>
      <c r="AW967" s="54">
        <v>108.5</v>
      </c>
      <c r="AX967" s="54">
        <v>47</v>
      </c>
      <c r="AY967" s="3" t="s">
        <v>85</v>
      </c>
      <c r="AZ967" s="98" t="str">
        <f>_xlfn.IFNA(VLOOKUP(AY967,ACCESSORIES!F:J,5,FALSE),"N/A")</f>
        <v>N/A</v>
      </c>
      <c r="BA967" s="3" t="s">
        <v>85</v>
      </c>
      <c r="BB967" s="98" t="str">
        <f>_xlfn.IFNA(VLOOKUP(BA967,ACCESSORIES!F:J,5,FALSE),"N/A")</f>
        <v>N/A</v>
      </c>
      <c r="BC967" s="77">
        <v>45.83410430823605</v>
      </c>
      <c r="BD967" s="56">
        <v>23.228346456692901</v>
      </c>
      <c r="BE967" s="56">
        <v>23.228346456692901</v>
      </c>
      <c r="BF967" s="56">
        <v>11.771653543307099</v>
      </c>
      <c r="BG967" s="378">
        <f t="shared" si="111"/>
        <v>0.10408189999999996</v>
      </c>
      <c r="BH967" s="80">
        <v>24</v>
      </c>
      <c r="BI967" s="114" t="s">
        <v>3532</v>
      </c>
      <c r="BJ967" s="50" t="s">
        <v>4050</v>
      </c>
      <c r="BK967" s="81" t="s">
        <v>4066</v>
      </c>
      <c r="BL967" s="81" t="s">
        <v>4836</v>
      </c>
      <c r="BM967" s="81" t="s">
        <v>5506</v>
      </c>
      <c r="BN967" s="81" t="s">
        <v>5507</v>
      </c>
      <c r="BO967" s="81" t="s">
        <v>4642</v>
      </c>
      <c r="BP967" s="81" t="s">
        <v>4275</v>
      </c>
      <c r="BQ967" s="81" t="s">
        <v>4068</v>
      </c>
      <c r="BR967" s="81"/>
      <c r="BS967" s="81"/>
      <c r="BT967" s="81"/>
      <c r="BU967" s="313" t="s">
        <v>6682</v>
      </c>
      <c r="BV967" s="377" t="s">
        <v>8349</v>
      </c>
      <c r="BW967" s="313" t="s">
        <v>6683</v>
      </c>
      <c r="BX967" s="377" t="s">
        <v>8350</v>
      </c>
      <c r="BY967" s="93" t="str">
        <f t="shared" si="106"/>
        <v>MR605 NV, 20x9, -12mm Offset, 8x180, 124.1mm Centerbore, Matte Black</v>
      </c>
      <c r="BZ967" s="81" t="s">
        <v>3878</v>
      </c>
      <c r="CA967" s="81" t="s">
        <v>3879</v>
      </c>
      <c r="CB967" s="81" t="str">
        <f t="shared" si="112"/>
        <v>DISCO (6XX)</v>
      </c>
    </row>
    <row r="968" spans="1:80" s="38" customFormat="1" ht="15" customHeight="1">
      <c r="A968" s="22">
        <f t="shared" si="107"/>
        <v>966</v>
      </c>
      <c r="B968" s="3" t="s">
        <v>84</v>
      </c>
      <c r="C968" s="99" t="s">
        <v>1094</v>
      </c>
      <c r="D968" s="81" t="s">
        <v>939</v>
      </c>
      <c r="E968" s="91" t="str">
        <f>CONCATENATE(LEFT(D968,5),VLOOKUP(CONCATENATE(N968,"x",O968),'PART NUMBER GUIDE'!$B$9:$C$49,2,FALSE),VLOOKUP(CONCATENATE(P968, V968), 'PART NUMBER GUIDE'!$Q$6:$R$91, 2, FALSE),VLOOKUP(Y968,'PART NUMBER GUIDE'!$J$8:$K$43,2, FALSE),IF(U968="N/A",IF(ABS(S968)&lt;10,"0"&amp;ABS(S968),ABS(S968)),CONCATENATE(LEFT(U968,1),RIGHT(U968,1))), F968, G968)</f>
        <v>MR60521050924N</v>
      </c>
      <c r="F968" s="90" t="s">
        <v>2224</v>
      </c>
      <c r="G968" s="90"/>
      <c r="H968" s="78" t="s">
        <v>965</v>
      </c>
      <c r="I968" s="318">
        <v>42736</v>
      </c>
      <c r="J968" s="85" t="s">
        <v>3872</v>
      </c>
      <c r="K968" s="342">
        <v>399</v>
      </c>
      <c r="L968" s="92" t="str">
        <f t="shared" si="108"/>
        <v/>
      </c>
      <c r="M968" s="344"/>
      <c r="N968" s="81">
        <v>20</v>
      </c>
      <c r="O968" s="83">
        <v>10</v>
      </c>
      <c r="P968" s="99" t="str">
        <f t="shared" si="109"/>
        <v>5x5</v>
      </c>
      <c r="Q968" s="81">
        <v>5</v>
      </c>
      <c r="R968" s="81">
        <v>5</v>
      </c>
      <c r="S968" s="81">
        <v>-24</v>
      </c>
      <c r="T968" s="84">
        <v>4.55</v>
      </c>
      <c r="U968" s="100" t="s">
        <v>85</v>
      </c>
      <c r="V968" s="84">
        <v>71.5</v>
      </c>
      <c r="W968" s="83">
        <v>43</v>
      </c>
      <c r="X968" s="51">
        <v>2650</v>
      </c>
      <c r="Y968" s="79" t="s">
        <v>2297</v>
      </c>
      <c r="Z968" s="78" t="s">
        <v>2988</v>
      </c>
      <c r="AA968" s="51" t="str">
        <f t="shared" si="110"/>
        <v>20x10, 5x5, -24 OS</v>
      </c>
      <c r="AB968" s="3" t="s">
        <v>1628</v>
      </c>
      <c r="AC968" s="89">
        <f>_xlfn.IFNA(VLOOKUP(AB968,ACCESSORIES!F:J,5,FALSE),"N/A")</f>
        <v>33</v>
      </c>
      <c r="AD968" s="87" t="s">
        <v>1796</v>
      </c>
      <c r="AE968" s="80" t="s">
        <v>1886</v>
      </c>
      <c r="AF968" s="80" t="s">
        <v>85</v>
      </c>
      <c r="AG968" s="99" t="s">
        <v>1937</v>
      </c>
      <c r="AH968" s="9">
        <f>_xlfn.IFNA(VLOOKUP(AG968,ACCESSORIES!F:J,5,FALSE),"N/A")</f>
        <v>1.1000000000000001</v>
      </c>
      <c r="AI968" s="99" t="s">
        <v>265</v>
      </c>
      <c r="AJ968" s="81" t="s">
        <v>85</v>
      </c>
      <c r="AK968" s="40" t="str">
        <f>_xlfn.IFNA(VLOOKUP(AJ968,ACCESSORIES!F:J,5,FALSE),"N/A")</f>
        <v>N/A</v>
      </c>
      <c r="AL968" s="81" t="s">
        <v>85</v>
      </c>
      <c r="AM968" s="81">
        <v>15.8</v>
      </c>
      <c r="AN968" s="81">
        <v>165</v>
      </c>
      <c r="AO968" s="36">
        <v>6</v>
      </c>
      <c r="AP968" s="36">
        <v>15</v>
      </c>
      <c r="AQ968" s="36">
        <v>25</v>
      </c>
      <c r="AR968" s="36">
        <v>37</v>
      </c>
      <c r="AS968" s="36">
        <v>245</v>
      </c>
      <c r="AT968" s="101">
        <v>241</v>
      </c>
      <c r="AU968" s="100">
        <v>71.5</v>
      </c>
      <c r="AV968" s="54">
        <v>38</v>
      </c>
      <c r="AW968" s="54">
        <v>38</v>
      </c>
      <c r="AX968" s="54">
        <v>72</v>
      </c>
      <c r="AY968" s="3" t="s">
        <v>85</v>
      </c>
      <c r="AZ968" s="98" t="str">
        <f>_xlfn.IFNA(VLOOKUP(AY968,ACCESSORIES!F:J,5,FALSE),"N/A")</f>
        <v>N/A</v>
      </c>
      <c r="BA968" s="3" t="s">
        <v>85</v>
      </c>
      <c r="BB968" s="98" t="str">
        <f>_xlfn.IFNA(VLOOKUP(BA968,ACCESSORIES!F:J,5,FALSE),"N/A")</f>
        <v>N/A</v>
      </c>
      <c r="BC968" s="77">
        <v>47.84</v>
      </c>
      <c r="BD968" s="56">
        <v>23.228346456692901</v>
      </c>
      <c r="BE968" s="56">
        <v>23.228346456692901</v>
      </c>
      <c r="BF968" s="56">
        <v>12.9133858267717</v>
      </c>
      <c r="BG968" s="378">
        <f t="shared" si="111"/>
        <v>0.11417680000000027</v>
      </c>
      <c r="BH968" s="80">
        <v>20</v>
      </c>
      <c r="BI968" s="114" t="s">
        <v>3532</v>
      </c>
      <c r="BJ968" s="50" t="s">
        <v>4050</v>
      </c>
      <c r="BK968" s="81" t="s">
        <v>4066</v>
      </c>
      <c r="BL968" s="81" t="s">
        <v>4836</v>
      </c>
      <c r="BM968" s="81" t="s">
        <v>5506</v>
      </c>
      <c r="BN968" s="81" t="s">
        <v>5507</v>
      </c>
      <c r="BO968" s="81" t="s">
        <v>4642</v>
      </c>
      <c r="BP968" s="81" t="s">
        <v>4275</v>
      </c>
      <c r="BQ968" s="81" t="s">
        <v>4068</v>
      </c>
      <c r="BR968" s="81"/>
      <c r="BS968" s="81"/>
      <c r="BT968" s="81"/>
      <c r="BU968" s="313" t="s">
        <v>6692</v>
      </c>
      <c r="BV968" s="377" t="s">
        <v>8122</v>
      </c>
      <c r="BW968" s="313" t="s">
        <v>6693</v>
      </c>
      <c r="BX968" s="377" t="s">
        <v>8123</v>
      </c>
      <c r="BY968" s="93" t="str">
        <f t="shared" si="106"/>
        <v>CLOSEOUT - MR605 NV, 20x10, -24mm Offset, 5x5, 71.5mm Centerbore, Method Bronze</v>
      </c>
      <c r="BZ968" s="81" t="s">
        <v>3878</v>
      </c>
      <c r="CA968" s="81" t="s">
        <v>3879</v>
      </c>
      <c r="CB968" s="81" t="str">
        <f t="shared" si="112"/>
        <v>DISCO (6XX)</v>
      </c>
    </row>
    <row r="969" spans="1:80" s="38" customFormat="1" ht="15" customHeight="1">
      <c r="A969" s="22">
        <f t="shared" si="107"/>
        <v>967</v>
      </c>
      <c r="B969" s="3" t="s">
        <v>84</v>
      </c>
      <c r="C969" s="99" t="s">
        <v>1094</v>
      </c>
      <c r="D969" s="81" t="s">
        <v>939</v>
      </c>
      <c r="E969" s="91" t="str">
        <f>CONCATENATE(LEFT(D969,5),VLOOKUP(CONCATENATE(N969,"x",O969),'PART NUMBER GUIDE'!$B$9:$C$49,2,FALSE),VLOOKUP(CONCATENATE(P969, V969), 'PART NUMBER GUIDE'!$Q$6:$R$91, 2, FALSE),VLOOKUP(Y969,'PART NUMBER GUIDE'!$J$8:$K$43,2, FALSE),IF(U969="N/A",IF(ABS(S969)&lt;10,"0"&amp;ABS(S969),ABS(S969)),CONCATENATE(LEFT(U969,1),RIGHT(U969,1))), F969, G969)</f>
        <v>MR60521050824N</v>
      </c>
      <c r="F969" s="90" t="s">
        <v>2224</v>
      </c>
      <c r="G969" s="90"/>
      <c r="H969" s="78" t="s">
        <v>5013</v>
      </c>
      <c r="I969" s="318">
        <v>44344</v>
      </c>
      <c r="J969" s="85" t="s">
        <v>3872</v>
      </c>
      <c r="K969" s="342">
        <v>399</v>
      </c>
      <c r="L969" s="92" t="str">
        <f t="shared" si="108"/>
        <v/>
      </c>
      <c r="M969" s="344"/>
      <c r="N969" s="81">
        <v>20</v>
      </c>
      <c r="O969" s="83">
        <v>10</v>
      </c>
      <c r="P969" s="99" t="str">
        <f t="shared" si="109"/>
        <v>5x5</v>
      </c>
      <c r="Q969" s="81">
        <v>5</v>
      </c>
      <c r="R969" s="81">
        <v>5</v>
      </c>
      <c r="S969" s="81">
        <v>-24</v>
      </c>
      <c r="T969" s="84">
        <v>4.55</v>
      </c>
      <c r="U969" s="100" t="s">
        <v>85</v>
      </c>
      <c r="V969" s="84">
        <v>71.5</v>
      </c>
      <c r="W969" s="83">
        <v>43.01</v>
      </c>
      <c r="X969" s="51">
        <v>2650</v>
      </c>
      <c r="Y969" s="79" t="s">
        <v>2646</v>
      </c>
      <c r="Z969" s="78" t="s">
        <v>2992</v>
      </c>
      <c r="AA969" s="51" t="str">
        <f t="shared" si="110"/>
        <v>20x10, 5x5, -24 OS</v>
      </c>
      <c r="AB969" s="3" t="s">
        <v>1628</v>
      </c>
      <c r="AC969" s="89">
        <f>_xlfn.IFNA(VLOOKUP(AB969,ACCESSORIES!F:J,5,FALSE),"N/A")</f>
        <v>33</v>
      </c>
      <c r="AD969" s="87" t="s">
        <v>1796</v>
      </c>
      <c r="AE969" s="80" t="s">
        <v>1886</v>
      </c>
      <c r="AF969" s="80" t="s">
        <v>85</v>
      </c>
      <c r="AG969" s="99" t="s">
        <v>1937</v>
      </c>
      <c r="AH969" s="9">
        <f>_xlfn.IFNA(VLOOKUP(AG969,ACCESSORIES!F:J,5,FALSE),"N/A")</f>
        <v>1.1000000000000001</v>
      </c>
      <c r="AI969" s="99" t="s">
        <v>265</v>
      </c>
      <c r="AJ969" s="81" t="s">
        <v>85</v>
      </c>
      <c r="AK969" s="40" t="str">
        <f>_xlfn.IFNA(VLOOKUP(AJ969,ACCESSORIES!F:J,5,FALSE),"N/A")</f>
        <v>N/A</v>
      </c>
      <c r="AL969" s="81" t="s">
        <v>85</v>
      </c>
      <c r="AM969" s="81">
        <v>15.8</v>
      </c>
      <c r="AN969" s="81">
        <v>165</v>
      </c>
      <c r="AO969" s="36">
        <v>6</v>
      </c>
      <c r="AP969" s="36">
        <v>15</v>
      </c>
      <c r="AQ969" s="36">
        <v>25</v>
      </c>
      <c r="AR969" s="36">
        <v>37</v>
      </c>
      <c r="AS969" s="36">
        <v>245</v>
      </c>
      <c r="AT969" s="101">
        <v>241</v>
      </c>
      <c r="AU969" s="100">
        <v>71.5</v>
      </c>
      <c r="AV969" s="54">
        <v>38</v>
      </c>
      <c r="AW969" s="54">
        <v>38</v>
      </c>
      <c r="AX969" s="54">
        <v>72</v>
      </c>
      <c r="AY969" s="3" t="s">
        <v>85</v>
      </c>
      <c r="AZ969" s="98" t="str">
        <f>_xlfn.IFNA(VLOOKUP(AY969,ACCESSORIES!F:J,5,FALSE),"N/A")</f>
        <v>N/A</v>
      </c>
      <c r="BA969" s="3" t="s">
        <v>85</v>
      </c>
      <c r="BB969" s="98" t="str">
        <f>_xlfn.IFNA(VLOOKUP(BA969,ACCESSORIES!F:J,5,FALSE),"N/A")</f>
        <v>N/A</v>
      </c>
      <c r="BC969" s="77">
        <v>48.060773156303306</v>
      </c>
      <c r="BD969" s="56">
        <v>23.228346456692901</v>
      </c>
      <c r="BE969" s="56">
        <v>23.228346456692901</v>
      </c>
      <c r="BF969" s="56">
        <v>12.9133858267717</v>
      </c>
      <c r="BG969" s="378">
        <f t="shared" si="111"/>
        <v>0.11417680000000027</v>
      </c>
      <c r="BH969" s="81">
        <v>20</v>
      </c>
      <c r="BI969" s="114" t="s">
        <v>3532</v>
      </c>
      <c r="BJ969" s="50" t="s">
        <v>4050</v>
      </c>
      <c r="BK969" s="81" t="s">
        <v>4066</v>
      </c>
      <c r="BL969" s="81" t="s">
        <v>4836</v>
      </c>
      <c r="BM969" s="81" t="s">
        <v>5506</v>
      </c>
      <c r="BN969" s="81" t="s">
        <v>5507</v>
      </c>
      <c r="BO969" s="81" t="s">
        <v>4642</v>
      </c>
      <c r="BP969" s="81" t="s">
        <v>4275</v>
      </c>
      <c r="BQ969" s="81" t="s">
        <v>4068</v>
      </c>
      <c r="BR969" s="81"/>
      <c r="BS969" s="81"/>
      <c r="BT969" s="81"/>
      <c r="BU969" s="313" t="s">
        <v>6684</v>
      </c>
      <c r="BV969" s="377" t="s">
        <v>8453</v>
      </c>
      <c r="BW969" s="313" t="s">
        <v>6685</v>
      </c>
      <c r="BX969" s="377" t="s">
        <v>8454</v>
      </c>
      <c r="BY969" s="93" t="str">
        <f t="shared" si="106"/>
        <v>CLOSEOUT - MR605 NV, 20x10, -24mm Offset, 5x5, 71.5mm Centerbore, Gloss Titanium</v>
      </c>
      <c r="BZ969" s="81" t="s">
        <v>3878</v>
      </c>
      <c r="CA969" s="81" t="s">
        <v>3879</v>
      </c>
      <c r="CB969" s="81" t="str">
        <f t="shared" si="112"/>
        <v>DISCO (6XX)</v>
      </c>
    </row>
    <row r="970" spans="1:80" s="38" customFormat="1" ht="15" customHeight="1">
      <c r="A970" s="22">
        <f t="shared" si="107"/>
        <v>968</v>
      </c>
      <c r="B970" s="3" t="s">
        <v>84</v>
      </c>
      <c r="C970" s="99" t="s">
        <v>1094</v>
      </c>
      <c r="D970" s="81" t="s">
        <v>939</v>
      </c>
      <c r="E970" s="91" t="str">
        <f>CONCATENATE(LEFT(D970,5),VLOOKUP(CONCATENATE(N970,"x",O970),'PART NUMBER GUIDE'!$B$9:$C$49,2,FALSE),VLOOKUP(CONCATENATE(P970, V970), 'PART NUMBER GUIDE'!$Q$6:$R$91, 2, FALSE),VLOOKUP(Y970,'PART NUMBER GUIDE'!$J$8:$K$43,2, FALSE),IF(U970="N/A",IF(ABS(S970)&lt;10,"0"&amp;ABS(S970),ABS(S970)),CONCATENATE(LEFT(U970,1),RIGHT(U970,1))), F970, G970)</f>
        <v>MR60521050524N</v>
      </c>
      <c r="F970" s="90" t="s">
        <v>2224</v>
      </c>
      <c r="G970" s="90"/>
      <c r="H970" s="78" t="s">
        <v>964</v>
      </c>
      <c r="I970" s="318">
        <v>42736</v>
      </c>
      <c r="J970" s="85" t="s">
        <v>1265</v>
      </c>
      <c r="K970" s="342">
        <v>399</v>
      </c>
      <c r="L970" s="92">
        <f t="shared" si="108"/>
        <v>399</v>
      </c>
      <c r="M970" s="344"/>
      <c r="N970" s="81">
        <v>20</v>
      </c>
      <c r="O970" s="83">
        <v>10</v>
      </c>
      <c r="P970" s="99" t="str">
        <f t="shared" si="109"/>
        <v>5x5</v>
      </c>
      <c r="Q970" s="81">
        <v>5</v>
      </c>
      <c r="R970" s="81">
        <v>5</v>
      </c>
      <c r="S970" s="81">
        <v>-24</v>
      </c>
      <c r="T970" s="84">
        <v>4.55</v>
      </c>
      <c r="U970" s="100" t="s">
        <v>85</v>
      </c>
      <c r="V970" s="84">
        <v>71.5</v>
      </c>
      <c r="W970" s="83">
        <v>43</v>
      </c>
      <c r="X970" s="51">
        <v>2650</v>
      </c>
      <c r="Y970" s="88" t="s">
        <v>2294</v>
      </c>
      <c r="Z970" s="79" t="s">
        <v>2987</v>
      </c>
      <c r="AA970" s="51" t="str">
        <f t="shared" si="110"/>
        <v>20x10, 5x5, -24 OS</v>
      </c>
      <c r="AB970" s="3" t="s">
        <v>1628</v>
      </c>
      <c r="AC970" s="89">
        <f>_xlfn.IFNA(VLOOKUP(AB970,ACCESSORIES!F:J,5,FALSE),"N/A")</f>
        <v>33</v>
      </c>
      <c r="AD970" s="87" t="s">
        <v>1796</v>
      </c>
      <c r="AE970" s="80" t="s">
        <v>1886</v>
      </c>
      <c r="AF970" s="80" t="s">
        <v>85</v>
      </c>
      <c r="AG970" s="99" t="s">
        <v>1937</v>
      </c>
      <c r="AH970" s="9">
        <f>_xlfn.IFNA(VLOOKUP(AG970,ACCESSORIES!F:J,5,FALSE),"N/A")</f>
        <v>1.1000000000000001</v>
      </c>
      <c r="AI970" s="99" t="s">
        <v>265</v>
      </c>
      <c r="AJ970" s="81" t="s">
        <v>85</v>
      </c>
      <c r="AK970" s="40" t="str">
        <f>_xlfn.IFNA(VLOOKUP(AJ970,ACCESSORIES!F:J,5,FALSE),"N/A")</f>
        <v>N/A</v>
      </c>
      <c r="AL970" s="81" t="s">
        <v>85</v>
      </c>
      <c r="AM970" s="81">
        <v>15.8</v>
      </c>
      <c r="AN970" s="81">
        <v>165</v>
      </c>
      <c r="AO970" s="36">
        <v>6</v>
      </c>
      <c r="AP970" s="36">
        <v>15</v>
      </c>
      <c r="AQ970" s="36">
        <v>25</v>
      </c>
      <c r="AR970" s="36">
        <v>37</v>
      </c>
      <c r="AS970" s="36">
        <v>245</v>
      </c>
      <c r="AT970" s="101">
        <v>241</v>
      </c>
      <c r="AU970" s="100">
        <v>71.5</v>
      </c>
      <c r="AV970" s="54">
        <v>38</v>
      </c>
      <c r="AW970" s="54">
        <v>38</v>
      </c>
      <c r="AX970" s="54">
        <v>72</v>
      </c>
      <c r="AY970" s="3" t="s">
        <v>85</v>
      </c>
      <c r="AZ970" s="98" t="str">
        <f>_xlfn.IFNA(VLOOKUP(AY970,ACCESSORIES!F:J,5,FALSE),"N/A")</f>
        <v>N/A</v>
      </c>
      <c r="BA970" s="3" t="s">
        <v>85</v>
      </c>
      <c r="BB970" s="98" t="str">
        <f>_xlfn.IFNA(VLOOKUP(BA970,ACCESSORIES!F:J,5,FALSE),"N/A")</f>
        <v>N/A</v>
      </c>
      <c r="BC970" s="77">
        <v>48.060773156303306</v>
      </c>
      <c r="BD970" s="56">
        <v>23.228346456692901</v>
      </c>
      <c r="BE970" s="56">
        <v>23.228346456692901</v>
      </c>
      <c r="BF970" s="56">
        <v>12.9133858267717</v>
      </c>
      <c r="BG970" s="378">
        <f t="shared" si="111"/>
        <v>0.11417680000000027</v>
      </c>
      <c r="BH970" s="81">
        <v>20</v>
      </c>
      <c r="BI970" s="114" t="s">
        <v>3532</v>
      </c>
      <c r="BJ970" s="50" t="s">
        <v>4050</v>
      </c>
      <c r="BK970" s="81" t="s">
        <v>4066</v>
      </c>
      <c r="BL970" s="81" t="s">
        <v>4836</v>
      </c>
      <c r="BM970" s="81" t="s">
        <v>5506</v>
      </c>
      <c r="BN970" s="81" t="s">
        <v>5507</v>
      </c>
      <c r="BO970" s="81" t="s">
        <v>4642</v>
      </c>
      <c r="BP970" s="81" t="s">
        <v>4275</v>
      </c>
      <c r="BQ970" s="81" t="s">
        <v>4068</v>
      </c>
      <c r="BR970" s="81"/>
      <c r="BS970" s="81"/>
      <c r="BT970" s="81"/>
      <c r="BU970" s="313" t="s">
        <v>6680</v>
      </c>
      <c r="BV970" s="377" t="s">
        <v>8431</v>
      </c>
      <c r="BW970" s="313" t="s">
        <v>6681</v>
      </c>
      <c r="BX970" s="377" t="s">
        <v>8432</v>
      </c>
      <c r="BY970" s="93" t="str">
        <f t="shared" si="106"/>
        <v>MR605 NV, 20x10, -24mm Offset, 5x5, 71.5mm Centerbore, Matte Black</v>
      </c>
      <c r="BZ970" s="81" t="s">
        <v>3878</v>
      </c>
      <c r="CA970" s="81" t="s">
        <v>3879</v>
      </c>
      <c r="CB970" s="81" t="str">
        <f t="shared" si="112"/>
        <v>DISCO (6XX)</v>
      </c>
    </row>
    <row r="971" spans="1:80" s="38" customFormat="1" ht="15" customHeight="1">
      <c r="A971" s="22">
        <f t="shared" si="107"/>
        <v>969</v>
      </c>
      <c r="B971" s="3" t="s">
        <v>84</v>
      </c>
      <c r="C971" s="99" t="s">
        <v>1094</v>
      </c>
      <c r="D971" s="81" t="s">
        <v>939</v>
      </c>
      <c r="E971" s="91" t="str">
        <f>CONCATENATE(LEFT(D971,5),VLOOKUP(CONCATENATE(N971,"x",O971),'PART NUMBER GUIDE'!$B$9:$C$49,2,FALSE),VLOOKUP(CONCATENATE(P971, V971), 'PART NUMBER GUIDE'!$Q$6:$R$91, 2, FALSE),VLOOKUP(Y971,'PART NUMBER GUIDE'!$J$8:$K$43,2, FALSE),IF(U971="N/A",IF(ABS(S971)&lt;10,"0"&amp;ABS(S971),ABS(S971)),CONCATENATE(LEFT(U971,1),RIGHT(U971,1))), F971, G971)</f>
        <v>MR60521016924N</v>
      </c>
      <c r="F971" s="90" t="s">
        <v>2224</v>
      </c>
      <c r="G971" s="90"/>
      <c r="H971" s="78" t="s">
        <v>1768</v>
      </c>
      <c r="I971" s="318">
        <v>42736</v>
      </c>
      <c r="J971" s="85" t="s">
        <v>1265</v>
      </c>
      <c r="K971" s="342">
        <v>399</v>
      </c>
      <c r="L971" s="92">
        <f t="shared" si="108"/>
        <v>399</v>
      </c>
      <c r="M971" s="344"/>
      <c r="N971" s="81">
        <v>20</v>
      </c>
      <c r="O971" s="83">
        <v>10</v>
      </c>
      <c r="P971" s="99" t="str">
        <f t="shared" si="109"/>
        <v>6x135</v>
      </c>
      <c r="Q971" s="81">
        <v>6</v>
      </c>
      <c r="R971" s="81">
        <v>135</v>
      </c>
      <c r="S971" s="81">
        <v>-24</v>
      </c>
      <c r="T971" s="84">
        <v>4.55</v>
      </c>
      <c r="U971" s="100" t="s">
        <v>85</v>
      </c>
      <c r="V971" s="84">
        <v>87</v>
      </c>
      <c r="W971" s="83">
        <v>41.2</v>
      </c>
      <c r="X971" s="51">
        <v>2650</v>
      </c>
      <c r="Y971" s="79" t="s">
        <v>2297</v>
      </c>
      <c r="Z971" s="78" t="s">
        <v>2988</v>
      </c>
      <c r="AA971" s="51" t="str">
        <f t="shared" si="110"/>
        <v>20x10, 6x135, -24 OS</v>
      </c>
      <c r="AB971" s="81" t="s">
        <v>1630</v>
      </c>
      <c r="AC971" s="89">
        <f>_xlfn.IFNA(VLOOKUP(AB971,ACCESSORIES!F:J,5,FALSE),"N/A")</f>
        <v>33</v>
      </c>
      <c r="AD971" s="87" t="s">
        <v>1798</v>
      </c>
      <c r="AE971" s="80" t="s">
        <v>1886</v>
      </c>
      <c r="AF971" s="80" t="s">
        <v>85</v>
      </c>
      <c r="AG971" s="99" t="s">
        <v>1937</v>
      </c>
      <c r="AH971" s="9">
        <f>_xlfn.IFNA(VLOOKUP(AG971,ACCESSORIES!F:J,5,FALSE),"N/A")</f>
        <v>1.1000000000000001</v>
      </c>
      <c r="AI971" s="99" t="s">
        <v>265</v>
      </c>
      <c r="AJ971" s="81" t="s">
        <v>85</v>
      </c>
      <c r="AK971" s="40" t="str">
        <f>_xlfn.IFNA(VLOOKUP(AJ971,ACCESSORIES!F:J,5,FALSE),"N/A")</f>
        <v>N/A</v>
      </c>
      <c r="AL971" s="81" t="s">
        <v>85</v>
      </c>
      <c r="AM971" s="81">
        <v>15.8</v>
      </c>
      <c r="AN971" s="81">
        <v>170</v>
      </c>
      <c r="AO971" s="36">
        <v>4</v>
      </c>
      <c r="AP971" s="36">
        <v>13</v>
      </c>
      <c r="AQ971" s="36">
        <v>25</v>
      </c>
      <c r="AR971" s="36">
        <v>37</v>
      </c>
      <c r="AS971" s="36">
        <v>245</v>
      </c>
      <c r="AT971" s="101">
        <v>241</v>
      </c>
      <c r="AU971" s="100">
        <v>87</v>
      </c>
      <c r="AV971" s="54">
        <v>38</v>
      </c>
      <c r="AW971" s="54">
        <v>38</v>
      </c>
      <c r="AX971" s="54">
        <v>63</v>
      </c>
      <c r="AY971" s="3" t="s">
        <v>85</v>
      </c>
      <c r="AZ971" s="98" t="str">
        <f>_xlfn.IFNA(VLOOKUP(AY971,ACCESSORIES!F:J,5,FALSE),"N/A")</f>
        <v>N/A</v>
      </c>
      <c r="BA971" s="3" t="s">
        <v>85</v>
      </c>
      <c r="BB971" s="98" t="str">
        <f>_xlfn.IFNA(VLOOKUP(BA971,ACCESSORIES!F:J,5,FALSE),"N/A")</f>
        <v>N/A</v>
      </c>
      <c r="BC971" s="77">
        <v>47.487571274622631</v>
      </c>
      <c r="BD971" s="56">
        <v>23.228346456692901</v>
      </c>
      <c r="BE971" s="56">
        <v>23.228346456692901</v>
      </c>
      <c r="BF971" s="56">
        <v>12.9133858267717</v>
      </c>
      <c r="BG971" s="378">
        <f t="shared" si="111"/>
        <v>0.11417680000000027</v>
      </c>
      <c r="BH971" s="81">
        <v>20</v>
      </c>
      <c r="BI971" s="114" t="s">
        <v>3532</v>
      </c>
      <c r="BJ971" s="50" t="s">
        <v>4050</v>
      </c>
      <c r="BK971" s="81" t="s">
        <v>4066</v>
      </c>
      <c r="BL971" s="81" t="s">
        <v>4836</v>
      </c>
      <c r="BM971" s="81" t="s">
        <v>5506</v>
      </c>
      <c r="BN971" s="81" t="s">
        <v>5507</v>
      </c>
      <c r="BO971" s="81" t="s">
        <v>4642</v>
      </c>
      <c r="BP971" s="81" t="s">
        <v>4275</v>
      </c>
      <c r="BQ971" s="81" t="s">
        <v>4068</v>
      </c>
      <c r="BR971" s="81"/>
      <c r="BS971" s="81"/>
      <c r="BT971" s="81"/>
      <c r="BU971" s="313" t="s">
        <v>6690</v>
      </c>
      <c r="BV971" s="377" t="s">
        <v>8208</v>
      </c>
      <c r="BW971" s="313" t="s">
        <v>6691</v>
      </c>
      <c r="BX971" s="377" t="s">
        <v>8209</v>
      </c>
      <c r="BY971" s="93" t="str">
        <f t="shared" si="106"/>
        <v>MR605 NV, 20x10, -24mm Offset, 6x135, 87mm Centerbore, Method Bronze</v>
      </c>
      <c r="BZ971" s="81" t="s">
        <v>3878</v>
      </c>
      <c r="CA971" s="81" t="s">
        <v>3879</v>
      </c>
      <c r="CB971" s="81" t="str">
        <f t="shared" si="112"/>
        <v>DISCO (6XX)</v>
      </c>
    </row>
    <row r="972" spans="1:80" s="38" customFormat="1" ht="15" customHeight="1">
      <c r="A972" s="22">
        <f t="shared" si="107"/>
        <v>970</v>
      </c>
      <c r="B972" s="3" t="s">
        <v>84</v>
      </c>
      <c r="C972" s="99" t="s">
        <v>1094</v>
      </c>
      <c r="D972" s="81" t="s">
        <v>939</v>
      </c>
      <c r="E972" s="91" t="str">
        <f>CONCATENATE(LEFT(D972,5),VLOOKUP(CONCATENATE(N972,"x",O972),'PART NUMBER GUIDE'!$B$9:$C$49,2,FALSE),VLOOKUP(CONCATENATE(P972, V972), 'PART NUMBER GUIDE'!$Q$6:$R$91, 2, FALSE),VLOOKUP(Y972,'PART NUMBER GUIDE'!$J$8:$K$43,2, FALSE),IF(U972="N/A",IF(ABS(S972)&lt;10,"0"&amp;ABS(S972),ABS(S972)),CONCATENATE(LEFT(U972,1),RIGHT(U972,1))), F972, G972)</f>
        <v>MR60521016824N</v>
      </c>
      <c r="F972" s="90" t="s">
        <v>2224</v>
      </c>
      <c r="G972" s="90"/>
      <c r="H972" s="78" t="s">
        <v>5014</v>
      </c>
      <c r="I972" s="318">
        <v>44344</v>
      </c>
      <c r="J972" s="85" t="s">
        <v>1265</v>
      </c>
      <c r="K972" s="342">
        <v>399</v>
      </c>
      <c r="L972" s="92">
        <f t="shared" si="108"/>
        <v>399</v>
      </c>
      <c r="M972" s="344"/>
      <c r="N972" s="81">
        <v>20</v>
      </c>
      <c r="O972" s="83">
        <v>10</v>
      </c>
      <c r="P972" s="99" t="str">
        <f t="shared" si="109"/>
        <v>6x135</v>
      </c>
      <c r="Q972" s="81">
        <v>6</v>
      </c>
      <c r="R972" s="81">
        <v>135</v>
      </c>
      <c r="S972" s="81">
        <v>-24</v>
      </c>
      <c r="T972" s="84">
        <v>4.55</v>
      </c>
      <c r="U972" s="100" t="s">
        <v>85</v>
      </c>
      <c r="V972" s="84">
        <v>87</v>
      </c>
      <c r="W972" s="83">
        <v>42.42</v>
      </c>
      <c r="X972" s="51">
        <v>2650</v>
      </c>
      <c r="Y972" s="79" t="s">
        <v>2646</v>
      </c>
      <c r="Z972" s="78" t="s">
        <v>2992</v>
      </c>
      <c r="AA972" s="51" t="str">
        <f t="shared" si="110"/>
        <v>20x10, 6x135, -24 OS</v>
      </c>
      <c r="AB972" s="81" t="s">
        <v>1630</v>
      </c>
      <c r="AC972" s="89">
        <f>_xlfn.IFNA(VLOOKUP(AB972,ACCESSORIES!F:J,5,FALSE),"N/A")</f>
        <v>33</v>
      </c>
      <c r="AD972" s="87" t="s">
        <v>1798</v>
      </c>
      <c r="AE972" s="80" t="s">
        <v>1886</v>
      </c>
      <c r="AF972" s="80" t="s">
        <v>85</v>
      </c>
      <c r="AG972" s="99" t="s">
        <v>1937</v>
      </c>
      <c r="AH972" s="9">
        <f>_xlfn.IFNA(VLOOKUP(AG972,ACCESSORIES!F:J,5,FALSE),"N/A")</f>
        <v>1.1000000000000001</v>
      </c>
      <c r="AI972" s="99" t="s">
        <v>265</v>
      </c>
      <c r="AJ972" s="81" t="s">
        <v>85</v>
      </c>
      <c r="AK972" s="40" t="str">
        <f>_xlfn.IFNA(VLOOKUP(AJ972,ACCESSORIES!F:J,5,FALSE),"N/A")</f>
        <v>N/A</v>
      </c>
      <c r="AL972" s="81" t="s">
        <v>85</v>
      </c>
      <c r="AM972" s="81">
        <v>15.8</v>
      </c>
      <c r="AN972" s="81">
        <v>170</v>
      </c>
      <c r="AO972" s="36">
        <v>4</v>
      </c>
      <c r="AP972" s="36">
        <v>13</v>
      </c>
      <c r="AQ972" s="36">
        <v>25</v>
      </c>
      <c r="AR972" s="36">
        <v>37</v>
      </c>
      <c r="AS972" s="36">
        <v>245</v>
      </c>
      <c r="AT972" s="101">
        <v>241</v>
      </c>
      <c r="AU972" s="100">
        <v>87</v>
      </c>
      <c r="AV972" s="54">
        <v>38</v>
      </c>
      <c r="AW972" s="54">
        <v>38</v>
      </c>
      <c r="AX972" s="54">
        <v>63</v>
      </c>
      <c r="AY972" s="3" t="s">
        <v>85</v>
      </c>
      <c r="AZ972" s="98" t="str">
        <f>_xlfn.IFNA(VLOOKUP(AY972,ACCESSORIES!F:J,5,FALSE),"N/A")</f>
        <v>N/A</v>
      </c>
      <c r="BA972" s="3" t="s">
        <v>85</v>
      </c>
      <c r="BB972" s="98" t="str">
        <f>_xlfn.IFNA(VLOOKUP(BA972,ACCESSORIES!F:J,5,FALSE),"N/A")</f>
        <v>N/A</v>
      </c>
      <c r="BC972" s="77">
        <v>47.487571274622631</v>
      </c>
      <c r="BD972" s="56">
        <v>23.228346456692901</v>
      </c>
      <c r="BE972" s="56">
        <v>23.228346456692901</v>
      </c>
      <c r="BF972" s="56">
        <v>12.9133858267717</v>
      </c>
      <c r="BG972" s="378">
        <f t="shared" si="111"/>
        <v>0.11417680000000027</v>
      </c>
      <c r="BH972" s="81">
        <v>20</v>
      </c>
      <c r="BI972" s="114" t="s">
        <v>3532</v>
      </c>
      <c r="BJ972" s="50" t="s">
        <v>4050</v>
      </c>
      <c r="BK972" s="81" t="s">
        <v>4066</v>
      </c>
      <c r="BL972" s="81" t="s">
        <v>4836</v>
      </c>
      <c r="BM972" s="81" t="s">
        <v>5506</v>
      </c>
      <c r="BN972" s="81" t="s">
        <v>5507</v>
      </c>
      <c r="BO972" s="81" t="s">
        <v>4642</v>
      </c>
      <c r="BP972" s="81" t="s">
        <v>4275</v>
      </c>
      <c r="BQ972" s="81" t="s">
        <v>4068</v>
      </c>
      <c r="BR972" s="81"/>
      <c r="BS972" s="81"/>
      <c r="BT972" s="81"/>
      <c r="BU972" s="313" t="s">
        <v>6686</v>
      </c>
      <c r="BV972" s="377" t="s">
        <v>8389</v>
      </c>
      <c r="BW972" s="313" t="s">
        <v>6687</v>
      </c>
      <c r="BX972" s="377" t="s">
        <v>8390</v>
      </c>
      <c r="BY972" s="93" t="str">
        <f t="shared" si="106"/>
        <v>MR605 NV, 20x10, -24mm Offset, 6x135, 87mm Centerbore, Gloss Titanium</v>
      </c>
      <c r="BZ972" s="81" t="s">
        <v>3878</v>
      </c>
      <c r="CA972" s="81" t="s">
        <v>3879</v>
      </c>
      <c r="CB972" s="81" t="str">
        <f t="shared" si="112"/>
        <v>DISCO (6XX)</v>
      </c>
    </row>
    <row r="973" spans="1:80" s="38" customFormat="1" ht="15" customHeight="1">
      <c r="A973" s="22">
        <f t="shared" si="107"/>
        <v>971</v>
      </c>
      <c r="B973" s="3" t="s">
        <v>84</v>
      </c>
      <c r="C973" s="99" t="s">
        <v>1094</v>
      </c>
      <c r="D973" s="81" t="s">
        <v>939</v>
      </c>
      <c r="E973" s="91" t="str">
        <f>CONCATENATE(LEFT(D973,5),VLOOKUP(CONCATENATE(N973,"x",O973),'PART NUMBER GUIDE'!$B$9:$C$49,2,FALSE),VLOOKUP(CONCATENATE(P973, V973), 'PART NUMBER GUIDE'!$Q$6:$R$91, 2, FALSE),VLOOKUP(Y973,'PART NUMBER GUIDE'!$J$8:$K$43,2, FALSE),IF(U973="N/A",IF(ABS(S973)&lt;10,"0"&amp;ABS(S973),ABS(S973)),CONCATENATE(LEFT(U973,1),RIGHT(U973,1))), F973, G973)</f>
        <v>MR60521016324N</v>
      </c>
      <c r="F973" s="90" t="s">
        <v>2224</v>
      </c>
      <c r="G973" s="90"/>
      <c r="H973" s="79" t="s">
        <v>5165</v>
      </c>
      <c r="I973" s="318">
        <v>44351</v>
      </c>
      <c r="J973" s="85" t="s">
        <v>1265</v>
      </c>
      <c r="K973" s="342">
        <v>399</v>
      </c>
      <c r="L973" s="92">
        <f t="shared" si="108"/>
        <v>399</v>
      </c>
      <c r="M973" s="344"/>
      <c r="N973" s="81">
        <v>20</v>
      </c>
      <c r="O973" s="83">
        <v>10</v>
      </c>
      <c r="P973" s="99" t="str">
        <f t="shared" si="109"/>
        <v>6x135</v>
      </c>
      <c r="Q973" s="81">
        <v>6</v>
      </c>
      <c r="R973" s="81">
        <v>135</v>
      </c>
      <c r="S973" s="81">
        <v>-24</v>
      </c>
      <c r="T973" s="84">
        <v>4.55</v>
      </c>
      <c r="U973" s="100" t="s">
        <v>85</v>
      </c>
      <c r="V973" s="84">
        <v>87</v>
      </c>
      <c r="W973" s="83">
        <v>43.2</v>
      </c>
      <c r="X973" s="51">
        <v>2650</v>
      </c>
      <c r="Y973" s="47" t="s">
        <v>5454</v>
      </c>
      <c r="Z973" s="78" t="s">
        <v>196</v>
      </c>
      <c r="AA973" s="51" t="str">
        <f t="shared" si="110"/>
        <v>20x10, 6x135, -24 OS</v>
      </c>
      <c r="AB973" s="81" t="s">
        <v>1630</v>
      </c>
      <c r="AC973" s="89">
        <f>_xlfn.IFNA(VLOOKUP(AB973,ACCESSORIES!F:J,5,FALSE),"N/A")</f>
        <v>33</v>
      </c>
      <c r="AD973" s="87" t="s">
        <v>1798</v>
      </c>
      <c r="AE973" s="80" t="s">
        <v>1886</v>
      </c>
      <c r="AF973" s="80" t="s">
        <v>85</v>
      </c>
      <c r="AG973" s="99" t="s">
        <v>1937</v>
      </c>
      <c r="AH973" s="9">
        <f>_xlfn.IFNA(VLOOKUP(AG973,ACCESSORIES!F:J,5,FALSE),"N/A")</f>
        <v>1.1000000000000001</v>
      </c>
      <c r="AI973" s="99" t="s">
        <v>265</v>
      </c>
      <c r="AJ973" s="81" t="s">
        <v>85</v>
      </c>
      <c r="AK973" s="40" t="str">
        <f>_xlfn.IFNA(VLOOKUP(AJ973,ACCESSORIES!F:J,5,FALSE),"N/A")</f>
        <v>N/A</v>
      </c>
      <c r="AL973" s="81" t="s">
        <v>85</v>
      </c>
      <c r="AM973" s="81">
        <v>15.8</v>
      </c>
      <c r="AN973" s="81">
        <v>170</v>
      </c>
      <c r="AO973" s="36">
        <v>4</v>
      </c>
      <c r="AP973" s="36">
        <v>13</v>
      </c>
      <c r="AQ973" s="36">
        <v>25</v>
      </c>
      <c r="AR973" s="36">
        <v>37</v>
      </c>
      <c r="AS973" s="36">
        <v>245</v>
      </c>
      <c r="AT973" s="101">
        <v>241</v>
      </c>
      <c r="AU973" s="100">
        <v>87</v>
      </c>
      <c r="AV973" s="54">
        <v>38</v>
      </c>
      <c r="AW973" s="54">
        <v>38</v>
      </c>
      <c r="AX973" s="54">
        <v>63</v>
      </c>
      <c r="AY973" s="3" t="s">
        <v>85</v>
      </c>
      <c r="AZ973" s="98" t="str">
        <f>_xlfn.IFNA(VLOOKUP(AY973,ACCESSORIES!F:J,5,FALSE),"N/A")</f>
        <v>N/A</v>
      </c>
      <c r="BA973" s="3" t="s">
        <v>85</v>
      </c>
      <c r="BB973" s="98" t="str">
        <f>_xlfn.IFNA(VLOOKUP(BA973,ACCESSORIES!F:J,5,FALSE),"N/A")</f>
        <v>N/A</v>
      </c>
      <c r="BC973" s="77">
        <v>48.259189192269702</v>
      </c>
      <c r="BD973" s="56">
        <v>23.228346456692901</v>
      </c>
      <c r="BE973" s="56">
        <v>23.228346456692901</v>
      </c>
      <c r="BF973" s="56">
        <v>12.9133858267717</v>
      </c>
      <c r="BG973" s="378">
        <f t="shared" si="111"/>
        <v>0.11417680000000027</v>
      </c>
      <c r="BH973" s="81">
        <v>20</v>
      </c>
      <c r="BI973" s="114" t="s">
        <v>3532</v>
      </c>
      <c r="BJ973" s="50" t="s">
        <v>4050</v>
      </c>
      <c r="BK973" s="81" t="s">
        <v>4066</v>
      </c>
      <c r="BL973" s="81" t="s">
        <v>4836</v>
      </c>
      <c r="BM973" s="81" t="s">
        <v>5506</v>
      </c>
      <c r="BN973" s="81" t="s">
        <v>5507</v>
      </c>
      <c r="BO973" s="81" t="s">
        <v>4642</v>
      </c>
      <c r="BP973" s="81" t="s">
        <v>4275</v>
      </c>
      <c r="BQ973" s="81" t="s">
        <v>4068</v>
      </c>
      <c r="BR973" s="81"/>
      <c r="BS973" s="81"/>
      <c r="BT973" s="81"/>
      <c r="BU973" s="313" t="s">
        <v>6698</v>
      </c>
      <c r="BV973" s="377" t="s">
        <v>8184</v>
      </c>
      <c r="BW973" s="313" t="s">
        <v>6699</v>
      </c>
      <c r="BX973" s="377" t="s">
        <v>8185</v>
      </c>
      <c r="BY973" s="93" t="str">
        <f t="shared" si="106"/>
        <v>MR605 NV, 20x10, -24mm Offset, 6x135, 87mm Centerbore, Machined - Clear Coat</v>
      </c>
      <c r="BZ973" s="81" t="s">
        <v>3878</v>
      </c>
      <c r="CA973" s="81" t="s">
        <v>3879</v>
      </c>
      <c r="CB973" s="81" t="str">
        <f t="shared" si="112"/>
        <v>DISCO (6XX)</v>
      </c>
    </row>
    <row r="974" spans="1:80" s="38" customFormat="1" ht="15" customHeight="1">
      <c r="A974" s="22">
        <f t="shared" si="107"/>
        <v>972</v>
      </c>
      <c r="B974" s="3" t="s">
        <v>84</v>
      </c>
      <c r="C974" s="99" t="s">
        <v>1094</v>
      </c>
      <c r="D974" s="81" t="s">
        <v>939</v>
      </c>
      <c r="E974" s="91" t="str">
        <f>CONCATENATE(LEFT(D974,5),VLOOKUP(CONCATENATE(N974,"x",O974),'PART NUMBER GUIDE'!$B$9:$C$49,2,FALSE),VLOOKUP(CONCATENATE(P974, V974), 'PART NUMBER GUIDE'!$Q$6:$R$91, 2, FALSE),VLOOKUP(Y974,'PART NUMBER GUIDE'!$J$8:$K$43,2, FALSE),IF(U974="N/A",IF(ABS(S974)&lt;10,"0"&amp;ABS(S974),ABS(S974)),CONCATENATE(LEFT(U974,1),RIGHT(U974,1))), F974, G974)</f>
        <v>MR60521016524N</v>
      </c>
      <c r="F974" s="90" t="s">
        <v>2224</v>
      </c>
      <c r="G974" s="90"/>
      <c r="H974" s="78" t="s">
        <v>1769</v>
      </c>
      <c r="I974" s="318">
        <v>42736</v>
      </c>
      <c r="J974" s="85" t="s">
        <v>1265</v>
      </c>
      <c r="K974" s="342">
        <v>399</v>
      </c>
      <c r="L974" s="92">
        <f t="shared" si="108"/>
        <v>399</v>
      </c>
      <c r="M974" s="344"/>
      <c r="N974" s="81">
        <v>20</v>
      </c>
      <c r="O974" s="83">
        <v>10</v>
      </c>
      <c r="P974" s="99" t="str">
        <f t="shared" si="109"/>
        <v>6x135</v>
      </c>
      <c r="Q974" s="81">
        <v>6</v>
      </c>
      <c r="R974" s="81">
        <v>135</v>
      </c>
      <c r="S974" s="81">
        <v>-24</v>
      </c>
      <c r="T974" s="84">
        <v>4.55</v>
      </c>
      <c r="U974" s="100" t="s">
        <v>85</v>
      </c>
      <c r="V974" s="84">
        <v>87</v>
      </c>
      <c r="W974" s="83">
        <v>42.42</v>
      </c>
      <c r="X974" s="51">
        <v>2650</v>
      </c>
      <c r="Y974" s="88" t="s">
        <v>2294</v>
      </c>
      <c r="Z974" s="79" t="s">
        <v>2987</v>
      </c>
      <c r="AA974" s="51" t="str">
        <f t="shared" si="110"/>
        <v>20x10, 6x135, -24 OS</v>
      </c>
      <c r="AB974" s="81" t="s">
        <v>1630</v>
      </c>
      <c r="AC974" s="89">
        <f>_xlfn.IFNA(VLOOKUP(AB974,ACCESSORIES!F:J,5,FALSE),"N/A")</f>
        <v>33</v>
      </c>
      <c r="AD974" s="87" t="s">
        <v>1798</v>
      </c>
      <c r="AE974" s="80" t="s">
        <v>1886</v>
      </c>
      <c r="AF974" s="80" t="s">
        <v>85</v>
      </c>
      <c r="AG974" s="99" t="s">
        <v>1937</v>
      </c>
      <c r="AH974" s="9">
        <f>_xlfn.IFNA(VLOOKUP(AG974,ACCESSORIES!F:J,5,FALSE),"N/A")</f>
        <v>1.1000000000000001</v>
      </c>
      <c r="AI974" s="99" t="s">
        <v>265</v>
      </c>
      <c r="AJ974" s="81" t="s">
        <v>85</v>
      </c>
      <c r="AK974" s="40" t="str">
        <f>_xlfn.IFNA(VLOOKUP(AJ974,ACCESSORIES!F:J,5,FALSE),"N/A")</f>
        <v>N/A</v>
      </c>
      <c r="AL974" s="81" t="s">
        <v>85</v>
      </c>
      <c r="AM974" s="81">
        <v>15.8</v>
      </c>
      <c r="AN974" s="81">
        <v>170</v>
      </c>
      <c r="AO974" s="36">
        <v>4</v>
      </c>
      <c r="AP974" s="36">
        <v>13</v>
      </c>
      <c r="AQ974" s="36">
        <v>25</v>
      </c>
      <c r="AR974" s="36">
        <v>37</v>
      </c>
      <c r="AS974" s="36">
        <v>245</v>
      </c>
      <c r="AT974" s="101">
        <v>241</v>
      </c>
      <c r="AU974" s="100">
        <v>87</v>
      </c>
      <c r="AV974" s="54">
        <v>38</v>
      </c>
      <c r="AW974" s="54">
        <v>38</v>
      </c>
      <c r="AX974" s="54">
        <v>63</v>
      </c>
      <c r="AY974" s="3" t="s">
        <v>85</v>
      </c>
      <c r="AZ974" s="98" t="str">
        <f>_xlfn.IFNA(VLOOKUP(AY974,ACCESSORIES!F:J,5,FALSE),"N/A")</f>
        <v>N/A</v>
      </c>
      <c r="BA974" s="3" t="s">
        <v>85</v>
      </c>
      <c r="BB974" s="98" t="str">
        <f>_xlfn.IFNA(VLOOKUP(BA974,ACCESSORIES!F:J,5,FALSE),"N/A")</f>
        <v>N/A</v>
      </c>
      <c r="BC974" s="77">
        <v>47.487571274622631</v>
      </c>
      <c r="BD974" s="56">
        <v>23.228346456692901</v>
      </c>
      <c r="BE974" s="56">
        <v>23.228346456692901</v>
      </c>
      <c r="BF974" s="56">
        <v>12.9133858267717</v>
      </c>
      <c r="BG974" s="378">
        <f t="shared" si="111"/>
        <v>0.11417680000000027</v>
      </c>
      <c r="BH974" s="81">
        <v>20</v>
      </c>
      <c r="BI974" s="114" t="s">
        <v>3532</v>
      </c>
      <c r="BJ974" s="50" t="s">
        <v>4050</v>
      </c>
      <c r="BK974" s="81" t="s">
        <v>4066</v>
      </c>
      <c r="BL974" s="81" t="s">
        <v>4836</v>
      </c>
      <c r="BM974" s="81" t="s">
        <v>5506</v>
      </c>
      <c r="BN974" s="81" t="s">
        <v>5507</v>
      </c>
      <c r="BO974" s="81" t="s">
        <v>4642</v>
      </c>
      <c r="BP974" s="81" t="s">
        <v>4275</v>
      </c>
      <c r="BQ974" s="81" t="s">
        <v>4068</v>
      </c>
      <c r="BR974" s="81"/>
      <c r="BS974" s="81"/>
      <c r="BT974" s="81"/>
      <c r="BU974" s="313" t="s">
        <v>6678</v>
      </c>
      <c r="BV974" s="377" t="s">
        <v>8413</v>
      </c>
      <c r="BW974" s="313" t="s">
        <v>6679</v>
      </c>
      <c r="BX974" s="377" t="s">
        <v>8414</v>
      </c>
      <c r="BY974" s="93" t="str">
        <f t="shared" si="106"/>
        <v>MR605 NV, 20x10, -24mm Offset, 6x135, 87mm Centerbore, Matte Black</v>
      </c>
      <c r="BZ974" s="81" t="s">
        <v>3878</v>
      </c>
      <c r="CA974" s="81" t="s">
        <v>3879</v>
      </c>
      <c r="CB974" s="81" t="str">
        <f t="shared" si="112"/>
        <v>DISCO (6XX)</v>
      </c>
    </row>
    <row r="975" spans="1:80" s="38" customFormat="1" ht="15" customHeight="1">
      <c r="A975" s="22">
        <f t="shared" si="107"/>
        <v>973</v>
      </c>
      <c r="B975" s="3" t="s">
        <v>84</v>
      </c>
      <c r="C975" s="99" t="s">
        <v>1094</v>
      </c>
      <c r="D975" s="81" t="s">
        <v>939</v>
      </c>
      <c r="E975" s="91" t="str">
        <f>CONCATENATE(LEFT(D975,5),VLOOKUP(CONCATENATE(N975,"x",O975),'PART NUMBER GUIDE'!$B$9:$C$49,2,FALSE),VLOOKUP(CONCATENATE(P975, V975), 'PART NUMBER GUIDE'!$Q$6:$R$91, 2, FALSE),VLOOKUP(Y975,'PART NUMBER GUIDE'!$J$8:$K$43,2, FALSE),IF(U975="N/A",IF(ABS(S975)&lt;10,"0"&amp;ABS(S975),ABS(S975)),CONCATENATE(LEFT(U975,1),RIGHT(U975,1))), F975, G975)</f>
        <v>MR60521055924N</v>
      </c>
      <c r="F975" s="90" t="s">
        <v>2224</v>
      </c>
      <c r="G975" s="90"/>
      <c r="H975" s="78" t="s">
        <v>1770</v>
      </c>
      <c r="I975" s="318">
        <v>42736</v>
      </c>
      <c r="J975" s="85" t="s">
        <v>3872</v>
      </c>
      <c r="K975" s="342">
        <v>399</v>
      </c>
      <c r="L975" s="92" t="str">
        <f t="shared" si="108"/>
        <v/>
      </c>
      <c r="M975" s="344"/>
      <c r="N975" s="81">
        <v>20</v>
      </c>
      <c r="O975" s="83">
        <v>10</v>
      </c>
      <c r="P975" s="99" t="str">
        <f t="shared" si="109"/>
        <v>5x5.5</v>
      </c>
      <c r="Q975" s="81">
        <v>5</v>
      </c>
      <c r="R975" s="81">
        <v>5.5</v>
      </c>
      <c r="S975" s="81">
        <v>-24</v>
      </c>
      <c r="T975" s="84">
        <v>4.55</v>
      </c>
      <c r="U975" s="100" t="s">
        <v>85</v>
      </c>
      <c r="V975" s="84">
        <v>108</v>
      </c>
      <c r="W975" s="83">
        <v>43.85</v>
      </c>
      <c r="X975" s="51">
        <v>2650</v>
      </c>
      <c r="Y975" s="79" t="s">
        <v>2297</v>
      </c>
      <c r="Z975" s="78" t="s">
        <v>2988</v>
      </c>
      <c r="AA975" s="51" t="str">
        <f t="shared" si="110"/>
        <v>20x10, 5x5.5, -24 OS</v>
      </c>
      <c r="AB975" s="81" t="s">
        <v>1632</v>
      </c>
      <c r="AC975" s="89">
        <f>_xlfn.IFNA(VLOOKUP(AB975,ACCESSORIES!F:J,5,FALSE),"N/A")</f>
        <v>33</v>
      </c>
      <c r="AD975" s="87" t="s">
        <v>1799</v>
      </c>
      <c r="AE975" s="80" t="s">
        <v>1886</v>
      </c>
      <c r="AF975" s="80" t="s">
        <v>85</v>
      </c>
      <c r="AG975" s="99" t="s">
        <v>1937</v>
      </c>
      <c r="AH975" s="9">
        <f>_xlfn.IFNA(VLOOKUP(AG975,ACCESSORIES!F:J,5,FALSE),"N/A")</f>
        <v>1.1000000000000001</v>
      </c>
      <c r="AI975" s="99" t="s">
        <v>265</v>
      </c>
      <c r="AJ975" s="81" t="s">
        <v>85</v>
      </c>
      <c r="AK975" s="40" t="str">
        <f>_xlfn.IFNA(VLOOKUP(AJ975,ACCESSORIES!F:J,5,FALSE),"N/A")</f>
        <v>N/A</v>
      </c>
      <c r="AL975" s="81" t="s">
        <v>85</v>
      </c>
      <c r="AM975" s="81">
        <v>15.8</v>
      </c>
      <c r="AN975" s="81">
        <v>170</v>
      </c>
      <c r="AO975" s="36">
        <v>4</v>
      </c>
      <c r="AP975" s="36">
        <v>13</v>
      </c>
      <c r="AQ975" s="36">
        <v>25</v>
      </c>
      <c r="AR975" s="36">
        <v>37</v>
      </c>
      <c r="AS975" s="36">
        <v>245</v>
      </c>
      <c r="AT975" s="101">
        <v>241</v>
      </c>
      <c r="AU975" s="100">
        <v>108</v>
      </c>
      <c r="AV975" s="54">
        <v>38</v>
      </c>
      <c r="AW975" s="54">
        <v>38</v>
      </c>
      <c r="AX975" s="54">
        <v>63</v>
      </c>
      <c r="AY975" s="3" t="s">
        <v>85</v>
      </c>
      <c r="AZ975" s="98" t="str">
        <f>_xlfn.IFNA(VLOOKUP(AY975,ACCESSORIES!F:J,5,FALSE),"N/A")</f>
        <v>N/A</v>
      </c>
      <c r="BA975" s="3" t="s">
        <v>85</v>
      </c>
      <c r="BB975" s="98" t="str">
        <f>_xlfn.IFNA(VLOOKUP(BA975,ACCESSORIES!F:J,5,FALSE),"N/A")</f>
        <v>N/A</v>
      </c>
      <c r="BC975" s="77">
        <v>48.32</v>
      </c>
      <c r="BD975" s="56">
        <v>23.228346456692901</v>
      </c>
      <c r="BE975" s="56">
        <v>23.228346456692901</v>
      </c>
      <c r="BF975" s="56">
        <v>12.9133858267717</v>
      </c>
      <c r="BG975" s="378">
        <f t="shared" si="111"/>
        <v>0.11417680000000027</v>
      </c>
      <c r="BH975" s="81">
        <v>20</v>
      </c>
      <c r="BI975" s="114" t="s">
        <v>3532</v>
      </c>
      <c r="BJ975" s="50" t="s">
        <v>4050</v>
      </c>
      <c r="BK975" s="81" t="s">
        <v>4066</v>
      </c>
      <c r="BL975" s="81" t="s">
        <v>4836</v>
      </c>
      <c r="BM975" s="81" t="s">
        <v>5506</v>
      </c>
      <c r="BN975" s="81" t="s">
        <v>5507</v>
      </c>
      <c r="BO975" s="81" t="s">
        <v>4642</v>
      </c>
      <c r="BP975" s="81" t="s">
        <v>4275</v>
      </c>
      <c r="BQ975" s="81" t="s">
        <v>4068</v>
      </c>
      <c r="BR975" s="81"/>
      <c r="BS975" s="81"/>
      <c r="BT975" s="81"/>
      <c r="BU975" s="313" t="s">
        <v>6692</v>
      </c>
      <c r="BV975" s="377" t="s">
        <v>8122</v>
      </c>
      <c r="BW975" s="313" t="s">
        <v>6693</v>
      </c>
      <c r="BX975" s="377" t="s">
        <v>8123</v>
      </c>
      <c r="BY975" s="93" t="str">
        <f t="shared" si="106"/>
        <v>CLOSEOUT - MR605 NV, 20x10, -24mm Offset, 5x5.5, 108mm Centerbore, Method Bronze</v>
      </c>
      <c r="BZ975" s="81" t="s">
        <v>3878</v>
      </c>
      <c r="CA975" s="81" t="s">
        <v>3879</v>
      </c>
      <c r="CB975" s="81" t="str">
        <f t="shared" si="112"/>
        <v>DISCO (6XX)</v>
      </c>
    </row>
    <row r="976" spans="1:80" s="38" customFormat="1" ht="15" customHeight="1">
      <c r="A976" s="22">
        <f t="shared" si="107"/>
        <v>974</v>
      </c>
      <c r="B976" s="3" t="s">
        <v>84</v>
      </c>
      <c r="C976" s="99" t="s">
        <v>1094</v>
      </c>
      <c r="D976" s="81" t="s">
        <v>939</v>
      </c>
      <c r="E976" s="91" t="str">
        <f>CONCATENATE(LEFT(D976,5),VLOOKUP(CONCATENATE(N976,"x",O976),'PART NUMBER GUIDE'!$B$9:$C$49,2,FALSE),VLOOKUP(CONCATENATE(P976, V976), 'PART NUMBER GUIDE'!$Q$6:$R$91, 2, FALSE),VLOOKUP(Y976,'PART NUMBER GUIDE'!$J$8:$K$43,2, FALSE),IF(U976="N/A",IF(ABS(S976)&lt;10,"0"&amp;ABS(S976),ABS(S976)),CONCATENATE(LEFT(U976,1),RIGHT(U976,1))), F976, G976)</f>
        <v>MR60521055824N</v>
      </c>
      <c r="F976" s="90" t="s">
        <v>2224</v>
      </c>
      <c r="G976" s="90"/>
      <c r="H976" s="78" t="s">
        <v>5015</v>
      </c>
      <c r="I976" s="318">
        <v>44344</v>
      </c>
      <c r="J976" s="85" t="s">
        <v>3872</v>
      </c>
      <c r="K976" s="342">
        <v>399</v>
      </c>
      <c r="L976" s="92" t="str">
        <f t="shared" si="108"/>
        <v/>
      </c>
      <c r="M976" s="344"/>
      <c r="N976" s="81">
        <v>20</v>
      </c>
      <c r="O976" s="83">
        <v>10</v>
      </c>
      <c r="P976" s="99" t="str">
        <f t="shared" si="109"/>
        <v>5x5.5</v>
      </c>
      <c r="Q976" s="81">
        <v>5</v>
      </c>
      <c r="R976" s="81">
        <v>5.5</v>
      </c>
      <c r="S976" s="81">
        <v>-24</v>
      </c>
      <c r="T976" s="84">
        <v>4.55</v>
      </c>
      <c r="U976" s="100" t="s">
        <v>85</v>
      </c>
      <c r="V976" s="84">
        <v>108</v>
      </c>
      <c r="W976" s="83">
        <v>43.85</v>
      </c>
      <c r="X976" s="51">
        <v>2650</v>
      </c>
      <c r="Y976" s="79" t="s">
        <v>2646</v>
      </c>
      <c r="Z976" s="78" t="s">
        <v>2992</v>
      </c>
      <c r="AA976" s="51" t="str">
        <f t="shared" si="110"/>
        <v>20x10, 5x5.5, -24 OS</v>
      </c>
      <c r="AB976" s="81" t="s">
        <v>1632</v>
      </c>
      <c r="AC976" s="89">
        <f>_xlfn.IFNA(VLOOKUP(AB976,ACCESSORIES!F:J,5,FALSE),"N/A")</f>
        <v>33</v>
      </c>
      <c r="AD976" s="87" t="s">
        <v>1799</v>
      </c>
      <c r="AE976" s="80" t="s">
        <v>1886</v>
      </c>
      <c r="AF976" s="80" t="s">
        <v>85</v>
      </c>
      <c r="AG976" s="99" t="s">
        <v>1937</v>
      </c>
      <c r="AH976" s="9">
        <f>_xlfn.IFNA(VLOOKUP(AG976,ACCESSORIES!F:J,5,FALSE),"N/A")</f>
        <v>1.1000000000000001</v>
      </c>
      <c r="AI976" s="99" t="s">
        <v>265</v>
      </c>
      <c r="AJ976" s="81" t="s">
        <v>85</v>
      </c>
      <c r="AK976" s="40" t="str">
        <f>_xlfn.IFNA(VLOOKUP(AJ976,ACCESSORIES!F:J,5,FALSE),"N/A")</f>
        <v>N/A</v>
      </c>
      <c r="AL976" s="81" t="s">
        <v>85</v>
      </c>
      <c r="AM976" s="81">
        <v>15.8</v>
      </c>
      <c r="AN976" s="81">
        <v>170</v>
      </c>
      <c r="AO976" s="36">
        <v>4</v>
      </c>
      <c r="AP976" s="36">
        <v>13</v>
      </c>
      <c r="AQ976" s="36">
        <v>25</v>
      </c>
      <c r="AR976" s="36">
        <v>37</v>
      </c>
      <c r="AS976" s="36">
        <v>245</v>
      </c>
      <c r="AT976" s="101">
        <v>241</v>
      </c>
      <c r="AU976" s="100">
        <v>108</v>
      </c>
      <c r="AV976" s="54">
        <v>38</v>
      </c>
      <c r="AW976" s="54">
        <v>38</v>
      </c>
      <c r="AX976" s="54">
        <v>63</v>
      </c>
      <c r="AY976" s="3" t="s">
        <v>85</v>
      </c>
      <c r="AZ976" s="98" t="str">
        <f>_xlfn.IFNA(VLOOKUP(AY976,ACCESSORIES!F:J,5,FALSE),"N/A")</f>
        <v>N/A</v>
      </c>
      <c r="BA976" s="3" t="s">
        <v>85</v>
      </c>
      <c r="BB976" s="98" t="str">
        <f>_xlfn.IFNA(VLOOKUP(BA976,ACCESSORIES!F:J,5,FALSE),"N/A")</f>
        <v>N/A</v>
      </c>
      <c r="BC976" s="77">
        <v>49</v>
      </c>
      <c r="BD976" s="56">
        <v>23.228346456692901</v>
      </c>
      <c r="BE976" s="56">
        <v>23.228346456692901</v>
      </c>
      <c r="BF976" s="56">
        <v>12.9133858267717</v>
      </c>
      <c r="BG976" s="378">
        <f t="shared" si="111"/>
        <v>0.11417680000000027</v>
      </c>
      <c r="BH976" s="81">
        <v>20</v>
      </c>
      <c r="BI976" s="114" t="s">
        <v>3532</v>
      </c>
      <c r="BJ976" s="50" t="s">
        <v>4050</v>
      </c>
      <c r="BK976" s="81" t="s">
        <v>4066</v>
      </c>
      <c r="BL976" s="81" t="s">
        <v>4836</v>
      </c>
      <c r="BM976" s="81" t="s">
        <v>5506</v>
      </c>
      <c r="BN976" s="81" t="s">
        <v>5507</v>
      </c>
      <c r="BO976" s="81" t="s">
        <v>4642</v>
      </c>
      <c r="BP976" s="81" t="s">
        <v>4275</v>
      </c>
      <c r="BQ976" s="81" t="s">
        <v>4068</v>
      </c>
      <c r="BR976" s="81"/>
      <c r="BS976" s="81"/>
      <c r="BT976" s="81"/>
      <c r="BU976" s="313" t="s">
        <v>6684</v>
      </c>
      <c r="BV976" s="377" t="s">
        <v>8453</v>
      </c>
      <c r="BW976" s="313" t="s">
        <v>6685</v>
      </c>
      <c r="BX976" s="377" t="s">
        <v>8454</v>
      </c>
      <c r="BY976" s="93" t="str">
        <f t="shared" si="106"/>
        <v>CLOSEOUT - MR605 NV, 20x10, -24mm Offset, 5x5.5, 108mm Centerbore, Gloss Titanium</v>
      </c>
      <c r="BZ976" s="81" t="s">
        <v>3878</v>
      </c>
      <c r="CA976" s="81" t="s">
        <v>3879</v>
      </c>
      <c r="CB976" s="81" t="str">
        <f t="shared" si="112"/>
        <v>DISCO (6XX)</v>
      </c>
    </row>
    <row r="977" spans="1:80" s="38" customFormat="1" ht="15" customHeight="1">
      <c r="A977" s="22">
        <f t="shared" si="107"/>
        <v>975</v>
      </c>
      <c r="B977" s="3" t="s">
        <v>84</v>
      </c>
      <c r="C977" s="99" t="s">
        <v>1094</v>
      </c>
      <c r="D977" s="81" t="s">
        <v>939</v>
      </c>
      <c r="E977" s="91" t="str">
        <f>CONCATENATE(LEFT(D977,5),VLOOKUP(CONCATENATE(N977,"x",O977),'PART NUMBER GUIDE'!$B$9:$C$49,2,FALSE),VLOOKUP(CONCATENATE(P977, V977), 'PART NUMBER GUIDE'!$Q$6:$R$91, 2, FALSE),VLOOKUP(Y977,'PART NUMBER GUIDE'!$J$8:$K$43,2, FALSE),IF(U977="N/A",IF(ABS(S977)&lt;10,"0"&amp;ABS(S977),ABS(S977)),CONCATENATE(LEFT(U977,1),RIGHT(U977,1))), F977, G977)</f>
        <v>MR60521055324N</v>
      </c>
      <c r="F977" s="90" t="s">
        <v>2224</v>
      </c>
      <c r="G977" s="90"/>
      <c r="H977" s="79" t="s">
        <v>5166</v>
      </c>
      <c r="I977" s="318">
        <v>44351</v>
      </c>
      <c r="J977" s="85" t="s">
        <v>3872</v>
      </c>
      <c r="K977" s="342">
        <v>399</v>
      </c>
      <c r="L977" s="92" t="str">
        <f t="shared" si="108"/>
        <v/>
      </c>
      <c r="M977" s="344"/>
      <c r="N977" s="81">
        <v>20</v>
      </c>
      <c r="O977" s="83">
        <v>10</v>
      </c>
      <c r="P977" s="99" t="str">
        <f t="shared" si="109"/>
        <v>5x5.5</v>
      </c>
      <c r="Q977" s="81">
        <v>5</v>
      </c>
      <c r="R977" s="81">
        <v>5.5</v>
      </c>
      <c r="S977" s="81">
        <v>-24</v>
      </c>
      <c r="T977" s="84">
        <v>4.55</v>
      </c>
      <c r="U977" s="100" t="s">
        <v>85</v>
      </c>
      <c r="V977" s="84">
        <v>108</v>
      </c>
      <c r="W977" s="83">
        <v>43.85</v>
      </c>
      <c r="X977" s="51">
        <v>2650</v>
      </c>
      <c r="Y977" s="47" t="s">
        <v>5454</v>
      </c>
      <c r="Z977" s="78" t="s">
        <v>196</v>
      </c>
      <c r="AA977" s="51" t="str">
        <f t="shared" si="110"/>
        <v>20x10, 5x5.5, -24 OS</v>
      </c>
      <c r="AB977" s="81" t="s">
        <v>1632</v>
      </c>
      <c r="AC977" s="89">
        <f>_xlfn.IFNA(VLOOKUP(AB977,ACCESSORIES!F:J,5,FALSE),"N/A")</f>
        <v>33</v>
      </c>
      <c r="AD977" s="87" t="s">
        <v>1799</v>
      </c>
      <c r="AE977" s="80" t="s">
        <v>1886</v>
      </c>
      <c r="AF977" s="80" t="s">
        <v>85</v>
      </c>
      <c r="AG977" s="99" t="s">
        <v>1937</v>
      </c>
      <c r="AH977" s="9">
        <f>_xlfn.IFNA(VLOOKUP(AG977,ACCESSORIES!F:J,5,FALSE),"N/A")</f>
        <v>1.1000000000000001</v>
      </c>
      <c r="AI977" s="99" t="s">
        <v>265</v>
      </c>
      <c r="AJ977" s="81" t="s">
        <v>85</v>
      </c>
      <c r="AK977" s="40" t="str">
        <f>_xlfn.IFNA(VLOOKUP(AJ977,ACCESSORIES!F:J,5,FALSE),"N/A")</f>
        <v>N/A</v>
      </c>
      <c r="AL977" s="81" t="s">
        <v>85</v>
      </c>
      <c r="AM977" s="81">
        <v>15.8</v>
      </c>
      <c r="AN977" s="81">
        <v>170</v>
      </c>
      <c r="AO977" s="36">
        <v>4</v>
      </c>
      <c r="AP977" s="36">
        <v>13</v>
      </c>
      <c r="AQ977" s="36">
        <v>25</v>
      </c>
      <c r="AR977" s="36">
        <v>37</v>
      </c>
      <c r="AS977" s="36">
        <v>245</v>
      </c>
      <c r="AT977" s="101">
        <v>241</v>
      </c>
      <c r="AU977" s="100">
        <v>108</v>
      </c>
      <c r="AV977" s="54">
        <v>38</v>
      </c>
      <c r="AW977" s="54">
        <v>38</v>
      </c>
      <c r="AX977" s="54">
        <v>63</v>
      </c>
      <c r="AY977" s="3" t="s">
        <v>85</v>
      </c>
      <c r="AZ977" s="98" t="str">
        <f>_xlfn.IFNA(VLOOKUP(AY977,ACCESSORIES!F:J,5,FALSE),"N/A")</f>
        <v>N/A</v>
      </c>
      <c r="BA977" s="3" t="s">
        <v>85</v>
      </c>
      <c r="BB977" s="98" t="str">
        <f>_xlfn.IFNA(VLOOKUP(BA977,ACCESSORIES!F:J,5,FALSE),"N/A")</f>
        <v>N/A</v>
      </c>
      <c r="BC977" s="77">
        <v>48.28</v>
      </c>
      <c r="BD977" s="56">
        <v>23.228346456692901</v>
      </c>
      <c r="BE977" s="56">
        <v>23.228346456692901</v>
      </c>
      <c r="BF977" s="56">
        <v>12.9133858267717</v>
      </c>
      <c r="BG977" s="378">
        <f t="shared" si="111"/>
        <v>0.11417680000000027</v>
      </c>
      <c r="BH977" s="81">
        <v>20</v>
      </c>
      <c r="BI977" s="114" t="s">
        <v>3532</v>
      </c>
      <c r="BJ977" s="50" t="s">
        <v>4050</v>
      </c>
      <c r="BK977" s="81" t="s">
        <v>4066</v>
      </c>
      <c r="BL977" s="81" t="s">
        <v>4836</v>
      </c>
      <c r="BM977" s="81" t="s">
        <v>5506</v>
      </c>
      <c r="BN977" s="81" t="s">
        <v>5507</v>
      </c>
      <c r="BO977" s="81" t="s">
        <v>4642</v>
      </c>
      <c r="BP977" s="81" t="s">
        <v>4275</v>
      </c>
      <c r="BQ977" s="81" t="s">
        <v>4068</v>
      </c>
      <c r="BR977" s="81"/>
      <c r="BS977" s="81"/>
      <c r="BT977" s="81"/>
      <c r="BU977" s="313" t="s">
        <v>6703</v>
      </c>
      <c r="BV977" s="377" t="s">
        <v>8152</v>
      </c>
      <c r="BW977" s="313" t="s">
        <v>6705</v>
      </c>
      <c r="BX977" s="377" t="s">
        <v>8153</v>
      </c>
      <c r="BY977" s="93" t="str">
        <f t="shared" si="106"/>
        <v>CLOSEOUT - MR605 NV, 20x10, -24mm Offset, 5x5.5, 108mm Centerbore, Machined - Clear Coat</v>
      </c>
      <c r="BZ977" s="81" t="s">
        <v>3878</v>
      </c>
      <c r="CA977" s="81" t="s">
        <v>3879</v>
      </c>
      <c r="CB977" s="81" t="str">
        <f t="shared" si="112"/>
        <v>DISCO (6XX)</v>
      </c>
    </row>
    <row r="978" spans="1:80" s="38" customFormat="1" ht="15" customHeight="1">
      <c r="A978" s="22">
        <f t="shared" si="107"/>
        <v>976</v>
      </c>
      <c r="B978" s="3" t="s">
        <v>84</v>
      </c>
      <c r="C978" s="99" t="s">
        <v>1094</v>
      </c>
      <c r="D978" s="81" t="s">
        <v>939</v>
      </c>
      <c r="E978" s="91" t="str">
        <f>CONCATENATE(LEFT(D978,5),VLOOKUP(CONCATENATE(N978,"x",O978),'PART NUMBER GUIDE'!$B$9:$C$49,2,FALSE),VLOOKUP(CONCATENATE(P978, V978), 'PART NUMBER GUIDE'!$Q$6:$R$91, 2, FALSE),VLOOKUP(Y978,'PART NUMBER GUIDE'!$J$8:$K$43,2, FALSE),IF(U978="N/A",IF(ABS(S978)&lt;10,"0"&amp;ABS(S978),ABS(S978)),CONCATENATE(LEFT(U978,1),RIGHT(U978,1))), F978, G978)</f>
        <v>MR60521055524N</v>
      </c>
      <c r="F978" s="90" t="s">
        <v>2224</v>
      </c>
      <c r="G978" s="90"/>
      <c r="H978" s="78" t="s">
        <v>1771</v>
      </c>
      <c r="I978" s="318">
        <v>42736</v>
      </c>
      <c r="J978" s="85" t="s">
        <v>1265</v>
      </c>
      <c r="K978" s="342">
        <v>399</v>
      </c>
      <c r="L978" s="92">
        <f t="shared" si="108"/>
        <v>399</v>
      </c>
      <c r="M978" s="344"/>
      <c r="N978" s="81">
        <v>20</v>
      </c>
      <c r="O978" s="83">
        <v>10</v>
      </c>
      <c r="P978" s="99" t="str">
        <f t="shared" si="109"/>
        <v>5x5.5</v>
      </c>
      <c r="Q978" s="81">
        <v>5</v>
      </c>
      <c r="R978" s="81">
        <v>5.5</v>
      </c>
      <c r="S978" s="81">
        <v>-24</v>
      </c>
      <c r="T978" s="84">
        <v>4.55</v>
      </c>
      <c r="U978" s="100" t="s">
        <v>85</v>
      </c>
      <c r="V978" s="84">
        <v>108</v>
      </c>
      <c r="W978" s="83">
        <v>43.85</v>
      </c>
      <c r="X978" s="51">
        <v>2650</v>
      </c>
      <c r="Y978" s="88" t="s">
        <v>2294</v>
      </c>
      <c r="Z978" s="79" t="s">
        <v>2987</v>
      </c>
      <c r="AA978" s="51" t="str">
        <f t="shared" si="110"/>
        <v>20x10, 5x5.5, -24 OS</v>
      </c>
      <c r="AB978" s="81" t="s">
        <v>1632</v>
      </c>
      <c r="AC978" s="89">
        <f>_xlfn.IFNA(VLOOKUP(AB978,ACCESSORIES!F:J,5,FALSE),"N/A")</f>
        <v>33</v>
      </c>
      <c r="AD978" s="87" t="s">
        <v>1799</v>
      </c>
      <c r="AE978" s="80" t="s">
        <v>1886</v>
      </c>
      <c r="AF978" s="80" t="s">
        <v>85</v>
      </c>
      <c r="AG978" s="99" t="s">
        <v>1937</v>
      </c>
      <c r="AH978" s="9">
        <f>_xlfn.IFNA(VLOOKUP(AG978,ACCESSORIES!F:J,5,FALSE),"N/A")</f>
        <v>1.1000000000000001</v>
      </c>
      <c r="AI978" s="99" t="s">
        <v>265</v>
      </c>
      <c r="AJ978" s="81" t="s">
        <v>85</v>
      </c>
      <c r="AK978" s="40" t="str">
        <f>_xlfn.IFNA(VLOOKUP(AJ978,ACCESSORIES!F:J,5,FALSE),"N/A")</f>
        <v>N/A</v>
      </c>
      <c r="AL978" s="81" t="s">
        <v>85</v>
      </c>
      <c r="AM978" s="81">
        <v>15.8</v>
      </c>
      <c r="AN978" s="81">
        <v>170</v>
      </c>
      <c r="AO978" s="36">
        <v>4</v>
      </c>
      <c r="AP978" s="36">
        <v>13</v>
      </c>
      <c r="AQ978" s="36">
        <v>25</v>
      </c>
      <c r="AR978" s="36">
        <v>37</v>
      </c>
      <c r="AS978" s="36">
        <v>245</v>
      </c>
      <c r="AT978" s="101">
        <v>241</v>
      </c>
      <c r="AU978" s="100">
        <v>108</v>
      </c>
      <c r="AV978" s="54">
        <v>38</v>
      </c>
      <c r="AW978" s="54">
        <v>38</v>
      </c>
      <c r="AX978" s="54">
        <v>63</v>
      </c>
      <c r="AY978" s="3" t="s">
        <v>85</v>
      </c>
      <c r="AZ978" s="98" t="str">
        <f>_xlfn.IFNA(VLOOKUP(AY978,ACCESSORIES!F:J,5,FALSE),"N/A")</f>
        <v>N/A</v>
      </c>
      <c r="BA978" s="3" t="s">
        <v>85</v>
      </c>
      <c r="BB978" s="98" t="str">
        <f>_xlfn.IFNA(VLOOKUP(BA978,ACCESSORIES!F:J,5,FALSE),"N/A")</f>
        <v>N/A</v>
      </c>
      <c r="BC978" s="77">
        <v>48.28</v>
      </c>
      <c r="BD978" s="56">
        <v>23.228346456692901</v>
      </c>
      <c r="BE978" s="56">
        <v>23.228346456692901</v>
      </c>
      <c r="BF978" s="56">
        <v>12.9133858267717</v>
      </c>
      <c r="BG978" s="378">
        <f t="shared" si="111"/>
        <v>0.11417680000000027</v>
      </c>
      <c r="BH978" s="81">
        <v>20</v>
      </c>
      <c r="BI978" s="114" t="s">
        <v>3532</v>
      </c>
      <c r="BJ978" s="50" t="s">
        <v>4050</v>
      </c>
      <c r="BK978" s="81" t="s">
        <v>4066</v>
      </c>
      <c r="BL978" s="81" t="s">
        <v>4836</v>
      </c>
      <c r="BM978" s="81" t="s">
        <v>5506</v>
      </c>
      <c r="BN978" s="81" t="s">
        <v>5507</v>
      </c>
      <c r="BO978" s="81" t="s">
        <v>4642</v>
      </c>
      <c r="BP978" s="81" t="s">
        <v>4275</v>
      </c>
      <c r="BQ978" s="81" t="s">
        <v>4068</v>
      </c>
      <c r="BR978" s="81"/>
      <c r="BS978" s="81"/>
      <c r="BT978" s="81"/>
      <c r="BU978" s="313" t="s">
        <v>6680</v>
      </c>
      <c r="BV978" s="377" t="s">
        <v>8431</v>
      </c>
      <c r="BW978" s="313" t="s">
        <v>6681</v>
      </c>
      <c r="BX978" s="377" t="s">
        <v>8432</v>
      </c>
      <c r="BY978" s="93" t="str">
        <f t="shared" si="106"/>
        <v>MR605 NV, 20x10, -24mm Offset, 5x5.5, 108mm Centerbore, Matte Black</v>
      </c>
      <c r="BZ978" s="81" t="s">
        <v>3878</v>
      </c>
      <c r="CA978" s="81" t="s">
        <v>3879</v>
      </c>
      <c r="CB978" s="81" t="str">
        <f t="shared" si="112"/>
        <v>DISCO (6XX)</v>
      </c>
    </row>
    <row r="979" spans="1:80" s="38" customFormat="1" ht="15" customHeight="1">
      <c r="A979" s="22">
        <f t="shared" si="107"/>
        <v>977</v>
      </c>
      <c r="B979" s="3" t="s">
        <v>84</v>
      </c>
      <c r="C979" s="99" t="s">
        <v>1094</v>
      </c>
      <c r="D979" s="81" t="s">
        <v>939</v>
      </c>
      <c r="E979" s="91" t="str">
        <f>CONCATENATE(LEFT(D979,5),VLOOKUP(CONCATENATE(N979,"x",O979),'PART NUMBER GUIDE'!$B$9:$C$49,2,FALSE),VLOOKUP(CONCATENATE(P979, V979), 'PART NUMBER GUIDE'!$Q$6:$R$91, 2, FALSE),VLOOKUP(Y979,'PART NUMBER GUIDE'!$J$8:$K$43,2, FALSE),IF(U979="N/A",IF(ABS(S979)&lt;10,"0"&amp;ABS(S979),ABS(S979)),CONCATENATE(LEFT(U979,1),RIGHT(U979,1))), F979, G979)</f>
        <v>MR60521060924N</v>
      </c>
      <c r="F979" s="90" t="s">
        <v>2224</v>
      </c>
      <c r="G979" s="90"/>
      <c r="H979" s="78" t="s">
        <v>967</v>
      </c>
      <c r="I979" s="318">
        <v>42736</v>
      </c>
      <c r="J979" s="85" t="s">
        <v>1265</v>
      </c>
      <c r="K979" s="342">
        <v>399</v>
      </c>
      <c r="L979" s="92">
        <f t="shared" si="108"/>
        <v>399</v>
      </c>
      <c r="M979" s="344"/>
      <c r="N979" s="81">
        <v>20</v>
      </c>
      <c r="O979" s="83">
        <v>10</v>
      </c>
      <c r="P979" s="99" t="str">
        <f t="shared" si="109"/>
        <v>6x5.5</v>
      </c>
      <c r="Q979" s="81">
        <v>6</v>
      </c>
      <c r="R979" s="81">
        <v>5.5</v>
      </c>
      <c r="S979" s="81">
        <v>-24</v>
      </c>
      <c r="T979" s="84">
        <v>4.55</v>
      </c>
      <c r="U979" s="100" t="s">
        <v>85</v>
      </c>
      <c r="V979" s="84">
        <v>106.25</v>
      </c>
      <c r="W979" s="83">
        <v>41.91</v>
      </c>
      <c r="X979" s="51">
        <v>2650</v>
      </c>
      <c r="Y979" s="79" t="s">
        <v>2297</v>
      </c>
      <c r="Z979" s="78" t="s">
        <v>2988</v>
      </c>
      <c r="AA979" s="51" t="str">
        <f t="shared" si="110"/>
        <v>20x10, 6x5.5, -24 OS</v>
      </c>
      <c r="AB979" s="3" t="s">
        <v>1633</v>
      </c>
      <c r="AC979" s="89">
        <f>_xlfn.IFNA(VLOOKUP(AB979,ACCESSORIES!F:J,5,FALSE),"N/A")</f>
        <v>33</v>
      </c>
      <c r="AD979" s="87" t="s">
        <v>1799</v>
      </c>
      <c r="AE979" s="3" t="s">
        <v>1888</v>
      </c>
      <c r="AF979" s="80" t="s">
        <v>85</v>
      </c>
      <c r="AG979" s="99" t="s">
        <v>1937</v>
      </c>
      <c r="AH979" s="9">
        <f>_xlfn.IFNA(VLOOKUP(AG979,ACCESSORIES!F:J,5,FALSE),"N/A")</f>
        <v>1.1000000000000001</v>
      </c>
      <c r="AI979" s="99" t="s">
        <v>265</v>
      </c>
      <c r="AJ979" s="81" t="s">
        <v>1709</v>
      </c>
      <c r="AK979" s="40">
        <f>_xlfn.IFNA(VLOOKUP(AJ979,ACCESSORIES!F:J,5,FALSE),"N/A")</f>
        <v>2.75</v>
      </c>
      <c r="AL979" s="3">
        <v>78.3</v>
      </c>
      <c r="AM979" s="81">
        <v>15.8</v>
      </c>
      <c r="AN979" s="81">
        <v>170</v>
      </c>
      <c r="AO979" s="36">
        <v>4</v>
      </c>
      <c r="AP979" s="36">
        <v>13</v>
      </c>
      <c r="AQ979" s="36">
        <v>25</v>
      </c>
      <c r="AR979" s="36">
        <v>37</v>
      </c>
      <c r="AS979" s="36">
        <v>245</v>
      </c>
      <c r="AT979" s="101">
        <v>241</v>
      </c>
      <c r="AU979" s="100">
        <v>106.25</v>
      </c>
      <c r="AV979" s="54">
        <v>41</v>
      </c>
      <c r="AW979" s="54">
        <v>41</v>
      </c>
      <c r="AX979" s="54">
        <v>72</v>
      </c>
      <c r="AY979" s="3" t="s">
        <v>85</v>
      </c>
      <c r="AZ979" s="98" t="str">
        <f>_xlfn.IFNA(VLOOKUP(AY979,ACCESSORIES!F:J,5,FALSE),"N/A")</f>
        <v>N/A</v>
      </c>
      <c r="BA979" s="3" t="s">
        <v>85</v>
      </c>
      <c r="BB979" s="98" t="str">
        <f>_xlfn.IFNA(VLOOKUP(BA979,ACCESSORIES!F:J,5,FALSE),"N/A")</f>
        <v>N/A</v>
      </c>
      <c r="BC979" s="77">
        <v>46.38</v>
      </c>
      <c r="BD979" s="56">
        <v>23.228346456692901</v>
      </c>
      <c r="BE979" s="56">
        <v>23.228346456692901</v>
      </c>
      <c r="BF979" s="56">
        <v>12.9133858267717</v>
      </c>
      <c r="BG979" s="378">
        <f t="shared" si="111"/>
        <v>0.11417680000000027</v>
      </c>
      <c r="BH979" s="81">
        <v>20</v>
      </c>
      <c r="BI979" s="114" t="s">
        <v>3532</v>
      </c>
      <c r="BJ979" s="50" t="s">
        <v>4050</v>
      </c>
      <c r="BK979" s="81" t="s">
        <v>4066</v>
      </c>
      <c r="BL979" s="81" t="s">
        <v>4836</v>
      </c>
      <c r="BM979" s="81" t="s">
        <v>5506</v>
      </c>
      <c r="BN979" s="81" t="s">
        <v>5507</v>
      </c>
      <c r="BO979" s="81" t="s">
        <v>4642</v>
      </c>
      <c r="BP979" s="81" t="s">
        <v>4275</v>
      </c>
      <c r="BQ979" s="81" t="s">
        <v>4068</v>
      </c>
      <c r="BR979" s="81"/>
      <c r="BS979" s="81"/>
      <c r="BT979" s="81"/>
      <c r="BU979" s="313" t="s">
        <v>6690</v>
      </c>
      <c r="BV979" s="377" t="s">
        <v>8208</v>
      </c>
      <c r="BW979" s="313" t="s">
        <v>6691</v>
      </c>
      <c r="BX979" s="377" t="s">
        <v>8209</v>
      </c>
      <c r="BY979" s="93" t="str">
        <f t="shared" si="106"/>
        <v>MR605 NV, 20x10, -24mm Offset, 6x5.5, 106.25mm Centerbore, Method Bronze</v>
      </c>
      <c r="BZ979" s="81" t="s">
        <v>3878</v>
      </c>
      <c r="CA979" s="81" t="s">
        <v>3879</v>
      </c>
      <c r="CB979" s="81" t="str">
        <f t="shared" si="112"/>
        <v>DISCO (6XX)</v>
      </c>
    </row>
    <row r="980" spans="1:80" s="38" customFormat="1" ht="15" customHeight="1">
      <c r="A980" s="22">
        <f t="shared" si="107"/>
        <v>978</v>
      </c>
      <c r="B980" s="3" t="s">
        <v>84</v>
      </c>
      <c r="C980" s="99" t="s">
        <v>1094</v>
      </c>
      <c r="D980" s="81" t="s">
        <v>939</v>
      </c>
      <c r="E980" s="91" t="str">
        <f>CONCATENATE(LEFT(D980,5),VLOOKUP(CONCATENATE(N980,"x",O980),'PART NUMBER GUIDE'!$B$9:$C$49,2,FALSE),VLOOKUP(CONCATENATE(P980, V980), 'PART NUMBER GUIDE'!$Q$6:$R$91, 2, FALSE),VLOOKUP(Y980,'PART NUMBER GUIDE'!$J$8:$K$43,2, FALSE),IF(U980="N/A",IF(ABS(S980)&lt;10,"0"&amp;ABS(S980),ABS(S980)),CONCATENATE(LEFT(U980,1),RIGHT(U980,1))), F980, G980)</f>
        <v>MR60521060824N</v>
      </c>
      <c r="F980" s="90" t="s">
        <v>2224</v>
      </c>
      <c r="G980" s="90"/>
      <c r="H980" s="78" t="s">
        <v>5016</v>
      </c>
      <c r="I980" s="318">
        <v>44344</v>
      </c>
      <c r="J980" s="85" t="s">
        <v>1265</v>
      </c>
      <c r="K980" s="342">
        <v>399</v>
      </c>
      <c r="L980" s="92">
        <f t="shared" si="108"/>
        <v>399</v>
      </c>
      <c r="M980" s="344"/>
      <c r="N980" s="81">
        <v>20</v>
      </c>
      <c r="O980" s="83">
        <v>10</v>
      </c>
      <c r="P980" s="99" t="str">
        <f t="shared" si="109"/>
        <v>6x5.5</v>
      </c>
      <c r="Q980" s="81">
        <v>6</v>
      </c>
      <c r="R980" s="81">
        <v>5.5</v>
      </c>
      <c r="S980" s="81">
        <v>-24</v>
      </c>
      <c r="T980" s="84">
        <v>4.55</v>
      </c>
      <c r="U980" s="100" t="s">
        <v>85</v>
      </c>
      <c r="V980" s="84">
        <v>106.25</v>
      </c>
      <c r="W980" s="83">
        <v>41.91</v>
      </c>
      <c r="X980" s="51">
        <v>2650</v>
      </c>
      <c r="Y980" s="79" t="s">
        <v>2646</v>
      </c>
      <c r="Z980" s="78" t="s">
        <v>2992</v>
      </c>
      <c r="AA980" s="51" t="str">
        <f t="shared" si="110"/>
        <v>20x10, 6x5.5, -24 OS</v>
      </c>
      <c r="AB980" s="3" t="s">
        <v>1633</v>
      </c>
      <c r="AC980" s="89">
        <f>_xlfn.IFNA(VLOOKUP(AB980,ACCESSORIES!F:J,5,FALSE),"N/A")</f>
        <v>33</v>
      </c>
      <c r="AD980" s="87" t="s">
        <v>1799</v>
      </c>
      <c r="AE980" s="3" t="s">
        <v>1888</v>
      </c>
      <c r="AF980" s="80" t="s">
        <v>85</v>
      </c>
      <c r="AG980" s="99" t="s">
        <v>1937</v>
      </c>
      <c r="AH980" s="9">
        <f>_xlfn.IFNA(VLOOKUP(AG980,ACCESSORIES!F:J,5,FALSE),"N/A")</f>
        <v>1.1000000000000001</v>
      </c>
      <c r="AI980" s="99" t="s">
        <v>265</v>
      </c>
      <c r="AJ980" s="81" t="s">
        <v>1709</v>
      </c>
      <c r="AK980" s="40">
        <f>_xlfn.IFNA(VLOOKUP(AJ980,ACCESSORIES!F:J,5,FALSE),"N/A")</f>
        <v>2.75</v>
      </c>
      <c r="AL980" s="3">
        <v>78.3</v>
      </c>
      <c r="AM980" s="81">
        <v>15.8</v>
      </c>
      <c r="AN980" s="81">
        <v>170</v>
      </c>
      <c r="AO980" s="36">
        <v>4</v>
      </c>
      <c r="AP980" s="36">
        <v>13</v>
      </c>
      <c r="AQ980" s="36">
        <v>25</v>
      </c>
      <c r="AR980" s="36">
        <v>37</v>
      </c>
      <c r="AS980" s="36">
        <v>245</v>
      </c>
      <c r="AT980" s="101">
        <v>241</v>
      </c>
      <c r="AU980" s="100">
        <v>106.25</v>
      </c>
      <c r="AV980" s="54">
        <v>41</v>
      </c>
      <c r="AW980" s="54">
        <v>41</v>
      </c>
      <c r="AX980" s="54">
        <v>72</v>
      </c>
      <c r="AY980" s="3" t="s">
        <v>85</v>
      </c>
      <c r="AZ980" s="98" t="str">
        <f>_xlfn.IFNA(VLOOKUP(AY980,ACCESSORIES!F:J,5,FALSE),"N/A")</f>
        <v>N/A</v>
      </c>
      <c r="BA980" s="3" t="s">
        <v>85</v>
      </c>
      <c r="BB980" s="98" t="str">
        <f>_xlfn.IFNA(VLOOKUP(BA980,ACCESSORIES!F:J,5,FALSE),"N/A")</f>
        <v>N/A</v>
      </c>
      <c r="BC980" s="77">
        <v>47.068692976471368</v>
      </c>
      <c r="BD980" s="56">
        <v>23.228346456692901</v>
      </c>
      <c r="BE980" s="56">
        <v>23.228346456692901</v>
      </c>
      <c r="BF980" s="56">
        <v>12.9133858267717</v>
      </c>
      <c r="BG980" s="378">
        <f t="shared" si="111"/>
        <v>0.11417680000000027</v>
      </c>
      <c r="BH980" s="81">
        <v>20</v>
      </c>
      <c r="BI980" s="114" t="s">
        <v>3532</v>
      </c>
      <c r="BJ980" s="50" t="s">
        <v>4050</v>
      </c>
      <c r="BK980" s="81" t="s">
        <v>4066</v>
      </c>
      <c r="BL980" s="81" t="s">
        <v>4836</v>
      </c>
      <c r="BM980" s="81" t="s">
        <v>5506</v>
      </c>
      <c r="BN980" s="81" t="s">
        <v>5507</v>
      </c>
      <c r="BO980" s="81" t="s">
        <v>4642</v>
      </c>
      <c r="BP980" s="81" t="s">
        <v>4275</v>
      </c>
      <c r="BQ980" s="81" t="s">
        <v>4068</v>
      </c>
      <c r="BR980" s="81"/>
      <c r="BS980" s="81"/>
      <c r="BT980" s="81"/>
      <c r="BU980" s="313" t="s">
        <v>6686</v>
      </c>
      <c r="BV980" s="377" t="s">
        <v>8389</v>
      </c>
      <c r="BW980" s="313" t="s">
        <v>6687</v>
      </c>
      <c r="BX980" s="377" t="s">
        <v>8390</v>
      </c>
      <c r="BY980" s="93" t="str">
        <f t="shared" si="106"/>
        <v>MR605 NV, 20x10, -24mm Offset, 6x5.5, 106.25mm Centerbore, Gloss Titanium</v>
      </c>
      <c r="BZ980" s="81" t="s">
        <v>3878</v>
      </c>
      <c r="CA980" s="81" t="s">
        <v>3879</v>
      </c>
      <c r="CB980" s="81" t="str">
        <f t="shared" si="112"/>
        <v>DISCO (6XX)</v>
      </c>
    </row>
    <row r="981" spans="1:80" s="38" customFormat="1" ht="15" customHeight="1">
      <c r="A981" s="22">
        <f t="shared" si="107"/>
        <v>979</v>
      </c>
      <c r="B981" s="3" t="s">
        <v>84</v>
      </c>
      <c r="C981" s="99" t="s">
        <v>1094</v>
      </c>
      <c r="D981" s="81" t="s">
        <v>939</v>
      </c>
      <c r="E981" s="91" t="str">
        <f>CONCATENATE(LEFT(D981,5),VLOOKUP(CONCATENATE(N981,"x",O981),'PART NUMBER GUIDE'!$B$9:$C$49,2,FALSE),VLOOKUP(CONCATENATE(P981, V981), 'PART NUMBER GUIDE'!$Q$6:$R$91, 2, FALSE),VLOOKUP(Y981,'PART NUMBER GUIDE'!$J$8:$K$43,2, FALSE),IF(U981="N/A",IF(ABS(S981)&lt;10,"0"&amp;ABS(S981),ABS(S981)),CONCATENATE(LEFT(U981,1),RIGHT(U981,1))), F981, G981)</f>
        <v>MR60521060324N</v>
      </c>
      <c r="F981" s="90" t="s">
        <v>2224</v>
      </c>
      <c r="G981" s="90"/>
      <c r="H981" s="79" t="s">
        <v>5167</v>
      </c>
      <c r="I981" s="318">
        <v>44351</v>
      </c>
      <c r="J981" s="85" t="s">
        <v>1265</v>
      </c>
      <c r="K981" s="342">
        <v>399</v>
      </c>
      <c r="L981" s="92">
        <f t="shared" si="108"/>
        <v>399</v>
      </c>
      <c r="M981" s="344"/>
      <c r="N981" s="81">
        <v>20</v>
      </c>
      <c r="O981" s="83">
        <v>10</v>
      </c>
      <c r="P981" s="99" t="str">
        <f t="shared" si="109"/>
        <v>6x5.5</v>
      </c>
      <c r="Q981" s="81">
        <v>6</v>
      </c>
      <c r="R981" s="81">
        <v>5.5</v>
      </c>
      <c r="S981" s="81">
        <v>-24</v>
      </c>
      <c r="T981" s="84">
        <v>4.55</v>
      </c>
      <c r="U981" s="100" t="s">
        <v>85</v>
      </c>
      <c r="V981" s="84">
        <v>106.25</v>
      </c>
      <c r="W981" s="83">
        <v>41.42</v>
      </c>
      <c r="X981" s="51">
        <v>2650</v>
      </c>
      <c r="Y981" s="47" t="s">
        <v>5454</v>
      </c>
      <c r="Z981" s="78" t="s">
        <v>196</v>
      </c>
      <c r="AA981" s="51" t="str">
        <f t="shared" si="110"/>
        <v>20x10, 6x5.5, -24 OS</v>
      </c>
      <c r="AB981" s="3" t="s">
        <v>1633</v>
      </c>
      <c r="AC981" s="89">
        <f>_xlfn.IFNA(VLOOKUP(AB981,ACCESSORIES!F:J,5,FALSE),"N/A")</f>
        <v>33</v>
      </c>
      <c r="AD981" s="87" t="s">
        <v>1799</v>
      </c>
      <c r="AE981" s="3" t="s">
        <v>1888</v>
      </c>
      <c r="AF981" s="80" t="s">
        <v>85</v>
      </c>
      <c r="AG981" s="99" t="s">
        <v>1937</v>
      </c>
      <c r="AH981" s="9">
        <f>_xlfn.IFNA(VLOOKUP(AG981,ACCESSORIES!F:J,5,FALSE),"N/A")</f>
        <v>1.1000000000000001</v>
      </c>
      <c r="AI981" s="99" t="s">
        <v>265</v>
      </c>
      <c r="AJ981" s="81" t="s">
        <v>1709</v>
      </c>
      <c r="AK981" s="40">
        <f>_xlfn.IFNA(VLOOKUP(AJ981,ACCESSORIES!F:J,5,FALSE),"N/A")</f>
        <v>2.75</v>
      </c>
      <c r="AL981" s="3">
        <v>78.3</v>
      </c>
      <c r="AM981" s="81">
        <v>15.8</v>
      </c>
      <c r="AN981" s="81">
        <v>170</v>
      </c>
      <c r="AO981" s="36">
        <v>4</v>
      </c>
      <c r="AP981" s="36">
        <v>13</v>
      </c>
      <c r="AQ981" s="36">
        <v>25</v>
      </c>
      <c r="AR981" s="36">
        <v>37</v>
      </c>
      <c r="AS981" s="36">
        <v>245</v>
      </c>
      <c r="AT981" s="101">
        <v>241</v>
      </c>
      <c r="AU981" s="100">
        <v>106.25</v>
      </c>
      <c r="AV981" s="54">
        <v>41</v>
      </c>
      <c r="AW981" s="54">
        <v>41</v>
      </c>
      <c r="AX981" s="54">
        <v>72</v>
      </c>
      <c r="AY981" s="3" t="s">
        <v>85</v>
      </c>
      <c r="AZ981" s="98" t="str">
        <f>_xlfn.IFNA(VLOOKUP(AY981,ACCESSORIES!F:J,5,FALSE),"N/A")</f>
        <v>N/A</v>
      </c>
      <c r="BA981" s="3" t="s">
        <v>85</v>
      </c>
      <c r="BB981" s="98" t="str">
        <f>_xlfn.IFNA(VLOOKUP(BA981,ACCESSORIES!F:J,5,FALSE),"N/A")</f>
        <v>N/A</v>
      </c>
      <c r="BC981" s="77">
        <v>46.598373483810292</v>
      </c>
      <c r="BD981" s="56">
        <v>23.228346456692901</v>
      </c>
      <c r="BE981" s="56">
        <v>23.228346456692901</v>
      </c>
      <c r="BF981" s="56">
        <v>12.9133858267717</v>
      </c>
      <c r="BG981" s="378">
        <f t="shared" si="111"/>
        <v>0.11417680000000027</v>
      </c>
      <c r="BH981" s="81">
        <v>20</v>
      </c>
      <c r="BI981" s="114" t="s">
        <v>3532</v>
      </c>
      <c r="BJ981" s="50" t="s">
        <v>4050</v>
      </c>
      <c r="BK981" s="81" t="s">
        <v>4066</v>
      </c>
      <c r="BL981" s="81" t="s">
        <v>4836</v>
      </c>
      <c r="BM981" s="81" t="s">
        <v>5506</v>
      </c>
      <c r="BN981" s="81" t="s">
        <v>5507</v>
      </c>
      <c r="BO981" s="81" t="s">
        <v>4642</v>
      </c>
      <c r="BP981" s="81" t="s">
        <v>4275</v>
      </c>
      <c r="BQ981" s="81" t="s">
        <v>4068</v>
      </c>
      <c r="BR981" s="81"/>
      <c r="BS981" s="81"/>
      <c r="BT981" s="81"/>
      <c r="BU981" s="313" t="s">
        <v>6698</v>
      </c>
      <c r="BV981" s="377" t="s">
        <v>8184</v>
      </c>
      <c r="BW981" s="313" t="s">
        <v>6699</v>
      </c>
      <c r="BX981" s="377" t="s">
        <v>8185</v>
      </c>
      <c r="BY981" s="93" t="str">
        <f t="shared" si="106"/>
        <v>MR605 NV, 20x10, -24mm Offset, 6x5.5, 106.25mm Centerbore, Machined - Clear Coat</v>
      </c>
      <c r="BZ981" s="81" t="s">
        <v>3878</v>
      </c>
      <c r="CA981" s="81" t="s">
        <v>3879</v>
      </c>
      <c r="CB981" s="81" t="str">
        <f t="shared" si="112"/>
        <v>DISCO (6XX)</v>
      </c>
    </row>
    <row r="982" spans="1:80" s="38" customFormat="1" ht="15" customHeight="1">
      <c r="A982" s="22">
        <f t="shared" si="107"/>
        <v>980</v>
      </c>
      <c r="B982" s="3" t="s">
        <v>84</v>
      </c>
      <c r="C982" s="99" t="s">
        <v>1094</v>
      </c>
      <c r="D982" s="81" t="s">
        <v>939</v>
      </c>
      <c r="E982" s="91" t="str">
        <f>CONCATENATE(LEFT(D982,5),VLOOKUP(CONCATENATE(N982,"x",O982),'PART NUMBER GUIDE'!$B$9:$C$49,2,FALSE),VLOOKUP(CONCATENATE(P982, V982), 'PART NUMBER GUIDE'!$Q$6:$R$91, 2, FALSE),VLOOKUP(Y982,'PART NUMBER GUIDE'!$J$8:$K$43,2, FALSE),IF(U982="N/A",IF(ABS(S982)&lt;10,"0"&amp;ABS(S982),ABS(S982)),CONCATENATE(LEFT(U982,1),RIGHT(U982,1))), F982, G982)</f>
        <v>MR60521060524N</v>
      </c>
      <c r="F982" s="90" t="s">
        <v>2224</v>
      </c>
      <c r="G982" s="90"/>
      <c r="H982" s="78" t="s">
        <v>966</v>
      </c>
      <c r="I982" s="318">
        <v>42736</v>
      </c>
      <c r="J982" s="85" t="s">
        <v>1265</v>
      </c>
      <c r="K982" s="342">
        <v>399</v>
      </c>
      <c r="L982" s="92">
        <f t="shared" si="108"/>
        <v>399</v>
      </c>
      <c r="M982" s="344"/>
      <c r="N982" s="81">
        <v>20</v>
      </c>
      <c r="O982" s="83">
        <v>10</v>
      </c>
      <c r="P982" s="99" t="str">
        <f t="shared" si="109"/>
        <v>6x5.5</v>
      </c>
      <c r="Q982" s="81">
        <v>6</v>
      </c>
      <c r="R982" s="81">
        <v>5.5</v>
      </c>
      <c r="S982" s="81">
        <v>-24</v>
      </c>
      <c r="T982" s="84">
        <v>4.55</v>
      </c>
      <c r="U982" s="100" t="s">
        <v>85</v>
      </c>
      <c r="V982" s="84">
        <v>106.25</v>
      </c>
      <c r="W982" s="83">
        <v>41.91</v>
      </c>
      <c r="X982" s="51">
        <v>2650</v>
      </c>
      <c r="Y982" s="88" t="s">
        <v>2294</v>
      </c>
      <c r="Z982" s="79" t="s">
        <v>2987</v>
      </c>
      <c r="AA982" s="51" t="str">
        <f t="shared" si="110"/>
        <v>20x10, 6x5.5, -24 OS</v>
      </c>
      <c r="AB982" s="3" t="s">
        <v>1633</v>
      </c>
      <c r="AC982" s="89">
        <f>_xlfn.IFNA(VLOOKUP(AB982,ACCESSORIES!F:J,5,FALSE),"N/A")</f>
        <v>33</v>
      </c>
      <c r="AD982" s="87" t="s">
        <v>1799</v>
      </c>
      <c r="AE982" s="3" t="s">
        <v>1888</v>
      </c>
      <c r="AF982" s="80" t="s">
        <v>85</v>
      </c>
      <c r="AG982" s="99" t="s">
        <v>1937</v>
      </c>
      <c r="AH982" s="9">
        <f>_xlfn.IFNA(VLOOKUP(AG982,ACCESSORIES!F:J,5,FALSE),"N/A")</f>
        <v>1.1000000000000001</v>
      </c>
      <c r="AI982" s="99" t="s">
        <v>265</v>
      </c>
      <c r="AJ982" s="81" t="s">
        <v>1709</v>
      </c>
      <c r="AK982" s="40">
        <f>_xlfn.IFNA(VLOOKUP(AJ982,ACCESSORIES!F:J,5,FALSE),"N/A")</f>
        <v>2.75</v>
      </c>
      <c r="AL982" s="3">
        <v>78.3</v>
      </c>
      <c r="AM982" s="81">
        <v>15.8</v>
      </c>
      <c r="AN982" s="81">
        <v>170</v>
      </c>
      <c r="AO982" s="36">
        <v>4</v>
      </c>
      <c r="AP982" s="36">
        <v>13</v>
      </c>
      <c r="AQ982" s="36">
        <v>25</v>
      </c>
      <c r="AR982" s="36">
        <v>37</v>
      </c>
      <c r="AS982" s="36">
        <v>245</v>
      </c>
      <c r="AT982" s="101">
        <v>241</v>
      </c>
      <c r="AU982" s="100">
        <v>106.25</v>
      </c>
      <c r="AV982" s="54">
        <v>41</v>
      </c>
      <c r="AW982" s="54">
        <v>41</v>
      </c>
      <c r="AX982" s="54">
        <v>72</v>
      </c>
      <c r="AY982" s="3" t="s">
        <v>85</v>
      </c>
      <c r="AZ982" s="98" t="str">
        <f>_xlfn.IFNA(VLOOKUP(AY982,ACCESSORIES!F:J,5,FALSE),"N/A")</f>
        <v>N/A</v>
      </c>
      <c r="BA982" s="3" t="s">
        <v>85</v>
      </c>
      <c r="BB982" s="98" t="str">
        <f>_xlfn.IFNA(VLOOKUP(BA982,ACCESSORIES!F:J,5,FALSE),"N/A")</f>
        <v>N/A</v>
      </c>
      <c r="BC982" s="77">
        <v>47.068692976471361</v>
      </c>
      <c r="BD982" s="56">
        <v>23.228346456692901</v>
      </c>
      <c r="BE982" s="56">
        <v>23.228346456692901</v>
      </c>
      <c r="BF982" s="56">
        <v>12.9133858267717</v>
      </c>
      <c r="BG982" s="378">
        <f t="shared" si="111"/>
        <v>0.11417680000000027</v>
      </c>
      <c r="BH982" s="81">
        <v>20</v>
      </c>
      <c r="BI982" s="114" t="s">
        <v>3532</v>
      </c>
      <c r="BJ982" s="50" t="s">
        <v>4050</v>
      </c>
      <c r="BK982" s="81" t="s">
        <v>4066</v>
      </c>
      <c r="BL982" s="81" t="s">
        <v>4836</v>
      </c>
      <c r="BM982" s="81" t="s">
        <v>5506</v>
      </c>
      <c r="BN982" s="81" t="s">
        <v>5507</v>
      </c>
      <c r="BO982" s="81" t="s">
        <v>4642</v>
      </c>
      <c r="BP982" s="81" t="s">
        <v>4275</v>
      </c>
      <c r="BQ982" s="81" t="s">
        <v>4068</v>
      </c>
      <c r="BR982" s="81"/>
      <c r="BS982" s="81"/>
      <c r="BT982" s="81"/>
      <c r="BU982" s="313" t="s">
        <v>6678</v>
      </c>
      <c r="BV982" s="377" t="s">
        <v>8413</v>
      </c>
      <c r="BW982" s="313" t="s">
        <v>6679</v>
      </c>
      <c r="BX982" s="377" t="s">
        <v>8414</v>
      </c>
      <c r="BY982" s="93" t="str">
        <f t="shared" si="106"/>
        <v>MR605 NV, 20x10, -24mm Offset, 6x5.5, 106.25mm Centerbore, Matte Black</v>
      </c>
      <c r="BZ982" s="81" t="s">
        <v>3878</v>
      </c>
      <c r="CA982" s="81" t="s">
        <v>3879</v>
      </c>
      <c r="CB982" s="81" t="str">
        <f t="shared" si="112"/>
        <v>DISCO (6XX)</v>
      </c>
    </row>
    <row r="983" spans="1:80" s="38" customFormat="1" ht="15" customHeight="1">
      <c r="A983" s="22">
        <f t="shared" si="107"/>
        <v>981</v>
      </c>
      <c r="B983" s="3" t="s">
        <v>84</v>
      </c>
      <c r="C983" s="99" t="s">
        <v>1094</v>
      </c>
      <c r="D983" s="81" t="s">
        <v>939</v>
      </c>
      <c r="E983" s="91" t="str">
        <f>CONCATENATE(LEFT(D983,5),VLOOKUP(CONCATENATE(N983,"x",O983),'PART NUMBER GUIDE'!$B$9:$C$49,2,FALSE),VLOOKUP(CONCATENATE(P983, V983), 'PART NUMBER GUIDE'!$Q$6:$R$91, 2, FALSE),VLOOKUP(Y983,'PART NUMBER GUIDE'!$J$8:$K$43,2, FALSE),IF(U983="N/A",IF(ABS(S983)&lt;10,"0"&amp;ABS(S983),ABS(S983)),CONCATENATE(LEFT(U983,1),RIGHT(U983,1))), F983, G983)</f>
        <v>MR60521080924N</v>
      </c>
      <c r="F983" s="90" t="s">
        <v>2224</v>
      </c>
      <c r="G983" s="90"/>
      <c r="H983" s="78" t="s">
        <v>969</v>
      </c>
      <c r="I983" s="318">
        <v>42736</v>
      </c>
      <c r="J983" s="85" t="s">
        <v>1265</v>
      </c>
      <c r="K983" s="342">
        <v>399</v>
      </c>
      <c r="L983" s="92">
        <f t="shared" si="108"/>
        <v>399</v>
      </c>
      <c r="M983" s="344"/>
      <c r="N983" s="81">
        <v>20</v>
      </c>
      <c r="O983" s="83">
        <v>10</v>
      </c>
      <c r="P983" s="99" t="str">
        <f t="shared" si="109"/>
        <v>8x6.5</v>
      </c>
      <c r="Q983" s="81">
        <v>8</v>
      </c>
      <c r="R983" s="81">
        <v>6.5</v>
      </c>
      <c r="S983" s="81">
        <v>-24</v>
      </c>
      <c r="T983" s="84">
        <v>4.55</v>
      </c>
      <c r="U983" s="100" t="s">
        <v>85</v>
      </c>
      <c r="V983" s="84">
        <v>121.3</v>
      </c>
      <c r="W983" s="83">
        <v>41.4</v>
      </c>
      <c r="X983" s="51">
        <v>3640</v>
      </c>
      <c r="Y983" s="79" t="s">
        <v>2297</v>
      </c>
      <c r="Z983" s="78" t="s">
        <v>2988</v>
      </c>
      <c r="AA983" s="51" t="str">
        <f t="shared" si="110"/>
        <v>20x10, 8x6.5, -24 OS</v>
      </c>
      <c r="AB983" s="81" t="s">
        <v>1618</v>
      </c>
      <c r="AC983" s="89">
        <f>_xlfn.IFNA(VLOOKUP(AB983,ACCESSORIES!F:J,5,FALSE),"N/A")</f>
        <v>33</v>
      </c>
      <c r="AD983" s="80" t="s">
        <v>85</v>
      </c>
      <c r="AE983" s="3" t="s">
        <v>1888</v>
      </c>
      <c r="AF983" s="80" t="s">
        <v>85</v>
      </c>
      <c r="AG983" s="99" t="s">
        <v>1937</v>
      </c>
      <c r="AH983" s="9">
        <f>_xlfn.IFNA(VLOOKUP(AG983,ACCESSORIES!F:J,5,FALSE),"N/A")</f>
        <v>1.1000000000000001</v>
      </c>
      <c r="AI983" s="99" t="s">
        <v>265</v>
      </c>
      <c r="AJ983" s="81" t="s">
        <v>1674</v>
      </c>
      <c r="AK983" s="40">
        <f>_xlfn.IFNA(VLOOKUP(AJ983,ACCESSORIES!F:J,5,FALSE),"N/A")</f>
        <v>3.3000000000000003</v>
      </c>
      <c r="AL983" s="81" t="s">
        <v>5256</v>
      </c>
      <c r="AM983" s="81">
        <v>15.8</v>
      </c>
      <c r="AN983" s="81">
        <v>200</v>
      </c>
      <c r="AO983" s="36">
        <v>3</v>
      </c>
      <c r="AP983" s="36">
        <v>3</v>
      </c>
      <c r="AQ983" s="36">
        <v>24.5</v>
      </c>
      <c r="AR983" s="36">
        <v>37</v>
      </c>
      <c r="AS983" s="36">
        <v>245</v>
      </c>
      <c r="AT983" s="101">
        <v>241</v>
      </c>
      <c r="AU983" s="84">
        <v>124</v>
      </c>
      <c r="AV983" s="54">
        <v>108.5</v>
      </c>
      <c r="AW983" s="54">
        <v>108.5</v>
      </c>
      <c r="AX983" s="54">
        <v>72</v>
      </c>
      <c r="AY983" s="3" t="s">
        <v>85</v>
      </c>
      <c r="AZ983" s="98" t="str">
        <f>_xlfn.IFNA(VLOOKUP(AY983,ACCESSORIES!F:J,5,FALSE),"N/A")</f>
        <v>N/A</v>
      </c>
      <c r="BA983" s="3" t="s">
        <v>85</v>
      </c>
      <c r="BB983" s="98" t="str">
        <f>_xlfn.IFNA(VLOOKUP(BA983,ACCESSORIES!F:J,5,FALSE),"N/A")</f>
        <v>N/A</v>
      </c>
      <c r="BC983" s="77">
        <v>46.826184488068002</v>
      </c>
      <c r="BD983" s="56">
        <v>23.228346456692901</v>
      </c>
      <c r="BE983" s="56">
        <v>23.228346456692901</v>
      </c>
      <c r="BF983" s="56">
        <v>12.9133858267717</v>
      </c>
      <c r="BG983" s="378">
        <f t="shared" si="111"/>
        <v>0.11417680000000027</v>
      </c>
      <c r="BH983" s="81">
        <v>20</v>
      </c>
      <c r="BI983" s="114" t="s">
        <v>3532</v>
      </c>
      <c r="BJ983" s="50" t="s">
        <v>4050</v>
      </c>
      <c r="BK983" s="81" t="s">
        <v>4066</v>
      </c>
      <c r="BL983" s="81" t="s">
        <v>4836</v>
      </c>
      <c r="BM983" s="81" t="s">
        <v>5506</v>
      </c>
      <c r="BN983" s="81" t="s">
        <v>5507</v>
      </c>
      <c r="BO983" s="81" t="s">
        <v>4642</v>
      </c>
      <c r="BP983" s="81" t="s">
        <v>4275</v>
      </c>
      <c r="BQ983" s="81" t="s">
        <v>4068</v>
      </c>
      <c r="BR983" s="81"/>
      <c r="BS983" s="81"/>
      <c r="BT983" s="81"/>
      <c r="BU983" s="313" t="s">
        <v>6695</v>
      </c>
      <c r="BV983" s="377" t="s">
        <v>8100</v>
      </c>
      <c r="BW983" s="356" t="s">
        <v>6697</v>
      </c>
      <c r="BX983" s="377" t="s">
        <v>8101</v>
      </c>
      <c r="BY983" s="93" t="str">
        <f t="shared" si="106"/>
        <v>MR605 NV, 20x10, -24mm Offset, 8x6.5, 121.3mm Centerbore, Method Bronze</v>
      </c>
      <c r="BZ983" s="81" t="s">
        <v>3878</v>
      </c>
      <c r="CA983" s="81" t="s">
        <v>3879</v>
      </c>
      <c r="CB983" s="81" t="str">
        <f t="shared" si="112"/>
        <v>DISCO (6XX)</v>
      </c>
    </row>
    <row r="984" spans="1:80" s="38" customFormat="1" ht="15" customHeight="1">
      <c r="A984" s="22">
        <f t="shared" si="107"/>
        <v>982</v>
      </c>
      <c r="B984" s="3" t="s">
        <v>84</v>
      </c>
      <c r="C984" s="99" t="s">
        <v>1094</v>
      </c>
      <c r="D984" s="81" t="s">
        <v>939</v>
      </c>
      <c r="E984" s="91" t="str">
        <f>CONCATENATE(LEFT(D984,5),VLOOKUP(CONCATENATE(N984,"x",O984),'PART NUMBER GUIDE'!$B$9:$C$49,2,FALSE),VLOOKUP(CONCATENATE(P984, V984), 'PART NUMBER GUIDE'!$Q$6:$R$91, 2, FALSE),VLOOKUP(Y984,'PART NUMBER GUIDE'!$J$8:$K$43,2, FALSE),IF(U984="N/A",IF(ABS(S984)&lt;10,"0"&amp;ABS(S984),ABS(S984)),CONCATENATE(LEFT(U984,1),RIGHT(U984,1))), F984, G984)</f>
        <v>MR60521080824N</v>
      </c>
      <c r="F984" s="90" t="s">
        <v>2224</v>
      </c>
      <c r="G984" s="90"/>
      <c r="H984" s="78" t="s">
        <v>5017</v>
      </c>
      <c r="I984" s="318">
        <v>44344</v>
      </c>
      <c r="J984" s="85" t="s">
        <v>1265</v>
      </c>
      <c r="K984" s="342">
        <v>399</v>
      </c>
      <c r="L984" s="92">
        <f t="shared" si="108"/>
        <v>399</v>
      </c>
      <c r="M984" s="344"/>
      <c r="N984" s="81">
        <v>20</v>
      </c>
      <c r="O984" s="83">
        <v>10</v>
      </c>
      <c r="P984" s="99" t="str">
        <f t="shared" si="109"/>
        <v>8x6.5</v>
      </c>
      <c r="Q984" s="81">
        <v>8</v>
      </c>
      <c r="R984" s="81">
        <v>6.5</v>
      </c>
      <c r="S984" s="81">
        <v>-24</v>
      </c>
      <c r="T984" s="84">
        <v>4.55</v>
      </c>
      <c r="U984" s="100" t="s">
        <v>85</v>
      </c>
      <c r="V984" s="84">
        <v>121.3</v>
      </c>
      <c r="W984" s="83">
        <v>41.4</v>
      </c>
      <c r="X984" s="51">
        <v>3640</v>
      </c>
      <c r="Y984" s="79" t="s">
        <v>2646</v>
      </c>
      <c r="Z984" s="78" t="s">
        <v>2992</v>
      </c>
      <c r="AA984" s="51" t="str">
        <f t="shared" si="110"/>
        <v>20x10, 8x6.5, -24 OS</v>
      </c>
      <c r="AB984" s="81" t="s">
        <v>1618</v>
      </c>
      <c r="AC984" s="89">
        <f>_xlfn.IFNA(VLOOKUP(AB984,ACCESSORIES!F:J,5,FALSE),"N/A")</f>
        <v>33</v>
      </c>
      <c r="AD984" s="80" t="s">
        <v>85</v>
      </c>
      <c r="AE984" s="3" t="s">
        <v>1888</v>
      </c>
      <c r="AF984" s="80" t="s">
        <v>85</v>
      </c>
      <c r="AG984" s="99" t="s">
        <v>1937</v>
      </c>
      <c r="AH984" s="9">
        <f>_xlfn.IFNA(VLOOKUP(AG984,ACCESSORIES!F:J,5,FALSE),"N/A")</f>
        <v>1.1000000000000001</v>
      </c>
      <c r="AI984" s="99" t="s">
        <v>265</v>
      </c>
      <c r="AJ984" s="81" t="s">
        <v>1674</v>
      </c>
      <c r="AK984" s="40">
        <f>_xlfn.IFNA(VLOOKUP(AJ984,ACCESSORIES!F:J,5,FALSE),"N/A")</f>
        <v>3.3000000000000003</v>
      </c>
      <c r="AL984" s="81" t="s">
        <v>5256</v>
      </c>
      <c r="AM984" s="81">
        <v>15.8</v>
      </c>
      <c r="AN984" s="81">
        <v>200</v>
      </c>
      <c r="AO984" s="36">
        <v>3</v>
      </c>
      <c r="AP984" s="36">
        <v>3</v>
      </c>
      <c r="AQ984" s="36">
        <v>24.5</v>
      </c>
      <c r="AR984" s="36">
        <v>37</v>
      </c>
      <c r="AS984" s="36">
        <v>245</v>
      </c>
      <c r="AT984" s="101">
        <v>241</v>
      </c>
      <c r="AU984" s="84">
        <v>124</v>
      </c>
      <c r="AV984" s="54">
        <v>108.5</v>
      </c>
      <c r="AW984" s="54">
        <v>108.5</v>
      </c>
      <c r="AX984" s="54">
        <v>72</v>
      </c>
      <c r="AY984" s="3" t="s">
        <v>85</v>
      </c>
      <c r="AZ984" s="98" t="str">
        <f>_xlfn.IFNA(VLOOKUP(AY984,ACCESSORIES!F:J,5,FALSE),"N/A")</f>
        <v>N/A</v>
      </c>
      <c r="BA984" s="3" t="s">
        <v>85</v>
      </c>
      <c r="BB984" s="98" t="str">
        <f>_xlfn.IFNA(VLOOKUP(BA984,ACCESSORIES!F:J,5,FALSE),"N/A")</f>
        <v>N/A</v>
      </c>
      <c r="BC984" s="77">
        <v>46.826184488067987</v>
      </c>
      <c r="BD984" s="56">
        <v>23.228346456692901</v>
      </c>
      <c r="BE984" s="56">
        <v>23.228346456692901</v>
      </c>
      <c r="BF984" s="56">
        <v>12.9133858267717</v>
      </c>
      <c r="BG984" s="378">
        <f t="shared" si="111"/>
        <v>0.11417680000000027</v>
      </c>
      <c r="BH984" s="81">
        <v>20</v>
      </c>
      <c r="BI984" s="114" t="s">
        <v>3532</v>
      </c>
      <c r="BJ984" s="50" t="s">
        <v>4050</v>
      </c>
      <c r="BK984" s="81" t="s">
        <v>4066</v>
      </c>
      <c r="BL984" s="81" t="s">
        <v>4836</v>
      </c>
      <c r="BM984" s="81" t="s">
        <v>5506</v>
      </c>
      <c r="BN984" s="81" t="s">
        <v>5507</v>
      </c>
      <c r="BO984" s="81" t="s">
        <v>4642</v>
      </c>
      <c r="BP984" s="81" t="s">
        <v>4275</v>
      </c>
      <c r="BQ984" s="81" t="s">
        <v>4068</v>
      </c>
      <c r="BR984" s="81"/>
      <c r="BS984" s="81"/>
      <c r="BT984" s="81"/>
      <c r="BU984" s="313" t="s">
        <v>6688</v>
      </c>
      <c r="BV984" s="377" t="s">
        <v>8089</v>
      </c>
      <c r="BW984" s="313" t="s">
        <v>6689</v>
      </c>
      <c r="BX984" s="377" t="s">
        <v>8090</v>
      </c>
      <c r="BY984" s="93" t="str">
        <f t="shared" si="106"/>
        <v>MR605 NV, 20x10, -24mm Offset, 8x6.5, 121.3mm Centerbore, Gloss Titanium</v>
      </c>
      <c r="BZ984" s="81" t="s">
        <v>3878</v>
      </c>
      <c r="CA984" s="81" t="s">
        <v>3879</v>
      </c>
      <c r="CB984" s="81" t="str">
        <f t="shared" si="112"/>
        <v>DISCO (6XX)</v>
      </c>
    </row>
    <row r="985" spans="1:80" s="38" customFormat="1" ht="15" customHeight="1">
      <c r="A985" s="22">
        <f t="shared" si="107"/>
        <v>983</v>
      </c>
      <c r="B985" s="3" t="s">
        <v>84</v>
      </c>
      <c r="C985" s="99" t="s">
        <v>1094</v>
      </c>
      <c r="D985" s="81" t="s">
        <v>939</v>
      </c>
      <c r="E985" s="91" t="str">
        <f>CONCATENATE(LEFT(D985,5),VLOOKUP(CONCATENATE(N985,"x",O985),'PART NUMBER GUIDE'!$B$9:$C$49,2,FALSE),VLOOKUP(CONCATENATE(P985, V985), 'PART NUMBER GUIDE'!$Q$6:$R$91, 2, FALSE),VLOOKUP(Y985,'PART NUMBER GUIDE'!$J$8:$K$43,2, FALSE),IF(U985="N/A",IF(ABS(S985)&lt;10,"0"&amp;ABS(S985),ABS(S985)),CONCATENATE(LEFT(U985,1),RIGHT(U985,1))), F985, G985)</f>
        <v>MR60521080324N</v>
      </c>
      <c r="F985" s="90" t="s">
        <v>2224</v>
      </c>
      <c r="G985" s="90"/>
      <c r="H985" s="79" t="s">
        <v>5168</v>
      </c>
      <c r="I985" s="318">
        <v>44351</v>
      </c>
      <c r="J985" s="85" t="s">
        <v>1265</v>
      </c>
      <c r="K985" s="342">
        <v>399</v>
      </c>
      <c r="L985" s="92">
        <f t="shared" si="108"/>
        <v>399</v>
      </c>
      <c r="M985" s="344"/>
      <c r="N985" s="81">
        <v>20</v>
      </c>
      <c r="O985" s="83">
        <v>10</v>
      </c>
      <c r="P985" s="99" t="str">
        <f t="shared" si="109"/>
        <v>8x6.5</v>
      </c>
      <c r="Q985" s="81">
        <v>8</v>
      </c>
      <c r="R985" s="81">
        <v>6.5</v>
      </c>
      <c r="S985" s="81">
        <v>-24</v>
      </c>
      <c r="T985" s="84">
        <v>4.55</v>
      </c>
      <c r="U985" s="100" t="s">
        <v>85</v>
      </c>
      <c r="V985" s="84">
        <v>121.3</v>
      </c>
      <c r="W985" s="83">
        <v>42.17</v>
      </c>
      <c r="X985" s="51">
        <v>3640</v>
      </c>
      <c r="Y985" s="47" t="s">
        <v>5454</v>
      </c>
      <c r="Z985" s="78" t="s">
        <v>196</v>
      </c>
      <c r="AA985" s="51" t="str">
        <f t="shared" si="110"/>
        <v>20x10, 8x6.5, -24 OS</v>
      </c>
      <c r="AB985" s="81" t="s">
        <v>1618</v>
      </c>
      <c r="AC985" s="89">
        <f>_xlfn.IFNA(VLOOKUP(AB985,ACCESSORIES!F:J,5,FALSE),"N/A")</f>
        <v>33</v>
      </c>
      <c r="AD985" s="80" t="s">
        <v>85</v>
      </c>
      <c r="AE985" s="3" t="s">
        <v>1888</v>
      </c>
      <c r="AF985" s="80" t="s">
        <v>85</v>
      </c>
      <c r="AG985" s="99" t="s">
        <v>1937</v>
      </c>
      <c r="AH985" s="9">
        <f>_xlfn.IFNA(VLOOKUP(AG985,ACCESSORIES!F:J,5,FALSE),"N/A")</f>
        <v>1.1000000000000001</v>
      </c>
      <c r="AI985" s="99" t="s">
        <v>265</v>
      </c>
      <c r="AJ985" s="81" t="s">
        <v>1674</v>
      </c>
      <c r="AK985" s="40">
        <f>_xlfn.IFNA(VLOOKUP(AJ985,ACCESSORIES!F:J,5,FALSE),"N/A")</f>
        <v>3.3000000000000003</v>
      </c>
      <c r="AL985" s="81" t="s">
        <v>5256</v>
      </c>
      <c r="AM985" s="81">
        <v>15.8</v>
      </c>
      <c r="AN985" s="81">
        <v>200</v>
      </c>
      <c r="AO985" s="36">
        <v>3</v>
      </c>
      <c r="AP985" s="36">
        <v>3</v>
      </c>
      <c r="AQ985" s="36">
        <v>24.5</v>
      </c>
      <c r="AR985" s="36">
        <v>37</v>
      </c>
      <c r="AS985" s="36">
        <v>245</v>
      </c>
      <c r="AT985" s="101">
        <v>241</v>
      </c>
      <c r="AU985" s="84">
        <v>124</v>
      </c>
      <c r="AV985" s="54">
        <v>108.5</v>
      </c>
      <c r="AW985" s="54">
        <v>108.5</v>
      </c>
      <c r="AX985" s="54">
        <v>72</v>
      </c>
      <c r="AY985" s="3" t="s">
        <v>85</v>
      </c>
      <c r="AZ985" s="98" t="str">
        <f>_xlfn.IFNA(VLOOKUP(AY985,ACCESSORIES!F:J,5,FALSE),"N/A")</f>
        <v>N/A</v>
      </c>
      <c r="BA985" s="3" t="s">
        <v>85</v>
      </c>
      <c r="BB985" s="98" t="str">
        <f>_xlfn.IFNA(VLOOKUP(BA985,ACCESSORIES!F:J,5,FALSE),"N/A")</f>
        <v>N/A</v>
      </c>
      <c r="BC985" s="77">
        <v>47.597802405715065</v>
      </c>
      <c r="BD985" s="56">
        <v>23.228346456692901</v>
      </c>
      <c r="BE985" s="56">
        <v>23.228346456692901</v>
      </c>
      <c r="BF985" s="56">
        <v>12.9133858267717</v>
      </c>
      <c r="BG985" s="378">
        <f t="shared" si="111"/>
        <v>0.11417680000000027</v>
      </c>
      <c r="BH985" s="81">
        <v>20</v>
      </c>
      <c r="BI985" s="114" t="s">
        <v>3532</v>
      </c>
      <c r="BJ985" s="50" t="s">
        <v>4050</v>
      </c>
      <c r="BK985" s="81" t="s">
        <v>4066</v>
      </c>
      <c r="BL985" s="81" t="s">
        <v>4836</v>
      </c>
      <c r="BM985" s="81" t="s">
        <v>5506</v>
      </c>
      <c r="BN985" s="81" t="s">
        <v>5507</v>
      </c>
      <c r="BO985" s="81" t="s">
        <v>4642</v>
      </c>
      <c r="BP985" s="81" t="s">
        <v>4275</v>
      </c>
      <c r="BQ985" s="81" t="s">
        <v>4068</v>
      </c>
      <c r="BR985" s="81"/>
      <c r="BS985" s="81"/>
      <c r="BT985" s="81"/>
      <c r="BU985" s="313" t="s">
        <v>6700</v>
      </c>
      <c r="BV985" s="377" t="s">
        <v>8391</v>
      </c>
      <c r="BW985" s="356" t="s">
        <v>6701</v>
      </c>
      <c r="BX985" s="377" t="s">
        <v>8392</v>
      </c>
      <c r="BY985" s="93" t="str">
        <f t="shared" si="106"/>
        <v>MR605 NV, 20x10, -24mm Offset, 8x6.5, 121.3mm Centerbore, Machined - Clear Coat</v>
      </c>
      <c r="BZ985" s="81" t="s">
        <v>3878</v>
      </c>
      <c r="CA985" s="81" t="s">
        <v>3879</v>
      </c>
      <c r="CB985" s="81" t="str">
        <f t="shared" si="112"/>
        <v>DISCO (6XX)</v>
      </c>
    </row>
    <row r="986" spans="1:80" s="38" customFormat="1" ht="15" customHeight="1">
      <c r="A986" s="22">
        <f t="shared" si="107"/>
        <v>984</v>
      </c>
      <c r="B986" s="3" t="s">
        <v>84</v>
      </c>
      <c r="C986" s="99" t="s">
        <v>1094</v>
      </c>
      <c r="D986" s="81" t="s">
        <v>939</v>
      </c>
      <c r="E986" s="91" t="str">
        <f>CONCATENATE(LEFT(D986,5),VLOOKUP(CONCATENATE(N986,"x",O986),'PART NUMBER GUIDE'!$B$9:$C$49,2,FALSE),VLOOKUP(CONCATENATE(P986, V986), 'PART NUMBER GUIDE'!$Q$6:$R$91, 2, FALSE),VLOOKUP(Y986,'PART NUMBER GUIDE'!$J$8:$K$43,2, FALSE),IF(U986="N/A",IF(ABS(S986)&lt;10,"0"&amp;ABS(S986),ABS(S986)),CONCATENATE(LEFT(U986,1),RIGHT(U986,1))), F986, G986)</f>
        <v>MR60521080524N</v>
      </c>
      <c r="F986" s="90" t="s">
        <v>2224</v>
      </c>
      <c r="G986" s="90"/>
      <c r="H986" s="78" t="s">
        <v>968</v>
      </c>
      <c r="I986" s="318">
        <v>42736</v>
      </c>
      <c r="J986" s="85" t="s">
        <v>1265</v>
      </c>
      <c r="K986" s="342">
        <v>399</v>
      </c>
      <c r="L986" s="92">
        <f t="shared" si="108"/>
        <v>399</v>
      </c>
      <c r="M986" s="344"/>
      <c r="N986" s="81">
        <v>20</v>
      </c>
      <c r="O986" s="83">
        <v>10</v>
      </c>
      <c r="P986" s="99" t="str">
        <f t="shared" si="109"/>
        <v>8x6.5</v>
      </c>
      <c r="Q986" s="81">
        <v>8</v>
      </c>
      <c r="R986" s="81">
        <v>6.5</v>
      </c>
      <c r="S986" s="81">
        <v>-24</v>
      </c>
      <c r="T986" s="84">
        <v>4.55</v>
      </c>
      <c r="U986" s="100" t="s">
        <v>85</v>
      </c>
      <c r="V986" s="84">
        <v>121.3</v>
      </c>
      <c r="W986" s="83">
        <v>41.4</v>
      </c>
      <c r="X986" s="51">
        <v>3640</v>
      </c>
      <c r="Y986" s="88" t="s">
        <v>2294</v>
      </c>
      <c r="Z986" s="79" t="s">
        <v>2987</v>
      </c>
      <c r="AA986" s="51" t="str">
        <f t="shared" si="110"/>
        <v>20x10, 8x6.5, -24 OS</v>
      </c>
      <c r="AB986" s="81" t="s">
        <v>1618</v>
      </c>
      <c r="AC986" s="89">
        <f>_xlfn.IFNA(VLOOKUP(AB986,ACCESSORIES!F:J,5,FALSE),"N/A")</f>
        <v>33</v>
      </c>
      <c r="AD986" s="80" t="s">
        <v>85</v>
      </c>
      <c r="AE986" s="3" t="s">
        <v>1888</v>
      </c>
      <c r="AF986" s="80" t="s">
        <v>85</v>
      </c>
      <c r="AG986" s="99" t="s">
        <v>1937</v>
      </c>
      <c r="AH986" s="9">
        <f>_xlfn.IFNA(VLOOKUP(AG986,ACCESSORIES!F:J,5,FALSE),"N/A")</f>
        <v>1.1000000000000001</v>
      </c>
      <c r="AI986" s="99" t="s">
        <v>265</v>
      </c>
      <c r="AJ986" s="81" t="s">
        <v>1674</v>
      </c>
      <c r="AK986" s="40">
        <f>_xlfn.IFNA(VLOOKUP(AJ986,ACCESSORIES!F:J,5,FALSE),"N/A")</f>
        <v>3.3000000000000003</v>
      </c>
      <c r="AL986" s="81" t="s">
        <v>5256</v>
      </c>
      <c r="AM986" s="81">
        <v>15.8</v>
      </c>
      <c r="AN986" s="81">
        <v>200</v>
      </c>
      <c r="AO986" s="36">
        <v>3</v>
      </c>
      <c r="AP986" s="36">
        <v>3</v>
      </c>
      <c r="AQ986" s="36">
        <v>24.5</v>
      </c>
      <c r="AR986" s="36">
        <v>37</v>
      </c>
      <c r="AS986" s="36">
        <v>245</v>
      </c>
      <c r="AT986" s="101">
        <v>241</v>
      </c>
      <c r="AU986" s="84">
        <v>124</v>
      </c>
      <c r="AV986" s="54">
        <v>108.5</v>
      </c>
      <c r="AW986" s="54">
        <v>108.5</v>
      </c>
      <c r="AX986" s="54">
        <v>72</v>
      </c>
      <c r="AY986" s="3" t="s">
        <v>85</v>
      </c>
      <c r="AZ986" s="98" t="str">
        <f>_xlfn.IFNA(VLOOKUP(AY986,ACCESSORIES!F:J,5,FALSE),"N/A")</f>
        <v>N/A</v>
      </c>
      <c r="BA986" s="3" t="s">
        <v>85</v>
      </c>
      <c r="BB986" s="98" t="str">
        <f>_xlfn.IFNA(VLOOKUP(BA986,ACCESSORIES!F:J,5,FALSE),"N/A")</f>
        <v>N/A</v>
      </c>
      <c r="BC986" s="77">
        <v>46.826184488068002</v>
      </c>
      <c r="BD986" s="56">
        <v>23.228346456692901</v>
      </c>
      <c r="BE986" s="56">
        <v>23.228346456692901</v>
      </c>
      <c r="BF986" s="56">
        <v>12.9133858267717</v>
      </c>
      <c r="BG986" s="378">
        <f t="shared" si="111"/>
        <v>0.11417680000000027</v>
      </c>
      <c r="BH986" s="81">
        <v>20</v>
      </c>
      <c r="BI986" s="114" t="s">
        <v>3532</v>
      </c>
      <c r="BJ986" s="50" t="s">
        <v>4050</v>
      </c>
      <c r="BK986" s="81" t="s">
        <v>4066</v>
      </c>
      <c r="BL986" s="81" t="s">
        <v>4836</v>
      </c>
      <c r="BM986" s="81" t="s">
        <v>5506</v>
      </c>
      <c r="BN986" s="81" t="s">
        <v>5507</v>
      </c>
      <c r="BO986" s="81" t="s">
        <v>4642</v>
      </c>
      <c r="BP986" s="81" t="s">
        <v>4275</v>
      </c>
      <c r="BQ986" s="81" t="s">
        <v>4068</v>
      </c>
      <c r="BR986" s="81"/>
      <c r="BS986" s="81"/>
      <c r="BT986" s="81"/>
      <c r="BU986" s="313" t="s">
        <v>6682</v>
      </c>
      <c r="BV986" s="377" t="s">
        <v>8349</v>
      </c>
      <c r="BW986" s="313" t="s">
        <v>6683</v>
      </c>
      <c r="BX986" s="377" t="s">
        <v>8350</v>
      </c>
      <c r="BY986" s="93" t="str">
        <f t="shared" si="106"/>
        <v>MR605 NV, 20x10, -24mm Offset, 8x6.5, 121.3mm Centerbore, Matte Black</v>
      </c>
      <c r="BZ986" s="81" t="s">
        <v>3878</v>
      </c>
      <c r="CA986" s="81" t="s">
        <v>3879</v>
      </c>
      <c r="CB986" s="81" t="str">
        <f t="shared" si="112"/>
        <v>DISCO (6XX)</v>
      </c>
    </row>
    <row r="987" spans="1:80" s="38" customFormat="1" ht="15" customHeight="1">
      <c r="A987" s="22">
        <f t="shared" si="107"/>
        <v>985</v>
      </c>
      <c r="B987" s="3" t="s">
        <v>84</v>
      </c>
      <c r="C987" s="99" t="s">
        <v>1094</v>
      </c>
      <c r="D987" s="81" t="s">
        <v>939</v>
      </c>
      <c r="E987" s="91" t="str">
        <f>CONCATENATE(LEFT(D987,5),VLOOKUP(CONCATENATE(N987,"x",O987),'PART NUMBER GUIDE'!$B$9:$C$49,2,FALSE),VLOOKUP(CONCATENATE(P987, V987), 'PART NUMBER GUIDE'!$Q$6:$R$91, 2, FALSE),VLOOKUP(Y987,'PART NUMBER GUIDE'!$J$8:$K$43,2, FALSE),IF(U987="N/A",IF(ABS(S987)&lt;10,"0"&amp;ABS(S987),ABS(S987)),CONCATENATE(LEFT(U987,1),RIGHT(U987,1))), F987, G987)</f>
        <v>MR60521087924N</v>
      </c>
      <c r="F987" s="90" t="s">
        <v>2224</v>
      </c>
      <c r="G987" s="90"/>
      <c r="H987" s="78" t="s">
        <v>971</v>
      </c>
      <c r="I987" s="318">
        <v>42736</v>
      </c>
      <c r="J987" s="85" t="s">
        <v>1265</v>
      </c>
      <c r="K987" s="342">
        <v>399</v>
      </c>
      <c r="L987" s="92">
        <f t="shared" si="108"/>
        <v>399</v>
      </c>
      <c r="M987" s="344"/>
      <c r="N987" s="81">
        <v>20</v>
      </c>
      <c r="O987" s="83">
        <v>10</v>
      </c>
      <c r="P987" s="99" t="str">
        <f t="shared" si="109"/>
        <v>8x170</v>
      </c>
      <c r="Q987" s="81">
        <v>8</v>
      </c>
      <c r="R987" s="81">
        <v>170</v>
      </c>
      <c r="S987" s="81">
        <v>-24</v>
      </c>
      <c r="T987" s="84">
        <v>4.55</v>
      </c>
      <c r="U987" s="100" t="s">
        <v>85</v>
      </c>
      <c r="V987" s="84">
        <v>124.9</v>
      </c>
      <c r="W987" s="83">
        <v>41.4</v>
      </c>
      <c r="X987" s="51">
        <v>3640</v>
      </c>
      <c r="Y987" s="79" t="s">
        <v>2297</v>
      </c>
      <c r="Z987" s="78" t="s">
        <v>2988</v>
      </c>
      <c r="AA987" s="51" t="str">
        <f t="shared" si="110"/>
        <v>20x10, 8x170, -24 OS</v>
      </c>
      <c r="AB987" s="81" t="s">
        <v>1618</v>
      </c>
      <c r="AC987" s="89">
        <f>_xlfn.IFNA(VLOOKUP(AB987,ACCESSORIES!F:J,5,FALSE),"N/A")</f>
        <v>33</v>
      </c>
      <c r="AD987" s="80" t="s">
        <v>85</v>
      </c>
      <c r="AE987" s="3" t="s">
        <v>1888</v>
      </c>
      <c r="AF987" s="80" t="s">
        <v>85</v>
      </c>
      <c r="AG987" s="99" t="s">
        <v>1937</v>
      </c>
      <c r="AH987" s="9">
        <f>_xlfn.IFNA(VLOOKUP(AG987,ACCESSORIES!F:J,5,FALSE),"N/A")</f>
        <v>1.1000000000000001</v>
      </c>
      <c r="AI987" s="99" t="s">
        <v>265</v>
      </c>
      <c r="AJ987" s="81" t="s">
        <v>85</v>
      </c>
      <c r="AK987" s="40" t="str">
        <f>_xlfn.IFNA(VLOOKUP(AJ987,ACCESSORIES!F:J,5,FALSE),"N/A")</f>
        <v>N/A</v>
      </c>
      <c r="AL987" s="81" t="s">
        <v>85</v>
      </c>
      <c r="AM987" s="81">
        <v>15.8</v>
      </c>
      <c r="AN987" s="81">
        <v>200</v>
      </c>
      <c r="AO987" s="36">
        <v>3</v>
      </c>
      <c r="AP987" s="36">
        <v>3</v>
      </c>
      <c r="AQ987" s="36">
        <v>24.5</v>
      </c>
      <c r="AR987" s="36">
        <v>37</v>
      </c>
      <c r="AS987" s="36">
        <v>245</v>
      </c>
      <c r="AT987" s="101">
        <v>241</v>
      </c>
      <c r="AU987" s="84">
        <v>124</v>
      </c>
      <c r="AV987" s="54">
        <v>108.5</v>
      </c>
      <c r="AW987" s="54">
        <v>108.5</v>
      </c>
      <c r="AX987" s="54">
        <v>72</v>
      </c>
      <c r="AY987" s="3" t="s">
        <v>85</v>
      </c>
      <c r="AZ987" s="98" t="str">
        <f>_xlfn.IFNA(VLOOKUP(AY987,ACCESSORIES!F:J,5,FALSE),"N/A")</f>
        <v>N/A</v>
      </c>
      <c r="BA987" s="3" t="s">
        <v>85</v>
      </c>
      <c r="BB987" s="98" t="str">
        <f>_xlfn.IFNA(VLOOKUP(BA987,ACCESSORIES!F:J,5,FALSE),"N/A")</f>
        <v>N/A</v>
      </c>
      <c r="BC987" s="77">
        <v>46.826184488068002</v>
      </c>
      <c r="BD987" s="56">
        <v>23.228346456692901</v>
      </c>
      <c r="BE987" s="56">
        <v>23.228346456692901</v>
      </c>
      <c r="BF987" s="56">
        <v>12.9133858267717</v>
      </c>
      <c r="BG987" s="378">
        <f t="shared" si="111"/>
        <v>0.11417680000000027</v>
      </c>
      <c r="BH987" s="81">
        <v>20</v>
      </c>
      <c r="BI987" s="114" t="s">
        <v>3532</v>
      </c>
      <c r="BJ987" s="50" t="s">
        <v>4050</v>
      </c>
      <c r="BK987" s="81" t="s">
        <v>4066</v>
      </c>
      <c r="BL987" s="81" t="s">
        <v>4836</v>
      </c>
      <c r="BM987" s="81" t="s">
        <v>5506</v>
      </c>
      <c r="BN987" s="81" t="s">
        <v>5507</v>
      </c>
      <c r="BO987" s="81" t="s">
        <v>4642</v>
      </c>
      <c r="BP987" s="81" t="s">
        <v>4275</v>
      </c>
      <c r="BQ987" s="81" t="s">
        <v>4068</v>
      </c>
      <c r="BR987" s="81"/>
      <c r="BS987" s="81"/>
      <c r="BT987" s="81"/>
      <c r="BU987" s="313" t="s">
        <v>6695</v>
      </c>
      <c r="BV987" s="377" t="s">
        <v>8100</v>
      </c>
      <c r="BW987" s="356" t="s">
        <v>6697</v>
      </c>
      <c r="BX987" s="377" t="s">
        <v>8101</v>
      </c>
      <c r="BY987" s="93" t="str">
        <f t="shared" si="106"/>
        <v>MR605 NV, 20x10, -24mm Offset, 8x170, 124.9mm Centerbore, Method Bronze</v>
      </c>
      <c r="BZ987" s="81" t="s">
        <v>3878</v>
      </c>
      <c r="CA987" s="81" t="s">
        <v>3879</v>
      </c>
      <c r="CB987" s="81" t="str">
        <f t="shared" si="112"/>
        <v>DISCO (6XX)</v>
      </c>
    </row>
    <row r="988" spans="1:80" s="38" customFormat="1" ht="15" customHeight="1">
      <c r="A988" s="22">
        <f t="shared" si="107"/>
        <v>986</v>
      </c>
      <c r="B988" s="3" t="s">
        <v>84</v>
      </c>
      <c r="C988" s="99" t="s">
        <v>1094</v>
      </c>
      <c r="D988" s="81" t="s">
        <v>939</v>
      </c>
      <c r="E988" s="91" t="str">
        <f>CONCATENATE(LEFT(D988,5),VLOOKUP(CONCATENATE(N988,"x",O988),'PART NUMBER GUIDE'!$B$9:$C$49,2,FALSE),VLOOKUP(CONCATENATE(P988, V988), 'PART NUMBER GUIDE'!$Q$6:$R$91, 2, FALSE),VLOOKUP(Y988,'PART NUMBER GUIDE'!$J$8:$K$43,2, FALSE),IF(U988="N/A",IF(ABS(S988)&lt;10,"0"&amp;ABS(S988),ABS(S988)),CONCATENATE(LEFT(U988,1),RIGHT(U988,1))), F988, G988)</f>
        <v>MR60521087824N</v>
      </c>
      <c r="F988" s="90" t="s">
        <v>2224</v>
      </c>
      <c r="G988" s="90"/>
      <c r="H988" s="78" t="s">
        <v>5018</v>
      </c>
      <c r="I988" s="318">
        <v>44344</v>
      </c>
      <c r="J988" s="85" t="s">
        <v>1265</v>
      </c>
      <c r="K988" s="342">
        <v>399</v>
      </c>
      <c r="L988" s="92">
        <f t="shared" si="108"/>
        <v>399</v>
      </c>
      <c r="M988" s="344"/>
      <c r="N988" s="81">
        <v>20</v>
      </c>
      <c r="O988" s="83">
        <v>10</v>
      </c>
      <c r="P988" s="99" t="str">
        <f t="shared" si="109"/>
        <v>8x170</v>
      </c>
      <c r="Q988" s="81">
        <v>8</v>
      </c>
      <c r="R988" s="81">
        <v>170</v>
      </c>
      <c r="S988" s="81">
        <v>-24</v>
      </c>
      <c r="T988" s="84">
        <v>4.55</v>
      </c>
      <c r="U988" s="100" t="s">
        <v>85</v>
      </c>
      <c r="V988" s="84">
        <v>124.9</v>
      </c>
      <c r="W988" s="83">
        <v>41.4</v>
      </c>
      <c r="X988" s="51">
        <v>3640</v>
      </c>
      <c r="Y988" s="79" t="s">
        <v>2646</v>
      </c>
      <c r="Z988" s="78" t="s">
        <v>2992</v>
      </c>
      <c r="AA988" s="51" t="str">
        <f t="shared" si="110"/>
        <v>20x10, 8x170, -24 OS</v>
      </c>
      <c r="AB988" s="81" t="s">
        <v>1618</v>
      </c>
      <c r="AC988" s="89">
        <f>_xlfn.IFNA(VLOOKUP(AB988,ACCESSORIES!F:J,5,FALSE),"N/A")</f>
        <v>33</v>
      </c>
      <c r="AD988" s="80" t="s">
        <v>85</v>
      </c>
      <c r="AE988" s="3" t="s">
        <v>1888</v>
      </c>
      <c r="AF988" s="80" t="s">
        <v>85</v>
      </c>
      <c r="AG988" s="99" t="s">
        <v>1937</v>
      </c>
      <c r="AH988" s="9">
        <f>_xlfn.IFNA(VLOOKUP(AG988,ACCESSORIES!F:J,5,FALSE),"N/A")</f>
        <v>1.1000000000000001</v>
      </c>
      <c r="AI988" s="99" t="s">
        <v>265</v>
      </c>
      <c r="AJ988" s="81" t="s">
        <v>85</v>
      </c>
      <c r="AK988" s="40" t="str">
        <f>_xlfn.IFNA(VLOOKUP(AJ988,ACCESSORIES!F:J,5,FALSE),"N/A")</f>
        <v>N/A</v>
      </c>
      <c r="AL988" s="81" t="s">
        <v>85</v>
      </c>
      <c r="AM988" s="81">
        <v>15.8</v>
      </c>
      <c r="AN988" s="81">
        <v>200</v>
      </c>
      <c r="AO988" s="36">
        <v>3</v>
      </c>
      <c r="AP988" s="36">
        <v>3</v>
      </c>
      <c r="AQ988" s="36">
        <v>24.5</v>
      </c>
      <c r="AR988" s="36">
        <v>37</v>
      </c>
      <c r="AS988" s="36">
        <v>245</v>
      </c>
      <c r="AT988" s="101">
        <v>241</v>
      </c>
      <c r="AU988" s="84">
        <v>124</v>
      </c>
      <c r="AV988" s="54">
        <v>108.5</v>
      </c>
      <c r="AW988" s="54">
        <v>108.5</v>
      </c>
      <c r="AX988" s="54">
        <v>72</v>
      </c>
      <c r="AY988" s="3" t="s">
        <v>85</v>
      </c>
      <c r="AZ988" s="98" t="str">
        <f>_xlfn.IFNA(VLOOKUP(AY988,ACCESSORIES!F:J,5,FALSE),"N/A")</f>
        <v>N/A</v>
      </c>
      <c r="BA988" s="3" t="s">
        <v>85</v>
      </c>
      <c r="BB988" s="98" t="str">
        <f>_xlfn.IFNA(VLOOKUP(BA988,ACCESSORIES!F:J,5,FALSE),"N/A")</f>
        <v>N/A</v>
      </c>
      <c r="BC988" s="77">
        <v>46.826184488067987</v>
      </c>
      <c r="BD988" s="56">
        <v>23.228346456692901</v>
      </c>
      <c r="BE988" s="56">
        <v>23.228346456692901</v>
      </c>
      <c r="BF988" s="56">
        <v>12.9133858267717</v>
      </c>
      <c r="BG988" s="378">
        <f t="shared" si="111"/>
        <v>0.11417680000000027</v>
      </c>
      <c r="BH988" s="81">
        <v>20</v>
      </c>
      <c r="BI988" s="114" t="s">
        <v>3532</v>
      </c>
      <c r="BJ988" s="50" t="s">
        <v>4050</v>
      </c>
      <c r="BK988" s="81" t="s">
        <v>4066</v>
      </c>
      <c r="BL988" s="81" t="s">
        <v>4836</v>
      </c>
      <c r="BM988" s="81" t="s">
        <v>5506</v>
      </c>
      <c r="BN988" s="81" t="s">
        <v>5507</v>
      </c>
      <c r="BO988" s="81" t="s">
        <v>4642</v>
      </c>
      <c r="BP988" s="81" t="s">
        <v>4275</v>
      </c>
      <c r="BQ988" s="81" t="s">
        <v>4068</v>
      </c>
      <c r="BR988" s="81"/>
      <c r="BS988" s="81"/>
      <c r="BT988" s="81"/>
      <c r="BU988" s="313" t="s">
        <v>6688</v>
      </c>
      <c r="BV988" s="377" t="s">
        <v>8089</v>
      </c>
      <c r="BW988" s="313" t="s">
        <v>6689</v>
      </c>
      <c r="BX988" s="377" t="s">
        <v>8090</v>
      </c>
      <c r="BY988" s="93" t="str">
        <f t="shared" ref="BY988:BY1051" si="113">CONCATENATE(IF(J988="Closeout","CLOSEOUT - ",""),D988,", ",N988,"x",O988,", ",IF(U988="N/A","",CONCATENATE(U988,"/")),IF(S988&gt;0,CONCATENATE("+",S988),S988),"mm Offset, ",P988,", ",V988,"mm Centerbore, ",PROPER(Y988),IF(G988="R",", Race Drilled",""),"",IF(BA988="N/A","",CONCATENATE(", w/ ",BA988)))</f>
        <v>MR605 NV, 20x10, -24mm Offset, 8x170, 124.9mm Centerbore, Gloss Titanium</v>
      </c>
      <c r="BZ988" s="81" t="s">
        <v>3878</v>
      </c>
      <c r="CA988" s="81" t="s">
        <v>3879</v>
      </c>
      <c r="CB988" s="81" t="str">
        <f t="shared" si="112"/>
        <v>DISCO (6XX)</v>
      </c>
    </row>
    <row r="989" spans="1:80" s="38" customFormat="1" ht="15" customHeight="1">
      <c r="A989" s="22">
        <f t="shared" si="107"/>
        <v>987</v>
      </c>
      <c r="B989" s="3" t="s">
        <v>84</v>
      </c>
      <c r="C989" s="99" t="s">
        <v>1094</v>
      </c>
      <c r="D989" s="81" t="s">
        <v>939</v>
      </c>
      <c r="E989" s="91" t="str">
        <f>CONCATENATE(LEFT(D989,5),VLOOKUP(CONCATENATE(N989,"x",O989),'PART NUMBER GUIDE'!$B$9:$C$49,2,FALSE),VLOOKUP(CONCATENATE(P989, V989), 'PART NUMBER GUIDE'!$Q$6:$R$91, 2, FALSE),VLOOKUP(Y989,'PART NUMBER GUIDE'!$J$8:$K$43,2, FALSE),IF(U989="N/A",IF(ABS(S989)&lt;10,"0"&amp;ABS(S989),ABS(S989)),CONCATENATE(LEFT(U989,1),RIGHT(U989,1))), F989, G989)</f>
        <v>MR60521087324N</v>
      </c>
      <c r="F989" s="90" t="s">
        <v>2224</v>
      </c>
      <c r="G989" s="90"/>
      <c r="H989" s="79" t="s">
        <v>5169</v>
      </c>
      <c r="I989" s="318">
        <v>44351</v>
      </c>
      <c r="J989" s="85" t="s">
        <v>1265</v>
      </c>
      <c r="K989" s="342">
        <v>399</v>
      </c>
      <c r="L989" s="92">
        <f t="shared" si="108"/>
        <v>399</v>
      </c>
      <c r="M989" s="344"/>
      <c r="N989" s="81">
        <v>20</v>
      </c>
      <c r="O989" s="83">
        <v>10</v>
      </c>
      <c r="P989" s="99" t="str">
        <f t="shared" si="109"/>
        <v>8x170</v>
      </c>
      <c r="Q989" s="81">
        <v>8</v>
      </c>
      <c r="R989" s="81">
        <v>170</v>
      </c>
      <c r="S989" s="81">
        <v>-24</v>
      </c>
      <c r="T989" s="84">
        <v>4.55</v>
      </c>
      <c r="U989" s="100" t="s">
        <v>85</v>
      </c>
      <c r="V989" s="84">
        <v>124.9</v>
      </c>
      <c r="W989" s="83">
        <v>41.8</v>
      </c>
      <c r="X989" s="51">
        <v>3640</v>
      </c>
      <c r="Y989" s="47" t="s">
        <v>5454</v>
      </c>
      <c r="Z989" s="78" t="s">
        <v>196</v>
      </c>
      <c r="AA989" s="51" t="str">
        <f t="shared" si="110"/>
        <v>20x10, 8x170, -24 OS</v>
      </c>
      <c r="AB989" s="81" t="s">
        <v>1618</v>
      </c>
      <c r="AC989" s="89">
        <f>_xlfn.IFNA(VLOOKUP(AB989,ACCESSORIES!F:J,5,FALSE),"N/A")</f>
        <v>33</v>
      </c>
      <c r="AD989" s="80" t="s">
        <v>85</v>
      </c>
      <c r="AE989" s="3" t="s">
        <v>1888</v>
      </c>
      <c r="AF989" s="80" t="s">
        <v>85</v>
      </c>
      <c r="AG989" s="99" t="s">
        <v>1937</v>
      </c>
      <c r="AH989" s="9">
        <f>_xlfn.IFNA(VLOOKUP(AG989,ACCESSORIES!F:J,5,FALSE),"N/A")</f>
        <v>1.1000000000000001</v>
      </c>
      <c r="AI989" s="99" t="s">
        <v>265</v>
      </c>
      <c r="AJ989" s="81" t="s">
        <v>85</v>
      </c>
      <c r="AK989" s="40" t="str">
        <f>_xlfn.IFNA(VLOOKUP(AJ989,ACCESSORIES!F:J,5,FALSE),"N/A")</f>
        <v>N/A</v>
      </c>
      <c r="AL989" s="81" t="s">
        <v>85</v>
      </c>
      <c r="AM989" s="81">
        <v>15.8</v>
      </c>
      <c r="AN989" s="81">
        <v>200</v>
      </c>
      <c r="AO989" s="36">
        <v>3</v>
      </c>
      <c r="AP989" s="36">
        <v>3</v>
      </c>
      <c r="AQ989" s="36">
        <v>24.5</v>
      </c>
      <c r="AR989" s="36">
        <v>37</v>
      </c>
      <c r="AS989" s="36">
        <v>245</v>
      </c>
      <c r="AT989" s="101">
        <v>241</v>
      </c>
      <c r="AU989" s="84">
        <v>124</v>
      </c>
      <c r="AV989" s="54">
        <v>108.5</v>
      </c>
      <c r="AW989" s="54">
        <v>108.5</v>
      </c>
      <c r="AX989" s="54">
        <v>72</v>
      </c>
      <c r="AY989" s="3" t="s">
        <v>85</v>
      </c>
      <c r="AZ989" s="98" t="str">
        <f>_xlfn.IFNA(VLOOKUP(AY989,ACCESSORIES!F:J,5,FALSE),"N/A")</f>
        <v>N/A</v>
      </c>
      <c r="BA989" s="3" t="s">
        <v>85</v>
      </c>
      <c r="BB989" s="98" t="str">
        <f>_xlfn.IFNA(VLOOKUP(BA989,ACCESSORIES!F:J,5,FALSE),"N/A")</f>
        <v>N/A</v>
      </c>
      <c r="BC989" s="77">
        <v>47.223016560000779</v>
      </c>
      <c r="BD989" s="56">
        <v>23.228346456692901</v>
      </c>
      <c r="BE989" s="56">
        <v>23.228346456692901</v>
      </c>
      <c r="BF989" s="56">
        <v>12.9133858267717</v>
      </c>
      <c r="BG989" s="378">
        <f t="shared" si="111"/>
        <v>0.11417680000000027</v>
      </c>
      <c r="BH989" s="81">
        <v>20</v>
      </c>
      <c r="BI989" s="114" t="s">
        <v>3532</v>
      </c>
      <c r="BJ989" s="50" t="s">
        <v>4050</v>
      </c>
      <c r="BK989" s="81" t="s">
        <v>4066</v>
      </c>
      <c r="BL989" s="81" t="s">
        <v>4836</v>
      </c>
      <c r="BM989" s="81" t="s">
        <v>5506</v>
      </c>
      <c r="BN989" s="81" t="s">
        <v>5507</v>
      </c>
      <c r="BO989" s="81" t="s">
        <v>4642</v>
      </c>
      <c r="BP989" s="81" t="s">
        <v>4275</v>
      </c>
      <c r="BQ989" s="81" t="s">
        <v>4068</v>
      </c>
      <c r="BR989" s="81"/>
      <c r="BS989" s="81"/>
      <c r="BT989" s="81"/>
      <c r="BU989" s="313" t="s">
        <v>6700</v>
      </c>
      <c r="BV989" s="377" t="s">
        <v>8391</v>
      </c>
      <c r="BW989" s="356" t="s">
        <v>6701</v>
      </c>
      <c r="BX989" s="377" t="s">
        <v>8392</v>
      </c>
      <c r="BY989" s="93" t="str">
        <f t="shared" si="113"/>
        <v>MR605 NV, 20x10, -24mm Offset, 8x170, 124.9mm Centerbore, Machined - Clear Coat</v>
      </c>
      <c r="BZ989" s="81" t="s">
        <v>3878</v>
      </c>
      <c r="CA989" s="81" t="s">
        <v>3879</v>
      </c>
      <c r="CB989" s="81" t="str">
        <f t="shared" si="112"/>
        <v>DISCO (6XX)</v>
      </c>
    </row>
    <row r="990" spans="1:80" s="38" customFormat="1" ht="15" customHeight="1">
      <c r="A990" s="22">
        <f t="shared" si="107"/>
        <v>988</v>
      </c>
      <c r="B990" s="3" t="s">
        <v>84</v>
      </c>
      <c r="C990" s="99" t="s">
        <v>1094</v>
      </c>
      <c r="D990" s="81" t="s">
        <v>939</v>
      </c>
      <c r="E990" s="91" t="str">
        <f>CONCATENATE(LEFT(D990,5),VLOOKUP(CONCATENATE(N990,"x",O990),'PART NUMBER GUIDE'!$B$9:$C$49,2,FALSE),VLOOKUP(CONCATENATE(P990, V990), 'PART NUMBER GUIDE'!$Q$6:$R$91, 2, FALSE),VLOOKUP(Y990,'PART NUMBER GUIDE'!$J$8:$K$43,2, FALSE),IF(U990="N/A",IF(ABS(S990)&lt;10,"0"&amp;ABS(S990),ABS(S990)),CONCATENATE(LEFT(U990,1),RIGHT(U990,1))), F990, G990)</f>
        <v>MR60521087524N</v>
      </c>
      <c r="F990" s="90" t="s">
        <v>2224</v>
      </c>
      <c r="G990" s="90"/>
      <c r="H990" s="78" t="s">
        <v>970</v>
      </c>
      <c r="I990" s="318">
        <v>42736</v>
      </c>
      <c r="J990" s="85" t="s">
        <v>1265</v>
      </c>
      <c r="K990" s="342">
        <v>399</v>
      </c>
      <c r="L990" s="92">
        <f t="shared" si="108"/>
        <v>399</v>
      </c>
      <c r="M990" s="344"/>
      <c r="N990" s="81">
        <v>20</v>
      </c>
      <c r="O990" s="83">
        <v>10</v>
      </c>
      <c r="P990" s="99" t="str">
        <f t="shared" si="109"/>
        <v>8x170</v>
      </c>
      <c r="Q990" s="81">
        <v>8</v>
      </c>
      <c r="R990" s="81">
        <v>170</v>
      </c>
      <c r="S990" s="81">
        <v>-24</v>
      </c>
      <c r="T990" s="84">
        <v>4.55</v>
      </c>
      <c r="U990" s="100" t="s">
        <v>85</v>
      </c>
      <c r="V990" s="84">
        <v>124.9</v>
      </c>
      <c r="W990" s="83">
        <v>41.4</v>
      </c>
      <c r="X990" s="51">
        <v>3640</v>
      </c>
      <c r="Y990" s="88" t="s">
        <v>2294</v>
      </c>
      <c r="Z990" s="79" t="s">
        <v>2987</v>
      </c>
      <c r="AA990" s="51" t="str">
        <f t="shared" si="110"/>
        <v>20x10, 8x170, -24 OS</v>
      </c>
      <c r="AB990" s="81" t="s">
        <v>1618</v>
      </c>
      <c r="AC990" s="89">
        <f>_xlfn.IFNA(VLOOKUP(AB990,ACCESSORIES!F:J,5,FALSE),"N/A")</f>
        <v>33</v>
      </c>
      <c r="AD990" s="80" t="s">
        <v>85</v>
      </c>
      <c r="AE990" s="3" t="s">
        <v>1888</v>
      </c>
      <c r="AF990" s="80" t="s">
        <v>85</v>
      </c>
      <c r="AG990" s="99" t="s">
        <v>1937</v>
      </c>
      <c r="AH990" s="9">
        <f>_xlfn.IFNA(VLOOKUP(AG990,ACCESSORIES!F:J,5,FALSE),"N/A")</f>
        <v>1.1000000000000001</v>
      </c>
      <c r="AI990" s="99" t="s">
        <v>265</v>
      </c>
      <c r="AJ990" s="81" t="s">
        <v>85</v>
      </c>
      <c r="AK990" s="40" t="str">
        <f>_xlfn.IFNA(VLOOKUP(AJ990,ACCESSORIES!F:J,5,FALSE),"N/A")</f>
        <v>N/A</v>
      </c>
      <c r="AL990" s="81" t="s">
        <v>85</v>
      </c>
      <c r="AM990" s="81">
        <v>15.8</v>
      </c>
      <c r="AN990" s="81">
        <v>200</v>
      </c>
      <c r="AO990" s="36">
        <v>3</v>
      </c>
      <c r="AP990" s="36">
        <v>3</v>
      </c>
      <c r="AQ990" s="36">
        <v>24.5</v>
      </c>
      <c r="AR990" s="36">
        <v>37</v>
      </c>
      <c r="AS990" s="36">
        <v>245</v>
      </c>
      <c r="AT990" s="101">
        <v>241</v>
      </c>
      <c r="AU990" s="84">
        <v>124</v>
      </c>
      <c r="AV990" s="54">
        <v>108.5</v>
      </c>
      <c r="AW990" s="54">
        <v>108.5</v>
      </c>
      <c r="AX990" s="54">
        <v>72</v>
      </c>
      <c r="AY990" s="3" t="s">
        <v>85</v>
      </c>
      <c r="AZ990" s="98" t="str">
        <f>_xlfn.IFNA(VLOOKUP(AY990,ACCESSORIES!F:J,5,FALSE),"N/A")</f>
        <v>N/A</v>
      </c>
      <c r="BA990" s="3" t="s">
        <v>85</v>
      </c>
      <c r="BB990" s="98" t="str">
        <f>_xlfn.IFNA(VLOOKUP(BA990,ACCESSORIES!F:J,5,FALSE),"N/A")</f>
        <v>N/A</v>
      </c>
      <c r="BC990" s="77">
        <v>46.826184488068002</v>
      </c>
      <c r="BD990" s="56">
        <v>23.228346456692901</v>
      </c>
      <c r="BE990" s="56">
        <v>23.228346456692901</v>
      </c>
      <c r="BF990" s="56">
        <v>12.9133858267717</v>
      </c>
      <c r="BG990" s="378">
        <f t="shared" si="111"/>
        <v>0.11417680000000027</v>
      </c>
      <c r="BH990" s="81">
        <v>20</v>
      </c>
      <c r="BI990" s="114" t="s">
        <v>3532</v>
      </c>
      <c r="BJ990" s="50" t="s">
        <v>4050</v>
      </c>
      <c r="BK990" s="81" t="s">
        <v>4066</v>
      </c>
      <c r="BL990" s="81" t="s">
        <v>4836</v>
      </c>
      <c r="BM990" s="81" t="s">
        <v>5506</v>
      </c>
      <c r="BN990" s="81" t="s">
        <v>5507</v>
      </c>
      <c r="BO990" s="81" t="s">
        <v>4642</v>
      </c>
      <c r="BP990" s="81" t="s">
        <v>4275</v>
      </c>
      <c r="BQ990" s="81" t="s">
        <v>4068</v>
      </c>
      <c r="BR990" s="81"/>
      <c r="BS990" s="81"/>
      <c r="BT990" s="81"/>
      <c r="BU990" s="313" t="s">
        <v>6682</v>
      </c>
      <c r="BV990" s="377" t="s">
        <v>8349</v>
      </c>
      <c r="BW990" s="313" t="s">
        <v>6683</v>
      </c>
      <c r="BX990" s="377" t="s">
        <v>8350</v>
      </c>
      <c r="BY990" s="93" t="str">
        <f t="shared" si="113"/>
        <v>MR605 NV, 20x10, -24mm Offset, 8x170, 124.9mm Centerbore, Matte Black</v>
      </c>
      <c r="BZ990" s="81" t="s">
        <v>3878</v>
      </c>
      <c r="CA990" s="81" t="s">
        <v>3879</v>
      </c>
      <c r="CB990" s="81" t="str">
        <f t="shared" si="112"/>
        <v>DISCO (6XX)</v>
      </c>
    </row>
    <row r="991" spans="1:80" s="38" customFormat="1" ht="15" customHeight="1">
      <c r="A991" s="22">
        <f t="shared" si="107"/>
        <v>989</v>
      </c>
      <c r="B991" s="3" t="s">
        <v>84</v>
      </c>
      <c r="C991" s="99" t="s">
        <v>1094</v>
      </c>
      <c r="D991" s="81" t="s">
        <v>939</v>
      </c>
      <c r="E991" s="91" t="str">
        <f>CONCATENATE(LEFT(D991,5),VLOOKUP(CONCATENATE(N991,"x",O991),'PART NUMBER GUIDE'!$B$9:$C$49,2,FALSE),VLOOKUP(CONCATENATE(P991, V991), 'PART NUMBER GUIDE'!$Q$6:$R$91, 2, FALSE),VLOOKUP(Y991,'PART NUMBER GUIDE'!$J$8:$K$43,2, FALSE),IF(U991="N/A",IF(ABS(S991)&lt;10,"0"&amp;ABS(S991),ABS(S991)),CONCATENATE(LEFT(U991,1),RIGHT(U991,1))), F991, G991)</f>
        <v>MR60521088824N</v>
      </c>
      <c r="F991" s="90" t="s">
        <v>2224</v>
      </c>
      <c r="G991" s="90"/>
      <c r="H991" s="78" t="s">
        <v>5019</v>
      </c>
      <c r="I991" s="318">
        <v>44344</v>
      </c>
      <c r="J991" s="85" t="s">
        <v>1265</v>
      </c>
      <c r="K991" s="342">
        <v>399</v>
      </c>
      <c r="L991" s="92">
        <f t="shared" si="108"/>
        <v>399</v>
      </c>
      <c r="M991" s="344"/>
      <c r="N991" s="81">
        <v>20</v>
      </c>
      <c r="O991" s="83">
        <v>10</v>
      </c>
      <c r="P991" s="99" t="str">
        <f t="shared" si="109"/>
        <v>8x180</v>
      </c>
      <c r="Q991" s="81">
        <v>8</v>
      </c>
      <c r="R991" s="81">
        <v>180</v>
      </c>
      <c r="S991" s="81">
        <v>-24</v>
      </c>
      <c r="T991" s="84">
        <v>4.55</v>
      </c>
      <c r="U991" s="100" t="s">
        <v>85</v>
      </c>
      <c r="V991" s="84">
        <v>124.1</v>
      </c>
      <c r="W991" s="83">
        <v>41.25</v>
      </c>
      <c r="X991" s="51">
        <v>3640</v>
      </c>
      <c r="Y991" s="79" t="s">
        <v>2646</v>
      </c>
      <c r="Z991" s="78" t="s">
        <v>2992</v>
      </c>
      <c r="AA991" s="51" t="str">
        <f t="shared" si="110"/>
        <v>20x10, 8x180, -24 OS</v>
      </c>
      <c r="AB991" s="81" t="s">
        <v>1618</v>
      </c>
      <c r="AC991" s="89">
        <f>_xlfn.IFNA(VLOOKUP(AB991,ACCESSORIES!F:J,5,FALSE),"N/A")</f>
        <v>33</v>
      </c>
      <c r="AD991" s="80" t="s">
        <v>85</v>
      </c>
      <c r="AE991" s="3" t="s">
        <v>1888</v>
      </c>
      <c r="AF991" s="80" t="s">
        <v>85</v>
      </c>
      <c r="AG991" s="99" t="s">
        <v>1937</v>
      </c>
      <c r="AH991" s="9">
        <f>_xlfn.IFNA(VLOOKUP(AG991,ACCESSORIES!F:J,5,FALSE),"N/A")</f>
        <v>1.1000000000000001</v>
      </c>
      <c r="AI991" s="99" t="s">
        <v>265</v>
      </c>
      <c r="AJ991" s="81" t="s">
        <v>85</v>
      </c>
      <c r="AK991" s="40" t="str">
        <f>_xlfn.IFNA(VLOOKUP(AJ991,ACCESSORIES!F:J,5,FALSE),"N/A")</f>
        <v>N/A</v>
      </c>
      <c r="AL991" s="81" t="s">
        <v>85</v>
      </c>
      <c r="AM991" s="81">
        <v>15.8</v>
      </c>
      <c r="AN991" s="81">
        <v>206</v>
      </c>
      <c r="AO991" s="36">
        <v>3</v>
      </c>
      <c r="AP991" s="36">
        <v>3</v>
      </c>
      <c r="AQ991" s="36">
        <v>24.5</v>
      </c>
      <c r="AR991" s="36">
        <v>37</v>
      </c>
      <c r="AS991" s="36">
        <v>245</v>
      </c>
      <c r="AT991" s="101">
        <v>241</v>
      </c>
      <c r="AU991" s="100">
        <v>124.2</v>
      </c>
      <c r="AV991" s="54">
        <v>108.5</v>
      </c>
      <c r="AW991" s="54">
        <v>108.5</v>
      </c>
      <c r="AX991" s="54">
        <v>72</v>
      </c>
      <c r="AY991" s="3" t="s">
        <v>85</v>
      </c>
      <c r="AZ991" s="98" t="str">
        <f>_xlfn.IFNA(VLOOKUP(AY991,ACCESSORIES!F:J,5,FALSE),"N/A")</f>
        <v>N/A</v>
      </c>
      <c r="BA991" s="3" t="s">
        <v>85</v>
      </c>
      <c r="BB991" s="98" t="str">
        <f>_xlfn.IFNA(VLOOKUP(BA991,ACCESSORIES!F:J,5,FALSE),"N/A")</f>
        <v>N/A</v>
      </c>
      <c r="BC991" s="77">
        <v>46.671860904538583</v>
      </c>
      <c r="BD991" s="56">
        <v>23.228346456692901</v>
      </c>
      <c r="BE991" s="56">
        <v>23.228346456692901</v>
      </c>
      <c r="BF991" s="56">
        <v>12.9133858267717</v>
      </c>
      <c r="BG991" s="378">
        <f t="shared" si="111"/>
        <v>0.11417680000000027</v>
      </c>
      <c r="BH991" s="81">
        <v>20</v>
      </c>
      <c r="BI991" s="114" t="s">
        <v>3532</v>
      </c>
      <c r="BJ991" s="50" t="s">
        <v>4050</v>
      </c>
      <c r="BK991" s="81" t="s">
        <v>4066</v>
      </c>
      <c r="BL991" s="81" t="s">
        <v>4836</v>
      </c>
      <c r="BM991" s="81" t="s">
        <v>5506</v>
      </c>
      <c r="BN991" s="81" t="s">
        <v>5507</v>
      </c>
      <c r="BO991" s="81" t="s">
        <v>4642</v>
      </c>
      <c r="BP991" s="81" t="s">
        <v>4275</v>
      </c>
      <c r="BQ991" s="81" t="s">
        <v>4068</v>
      </c>
      <c r="BR991" s="81"/>
      <c r="BS991" s="81"/>
      <c r="BT991" s="81"/>
      <c r="BU991" s="313" t="s">
        <v>6688</v>
      </c>
      <c r="BV991" s="377" t="s">
        <v>8089</v>
      </c>
      <c r="BW991" s="313" t="s">
        <v>6689</v>
      </c>
      <c r="BX991" s="377" t="s">
        <v>8090</v>
      </c>
      <c r="BY991" s="93" t="str">
        <f t="shared" si="113"/>
        <v>MR605 NV, 20x10, -24mm Offset, 8x180, 124.1mm Centerbore, Gloss Titanium</v>
      </c>
      <c r="BZ991" s="81" t="s">
        <v>3878</v>
      </c>
      <c r="CA991" s="81" t="s">
        <v>3879</v>
      </c>
      <c r="CB991" s="81" t="str">
        <f t="shared" si="112"/>
        <v>DISCO (6XX)</v>
      </c>
    </row>
    <row r="992" spans="1:80" s="38" customFormat="1" ht="15" customHeight="1">
      <c r="A992" s="22">
        <f t="shared" si="107"/>
        <v>990</v>
      </c>
      <c r="B992" s="3" t="s">
        <v>84</v>
      </c>
      <c r="C992" s="99" t="s">
        <v>1094</v>
      </c>
      <c r="D992" s="81" t="s">
        <v>939</v>
      </c>
      <c r="E992" s="91" t="str">
        <f>CONCATENATE(LEFT(D992,5),VLOOKUP(CONCATENATE(N992,"x",O992),'PART NUMBER GUIDE'!$B$9:$C$49,2,FALSE),VLOOKUP(CONCATENATE(P992, V992), 'PART NUMBER GUIDE'!$Q$6:$R$91, 2, FALSE),VLOOKUP(Y992,'PART NUMBER GUIDE'!$J$8:$K$43,2, FALSE),IF(U992="N/A",IF(ABS(S992)&lt;10,"0"&amp;ABS(S992),ABS(S992)),CONCATENATE(LEFT(U992,1),RIGHT(U992,1))), F992, G992)</f>
        <v>MR60521088324N</v>
      </c>
      <c r="F992" s="90" t="s">
        <v>2224</v>
      </c>
      <c r="G992" s="90"/>
      <c r="H992" s="79" t="s">
        <v>5170</v>
      </c>
      <c r="I992" s="318">
        <v>44351</v>
      </c>
      <c r="J992" s="85" t="s">
        <v>1265</v>
      </c>
      <c r="K992" s="342">
        <v>399</v>
      </c>
      <c r="L992" s="92">
        <f t="shared" si="108"/>
        <v>399</v>
      </c>
      <c r="M992" s="344"/>
      <c r="N992" s="81">
        <v>20</v>
      </c>
      <c r="O992" s="83">
        <v>10</v>
      </c>
      <c r="P992" s="99" t="str">
        <f t="shared" si="109"/>
        <v>8x180</v>
      </c>
      <c r="Q992" s="81">
        <v>8</v>
      </c>
      <c r="R992" s="81">
        <v>180</v>
      </c>
      <c r="S992" s="81">
        <v>-24</v>
      </c>
      <c r="T992" s="84">
        <v>4.55</v>
      </c>
      <c r="U992" s="100" t="s">
        <v>85</v>
      </c>
      <c r="V992" s="84">
        <v>124.1</v>
      </c>
      <c r="W992" s="83">
        <v>42.02</v>
      </c>
      <c r="X992" s="51">
        <v>3640</v>
      </c>
      <c r="Y992" s="47" t="s">
        <v>5454</v>
      </c>
      <c r="Z992" s="78" t="s">
        <v>196</v>
      </c>
      <c r="AA992" s="51" t="str">
        <f t="shared" si="110"/>
        <v>20x10, 8x180, -24 OS</v>
      </c>
      <c r="AB992" s="81" t="s">
        <v>1618</v>
      </c>
      <c r="AC992" s="89">
        <f>_xlfn.IFNA(VLOOKUP(AB992,ACCESSORIES!F:J,5,FALSE),"N/A")</f>
        <v>33</v>
      </c>
      <c r="AD992" s="80" t="s">
        <v>85</v>
      </c>
      <c r="AE992" s="3" t="s">
        <v>1888</v>
      </c>
      <c r="AF992" s="80" t="s">
        <v>85</v>
      </c>
      <c r="AG992" s="99" t="s">
        <v>1937</v>
      </c>
      <c r="AH992" s="9">
        <f>_xlfn.IFNA(VLOOKUP(AG992,ACCESSORIES!F:J,5,FALSE),"N/A")</f>
        <v>1.1000000000000001</v>
      </c>
      <c r="AI992" s="99" t="s">
        <v>265</v>
      </c>
      <c r="AJ992" s="81" t="s">
        <v>85</v>
      </c>
      <c r="AK992" s="40" t="str">
        <f>_xlfn.IFNA(VLOOKUP(AJ992,ACCESSORIES!F:J,5,FALSE),"N/A")</f>
        <v>N/A</v>
      </c>
      <c r="AL992" s="81" t="s">
        <v>85</v>
      </c>
      <c r="AM992" s="81">
        <v>15.8</v>
      </c>
      <c r="AN992" s="81">
        <v>206</v>
      </c>
      <c r="AO992" s="36">
        <v>3</v>
      </c>
      <c r="AP992" s="36">
        <v>3</v>
      </c>
      <c r="AQ992" s="36">
        <v>24.5</v>
      </c>
      <c r="AR992" s="36">
        <v>37</v>
      </c>
      <c r="AS992" s="36">
        <v>245</v>
      </c>
      <c r="AT992" s="101">
        <v>241</v>
      </c>
      <c r="AU992" s="100">
        <v>124.2</v>
      </c>
      <c r="AV992" s="54">
        <v>108.5</v>
      </c>
      <c r="AW992" s="54">
        <v>108.5</v>
      </c>
      <c r="AX992" s="54">
        <v>72</v>
      </c>
      <c r="AY992" s="3" t="s">
        <v>85</v>
      </c>
      <c r="AZ992" s="98" t="str">
        <f>_xlfn.IFNA(VLOOKUP(AY992,ACCESSORIES!F:J,5,FALSE),"N/A")</f>
        <v>N/A</v>
      </c>
      <c r="BA992" s="3" t="s">
        <v>85</v>
      </c>
      <c r="BB992" s="98" t="str">
        <f>_xlfn.IFNA(VLOOKUP(BA992,ACCESSORIES!F:J,5,FALSE),"N/A")</f>
        <v>N/A</v>
      </c>
      <c r="BC992" s="77">
        <v>47.443478822185654</v>
      </c>
      <c r="BD992" s="56">
        <v>23.228346456692901</v>
      </c>
      <c r="BE992" s="56">
        <v>23.228346456692901</v>
      </c>
      <c r="BF992" s="56">
        <v>12.9133858267717</v>
      </c>
      <c r="BG992" s="378">
        <f t="shared" si="111"/>
        <v>0.11417680000000027</v>
      </c>
      <c r="BH992" s="81">
        <v>20</v>
      </c>
      <c r="BI992" s="114" t="s">
        <v>3532</v>
      </c>
      <c r="BJ992" s="50" t="s">
        <v>4050</v>
      </c>
      <c r="BK992" s="81" t="s">
        <v>4066</v>
      </c>
      <c r="BL992" s="81" t="s">
        <v>4836</v>
      </c>
      <c r="BM992" s="81" t="s">
        <v>5506</v>
      </c>
      <c r="BN992" s="81" t="s">
        <v>5507</v>
      </c>
      <c r="BO992" s="81" t="s">
        <v>4642</v>
      </c>
      <c r="BP992" s="81" t="s">
        <v>4275</v>
      </c>
      <c r="BQ992" s="81" t="s">
        <v>4068</v>
      </c>
      <c r="BR992" s="81"/>
      <c r="BS992" s="81"/>
      <c r="BT992" s="81"/>
      <c r="BU992" s="313" t="s">
        <v>6700</v>
      </c>
      <c r="BV992" s="377" t="s">
        <v>8391</v>
      </c>
      <c r="BW992" s="356" t="s">
        <v>6701</v>
      </c>
      <c r="BX992" s="377" t="s">
        <v>8392</v>
      </c>
      <c r="BY992" s="93" t="str">
        <f t="shared" si="113"/>
        <v>MR605 NV, 20x10, -24mm Offset, 8x180, 124.1mm Centerbore, Machined - Clear Coat</v>
      </c>
      <c r="BZ992" s="81" t="s">
        <v>3878</v>
      </c>
      <c r="CA992" s="81" t="s">
        <v>3879</v>
      </c>
      <c r="CB992" s="81" t="str">
        <f t="shared" si="112"/>
        <v>DISCO (6XX)</v>
      </c>
    </row>
    <row r="993" spans="1:80" s="38" customFormat="1" ht="15" customHeight="1">
      <c r="A993" s="22">
        <f t="shared" si="107"/>
        <v>991</v>
      </c>
      <c r="B993" s="3" t="s">
        <v>84</v>
      </c>
      <c r="C993" s="99" t="s">
        <v>1094</v>
      </c>
      <c r="D993" s="81" t="s">
        <v>939</v>
      </c>
      <c r="E993" s="91" t="str">
        <f>CONCATENATE(LEFT(D993,5),VLOOKUP(CONCATENATE(N993,"x",O993),'PART NUMBER GUIDE'!$B$9:$C$49,2,FALSE),VLOOKUP(CONCATENATE(P993, V993), 'PART NUMBER GUIDE'!$Q$6:$R$91, 2, FALSE),VLOOKUP(Y993,'PART NUMBER GUIDE'!$J$8:$K$43,2, FALSE),IF(U993="N/A",IF(ABS(S993)&lt;10,"0"&amp;ABS(S993),ABS(S993)),CONCATENATE(LEFT(U993,1),RIGHT(U993,1))), F993, G993)</f>
        <v>MR60521088524N</v>
      </c>
      <c r="F993" s="90" t="s">
        <v>2224</v>
      </c>
      <c r="G993" s="90"/>
      <c r="H993" s="78" t="s">
        <v>972</v>
      </c>
      <c r="I993" s="318">
        <v>42736</v>
      </c>
      <c r="J993" s="85" t="s">
        <v>1265</v>
      </c>
      <c r="K993" s="342">
        <v>399</v>
      </c>
      <c r="L993" s="92">
        <f t="shared" si="108"/>
        <v>399</v>
      </c>
      <c r="M993" s="344"/>
      <c r="N993" s="81">
        <v>20</v>
      </c>
      <c r="O993" s="83">
        <v>10</v>
      </c>
      <c r="P993" s="99" t="str">
        <f t="shared" si="109"/>
        <v>8x180</v>
      </c>
      <c r="Q993" s="81">
        <v>8</v>
      </c>
      <c r="R993" s="81">
        <v>180</v>
      </c>
      <c r="S993" s="81">
        <v>-24</v>
      </c>
      <c r="T993" s="84">
        <v>4.55</v>
      </c>
      <c r="U993" s="100" t="s">
        <v>85</v>
      </c>
      <c r="V993" s="84">
        <v>124.1</v>
      </c>
      <c r="W993" s="83">
        <v>41.73</v>
      </c>
      <c r="X993" s="51">
        <v>3640</v>
      </c>
      <c r="Y993" s="88" t="s">
        <v>2294</v>
      </c>
      <c r="Z993" s="79" t="s">
        <v>2987</v>
      </c>
      <c r="AA993" s="51" t="str">
        <f t="shared" si="110"/>
        <v>20x10, 8x180, -24 OS</v>
      </c>
      <c r="AB993" s="81" t="s">
        <v>1618</v>
      </c>
      <c r="AC993" s="89">
        <f>_xlfn.IFNA(VLOOKUP(AB993,ACCESSORIES!F:J,5,FALSE),"N/A")</f>
        <v>33</v>
      </c>
      <c r="AD993" s="80" t="s">
        <v>85</v>
      </c>
      <c r="AE993" s="3" t="s">
        <v>1888</v>
      </c>
      <c r="AF993" s="80" t="s">
        <v>85</v>
      </c>
      <c r="AG993" s="99" t="s">
        <v>1937</v>
      </c>
      <c r="AH993" s="9">
        <f>_xlfn.IFNA(VLOOKUP(AG993,ACCESSORIES!F:J,5,FALSE),"N/A")</f>
        <v>1.1000000000000001</v>
      </c>
      <c r="AI993" s="99" t="s">
        <v>265</v>
      </c>
      <c r="AJ993" s="81" t="s">
        <v>85</v>
      </c>
      <c r="AK993" s="40" t="str">
        <f>_xlfn.IFNA(VLOOKUP(AJ993,ACCESSORIES!F:J,5,FALSE),"N/A")</f>
        <v>N/A</v>
      </c>
      <c r="AL993" s="81" t="s">
        <v>85</v>
      </c>
      <c r="AM993" s="81">
        <v>15.8</v>
      </c>
      <c r="AN993" s="81">
        <v>206</v>
      </c>
      <c r="AO993" s="36">
        <v>3</v>
      </c>
      <c r="AP993" s="36">
        <v>3</v>
      </c>
      <c r="AQ993" s="36">
        <v>24.5</v>
      </c>
      <c r="AR993" s="36">
        <v>37</v>
      </c>
      <c r="AS993" s="36">
        <v>245</v>
      </c>
      <c r="AT993" s="101">
        <v>241</v>
      </c>
      <c r="AU993" s="100">
        <v>124.2</v>
      </c>
      <c r="AV993" s="54">
        <v>108.5</v>
      </c>
      <c r="AW993" s="54">
        <v>108.5</v>
      </c>
      <c r="AX993" s="54">
        <v>72</v>
      </c>
      <c r="AY993" s="3" t="s">
        <v>85</v>
      </c>
      <c r="AZ993" s="98" t="str">
        <f>_xlfn.IFNA(VLOOKUP(AY993,ACCESSORIES!F:J,5,FALSE),"N/A")</f>
        <v>N/A</v>
      </c>
      <c r="BA993" s="3" t="s">
        <v>85</v>
      </c>
      <c r="BB993" s="98" t="str">
        <f>_xlfn.IFNA(VLOOKUP(BA993,ACCESSORIES!F:J,5,FALSE),"N/A")</f>
        <v>N/A</v>
      </c>
      <c r="BC993" s="77">
        <v>47.156877881345316</v>
      </c>
      <c r="BD993" s="56">
        <v>23.228346456692901</v>
      </c>
      <c r="BE993" s="56">
        <v>23.228346456692901</v>
      </c>
      <c r="BF993" s="56">
        <v>12.9133858267717</v>
      </c>
      <c r="BG993" s="378">
        <f t="shared" si="111"/>
        <v>0.11417680000000027</v>
      </c>
      <c r="BH993" s="81">
        <v>20</v>
      </c>
      <c r="BI993" s="114" t="s">
        <v>3532</v>
      </c>
      <c r="BJ993" s="50" t="s">
        <v>4050</v>
      </c>
      <c r="BK993" s="81" t="s">
        <v>4066</v>
      </c>
      <c r="BL993" s="81" t="s">
        <v>4836</v>
      </c>
      <c r="BM993" s="81" t="s">
        <v>5506</v>
      </c>
      <c r="BN993" s="81" t="s">
        <v>5507</v>
      </c>
      <c r="BO993" s="81" t="s">
        <v>4642</v>
      </c>
      <c r="BP993" s="81" t="s">
        <v>4275</v>
      </c>
      <c r="BQ993" s="81" t="s">
        <v>4068</v>
      </c>
      <c r="BR993" s="81"/>
      <c r="BS993" s="81"/>
      <c r="BT993" s="81"/>
      <c r="BU993" s="313" t="s">
        <v>6682</v>
      </c>
      <c r="BV993" s="377" t="s">
        <v>8349</v>
      </c>
      <c r="BW993" s="313" t="s">
        <v>6683</v>
      </c>
      <c r="BX993" s="377" t="s">
        <v>8350</v>
      </c>
      <c r="BY993" s="93" t="str">
        <f t="shared" si="113"/>
        <v>MR605 NV, 20x10, -24mm Offset, 8x180, 124.1mm Centerbore, Matte Black</v>
      </c>
      <c r="BZ993" s="81" t="s">
        <v>3878</v>
      </c>
      <c r="CA993" s="81" t="s">
        <v>3879</v>
      </c>
      <c r="CB993" s="81" t="str">
        <f t="shared" si="112"/>
        <v>DISCO (6XX)</v>
      </c>
    </row>
    <row r="994" spans="1:80" s="38" customFormat="1" ht="15" customHeight="1">
      <c r="A994" s="22">
        <f t="shared" si="107"/>
        <v>992</v>
      </c>
      <c r="B994" s="3" t="s">
        <v>84</v>
      </c>
      <c r="C994" s="99" t="s">
        <v>1094</v>
      </c>
      <c r="D994" s="81" t="s">
        <v>939</v>
      </c>
      <c r="E994" s="91" t="str">
        <f>CONCATENATE(LEFT(D994,5),VLOOKUP(CONCATENATE(N994,"x",O994),'PART NUMBER GUIDE'!$B$9:$C$49,2,FALSE),VLOOKUP(CONCATENATE(P994, V994), 'PART NUMBER GUIDE'!$Q$6:$R$91, 2, FALSE),VLOOKUP(Y994,'PART NUMBER GUIDE'!$J$8:$K$43,2, FALSE),IF(U994="N/A",IF(ABS(S994)&lt;10,"0"&amp;ABS(S994),ABS(S994)),CONCATENATE(LEFT(U994,1),RIGHT(U994,1))), F994, G994)</f>
        <v>MR60521260952N</v>
      </c>
      <c r="F994" s="90" t="s">
        <v>2224</v>
      </c>
      <c r="G994" s="90"/>
      <c r="H994" s="78" t="s">
        <v>977</v>
      </c>
      <c r="I994" s="318">
        <v>42736</v>
      </c>
      <c r="J994" s="85" t="s">
        <v>3872</v>
      </c>
      <c r="K994" s="342">
        <v>429</v>
      </c>
      <c r="L994" s="92" t="str">
        <f t="shared" si="108"/>
        <v/>
      </c>
      <c r="M994" s="344"/>
      <c r="N994" s="81">
        <v>20</v>
      </c>
      <c r="O994" s="83">
        <v>12</v>
      </c>
      <c r="P994" s="99" t="str">
        <f t="shared" si="109"/>
        <v>6x5.5</v>
      </c>
      <c r="Q994" s="81">
        <v>6</v>
      </c>
      <c r="R994" s="81">
        <v>5.5</v>
      </c>
      <c r="S994" s="81">
        <v>-52</v>
      </c>
      <c r="T994" s="84">
        <v>4.5</v>
      </c>
      <c r="U994" s="100" t="s">
        <v>85</v>
      </c>
      <c r="V994" s="84">
        <v>106.25</v>
      </c>
      <c r="W994" s="83">
        <v>44.4</v>
      </c>
      <c r="X994" s="51">
        <v>2650</v>
      </c>
      <c r="Y994" s="79" t="s">
        <v>2297</v>
      </c>
      <c r="Z994" s="78" t="s">
        <v>2988</v>
      </c>
      <c r="AA994" s="51" t="str">
        <f t="shared" si="110"/>
        <v>20x12, 6x5.5, -52 OS</v>
      </c>
      <c r="AB994" s="3" t="s">
        <v>1633</v>
      </c>
      <c r="AC994" s="89">
        <f>_xlfn.IFNA(VLOOKUP(AB994,ACCESSORIES!F:J,5,FALSE),"N/A")</f>
        <v>33</v>
      </c>
      <c r="AD994" s="87" t="s">
        <v>1799</v>
      </c>
      <c r="AE994" s="3" t="s">
        <v>1888</v>
      </c>
      <c r="AF994" s="80" t="s">
        <v>85</v>
      </c>
      <c r="AG994" s="99" t="s">
        <v>1937</v>
      </c>
      <c r="AH994" s="9">
        <f>_xlfn.IFNA(VLOOKUP(AG994,ACCESSORIES!F:J,5,FALSE),"N/A")</f>
        <v>1.1000000000000001</v>
      </c>
      <c r="AI994" s="99" t="s">
        <v>265</v>
      </c>
      <c r="AJ994" s="81" t="s">
        <v>1709</v>
      </c>
      <c r="AK994" s="40">
        <f>_xlfn.IFNA(VLOOKUP(AJ994,ACCESSORIES!F:J,5,FALSE),"N/A")</f>
        <v>2.75</v>
      </c>
      <c r="AL994" s="3">
        <v>78.3</v>
      </c>
      <c r="AM994" s="81">
        <v>15.8</v>
      </c>
      <c r="AN994" s="81">
        <v>170</v>
      </c>
      <c r="AO994" s="36">
        <v>4</v>
      </c>
      <c r="AP994" s="36">
        <v>13</v>
      </c>
      <c r="AQ994" s="36">
        <v>24</v>
      </c>
      <c r="AR994" s="36">
        <v>37</v>
      </c>
      <c r="AS994" s="36">
        <v>246</v>
      </c>
      <c r="AT994" s="101">
        <v>241</v>
      </c>
      <c r="AU994" s="100">
        <v>106.25</v>
      </c>
      <c r="AV994" s="54">
        <v>40</v>
      </c>
      <c r="AW994" s="54">
        <v>40</v>
      </c>
      <c r="AX994" s="54">
        <v>125</v>
      </c>
      <c r="AY994" s="3" t="s">
        <v>85</v>
      </c>
      <c r="AZ994" s="98" t="str">
        <f>_xlfn.IFNA(VLOOKUP(AY994,ACCESSORIES!F:J,5,FALSE),"N/A")</f>
        <v>N/A</v>
      </c>
      <c r="BA994" s="3" t="s">
        <v>85</v>
      </c>
      <c r="BB994" s="98" t="str">
        <f>_xlfn.IFNA(VLOOKUP(BA994,ACCESSORIES!F:J,5,FALSE),"N/A")</f>
        <v>N/A</v>
      </c>
      <c r="BC994" s="77">
        <v>47.9</v>
      </c>
      <c r="BD994" s="56">
        <v>23.228346456692901</v>
      </c>
      <c r="BE994" s="56">
        <v>23.228346456692901</v>
      </c>
      <c r="BF994" s="56">
        <v>14.96</v>
      </c>
      <c r="BG994" s="378">
        <f t="shared" si="111"/>
        <v>0.13227243039999984</v>
      </c>
      <c r="BH994" s="81">
        <v>16</v>
      </c>
      <c r="BI994" s="114" t="s">
        <v>3532</v>
      </c>
      <c r="BJ994" s="50" t="s">
        <v>4050</v>
      </c>
      <c r="BK994" s="81" t="s">
        <v>4066</v>
      </c>
      <c r="BL994" s="81" t="s">
        <v>4836</v>
      </c>
      <c r="BM994" s="81" t="s">
        <v>5506</v>
      </c>
      <c r="BN994" s="81" t="s">
        <v>5507</v>
      </c>
      <c r="BO994" s="81" t="s">
        <v>4642</v>
      </c>
      <c r="BP994" s="81" t="s">
        <v>4275</v>
      </c>
      <c r="BQ994" s="81" t="s">
        <v>4068</v>
      </c>
      <c r="BR994" s="81"/>
      <c r="BS994" s="81"/>
      <c r="BT994" s="81"/>
      <c r="BU994" s="313" t="s">
        <v>6690</v>
      </c>
      <c r="BV994" s="377" t="s">
        <v>8208</v>
      </c>
      <c r="BW994" s="313" t="s">
        <v>6691</v>
      </c>
      <c r="BX994" s="377" t="s">
        <v>8209</v>
      </c>
      <c r="BY994" s="93" t="str">
        <f t="shared" si="113"/>
        <v>CLOSEOUT - MR605 NV, 20x12, -52mm Offset, 6x5.5, 106.25mm Centerbore, Method Bronze</v>
      </c>
      <c r="BZ994" s="81" t="s">
        <v>3878</v>
      </c>
      <c r="CA994" s="81" t="s">
        <v>3879</v>
      </c>
      <c r="CB994" s="81" t="str">
        <f t="shared" si="112"/>
        <v>DISCO (6XX)</v>
      </c>
    </row>
    <row r="995" spans="1:80" s="38" customFormat="1" ht="15" customHeight="1">
      <c r="A995" s="22">
        <f t="shared" si="107"/>
        <v>993</v>
      </c>
      <c r="B995" s="3" t="s">
        <v>84</v>
      </c>
      <c r="C995" s="99" t="s">
        <v>1094</v>
      </c>
      <c r="D995" s="81" t="s">
        <v>939</v>
      </c>
      <c r="E995" s="91" t="str">
        <f>CONCATENATE(LEFT(D995,5),VLOOKUP(CONCATENATE(N995,"x",O995),'PART NUMBER GUIDE'!$B$9:$C$49,2,FALSE),VLOOKUP(CONCATENATE(P995, V995), 'PART NUMBER GUIDE'!$Q$6:$R$91, 2, FALSE),VLOOKUP(Y995,'PART NUMBER GUIDE'!$J$8:$K$43,2, FALSE),IF(U995="N/A",IF(ABS(S995)&lt;10,"0"&amp;ABS(S995),ABS(S995)),CONCATENATE(LEFT(U995,1),RIGHT(U995,1))), F995, G995)</f>
        <v>MR60521260552N</v>
      </c>
      <c r="F995" s="90" t="s">
        <v>2224</v>
      </c>
      <c r="G995" s="90"/>
      <c r="H995" s="78" t="s">
        <v>976</v>
      </c>
      <c r="I995" s="318">
        <v>42736</v>
      </c>
      <c r="J995" s="85" t="s">
        <v>1265</v>
      </c>
      <c r="K995" s="342">
        <v>429</v>
      </c>
      <c r="L995" s="92">
        <f t="shared" si="108"/>
        <v>429</v>
      </c>
      <c r="M995" s="344"/>
      <c r="N995" s="81">
        <v>20</v>
      </c>
      <c r="O995" s="83">
        <v>12</v>
      </c>
      <c r="P995" s="99" t="str">
        <f t="shared" si="109"/>
        <v>6x5.5</v>
      </c>
      <c r="Q995" s="81">
        <v>6</v>
      </c>
      <c r="R995" s="81">
        <v>5.5</v>
      </c>
      <c r="S995" s="81">
        <v>-52</v>
      </c>
      <c r="T995" s="84">
        <v>4.5</v>
      </c>
      <c r="U995" s="100" t="s">
        <v>85</v>
      </c>
      <c r="V995" s="84">
        <v>106.25</v>
      </c>
      <c r="W995" s="83">
        <v>44.86</v>
      </c>
      <c r="X995" s="51">
        <v>2650</v>
      </c>
      <c r="Y995" s="88" t="s">
        <v>2294</v>
      </c>
      <c r="Z995" s="79" t="s">
        <v>2987</v>
      </c>
      <c r="AA995" s="51" t="str">
        <f t="shared" si="110"/>
        <v>20x12, 6x5.5, -52 OS</v>
      </c>
      <c r="AB995" s="3" t="s">
        <v>1633</v>
      </c>
      <c r="AC995" s="89">
        <f>_xlfn.IFNA(VLOOKUP(AB995,ACCESSORIES!F:J,5,FALSE),"N/A")</f>
        <v>33</v>
      </c>
      <c r="AD995" s="87" t="s">
        <v>1799</v>
      </c>
      <c r="AE995" s="3" t="s">
        <v>1888</v>
      </c>
      <c r="AF995" s="80" t="s">
        <v>85</v>
      </c>
      <c r="AG995" s="99" t="s">
        <v>1937</v>
      </c>
      <c r="AH995" s="9">
        <f>_xlfn.IFNA(VLOOKUP(AG995,ACCESSORIES!F:J,5,FALSE),"N/A")</f>
        <v>1.1000000000000001</v>
      </c>
      <c r="AI995" s="99" t="s">
        <v>265</v>
      </c>
      <c r="AJ995" s="81" t="s">
        <v>1709</v>
      </c>
      <c r="AK995" s="40">
        <f>_xlfn.IFNA(VLOOKUP(AJ995,ACCESSORIES!F:J,5,FALSE),"N/A")</f>
        <v>2.75</v>
      </c>
      <c r="AL995" s="3">
        <v>78.3</v>
      </c>
      <c r="AM995" s="81">
        <v>15.8</v>
      </c>
      <c r="AN995" s="81">
        <v>170</v>
      </c>
      <c r="AO995" s="36">
        <v>4</v>
      </c>
      <c r="AP995" s="36">
        <v>13</v>
      </c>
      <c r="AQ995" s="36">
        <v>24</v>
      </c>
      <c r="AR995" s="36">
        <v>37</v>
      </c>
      <c r="AS995" s="36">
        <v>246</v>
      </c>
      <c r="AT995" s="101">
        <v>241</v>
      </c>
      <c r="AU995" s="100">
        <v>106.25</v>
      </c>
      <c r="AV995" s="54">
        <v>40</v>
      </c>
      <c r="AW995" s="54">
        <v>40</v>
      </c>
      <c r="AX995" s="54">
        <v>125</v>
      </c>
      <c r="AY995" s="3" t="s">
        <v>85</v>
      </c>
      <c r="AZ995" s="98" t="str">
        <f>_xlfn.IFNA(VLOOKUP(AY995,ACCESSORIES!F:J,5,FALSE),"N/A")</f>
        <v>N/A</v>
      </c>
      <c r="BA995" s="3" t="s">
        <v>85</v>
      </c>
      <c r="BB995" s="98" t="str">
        <f>_xlfn.IFNA(VLOOKUP(BA995,ACCESSORIES!F:J,5,FALSE),"N/A")</f>
        <v>N/A</v>
      </c>
      <c r="BC995" s="77">
        <v>50.84</v>
      </c>
      <c r="BD995" s="56">
        <v>23.228346456692901</v>
      </c>
      <c r="BE995" s="56">
        <v>23.228346456692901</v>
      </c>
      <c r="BF995" s="56">
        <v>14.96</v>
      </c>
      <c r="BG995" s="378">
        <f t="shared" si="111"/>
        <v>0.13227243039999984</v>
      </c>
      <c r="BH995" s="81">
        <v>16</v>
      </c>
      <c r="BI995" s="114" t="s">
        <v>3532</v>
      </c>
      <c r="BJ995" s="50" t="s">
        <v>4050</v>
      </c>
      <c r="BK995" s="81" t="s">
        <v>4066</v>
      </c>
      <c r="BL995" s="81" t="s">
        <v>4836</v>
      </c>
      <c r="BM995" s="81" t="s">
        <v>5506</v>
      </c>
      <c r="BN995" s="81" t="s">
        <v>5507</v>
      </c>
      <c r="BO995" s="81" t="s">
        <v>4642</v>
      </c>
      <c r="BP995" s="81" t="s">
        <v>4275</v>
      </c>
      <c r="BQ995" s="81" t="s">
        <v>4068</v>
      </c>
      <c r="BR995" s="81"/>
      <c r="BS995" s="81"/>
      <c r="BT995" s="81"/>
      <c r="BU995" s="313" t="s">
        <v>6678</v>
      </c>
      <c r="BV995" s="377" t="s">
        <v>8413</v>
      </c>
      <c r="BW995" s="313" t="s">
        <v>6679</v>
      </c>
      <c r="BX995" s="377" t="s">
        <v>8414</v>
      </c>
      <c r="BY995" s="93" t="str">
        <f t="shared" si="113"/>
        <v>MR605 NV, 20x12, -52mm Offset, 6x5.5, 106.25mm Centerbore, Matte Black</v>
      </c>
      <c r="BZ995" s="81" t="s">
        <v>3878</v>
      </c>
      <c r="CA995" s="81" t="s">
        <v>3879</v>
      </c>
      <c r="CB995" s="81" t="str">
        <f t="shared" si="112"/>
        <v>DISCO (6XX)</v>
      </c>
    </row>
    <row r="996" spans="1:80" s="38" customFormat="1" ht="15" customHeight="1">
      <c r="A996" s="22">
        <f t="shared" si="107"/>
        <v>994</v>
      </c>
      <c r="B996" s="3" t="s">
        <v>84</v>
      </c>
      <c r="C996" s="99" t="s">
        <v>1094</v>
      </c>
      <c r="D996" s="81" t="s">
        <v>939</v>
      </c>
      <c r="E996" s="91" t="str">
        <f>CONCATENATE(LEFT(D996,5),VLOOKUP(CONCATENATE(N996,"x",O996),'PART NUMBER GUIDE'!$B$9:$C$49,2,FALSE),VLOOKUP(CONCATENATE(P996, V996), 'PART NUMBER GUIDE'!$Q$6:$R$91, 2, FALSE),VLOOKUP(Y996,'PART NUMBER GUIDE'!$J$8:$K$43,2, FALSE),IF(U996="N/A",IF(ABS(S996)&lt;10,"0"&amp;ABS(S996),ABS(S996)),CONCATENATE(LEFT(U996,1),RIGHT(U996,1))), F996, G996)</f>
        <v>MR60521280952N</v>
      </c>
      <c r="F996" s="90" t="s">
        <v>2224</v>
      </c>
      <c r="G996" s="90"/>
      <c r="H996" s="78" t="s">
        <v>979</v>
      </c>
      <c r="I996" s="318">
        <v>42736</v>
      </c>
      <c r="J996" s="85" t="s">
        <v>1265</v>
      </c>
      <c r="K996" s="342">
        <v>429</v>
      </c>
      <c r="L996" s="92">
        <f t="shared" si="108"/>
        <v>429</v>
      </c>
      <c r="M996" s="344"/>
      <c r="N996" s="81">
        <v>20</v>
      </c>
      <c r="O996" s="83">
        <v>12</v>
      </c>
      <c r="P996" s="99" t="str">
        <f t="shared" si="109"/>
        <v>8x6.5</v>
      </c>
      <c r="Q996" s="81">
        <v>8</v>
      </c>
      <c r="R996" s="81">
        <v>6.5</v>
      </c>
      <c r="S996" s="81">
        <v>-52</v>
      </c>
      <c r="T996" s="84">
        <v>4.5</v>
      </c>
      <c r="U996" s="100" t="s">
        <v>85</v>
      </c>
      <c r="V996" s="84">
        <v>121.3</v>
      </c>
      <c r="W996" s="83">
        <v>44.84</v>
      </c>
      <c r="X996" s="51">
        <v>3640</v>
      </c>
      <c r="Y996" s="79" t="s">
        <v>2297</v>
      </c>
      <c r="Z996" s="78" t="s">
        <v>2988</v>
      </c>
      <c r="AA996" s="51" t="str">
        <f t="shared" si="110"/>
        <v>20x12, 8x6.5, -52 OS</v>
      </c>
      <c r="AB996" s="81" t="s">
        <v>1618</v>
      </c>
      <c r="AC996" s="89">
        <f>_xlfn.IFNA(VLOOKUP(AB996,ACCESSORIES!F:J,5,FALSE),"N/A")</f>
        <v>33</v>
      </c>
      <c r="AD996" s="80" t="s">
        <v>85</v>
      </c>
      <c r="AE996" s="3" t="s">
        <v>1888</v>
      </c>
      <c r="AF996" s="80" t="s">
        <v>85</v>
      </c>
      <c r="AG996" s="99" t="s">
        <v>1937</v>
      </c>
      <c r="AH996" s="9">
        <f>_xlfn.IFNA(VLOOKUP(AG996,ACCESSORIES!F:J,5,FALSE),"N/A")</f>
        <v>1.1000000000000001</v>
      </c>
      <c r="AI996" s="99" t="s">
        <v>265</v>
      </c>
      <c r="AJ996" s="81" t="s">
        <v>1674</v>
      </c>
      <c r="AK996" s="40">
        <f>_xlfn.IFNA(VLOOKUP(AJ996,ACCESSORIES!F:J,5,FALSE),"N/A")</f>
        <v>3.3000000000000003</v>
      </c>
      <c r="AL996" s="81">
        <v>116.7</v>
      </c>
      <c r="AM996" s="81">
        <v>15.8</v>
      </c>
      <c r="AN996" s="81">
        <v>170</v>
      </c>
      <c r="AO996" s="36">
        <v>3</v>
      </c>
      <c r="AP996" s="36">
        <v>3</v>
      </c>
      <c r="AQ996" s="36">
        <v>23</v>
      </c>
      <c r="AR996" s="36">
        <v>37</v>
      </c>
      <c r="AS996" s="36">
        <v>246</v>
      </c>
      <c r="AT996" s="101">
        <v>241</v>
      </c>
      <c r="AU996" s="84">
        <v>124</v>
      </c>
      <c r="AV996" s="54">
        <v>108.5</v>
      </c>
      <c r="AW996" s="54">
        <v>108.5</v>
      </c>
      <c r="AX996" s="54">
        <v>125</v>
      </c>
      <c r="AY996" s="3" t="s">
        <v>85</v>
      </c>
      <c r="AZ996" s="98" t="str">
        <f>_xlfn.IFNA(VLOOKUP(AY996,ACCESSORIES!F:J,5,FALSE),"N/A")</f>
        <v>N/A</v>
      </c>
      <c r="BA996" s="3" t="s">
        <v>85</v>
      </c>
      <c r="BB996" s="98" t="str">
        <f>_xlfn.IFNA(VLOOKUP(BA996,ACCESSORIES!F:J,5,FALSE),"N/A")</f>
        <v>N/A</v>
      </c>
      <c r="BC996" s="77">
        <v>50.397673135463016</v>
      </c>
      <c r="BD996" s="56">
        <v>23.228346456692901</v>
      </c>
      <c r="BE996" s="56">
        <v>23.228346456692901</v>
      </c>
      <c r="BF996" s="56">
        <v>14.96</v>
      </c>
      <c r="BG996" s="378">
        <f t="shared" si="111"/>
        <v>0.13227243039999984</v>
      </c>
      <c r="BH996" s="81">
        <v>16</v>
      </c>
      <c r="BI996" s="114" t="s">
        <v>3532</v>
      </c>
      <c r="BJ996" s="50" t="s">
        <v>4050</v>
      </c>
      <c r="BK996" s="81" t="s">
        <v>4066</v>
      </c>
      <c r="BL996" s="81" t="s">
        <v>4836</v>
      </c>
      <c r="BM996" s="81" t="s">
        <v>5506</v>
      </c>
      <c r="BN996" s="81" t="s">
        <v>5507</v>
      </c>
      <c r="BO996" s="81" t="s">
        <v>4642</v>
      </c>
      <c r="BP996" s="81" t="s">
        <v>4275</v>
      </c>
      <c r="BQ996" s="81" t="s">
        <v>4068</v>
      </c>
      <c r="BR996" s="81"/>
      <c r="BS996" s="81"/>
      <c r="BT996" s="81"/>
      <c r="BU996" s="313" t="s">
        <v>6695</v>
      </c>
      <c r="BV996" s="377" t="s">
        <v>8100</v>
      </c>
      <c r="BW996" s="356" t="s">
        <v>6697</v>
      </c>
      <c r="BX996" s="377" t="s">
        <v>8101</v>
      </c>
      <c r="BY996" s="93" t="str">
        <f t="shared" si="113"/>
        <v>MR605 NV, 20x12, -52mm Offset, 8x6.5, 121.3mm Centerbore, Method Bronze</v>
      </c>
      <c r="BZ996" s="81" t="s">
        <v>3878</v>
      </c>
      <c r="CA996" s="81" t="s">
        <v>3879</v>
      </c>
      <c r="CB996" s="81" t="str">
        <f t="shared" si="112"/>
        <v>DISCO (6XX)</v>
      </c>
    </row>
    <row r="997" spans="1:80" s="38" customFormat="1" ht="15" customHeight="1">
      <c r="A997" s="22">
        <f t="shared" si="107"/>
        <v>995</v>
      </c>
      <c r="B997" s="3" t="s">
        <v>84</v>
      </c>
      <c r="C997" s="99" t="s">
        <v>1094</v>
      </c>
      <c r="D997" s="81" t="s">
        <v>939</v>
      </c>
      <c r="E997" s="91" t="str">
        <f>CONCATENATE(LEFT(D997,5),VLOOKUP(CONCATENATE(N997,"x",O997),'PART NUMBER GUIDE'!$B$9:$C$49,2,FALSE),VLOOKUP(CONCATENATE(P997, V997), 'PART NUMBER GUIDE'!$Q$6:$R$91, 2, FALSE),VLOOKUP(Y997,'PART NUMBER GUIDE'!$J$8:$K$43,2, FALSE),IF(U997="N/A",IF(ABS(S997)&lt;10,"0"&amp;ABS(S997),ABS(S997)),CONCATENATE(LEFT(U997,1),RIGHT(U997,1))), F997, G997)</f>
        <v>MR60521280552N</v>
      </c>
      <c r="F997" s="90" t="s">
        <v>2224</v>
      </c>
      <c r="G997" s="90"/>
      <c r="H997" s="78" t="s">
        <v>978</v>
      </c>
      <c r="I997" s="318">
        <v>42736</v>
      </c>
      <c r="J997" s="85" t="s">
        <v>1265</v>
      </c>
      <c r="K997" s="342">
        <v>429</v>
      </c>
      <c r="L997" s="92">
        <f t="shared" si="108"/>
        <v>429</v>
      </c>
      <c r="M997" s="344"/>
      <c r="N997" s="81">
        <v>20</v>
      </c>
      <c r="O997" s="83">
        <v>12</v>
      </c>
      <c r="P997" s="99" t="str">
        <f t="shared" si="109"/>
        <v>8x6.5</v>
      </c>
      <c r="Q997" s="81">
        <v>8</v>
      </c>
      <c r="R997" s="81">
        <v>6.5</v>
      </c>
      <c r="S997" s="81">
        <v>-52</v>
      </c>
      <c r="T997" s="84">
        <v>4.5</v>
      </c>
      <c r="U997" s="100" t="s">
        <v>85</v>
      </c>
      <c r="V997" s="84">
        <v>121.3</v>
      </c>
      <c r="W997" s="83">
        <v>44.84</v>
      </c>
      <c r="X997" s="51">
        <v>3640</v>
      </c>
      <c r="Y997" s="88" t="s">
        <v>2294</v>
      </c>
      <c r="Z997" s="79" t="s">
        <v>2987</v>
      </c>
      <c r="AA997" s="51" t="str">
        <f t="shared" si="110"/>
        <v>20x12, 8x6.5, -52 OS</v>
      </c>
      <c r="AB997" s="81" t="s">
        <v>1618</v>
      </c>
      <c r="AC997" s="89">
        <f>_xlfn.IFNA(VLOOKUP(AB997,ACCESSORIES!F:J,5,FALSE),"N/A")</f>
        <v>33</v>
      </c>
      <c r="AD997" s="80" t="s">
        <v>85</v>
      </c>
      <c r="AE997" s="3" t="s">
        <v>1888</v>
      </c>
      <c r="AF997" s="80" t="s">
        <v>85</v>
      </c>
      <c r="AG997" s="99" t="s">
        <v>1937</v>
      </c>
      <c r="AH997" s="9">
        <f>_xlfn.IFNA(VLOOKUP(AG997,ACCESSORIES!F:J,5,FALSE),"N/A")</f>
        <v>1.1000000000000001</v>
      </c>
      <c r="AI997" s="99" t="s">
        <v>265</v>
      </c>
      <c r="AJ997" s="81" t="s">
        <v>1674</v>
      </c>
      <c r="AK997" s="40">
        <f>_xlfn.IFNA(VLOOKUP(AJ997,ACCESSORIES!F:J,5,FALSE),"N/A")</f>
        <v>3.3000000000000003</v>
      </c>
      <c r="AL997" s="81">
        <v>116.7</v>
      </c>
      <c r="AM997" s="81">
        <v>15.8</v>
      </c>
      <c r="AN997" s="81">
        <v>170</v>
      </c>
      <c r="AO997" s="36">
        <v>3</v>
      </c>
      <c r="AP997" s="36">
        <v>3</v>
      </c>
      <c r="AQ997" s="36">
        <v>23</v>
      </c>
      <c r="AR997" s="36">
        <v>37</v>
      </c>
      <c r="AS997" s="36">
        <v>246</v>
      </c>
      <c r="AT997" s="101">
        <v>241</v>
      </c>
      <c r="AU997" s="84">
        <v>124</v>
      </c>
      <c r="AV997" s="54">
        <v>108.5</v>
      </c>
      <c r="AW997" s="54">
        <v>108.5</v>
      </c>
      <c r="AX997" s="54">
        <v>125</v>
      </c>
      <c r="AY997" s="3" t="s">
        <v>85</v>
      </c>
      <c r="AZ997" s="98" t="str">
        <f>_xlfn.IFNA(VLOOKUP(AY997,ACCESSORIES!F:J,5,FALSE),"N/A")</f>
        <v>N/A</v>
      </c>
      <c r="BA997" s="3" t="s">
        <v>85</v>
      </c>
      <c r="BB997" s="98" t="str">
        <f>_xlfn.IFNA(VLOOKUP(BA997,ACCESSORIES!F:J,5,FALSE),"N/A")</f>
        <v>N/A</v>
      </c>
      <c r="BC997" s="77">
        <v>50.397673135463016</v>
      </c>
      <c r="BD997" s="56">
        <v>23.228346456692901</v>
      </c>
      <c r="BE997" s="56">
        <v>23.228346456692901</v>
      </c>
      <c r="BF997" s="56">
        <v>14.96</v>
      </c>
      <c r="BG997" s="378">
        <f t="shared" si="111"/>
        <v>0.13227243039999984</v>
      </c>
      <c r="BH997" s="81">
        <v>16</v>
      </c>
      <c r="BI997" s="114" t="s">
        <v>3532</v>
      </c>
      <c r="BJ997" s="50" t="s">
        <v>4050</v>
      </c>
      <c r="BK997" s="81" t="s">
        <v>4066</v>
      </c>
      <c r="BL997" s="81" t="s">
        <v>4836</v>
      </c>
      <c r="BM997" s="81" t="s">
        <v>5506</v>
      </c>
      <c r="BN997" s="81" t="s">
        <v>5507</v>
      </c>
      <c r="BO997" s="81" t="s">
        <v>4642</v>
      </c>
      <c r="BP997" s="81" t="s">
        <v>4275</v>
      </c>
      <c r="BQ997" s="81" t="s">
        <v>4068</v>
      </c>
      <c r="BR997" s="81"/>
      <c r="BS997" s="81"/>
      <c r="BT997" s="81"/>
      <c r="BU997" s="313" t="s">
        <v>6682</v>
      </c>
      <c r="BV997" s="377" t="s">
        <v>8349</v>
      </c>
      <c r="BW997" s="313" t="s">
        <v>6683</v>
      </c>
      <c r="BX997" s="377" t="s">
        <v>8350</v>
      </c>
      <c r="BY997" s="93" t="str">
        <f t="shared" si="113"/>
        <v>MR605 NV, 20x12, -52mm Offset, 8x6.5, 121.3mm Centerbore, Matte Black</v>
      </c>
      <c r="BZ997" s="81" t="s">
        <v>3878</v>
      </c>
      <c r="CA997" s="81" t="s">
        <v>3879</v>
      </c>
      <c r="CB997" s="81" t="str">
        <f t="shared" si="112"/>
        <v>DISCO (6XX)</v>
      </c>
    </row>
    <row r="998" spans="1:80" s="38" customFormat="1" ht="15" customHeight="1">
      <c r="A998" s="22">
        <f t="shared" si="107"/>
        <v>996</v>
      </c>
      <c r="B998" s="3" t="s">
        <v>84</v>
      </c>
      <c r="C998" s="99" t="s">
        <v>1094</v>
      </c>
      <c r="D998" s="81" t="s">
        <v>939</v>
      </c>
      <c r="E998" s="91" t="str">
        <f>CONCATENATE(LEFT(D998,5),VLOOKUP(CONCATENATE(N998,"x",O998),'PART NUMBER GUIDE'!$B$9:$C$49,2,FALSE),VLOOKUP(CONCATENATE(P998, V998), 'PART NUMBER GUIDE'!$Q$6:$R$91, 2, FALSE),VLOOKUP(Y998,'PART NUMBER GUIDE'!$J$8:$K$43,2, FALSE),IF(U998="N/A",IF(ABS(S998)&lt;10,"0"&amp;ABS(S998),ABS(S998)),CONCATENATE(LEFT(U998,1),RIGHT(U998,1))), F998, G998)</f>
        <v>MR60521287952N</v>
      </c>
      <c r="F998" s="90" t="s">
        <v>2224</v>
      </c>
      <c r="G998" s="90"/>
      <c r="H998" s="78" t="s">
        <v>981</v>
      </c>
      <c r="I998" s="318">
        <v>42736</v>
      </c>
      <c r="J998" s="85" t="s">
        <v>1265</v>
      </c>
      <c r="K998" s="342">
        <v>429</v>
      </c>
      <c r="L998" s="92">
        <f t="shared" si="108"/>
        <v>429</v>
      </c>
      <c r="M998" s="344"/>
      <c r="N998" s="81">
        <v>20</v>
      </c>
      <c r="O998" s="83">
        <v>12</v>
      </c>
      <c r="P998" s="99" t="str">
        <f t="shared" si="109"/>
        <v>8x170</v>
      </c>
      <c r="Q998" s="81">
        <v>8</v>
      </c>
      <c r="R998" s="81">
        <v>170</v>
      </c>
      <c r="S998" s="81">
        <v>-52</v>
      </c>
      <c r="T998" s="84">
        <v>4.5</v>
      </c>
      <c r="U998" s="100" t="s">
        <v>85</v>
      </c>
      <c r="V998" s="84">
        <v>124.9</v>
      </c>
      <c r="W998" s="83">
        <v>44.73</v>
      </c>
      <c r="X998" s="51">
        <v>3640</v>
      </c>
      <c r="Y998" s="79" t="s">
        <v>2297</v>
      </c>
      <c r="Z998" s="78" t="s">
        <v>2988</v>
      </c>
      <c r="AA998" s="51" t="str">
        <f t="shared" si="110"/>
        <v>20x12, 8x170, -52 OS</v>
      </c>
      <c r="AB998" s="81" t="s">
        <v>1618</v>
      </c>
      <c r="AC998" s="89">
        <f>_xlfn.IFNA(VLOOKUP(AB998,ACCESSORIES!F:J,5,FALSE),"N/A")</f>
        <v>33</v>
      </c>
      <c r="AD998" s="80" t="s">
        <v>85</v>
      </c>
      <c r="AE998" s="3" t="s">
        <v>1888</v>
      </c>
      <c r="AF998" s="80" t="s">
        <v>85</v>
      </c>
      <c r="AG998" s="99" t="s">
        <v>1937</v>
      </c>
      <c r="AH998" s="9">
        <f>_xlfn.IFNA(VLOOKUP(AG998,ACCESSORIES!F:J,5,FALSE),"N/A")</f>
        <v>1.1000000000000001</v>
      </c>
      <c r="AI998" s="99" t="s">
        <v>265</v>
      </c>
      <c r="AJ998" s="81" t="s">
        <v>85</v>
      </c>
      <c r="AK998" s="40" t="str">
        <f>_xlfn.IFNA(VLOOKUP(AJ998,ACCESSORIES!F:J,5,FALSE),"N/A")</f>
        <v>N/A</v>
      </c>
      <c r="AL998" s="81" t="s">
        <v>85</v>
      </c>
      <c r="AM998" s="81">
        <v>15.8</v>
      </c>
      <c r="AN998" s="81">
        <v>200</v>
      </c>
      <c r="AO998" s="36">
        <v>3</v>
      </c>
      <c r="AP998" s="36">
        <v>3</v>
      </c>
      <c r="AQ998" s="36">
        <v>23</v>
      </c>
      <c r="AR998" s="36">
        <v>37</v>
      </c>
      <c r="AS998" s="36">
        <v>246</v>
      </c>
      <c r="AT998" s="101">
        <v>241</v>
      </c>
      <c r="AU998" s="84">
        <v>124</v>
      </c>
      <c r="AV998" s="54">
        <v>108.5</v>
      </c>
      <c r="AW998" s="54">
        <v>108.5</v>
      </c>
      <c r="AX998" s="54">
        <v>125</v>
      </c>
      <c r="AY998" s="3" t="s">
        <v>85</v>
      </c>
      <c r="AZ998" s="98" t="str">
        <f>_xlfn.IFNA(VLOOKUP(AY998,ACCESSORIES!F:J,5,FALSE),"N/A")</f>
        <v>N/A</v>
      </c>
      <c r="BA998" s="3" t="s">
        <v>85</v>
      </c>
      <c r="BB998" s="98" t="str">
        <f>_xlfn.IFNA(VLOOKUP(BA998,ACCESSORIES!F:J,5,FALSE),"N/A")</f>
        <v>N/A</v>
      </c>
      <c r="BC998" s="77">
        <v>50.287442004370575</v>
      </c>
      <c r="BD998" s="56">
        <v>23.228346456692901</v>
      </c>
      <c r="BE998" s="56">
        <v>23.228346456692901</v>
      </c>
      <c r="BF998" s="56">
        <v>14.96</v>
      </c>
      <c r="BG998" s="378">
        <f t="shared" si="111"/>
        <v>0.13227243039999984</v>
      </c>
      <c r="BH998" s="81">
        <v>16</v>
      </c>
      <c r="BI998" s="114" t="s">
        <v>3532</v>
      </c>
      <c r="BJ998" s="50" t="s">
        <v>4050</v>
      </c>
      <c r="BK998" s="81" t="s">
        <v>4066</v>
      </c>
      <c r="BL998" s="81" t="s">
        <v>4836</v>
      </c>
      <c r="BM998" s="81" t="s">
        <v>5506</v>
      </c>
      <c r="BN998" s="81" t="s">
        <v>5507</v>
      </c>
      <c r="BO998" s="81" t="s">
        <v>4642</v>
      </c>
      <c r="BP998" s="81" t="s">
        <v>4275</v>
      </c>
      <c r="BQ998" s="81" t="s">
        <v>4068</v>
      </c>
      <c r="BR998" s="81"/>
      <c r="BS998" s="81"/>
      <c r="BT998" s="81"/>
      <c r="BU998" s="313" t="s">
        <v>6695</v>
      </c>
      <c r="BV998" s="377" t="s">
        <v>8100</v>
      </c>
      <c r="BW998" s="356" t="s">
        <v>6697</v>
      </c>
      <c r="BX998" s="377" t="s">
        <v>8101</v>
      </c>
      <c r="BY998" s="93" t="str">
        <f t="shared" si="113"/>
        <v>MR605 NV, 20x12, -52mm Offset, 8x170, 124.9mm Centerbore, Method Bronze</v>
      </c>
      <c r="BZ998" s="81" t="s">
        <v>3878</v>
      </c>
      <c r="CA998" s="81" t="s">
        <v>3879</v>
      </c>
      <c r="CB998" s="81" t="str">
        <f t="shared" si="112"/>
        <v>DISCO (6XX)</v>
      </c>
    </row>
    <row r="999" spans="1:80" s="38" customFormat="1" ht="15" customHeight="1">
      <c r="A999" s="22">
        <f t="shared" si="107"/>
        <v>997</v>
      </c>
      <c r="B999" s="3" t="s">
        <v>84</v>
      </c>
      <c r="C999" s="99" t="s">
        <v>1094</v>
      </c>
      <c r="D999" s="81" t="s">
        <v>939</v>
      </c>
      <c r="E999" s="91" t="str">
        <f>CONCATENATE(LEFT(D999,5),VLOOKUP(CONCATENATE(N999,"x",O999),'PART NUMBER GUIDE'!$B$9:$C$49,2,FALSE),VLOOKUP(CONCATENATE(P999, V999), 'PART NUMBER GUIDE'!$Q$6:$R$91, 2, FALSE),VLOOKUP(Y999,'PART NUMBER GUIDE'!$J$8:$K$43,2, FALSE),IF(U999="N/A",IF(ABS(S999)&lt;10,"0"&amp;ABS(S999),ABS(S999)),CONCATENATE(LEFT(U999,1),RIGHT(U999,1))), F999, G999)</f>
        <v>MR60521287552N</v>
      </c>
      <c r="F999" s="90" t="s">
        <v>2224</v>
      </c>
      <c r="G999" s="90"/>
      <c r="H999" s="78" t="s">
        <v>980</v>
      </c>
      <c r="I999" s="318">
        <v>42736</v>
      </c>
      <c r="J999" s="85" t="s">
        <v>1265</v>
      </c>
      <c r="K999" s="342">
        <v>429</v>
      </c>
      <c r="L999" s="92">
        <f t="shared" si="108"/>
        <v>429</v>
      </c>
      <c r="M999" s="344"/>
      <c r="N999" s="81">
        <v>20</v>
      </c>
      <c r="O999" s="83">
        <v>12</v>
      </c>
      <c r="P999" s="99" t="str">
        <f t="shared" si="109"/>
        <v>8x170</v>
      </c>
      <c r="Q999" s="81">
        <v>8</v>
      </c>
      <c r="R999" s="81">
        <v>170</v>
      </c>
      <c r="S999" s="81">
        <v>-52</v>
      </c>
      <c r="T999" s="84">
        <v>4.5</v>
      </c>
      <c r="U999" s="100" t="s">
        <v>85</v>
      </c>
      <c r="V999" s="84">
        <v>124.9</v>
      </c>
      <c r="W999" s="83">
        <v>44.58</v>
      </c>
      <c r="X999" s="51">
        <v>3640</v>
      </c>
      <c r="Y999" s="88" t="s">
        <v>2294</v>
      </c>
      <c r="Z999" s="79" t="s">
        <v>2987</v>
      </c>
      <c r="AA999" s="51" t="str">
        <f t="shared" si="110"/>
        <v>20x12, 8x170, -52 OS</v>
      </c>
      <c r="AB999" s="81" t="s">
        <v>1618</v>
      </c>
      <c r="AC999" s="89">
        <f>_xlfn.IFNA(VLOOKUP(AB999,ACCESSORIES!F:J,5,FALSE),"N/A")</f>
        <v>33</v>
      </c>
      <c r="AD999" s="80" t="s">
        <v>85</v>
      </c>
      <c r="AE999" s="3" t="s">
        <v>1888</v>
      </c>
      <c r="AF999" s="80" t="s">
        <v>85</v>
      </c>
      <c r="AG999" s="99" t="s">
        <v>1937</v>
      </c>
      <c r="AH999" s="9">
        <f>_xlfn.IFNA(VLOOKUP(AG999,ACCESSORIES!F:J,5,FALSE),"N/A")</f>
        <v>1.1000000000000001</v>
      </c>
      <c r="AI999" s="99" t="s">
        <v>265</v>
      </c>
      <c r="AJ999" s="81" t="s">
        <v>85</v>
      </c>
      <c r="AK999" s="40" t="str">
        <f>_xlfn.IFNA(VLOOKUP(AJ999,ACCESSORIES!F:J,5,FALSE),"N/A")</f>
        <v>N/A</v>
      </c>
      <c r="AL999" s="81" t="s">
        <v>85</v>
      </c>
      <c r="AM999" s="81">
        <v>15.8</v>
      </c>
      <c r="AN999" s="81">
        <v>200</v>
      </c>
      <c r="AO999" s="36">
        <v>3</v>
      </c>
      <c r="AP999" s="36">
        <v>3</v>
      </c>
      <c r="AQ999" s="36">
        <v>23</v>
      </c>
      <c r="AR999" s="36">
        <v>37</v>
      </c>
      <c r="AS999" s="36">
        <v>246</v>
      </c>
      <c r="AT999" s="101">
        <v>241</v>
      </c>
      <c r="AU999" s="84">
        <v>124</v>
      </c>
      <c r="AV999" s="54">
        <v>108.5</v>
      </c>
      <c r="AW999" s="54">
        <v>108.5</v>
      </c>
      <c r="AX999" s="54">
        <v>125</v>
      </c>
      <c r="AY999" s="3" t="s">
        <v>85</v>
      </c>
      <c r="AZ999" s="98" t="str">
        <f>_xlfn.IFNA(VLOOKUP(AY999,ACCESSORIES!F:J,5,FALSE),"N/A")</f>
        <v>N/A</v>
      </c>
      <c r="BA999" s="3" t="s">
        <v>85</v>
      </c>
      <c r="BB999" s="98" t="str">
        <f>_xlfn.IFNA(VLOOKUP(BA999,ACCESSORIES!F:J,5,FALSE),"N/A")</f>
        <v>N/A</v>
      </c>
      <c r="BC999" s="77">
        <v>50.133118420841157</v>
      </c>
      <c r="BD999" s="56">
        <v>23.228346456692901</v>
      </c>
      <c r="BE999" s="56">
        <v>23.228346456692901</v>
      </c>
      <c r="BF999" s="56">
        <v>14.96</v>
      </c>
      <c r="BG999" s="378">
        <f t="shared" si="111"/>
        <v>0.13227243039999984</v>
      </c>
      <c r="BH999" s="81">
        <v>16</v>
      </c>
      <c r="BI999" s="114" t="s">
        <v>3532</v>
      </c>
      <c r="BJ999" s="50" t="s">
        <v>4050</v>
      </c>
      <c r="BK999" s="81" t="s">
        <v>4066</v>
      </c>
      <c r="BL999" s="81" t="s">
        <v>4836</v>
      </c>
      <c r="BM999" s="81" t="s">
        <v>5506</v>
      </c>
      <c r="BN999" s="81" t="s">
        <v>5507</v>
      </c>
      <c r="BO999" s="81" t="s">
        <v>4642</v>
      </c>
      <c r="BP999" s="81" t="s">
        <v>4275</v>
      </c>
      <c r="BQ999" s="81" t="s">
        <v>4068</v>
      </c>
      <c r="BR999" s="81"/>
      <c r="BS999" s="81"/>
      <c r="BT999" s="81"/>
      <c r="BU999" s="313" t="s">
        <v>6682</v>
      </c>
      <c r="BV999" s="377" t="s">
        <v>8349</v>
      </c>
      <c r="BW999" s="313" t="s">
        <v>6683</v>
      </c>
      <c r="BX999" s="377" t="s">
        <v>8350</v>
      </c>
      <c r="BY999" s="93" t="str">
        <f t="shared" si="113"/>
        <v>MR605 NV, 20x12, -52mm Offset, 8x170, 124.9mm Centerbore, Matte Black</v>
      </c>
      <c r="BZ999" s="81" t="s">
        <v>3878</v>
      </c>
      <c r="CA999" s="81" t="s">
        <v>3879</v>
      </c>
      <c r="CB999" s="81" t="str">
        <f t="shared" si="112"/>
        <v>DISCO (6XX)</v>
      </c>
    </row>
    <row r="1000" spans="1:80" s="38" customFormat="1" ht="15" customHeight="1">
      <c r="A1000" s="22">
        <f t="shared" si="107"/>
        <v>998</v>
      </c>
      <c r="B1000" s="3" t="s">
        <v>84</v>
      </c>
      <c r="C1000" s="99" t="s">
        <v>1094</v>
      </c>
      <c r="D1000" s="81" t="s">
        <v>939</v>
      </c>
      <c r="E1000" s="91" t="str">
        <f>CONCATENATE(LEFT(D1000,5),VLOOKUP(CONCATENATE(N1000,"x",O1000),'PART NUMBER GUIDE'!$B$9:$C$49,2,FALSE),VLOOKUP(CONCATENATE(P1000, V1000), 'PART NUMBER GUIDE'!$Q$6:$R$91, 2, FALSE),VLOOKUP(Y1000,'PART NUMBER GUIDE'!$J$8:$K$43,2, FALSE),IF(U1000="N/A",IF(ABS(S1000)&lt;10,"0"&amp;ABS(S1000),ABS(S1000)),CONCATENATE(LEFT(U1000,1),RIGHT(U1000,1))), F1000, G1000)</f>
        <v>MR60521288552N</v>
      </c>
      <c r="F1000" s="90" t="s">
        <v>2224</v>
      </c>
      <c r="G1000" s="90"/>
      <c r="H1000" s="78" t="s">
        <v>982</v>
      </c>
      <c r="I1000" s="318">
        <v>42736</v>
      </c>
      <c r="J1000" s="85" t="s">
        <v>1265</v>
      </c>
      <c r="K1000" s="342">
        <v>429</v>
      </c>
      <c r="L1000" s="92">
        <f t="shared" si="108"/>
        <v>429</v>
      </c>
      <c r="M1000" s="344"/>
      <c r="N1000" s="81">
        <v>20</v>
      </c>
      <c r="O1000" s="83">
        <v>12</v>
      </c>
      <c r="P1000" s="99" t="str">
        <f t="shared" si="109"/>
        <v>8x180</v>
      </c>
      <c r="Q1000" s="81">
        <v>8</v>
      </c>
      <c r="R1000" s="81">
        <v>180</v>
      </c>
      <c r="S1000" s="81">
        <v>-52</v>
      </c>
      <c r="T1000" s="84">
        <v>4.5</v>
      </c>
      <c r="U1000" s="100" t="s">
        <v>85</v>
      </c>
      <c r="V1000" s="84">
        <v>124.1</v>
      </c>
      <c r="W1000" s="83">
        <v>44.86</v>
      </c>
      <c r="X1000" s="51">
        <v>3640</v>
      </c>
      <c r="Y1000" s="88" t="s">
        <v>2294</v>
      </c>
      <c r="Z1000" s="79" t="s">
        <v>2987</v>
      </c>
      <c r="AA1000" s="51" t="str">
        <f t="shared" si="110"/>
        <v>20x12, 8x180, -52 OS</v>
      </c>
      <c r="AB1000" s="81" t="s">
        <v>1618</v>
      </c>
      <c r="AC1000" s="89">
        <f>_xlfn.IFNA(VLOOKUP(AB1000,ACCESSORIES!F:J,5,FALSE),"N/A")</f>
        <v>33</v>
      </c>
      <c r="AD1000" s="80" t="s">
        <v>85</v>
      </c>
      <c r="AE1000" s="3" t="s">
        <v>1888</v>
      </c>
      <c r="AF1000" s="80" t="s">
        <v>85</v>
      </c>
      <c r="AG1000" s="99" t="s">
        <v>1937</v>
      </c>
      <c r="AH1000" s="9">
        <f>_xlfn.IFNA(VLOOKUP(AG1000,ACCESSORIES!F:J,5,FALSE),"N/A")</f>
        <v>1.1000000000000001</v>
      </c>
      <c r="AI1000" s="99" t="s">
        <v>265</v>
      </c>
      <c r="AJ1000" s="81" t="s">
        <v>85</v>
      </c>
      <c r="AK1000" s="40" t="str">
        <f>_xlfn.IFNA(VLOOKUP(AJ1000,ACCESSORIES!F:J,5,FALSE),"N/A")</f>
        <v>N/A</v>
      </c>
      <c r="AL1000" s="81" t="s">
        <v>85</v>
      </c>
      <c r="AM1000" s="81">
        <v>15.8</v>
      </c>
      <c r="AN1000" s="81">
        <v>206</v>
      </c>
      <c r="AO1000" s="36">
        <v>3</v>
      </c>
      <c r="AP1000" s="36">
        <v>3</v>
      </c>
      <c r="AQ1000" s="36">
        <v>23</v>
      </c>
      <c r="AR1000" s="36">
        <v>37</v>
      </c>
      <c r="AS1000" s="36">
        <v>246</v>
      </c>
      <c r="AT1000" s="101">
        <v>241</v>
      </c>
      <c r="AU1000" s="100">
        <v>124.2</v>
      </c>
      <c r="AV1000" s="54">
        <v>108.5</v>
      </c>
      <c r="AW1000" s="54">
        <v>108.5</v>
      </c>
      <c r="AX1000" s="54">
        <v>125</v>
      </c>
      <c r="AY1000" s="3" t="s">
        <v>85</v>
      </c>
      <c r="AZ1000" s="98" t="str">
        <f>_xlfn.IFNA(VLOOKUP(AY1000,ACCESSORIES!F:J,5,FALSE),"N/A")</f>
        <v>N/A</v>
      </c>
      <c r="BA1000" s="3" t="s">
        <v>85</v>
      </c>
      <c r="BB1000" s="98" t="str">
        <f>_xlfn.IFNA(VLOOKUP(BA1000,ACCESSORIES!F:J,5,FALSE),"N/A")</f>
        <v>N/A</v>
      </c>
      <c r="BC1000" s="77">
        <v>50.419719361681508</v>
      </c>
      <c r="BD1000" s="56">
        <v>23.228346456692901</v>
      </c>
      <c r="BE1000" s="56">
        <v>23.228346456692901</v>
      </c>
      <c r="BF1000" s="56">
        <v>14.96</v>
      </c>
      <c r="BG1000" s="378">
        <f t="shared" si="111"/>
        <v>0.13227243039999984</v>
      </c>
      <c r="BH1000" s="81">
        <v>16</v>
      </c>
      <c r="BI1000" s="114" t="s">
        <v>3532</v>
      </c>
      <c r="BJ1000" s="50" t="s">
        <v>4050</v>
      </c>
      <c r="BK1000" s="81" t="s">
        <v>4066</v>
      </c>
      <c r="BL1000" s="81" t="s">
        <v>4836</v>
      </c>
      <c r="BM1000" s="81" t="s">
        <v>5506</v>
      </c>
      <c r="BN1000" s="81" t="s">
        <v>5507</v>
      </c>
      <c r="BO1000" s="81" t="s">
        <v>4642</v>
      </c>
      <c r="BP1000" s="81" t="s">
        <v>4275</v>
      </c>
      <c r="BQ1000" s="81" t="s">
        <v>4068</v>
      </c>
      <c r="BR1000" s="81"/>
      <c r="BS1000" s="81"/>
      <c r="BT1000" s="81"/>
      <c r="BU1000" s="313" t="s">
        <v>6682</v>
      </c>
      <c r="BV1000" s="377" t="s">
        <v>8349</v>
      </c>
      <c r="BW1000" s="313" t="s">
        <v>6683</v>
      </c>
      <c r="BX1000" s="377" t="s">
        <v>8350</v>
      </c>
      <c r="BY1000" s="93" t="str">
        <f t="shared" si="113"/>
        <v>MR605 NV, 20x12, -52mm Offset, 8x180, 124.1mm Centerbore, Matte Black</v>
      </c>
      <c r="BZ1000" s="81" t="s">
        <v>3878</v>
      </c>
      <c r="CA1000" s="81" t="s">
        <v>3879</v>
      </c>
      <c r="CB1000" s="81" t="str">
        <f t="shared" si="112"/>
        <v>DISCO (6XX)</v>
      </c>
    </row>
    <row r="1001" spans="1:80" s="38" customFormat="1" ht="15" customHeight="1">
      <c r="A1001" s="22">
        <f t="shared" si="107"/>
        <v>999</v>
      </c>
      <c r="B1001" s="3" t="s">
        <v>84</v>
      </c>
      <c r="C1001" s="99" t="s">
        <v>1282</v>
      </c>
      <c r="D1001" s="81" t="s">
        <v>5796</v>
      </c>
      <c r="E1001" s="91" t="str">
        <f>CONCATENATE(LEFT(D1001,5),VLOOKUP(CONCATENATE(N1001,"x",O1001),'PART NUMBER GUIDE'!$B$9:$C$49,2,FALSE),VLOOKUP(CONCATENATE(P1001, V1001), 'PART NUMBER GUIDE'!$Q$6:$R$91, 2, FALSE),VLOOKUP(Y1001,'PART NUMBER GUIDE'!$J$8:$K$43,2, FALSE),IF(U1001="N/A",IF(ABS(S1001)&lt;10,"0"&amp;ABS(S1001),ABS(S1001)),CONCATENATE(LEFT(U1001,1),RIGHT(U1001,1))), F1001, G1001)</f>
        <v>MR70157051515</v>
      </c>
      <c r="F1001" s="90"/>
      <c r="G1001" s="90"/>
      <c r="H1001" s="88" t="s">
        <v>2006</v>
      </c>
      <c r="I1001" s="318">
        <v>43101</v>
      </c>
      <c r="J1001" s="85" t="s">
        <v>1265</v>
      </c>
      <c r="K1001" s="342">
        <v>239</v>
      </c>
      <c r="L1001" s="92">
        <f t="shared" si="108"/>
        <v>239</v>
      </c>
      <c r="M1001" s="344"/>
      <c r="N1001" s="81">
        <v>15</v>
      </c>
      <c r="O1001" s="83">
        <v>7</v>
      </c>
      <c r="P1001" s="99" t="str">
        <f t="shared" si="109"/>
        <v>5x100</v>
      </c>
      <c r="Q1001" s="81">
        <v>5</v>
      </c>
      <c r="R1001" s="81">
        <v>100</v>
      </c>
      <c r="S1001" s="81">
        <v>15</v>
      </c>
      <c r="T1001" s="84">
        <v>4.5999999999999996</v>
      </c>
      <c r="U1001" s="100" t="s">
        <v>85</v>
      </c>
      <c r="V1001" s="84">
        <v>56.1</v>
      </c>
      <c r="W1001" s="83">
        <v>19.07</v>
      </c>
      <c r="X1001" s="51">
        <v>2100</v>
      </c>
      <c r="Y1001" s="88" t="s">
        <v>2294</v>
      </c>
      <c r="Z1001" s="79" t="s">
        <v>2987</v>
      </c>
      <c r="AA1001" s="51" t="str">
        <f t="shared" si="110"/>
        <v>15x7, 5x100, 15 OS</v>
      </c>
      <c r="AB1001" s="81" t="s">
        <v>4101</v>
      </c>
      <c r="AC1001" s="89">
        <f>_xlfn.IFNA(VLOOKUP(AB1001,ACCESSORIES!F:J,5,FALSE),"N/A")</f>
        <v>22</v>
      </c>
      <c r="AD1001" s="87" t="s">
        <v>85</v>
      </c>
      <c r="AE1001" s="80" t="s">
        <v>85</v>
      </c>
      <c r="AF1001" s="80" t="s">
        <v>85</v>
      </c>
      <c r="AG1001" s="80" t="s">
        <v>85</v>
      </c>
      <c r="AH1001" s="9" t="str">
        <f>_xlfn.IFNA(VLOOKUP(AG1001,ACCESSORIES!F:J,5,FALSE),"N/A")</f>
        <v>N/A</v>
      </c>
      <c r="AI1001" s="99" t="s">
        <v>265</v>
      </c>
      <c r="AJ1001" s="81" t="s">
        <v>85</v>
      </c>
      <c r="AK1001" s="40" t="str">
        <f>_xlfn.IFNA(VLOOKUP(AJ1001,ACCESSORIES!F:J,5,FALSE),"N/A")</f>
        <v>N/A</v>
      </c>
      <c r="AL1001" s="81" t="s">
        <v>85</v>
      </c>
      <c r="AM1001" s="81">
        <v>16.100000000000001</v>
      </c>
      <c r="AN1001" s="36">
        <v>130</v>
      </c>
      <c r="AO1001" s="101">
        <v>31.8</v>
      </c>
      <c r="AP1001" s="101">
        <v>35.9</v>
      </c>
      <c r="AQ1001" s="101">
        <v>37</v>
      </c>
      <c r="AR1001" s="101">
        <v>34</v>
      </c>
      <c r="AS1001" s="101">
        <v>178</v>
      </c>
      <c r="AT1001" s="101">
        <v>172</v>
      </c>
      <c r="AU1001" s="410">
        <v>56.1</v>
      </c>
      <c r="AV1001" s="407">
        <v>27.88</v>
      </c>
      <c r="AW1001" s="407">
        <v>27.88</v>
      </c>
      <c r="AX1001" s="54">
        <v>23</v>
      </c>
      <c r="AY1001" s="3" t="s">
        <v>85</v>
      </c>
      <c r="AZ1001" s="98" t="str">
        <f>_xlfn.IFNA(VLOOKUP(AY1001,ACCESSORIES!F:J,5,FALSE),"N/A")</f>
        <v>N/A</v>
      </c>
      <c r="BA1001" s="3" t="s">
        <v>85</v>
      </c>
      <c r="BB1001" s="98" t="str">
        <f>_xlfn.IFNA(VLOOKUP(BA1001,ACCESSORIES!F:J,5,FALSE),"N/A")</f>
        <v>N/A</v>
      </c>
      <c r="BC1001" s="77">
        <v>22.634125584314095</v>
      </c>
      <c r="BD1001" s="56">
        <v>17.8740157480315</v>
      </c>
      <c r="BE1001" s="56">
        <v>17.8740157480315</v>
      </c>
      <c r="BF1001" s="56">
        <v>9.8425196850393704</v>
      </c>
      <c r="BG1001" s="378">
        <f t="shared" si="111"/>
        <v>5.1529000000000012E-2</v>
      </c>
      <c r="BH1001" s="3">
        <v>48</v>
      </c>
      <c r="BI1001" s="114" t="s">
        <v>3532</v>
      </c>
      <c r="BJ1001" s="50" t="s">
        <v>4050</v>
      </c>
      <c r="BK1001" s="81" t="s">
        <v>4964</v>
      </c>
      <c r="BL1001" s="81" t="s">
        <v>4066</v>
      </c>
      <c r="BM1001" s="81" t="s">
        <v>5444</v>
      </c>
      <c r="BN1001" s="81" t="s">
        <v>2872</v>
      </c>
      <c r="BO1001" s="81" t="s">
        <v>5445</v>
      </c>
      <c r="BP1001" s="81" t="s">
        <v>5446</v>
      </c>
      <c r="BQ1001" s="96" t="s">
        <v>5432</v>
      </c>
      <c r="BR1001" s="81" t="s">
        <v>4275</v>
      </c>
      <c r="BS1001" s="81" t="s">
        <v>4068</v>
      </c>
      <c r="BT1001" s="81"/>
      <c r="BU1001" s="313" t="s">
        <v>6736</v>
      </c>
      <c r="BV1001" s="377" t="s">
        <v>8423</v>
      </c>
      <c r="BW1001" s="313" t="s">
        <v>6739</v>
      </c>
      <c r="BX1001" s="377" t="s">
        <v>8424</v>
      </c>
      <c r="BY1001" s="93" t="str">
        <f t="shared" si="113"/>
        <v>MR701 Bead Grip, 15x7, +15mm Offset, 5x100, 56.1mm Centerbore, Matte Black</v>
      </c>
      <c r="BZ1001" s="81" t="s">
        <v>3878</v>
      </c>
      <c r="CA1001" s="81" t="s">
        <v>3879</v>
      </c>
      <c r="CB1001" s="81" t="str">
        <f t="shared" si="112"/>
        <v>TRAIL (7XX)</v>
      </c>
    </row>
    <row r="1002" spans="1:80" s="38" customFormat="1" ht="15" customHeight="1">
      <c r="A1002" s="22">
        <f t="shared" si="107"/>
        <v>1000</v>
      </c>
      <c r="B1002" s="3" t="s">
        <v>84</v>
      </c>
      <c r="C1002" s="99" t="s">
        <v>1282</v>
      </c>
      <c r="D1002" s="81" t="s">
        <v>5796</v>
      </c>
      <c r="E1002" s="91" t="str">
        <f>CONCATENATE(LEFT(D1002,5),VLOOKUP(CONCATENATE(N1002,"x",O1002),'PART NUMBER GUIDE'!$B$9:$C$49,2,FALSE),VLOOKUP(CONCATENATE(P1002, V1002), 'PART NUMBER GUIDE'!$Q$6:$R$91, 2, FALSE),VLOOKUP(Y1002,'PART NUMBER GUIDE'!$J$8:$K$43,2, FALSE),IF(U1002="N/A",IF(ABS(S1002)&lt;10,"0"&amp;ABS(S1002),ABS(S1002)),CONCATENATE(LEFT(U1002,1),RIGHT(U1002,1))), F1002, G1002)</f>
        <v>MR70157051915</v>
      </c>
      <c r="F1002" s="90"/>
      <c r="G1002" s="90"/>
      <c r="H1002" s="88" t="s">
        <v>2007</v>
      </c>
      <c r="I1002" s="318">
        <v>43101</v>
      </c>
      <c r="J1002" s="85" t="s">
        <v>1265</v>
      </c>
      <c r="K1002" s="342">
        <v>239</v>
      </c>
      <c r="L1002" s="92">
        <f t="shared" si="108"/>
        <v>239</v>
      </c>
      <c r="M1002" s="344"/>
      <c r="N1002" s="81">
        <v>15</v>
      </c>
      <c r="O1002" s="83">
        <v>7</v>
      </c>
      <c r="P1002" s="99" t="str">
        <f t="shared" si="109"/>
        <v>5x100</v>
      </c>
      <c r="Q1002" s="81">
        <v>5</v>
      </c>
      <c r="R1002" s="81">
        <v>100</v>
      </c>
      <c r="S1002" s="81">
        <v>15</v>
      </c>
      <c r="T1002" s="84">
        <v>4.5999999999999996</v>
      </c>
      <c r="U1002" s="100" t="s">
        <v>85</v>
      </c>
      <c r="V1002" s="84">
        <v>56.1</v>
      </c>
      <c r="W1002" s="83">
        <v>19.66</v>
      </c>
      <c r="X1002" s="51">
        <v>2100</v>
      </c>
      <c r="Y1002" s="88" t="s">
        <v>2297</v>
      </c>
      <c r="Z1002" s="78" t="s">
        <v>2988</v>
      </c>
      <c r="AA1002" s="51" t="str">
        <f t="shared" si="110"/>
        <v>15x7, 5x100, 15 OS</v>
      </c>
      <c r="AB1002" s="81" t="s">
        <v>4101</v>
      </c>
      <c r="AC1002" s="89">
        <f>_xlfn.IFNA(VLOOKUP(AB1002,ACCESSORIES!F:J,5,FALSE),"N/A")</f>
        <v>22</v>
      </c>
      <c r="AD1002" s="87" t="s">
        <v>85</v>
      </c>
      <c r="AE1002" s="80" t="s">
        <v>85</v>
      </c>
      <c r="AF1002" s="80" t="s">
        <v>85</v>
      </c>
      <c r="AG1002" s="80" t="s">
        <v>85</v>
      </c>
      <c r="AH1002" s="9" t="str">
        <f>_xlfn.IFNA(VLOOKUP(AG1002,ACCESSORIES!F:J,5,FALSE),"N/A")</f>
        <v>N/A</v>
      </c>
      <c r="AI1002" s="99" t="s">
        <v>265</v>
      </c>
      <c r="AJ1002" s="81" t="s">
        <v>85</v>
      </c>
      <c r="AK1002" s="40" t="str">
        <f>_xlfn.IFNA(VLOOKUP(AJ1002,ACCESSORIES!F:J,5,FALSE),"N/A")</f>
        <v>N/A</v>
      </c>
      <c r="AL1002" s="81" t="s">
        <v>85</v>
      </c>
      <c r="AM1002" s="81">
        <v>16.100000000000001</v>
      </c>
      <c r="AN1002" s="36">
        <v>130</v>
      </c>
      <c r="AO1002" s="101">
        <v>31.8</v>
      </c>
      <c r="AP1002" s="101">
        <v>35.9</v>
      </c>
      <c r="AQ1002" s="101">
        <v>37</v>
      </c>
      <c r="AR1002" s="101">
        <v>34</v>
      </c>
      <c r="AS1002" s="101">
        <v>178</v>
      </c>
      <c r="AT1002" s="101">
        <v>172</v>
      </c>
      <c r="AU1002" s="410">
        <v>56.1</v>
      </c>
      <c r="AV1002" s="407">
        <v>27.88</v>
      </c>
      <c r="AW1002" s="407">
        <v>27.88</v>
      </c>
      <c r="AX1002" s="54">
        <v>23</v>
      </c>
      <c r="AY1002" s="3" t="s">
        <v>85</v>
      </c>
      <c r="AZ1002" s="98" t="str">
        <f>_xlfn.IFNA(VLOOKUP(AY1002,ACCESSORIES!F:J,5,FALSE),"N/A")</f>
        <v>N/A</v>
      </c>
      <c r="BA1002" s="3" t="s">
        <v>85</v>
      </c>
      <c r="BB1002" s="98" t="str">
        <f>_xlfn.IFNA(VLOOKUP(BA1002,ACCESSORIES!F:J,5,FALSE),"N/A")</f>
        <v>N/A</v>
      </c>
      <c r="BC1002" s="77">
        <v>22.597381873949953</v>
      </c>
      <c r="BD1002" s="56">
        <v>17.8740157480315</v>
      </c>
      <c r="BE1002" s="56">
        <v>17.8740157480315</v>
      </c>
      <c r="BF1002" s="56">
        <v>9.8425196850393704</v>
      </c>
      <c r="BG1002" s="378">
        <f t="shared" si="111"/>
        <v>5.1529000000000012E-2</v>
      </c>
      <c r="BH1002" s="3">
        <v>48</v>
      </c>
      <c r="BI1002" s="114" t="s">
        <v>3532</v>
      </c>
      <c r="BJ1002" s="50" t="s">
        <v>4050</v>
      </c>
      <c r="BK1002" s="81" t="s">
        <v>4964</v>
      </c>
      <c r="BL1002" s="81" t="s">
        <v>4066</v>
      </c>
      <c r="BM1002" s="81" t="s">
        <v>5444</v>
      </c>
      <c r="BN1002" s="81" t="s">
        <v>2872</v>
      </c>
      <c r="BO1002" s="81" t="s">
        <v>5445</v>
      </c>
      <c r="BP1002" s="81" t="s">
        <v>5446</v>
      </c>
      <c r="BQ1002" s="96" t="s">
        <v>5432</v>
      </c>
      <c r="BR1002" s="81" t="s">
        <v>4275</v>
      </c>
      <c r="BS1002" s="81" t="s">
        <v>4068</v>
      </c>
      <c r="BT1002" s="81"/>
      <c r="BU1002" s="313" t="s">
        <v>6727</v>
      </c>
      <c r="BV1002" s="377" t="s">
        <v>8143</v>
      </c>
      <c r="BW1002" s="313" t="s">
        <v>6729</v>
      </c>
      <c r="BX1002" s="377" t="s">
        <v>8142</v>
      </c>
      <c r="BY1002" s="93" t="str">
        <f t="shared" si="113"/>
        <v>MR701 Bead Grip, 15x7, +15mm Offset, 5x100, 56.1mm Centerbore, Method Bronze</v>
      </c>
      <c r="BZ1002" s="81" t="s">
        <v>3878</v>
      </c>
      <c r="CA1002" s="81" t="s">
        <v>3879</v>
      </c>
      <c r="CB1002" s="81" t="str">
        <f t="shared" si="112"/>
        <v>TRAIL (7XX)</v>
      </c>
    </row>
    <row r="1003" spans="1:80" s="38" customFormat="1" ht="15" customHeight="1">
      <c r="A1003" s="22">
        <f t="shared" si="107"/>
        <v>1001</v>
      </c>
      <c r="B1003" s="3" t="s">
        <v>84</v>
      </c>
      <c r="C1003" s="99" t="s">
        <v>1282</v>
      </c>
      <c r="D1003" s="81" t="s">
        <v>5796</v>
      </c>
      <c r="E1003" s="91" t="str">
        <f>CONCATENATE(LEFT(D1003,5),VLOOKUP(CONCATENATE(N1003,"x",O1003),'PART NUMBER GUIDE'!$B$9:$C$49,2,FALSE),VLOOKUP(CONCATENATE(P1003, V1003), 'PART NUMBER GUIDE'!$Q$6:$R$91, 2, FALSE),VLOOKUP(Y1003,'PART NUMBER GUIDE'!$J$8:$K$43,2, FALSE),IF(U1003="N/A",IF(ABS(S1003)&lt;10,"0"&amp;ABS(S1003),ABS(S1003)),CONCATENATE(LEFT(U1003,1),RIGHT(U1003,1))), F1003, G1003)</f>
        <v>MR70157051615</v>
      </c>
      <c r="F1003" s="90"/>
      <c r="G1003" s="90"/>
      <c r="H1003" s="88" t="s">
        <v>4621</v>
      </c>
      <c r="I1003" s="312">
        <v>44134</v>
      </c>
      <c r="J1003" s="85" t="s">
        <v>3872</v>
      </c>
      <c r="K1003" s="342">
        <v>239</v>
      </c>
      <c r="L1003" s="92" t="str">
        <f t="shared" si="108"/>
        <v/>
      </c>
      <c r="M1003" s="344"/>
      <c r="N1003" s="81">
        <v>15</v>
      </c>
      <c r="O1003" s="83">
        <v>7</v>
      </c>
      <c r="P1003" s="99" t="str">
        <f t="shared" si="109"/>
        <v>5x100</v>
      </c>
      <c r="Q1003" s="81">
        <v>5</v>
      </c>
      <c r="R1003" s="81">
        <v>100</v>
      </c>
      <c r="S1003" s="81">
        <v>15</v>
      </c>
      <c r="T1003" s="84">
        <v>4.5999999999999996</v>
      </c>
      <c r="U1003" s="100" t="s">
        <v>85</v>
      </c>
      <c r="V1003" s="84">
        <v>56.1</v>
      </c>
      <c r="W1003" s="83">
        <v>19.55</v>
      </c>
      <c r="X1003" s="51">
        <v>2100</v>
      </c>
      <c r="Y1003" s="88" t="s">
        <v>4617</v>
      </c>
      <c r="Z1003" s="78" t="s">
        <v>4618</v>
      </c>
      <c r="AA1003" s="51" t="str">
        <f t="shared" si="110"/>
        <v>15x7, 5x100, 15 OS</v>
      </c>
      <c r="AB1003" s="81" t="s">
        <v>4101</v>
      </c>
      <c r="AC1003" s="89">
        <f>_xlfn.IFNA(VLOOKUP(AB1003,ACCESSORIES!F:J,5,FALSE),"N/A")</f>
        <v>22</v>
      </c>
      <c r="AD1003" s="87" t="s">
        <v>85</v>
      </c>
      <c r="AE1003" s="87" t="s">
        <v>85</v>
      </c>
      <c r="AF1003" s="87" t="s">
        <v>85</v>
      </c>
      <c r="AG1003" s="87" t="s">
        <v>85</v>
      </c>
      <c r="AH1003" s="9" t="str">
        <f>_xlfn.IFNA(VLOOKUP(AG1003,ACCESSORIES!F:J,5,FALSE),"N/A")</f>
        <v>N/A</v>
      </c>
      <c r="AI1003" s="99" t="s">
        <v>265</v>
      </c>
      <c r="AJ1003" s="81" t="s">
        <v>85</v>
      </c>
      <c r="AK1003" s="40" t="str">
        <f>_xlfn.IFNA(VLOOKUP(AJ1003,ACCESSORIES!F:J,5,FALSE),"N/A")</f>
        <v>N/A</v>
      </c>
      <c r="AL1003" s="81" t="s">
        <v>85</v>
      </c>
      <c r="AM1003" s="81">
        <v>16.100000000000001</v>
      </c>
      <c r="AN1003" s="36">
        <v>130</v>
      </c>
      <c r="AO1003" s="101">
        <v>31.8</v>
      </c>
      <c r="AP1003" s="101">
        <v>35.9</v>
      </c>
      <c r="AQ1003" s="101">
        <v>37</v>
      </c>
      <c r="AR1003" s="101">
        <v>34</v>
      </c>
      <c r="AS1003" s="101">
        <v>178</v>
      </c>
      <c r="AT1003" s="101">
        <v>172</v>
      </c>
      <c r="AU1003" s="410">
        <v>56.1</v>
      </c>
      <c r="AV1003" s="407">
        <v>27.88</v>
      </c>
      <c r="AW1003" s="407">
        <v>27.88</v>
      </c>
      <c r="AX1003" s="54">
        <v>23</v>
      </c>
      <c r="AY1003" s="3" t="s">
        <v>85</v>
      </c>
      <c r="AZ1003" s="98" t="str">
        <f>_xlfn.IFNA(VLOOKUP(AY1003,ACCESSORIES!F:J,5,FALSE),"N/A")</f>
        <v>N/A</v>
      </c>
      <c r="BA1003" s="3" t="s">
        <v>85</v>
      </c>
      <c r="BB1003" s="98" t="str">
        <f>_xlfn.IFNA(VLOOKUP(BA1003,ACCESSORIES!F:J,5,FALSE),"N/A")</f>
        <v>N/A</v>
      </c>
      <c r="BC1003" s="77">
        <v>22.523894453221658</v>
      </c>
      <c r="BD1003" s="56">
        <v>17.8740157480315</v>
      </c>
      <c r="BE1003" s="56">
        <v>17.8740157480315</v>
      </c>
      <c r="BF1003" s="56">
        <v>9.8425196850393704</v>
      </c>
      <c r="BG1003" s="378">
        <f t="shared" si="111"/>
        <v>5.1529000000000012E-2</v>
      </c>
      <c r="BH1003" s="3">
        <v>48</v>
      </c>
      <c r="BI1003" s="114" t="s">
        <v>3532</v>
      </c>
      <c r="BJ1003" s="50" t="s">
        <v>4050</v>
      </c>
      <c r="BK1003" s="81" t="s">
        <v>4964</v>
      </c>
      <c r="BL1003" s="81" t="s">
        <v>4066</v>
      </c>
      <c r="BM1003" s="81" t="s">
        <v>5444</v>
      </c>
      <c r="BN1003" s="81" t="s">
        <v>2872</v>
      </c>
      <c r="BO1003" s="81" t="s">
        <v>5445</v>
      </c>
      <c r="BP1003" s="81" t="s">
        <v>5446</v>
      </c>
      <c r="BQ1003" s="96" t="s">
        <v>5432</v>
      </c>
      <c r="BR1003" s="81" t="s">
        <v>4275</v>
      </c>
      <c r="BS1003" s="81" t="s">
        <v>4068</v>
      </c>
      <c r="BT1003" s="81"/>
      <c r="BU1003" s="313" t="s">
        <v>6734</v>
      </c>
      <c r="BV1003" s="377" t="s">
        <v>8379</v>
      </c>
      <c r="BW1003" s="313" t="s">
        <v>6735</v>
      </c>
      <c r="BX1003" s="377" t="s">
        <v>8380</v>
      </c>
      <c r="BY1003" s="93" t="str">
        <f t="shared" si="113"/>
        <v>CLOSEOUT - MR701 Bead Grip, 15x7, +15mm Offset, 5x100, 56.1mm Centerbore, Bahia Blue</v>
      </c>
      <c r="BZ1003" s="81" t="s">
        <v>3878</v>
      </c>
      <c r="CA1003" s="81" t="s">
        <v>3879</v>
      </c>
      <c r="CB1003" s="81" t="str">
        <f t="shared" si="112"/>
        <v>TRAIL (7XX)</v>
      </c>
    </row>
    <row r="1004" spans="1:80" s="38" customFormat="1" ht="15" customHeight="1">
      <c r="A1004" s="22">
        <f t="shared" si="107"/>
        <v>1002</v>
      </c>
      <c r="B1004" s="3" t="s">
        <v>84</v>
      </c>
      <c r="C1004" s="99" t="s">
        <v>1282</v>
      </c>
      <c r="D1004" s="81" t="s">
        <v>5796</v>
      </c>
      <c r="E1004" s="91" t="str">
        <f>CONCATENATE(LEFT(D1004,5),VLOOKUP(CONCATENATE(N1004,"x",O1004),'PART NUMBER GUIDE'!$B$9:$C$49,2,FALSE),VLOOKUP(CONCATENATE(P1004, V1004), 'PART NUMBER GUIDE'!$Q$6:$R$91, 2, FALSE),VLOOKUP(Y1004,'PART NUMBER GUIDE'!$J$8:$K$43,2, FALSE),IF(U1004="N/A",IF(ABS(S1004)&lt;10,"0"&amp;ABS(S1004),ABS(S1004)),CONCATENATE(LEFT(U1004,1),RIGHT(U1004,1))), F1004, G1004)</f>
        <v>MR70166568590</v>
      </c>
      <c r="F1004" s="90"/>
      <c r="G1004" s="90"/>
      <c r="H1004" s="79" t="s">
        <v>5171</v>
      </c>
      <c r="I1004" s="318">
        <v>44351</v>
      </c>
      <c r="J1004" s="85" t="s">
        <v>1265</v>
      </c>
      <c r="K1004" s="342">
        <v>289</v>
      </c>
      <c r="L1004" s="92">
        <f t="shared" si="108"/>
        <v>289</v>
      </c>
      <c r="M1004" s="344"/>
      <c r="N1004" s="81">
        <v>16</v>
      </c>
      <c r="O1004" s="83">
        <v>6.5</v>
      </c>
      <c r="P1004" s="99" t="str">
        <f t="shared" si="109"/>
        <v>6x180</v>
      </c>
      <c r="Q1004" s="81">
        <v>6</v>
      </c>
      <c r="R1004" s="81">
        <v>180</v>
      </c>
      <c r="S1004" s="81">
        <v>90</v>
      </c>
      <c r="T1004" s="84">
        <v>7.29</v>
      </c>
      <c r="U1004" s="100" t="s">
        <v>85</v>
      </c>
      <c r="V1004" s="84">
        <v>138.9</v>
      </c>
      <c r="W1004" s="16">
        <v>24.29</v>
      </c>
      <c r="X1004" s="51">
        <v>3300</v>
      </c>
      <c r="Y1004" s="88" t="s">
        <v>2294</v>
      </c>
      <c r="Z1004" s="79" t="s">
        <v>2987</v>
      </c>
      <c r="AA1004" s="51" t="str">
        <f t="shared" si="110"/>
        <v>16x6.5, 6x180, 90 OS</v>
      </c>
      <c r="AB1004" s="81" t="s">
        <v>4102</v>
      </c>
      <c r="AC1004" s="89">
        <f>_xlfn.IFNA(VLOOKUP(AB1004,ACCESSORIES!F:J,5,FALSE),"N/A")</f>
        <v>22</v>
      </c>
      <c r="AD1004" s="87" t="s">
        <v>85</v>
      </c>
      <c r="AE1004" s="87" t="s">
        <v>85</v>
      </c>
      <c r="AF1004" s="87" t="s">
        <v>85</v>
      </c>
      <c r="AG1004" s="87" t="s">
        <v>85</v>
      </c>
      <c r="AH1004" s="9" t="str">
        <f>_xlfn.IFNA(VLOOKUP(AG1004,ACCESSORIES!F:J,5,FALSE),"N/A")</f>
        <v>N/A</v>
      </c>
      <c r="AI1004" s="99" t="s">
        <v>265</v>
      </c>
      <c r="AJ1004" s="81" t="s">
        <v>85</v>
      </c>
      <c r="AK1004" s="40" t="str">
        <f>_xlfn.IFNA(VLOOKUP(AJ1004,ACCESSORIES!F:J,5,FALSE),"N/A")</f>
        <v>N/A</v>
      </c>
      <c r="AL1004" s="81" t="s">
        <v>85</v>
      </c>
      <c r="AM1004" s="81">
        <v>15.5</v>
      </c>
      <c r="AN1004" s="36">
        <v>230</v>
      </c>
      <c r="AO1004" s="101">
        <v>0</v>
      </c>
      <c r="AP1004" s="101">
        <v>0</v>
      </c>
      <c r="AQ1004" s="101">
        <v>0</v>
      </c>
      <c r="AR1004" s="101">
        <v>0</v>
      </c>
      <c r="AS1004" s="101">
        <v>175</v>
      </c>
      <c r="AT1004" s="101">
        <v>115</v>
      </c>
      <c r="AU1004" s="410">
        <v>82.6</v>
      </c>
      <c r="AV1004" s="407">
        <v>31.84</v>
      </c>
      <c r="AW1004" s="407">
        <v>40</v>
      </c>
      <c r="AX1004" s="54">
        <v>0</v>
      </c>
      <c r="AY1004" s="3" t="s">
        <v>85</v>
      </c>
      <c r="AZ1004" s="98" t="str">
        <f>_xlfn.IFNA(VLOOKUP(AY1004,ACCESSORIES!F:J,5,FALSE),"N/A")</f>
        <v>N/A</v>
      </c>
      <c r="BA1004" s="3" t="s">
        <v>85</v>
      </c>
      <c r="BB1004" s="98" t="str">
        <f>_xlfn.IFNA(VLOOKUP(BA1004,ACCESSORIES!F:J,5,FALSE),"N/A")</f>
        <v>N/A</v>
      </c>
      <c r="BC1004" s="77">
        <v>27.814988745658724</v>
      </c>
      <c r="BD1004" s="56">
        <v>18.307086614173201</v>
      </c>
      <c r="BE1004" s="56">
        <v>18.307086614173201</v>
      </c>
      <c r="BF1004" s="56">
        <v>10.196850393700799</v>
      </c>
      <c r="BG1004" s="378">
        <f t="shared" si="111"/>
        <v>5.6002274999999879E-2</v>
      </c>
      <c r="BH1004" s="3">
        <v>48</v>
      </c>
      <c r="BI1004" s="114" t="s">
        <v>3532</v>
      </c>
      <c r="BJ1004" s="50" t="s">
        <v>4050</v>
      </c>
      <c r="BK1004" s="81" t="s">
        <v>4964</v>
      </c>
      <c r="BL1004" s="81" t="s">
        <v>4066</v>
      </c>
      <c r="BM1004" s="81" t="s">
        <v>5444</v>
      </c>
      <c r="BN1004" s="81" t="s">
        <v>2872</v>
      </c>
      <c r="BO1004" s="81" t="s">
        <v>5445</v>
      </c>
      <c r="BP1004" s="81" t="s">
        <v>5446</v>
      </c>
      <c r="BQ1004" s="96" t="s">
        <v>5432</v>
      </c>
      <c r="BR1004" s="81" t="s">
        <v>4275</v>
      </c>
      <c r="BS1004" s="81" t="s">
        <v>4068</v>
      </c>
      <c r="BT1004" s="81"/>
      <c r="BU1004" s="313" t="s">
        <v>6740</v>
      </c>
      <c r="BV1004" s="377" t="s">
        <v>8510</v>
      </c>
      <c r="BW1004" s="313" t="s">
        <v>6741</v>
      </c>
      <c r="BX1004" s="377" t="s">
        <v>8511</v>
      </c>
      <c r="BY1004" s="93" t="str">
        <f t="shared" si="113"/>
        <v>MR701 Bead Grip, 16x6.5, +90mm Offset, 6x180, 138.9mm Centerbore, Matte Black</v>
      </c>
      <c r="BZ1004" s="81" t="s">
        <v>3878</v>
      </c>
      <c r="CA1004" s="81" t="s">
        <v>3879</v>
      </c>
      <c r="CB1004" s="81" t="str">
        <f t="shared" si="112"/>
        <v>TRAIL (7XX)</v>
      </c>
    </row>
    <row r="1005" spans="1:80" s="38" customFormat="1" ht="15" customHeight="1">
      <c r="A1005" s="22">
        <f t="shared" si="107"/>
        <v>1003</v>
      </c>
      <c r="B1005" s="3" t="s">
        <v>84</v>
      </c>
      <c r="C1005" s="99" t="s">
        <v>1282</v>
      </c>
      <c r="D1005" s="81" t="s">
        <v>5796</v>
      </c>
      <c r="E1005" s="91" t="str">
        <f>CONCATENATE(LEFT(D1005,5),VLOOKUP(CONCATENATE(N1005,"x",O1005),'PART NUMBER GUIDE'!$B$9:$C$49,2,FALSE),VLOOKUP(CONCATENATE(P1005, V1005), 'PART NUMBER GUIDE'!$Q$6:$R$91, 2, FALSE),VLOOKUP(Y1005,'PART NUMBER GUIDE'!$J$8:$K$43,2, FALSE),IF(U1005="N/A",IF(ABS(S1005)&lt;10,"0"&amp;ABS(S1005),ABS(S1005)),CONCATENATE(LEFT(U1005,1),RIGHT(U1005,1))), F1005, G1005)</f>
        <v>MR70166568990</v>
      </c>
      <c r="F1005" s="90"/>
      <c r="G1005" s="90"/>
      <c r="H1005" s="79" t="s">
        <v>5172</v>
      </c>
      <c r="I1005" s="318">
        <v>44351</v>
      </c>
      <c r="J1005" s="85" t="s">
        <v>1265</v>
      </c>
      <c r="K1005" s="342">
        <v>289</v>
      </c>
      <c r="L1005" s="92">
        <f t="shared" si="108"/>
        <v>289</v>
      </c>
      <c r="M1005" s="344"/>
      <c r="N1005" s="81">
        <v>16</v>
      </c>
      <c r="O1005" s="83">
        <v>6.5</v>
      </c>
      <c r="P1005" s="99" t="str">
        <f t="shared" si="109"/>
        <v>6x180</v>
      </c>
      <c r="Q1005" s="81">
        <v>6</v>
      </c>
      <c r="R1005" s="81">
        <v>180</v>
      </c>
      <c r="S1005" s="81">
        <v>90</v>
      </c>
      <c r="T1005" s="84">
        <v>7.29</v>
      </c>
      <c r="U1005" s="100" t="s">
        <v>85</v>
      </c>
      <c r="V1005" s="84">
        <v>138.9</v>
      </c>
      <c r="W1005" s="16">
        <v>23.88</v>
      </c>
      <c r="X1005" s="51">
        <v>3300</v>
      </c>
      <c r="Y1005" s="88" t="s">
        <v>2297</v>
      </c>
      <c r="Z1005" s="78" t="s">
        <v>2988</v>
      </c>
      <c r="AA1005" s="51" t="str">
        <f t="shared" si="110"/>
        <v>16x6.5, 6x180, 90 OS</v>
      </c>
      <c r="AB1005" s="81" t="s">
        <v>4102</v>
      </c>
      <c r="AC1005" s="89">
        <f>_xlfn.IFNA(VLOOKUP(AB1005,ACCESSORIES!F:J,5,FALSE),"N/A")</f>
        <v>22</v>
      </c>
      <c r="AD1005" s="87" t="s">
        <v>85</v>
      </c>
      <c r="AE1005" s="87" t="s">
        <v>85</v>
      </c>
      <c r="AF1005" s="87" t="s">
        <v>85</v>
      </c>
      <c r="AG1005" s="87" t="s">
        <v>85</v>
      </c>
      <c r="AH1005" s="9" t="str">
        <f>_xlfn.IFNA(VLOOKUP(AG1005,ACCESSORIES!F:J,5,FALSE),"N/A")</f>
        <v>N/A</v>
      </c>
      <c r="AI1005" s="99" t="s">
        <v>265</v>
      </c>
      <c r="AJ1005" s="81" t="s">
        <v>85</v>
      </c>
      <c r="AK1005" s="40" t="str">
        <f>_xlfn.IFNA(VLOOKUP(AJ1005,ACCESSORIES!F:J,5,FALSE),"N/A")</f>
        <v>N/A</v>
      </c>
      <c r="AL1005" s="81" t="s">
        <v>85</v>
      </c>
      <c r="AM1005" s="81">
        <v>15.5</v>
      </c>
      <c r="AN1005" s="36">
        <v>230</v>
      </c>
      <c r="AO1005" s="101">
        <v>0</v>
      </c>
      <c r="AP1005" s="101">
        <v>0</v>
      </c>
      <c r="AQ1005" s="101">
        <v>0</v>
      </c>
      <c r="AR1005" s="101">
        <v>0</v>
      </c>
      <c r="AS1005" s="101">
        <v>175</v>
      </c>
      <c r="AT1005" s="101">
        <v>115</v>
      </c>
      <c r="AU1005" s="410">
        <v>82.6</v>
      </c>
      <c r="AV1005" s="407">
        <v>31.84</v>
      </c>
      <c r="AW1005" s="407">
        <v>40</v>
      </c>
      <c r="AX1005" s="54">
        <v>0</v>
      </c>
      <c r="AY1005" s="3" t="s">
        <v>85</v>
      </c>
      <c r="AZ1005" s="98" t="str">
        <f>_xlfn.IFNA(VLOOKUP(AY1005,ACCESSORIES!F:J,5,FALSE),"N/A")</f>
        <v>N/A</v>
      </c>
      <c r="BA1005" s="3" t="s">
        <v>85</v>
      </c>
      <c r="BB1005" s="98" t="str">
        <f>_xlfn.IFNA(VLOOKUP(BA1005,ACCESSORIES!F:J,5,FALSE),"N/A")</f>
        <v>N/A</v>
      </c>
      <c r="BC1005" s="77">
        <v>27.631270193837988</v>
      </c>
      <c r="BD1005" s="56">
        <v>18.307086614173201</v>
      </c>
      <c r="BE1005" s="56">
        <v>18.307086614173201</v>
      </c>
      <c r="BF1005" s="56">
        <v>10.196850393700799</v>
      </c>
      <c r="BG1005" s="378">
        <f t="shared" si="111"/>
        <v>5.6002274999999879E-2</v>
      </c>
      <c r="BH1005" s="3">
        <v>48</v>
      </c>
      <c r="BI1005" s="114" t="s">
        <v>3532</v>
      </c>
      <c r="BJ1005" s="50" t="s">
        <v>4050</v>
      </c>
      <c r="BK1005" s="81" t="s">
        <v>4964</v>
      </c>
      <c r="BL1005" s="81" t="s">
        <v>4066</v>
      </c>
      <c r="BM1005" s="81" t="s">
        <v>5444</v>
      </c>
      <c r="BN1005" s="81" t="s">
        <v>2872</v>
      </c>
      <c r="BO1005" s="81" t="s">
        <v>5445</v>
      </c>
      <c r="BP1005" s="81" t="s">
        <v>5446</v>
      </c>
      <c r="BQ1005" s="96" t="s">
        <v>5432</v>
      </c>
      <c r="BR1005" s="81" t="s">
        <v>4275</v>
      </c>
      <c r="BS1005" s="81" t="s">
        <v>4068</v>
      </c>
      <c r="BT1005" s="81"/>
      <c r="BU1005" s="313" t="s">
        <v>6720</v>
      </c>
      <c r="BV1005" s="377" t="s">
        <v>8399</v>
      </c>
      <c r="BW1005" s="313" t="s">
        <v>6721</v>
      </c>
      <c r="BX1005" s="377" t="s">
        <v>8400</v>
      </c>
      <c r="BY1005" s="93" t="str">
        <f t="shared" si="113"/>
        <v>MR701 Bead Grip, 16x6.5, +90mm Offset, 6x180, 138.9mm Centerbore, Method Bronze</v>
      </c>
      <c r="BZ1005" s="81" t="s">
        <v>3878</v>
      </c>
      <c r="CA1005" s="81" t="s">
        <v>3879</v>
      </c>
      <c r="CB1005" s="81" t="str">
        <f t="shared" si="112"/>
        <v>TRAIL (7XX)</v>
      </c>
    </row>
    <row r="1006" spans="1:80" s="38" customFormat="1" ht="15" customHeight="1">
      <c r="A1006" s="22">
        <f t="shared" si="107"/>
        <v>1004</v>
      </c>
      <c r="B1006" s="3" t="s">
        <v>84</v>
      </c>
      <c r="C1006" s="99" t="s">
        <v>1282</v>
      </c>
      <c r="D1006" s="81" t="s">
        <v>5796</v>
      </c>
      <c r="E1006" s="91" t="str">
        <f>CONCATENATE(LEFT(D1006,5),VLOOKUP(CONCATENATE(N1006,"x",O1006),'PART NUMBER GUIDE'!$B$9:$C$49,2,FALSE),VLOOKUP(CONCATENATE(P1006, V1006), 'PART NUMBER GUIDE'!$Q$6:$R$91, 2, FALSE),VLOOKUP(Y1006,'PART NUMBER GUIDE'!$J$8:$K$43,2, FALSE),IF(U1006="N/A",IF(ABS(S1006)&lt;10,"0"&amp;ABS(S1006),ABS(S1006)),CONCATENATE(LEFT(U1006,1),RIGHT(U1006,1))), F1006, G1006)</f>
        <v>MR70166568690</v>
      </c>
      <c r="F1006" s="90"/>
      <c r="G1006" s="90"/>
      <c r="H1006" s="79" t="s">
        <v>5173</v>
      </c>
      <c r="I1006" s="318">
        <v>44351</v>
      </c>
      <c r="J1006" s="85" t="s">
        <v>3872</v>
      </c>
      <c r="K1006" s="342">
        <v>289</v>
      </c>
      <c r="L1006" s="92" t="str">
        <f t="shared" si="108"/>
        <v/>
      </c>
      <c r="M1006" s="344"/>
      <c r="N1006" s="81">
        <v>16</v>
      </c>
      <c r="O1006" s="83">
        <v>6.5</v>
      </c>
      <c r="P1006" s="99" t="str">
        <f t="shared" si="109"/>
        <v>6x180</v>
      </c>
      <c r="Q1006" s="81">
        <v>6</v>
      </c>
      <c r="R1006" s="81">
        <v>180</v>
      </c>
      <c r="S1006" s="81">
        <v>90</v>
      </c>
      <c r="T1006" s="84">
        <v>7.29</v>
      </c>
      <c r="U1006" s="100" t="s">
        <v>85</v>
      </c>
      <c r="V1006" s="84">
        <v>138.9</v>
      </c>
      <c r="W1006" s="16">
        <v>24.03</v>
      </c>
      <c r="X1006" s="51">
        <v>3300</v>
      </c>
      <c r="Y1006" s="88" t="s">
        <v>4617</v>
      </c>
      <c r="Z1006" s="78" t="s">
        <v>4618</v>
      </c>
      <c r="AA1006" s="51" t="str">
        <f t="shared" si="110"/>
        <v>16x6.5, 6x180, 90 OS</v>
      </c>
      <c r="AB1006" s="81" t="s">
        <v>4102</v>
      </c>
      <c r="AC1006" s="89">
        <f>_xlfn.IFNA(VLOOKUP(AB1006,ACCESSORIES!F:J,5,FALSE),"N/A")</f>
        <v>22</v>
      </c>
      <c r="AD1006" s="87" t="s">
        <v>85</v>
      </c>
      <c r="AE1006" s="87" t="s">
        <v>85</v>
      </c>
      <c r="AF1006" s="87" t="s">
        <v>85</v>
      </c>
      <c r="AG1006" s="87" t="s">
        <v>85</v>
      </c>
      <c r="AH1006" s="9" t="str">
        <f>_xlfn.IFNA(VLOOKUP(AG1006,ACCESSORIES!F:J,5,FALSE),"N/A")</f>
        <v>N/A</v>
      </c>
      <c r="AI1006" s="99" t="s">
        <v>265</v>
      </c>
      <c r="AJ1006" s="81" t="s">
        <v>85</v>
      </c>
      <c r="AK1006" s="40" t="str">
        <f>_xlfn.IFNA(VLOOKUP(AJ1006,ACCESSORIES!F:J,5,FALSE),"N/A")</f>
        <v>N/A</v>
      </c>
      <c r="AL1006" s="81" t="s">
        <v>85</v>
      </c>
      <c r="AM1006" s="81">
        <v>15.5</v>
      </c>
      <c r="AN1006" s="36">
        <v>230</v>
      </c>
      <c r="AO1006" s="101">
        <v>0</v>
      </c>
      <c r="AP1006" s="101">
        <v>0</v>
      </c>
      <c r="AQ1006" s="101">
        <v>0</v>
      </c>
      <c r="AR1006" s="101">
        <v>0</v>
      </c>
      <c r="AS1006" s="101">
        <v>175</v>
      </c>
      <c r="AT1006" s="101">
        <v>115</v>
      </c>
      <c r="AU1006" s="410">
        <v>82.6</v>
      </c>
      <c r="AV1006" s="407">
        <v>31.84</v>
      </c>
      <c r="AW1006" s="407">
        <v>40</v>
      </c>
      <c r="AX1006" s="54">
        <v>0</v>
      </c>
      <c r="AY1006" s="3" t="s">
        <v>85</v>
      </c>
      <c r="AZ1006" s="98" t="str">
        <f>_xlfn.IFNA(VLOOKUP(AY1006,ACCESSORIES!F:J,5,FALSE),"N/A")</f>
        <v>N/A</v>
      </c>
      <c r="BA1006" s="3" t="s">
        <v>85</v>
      </c>
      <c r="BB1006" s="98" t="str">
        <f>_xlfn.IFNA(VLOOKUP(BA1006,ACCESSORIES!F:J,5,FALSE),"N/A")</f>
        <v>N/A</v>
      </c>
      <c r="BC1006" s="77">
        <v>27.594526483473842</v>
      </c>
      <c r="BD1006" s="56">
        <v>18.307086614173201</v>
      </c>
      <c r="BE1006" s="56">
        <v>18.307086614173201</v>
      </c>
      <c r="BF1006" s="56">
        <v>10.196850393700799</v>
      </c>
      <c r="BG1006" s="378">
        <f t="shared" si="111"/>
        <v>5.6002274999999879E-2</v>
      </c>
      <c r="BH1006" s="3">
        <v>48</v>
      </c>
      <c r="BI1006" s="114" t="s">
        <v>3532</v>
      </c>
      <c r="BJ1006" s="50" t="s">
        <v>4050</v>
      </c>
      <c r="BK1006" s="81" t="s">
        <v>4964</v>
      </c>
      <c r="BL1006" s="81" t="s">
        <v>4066</v>
      </c>
      <c r="BM1006" s="81" t="s">
        <v>5444</v>
      </c>
      <c r="BN1006" s="81" t="s">
        <v>2872</v>
      </c>
      <c r="BO1006" s="81" t="s">
        <v>5445</v>
      </c>
      <c r="BP1006" s="81" t="s">
        <v>5446</v>
      </c>
      <c r="BQ1006" s="96" t="s">
        <v>5432</v>
      </c>
      <c r="BR1006" s="81" t="s">
        <v>4275</v>
      </c>
      <c r="BS1006" s="81" t="s">
        <v>4068</v>
      </c>
      <c r="BT1006" s="81"/>
      <c r="BU1006" s="313"/>
      <c r="BV1006" s="325"/>
      <c r="BW1006" s="313"/>
      <c r="BX1006" s="325"/>
      <c r="BY1006" s="93" t="str">
        <f t="shared" si="113"/>
        <v>CLOSEOUT - MR701 Bead Grip, 16x6.5, +90mm Offset, 6x180, 138.9mm Centerbore, Bahia Blue</v>
      </c>
      <c r="BZ1006" s="81" t="s">
        <v>3878</v>
      </c>
      <c r="CA1006" s="81" t="s">
        <v>3879</v>
      </c>
      <c r="CB1006" s="81" t="str">
        <f t="shared" si="112"/>
        <v>TRAIL (7XX)</v>
      </c>
    </row>
    <row r="1007" spans="1:80" s="38" customFormat="1" ht="15" customHeight="1">
      <c r="A1007" s="22">
        <f t="shared" si="107"/>
        <v>1005</v>
      </c>
      <c r="B1007" s="3" t="s">
        <v>84</v>
      </c>
      <c r="C1007" s="99" t="s">
        <v>1282</v>
      </c>
      <c r="D1007" s="81" t="s">
        <v>5796</v>
      </c>
      <c r="E1007" s="91" t="str">
        <f>CONCATENATE(LEFT(D1007,5),VLOOKUP(CONCATENATE(N1007,"x",O1007),'PART NUMBER GUIDE'!$B$9:$C$49,2,FALSE),VLOOKUP(CONCATENATE(P1007, V1007), 'PART NUMBER GUIDE'!$Q$6:$R$91, 2, FALSE),VLOOKUP(Y1007,'PART NUMBER GUIDE'!$J$8:$K$43,2, FALSE),IF(U1007="N/A",IF(ABS(S1007)&lt;10,"0"&amp;ABS(S1007),ABS(S1007)),CONCATENATE(LEFT(U1007,1),RIGHT(U1007,1))), F1007, G1007)</f>
        <v>MR70168052500</v>
      </c>
      <c r="F1007" s="90"/>
      <c r="G1007" s="90"/>
      <c r="H1007" s="88" t="s">
        <v>2008</v>
      </c>
      <c r="I1007" s="318">
        <v>43101</v>
      </c>
      <c r="J1007" s="85" t="s">
        <v>1265</v>
      </c>
      <c r="K1007" s="342">
        <v>299</v>
      </c>
      <c r="L1007" s="92">
        <f t="shared" si="108"/>
        <v>299</v>
      </c>
      <c r="M1007" s="344"/>
      <c r="N1007" s="81">
        <v>16</v>
      </c>
      <c r="O1007" s="83">
        <v>8</v>
      </c>
      <c r="P1007" s="99" t="str">
        <f t="shared" si="109"/>
        <v>5x120</v>
      </c>
      <c r="Q1007" s="81">
        <v>5</v>
      </c>
      <c r="R1007" s="81">
        <v>120</v>
      </c>
      <c r="S1007" s="81">
        <v>0</v>
      </c>
      <c r="T1007" s="84">
        <v>4.5</v>
      </c>
      <c r="U1007" s="100" t="s">
        <v>85</v>
      </c>
      <c r="V1007" s="84">
        <v>72.599999999999994</v>
      </c>
      <c r="W1007" s="83">
        <v>27.925219876751157</v>
      </c>
      <c r="X1007" s="51">
        <v>2650</v>
      </c>
      <c r="Y1007" s="88" t="s">
        <v>2294</v>
      </c>
      <c r="Z1007" s="79" t="s">
        <v>2987</v>
      </c>
      <c r="AA1007" s="51" t="str">
        <f t="shared" si="110"/>
        <v>16x8, 5x120, 0 OS</v>
      </c>
      <c r="AB1007" s="81" t="s">
        <v>4102</v>
      </c>
      <c r="AC1007" s="89">
        <f>_xlfn.IFNA(VLOOKUP(AB1007,ACCESSORIES!F:J,5,FALSE),"N/A")</f>
        <v>22</v>
      </c>
      <c r="AD1007" s="87" t="s">
        <v>85</v>
      </c>
      <c r="AE1007" s="87" t="s">
        <v>85</v>
      </c>
      <c r="AF1007" s="87" t="s">
        <v>85</v>
      </c>
      <c r="AG1007" s="87" t="s">
        <v>85</v>
      </c>
      <c r="AH1007" s="9" t="str">
        <f>_xlfn.IFNA(VLOOKUP(AG1007,ACCESSORIES!F:J,5,FALSE),"N/A")</f>
        <v>N/A</v>
      </c>
      <c r="AI1007" s="99" t="s">
        <v>265</v>
      </c>
      <c r="AJ1007" s="81" t="s">
        <v>85</v>
      </c>
      <c r="AK1007" s="40" t="str">
        <f>_xlfn.IFNA(VLOOKUP(AJ1007,ACCESSORIES!F:J,5,FALSE),"N/A")</f>
        <v>N/A</v>
      </c>
      <c r="AL1007" s="81" t="s">
        <v>85</v>
      </c>
      <c r="AM1007" s="81">
        <v>16.100000000000001</v>
      </c>
      <c r="AN1007" s="36">
        <v>160</v>
      </c>
      <c r="AO1007" s="36">
        <v>12.9</v>
      </c>
      <c r="AP1007" s="36">
        <v>23</v>
      </c>
      <c r="AQ1007" s="36">
        <v>39</v>
      </c>
      <c r="AR1007" s="36">
        <v>42</v>
      </c>
      <c r="AS1007" s="36">
        <v>194</v>
      </c>
      <c r="AT1007" s="36">
        <v>190</v>
      </c>
      <c r="AU1007" s="410">
        <v>72.599999999999994</v>
      </c>
      <c r="AV1007" s="407">
        <v>42.8</v>
      </c>
      <c r="AW1007" s="407">
        <v>42.8</v>
      </c>
      <c r="AX1007" s="54">
        <v>36</v>
      </c>
      <c r="AY1007" s="3" t="s">
        <v>85</v>
      </c>
      <c r="AZ1007" s="98" t="str">
        <f>_xlfn.IFNA(VLOOKUP(AY1007,ACCESSORIES!F:J,5,FALSE),"N/A")</f>
        <v>N/A</v>
      </c>
      <c r="BA1007" s="3" t="s">
        <v>85</v>
      </c>
      <c r="BB1007" s="98" t="str">
        <f>_xlfn.IFNA(VLOOKUP(BA1007,ACCESSORIES!F:J,5,FALSE),"N/A")</f>
        <v>N/A</v>
      </c>
      <c r="BC1007" s="77">
        <v>30.754485574790419</v>
      </c>
      <c r="BD1007" s="56">
        <v>19.055118110236201</v>
      </c>
      <c r="BE1007" s="56">
        <v>19.055118110236201</v>
      </c>
      <c r="BF1007" s="56">
        <v>10.944881889763799</v>
      </c>
      <c r="BG1007" s="378">
        <f t="shared" si="111"/>
        <v>6.5123167999999981E-2</v>
      </c>
      <c r="BH1007" s="80">
        <v>36</v>
      </c>
      <c r="BI1007" s="114" t="s">
        <v>3532</v>
      </c>
      <c r="BJ1007" s="50" t="s">
        <v>4050</v>
      </c>
      <c r="BK1007" s="81" t="s">
        <v>4964</v>
      </c>
      <c r="BL1007" s="81" t="s">
        <v>4066</v>
      </c>
      <c r="BM1007" s="81" t="s">
        <v>5444</v>
      </c>
      <c r="BN1007" s="81" t="s">
        <v>2872</v>
      </c>
      <c r="BO1007" s="81" t="s">
        <v>5445</v>
      </c>
      <c r="BP1007" s="81" t="s">
        <v>5446</v>
      </c>
      <c r="BQ1007" s="96" t="s">
        <v>5432</v>
      </c>
      <c r="BR1007" s="81" t="s">
        <v>4275</v>
      </c>
      <c r="BS1007" s="81" t="s">
        <v>4068</v>
      </c>
      <c r="BT1007" s="81"/>
      <c r="BU1007" s="313" t="s">
        <v>6736</v>
      </c>
      <c r="BV1007" s="377" t="s">
        <v>8423</v>
      </c>
      <c r="BW1007" s="313" t="s">
        <v>6739</v>
      </c>
      <c r="BX1007" s="377" t="s">
        <v>8424</v>
      </c>
      <c r="BY1007" s="93" t="str">
        <f t="shared" si="113"/>
        <v>MR701 Bead Grip, 16x8, 0mm Offset, 5x120, 72.6mm Centerbore, Matte Black</v>
      </c>
      <c r="BZ1007" s="81" t="s">
        <v>3878</v>
      </c>
      <c r="CA1007" s="81" t="s">
        <v>3879</v>
      </c>
      <c r="CB1007" s="81" t="str">
        <f t="shared" si="112"/>
        <v>TRAIL (7XX)</v>
      </c>
    </row>
    <row r="1008" spans="1:80" s="38" customFormat="1" ht="15" customHeight="1">
      <c r="A1008" s="22">
        <f t="shared" si="107"/>
        <v>1006</v>
      </c>
      <c r="B1008" s="3" t="s">
        <v>84</v>
      </c>
      <c r="C1008" s="99" t="s">
        <v>1282</v>
      </c>
      <c r="D1008" s="81" t="s">
        <v>5796</v>
      </c>
      <c r="E1008" s="91" t="str">
        <f>CONCATENATE(LEFT(D1008,5),VLOOKUP(CONCATENATE(N1008,"x",O1008),'PART NUMBER GUIDE'!$B$9:$C$49,2,FALSE),VLOOKUP(CONCATENATE(P1008, V1008), 'PART NUMBER GUIDE'!$Q$6:$R$91, 2, FALSE),VLOOKUP(Y1008,'PART NUMBER GUIDE'!$J$8:$K$43,2, FALSE),IF(U1008="N/A",IF(ABS(S1008)&lt;10,"0"&amp;ABS(S1008),ABS(S1008)),CONCATENATE(LEFT(U1008,1),RIGHT(U1008,1))), F1008, G1008)</f>
        <v>MR70168059500</v>
      </c>
      <c r="F1008" s="90"/>
      <c r="G1008" s="90"/>
      <c r="H1008" s="88" t="s">
        <v>2010</v>
      </c>
      <c r="I1008" s="318">
        <v>43101</v>
      </c>
      <c r="J1008" s="85" t="s">
        <v>1265</v>
      </c>
      <c r="K1008" s="342">
        <v>299</v>
      </c>
      <c r="L1008" s="92">
        <f t="shared" si="108"/>
        <v>299</v>
      </c>
      <c r="M1008" s="344"/>
      <c r="N1008" s="81">
        <v>16</v>
      </c>
      <c r="O1008" s="83">
        <v>8</v>
      </c>
      <c r="P1008" s="99" t="str">
        <f t="shared" si="109"/>
        <v>5x6.5</v>
      </c>
      <c r="Q1008" s="81">
        <v>5</v>
      </c>
      <c r="R1008" s="81">
        <v>6.5</v>
      </c>
      <c r="S1008" s="81">
        <v>0</v>
      </c>
      <c r="T1008" s="84">
        <v>4.5</v>
      </c>
      <c r="U1008" s="100" t="s">
        <v>85</v>
      </c>
      <c r="V1008" s="84">
        <v>114.25</v>
      </c>
      <c r="W1008" s="83">
        <v>26.51</v>
      </c>
      <c r="X1008" s="51">
        <v>2650</v>
      </c>
      <c r="Y1008" s="88" t="s">
        <v>2294</v>
      </c>
      <c r="Z1008" s="79" t="s">
        <v>2987</v>
      </c>
      <c r="AA1008" s="51" t="str">
        <f t="shared" si="110"/>
        <v>16x8, 5x6.5, 0 OS</v>
      </c>
      <c r="AB1008" s="2" t="s">
        <v>4104</v>
      </c>
      <c r="AC1008" s="89">
        <f>_xlfn.IFNA(VLOOKUP(AB1008,ACCESSORIES!F:J,5,FALSE),"N/A")</f>
        <v>22</v>
      </c>
      <c r="AD1008" s="87" t="s">
        <v>85</v>
      </c>
      <c r="AE1008" s="80" t="s">
        <v>85</v>
      </c>
      <c r="AF1008" s="80" t="s">
        <v>85</v>
      </c>
      <c r="AG1008" s="80" t="s">
        <v>85</v>
      </c>
      <c r="AH1008" s="9" t="str">
        <f>_xlfn.IFNA(VLOOKUP(AG1008,ACCESSORIES!F:J,5,FALSE),"N/A")</f>
        <v>N/A</v>
      </c>
      <c r="AI1008" s="99" t="s">
        <v>265</v>
      </c>
      <c r="AJ1008" s="81" t="s">
        <v>85</v>
      </c>
      <c r="AK1008" s="40" t="str">
        <f>_xlfn.IFNA(VLOOKUP(AJ1008,ACCESSORIES!F:J,5,FALSE),"N/A")</f>
        <v>N/A</v>
      </c>
      <c r="AL1008" s="81" t="s">
        <v>85</v>
      </c>
      <c r="AM1008" s="81">
        <v>19</v>
      </c>
      <c r="AN1008" s="36">
        <v>200</v>
      </c>
      <c r="AO1008" s="36">
        <v>0</v>
      </c>
      <c r="AP1008" s="36">
        <v>0</v>
      </c>
      <c r="AQ1008" s="36">
        <v>37.799999999999997</v>
      </c>
      <c r="AR1008" s="36">
        <v>42</v>
      </c>
      <c r="AS1008" s="36">
        <v>194</v>
      </c>
      <c r="AT1008" s="36">
        <v>190</v>
      </c>
      <c r="AU1008" s="410">
        <v>114</v>
      </c>
      <c r="AV1008" s="407">
        <v>61</v>
      </c>
      <c r="AW1008" s="407">
        <v>61</v>
      </c>
      <c r="AX1008" s="54">
        <v>36</v>
      </c>
      <c r="AY1008" s="3" t="s">
        <v>85</v>
      </c>
      <c r="AZ1008" s="98" t="str">
        <f>_xlfn.IFNA(VLOOKUP(AY1008,ACCESSORIES!F:J,5,FALSE),"N/A")</f>
        <v>N/A</v>
      </c>
      <c r="BA1008" s="3" t="s">
        <v>85</v>
      </c>
      <c r="BB1008" s="98" t="str">
        <f>_xlfn.IFNA(VLOOKUP(BA1008,ACCESSORIES!F:J,5,FALSE),"N/A")</f>
        <v>N/A</v>
      </c>
      <c r="BC1008" s="77">
        <v>30.699370009244202</v>
      </c>
      <c r="BD1008" s="56">
        <v>19.055118110236201</v>
      </c>
      <c r="BE1008" s="56">
        <v>19.055118110236201</v>
      </c>
      <c r="BF1008" s="56">
        <v>10.944881889763799</v>
      </c>
      <c r="BG1008" s="378">
        <f t="shared" si="111"/>
        <v>6.5123167999999981E-2</v>
      </c>
      <c r="BH1008" s="80">
        <v>36</v>
      </c>
      <c r="BI1008" s="114" t="s">
        <v>3532</v>
      </c>
      <c r="BJ1008" s="50" t="s">
        <v>4050</v>
      </c>
      <c r="BK1008" s="81" t="s">
        <v>4964</v>
      </c>
      <c r="BL1008" s="81" t="s">
        <v>4066</v>
      </c>
      <c r="BM1008" s="81" t="s">
        <v>5444</v>
      </c>
      <c r="BN1008" s="81" t="s">
        <v>2872</v>
      </c>
      <c r="BO1008" s="81" t="s">
        <v>5445</v>
      </c>
      <c r="BP1008" s="81" t="s">
        <v>5446</v>
      </c>
      <c r="BQ1008" s="96" t="s">
        <v>5432</v>
      </c>
      <c r="BR1008" s="81" t="s">
        <v>4275</v>
      </c>
      <c r="BS1008" s="81" t="s">
        <v>4068</v>
      </c>
      <c r="BT1008" s="81"/>
      <c r="BU1008" s="313" t="s">
        <v>6736</v>
      </c>
      <c r="BV1008" s="377" t="s">
        <v>8423</v>
      </c>
      <c r="BW1008" s="313" t="s">
        <v>6739</v>
      </c>
      <c r="BX1008" s="377" t="s">
        <v>8424</v>
      </c>
      <c r="BY1008" s="93" t="str">
        <f t="shared" si="113"/>
        <v>MR701 Bead Grip, 16x8, 0mm Offset, 5x6.5, 114.25mm Centerbore, Matte Black</v>
      </c>
      <c r="BZ1008" s="81" t="s">
        <v>3878</v>
      </c>
      <c r="CA1008" s="81" t="s">
        <v>3879</v>
      </c>
      <c r="CB1008" s="81" t="str">
        <f t="shared" si="112"/>
        <v>TRAIL (7XX)</v>
      </c>
    </row>
    <row r="1009" spans="1:80" s="38" customFormat="1" ht="15" customHeight="1">
      <c r="A1009" s="22">
        <f t="shared" si="107"/>
        <v>1007</v>
      </c>
      <c r="B1009" s="3" t="s">
        <v>84</v>
      </c>
      <c r="C1009" s="99" t="s">
        <v>1282</v>
      </c>
      <c r="D1009" s="81" t="s">
        <v>5796</v>
      </c>
      <c r="E1009" s="91" t="str">
        <f>CONCATENATE(LEFT(D1009,5),VLOOKUP(CONCATENATE(N1009,"x",O1009),'PART NUMBER GUIDE'!$B$9:$C$49,2,FALSE),VLOOKUP(CONCATENATE(P1009, V1009), 'PART NUMBER GUIDE'!$Q$6:$R$91, 2, FALSE),VLOOKUP(Y1009,'PART NUMBER GUIDE'!$J$8:$K$43,2, FALSE),IF(U1009="N/A",IF(ABS(S1009)&lt;10,"0"&amp;ABS(S1009),ABS(S1009)),CONCATENATE(LEFT(U1009,1),RIGHT(U1009,1))), F1009, G1009)</f>
        <v>MR70168060500</v>
      </c>
      <c r="F1009" s="90"/>
      <c r="G1009" s="90"/>
      <c r="H1009" s="88" t="s">
        <v>2014</v>
      </c>
      <c r="I1009" s="318">
        <v>43101</v>
      </c>
      <c r="J1009" s="85" t="s">
        <v>1265</v>
      </c>
      <c r="K1009" s="342">
        <v>299</v>
      </c>
      <c r="L1009" s="92">
        <f t="shared" si="108"/>
        <v>299</v>
      </c>
      <c r="M1009" s="344"/>
      <c r="N1009" s="81">
        <v>16</v>
      </c>
      <c r="O1009" s="83">
        <v>8</v>
      </c>
      <c r="P1009" s="99" t="str">
        <f t="shared" si="109"/>
        <v>6x5.5</v>
      </c>
      <c r="Q1009" s="81">
        <v>6</v>
      </c>
      <c r="R1009" s="81">
        <v>5.5</v>
      </c>
      <c r="S1009" s="81">
        <v>0</v>
      </c>
      <c r="T1009" s="84">
        <v>4.5</v>
      </c>
      <c r="U1009" s="100" t="s">
        <v>85</v>
      </c>
      <c r="V1009" s="84">
        <v>106.25</v>
      </c>
      <c r="W1009" s="83">
        <v>26.9</v>
      </c>
      <c r="X1009" s="51">
        <v>2650</v>
      </c>
      <c r="Y1009" s="88" t="s">
        <v>2294</v>
      </c>
      <c r="Z1009" s="79" t="s">
        <v>2987</v>
      </c>
      <c r="AA1009" s="51" t="str">
        <f t="shared" si="110"/>
        <v>16x8, 6x5.5, 0 OS</v>
      </c>
      <c r="AB1009" s="81" t="s">
        <v>4103</v>
      </c>
      <c r="AC1009" s="89">
        <f>_xlfn.IFNA(VLOOKUP(AB1009,ACCESSORIES!F:J,5,FALSE),"N/A")</f>
        <v>22</v>
      </c>
      <c r="AD1009" s="87" t="s">
        <v>85</v>
      </c>
      <c r="AE1009" s="80" t="s">
        <v>85</v>
      </c>
      <c r="AF1009" s="80" t="s">
        <v>85</v>
      </c>
      <c r="AG1009" s="80" t="s">
        <v>85</v>
      </c>
      <c r="AH1009" s="9" t="str">
        <f>_xlfn.IFNA(VLOOKUP(AG1009,ACCESSORIES!F:J,5,FALSE),"N/A")</f>
        <v>N/A</v>
      </c>
      <c r="AI1009" s="99" t="s">
        <v>265</v>
      </c>
      <c r="AJ1009" s="81" t="s">
        <v>1709</v>
      </c>
      <c r="AK1009" s="40">
        <f>_xlfn.IFNA(VLOOKUP(AJ1009,ACCESSORIES!F:J,5,FALSE),"N/A")</f>
        <v>2.75</v>
      </c>
      <c r="AL1009" s="3">
        <v>78.3</v>
      </c>
      <c r="AM1009" s="81">
        <v>16.100000000000001</v>
      </c>
      <c r="AN1009" s="36">
        <v>175</v>
      </c>
      <c r="AO1009" s="36">
        <v>3</v>
      </c>
      <c r="AP1009" s="36">
        <v>16.600000000000001</v>
      </c>
      <c r="AQ1009" s="36">
        <v>39</v>
      </c>
      <c r="AR1009" s="36">
        <v>42</v>
      </c>
      <c r="AS1009" s="36">
        <v>194</v>
      </c>
      <c r="AT1009" s="36">
        <v>190</v>
      </c>
      <c r="AU1009" s="410">
        <v>103.36</v>
      </c>
      <c r="AV1009" s="407">
        <v>34.450000000000003</v>
      </c>
      <c r="AW1009" s="407">
        <v>42.73</v>
      </c>
      <c r="AX1009" s="54">
        <v>36</v>
      </c>
      <c r="AY1009" s="3" t="s">
        <v>85</v>
      </c>
      <c r="AZ1009" s="98" t="str">
        <f>_xlfn.IFNA(VLOOKUP(AY1009,ACCESSORIES!F:J,5,FALSE),"N/A")</f>
        <v>N/A</v>
      </c>
      <c r="BA1009" s="3" t="s">
        <v>85</v>
      </c>
      <c r="BB1009" s="98" t="str">
        <f>_xlfn.IFNA(VLOOKUP(BA1009,ACCESSORIES!F:J,5,FALSE),"N/A")</f>
        <v>N/A</v>
      </c>
      <c r="BC1009" s="77">
        <v>31.195410099160174</v>
      </c>
      <c r="BD1009" s="56">
        <v>19.055118110236201</v>
      </c>
      <c r="BE1009" s="56">
        <v>19.055118110236201</v>
      </c>
      <c r="BF1009" s="56">
        <v>10.944881889763799</v>
      </c>
      <c r="BG1009" s="378">
        <f t="shared" si="111"/>
        <v>6.5123167999999981E-2</v>
      </c>
      <c r="BH1009" s="80">
        <v>36</v>
      </c>
      <c r="BI1009" s="114" t="s">
        <v>3532</v>
      </c>
      <c r="BJ1009" s="50" t="s">
        <v>4050</v>
      </c>
      <c r="BK1009" s="81" t="s">
        <v>4964</v>
      </c>
      <c r="BL1009" s="81" t="s">
        <v>4066</v>
      </c>
      <c r="BM1009" s="81" t="s">
        <v>5444</v>
      </c>
      <c r="BN1009" s="81" t="s">
        <v>2872</v>
      </c>
      <c r="BO1009" s="81" t="s">
        <v>5445</v>
      </c>
      <c r="BP1009" s="81" t="s">
        <v>5446</v>
      </c>
      <c r="BQ1009" s="96" t="s">
        <v>5432</v>
      </c>
      <c r="BR1009" s="81" t="s">
        <v>4275</v>
      </c>
      <c r="BS1009" s="81" t="s">
        <v>4068</v>
      </c>
      <c r="BT1009" s="81"/>
      <c r="BU1009" s="313" t="s">
        <v>6737</v>
      </c>
      <c r="BV1009" s="377" t="s">
        <v>8264</v>
      </c>
      <c r="BW1009" s="313" t="s">
        <v>6744</v>
      </c>
      <c r="BX1009" s="377" t="s">
        <v>8265</v>
      </c>
      <c r="BY1009" s="93" t="str">
        <f t="shared" si="113"/>
        <v>MR701 Bead Grip, 16x8, 0mm Offset, 6x5.5, 106.25mm Centerbore, Matte Black</v>
      </c>
      <c r="BZ1009" s="81" t="s">
        <v>3878</v>
      </c>
      <c r="CA1009" s="81" t="s">
        <v>3879</v>
      </c>
      <c r="CB1009" s="81" t="str">
        <f t="shared" si="112"/>
        <v>TRAIL (7XX)</v>
      </c>
    </row>
    <row r="1010" spans="1:80" s="38" customFormat="1" ht="15" customHeight="1">
      <c r="A1010" s="22">
        <f t="shared" si="107"/>
        <v>1008</v>
      </c>
      <c r="B1010" s="3" t="s">
        <v>84</v>
      </c>
      <c r="C1010" s="99" t="s">
        <v>1282</v>
      </c>
      <c r="D1010" s="81" t="s">
        <v>5796</v>
      </c>
      <c r="E1010" s="91" t="str">
        <f>CONCATENATE(LEFT(D1010,5),VLOOKUP(CONCATENATE(N1010,"x",O1010),'PART NUMBER GUIDE'!$B$9:$C$49,2,FALSE),VLOOKUP(CONCATENATE(P1010, V1010), 'PART NUMBER GUIDE'!$Q$6:$R$91, 2, FALSE),VLOOKUP(Y1010,'PART NUMBER GUIDE'!$J$8:$K$43,2, FALSE),IF(U1010="N/A",IF(ABS(S1010)&lt;10,"0"&amp;ABS(S1010),ABS(S1010)),CONCATENATE(LEFT(U1010,1),RIGHT(U1010,1))), F1010, G1010)</f>
        <v>MR70168060900</v>
      </c>
      <c r="F1010" s="90"/>
      <c r="G1010" s="90"/>
      <c r="H1010" s="88" t="s">
        <v>2015</v>
      </c>
      <c r="I1010" s="318">
        <v>43101</v>
      </c>
      <c r="J1010" s="85" t="s">
        <v>1265</v>
      </c>
      <c r="K1010" s="342">
        <v>299</v>
      </c>
      <c r="L1010" s="92">
        <f t="shared" si="108"/>
        <v>299</v>
      </c>
      <c r="M1010" s="344"/>
      <c r="N1010" s="81">
        <v>16</v>
      </c>
      <c r="O1010" s="83">
        <v>8</v>
      </c>
      <c r="P1010" s="99" t="str">
        <f t="shared" si="109"/>
        <v>6x5.5</v>
      </c>
      <c r="Q1010" s="81">
        <v>6</v>
      </c>
      <c r="R1010" s="81">
        <v>5.5</v>
      </c>
      <c r="S1010" s="81">
        <v>0</v>
      </c>
      <c r="T1010" s="84">
        <v>4.5</v>
      </c>
      <c r="U1010" s="100" t="s">
        <v>85</v>
      </c>
      <c r="V1010" s="84">
        <v>106.25</v>
      </c>
      <c r="W1010" s="83">
        <v>26.46</v>
      </c>
      <c r="X1010" s="51">
        <v>2650</v>
      </c>
      <c r="Y1010" s="88" t="s">
        <v>2297</v>
      </c>
      <c r="Z1010" s="78" t="s">
        <v>2988</v>
      </c>
      <c r="AA1010" s="51" t="str">
        <f t="shared" si="110"/>
        <v>16x8, 6x5.5, 0 OS</v>
      </c>
      <c r="AB1010" s="81" t="s">
        <v>4103</v>
      </c>
      <c r="AC1010" s="89">
        <f>_xlfn.IFNA(VLOOKUP(AB1010,ACCESSORIES!F:J,5,FALSE),"N/A")</f>
        <v>22</v>
      </c>
      <c r="AD1010" s="87" t="s">
        <v>85</v>
      </c>
      <c r="AE1010" s="80" t="s">
        <v>85</v>
      </c>
      <c r="AF1010" s="80" t="s">
        <v>85</v>
      </c>
      <c r="AG1010" s="80" t="s">
        <v>85</v>
      </c>
      <c r="AH1010" s="9" t="str">
        <f>_xlfn.IFNA(VLOOKUP(AG1010,ACCESSORIES!F:J,5,FALSE),"N/A")</f>
        <v>N/A</v>
      </c>
      <c r="AI1010" s="99" t="s">
        <v>265</v>
      </c>
      <c r="AJ1010" s="81" t="s">
        <v>1709</v>
      </c>
      <c r="AK1010" s="40">
        <f>_xlfn.IFNA(VLOOKUP(AJ1010,ACCESSORIES!F:J,5,FALSE),"N/A")</f>
        <v>2.75</v>
      </c>
      <c r="AL1010" s="3">
        <v>78.3</v>
      </c>
      <c r="AM1010" s="81">
        <v>16.100000000000001</v>
      </c>
      <c r="AN1010" s="36">
        <v>175</v>
      </c>
      <c r="AO1010" s="36">
        <v>3</v>
      </c>
      <c r="AP1010" s="36">
        <v>16.600000000000001</v>
      </c>
      <c r="AQ1010" s="36">
        <v>39</v>
      </c>
      <c r="AR1010" s="36">
        <v>42</v>
      </c>
      <c r="AS1010" s="36">
        <v>194</v>
      </c>
      <c r="AT1010" s="36">
        <v>190</v>
      </c>
      <c r="AU1010" s="410">
        <v>103.36</v>
      </c>
      <c r="AV1010" s="407">
        <v>34.450000000000003</v>
      </c>
      <c r="AW1010" s="407">
        <v>42.73</v>
      </c>
      <c r="AX1010" s="54">
        <v>36</v>
      </c>
      <c r="AY1010" s="3" t="s">
        <v>85</v>
      </c>
      <c r="AZ1010" s="98" t="str">
        <f>_xlfn.IFNA(VLOOKUP(AY1010,ACCESSORIES!F:J,5,FALSE),"N/A")</f>
        <v>N/A</v>
      </c>
      <c r="BA1010" s="3" t="s">
        <v>85</v>
      </c>
      <c r="BB1010" s="98" t="str">
        <f>_xlfn.IFNA(VLOOKUP(BA1010,ACCESSORIES!F:J,5,FALSE),"N/A")</f>
        <v>N/A</v>
      </c>
      <c r="BC1010" s="77">
        <v>30.644254443697985</v>
      </c>
      <c r="BD1010" s="56">
        <v>19.055118110236201</v>
      </c>
      <c r="BE1010" s="56">
        <v>19.055118110236201</v>
      </c>
      <c r="BF1010" s="56">
        <v>10.944881889763799</v>
      </c>
      <c r="BG1010" s="378">
        <f t="shared" si="111"/>
        <v>6.5123167999999981E-2</v>
      </c>
      <c r="BH1010" s="80">
        <v>36</v>
      </c>
      <c r="BI1010" s="114" t="s">
        <v>3532</v>
      </c>
      <c r="BJ1010" s="50" t="s">
        <v>4050</v>
      </c>
      <c r="BK1010" s="81" t="s">
        <v>4964</v>
      </c>
      <c r="BL1010" s="81" t="s">
        <v>4066</v>
      </c>
      <c r="BM1010" s="81" t="s">
        <v>5444</v>
      </c>
      <c r="BN1010" s="81" t="s">
        <v>2872</v>
      </c>
      <c r="BO1010" s="81" t="s">
        <v>5445</v>
      </c>
      <c r="BP1010" s="81" t="s">
        <v>5446</v>
      </c>
      <c r="BQ1010" s="96" t="s">
        <v>5432</v>
      </c>
      <c r="BR1010" s="81" t="s">
        <v>4275</v>
      </c>
      <c r="BS1010" s="81" t="s">
        <v>4068</v>
      </c>
      <c r="BT1010" s="81"/>
      <c r="BU1010" s="313" t="s">
        <v>6723</v>
      </c>
      <c r="BV1010" s="387" t="s">
        <v>8403</v>
      </c>
      <c r="BW1010" s="313" t="s">
        <v>6725</v>
      </c>
      <c r="BX1010" s="387" t="s">
        <v>8404</v>
      </c>
      <c r="BY1010" s="93" t="str">
        <f t="shared" si="113"/>
        <v>MR701 Bead Grip, 16x8, 0mm Offset, 6x5.5, 106.25mm Centerbore, Method Bronze</v>
      </c>
      <c r="BZ1010" s="81" t="s">
        <v>3878</v>
      </c>
      <c r="CA1010" s="81" t="s">
        <v>3879</v>
      </c>
      <c r="CB1010" s="81" t="str">
        <f t="shared" si="112"/>
        <v>TRAIL (7XX)</v>
      </c>
    </row>
    <row r="1011" spans="1:80" s="38" customFormat="1" ht="15" customHeight="1">
      <c r="A1011" s="22">
        <f t="shared" si="107"/>
        <v>1009</v>
      </c>
      <c r="B1011" s="3" t="s">
        <v>84</v>
      </c>
      <c r="C1011" s="99" t="s">
        <v>1282</v>
      </c>
      <c r="D1011" s="81" t="s">
        <v>5796</v>
      </c>
      <c r="E1011" s="91" t="str">
        <f>CONCATENATE(LEFT(D1011,5),VLOOKUP(CONCATENATE(N1011,"x",O1011),'PART NUMBER GUIDE'!$B$9:$C$49,2,FALSE),VLOOKUP(CONCATENATE(P1011, V1011), 'PART NUMBER GUIDE'!$Q$6:$R$91, 2, FALSE),VLOOKUP(Y1011,'PART NUMBER GUIDE'!$J$8:$K$43,2, FALSE),IF(U1011="N/A",IF(ABS(S1011)&lt;10,"0"&amp;ABS(S1011),ABS(S1011)),CONCATENATE(LEFT(U1011,1),RIGHT(U1011,1))), F1011, G1011)</f>
        <v>MR70168060600</v>
      </c>
      <c r="F1011" s="90"/>
      <c r="G1011" s="90"/>
      <c r="H1011" s="88" t="s">
        <v>4622</v>
      </c>
      <c r="I1011" s="312">
        <v>44134</v>
      </c>
      <c r="J1011" s="85" t="s">
        <v>1265</v>
      </c>
      <c r="K1011" s="342">
        <v>299</v>
      </c>
      <c r="L1011" s="92">
        <f t="shared" si="108"/>
        <v>299</v>
      </c>
      <c r="M1011" s="344"/>
      <c r="N1011" s="81">
        <v>16</v>
      </c>
      <c r="O1011" s="83">
        <v>8</v>
      </c>
      <c r="P1011" s="99" t="str">
        <f t="shared" si="109"/>
        <v>6x5.5</v>
      </c>
      <c r="Q1011" s="81">
        <v>6</v>
      </c>
      <c r="R1011" s="81">
        <v>5.5</v>
      </c>
      <c r="S1011" s="81">
        <v>0</v>
      </c>
      <c r="T1011" s="84">
        <v>4.5</v>
      </c>
      <c r="U1011" s="100" t="s">
        <v>85</v>
      </c>
      <c r="V1011" s="84">
        <v>106.25</v>
      </c>
      <c r="W1011" s="83">
        <v>26.46</v>
      </c>
      <c r="X1011" s="51">
        <v>2650</v>
      </c>
      <c r="Y1011" s="88" t="s">
        <v>4617</v>
      </c>
      <c r="Z1011" s="78" t="s">
        <v>4618</v>
      </c>
      <c r="AA1011" s="51" t="str">
        <f t="shared" si="110"/>
        <v>16x8, 6x5.5, 0 OS</v>
      </c>
      <c r="AB1011" s="81" t="s">
        <v>4103</v>
      </c>
      <c r="AC1011" s="89">
        <f>_xlfn.IFNA(VLOOKUP(AB1011,ACCESSORIES!F:J,5,FALSE),"N/A")</f>
        <v>22</v>
      </c>
      <c r="AD1011" s="87" t="s">
        <v>85</v>
      </c>
      <c r="AE1011" s="80" t="s">
        <v>85</v>
      </c>
      <c r="AF1011" s="80" t="s">
        <v>85</v>
      </c>
      <c r="AG1011" s="80" t="s">
        <v>85</v>
      </c>
      <c r="AH1011" s="9" t="str">
        <f>_xlfn.IFNA(VLOOKUP(AG1011,ACCESSORIES!F:J,5,FALSE),"N/A")</f>
        <v>N/A</v>
      </c>
      <c r="AI1011" s="99" t="s">
        <v>265</v>
      </c>
      <c r="AJ1011" s="81" t="s">
        <v>1709</v>
      </c>
      <c r="AK1011" s="40">
        <f>_xlfn.IFNA(VLOOKUP(AJ1011,ACCESSORIES!F:J,5,FALSE),"N/A")</f>
        <v>2.75</v>
      </c>
      <c r="AL1011" s="3">
        <v>78.3</v>
      </c>
      <c r="AM1011" s="81">
        <v>16.100000000000001</v>
      </c>
      <c r="AN1011" s="36">
        <v>175</v>
      </c>
      <c r="AO1011" s="36">
        <v>3</v>
      </c>
      <c r="AP1011" s="36">
        <v>16.600000000000001</v>
      </c>
      <c r="AQ1011" s="36">
        <v>39</v>
      </c>
      <c r="AR1011" s="36">
        <v>42</v>
      </c>
      <c r="AS1011" s="36">
        <v>194</v>
      </c>
      <c r="AT1011" s="36">
        <v>190</v>
      </c>
      <c r="AU1011" s="410">
        <v>103.36</v>
      </c>
      <c r="AV1011" s="407">
        <v>34.450000000000003</v>
      </c>
      <c r="AW1011" s="407">
        <v>42.73</v>
      </c>
      <c r="AX1011" s="54">
        <v>36</v>
      </c>
      <c r="AY1011" s="3" t="s">
        <v>85</v>
      </c>
      <c r="AZ1011" s="98" t="str">
        <f>_xlfn.IFNA(VLOOKUP(AY1011,ACCESSORIES!F:J,5,FALSE),"N/A")</f>
        <v>N/A</v>
      </c>
      <c r="BA1011" s="3" t="s">
        <v>85</v>
      </c>
      <c r="BB1011" s="98" t="str">
        <f>_xlfn.IFNA(VLOOKUP(BA1011,ACCESSORIES!F:J,5,FALSE),"N/A")</f>
        <v>N/A</v>
      </c>
      <c r="BC1011" s="77">
        <v>30.644254443697985</v>
      </c>
      <c r="BD1011" s="56">
        <v>19.055118110236201</v>
      </c>
      <c r="BE1011" s="56">
        <v>19.055118110236201</v>
      </c>
      <c r="BF1011" s="56">
        <v>10.944881889763799</v>
      </c>
      <c r="BG1011" s="378">
        <f t="shared" si="111"/>
        <v>6.5123167999999981E-2</v>
      </c>
      <c r="BH1011" s="80">
        <v>36</v>
      </c>
      <c r="BI1011" s="114" t="s">
        <v>3532</v>
      </c>
      <c r="BJ1011" s="50" t="s">
        <v>4050</v>
      </c>
      <c r="BK1011" s="81" t="s">
        <v>4964</v>
      </c>
      <c r="BL1011" s="81" t="s">
        <v>4066</v>
      </c>
      <c r="BM1011" s="81" t="s">
        <v>5444</v>
      </c>
      <c r="BN1011" s="81" t="s">
        <v>2872</v>
      </c>
      <c r="BO1011" s="81" t="s">
        <v>5445</v>
      </c>
      <c r="BP1011" s="81" t="s">
        <v>5446</v>
      </c>
      <c r="BQ1011" s="96" t="s">
        <v>5432</v>
      </c>
      <c r="BR1011" s="81" t="s">
        <v>4275</v>
      </c>
      <c r="BS1011" s="81" t="s">
        <v>4068</v>
      </c>
      <c r="BT1011" s="81"/>
      <c r="BU1011" s="313" t="s">
        <v>6731</v>
      </c>
      <c r="BV1011" s="387" t="s">
        <v>8409</v>
      </c>
      <c r="BW1011" s="313" t="s">
        <v>6733</v>
      </c>
      <c r="BX1011" s="387" t="s">
        <v>8410</v>
      </c>
      <c r="BY1011" s="93" t="str">
        <f t="shared" si="113"/>
        <v>MR701 Bead Grip, 16x8, 0mm Offset, 6x5.5, 106.25mm Centerbore, Bahia Blue</v>
      </c>
      <c r="BZ1011" s="81" t="s">
        <v>3878</v>
      </c>
      <c r="CA1011" s="81" t="s">
        <v>3879</v>
      </c>
      <c r="CB1011" s="81" t="str">
        <f t="shared" si="112"/>
        <v>TRAIL (7XX)</v>
      </c>
    </row>
    <row r="1012" spans="1:80" s="38" customFormat="1" ht="15" customHeight="1">
      <c r="A1012" s="22">
        <f t="shared" si="107"/>
        <v>1010</v>
      </c>
      <c r="B1012" s="3" t="s">
        <v>84</v>
      </c>
      <c r="C1012" s="99" t="s">
        <v>1282</v>
      </c>
      <c r="D1012" s="81" t="s">
        <v>5796</v>
      </c>
      <c r="E1012" s="91" t="str">
        <f>CONCATENATE(LEFT(D1012,5),VLOOKUP(CONCATENATE(N1012,"x",O1012),'PART NUMBER GUIDE'!$B$9:$C$49,2,FALSE),VLOOKUP(CONCATENATE(P1012, V1012), 'PART NUMBER GUIDE'!$Q$6:$R$91, 2, FALSE),VLOOKUP(Y1012,'PART NUMBER GUIDE'!$J$8:$K$43,2, FALSE),IF(U1012="N/A",IF(ABS(S1012)&lt;10,"0"&amp;ABS(S1012),ABS(S1012)),CONCATENATE(LEFT(U1012,1),RIGHT(U1012,1))), F1012, G1012)</f>
        <v>MR70177549530</v>
      </c>
      <c r="F1012" s="90"/>
      <c r="G1012" s="90"/>
      <c r="H1012" s="88" t="s">
        <v>4785</v>
      </c>
      <c r="I1012" s="312">
        <v>44210</v>
      </c>
      <c r="J1012" s="85" t="s">
        <v>1265</v>
      </c>
      <c r="K1012" s="342">
        <v>309</v>
      </c>
      <c r="L1012" s="92">
        <f t="shared" si="108"/>
        <v>309</v>
      </c>
      <c r="M1012" s="344"/>
      <c r="N1012" s="81">
        <v>17</v>
      </c>
      <c r="O1012" s="83">
        <v>7.5</v>
      </c>
      <c r="P1012" s="99" t="str">
        <f t="shared" si="109"/>
        <v>5x108</v>
      </c>
      <c r="Q1012" s="81">
        <v>5</v>
      </c>
      <c r="R1012" s="81">
        <v>108</v>
      </c>
      <c r="S1012" s="81">
        <v>30</v>
      </c>
      <c r="T1012" s="84">
        <v>5.5</v>
      </c>
      <c r="U1012" s="100" t="s">
        <v>85</v>
      </c>
      <c r="V1012" s="84">
        <v>63.4</v>
      </c>
      <c r="W1012" s="83">
        <v>30.42</v>
      </c>
      <c r="X1012" s="51">
        <v>2100</v>
      </c>
      <c r="Y1012" s="88" t="s">
        <v>2294</v>
      </c>
      <c r="Z1012" s="79" t="s">
        <v>2987</v>
      </c>
      <c r="AA1012" s="51" t="str">
        <f t="shared" si="110"/>
        <v>17x7.5, 5x108, 30 OS</v>
      </c>
      <c r="AB1012" s="81" t="s">
        <v>4101</v>
      </c>
      <c r="AC1012" s="89">
        <f>_xlfn.IFNA(VLOOKUP(AB1012,ACCESSORIES!F:J,5,FALSE),"N/A")</f>
        <v>22</v>
      </c>
      <c r="AD1012" s="87" t="s">
        <v>85</v>
      </c>
      <c r="AE1012" s="80" t="s">
        <v>85</v>
      </c>
      <c r="AF1012" s="80" t="s">
        <v>85</v>
      </c>
      <c r="AG1012" s="80" t="s">
        <v>85</v>
      </c>
      <c r="AH1012" s="9" t="str">
        <f>_xlfn.IFNA(VLOOKUP(AG1012,ACCESSORIES!F:J,5,FALSE),"N/A")</f>
        <v>N/A</v>
      </c>
      <c r="AI1012" s="99" t="s">
        <v>265</v>
      </c>
      <c r="AJ1012" s="81" t="s">
        <v>85</v>
      </c>
      <c r="AK1012" s="40" t="str">
        <f>_xlfn.IFNA(VLOOKUP(AJ1012,ACCESSORIES!F:J,5,FALSE),"N/A")</f>
        <v>N/A</v>
      </c>
      <c r="AL1012" s="81" t="s">
        <v>85</v>
      </c>
      <c r="AM1012" s="81">
        <v>16.2</v>
      </c>
      <c r="AN1012" s="81">
        <v>140</v>
      </c>
      <c r="AO1012" s="36">
        <v>25.9</v>
      </c>
      <c r="AP1012" s="36">
        <v>33.700000000000003</v>
      </c>
      <c r="AQ1012" s="36">
        <v>37.700000000000003</v>
      </c>
      <c r="AR1012" s="36">
        <v>35</v>
      </c>
      <c r="AS1012" s="36">
        <v>206.7</v>
      </c>
      <c r="AT1012" s="36">
        <v>195.9</v>
      </c>
      <c r="AU1012" s="410">
        <v>60.1</v>
      </c>
      <c r="AV1012" s="407">
        <v>55.89</v>
      </c>
      <c r="AW1012" s="407">
        <v>64.2</v>
      </c>
      <c r="AX1012" s="54">
        <v>25</v>
      </c>
      <c r="AY1012" s="3" t="s">
        <v>85</v>
      </c>
      <c r="AZ1012" s="98" t="str">
        <f>_xlfn.IFNA(VLOOKUP(AY1012,ACCESSORIES!F:J,5,FALSE),"N/A")</f>
        <v>N/A</v>
      </c>
      <c r="BA1012" s="3" t="s">
        <v>85</v>
      </c>
      <c r="BB1012" s="98" t="str">
        <f>_xlfn.IFNA(VLOOKUP(BA1012,ACCESSORIES!F:J,5,FALSE),"N/A")</f>
        <v>N/A</v>
      </c>
      <c r="BC1012" s="77">
        <v>34.722806294118215</v>
      </c>
      <c r="BD1012" s="56">
        <v>20.236220472440898</v>
      </c>
      <c r="BE1012" s="56">
        <v>20.236220472440898</v>
      </c>
      <c r="BF1012" s="56">
        <v>10.4330708661417</v>
      </c>
      <c r="BG1012" s="378">
        <f t="shared" si="111"/>
        <v>7.001193999999944E-2</v>
      </c>
      <c r="BH1012" s="80">
        <v>36</v>
      </c>
      <c r="BI1012" s="114" t="s">
        <v>3532</v>
      </c>
      <c r="BJ1012" s="50" t="s">
        <v>4050</v>
      </c>
      <c r="BK1012" s="81" t="s">
        <v>4964</v>
      </c>
      <c r="BL1012" s="81" t="s">
        <v>4066</v>
      </c>
      <c r="BM1012" s="81" t="s">
        <v>5444</v>
      </c>
      <c r="BN1012" s="81" t="s">
        <v>2872</v>
      </c>
      <c r="BO1012" s="81" t="s">
        <v>5445</v>
      </c>
      <c r="BP1012" s="81" t="s">
        <v>5446</v>
      </c>
      <c r="BQ1012" s="96" t="s">
        <v>5432</v>
      </c>
      <c r="BR1012" s="81" t="s">
        <v>4275</v>
      </c>
      <c r="BS1012" s="81" t="s">
        <v>4068</v>
      </c>
      <c r="BT1012" s="81"/>
      <c r="BU1012" s="313" t="s">
        <v>6736</v>
      </c>
      <c r="BV1012" s="377" t="s">
        <v>8423</v>
      </c>
      <c r="BW1012" s="313" t="s">
        <v>6739</v>
      </c>
      <c r="BX1012" s="377" t="s">
        <v>8424</v>
      </c>
      <c r="BY1012" s="93" t="str">
        <f t="shared" si="113"/>
        <v>MR701 Bead Grip, 17x7.5, +30mm Offset, 5x108, 63.4mm Centerbore, Matte Black</v>
      </c>
      <c r="BZ1012" s="81" t="s">
        <v>3878</v>
      </c>
      <c r="CA1012" s="81" t="s">
        <v>3879</v>
      </c>
      <c r="CB1012" s="81" t="str">
        <f t="shared" si="112"/>
        <v>TRAIL (7XX)</v>
      </c>
    </row>
    <row r="1013" spans="1:80" s="38" customFormat="1" ht="15" customHeight="1">
      <c r="A1013" s="22">
        <f t="shared" si="107"/>
        <v>1011</v>
      </c>
      <c r="B1013" s="3" t="s">
        <v>84</v>
      </c>
      <c r="C1013" s="99" t="s">
        <v>1282</v>
      </c>
      <c r="D1013" s="81" t="s">
        <v>5796</v>
      </c>
      <c r="E1013" s="91" t="str">
        <f>CONCATENATE(LEFT(D1013,5),VLOOKUP(CONCATENATE(N1013,"x",O1013),'PART NUMBER GUIDE'!$B$9:$C$49,2,FALSE),VLOOKUP(CONCATENATE(P1013, V1013), 'PART NUMBER GUIDE'!$Q$6:$R$91, 2, FALSE),VLOOKUP(Y1013,'PART NUMBER GUIDE'!$J$8:$K$43,2, FALSE),IF(U1013="N/A",IF(ABS(S1013)&lt;10,"0"&amp;ABS(S1013),ABS(S1013)),CONCATENATE(LEFT(U1013,1),RIGHT(U1013,1))), F1013, G1013)</f>
        <v>MR70177549930</v>
      </c>
      <c r="F1013" s="90"/>
      <c r="G1013" s="90"/>
      <c r="H1013" s="88" t="s">
        <v>4786</v>
      </c>
      <c r="I1013" s="312">
        <v>44210</v>
      </c>
      <c r="J1013" s="85" t="s">
        <v>1265</v>
      </c>
      <c r="K1013" s="342">
        <v>309</v>
      </c>
      <c r="L1013" s="92">
        <f t="shared" si="108"/>
        <v>309</v>
      </c>
      <c r="M1013" s="344"/>
      <c r="N1013" s="81">
        <v>17</v>
      </c>
      <c r="O1013" s="83">
        <v>7.5</v>
      </c>
      <c r="P1013" s="99" t="str">
        <f t="shared" si="109"/>
        <v>5x108</v>
      </c>
      <c r="Q1013" s="81">
        <v>5</v>
      </c>
      <c r="R1013" s="81">
        <v>108</v>
      </c>
      <c r="S1013" s="81">
        <v>30</v>
      </c>
      <c r="T1013" s="84">
        <v>5.5</v>
      </c>
      <c r="U1013" s="100" t="s">
        <v>85</v>
      </c>
      <c r="V1013" s="84">
        <v>63.4</v>
      </c>
      <c r="W1013" s="83">
        <v>29.615430553501884</v>
      </c>
      <c r="X1013" s="51">
        <v>2100</v>
      </c>
      <c r="Y1013" s="88" t="s">
        <v>2297</v>
      </c>
      <c r="Z1013" s="78" t="s">
        <v>2988</v>
      </c>
      <c r="AA1013" s="51" t="str">
        <f t="shared" si="110"/>
        <v>17x7.5, 5x108, 30 OS</v>
      </c>
      <c r="AB1013" s="81" t="s">
        <v>4101</v>
      </c>
      <c r="AC1013" s="89">
        <f>_xlfn.IFNA(VLOOKUP(AB1013,ACCESSORIES!F:J,5,FALSE),"N/A")</f>
        <v>22</v>
      </c>
      <c r="AD1013" s="87" t="s">
        <v>85</v>
      </c>
      <c r="AE1013" s="80" t="s">
        <v>85</v>
      </c>
      <c r="AF1013" s="80" t="s">
        <v>85</v>
      </c>
      <c r="AG1013" s="80" t="s">
        <v>85</v>
      </c>
      <c r="AH1013" s="9" t="str">
        <f>_xlfn.IFNA(VLOOKUP(AG1013,ACCESSORIES!F:J,5,FALSE),"N/A")</f>
        <v>N/A</v>
      </c>
      <c r="AI1013" s="99" t="s">
        <v>265</v>
      </c>
      <c r="AJ1013" s="81" t="s">
        <v>85</v>
      </c>
      <c r="AK1013" s="40" t="str">
        <f>_xlfn.IFNA(VLOOKUP(AJ1013,ACCESSORIES!F:J,5,FALSE),"N/A")</f>
        <v>N/A</v>
      </c>
      <c r="AL1013" s="81" t="s">
        <v>85</v>
      </c>
      <c r="AM1013" s="81">
        <v>16.2</v>
      </c>
      <c r="AN1013" s="81">
        <v>140</v>
      </c>
      <c r="AO1013" s="36">
        <v>25.9</v>
      </c>
      <c r="AP1013" s="36">
        <v>33.700000000000003</v>
      </c>
      <c r="AQ1013" s="36">
        <v>37.700000000000003</v>
      </c>
      <c r="AR1013" s="36">
        <v>35</v>
      </c>
      <c r="AS1013" s="36">
        <v>206.7</v>
      </c>
      <c r="AT1013" s="36">
        <v>195.9</v>
      </c>
      <c r="AU1013" s="410">
        <v>60.1</v>
      </c>
      <c r="AV1013" s="407">
        <v>55.89</v>
      </c>
      <c r="AW1013" s="407">
        <v>64.2</v>
      </c>
      <c r="AX1013" s="54">
        <v>25</v>
      </c>
      <c r="AY1013" s="3" t="s">
        <v>85</v>
      </c>
      <c r="AZ1013" s="98" t="str">
        <f>_xlfn.IFNA(VLOOKUP(AY1013,ACCESSORIES!F:J,5,FALSE),"N/A")</f>
        <v>N/A</v>
      </c>
      <c r="BA1013" s="3" t="s">
        <v>85</v>
      </c>
      <c r="BB1013" s="98" t="str">
        <f>_xlfn.IFNA(VLOOKUP(BA1013,ACCESSORIES!F:J,5,FALSE),"N/A")</f>
        <v>N/A</v>
      </c>
      <c r="BC1013" s="77">
        <v>32.775389644818468</v>
      </c>
      <c r="BD1013" s="56">
        <v>20.236220472440898</v>
      </c>
      <c r="BE1013" s="56">
        <v>20.236220472440898</v>
      </c>
      <c r="BF1013" s="56">
        <v>10.4330708661417</v>
      </c>
      <c r="BG1013" s="378">
        <f t="shared" si="111"/>
        <v>7.001193999999944E-2</v>
      </c>
      <c r="BH1013" s="80">
        <v>36</v>
      </c>
      <c r="BI1013" s="114" t="s">
        <v>3532</v>
      </c>
      <c r="BJ1013" s="50" t="s">
        <v>4050</v>
      </c>
      <c r="BK1013" s="81" t="s">
        <v>4964</v>
      </c>
      <c r="BL1013" s="81" t="s">
        <v>4066</v>
      </c>
      <c r="BM1013" s="81" t="s">
        <v>5444</v>
      </c>
      <c r="BN1013" s="81" t="s">
        <v>2872</v>
      </c>
      <c r="BO1013" s="81" t="s">
        <v>5445</v>
      </c>
      <c r="BP1013" s="81" t="s">
        <v>5446</v>
      </c>
      <c r="BQ1013" s="96" t="s">
        <v>5432</v>
      </c>
      <c r="BR1013" s="81" t="s">
        <v>4275</v>
      </c>
      <c r="BS1013" s="81" t="s">
        <v>4068</v>
      </c>
      <c r="BT1013" s="81"/>
      <c r="BU1013" s="313" t="s">
        <v>6727</v>
      </c>
      <c r="BV1013" s="377" t="s">
        <v>8143</v>
      </c>
      <c r="BW1013" s="313" t="s">
        <v>6729</v>
      </c>
      <c r="BX1013" s="377" t="s">
        <v>8142</v>
      </c>
      <c r="BY1013" s="93" t="str">
        <f t="shared" si="113"/>
        <v>MR701 Bead Grip, 17x7.5, +30mm Offset, 5x108, 63.4mm Centerbore, Method Bronze</v>
      </c>
      <c r="BZ1013" s="81" t="s">
        <v>3878</v>
      </c>
      <c r="CA1013" s="81" t="s">
        <v>3879</v>
      </c>
      <c r="CB1013" s="81" t="str">
        <f t="shared" si="112"/>
        <v>TRAIL (7XX)</v>
      </c>
    </row>
    <row r="1014" spans="1:80" s="38" customFormat="1" ht="15" customHeight="1">
      <c r="A1014" s="22">
        <f t="shared" si="107"/>
        <v>1012</v>
      </c>
      <c r="B1014" s="3" t="s">
        <v>84</v>
      </c>
      <c r="C1014" s="99" t="s">
        <v>1282</v>
      </c>
      <c r="D1014" s="81" t="s">
        <v>5796</v>
      </c>
      <c r="E1014" s="91" t="str">
        <f>CONCATENATE(LEFT(D1014,5),VLOOKUP(CONCATENATE(N1014,"x",O1014),'PART NUMBER GUIDE'!$B$9:$C$49,2,FALSE),VLOOKUP(CONCATENATE(P1014, V1014), 'PART NUMBER GUIDE'!$Q$6:$R$91, 2, FALSE),VLOOKUP(Y1014,'PART NUMBER GUIDE'!$J$8:$K$43,2, FALSE),IF(U1014="N/A",IF(ABS(S1014)&lt;10,"0"&amp;ABS(S1014),ABS(S1014)),CONCATENATE(LEFT(U1014,1),RIGHT(U1014,1))), F1014, G1014)</f>
        <v>MR70177554530</v>
      </c>
      <c r="F1014" s="90"/>
      <c r="G1014" s="90"/>
      <c r="H1014" s="88" t="s">
        <v>2444</v>
      </c>
      <c r="I1014" s="312">
        <v>43356</v>
      </c>
      <c r="J1014" s="85" t="s">
        <v>1265</v>
      </c>
      <c r="K1014" s="342">
        <v>309</v>
      </c>
      <c r="L1014" s="92">
        <f t="shared" si="108"/>
        <v>309</v>
      </c>
      <c r="M1014" s="344"/>
      <c r="N1014" s="81">
        <v>17</v>
      </c>
      <c r="O1014" s="83">
        <v>7.5</v>
      </c>
      <c r="P1014" s="99" t="str">
        <f t="shared" si="109"/>
        <v>5x110</v>
      </c>
      <c r="Q1014" s="81">
        <v>5</v>
      </c>
      <c r="R1014" s="81">
        <v>110</v>
      </c>
      <c r="S1014" s="81">
        <v>30</v>
      </c>
      <c r="T1014" s="84">
        <v>5.5</v>
      </c>
      <c r="U1014" s="100" t="s">
        <v>85</v>
      </c>
      <c r="V1014" s="84">
        <v>65.099999999999994</v>
      </c>
      <c r="W1014" s="83">
        <v>29.32</v>
      </c>
      <c r="X1014" s="51">
        <v>2650</v>
      </c>
      <c r="Y1014" s="88" t="s">
        <v>2294</v>
      </c>
      <c r="Z1014" s="79" t="s">
        <v>2987</v>
      </c>
      <c r="AA1014" s="51" t="str">
        <f t="shared" si="110"/>
        <v>17x7.5, 5x110, 30 OS</v>
      </c>
      <c r="AB1014" s="81" t="s">
        <v>4101</v>
      </c>
      <c r="AC1014" s="89">
        <f>_xlfn.IFNA(VLOOKUP(AB1014,ACCESSORIES!F:J,5,FALSE),"N/A")</f>
        <v>22</v>
      </c>
      <c r="AD1014" s="87" t="s">
        <v>85</v>
      </c>
      <c r="AE1014" s="80" t="s">
        <v>85</v>
      </c>
      <c r="AF1014" s="80" t="s">
        <v>85</v>
      </c>
      <c r="AG1014" s="80" t="s">
        <v>85</v>
      </c>
      <c r="AH1014" s="9" t="str">
        <f>_xlfn.IFNA(VLOOKUP(AG1014,ACCESSORIES!F:J,5,FALSE),"N/A")</f>
        <v>N/A</v>
      </c>
      <c r="AI1014" s="99" t="s">
        <v>265</v>
      </c>
      <c r="AJ1014" s="81" t="s">
        <v>85</v>
      </c>
      <c r="AK1014" s="40" t="str">
        <f>_xlfn.IFNA(VLOOKUP(AJ1014,ACCESSORIES!F:J,5,FALSE),"N/A")</f>
        <v>N/A</v>
      </c>
      <c r="AL1014" s="81" t="s">
        <v>85</v>
      </c>
      <c r="AM1014" s="81">
        <v>16.100000000000001</v>
      </c>
      <c r="AN1014" s="81">
        <v>140</v>
      </c>
      <c r="AO1014" s="36">
        <v>25.9</v>
      </c>
      <c r="AP1014" s="36">
        <v>33.700000000000003</v>
      </c>
      <c r="AQ1014" s="36">
        <v>37.700000000000003</v>
      </c>
      <c r="AR1014" s="36">
        <v>35</v>
      </c>
      <c r="AS1014" s="36">
        <v>206.7</v>
      </c>
      <c r="AT1014" s="36">
        <v>195.9</v>
      </c>
      <c r="AU1014" s="410">
        <v>60.1</v>
      </c>
      <c r="AV1014" s="407">
        <v>55.93</v>
      </c>
      <c r="AW1014" s="407">
        <v>64.2</v>
      </c>
      <c r="AX1014" s="54">
        <v>25</v>
      </c>
      <c r="AY1014" s="3" t="s">
        <v>85</v>
      </c>
      <c r="AZ1014" s="98" t="str">
        <f>_xlfn.IFNA(VLOOKUP(AY1014,ACCESSORIES!F:J,5,FALSE),"N/A")</f>
        <v>N/A</v>
      </c>
      <c r="BA1014" s="3" t="s">
        <v>85</v>
      </c>
      <c r="BB1014" s="98" t="str">
        <f>_xlfn.IFNA(VLOOKUP(BA1014,ACCESSORIES!F:J,5,FALSE),"N/A")</f>
        <v>N/A</v>
      </c>
      <c r="BC1014" s="77">
        <v>33.400032721008948</v>
      </c>
      <c r="BD1014" s="56">
        <v>20.236220472440898</v>
      </c>
      <c r="BE1014" s="56">
        <v>20.236220472440898</v>
      </c>
      <c r="BF1014" s="56">
        <v>10.4330708661417</v>
      </c>
      <c r="BG1014" s="378">
        <f t="shared" si="111"/>
        <v>7.001193999999944E-2</v>
      </c>
      <c r="BH1014" s="80">
        <v>36</v>
      </c>
      <c r="BI1014" s="114" t="s">
        <v>3532</v>
      </c>
      <c r="BJ1014" s="50" t="s">
        <v>4050</v>
      </c>
      <c r="BK1014" s="81" t="s">
        <v>4964</v>
      </c>
      <c r="BL1014" s="81" t="s">
        <v>4066</v>
      </c>
      <c r="BM1014" s="81" t="s">
        <v>5444</v>
      </c>
      <c r="BN1014" s="81" t="s">
        <v>2872</v>
      </c>
      <c r="BO1014" s="81" t="s">
        <v>5445</v>
      </c>
      <c r="BP1014" s="81" t="s">
        <v>5446</v>
      </c>
      <c r="BQ1014" s="96" t="s">
        <v>5432</v>
      </c>
      <c r="BR1014" s="81" t="s">
        <v>4275</v>
      </c>
      <c r="BS1014" s="81" t="s">
        <v>4068</v>
      </c>
      <c r="BT1014" s="81"/>
      <c r="BU1014" s="313" t="s">
        <v>6736</v>
      </c>
      <c r="BV1014" s="377" t="s">
        <v>8423</v>
      </c>
      <c r="BW1014" s="313" t="s">
        <v>6739</v>
      </c>
      <c r="BX1014" s="377" t="s">
        <v>8424</v>
      </c>
      <c r="BY1014" s="93" t="str">
        <f t="shared" si="113"/>
        <v>MR701 Bead Grip, 17x7.5, +30mm Offset, 5x110, 65.1mm Centerbore, Matte Black</v>
      </c>
      <c r="BZ1014" s="81" t="s">
        <v>3878</v>
      </c>
      <c r="CA1014" s="81" t="s">
        <v>3879</v>
      </c>
      <c r="CB1014" s="81" t="str">
        <f t="shared" si="112"/>
        <v>TRAIL (7XX)</v>
      </c>
    </row>
    <row r="1015" spans="1:80" s="38" customFormat="1" ht="15" customHeight="1">
      <c r="A1015" s="22">
        <f t="shared" si="107"/>
        <v>1013</v>
      </c>
      <c r="B1015" s="3" t="s">
        <v>84</v>
      </c>
      <c r="C1015" s="99" t="s">
        <v>1282</v>
      </c>
      <c r="D1015" s="81" t="s">
        <v>5796</v>
      </c>
      <c r="E1015" s="91" t="str">
        <f>CONCATENATE(LEFT(D1015,5),VLOOKUP(CONCATENATE(N1015,"x",O1015),'PART NUMBER GUIDE'!$B$9:$C$49,2,FALSE),VLOOKUP(CONCATENATE(P1015, V1015), 'PART NUMBER GUIDE'!$Q$6:$R$91, 2, FALSE),VLOOKUP(Y1015,'PART NUMBER GUIDE'!$J$8:$K$43,2, FALSE),IF(U1015="N/A",IF(ABS(S1015)&lt;10,"0"&amp;ABS(S1015),ABS(S1015)),CONCATENATE(LEFT(U1015,1),RIGHT(U1015,1))), F1015, G1015)</f>
        <v>MR70177512530</v>
      </c>
      <c r="F1015" s="90"/>
      <c r="G1015" s="90"/>
      <c r="H1015" s="88" t="s">
        <v>3473</v>
      </c>
      <c r="I1015" s="312">
        <v>43714</v>
      </c>
      <c r="J1015" s="85" t="s">
        <v>1265</v>
      </c>
      <c r="K1015" s="342">
        <v>309</v>
      </c>
      <c r="L1015" s="92">
        <f t="shared" si="108"/>
        <v>309</v>
      </c>
      <c r="M1015" s="344"/>
      <c r="N1015" s="81">
        <v>17</v>
      </c>
      <c r="O1015" s="83">
        <v>7.5</v>
      </c>
      <c r="P1015" s="99" t="str">
        <f t="shared" si="109"/>
        <v>5x4.5</v>
      </c>
      <c r="Q1015" s="81">
        <v>5</v>
      </c>
      <c r="R1015" s="81">
        <v>4.5</v>
      </c>
      <c r="S1015" s="81">
        <v>30</v>
      </c>
      <c r="T1015" s="84">
        <v>5.5</v>
      </c>
      <c r="U1015" s="100" t="s">
        <v>85</v>
      </c>
      <c r="V1015" s="84">
        <v>73</v>
      </c>
      <c r="W1015" s="83">
        <v>30.02</v>
      </c>
      <c r="X1015" s="51">
        <v>2650</v>
      </c>
      <c r="Y1015" s="88" t="s">
        <v>2294</v>
      </c>
      <c r="Z1015" s="79" t="s">
        <v>2987</v>
      </c>
      <c r="AA1015" s="51" t="str">
        <f t="shared" si="110"/>
        <v>17x7.5, 5x4.5, 30 OS</v>
      </c>
      <c r="AB1015" s="81" t="s">
        <v>4101</v>
      </c>
      <c r="AC1015" s="89">
        <f>_xlfn.IFNA(VLOOKUP(AB1015,ACCESSORIES!F:J,5,FALSE),"N/A")</f>
        <v>22</v>
      </c>
      <c r="AD1015" s="87" t="s">
        <v>85</v>
      </c>
      <c r="AE1015" s="80" t="s">
        <v>85</v>
      </c>
      <c r="AF1015" s="80" t="s">
        <v>85</v>
      </c>
      <c r="AG1015" s="80" t="s">
        <v>85</v>
      </c>
      <c r="AH1015" s="9" t="str">
        <f>_xlfn.IFNA(VLOOKUP(AG1015,ACCESSORIES!F:J,5,FALSE),"N/A")</f>
        <v>N/A</v>
      </c>
      <c r="AI1015" s="99" t="s">
        <v>265</v>
      </c>
      <c r="AJ1015" s="81" t="s">
        <v>85</v>
      </c>
      <c r="AK1015" s="40" t="str">
        <f>_xlfn.IFNA(VLOOKUP(AJ1015,ACCESSORIES!F:J,5,FALSE),"N/A")</f>
        <v>N/A</v>
      </c>
      <c r="AL1015" s="81">
        <v>56.1</v>
      </c>
      <c r="AM1015" s="81">
        <v>16.100000000000001</v>
      </c>
      <c r="AN1015" s="81">
        <v>140</v>
      </c>
      <c r="AO1015" s="36">
        <v>19.5</v>
      </c>
      <c r="AP1015" s="36">
        <v>30.6</v>
      </c>
      <c r="AQ1015" s="36">
        <v>37.700000000000003</v>
      </c>
      <c r="AR1015" s="36">
        <v>35</v>
      </c>
      <c r="AS1015" s="36">
        <v>206.7</v>
      </c>
      <c r="AT1015" s="36">
        <v>195.9</v>
      </c>
      <c r="AU1015" s="410">
        <v>60.1</v>
      </c>
      <c r="AV1015" s="407">
        <v>49.63</v>
      </c>
      <c r="AW1015" s="407">
        <v>64.2</v>
      </c>
      <c r="AX1015" s="54">
        <v>25</v>
      </c>
      <c r="AY1015" s="3" t="s">
        <v>85</v>
      </c>
      <c r="AZ1015" s="98" t="str">
        <f>_xlfn.IFNA(VLOOKUP(AY1015,ACCESSORIES!F:J,5,FALSE),"N/A")</f>
        <v>N/A</v>
      </c>
      <c r="BA1015" s="3" t="s">
        <v>85</v>
      </c>
      <c r="BB1015" s="98" t="str">
        <f>_xlfn.IFNA(VLOOKUP(BA1015,ACCESSORIES!F:J,5,FALSE),"N/A")</f>
        <v>N/A</v>
      </c>
      <c r="BC1015" s="77">
        <v>33.840957245378711</v>
      </c>
      <c r="BD1015" s="56">
        <v>20.236220472440898</v>
      </c>
      <c r="BE1015" s="56">
        <v>20.236220472440898</v>
      </c>
      <c r="BF1015" s="56">
        <v>10.4330708661417</v>
      </c>
      <c r="BG1015" s="378">
        <f t="shared" si="111"/>
        <v>7.001193999999944E-2</v>
      </c>
      <c r="BH1015" s="80">
        <v>36</v>
      </c>
      <c r="BI1015" s="114" t="s">
        <v>3532</v>
      </c>
      <c r="BJ1015" s="50" t="s">
        <v>4050</v>
      </c>
      <c r="BK1015" s="81" t="s">
        <v>4964</v>
      </c>
      <c r="BL1015" s="81" t="s">
        <v>4066</v>
      </c>
      <c r="BM1015" s="81" t="s">
        <v>5444</v>
      </c>
      <c r="BN1015" s="81" t="s">
        <v>2872</v>
      </c>
      <c r="BO1015" s="81" t="s">
        <v>5445</v>
      </c>
      <c r="BP1015" s="81" t="s">
        <v>5446</v>
      </c>
      <c r="BQ1015" s="96" t="s">
        <v>5432</v>
      </c>
      <c r="BR1015" s="81" t="s">
        <v>4275</v>
      </c>
      <c r="BS1015" s="81" t="s">
        <v>4068</v>
      </c>
      <c r="BT1015" s="81"/>
      <c r="BU1015" s="313" t="s">
        <v>6736</v>
      </c>
      <c r="BV1015" s="377" t="s">
        <v>8423</v>
      </c>
      <c r="BW1015" s="313" t="s">
        <v>6739</v>
      </c>
      <c r="BX1015" s="377" t="s">
        <v>8424</v>
      </c>
      <c r="BY1015" s="93" t="str">
        <f t="shared" si="113"/>
        <v>MR701 Bead Grip, 17x7.5, +30mm Offset, 5x4.5, 73mm Centerbore, Matte Black</v>
      </c>
      <c r="BZ1015" s="81" t="s">
        <v>3878</v>
      </c>
      <c r="CA1015" s="81" t="s">
        <v>3879</v>
      </c>
      <c r="CB1015" s="81" t="str">
        <f t="shared" si="112"/>
        <v>TRAIL (7XX)</v>
      </c>
    </row>
    <row r="1016" spans="1:80" s="38" customFormat="1" ht="15" customHeight="1">
      <c r="A1016" s="22">
        <f t="shared" si="107"/>
        <v>1014</v>
      </c>
      <c r="B1016" s="3" t="s">
        <v>84</v>
      </c>
      <c r="C1016" s="99" t="s">
        <v>1282</v>
      </c>
      <c r="D1016" s="81" t="s">
        <v>5796</v>
      </c>
      <c r="E1016" s="91" t="str">
        <f>CONCATENATE(LEFT(D1016,5),VLOOKUP(CONCATENATE(N1016,"x",O1016),'PART NUMBER GUIDE'!$B$9:$C$49,2,FALSE),VLOOKUP(CONCATENATE(P1016, V1016), 'PART NUMBER GUIDE'!$Q$6:$R$91, 2, FALSE),VLOOKUP(Y1016,'PART NUMBER GUIDE'!$J$8:$K$43,2, FALSE),IF(U1016="N/A",IF(ABS(S1016)&lt;10,"0"&amp;ABS(S1016),ABS(S1016)),CONCATENATE(LEFT(U1016,1),RIGHT(U1016,1))), F1016, G1016)</f>
        <v>MR70177512930</v>
      </c>
      <c r="F1016" s="90"/>
      <c r="G1016" s="90"/>
      <c r="H1016" s="88" t="s">
        <v>3474</v>
      </c>
      <c r="I1016" s="312">
        <v>43714</v>
      </c>
      <c r="J1016" s="85" t="s">
        <v>1265</v>
      </c>
      <c r="K1016" s="342">
        <v>309</v>
      </c>
      <c r="L1016" s="92">
        <f t="shared" si="108"/>
        <v>309</v>
      </c>
      <c r="M1016" s="344"/>
      <c r="N1016" s="81">
        <v>17</v>
      </c>
      <c r="O1016" s="83">
        <v>7.5</v>
      </c>
      <c r="P1016" s="99" t="str">
        <f t="shared" si="109"/>
        <v>5x4.5</v>
      </c>
      <c r="Q1016" s="81">
        <v>5</v>
      </c>
      <c r="R1016" s="81">
        <v>4.5</v>
      </c>
      <c r="S1016" s="81">
        <v>30</v>
      </c>
      <c r="T1016" s="84">
        <v>5.5</v>
      </c>
      <c r="U1016" s="100" t="s">
        <v>85</v>
      </c>
      <c r="V1016" s="84">
        <v>73</v>
      </c>
      <c r="W1016" s="83">
        <v>30.86</v>
      </c>
      <c r="X1016" s="51">
        <v>2650</v>
      </c>
      <c r="Y1016" s="88" t="s">
        <v>2297</v>
      </c>
      <c r="Z1016" s="78" t="s">
        <v>2988</v>
      </c>
      <c r="AA1016" s="51" t="str">
        <f t="shared" si="110"/>
        <v>17x7.5, 5x4.5, 30 OS</v>
      </c>
      <c r="AB1016" s="81" t="s">
        <v>4101</v>
      </c>
      <c r="AC1016" s="89">
        <f>_xlfn.IFNA(VLOOKUP(AB1016,ACCESSORIES!F:J,5,FALSE),"N/A")</f>
        <v>22</v>
      </c>
      <c r="AD1016" s="87" t="s">
        <v>85</v>
      </c>
      <c r="AE1016" s="80" t="s">
        <v>85</v>
      </c>
      <c r="AF1016" s="80" t="s">
        <v>85</v>
      </c>
      <c r="AG1016" s="80" t="s">
        <v>85</v>
      </c>
      <c r="AH1016" s="9" t="str">
        <f>_xlfn.IFNA(VLOOKUP(AG1016,ACCESSORIES!F:J,5,FALSE),"N/A")</f>
        <v>N/A</v>
      </c>
      <c r="AI1016" s="99" t="s">
        <v>265</v>
      </c>
      <c r="AJ1016" s="81" t="s">
        <v>85</v>
      </c>
      <c r="AK1016" s="40" t="str">
        <f>_xlfn.IFNA(VLOOKUP(AJ1016,ACCESSORIES!F:J,5,FALSE),"N/A")</f>
        <v>N/A</v>
      </c>
      <c r="AL1016" s="81">
        <v>56.1</v>
      </c>
      <c r="AM1016" s="81">
        <v>16.100000000000001</v>
      </c>
      <c r="AN1016" s="81">
        <v>140</v>
      </c>
      <c r="AO1016" s="36">
        <v>19.5</v>
      </c>
      <c r="AP1016" s="36">
        <v>30.6</v>
      </c>
      <c r="AQ1016" s="36">
        <v>37.700000000000003</v>
      </c>
      <c r="AR1016" s="36">
        <v>35</v>
      </c>
      <c r="AS1016" s="36">
        <v>206.7</v>
      </c>
      <c r="AT1016" s="36">
        <v>195.9</v>
      </c>
      <c r="AU1016" s="410">
        <v>60.1</v>
      </c>
      <c r="AV1016" s="407">
        <v>49.63</v>
      </c>
      <c r="AW1016" s="407">
        <v>64.2</v>
      </c>
      <c r="AX1016" s="54">
        <v>25</v>
      </c>
      <c r="AY1016" s="3" t="s">
        <v>85</v>
      </c>
      <c r="AZ1016" s="98" t="str">
        <f>_xlfn.IFNA(VLOOKUP(AY1016,ACCESSORIES!F:J,5,FALSE),"N/A")</f>
        <v>N/A</v>
      </c>
      <c r="BA1016" s="3" t="s">
        <v>85</v>
      </c>
      <c r="BB1016" s="98" t="str">
        <f>_xlfn.IFNA(VLOOKUP(BA1016,ACCESSORIES!F:J,5,FALSE),"N/A")</f>
        <v>N/A</v>
      </c>
      <c r="BC1016" s="77">
        <v>35.090243397759679</v>
      </c>
      <c r="BD1016" s="56">
        <v>20.236220472440898</v>
      </c>
      <c r="BE1016" s="56">
        <v>20.236220472440898</v>
      </c>
      <c r="BF1016" s="56">
        <v>10.4330708661417</v>
      </c>
      <c r="BG1016" s="378">
        <f t="shared" si="111"/>
        <v>7.001193999999944E-2</v>
      </c>
      <c r="BH1016" s="80">
        <v>36</v>
      </c>
      <c r="BI1016" s="114" t="s">
        <v>3532</v>
      </c>
      <c r="BJ1016" s="50" t="s">
        <v>4050</v>
      </c>
      <c r="BK1016" s="81" t="s">
        <v>4964</v>
      </c>
      <c r="BL1016" s="81" t="s">
        <v>4066</v>
      </c>
      <c r="BM1016" s="81" t="s">
        <v>5444</v>
      </c>
      <c r="BN1016" s="81" t="s">
        <v>2872</v>
      </c>
      <c r="BO1016" s="81" t="s">
        <v>5445</v>
      </c>
      <c r="BP1016" s="81" t="s">
        <v>5446</v>
      </c>
      <c r="BQ1016" s="96" t="s">
        <v>5432</v>
      </c>
      <c r="BR1016" s="81" t="s">
        <v>4275</v>
      </c>
      <c r="BS1016" s="81" t="s">
        <v>4068</v>
      </c>
      <c r="BT1016" s="81"/>
      <c r="BU1016" s="313" t="s">
        <v>6727</v>
      </c>
      <c r="BV1016" s="377" t="s">
        <v>8143</v>
      </c>
      <c r="BW1016" s="313" t="s">
        <v>6729</v>
      </c>
      <c r="BX1016" s="377" t="s">
        <v>8142</v>
      </c>
      <c r="BY1016" s="93" t="str">
        <f t="shared" si="113"/>
        <v>MR701 Bead Grip, 17x7.5, +30mm Offset, 5x4.5, 73mm Centerbore, Method Bronze</v>
      </c>
      <c r="BZ1016" s="81" t="s">
        <v>3878</v>
      </c>
      <c r="CA1016" s="81" t="s">
        <v>3879</v>
      </c>
      <c r="CB1016" s="81" t="str">
        <f t="shared" si="112"/>
        <v>TRAIL (7XX)</v>
      </c>
    </row>
    <row r="1017" spans="1:80" s="38" customFormat="1" ht="15" customHeight="1">
      <c r="A1017" s="22">
        <f t="shared" si="107"/>
        <v>1015</v>
      </c>
      <c r="B1017" s="3" t="s">
        <v>84</v>
      </c>
      <c r="C1017" s="99" t="s">
        <v>1282</v>
      </c>
      <c r="D1017" s="81" t="s">
        <v>5796</v>
      </c>
      <c r="E1017" s="91" t="str">
        <f>CONCATENATE(LEFT(D1017,5),VLOOKUP(CONCATENATE(N1017,"x",O1017),'PART NUMBER GUIDE'!$B$9:$C$49,2,FALSE),VLOOKUP(CONCATENATE(P1017, V1017), 'PART NUMBER GUIDE'!$Q$6:$R$91, 2, FALSE),VLOOKUP(Y1017,'PART NUMBER GUIDE'!$J$8:$K$43,2, FALSE),IF(U1017="N/A",IF(ABS(S1017)&lt;10,"0"&amp;ABS(S1017),ABS(S1017)),CONCATENATE(LEFT(U1017,1),RIGHT(U1017,1))), F1017, G1017)</f>
        <v>MR70177563550</v>
      </c>
      <c r="F1017" s="90"/>
      <c r="G1017" s="90"/>
      <c r="H1017" s="88" t="s">
        <v>2016</v>
      </c>
      <c r="I1017" s="318">
        <v>43101</v>
      </c>
      <c r="J1017" s="85" t="s">
        <v>1265</v>
      </c>
      <c r="K1017" s="342">
        <v>309</v>
      </c>
      <c r="L1017" s="92">
        <f t="shared" si="108"/>
        <v>309</v>
      </c>
      <c r="M1017" s="344"/>
      <c r="N1017" s="81">
        <v>17</v>
      </c>
      <c r="O1017" s="81">
        <v>7.5</v>
      </c>
      <c r="P1017" s="99" t="str">
        <f t="shared" si="109"/>
        <v>6x130</v>
      </c>
      <c r="Q1017" s="81">
        <v>6</v>
      </c>
      <c r="R1017" s="81">
        <v>130</v>
      </c>
      <c r="S1017" s="81">
        <v>50</v>
      </c>
      <c r="T1017" s="84">
        <v>6.2</v>
      </c>
      <c r="U1017" s="100" t="s">
        <v>85</v>
      </c>
      <c r="V1017" s="84">
        <v>84.1</v>
      </c>
      <c r="W1017" s="83">
        <v>29.43</v>
      </c>
      <c r="X1017" s="51">
        <v>3640</v>
      </c>
      <c r="Y1017" s="88" t="s">
        <v>2294</v>
      </c>
      <c r="Z1017" s="79" t="s">
        <v>2987</v>
      </c>
      <c r="AA1017" s="51" t="str">
        <f t="shared" si="110"/>
        <v>17x7.5, 6x130, 50 OS</v>
      </c>
      <c r="AB1017" s="81" t="s">
        <v>4102</v>
      </c>
      <c r="AC1017" s="89">
        <f>_xlfn.IFNA(VLOOKUP(AB1017,ACCESSORIES!F:J,5,FALSE),"N/A")</f>
        <v>22</v>
      </c>
      <c r="AD1017" s="87" t="s">
        <v>85</v>
      </c>
      <c r="AE1017" s="80" t="s">
        <v>85</v>
      </c>
      <c r="AF1017" s="80" t="s">
        <v>85</v>
      </c>
      <c r="AG1017" s="80" t="s">
        <v>85</v>
      </c>
      <c r="AH1017" s="9" t="str">
        <f>_xlfn.IFNA(VLOOKUP(AG1017,ACCESSORIES!F:J,5,FALSE),"N/A")</f>
        <v>N/A</v>
      </c>
      <c r="AI1017" s="99" t="s">
        <v>265</v>
      </c>
      <c r="AJ1017" s="81" t="s">
        <v>85</v>
      </c>
      <c r="AK1017" s="40" t="str">
        <f>_xlfn.IFNA(VLOOKUP(AJ1017,ACCESSORIES!F:J,5,FALSE),"N/A")</f>
        <v>N/A</v>
      </c>
      <c r="AL1017" s="81" t="s">
        <v>85</v>
      </c>
      <c r="AM1017" s="81">
        <v>16.100000000000001</v>
      </c>
      <c r="AN1017" s="81">
        <v>160</v>
      </c>
      <c r="AO1017" s="36">
        <v>7</v>
      </c>
      <c r="AP1017" s="36">
        <v>13.7</v>
      </c>
      <c r="AQ1017" s="36">
        <v>17.7</v>
      </c>
      <c r="AR1017" s="36">
        <v>15</v>
      </c>
      <c r="AS1017" s="36">
        <v>203.9</v>
      </c>
      <c r="AT1017" s="36">
        <v>191</v>
      </c>
      <c r="AU1017" s="410">
        <v>82.4</v>
      </c>
      <c r="AV1017" s="407">
        <v>35.89</v>
      </c>
      <c r="AW1017" s="407">
        <v>44.2</v>
      </c>
      <c r="AX1017" s="54">
        <v>25</v>
      </c>
      <c r="AY1017" s="3" t="s">
        <v>85</v>
      </c>
      <c r="AZ1017" s="98" t="str">
        <f>_xlfn.IFNA(VLOOKUP(AY1017,ACCESSORIES!F:J,5,FALSE),"N/A")</f>
        <v>N/A</v>
      </c>
      <c r="BA1017" s="3" t="s">
        <v>85</v>
      </c>
      <c r="BB1017" s="98" t="str">
        <f>_xlfn.IFNA(VLOOKUP(BA1017,ACCESSORIES!F:J,5,FALSE),"N/A")</f>
        <v>N/A</v>
      </c>
      <c r="BC1017" s="77">
        <v>33.620494983193829</v>
      </c>
      <c r="BD1017" s="56">
        <v>20.236220472440898</v>
      </c>
      <c r="BE1017" s="56">
        <v>20.236220472440898</v>
      </c>
      <c r="BF1017" s="56">
        <v>10.4330708661417</v>
      </c>
      <c r="BG1017" s="378">
        <f t="shared" si="111"/>
        <v>7.001193999999944E-2</v>
      </c>
      <c r="BH1017" s="80">
        <v>36</v>
      </c>
      <c r="BI1017" s="114" t="s">
        <v>3532</v>
      </c>
      <c r="BJ1017" s="50" t="s">
        <v>4050</v>
      </c>
      <c r="BK1017" s="81" t="s">
        <v>4964</v>
      </c>
      <c r="BL1017" s="81" t="s">
        <v>4066</v>
      </c>
      <c r="BM1017" s="81" t="s">
        <v>5444</v>
      </c>
      <c r="BN1017" s="81" t="s">
        <v>2872</v>
      </c>
      <c r="BO1017" s="81" t="s">
        <v>5445</v>
      </c>
      <c r="BP1017" s="81" t="s">
        <v>5446</v>
      </c>
      <c r="BQ1017" s="96" t="s">
        <v>5432</v>
      </c>
      <c r="BR1017" s="81" t="s">
        <v>4275</v>
      </c>
      <c r="BS1017" s="81" t="s">
        <v>4068</v>
      </c>
      <c r="BT1017" s="81"/>
      <c r="BU1017" s="313" t="s">
        <v>6737</v>
      </c>
      <c r="BV1017" s="377" t="s">
        <v>8264</v>
      </c>
      <c r="BW1017" s="313" t="s">
        <v>6744</v>
      </c>
      <c r="BX1017" s="377" t="s">
        <v>8265</v>
      </c>
      <c r="BY1017" s="93" t="str">
        <f t="shared" si="113"/>
        <v>MR701 Bead Grip, 17x7.5, +50mm Offset, 6x130, 84.1mm Centerbore, Matte Black</v>
      </c>
      <c r="BZ1017" s="81" t="s">
        <v>3878</v>
      </c>
      <c r="CA1017" s="81" t="s">
        <v>3879</v>
      </c>
      <c r="CB1017" s="81" t="str">
        <f t="shared" si="112"/>
        <v>TRAIL (7XX)</v>
      </c>
    </row>
    <row r="1018" spans="1:80" s="38" customFormat="1" ht="15" customHeight="1">
      <c r="A1018" s="22">
        <f t="shared" si="107"/>
        <v>1016</v>
      </c>
      <c r="B1018" s="3" t="s">
        <v>84</v>
      </c>
      <c r="C1018" s="99" t="s">
        <v>1282</v>
      </c>
      <c r="D1018" s="81" t="s">
        <v>5796</v>
      </c>
      <c r="E1018" s="91" t="str">
        <f>CONCATENATE(LEFT(D1018,5),VLOOKUP(CONCATENATE(N1018,"x",O1018),'PART NUMBER GUIDE'!$B$9:$C$49,2,FALSE),VLOOKUP(CONCATENATE(P1018, V1018), 'PART NUMBER GUIDE'!$Q$6:$R$91, 2, FALSE),VLOOKUP(Y1018,'PART NUMBER GUIDE'!$J$8:$K$43,2, FALSE),IF(U1018="N/A",IF(ABS(S1018)&lt;10,"0"&amp;ABS(S1018),ABS(S1018)),CONCATENATE(LEFT(U1018,1),RIGHT(U1018,1))), F1018, G1018)</f>
        <v>MR70177563950</v>
      </c>
      <c r="F1018" s="90"/>
      <c r="G1018" s="90"/>
      <c r="H1018" s="88" t="s">
        <v>2017</v>
      </c>
      <c r="I1018" s="318">
        <v>43101</v>
      </c>
      <c r="J1018" s="85" t="s">
        <v>1265</v>
      </c>
      <c r="K1018" s="342">
        <v>309</v>
      </c>
      <c r="L1018" s="92">
        <f t="shared" si="108"/>
        <v>309</v>
      </c>
      <c r="M1018" s="344"/>
      <c r="N1018" s="81">
        <v>17</v>
      </c>
      <c r="O1018" s="81">
        <v>7.5</v>
      </c>
      <c r="P1018" s="99" t="str">
        <f t="shared" si="109"/>
        <v>6x130</v>
      </c>
      <c r="Q1018" s="81">
        <v>6</v>
      </c>
      <c r="R1018" s="81">
        <v>130</v>
      </c>
      <c r="S1018" s="81">
        <v>50</v>
      </c>
      <c r="T1018" s="84">
        <v>6.2</v>
      </c>
      <c r="U1018" s="100" t="s">
        <v>85</v>
      </c>
      <c r="V1018" s="84">
        <v>84.1</v>
      </c>
      <c r="W1018" s="83">
        <v>29.98</v>
      </c>
      <c r="X1018" s="51">
        <v>3640</v>
      </c>
      <c r="Y1018" s="88" t="s">
        <v>2297</v>
      </c>
      <c r="Z1018" s="78" t="s">
        <v>2988</v>
      </c>
      <c r="AA1018" s="51" t="str">
        <f t="shared" si="110"/>
        <v>17x7.5, 6x130, 50 OS</v>
      </c>
      <c r="AB1018" s="81" t="s">
        <v>4102</v>
      </c>
      <c r="AC1018" s="89">
        <f>_xlfn.IFNA(VLOOKUP(AB1018,ACCESSORIES!F:J,5,FALSE),"N/A")</f>
        <v>22</v>
      </c>
      <c r="AD1018" s="87" t="s">
        <v>85</v>
      </c>
      <c r="AE1018" s="80" t="s">
        <v>85</v>
      </c>
      <c r="AF1018" s="80" t="s">
        <v>85</v>
      </c>
      <c r="AG1018" s="80" t="s">
        <v>85</v>
      </c>
      <c r="AH1018" s="9" t="str">
        <f>_xlfn.IFNA(VLOOKUP(AG1018,ACCESSORIES!F:J,5,FALSE),"N/A")</f>
        <v>N/A</v>
      </c>
      <c r="AI1018" s="99" t="s">
        <v>265</v>
      </c>
      <c r="AJ1018" s="81" t="s">
        <v>85</v>
      </c>
      <c r="AK1018" s="40" t="str">
        <f>_xlfn.IFNA(VLOOKUP(AJ1018,ACCESSORIES!F:J,5,FALSE),"N/A")</f>
        <v>N/A</v>
      </c>
      <c r="AL1018" s="81" t="s">
        <v>85</v>
      </c>
      <c r="AM1018" s="81">
        <v>16.100000000000001</v>
      </c>
      <c r="AN1018" s="81">
        <v>160</v>
      </c>
      <c r="AO1018" s="36">
        <v>7</v>
      </c>
      <c r="AP1018" s="36">
        <v>13.7</v>
      </c>
      <c r="AQ1018" s="36">
        <v>17.7</v>
      </c>
      <c r="AR1018" s="36">
        <v>15</v>
      </c>
      <c r="AS1018" s="36">
        <v>203.9</v>
      </c>
      <c r="AT1018" s="36">
        <v>191</v>
      </c>
      <c r="AU1018" s="410">
        <v>82.4</v>
      </c>
      <c r="AV1018" s="407">
        <v>35.89</v>
      </c>
      <c r="AW1018" s="407">
        <v>44.2</v>
      </c>
      <c r="AX1018" s="54">
        <v>25</v>
      </c>
      <c r="AY1018" s="3" t="s">
        <v>85</v>
      </c>
      <c r="AZ1018" s="98" t="str">
        <f>_xlfn.IFNA(VLOOKUP(AY1018,ACCESSORIES!F:J,5,FALSE),"N/A")</f>
        <v>N/A</v>
      </c>
      <c r="BA1018" s="3" t="s">
        <v>85</v>
      </c>
      <c r="BB1018" s="98" t="str">
        <f>_xlfn.IFNA(VLOOKUP(BA1018,ACCESSORIES!F:J,5,FALSE),"N/A")</f>
        <v>N/A</v>
      </c>
      <c r="BC1018" s="77">
        <v>33.914444666106995</v>
      </c>
      <c r="BD1018" s="56">
        <v>20.236220472440898</v>
      </c>
      <c r="BE1018" s="56">
        <v>20.236220472440898</v>
      </c>
      <c r="BF1018" s="56">
        <v>10.4330708661417</v>
      </c>
      <c r="BG1018" s="378">
        <f t="shared" si="111"/>
        <v>7.001193999999944E-2</v>
      </c>
      <c r="BH1018" s="80">
        <v>36</v>
      </c>
      <c r="BI1018" s="114" t="s">
        <v>3532</v>
      </c>
      <c r="BJ1018" s="50" t="s">
        <v>4050</v>
      </c>
      <c r="BK1018" s="81" t="s">
        <v>4964</v>
      </c>
      <c r="BL1018" s="81" t="s">
        <v>4066</v>
      </c>
      <c r="BM1018" s="81" t="s">
        <v>5444</v>
      </c>
      <c r="BN1018" s="81" t="s">
        <v>2872</v>
      </c>
      <c r="BO1018" s="81" t="s">
        <v>5445</v>
      </c>
      <c r="BP1018" s="81" t="s">
        <v>5446</v>
      </c>
      <c r="BQ1018" s="96" t="s">
        <v>5432</v>
      </c>
      <c r="BR1018" s="81" t="s">
        <v>4275</v>
      </c>
      <c r="BS1018" s="81" t="s">
        <v>4068</v>
      </c>
      <c r="BT1018" s="81"/>
      <c r="BU1018" s="313" t="s">
        <v>6723</v>
      </c>
      <c r="BV1018" s="387" t="s">
        <v>8403</v>
      </c>
      <c r="BW1018" s="313" t="s">
        <v>6725</v>
      </c>
      <c r="BX1018" s="387" t="s">
        <v>8404</v>
      </c>
      <c r="BY1018" s="93" t="str">
        <f t="shared" si="113"/>
        <v>MR701 Bead Grip, 17x7.5, +50mm Offset, 6x130, 84.1mm Centerbore, Method Bronze</v>
      </c>
      <c r="BZ1018" s="81" t="s">
        <v>3878</v>
      </c>
      <c r="CA1018" s="81" t="s">
        <v>3879</v>
      </c>
      <c r="CB1018" s="81" t="str">
        <f t="shared" si="112"/>
        <v>TRAIL (7XX)</v>
      </c>
    </row>
    <row r="1019" spans="1:80" s="38" customFormat="1" ht="15" customHeight="1">
      <c r="A1019" s="22">
        <f t="shared" si="107"/>
        <v>1017</v>
      </c>
      <c r="B1019" s="3" t="s">
        <v>84</v>
      </c>
      <c r="C1019" s="99" t="s">
        <v>1282</v>
      </c>
      <c r="D1019" s="81" t="s">
        <v>5796</v>
      </c>
      <c r="E1019" s="91" t="str">
        <f>CONCATENATE(LEFT(D1019,5),VLOOKUP(CONCATENATE(N1019,"x",O1019),'PART NUMBER GUIDE'!$B$9:$C$49,2,FALSE),VLOOKUP(CONCATENATE(P1019, V1019), 'PART NUMBER GUIDE'!$Q$6:$R$91, 2, FALSE),VLOOKUP(Y1019,'PART NUMBER GUIDE'!$J$8:$K$43,2, FALSE),IF(U1019="N/A",IF(ABS(S1019)&lt;10,"0"&amp;ABS(S1019),ABS(S1019)),CONCATENATE(LEFT(U1019,1),RIGHT(U1019,1))), F1019, G1019)</f>
        <v>MR70177553550</v>
      </c>
      <c r="F1019" s="90"/>
      <c r="G1019" s="90"/>
      <c r="H1019" s="88" t="s">
        <v>2018</v>
      </c>
      <c r="I1019" s="318">
        <v>43101</v>
      </c>
      <c r="J1019" s="85" t="s">
        <v>1265</v>
      </c>
      <c r="K1019" s="342">
        <v>309</v>
      </c>
      <c r="L1019" s="92">
        <f t="shared" si="108"/>
        <v>309</v>
      </c>
      <c r="M1019" s="344"/>
      <c r="N1019" s="81">
        <v>17</v>
      </c>
      <c r="O1019" s="81">
        <v>7.5</v>
      </c>
      <c r="P1019" s="99" t="str">
        <f t="shared" si="109"/>
        <v>5x130</v>
      </c>
      <c r="Q1019" s="81">
        <v>5</v>
      </c>
      <c r="R1019" s="81">
        <v>130</v>
      </c>
      <c r="S1019" s="81">
        <v>50</v>
      </c>
      <c r="T1019" s="84">
        <v>6.2</v>
      </c>
      <c r="U1019" s="100" t="s">
        <v>85</v>
      </c>
      <c r="V1019" s="84">
        <v>78.099999999999994</v>
      </c>
      <c r="W1019" s="83">
        <v>28.55</v>
      </c>
      <c r="X1019" s="51">
        <v>3640</v>
      </c>
      <c r="Y1019" s="88" t="s">
        <v>2294</v>
      </c>
      <c r="Z1019" s="79" t="s">
        <v>2987</v>
      </c>
      <c r="AA1019" s="51" t="str">
        <f t="shared" si="110"/>
        <v>17x7.5, 5x130, 50 OS</v>
      </c>
      <c r="AB1019" s="81" t="s">
        <v>4102</v>
      </c>
      <c r="AC1019" s="89">
        <f>_xlfn.IFNA(VLOOKUP(AB1019,ACCESSORIES!F:J,5,FALSE),"N/A")</f>
        <v>22</v>
      </c>
      <c r="AD1019" s="87" t="s">
        <v>85</v>
      </c>
      <c r="AE1019" s="80" t="s">
        <v>85</v>
      </c>
      <c r="AF1019" s="80" t="s">
        <v>85</v>
      </c>
      <c r="AG1019" s="80" t="s">
        <v>85</v>
      </c>
      <c r="AH1019" s="9" t="str">
        <f>_xlfn.IFNA(VLOOKUP(AG1019,ACCESSORIES!F:J,5,FALSE),"N/A")</f>
        <v>N/A</v>
      </c>
      <c r="AI1019" s="99" t="s">
        <v>265</v>
      </c>
      <c r="AJ1019" s="81" t="s">
        <v>85</v>
      </c>
      <c r="AK1019" s="40" t="str">
        <f>_xlfn.IFNA(VLOOKUP(AJ1019,ACCESSORIES!F:J,5,FALSE),"N/A")</f>
        <v>N/A</v>
      </c>
      <c r="AL1019" s="81" t="s">
        <v>85</v>
      </c>
      <c r="AM1019" s="81">
        <v>19</v>
      </c>
      <c r="AN1019" s="81">
        <v>160</v>
      </c>
      <c r="AO1019" s="36">
        <v>7</v>
      </c>
      <c r="AP1019" s="36">
        <v>13.7</v>
      </c>
      <c r="AQ1019" s="36">
        <v>17.7</v>
      </c>
      <c r="AR1019" s="36">
        <v>15</v>
      </c>
      <c r="AS1019" s="36">
        <v>203.9</v>
      </c>
      <c r="AT1019" s="36">
        <v>191</v>
      </c>
      <c r="AU1019" s="410">
        <v>78.099999999999994</v>
      </c>
      <c r="AV1019" s="407">
        <v>44.2</v>
      </c>
      <c r="AW1019" s="407">
        <v>44.2</v>
      </c>
      <c r="AX1019" s="54">
        <v>25</v>
      </c>
      <c r="AY1019" s="3" t="s">
        <v>85</v>
      </c>
      <c r="AZ1019" s="98" t="str">
        <f>_xlfn.IFNA(VLOOKUP(AY1019,ACCESSORIES!F:J,5,FALSE),"N/A")</f>
        <v>N/A</v>
      </c>
      <c r="BA1019" s="3" t="s">
        <v>85</v>
      </c>
      <c r="BB1019" s="98" t="str">
        <f>_xlfn.IFNA(VLOOKUP(BA1019,ACCESSORIES!F:J,5,FALSE),"N/A")</f>
        <v>N/A</v>
      </c>
      <c r="BC1019" s="77">
        <v>32.738645934454318</v>
      </c>
      <c r="BD1019" s="56">
        <v>20.236220472440898</v>
      </c>
      <c r="BE1019" s="56">
        <v>20.236220472440898</v>
      </c>
      <c r="BF1019" s="56">
        <v>10.4330708661417</v>
      </c>
      <c r="BG1019" s="378">
        <f t="shared" si="111"/>
        <v>7.001193999999944E-2</v>
      </c>
      <c r="BH1019" s="80">
        <v>36</v>
      </c>
      <c r="BI1019" s="114" t="s">
        <v>3532</v>
      </c>
      <c r="BJ1019" s="50" t="s">
        <v>4050</v>
      </c>
      <c r="BK1019" s="81" t="s">
        <v>4964</v>
      </c>
      <c r="BL1019" s="81" t="s">
        <v>4066</v>
      </c>
      <c r="BM1019" s="81" t="s">
        <v>5444</v>
      </c>
      <c r="BN1019" s="81" t="s">
        <v>2872</v>
      </c>
      <c r="BO1019" s="81" t="s">
        <v>5445</v>
      </c>
      <c r="BP1019" s="81" t="s">
        <v>5446</v>
      </c>
      <c r="BQ1019" s="96" t="s">
        <v>5432</v>
      </c>
      <c r="BR1019" s="81" t="s">
        <v>4275</v>
      </c>
      <c r="BS1019" s="81" t="s">
        <v>4068</v>
      </c>
      <c r="BT1019" s="81"/>
      <c r="BU1019" s="313" t="s">
        <v>6736</v>
      </c>
      <c r="BV1019" s="377" t="s">
        <v>8423</v>
      </c>
      <c r="BW1019" s="313" t="s">
        <v>6739</v>
      </c>
      <c r="BX1019" s="377" t="s">
        <v>8424</v>
      </c>
      <c r="BY1019" s="93" t="str">
        <f t="shared" si="113"/>
        <v>MR701 Bead Grip, 17x7.5, +50mm Offset, 5x130, 78.1mm Centerbore, Matte Black</v>
      </c>
      <c r="BZ1019" s="81" t="s">
        <v>3878</v>
      </c>
      <c r="CA1019" s="81" t="s">
        <v>3879</v>
      </c>
      <c r="CB1019" s="81" t="str">
        <f t="shared" si="112"/>
        <v>TRAIL (7XX)</v>
      </c>
    </row>
    <row r="1020" spans="1:80" s="38" customFormat="1" ht="15" customHeight="1">
      <c r="A1020" s="22">
        <f t="shared" si="107"/>
        <v>1018</v>
      </c>
      <c r="B1020" s="3" t="s">
        <v>84</v>
      </c>
      <c r="C1020" s="99" t="s">
        <v>1282</v>
      </c>
      <c r="D1020" s="81" t="s">
        <v>5796</v>
      </c>
      <c r="E1020" s="91" t="str">
        <f>CONCATENATE(LEFT(D1020,5),VLOOKUP(CONCATENATE(N1020,"x",O1020),'PART NUMBER GUIDE'!$B$9:$C$49,2,FALSE),VLOOKUP(CONCATENATE(P1020, V1020), 'PART NUMBER GUIDE'!$Q$6:$R$91, 2, FALSE),VLOOKUP(Y1020,'PART NUMBER GUIDE'!$J$8:$K$43,2, FALSE),IF(U1020="N/A",IF(ABS(S1020)&lt;10,"0"&amp;ABS(S1020),ABS(S1020)),CONCATENATE(LEFT(U1020,1),RIGHT(U1020,1))), F1020, G1020)</f>
        <v>MR70177553950</v>
      </c>
      <c r="F1020" s="90"/>
      <c r="G1020" s="90"/>
      <c r="H1020" s="88" t="s">
        <v>2019</v>
      </c>
      <c r="I1020" s="318">
        <v>43101</v>
      </c>
      <c r="J1020" s="85" t="s">
        <v>3872</v>
      </c>
      <c r="K1020" s="342">
        <v>309</v>
      </c>
      <c r="L1020" s="92" t="str">
        <f t="shared" si="108"/>
        <v/>
      </c>
      <c r="M1020" s="344"/>
      <c r="N1020" s="81">
        <v>17</v>
      </c>
      <c r="O1020" s="81">
        <v>7.5</v>
      </c>
      <c r="P1020" s="99" t="str">
        <f t="shared" si="109"/>
        <v>5x130</v>
      </c>
      <c r="Q1020" s="81">
        <v>5</v>
      </c>
      <c r="R1020" s="81">
        <v>130</v>
      </c>
      <c r="S1020" s="81">
        <v>50</v>
      </c>
      <c r="T1020" s="84">
        <v>6.2</v>
      </c>
      <c r="U1020" s="100" t="s">
        <v>85</v>
      </c>
      <c r="V1020" s="84">
        <v>78.099999999999994</v>
      </c>
      <c r="W1020" s="83">
        <v>29.91</v>
      </c>
      <c r="X1020" s="51">
        <v>3640</v>
      </c>
      <c r="Y1020" s="88" t="s">
        <v>2297</v>
      </c>
      <c r="Z1020" s="78" t="s">
        <v>2988</v>
      </c>
      <c r="AA1020" s="51" t="str">
        <f t="shared" si="110"/>
        <v>17x7.5, 5x130, 50 OS</v>
      </c>
      <c r="AB1020" s="81" t="s">
        <v>4102</v>
      </c>
      <c r="AC1020" s="89">
        <f>_xlfn.IFNA(VLOOKUP(AB1020,ACCESSORIES!F:J,5,FALSE),"N/A")</f>
        <v>22</v>
      </c>
      <c r="AD1020" s="87" t="s">
        <v>85</v>
      </c>
      <c r="AE1020" s="80" t="s">
        <v>85</v>
      </c>
      <c r="AF1020" s="80" t="s">
        <v>85</v>
      </c>
      <c r="AG1020" s="80" t="s">
        <v>85</v>
      </c>
      <c r="AH1020" s="9" t="str">
        <f>_xlfn.IFNA(VLOOKUP(AG1020,ACCESSORIES!F:J,5,FALSE),"N/A")</f>
        <v>N/A</v>
      </c>
      <c r="AI1020" s="99" t="s">
        <v>265</v>
      </c>
      <c r="AJ1020" s="81" t="s">
        <v>85</v>
      </c>
      <c r="AK1020" s="40" t="str">
        <f>_xlfn.IFNA(VLOOKUP(AJ1020,ACCESSORIES!F:J,5,FALSE),"N/A")</f>
        <v>N/A</v>
      </c>
      <c r="AL1020" s="81" t="s">
        <v>85</v>
      </c>
      <c r="AM1020" s="81">
        <v>19</v>
      </c>
      <c r="AN1020" s="81">
        <v>160</v>
      </c>
      <c r="AO1020" s="36">
        <v>7</v>
      </c>
      <c r="AP1020" s="36">
        <v>13.7</v>
      </c>
      <c r="AQ1020" s="36">
        <v>17.7</v>
      </c>
      <c r="AR1020" s="36">
        <v>15</v>
      </c>
      <c r="AS1020" s="36">
        <v>203.9</v>
      </c>
      <c r="AT1020" s="36">
        <v>191</v>
      </c>
      <c r="AU1020" s="410">
        <v>78.099999999999994</v>
      </c>
      <c r="AV1020" s="407">
        <v>44.2</v>
      </c>
      <c r="AW1020" s="407">
        <v>44.2</v>
      </c>
      <c r="AX1020" s="54">
        <v>25</v>
      </c>
      <c r="AY1020" s="3" t="s">
        <v>85</v>
      </c>
      <c r="AZ1020" s="98" t="str">
        <f>_xlfn.IFNA(VLOOKUP(AY1020,ACCESSORIES!F:J,5,FALSE),"N/A")</f>
        <v>N/A</v>
      </c>
      <c r="BA1020" s="3" t="s">
        <v>85</v>
      </c>
      <c r="BB1020" s="98" t="str">
        <f>_xlfn.IFNA(VLOOKUP(BA1020,ACCESSORIES!F:J,5,FALSE),"N/A")</f>
        <v>N/A</v>
      </c>
      <c r="BC1020" s="77">
        <v>34.171650638656025</v>
      </c>
      <c r="BD1020" s="56">
        <v>20.236220472440898</v>
      </c>
      <c r="BE1020" s="56">
        <v>20.236220472440898</v>
      </c>
      <c r="BF1020" s="56">
        <v>10.4330708661417</v>
      </c>
      <c r="BG1020" s="378">
        <f t="shared" si="111"/>
        <v>7.001193999999944E-2</v>
      </c>
      <c r="BH1020" s="80">
        <v>36</v>
      </c>
      <c r="BI1020" s="114" t="s">
        <v>3532</v>
      </c>
      <c r="BJ1020" s="50" t="s">
        <v>4050</v>
      </c>
      <c r="BK1020" s="81" t="s">
        <v>4964</v>
      </c>
      <c r="BL1020" s="81" t="s">
        <v>4066</v>
      </c>
      <c r="BM1020" s="81" t="s">
        <v>5444</v>
      </c>
      <c r="BN1020" s="81" t="s">
        <v>2872</v>
      </c>
      <c r="BO1020" s="81" t="s">
        <v>5445</v>
      </c>
      <c r="BP1020" s="81" t="s">
        <v>5446</v>
      </c>
      <c r="BQ1020" s="96" t="s">
        <v>5432</v>
      </c>
      <c r="BR1020" s="81" t="s">
        <v>4275</v>
      </c>
      <c r="BS1020" s="81" t="s">
        <v>4068</v>
      </c>
      <c r="BT1020" s="81"/>
      <c r="BU1020" s="313" t="s">
        <v>6727</v>
      </c>
      <c r="BV1020" s="377" t="s">
        <v>8143</v>
      </c>
      <c r="BW1020" s="313" t="s">
        <v>6729</v>
      </c>
      <c r="BX1020" s="377" t="s">
        <v>8142</v>
      </c>
      <c r="BY1020" s="93" t="str">
        <f t="shared" si="113"/>
        <v>CLOSEOUT - MR701 Bead Grip, 17x7.5, +50mm Offset, 5x130, 78.1mm Centerbore, Method Bronze</v>
      </c>
      <c r="BZ1020" s="81" t="s">
        <v>3878</v>
      </c>
      <c r="CA1020" s="81" t="s">
        <v>3879</v>
      </c>
      <c r="CB1020" s="81" t="str">
        <f t="shared" si="112"/>
        <v>TRAIL (7XX)</v>
      </c>
    </row>
    <row r="1021" spans="1:80" s="38" customFormat="1" ht="15" customHeight="1">
      <c r="A1021" s="22">
        <f t="shared" si="107"/>
        <v>1019</v>
      </c>
      <c r="B1021" s="3" t="s">
        <v>84</v>
      </c>
      <c r="C1021" s="99" t="s">
        <v>1282</v>
      </c>
      <c r="D1021" s="81" t="s">
        <v>5796</v>
      </c>
      <c r="E1021" s="91" t="str">
        <f>CONCATENATE(LEFT(D1021,5),VLOOKUP(CONCATENATE(N1021,"x",O1021),'PART NUMBER GUIDE'!$B$9:$C$49,2,FALSE),VLOOKUP(CONCATENATE(P1021, V1021), 'PART NUMBER GUIDE'!$Q$6:$R$91, 2, FALSE),VLOOKUP(Y1021,'PART NUMBER GUIDE'!$J$8:$K$43,2, FALSE),IF(U1021="N/A",IF(ABS(S1021)&lt;10,"0"&amp;ABS(S1021),ABS(S1021)),CONCATENATE(LEFT(U1021,1),RIGHT(U1021,1))), F1021, G1021)</f>
        <v>MR70177556550</v>
      </c>
      <c r="F1021" s="90"/>
      <c r="G1021" s="90"/>
      <c r="H1021" s="88" t="s">
        <v>2020</v>
      </c>
      <c r="I1021" s="318">
        <v>43101</v>
      </c>
      <c r="J1021" s="85" t="s">
        <v>1265</v>
      </c>
      <c r="K1021" s="342">
        <v>309</v>
      </c>
      <c r="L1021" s="92">
        <f t="shared" si="108"/>
        <v>309</v>
      </c>
      <c r="M1021" s="344"/>
      <c r="N1021" s="81">
        <v>17</v>
      </c>
      <c r="O1021" s="81">
        <v>7.5</v>
      </c>
      <c r="P1021" s="99" t="str">
        <f t="shared" si="109"/>
        <v>5x160</v>
      </c>
      <c r="Q1021" s="81">
        <v>5</v>
      </c>
      <c r="R1021" s="81">
        <v>160</v>
      </c>
      <c r="S1021" s="81">
        <v>50</v>
      </c>
      <c r="T1021" s="84">
        <v>6.2</v>
      </c>
      <c r="U1021" s="100" t="s">
        <v>85</v>
      </c>
      <c r="V1021" s="84">
        <v>65</v>
      </c>
      <c r="W1021" s="83">
        <v>30.17</v>
      </c>
      <c r="X1021" s="51">
        <v>3640</v>
      </c>
      <c r="Y1021" s="88" t="s">
        <v>2294</v>
      </c>
      <c r="Z1021" s="79" t="s">
        <v>2987</v>
      </c>
      <c r="AA1021" s="51" t="str">
        <f t="shared" si="110"/>
        <v>17x7.5, 5x160, 50 OS</v>
      </c>
      <c r="AB1021" s="81" t="s">
        <v>4102</v>
      </c>
      <c r="AC1021" s="89">
        <f>_xlfn.IFNA(VLOOKUP(AB1021,ACCESSORIES!F:J,5,FALSE),"N/A")</f>
        <v>22</v>
      </c>
      <c r="AD1021" s="87" t="s">
        <v>85</v>
      </c>
      <c r="AE1021" s="80" t="s">
        <v>85</v>
      </c>
      <c r="AF1021" s="80" t="s">
        <v>85</v>
      </c>
      <c r="AG1021" s="80" t="s">
        <v>85</v>
      </c>
      <c r="AH1021" s="9" t="str">
        <f>_xlfn.IFNA(VLOOKUP(AG1021,ACCESSORIES!F:J,5,FALSE),"N/A")</f>
        <v>N/A</v>
      </c>
      <c r="AI1021" s="99" t="s">
        <v>265</v>
      </c>
      <c r="AJ1021" s="81" t="s">
        <v>85</v>
      </c>
      <c r="AK1021" s="40" t="str">
        <f>_xlfn.IFNA(VLOOKUP(AJ1021,ACCESSORIES!F:J,5,FALSE),"N/A")</f>
        <v>N/A</v>
      </c>
      <c r="AL1021" s="81" t="s">
        <v>85</v>
      </c>
      <c r="AM1021" s="81">
        <v>16.100000000000001</v>
      </c>
      <c r="AN1021" s="81">
        <v>190</v>
      </c>
      <c r="AO1021" s="36">
        <v>0</v>
      </c>
      <c r="AP1021" s="36">
        <v>3.5</v>
      </c>
      <c r="AQ1021" s="36">
        <v>15.7</v>
      </c>
      <c r="AR1021" s="36">
        <v>15</v>
      </c>
      <c r="AS1021" s="36">
        <v>203.9</v>
      </c>
      <c r="AT1021" s="36">
        <v>192</v>
      </c>
      <c r="AU1021" s="410">
        <v>65</v>
      </c>
      <c r="AV1021" s="407">
        <v>44.2</v>
      </c>
      <c r="AW1021" s="407">
        <v>44.2</v>
      </c>
      <c r="AX1021" s="54">
        <v>25</v>
      </c>
      <c r="AY1021" s="3" t="s">
        <v>85</v>
      </c>
      <c r="AZ1021" s="98" t="str">
        <f>_xlfn.IFNA(VLOOKUP(AY1021,ACCESSORIES!F:J,5,FALSE),"N/A")</f>
        <v>N/A</v>
      </c>
      <c r="BA1021" s="3" t="s">
        <v>85</v>
      </c>
      <c r="BB1021" s="98" t="str">
        <f>_xlfn.IFNA(VLOOKUP(BA1021,ACCESSORIES!F:J,5,FALSE),"N/A")</f>
        <v>N/A</v>
      </c>
      <c r="BC1021" s="77">
        <v>34.355369190476758</v>
      </c>
      <c r="BD1021" s="56">
        <v>20.236220472440898</v>
      </c>
      <c r="BE1021" s="56">
        <v>20.236220472440898</v>
      </c>
      <c r="BF1021" s="56">
        <v>10.4330708661417</v>
      </c>
      <c r="BG1021" s="378">
        <f t="shared" si="111"/>
        <v>7.001193999999944E-2</v>
      </c>
      <c r="BH1021" s="80">
        <v>36</v>
      </c>
      <c r="BI1021" s="114" t="s">
        <v>3532</v>
      </c>
      <c r="BJ1021" s="50" t="s">
        <v>4050</v>
      </c>
      <c r="BK1021" s="81" t="s">
        <v>4964</v>
      </c>
      <c r="BL1021" s="81" t="s">
        <v>4066</v>
      </c>
      <c r="BM1021" s="81" t="s">
        <v>5444</v>
      </c>
      <c r="BN1021" s="81" t="s">
        <v>2872</v>
      </c>
      <c r="BO1021" s="81" t="s">
        <v>5445</v>
      </c>
      <c r="BP1021" s="81" t="s">
        <v>5446</v>
      </c>
      <c r="BQ1021" s="96" t="s">
        <v>5432</v>
      </c>
      <c r="BR1021" s="81" t="s">
        <v>4275</v>
      </c>
      <c r="BS1021" s="81" t="s">
        <v>4068</v>
      </c>
      <c r="BT1021" s="81"/>
      <c r="BU1021" s="313" t="s">
        <v>6736</v>
      </c>
      <c r="BV1021" s="377" t="s">
        <v>8423</v>
      </c>
      <c r="BW1021" s="313" t="s">
        <v>6739</v>
      </c>
      <c r="BX1021" s="377" t="s">
        <v>8424</v>
      </c>
      <c r="BY1021" s="93" t="str">
        <f t="shared" si="113"/>
        <v>MR701 Bead Grip, 17x7.5, +50mm Offset, 5x160, 65mm Centerbore, Matte Black</v>
      </c>
      <c r="BZ1021" s="81" t="s">
        <v>3878</v>
      </c>
      <c r="CA1021" s="81" t="s">
        <v>3879</v>
      </c>
      <c r="CB1021" s="81" t="str">
        <f t="shared" si="112"/>
        <v>TRAIL (7XX)</v>
      </c>
    </row>
    <row r="1022" spans="1:80" s="38" customFormat="1" ht="15" customHeight="1">
      <c r="A1022" s="22">
        <f t="shared" si="107"/>
        <v>1020</v>
      </c>
      <c r="B1022" s="3" t="s">
        <v>84</v>
      </c>
      <c r="C1022" s="99" t="s">
        <v>1282</v>
      </c>
      <c r="D1022" s="81" t="s">
        <v>5796</v>
      </c>
      <c r="E1022" s="91" t="str">
        <f>CONCATENATE(LEFT(D1022,5),VLOOKUP(CONCATENATE(N1022,"x",O1022),'PART NUMBER GUIDE'!$B$9:$C$49,2,FALSE),VLOOKUP(CONCATENATE(P1022, V1022), 'PART NUMBER GUIDE'!$Q$6:$R$91, 2, FALSE),VLOOKUP(Y1022,'PART NUMBER GUIDE'!$J$8:$K$43,2, FALSE),IF(U1022="N/A",IF(ABS(S1022)&lt;10,"0"&amp;ABS(S1022),ABS(S1022)),CONCATENATE(LEFT(U1022,1),RIGHT(U1022,1))), F1022, G1022)</f>
        <v>MR70177556950</v>
      </c>
      <c r="F1022" s="90"/>
      <c r="G1022" s="90"/>
      <c r="H1022" s="88" t="s">
        <v>2021</v>
      </c>
      <c r="I1022" s="318">
        <v>43101</v>
      </c>
      <c r="J1022" s="85" t="s">
        <v>3872</v>
      </c>
      <c r="K1022" s="342">
        <v>309</v>
      </c>
      <c r="L1022" s="92" t="str">
        <f t="shared" si="108"/>
        <v/>
      </c>
      <c r="M1022" s="344"/>
      <c r="N1022" s="81">
        <v>17</v>
      </c>
      <c r="O1022" s="81">
        <v>7.5</v>
      </c>
      <c r="P1022" s="99" t="str">
        <f t="shared" si="109"/>
        <v>5x160</v>
      </c>
      <c r="Q1022" s="81">
        <v>5</v>
      </c>
      <c r="R1022" s="81">
        <v>160</v>
      </c>
      <c r="S1022" s="81">
        <v>50</v>
      </c>
      <c r="T1022" s="84">
        <v>6.2</v>
      </c>
      <c r="U1022" s="100" t="s">
        <v>85</v>
      </c>
      <c r="V1022" s="84">
        <v>65</v>
      </c>
      <c r="W1022" s="83">
        <v>30.75</v>
      </c>
      <c r="X1022" s="51">
        <v>3640</v>
      </c>
      <c r="Y1022" s="88" t="s">
        <v>2297</v>
      </c>
      <c r="Z1022" s="78" t="s">
        <v>2988</v>
      </c>
      <c r="AA1022" s="51" t="str">
        <f t="shared" si="110"/>
        <v>17x7.5, 5x160, 50 OS</v>
      </c>
      <c r="AB1022" s="81" t="s">
        <v>4102</v>
      </c>
      <c r="AC1022" s="89">
        <f>_xlfn.IFNA(VLOOKUP(AB1022,ACCESSORIES!F:J,5,FALSE),"N/A")</f>
        <v>22</v>
      </c>
      <c r="AD1022" s="87" t="s">
        <v>85</v>
      </c>
      <c r="AE1022" s="80" t="s">
        <v>85</v>
      </c>
      <c r="AF1022" s="80" t="s">
        <v>85</v>
      </c>
      <c r="AG1022" s="80" t="s">
        <v>85</v>
      </c>
      <c r="AH1022" s="9" t="str">
        <f>_xlfn.IFNA(VLOOKUP(AG1022,ACCESSORIES!F:J,5,FALSE),"N/A")</f>
        <v>N/A</v>
      </c>
      <c r="AI1022" s="99" t="s">
        <v>265</v>
      </c>
      <c r="AJ1022" s="81" t="s">
        <v>85</v>
      </c>
      <c r="AK1022" s="40" t="str">
        <f>_xlfn.IFNA(VLOOKUP(AJ1022,ACCESSORIES!F:J,5,FALSE),"N/A")</f>
        <v>N/A</v>
      </c>
      <c r="AL1022" s="81" t="s">
        <v>85</v>
      </c>
      <c r="AM1022" s="81">
        <v>16.100000000000001</v>
      </c>
      <c r="AN1022" s="81">
        <v>190</v>
      </c>
      <c r="AO1022" s="36">
        <v>0</v>
      </c>
      <c r="AP1022" s="36">
        <v>3.5</v>
      </c>
      <c r="AQ1022" s="36">
        <v>15.7</v>
      </c>
      <c r="AR1022" s="36">
        <v>15</v>
      </c>
      <c r="AS1022" s="36">
        <v>203.9</v>
      </c>
      <c r="AT1022" s="36">
        <v>192</v>
      </c>
      <c r="AU1022" s="410">
        <v>65</v>
      </c>
      <c r="AV1022" s="407">
        <v>44.2</v>
      </c>
      <c r="AW1022" s="407">
        <v>44.2</v>
      </c>
      <c r="AX1022" s="54">
        <v>25</v>
      </c>
      <c r="AY1022" s="3" t="s">
        <v>85</v>
      </c>
      <c r="AZ1022" s="98" t="str">
        <f>_xlfn.IFNA(VLOOKUP(AY1022,ACCESSORIES!F:J,5,FALSE),"N/A")</f>
        <v>N/A</v>
      </c>
      <c r="BA1022" s="3" t="s">
        <v>85</v>
      </c>
      <c r="BB1022" s="98" t="str">
        <f>_xlfn.IFNA(VLOOKUP(BA1022,ACCESSORIES!F:J,5,FALSE),"N/A")</f>
        <v>N/A</v>
      </c>
      <c r="BC1022" s="77">
        <v>35.016755977031387</v>
      </c>
      <c r="BD1022" s="56">
        <v>20.236220472440898</v>
      </c>
      <c r="BE1022" s="56">
        <v>20.236220472440898</v>
      </c>
      <c r="BF1022" s="56">
        <v>10.4330708661417</v>
      </c>
      <c r="BG1022" s="378">
        <f t="shared" si="111"/>
        <v>7.001193999999944E-2</v>
      </c>
      <c r="BH1022" s="80">
        <v>36</v>
      </c>
      <c r="BI1022" s="114" t="s">
        <v>3532</v>
      </c>
      <c r="BJ1022" s="50" t="s">
        <v>4050</v>
      </c>
      <c r="BK1022" s="81" t="s">
        <v>4964</v>
      </c>
      <c r="BL1022" s="81" t="s">
        <v>4066</v>
      </c>
      <c r="BM1022" s="81" t="s">
        <v>5444</v>
      </c>
      <c r="BN1022" s="81" t="s">
        <v>2872</v>
      </c>
      <c r="BO1022" s="81" t="s">
        <v>5445</v>
      </c>
      <c r="BP1022" s="81" t="s">
        <v>5446</v>
      </c>
      <c r="BQ1022" s="96" t="s">
        <v>5432</v>
      </c>
      <c r="BR1022" s="81" t="s">
        <v>4275</v>
      </c>
      <c r="BS1022" s="81" t="s">
        <v>4068</v>
      </c>
      <c r="BT1022" s="81"/>
      <c r="BU1022" s="313" t="s">
        <v>6727</v>
      </c>
      <c r="BV1022" s="377" t="s">
        <v>8143</v>
      </c>
      <c r="BW1022" s="313" t="s">
        <v>6729</v>
      </c>
      <c r="BX1022" s="377" t="s">
        <v>8142</v>
      </c>
      <c r="BY1022" s="93" t="str">
        <f t="shared" si="113"/>
        <v>CLOSEOUT - MR701 Bead Grip, 17x7.5, +50mm Offset, 5x160, 65mm Centerbore, Method Bronze</v>
      </c>
      <c r="BZ1022" s="81" t="s">
        <v>3878</v>
      </c>
      <c r="CA1022" s="81" t="s">
        <v>3879</v>
      </c>
      <c r="CB1022" s="81" t="str">
        <f t="shared" si="112"/>
        <v>TRAIL (7XX)</v>
      </c>
    </row>
    <row r="1023" spans="1:80" s="38" customFormat="1" ht="15" customHeight="1">
      <c r="A1023" s="22">
        <f t="shared" si="107"/>
        <v>1021</v>
      </c>
      <c r="B1023" s="3" t="s">
        <v>84</v>
      </c>
      <c r="C1023" s="99" t="s">
        <v>1282</v>
      </c>
      <c r="D1023" s="81" t="s">
        <v>5796</v>
      </c>
      <c r="E1023" s="136" t="str">
        <f>CONCATENATE(LEFT(D1023,5),VLOOKUP(CONCATENATE(N1023,"x",O1023),'PART NUMBER GUIDE'!$B$9:$C$49,2,FALSE),VLOOKUP(CONCATENATE(P1023, V1023), 'PART NUMBER GUIDE'!$Q$6:$R$91, 2, FALSE),VLOOKUP(Y1023,'PART NUMBER GUIDE'!$J$8:$K$43,2, FALSE),IF(U1023="N/A",IF(ABS(S1023)&lt;10,"0"&amp;ABS(S1023),ABS(S1023)),CONCATENATE(LEFT(U1023,1),RIGHT(U1023,1))), F1023, G1023)</f>
        <v>MR70178550300</v>
      </c>
      <c r="F1023" s="90"/>
      <c r="G1023" s="90"/>
      <c r="H1023" s="88" t="s">
        <v>7381</v>
      </c>
      <c r="I1023" s="109">
        <v>45141</v>
      </c>
      <c r="J1023" s="16" t="s">
        <v>1265</v>
      </c>
      <c r="K1023" s="342">
        <v>319</v>
      </c>
      <c r="L1023" s="92">
        <f t="shared" si="108"/>
        <v>319</v>
      </c>
      <c r="M1023" s="344"/>
      <c r="N1023" s="81">
        <v>17</v>
      </c>
      <c r="O1023" s="81">
        <v>8.5</v>
      </c>
      <c r="P1023" s="99" t="str">
        <f t="shared" si="109"/>
        <v>5x5</v>
      </c>
      <c r="Q1023" s="81">
        <v>5</v>
      </c>
      <c r="R1023" s="81">
        <v>5</v>
      </c>
      <c r="S1023" s="81">
        <v>0</v>
      </c>
      <c r="T1023" s="84">
        <v>4.75</v>
      </c>
      <c r="U1023" s="100" t="s">
        <v>85</v>
      </c>
      <c r="V1023" s="84">
        <v>71.5</v>
      </c>
      <c r="W1023" s="83">
        <v>31.69</v>
      </c>
      <c r="X1023" s="51">
        <v>2650</v>
      </c>
      <c r="Y1023" s="88" t="s">
        <v>5454</v>
      </c>
      <c r="Z1023" s="79" t="s">
        <v>196</v>
      </c>
      <c r="AA1023" s="51" t="str">
        <f t="shared" si="110"/>
        <v>17x8.5, 5x5, 0 OS</v>
      </c>
      <c r="AB1023" s="81" t="s">
        <v>7928</v>
      </c>
      <c r="AC1023" s="89">
        <f>_xlfn.IFNA(VLOOKUP(AB1023,ACCESSORIES!F:J,5,FALSE),"N/A")</f>
        <v>22</v>
      </c>
      <c r="AD1023" s="87" t="s">
        <v>85</v>
      </c>
      <c r="AE1023" s="80" t="s">
        <v>85</v>
      </c>
      <c r="AF1023" s="80" t="s">
        <v>85</v>
      </c>
      <c r="AG1023" s="80" t="s">
        <v>85</v>
      </c>
      <c r="AH1023" s="9" t="str">
        <f>_xlfn.IFNA(VLOOKUP(AG1023,ACCESSORIES!F:J,5,FALSE),"N/A")</f>
        <v>N/A</v>
      </c>
      <c r="AI1023" s="99" t="s">
        <v>265</v>
      </c>
      <c r="AJ1023" s="81" t="s">
        <v>85</v>
      </c>
      <c r="AK1023" s="40" t="str">
        <f>_xlfn.IFNA(VLOOKUP(AJ1023,ACCESSORIES!F:J,5,FALSE),"N/A")</f>
        <v>N/A</v>
      </c>
      <c r="AL1023" s="81" t="s">
        <v>85</v>
      </c>
      <c r="AM1023" s="81">
        <v>16.100000000000001</v>
      </c>
      <c r="AN1023" s="81">
        <v>157</v>
      </c>
      <c r="AO1023" s="36">
        <v>16</v>
      </c>
      <c r="AP1023" s="36">
        <v>29</v>
      </c>
      <c r="AQ1023" s="36">
        <v>43.6</v>
      </c>
      <c r="AR1023" s="36">
        <v>50.6</v>
      </c>
      <c r="AS1023" s="36">
        <v>208</v>
      </c>
      <c r="AT1023" s="36">
        <v>204.5</v>
      </c>
      <c r="AU1023" s="410">
        <v>71.5</v>
      </c>
      <c r="AV1023" s="407">
        <v>43.45</v>
      </c>
      <c r="AW1023" s="407">
        <v>43.45</v>
      </c>
      <c r="AX1023" s="54">
        <v>46</v>
      </c>
      <c r="AY1023" s="3" t="s">
        <v>85</v>
      </c>
      <c r="AZ1023" s="98" t="str">
        <f>_xlfn.IFNA(VLOOKUP(AY1023,ACCESSORIES!F:J,5,FALSE),"N/A")</f>
        <v>N/A</v>
      </c>
      <c r="BA1023" s="3" t="s">
        <v>85</v>
      </c>
      <c r="BB1023" s="98" t="str">
        <f>_xlfn.IFNA(VLOOKUP(BA1023,ACCESSORIES!F:J,5,FALSE),"N/A")</f>
        <v>N/A</v>
      </c>
      <c r="BC1023" s="77">
        <v>36.54161995714346</v>
      </c>
      <c r="BD1023" s="56">
        <v>20.236220472440898</v>
      </c>
      <c r="BE1023" s="56">
        <v>20.236220472440898</v>
      </c>
      <c r="BF1023" s="56">
        <v>11.417322834645701</v>
      </c>
      <c r="BG1023" s="378">
        <f t="shared" si="111"/>
        <v>7.6616839999999839E-2</v>
      </c>
      <c r="BH1023" s="80">
        <v>36</v>
      </c>
      <c r="BI1023" s="114" t="s">
        <v>4923</v>
      </c>
      <c r="BJ1023" s="50" t="s">
        <v>4050</v>
      </c>
      <c r="BK1023" s="81" t="s">
        <v>4964</v>
      </c>
      <c r="BL1023" s="81" t="s">
        <v>4066</v>
      </c>
      <c r="BM1023" s="81" t="s">
        <v>5444</v>
      </c>
      <c r="BN1023" s="81" t="s">
        <v>2872</v>
      </c>
      <c r="BO1023" s="81" t="s">
        <v>5445</v>
      </c>
      <c r="BP1023" s="81" t="s">
        <v>5446</v>
      </c>
      <c r="BQ1023" s="96" t="s">
        <v>5432</v>
      </c>
      <c r="BR1023" s="81" t="s">
        <v>4275</v>
      </c>
      <c r="BS1023" s="81" t="s">
        <v>4068</v>
      </c>
      <c r="BT1023" s="81"/>
      <c r="BU1023" s="313"/>
      <c r="BV1023" s="377"/>
      <c r="BW1023" s="313"/>
      <c r="BX1023" s="377"/>
      <c r="BY1023" s="93" t="str">
        <f t="shared" si="113"/>
        <v>MR701 Bead Grip, 17x8.5, 0mm Offset, 5x5, 71.5mm Centerbore, Machined - Clear Coat</v>
      </c>
      <c r="BZ1023" s="81" t="s">
        <v>3878</v>
      </c>
      <c r="CA1023" s="81" t="s">
        <v>3879</v>
      </c>
      <c r="CB1023" s="81" t="str">
        <f t="shared" si="112"/>
        <v>TRAIL (7XX)</v>
      </c>
    </row>
    <row r="1024" spans="1:80" s="38" customFormat="1" ht="15" customHeight="1">
      <c r="A1024" s="22">
        <f t="shared" si="107"/>
        <v>1022</v>
      </c>
      <c r="B1024" s="3" t="s">
        <v>84</v>
      </c>
      <c r="C1024" s="99" t="s">
        <v>1282</v>
      </c>
      <c r="D1024" s="81" t="s">
        <v>5796</v>
      </c>
      <c r="E1024" s="136" t="str">
        <f>CONCATENATE(LEFT(D1024,5),VLOOKUP(CONCATENATE(N1024,"x",O1024),'PART NUMBER GUIDE'!$B$9:$C$49,2,FALSE),VLOOKUP(CONCATENATE(P1024, V1024), 'PART NUMBER GUIDE'!$Q$6:$R$91, 2, FALSE),VLOOKUP(Y1024,'PART NUMBER GUIDE'!$J$8:$K$43,2, FALSE),IF(U1024="N/A",IF(ABS(S1024)&lt;10,"0"&amp;ABS(S1024),ABS(S1024)),CONCATENATE(LEFT(U1024,1),RIGHT(U1024,1))), F1024, G1024)</f>
        <v>MR70178550500</v>
      </c>
      <c r="F1024" s="90"/>
      <c r="G1024" s="90"/>
      <c r="H1024" s="88" t="s">
        <v>2022</v>
      </c>
      <c r="I1024" s="318">
        <v>43101</v>
      </c>
      <c r="J1024" s="16" t="s">
        <v>1265</v>
      </c>
      <c r="K1024" s="342">
        <v>319</v>
      </c>
      <c r="L1024" s="92">
        <f t="shared" si="108"/>
        <v>319</v>
      </c>
      <c r="M1024" s="344"/>
      <c r="N1024" s="81">
        <v>17</v>
      </c>
      <c r="O1024" s="81">
        <v>8.5</v>
      </c>
      <c r="P1024" s="99" t="str">
        <f t="shared" si="109"/>
        <v>5x5</v>
      </c>
      <c r="Q1024" s="81">
        <v>5</v>
      </c>
      <c r="R1024" s="81">
        <v>5</v>
      </c>
      <c r="S1024" s="81">
        <v>0</v>
      </c>
      <c r="T1024" s="84">
        <v>4.75</v>
      </c>
      <c r="U1024" s="100" t="s">
        <v>85</v>
      </c>
      <c r="V1024" s="84">
        <v>71.5</v>
      </c>
      <c r="W1024" s="83">
        <v>31.69</v>
      </c>
      <c r="X1024" s="51">
        <v>2650</v>
      </c>
      <c r="Y1024" s="88" t="s">
        <v>2294</v>
      </c>
      <c r="Z1024" s="79" t="s">
        <v>2987</v>
      </c>
      <c r="AA1024" s="51" t="str">
        <f t="shared" si="110"/>
        <v>17x8.5, 5x5, 0 OS</v>
      </c>
      <c r="AB1024" s="81" t="s">
        <v>4102</v>
      </c>
      <c r="AC1024" s="89">
        <f>_xlfn.IFNA(VLOOKUP(AB1024,ACCESSORIES!F:J,5,FALSE),"N/A")</f>
        <v>22</v>
      </c>
      <c r="AD1024" s="87" t="s">
        <v>85</v>
      </c>
      <c r="AE1024" s="80" t="s">
        <v>85</v>
      </c>
      <c r="AF1024" s="80" t="s">
        <v>85</v>
      </c>
      <c r="AG1024" s="80" t="s">
        <v>85</v>
      </c>
      <c r="AH1024" s="9" t="str">
        <f>_xlfn.IFNA(VLOOKUP(AG1024,ACCESSORIES!F:J,5,FALSE),"N/A")</f>
        <v>N/A</v>
      </c>
      <c r="AI1024" s="99" t="s">
        <v>265</v>
      </c>
      <c r="AJ1024" s="81" t="s">
        <v>85</v>
      </c>
      <c r="AK1024" s="40" t="str">
        <f>_xlfn.IFNA(VLOOKUP(AJ1024,ACCESSORIES!F:J,5,FALSE),"N/A")</f>
        <v>N/A</v>
      </c>
      <c r="AL1024" s="81" t="s">
        <v>85</v>
      </c>
      <c r="AM1024" s="81">
        <v>16.100000000000001</v>
      </c>
      <c r="AN1024" s="81">
        <v>157</v>
      </c>
      <c r="AO1024" s="36">
        <v>16</v>
      </c>
      <c r="AP1024" s="36">
        <v>29</v>
      </c>
      <c r="AQ1024" s="36">
        <v>43.6</v>
      </c>
      <c r="AR1024" s="36">
        <v>50.6</v>
      </c>
      <c r="AS1024" s="36">
        <v>208</v>
      </c>
      <c r="AT1024" s="36">
        <v>204.5</v>
      </c>
      <c r="AU1024" s="410">
        <v>71.5</v>
      </c>
      <c r="AV1024" s="407">
        <v>43.45</v>
      </c>
      <c r="AW1024" s="407">
        <v>43.45</v>
      </c>
      <c r="AX1024" s="54">
        <v>46</v>
      </c>
      <c r="AY1024" s="3" t="s">
        <v>85</v>
      </c>
      <c r="AZ1024" s="98" t="str">
        <f>_xlfn.IFNA(VLOOKUP(AY1024,ACCESSORIES!F:J,5,FALSE),"N/A")</f>
        <v>N/A</v>
      </c>
      <c r="BA1024" s="3" t="s">
        <v>85</v>
      </c>
      <c r="BB1024" s="98" t="str">
        <f>_xlfn.IFNA(VLOOKUP(BA1024,ACCESSORIES!F:J,5,FALSE),"N/A")</f>
        <v>N/A</v>
      </c>
      <c r="BC1024" s="77">
        <v>36.54161995714346</v>
      </c>
      <c r="BD1024" s="56">
        <v>20.236220472440898</v>
      </c>
      <c r="BE1024" s="56">
        <v>20.236220472440898</v>
      </c>
      <c r="BF1024" s="56">
        <v>11.417322834645701</v>
      </c>
      <c r="BG1024" s="378">
        <f t="shared" si="111"/>
        <v>7.6616839999999839E-2</v>
      </c>
      <c r="BH1024" s="80">
        <v>36</v>
      </c>
      <c r="BI1024" s="114" t="s">
        <v>3532</v>
      </c>
      <c r="BJ1024" s="50" t="s">
        <v>4050</v>
      </c>
      <c r="BK1024" s="81" t="s">
        <v>4964</v>
      </c>
      <c r="BL1024" s="81" t="s">
        <v>4066</v>
      </c>
      <c r="BM1024" s="81" t="s">
        <v>5444</v>
      </c>
      <c r="BN1024" s="81" t="s">
        <v>2872</v>
      </c>
      <c r="BO1024" s="81" t="s">
        <v>5445</v>
      </c>
      <c r="BP1024" s="81" t="s">
        <v>5446</v>
      </c>
      <c r="BQ1024" s="96" t="s">
        <v>5432</v>
      </c>
      <c r="BR1024" s="81" t="s">
        <v>4275</v>
      </c>
      <c r="BS1024" s="81" t="s">
        <v>4068</v>
      </c>
      <c r="BT1024" s="81"/>
      <c r="BU1024" s="313" t="s">
        <v>6736</v>
      </c>
      <c r="BV1024" s="377" t="s">
        <v>8423</v>
      </c>
      <c r="BW1024" s="313" t="s">
        <v>6739</v>
      </c>
      <c r="BX1024" s="377" t="s">
        <v>8424</v>
      </c>
      <c r="BY1024" s="93" t="str">
        <f t="shared" si="113"/>
        <v>MR701 Bead Grip, 17x8.5, 0mm Offset, 5x5, 71.5mm Centerbore, Matte Black</v>
      </c>
      <c r="BZ1024" s="81" t="s">
        <v>3878</v>
      </c>
      <c r="CA1024" s="81" t="s">
        <v>3879</v>
      </c>
      <c r="CB1024" s="81" t="str">
        <f t="shared" si="112"/>
        <v>TRAIL (7XX)</v>
      </c>
    </row>
    <row r="1025" spans="1:80" s="38" customFormat="1" ht="15" customHeight="1">
      <c r="A1025" s="22">
        <f t="shared" si="107"/>
        <v>1023</v>
      </c>
      <c r="B1025" s="3" t="s">
        <v>84</v>
      </c>
      <c r="C1025" s="99" t="s">
        <v>1282</v>
      </c>
      <c r="D1025" s="81" t="s">
        <v>5796</v>
      </c>
      <c r="E1025" s="136" t="str">
        <f>CONCATENATE(LEFT(D1025,5),VLOOKUP(CONCATENATE(N1025,"x",O1025),'PART NUMBER GUIDE'!$B$9:$C$49,2,FALSE),VLOOKUP(CONCATENATE(P1025, V1025), 'PART NUMBER GUIDE'!$Q$6:$R$91, 2, FALSE),VLOOKUP(Y1025,'PART NUMBER GUIDE'!$J$8:$K$43,2, FALSE),IF(U1025="N/A",IF(ABS(S1025)&lt;10,"0"&amp;ABS(S1025),ABS(S1025)),CONCATENATE(LEFT(U1025,1),RIGHT(U1025,1))), F1025, G1025)</f>
        <v>MR70178550900</v>
      </c>
      <c r="F1025" s="90"/>
      <c r="G1025" s="90"/>
      <c r="H1025" s="88" t="s">
        <v>2023</v>
      </c>
      <c r="I1025" s="318">
        <v>43101</v>
      </c>
      <c r="J1025" s="16" t="s">
        <v>1265</v>
      </c>
      <c r="K1025" s="342">
        <v>319</v>
      </c>
      <c r="L1025" s="92">
        <f t="shared" si="108"/>
        <v>319</v>
      </c>
      <c r="M1025" s="344"/>
      <c r="N1025" s="81">
        <v>17</v>
      </c>
      <c r="O1025" s="81">
        <v>8.5</v>
      </c>
      <c r="P1025" s="99" t="str">
        <f t="shared" si="109"/>
        <v>5x5</v>
      </c>
      <c r="Q1025" s="81">
        <v>5</v>
      </c>
      <c r="R1025" s="81">
        <v>5</v>
      </c>
      <c r="S1025" s="81">
        <v>0</v>
      </c>
      <c r="T1025" s="84">
        <v>4.75</v>
      </c>
      <c r="U1025" s="100" t="s">
        <v>85</v>
      </c>
      <c r="V1025" s="84">
        <v>71.5</v>
      </c>
      <c r="W1025" s="83">
        <v>30.9</v>
      </c>
      <c r="X1025" s="51">
        <v>2650</v>
      </c>
      <c r="Y1025" s="88" t="s">
        <v>2297</v>
      </c>
      <c r="Z1025" s="78" t="s">
        <v>2988</v>
      </c>
      <c r="AA1025" s="51" t="str">
        <f t="shared" si="110"/>
        <v>17x8.5, 5x5, 0 OS</v>
      </c>
      <c r="AB1025" s="81" t="s">
        <v>4102</v>
      </c>
      <c r="AC1025" s="89">
        <f>_xlfn.IFNA(VLOOKUP(AB1025,ACCESSORIES!F:J,5,FALSE),"N/A")</f>
        <v>22</v>
      </c>
      <c r="AD1025" s="87" t="s">
        <v>85</v>
      </c>
      <c r="AE1025" s="80" t="s">
        <v>85</v>
      </c>
      <c r="AF1025" s="80" t="s">
        <v>85</v>
      </c>
      <c r="AG1025" s="80" t="s">
        <v>85</v>
      </c>
      <c r="AH1025" s="9" t="str">
        <f>_xlfn.IFNA(VLOOKUP(AG1025,ACCESSORIES!F:J,5,FALSE),"N/A")</f>
        <v>N/A</v>
      </c>
      <c r="AI1025" s="99" t="s">
        <v>265</v>
      </c>
      <c r="AJ1025" s="81" t="s">
        <v>85</v>
      </c>
      <c r="AK1025" s="40" t="str">
        <f>_xlfn.IFNA(VLOOKUP(AJ1025,ACCESSORIES!F:J,5,FALSE),"N/A")</f>
        <v>N/A</v>
      </c>
      <c r="AL1025" s="81" t="s">
        <v>85</v>
      </c>
      <c r="AM1025" s="81">
        <v>16.100000000000001</v>
      </c>
      <c r="AN1025" s="81">
        <v>157</v>
      </c>
      <c r="AO1025" s="36">
        <v>16</v>
      </c>
      <c r="AP1025" s="36">
        <v>29</v>
      </c>
      <c r="AQ1025" s="36">
        <v>43.6</v>
      </c>
      <c r="AR1025" s="36">
        <v>50.6</v>
      </c>
      <c r="AS1025" s="36">
        <v>208</v>
      </c>
      <c r="AT1025" s="36">
        <v>204.5</v>
      </c>
      <c r="AU1025" s="410">
        <v>71.5</v>
      </c>
      <c r="AV1025" s="407">
        <v>43.45</v>
      </c>
      <c r="AW1025" s="407">
        <v>43.45</v>
      </c>
      <c r="AX1025" s="54">
        <v>46</v>
      </c>
      <c r="AY1025" s="3" t="s">
        <v>85</v>
      </c>
      <c r="AZ1025" s="98" t="str">
        <f>_xlfn.IFNA(VLOOKUP(AY1025,ACCESSORIES!F:J,5,FALSE),"N/A")</f>
        <v>N/A</v>
      </c>
      <c r="BA1025" s="3" t="s">
        <v>85</v>
      </c>
      <c r="BB1025" s="98" t="str">
        <f>_xlfn.IFNA(VLOOKUP(BA1025,ACCESSORIES!F:J,5,FALSE),"N/A")</f>
        <v>N/A</v>
      </c>
      <c r="BC1025" s="77">
        <v>35.751630184314308</v>
      </c>
      <c r="BD1025" s="56">
        <v>20.236220472440898</v>
      </c>
      <c r="BE1025" s="56">
        <v>20.236220472440898</v>
      </c>
      <c r="BF1025" s="56">
        <v>11.417322834645701</v>
      </c>
      <c r="BG1025" s="378">
        <f t="shared" si="111"/>
        <v>7.6616839999999839E-2</v>
      </c>
      <c r="BH1025" s="80">
        <v>36</v>
      </c>
      <c r="BI1025" s="114" t="s">
        <v>3532</v>
      </c>
      <c r="BJ1025" s="50" t="s">
        <v>4050</v>
      </c>
      <c r="BK1025" s="81" t="s">
        <v>4964</v>
      </c>
      <c r="BL1025" s="81" t="s">
        <v>4066</v>
      </c>
      <c r="BM1025" s="81" t="s">
        <v>5444</v>
      </c>
      <c r="BN1025" s="81" t="s">
        <v>2872</v>
      </c>
      <c r="BO1025" s="81" t="s">
        <v>5445</v>
      </c>
      <c r="BP1025" s="81" t="s">
        <v>5446</v>
      </c>
      <c r="BQ1025" s="96" t="s">
        <v>5432</v>
      </c>
      <c r="BR1025" s="81" t="s">
        <v>4275</v>
      </c>
      <c r="BS1025" s="81" t="s">
        <v>4068</v>
      </c>
      <c r="BT1025" s="81"/>
      <c r="BU1025" s="313" t="s">
        <v>6727</v>
      </c>
      <c r="BV1025" s="377" t="s">
        <v>8143</v>
      </c>
      <c r="BW1025" s="313" t="s">
        <v>6729</v>
      </c>
      <c r="BX1025" s="377" t="s">
        <v>8142</v>
      </c>
      <c r="BY1025" s="93" t="str">
        <f t="shared" si="113"/>
        <v>MR701 Bead Grip, 17x8.5, 0mm Offset, 5x5, 71.5mm Centerbore, Method Bronze</v>
      </c>
      <c r="BZ1025" s="81" t="s">
        <v>3878</v>
      </c>
      <c r="CA1025" s="81" t="s">
        <v>3879</v>
      </c>
      <c r="CB1025" s="81" t="str">
        <f t="shared" si="112"/>
        <v>TRAIL (7XX)</v>
      </c>
    </row>
    <row r="1026" spans="1:80" s="38" customFormat="1" ht="15" customHeight="1">
      <c r="A1026" s="22">
        <f t="shared" si="107"/>
        <v>1024</v>
      </c>
      <c r="B1026" s="3" t="s">
        <v>84</v>
      </c>
      <c r="C1026" s="99" t="s">
        <v>1282</v>
      </c>
      <c r="D1026" s="81" t="s">
        <v>5796</v>
      </c>
      <c r="E1026" s="136" t="str">
        <f>CONCATENATE(LEFT(D1026,5),VLOOKUP(CONCATENATE(N1026,"x",O1026),'PART NUMBER GUIDE'!$B$9:$C$49,2,FALSE),VLOOKUP(CONCATENATE(P1026, V1026), 'PART NUMBER GUIDE'!$Q$6:$R$91, 2, FALSE),VLOOKUP(Y1026,'PART NUMBER GUIDE'!$J$8:$K$43,2, FALSE),IF(U1026="N/A",IF(ABS(S1026)&lt;10,"0"&amp;ABS(S1026),ABS(S1026)),CONCATENATE(LEFT(U1026,1),RIGHT(U1026,1))), F1026, G1026)</f>
        <v>MR70178550600</v>
      </c>
      <c r="F1026" s="90"/>
      <c r="G1026" s="90"/>
      <c r="H1026" s="88" t="s">
        <v>4623</v>
      </c>
      <c r="I1026" s="312">
        <v>44134</v>
      </c>
      <c r="J1026" s="85" t="s">
        <v>1265</v>
      </c>
      <c r="K1026" s="342">
        <v>319</v>
      </c>
      <c r="L1026" s="92">
        <f t="shared" si="108"/>
        <v>319</v>
      </c>
      <c r="M1026" s="344"/>
      <c r="N1026" s="81">
        <v>17</v>
      </c>
      <c r="O1026" s="81">
        <v>8.5</v>
      </c>
      <c r="P1026" s="99" t="str">
        <f t="shared" si="109"/>
        <v>5x5</v>
      </c>
      <c r="Q1026" s="81">
        <v>5</v>
      </c>
      <c r="R1026" s="81">
        <v>5</v>
      </c>
      <c r="S1026" s="81">
        <v>0</v>
      </c>
      <c r="T1026" s="84">
        <v>4.75</v>
      </c>
      <c r="U1026" s="100" t="s">
        <v>85</v>
      </c>
      <c r="V1026" s="84">
        <v>71.5</v>
      </c>
      <c r="W1026" s="83">
        <v>31.6</v>
      </c>
      <c r="X1026" s="51">
        <v>2650</v>
      </c>
      <c r="Y1026" s="88" t="s">
        <v>4617</v>
      </c>
      <c r="Z1026" s="78" t="s">
        <v>4618</v>
      </c>
      <c r="AA1026" s="51" t="str">
        <f t="shared" si="110"/>
        <v>17x8.5, 5x5, 0 OS</v>
      </c>
      <c r="AB1026" s="81" t="s">
        <v>4102</v>
      </c>
      <c r="AC1026" s="89">
        <f>_xlfn.IFNA(VLOOKUP(AB1026,ACCESSORIES!F:J,5,FALSE),"N/A")</f>
        <v>22</v>
      </c>
      <c r="AD1026" s="87" t="s">
        <v>85</v>
      </c>
      <c r="AE1026" s="80" t="s">
        <v>85</v>
      </c>
      <c r="AF1026" s="80" t="s">
        <v>85</v>
      </c>
      <c r="AG1026" s="80" t="s">
        <v>85</v>
      </c>
      <c r="AH1026" s="9" t="str">
        <f>_xlfn.IFNA(VLOOKUP(AG1026,ACCESSORIES!F:J,5,FALSE),"N/A")</f>
        <v>N/A</v>
      </c>
      <c r="AI1026" s="99" t="s">
        <v>265</v>
      </c>
      <c r="AJ1026" s="81" t="s">
        <v>85</v>
      </c>
      <c r="AK1026" s="40" t="str">
        <f>_xlfn.IFNA(VLOOKUP(AJ1026,ACCESSORIES!F:J,5,FALSE),"N/A")</f>
        <v>N/A</v>
      </c>
      <c r="AL1026" s="81" t="s">
        <v>85</v>
      </c>
      <c r="AM1026" s="81">
        <v>16.100000000000001</v>
      </c>
      <c r="AN1026" s="81">
        <v>157</v>
      </c>
      <c r="AO1026" s="36">
        <v>16</v>
      </c>
      <c r="AP1026" s="36">
        <v>29</v>
      </c>
      <c r="AQ1026" s="36">
        <v>43.6</v>
      </c>
      <c r="AR1026" s="36">
        <v>50.6</v>
      </c>
      <c r="AS1026" s="36">
        <v>208</v>
      </c>
      <c r="AT1026" s="36">
        <v>204.5</v>
      </c>
      <c r="AU1026" s="410">
        <v>71.5</v>
      </c>
      <c r="AV1026" s="407">
        <v>43.45</v>
      </c>
      <c r="AW1026" s="407">
        <v>43.45</v>
      </c>
      <c r="AX1026" s="54">
        <v>46</v>
      </c>
      <c r="AY1026" s="3" t="s">
        <v>85</v>
      </c>
      <c r="AZ1026" s="98" t="str">
        <f>_xlfn.IFNA(VLOOKUP(AY1026,ACCESSORIES!F:J,5,FALSE),"N/A")</f>
        <v>N/A</v>
      </c>
      <c r="BA1026" s="3" t="s">
        <v>85</v>
      </c>
      <c r="BB1026" s="98" t="str">
        <f>_xlfn.IFNA(VLOOKUP(BA1026,ACCESSORIES!F:J,5,FALSE),"N/A")</f>
        <v>N/A</v>
      </c>
      <c r="BC1026" s="77">
        <v>35.053499687395536</v>
      </c>
      <c r="BD1026" s="56">
        <v>20.236220472440898</v>
      </c>
      <c r="BE1026" s="56">
        <v>20.236220472440898</v>
      </c>
      <c r="BF1026" s="56">
        <v>11.417322834645701</v>
      </c>
      <c r="BG1026" s="378">
        <f t="shared" si="111"/>
        <v>7.6616839999999839E-2</v>
      </c>
      <c r="BH1026" s="80">
        <v>36</v>
      </c>
      <c r="BI1026" s="114" t="s">
        <v>3532</v>
      </c>
      <c r="BJ1026" s="50" t="s">
        <v>4050</v>
      </c>
      <c r="BK1026" s="81" t="s">
        <v>4964</v>
      </c>
      <c r="BL1026" s="81" t="s">
        <v>4066</v>
      </c>
      <c r="BM1026" s="81" t="s">
        <v>5444</v>
      </c>
      <c r="BN1026" s="81" t="s">
        <v>2872</v>
      </c>
      <c r="BO1026" s="81" t="s">
        <v>5445</v>
      </c>
      <c r="BP1026" s="81" t="s">
        <v>5446</v>
      </c>
      <c r="BQ1026" s="96" t="s">
        <v>5432</v>
      </c>
      <c r="BR1026" s="81" t="s">
        <v>4275</v>
      </c>
      <c r="BS1026" s="81" t="s">
        <v>4068</v>
      </c>
      <c r="BT1026" s="81"/>
      <c r="BU1026" s="313" t="s">
        <v>6734</v>
      </c>
      <c r="BV1026" s="377" t="s">
        <v>8379</v>
      </c>
      <c r="BW1026" s="313" t="s">
        <v>6735</v>
      </c>
      <c r="BX1026" s="377" t="s">
        <v>8380</v>
      </c>
      <c r="BY1026" s="93" t="str">
        <f t="shared" si="113"/>
        <v>MR701 Bead Grip, 17x8.5, 0mm Offset, 5x5, 71.5mm Centerbore, Bahia Blue</v>
      </c>
      <c r="BZ1026" s="81" t="s">
        <v>3878</v>
      </c>
      <c r="CA1026" s="81" t="s">
        <v>3879</v>
      </c>
      <c r="CB1026" s="81" t="str">
        <f t="shared" si="112"/>
        <v>TRAIL (7XX)</v>
      </c>
    </row>
    <row r="1027" spans="1:80" s="38" customFormat="1" ht="15" customHeight="1">
      <c r="A1027" s="22">
        <f t="shared" ref="A1027:A1090" si="114">ROW(B1027)-2</f>
        <v>1025</v>
      </c>
      <c r="B1027" s="3" t="s">
        <v>84</v>
      </c>
      <c r="C1027" s="99" t="s">
        <v>1282</v>
      </c>
      <c r="D1027" s="81" t="s">
        <v>5796</v>
      </c>
      <c r="E1027" s="136" t="str">
        <f>CONCATENATE(LEFT(D1027,5),VLOOKUP(CONCATENATE(N1027,"x",O1027),'PART NUMBER GUIDE'!$B$9:$C$49,2,FALSE),VLOOKUP(CONCATENATE(P1027, V1027), 'PART NUMBER GUIDE'!$Q$6:$R$91, 2, FALSE),VLOOKUP(Y1027,'PART NUMBER GUIDE'!$J$8:$K$43,2, FALSE),IF(U1027="N/A",IF(ABS(S1027)&lt;10,"0"&amp;ABS(S1027),ABS(S1027)),CONCATENATE(LEFT(U1027,1),RIGHT(U1027,1))), F1027, G1027)</f>
        <v>MR70178555500</v>
      </c>
      <c r="F1027" s="90"/>
      <c r="G1027" s="90"/>
      <c r="H1027" s="88" t="s">
        <v>2024</v>
      </c>
      <c r="I1027" s="318">
        <v>43101</v>
      </c>
      <c r="J1027" s="16" t="s">
        <v>1265</v>
      </c>
      <c r="K1027" s="342">
        <v>319</v>
      </c>
      <c r="L1027" s="92">
        <f t="shared" ref="L1027:L1090" si="115">IF(J1027="Coming Soon",K1027,IF(J1027="Active",K1027,""))</f>
        <v>319</v>
      </c>
      <c r="M1027" s="344"/>
      <c r="N1027" s="81">
        <v>17</v>
      </c>
      <c r="O1027" s="81">
        <v>8.5</v>
      </c>
      <c r="P1027" s="99" t="str">
        <f t="shared" ref="P1027:P1090" si="116">CONCATENATE(Q1027,"x",R1027)</f>
        <v>5x5.5</v>
      </c>
      <c r="Q1027" s="81">
        <v>5</v>
      </c>
      <c r="R1027" s="81">
        <v>5.5</v>
      </c>
      <c r="S1027" s="81">
        <v>0</v>
      </c>
      <c r="T1027" s="84">
        <v>4.75</v>
      </c>
      <c r="U1027" s="100" t="s">
        <v>85</v>
      </c>
      <c r="V1027" s="84">
        <v>108</v>
      </c>
      <c r="W1027" s="83">
        <v>31.31</v>
      </c>
      <c r="X1027" s="51">
        <v>2650</v>
      </c>
      <c r="Y1027" s="88" t="s">
        <v>2294</v>
      </c>
      <c r="Z1027" s="79" t="s">
        <v>2987</v>
      </c>
      <c r="AA1027" s="51" t="str">
        <f t="shared" ref="AA1027:AA1090" si="117">_xlfn.CONCAT(N1027,"x",O1027,","," ",P1027,","," ",S1027," ","OS")</f>
        <v>17x8.5, 5x5.5, 0 OS</v>
      </c>
      <c r="AB1027" s="81" t="s">
        <v>4103</v>
      </c>
      <c r="AC1027" s="89">
        <f>_xlfn.IFNA(VLOOKUP(AB1027,ACCESSORIES!F:J,5,FALSE),"N/A")</f>
        <v>22</v>
      </c>
      <c r="AD1027" s="87" t="s">
        <v>85</v>
      </c>
      <c r="AE1027" s="80" t="s">
        <v>85</v>
      </c>
      <c r="AF1027" s="80" t="s">
        <v>85</v>
      </c>
      <c r="AG1027" s="80" t="s">
        <v>85</v>
      </c>
      <c r="AH1027" s="9" t="str">
        <f>_xlfn.IFNA(VLOOKUP(AG1027,ACCESSORIES!F:J,5,FALSE),"N/A")</f>
        <v>N/A</v>
      </c>
      <c r="AI1027" s="99" t="s">
        <v>265</v>
      </c>
      <c r="AJ1027" s="81" t="s">
        <v>85</v>
      </c>
      <c r="AK1027" s="40" t="str">
        <f>_xlfn.IFNA(VLOOKUP(AJ1027,ACCESSORIES!F:J,5,FALSE),"N/A")</f>
        <v>N/A</v>
      </c>
      <c r="AL1027" s="81" t="s">
        <v>85</v>
      </c>
      <c r="AM1027" s="81">
        <v>16.100000000000001</v>
      </c>
      <c r="AN1027" s="81">
        <v>173</v>
      </c>
      <c r="AO1027" s="36">
        <v>3</v>
      </c>
      <c r="AP1027" s="36">
        <v>16</v>
      </c>
      <c r="AQ1027" s="36">
        <v>43</v>
      </c>
      <c r="AR1027" s="36">
        <v>50</v>
      </c>
      <c r="AS1027" s="36">
        <v>208</v>
      </c>
      <c r="AT1027" s="36">
        <v>204.5</v>
      </c>
      <c r="AU1027" s="410">
        <v>103.36</v>
      </c>
      <c r="AV1027" s="407">
        <v>35.880000000000003</v>
      </c>
      <c r="AW1027" s="407">
        <v>44.19</v>
      </c>
      <c r="AX1027" s="54">
        <v>46</v>
      </c>
      <c r="AY1027" s="3" t="s">
        <v>85</v>
      </c>
      <c r="AZ1027" s="98" t="str">
        <f>_xlfn.IFNA(VLOOKUP(AY1027,ACCESSORIES!F:J,5,FALSE),"N/A")</f>
        <v>N/A</v>
      </c>
      <c r="BA1027" s="3" t="s">
        <v>85</v>
      </c>
      <c r="BB1027" s="98" t="str">
        <f>_xlfn.IFNA(VLOOKUP(BA1027,ACCESSORIES!F:J,5,FALSE),"N/A")</f>
        <v>N/A</v>
      </c>
      <c r="BC1027" s="77">
        <v>35.751630184314308</v>
      </c>
      <c r="BD1027" s="56">
        <v>20.236220472440898</v>
      </c>
      <c r="BE1027" s="56">
        <v>20.236220472440898</v>
      </c>
      <c r="BF1027" s="56">
        <v>11.417322834645701</v>
      </c>
      <c r="BG1027" s="378">
        <f t="shared" ref="BG1027:BG1090" si="118">SUM(((BD1027*25.4)*(BE1027*25.4)*(BF1027*25.4))/1000000000)</f>
        <v>7.6616839999999839E-2</v>
      </c>
      <c r="BH1027" s="80">
        <v>36</v>
      </c>
      <c r="BI1027" s="114" t="s">
        <v>3532</v>
      </c>
      <c r="BJ1027" s="50" t="s">
        <v>4050</v>
      </c>
      <c r="BK1027" s="81" t="s">
        <v>4964</v>
      </c>
      <c r="BL1027" s="81" t="s">
        <v>4066</v>
      </c>
      <c r="BM1027" s="81" t="s">
        <v>5444</v>
      </c>
      <c r="BN1027" s="81" t="s">
        <v>2872</v>
      </c>
      <c r="BO1027" s="81" t="s">
        <v>5445</v>
      </c>
      <c r="BP1027" s="81" t="s">
        <v>5446</v>
      </c>
      <c r="BQ1027" s="96" t="s">
        <v>5432</v>
      </c>
      <c r="BR1027" s="81" t="s">
        <v>4275</v>
      </c>
      <c r="BS1027" s="81" t="s">
        <v>4068</v>
      </c>
      <c r="BT1027" s="81"/>
      <c r="BU1027" s="313" t="s">
        <v>6736</v>
      </c>
      <c r="BV1027" s="377" t="s">
        <v>8423</v>
      </c>
      <c r="BW1027" s="313" t="s">
        <v>6739</v>
      </c>
      <c r="BX1027" s="377" t="s">
        <v>8424</v>
      </c>
      <c r="BY1027" s="93" t="str">
        <f t="shared" si="113"/>
        <v>MR701 Bead Grip, 17x8.5, 0mm Offset, 5x5.5, 108mm Centerbore, Matte Black</v>
      </c>
      <c r="BZ1027" s="81" t="s">
        <v>3878</v>
      </c>
      <c r="CA1027" s="81" t="s">
        <v>3879</v>
      </c>
      <c r="CB1027" s="81" t="str">
        <f t="shared" ref="CB1027:CB1090" si="119">C1027</f>
        <v>TRAIL (7XX)</v>
      </c>
    </row>
    <row r="1028" spans="1:80" s="38" customFormat="1" ht="15" customHeight="1">
      <c r="A1028" s="22">
        <f t="shared" si="114"/>
        <v>1026</v>
      </c>
      <c r="B1028" s="3" t="s">
        <v>84</v>
      </c>
      <c r="C1028" s="99" t="s">
        <v>1282</v>
      </c>
      <c r="D1028" s="81" t="s">
        <v>5796</v>
      </c>
      <c r="E1028" s="136" t="str">
        <f>CONCATENATE(LEFT(D1028,5),VLOOKUP(CONCATENATE(N1028,"x",O1028),'PART NUMBER GUIDE'!$B$9:$C$49,2,FALSE),VLOOKUP(CONCATENATE(P1028, V1028), 'PART NUMBER GUIDE'!$Q$6:$R$91, 2, FALSE),VLOOKUP(Y1028,'PART NUMBER GUIDE'!$J$8:$K$43,2, FALSE),IF(U1028="N/A",IF(ABS(S1028)&lt;10,"0"&amp;ABS(S1028),ABS(S1028)),CONCATENATE(LEFT(U1028,1),RIGHT(U1028,1))), F1028, G1028)</f>
        <v>MR70178558500</v>
      </c>
      <c r="F1028" s="90"/>
      <c r="G1028" s="90"/>
      <c r="H1028" s="88" t="s">
        <v>2026</v>
      </c>
      <c r="I1028" s="318">
        <v>43101</v>
      </c>
      <c r="J1028" s="16" t="s">
        <v>1265</v>
      </c>
      <c r="K1028" s="342">
        <v>319</v>
      </c>
      <c r="L1028" s="92">
        <f t="shared" si="115"/>
        <v>319</v>
      </c>
      <c r="M1028" s="344"/>
      <c r="N1028" s="81">
        <v>17</v>
      </c>
      <c r="O1028" s="81">
        <v>8.5</v>
      </c>
      <c r="P1028" s="99" t="str">
        <f t="shared" si="116"/>
        <v>5x150</v>
      </c>
      <c r="Q1028" s="81">
        <v>5</v>
      </c>
      <c r="R1028" s="81">
        <v>150</v>
      </c>
      <c r="S1028" s="81">
        <v>0</v>
      </c>
      <c r="T1028" s="84">
        <v>4.75</v>
      </c>
      <c r="U1028" s="100" t="s">
        <v>85</v>
      </c>
      <c r="V1028" s="84">
        <v>110.5</v>
      </c>
      <c r="W1028" s="83">
        <v>31.16</v>
      </c>
      <c r="X1028" s="51">
        <v>2650</v>
      </c>
      <c r="Y1028" s="88" t="s">
        <v>2294</v>
      </c>
      <c r="Z1028" s="79" t="s">
        <v>2987</v>
      </c>
      <c r="AA1028" s="51" t="str">
        <f t="shared" si="117"/>
        <v>17x8.5, 5x150, 0 OS</v>
      </c>
      <c r="AB1028" s="81" t="s">
        <v>4103</v>
      </c>
      <c r="AC1028" s="89">
        <f>_xlfn.IFNA(VLOOKUP(AB1028,ACCESSORIES!F:J,5,FALSE),"N/A")</f>
        <v>22</v>
      </c>
      <c r="AD1028" s="87" t="s">
        <v>85</v>
      </c>
      <c r="AE1028" s="80" t="s">
        <v>85</v>
      </c>
      <c r="AF1028" s="80" t="s">
        <v>85</v>
      </c>
      <c r="AG1028" s="80" t="s">
        <v>85</v>
      </c>
      <c r="AH1028" s="9" t="str">
        <f>_xlfn.IFNA(VLOOKUP(AG1028,ACCESSORIES!F:J,5,FALSE),"N/A")</f>
        <v>N/A</v>
      </c>
      <c r="AI1028" s="99" t="s">
        <v>265</v>
      </c>
      <c r="AJ1028" s="81" t="s">
        <v>85</v>
      </c>
      <c r="AK1028" s="40" t="str">
        <f>_xlfn.IFNA(VLOOKUP(AJ1028,ACCESSORIES!F:J,5,FALSE),"N/A")</f>
        <v>N/A</v>
      </c>
      <c r="AL1028" s="81" t="s">
        <v>85</v>
      </c>
      <c r="AM1028" s="81">
        <v>16.100000000000001</v>
      </c>
      <c r="AN1028" s="81">
        <v>178</v>
      </c>
      <c r="AO1028" s="36">
        <v>0</v>
      </c>
      <c r="AP1028" s="36">
        <v>14</v>
      </c>
      <c r="AQ1028" s="36">
        <v>43</v>
      </c>
      <c r="AR1028" s="36">
        <v>50</v>
      </c>
      <c r="AS1028" s="36">
        <v>208</v>
      </c>
      <c r="AT1028" s="36">
        <v>204.5</v>
      </c>
      <c r="AU1028" s="410">
        <v>103.36</v>
      </c>
      <c r="AV1028" s="407">
        <v>35.92</v>
      </c>
      <c r="AW1028" s="407">
        <v>44.19</v>
      </c>
      <c r="AX1028" s="54">
        <v>46</v>
      </c>
      <c r="AY1028" s="3" t="s">
        <v>85</v>
      </c>
      <c r="AZ1028" s="98" t="str">
        <f>_xlfn.IFNA(VLOOKUP(AY1028,ACCESSORIES!F:J,5,FALSE),"N/A")</f>
        <v>N/A</v>
      </c>
      <c r="BA1028" s="3" t="s">
        <v>85</v>
      </c>
      <c r="BB1028" s="98" t="str">
        <f>_xlfn.IFNA(VLOOKUP(BA1028,ACCESSORIES!F:J,5,FALSE),"N/A")</f>
        <v>N/A</v>
      </c>
      <c r="BC1028" s="77">
        <v>35.898605025770898</v>
      </c>
      <c r="BD1028" s="56">
        <v>20.236220472440898</v>
      </c>
      <c r="BE1028" s="56">
        <v>20.236220472440898</v>
      </c>
      <c r="BF1028" s="56">
        <v>11.417322834645701</v>
      </c>
      <c r="BG1028" s="378">
        <f t="shared" si="118"/>
        <v>7.6616839999999839E-2</v>
      </c>
      <c r="BH1028" s="80">
        <v>36</v>
      </c>
      <c r="BI1028" s="114" t="s">
        <v>3532</v>
      </c>
      <c r="BJ1028" s="50" t="s">
        <v>4050</v>
      </c>
      <c r="BK1028" s="81" t="s">
        <v>4964</v>
      </c>
      <c r="BL1028" s="81" t="s">
        <v>4066</v>
      </c>
      <c r="BM1028" s="81" t="s">
        <v>5444</v>
      </c>
      <c r="BN1028" s="81" t="s">
        <v>2872</v>
      </c>
      <c r="BO1028" s="81" t="s">
        <v>5445</v>
      </c>
      <c r="BP1028" s="81" t="s">
        <v>5446</v>
      </c>
      <c r="BQ1028" s="96" t="s">
        <v>5432</v>
      </c>
      <c r="BR1028" s="81" t="s">
        <v>4275</v>
      </c>
      <c r="BS1028" s="81" t="s">
        <v>4068</v>
      </c>
      <c r="BT1028" s="81"/>
      <c r="BU1028" s="313" t="s">
        <v>6736</v>
      </c>
      <c r="BV1028" s="377" t="s">
        <v>8423</v>
      </c>
      <c r="BW1028" s="313" t="s">
        <v>6739</v>
      </c>
      <c r="BX1028" s="377" t="s">
        <v>8424</v>
      </c>
      <c r="BY1028" s="93" t="str">
        <f t="shared" si="113"/>
        <v>MR701 Bead Grip, 17x8.5, 0mm Offset, 5x150, 110.5mm Centerbore, Matte Black</v>
      </c>
      <c r="BZ1028" s="81" t="s">
        <v>3878</v>
      </c>
      <c r="CA1028" s="81" t="s">
        <v>3879</v>
      </c>
      <c r="CB1028" s="81" t="str">
        <f t="shared" si="119"/>
        <v>TRAIL (7XX)</v>
      </c>
    </row>
    <row r="1029" spans="1:80" s="38" customFormat="1" ht="15" customHeight="1">
      <c r="A1029" s="22">
        <f t="shared" si="114"/>
        <v>1027</v>
      </c>
      <c r="B1029" s="3" t="s">
        <v>84</v>
      </c>
      <c r="C1029" s="99" t="s">
        <v>1282</v>
      </c>
      <c r="D1029" s="81" t="s">
        <v>5796</v>
      </c>
      <c r="E1029" s="136" t="str">
        <f>CONCATENATE(LEFT(D1029,5),VLOOKUP(CONCATENATE(N1029,"x",O1029),'PART NUMBER GUIDE'!$B$9:$C$49,2,FALSE),VLOOKUP(CONCATENATE(P1029, V1029), 'PART NUMBER GUIDE'!$Q$6:$R$91, 2, FALSE),VLOOKUP(Y1029,'PART NUMBER GUIDE'!$J$8:$K$43,2, FALSE),IF(U1029="N/A",IF(ABS(S1029)&lt;10,"0"&amp;ABS(S1029),ABS(S1029)),CONCATENATE(LEFT(U1029,1),RIGHT(U1029,1))), F1029, G1029)</f>
        <v>MR70178558900</v>
      </c>
      <c r="F1029" s="90"/>
      <c r="G1029" s="90"/>
      <c r="H1029" s="88" t="s">
        <v>2027</v>
      </c>
      <c r="I1029" s="318">
        <v>43101</v>
      </c>
      <c r="J1029" s="16" t="s">
        <v>1265</v>
      </c>
      <c r="K1029" s="342">
        <v>319</v>
      </c>
      <c r="L1029" s="92">
        <f t="shared" si="115"/>
        <v>319</v>
      </c>
      <c r="M1029" s="344"/>
      <c r="N1029" s="81">
        <v>17</v>
      </c>
      <c r="O1029" s="81">
        <v>8.5</v>
      </c>
      <c r="P1029" s="99" t="str">
        <f t="shared" si="116"/>
        <v>5x150</v>
      </c>
      <c r="Q1029" s="81">
        <v>5</v>
      </c>
      <c r="R1029" s="81">
        <v>150</v>
      </c>
      <c r="S1029" s="81">
        <v>0</v>
      </c>
      <c r="T1029" s="84">
        <v>4.75</v>
      </c>
      <c r="U1029" s="100" t="s">
        <v>85</v>
      </c>
      <c r="V1029" s="84">
        <v>110.5</v>
      </c>
      <c r="W1029" s="83">
        <v>31.16</v>
      </c>
      <c r="X1029" s="51">
        <v>2650</v>
      </c>
      <c r="Y1029" s="88" t="s">
        <v>2297</v>
      </c>
      <c r="Z1029" s="78" t="s">
        <v>2988</v>
      </c>
      <c r="AA1029" s="51" t="str">
        <f t="shared" si="117"/>
        <v>17x8.5, 5x150, 0 OS</v>
      </c>
      <c r="AB1029" s="81" t="s">
        <v>4103</v>
      </c>
      <c r="AC1029" s="89">
        <f>_xlfn.IFNA(VLOOKUP(AB1029,ACCESSORIES!F:J,5,FALSE),"N/A")</f>
        <v>22</v>
      </c>
      <c r="AD1029" s="87" t="s">
        <v>85</v>
      </c>
      <c r="AE1029" s="80" t="s">
        <v>85</v>
      </c>
      <c r="AF1029" s="80" t="s">
        <v>85</v>
      </c>
      <c r="AG1029" s="80" t="s">
        <v>85</v>
      </c>
      <c r="AH1029" s="9" t="str">
        <f>_xlfn.IFNA(VLOOKUP(AG1029,ACCESSORIES!F:J,5,FALSE),"N/A")</f>
        <v>N/A</v>
      </c>
      <c r="AI1029" s="99" t="s">
        <v>265</v>
      </c>
      <c r="AJ1029" s="81" t="s">
        <v>85</v>
      </c>
      <c r="AK1029" s="40" t="str">
        <f>_xlfn.IFNA(VLOOKUP(AJ1029,ACCESSORIES!F:J,5,FALSE),"N/A")</f>
        <v>N/A</v>
      </c>
      <c r="AL1029" s="81" t="s">
        <v>85</v>
      </c>
      <c r="AM1029" s="81">
        <v>16.100000000000001</v>
      </c>
      <c r="AN1029" s="81">
        <v>178</v>
      </c>
      <c r="AO1029" s="36">
        <v>0</v>
      </c>
      <c r="AP1029" s="36">
        <v>14</v>
      </c>
      <c r="AQ1029" s="36">
        <v>43</v>
      </c>
      <c r="AR1029" s="36">
        <v>50</v>
      </c>
      <c r="AS1029" s="36">
        <v>208</v>
      </c>
      <c r="AT1029" s="36">
        <v>204.5</v>
      </c>
      <c r="AU1029" s="410">
        <v>103.36</v>
      </c>
      <c r="AV1029" s="407">
        <v>35.92</v>
      </c>
      <c r="AW1029" s="407">
        <v>44.19</v>
      </c>
      <c r="AX1029" s="54">
        <v>46</v>
      </c>
      <c r="AY1029" s="3" t="s">
        <v>85</v>
      </c>
      <c r="AZ1029" s="98" t="str">
        <f>_xlfn.IFNA(VLOOKUP(AY1029,ACCESSORIES!F:J,5,FALSE),"N/A")</f>
        <v>N/A</v>
      </c>
      <c r="BA1029" s="3" t="s">
        <v>85</v>
      </c>
      <c r="BB1029" s="98" t="str">
        <f>_xlfn.IFNA(VLOOKUP(BA1029,ACCESSORIES!F:J,5,FALSE),"N/A")</f>
        <v>N/A</v>
      </c>
      <c r="BC1029" s="77">
        <v>34.722806294118215</v>
      </c>
      <c r="BD1029" s="56">
        <v>20.236220472440898</v>
      </c>
      <c r="BE1029" s="56">
        <v>20.236220472440898</v>
      </c>
      <c r="BF1029" s="56">
        <v>11.417322834645701</v>
      </c>
      <c r="BG1029" s="378">
        <f t="shared" si="118"/>
        <v>7.6616839999999839E-2</v>
      </c>
      <c r="BH1029" s="80">
        <v>36</v>
      </c>
      <c r="BI1029" s="114" t="s">
        <v>3532</v>
      </c>
      <c r="BJ1029" s="50" t="s">
        <v>4050</v>
      </c>
      <c r="BK1029" s="81" t="s">
        <v>4964</v>
      </c>
      <c r="BL1029" s="81" t="s">
        <v>4066</v>
      </c>
      <c r="BM1029" s="81" t="s">
        <v>5444</v>
      </c>
      <c r="BN1029" s="81" t="s">
        <v>2872</v>
      </c>
      <c r="BO1029" s="81" t="s">
        <v>5445</v>
      </c>
      <c r="BP1029" s="81" t="s">
        <v>5446</v>
      </c>
      <c r="BQ1029" s="96" t="s">
        <v>5432</v>
      </c>
      <c r="BR1029" s="81" t="s">
        <v>4275</v>
      </c>
      <c r="BS1029" s="81" t="s">
        <v>4068</v>
      </c>
      <c r="BT1029" s="81"/>
      <c r="BU1029" s="313" t="s">
        <v>6727</v>
      </c>
      <c r="BV1029" s="377" t="s">
        <v>8143</v>
      </c>
      <c r="BW1029" s="313" t="s">
        <v>6729</v>
      </c>
      <c r="BX1029" s="377" t="s">
        <v>8142</v>
      </c>
      <c r="BY1029" s="93" t="str">
        <f t="shared" si="113"/>
        <v>MR701 Bead Grip, 17x8.5, 0mm Offset, 5x150, 110.5mm Centerbore, Method Bronze</v>
      </c>
      <c r="BZ1029" s="81" t="s">
        <v>3878</v>
      </c>
      <c r="CA1029" s="81" t="s">
        <v>3879</v>
      </c>
      <c r="CB1029" s="81" t="str">
        <f t="shared" si="119"/>
        <v>TRAIL (7XX)</v>
      </c>
    </row>
    <row r="1030" spans="1:80" s="38" customFormat="1" ht="15" customHeight="1">
      <c r="A1030" s="22">
        <f t="shared" si="114"/>
        <v>1028</v>
      </c>
      <c r="B1030" s="3" t="s">
        <v>84</v>
      </c>
      <c r="C1030" s="99" t="s">
        <v>1282</v>
      </c>
      <c r="D1030" s="81" t="s">
        <v>5796</v>
      </c>
      <c r="E1030" s="136" t="str">
        <f>CONCATENATE(LEFT(D1030,5),VLOOKUP(CONCATENATE(N1030,"x",O1030),'PART NUMBER GUIDE'!$B$9:$C$49,2,FALSE),VLOOKUP(CONCATENATE(P1030, V1030), 'PART NUMBER GUIDE'!$Q$6:$R$91, 2, FALSE),VLOOKUP(Y1030,'PART NUMBER GUIDE'!$J$8:$K$43,2, FALSE),IF(U1030="N/A",IF(ABS(S1030)&lt;10,"0"&amp;ABS(S1030),ABS(S1030)),CONCATENATE(LEFT(U1030,1),RIGHT(U1030,1))), F1030, G1030)</f>
        <v>MR70178562500</v>
      </c>
      <c r="F1030" s="90"/>
      <c r="G1030" s="90"/>
      <c r="H1030" s="88" t="s">
        <v>2028</v>
      </c>
      <c r="I1030" s="318">
        <v>43101</v>
      </c>
      <c r="J1030" s="16" t="s">
        <v>1265</v>
      </c>
      <c r="K1030" s="342">
        <v>319</v>
      </c>
      <c r="L1030" s="92">
        <f t="shared" si="115"/>
        <v>319</v>
      </c>
      <c r="M1030" s="344"/>
      <c r="N1030" s="81">
        <v>17</v>
      </c>
      <c r="O1030" s="81">
        <v>8.5</v>
      </c>
      <c r="P1030" s="99" t="str">
        <f t="shared" si="116"/>
        <v>6x120</v>
      </c>
      <c r="Q1030" s="81">
        <v>6</v>
      </c>
      <c r="R1030" s="81">
        <v>120</v>
      </c>
      <c r="S1030" s="81">
        <v>0</v>
      </c>
      <c r="T1030" s="84">
        <v>4.75</v>
      </c>
      <c r="U1030" s="100" t="s">
        <v>85</v>
      </c>
      <c r="V1030" s="84">
        <v>67</v>
      </c>
      <c r="W1030" s="83">
        <v>31.2</v>
      </c>
      <c r="X1030" s="51">
        <v>2650</v>
      </c>
      <c r="Y1030" s="88" t="s">
        <v>2294</v>
      </c>
      <c r="Z1030" s="79" t="s">
        <v>2987</v>
      </c>
      <c r="AA1030" s="51" t="str">
        <f t="shared" si="117"/>
        <v>17x8.5, 6x120, 0 OS</v>
      </c>
      <c r="AB1030" s="81" t="s">
        <v>4102</v>
      </c>
      <c r="AC1030" s="89">
        <f>_xlfn.IFNA(VLOOKUP(AB1030,ACCESSORIES!F:J,5,FALSE),"N/A")</f>
        <v>22</v>
      </c>
      <c r="AD1030" s="87" t="s">
        <v>85</v>
      </c>
      <c r="AE1030" s="80" t="s">
        <v>85</v>
      </c>
      <c r="AF1030" s="80" t="s">
        <v>85</v>
      </c>
      <c r="AG1030" s="80" t="s">
        <v>85</v>
      </c>
      <c r="AH1030" s="9" t="str">
        <f>_xlfn.IFNA(VLOOKUP(AG1030,ACCESSORIES!F:J,5,FALSE),"N/A")</f>
        <v>N/A</v>
      </c>
      <c r="AI1030" s="99" t="s">
        <v>265</v>
      </c>
      <c r="AJ1030" s="81" t="s">
        <v>85</v>
      </c>
      <c r="AK1030" s="40" t="str">
        <f>_xlfn.IFNA(VLOOKUP(AJ1030,ACCESSORIES!F:J,5,FALSE),"N/A")</f>
        <v>N/A</v>
      </c>
      <c r="AL1030" s="81" t="s">
        <v>85</v>
      </c>
      <c r="AM1030" s="81">
        <v>16.100000000000001</v>
      </c>
      <c r="AN1030" s="81">
        <v>158</v>
      </c>
      <c r="AO1030" s="36">
        <v>12</v>
      </c>
      <c r="AP1030" s="36">
        <v>23</v>
      </c>
      <c r="AQ1030" s="36">
        <v>42</v>
      </c>
      <c r="AR1030" s="36">
        <v>50.6</v>
      </c>
      <c r="AS1030" s="36">
        <v>208</v>
      </c>
      <c r="AT1030" s="36">
        <v>204.5</v>
      </c>
      <c r="AU1030" s="410">
        <v>67</v>
      </c>
      <c r="AV1030" s="407">
        <v>43.44</v>
      </c>
      <c r="AW1030" s="407">
        <v>43.44</v>
      </c>
      <c r="AX1030" s="54">
        <v>46</v>
      </c>
      <c r="AY1030" s="3" t="s">
        <v>85</v>
      </c>
      <c r="AZ1030" s="98" t="str">
        <f>_xlfn.IFNA(VLOOKUP(AY1030,ACCESSORIES!F:J,5,FALSE),"N/A")</f>
        <v>N/A</v>
      </c>
      <c r="BA1030" s="3" t="s">
        <v>85</v>
      </c>
      <c r="BB1030" s="98" t="str">
        <f>_xlfn.IFNA(VLOOKUP(BA1030,ACCESSORIES!F:J,5,FALSE),"N/A")</f>
        <v>N/A</v>
      </c>
      <c r="BC1030" s="77">
        <v>36.045579867227488</v>
      </c>
      <c r="BD1030" s="56">
        <v>20.236220472440898</v>
      </c>
      <c r="BE1030" s="56">
        <v>20.236220472440898</v>
      </c>
      <c r="BF1030" s="56">
        <v>11.417322834645701</v>
      </c>
      <c r="BG1030" s="378">
        <f t="shared" si="118"/>
        <v>7.6616839999999839E-2</v>
      </c>
      <c r="BH1030" s="80">
        <v>36</v>
      </c>
      <c r="BI1030" s="114" t="s">
        <v>3532</v>
      </c>
      <c r="BJ1030" s="50" t="s">
        <v>4050</v>
      </c>
      <c r="BK1030" s="81" t="s">
        <v>4964</v>
      </c>
      <c r="BL1030" s="81" t="s">
        <v>4066</v>
      </c>
      <c r="BM1030" s="81" t="s">
        <v>5444</v>
      </c>
      <c r="BN1030" s="81" t="s">
        <v>2872</v>
      </c>
      <c r="BO1030" s="81" t="s">
        <v>5445</v>
      </c>
      <c r="BP1030" s="81" t="s">
        <v>5446</v>
      </c>
      <c r="BQ1030" s="96" t="s">
        <v>5432</v>
      </c>
      <c r="BR1030" s="81" t="s">
        <v>4275</v>
      </c>
      <c r="BS1030" s="81" t="s">
        <v>4068</v>
      </c>
      <c r="BT1030" s="81"/>
      <c r="BU1030" s="313" t="s">
        <v>6737</v>
      </c>
      <c r="BV1030" s="377" t="s">
        <v>8264</v>
      </c>
      <c r="BW1030" s="313" t="s">
        <v>6744</v>
      </c>
      <c r="BX1030" s="377" t="s">
        <v>8265</v>
      </c>
      <c r="BY1030" s="93" t="str">
        <f t="shared" si="113"/>
        <v>MR701 Bead Grip, 17x8.5, 0mm Offset, 6x120, 67mm Centerbore, Matte Black</v>
      </c>
      <c r="BZ1030" s="81" t="s">
        <v>3878</v>
      </c>
      <c r="CA1030" s="81" t="s">
        <v>3879</v>
      </c>
      <c r="CB1030" s="81" t="str">
        <f t="shared" si="119"/>
        <v>TRAIL (7XX)</v>
      </c>
    </row>
    <row r="1031" spans="1:80" s="38" customFormat="1" ht="15" customHeight="1">
      <c r="A1031" s="22">
        <f t="shared" si="114"/>
        <v>1029</v>
      </c>
      <c r="B1031" s="3" t="s">
        <v>84</v>
      </c>
      <c r="C1031" s="99" t="s">
        <v>1282</v>
      </c>
      <c r="D1031" s="81" t="s">
        <v>5796</v>
      </c>
      <c r="E1031" s="136" t="str">
        <f>CONCATENATE(LEFT(D1031,5),VLOOKUP(CONCATENATE(N1031,"x",O1031),'PART NUMBER GUIDE'!$B$9:$C$49,2,FALSE),VLOOKUP(CONCATENATE(P1031, V1031), 'PART NUMBER GUIDE'!$Q$6:$R$91, 2, FALSE),VLOOKUP(Y1031,'PART NUMBER GUIDE'!$J$8:$K$43,2, FALSE),IF(U1031="N/A",IF(ABS(S1031)&lt;10,"0"&amp;ABS(S1031),ABS(S1031)),CONCATENATE(LEFT(U1031,1),RIGHT(U1031,1))), F1031, G1031)</f>
        <v>MR70178516300</v>
      </c>
      <c r="F1031" s="90"/>
      <c r="G1031" s="90"/>
      <c r="H1031" s="88" t="s">
        <v>7382</v>
      </c>
      <c r="I1031" s="109">
        <v>45141</v>
      </c>
      <c r="J1031" s="16" t="s">
        <v>1265</v>
      </c>
      <c r="K1031" s="342">
        <v>319</v>
      </c>
      <c r="L1031" s="92">
        <f t="shared" si="115"/>
        <v>319</v>
      </c>
      <c r="M1031" s="344"/>
      <c r="N1031" s="81">
        <v>17</v>
      </c>
      <c r="O1031" s="81">
        <v>8.5</v>
      </c>
      <c r="P1031" s="99" t="str">
        <f t="shared" si="116"/>
        <v>6x135</v>
      </c>
      <c r="Q1031" s="81">
        <v>6</v>
      </c>
      <c r="R1031" s="81">
        <v>135</v>
      </c>
      <c r="S1031" s="81">
        <v>0</v>
      </c>
      <c r="T1031" s="84">
        <v>4.75</v>
      </c>
      <c r="U1031" s="100" t="s">
        <v>85</v>
      </c>
      <c r="V1031" s="84">
        <v>87</v>
      </c>
      <c r="W1031" s="83">
        <v>31.6</v>
      </c>
      <c r="X1031" s="51">
        <v>2650</v>
      </c>
      <c r="Y1031" s="88" t="s">
        <v>5454</v>
      </c>
      <c r="Z1031" s="79" t="s">
        <v>196</v>
      </c>
      <c r="AA1031" s="51" t="str">
        <f t="shared" si="117"/>
        <v>17x8.5, 6x135, 0 OS</v>
      </c>
      <c r="AB1031" s="81" t="s">
        <v>7928</v>
      </c>
      <c r="AC1031" s="89">
        <f>_xlfn.IFNA(VLOOKUP(AB1031,ACCESSORIES!F:J,5,FALSE),"N/A")</f>
        <v>22</v>
      </c>
      <c r="AD1031" s="87" t="s">
        <v>85</v>
      </c>
      <c r="AE1031" s="80" t="s">
        <v>85</v>
      </c>
      <c r="AF1031" s="80" t="s">
        <v>85</v>
      </c>
      <c r="AG1031" s="80" t="s">
        <v>85</v>
      </c>
      <c r="AH1031" s="9" t="str">
        <f>_xlfn.IFNA(VLOOKUP(AG1031,ACCESSORIES!F:J,5,FALSE),"N/A")</f>
        <v>N/A</v>
      </c>
      <c r="AI1031" s="99" t="s">
        <v>265</v>
      </c>
      <c r="AJ1031" s="81" t="s">
        <v>85</v>
      </c>
      <c r="AK1031" s="40" t="str">
        <f>_xlfn.IFNA(VLOOKUP(AJ1031,ACCESSORIES!F:J,5,FALSE),"N/A")</f>
        <v>N/A</v>
      </c>
      <c r="AL1031" s="81" t="s">
        <v>85</v>
      </c>
      <c r="AM1031" s="81">
        <v>16.100000000000001</v>
      </c>
      <c r="AN1031" s="81">
        <v>173</v>
      </c>
      <c r="AO1031" s="36">
        <v>3</v>
      </c>
      <c r="AP1031" s="36">
        <v>16</v>
      </c>
      <c r="AQ1031" s="36">
        <v>43</v>
      </c>
      <c r="AR1031" s="36">
        <v>50.6</v>
      </c>
      <c r="AS1031" s="36">
        <v>208</v>
      </c>
      <c r="AT1031" s="36">
        <v>204.5</v>
      </c>
      <c r="AU1031" s="410">
        <v>82.6</v>
      </c>
      <c r="AV1031" s="407">
        <v>35.93</v>
      </c>
      <c r="AW1031" s="407">
        <v>44.19</v>
      </c>
      <c r="AX1031" s="54">
        <v>46</v>
      </c>
      <c r="AY1031" s="3" t="s">
        <v>85</v>
      </c>
      <c r="AZ1031" s="98" t="str">
        <f>_xlfn.IFNA(VLOOKUP(AY1031,ACCESSORIES!F:J,5,FALSE),"N/A")</f>
        <v>N/A</v>
      </c>
      <c r="BA1031" s="3" t="s">
        <v>85</v>
      </c>
      <c r="BB1031" s="98" t="str">
        <f>_xlfn.IFNA(VLOOKUP(BA1031,ACCESSORIES!F:J,5,FALSE),"N/A")</f>
        <v>N/A</v>
      </c>
      <c r="BC1031" s="77">
        <v>36.67</v>
      </c>
      <c r="BD1031" s="56">
        <v>20.236220472440898</v>
      </c>
      <c r="BE1031" s="56">
        <v>20.236220472440898</v>
      </c>
      <c r="BF1031" s="56">
        <v>11.417322834645701</v>
      </c>
      <c r="BG1031" s="378">
        <f t="shared" si="118"/>
        <v>7.6616839999999839E-2</v>
      </c>
      <c r="BH1031" s="80">
        <v>36</v>
      </c>
      <c r="BI1031" s="114" t="s">
        <v>4923</v>
      </c>
      <c r="BJ1031" s="50" t="s">
        <v>4050</v>
      </c>
      <c r="BK1031" s="81" t="s">
        <v>4964</v>
      </c>
      <c r="BL1031" s="81" t="s">
        <v>4066</v>
      </c>
      <c r="BM1031" s="81" t="s">
        <v>5444</v>
      </c>
      <c r="BN1031" s="81" t="s">
        <v>2872</v>
      </c>
      <c r="BO1031" s="81" t="s">
        <v>5445</v>
      </c>
      <c r="BP1031" s="81" t="s">
        <v>5446</v>
      </c>
      <c r="BQ1031" s="96" t="s">
        <v>5432</v>
      </c>
      <c r="BR1031" s="81" t="s">
        <v>4275</v>
      </c>
      <c r="BS1031" s="81" t="s">
        <v>4068</v>
      </c>
      <c r="BT1031" s="81"/>
      <c r="BU1031" s="313"/>
      <c r="BV1031" s="377"/>
      <c r="BW1031" s="313"/>
      <c r="BX1031" s="377"/>
      <c r="BY1031" s="93" t="str">
        <f t="shared" si="113"/>
        <v>MR701 Bead Grip, 17x8.5, 0mm Offset, 6x135, 87mm Centerbore, Machined - Clear Coat</v>
      </c>
      <c r="BZ1031" s="81" t="s">
        <v>3878</v>
      </c>
      <c r="CA1031" s="81" t="s">
        <v>3879</v>
      </c>
      <c r="CB1031" s="81" t="str">
        <f t="shared" si="119"/>
        <v>TRAIL (7XX)</v>
      </c>
    </row>
    <row r="1032" spans="1:80" s="38" customFormat="1" ht="15" customHeight="1">
      <c r="A1032" s="22">
        <f t="shared" si="114"/>
        <v>1030</v>
      </c>
      <c r="B1032" s="3" t="s">
        <v>84</v>
      </c>
      <c r="C1032" s="99" t="s">
        <v>1282</v>
      </c>
      <c r="D1032" s="81" t="s">
        <v>5796</v>
      </c>
      <c r="E1032" s="136" t="str">
        <f>CONCATENATE(LEFT(D1032,5),VLOOKUP(CONCATENATE(N1032,"x",O1032),'PART NUMBER GUIDE'!$B$9:$C$49,2,FALSE),VLOOKUP(CONCATENATE(P1032, V1032), 'PART NUMBER GUIDE'!$Q$6:$R$91, 2, FALSE),VLOOKUP(Y1032,'PART NUMBER GUIDE'!$J$8:$K$43,2, FALSE),IF(U1032="N/A",IF(ABS(S1032)&lt;10,"0"&amp;ABS(S1032),ABS(S1032)),CONCATENATE(LEFT(U1032,1),RIGHT(U1032,1))), F1032, G1032)</f>
        <v>MR70178516500</v>
      </c>
      <c r="F1032" s="90"/>
      <c r="G1032" s="90"/>
      <c r="H1032" s="88" t="s">
        <v>2030</v>
      </c>
      <c r="I1032" s="318">
        <v>43101</v>
      </c>
      <c r="J1032" s="16" t="s">
        <v>1265</v>
      </c>
      <c r="K1032" s="342">
        <v>319</v>
      </c>
      <c r="L1032" s="92">
        <f t="shared" si="115"/>
        <v>319</v>
      </c>
      <c r="M1032" s="344"/>
      <c r="N1032" s="81">
        <v>17</v>
      </c>
      <c r="O1032" s="81">
        <v>8.5</v>
      </c>
      <c r="P1032" s="99" t="str">
        <f t="shared" si="116"/>
        <v>6x135</v>
      </c>
      <c r="Q1032" s="81">
        <v>6</v>
      </c>
      <c r="R1032" s="81">
        <v>135</v>
      </c>
      <c r="S1032" s="81">
        <v>0</v>
      </c>
      <c r="T1032" s="84">
        <v>4.75</v>
      </c>
      <c r="U1032" s="100" t="s">
        <v>85</v>
      </c>
      <c r="V1032" s="84">
        <v>87</v>
      </c>
      <c r="W1032" s="83">
        <v>31.6</v>
      </c>
      <c r="X1032" s="51">
        <v>2650</v>
      </c>
      <c r="Y1032" s="88" t="s">
        <v>2294</v>
      </c>
      <c r="Z1032" s="79" t="s">
        <v>2987</v>
      </c>
      <c r="AA1032" s="51" t="str">
        <f t="shared" si="117"/>
        <v>17x8.5, 6x135, 0 OS</v>
      </c>
      <c r="AB1032" s="81" t="s">
        <v>4102</v>
      </c>
      <c r="AC1032" s="89">
        <f>_xlfn.IFNA(VLOOKUP(AB1032,ACCESSORIES!F:J,5,FALSE),"N/A")</f>
        <v>22</v>
      </c>
      <c r="AD1032" s="87" t="s">
        <v>85</v>
      </c>
      <c r="AE1032" s="80" t="s">
        <v>85</v>
      </c>
      <c r="AF1032" s="80" t="s">
        <v>85</v>
      </c>
      <c r="AG1032" s="80" t="s">
        <v>85</v>
      </c>
      <c r="AH1032" s="9" t="str">
        <f>_xlfn.IFNA(VLOOKUP(AG1032,ACCESSORIES!F:J,5,FALSE),"N/A")</f>
        <v>N/A</v>
      </c>
      <c r="AI1032" s="99" t="s">
        <v>265</v>
      </c>
      <c r="AJ1032" s="81" t="s">
        <v>85</v>
      </c>
      <c r="AK1032" s="40" t="str">
        <f>_xlfn.IFNA(VLOOKUP(AJ1032,ACCESSORIES!F:J,5,FALSE),"N/A")</f>
        <v>N/A</v>
      </c>
      <c r="AL1032" s="81" t="s">
        <v>85</v>
      </c>
      <c r="AM1032" s="81">
        <v>16.100000000000001</v>
      </c>
      <c r="AN1032" s="81">
        <v>173</v>
      </c>
      <c r="AO1032" s="36">
        <v>3</v>
      </c>
      <c r="AP1032" s="36">
        <v>16</v>
      </c>
      <c r="AQ1032" s="36">
        <v>43</v>
      </c>
      <c r="AR1032" s="36">
        <v>50.6</v>
      </c>
      <c r="AS1032" s="36">
        <v>208</v>
      </c>
      <c r="AT1032" s="36">
        <v>204.5</v>
      </c>
      <c r="AU1032" s="410">
        <v>82.6</v>
      </c>
      <c r="AV1032" s="407">
        <v>35.93</v>
      </c>
      <c r="AW1032" s="407">
        <v>44.19</v>
      </c>
      <c r="AX1032" s="54">
        <v>46</v>
      </c>
      <c r="AY1032" s="3" t="s">
        <v>85</v>
      </c>
      <c r="AZ1032" s="98" t="str">
        <f>_xlfn.IFNA(VLOOKUP(AY1032,ACCESSORIES!F:J,5,FALSE),"N/A")</f>
        <v>N/A</v>
      </c>
      <c r="BA1032" s="3" t="s">
        <v>85</v>
      </c>
      <c r="BB1032" s="98" t="str">
        <f>_xlfn.IFNA(VLOOKUP(BA1032,ACCESSORIES!F:J,5,FALSE),"N/A")</f>
        <v>N/A</v>
      </c>
      <c r="BC1032" s="77">
        <v>36.119067287955772</v>
      </c>
      <c r="BD1032" s="56">
        <v>20.236220472440898</v>
      </c>
      <c r="BE1032" s="56">
        <v>20.236220472440898</v>
      </c>
      <c r="BF1032" s="56">
        <v>11.417322834645701</v>
      </c>
      <c r="BG1032" s="378">
        <f t="shared" si="118"/>
        <v>7.6616839999999839E-2</v>
      </c>
      <c r="BH1032" s="80">
        <v>36</v>
      </c>
      <c r="BI1032" s="114" t="s">
        <v>3532</v>
      </c>
      <c r="BJ1032" s="50" t="s">
        <v>4050</v>
      </c>
      <c r="BK1032" s="81" t="s">
        <v>4964</v>
      </c>
      <c r="BL1032" s="81" t="s">
        <v>4066</v>
      </c>
      <c r="BM1032" s="81" t="s">
        <v>5444</v>
      </c>
      <c r="BN1032" s="81" t="s">
        <v>2872</v>
      </c>
      <c r="BO1032" s="81" t="s">
        <v>5445</v>
      </c>
      <c r="BP1032" s="81" t="s">
        <v>5446</v>
      </c>
      <c r="BQ1032" s="96" t="s">
        <v>5432</v>
      </c>
      <c r="BR1032" s="81" t="s">
        <v>4275</v>
      </c>
      <c r="BS1032" s="81" t="s">
        <v>4068</v>
      </c>
      <c r="BT1032" s="81"/>
      <c r="BU1032" s="313" t="s">
        <v>6737</v>
      </c>
      <c r="BV1032" s="377" t="s">
        <v>8264</v>
      </c>
      <c r="BW1032" s="313" t="s">
        <v>6744</v>
      </c>
      <c r="BX1032" s="377" t="s">
        <v>8265</v>
      </c>
      <c r="BY1032" s="93" t="str">
        <f t="shared" si="113"/>
        <v>MR701 Bead Grip, 17x8.5, 0mm Offset, 6x135, 87mm Centerbore, Matte Black</v>
      </c>
      <c r="BZ1032" s="81" t="s">
        <v>3878</v>
      </c>
      <c r="CA1032" s="81" t="s">
        <v>3879</v>
      </c>
      <c r="CB1032" s="81" t="str">
        <f t="shared" si="119"/>
        <v>TRAIL (7XX)</v>
      </c>
    </row>
    <row r="1033" spans="1:80" s="38" customFormat="1" ht="15" customHeight="1">
      <c r="A1033" s="22">
        <f t="shared" si="114"/>
        <v>1031</v>
      </c>
      <c r="B1033" s="3" t="s">
        <v>84</v>
      </c>
      <c r="C1033" s="99" t="s">
        <v>1282</v>
      </c>
      <c r="D1033" s="81" t="s">
        <v>5796</v>
      </c>
      <c r="E1033" s="136" t="str">
        <f>CONCATENATE(LEFT(D1033,5),VLOOKUP(CONCATENATE(N1033,"x",O1033),'PART NUMBER GUIDE'!$B$9:$C$49,2,FALSE),VLOOKUP(CONCATENATE(P1033, V1033), 'PART NUMBER GUIDE'!$Q$6:$R$91, 2, FALSE),VLOOKUP(Y1033,'PART NUMBER GUIDE'!$J$8:$K$43,2, FALSE),IF(U1033="N/A",IF(ABS(S1033)&lt;10,"0"&amp;ABS(S1033),ABS(S1033)),CONCATENATE(LEFT(U1033,1),RIGHT(U1033,1))), F1033, G1033)</f>
        <v>MR70178516900</v>
      </c>
      <c r="F1033" s="90"/>
      <c r="G1033" s="90"/>
      <c r="H1033" s="88" t="s">
        <v>2031</v>
      </c>
      <c r="I1033" s="318">
        <v>43101</v>
      </c>
      <c r="J1033" s="16" t="s">
        <v>1265</v>
      </c>
      <c r="K1033" s="342">
        <v>319</v>
      </c>
      <c r="L1033" s="92">
        <f t="shared" si="115"/>
        <v>319</v>
      </c>
      <c r="M1033" s="344"/>
      <c r="N1033" s="81">
        <v>17</v>
      </c>
      <c r="O1033" s="81">
        <v>8.5</v>
      </c>
      <c r="P1033" s="99" t="str">
        <f t="shared" si="116"/>
        <v>6x135</v>
      </c>
      <c r="Q1033" s="81">
        <v>6</v>
      </c>
      <c r="R1033" s="81">
        <v>135</v>
      </c>
      <c r="S1033" s="81">
        <v>0</v>
      </c>
      <c r="T1033" s="84">
        <v>4.75</v>
      </c>
      <c r="U1033" s="100" t="s">
        <v>85</v>
      </c>
      <c r="V1033" s="84">
        <v>87</v>
      </c>
      <c r="W1033" s="83">
        <v>31.56</v>
      </c>
      <c r="X1033" s="51">
        <v>2650</v>
      </c>
      <c r="Y1033" s="88" t="s">
        <v>2297</v>
      </c>
      <c r="Z1033" s="78" t="s">
        <v>2988</v>
      </c>
      <c r="AA1033" s="51" t="str">
        <f t="shared" si="117"/>
        <v>17x8.5, 6x135, 0 OS</v>
      </c>
      <c r="AB1033" s="81" t="s">
        <v>4102</v>
      </c>
      <c r="AC1033" s="89">
        <f>_xlfn.IFNA(VLOOKUP(AB1033,ACCESSORIES!F:J,5,FALSE),"N/A")</f>
        <v>22</v>
      </c>
      <c r="AD1033" s="87" t="s">
        <v>85</v>
      </c>
      <c r="AE1033" s="80" t="s">
        <v>85</v>
      </c>
      <c r="AF1033" s="80" t="s">
        <v>85</v>
      </c>
      <c r="AG1033" s="80" t="s">
        <v>85</v>
      </c>
      <c r="AH1033" s="9" t="str">
        <f>_xlfn.IFNA(VLOOKUP(AG1033,ACCESSORIES!F:J,5,FALSE),"N/A")</f>
        <v>N/A</v>
      </c>
      <c r="AI1033" s="99" t="s">
        <v>265</v>
      </c>
      <c r="AJ1033" s="81" t="s">
        <v>85</v>
      </c>
      <c r="AK1033" s="40" t="str">
        <f>_xlfn.IFNA(VLOOKUP(AJ1033,ACCESSORIES!F:J,5,FALSE),"N/A")</f>
        <v>N/A</v>
      </c>
      <c r="AL1033" s="81" t="s">
        <v>85</v>
      </c>
      <c r="AM1033" s="81">
        <v>16.100000000000001</v>
      </c>
      <c r="AN1033" s="81">
        <v>173</v>
      </c>
      <c r="AO1033" s="36">
        <v>3</v>
      </c>
      <c r="AP1033" s="36">
        <v>16</v>
      </c>
      <c r="AQ1033" s="36">
        <v>43</v>
      </c>
      <c r="AR1033" s="36">
        <v>50.6</v>
      </c>
      <c r="AS1033" s="36">
        <v>208</v>
      </c>
      <c r="AT1033" s="36">
        <v>204.5</v>
      </c>
      <c r="AU1033" s="410">
        <v>82.6</v>
      </c>
      <c r="AV1033" s="407">
        <v>35.93</v>
      </c>
      <c r="AW1033" s="407">
        <v>44.19</v>
      </c>
      <c r="AX1033" s="54">
        <v>46</v>
      </c>
      <c r="AY1033" s="3" t="s">
        <v>85</v>
      </c>
      <c r="AZ1033" s="98" t="str">
        <f>_xlfn.IFNA(VLOOKUP(AY1033,ACCESSORIES!F:J,5,FALSE),"N/A")</f>
        <v>N/A</v>
      </c>
      <c r="BA1033" s="3" t="s">
        <v>85</v>
      </c>
      <c r="BB1033" s="98" t="str">
        <f>_xlfn.IFNA(VLOOKUP(BA1033,ACCESSORIES!F:J,5,FALSE),"N/A")</f>
        <v>N/A</v>
      </c>
      <c r="BC1033" s="77">
        <v>35.972092446499197</v>
      </c>
      <c r="BD1033" s="56">
        <v>20.236220472440898</v>
      </c>
      <c r="BE1033" s="56">
        <v>20.236220472440898</v>
      </c>
      <c r="BF1033" s="56">
        <v>11.417322834645701</v>
      </c>
      <c r="BG1033" s="378">
        <f t="shared" si="118"/>
        <v>7.6616839999999839E-2</v>
      </c>
      <c r="BH1033" s="80">
        <v>36</v>
      </c>
      <c r="BI1033" s="114" t="s">
        <v>3532</v>
      </c>
      <c r="BJ1033" s="50" t="s">
        <v>4050</v>
      </c>
      <c r="BK1033" s="81" t="s">
        <v>4964</v>
      </c>
      <c r="BL1033" s="81" t="s">
        <v>4066</v>
      </c>
      <c r="BM1033" s="81" t="s">
        <v>5444</v>
      </c>
      <c r="BN1033" s="81" t="s">
        <v>2872</v>
      </c>
      <c r="BO1033" s="81" t="s">
        <v>5445</v>
      </c>
      <c r="BP1033" s="81" t="s">
        <v>5446</v>
      </c>
      <c r="BQ1033" s="96" t="s">
        <v>5432</v>
      </c>
      <c r="BR1033" s="81" t="s">
        <v>4275</v>
      </c>
      <c r="BS1033" s="81" t="s">
        <v>4068</v>
      </c>
      <c r="BT1033" s="81"/>
      <c r="BU1033" s="313" t="s">
        <v>6723</v>
      </c>
      <c r="BV1033" s="387" t="s">
        <v>8403</v>
      </c>
      <c r="BW1033" s="313" t="s">
        <v>6725</v>
      </c>
      <c r="BX1033" s="387" t="s">
        <v>8404</v>
      </c>
      <c r="BY1033" s="93" t="str">
        <f t="shared" si="113"/>
        <v>MR701 Bead Grip, 17x8.5, 0mm Offset, 6x135, 87mm Centerbore, Method Bronze</v>
      </c>
      <c r="BZ1033" s="81" t="s">
        <v>3878</v>
      </c>
      <c r="CA1033" s="81" t="s">
        <v>3879</v>
      </c>
      <c r="CB1033" s="81" t="str">
        <f t="shared" si="119"/>
        <v>TRAIL (7XX)</v>
      </c>
    </row>
    <row r="1034" spans="1:80" s="38" customFormat="1" ht="15" customHeight="1">
      <c r="A1034" s="22">
        <f t="shared" si="114"/>
        <v>1032</v>
      </c>
      <c r="B1034" s="3" t="s">
        <v>84</v>
      </c>
      <c r="C1034" s="99" t="s">
        <v>1282</v>
      </c>
      <c r="D1034" s="81" t="s">
        <v>5796</v>
      </c>
      <c r="E1034" s="136" t="str">
        <f>CONCATENATE(LEFT(D1034,5),VLOOKUP(CONCATENATE(N1034,"x",O1034),'PART NUMBER GUIDE'!$B$9:$C$49,2,FALSE),VLOOKUP(CONCATENATE(P1034, V1034), 'PART NUMBER GUIDE'!$Q$6:$R$91, 2, FALSE),VLOOKUP(Y1034,'PART NUMBER GUIDE'!$J$8:$K$43,2, FALSE),IF(U1034="N/A",IF(ABS(S1034)&lt;10,"0"&amp;ABS(S1034),ABS(S1034)),CONCATENATE(LEFT(U1034,1),RIGHT(U1034,1))), F1034, G1034)</f>
        <v>MR70178560300</v>
      </c>
      <c r="F1034" s="90"/>
      <c r="G1034" s="90"/>
      <c r="H1034" s="88" t="s">
        <v>7383</v>
      </c>
      <c r="I1034" s="109">
        <v>45141</v>
      </c>
      <c r="J1034" s="16" t="s">
        <v>1265</v>
      </c>
      <c r="K1034" s="342">
        <v>319</v>
      </c>
      <c r="L1034" s="92">
        <f t="shared" si="115"/>
        <v>319</v>
      </c>
      <c r="M1034" s="344"/>
      <c r="N1034" s="81">
        <v>17</v>
      </c>
      <c r="O1034" s="81">
        <v>8.5</v>
      </c>
      <c r="P1034" s="99" t="str">
        <f t="shared" si="116"/>
        <v>6x5.5</v>
      </c>
      <c r="Q1034" s="81">
        <v>6</v>
      </c>
      <c r="R1034" s="81">
        <v>5.5</v>
      </c>
      <c r="S1034" s="81">
        <v>0</v>
      </c>
      <c r="T1034" s="84">
        <v>4.75</v>
      </c>
      <c r="U1034" s="100" t="s">
        <v>85</v>
      </c>
      <c r="V1034" s="84">
        <v>106.25</v>
      </c>
      <c r="W1034" s="83">
        <v>31.69</v>
      </c>
      <c r="X1034" s="51">
        <v>2650</v>
      </c>
      <c r="Y1034" s="88" t="s">
        <v>5454</v>
      </c>
      <c r="Z1034" s="79" t="s">
        <v>196</v>
      </c>
      <c r="AA1034" s="51" t="str">
        <f t="shared" si="117"/>
        <v>17x8.5, 6x5.5, 0 OS</v>
      </c>
      <c r="AB1034" s="81" t="s">
        <v>7929</v>
      </c>
      <c r="AC1034" s="89">
        <f>_xlfn.IFNA(VLOOKUP(AB1034,ACCESSORIES!F:J,5,FALSE),"N/A")</f>
        <v>22</v>
      </c>
      <c r="AD1034" s="87" t="s">
        <v>85</v>
      </c>
      <c r="AE1034" s="80" t="s">
        <v>85</v>
      </c>
      <c r="AF1034" s="80" t="s">
        <v>85</v>
      </c>
      <c r="AG1034" s="80" t="s">
        <v>85</v>
      </c>
      <c r="AH1034" s="9" t="str">
        <f>_xlfn.IFNA(VLOOKUP(AG1034,ACCESSORIES!F:J,5,FALSE),"N/A")</f>
        <v>N/A</v>
      </c>
      <c r="AI1034" s="99" t="s">
        <v>265</v>
      </c>
      <c r="AJ1034" s="81" t="s">
        <v>1709</v>
      </c>
      <c r="AK1034" s="40">
        <f>_xlfn.IFNA(VLOOKUP(AJ1034,ACCESSORIES!F:J,5,FALSE),"N/A")</f>
        <v>2.75</v>
      </c>
      <c r="AL1034" s="3">
        <v>78.3</v>
      </c>
      <c r="AM1034" s="81">
        <v>16.100000000000001</v>
      </c>
      <c r="AN1034" s="81">
        <v>175</v>
      </c>
      <c r="AO1034" s="36">
        <v>3</v>
      </c>
      <c r="AP1034" s="36">
        <v>16</v>
      </c>
      <c r="AQ1034" s="36">
        <v>44</v>
      </c>
      <c r="AR1034" s="36">
        <v>50.6</v>
      </c>
      <c r="AS1034" s="36">
        <v>208</v>
      </c>
      <c r="AT1034" s="36">
        <v>204.5</v>
      </c>
      <c r="AU1034" s="410">
        <v>103.36</v>
      </c>
      <c r="AV1034" s="407">
        <v>35.880000000000003</v>
      </c>
      <c r="AW1034" s="407">
        <v>44.19</v>
      </c>
      <c r="AX1034" s="54">
        <v>46</v>
      </c>
      <c r="AY1034" s="3" t="s">
        <v>85</v>
      </c>
      <c r="AZ1034" s="98" t="str">
        <f>_xlfn.IFNA(VLOOKUP(AY1034,ACCESSORIES!F:J,5,FALSE),"N/A")</f>
        <v>N/A</v>
      </c>
      <c r="BA1034" s="3" t="s">
        <v>85</v>
      </c>
      <c r="BB1034" s="98" t="str">
        <f>_xlfn.IFNA(VLOOKUP(BA1034,ACCESSORIES!F:J,5,FALSE),"N/A")</f>
        <v>N/A</v>
      </c>
      <c r="BC1034" s="77">
        <v>35.659770908403942</v>
      </c>
      <c r="BD1034" s="56">
        <v>20.236220472440898</v>
      </c>
      <c r="BE1034" s="56">
        <v>20.236220472440898</v>
      </c>
      <c r="BF1034" s="56">
        <v>11.417322834645701</v>
      </c>
      <c r="BG1034" s="378">
        <f t="shared" si="118"/>
        <v>7.6616839999999839E-2</v>
      </c>
      <c r="BH1034" s="80">
        <v>36</v>
      </c>
      <c r="BI1034" s="114" t="s">
        <v>4923</v>
      </c>
      <c r="BJ1034" s="50" t="s">
        <v>4050</v>
      </c>
      <c r="BK1034" s="81" t="s">
        <v>4964</v>
      </c>
      <c r="BL1034" s="81" t="s">
        <v>4066</v>
      </c>
      <c r="BM1034" s="81" t="s">
        <v>5444</v>
      </c>
      <c r="BN1034" s="81" t="s">
        <v>2872</v>
      </c>
      <c r="BO1034" s="81" t="s">
        <v>5445</v>
      </c>
      <c r="BP1034" s="81" t="s">
        <v>5446</v>
      </c>
      <c r="BQ1034" s="96" t="s">
        <v>5432</v>
      </c>
      <c r="BR1034" s="81" t="s">
        <v>4275</v>
      </c>
      <c r="BS1034" s="81" t="s">
        <v>4068</v>
      </c>
      <c r="BT1034" s="81"/>
      <c r="BU1034" s="313"/>
      <c r="BV1034" s="377"/>
      <c r="BW1034" s="313"/>
      <c r="BX1034" s="377"/>
      <c r="BY1034" s="93" t="str">
        <f t="shared" si="113"/>
        <v>MR701 Bead Grip, 17x8.5, 0mm Offset, 6x5.5, 106.25mm Centerbore, Machined - Clear Coat</v>
      </c>
      <c r="BZ1034" s="81" t="s">
        <v>3878</v>
      </c>
      <c r="CA1034" s="81" t="s">
        <v>3879</v>
      </c>
      <c r="CB1034" s="81" t="str">
        <f t="shared" si="119"/>
        <v>TRAIL (7XX)</v>
      </c>
    </row>
    <row r="1035" spans="1:80" s="38" customFormat="1" ht="15" customHeight="1">
      <c r="A1035" s="22">
        <f t="shared" si="114"/>
        <v>1033</v>
      </c>
      <c r="B1035" s="3" t="s">
        <v>84</v>
      </c>
      <c r="C1035" s="99" t="s">
        <v>1282</v>
      </c>
      <c r="D1035" s="81" t="s">
        <v>5796</v>
      </c>
      <c r="E1035" s="136" t="str">
        <f>CONCATENATE(LEFT(D1035,5),VLOOKUP(CONCATENATE(N1035,"x",O1035),'PART NUMBER GUIDE'!$B$9:$C$49,2,FALSE),VLOOKUP(CONCATENATE(P1035, V1035), 'PART NUMBER GUIDE'!$Q$6:$R$91, 2, FALSE),VLOOKUP(Y1035,'PART NUMBER GUIDE'!$J$8:$K$43,2, FALSE),IF(U1035="N/A",IF(ABS(S1035)&lt;10,"0"&amp;ABS(S1035),ABS(S1035)),CONCATENATE(LEFT(U1035,1),RIGHT(U1035,1))), F1035, G1035)</f>
        <v>MR70178560500</v>
      </c>
      <c r="F1035" s="90"/>
      <c r="G1035" s="90"/>
      <c r="H1035" s="88" t="s">
        <v>2032</v>
      </c>
      <c r="I1035" s="318">
        <v>43101</v>
      </c>
      <c r="J1035" s="16" t="s">
        <v>1265</v>
      </c>
      <c r="K1035" s="342">
        <v>319</v>
      </c>
      <c r="L1035" s="92">
        <f t="shared" si="115"/>
        <v>319</v>
      </c>
      <c r="M1035" s="344"/>
      <c r="N1035" s="81">
        <v>17</v>
      </c>
      <c r="O1035" s="81">
        <v>8.5</v>
      </c>
      <c r="P1035" s="99" t="str">
        <f t="shared" si="116"/>
        <v>6x5.5</v>
      </c>
      <c r="Q1035" s="81">
        <v>6</v>
      </c>
      <c r="R1035" s="81">
        <v>5.5</v>
      </c>
      <c r="S1035" s="81">
        <v>0</v>
      </c>
      <c r="T1035" s="84">
        <v>4.75</v>
      </c>
      <c r="U1035" s="100" t="s">
        <v>85</v>
      </c>
      <c r="V1035" s="84">
        <v>106.25</v>
      </c>
      <c r="W1035" s="83">
        <v>31.69</v>
      </c>
      <c r="X1035" s="51">
        <v>2650</v>
      </c>
      <c r="Y1035" s="88" t="s">
        <v>2294</v>
      </c>
      <c r="Z1035" s="79" t="s">
        <v>2987</v>
      </c>
      <c r="AA1035" s="51" t="str">
        <f t="shared" si="117"/>
        <v>17x8.5, 6x5.5, 0 OS</v>
      </c>
      <c r="AB1035" s="81" t="s">
        <v>4103</v>
      </c>
      <c r="AC1035" s="89">
        <f>_xlfn.IFNA(VLOOKUP(AB1035,ACCESSORIES!F:J,5,FALSE),"N/A")</f>
        <v>22</v>
      </c>
      <c r="AD1035" s="87" t="s">
        <v>85</v>
      </c>
      <c r="AE1035" s="80" t="s">
        <v>85</v>
      </c>
      <c r="AF1035" s="80" t="s">
        <v>85</v>
      </c>
      <c r="AG1035" s="80" t="s">
        <v>85</v>
      </c>
      <c r="AH1035" s="9" t="str">
        <f>_xlfn.IFNA(VLOOKUP(AG1035,ACCESSORIES!F:J,5,FALSE),"N/A")</f>
        <v>N/A</v>
      </c>
      <c r="AI1035" s="99" t="s">
        <v>265</v>
      </c>
      <c r="AJ1035" s="81" t="s">
        <v>1709</v>
      </c>
      <c r="AK1035" s="40">
        <f>_xlfn.IFNA(VLOOKUP(AJ1035,ACCESSORIES!F:J,5,FALSE),"N/A")</f>
        <v>2.75</v>
      </c>
      <c r="AL1035" s="3">
        <v>78.3</v>
      </c>
      <c r="AM1035" s="81">
        <v>16.100000000000001</v>
      </c>
      <c r="AN1035" s="81">
        <v>175</v>
      </c>
      <c r="AO1035" s="36">
        <v>3</v>
      </c>
      <c r="AP1035" s="36">
        <v>16</v>
      </c>
      <c r="AQ1035" s="36">
        <v>44</v>
      </c>
      <c r="AR1035" s="36">
        <v>50.6</v>
      </c>
      <c r="AS1035" s="36">
        <v>208</v>
      </c>
      <c r="AT1035" s="36">
        <v>204.5</v>
      </c>
      <c r="AU1035" s="410">
        <v>103.36</v>
      </c>
      <c r="AV1035" s="407">
        <v>35.880000000000003</v>
      </c>
      <c r="AW1035" s="407">
        <v>44.19</v>
      </c>
      <c r="AX1035" s="54">
        <v>46</v>
      </c>
      <c r="AY1035" s="3" t="s">
        <v>85</v>
      </c>
      <c r="AZ1035" s="98" t="str">
        <f>_xlfn.IFNA(VLOOKUP(AY1035,ACCESSORIES!F:J,5,FALSE),"N/A")</f>
        <v>N/A</v>
      </c>
      <c r="BA1035" s="3" t="s">
        <v>85</v>
      </c>
      <c r="BB1035" s="98" t="str">
        <f>_xlfn.IFNA(VLOOKUP(BA1035,ACCESSORIES!F:J,5,FALSE),"N/A")</f>
        <v>N/A</v>
      </c>
      <c r="BC1035" s="77">
        <v>35.659770908403942</v>
      </c>
      <c r="BD1035" s="56">
        <v>20.236220472440898</v>
      </c>
      <c r="BE1035" s="56">
        <v>20.236220472440898</v>
      </c>
      <c r="BF1035" s="56">
        <v>11.417322834645701</v>
      </c>
      <c r="BG1035" s="378">
        <f t="shared" si="118"/>
        <v>7.6616839999999839E-2</v>
      </c>
      <c r="BH1035" s="80">
        <v>36</v>
      </c>
      <c r="BI1035" s="114" t="s">
        <v>3532</v>
      </c>
      <c r="BJ1035" s="50" t="s">
        <v>4050</v>
      </c>
      <c r="BK1035" s="81" t="s">
        <v>4964</v>
      </c>
      <c r="BL1035" s="81" t="s">
        <v>4066</v>
      </c>
      <c r="BM1035" s="81" t="s">
        <v>5444</v>
      </c>
      <c r="BN1035" s="81" t="s">
        <v>2872</v>
      </c>
      <c r="BO1035" s="81" t="s">
        <v>5445</v>
      </c>
      <c r="BP1035" s="81" t="s">
        <v>5446</v>
      </c>
      <c r="BQ1035" s="96" t="s">
        <v>5432</v>
      </c>
      <c r="BR1035" s="81" t="s">
        <v>4275</v>
      </c>
      <c r="BS1035" s="81" t="s">
        <v>4068</v>
      </c>
      <c r="BT1035" s="81"/>
      <c r="BU1035" s="313" t="s">
        <v>6737</v>
      </c>
      <c r="BV1035" s="377" t="s">
        <v>8264</v>
      </c>
      <c r="BW1035" s="313" t="s">
        <v>6744</v>
      </c>
      <c r="BX1035" s="377" t="s">
        <v>8265</v>
      </c>
      <c r="BY1035" s="93" t="str">
        <f t="shared" si="113"/>
        <v>MR701 Bead Grip, 17x8.5, 0mm Offset, 6x5.5, 106.25mm Centerbore, Matte Black</v>
      </c>
      <c r="BZ1035" s="81" t="s">
        <v>3878</v>
      </c>
      <c r="CA1035" s="81" t="s">
        <v>3879</v>
      </c>
      <c r="CB1035" s="81" t="str">
        <f t="shared" si="119"/>
        <v>TRAIL (7XX)</v>
      </c>
    </row>
    <row r="1036" spans="1:80" s="38" customFormat="1" ht="15" customHeight="1">
      <c r="A1036" s="22">
        <f t="shared" si="114"/>
        <v>1034</v>
      </c>
      <c r="B1036" s="3" t="s">
        <v>84</v>
      </c>
      <c r="C1036" s="99" t="s">
        <v>1282</v>
      </c>
      <c r="D1036" s="81" t="s">
        <v>5796</v>
      </c>
      <c r="E1036" s="136" t="str">
        <f>CONCATENATE(LEFT(D1036,5),VLOOKUP(CONCATENATE(N1036,"x",O1036),'PART NUMBER GUIDE'!$B$9:$C$49,2,FALSE),VLOOKUP(CONCATENATE(P1036, V1036), 'PART NUMBER GUIDE'!$Q$6:$R$91, 2, FALSE),VLOOKUP(Y1036,'PART NUMBER GUIDE'!$J$8:$K$43,2, FALSE),IF(U1036="N/A",IF(ABS(S1036)&lt;10,"0"&amp;ABS(S1036),ABS(S1036)),CONCATENATE(LEFT(U1036,1),RIGHT(U1036,1))), F1036, G1036)</f>
        <v>MR70178560900</v>
      </c>
      <c r="F1036" s="90"/>
      <c r="G1036" s="90"/>
      <c r="H1036" s="88" t="s">
        <v>2033</v>
      </c>
      <c r="I1036" s="318">
        <v>43101</v>
      </c>
      <c r="J1036" s="16" t="s">
        <v>1265</v>
      </c>
      <c r="K1036" s="342">
        <v>319</v>
      </c>
      <c r="L1036" s="92">
        <f t="shared" si="115"/>
        <v>319</v>
      </c>
      <c r="M1036" s="344"/>
      <c r="N1036" s="81">
        <v>17</v>
      </c>
      <c r="O1036" s="81">
        <v>8.5</v>
      </c>
      <c r="P1036" s="99" t="str">
        <f t="shared" si="116"/>
        <v>6x5.5</v>
      </c>
      <c r="Q1036" s="81">
        <v>6</v>
      </c>
      <c r="R1036" s="81">
        <v>5.5</v>
      </c>
      <c r="S1036" s="81">
        <v>0</v>
      </c>
      <c r="T1036" s="84">
        <v>4.75</v>
      </c>
      <c r="U1036" s="100" t="s">
        <v>85</v>
      </c>
      <c r="V1036" s="84">
        <v>106.25</v>
      </c>
      <c r="W1036" s="83">
        <v>31.42</v>
      </c>
      <c r="X1036" s="51">
        <v>2650</v>
      </c>
      <c r="Y1036" s="88" t="s">
        <v>2297</v>
      </c>
      <c r="Z1036" s="78" t="s">
        <v>2988</v>
      </c>
      <c r="AA1036" s="51" t="str">
        <f t="shared" si="117"/>
        <v>17x8.5, 6x5.5, 0 OS</v>
      </c>
      <c r="AB1036" s="81" t="s">
        <v>4103</v>
      </c>
      <c r="AC1036" s="89">
        <f>_xlfn.IFNA(VLOOKUP(AB1036,ACCESSORIES!F:J,5,FALSE),"N/A")</f>
        <v>22</v>
      </c>
      <c r="AD1036" s="87" t="s">
        <v>85</v>
      </c>
      <c r="AE1036" s="80" t="s">
        <v>85</v>
      </c>
      <c r="AF1036" s="80" t="s">
        <v>85</v>
      </c>
      <c r="AG1036" s="80" t="s">
        <v>85</v>
      </c>
      <c r="AH1036" s="9" t="str">
        <f>_xlfn.IFNA(VLOOKUP(AG1036,ACCESSORIES!F:J,5,FALSE),"N/A")</f>
        <v>N/A</v>
      </c>
      <c r="AI1036" s="99" t="s">
        <v>265</v>
      </c>
      <c r="AJ1036" s="81" t="s">
        <v>1709</v>
      </c>
      <c r="AK1036" s="40">
        <f>_xlfn.IFNA(VLOOKUP(AJ1036,ACCESSORIES!F:J,5,FALSE),"N/A")</f>
        <v>2.75</v>
      </c>
      <c r="AL1036" s="3">
        <v>78.3</v>
      </c>
      <c r="AM1036" s="81">
        <v>16.100000000000001</v>
      </c>
      <c r="AN1036" s="81">
        <v>175</v>
      </c>
      <c r="AO1036" s="36">
        <v>3</v>
      </c>
      <c r="AP1036" s="36">
        <v>16</v>
      </c>
      <c r="AQ1036" s="36">
        <v>44</v>
      </c>
      <c r="AR1036" s="36">
        <v>50.6</v>
      </c>
      <c r="AS1036" s="36">
        <v>208</v>
      </c>
      <c r="AT1036" s="36">
        <v>204.5</v>
      </c>
      <c r="AU1036" s="410">
        <v>103.36</v>
      </c>
      <c r="AV1036" s="407">
        <v>35.880000000000003</v>
      </c>
      <c r="AW1036" s="407">
        <v>44.19</v>
      </c>
      <c r="AX1036" s="54">
        <v>46</v>
      </c>
      <c r="AY1036" s="3" t="s">
        <v>85</v>
      </c>
      <c r="AZ1036" s="98" t="str">
        <f>_xlfn.IFNA(VLOOKUP(AY1036,ACCESSORIES!F:J,5,FALSE),"N/A")</f>
        <v>N/A</v>
      </c>
      <c r="BA1036" s="3" t="s">
        <v>85</v>
      </c>
      <c r="BB1036" s="98" t="str">
        <f>_xlfn.IFNA(VLOOKUP(BA1036,ACCESSORIES!F:J,5,FALSE),"N/A")</f>
        <v>N/A</v>
      </c>
      <c r="BC1036" s="77">
        <v>35.384193080672851</v>
      </c>
      <c r="BD1036" s="56">
        <v>20.236220472440898</v>
      </c>
      <c r="BE1036" s="56">
        <v>20.236220472440898</v>
      </c>
      <c r="BF1036" s="56">
        <v>11.417322834645701</v>
      </c>
      <c r="BG1036" s="378">
        <f t="shared" si="118"/>
        <v>7.6616839999999839E-2</v>
      </c>
      <c r="BH1036" s="80">
        <v>36</v>
      </c>
      <c r="BI1036" s="114" t="s">
        <v>3532</v>
      </c>
      <c r="BJ1036" s="50" t="s">
        <v>4050</v>
      </c>
      <c r="BK1036" s="81" t="s">
        <v>4964</v>
      </c>
      <c r="BL1036" s="81" t="s">
        <v>4066</v>
      </c>
      <c r="BM1036" s="81" t="s">
        <v>5444</v>
      </c>
      <c r="BN1036" s="81" t="s">
        <v>2872</v>
      </c>
      <c r="BO1036" s="81" t="s">
        <v>5445</v>
      </c>
      <c r="BP1036" s="81" t="s">
        <v>5446</v>
      </c>
      <c r="BQ1036" s="96" t="s">
        <v>5432</v>
      </c>
      <c r="BR1036" s="81" t="s">
        <v>4275</v>
      </c>
      <c r="BS1036" s="81" t="s">
        <v>4068</v>
      </c>
      <c r="BT1036" s="81"/>
      <c r="BU1036" s="313" t="s">
        <v>6723</v>
      </c>
      <c r="BV1036" s="387" t="s">
        <v>8403</v>
      </c>
      <c r="BW1036" s="313" t="s">
        <v>6725</v>
      </c>
      <c r="BX1036" s="387" t="s">
        <v>8404</v>
      </c>
      <c r="BY1036" s="93" t="str">
        <f t="shared" si="113"/>
        <v>MR701 Bead Grip, 17x8.5, 0mm Offset, 6x5.5, 106.25mm Centerbore, Method Bronze</v>
      </c>
      <c r="BZ1036" s="81" t="s">
        <v>3878</v>
      </c>
      <c r="CA1036" s="81" t="s">
        <v>3879</v>
      </c>
      <c r="CB1036" s="81" t="str">
        <f t="shared" si="119"/>
        <v>TRAIL (7XX)</v>
      </c>
    </row>
    <row r="1037" spans="1:80" s="38" customFormat="1" ht="15" customHeight="1">
      <c r="A1037" s="22">
        <f t="shared" si="114"/>
        <v>1035</v>
      </c>
      <c r="B1037" s="3" t="s">
        <v>84</v>
      </c>
      <c r="C1037" s="99" t="s">
        <v>1282</v>
      </c>
      <c r="D1037" s="81" t="s">
        <v>5796</v>
      </c>
      <c r="E1037" s="136" t="str">
        <f>CONCATENATE(LEFT(D1037,5),VLOOKUP(CONCATENATE(N1037,"x",O1037),'PART NUMBER GUIDE'!$B$9:$C$49,2,FALSE),VLOOKUP(CONCATENATE(P1037, V1037), 'PART NUMBER GUIDE'!$Q$6:$R$91, 2, FALSE),VLOOKUP(Y1037,'PART NUMBER GUIDE'!$J$8:$K$43,2, FALSE),IF(U1037="N/A",IF(ABS(S1037)&lt;10,"0"&amp;ABS(S1037),ABS(S1037)),CONCATENATE(LEFT(U1037,1),RIGHT(U1037,1))), F1037, G1037)</f>
        <v>MR70178560600</v>
      </c>
      <c r="F1037" s="90"/>
      <c r="G1037" s="90"/>
      <c r="H1037" s="88" t="s">
        <v>4627</v>
      </c>
      <c r="I1037" s="312">
        <v>44134</v>
      </c>
      <c r="J1037" s="85" t="s">
        <v>1265</v>
      </c>
      <c r="K1037" s="342">
        <v>319</v>
      </c>
      <c r="L1037" s="92">
        <f t="shared" si="115"/>
        <v>319</v>
      </c>
      <c r="M1037" s="344"/>
      <c r="N1037" s="81">
        <v>17</v>
      </c>
      <c r="O1037" s="81">
        <v>8.5</v>
      </c>
      <c r="P1037" s="99" t="str">
        <f t="shared" si="116"/>
        <v>6x5.5</v>
      </c>
      <c r="Q1037" s="81">
        <v>6</v>
      </c>
      <c r="R1037" s="81">
        <v>5.5</v>
      </c>
      <c r="S1037" s="81">
        <v>0</v>
      </c>
      <c r="T1037" s="84">
        <v>4.75</v>
      </c>
      <c r="U1037" s="100" t="s">
        <v>85</v>
      </c>
      <c r="V1037" s="84">
        <v>106.25</v>
      </c>
      <c r="W1037" s="83">
        <v>30.64</v>
      </c>
      <c r="X1037" s="51">
        <v>2650</v>
      </c>
      <c r="Y1037" s="88" t="s">
        <v>4617</v>
      </c>
      <c r="Z1037" s="78" t="s">
        <v>4618</v>
      </c>
      <c r="AA1037" s="51" t="str">
        <f t="shared" si="117"/>
        <v>17x8.5, 6x5.5, 0 OS</v>
      </c>
      <c r="AB1037" s="81" t="s">
        <v>4103</v>
      </c>
      <c r="AC1037" s="89">
        <f>_xlfn.IFNA(VLOOKUP(AB1037,ACCESSORIES!F:J,5,FALSE),"N/A")</f>
        <v>22</v>
      </c>
      <c r="AD1037" s="87" t="s">
        <v>85</v>
      </c>
      <c r="AE1037" s="80" t="s">
        <v>85</v>
      </c>
      <c r="AF1037" s="80" t="s">
        <v>85</v>
      </c>
      <c r="AG1037" s="80" t="s">
        <v>85</v>
      </c>
      <c r="AH1037" s="9" t="str">
        <f>_xlfn.IFNA(VLOOKUP(AG1037,ACCESSORIES!F:J,5,FALSE),"N/A")</f>
        <v>N/A</v>
      </c>
      <c r="AI1037" s="99" t="s">
        <v>265</v>
      </c>
      <c r="AJ1037" s="81" t="s">
        <v>1709</v>
      </c>
      <c r="AK1037" s="40">
        <f>_xlfn.IFNA(VLOOKUP(AJ1037,ACCESSORIES!F:J,5,FALSE),"N/A")</f>
        <v>2.75</v>
      </c>
      <c r="AL1037" s="3">
        <v>78.3</v>
      </c>
      <c r="AM1037" s="81">
        <v>16.100000000000001</v>
      </c>
      <c r="AN1037" s="81">
        <v>175</v>
      </c>
      <c r="AO1037" s="36">
        <v>3</v>
      </c>
      <c r="AP1037" s="36">
        <v>16</v>
      </c>
      <c r="AQ1037" s="36">
        <v>44</v>
      </c>
      <c r="AR1037" s="36">
        <v>50.6</v>
      </c>
      <c r="AS1037" s="36">
        <v>208</v>
      </c>
      <c r="AT1037" s="36">
        <v>204.5</v>
      </c>
      <c r="AU1037" s="410">
        <v>103.36</v>
      </c>
      <c r="AV1037" s="407">
        <v>35.880000000000003</v>
      </c>
      <c r="AW1037" s="407">
        <v>44.19</v>
      </c>
      <c r="AX1037" s="54">
        <v>46</v>
      </c>
      <c r="AY1037" s="3" t="s">
        <v>85</v>
      </c>
      <c r="AZ1037" s="98" t="str">
        <f>_xlfn.IFNA(VLOOKUP(AY1037,ACCESSORIES!F:J,5,FALSE),"N/A")</f>
        <v>N/A</v>
      </c>
      <c r="BA1037" s="3" t="s">
        <v>85</v>
      </c>
      <c r="BB1037" s="98" t="str">
        <f>_xlfn.IFNA(VLOOKUP(BA1037,ACCESSORIES!F:J,5,FALSE),"N/A")</f>
        <v>N/A</v>
      </c>
      <c r="BC1037" s="77">
        <v>35.45768050140115</v>
      </c>
      <c r="BD1037" s="56">
        <v>20.236220472440898</v>
      </c>
      <c r="BE1037" s="56">
        <v>20.236220472440898</v>
      </c>
      <c r="BF1037" s="56">
        <v>11.417322834645701</v>
      </c>
      <c r="BG1037" s="378">
        <f t="shared" si="118"/>
        <v>7.6616839999999839E-2</v>
      </c>
      <c r="BH1037" s="80">
        <v>36</v>
      </c>
      <c r="BI1037" s="114" t="s">
        <v>3532</v>
      </c>
      <c r="BJ1037" s="50" t="s">
        <v>4050</v>
      </c>
      <c r="BK1037" s="81" t="s">
        <v>4964</v>
      </c>
      <c r="BL1037" s="81" t="s">
        <v>4066</v>
      </c>
      <c r="BM1037" s="81" t="s">
        <v>5444</v>
      </c>
      <c r="BN1037" s="81" t="s">
        <v>2872</v>
      </c>
      <c r="BO1037" s="81" t="s">
        <v>5445</v>
      </c>
      <c r="BP1037" s="81" t="s">
        <v>5446</v>
      </c>
      <c r="BQ1037" s="96" t="s">
        <v>5432</v>
      </c>
      <c r="BR1037" s="81" t="s">
        <v>4275</v>
      </c>
      <c r="BS1037" s="81" t="s">
        <v>4068</v>
      </c>
      <c r="BT1037" s="81"/>
      <c r="BU1037" s="313" t="s">
        <v>6731</v>
      </c>
      <c r="BV1037" s="387" t="s">
        <v>8409</v>
      </c>
      <c r="BW1037" s="313" t="s">
        <v>6733</v>
      </c>
      <c r="BX1037" s="387" t="s">
        <v>8410</v>
      </c>
      <c r="BY1037" s="93" t="str">
        <f t="shared" si="113"/>
        <v>MR701 Bead Grip, 17x8.5, 0mm Offset, 6x5.5, 106.25mm Centerbore, Bahia Blue</v>
      </c>
      <c r="BZ1037" s="81" t="s">
        <v>3878</v>
      </c>
      <c r="CA1037" s="81" t="s">
        <v>3879</v>
      </c>
      <c r="CB1037" s="81" t="str">
        <f t="shared" si="119"/>
        <v>TRAIL (7XX)</v>
      </c>
    </row>
    <row r="1038" spans="1:80" s="38" customFormat="1" ht="15" customHeight="1">
      <c r="A1038" s="22">
        <f t="shared" si="114"/>
        <v>1036</v>
      </c>
      <c r="B1038" s="3" t="s">
        <v>84</v>
      </c>
      <c r="C1038" s="99" t="s">
        <v>1282</v>
      </c>
      <c r="D1038" s="81" t="s">
        <v>5796</v>
      </c>
      <c r="E1038" s="91" t="str">
        <f>CONCATENATE(LEFT(D1038,5),VLOOKUP(CONCATENATE(N1038,"x",O1038),'PART NUMBER GUIDE'!$B$9:$C$49,2,FALSE),VLOOKUP(CONCATENATE(P1038, V1038), 'PART NUMBER GUIDE'!$Q$6:$R$91, 2, FALSE),VLOOKUP(Y1038,'PART NUMBER GUIDE'!$J$8:$K$43,2, FALSE),IF(U1038="N/A",IF(ABS(S1038)&lt;10,"0"&amp;ABS(S1038),ABS(S1038)),CONCATENATE(LEFT(U1038,1),RIGHT(U1038,1))), F1038, G1038)</f>
        <v>MR70178580300</v>
      </c>
      <c r="F1038" s="90"/>
      <c r="G1038" s="90"/>
      <c r="H1038" s="88" t="s">
        <v>7384</v>
      </c>
      <c r="I1038" s="109">
        <v>45141</v>
      </c>
      <c r="J1038" s="85" t="s">
        <v>1265</v>
      </c>
      <c r="K1038" s="342">
        <v>339</v>
      </c>
      <c r="L1038" s="92">
        <f t="shared" si="115"/>
        <v>339</v>
      </c>
      <c r="M1038" s="344"/>
      <c r="N1038" s="81">
        <v>17</v>
      </c>
      <c r="O1038" s="81">
        <v>8.5</v>
      </c>
      <c r="P1038" s="99" t="str">
        <f t="shared" si="116"/>
        <v>8x6.5</v>
      </c>
      <c r="Q1038" s="81">
        <v>8</v>
      </c>
      <c r="R1038" s="81">
        <v>6.5</v>
      </c>
      <c r="S1038" s="81">
        <v>0</v>
      </c>
      <c r="T1038" s="84">
        <v>4.75</v>
      </c>
      <c r="U1038" s="100" t="s">
        <v>85</v>
      </c>
      <c r="V1038" s="84">
        <v>130.81</v>
      </c>
      <c r="W1038" s="83">
        <v>30.5</v>
      </c>
      <c r="X1038" s="51">
        <v>3640</v>
      </c>
      <c r="Y1038" s="88" t="s">
        <v>5454</v>
      </c>
      <c r="Z1038" s="79" t="s">
        <v>196</v>
      </c>
      <c r="AA1038" s="51" t="str">
        <f t="shared" si="117"/>
        <v>17x8.5, 8x6.5, 0 OS</v>
      </c>
      <c r="AB1038" s="81" t="s">
        <v>7930</v>
      </c>
      <c r="AC1038" s="89">
        <f>_xlfn.IFNA(VLOOKUP(AB1038,ACCESSORIES!F:J,5,FALSE),"N/A")</f>
        <v>33</v>
      </c>
      <c r="AD1038" s="87" t="s">
        <v>85</v>
      </c>
      <c r="AE1038" s="80" t="s">
        <v>85</v>
      </c>
      <c r="AF1038" s="3" t="s">
        <v>3005</v>
      </c>
      <c r="AG1038" s="80" t="s">
        <v>85</v>
      </c>
      <c r="AH1038" s="9" t="str">
        <f>_xlfn.IFNA(VLOOKUP(AG1038,ACCESSORIES!F:J,5,FALSE),"N/A")</f>
        <v>N/A</v>
      </c>
      <c r="AI1038" s="99" t="s">
        <v>266</v>
      </c>
      <c r="AJ1038" s="81" t="s">
        <v>85</v>
      </c>
      <c r="AK1038" s="40" t="str">
        <f>_xlfn.IFNA(VLOOKUP(AJ1038,ACCESSORIES!F:J,5,FALSE),"N/A")</f>
        <v>N/A</v>
      </c>
      <c r="AL1038" s="81" t="s">
        <v>85</v>
      </c>
      <c r="AM1038" s="81">
        <v>16.100000000000001</v>
      </c>
      <c r="AN1038" s="81">
        <v>197</v>
      </c>
      <c r="AO1038" s="36">
        <v>0</v>
      </c>
      <c r="AP1038" s="36">
        <v>0</v>
      </c>
      <c r="AQ1038" s="36">
        <v>45</v>
      </c>
      <c r="AR1038" s="36">
        <v>50.6</v>
      </c>
      <c r="AS1038" s="36">
        <v>208</v>
      </c>
      <c r="AT1038" s="36">
        <v>204.5</v>
      </c>
      <c r="AU1038" s="410">
        <v>123.1</v>
      </c>
      <c r="AV1038" s="407">
        <v>92</v>
      </c>
      <c r="AW1038" s="407">
        <v>92</v>
      </c>
      <c r="AX1038" s="54">
        <v>46</v>
      </c>
      <c r="AY1038" s="3" t="s">
        <v>85</v>
      </c>
      <c r="AZ1038" s="98" t="str">
        <f>_xlfn.IFNA(VLOOKUP(AY1038,ACCESSORIES!F:J,5,FALSE),"N/A")</f>
        <v>N/A</v>
      </c>
      <c r="BA1038" s="3" t="s">
        <v>85</v>
      </c>
      <c r="BB1038" s="98" t="str">
        <f>_xlfn.IFNA(VLOOKUP(BA1038,ACCESSORIES!F:J,5,FALSE),"N/A")</f>
        <v>N/A</v>
      </c>
      <c r="BC1038" s="77">
        <v>35.200474528852119</v>
      </c>
      <c r="BD1038" s="56">
        <v>20.236220472440898</v>
      </c>
      <c r="BE1038" s="56">
        <v>20.236220472440898</v>
      </c>
      <c r="BF1038" s="56">
        <v>11.417322834645701</v>
      </c>
      <c r="BG1038" s="378">
        <f t="shared" si="118"/>
        <v>7.6616839999999839E-2</v>
      </c>
      <c r="BH1038" s="80">
        <v>36</v>
      </c>
      <c r="BI1038" s="114" t="s">
        <v>4923</v>
      </c>
      <c r="BJ1038" s="50" t="s">
        <v>4050</v>
      </c>
      <c r="BK1038" s="81" t="s">
        <v>4964</v>
      </c>
      <c r="BL1038" s="81" t="s">
        <v>4066</v>
      </c>
      <c r="BM1038" s="81" t="s">
        <v>5444</v>
      </c>
      <c r="BN1038" s="81" t="s">
        <v>2872</v>
      </c>
      <c r="BO1038" s="81" t="s">
        <v>5445</v>
      </c>
      <c r="BP1038" s="81" t="s">
        <v>5446</v>
      </c>
      <c r="BQ1038" s="96" t="s">
        <v>5432</v>
      </c>
      <c r="BR1038" s="81" t="s">
        <v>4275</v>
      </c>
      <c r="BS1038" s="81" t="s">
        <v>4068</v>
      </c>
      <c r="BT1038" s="81"/>
      <c r="BU1038" s="313"/>
      <c r="BV1038" s="377"/>
      <c r="BW1038" s="313"/>
      <c r="BX1038" s="377"/>
      <c r="BY1038" s="93" t="str">
        <f t="shared" si="113"/>
        <v>MR701 Bead Grip, 17x8.5, 0mm Offset, 8x6.5, 130.81mm Centerbore, Machined - Clear Coat</v>
      </c>
      <c r="BZ1038" s="81" t="s">
        <v>3878</v>
      </c>
      <c r="CA1038" s="81" t="s">
        <v>3879</v>
      </c>
      <c r="CB1038" s="81" t="str">
        <f t="shared" si="119"/>
        <v>TRAIL (7XX)</v>
      </c>
    </row>
    <row r="1039" spans="1:80" s="38" customFormat="1" ht="15" customHeight="1">
      <c r="A1039" s="22">
        <f t="shared" si="114"/>
        <v>1037</v>
      </c>
      <c r="B1039" s="3" t="s">
        <v>84</v>
      </c>
      <c r="C1039" s="99" t="s">
        <v>1282</v>
      </c>
      <c r="D1039" s="81" t="s">
        <v>5796</v>
      </c>
      <c r="E1039" s="91" t="str">
        <f>CONCATENATE(LEFT(D1039,5),VLOOKUP(CONCATENATE(N1039,"x",O1039),'PART NUMBER GUIDE'!$B$9:$C$49,2,FALSE),VLOOKUP(CONCATENATE(P1039, V1039), 'PART NUMBER GUIDE'!$Q$6:$R$91, 2, FALSE),VLOOKUP(Y1039,'PART NUMBER GUIDE'!$J$8:$K$43,2, FALSE),IF(U1039="N/A",IF(ABS(S1039)&lt;10,"0"&amp;ABS(S1039),ABS(S1039)),CONCATENATE(LEFT(U1039,1),RIGHT(U1039,1))), F1039, G1039)</f>
        <v>MR70178580500</v>
      </c>
      <c r="F1039" s="90"/>
      <c r="G1039" s="90"/>
      <c r="H1039" s="88" t="s">
        <v>2034</v>
      </c>
      <c r="I1039" s="318">
        <v>43101</v>
      </c>
      <c r="J1039" s="85" t="s">
        <v>1265</v>
      </c>
      <c r="K1039" s="342">
        <v>339</v>
      </c>
      <c r="L1039" s="92">
        <f t="shared" si="115"/>
        <v>339</v>
      </c>
      <c r="M1039" s="344"/>
      <c r="N1039" s="81">
        <v>17</v>
      </c>
      <c r="O1039" s="81">
        <v>8.5</v>
      </c>
      <c r="P1039" s="99" t="str">
        <f t="shared" si="116"/>
        <v>8x6.5</v>
      </c>
      <c r="Q1039" s="81">
        <v>8</v>
      </c>
      <c r="R1039" s="81">
        <v>6.5</v>
      </c>
      <c r="S1039" s="81">
        <v>0</v>
      </c>
      <c r="T1039" s="84">
        <v>4.75</v>
      </c>
      <c r="U1039" s="100" t="s">
        <v>85</v>
      </c>
      <c r="V1039" s="84">
        <v>130.81</v>
      </c>
      <c r="W1039" s="83">
        <v>30.5</v>
      </c>
      <c r="X1039" s="51">
        <v>3640</v>
      </c>
      <c r="Y1039" s="88" t="s">
        <v>2294</v>
      </c>
      <c r="Z1039" s="79" t="s">
        <v>2987</v>
      </c>
      <c r="AA1039" s="51" t="str">
        <f t="shared" si="117"/>
        <v>17x8.5, 8x6.5, 0 OS</v>
      </c>
      <c r="AB1039" s="81" t="s">
        <v>4106</v>
      </c>
      <c r="AC1039" s="89">
        <f>_xlfn.IFNA(VLOOKUP(AB1039,ACCESSORIES!F:J,5,FALSE),"N/A")</f>
        <v>33</v>
      </c>
      <c r="AD1039" s="87" t="s">
        <v>85</v>
      </c>
      <c r="AE1039" s="80" t="s">
        <v>85</v>
      </c>
      <c r="AF1039" s="3" t="s">
        <v>3005</v>
      </c>
      <c r="AG1039" s="80" t="s">
        <v>85</v>
      </c>
      <c r="AH1039" s="9" t="str">
        <f>_xlfn.IFNA(VLOOKUP(AG1039,ACCESSORIES!F:J,5,FALSE),"N/A")</f>
        <v>N/A</v>
      </c>
      <c r="AI1039" s="99" t="s">
        <v>266</v>
      </c>
      <c r="AJ1039" s="81" t="s">
        <v>85</v>
      </c>
      <c r="AK1039" s="40" t="str">
        <f>_xlfn.IFNA(VLOOKUP(AJ1039,ACCESSORIES!F:J,5,FALSE),"N/A")</f>
        <v>N/A</v>
      </c>
      <c r="AL1039" s="81" t="s">
        <v>85</v>
      </c>
      <c r="AM1039" s="81">
        <v>16.100000000000001</v>
      </c>
      <c r="AN1039" s="81">
        <v>197</v>
      </c>
      <c r="AO1039" s="36">
        <v>0</v>
      </c>
      <c r="AP1039" s="36">
        <v>0</v>
      </c>
      <c r="AQ1039" s="36">
        <v>45</v>
      </c>
      <c r="AR1039" s="36">
        <v>50.6</v>
      </c>
      <c r="AS1039" s="36">
        <v>208</v>
      </c>
      <c r="AT1039" s="36">
        <v>204.5</v>
      </c>
      <c r="AU1039" s="410">
        <v>123.1</v>
      </c>
      <c r="AV1039" s="407">
        <v>92</v>
      </c>
      <c r="AW1039" s="407">
        <v>92</v>
      </c>
      <c r="AX1039" s="54">
        <v>46</v>
      </c>
      <c r="AY1039" s="3" t="s">
        <v>85</v>
      </c>
      <c r="AZ1039" s="98" t="str">
        <f>_xlfn.IFNA(VLOOKUP(AY1039,ACCESSORIES!F:J,5,FALSE),"N/A")</f>
        <v>N/A</v>
      </c>
      <c r="BA1039" s="3" t="s">
        <v>85</v>
      </c>
      <c r="BB1039" s="98" t="str">
        <f>_xlfn.IFNA(VLOOKUP(BA1039,ACCESSORIES!F:J,5,FALSE),"N/A")</f>
        <v>N/A</v>
      </c>
      <c r="BC1039" s="77">
        <v>35.200474528852119</v>
      </c>
      <c r="BD1039" s="56">
        <v>20.236220472440898</v>
      </c>
      <c r="BE1039" s="56">
        <v>20.236220472440898</v>
      </c>
      <c r="BF1039" s="56">
        <v>11.417322834645701</v>
      </c>
      <c r="BG1039" s="378">
        <f t="shared" si="118"/>
        <v>7.6616839999999839E-2</v>
      </c>
      <c r="BH1039" s="80">
        <v>36</v>
      </c>
      <c r="BI1039" s="114" t="s">
        <v>3532</v>
      </c>
      <c r="BJ1039" s="50" t="s">
        <v>4050</v>
      </c>
      <c r="BK1039" s="81" t="s">
        <v>4964</v>
      </c>
      <c r="BL1039" s="81" t="s">
        <v>4066</v>
      </c>
      <c r="BM1039" s="81" t="s">
        <v>5444</v>
      </c>
      <c r="BN1039" s="81" t="s">
        <v>2872</v>
      </c>
      <c r="BO1039" s="81" t="s">
        <v>5445</v>
      </c>
      <c r="BP1039" s="81" t="s">
        <v>5446</v>
      </c>
      <c r="BQ1039" s="96" t="s">
        <v>5432</v>
      </c>
      <c r="BR1039" s="81" t="s">
        <v>4275</v>
      </c>
      <c r="BS1039" s="81" t="s">
        <v>4068</v>
      </c>
      <c r="BT1039" s="81"/>
      <c r="BU1039" s="313" t="s">
        <v>6738</v>
      </c>
      <c r="BV1039" s="377" t="s">
        <v>8326</v>
      </c>
      <c r="BW1039" s="313" t="s">
        <v>6745</v>
      </c>
      <c r="BX1039" s="377" t="s">
        <v>8327</v>
      </c>
      <c r="BY1039" s="93" t="str">
        <f t="shared" si="113"/>
        <v>MR701 Bead Grip, 17x8.5, 0mm Offset, 8x6.5, 130.81mm Centerbore, Matte Black</v>
      </c>
      <c r="BZ1039" s="81" t="s">
        <v>3878</v>
      </c>
      <c r="CA1039" s="81" t="s">
        <v>3879</v>
      </c>
      <c r="CB1039" s="81" t="str">
        <f t="shared" si="119"/>
        <v>TRAIL (7XX)</v>
      </c>
    </row>
    <row r="1040" spans="1:80" s="38" customFormat="1" ht="15" customHeight="1">
      <c r="A1040" s="22">
        <f t="shared" si="114"/>
        <v>1038</v>
      </c>
      <c r="B1040" s="3" t="s">
        <v>84</v>
      </c>
      <c r="C1040" s="99" t="s">
        <v>1282</v>
      </c>
      <c r="D1040" s="81" t="s">
        <v>5796</v>
      </c>
      <c r="E1040" s="91" t="str">
        <f>CONCATENATE(LEFT(D1040,5),VLOOKUP(CONCATENATE(N1040,"x",O1040),'PART NUMBER GUIDE'!$B$9:$C$49,2,FALSE),VLOOKUP(CONCATENATE(P1040, V1040), 'PART NUMBER GUIDE'!$Q$6:$R$91, 2, FALSE),VLOOKUP(Y1040,'PART NUMBER GUIDE'!$J$8:$K$43,2, FALSE),IF(U1040="N/A",IF(ABS(S1040)&lt;10,"0"&amp;ABS(S1040),ABS(S1040)),CONCATENATE(LEFT(U1040,1),RIGHT(U1040,1))), F1040, G1040)</f>
        <v>MR70178587300</v>
      </c>
      <c r="F1040" s="90"/>
      <c r="G1040" s="90"/>
      <c r="H1040" s="88" t="s">
        <v>7385</v>
      </c>
      <c r="I1040" s="109">
        <v>45141</v>
      </c>
      <c r="J1040" s="85" t="s">
        <v>1265</v>
      </c>
      <c r="K1040" s="342">
        <v>339</v>
      </c>
      <c r="L1040" s="92">
        <f t="shared" si="115"/>
        <v>339</v>
      </c>
      <c r="M1040" s="344"/>
      <c r="N1040" s="81">
        <v>17</v>
      </c>
      <c r="O1040" s="81">
        <v>8.5</v>
      </c>
      <c r="P1040" s="99" t="str">
        <f t="shared" si="116"/>
        <v>8x170</v>
      </c>
      <c r="Q1040" s="81">
        <v>8</v>
      </c>
      <c r="R1040" s="81">
        <v>170</v>
      </c>
      <c r="S1040" s="81">
        <v>0</v>
      </c>
      <c r="T1040" s="84">
        <v>4.75</v>
      </c>
      <c r="U1040" s="100" t="s">
        <v>85</v>
      </c>
      <c r="V1040" s="16">
        <v>130.81</v>
      </c>
      <c r="W1040" s="83">
        <v>30.48</v>
      </c>
      <c r="X1040" s="51">
        <v>3640</v>
      </c>
      <c r="Y1040" s="88" t="s">
        <v>5454</v>
      </c>
      <c r="Z1040" s="79" t="s">
        <v>196</v>
      </c>
      <c r="AA1040" s="51" t="str">
        <f t="shared" si="117"/>
        <v>17x8.5, 8x170, 0 OS</v>
      </c>
      <c r="AB1040" s="81" t="s">
        <v>7931</v>
      </c>
      <c r="AC1040" s="89">
        <f>_xlfn.IFNA(VLOOKUP(AB1040,ACCESSORIES!F:J,5,FALSE),"N/A")</f>
        <v>33</v>
      </c>
      <c r="AD1040" s="87" t="s">
        <v>85</v>
      </c>
      <c r="AE1040" s="80" t="s">
        <v>85</v>
      </c>
      <c r="AF1040" s="3" t="s">
        <v>3005</v>
      </c>
      <c r="AG1040" s="80" t="s">
        <v>85</v>
      </c>
      <c r="AH1040" s="9" t="str">
        <f>_xlfn.IFNA(VLOOKUP(AG1040,ACCESSORIES!F:J,5,FALSE),"N/A")</f>
        <v>N/A</v>
      </c>
      <c r="AI1040" s="99" t="s">
        <v>266</v>
      </c>
      <c r="AJ1040" s="81" t="s">
        <v>85</v>
      </c>
      <c r="AK1040" s="40" t="str">
        <f>_xlfn.IFNA(VLOOKUP(AJ1040,ACCESSORIES!F:J,5,FALSE),"N/A")</f>
        <v>N/A</v>
      </c>
      <c r="AL1040" s="81" t="s">
        <v>85</v>
      </c>
      <c r="AM1040" s="81">
        <v>16.100000000000001</v>
      </c>
      <c r="AN1040" s="81">
        <v>197</v>
      </c>
      <c r="AO1040" s="36">
        <v>0</v>
      </c>
      <c r="AP1040" s="36">
        <v>0</v>
      </c>
      <c r="AQ1040" s="36">
        <v>45</v>
      </c>
      <c r="AR1040" s="36">
        <v>50.6</v>
      </c>
      <c r="AS1040" s="36">
        <v>208</v>
      </c>
      <c r="AT1040" s="36">
        <v>204.5</v>
      </c>
      <c r="AU1040" s="410">
        <v>128</v>
      </c>
      <c r="AV1040" s="407">
        <v>103.9</v>
      </c>
      <c r="AW1040" s="407">
        <v>107</v>
      </c>
      <c r="AX1040" s="54">
        <v>46</v>
      </c>
      <c r="AY1040" s="3" t="s">
        <v>85</v>
      </c>
      <c r="AZ1040" s="98" t="str">
        <f>_xlfn.IFNA(VLOOKUP(AY1040,ACCESSORIES!F:J,5,FALSE),"N/A")</f>
        <v>N/A</v>
      </c>
      <c r="BA1040" s="3" t="s">
        <v>85</v>
      </c>
      <c r="BB1040" s="98" t="str">
        <f>_xlfn.IFNA(VLOOKUP(BA1040,ACCESSORIES!F:J,5,FALSE),"N/A")</f>
        <v>N/A</v>
      </c>
      <c r="BC1040" s="77">
        <v>35.108615252941753</v>
      </c>
      <c r="BD1040" s="56">
        <v>20.236220472440898</v>
      </c>
      <c r="BE1040" s="56">
        <v>20.236220472440898</v>
      </c>
      <c r="BF1040" s="56">
        <v>11.417322834645701</v>
      </c>
      <c r="BG1040" s="378">
        <f t="shared" si="118"/>
        <v>7.6616839999999839E-2</v>
      </c>
      <c r="BH1040" s="80">
        <v>36</v>
      </c>
      <c r="BI1040" s="114" t="s">
        <v>4923</v>
      </c>
      <c r="BJ1040" s="50" t="s">
        <v>4050</v>
      </c>
      <c r="BK1040" s="81" t="s">
        <v>4964</v>
      </c>
      <c r="BL1040" s="81" t="s">
        <v>4066</v>
      </c>
      <c r="BM1040" s="81" t="s">
        <v>5444</v>
      </c>
      <c r="BN1040" s="81" t="s">
        <v>2872</v>
      </c>
      <c r="BO1040" s="81" t="s">
        <v>5445</v>
      </c>
      <c r="BP1040" s="81" t="s">
        <v>5446</v>
      </c>
      <c r="BQ1040" s="96" t="s">
        <v>5432</v>
      </c>
      <c r="BR1040" s="81" t="s">
        <v>4275</v>
      </c>
      <c r="BS1040" s="81" t="s">
        <v>4068</v>
      </c>
      <c r="BT1040" s="81"/>
      <c r="BU1040" s="313"/>
      <c r="BV1040" s="377"/>
      <c r="BW1040" s="313"/>
      <c r="BX1040" s="377"/>
      <c r="BY1040" s="93" t="str">
        <f t="shared" si="113"/>
        <v>MR701 Bead Grip, 17x8.5, 0mm Offset, 8x170, 130.81mm Centerbore, Machined - Clear Coat</v>
      </c>
      <c r="BZ1040" s="81" t="s">
        <v>3878</v>
      </c>
      <c r="CA1040" s="81" t="s">
        <v>3879</v>
      </c>
      <c r="CB1040" s="81" t="str">
        <f t="shared" si="119"/>
        <v>TRAIL (7XX)</v>
      </c>
    </row>
    <row r="1041" spans="1:80" s="38" customFormat="1" ht="15" customHeight="1">
      <c r="A1041" s="22">
        <f t="shared" si="114"/>
        <v>1039</v>
      </c>
      <c r="B1041" s="3" t="s">
        <v>84</v>
      </c>
      <c r="C1041" s="99" t="s">
        <v>1282</v>
      </c>
      <c r="D1041" s="81" t="s">
        <v>5796</v>
      </c>
      <c r="E1041" s="91" t="str">
        <f>CONCATENATE(LEFT(D1041,5),VLOOKUP(CONCATENATE(N1041,"x",O1041),'PART NUMBER GUIDE'!$B$9:$C$49,2,FALSE),VLOOKUP(CONCATENATE(P1041, V1041), 'PART NUMBER GUIDE'!$Q$6:$R$91, 2, FALSE),VLOOKUP(Y1041,'PART NUMBER GUIDE'!$J$8:$K$43,2, FALSE),IF(U1041="N/A",IF(ABS(S1041)&lt;10,"0"&amp;ABS(S1041),ABS(S1041)),CONCATENATE(LEFT(U1041,1),RIGHT(U1041,1))), F1041, G1041)</f>
        <v>MR70178587500</v>
      </c>
      <c r="F1041" s="90"/>
      <c r="G1041" s="90"/>
      <c r="H1041" s="88" t="s">
        <v>2036</v>
      </c>
      <c r="I1041" s="318">
        <v>43101</v>
      </c>
      <c r="J1041" s="85" t="s">
        <v>1265</v>
      </c>
      <c r="K1041" s="342">
        <v>339</v>
      </c>
      <c r="L1041" s="92">
        <f t="shared" si="115"/>
        <v>339</v>
      </c>
      <c r="M1041" s="344"/>
      <c r="N1041" s="81">
        <v>17</v>
      </c>
      <c r="O1041" s="81">
        <v>8.5</v>
      </c>
      <c r="P1041" s="99" t="str">
        <f t="shared" si="116"/>
        <v>8x170</v>
      </c>
      <c r="Q1041" s="81">
        <v>8</v>
      </c>
      <c r="R1041" s="81">
        <v>170</v>
      </c>
      <c r="S1041" s="81">
        <v>0</v>
      </c>
      <c r="T1041" s="84">
        <v>4.75</v>
      </c>
      <c r="U1041" s="100" t="s">
        <v>85</v>
      </c>
      <c r="V1041" s="16">
        <v>130.81</v>
      </c>
      <c r="W1041" s="83">
        <v>30.48</v>
      </c>
      <c r="X1041" s="51">
        <v>3640</v>
      </c>
      <c r="Y1041" s="88" t="s">
        <v>2294</v>
      </c>
      <c r="Z1041" s="79" t="s">
        <v>2987</v>
      </c>
      <c r="AA1041" s="51" t="str">
        <f t="shared" si="117"/>
        <v>17x8.5, 8x170, 0 OS</v>
      </c>
      <c r="AB1041" s="81" t="s">
        <v>4105</v>
      </c>
      <c r="AC1041" s="89">
        <f>_xlfn.IFNA(VLOOKUP(AB1041,ACCESSORIES!F:J,5,FALSE),"N/A")</f>
        <v>33</v>
      </c>
      <c r="AD1041" s="87" t="s">
        <v>85</v>
      </c>
      <c r="AE1041" s="80" t="s">
        <v>85</v>
      </c>
      <c r="AF1041" s="3" t="s">
        <v>3005</v>
      </c>
      <c r="AG1041" s="80" t="s">
        <v>85</v>
      </c>
      <c r="AH1041" s="9" t="str">
        <f>_xlfn.IFNA(VLOOKUP(AG1041,ACCESSORIES!F:J,5,FALSE),"N/A")</f>
        <v>N/A</v>
      </c>
      <c r="AI1041" s="99" t="s">
        <v>266</v>
      </c>
      <c r="AJ1041" s="81" t="s">
        <v>85</v>
      </c>
      <c r="AK1041" s="40" t="str">
        <f>_xlfn.IFNA(VLOOKUP(AJ1041,ACCESSORIES!F:J,5,FALSE),"N/A")</f>
        <v>N/A</v>
      </c>
      <c r="AL1041" s="81" t="s">
        <v>85</v>
      </c>
      <c r="AM1041" s="81">
        <v>16.100000000000001</v>
      </c>
      <c r="AN1041" s="81">
        <v>197</v>
      </c>
      <c r="AO1041" s="36">
        <v>0</v>
      </c>
      <c r="AP1041" s="36">
        <v>0</v>
      </c>
      <c r="AQ1041" s="36">
        <v>45</v>
      </c>
      <c r="AR1041" s="36">
        <v>50.6</v>
      </c>
      <c r="AS1041" s="36">
        <v>208</v>
      </c>
      <c r="AT1041" s="36">
        <v>204.5</v>
      </c>
      <c r="AU1041" s="410">
        <v>128</v>
      </c>
      <c r="AV1041" s="407">
        <v>103.9</v>
      </c>
      <c r="AW1041" s="407">
        <v>107</v>
      </c>
      <c r="AX1041" s="54">
        <v>46</v>
      </c>
      <c r="AY1041" s="3" t="s">
        <v>85</v>
      </c>
      <c r="AZ1041" s="98" t="str">
        <f>_xlfn.IFNA(VLOOKUP(AY1041,ACCESSORIES!F:J,5,FALSE),"N/A")</f>
        <v>N/A</v>
      </c>
      <c r="BA1041" s="3" t="s">
        <v>85</v>
      </c>
      <c r="BB1041" s="98" t="str">
        <f>_xlfn.IFNA(VLOOKUP(BA1041,ACCESSORIES!F:J,5,FALSE),"N/A")</f>
        <v>N/A</v>
      </c>
      <c r="BC1041" s="77">
        <v>35.108615252941753</v>
      </c>
      <c r="BD1041" s="56">
        <v>20.236220472440898</v>
      </c>
      <c r="BE1041" s="56">
        <v>20.236220472440898</v>
      </c>
      <c r="BF1041" s="56">
        <v>11.417322834645701</v>
      </c>
      <c r="BG1041" s="378">
        <f t="shared" si="118"/>
        <v>7.6616839999999839E-2</v>
      </c>
      <c r="BH1041" s="80">
        <v>36</v>
      </c>
      <c r="BI1041" s="114" t="s">
        <v>3532</v>
      </c>
      <c r="BJ1041" s="50" t="s">
        <v>4050</v>
      </c>
      <c r="BK1041" s="81" t="s">
        <v>4964</v>
      </c>
      <c r="BL1041" s="81" t="s">
        <v>4066</v>
      </c>
      <c r="BM1041" s="81" t="s">
        <v>5444</v>
      </c>
      <c r="BN1041" s="81" t="s">
        <v>2872</v>
      </c>
      <c r="BO1041" s="81" t="s">
        <v>5445</v>
      </c>
      <c r="BP1041" s="81" t="s">
        <v>5446</v>
      </c>
      <c r="BQ1041" s="96" t="s">
        <v>5432</v>
      </c>
      <c r="BR1041" s="81" t="s">
        <v>4275</v>
      </c>
      <c r="BS1041" s="81" t="s">
        <v>4068</v>
      </c>
      <c r="BT1041" s="81"/>
      <c r="BU1041" s="313" t="s">
        <v>6738</v>
      </c>
      <c r="BV1041" s="377" t="s">
        <v>8326</v>
      </c>
      <c r="BW1041" s="313" t="s">
        <v>6745</v>
      </c>
      <c r="BX1041" s="377" t="s">
        <v>8327</v>
      </c>
      <c r="BY1041" s="93" t="str">
        <f t="shared" si="113"/>
        <v>MR701 Bead Grip, 17x8.5, 0mm Offset, 8x170, 130.81mm Centerbore, Matte Black</v>
      </c>
      <c r="BZ1041" s="81" t="s">
        <v>3878</v>
      </c>
      <c r="CA1041" s="81" t="s">
        <v>3879</v>
      </c>
      <c r="CB1041" s="81" t="str">
        <f t="shared" si="119"/>
        <v>TRAIL (7XX)</v>
      </c>
    </row>
    <row r="1042" spans="1:80" s="38" customFormat="1" ht="15" customHeight="1">
      <c r="A1042" s="22">
        <f t="shared" si="114"/>
        <v>1040</v>
      </c>
      <c r="B1042" s="3" t="s">
        <v>84</v>
      </c>
      <c r="C1042" s="99" t="s">
        <v>1282</v>
      </c>
      <c r="D1042" s="81" t="s">
        <v>5796</v>
      </c>
      <c r="E1042" s="91" t="str">
        <f>CONCATENATE(LEFT(D1042,5),VLOOKUP(CONCATENATE(N1042,"x",O1042),'PART NUMBER GUIDE'!$B$9:$C$49,2,FALSE),VLOOKUP(CONCATENATE(P1042, V1042), 'PART NUMBER GUIDE'!$Q$6:$R$91, 2, FALSE),VLOOKUP(Y1042,'PART NUMBER GUIDE'!$J$8:$K$43,2, FALSE),IF(U1042="N/A",IF(ABS(S1042)&lt;10,"0"&amp;ABS(S1042),ABS(S1042)),CONCATENATE(LEFT(U1042,1),RIGHT(U1042,1))), F1042, G1042)</f>
        <v>MR70179050512N</v>
      </c>
      <c r="F1042" s="90" t="s">
        <v>2224</v>
      </c>
      <c r="G1042" s="90"/>
      <c r="H1042" s="88" t="s">
        <v>3447</v>
      </c>
      <c r="I1042" s="312">
        <v>43696</v>
      </c>
      <c r="J1042" s="85" t="s">
        <v>1265</v>
      </c>
      <c r="K1042" s="342">
        <v>339</v>
      </c>
      <c r="L1042" s="92">
        <f t="shared" si="115"/>
        <v>339</v>
      </c>
      <c r="M1042" s="344"/>
      <c r="N1042" s="81">
        <v>17</v>
      </c>
      <c r="O1042" s="8">
        <v>9</v>
      </c>
      <c r="P1042" s="99" t="str">
        <f t="shared" si="116"/>
        <v>5x5</v>
      </c>
      <c r="Q1042" s="81">
        <v>5</v>
      </c>
      <c r="R1042" s="81">
        <v>5</v>
      </c>
      <c r="S1042" s="81">
        <v>-12</v>
      </c>
      <c r="T1042" s="84">
        <v>4.62</v>
      </c>
      <c r="U1042" s="100" t="s">
        <v>85</v>
      </c>
      <c r="V1042" s="16">
        <v>71.5</v>
      </c>
      <c r="W1042" s="83">
        <v>32.409999999999997</v>
      </c>
      <c r="X1042" s="51">
        <v>2650</v>
      </c>
      <c r="Y1042" s="88" t="s">
        <v>2294</v>
      </c>
      <c r="Z1042" s="79" t="s">
        <v>2987</v>
      </c>
      <c r="AA1042" s="51" t="str">
        <f t="shared" si="117"/>
        <v>17x9, 5x5, -12 OS</v>
      </c>
      <c r="AB1042" s="81" t="s">
        <v>4102</v>
      </c>
      <c r="AC1042" s="89">
        <f>_xlfn.IFNA(VLOOKUP(AB1042,ACCESSORIES!F:J,5,FALSE),"N/A")</f>
        <v>22</v>
      </c>
      <c r="AD1042" s="87" t="s">
        <v>85</v>
      </c>
      <c r="AE1042" s="80" t="s">
        <v>85</v>
      </c>
      <c r="AF1042" s="80" t="s">
        <v>85</v>
      </c>
      <c r="AG1042" s="80" t="s">
        <v>85</v>
      </c>
      <c r="AH1042" s="9" t="str">
        <f>_xlfn.IFNA(VLOOKUP(AG1042,ACCESSORIES!F:J,5,FALSE),"N/A")</f>
        <v>N/A</v>
      </c>
      <c r="AI1042" s="99" t="s">
        <v>265</v>
      </c>
      <c r="AJ1042" s="81" t="s">
        <v>85</v>
      </c>
      <c r="AK1042" s="40" t="str">
        <f>_xlfn.IFNA(VLOOKUP(AJ1042,ACCESSORIES!F:J,5,FALSE),"N/A")</f>
        <v>N/A</v>
      </c>
      <c r="AL1042" s="81" t="s">
        <v>85</v>
      </c>
      <c r="AM1042" s="81">
        <v>16.100000000000001</v>
      </c>
      <c r="AN1042" s="81">
        <v>175</v>
      </c>
      <c r="AO1042" s="36">
        <v>4</v>
      </c>
      <c r="AP1042" s="36">
        <v>21</v>
      </c>
      <c r="AQ1042" s="36">
        <v>53.5</v>
      </c>
      <c r="AR1042" s="36">
        <v>61.5</v>
      </c>
      <c r="AS1042" s="36">
        <v>209.6</v>
      </c>
      <c r="AT1042" s="36">
        <v>205</v>
      </c>
      <c r="AU1042" s="410">
        <v>71.5</v>
      </c>
      <c r="AV1042" s="407">
        <v>42</v>
      </c>
      <c r="AW1042" s="407">
        <v>42</v>
      </c>
      <c r="AX1042" s="54">
        <v>50</v>
      </c>
      <c r="AY1042" s="3" t="s">
        <v>85</v>
      </c>
      <c r="AZ1042" s="98" t="str">
        <f>_xlfn.IFNA(VLOOKUP(AY1042,ACCESSORIES!F:J,5,FALSE),"N/A")</f>
        <v>N/A</v>
      </c>
      <c r="BA1042" s="3" t="s">
        <v>85</v>
      </c>
      <c r="BB1042" s="98" t="str">
        <f>_xlfn.IFNA(VLOOKUP(BA1042,ACCESSORIES!F:J,5,FALSE),"N/A")</f>
        <v>N/A</v>
      </c>
      <c r="BC1042" s="77">
        <v>37.258122309244307</v>
      </c>
      <c r="BD1042" s="56">
        <v>20.236220472440898</v>
      </c>
      <c r="BE1042" s="56">
        <v>20.236220472440898</v>
      </c>
      <c r="BF1042" s="56">
        <v>12.4409448818898</v>
      </c>
      <c r="BG1042" s="378">
        <f t="shared" si="118"/>
        <v>8.348593599999983E-2</v>
      </c>
      <c r="BH1042" s="80">
        <v>36</v>
      </c>
      <c r="BI1042" s="114" t="s">
        <v>3532</v>
      </c>
      <c r="BJ1042" s="50" t="s">
        <v>4050</v>
      </c>
      <c r="BK1042" s="81" t="s">
        <v>4964</v>
      </c>
      <c r="BL1042" s="81" t="s">
        <v>4066</v>
      </c>
      <c r="BM1042" s="81" t="s">
        <v>5444</v>
      </c>
      <c r="BN1042" s="81" t="s">
        <v>2872</v>
      </c>
      <c r="BO1042" s="81" t="s">
        <v>5445</v>
      </c>
      <c r="BP1042" s="81" t="s">
        <v>5446</v>
      </c>
      <c r="BQ1042" s="96" t="s">
        <v>5432</v>
      </c>
      <c r="BR1042" s="81" t="s">
        <v>4275</v>
      </c>
      <c r="BS1042" s="81" t="s">
        <v>4068</v>
      </c>
      <c r="BT1042" s="81"/>
      <c r="BU1042" s="313" t="s">
        <v>6736</v>
      </c>
      <c r="BV1042" s="377" t="s">
        <v>8423</v>
      </c>
      <c r="BW1042" s="313" t="s">
        <v>6739</v>
      </c>
      <c r="BX1042" s="377" t="s">
        <v>8424</v>
      </c>
      <c r="BY1042" s="93" t="str">
        <f t="shared" si="113"/>
        <v>MR701 Bead Grip, 17x9, -12mm Offset, 5x5, 71.5mm Centerbore, Matte Black</v>
      </c>
      <c r="BZ1042" s="81" t="s">
        <v>3878</v>
      </c>
      <c r="CA1042" s="81" t="s">
        <v>3879</v>
      </c>
      <c r="CB1042" s="81" t="str">
        <f t="shared" si="119"/>
        <v>TRAIL (7XX)</v>
      </c>
    </row>
    <row r="1043" spans="1:80" s="38" customFormat="1" ht="15" customHeight="1">
      <c r="A1043" s="22">
        <f t="shared" si="114"/>
        <v>1041</v>
      </c>
      <c r="B1043" s="3" t="s">
        <v>84</v>
      </c>
      <c r="C1043" s="99" t="s">
        <v>1282</v>
      </c>
      <c r="D1043" s="81" t="s">
        <v>5796</v>
      </c>
      <c r="E1043" s="91" t="str">
        <f>CONCATENATE(LEFT(D1043,5),VLOOKUP(CONCATENATE(N1043,"x",O1043),'PART NUMBER GUIDE'!$B$9:$C$49,2,FALSE),VLOOKUP(CONCATENATE(P1043, V1043), 'PART NUMBER GUIDE'!$Q$6:$R$91, 2, FALSE),VLOOKUP(Y1043,'PART NUMBER GUIDE'!$J$8:$K$43,2, FALSE),IF(U1043="N/A",IF(ABS(S1043)&lt;10,"0"&amp;ABS(S1043),ABS(S1043)),CONCATENATE(LEFT(U1043,1),RIGHT(U1043,1))), F1043, G1043)</f>
        <v>MR70179050912N</v>
      </c>
      <c r="F1043" s="90" t="s">
        <v>2224</v>
      </c>
      <c r="G1043" s="90"/>
      <c r="H1043" s="88" t="s">
        <v>3448</v>
      </c>
      <c r="I1043" s="312">
        <v>43696</v>
      </c>
      <c r="J1043" s="85" t="s">
        <v>1265</v>
      </c>
      <c r="K1043" s="342">
        <v>339</v>
      </c>
      <c r="L1043" s="92">
        <f t="shared" si="115"/>
        <v>339</v>
      </c>
      <c r="M1043" s="344"/>
      <c r="N1043" s="81">
        <v>17</v>
      </c>
      <c r="O1043" s="8">
        <v>9</v>
      </c>
      <c r="P1043" s="99" t="str">
        <f t="shared" si="116"/>
        <v>5x5</v>
      </c>
      <c r="Q1043" s="81">
        <v>5</v>
      </c>
      <c r="R1043" s="81">
        <v>5</v>
      </c>
      <c r="S1043" s="81">
        <v>-12</v>
      </c>
      <c r="T1043" s="84">
        <v>4.62</v>
      </c>
      <c r="U1043" s="100" t="s">
        <v>85</v>
      </c>
      <c r="V1043" s="16">
        <v>71.5</v>
      </c>
      <c r="W1043" s="83">
        <v>32.409999999999997</v>
      </c>
      <c r="X1043" s="51">
        <v>2650</v>
      </c>
      <c r="Y1043" s="88" t="s">
        <v>2297</v>
      </c>
      <c r="Z1043" s="78" t="s">
        <v>2988</v>
      </c>
      <c r="AA1043" s="51" t="str">
        <f t="shared" si="117"/>
        <v>17x9, 5x5, -12 OS</v>
      </c>
      <c r="AB1043" s="81" t="s">
        <v>4102</v>
      </c>
      <c r="AC1043" s="89">
        <f>_xlfn.IFNA(VLOOKUP(AB1043,ACCESSORIES!F:J,5,FALSE),"N/A")</f>
        <v>22</v>
      </c>
      <c r="AD1043" s="87" t="s">
        <v>85</v>
      </c>
      <c r="AE1043" s="80" t="s">
        <v>85</v>
      </c>
      <c r="AF1043" s="80" t="s">
        <v>85</v>
      </c>
      <c r="AG1043" s="80" t="s">
        <v>85</v>
      </c>
      <c r="AH1043" s="9" t="str">
        <f>_xlfn.IFNA(VLOOKUP(AG1043,ACCESSORIES!F:J,5,FALSE),"N/A")</f>
        <v>N/A</v>
      </c>
      <c r="AI1043" s="99" t="s">
        <v>265</v>
      </c>
      <c r="AJ1043" s="81" t="s">
        <v>85</v>
      </c>
      <c r="AK1043" s="40" t="str">
        <f>_xlfn.IFNA(VLOOKUP(AJ1043,ACCESSORIES!F:J,5,FALSE),"N/A")</f>
        <v>N/A</v>
      </c>
      <c r="AL1043" s="81" t="s">
        <v>85</v>
      </c>
      <c r="AM1043" s="81">
        <v>16.100000000000001</v>
      </c>
      <c r="AN1043" s="81">
        <v>175</v>
      </c>
      <c r="AO1043" s="36">
        <v>4</v>
      </c>
      <c r="AP1043" s="36">
        <v>21</v>
      </c>
      <c r="AQ1043" s="36">
        <v>53.5</v>
      </c>
      <c r="AR1043" s="36">
        <v>61.5</v>
      </c>
      <c r="AS1043" s="36">
        <v>209.6</v>
      </c>
      <c r="AT1043" s="36">
        <v>205</v>
      </c>
      <c r="AU1043" s="410">
        <v>71.5</v>
      </c>
      <c r="AV1043" s="407">
        <v>42</v>
      </c>
      <c r="AW1043" s="407">
        <v>42</v>
      </c>
      <c r="AX1043" s="54">
        <v>50</v>
      </c>
      <c r="AY1043" s="3" t="s">
        <v>85</v>
      </c>
      <c r="AZ1043" s="98" t="str">
        <f>_xlfn.IFNA(VLOOKUP(AY1043,ACCESSORIES!F:J,5,FALSE),"N/A")</f>
        <v>N/A</v>
      </c>
      <c r="BA1043" s="3" t="s">
        <v>85</v>
      </c>
      <c r="BB1043" s="98" t="str">
        <f>_xlfn.IFNA(VLOOKUP(BA1043,ACCESSORIES!F:J,5,FALSE),"N/A")</f>
        <v>N/A</v>
      </c>
      <c r="BC1043" s="77">
        <v>36.486504391597236</v>
      </c>
      <c r="BD1043" s="56">
        <v>20.236220472440898</v>
      </c>
      <c r="BE1043" s="56">
        <v>20.236220472440898</v>
      </c>
      <c r="BF1043" s="56">
        <v>12.4409448818898</v>
      </c>
      <c r="BG1043" s="378">
        <f t="shared" si="118"/>
        <v>8.348593599999983E-2</v>
      </c>
      <c r="BH1043" s="80">
        <v>36</v>
      </c>
      <c r="BI1043" s="114" t="s">
        <v>3532</v>
      </c>
      <c r="BJ1043" s="50" t="s">
        <v>4050</v>
      </c>
      <c r="BK1043" s="81" t="s">
        <v>4964</v>
      </c>
      <c r="BL1043" s="81" t="s">
        <v>4066</v>
      </c>
      <c r="BM1043" s="81" t="s">
        <v>5444</v>
      </c>
      <c r="BN1043" s="81" t="s">
        <v>2872</v>
      </c>
      <c r="BO1043" s="81" t="s">
        <v>5445</v>
      </c>
      <c r="BP1043" s="81" t="s">
        <v>5446</v>
      </c>
      <c r="BQ1043" s="96" t="s">
        <v>5432</v>
      </c>
      <c r="BR1043" s="81" t="s">
        <v>4275</v>
      </c>
      <c r="BS1043" s="81" t="s">
        <v>4068</v>
      </c>
      <c r="BT1043" s="81"/>
      <c r="BU1043" s="313" t="s">
        <v>6727</v>
      </c>
      <c r="BV1043" s="377" t="s">
        <v>8143</v>
      </c>
      <c r="BW1043" s="313" t="s">
        <v>6729</v>
      </c>
      <c r="BX1043" s="377" t="s">
        <v>8142</v>
      </c>
      <c r="BY1043" s="93" t="str">
        <f t="shared" si="113"/>
        <v>MR701 Bead Grip, 17x9, -12mm Offset, 5x5, 71.5mm Centerbore, Method Bronze</v>
      </c>
      <c r="BZ1043" s="81" t="s">
        <v>3878</v>
      </c>
      <c r="CA1043" s="81" t="s">
        <v>3879</v>
      </c>
      <c r="CB1043" s="81" t="str">
        <f t="shared" si="119"/>
        <v>TRAIL (7XX)</v>
      </c>
    </row>
    <row r="1044" spans="1:80" s="38" customFormat="1" ht="15" customHeight="1">
      <c r="A1044" s="22">
        <f t="shared" si="114"/>
        <v>1042</v>
      </c>
      <c r="B1044" s="3" t="s">
        <v>84</v>
      </c>
      <c r="C1044" s="99" t="s">
        <v>1282</v>
      </c>
      <c r="D1044" s="81" t="s">
        <v>5796</v>
      </c>
      <c r="E1044" s="91" t="str">
        <f>CONCATENATE(LEFT(D1044,5),VLOOKUP(CONCATENATE(N1044,"x",O1044),'PART NUMBER GUIDE'!$B$9:$C$49,2,FALSE),VLOOKUP(CONCATENATE(P1044, V1044), 'PART NUMBER GUIDE'!$Q$6:$R$91, 2, FALSE),VLOOKUP(Y1044,'PART NUMBER GUIDE'!$J$8:$K$43,2, FALSE),IF(U1044="N/A",IF(ABS(S1044)&lt;10,"0"&amp;ABS(S1044),ABS(S1044)),CONCATENATE(LEFT(U1044,1),RIGHT(U1044,1))), F1044, G1044)</f>
        <v>MR70179050612N</v>
      </c>
      <c r="F1044" s="90" t="s">
        <v>2224</v>
      </c>
      <c r="G1044" s="90"/>
      <c r="H1044" s="88" t="s">
        <v>4628</v>
      </c>
      <c r="I1044" s="312">
        <v>44134</v>
      </c>
      <c r="J1044" s="85" t="s">
        <v>1265</v>
      </c>
      <c r="K1044" s="342">
        <v>339</v>
      </c>
      <c r="L1044" s="92">
        <f t="shared" si="115"/>
        <v>339</v>
      </c>
      <c r="M1044" s="344"/>
      <c r="N1044" s="81">
        <v>17</v>
      </c>
      <c r="O1044" s="8">
        <v>9</v>
      </c>
      <c r="P1044" s="99" t="str">
        <f t="shared" si="116"/>
        <v>5x5</v>
      </c>
      <c r="Q1044" s="81">
        <v>5</v>
      </c>
      <c r="R1044" s="81">
        <v>5</v>
      </c>
      <c r="S1044" s="81">
        <v>-12</v>
      </c>
      <c r="T1044" s="84">
        <v>4.62</v>
      </c>
      <c r="U1044" s="100" t="s">
        <v>85</v>
      </c>
      <c r="V1044" s="16">
        <v>71.5</v>
      </c>
      <c r="W1044" s="83">
        <v>32.78</v>
      </c>
      <c r="X1044" s="51">
        <v>2650</v>
      </c>
      <c r="Y1044" s="88" t="s">
        <v>4617</v>
      </c>
      <c r="Z1044" s="78" t="s">
        <v>4618</v>
      </c>
      <c r="AA1044" s="51" t="str">
        <f t="shared" si="117"/>
        <v>17x9, 5x5, -12 OS</v>
      </c>
      <c r="AB1044" s="81" t="s">
        <v>4102</v>
      </c>
      <c r="AC1044" s="89">
        <f>_xlfn.IFNA(VLOOKUP(AB1044,ACCESSORIES!F:J,5,FALSE),"N/A")</f>
        <v>22</v>
      </c>
      <c r="AD1044" s="87" t="s">
        <v>85</v>
      </c>
      <c r="AE1044" s="80" t="s">
        <v>85</v>
      </c>
      <c r="AF1044" s="80" t="s">
        <v>85</v>
      </c>
      <c r="AG1044" s="80" t="s">
        <v>85</v>
      </c>
      <c r="AH1044" s="9" t="str">
        <f>_xlfn.IFNA(VLOOKUP(AG1044,ACCESSORIES!F:J,5,FALSE),"N/A")</f>
        <v>N/A</v>
      </c>
      <c r="AI1044" s="99" t="s">
        <v>265</v>
      </c>
      <c r="AJ1044" s="81" t="s">
        <v>85</v>
      </c>
      <c r="AK1044" s="40" t="str">
        <f>_xlfn.IFNA(VLOOKUP(AJ1044,ACCESSORIES!F:J,5,FALSE),"N/A")</f>
        <v>N/A</v>
      </c>
      <c r="AL1044" s="81" t="s">
        <v>85</v>
      </c>
      <c r="AM1044" s="81">
        <v>16.100000000000001</v>
      </c>
      <c r="AN1044" s="81">
        <v>175</v>
      </c>
      <c r="AO1044" s="36">
        <v>4</v>
      </c>
      <c r="AP1044" s="36">
        <v>21</v>
      </c>
      <c r="AQ1044" s="36">
        <v>53.5</v>
      </c>
      <c r="AR1044" s="36">
        <v>61.5</v>
      </c>
      <c r="AS1044" s="36">
        <v>209.6</v>
      </c>
      <c r="AT1044" s="36">
        <v>205</v>
      </c>
      <c r="AU1044" s="410">
        <v>71.5</v>
      </c>
      <c r="AV1044" s="407">
        <v>42</v>
      </c>
      <c r="AW1044" s="407">
        <v>42</v>
      </c>
      <c r="AX1044" s="54">
        <v>50</v>
      </c>
      <c r="AY1044" s="3" t="s">
        <v>85</v>
      </c>
      <c r="AZ1044" s="98" t="str">
        <f>_xlfn.IFNA(VLOOKUP(AY1044,ACCESSORIES!F:J,5,FALSE),"N/A")</f>
        <v>N/A</v>
      </c>
      <c r="BA1044" s="3" t="s">
        <v>85</v>
      </c>
      <c r="BB1044" s="98" t="str">
        <f>_xlfn.IFNA(VLOOKUP(BA1044,ACCESSORIES!F:J,5,FALSE),"N/A")</f>
        <v>N/A</v>
      </c>
      <c r="BC1044" s="77">
        <v>36.119067287955772</v>
      </c>
      <c r="BD1044" s="56">
        <v>20.236220472440898</v>
      </c>
      <c r="BE1044" s="56">
        <v>20.236220472440898</v>
      </c>
      <c r="BF1044" s="56">
        <v>12.4409448818898</v>
      </c>
      <c r="BG1044" s="378">
        <f t="shared" si="118"/>
        <v>8.348593599999983E-2</v>
      </c>
      <c r="BH1044" s="80">
        <v>36</v>
      </c>
      <c r="BI1044" s="114" t="s">
        <v>3532</v>
      </c>
      <c r="BJ1044" s="50" t="s">
        <v>4050</v>
      </c>
      <c r="BK1044" s="81" t="s">
        <v>4964</v>
      </c>
      <c r="BL1044" s="81" t="s">
        <v>4066</v>
      </c>
      <c r="BM1044" s="81" t="s">
        <v>5444</v>
      </c>
      <c r="BN1044" s="81" t="s">
        <v>2872</v>
      </c>
      <c r="BO1044" s="81" t="s">
        <v>5445</v>
      </c>
      <c r="BP1044" s="81" t="s">
        <v>5446</v>
      </c>
      <c r="BQ1044" s="96" t="s">
        <v>5432</v>
      </c>
      <c r="BR1044" s="81" t="s">
        <v>4275</v>
      </c>
      <c r="BS1044" s="81" t="s">
        <v>4068</v>
      </c>
      <c r="BT1044" s="81"/>
      <c r="BU1044" s="313" t="s">
        <v>6734</v>
      </c>
      <c r="BV1044" s="377" t="s">
        <v>8379</v>
      </c>
      <c r="BW1044" s="313" t="s">
        <v>6735</v>
      </c>
      <c r="BX1044" s="377" t="s">
        <v>8380</v>
      </c>
      <c r="BY1044" s="93" t="str">
        <f t="shared" si="113"/>
        <v>MR701 Bead Grip, 17x9, -12mm Offset, 5x5, 71.5mm Centerbore, Bahia Blue</v>
      </c>
      <c r="BZ1044" s="81" t="s">
        <v>3878</v>
      </c>
      <c r="CA1044" s="81" t="s">
        <v>3879</v>
      </c>
      <c r="CB1044" s="81" t="str">
        <f t="shared" si="119"/>
        <v>TRAIL (7XX)</v>
      </c>
    </row>
    <row r="1045" spans="1:80" s="38" customFormat="1" ht="15" customHeight="1">
      <c r="A1045" s="22">
        <f t="shared" si="114"/>
        <v>1043</v>
      </c>
      <c r="B1045" s="3" t="s">
        <v>84</v>
      </c>
      <c r="C1045" s="99" t="s">
        <v>1282</v>
      </c>
      <c r="D1045" s="81" t="s">
        <v>5796</v>
      </c>
      <c r="E1045" s="91" t="str">
        <f>CONCATENATE(LEFT(D1045,5),VLOOKUP(CONCATENATE(N1045,"x",O1045),'PART NUMBER GUIDE'!$B$9:$C$49,2,FALSE),VLOOKUP(CONCATENATE(P1045, V1045), 'PART NUMBER GUIDE'!$Q$6:$R$91, 2, FALSE),VLOOKUP(Y1045,'PART NUMBER GUIDE'!$J$8:$K$43,2, FALSE),IF(U1045="N/A",IF(ABS(S1045)&lt;10,"0"&amp;ABS(S1045),ABS(S1045)),CONCATENATE(LEFT(U1045,1),RIGHT(U1045,1))), F1045, G1045)</f>
        <v>MR70179055512N</v>
      </c>
      <c r="F1045" s="90" t="s">
        <v>2224</v>
      </c>
      <c r="G1045" s="90"/>
      <c r="H1045" s="88" t="s">
        <v>3449</v>
      </c>
      <c r="I1045" s="312">
        <v>43696</v>
      </c>
      <c r="J1045" s="85" t="s">
        <v>1265</v>
      </c>
      <c r="K1045" s="342">
        <v>339</v>
      </c>
      <c r="L1045" s="92">
        <f t="shared" si="115"/>
        <v>339</v>
      </c>
      <c r="M1045" s="344"/>
      <c r="N1045" s="81">
        <v>17</v>
      </c>
      <c r="O1045" s="8">
        <v>9</v>
      </c>
      <c r="P1045" s="99" t="str">
        <f t="shared" si="116"/>
        <v>5x5.5</v>
      </c>
      <c r="Q1045" s="81">
        <v>5</v>
      </c>
      <c r="R1045" s="81">
        <v>5.5</v>
      </c>
      <c r="S1045" s="81">
        <v>-12</v>
      </c>
      <c r="T1045" s="84">
        <v>4.62</v>
      </c>
      <c r="U1045" s="100" t="s">
        <v>85</v>
      </c>
      <c r="V1045" s="16">
        <v>108</v>
      </c>
      <c r="W1045" s="83">
        <v>31.71</v>
      </c>
      <c r="X1045" s="51">
        <v>2650</v>
      </c>
      <c r="Y1045" s="88" t="s">
        <v>2294</v>
      </c>
      <c r="Z1045" s="79" t="s">
        <v>2987</v>
      </c>
      <c r="AA1045" s="51" t="str">
        <f t="shared" si="117"/>
        <v>17x9, 5x5.5, -12 OS</v>
      </c>
      <c r="AB1045" s="81" t="s">
        <v>4103</v>
      </c>
      <c r="AC1045" s="89">
        <f>_xlfn.IFNA(VLOOKUP(AB1045,ACCESSORIES!F:J,5,FALSE),"N/A")</f>
        <v>22</v>
      </c>
      <c r="AD1045" s="87" t="s">
        <v>85</v>
      </c>
      <c r="AE1045" s="80" t="s">
        <v>85</v>
      </c>
      <c r="AF1045" s="80" t="s">
        <v>85</v>
      </c>
      <c r="AG1045" s="80" t="s">
        <v>85</v>
      </c>
      <c r="AH1045" s="9" t="str">
        <f>_xlfn.IFNA(VLOOKUP(AG1045,ACCESSORIES!F:J,5,FALSE),"N/A")</f>
        <v>N/A</v>
      </c>
      <c r="AI1045" s="99" t="s">
        <v>265</v>
      </c>
      <c r="AJ1045" s="81" t="s">
        <v>85</v>
      </c>
      <c r="AK1045" s="40" t="str">
        <f>_xlfn.IFNA(VLOOKUP(AJ1045,ACCESSORIES!F:J,5,FALSE),"N/A")</f>
        <v>N/A</v>
      </c>
      <c r="AL1045" s="81" t="s">
        <v>85</v>
      </c>
      <c r="AM1045" s="82">
        <v>16.100000000000001</v>
      </c>
      <c r="AN1045" s="81">
        <v>175</v>
      </c>
      <c r="AO1045" s="36">
        <v>4</v>
      </c>
      <c r="AP1045" s="36">
        <v>21</v>
      </c>
      <c r="AQ1045" s="36">
        <v>53.5</v>
      </c>
      <c r="AR1045" s="36">
        <v>61.5</v>
      </c>
      <c r="AS1045" s="36">
        <v>209.6</v>
      </c>
      <c r="AT1045" s="36">
        <v>205</v>
      </c>
      <c r="AU1045" s="410">
        <v>103.36</v>
      </c>
      <c r="AV1045" s="407">
        <v>34.43</v>
      </c>
      <c r="AW1045" s="407">
        <v>42.75</v>
      </c>
      <c r="AX1045" s="54">
        <v>50</v>
      </c>
      <c r="AY1045" s="3" t="s">
        <v>85</v>
      </c>
      <c r="AZ1045" s="98" t="str">
        <f>_xlfn.IFNA(VLOOKUP(AY1045,ACCESSORIES!F:J,5,FALSE),"N/A")</f>
        <v>N/A</v>
      </c>
      <c r="BA1045" s="3" t="s">
        <v>85</v>
      </c>
      <c r="BB1045" s="98" t="str">
        <f>_xlfn.IFNA(VLOOKUP(BA1045,ACCESSORIES!F:J,5,FALSE),"N/A")</f>
        <v>N/A</v>
      </c>
      <c r="BC1045" s="77">
        <v>36.449760681233094</v>
      </c>
      <c r="BD1045" s="56">
        <v>20.236220472440898</v>
      </c>
      <c r="BE1045" s="56">
        <v>20.236220472440898</v>
      </c>
      <c r="BF1045" s="56">
        <v>12.4409448818898</v>
      </c>
      <c r="BG1045" s="378">
        <f t="shared" si="118"/>
        <v>8.348593599999983E-2</v>
      </c>
      <c r="BH1045" s="80">
        <v>36</v>
      </c>
      <c r="BI1045" s="114" t="s">
        <v>3532</v>
      </c>
      <c r="BJ1045" s="50" t="s">
        <v>4050</v>
      </c>
      <c r="BK1045" s="81" t="s">
        <v>4964</v>
      </c>
      <c r="BL1045" s="81" t="s">
        <v>4066</v>
      </c>
      <c r="BM1045" s="81" t="s">
        <v>5444</v>
      </c>
      <c r="BN1045" s="81" t="s">
        <v>2872</v>
      </c>
      <c r="BO1045" s="81" t="s">
        <v>5445</v>
      </c>
      <c r="BP1045" s="81" t="s">
        <v>5446</v>
      </c>
      <c r="BQ1045" s="96" t="s">
        <v>5432</v>
      </c>
      <c r="BR1045" s="81" t="s">
        <v>4275</v>
      </c>
      <c r="BS1045" s="81" t="s">
        <v>4068</v>
      </c>
      <c r="BT1045" s="81"/>
      <c r="BU1045" s="313" t="s">
        <v>6736</v>
      </c>
      <c r="BV1045" s="377" t="s">
        <v>8423</v>
      </c>
      <c r="BW1045" s="313" t="s">
        <v>6739</v>
      </c>
      <c r="BX1045" s="377" t="s">
        <v>8424</v>
      </c>
      <c r="BY1045" s="93" t="str">
        <f t="shared" si="113"/>
        <v>MR701 Bead Grip, 17x9, -12mm Offset, 5x5.5, 108mm Centerbore, Matte Black</v>
      </c>
      <c r="BZ1045" s="81" t="s">
        <v>3878</v>
      </c>
      <c r="CA1045" s="81" t="s">
        <v>3879</v>
      </c>
      <c r="CB1045" s="81" t="str">
        <f t="shared" si="119"/>
        <v>TRAIL (7XX)</v>
      </c>
    </row>
    <row r="1046" spans="1:80" s="38" customFormat="1" ht="15" customHeight="1">
      <c r="A1046" s="22">
        <f t="shared" si="114"/>
        <v>1044</v>
      </c>
      <c r="B1046" s="3" t="s">
        <v>84</v>
      </c>
      <c r="C1046" s="99" t="s">
        <v>1282</v>
      </c>
      <c r="D1046" s="81" t="s">
        <v>5796</v>
      </c>
      <c r="E1046" s="91" t="str">
        <f>CONCATENATE(LEFT(D1046,5),VLOOKUP(CONCATENATE(N1046,"x",O1046),'PART NUMBER GUIDE'!$B$9:$C$49,2,FALSE),VLOOKUP(CONCATENATE(P1046, V1046), 'PART NUMBER GUIDE'!$Q$6:$R$91, 2, FALSE),VLOOKUP(Y1046,'PART NUMBER GUIDE'!$J$8:$K$43,2, FALSE),IF(U1046="N/A",IF(ABS(S1046)&lt;10,"0"&amp;ABS(S1046),ABS(S1046)),CONCATENATE(LEFT(U1046,1),RIGHT(U1046,1))), F1046, G1046)</f>
        <v>MR70179060512N</v>
      </c>
      <c r="F1046" s="90" t="s">
        <v>2224</v>
      </c>
      <c r="G1046" s="90"/>
      <c r="H1046" s="88" t="s">
        <v>3451</v>
      </c>
      <c r="I1046" s="312">
        <v>43696</v>
      </c>
      <c r="J1046" s="85" t="s">
        <v>1265</v>
      </c>
      <c r="K1046" s="342">
        <v>339</v>
      </c>
      <c r="L1046" s="92">
        <f t="shared" si="115"/>
        <v>339</v>
      </c>
      <c r="M1046" s="344"/>
      <c r="N1046" s="81">
        <v>17</v>
      </c>
      <c r="O1046" s="8">
        <v>9</v>
      </c>
      <c r="P1046" s="99" t="str">
        <f t="shared" si="116"/>
        <v>6x5.5</v>
      </c>
      <c r="Q1046" s="81">
        <v>6</v>
      </c>
      <c r="R1046" s="81">
        <v>5.5</v>
      </c>
      <c r="S1046" s="81">
        <v>-12</v>
      </c>
      <c r="T1046" s="84">
        <v>4.62</v>
      </c>
      <c r="U1046" s="100" t="s">
        <v>85</v>
      </c>
      <c r="V1046" s="16">
        <v>106.25</v>
      </c>
      <c r="W1046" s="83">
        <v>32.67</v>
      </c>
      <c r="X1046" s="51">
        <v>2650</v>
      </c>
      <c r="Y1046" s="88" t="s">
        <v>2294</v>
      </c>
      <c r="Z1046" s="79" t="s">
        <v>2987</v>
      </c>
      <c r="AA1046" s="51" t="str">
        <f t="shared" si="117"/>
        <v>17x9, 6x5.5, -12 OS</v>
      </c>
      <c r="AB1046" s="81" t="s">
        <v>4103</v>
      </c>
      <c r="AC1046" s="89">
        <f>_xlfn.IFNA(VLOOKUP(AB1046,ACCESSORIES!F:J,5,FALSE),"N/A")</f>
        <v>22</v>
      </c>
      <c r="AD1046" s="87" t="s">
        <v>85</v>
      </c>
      <c r="AE1046" s="80" t="s">
        <v>85</v>
      </c>
      <c r="AF1046" s="80" t="s">
        <v>85</v>
      </c>
      <c r="AG1046" s="80" t="s">
        <v>85</v>
      </c>
      <c r="AH1046" s="9" t="str">
        <f>_xlfn.IFNA(VLOOKUP(AG1046,ACCESSORIES!F:J,5,FALSE),"N/A")</f>
        <v>N/A</v>
      </c>
      <c r="AI1046" s="99" t="s">
        <v>265</v>
      </c>
      <c r="AJ1046" s="82" t="s">
        <v>1709</v>
      </c>
      <c r="AK1046" s="40">
        <f>_xlfn.IFNA(VLOOKUP(AJ1046,ACCESSORIES!F:J,5,FALSE),"N/A")</f>
        <v>2.75</v>
      </c>
      <c r="AL1046" s="3">
        <v>78.3</v>
      </c>
      <c r="AM1046" s="82">
        <v>16.100000000000001</v>
      </c>
      <c r="AN1046" s="81">
        <v>175</v>
      </c>
      <c r="AO1046" s="36">
        <v>4</v>
      </c>
      <c r="AP1046" s="36">
        <v>21</v>
      </c>
      <c r="AQ1046" s="36">
        <v>53.5</v>
      </c>
      <c r="AR1046" s="36">
        <v>61.5</v>
      </c>
      <c r="AS1046" s="36">
        <v>209.6</v>
      </c>
      <c r="AT1046" s="36">
        <v>205</v>
      </c>
      <c r="AU1046" s="410">
        <v>103.36</v>
      </c>
      <c r="AV1046" s="407">
        <v>34.43</v>
      </c>
      <c r="AW1046" s="407">
        <v>42.75</v>
      </c>
      <c r="AX1046" s="54">
        <v>50</v>
      </c>
      <c r="AY1046" s="3" t="s">
        <v>85</v>
      </c>
      <c r="AZ1046" s="98" t="str">
        <f>_xlfn.IFNA(VLOOKUP(AY1046,ACCESSORIES!F:J,5,FALSE),"N/A")</f>
        <v>N/A</v>
      </c>
      <c r="BA1046" s="3" t="s">
        <v>85</v>
      </c>
      <c r="BB1046" s="98" t="str">
        <f>_xlfn.IFNA(VLOOKUP(BA1046,ACCESSORIES!F:J,5,FALSE),"N/A")</f>
        <v>N/A</v>
      </c>
      <c r="BC1046" s="77">
        <v>37.40509715070089</v>
      </c>
      <c r="BD1046" s="56">
        <v>20.236220472440898</v>
      </c>
      <c r="BE1046" s="56">
        <v>20.236220472440898</v>
      </c>
      <c r="BF1046" s="56">
        <v>12.4409448818898</v>
      </c>
      <c r="BG1046" s="378">
        <f t="shared" si="118"/>
        <v>8.348593599999983E-2</v>
      </c>
      <c r="BH1046" s="80">
        <v>36</v>
      </c>
      <c r="BI1046" s="114" t="s">
        <v>3532</v>
      </c>
      <c r="BJ1046" s="50" t="s">
        <v>4050</v>
      </c>
      <c r="BK1046" s="81" t="s">
        <v>4964</v>
      </c>
      <c r="BL1046" s="81" t="s">
        <v>4066</v>
      </c>
      <c r="BM1046" s="81" t="s">
        <v>5444</v>
      </c>
      <c r="BN1046" s="81" t="s">
        <v>2872</v>
      </c>
      <c r="BO1046" s="81" t="s">
        <v>5445</v>
      </c>
      <c r="BP1046" s="81" t="s">
        <v>5446</v>
      </c>
      <c r="BQ1046" s="96" t="s">
        <v>5432</v>
      </c>
      <c r="BR1046" s="81" t="s">
        <v>4275</v>
      </c>
      <c r="BS1046" s="81" t="s">
        <v>4068</v>
      </c>
      <c r="BT1046" s="81"/>
      <c r="BU1046" s="313" t="s">
        <v>6737</v>
      </c>
      <c r="BV1046" s="377" t="s">
        <v>8264</v>
      </c>
      <c r="BW1046" s="313" t="s">
        <v>6744</v>
      </c>
      <c r="BX1046" s="377" t="s">
        <v>8265</v>
      </c>
      <c r="BY1046" s="93" t="str">
        <f t="shared" si="113"/>
        <v>MR701 Bead Grip, 17x9, -12mm Offset, 6x5.5, 106.25mm Centerbore, Matte Black</v>
      </c>
      <c r="BZ1046" s="81" t="s">
        <v>3878</v>
      </c>
      <c r="CA1046" s="81" t="s">
        <v>3879</v>
      </c>
      <c r="CB1046" s="81" t="str">
        <f t="shared" si="119"/>
        <v>TRAIL (7XX)</v>
      </c>
    </row>
    <row r="1047" spans="1:80" s="38" customFormat="1" ht="15" customHeight="1">
      <c r="A1047" s="22">
        <f t="shared" si="114"/>
        <v>1045</v>
      </c>
      <c r="B1047" s="3" t="s">
        <v>84</v>
      </c>
      <c r="C1047" s="99" t="s">
        <v>1282</v>
      </c>
      <c r="D1047" s="81" t="s">
        <v>5796</v>
      </c>
      <c r="E1047" s="91" t="str">
        <f>CONCATENATE(LEFT(D1047,5),VLOOKUP(CONCATENATE(N1047,"x",O1047),'PART NUMBER GUIDE'!$B$9:$C$49,2,FALSE),VLOOKUP(CONCATENATE(P1047, V1047), 'PART NUMBER GUIDE'!$Q$6:$R$91, 2, FALSE),VLOOKUP(Y1047,'PART NUMBER GUIDE'!$J$8:$K$43,2, FALSE),IF(U1047="N/A",IF(ABS(S1047)&lt;10,"0"&amp;ABS(S1047),ABS(S1047)),CONCATENATE(LEFT(U1047,1),RIGHT(U1047,1))), F1047, G1047)</f>
        <v>MR70179060912N</v>
      </c>
      <c r="F1047" s="90" t="s">
        <v>2224</v>
      </c>
      <c r="G1047" s="90"/>
      <c r="H1047" s="88" t="s">
        <v>3452</v>
      </c>
      <c r="I1047" s="312">
        <v>43696</v>
      </c>
      <c r="J1047" s="85" t="s">
        <v>1265</v>
      </c>
      <c r="K1047" s="342">
        <v>339</v>
      </c>
      <c r="L1047" s="92">
        <f t="shared" si="115"/>
        <v>339</v>
      </c>
      <c r="M1047" s="344"/>
      <c r="N1047" s="81">
        <v>17</v>
      </c>
      <c r="O1047" s="8">
        <v>9</v>
      </c>
      <c r="P1047" s="99" t="str">
        <f t="shared" si="116"/>
        <v>6x5.5</v>
      </c>
      <c r="Q1047" s="81">
        <v>6</v>
      </c>
      <c r="R1047" s="81">
        <v>5.5</v>
      </c>
      <c r="S1047" s="81">
        <v>-12</v>
      </c>
      <c r="T1047" s="84">
        <v>4.62</v>
      </c>
      <c r="U1047" s="100" t="s">
        <v>85</v>
      </c>
      <c r="V1047" s="16">
        <v>106.25</v>
      </c>
      <c r="W1047" s="83">
        <v>32.299999999999997</v>
      </c>
      <c r="X1047" s="51">
        <v>2650</v>
      </c>
      <c r="Y1047" s="88" t="s">
        <v>2297</v>
      </c>
      <c r="Z1047" s="78" t="s">
        <v>2988</v>
      </c>
      <c r="AA1047" s="51" t="str">
        <f t="shared" si="117"/>
        <v>17x9, 6x5.5, -12 OS</v>
      </c>
      <c r="AB1047" s="81" t="s">
        <v>4103</v>
      </c>
      <c r="AC1047" s="89">
        <f>_xlfn.IFNA(VLOOKUP(AB1047,ACCESSORIES!F:J,5,FALSE),"N/A")</f>
        <v>22</v>
      </c>
      <c r="AD1047" s="87" t="s">
        <v>85</v>
      </c>
      <c r="AE1047" s="80" t="s">
        <v>85</v>
      </c>
      <c r="AF1047" s="80" t="s">
        <v>85</v>
      </c>
      <c r="AG1047" s="80" t="s">
        <v>85</v>
      </c>
      <c r="AH1047" s="9" t="str">
        <f>_xlfn.IFNA(VLOOKUP(AG1047,ACCESSORIES!F:J,5,FALSE),"N/A")</f>
        <v>N/A</v>
      </c>
      <c r="AI1047" s="99" t="s">
        <v>265</v>
      </c>
      <c r="AJ1047" s="82" t="s">
        <v>1709</v>
      </c>
      <c r="AK1047" s="40">
        <f>_xlfn.IFNA(VLOOKUP(AJ1047,ACCESSORIES!F:J,5,FALSE),"N/A")</f>
        <v>2.75</v>
      </c>
      <c r="AL1047" s="3">
        <v>78.3</v>
      </c>
      <c r="AM1047" s="82">
        <v>16.100000000000001</v>
      </c>
      <c r="AN1047" s="81">
        <v>175</v>
      </c>
      <c r="AO1047" s="36">
        <v>4</v>
      </c>
      <c r="AP1047" s="36">
        <v>21</v>
      </c>
      <c r="AQ1047" s="36">
        <v>53.5</v>
      </c>
      <c r="AR1047" s="36">
        <v>61.5</v>
      </c>
      <c r="AS1047" s="36">
        <v>209.6</v>
      </c>
      <c r="AT1047" s="36">
        <v>205</v>
      </c>
      <c r="AU1047" s="410">
        <v>103.36</v>
      </c>
      <c r="AV1047" s="407">
        <v>34.43</v>
      </c>
      <c r="AW1047" s="407">
        <v>42.75</v>
      </c>
      <c r="AX1047" s="54">
        <v>50</v>
      </c>
      <c r="AY1047" s="3" t="s">
        <v>85</v>
      </c>
      <c r="AZ1047" s="98" t="str">
        <f>_xlfn.IFNA(VLOOKUP(AY1047,ACCESSORIES!F:J,5,FALSE),"N/A")</f>
        <v>N/A</v>
      </c>
      <c r="BA1047" s="3" t="s">
        <v>85</v>
      </c>
      <c r="BB1047" s="98" t="str">
        <f>_xlfn.IFNA(VLOOKUP(BA1047,ACCESSORIES!F:J,5,FALSE),"N/A")</f>
        <v>N/A</v>
      </c>
      <c r="BC1047" s="77">
        <v>37.14789117815188</v>
      </c>
      <c r="BD1047" s="56">
        <v>20.236220472440898</v>
      </c>
      <c r="BE1047" s="56">
        <v>20.236220472440898</v>
      </c>
      <c r="BF1047" s="56">
        <v>12.4409448818898</v>
      </c>
      <c r="BG1047" s="378">
        <f t="shared" si="118"/>
        <v>8.348593599999983E-2</v>
      </c>
      <c r="BH1047" s="80">
        <v>36</v>
      </c>
      <c r="BI1047" s="114" t="s">
        <v>3532</v>
      </c>
      <c r="BJ1047" s="50" t="s">
        <v>4050</v>
      </c>
      <c r="BK1047" s="81" t="s">
        <v>4964</v>
      </c>
      <c r="BL1047" s="81" t="s">
        <v>4066</v>
      </c>
      <c r="BM1047" s="81" t="s">
        <v>5444</v>
      </c>
      <c r="BN1047" s="81" t="s">
        <v>2872</v>
      </c>
      <c r="BO1047" s="81" t="s">
        <v>5445</v>
      </c>
      <c r="BP1047" s="81" t="s">
        <v>5446</v>
      </c>
      <c r="BQ1047" s="96" t="s">
        <v>5432</v>
      </c>
      <c r="BR1047" s="81" t="s">
        <v>4275</v>
      </c>
      <c r="BS1047" s="81" t="s">
        <v>4068</v>
      </c>
      <c r="BT1047" s="81"/>
      <c r="BU1047" s="313" t="s">
        <v>6723</v>
      </c>
      <c r="BV1047" s="387" t="s">
        <v>8403</v>
      </c>
      <c r="BW1047" s="313" t="s">
        <v>6725</v>
      </c>
      <c r="BX1047" s="387" t="s">
        <v>8404</v>
      </c>
      <c r="BY1047" s="93" t="str">
        <f t="shared" si="113"/>
        <v>MR701 Bead Grip, 17x9, -12mm Offset, 6x5.5, 106.25mm Centerbore, Method Bronze</v>
      </c>
      <c r="BZ1047" s="81" t="s">
        <v>3878</v>
      </c>
      <c r="CA1047" s="81" t="s">
        <v>3879</v>
      </c>
      <c r="CB1047" s="81" t="str">
        <f t="shared" si="119"/>
        <v>TRAIL (7XX)</v>
      </c>
    </row>
    <row r="1048" spans="1:80" s="38" customFormat="1" ht="15" customHeight="1">
      <c r="A1048" s="22">
        <f t="shared" si="114"/>
        <v>1046</v>
      </c>
      <c r="B1048" s="3" t="s">
        <v>84</v>
      </c>
      <c r="C1048" s="99" t="s">
        <v>1282</v>
      </c>
      <c r="D1048" s="81" t="s">
        <v>5796</v>
      </c>
      <c r="E1048" s="91" t="str">
        <f>CONCATENATE(LEFT(D1048,5),VLOOKUP(CONCATENATE(N1048,"x",O1048),'PART NUMBER GUIDE'!$B$9:$C$49,2,FALSE),VLOOKUP(CONCATENATE(P1048, V1048), 'PART NUMBER GUIDE'!$Q$6:$R$91, 2, FALSE),VLOOKUP(Y1048,'PART NUMBER GUIDE'!$J$8:$K$43,2, FALSE),IF(U1048="N/A",IF(ABS(S1048)&lt;10,"0"&amp;ABS(S1048),ABS(S1048)),CONCATENATE(LEFT(U1048,1),RIGHT(U1048,1))), F1048, G1048)</f>
        <v>MR70179060612N</v>
      </c>
      <c r="F1048" s="90" t="s">
        <v>2224</v>
      </c>
      <c r="G1048" s="90"/>
      <c r="H1048" s="88" t="s">
        <v>4629</v>
      </c>
      <c r="I1048" s="312">
        <v>44134</v>
      </c>
      <c r="J1048" s="85" t="s">
        <v>1265</v>
      </c>
      <c r="K1048" s="342">
        <v>339</v>
      </c>
      <c r="L1048" s="92">
        <f t="shared" si="115"/>
        <v>339</v>
      </c>
      <c r="M1048" s="344"/>
      <c r="N1048" s="81">
        <v>17</v>
      </c>
      <c r="O1048" s="8">
        <v>9</v>
      </c>
      <c r="P1048" s="99" t="str">
        <f t="shared" si="116"/>
        <v>6x5.5</v>
      </c>
      <c r="Q1048" s="81">
        <v>6</v>
      </c>
      <c r="R1048" s="81">
        <v>5.5</v>
      </c>
      <c r="S1048" s="81">
        <v>-12</v>
      </c>
      <c r="T1048" s="84">
        <v>4.62</v>
      </c>
      <c r="U1048" s="100" t="s">
        <v>85</v>
      </c>
      <c r="V1048" s="16">
        <v>106.25</v>
      </c>
      <c r="W1048" s="83">
        <v>31.97</v>
      </c>
      <c r="X1048" s="51">
        <v>2650</v>
      </c>
      <c r="Y1048" s="88" t="s">
        <v>4617</v>
      </c>
      <c r="Z1048" s="78" t="s">
        <v>4618</v>
      </c>
      <c r="AA1048" s="51" t="str">
        <f t="shared" si="117"/>
        <v>17x9, 6x5.5, -12 OS</v>
      </c>
      <c r="AB1048" s="81" t="s">
        <v>4103</v>
      </c>
      <c r="AC1048" s="89">
        <f>_xlfn.IFNA(VLOOKUP(AB1048,ACCESSORIES!F:J,5,FALSE),"N/A")</f>
        <v>22</v>
      </c>
      <c r="AD1048" s="87" t="s">
        <v>85</v>
      </c>
      <c r="AE1048" s="80" t="s">
        <v>85</v>
      </c>
      <c r="AF1048" s="80" t="s">
        <v>85</v>
      </c>
      <c r="AG1048" s="80" t="s">
        <v>85</v>
      </c>
      <c r="AH1048" s="9" t="str">
        <f>_xlfn.IFNA(VLOOKUP(AG1048,ACCESSORIES!F:J,5,FALSE),"N/A")</f>
        <v>N/A</v>
      </c>
      <c r="AI1048" s="99" t="s">
        <v>265</v>
      </c>
      <c r="AJ1048" s="82" t="s">
        <v>1709</v>
      </c>
      <c r="AK1048" s="40">
        <f>_xlfn.IFNA(VLOOKUP(AJ1048,ACCESSORIES!F:J,5,FALSE),"N/A")</f>
        <v>2.75</v>
      </c>
      <c r="AL1048" s="3">
        <v>78.3</v>
      </c>
      <c r="AM1048" s="82">
        <v>16.100000000000001</v>
      </c>
      <c r="AN1048" s="81">
        <v>175</v>
      </c>
      <c r="AO1048" s="36">
        <v>4</v>
      </c>
      <c r="AP1048" s="36">
        <v>21</v>
      </c>
      <c r="AQ1048" s="36">
        <v>53.5</v>
      </c>
      <c r="AR1048" s="36">
        <v>61.5</v>
      </c>
      <c r="AS1048" s="36">
        <v>209.6</v>
      </c>
      <c r="AT1048" s="36">
        <v>205</v>
      </c>
      <c r="AU1048" s="410">
        <v>103.36</v>
      </c>
      <c r="AV1048" s="407">
        <v>34.43</v>
      </c>
      <c r="AW1048" s="407">
        <v>42.75</v>
      </c>
      <c r="AX1048" s="54">
        <v>50</v>
      </c>
      <c r="AY1048" s="3" t="s">
        <v>85</v>
      </c>
      <c r="AZ1048" s="98" t="str">
        <f>_xlfn.IFNA(VLOOKUP(AY1048,ACCESSORIES!F:J,5,FALSE),"N/A")</f>
        <v>N/A</v>
      </c>
      <c r="BA1048" s="3" t="s">
        <v>85</v>
      </c>
      <c r="BB1048" s="98" t="str">
        <f>_xlfn.IFNA(VLOOKUP(BA1048,ACCESSORIES!F:J,5,FALSE),"N/A")</f>
        <v>N/A</v>
      </c>
      <c r="BC1048" s="77">
        <v>35.678142763586017</v>
      </c>
      <c r="BD1048" s="56">
        <v>20.236220472440898</v>
      </c>
      <c r="BE1048" s="56">
        <v>20.236220472440898</v>
      </c>
      <c r="BF1048" s="56">
        <v>12.4409448818898</v>
      </c>
      <c r="BG1048" s="378">
        <f t="shared" si="118"/>
        <v>8.348593599999983E-2</v>
      </c>
      <c r="BH1048" s="80">
        <v>36</v>
      </c>
      <c r="BI1048" s="114" t="s">
        <v>3532</v>
      </c>
      <c r="BJ1048" s="50" t="s">
        <v>4050</v>
      </c>
      <c r="BK1048" s="81" t="s">
        <v>4964</v>
      </c>
      <c r="BL1048" s="81" t="s">
        <v>4066</v>
      </c>
      <c r="BM1048" s="81" t="s">
        <v>5444</v>
      </c>
      <c r="BN1048" s="81" t="s">
        <v>2872</v>
      </c>
      <c r="BO1048" s="81" t="s">
        <v>5445</v>
      </c>
      <c r="BP1048" s="81" t="s">
        <v>5446</v>
      </c>
      <c r="BQ1048" s="96" t="s">
        <v>5432</v>
      </c>
      <c r="BR1048" s="81" t="s">
        <v>4275</v>
      </c>
      <c r="BS1048" s="81" t="s">
        <v>4068</v>
      </c>
      <c r="BT1048" s="81"/>
      <c r="BU1048" s="313" t="s">
        <v>6731</v>
      </c>
      <c r="BV1048" s="387" t="s">
        <v>8409</v>
      </c>
      <c r="BW1048" s="313" t="s">
        <v>6733</v>
      </c>
      <c r="BX1048" s="387" t="s">
        <v>8410</v>
      </c>
      <c r="BY1048" s="93" t="str">
        <f t="shared" si="113"/>
        <v>MR701 Bead Grip, 17x9, -12mm Offset, 6x5.5, 106.25mm Centerbore, Bahia Blue</v>
      </c>
      <c r="BZ1048" s="81" t="s">
        <v>3878</v>
      </c>
      <c r="CA1048" s="81" t="s">
        <v>3879</v>
      </c>
      <c r="CB1048" s="81" t="str">
        <f t="shared" si="119"/>
        <v>TRAIL (7XX)</v>
      </c>
    </row>
    <row r="1049" spans="1:80" s="38" customFormat="1" ht="15" customHeight="1">
      <c r="A1049" s="22">
        <f t="shared" si="114"/>
        <v>1047</v>
      </c>
      <c r="B1049" s="3" t="s">
        <v>84</v>
      </c>
      <c r="C1049" s="99" t="s">
        <v>1282</v>
      </c>
      <c r="D1049" s="81" t="s">
        <v>5796</v>
      </c>
      <c r="E1049" s="91" t="str">
        <f>CONCATENATE(LEFT(D1049,5),VLOOKUP(CONCATENATE(N1049,"x",O1049),'PART NUMBER GUIDE'!$B$9:$C$49,2,FALSE),VLOOKUP(CONCATENATE(P1049, V1049), 'PART NUMBER GUIDE'!$Q$6:$R$91, 2, FALSE),VLOOKUP(Y1049,'PART NUMBER GUIDE'!$J$8:$K$43,2, FALSE),IF(U1049="N/A",IF(ABS(S1049)&lt;10,"0"&amp;ABS(S1049),ABS(S1049)),CONCATENATE(LEFT(U1049,1),RIGHT(U1049,1))), F1049, G1049)</f>
        <v>MR70179080512N</v>
      </c>
      <c r="F1049" s="90" t="s">
        <v>2224</v>
      </c>
      <c r="G1049" s="90"/>
      <c r="H1049" s="88" t="s">
        <v>3453</v>
      </c>
      <c r="I1049" s="312">
        <v>43696</v>
      </c>
      <c r="J1049" s="85" t="s">
        <v>1265</v>
      </c>
      <c r="K1049" s="342">
        <v>339</v>
      </c>
      <c r="L1049" s="92">
        <f t="shared" si="115"/>
        <v>339</v>
      </c>
      <c r="M1049" s="344"/>
      <c r="N1049" s="81">
        <v>17</v>
      </c>
      <c r="O1049" s="8">
        <v>9</v>
      </c>
      <c r="P1049" s="99" t="str">
        <f t="shared" si="116"/>
        <v>8x6.5</v>
      </c>
      <c r="Q1049" s="81">
        <v>8</v>
      </c>
      <c r="R1049" s="81">
        <v>6.5</v>
      </c>
      <c r="S1049" s="81">
        <v>-12</v>
      </c>
      <c r="T1049" s="84">
        <v>4.62</v>
      </c>
      <c r="U1049" s="100" t="s">
        <v>85</v>
      </c>
      <c r="V1049" s="16">
        <v>130.81</v>
      </c>
      <c r="W1049" s="83">
        <v>31.93</v>
      </c>
      <c r="X1049" s="51">
        <v>3640</v>
      </c>
      <c r="Y1049" s="88" t="s">
        <v>2294</v>
      </c>
      <c r="Z1049" s="79" t="s">
        <v>2987</v>
      </c>
      <c r="AA1049" s="51" t="str">
        <f t="shared" si="117"/>
        <v>17x9, 8x6.5, -12 OS</v>
      </c>
      <c r="AB1049" s="81" t="s">
        <v>4106</v>
      </c>
      <c r="AC1049" s="89">
        <f>_xlfn.IFNA(VLOOKUP(AB1049,ACCESSORIES!F:J,5,FALSE),"N/A")</f>
        <v>33</v>
      </c>
      <c r="AD1049" s="87" t="s">
        <v>85</v>
      </c>
      <c r="AE1049" s="80" t="s">
        <v>85</v>
      </c>
      <c r="AF1049" s="3" t="s">
        <v>3005</v>
      </c>
      <c r="AG1049" s="80" t="s">
        <v>85</v>
      </c>
      <c r="AH1049" s="9" t="str">
        <f>_xlfn.IFNA(VLOOKUP(AG1049,ACCESSORIES!F:J,5,FALSE),"N/A")</f>
        <v>N/A</v>
      </c>
      <c r="AI1049" s="99" t="s">
        <v>266</v>
      </c>
      <c r="AJ1049" s="81" t="s">
        <v>85</v>
      </c>
      <c r="AK1049" s="40" t="str">
        <f>_xlfn.IFNA(VLOOKUP(AJ1049,ACCESSORIES!F:J,5,FALSE),"N/A")</f>
        <v>N/A</v>
      </c>
      <c r="AL1049" s="81" t="s">
        <v>85</v>
      </c>
      <c r="AM1049" s="81">
        <v>16.100000000000001</v>
      </c>
      <c r="AN1049" s="81">
        <v>200</v>
      </c>
      <c r="AO1049" s="36">
        <v>0</v>
      </c>
      <c r="AP1049" s="36">
        <v>0</v>
      </c>
      <c r="AQ1049" s="36">
        <v>53</v>
      </c>
      <c r="AR1049" s="36">
        <v>61.5</v>
      </c>
      <c r="AS1049" s="36">
        <v>209.6</v>
      </c>
      <c r="AT1049" s="36">
        <v>205</v>
      </c>
      <c r="AU1049" s="410">
        <v>123.1</v>
      </c>
      <c r="AV1049" s="407">
        <v>92</v>
      </c>
      <c r="AW1049" s="407">
        <v>92</v>
      </c>
      <c r="AX1049" s="54">
        <v>50</v>
      </c>
      <c r="AY1049" s="3" t="s">
        <v>85</v>
      </c>
      <c r="AZ1049" s="98" t="str">
        <f>_xlfn.IFNA(VLOOKUP(AY1049,ACCESSORIES!F:J,5,FALSE),"N/A")</f>
        <v>N/A</v>
      </c>
      <c r="BA1049" s="3" t="s">
        <v>85</v>
      </c>
      <c r="BB1049" s="98" t="str">
        <f>_xlfn.IFNA(VLOOKUP(BA1049,ACCESSORIES!F:J,5,FALSE),"N/A")</f>
        <v>N/A</v>
      </c>
      <c r="BC1049" s="77">
        <v>36.229298419048206</v>
      </c>
      <c r="BD1049" s="56">
        <v>20.236220472440898</v>
      </c>
      <c r="BE1049" s="56">
        <v>20.236220472440898</v>
      </c>
      <c r="BF1049" s="56">
        <v>12.4409448818898</v>
      </c>
      <c r="BG1049" s="378">
        <f t="shared" si="118"/>
        <v>8.348593599999983E-2</v>
      </c>
      <c r="BH1049" s="80">
        <v>36</v>
      </c>
      <c r="BI1049" s="114" t="s">
        <v>3532</v>
      </c>
      <c r="BJ1049" s="50" t="s">
        <v>4050</v>
      </c>
      <c r="BK1049" s="81" t="s">
        <v>4964</v>
      </c>
      <c r="BL1049" s="81" t="s">
        <v>4066</v>
      </c>
      <c r="BM1049" s="81" t="s">
        <v>5444</v>
      </c>
      <c r="BN1049" s="81" t="s">
        <v>2872</v>
      </c>
      <c r="BO1049" s="81" t="s">
        <v>5445</v>
      </c>
      <c r="BP1049" s="81" t="s">
        <v>5446</v>
      </c>
      <c r="BQ1049" s="96" t="s">
        <v>5432</v>
      </c>
      <c r="BR1049" s="81" t="s">
        <v>4275</v>
      </c>
      <c r="BS1049" s="81" t="s">
        <v>4068</v>
      </c>
      <c r="BT1049" s="81"/>
      <c r="BU1049" s="313" t="s">
        <v>6738</v>
      </c>
      <c r="BV1049" s="377" t="s">
        <v>8326</v>
      </c>
      <c r="BW1049" s="313" t="s">
        <v>6745</v>
      </c>
      <c r="BX1049" s="377" t="s">
        <v>8327</v>
      </c>
      <c r="BY1049" s="93" t="str">
        <f t="shared" si="113"/>
        <v>MR701 Bead Grip, 17x9, -12mm Offset, 8x6.5, 130.81mm Centerbore, Matte Black</v>
      </c>
      <c r="BZ1049" s="81" t="s">
        <v>3878</v>
      </c>
      <c r="CA1049" s="81" t="s">
        <v>3879</v>
      </c>
      <c r="CB1049" s="81" t="str">
        <f t="shared" si="119"/>
        <v>TRAIL (7XX)</v>
      </c>
    </row>
    <row r="1050" spans="1:80" s="38" customFormat="1" ht="15" customHeight="1">
      <c r="A1050" s="22">
        <f t="shared" si="114"/>
        <v>1048</v>
      </c>
      <c r="B1050" s="3" t="s">
        <v>84</v>
      </c>
      <c r="C1050" s="99" t="s">
        <v>1282</v>
      </c>
      <c r="D1050" s="81" t="s">
        <v>5796</v>
      </c>
      <c r="E1050" s="91" t="str">
        <f>CONCATENATE(LEFT(D1050,5),VLOOKUP(CONCATENATE(N1050,"x",O1050),'PART NUMBER GUIDE'!$B$9:$C$49,2,FALSE),VLOOKUP(CONCATENATE(P1050, V1050), 'PART NUMBER GUIDE'!$Q$6:$R$91, 2, FALSE),VLOOKUP(Y1050,'PART NUMBER GUIDE'!$J$8:$K$43,2, FALSE),IF(U1050="N/A",IF(ABS(S1050)&lt;10,"0"&amp;ABS(S1050),ABS(S1050)),CONCATENATE(LEFT(U1050,1),RIGHT(U1050,1))), F1050, G1050)</f>
        <v>MR70179087512N</v>
      </c>
      <c r="F1050" s="90" t="s">
        <v>2224</v>
      </c>
      <c r="G1050" s="90"/>
      <c r="H1050" s="88" t="s">
        <v>3455</v>
      </c>
      <c r="I1050" s="312">
        <v>43696</v>
      </c>
      <c r="J1050" s="85" t="s">
        <v>1265</v>
      </c>
      <c r="K1050" s="342">
        <v>339</v>
      </c>
      <c r="L1050" s="92">
        <f t="shared" si="115"/>
        <v>339</v>
      </c>
      <c r="M1050" s="344"/>
      <c r="N1050" s="81">
        <v>17</v>
      </c>
      <c r="O1050" s="8">
        <v>9</v>
      </c>
      <c r="P1050" s="99" t="str">
        <f t="shared" si="116"/>
        <v>8x170</v>
      </c>
      <c r="Q1050" s="81">
        <v>8</v>
      </c>
      <c r="R1050" s="81">
        <v>170</v>
      </c>
      <c r="S1050" s="81">
        <v>-12</v>
      </c>
      <c r="T1050" s="84">
        <v>4.62</v>
      </c>
      <c r="U1050" s="100" t="s">
        <v>85</v>
      </c>
      <c r="V1050" s="16">
        <v>130.81</v>
      </c>
      <c r="W1050" s="83">
        <v>31.78</v>
      </c>
      <c r="X1050" s="51">
        <v>3640</v>
      </c>
      <c r="Y1050" s="88" t="s">
        <v>2294</v>
      </c>
      <c r="Z1050" s="79" t="s">
        <v>2987</v>
      </c>
      <c r="AA1050" s="51" t="str">
        <f t="shared" si="117"/>
        <v>17x9, 8x170, -12 OS</v>
      </c>
      <c r="AB1050" s="81" t="s">
        <v>4105</v>
      </c>
      <c r="AC1050" s="89">
        <f>_xlfn.IFNA(VLOOKUP(AB1050,ACCESSORIES!F:J,5,FALSE),"N/A")</f>
        <v>33</v>
      </c>
      <c r="AD1050" s="87" t="s">
        <v>85</v>
      </c>
      <c r="AE1050" s="80" t="s">
        <v>85</v>
      </c>
      <c r="AF1050" s="3" t="s">
        <v>3005</v>
      </c>
      <c r="AG1050" s="80" t="s">
        <v>85</v>
      </c>
      <c r="AH1050" s="9" t="str">
        <f>_xlfn.IFNA(VLOOKUP(AG1050,ACCESSORIES!F:J,5,FALSE),"N/A")</f>
        <v>N/A</v>
      </c>
      <c r="AI1050" s="99" t="s">
        <v>266</v>
      </c>
      <c r="AJ1050" s="81" t="s">
        <v>85</v>
      </c>
      <c r="AK1050" s="40" t="str">
        <f>_xlfn.IFNA(VLOOKUP(AJ1050,ACCESSORIES!F:J,5,FALSE),"N/A")</f>
        <v>N/A</v>
      </c>
      <c r="AL1050" s="81" t="s">
        <v>85</v>
      </c>
      <c r="AM1050" s="81">
        <v>16.100000000000001</v>
      </c>
      <c r="AN1050" s="81">
        <v>200</v>
      </c>
      <c r="AO1050" s="36">
        <v>0</v>
      </c>
      <c r="AP1050" s="36">
        <v>0</v>
      </c>
      <c r="AQ1050" s="36">
        <v>53</v>
      </c>
      <c r="AR1050" s="36">
        <v>61.5</v>
      </c>
      <c r="AS1050" s="36">
        <v>209.6</v>
      </c>
      <c r="AT1050" s="36">
        <v>205</v>
      </c>
      <c r="AU1050" s="410">
        <v>128</v>
      </c>
      <c r="AV1050" s="407">
        <v>103.9</v>
      </c>
      <c r="AW1050" s="407">
        <v>107</v>
      </c>
      <c r="AX1050" s="54">
        <v>50</v>
      </c>
      <c r="AY1050" s="3" t="s">
        <v>85</v>
      </c>
      <c r="AZ1050" s="98" t="str">
        <f>_xlfn.IFNA(VLOOKUP(AY1050,ACCESSORIES!F:J,5,FALSE),"N/A")</f>
        <v>N/A</v>
      </c>
      <c r="BA1050" s="3" t="s">
        <v>85</v>
      </c>
      <c r="BB1050" s="98" t="str">
        <f>_xlfn.IFNA(VLOOKUP(BA1050,ACCESSORIES!F:J,5,FALSE),"N/A")</f>
        <v>N/A</v>
      </c>
      <c r="BC1050" s="77">
        <v>36.74371036414626</v>
      </c>
      <c r="BD1050" s="56">
        <v>20.236220472440898</v>
      </c>
      <c r="BE1050" s="56">
        <v>20.236220472440898</v>
      </c>
      <c r="BF1050" s="56">
        <v>12.4409448818898</v>
      </c>
      <c r="BG1050" s="378">
        <f t="shared" si="118"/>
        <v>8.348593599999983E-2</v>
      </c>
      <c r="BH1050" s="80">
        <v>36</v>
      </c>
      <c r="BI1050" s="114" t="s">
        <v>3532</v>
      </c>
      <c r="BJ1050" s="50" t="s">
        <v>4050</v>
      </c>
      <c r="BK1050" s="81" t="s">
        <v>4964</v>
      </c>
      <c r="BL1050" s="81" t="s">
        <v>4066</v>
      </c>
      <c r="BM1050" s="81" t="s">
        <v>5444</v>
      </c>
      <c r="BN1050" s="81" t="s">
        <v>2872</v>
      </c>
      <c r="BO1050" s="81" t="s">
        <v>5445</v>
      </c>
      <c r="BP1050" s="81" t="s">
        <v>5446</v>
      </c>
      <c r="BQ1050" s="96" t="s">
        <v>5432</v>
      </c>
      <c r="BR1050" s="81" t="s">
        <v>4275</v>
      </c>
      <c r="BS1050" s="81" t="s">
        <v>4068</v>
      </c>
      <c r="BT1050" s="81"/>
      <c r="BU1050" s="313" t="s">
        <v>6738</v>
      </c>
      <c r="BV1050" s="377" t="s">
        <v>8326</v>
      </c>
      <c r="BW1050" s="313" t="s">
        <v>6745</v>
      </c>
      <c r="BX1050" s="377" t="s">
        <v>8327</v>
      </c>
      <c r="BY1050" s="93" t="str">
        <f t="shared" si="113"/>
        <v>MR701 Bead Grip, 17x9, -12mm Offset, 8x170, 130.81mm Centerbore, Matte Black</v>
      </c>
      <c r="BZ1050" s="81" t="s">
        <v>3878</v>
      </c>
      <c r="CA1050" s="81" t="s">
        <v>3879</v>
      </c>
      <c r="CB1050" s="81" t="str">
        <f t="shared" si="119"/>
        <v>TRAIL (7XX)</v>
      </c>
    </row>
    <row r="1051" spans="1:80" s="38" customFormat="1" ht="15" customHeight="1">
      <c r="A1051" s="22">
        <f t="shared" si="114"/>
        <v>1049</v>
      </c>
      <c r="B1051" s="3" t="s">
        <v>84</v>
      </c>
      <c r="C1051" s="99" t="s">
        <v>1282</v>
      </c>
      <c r="D1051" s="81" t="s">
        <v>5796</v>
      </c>
      <c r="E1051" s="91" t="str">
        <f>CONCATENATE(LEFT(D1051,5),VLOOKUP(CONCATENATE(N1051,"x",O1051),'PART NUMBER GUIDE'!$B$9:$C$49,2,FALSE),VLOOKUP(CONCATENATE(P1051, V1051), 'PART NUMBER GUIDE'!$Q$6:$R$91, 2, FALSE),VLOOKUP(Y1051,'PART NUMBER GUIDE'!$J$8:$K$43,2, FALSE),IF(U1051="N/A",IF(ABS(S1051)&lt;10,"0"&amp;ABS(S1051),ABS(S1051)),CONCATENATE(LEFT(U1051,1),RIGHT(U1051,1))), F1051, G1051)</f>
        <v>MR70189058525</v>
      </c>
      <c r="F1051" s="90"/>
      <c r="G1051" s="90"/>
      <c r="H1051" s="88" t="s">
        <v>3201</v>
      </c>
      <c r="I1051" s="312">
        <v>43592</v>
      </c>
      <c r="J1051" s="85" t="s">
        <v>1265</v>
      </c>
      <c r="K1051" s="342">
        <v>379</v>
      </c>
      <c r="L1051" s="92">
        <f t="shared" si="115"/>
        <v>379</v>
      </c>
      <c r="M1051" s="344"/>
      <c r="N1051" s="81">
        <v>18</v>
      </c>
      <c r="O1051" s="8">
        <v>9</v>
      </c>
      <c r="P1051" s="99" t="str">
        <f t="shared" si="116"/>
        <v>5x150</v>
      </c>
      <c r="Q1051" s="81">
        <v>5</v>
      </c>
      <c r="R1051" s="81">
        <v>150</v>
      </c>
      <c r="S1051" s="81">
        <v>25</v>
      </c>
      <c r="T1051" s="84">
        <v>6</v>
      </c>
      <c r="U1051" s="100" t="s">
        <v>85</v>
      </c>
      <c r="V1051" s="16">
        <v>110.5</v>
      </c>
      <c r="W1051" s="83">
        <v>32.08</v>
      </c>
      <c r="X1051" s="51">
        <v>2650</v>
      </c>
      <c r="Y1051" s="88" t="s">
        <v>2294</v>
      </c>
      <c r="Z1051" s="79" t="s">
        <v>2987</v>
      </c>
      <c r="AA1051" s="51" t="str">
        <f t="shared" si="117"/>
        <v>18x9, 5x150, 25 OS</v>
      </c>
      <c r="AB1051" s="81" t="s">
        <v>4103</v>
      </c>
      <c r="AC1051" s="89">
        <f>_xlfn.IFNA(VLOOKUP(AB1051,ACCESSORIES!F:J,5,FALSE),"N/A")</f>
        <v>22</v>
      </c>
      <c r="AD1051" s="87" t="s">
        <v>85</v>
      </c>
      <c r="AE1051" s="80" t="s">
        <v>85</v>
      </c>
      <c r="AF1051" s="80" t="s">
        <v>85</v>
      </c>
      <c r="AG1051" s="80" t="s">
        <v>85</v>
      </c>
      <c r="AH1051" s="9" t="str">
        <f>_xlfn.IFNA(VLOOKUP(AG1051,ACCESSORIES!F:J,5,FALSE),"N/A")</f>
        <v>N/A</v>
      </c>
      <c r="AI1051" s="99" t="s">
        <v>265</v>
      </c>
      <c r="AJ1051" s="81" t="s">
        <v>85</v>
      </c>
      <c r="AK1051" s="40" t="str">
        <f>_xlfn.IFNA(VLOOKUP(AJ1051,ACCESSORIES!F:J,5,FALSE),"N/A")</f>
        <v>N/A</v>
      </c>
      <c r="AL1051" s="81" t="s">
        <v>85</v>
      </c>
      <c r="AM1051" s="82">
        <v>16.100000000000001</v>
      </c>
      <c r="AN1051" s="81">
        <v>180</v>
      </c>
      <c r="AO1051" s="36">
        <v>0</v>
      </c>
      <c r="AP1051" s="36">
        <v>14</v>
      </c>
      <c r="AQ1051" s="36">
        <v>36.700000000000003</v>
      </c>
      <c r="AR1051" s="36">
        <v>41</v>
      </c>
      <c r="AS1051" s="36">
        <v>223.7</v>
      </c>
      <c r="AT1051" s="36">
        <v>222</v>
      </c>
      <c r="AU1051" s="410">
        <v>103.32</v>
      </c>
      <c r="AV1051" s="407">
        <v>33.93</v>
      </c>
      <c r="AW1051" s="407">
        <v>42.25</v>
      </c>
      <c r="AX1051" s="54">
        <v>46</v>
      </c>
      <c r="AY1051" s="3" t="s">
        <v>85</v>
      </c>
      <c r="AZ1051" s="98" t="str">
        <f>_xlfn.IFNA(VLOOKUP(AY1051,ACCESSORIES!F:J,5,FALSE),"N/A")</f>
        <v>N/A</v>
      </c>
      <c r="BA1051" s="3" t="s">
        <v>85</v>
      </c>
      <c r="BB1051" s="98" t="str">
        <f>_xlfn.IFNA(VLOOKUP(BA1051,ACCESSORIES!F:J,5,FALSE),"N/A")</f>
        <v>N/A</v>
      </c>
      <c r="BC1051" s="77">
        <v>36.596735522689677</v>
      </c>
      <c r="BD1051" s="56">
        <v>21.141732283464599</v>
      </c>
      <c r="BE1051" s="56">
        <v>21.141732283464599</v>
      </c>
      <c r="BF1051" s="56">
        <v>11.929133858267701</v>
      </c>
      <c r="BG1051" s="378">
        <f t="shared" si="118"/>
        <v>8.7375807000000152E-2</v>
      </c>
      <c r="BH1051" s="80">
        <v>36</v>
      </c>
      <c r="BI1051" s="114" t="s">
        <v>3532</v>
      </c>
      <c r="BJ1051" s="50" t="s">
        <v>4050</v>
      </c>
      <c r="BK1051" s="81" t="s">
        <v>4964</v>
      </c>
      <c r="BL1051" s="81" t="s">
        <v>4066</v>
      </c>
      <c r="BM1051" s="81" t="s">
        <v>5444</v>
      </c>
      <c r="BN1051" s="81" t="s">
        <v>2872</v>
      </c>
      <c r="BO1051" s="81" t="s">
        <v>5445</v>
      </c>
      <c r="BP1051" s="81" t="s">
        <v>5446</v>
      </c>
      <c r="BQ1051" s="96" t="s">
        <v>5432</v>
      </c>
      <c r="BR1051" s="81" t="s">
        <v>4275</v>
      </c>
      <c r="BS1051" s="81" t="s">
        <v>4068</v>
      </c>
      <c r="BT1051" s="81"/>
      <c r="BU1051" s="313" t="s">
        <v>6736</v>
      </c>
      <c r="BV1051" s="377" t="s">
        <v>8423</v>
      </c>
      <c r="BW1051" s="313" t="s">
        <v>6739</v>
      </c>
      <c r="BX1051" s="377" t="s">
        <v>8424</v>
      </c>
      <c r="BY1051" s="93" t="str">
        <f t="shared" si="113"/>
        <v>MR701 Bead Grip, 18x9, +25mm Offset, 5x150, 110.5mm Centerbore, Matte Black</v>
      </c>
      <c r="BZ1051" s="81" t="s">
        <v>3878</v>
      </c>
      <c r="CA1051" s="81" t="s">
        <v>3879</v>
      </c>
      <c r="CB1051" s="81" t="str">
        <f t="shared" si="119"/>
        <v>TRAIL (7XX)</v>
      </c>
    </row>
    <row r="1052" spans="1:80" s="38" customFormat="1" ht="15" customHeight="1">
      <c r="A1052" s="22">
        <f t="shared" si="114"/>
        <v>1050</v>
      </c>
      <c r="B1052" s="3" t="s">
        <v>84</v>
      </c>
      <c r="C1052" s="99" t="s">
        <v>1282</v>
      </c>
      <c r="D1052" s="81" t="s">
        <v>5796</v>
      </c>
      <c r="E1052" s="91" t="str">
        <f>CONCATENATE(LEFT(D1052,5),VLOOKUP(CONCATENATE(N1052,"x",O1052),'PART NUMBER GUIDE'!$B$9:$C$49,2,FALSE),VLOOKUP(CONCATENATE(P1052, V1052), 'PART NUMBER GUIDE'!$Q$6:$R$91, 2, FALSE),VLOOKUP(Y1052,'PART NUMBER GUIDE'!$J$8:$K$43,2, FALSE),IF(U1052="N/A",IF(ABS(S1052)&lt;10,"0"&amp;ABS(S1052),ABS(S1052)),CONCATENATE(LEFT(U1052,1),RIGHT(U1052,1))), F1052, G1052)</f>
        <v>MR70189058925</v>
      </c>
      <c r="F1052" s="90"/>
      <c r="G1052" s="90"/>
      <c r="H1052" s="88" t="s">
        <v>3202</v>
      </c>
      <c r="I1052" s="312">
        <v>43592</v>
      </c>
      <c r="J1052" s="85" t="s">
        <v>1265</v>
      </c>
      <c r="K1052" s="342">
        <v>379</v>
      </c>
      <c r="L1052" s="92">
        <f t="shared" si="115"/>
        <v>379</v>
      </c>
      <c r="M1052" s="344"/>
      <c r="N1052" s="81">
        <v>18</v>
      </c>
      <c r="O1052" s="8">
        <v>9</v>
      </c>
      <c r="P1052" s="99" t="str">
        <f t="shared" si="116"/>
        <v>5x150</v>
      </c>
      <c r="Q1052" s="81">
        <v>5</v>
      </c>
      <c r="R1052" s="81">
        <v>150</v>
      </c>
      <c r="S1052" s="81">
        <v>25</v>
      </c>
      <c r="T1052" s="84">
        <v>6</v>
      </c>
      <c r="U1052" s="100" t="s">
        <v>85</v>
      </c>
      <c r="V1052" s="16">
        <v>110.5</v>
      </c>
      <c r="W1052" s="83">
        <v>31.27</v>
      </c>
      <c r="X1052" s="51">
        <v>2650</v>
      </c>
      <c r="Y1052" s="88" t="s">
        <v>2297</v>
      </c>
      <c r="Z1052" s="78" t="s">
        <v>2988</v>
      </c>
      <c r="AA1052" s="51" t="str">
        <f t="shared" si="117"/>
        <v>18x9, 5x150, 25 OS</v>
      </c>
      <c r="AB1052" s="81" t="s">
        <v>4103</v>
      </c>
      <c r="AC1052" s="89">
        <f>_xlfn.IFNA(VLOOKUP(AB1052,ACCESSORIES!F:J,5,FALSE),"N/A")</f>
        <v>22</v>
      </c>
      <c r="AD1052" s="87" t="s">
        <v>85</v>
      </c>
      <c r="AE1052" s="80" t="s">
        <v>85</v>
      </c>
      <c r="AF1052" s="80" t="s">
        <v>85</v>
      </c>
      <c r="AG1052" s="80" t="s">
        <v>85</v>
      </c>
      <c r="AH1052" s="9" t="str">
        <f>_xlfn.IFNA(VLOOKUP(AG1052,ACCESSORIES!F:J,5,FALSE),"N/A")</f>
        <v>N/A</v>
      </c>
      <c r="AI1052" s="99" t="s">
        <v>265</v>
      </c>
      <c r="AJ1052" s="81" t="s">
        <v>85</v>
      </c>
      <c r="AK1052" s="40" t="str">
        <f>_xlfn.IFNA(VLOOKUP(AJ1052,ACCESSORIES!F:J,5,FALSE),"N/A")</f>
        <v>N/A</v>
      </c>
      <c r="AL1052" s="81" t="s">
        <v>85</v>
      </c>
      <c r="AM1052" s="82">
        <v>16.100000000000001</v>
      </c>
      <c r="AN1052" s="81">
        <v>180</v>
      </c>
      <c r="AO1052" s="36">
        <v>0</v>
      </c>
      <c r="AP1052" s="36">
        <v>14</v>
      </c>
      <c r="AQ1052" s="36">
        <v>36.700000000000003</v>
      </c>
      <c r="AR1052" s="36">
        <v>41</v>
      </c>
      <c r="AS1052" s="36">
        <v>223.7</v>
      </c>
      <c r="AT1052" s="36">
        <v>222</v>
      </c>
      <c r="AU1052" s="410">
        <v>103.32</v>
      </c>
      <c r="AV1052" s="407">
        <v>33.93</v>
      </c>
      <c r="AW1052" s="407">
        <v>42.25</v>
      </c>
      <c r="AX1052" s="54">
        <v>46</v>
      </c>
      <c r="AY1052" s="3" t="s">
        <v>85</v>
      </c>
      <c r="AZ1052" s="98" t="str">
        <f>_xlfn.IFNA(VLOOKUP(AY1052,ACCESSORIES!F:J,5,FALSE),"N/A")</f>
        <v>N/A</v>
      </c>
      <c r="BA1052" s="3" t="s">
        <v>85</v>
      </c>
      <c r="BB1052" s="98" t="str">
        <f>_xlfn.IFNA(VLOOKUP(BA1052,ACCESSORIES!F:J,5,FALSE),"N/A")</f>
        <v>N/A</v>
      </c>
      <c r="BC1052" s="77">
        <v>36.119067287955772</v>
      </c>
      <c r="BD1052" s="56">
        <v>21.141732283464599</v>
      </c>
      <c r="BE1052" s="56">
        <v>21.141732283464599</v>
      </c>
      <c r="BF1052" s="56">
        <v>11.929133858267701</v>
      </c>
      <c r="BG1052" s="378">
        <f t="shared" si="118"/>
        <v>8.7375807000000152E-2</v>
      </c>
      <c r="BH1052" s="80">
        <v>36</v>
      </c>
      <c r="BI1052" s="114" t="s">
        <v>3532</v>
      </c>
      <c r="BJ1052" s="50" t="s">
        <v>4050</v>
      </c>
      <c r="BK1052" s="81" t="s">
        <v>4964</v>
      </c>
      <c r="BL1052" s="81" t="s">
        <v>4066</v>
      </c>
      <c r="BM1052" s="81" t="s">
        <v>5444</v>
      </c>
      <c r="BN1052" s="81" t="s">
        <v>2872</v>
      </c>
      <c r="BO1052" s="81" t="s">
        <v>5445</v>
      </c>
      <c r="BP1052" s="81" t="s">
        <v>5446</v>
      </c>
      <c r="BQ1052" s="96" t="s">
        <v>5432</v>
      </c>
      <c r="BR1052" s="81" t="s">
        <v>4275</v>
      </c>
      <c r="BS1052" s="81" t="s">
        <v>4068</v>
      </c>
      <c r="BT1052" s="81"/>
      <c r="BU1052" s="313" t="s">
        <v>6727</v>
      </c>
      <c r="BV1052" s="377" t="s">
        <v>8143</v>
      </c>
      <c r="BW1052" s="313" t="s">
        <v>6729</v>
      </c>
      <c r="BX1052" s="377" t="s">
        <v>8142</v>
      </c>
      <c r="BY1052" s="93" t="str">
        <f t="shared" ref="BY1052:BY1115" si="120">CONCATENATE(IF(J1052="Closeout","CLOSEOUT - ",""),D1052,", ",N1052,"x",O1052,", ",IF(U1052="N/A","",CONCATENATE(U1052,"/")),IF(S1052&gt;0,CONCATENATE("+",S1052),S1052),"mm Offset, ",P1052,", ",V1052,"mm Centerbore, ",PROPER(Y1052),IF(G1052="R",", Race Drilled",""),"",IF(BA1052="N/A","",CONCATENATE(", w/ ",BA1052)))</f>
        <v>MR701 Bead Grip, 18x9, +25mm Offset, 5x150, 110.5mm Centerbore, Method Bronze</v>
      </c>
      <c r="BZ1052" s="81" t="s">
        <v>3878</v>
      </c>
      <c r="CA1052" s="81" t="s">
        <v>3879</v>
      </c>
      <c r="CB1052" s="81" t="str">
        <f t="shared" si="119"/>
        <v>TRAIL (7XX)</v>
      </c>
    </row>
    <row r="1053" spans="1:80" s="38" customFormat="1" ht="15" customHeight="1">
      <c r="A1053" s="22">
        <f t="shared" si="114"/>
        <v>1051</v>
      </c>
      <c r="B1053" s="3" t="s">
        <v>84</v>
      </c>
      <c r="C1053" s="99" t="s">
        <v>1282</v>
      </c>
      <c r="D1053" s="81" t="s">
        <v>5796</v>
      </c>
      <c r="E1053" s="91" t="str">
        <f>CONCATENATE(LEFT(D1053,5),VLOOKUP(CONCATENATE(N1053,"x",O1053),'PART NUMBER GUIDE'!$B$9:$C$49,2,FALSE),VLOOKUP(CONCATENATE(P1053, V1053), 'PART NUMBER GUIDE'!$Q$6:$R$91, 2, FALSE),VLOOKUP(Y1053,'PART NUMBER GUIDE'!$J$8:$K$43,2, FALSE),IF(U1053="N/A",IF(ABS(S1053)&lt;10,"0"&amp;ABS(S1053),ABS(S1053)),CONCATENATE(LEFT(U1053,1),RIGHT(U1053,1))), F1053, G1053)</f>
        <v>MR70189016518</v>
      </c>
      <c r="F1053" s="90"/>
      <c r="G1053" s="90"/>
      <c r="H1053" s="88" t="s">
        <v>3203</v>
      </c>
      <c r="I1053" s="312">
        <v>43592</v>
      </c>
      <c r="J1053" s="85" t="s">
        <v>1265</v>
      </c>
      <c r="K1053" s="342">
        <v>379</v>
      </c>
      <c r="L1053" s="92">
        <f t="shared" si="115"/>
        <v>379</v>
      </c>
      <c r="M1053" s="344"/>
      <c r="N1053" s="81">
        <v>18</v>
      </c>
      <c r="O1053" s="8">
        <v>9</v>
      </c>
      <c r="P1053" s="99" t="str">
        <f t="shared" si="116"/>
        <v>6x135</v>
      </c>
      <c r="Q1053" s="81">
        <v>6</v>
      </c>
      <c r="R1053" s="81">
        <v>135</v>
      </c>
      <c r="S1053" s="81">
        <v>18</v>
      </c>
      <c r="T1053" s="84">
        <v>5.8</v>
      </c>
      <c r="U1053" s="100" t="s">
        <v>85</v>
      </c>
      <c r="V1053" s="16">
        <v>87</v>
      </c>
      <c r="W1053" s="83">
        <v>31.49</v>
      </c>
      <c r="X1053" s="51">
        <v>2650</v>
      </c>
      <c r="Y1053" s="88" t="s">
        <v>2294</v>
      </c>
      <c r="Z1053" s="79" t="s">
        <v>2987</v>
      </c>
      <c r="AA1053" s="51" t="str">
        <f t="shared" si="117"/>
        <v>18x9, 6x135, 18 OS</v>
      </c>
      <c r="AB1053" s="81" t="s">
        <v>4102</v>
      </c>
      <c r="AC1053" s="89">
        <f>_xlfn.IFNA(VLOOKUP(AB1053,ACCESSORIES!F:J,5,FALSE),"N/A")</f>
        <v>22</v>
      </c>
      <c r="AD1053" s="87" t="s">
        <v>85</v>
      </c>
      <c r="AE1053" s="80" t="s">
        <v>85</v>
      </c>
      <c r="AF1053" s="80" t="s">
        <v>85</v>
      </c>
      <c r="AG1053" s="80" t="s">
        <v>85</v>
      </c>
      <c r="AH1053" s="9" t="str">
        <f>_xlfn.IFNA(VLOOKUP(AG1053,ACCESSORIES!F:J,5,FALSE),"N/A")</f>
        <v>N/A</v>
      </c>
      <c r="AI1053" s="99" t="s">
        <v>265</v>
      </c>
      <c r="AJ1053" s="81" t="s">
        <v>85</v>
      </c>
      <c r="AK1053" s="40" t="str">
        <f>_xlfn.IFNA(VLOOKUP(AJ1053,ACCESSORIES!F:J,5,FALSE),"N/A")</f>
        <v>N/A</v>
      </c>
      <c r="AL1053" s="81" t="s">
        <v>85</v>
      </c>
      <c r="AM1053" s="81">
        <v>16.100000000000001</v>
      </c>
      <c r="AN1053" s="81">
        <v>175</v>
      </c>
      <c r="AO1053" s="36">
        <v>4</v>
      </c>
      <c r="AP1053" s="36">
        <v>21.6</v>
      </c>
      <c r="AQ1053" s="36">
        <v>44</v>
      </c>
      <c r="AR1053" s="36">
        <v>48</v>
      </c>
      <c r="AS1053" s="36">
        <v>223.7</v>
      </c>
      <c r="AT1053" s="36">
        <v>222</v>
      </c>
      <c r="AU1053" s="410">
        <v>82.6</v>
      </c>
      <c r="AV1053" s="407">
        <v>40.950000000000003</v>
      </c>
      <c r="AW1053" s="407">
        <v>47.86</v>
      </c>
      <c r="AX1053" s="54">
        <v>46</v>
      </c>
      <c r="AY1053" s="3" t="s">
        <v>85</v>
      </c>
      <c r="AZ1053" s="98" t="str">
        <f>_xlfn.IFNA(VLOOKUP(AY1053,ACCESSORIES!F:J,5,FALSE),"N/A")</f>
        <v>N/A</v>
      </c>
      <c r="BA1053" s="3" t="s">
        <v>85</v>
      </c>
      <c r="BB1053" s="98" t="str">
        <f>_xlfn.IFNA(VLOOKUP(BA1053,ACCESSORIES!F:J,5,FALSE),"N/A")</f>
        <v>N/A</v>
      </c>
      <c r="BC1053" s="77">
        <v>36.413016970868938</v>
      </c>
      <c r="BD1053" s="56">
        <v>21.141732283464599</v>
      </c>
      <c r="BE1053" s="56">
        <v>21.141732283464599</v>
      </c>
      <c r="BF1053" s="56">
        <v>11.929133858267701</v>
      </c>
      <c r="BG1053" s="378">
        <f t="shared" si="118"/>
        <v>8.7375807000000152E-2</v>
      </c>
      <c r="BH1053" s="80">
        <v>36</v>
      </c>
      <c r="BI1053" s="114" t="s">
        <v>3532</v>
      </c>
      <c r="BJ1053" s="50" t="s">
        <v>4050</v>
      </c>
      <c r="BK1053" s="81" t="s">
        <v>4964</v>
      </c>
      <c r="BL1053" s="81" t="s">
        <v>4066</v>
      </c>
      <c r="BM1053" s="81" t="s">
        <v>5444</v>
      </c>
      <c r="BN1053" s="81" t="s">
        <v>2872</v>
      </c>
      <c r="BO1053" s="81" t="s">
        <v>5445</v>
      </c>
      <c r="BP1053" s="81" t="s">
        <v>5446</v>
      </c>
      <c r="BQ1053" s="96" t="s">
        <v>5432</v>
      </c>
      <c r="BR1053" s="81" t="s">
        <v>4275</v>
      </c>
      <c r="BS1053" s="81" t="s">
        <v>4068</v>
      </c>
      <c r="BT1053" s="81"/>
      <c r="BU1053" s="313" t="s">
        <v>6737</v>
      </c>
      <c r="BV1053" s="377" t="s">
        <v>8264</v>
      </c>
      <c r="BW1053" s="313" t="s">
        <v>6744</v>
      </c>
      <c r="BX1053" s="377" t="s">
        <v>8265</v>
      </c>
      <c r="BY1053" s="93" t="str">
        <f t="shared" si="120"/>
        <v>MR701 Bead Grip, 18x9, +18mm Offset, 6x135, 87mm Centerbore, Matte Black</v>
      </c>
      <c r="BZ1053" s="81" t="s">
        <v>3878</v>
      </c>
      <c r="CA1053" s="81" t="s">
        <v>3879</v>
      </c>
      <c r="CB1053" s="81" t="str">
        <f t="shared" si="119"/>
        <v>TRAIL (7XX)</v>
      </c>
    </row>
    <row r="1054" spans="1:80" s="38" customFormat="1" ht="15" customHeight="1">
      <c r="A1054" s="22">
        <f t="shared" si="114"/>
        <v>1052</v>
      </c>
      <c r="B1054" s="3" t="s">
        <v>84</v>
      </c>
      <c r="C1054" s="99" t="s">
        <v>1282</v>
      </c>
      <c r="D1054" s="81" t="s">
        <v>5796</v>
      </c>
      <c r="E1054" s="91" t="str">
        <f>CONCATENATE(LEFT(D1054,5),VLOOKUP(CONCATENATE(N1054,"x",O1054),'PART NUMBER GUIDE'!$B$9:$C$49,2,FALSE),VLOOKUP(CONCATENATE(P1054, V1054), 'PART NUMBER GUIDE'!$Q$6:$R$91, 2, FALSE),VLOOKUP(Y1054,'PART NUMBER GUIDE'!$J$8:$K$43,2, FALSE),IF(U1054="N/A",IF(ABS(S1054)&lt;10,"0"&amp;ABS(S1054),ABS(S1054)),CONCATENATE(LEFT(U1054,1),RIGHT(U1054,1))), F1054, G1054)</f>
        <v>MR70189060518</v>
      </c>
      <c r="F1054" s="90"/>
      <c r="G1054" s="90"/>
      <c r="H1054" s="88" t="s">
        <v>3205</v>
      </c>
      <c r="I1054" s="312">
        <v>43592</v>
      </c>
      <c r="J1054" s="85" t="s">
        <v>1265</v>
      </c>
      <c r="K1054" s="342">
        <v>379</v>
      </c>
      <c r="L1054" s="92">
        <f t="shared" si="115"/>
        <v>379</v>
      </c>
      <c r="M1054" s="344"/>
      <c r="N1054" s="81">
        <v>18</v>
      </c>
      <c r="O1054" s="8">
        <v>9</v>
      </c>
      <c r="P1054" s="99" t="str">
        <f t="shared" si="116"/>
        <v>6x5.5</v>
      </c>
      <c r="Q1054" s="81">
        <v>6</v>
      </c>
      <c r="R1054" s="81">
        <v>5.5</v>
      </c>
      <c r="S1054" s="81">
        <v>18</v>
      </c>
      <c r="T1054" s="84">
        <v>5.8</v>
      </c>
      <c r="U1054" s="100" t="s">
        <v>85</v>
      </c>
      <c r="V1054" s="16">
        <v>106.25</v>
      </c>
      <c r="W1054" s="83">
        <v>32</v>
      </c>
      <c r="X1054" s="51">
        <v>2650</v>
      </c>
      <c r="Y1054" s="88" t="s">
        <v>2294</v>
      </c>
      <c r="Z1054" s="79" t="s">
        <v>2987</v>
      </c>
      <c r="AA1054" s="51" t="str">
        <f t="shared" si="117"/>
        <v>18x9, 6x5.5, 18 OS</v>
      </c>
      <c r="AB1054" s="81" t="s">
        <v>4103</v>
      </c>
      <c r="AC1054" s="89">
        <f>_xlfn.IFNA(VLOOKUP(AB1054,ACCESSORIES!F:J,5,FALSE),"N/A")</f>
        <v>22</v>
      </c>
      <c r="AD1054" s="87" t="s">
        <v>85</v>
      </c>
      <c r="AE1054" s="80" t="s">
        <v>85</v>
      </c>
      <c r="AF1054" s="80" t="s">
        <v>85</v>
      </c>
      <c r="AG1054" s="80" t="s">
        <v>85</v>
      </c>
      <c r="AH1054" s="9" t="str">
        <f>_xlfn.IFNA(VLOOKUP(AG1054,ACCESSORIES!F:J,5,FALSE),"N/A")</f>
        <v>N/A</v>
      </c>
      <c r="AI1054" s="99" t="s">
        <v>265</v>
      </c>
      <c r="AJ1054" s="81" t="s">
        <v>1709</v>
      </c>
      <c r="AK1054" s="40">
        <f>_xlfn.IFNA(VLOOKUP(AJ1054,ACCESSORIES!F:J,5,FALSE),"N/A")</f>
        <v>2.75</v>
      </c>
      <c r="AL1054" s="3">
        <v>78.3</v>
      </c>
      <c r="AM1054" s="81">
        <v>16.100000000000001</v>
      </c>
      <c r="AN1054" s="81">
        <v>175</v>
      </c>
      <c r="AO1054" s="36">
        <v>4</v>
      </c>
      <c r="AP1054" s="36">
        <v>21.6</v>
      </c>
      <c r="AQ1054" s="36">
        <v>44</v>
      </c>
      <c r="AR1054" s="36">
        <v>48</v>
      </c>
      <c r="AS1054" s="36">
        <v>223.7</v>
      </c>
      <c r="AT1054" s="36">
        <v>222</v>
      </c>
      <c r="AU1054" s="410">
        <v>103.36</v>
      </c>
      <c r="AV1054" s="407">
        <v>40.93</v>
      </c>
      <c r="AW1054" s="407">
        <v>49.25</v>
      </c>
      <c r="AX1054" s="54">
        <v>46</v>
      </c>
      <c r="AY1054" s="3" t="s">
        <v>85</v>
      </c>
      <c r="AZ1054" s="98" t="str">
        <f>_xlfn.IFNA(VLOOKUP(AY1054,ACCESSORIES!F:J,5,FALSE),"N/A")</f>
        <v>N/A</v>
      </c>
      <c r="BA1054" s="3" t="s">
        <v>85</v>
      </c>
      <c r="BB1054" s="98" t="str">
        <f>_xlfn.IFNA(VLOOKUP(BA1054,ACCESSORIES!F:J,5,FALSE),"N/A")</f>
        <v>N/A</v>
      </c>
      <c r="BC1054" s="77">
        <v>36.964172626331141</v>
      </c>
      <c r="BD1054" s="56">
        <v>21.141732283464599</v>
      </c>
      <c r="BE1054" s="56">
        <v>21.141732283464599</v>
      </c>
      <c r="BF1054" s="56">
        <v>11.929133858267701</v>
      </c>
      <c r="BG1054" s="378">
        <f t="shared" si="118"/>
        <v>8.7375807000000152E-2</v>
      </c>
      <c r="BH1054" s="80">
        <v>36</v>
      </c>
      <c r="BI1054" s="114" t="s">
        <v>3532</v>
      </c>
      <c r="BJ1054" s="50" t="s">
        <v>4050</v>
      </c>
      <c r="BK1054" s="81" t="s">
        <v>4964</v>
      </c>
      <c r="BL1054" s="81" t="s">
        <v>4066</v>
      </c>
      <c r="BM1054" s="81" t="s">
        <v>5444</v>
      </c>
      <c r="BN1054" s="81" t="s">
        <v>2872</v>
      </c>
      <c r="BO1054" s="81" t="s">
        <v>5445</v>
      </c>
      <c r="BP1054" s="81" t="s">
        <v>5446</v>
      </c>
      <c r="BQ1054" s="96" t="s">
        <v>5432</v>
      </c>
      <c r="BR1054" s="81" t="s">
        <v>4275</v>
      </c>
      <c r="BS1054" s="81" t="s">
        <v>4068</v>
      </c>
      <c r="BT1054" s="81"/>
      <c r="BU1054" s="313" t="s">
        <v>6737</v>
      </c>
      <c r="BV1054" s="377" t="s">
        <v>8264</v>
      </c>
      <c r="BW1054" s="313" t="s">
        <v>6744</v>
      </c>
      <c r="BX1054" s="377" t="s">
        <v>8265</v>
      </c>
      <c r="BY1054" s="93" t="str">
        <f t="shared" si="120"/>
        <v>MR701 Bead Grip, 18x9, +18mm Offset, 6x5.5, 106.25mm Centerbore, Matte Black</v>
      </c>
      <c r="BZ1054" s="81" t="s">
        <v>3878</v>
      </c>
      <c r="CA1054" s="81" t="s">
        <v>3879</v>
      </c>
      <c r="CB1054" s="81" t="str">
        <f t="shared" si="119"/>
        <v>TRAIL (7XX)</v>
      </c>
    </row>
    <row r="1055" spans="1:80" s="38" customFormat="1" ht="15" customHeight="1">
      <c r="A1055" s="22">
        <f t="shared" si="114"/>
        <v>1053</v>
      </c>
      <c r="B1055" s="3" t="s">
        <v>84</v>
      </c>
      <c r="C1055" s="99" t="s">
        <v>1282</v>
      </c>
      <c r="D1055" s="81" t="s">
        <v>5796</v>
      </c>
      <c r="E1055" s="91" t="str">
        <f>CONCATENATE(LEFT(D1055,5),VLOOKUP(CONCATENATE(N1055,"x",O1055),'PART NUMBER GUIDE'!$B$9:$C$49,2,FALSE),VLOOKUP(CONCATENATE(P1055, V1055), 'PART NUMBER GUIDE'!$Q$6:$R$91, 2, FALSE),VLOOKUP(Y1055,'PART NUMBER GUIDE'!$J$8:$K$43,2, FALSE),IF(U1055="N/A",IF(ABS(S1055)&lt;10,"0"&amp;ABS(S1055),ABS(S1055)),CONCATENATE(LEFT(U1055,1),RIGHT(U1055,1))), F1055, G1055)</f>
        <v>MR70189060918</v>
      </c>
      <c r="F1055" s="90"/>
      <c r="G1055" s="90"/>
      <c r="H1055" s="88" t="s">
        <v>3206</v>
      </c>
      <c r="I1055" s="312">
        <v>43592</v>
      </c>
      <c r="J1055" s="85" t="s">
        <v>1265</v>
      </c>
      <c r="K1055" s="342">
        <v>379</v>
      </c>
      <c r="L1055" s="92">
        <f t="shared" si="115"/>
        <v>379</v>
      </c>
      <c r="M1055" s="344"/>
      <c r="N1055" s="81">
        <v>18</v>
      </c>
      <c r="O1055" s="8">
        <v>9</v>
      </c>
      <c r="P1055" s="99" t="str">
        <f t="shared" si="116"/>
        <v>6x5.5</v>
      </c>
      <c r="Q1055" s="81">
        <v>6</v>
      </c>
      <c r="R1055" s="81">
        <v>5.5</v>
      </c>
      <c r="S1055" s="81">
        <v>18</v>
      </c>
      <c r="T1055" s="84">
        <v>5.8</v>
      </c>
      <c r="U1055" s="100" t="s">
        <v>85</v>
      </c>
      <c r="V1055" s="16">
        <v>106.25</v>
      </c>
      <c r="W1055" s="83">
        <v>32.78</v>
      </c>
      <c r="X1055" s="51">
        <v>2650</v>
      </c>
      <c r="Y1055" s="88" t="s">
        <v>2297</v>
      </c>
      <c r="Z1055" s="78" t="s">
        <v>2988</v>
      </c>
      <c r="AA1055" s="51" t="str">
        <f t="shared" si="117"/>
        <v>18x9, 6x5.5, 18 OS</v>
      </c>
      <c r="AB1055" s="81" t="s">
        <v>4103</v>
      </c>
      <c r="AC1055" s="89">
        <f>_xlfn.IFNA(VLOOKUP(AB1055,ACCESSORIES!F:J,5,FALSE),"N/A")</f>
        <v>22</v>
      </c>
      <c r="AD1055" s="87" t="s">
        <v>85</v>
      </c>
      <c r="AE1055" s="80" t="s">
        <v>85</v>
      </c>
      <c r="AF1055" s="80" t="s">
        <v>85</v>
      </c>
      <c r="AG1055" s="80" t="s">
        <v>85</v>
      </c>
      <c r="AH1055" s="9" t="str">
        <f>_xlfn.IFNA(VLOOKUP(AG1055,ACCESSORIES!F:J,5,FALSE),"N/A")</f>
        <v>N/A</v>
      </c>
      <c r="AI1055" s="99" t="s">
        <v>265</v>
      </c>
      <c r="AJ1055" s="81" t="s">
        <v>1709</v>
      </c>
      <c r="AK1055" s="40">
        <f>_xlfn.IFNA(VLOOKUP(AJ1055,ACCESSORIES!F:J,5,FALSE),"N/A")</f>
        <v>2.75</v>
      </c>
      <c r="AL1055" s="3">
        <v>78.3</v>
      </c>
      <c r="AM1055" s="81">
        <v>16.100000000000001</v>
      </c>
      <c r="AN1055" s="81">
        <v>175</v>
      </c>
      <c r="AO1055" s="36">
        <v>4</v>
      </c>
      <c r="AP1055" s="36">
        <v>21.6</v>
      </c>
      <c r="AQ1055" s="36">
        <v>44</v>
      </c>
      <c r="AR1055" s="36">
        <v>48</v>
      </c>
      <c r="AS1055" s="36">
        <v>223.7</v>
      </c>
      <c r="AT1055" s="36">
        <v>222</v>
      </c>
      <c r="AU1055" s="410">
        <v>103.36</v>
      </c>
      <c r="AV1055" s="407">
        <v>40.93</v>
      </c>
      <c r="AW1055" s="407">
        <v>49.25</v>
      </c>
      <c r="AX1055" s="54">
        <v>46</v>
      </c>
      <c r="AY1055" s="3" t="s">
        <v>85</v>
      </c>
      <c r="AZ1055" s="98" t="str">
        <f>_xlfn.IFNA(VLOOKUP(AY1055,ACCESSORIES!F:J,5,FALSE),"N/A")</f>
        <v>N/A</v>
      </c>
      <c r="BA1055" s="3" t="s">
        <v>85</v>
      </c>
      <c r="BB1055" s="98" t="str">
        <f>_xlfn.IFNA(VLOOKUP(BA1055,ACCESSORIES!F:J,5,FALSE),"N/A")</f>
        <v>N/A</v>
      </c>
      <c r="BC1055" s="77">
        <v>36.706966653782118</v>
      </c>
      <c r="BD1055" s="56">
        <v>21.141732283464599</v>
      </c>
      <c r="BE1055" s="56">
        <v>21.141732283464599</v>
      </c>
      <c r="BF1055" s="56">
        <v>11.929133858267701</v>
      </c>
      <c r="BG1055" s="378">
        <f t="shared" si="118"/>
        <v>8.7375807000000152E-2</v>
      </c>
      <c r="BH1055" s="80">
        <v>36</v>
      </c>
      <c r="BI1055" s="114" t="s">
        <v>3532</v>
      </c>
      <c r="BJ1055" s="50" t="s">
        <v>4050</v>
      </c>
      <c r="BK1055" s="81" t="s">
        <v>4964</v>
      </c>
      <c r="BL1055" s="81" t="s">
        <v>4066</v>
      </c>
      <c r="BM1055" s="81" t="s">
        <v>5444</v>
      </c>
      <c r="BN1055" s="81" t="s">
        <v>2872</v>
      </c>
      <c r="BO1055" s="81" t="s">
        <v>5445</v>
      </c>
      <c r="BP1055" s="81" t="s">
        <v>5446</v>
      </c>
      <c r="BQ1055" s="96" t="s">
        <v>5432</v>
      </c>
      <c r="BR1055" s="81" t="s">
        <v>4275</v>
      </c>
      <c r="BS1055" s="81" t="s">
        <v>4068</v>
      </c>
      <c r="BT1055" s="81"/>
      <c r="BU1055" s="313" t="s">
        <v>6723</v>
      </c>
      <c r="BV1055" s="387" t="s">
        <v>8403</v>
      </c>
      <c r="BW1055" s="313" t="s">
        <v>6725</v>
      </c>
      <c r="BX1055" s="387" t="s">
        <v>8404</v>
      </c>
      <c r="BY1055" s="93" t="str">
        <f t="shared" si="120"/>
        <v>MR701 Bead Grip, 18x9, +18mm Offset, 6x5.5, 106.25mm Centerbore, Method Bronze</v>
      </c>
      <c r="BZ1055" s="81" t="s">
        <v>3878</v>
      </c>
      <c r="CA1055" s="81" t="s">
        <v>3879</v>
      </c>
      <c r="CB1055" s="81" t="str">
        <f t="shared" si="119"/>
        <v>TRAIL (7XX)</v>
      </c>
    </row>
    <row r="1056" spans="1:80" s="38" customFormat="1" ht="15" customHeight="1">
      <c r="A1056" s="22">
        <f t="shared" si="114"/>
        <v>1054</v>
      </c>
      <c r="B1056" s="3" t="s">
        <v>84</v>
      </c>
      <c r="C1056" s="99" t="s">
        <v>1282</v>
      </c>
      <c r="D1056" s="81" t="s">
        <v>5796</v>
      </c>
      <c r="E1056" s="91" t="str">
        <f>CONCATENATE(LEFT(D1056,5),VLOOKUP(CONCATENATE(N1056,"x",O1056),'PART NUMBER GUIDE'!$B$9:$C$49,2,FALSE),VLOOKUP(CONCATENATE(P1056, V1056), 'PART NUMBER GUIDE'!$Q$6:$R$91, 2, FALSE),VLOOKUP(Y1056,'PART NUMBER GUIDE'!$J$8:$K$43,2, FALSE),IF(U1056="N/A",IF(ABS(S1056)&lt;10,"0"&amp;ABS(S1056),ABS(S1056)),CONCATENATE(LEFT(U1056,1),RIGHT(U1056,1))), F1056, G1056)</f>
        <v>MR70189060618</v>
      </c>
      <c r="F1056" s="90"/>
      <c r="G1056" s="90"/>
      <c r="H1056" s="88" t="s">
        <v>4632</v>
      </c>
      <c r="I1056" s="312">
        <v>44134</v>
      </c>
      <c r="J1056" s="85" t="s">
        <v>3872</v>
      </c>
      <c r="K1056" s="342">
        <v>379</v>
      </c>
      <c r="L1056" s="92" t="str">
        <f t="shared" si="115"/>
        <v/>
      </c>
      <c r="M1056" s="344"/>
      <c r="N1056" s="81">
        <v>18</v>
      </c>
      <c r="O1056" s="8">
        <v>9</v>
      </c>
      <c r="P1056" s="99" t="str">
        <f t="shared" si="116"/>
        <v>6x5.5</v>
      </c>
      <c r="Q1056" s="81">
        <v>6</v>
      </c>
      <c r="R1056" s="81">
        <v>5.5</v>
      </c>
      <c r="S1056" s="81">
        <v>18</v>
      </c>
      <c r="T1056" s="84">
        <v>5.8</v>
      </c>
      <c r="U1056" s="100" t="s">
        <v>85</v>
      </c>
      <c r="V1056" s="16">
        <v>106.25</v>
      </c>
      <c r="W1056" s="83">
        <v>32.630000000000003</v>
      </c>
      <c r="X1056" s="51">
        <v>2650</v>
      </c>
      <c r="Y1056" s="88" t="s">
        <v>4617</v>
      </c>
      <c r="Z1056" s="78" t="s">
        <v>4618</v>
      </c>
      <c r="AA1056" s="51" t="str">
        <f t="shared" si="117"/>
        <v>18x9, 6x5.5, 18 OS</v>
      </c>
      <c r="AB1056" s="81" t="s">
        <v>4103</v>
      </c>
      <c r="AC1056" s="89">
        <f>_xlfn.IFNA(VLOOKUP(AB1056,ACCESSORIES!F:J,5,FALSE),"N/A")</f>
        <v>22</v>
      </c>
      <c r="AD1056" s="87" t="s">
        <v>85</v>
      </c>
      <c r="AE1056" s="80" t="s">
        <v>85</v>
      </c>
      <c r="AF1056" s="80" t="s">
        <v>85</v>
      </c>
      <c r="AG1056" s="80" t="s">
        <v>85</v>
      </c>
      <c r="AH1056" s="9" t="str">
        <f>_xlfn.IFNA(VLOOKUP(AG1056,ACCESSORIES!F:J,5,FALSE),"N/A")</f>
        <v>N/A</v>
      </c>
      <c r="AI1056" s="99" t="s">
        <v>265</v>
      </c>
      <c r="AJ1056" s="81" t="s">
        <v>1709</v>
      </c>
      <c r="AK1056" s="40">
        <f>_xlfn.IFNA(VLOOKUP(AJ1056,ACCESSORIES!F:J,5,FALSE),"N/A")</f>
        <v>2.75</v>
      </c>
      <c r="AL1056" s="3">
        <v>78.3</v>
      </c>
      <c r="AM1056" s="81">
        <v>16.100000000000001</v>
      </c>
      <c r="AN1056" s="81">
        <v>175</v>
      </c>
      <c r="AO1056" s="36">
        <v>4</v>
      </c>
      <c r="AP1056" s="36">
        <v>21.6</v>
      </c>
      <c r="AQ1056" s="36">
        <v>44</v>
      </c>
      <c r="AR1056" s="36">
        <v>48</v>
      </c>
      <c r="AS1056" s="36">
        <v>223.7</v>
      </c>
      <c r="AT1056" s="36">
        <v>222</v>
      </c>
      <c r="AU1056" s="410">
        <v>103.36</v>
      </c>
      <c r="AV1056" s="407">
        <v>40.93</v>
      </c>
      <c r="AW1056" s="407">
        <v>49.25</v>
      </c>
      <c r="AX1056" s="54">
        <v>46</v>
      </c>
      <c r="AY1056" s="3" t="s">
        <v>85</v>
      </c>
      <c r="AZ1056" s="98" t="str">
        <f>_xlfn.IFNA(VLOOKUP(AY1056,ACCESSORIES!F:J,5,FALSE),"N/A")</f>
        <v>N/A</v>
      </c>
      <c r="BA1056" s="3" t="s">
        <v>85</v>
      </c>
      <c r="BB1056" s="98" t="str">
        <f>_xlfn.IFNA(VLOOKUP(BA1056,ACCESSORIES!F:J,5,FALSE),"N/A")</f>
        <v>N/A</v>
      </c>
      <c r="BC1056" s="77">
        <v>36.706966653782111</v>
      </c>
      <c r="BD1056" s="56">
        <v>21.141732283464599</v>
      </c>
      <c r="BE1056" s="56">
        <v>21.141732283464599</v>
      </c>
      <c r="BF1056" s="56">
        <v>11.929133858267701</v>
      </c>
      <c r="BG1056" s="378">
        <f t="shared" si="118"/>
        <v>8.7375807000000152E-2</v>
      </c>
      <c r="BH1056" s="80">
        <v>36</v>
      </c>
      <c r="BI1056" s="114" t="s">
        <v>3532</v>
      </c>
      <c r="BJ1056" s="50" t="s">
        <v>4050</v>
      </c>
      <c r="BK1056" s="81" t="s">
        <v>4964</v>
      </c>
      <c r="BL1056" s="81" t="s">
        <v>4066</v>
      </c>
      <c r="BM1056" s="81" t="s">
        <v>5444</v>
      </c>
      <c r="BN1056" s="81" t="s">
        <v>2872</v>
      </c>
      <c r="BO1056" s="81" t="s">
        <v>5445</v>
      </c>
      <c r="BP1056" s="81" t="s">
        <v>5446</v>
      </c>
      <c r="BQ1056" s="96" t="s">
        <v>5432</v>
      </c>
      <c r="BR1056" s="81" t="s">
        <v>4275</v>
      </c>
      <c r="BS1056" s="81" t="s">
        <v>4068</v>
      </c>
      <c r="BT1056" s="81"/>
      <c r="BU1056" s="313" t="s">
        <v>6731</v>
      </c>
      <c r="BV1056" s="387" t="s">
        <v>8409</v>
      </c>
      <c r="BW1056" s="313" t="s">
        <v>6733</v>
      </c>
      <c r="BX1056" s="387" t="s">
        <v>8410</v>
      </c>
      <c r="BY1056" s="93" t="str">
        <f t="shared" si="120"/>
        <v>CLOSEOUT - MR701 Bead Grip, 18x9, +18mm Offset, 6x5.5, 106.25mm Centerbore, Bahia Blue</v>
      </c>
      <c r="BZ1056" s="81" t="s">
        <v>3878</v>
      </c>
      <c r="CA1056" s="81" t="s">
        <v>3879</v>
      </c>
      <c r="CB1056" s="81" t="str">
        <f t="shared" si="119"/>
        <v>TRAIL (7XX)</v>
      </c>
    </row>
    <row r="1057" spans="1:80" s="38" customFormat="1" ht="15" customHeight="1">
      <c r="A1057" s="22">
        <f t="shared" si="114"/>
        <v>1055</v>
      </c>
      <c r="B1057" s="3" t="s">
        <v>84</v>
      </c>
      <c r="C1057" s="99" t="s">
        <v>1282</v>
      </c>
      <c r="D1057" s="81" t="s">
        <v>5797</v>
      </c>
      <c r="E1057" s="91" t="str">
        <f>CONCATENATE(LEFT(D1057,5),VLOOKUP(CONCATENATE(N1057,"x",O1057),'PART NUMBER GUIDE'!$B$9:$C$49,2,FALSE),VLOOKUP(CONCATENATE(P1057, V1057), 'PART NUMBER GUIDE'!$Q$6:$R$91, 2, FALSE),VLOOKUP(Y1057,'PART NUMBER GUIDE'!$J$8:$K$43,2, FALSE),IF(U1057="N/A",IF(ABS(S1057)&lt;10,"0"&amp;ABS(S1057),ABS(S1057)),CONCATENATE(LEFT(U1057,1),RIGHT(U1057,1))), F1057, G1057)</f>
        <v>MR70189080518H</v>
      </c>
      <c r="F1057" s="90" t="s">
        <v>2229</v>
      </c>
      <c r="G1057" s="90"/>
      <c r="H1057" s="88" t="s">
        <v>3207</v>
      </c>
      <c r="I1057" s="312">
        <v>43605</v>
      </c>
      <c r="J1057" s="85" t="s">
        <v>1265</v>
      </c>
      <c r="K1057" s="342">
        <v>439</v>
      </c>
      <c r="L1057" s="92">
        <f t="shared" si="115"/>
        <v>439</v>
      </c>
      <c r="M1057" s="344"/>
      <c r="N1057" s="81">
        <v>18</v>
      </c>
      <c r="O1057" s="8">
        <v>9</v>
      </c>
      <c r="P1057" s="99" t="str">
        <f t="shared" si="116"/>
        <v>8x6.5</v>
      </c>
      <c r="Q1057" s="81">
        <v>8</v>
      </c>
      <c r="R1057" s="81">
        <v>6.5</v>
      </c>
      <c r="S1057" s="81">
        <v>18</v>
      </c>
      <c r="T1057" s="84">
        <v>5.8</v>
      </c>
      <c r="U1057" s="100" t="s">
        <v>85</v>
      </c>
      <c r="V1057" s="16">
        <v>130.81</v>
      </c>
      <c r="W1057" s="83">
        <v>37.590000000000003</v>
      </c>
      <c r="X1057" s="51">
        <v>4500</v>
      </c>
      <c r="Y1057" s="88" t="s">
        <v>2294</v>
      </c>
      <c r="Z1057" s="79" t="s">
        <v>2987</v>
      </c>
      <c r="AA1057" s="51" t="str">
        <f t="shared" si="117"/>
        <v>18x9, 8x6.5, 18 OS</v>
      </c>
      <c r="AB1057" s="81" t="s">
        <v>4106</v>
      </c>
      <c r="AC1057" s="89">
        <f>_xlfn.IFNA(VLOOKUP(AB1057,ACCESSORIES!F:J,5,FALSE),"N/A")</f>
        <v>33</v>
      </c>
      <c r="AD1057" s="87" t="s">
        <v>85</v>
      </c>
      <c r="AE1057" s="80" t="s">
        <v>85</v>
      </c>
      <c r="AF1057" s="3" t="s">
        <v>3005</v>
      </c>
      <c r="AG1057" s="80" t="s">
        <v>85</v>
      </c>
      <c r="AH1057" s="9" t="str">
        <f>_xlfn.IFNA(VLOOKUP(AG1057,ACCESSORIES!F:J,5,FALSE),"N/A")</f>
        <v>N/A</v>
      </c>
      <c r="AI1057" s="99" t="s">
        <v>266</v>
      </c>
      <c r="AJ1057" s="81" t="s">
        <v>85</v>
      </c>
      <c r="AK1057" s="40" t="str">
        <f>_xlfn.IFNA(VLOOKUP(AJ1057,ACCESSORIES!F:J,5,FALSE),"N/A")</f>
        <v>N/A</v>
      </c>
      <c r="AL1057" s="81" t="s">
        <v>85</v>
      </c>
      <c r="AM1057" s="81">
        <v>16.100000000000001</v>
      </c>
      <c r="AN1057" s="81">
        <v>200</v>
      </c>
      <c r="AO1057" s="36">
        <v>0</v>
      </c>
      <c r="AP1057" s="36">
        <v>0</v>
      </c>
      <c r="AQ1057" s="36">
        <v>33.799999999999997</v>
      </c>
      <c r="AR1057" s="36">
        <v>39.799999999999997</v>
      </c>
      <c r="AS1057" s="36">
        <v>219</v>
      </c>
      <c r="AT1057" s="36">
        <v>213.8</v>
      </c>
      <c r="AU1057" s="410">
        <v>123.1</v>
      </c>
      <c r="AV1057" s="407">
        <v>92</v>
      </c>
      <c r="AW1057" s="407">
        <v>92</v>
      </c>
      <c r="AX1057" s="54">
        <v>46</v>
      </c>
      <c r="AY1057" s="3" t="s">
        <v>85</v>
      </c>
      <c r="AZ1057" s="98" t="str">
        <f>_xlfn.IFNA(VLOOKUP(AY1057,ACCESSORIES!F:J,5,FALSE),"N/A")</f>
        <v>N/A</v>
      </c>
      <c r="BA1057" s="3" t="s">
        <v>85</v>
      </c>
      <c r="BB1057" s="98" t="str">
        <f>_xlfn.IFNA(VLOOKUP(BA1057,ACCESSORIES!F:J,5,FALSE),"N/A")</f>
        <v>N/A</v>
      </c>
      <c r="BC1057" s="77">
        <v>42.218523208404051</v>
      </c>
      <c r="BD1057" s="56">
        <v>21.141732283464599</v>
      </c>
      <c r="BE1057" s="56">
        <v>21.141732283464599</v>
      </c>
      <c r="BF1057" s="56">
        <v>11.929133858267701</v>
      </c>
      <c r="BG1057" s="378">
        <f t="shared" si="118"/>
        <v>8.7375807000000152E-2</v>
      </c>
      <c r="BH1057" s="80">
        <v>36</v>
      </c>
      <c r="BI1057" s="114" t="s">
        <v>3532</v>
      </c>
      <c r="BJ1057" s="50" t="s">
        <v>4050</v>
      </c>
      <c r="BK1057" s="81" t="s">
        <v>4964</v>
      </c>
      <c r="BL1057" s="81" t="s">
        <v>4066</v>
      </c>
      <c r="BM1057" s="81" t="s">
        <v>5444</v>
      </c>
      <c r="BN1057" s="81" t="s">
        <v>2872</v>
      </c>
      <c r="BO1057" s="81" t="s">
        <v>4298</v>
      </c>
      <c r="BP1057" s="81" t="s">
        <v>5317</v>
      </c>
      <c r="BQ1057" s="81" t="s">
        <v>4275</v>
      </c>
      <c r="BR1057" s="81" t="s">
        <v>4068</v>
      </c>
      <c r="BS1057" s="81"/>
      <c r="BT1057" s="81"/>
      <c r="BU1057" s="313" t="s">
        <v>6718</v>
      </c>
      <c r="BV1057" s="377" t="s">
        <v>8484</v>
      </c>
      <c r="BW1057" s="313" t="s">
        <v>6719</v>
      </c>
      <c r="BX1057" s="377" t="s">
        <v>8483</v>
      </c>
      <c r="BY1057" s="93" t="str">
        <f t="shared" si="120"/>
        <v>MR701 HD Bead Grip, 18x9, +18mm Offset, 8x6.5, 130.81mm Centerbore, Matte Black</v>
      </c>
      <c r="BZ1057" s="81" t="s">
        <v>3878</v>
      </c>
      <c r="CA1057" s="81" t="s">
        <v>3879</v>
      </c>
      <c r="CB1057" s="81" t="str">
        <f t="shared" si="119"/>
        <v>TRAIL (7XX)</v>
      </c>
    </row>
    <row r="1058" spans="1:80" s="38" customFormat="1" ht="15" customHeight="1">
      <c r="A1058" s="22">
        <f t="shared" si="114"/>
        <v>1056</v>
      </c>
      <c r="B1058" s="3" t="s">
        <v>84</v>
      </c>
      <c r="C1058" s="99" t="s">
        <v>1282</v>
      </c>
      <c r="D1058" s="81" t="s">
        <v>5797</v>
      </c>
      <c r="E1058" s="91" t="str">
        <f>CONCATENATE(LEFT(D1058,5),VLOOKUP(CONCATENATE(N1058,"x",O1058),'PART NUMBER GUIDE'!$B$9:$C$49,2,FALSE),VLOOKUP(CONCATENATE(P1058, V1058), 'PART NUMBER GUIDE'!$Q$6:$R$91, 2, FALSE),VLOOKUP(Y1058,'PART NUMBER GUIDE'!$J$8:$K$43,2, FALSE),IF(U1058="N/A",IF(ABS(S1058)&lt;10,"0"&amp;ABS(S1058),ABS(S1058)),CONCATENATE(LEFT(U1058,1),RIGHT(U1058,1))), F1058, G1058)</f>
        <v>MR70189080918H</v>
      </c>
      <c r="F1058" s="90" t="s">
        <v>2229</v>
      </c>
      <c r="G1058" s="90"/>
      <c r="H1058" s="88" t="s">
        <v>3208</v>
      </c>
      <c r="I1058" s="312">
        <v>43605</v>
      </c>
      <c r="J1058" s="85" t="s">
        <v>1265</v>
      </c>
      <c r="K1058" s="342">
        <v>439</v>
      </c>
      <c r="L1058" s="92">
        <f t="shared" si="115"/>
        <v>439</v>
      </c>
      <c r="M1058" s="344"/>
      <c r="N1058" s="81">
        <v>18</v>
      </c>
      <c r="O1058" s="8">
        <v>9</v>
      </c>
      <c r="P1058" s="99" t="str">
        <f t="shared" si="116"/>
        <v>8x6.5</v>
      </c>
      <c r="Q1058" s="81">
        <v>8</v>
      </c>
      <c r="R1058" s="81">
        <v>6.5</v>
      </c>
      <c r="S1058" s="81">
        <v>18</v>
      </c>
      <c r="T1058" s="84">
        <v>5.8</v>
      </c>
      <c r="U1058" s="100" t="s">
        <v>85</v>
      </c>
      <c r="V1058" s="16">
        <v>130.81</v>
      </c>
      <c r="W1058" s="83">
        <v>36.96</v>
      </c>
      <c r="X1058" s="51">
        <v>4500</v>
      </c>
      <c r="Y1058" s="88" t="s">
        <v>2297</v>
      </c>
      <c r="Z1058" s="78" t="s">
        <v>2988</v>
      </c>
      <c r="AA1058" s="51" t="str">
        <f t="shared" si="117"/>
        <v>18x9, 8x6.5, 18 OS</v>
      </c>
      <c r="AB1058" s="81" t="s">
        <v>4106</v>
      </c>
      <c r="AC1058" s="89">
        <f>_xlfn.IFNA(VLOOKUP(AB1058,ACCESSORIES!F:J,5,FALSE),"N/A")</f>
        <v>33</v>
      </c>
      <c r="AD1058" s="87" t="s">
        <v>85</v>
      </c>
      <c r="AE1058" s="80" t="s">
        <v>85</v>
      </c>
      <c r="AF1058" s="3" t="s">
        <v>3005</v>
      </c>
      <c r="AG1058" s="80" t="s">
        <v>85</v>
      </c>
      <c r="AH1058" s="9" t="str">
        <f>_xlfn.IFNA(VLOOKUP(AG1058,ACCESSORIES!F:J,5,FALSE),"N/A")</f>
        <v>N/A</v>
      </c>
      <c r="AI1058" s="99" t="s">
        <v>266</v>
      </c>
      <c r="AJ1058" s="81" t="s">
        <v>85</v>
      </c>
      <c r="AK1058" s="40" t="str">
        <f>_xlfn.IFNA(VLOOKUP(AJ1058,ACCESSORIES!F:J,5,FALSE),"N/A")</f>
        <v>N/A</v>
      </c>
      <c r="AL1058" s="81" t="s">
        <v>85</v>
      </c>
      <c r="AM1058" s="81">
        <v>16.100000000000001</v>
      </c>
      <c r="AN1058" s="81">
        <v>200</v>
      </c>
      <c r="AO1058" s="36">
        <v>0</v>
      </c>
      <c r="AP1058" s="36">
        <v>0</v>
      </c>
      <c r="AQ1058" s="36">
        <v>33.799999999999997</v>
      </c>
      <c r="AR1058" s="36">
        <v>39.799999999999997</v>
      </c>
      <c r="AS1058" s="36">
        <v>219</v>
      </c>
      <c r="AT1058" s="36">
        <v>213.8</v>
      </c>
      <c r="AU1058" s="410">
        <v>123.1</v>
      </c>
      <c r="AV1058" s="407">
        <v>92</v>
      </c>
      <c r="AW1058" s="407">
        <v>92</v>
      </c>
      <c r="AX1058" s="54">
        <v>46</v>
      </c>
      <c r="AY1058" s="3" t="s">
        <v>85</v>
      </c>
      <c r="AZ1058" s="98" t="str">
        <f>_xlfn.IFNA(VLOOKUP(AY1058,ACCESSORIES!F:J,5,FALSE),"N/A")</f>
        <v>N/A</v>
      </c>
      <c r="BA1058" s="3" t="s">
        <v>85</v>
      </c>
      <c r="BB1058" s="98" t="str">
        <f>_xlfn.IFNA(VLOOKUP(BA1058,ACCESSORIES!F:J,5,FALSE),"N/A")</f>
        <v>N/A</v>
      </c>
      <c r="BC1058" s="77">
        <v>41.814342394398444</v>
      </c>
      <c r="BD1058" s="56">
        <v>21.141732283464599</v>
      </c>
      <c r="BE1058" s="56">
        <v>21.141732283464599</v>
      </c>
      <c r="BF1058" s="56">
        <v>11.929133858267701</v>
      </c>
      <c r="BG1058" s="378">
        <f t="shared" si="118"/>
        <v>8.7375807000000152E-2</v>
      </c>
      <c r="BH1058" s="80">
        <v>36</v>
      </c>
      <c r="BI1058" s="114" t="s">
        <v>3532</v>
      </c>
      <c r="BJ1058" s="50" t="s">
        <v>4050</v>
      </c>
      <c r="BK1058" s="81" t="s">
        <v>4964</v>
      </c>
      <c r="BL1058" s="81" t="s">
        <v>4066</v>
      </c>
      <c r="BM1058" s="81" t="s">
        <v>5444</v>
      </c>
      <c r="BN1058" s="81" t="s">
        <v>2872</v>
      </c>
      <c r="BO1058" s="81" t="s">
        <v>4298</v>
      </c>
      <c r="BP1058" s="81" t="s">
        <v>5317</v>
      </c>
      <c r="BQ1058" s="81" t="s">
        <v>4275</v>
      </c>
      <c r="BR1058" s="81" t="s">
        <v>4068</v>
      </c>
      <c r="BS1058" s="81"/>
      <c r="BT1058" s="81"/>
      <c r="BU1058" s="313" t="s">
        <v>6716</v>
      </c>
      <c r="BV1058" s="377" t="s">
        <v>8441</v>
      </c>
      <c r="BW1058" s="313" t="s">
        <v>6717</v>
      </c>
      <c r="BX1058" s="377" t="s">
        <v>8442</v>
      </c>
      <c r="BY1058" s="93" t="str">
        <f t="shared" si="120"/>
        <v>MR701 HD Bead Grip, 18x9, +18mm Offset, 8x6.5, 130.81mm Centerbore, Method Bronze</v>
      </c>
      <c r="BZ1058" s="81" t="s">
        <v>3878</v>
      </c>
      <c r="CA1058" s="81" t="s">
        <v>3879</v>
      </c>
      <c r="CB1058" s="81" t="str">
        <f t="shared" si="119"/>
        <v>TRAIL (7XX)</v>
      </c>
    </row>
    <row r="1059" spans="1:80" s="38" customFormat="1" ht="15" customHeight="1">
      <c r="A1059" s="22">
        <f t="shared" si="114"/>
        <v>1057</v>
      </c>
      <c r="B1059" s="3" t="s">
        <v>84</v>
      </c>
      <c r="C1059" s="99" t="s">
        <v>1282</v>
      </c>
      <c r="D1059" s="81" t="s">
        <v>5797</v>
      </c>
      <c r="E1059" s="91" t="str">
        <f>CONCATENATE(LEFT(D1059,5),VLOOKUP(CONCATENATE(N1059,"x",O1059),'PART NUMBER GUIDE'!$B$9:$C$49,2,FALSE),VLOOKUP(CONCATENATE(P1059, V1059), 'PART NUMBER GUIDE'!$Q$6:$R$91, 2, FALSE),VLOOKUP(Y1059,'PART NUMBER GUIDE'!$J$8:$K$43,2, FALSE),IF(U1059="N/A",IF(ABS(S1059)&lt;10,"0"&amp;ABS(S1059),ABS(S1059)),CONCATENATE(LEFT(U1059,1),RIGHT(U1059,1))), F1059, G1059)</f>
        <v>MR70189087518H</v>
      </c>
      <c r="F1059" s="90" t="s">
        <v>2229</v>
      </c>
      <c r="G1059" s="90"/>
      <c r="H1059" s="88" t="s">
        <v>3209</v>
      </c>
      <c r="I1059" s="312">
        <v>43605</v>
      </c>
      <c r="J1059" s="85" t="s">
        <v>1265</v>
      </c>
      <c r="K1059" s="342">
        <v>439</v>
      </c>
      <c r="L1059" s="92">
        <f t="shared" si="115"/>
        <v>439</v>
      </c>
      <c r="M1059" s="344"/>
      <c r="N1059" s="81">
        <v>18</v>
      </c>
      <c r="O1059" s="8">
        <v>9</v>
      </c>
      <c r="P1059" s="99" t="str">
        <f t="shared" si="116"/>
        <v>8x170</v>
      </c>
      <c r="Q1059" s="81">
        <v>8</v>
      </c>
      <c r="R1059" s="81">
        <v>170</v>
      </c>
      <c r="S1059" s="81">
        <v>18</v>
      </c>
      <c r="T1059" s="84">
        <v>5.8</v>
      </c>
      <c r="U1059" s="100" t="s">
        <v>85</v>
      </c>
      <c r="V1059" s="16">
        <v>130.81</v>
      </c>
      <c r="W1059" s="83">
        <v>37.520000000000003</v>
      </c>
      <c r="X1059" s="51">
        <v>4500</v>
      </c>
      <c r="Y1059" s="88" t="s">
        <v>2294</v>
      </c>
      <c r="Z1059" s="79" t="s">
        <v>2987</v>
      </c>
      <c r="AA1059" s="51" t="str">
        <f t="shared" si="117"/>
        <v>18x9, 8x170, 18 OS</v>
      </c>
      <c r="AB1059" s="81" t="s">
        <v>4105</v>
      </c>
      <c r="AC1059" s="89">
        <f>_xlfn.IFNA(VLOOKUP(AB1059,ACCESSORIES!F:J,5,FALSE),"N/A")</f>
        <v>33</v>
      </c>
      <c r="AD1059" s="87" t="s">
        <v>85</v>
      </c>
      <c r="AE1059" s="80" t="s">
        <v>85</v>
      </c>
      <c r="AF1059" s="3" t="s">
        <v>3005</v>
      </c>
      <c r="AG1059" s="80" t="s">
        <v>85</v>
      </c>
      <c r="AH1059" s="9" t="str">
        <f>_xlfn.IFNA(VLOOKUP(AG1059,ACCESSORIES!F:J,5,FALSE),"N/A")</f>
        <v>N/A</v>
      </c>
      <c r="AI1059" s="99" t="s">
        <v>266</v>
      </c>
      <c r="AJ1059" s="81" t="s">
        <v>85</v>
      </c>
      <c r="AK1059" s="40" t="str">
        <f>_xlfn.IFNA(VLOOKUP(AJ1059,ACCESSORIES!F:J,5,FALSE),"N/A")</f>
        <v>N/A</v>
      </c>
      <c r="AL1059" s="81" t="s">
        <v>85</v>
      </c>
      <c r="AM1059" s="81">
        <v>16.100000000000001</v>
      </c>
      <c r="AN1059" s="81">
        <v>200</v>
      </c>
      <c r="AO1059" s="36">
        <v>0</v>
      </c>
      <c r="AP1059" s="36">
        <v>0</v>
      </c>
      <c r="AQ1059" s="36">
        <v>33.799999999999997</v>
      </c>
      <c r="AR1059" s="36">
        <v>39.799999999999997</v>
      </c>
      <c r="AS1059" s="36">
        <v>219</v>
      </c>
      <c r="AT1059" s="36">
        <v>213.8</v>
      </c>
      <c r="AU1059" s="410">
        <v>128</v>
      </c>
      <c r="AV1059" s="407">
        <v>103.9</v>
      </c>
      <c r="AW1059" s="407">
        <v>107</v>
      </c>
      <c r="AX1059" s="54">
        <v>46</v>
      </c>
      <c r="AY1059" s="3" t="s">
        <v>85</v>
      </c>
      <c r="AZ1059" s="98" t="str">
        <f>_xlfn.IFNA(VLOOKUP(AY1059,ACCESSORIES!F:J,5,FALSE),"N/A")</f>
        <v>N/A</v>
      </c>
      <c r="BA1059" s="3" t="s">
        <v>85</v>
      </c>
      <c r="BB1059" s="98" t="str">
        <f>_xlfn.IFNA(VLOOKUP(BA1059,ACCESSORIES!F:J,5,FALSE),"N/A")</f>
        <v>N/A</v>
      </c>
      <c r="BC1059" s="77">
        <v>42.365498049860641</v>
      </c>
      <c r="BD1059" s="56">
        <v>21.141732283464599</v>
      </c>
      <c r="BE1059" s="56">
        <v>21.141732283464599</v>
      </c>
      <c r="BF1059" s="56">
        <v>11.929133858267701</v>
      </c>
      <c r="BG1059" s="378">
        <f t="shared" si="118"/>
        <v>8.7375807000000152E-2</v>
      </c>
      <c r="BH1059" s="80">
        <v>36</v>
      </c>
      <c r="BI1059" s="114" t="s">
        <v>3532</v>
      </c>
      <c r="BJ1059" s="50" t="s">
        <v>4050</v>
      </c>
      <c r="BK1059" s="81" t="s">
        <v>4964</v>
      </c>
      <c r="BL1059" s="81" t="s">
        <v>4066</v>
      </c>
      <c r="BM1059" s="81" t="s">
        <v>5444</v>
      </c>
      <c r="BN1059" s="81" t="s">
        <v>2872</v>
      </c>
      <c r="BO1059" s="81" t="s">
        <v>4298</v>
      </c>
      <c r="BP1059" s="81" t="s">
        <v>5317</v>
      </c>
      <c r="BQ1059" s="81" t="s">
        <v>4275</v>
      </c>
      <c r="BR1059" s="81" t="s">
        <v>4068</v>
      </c>
      <c r="BS1059" s="81"/>
      <c r="BT1059" s="81"/>
      <c r="BU1059" s="313" t="s">
        <v>6718</v>
      </c>
      <c r="BV1059" s="377" t="s">
        <v>8484</v>
      </c>
      <c r="BW1059" s="313" t="s">
        <v>6719</v>
      </c>
      <c r="BX1059" s="377" t="s">
        <v>8483</v>
      </c>
      <c r="BY1059" s="93" t="str">
        <f t="shared" si="120"/>
        <v>MR701 HD Bead Grip, 18x9, +18mm Offset, 8x170, 130.81mm Centerbore, Matte Black</v>
      </c>
      <c r="BZ1059" s="81" t="s">
        <v>3878</v>
      </c>
      <c r="CA1059" s="81" t="s">
        <v>3879</v>
      </c>
      <c r="CB1059" s="81" t="str">
        <f t="shared" si="119"/>
        <v>TRAIL (7XX)</v>
      </c>
    </row>
    <row r="1060" spans="1:80" s="38" customFormat="1" ht="15" customHeight="1">
      <c r="A1060" s="22">
        <f t="shared" si="114"/>
        <v>1058</v>
      </c>
      <c r="B1060" s="3" t="s">
        <v>84</v>
      </c>
      <c r="C1060" s="99" t="s">
        <v>1282</v>
      </c>
      <c r="D1060" s="81" t="s">
        <v>5797</v>
      </c>
      <c r="E1060" s="91" t="str">
        <f>CONCATENATE(LEFT(D1060,5),VLOOKUP(CONCATENATE(N1060,"x",O1060),'PART NUMBER GUIDE'!$B$9:$C$49,2,FALSE),VLOOKUP(CONCATENATE(P1060, V1060), 'PART NUMBER GUIDE'!$Q$6:$R$91, 2, FALSE),VLOOKUP(Y1060,'PART NUMBER GUIDE'!$J$8:$K$43,2, FALSE),IF(U1060="N/A",IF(ABS(S1060)&lt;10,"0"&amp;ABS(S1060),ABS(S1060)),CONCATENATE(LEFT(U1060,1),RIGHT(U1060,1))), F1060, G1060)</f>
        <v>MR70189088518H</v>
      </c>
      <c r="F1060" s="90" t="s">
        <v>2229</v>
      </c>
      <c r="G1060" s="90"/>
      <c r="H1060" s="88" t="s">
        <v>3211</v>
      </c>
      <c r="I1060" s="312">
        <v>43605</v>
      </c>
      <c r="J1060" s="85" t="s">
        <v>1265</v>
      </c>
      <c r="K1060" s="342">
        <v>439</v>
      </c>
      <c r="L1060" s="92">
        <f t="shared" si="115"/>
        <v>439</v>
      </c>
      <c r="M1060" s="344"/>
      <c r="N1060" s="81">
        <v>18</v>
      </c>
      <c r="O1060" s="8">
        <v>9</v>
      </c>
      <c r="P1060" s="99" t="str">
        <f t="shared" si="116"/>
        <v>8x180</v>
      </c>
      <c r="Q1060" s="81">
        <v>8</v>
      </c>
      <c r="R1060" s="81">
        <v>180</v>
      </c>
      <c r="S1060" s="81">
        <v>18</v>
      </c>
      <c r="T1060" s="84">
        <v>5.8</v>
      </c>
      <c r="U1060" s="100" t="s">
        <v>85</v>
      </c>
      <c r="V1060" s="16">
        <v>130.81</v>
      </c>
      <c r="W1060" s="83">
        <v>37.549999999999997</v>
      </c>
      <c r="X1060" s="51">
        <v>4500</v>
      </c>
      <c r="Y1060" s="88" t="s">
        <v>2294</v>
      </c>
      <c r="Z1060" s="79" t="s">
        <v>2987</v>
      </c>
      <c r="AA1060" s="51" t="str">
        <f t="shared" si="117"/>
        <v>18x9, 8x180, 18 OS</v>
      </c>
      <c r="AB1060" s="81" t="s">
        <v>4106</v>
      </c>
      <c r="AC1060" s="89">
        <f>_xlfn.IFNA(VLOOKUP(AB1060,ACCESSORIES!F:J,5,FALSE),"N/A")</f>
        <v>33</v>
      </c>
      <c r="AD1060" s="87" t="s">
        <v>85</v>
      </c>
      <c r="AE1060" s="80" t="s">
        <v>85</v>
      </c>
      <c r="AF1060" s="3" t="s">
        <v>3005</v>
      </c>
      <c r="AG1060" s="80" t="s">
        <v>85</v>
      </c>
      <c r="AH1060" s="9" t="str">
        <f>_xlfn.IFNA(VLOOKUP(AG1060,ACCESSORIES!F:J,5,FALSE),"N/A")</f>
        <v>N/A</v>
      </c>
      <c r="AI1060" s="99" t="s">
        <v>266</v>
      </c>
      <c r="AJ1060" s="81" t="s">
        <v>85</v>
      </c>
      <c r="AK1060" s="40" t="str">
        <f>_xlfn.IFNA(VLOOKUP(AJ1060,ACCESSORIES!F:J,5,FALSE),"N/A")</f>
        <v>N/A</v>
      </c>
      <c r="AL1060" s="81" t="s">
        <v>85</v>
      </c>
      <c r="AM1060" s="81">
        <v>16.100000000000001</v>
      </c>
      <c r="AN1060" s="81">
        <v>207</v>
      </c>
      <c r="AO1060" s="36">
        <v>0</v>
      </c>
      <c r="AP1060" s="36">
        <v>0</v>
      </c>
      <c r="AQ1060" s="36">
        <v>29.8</v>
      </c>
      <c r="AR1060" s="36">
        <v>39.799999999999997</v>
      </c>
      <c r="AS1060" s="36">
        <v>219</v>
      </c>
      <c r="AT1060" s="36">
        <v>213.8</v>
      </c>
      <c r="AU1060" s="410">
        <v>123.1</v>
      </c>
      <c r="AV1060" s="407">
        <v>92</v>
      </c>
      <c r="AW1060" s="407">
        <v>92</v>
      </c>
      <c r="AX1060" s="54">
        <v>46</v>
      </c>
      <c r="AY1060" s="3" t="s">
        <v>85</v>
      </c>
      <c r="AZ1060" s="98" t="str">
        <f>_xlfn.IFNA(VLOOKUP(AY1060,ACCESSORIES!F:J,5,FALSE),"N/A")</f>
        <v>N/A</v>
      </c>
      <c r="BA1060" s="3" t="s">
        <v>85</v>
      </c>
      <c r="BB1060" s="98" t="str">
        <f>_xlfn.IFNA(VLOOKUP(BA1060,ACCESSORIES!F:J,5,FALSE),"N/A")</f>
        <v>N/A</v>
      </c>
      <c r="BC1060" s="77">
        <v>42.512472891317223</v>
      </c>
      <c r="BD1060" s="56">
        <v>21.141732283464599</v>
      </c>
      <c r="BE1060" s="56">
        <v>21.141732283464599</v>
      </c>
      <c r="BF1060" s="56">
        <v>11.929133858267701</v>
      </c>
      <c r="BG1060" s="378">
        <f t="shared" si="118"/>
        <v>8.7375807000000152E-2</v>
      </c>
      <c r="BH1060" s="80">
        <v>36</v>
      </c>
      <c r="BI1060" s="114" t="s">
        <v>3532</v>
      </c>
      <c r="BJ1060" s="50" t="s">
        <v>4050</v>
      </c>
      <c r="BK1060" s="81" t="s">
        <v>4964</v>
      </c>
      <c r="BL1060" s="81" t="s">
        <v>4066</v>
      </c>
      <c r="BM1060" s="81" t="s">
        <v>5444</v>
      </c>
      <c r="BN1060" s="81" t="s">
        <v>2872</v>
      </c>
      <c r="BO1060" s="81" t="s">
        <v>4298</v>
      </c>
      <c r="BP1060" s="81" t="s">
        <v>5317</v>
      </c>
      <c r="BQ1060" s="81" t="s">
        <v>4275</v>
      </c>
      <c r="BR1060" s="81" t="s">
        <v>4068</v>
      </c>
      <c r="BS1060" s="81"/>
      <c r="BT1060" s="81"/>
      <c r="BU1060" s="313" t="s">
        <v>6718</v>
      </c>
      <c r="BV1060" s="377" t="s">
        <v>8484</v>
      </c>
      <c r="BW1060" s="313" t="s">
        <v>6719</v>
      </c>
      <c r="BX1060" s="377" t="s">
        <v>8483</v>
      </c>
      <c r="BY1060" s="93" t="str">
        <f t="shared" si="120"/>
        <v>MR701 HD Bead Grip, 18x9, +18mm Offset, 8x180, 130.81mm Centerbore, Matte Black</v>
      </c>
      <c r="BZ1060" s="81" t="s">
        <v>3878</v>
      </c>
      <c r="CA1060" s="81" t="s">
        <v>3879</v>
      </c>
      <c r="CB1060" s="81" t="str">
        <f t="shared" si="119"/>
        <v>TRAIL (7XX)</v>
      </c>
    </row>
    <row r="1061" spans="1:80" s="38" customFormat="1" ht="15" customHeight="1">
      <c r="A1061" s="22">
        <f t="shared" si="114"/>
        <v>1059</v>
      </c>
      <c r="B1061" s="3" t="s">
        <v>84</v>
      </c>
      <c r="C1061" s="99" t="s">
        <v>1282</v>
      </c>
      <c r="D1061" s="81" t="s">
        <v>5798</v>
      </c>
      <c r="E1061" s="91" t="str">
        <f>CONCATENATE(LEFT(D1061,5),VLOOKUP(CONCATENATE(N1061,"x",O1061),'PART NUMBER GUIDE'!$B$9:$C$49,2,FALSE),VLOOKUP(CONCATENATE(P1061, V1061), 'PART NUMBER GUIDE'!$Q$6:$R$91, 2, FALSE),VLOOKUP(Y1061,'PART NUMBER GUIDE'!$J$8:$K$43,2, FALSE),IF(U1061="N/A",IF(ABS(S1061)&lt;10,"0"&amp;ABS(S1061),ABS(S1061)),CONCATENATE(LEFT(U1061,1),RIGHT(U1061,1))), F1061, G1061)</f>
        <v>MR70268062900</v>
      </c>
      <c r="F1061" s="90"/>
      <c r="G1061" s="90"/>
      <c r="H1061" s="88" t="s">
        <v>3220</v>
      </c>
      <c r="I1061" s="312">
        <v>43592</v>
      </c>
      <c r="J1061" s="85" t="s">
        <v>3872</v>
      </c>
      <c r="K1061" s="342">
        <v>299</v>
      </c>
      <c r="L1061" s="92" t="str">
        <f t="shared" si="115"/>
        <v/>
      </c>
      <c r="M1061" s="344"/>
      <c r="N1061" s="81">
        <v>16</v>
      </c>
      <c r="O1061" s="83">
        <v>8</v>
      </c>
      <c r="P1061" s="99" t="str">
        <f t="shared" si="116"/>
        <v>6x120</v>
      </c>
      <c r="Q1061" s="81">
        <v>6</v>
      </c>
      <c r="R1061" s="81">
        <v>120</v>
      </c>
      <c r="S1061" s="81">
        <v>0</v>
      </c>
      <c r="T1061" s="84">
        <v>4.5</v>
      </c>
      <c r="U1061" s="100" t="s">
        <v>85</v>
      </c>
      <c r="V1061" s="84">
        <v>67</v>
      </c>
      <c r="W1061" s="83">
        <v>24.4</v>
      </c>
      <c r="X1061" s="51">
        <v>2650</v>
      </c>
      <c r="Y1061" s="88" t="s">
        <v>2297</v>
      </c>
      <c r="Z1061" s="78" t="s">
        <v>2988</v>
      </c>
      <c r="AA1061" s="51" t="str">
        <f t="shared" si="117"/>
        <v>16x8, 6x120, 0 OS</v>
      </c>
      <c r="AB1061" s="81" t="s">
        <v>4102</v>
      </c>
      <c r="AC1061" s="89">
        <f>_xlfn.IFNA(VLOOKUP(AB1061,ACCESSORIES!F:J,5,FALSE),"N/A")</f>
        <v>22</v>
      </c>
      <c r="AD1061" s="87" t="s">
        <v>85</v>
      </c>
      <c r="AE1061" s="80" t="s">
        <v>85</v>
      </c>
      <c r="AF1061" s="80" t="s">
        <v>85</v>
      </c>
      <c r="AG1061" s="80" t="s">
        <v>85</v>
      </c>
      <c r="AH1061" s="9" t="str">
        <f>_xlfn.IFNA(VLOOKUP(AG1061,ACCESSORIES!F:J,5,FALSE),"N/A")</f>
        <v>N/A</v>
      </c>
      <c r="AI1061" s="99" t="s">
        <v>265</v>
      </c>
      <c r="AJ1061" s="81" t="s">
        <v>85</v>
      </c>
      <c r="AK1061" s="40" t="str">
        <f>_xlfn.IFNA(VLOOKUP(AJ1061,ACCESSORIES!F:J,5,FALSE),"N/A")</f>
        <v>N/A</v>
      </c>
      <c r="AL1061" s="81" t="s">
        <v>85</v>
      </c>
      <c r="AM1061" s="81">
        <v>16.100000000000001</v>
      </c>
      <c r="AN1061" s="81">
        <v>160</v>
      </c>
      <c r="AO1061" s="36">
        <v>13</v>
      </c>
      <c r="AP1061" s="36">
        <v>27</v>
      </c>
      <c r="AQ1061" s="36">
        <v>54</v>
      </c>
      <c r="AR1061" s="36">
        <v>71.900000000000006</v>
      </c>
      <c r="AS1061" s="36">
        <v>193</v>
      </c>
      <c r="AT1061" s="36">
        <v>191</v>
      </c>
      <c r="AU1061" s="410">
        <v>67</v>
      </c>
      <c r="AV1061" s="407">
        <v>49.84</v>
      </c>
      <c r="AW1061" s="407">
        <v>49.84</v>
      </c>
      <c r="AX1061" s="54">
        <v>30</v>
      </c>
      <c r="AY1061" s="3" t="s">
        <v>85</v>
      </c>
      <c r="AZ1061" s="98" t="str">
        <f>_xlfn.IFNA(VLOOKUP(AY1061,ACCESSORIES!F:J,5,FALSE),"N/A")</f>
        <v>N/A</v>
      </c>
      <c r="BA1061" s="3" t="s">
        <v>85</v>
      </c>
      <c r="BB1061" s="98" t="str">
        <f>_xlfn.IFNA(VLOOKUP(BA1061,ACCESSORIES!F:J,5,FALSE),"N/A")</f>
        <v>N/A</v>
      </c>
      <c r="BC1061" s="77">
        <v>27.9</v>
      </c>
      <c r="BD1061" s="56">
        <v>19.055118110236201</v>
      </c>
      <c r="BE1061" s="56">
        <v>19.055118110236201</v>
      </c>
      <c r="BF1061" s="56">
        <v>10.944881889763799</v>
      </c>
      <c r="BG1061" s="378">
        <f t="shared" si="118"/>
        <v>6.5123167999999981E-2</v>
      </c>
      <c r="BH1061" s="80">
        <v>36</v>
      </c>
      <c r="BI1061" s="114" t="s">
        <v>3532</v>
      </c>
      <c r="BJ1061" s="50" t="s">
        <v>4050</v>
      </c>
      <c r="BK1061" s="81" t="s">
        <v>4964</v>
      </c>
      <c r="BL1061" s="81" t="s">
        <v>4066</v>
      </c>
      <c r="BM1061" s="81" t="s">
        <v>5447</v>
      </c>
      <c r="BN1061" s="81" t="s">
        <v>2872</v>
      </c>
      <c r="BO1061" s="81" t="s">
        <v>4298</v>
      </c>
      <c r="BP1061" s="81" t="s">
        <v>5446</v>
      </c>
      <c r="BQ1061" s="81" t="s">
        <v>4275</v>
      </c>
      <c r="BR1061" s="81" t="s">
        <v>4068</v>
      </c>
      <c r="BS1061" s="81"/>
      <c r="BT1061" s="81"/>
      <c r="BU1061" s="313" t="s">
        <v>6755</v>
      </c>
      <c r="BV1061" s="377" t="s">
        <v>8098</v>
      </c>
      <c r="BW1061" s="313" t="s">
        <v>6758</v>
      </c>
      <c r="BX1061" s="377" t="s">
        <v>8099</v>
      </c>
      <c r="BY1061" s="93" t="str">
        <f t="shared" si="120"/>
        <v>CLOSEOUT - MR702 Bead Grip, 16x8, 0mm Offset, 6x120, 67mm Centerbore, Method Bronze</v>
      </c>
      <c r="BZ1061" s="81" t="s">
        <v>3878</v>
      </c>
      <c r="CA1061" s="81" t="s">
        <v>3879</v>
      </c>
      <c r="CB1061" s="81" t="str">
        <f t="shared" si="119"/>
        <v>TRAIL (7XX)</v>
      </c>
    </row>
    <row r="1062" spans="1:80" s="38" customFormat="1" ht="15" customHeight="1">
      <c r="A1062" s="22">
        <f t="shared" si="114"/>
        <v>1060</v>
      </c>
      <c r="B1062" s="3" t="s">
        <v>84</v>
      </c>
      <c r="C1062" s="99" t="s">
        <v>1282</v>
      </c>
      <c r="D1062" s="81" t="s">
        <v>5798</v>
      </c>
      <c r="E1062" s="91" t="str">
        <f>CONCATENATE(LEFT(D1062,5),VLOOKUP(CONCATENATE(N1062,"x",O1062),'PART NUMBER GUIDE'!$B$9:$C$49,2,FALSE),VLOOKUP(CONCATENATE(P1062, V1062), 'PART NUMBER GUIDE'!$Q$6:$R$91, 2, FALSE),VLOOKUP(Y1062,'PART NUMBER GUIDE'!$J$8:$K$43,2, FALSE),IF(U1062="N/A",IF(ABS(S1062)&lt;10,"0"&amp;ABS(S1062),ABS(S1062)),CONCATENATE(LEFT(U1062,1),RIGHT(U1062,1))), F1062, G1062)</f>
        <v>MR70268060500</v>
      </c>
      <c r="F1062" s="90"/>
      <c r="G1062" s="90"/>
      <c r="H1062" s="88" t="s">
        <v>3221</v>
      </c>
      <c r="I1062" s="312">
        <v>43592</v>
      </c>
      <c r="J1062" s="85" t="s">
        <v>1265</v>
      </c>
      <c r="K1062" s="342">
        <v>299</v>
      </c>
      <c r="L1062" s="92">
        <f t="shared" si="115"/>
        <v>299</v>
      </c>
      <c r="M1062" s="344"/>
      <c r="N1062" s="81">
        <v>16</v>
      </c>
      <c r="O1062" s="83">
        <v>8</v>
      </c>
      <c r="P1062" s="99" t="str">
        <f t="shared" si="116"/>
        <v>6x5.5</v>
      </c>
      <c r="Q1062" s="81">
        <v>6</v>
      </c>
      <c r="R1062" s="81">
        <v>5.5</v>
      </c>
      <c r="S1062" s="81">
        <v>0</v>
      </c>
      <c r="T1062" s="84">
        <v>4.5</v>
      </c>
      <c r="U1062" s="100" t="s">
        <v>85</v>
      </c>
      <c r="V1062" s="84">
        <v>106.25</v>
      </c>
      <c r="W1062" s="83">
        <v>24.4</v>
      </c>
      <c r="X1062" s="51">
        <v>2650</v>
      </c>
      <c r="Y1062" s="88" t="s">
        <v>2294</v>
      </c>
      <c r="Z1062" s="79" t="s">
        <v>2987</v>
      </c>
      <c r="AA1062" s="51" t="str">
        <f t="shared" si="117"/>
        <v>16x8, 6x5.5, 0 OS</v>
      </c>
      <c r="AB1062" s="81" t="s">
        <v>4103</v>
      </c>
      <c r="AC1062" s="89">
        <f>_xlfn.IFNA(VLOOKUP(AB1062,ACCESSORIES!F:J,5,FALSE),"N/A")</f>
        <v>22</v>
      </c>
      <c r="AD1062" s="87" t="s">
        <v>85</v>
      </c>
      <c r="AE1062" s="80" t="s">
        <v>85</v>
      </c>
      <c r="AF1062" s="80" t="s">
        <v>85</v>
      </c>
      <c r="AG1062" s="80" t="s">
        <v>85</v>
      </c>
      <c r="AH1062" s="9" t="str">
        <f>_xlfn.IFNA(VLOOKUP(AG1062,ACCESSORIES!F:J,5,FALSE),"N/A")</f>
        <v>N/A</v>
      </c>
      <c r="AI1062" s="99" t="s">
        <v>265</v>
      </c>
      <c r="AJ1062" s="81" t="s">
        <v>1709</v>
      </c>
      <c r="AK1062" s="40">
        <f>_xlfn.IFNA(VLOOKUP(AJ1062,ACCESSORIES!F:J,5,FALSE),"N/A")</f>
        <v>2.75</v>
      </c>
      <c r="AL1062" s="3">
        <v>78.3</v>
      </c>
      <c r="AM1062" s="81">
        <v>16.100000000000001</v>
      </c>
      <c r="AN1062" s="81">
        <v>175</v>
      </c>
      <c r="AO1062" s="36">
        <v>4</v>
      </c>
      <c r="AP1062" s="36">
        <v>20.5</v>
      </c>
      <c r="AQ1062" s="36">
        <v>53</v>
      </c>
      <c r="AR1062" s="36">
        <v>71.900000000000006</v>
      </c>
      <c r="AS1062" s="36">
        <v>193</v>
      </c>
      <c r="AT1062" s="36">
        <v>191</v>
      </c>
      <c r="AU1062" s="410">
        <v>103.35</v>
      </c>
      <c r="AV1062" s="407">
        <v>103.35</v>
      </c>
      <c r="AW1062" s="407">
        <v>47.76</v>
      </c>
      <c r="AX1062" s="54">
        <v>30</v>
      </c>
      <c r="AY1062" s="3" t="s">
        <v>85</v>
      </c>
      <c r="AZ1062" s="98" t="str">
        <f>_xlfn.IFNA(VLOOKUP(AY1062,ACCESSORIES!F:J,5,FALSE),"N/A")</f>
        <v>N/A</v>
      </c>
      <c r="BA1062" s="3" t="s">
        <v>85</v>
      </c>
      <c r="BB1062" s="98" t="str">
        <f>_xlfn.IFNA(VLOOKUP(BA1062,ACCESSORIES!F:J,5,FALSE),"N/A")</f>
        <v>N/A</v>
      </c>
      <c r="BC1062" s="77">
        <v>27.9</v>
      </c>
      <c r="BD1062" s="56">
        <v>19.055118110236201</v>
      </c>
      <c r="BE1062" s="56">
        <v>19.055118110236201</v>
      </c>
      <c r="BF1062" s="56">
        <v>10.944881889763799</v>
      </c>
      <c r="BG1062" s="378">
        <f t="shared" si="118"/>
        <v>6.5123167999999981E-2</v>
      </c>
      <c r="BH1062" s="80">
        <v>36</v>
      </c>
      <c r="BI1062" s="114" t="s">
        <v>3532</v>
      </c>
      <c r="BJ1062" s="50" t="s">
        <v>4050</v>
      </c>
      <c r="BK1062" s="81" t="s">
        <v>4964</v>
      </c>
      <c r="BL1062" s="81" t="s">
        <v>4066</v>
      </c>
      <c r="BM1062" s="81" t="s">
        <v>5447</v>
      </c>
      <c r="BN1062" s="81" t="s">
        <v>2872</v>
      </c>
      <c r="BO1062" s="81" t="s">
        <v>4298</v>
      </c>
      <c r="BP1062" s="81" t="s">
        <v>5446</v>
      </c>
      <c r="BQ1062" s="81" t="s">
        <v>4275</v>
      </c>
      <c r="BR1062" s="81" t="s">
        <v>4068</v>
      </c>
      <c r="BS1062" s="81"/>
      <c r="BT1062" s="81"/>
      <c r="BU1062" s="313" t="s">
        <v>6748</v>
      </c>
      <c r="BV1062" s="377" t="s">
        <v>8288</v>
      </c>
      <c r="BW1062" s="313" t="s">
        <v>6753</v>
      </c>
      <c r="BX1062" s="377" t="s">
        <v>8289</v>
      </c>
      <c r="BY1062" s="93" t="str">
        <f t="shared" si="120"/>
        <v>MR702 Bead Grip, 16x8, 0mm Offset, 6x5.5, 106.25mm Centerbore, Matte Black</v>
      </c>
      <c r="BZ1062" s="81" t="s">
        <v>3878</v>
      </c>
      <c r="CA1062" s="81" t="s">
        <v>3879</v>
      </c>
      <c r="CB1062" s="81" t="str">
        <f t="shared" si="119"/>
        <v>TRAIL (7XX)</v>
      </c>
    </row>
    <row r="1063" spans="1:80" s="38" customFormat="1" ht="15" customHeight="1">
      <c r="A1063" s="22">
        <f t="shared" si="114"/>
        <v>1061</v>
      </c>
      <c r="B1063" s="3" t="s">
        <v>84</v>
      </c>
      <c r="C1063" s="99" t="s">
        <v>1282</v>
      </c>
      <c r="D1063" s="81" t="s">
        <v>5798</v>
      </c>
      <c r="E1063" s="91" t="str">
        <f>CONCATENATE(LEFT(D1063,5),VLOOKUP(CONCATENATE(N1063,"x",O1063),'PART NUMBER GUIDE'!$B$9:$C$49,2,FALSE),VLOOKUP(CONCATENATE(P1063, V1063), 'PART NUMBER GUIDE'!$Q$6:$R$91, 2, FALSE),VLOOKUP(Y1063,'PART NUMBER GUIDE'!$J$8:$K$43,2, FALSE),IF(U1063="N/A",IF(ABS(S1063)&lt;10,"0"&amp;ABS(S1063),ABS(S1063)),CONCATENATE(LEFT(U1063,1),RIGHT(U1063,1))), F1063, G1063)</f>
        <v>MR70277553550</v>
      </c>
      <c r="F1063" s="90"/>
      <c r="G1063" s="90"/>
      <c r="H1063" s="88" t="s">
        <v>3227</v>
      </c>
      <c r="I1063" s="312">
        <v>43592</v>
      </c>
      <c r="J1063" s="85" t="s">
        <v>3872</v>
      </c>
      <c r="K1063" s="342">
        <v>309</v>
      </c>
      <c r="L1063" s="92" t="str">
        <f t="shared" si="115"/>
        <v/>
      </c>
      <c r="M1063" s="344"/>
      <c r="N1063" s="81">
        <v>17</v>
      </c>
      <c r="O1063" s="81">
        <v>7.5</v>
      </c>
      <c r="P1063" s="99" t="str">
        <f t="shared" si="116"/>
        <v>5x130</v>
      </c>
      <c r="Q1063" s="81">
        <v>5</v>
      </c>
      <c r="R1063" s="81">
        <v>130</v>
      </c>
      <c r="S1063" s="81">
        <v>50</v>
      </c>
      <c r="T1063" s="84">
        <v>6.2</v>
      </c>
      <c r="U1063" s="100" t="s">
        <v>85</v>
      </c>
      <c r="V1063" s="84">
        <v>78.099999999999994</v>
      </c>
      <c r="W1063" s="83">
        <v>27.32</v>
      </c>
      <c r="X1063" s="51">
        <v>3640</v>
      </c>
      <c r="Y1063" s="88" t="s">
        <v>2294</v>
      </c>
      <c r="Z1063" s="79" t="s">
        <v>2987</v>
      </c>
      <c r="AA1063" s="51" t="str">
        <f t="shared" si="117"/>
        <v>17x7.5, 5x130, 50 OS</v>
      </c>
      <c r="AB1063" s="81" t="s">
        <v>4102</v>
      </c>
      <c r="AC1063" s="89">
        <f>_xlfn.IFNA(VLOOKUP(AB1063,ACCESSORIES!F:J,5,FALSE),"N/A")</f>
        <v>22</v>
      </c>
      <c r="AD1063" s="87" t="s">
        <v>85</v>
      </c>
      <c r="AE1063" s="80" t="s">
        <v>85</v>
      </c>
      <c r="AF1063" s="80" t="s">
        <v>85</v>
      </c>
      <c r="AG1063" s="80" t="s">
        <v>85</v>
      </c>
      <c r="AH1063" s="9" t="str">
        <f>_xlfn.IFNA(VLOOKUP(AG1063,ACCESSORIES!F:J,5,FALSE),"N/A")</f>
        <v>N/A</v>
      </c>
      <c r="AI1063" s="99" t="s">
        <v>265</v>
      </c>
      <c r="AJ1063" s="81" t="s">
        <v>85</v>
      </c>
      <c r="AK1063" s="40" t="str">
        <f>_xlfn.IFNA(VLOOKUP(AJ1063,ACCESSORIES!F:J,5,FALSE),"N/A")</f>
        <v>N/A</v>
      </c>
      <c r="AL1063" s="81" t="s">
        <v>85</v>
      </c>
      <c r="AM1063" s="81">
        <v>19</v>
      </c>
      <c r="AN1063" s="81">
        <v>160</v>
      </c>
      <c r="AO1063" s="36">
        <v>6</v>
      </c>
      <c r="AP1063" s="36">
        <v>12</v>
      </c>
      <c r="AQ1063" s="36">
        <v>19</v>
      </c>
      <c r="AR1063" s="36">
        <v>18</v>
      </c>
      <c r="AS1063" s="36">
        <v>207</v>
      </c>
      <c r="AT1063" s="36">
        <v>191.9</v>
      </c>
      <c r="AU1063" s="410">
        <v>78.099999999999994</v>
      </c>
      <c r="AV1063" s="407">
        <v>39.18</v>
      </c>
      <c r="AW1063" s="407">
        <v>39.18</v>
      </c>
      <c r="AX1063" s="54">
        <v>30</v>
      </c>
      <c r="AY1063" s="3" t="s">
        <v>85</v>
      </c>
      <c r="AZ1063" s="98" t="str">
        <f>_xlfn.IFNA(VLOOKUP(AY1063,ACCESSORIES!F:J,5,FALSE),"N/A")</f>
        <v>N/A</v>
      </c>
      <c r="BA1063" s="3" t="s">
        <v>85</v>
      </c>
      <c r="BB1063" s="98" t="str">
        <f>_xlfn.IFNA(VLOOKUP(BA1063,ACCESSORIES!F:J,5,FALSE),"N/A")</f>
        <v>N/A</v>
      </c>
      <c r="BC1063" s="77">
        <v>31.72</v>
      </c>
      <c r="BD1063" s="56">
        <v>20.236220472440898</v>
      </c>
      <c r="BE1063" s="56">
        <v>20.236220472440898</v>
      </c>
      <c r="BF1063" s="56">
        <v>10.4330708661417</v>
      </c>
      <c r="BG1063" s="378">
        <f t="shared" si="118"/>
        <v>7.001193999999944E-2</v>
      </c>
      <c r="BH1063" s="80">
        <v>36</v>
      </c>
      <c r="BI1063" s="114" t="s">
        <v>3532</v>
      </c>
      <c r="BJ1063" s="50" t="s">
        <v>4050</v>
      </c>
      <c r="BK1063" s="81" t="s">
        <v>4964</v>
      </c>
      <c r="BL1063" s="81" t="s">
        <v>4066</v>
      </c>
      <c r="BM1063" s="81" t="s">
        <v>5447</v>
      </c>
      <c r="BN1063" s="81" t="s">
        <v>2872</v>
      </c>
      <c r="BO1063" s="81" t="s">
        <v>4298</v>
      </c>
      <c r="BP1063" s="81" t="s">
        <v>5446</v>
      </c>
      <c r="BQ1063" s="81" t="s">
        <v>4275</v>
      </c>
      <c r="BR1063" s="81" t="s">
        <v>4068</v>
      </c>
      <c r="BS1063" s="81"/>
      <c r="BT1063" s="81"/>
      <c r="BU1063" s="313" t="s">
        <v>6747</v>
      </c>
      <c r="BV1063" s="377" t="s">
        <v>8112</v>
      </c>
      <c r="BW1063" s="313" t="s">
        <v>6750</v>
      </c>
      <c r="BX1063" s="377" t="s">
        <v>8113</v>
      </c>
      <c r="BY1063" s="93" t="str">
        <f t="shared" si="120"/>
        <v>CLOSEOUT - MR702 Bead Grip, 17x7.5, +50mm Offset, 5x130, 78.1mm Centerbore, Matte Black</v>
      </c>
      <c r="BZ1063" s="81" t="s">
        <v>3878</v>
      </c>
      <c r="CA1063" s="81" t="s">
        <v>3879</v>
      </c>
      <c r="CB1063" s="81" t="str">
        <f t="shared" si="119"/>
        <v>TRAIL (7XX)</v>
      </c>
    </row>
    <row r="1064" spans="1:80" s="38" customFormat="1" ht="15" customHeight="1">
      <c r="A1064" s="22">
        <f t="shared" si="114"/>
        <v>1062</v>
      </c>
      <c r="B1064" s="3" t="s">
        <v>84</v>
      </c>
      <c r="C1064" s="99" t="s">
        <v>1282</v>
      </c>
      <c r="D1064" s="81" t="s">
        <v>5798</v>
      </c>
      <c r="E1064" s="91" t="str">
        <f>CONCATENATE(LEFT(D1064,5),VLOOKUP(CONCATENATE(N1064,"x",O1064),'PART NUMBER GUIDE'!$B$9:$C$49,2,FALSE),VLOOKUP(CONCATENATE(P1064, V1064), 'PART NUMBER GUIDE'!$Q$6:$R$91, 2, FALSE),VLOOKUP(Y1064,'PART NUMBER GUIDE'!$J$8:$K$43,2, FALSE),IF(U1064="N/A",IF(ABS(S1064)&lt;10,"0"&amp;ABS(S1064),ABS(S1064)),CONCATENATE(LEFT(U1064,1),RIGHT(U1064,1))), F1064, G1064)</f>
        <v>MR70277553950</v>
      </c>
      <c r="F1064" s="90"/>
      <c r="G1064" s="90"/>
      <c r="H1064" s="88" t="s">
        <v>3228</v>
      </c>
      <c r="I1064" s="312">
        <v>43592</v>
      </c>
      <c r="J1064" s="85" t="s">
        <v>3872</v>
      </c>
      <c r="K1064" s="342">
        <v>309</v>
      </c>
      <c r="L1064" s="92" t="str">
        <f t="shared" si="115"/>
        <v/>
      </c>
      <c r="M1064" s="344"/>
      <c r="N1064" s="81">
        <v>17</v>
      </c>
      <c r="O1064" s="81">
        <v>7.5</v>
      </c>
      <c r="P1064" s="99" t="str">
        <f t="shared" si="116"/>
        <v>5x130</v>
      </c>
      <c r="Q1064" s="81">
        <v>5</v>
      </c>
      <c r="R1064" s="81">
        <v>130</v>
      </c>
      <c r="S1064" s="81">
        <v>50</v>
      </c>
      <c r="T1064" s="84">
        <v>6.2</v>
      </c>
      <c r="U1064" s="100" t="s">
        <v>85</v>
      </c>
      <c r="V1064" s="84">
        <v>78.099999999999994</v>
      </c>
      <c r="W1064" s="83">
        <v>27.45</v>
      </c>
      <c r="X1064" s="51">
        <v>3640</v>
      </c>
      <c r="Y1064" s="88" t="s">
        <v>2297</v>
      </c>
      <c r="Z1064" s="78" t="s">
        <v>2988</v>
      </c>
      <c r="AA1064" s="51" t="str">
        <f t="shared" si="117"/>
        <v>17x7.5, 5x130, 50 OS</v>
      </c>
      <c r="AB1064" s="81" t="s">
        <v>4102</v>
      </c>
      <c r="AC1064" s="89">
        <f>_xlfn.IFNA(VLOOKUP(AB1064,ACCESSORIES!F:J,5,FALSE),"N/A")</f>
        <v>22</v>
      </c>
      <c r="AD1064" s="87" t="s">
        <v>85</v>
      </c>
      <c r="AE1064" s="80" t="s">
        <v>85</v>
      </c>
      <c r="AF1064" s="80" t="s">
        <v>85</v>
      </c>
      <c r="AG1064" s="80" t="s">
        <v>85</v>
      </c>
      <c r="AH1064" s="9" t="str">
        <f>_xlfn.IFNA(VLOOKUP(AG1064,ACCESSORIES!F:J,5,FALSE),"N/A")</f>
        <v>N/A</v>
      </c>
      <c r="AI1064" s="99" t="s">
        <v>265</v>
      </c>
      <c r="AJ1064" s="81" t="s">
        <v>85</v>
      </c>
      <c r="AK1064" s="40" t="str">
        <f>_xlfn.IFNA(VLOOKUP(AJ1064,ACCESSORIES!F:J,5,FALSE),"N/A")</f>
        <v>N/A</v>
      </c>
      <c r="AL1064" s="81" t="s">
        <v>85</v>
      </c>
      <c r="AM1064" s="81">
        <v>19</v>
      </c>
      <c r="AN1064" s="81">
        <v>160</v>
      </c>
      <c r="AO1064" s="36">
        <v>6</v>
      </c>
      <c r="AP1064" s="36">
        <v>12</v>
      </c>
      <c r="AQ1064" s="36">
        <v>19</v>
      </c>
      <c r="AR1064" s="36">
        <v>18</v>
      </c>
      <c r="AS1064" s="36">
        <v>207</v>
      </c>
      <c r="AT1064" s="36">
        <v>191.9</v>
      </c>
      <c r="AU1064" s="410">
        <v>78.099999999999994</v>
      </c>
      <c r="AV1064" s="407">
        <v>39.18</v>
      </c>
      <c r="AW1064" s="407">
        <v>39.18</v>
      </c>
      <c r="AX1064" s="54">
        <v>30</v>
      </c>
      <c r="AY1064" s="3" t="s">
        <v>85</v>
      </c>
      <c r="AZ1064" s="98" t="str">
        <f>_xlfn.IFNA(VLOOKUP(AY1064,ACCESSORIES!F:J,5,FALSE),"N/A")</f>
        <v>N/A</v>
      </c>
      <c r="BA1064" s="3" t="s">
        <v>85</v>
      </c>
      <c r="BB1064" s="98" t="str">
        <f>_xlfn.IFNA(VLOOKUP(BA1064,ACCESSORIES!F:J,5,FALSE),"N/A")</f>
        <v>N/A</v>
      </c>
      <c r="BC1064" s="77">
        <v>30.95</v>
      </c>
      <c r="BD1064" s="56">
        <v>20.236220472440898</v>
      </c>
      <c r="BE1064" s="56">
        <v>20.236220472440898</v>
      </c>
      <c r="BF1064" s="56">
        <v>10.4330708661417</v>
      </c>
      <c r="BG1064" s="378">
        <f t="shared" si="118"/>
        <v>7.001193999999944E-2</v>
      </c>
      <c r="BH1064" s="80">
        <v>36</v>
      </c>
      <c r="BI1064" s="114" t="s">
        <v>3532</v>
      </c>
      <c r="BJ1064" s="50" t="s">
        <v>4050</v>
      </c>
      <c r="BK1064" s="81" t="s">
        <v>4964</v>
      </c>
      <c r="BL1064" s="81" t="s">
        <v>4066</v>
      </c>
      <c r="BM1064" s="81" t="s">
        <v>5447</v>
      </c>
      <c r="BN1064" s="81" t="s">
        <v>2872</v>
      </c>
      <c r="BO1064" s="81" t="s">
        <v>4298</v>
      </c>
      <c r="BP1064" s="81" t="s">
        <v>5446</v>
      </c>
      <c r="BQ1064" s="81" t="s">
        <v>4275</v>
      </c>
      <c r="BR1064" s="81" t="s">
        <v>4068</v>
      </c>
      <c r="BS1064" s="81"/>
      <c r="BT1064" s="81"/>
      <c r="BU1064" s="313" t="s">
        <v>6756</v>
      </c>
      <c r="BV1064" s="377" t="s">
        <v>8080</v>
      </c>
      <c r="BW1064" s="313" t="s">
        <v>6761</v>
      </c>
      <c r="BX1064" s="377" t="s">
        <v>8081</v>
      </c>
      <c r="BY1064" s="93" t="str">
        <f t="shared" si="120"/>
        <v>CLOSEOUT - MR702 Bead Grip, 17x7.5, +50mm Offset, 5x130, 78.1mm Centerbore, Method Bronze</v>
      </c>
      <c r="BZ1064" s="81" t="s">
        <v>3878</v>
      </c>
      <c r="CA1064" s="81" t="s">
        <v>3879</v>
      </c>
      <c r="CB1064" s="81" t="str">
        <f t="shared" si="119"/>
        <v>TRAIL (7XX)</v>
      </c>
    </row>
    <row r="1065" spans="1:80" s="38" customFormat="1" ht="15" customHeight="1">
      <c r="A1065" s="22">
        <f t="shared" si="114"/>
        <v>1063</v>
      </c>
      <c r="B1065" s="3" t="s">
        <v>84</v>
      </c>
      <c r="C1065" s="99" t="s">
        <v>1282</v>
      </c>
      <c r="D1065" s="81" t="s">
        <v>5798</v>
      </c>
      <c r="E1065" s="91" t="str">
        <f>CONCATENATE(LEFT(D1065,5),VLOOKUP(CONCATENATE(N1065,"x",O1065),'PART NUMBER GUIDE'!$B$9:$C$49,2,FALSE),VLOOKUP(CONCATENATE(P1065, V1065), 'PART NUMBER GUIDE'!$Q$6:$R$91, 2, FALSE),VLOOKUP(Y1065,'PART NUMBER GUIDE'!$J$8:$K$43,2, FALSE),IF(U1065="N/A",IF(ABS(S1065)&lt;10,"0"&amp;ABS(S1065),ABS(S1065)),CONCATENATE(LEFT(U1065,1),RIGHT(U1065,1))), F1065, G1065)</f>
        <v>MR70277563550</v>
      </c>
      <c r="F1065" s="90"/>
      <c r="G1065" s="90"/>
      <c r="H1065" s="88" t="s">
        <v>3231</v>
      </c>
      <c r="I1065" s="312">
        <v>43592</v>
      </c>
      <c r="J1065" s="85" t="s">
        <v>1265</v>
      </c>
      <c r="K1065" s="342">
        <v>309</v>
      </c>
      <c r="L1065" s="92">
        <f t="shared" si="115"/>
        <v>309</v>
      </c>
      <c r="M1065" s="344"/>
      <c r="N1065" s="81">
        <v>17</v>
      </c>
      <c r="O1065" s="81">
        <v>7.5</v>
      </c>
      <c r="P1065" s="99" t="str">
        <f t="shared" si="116"/>
        <v>6x130</v>
      </c>
      <c r="Q1065" s="81">
        <v>6</v>
      </c>
      <c r="R1065" s="81">
        <v>130</v>
      </c>
      <c r="S1065" s="81">
        <v>50</v>
      </c>
      <c r="T1065" s="84">
        <v>6.2</v>
      </c>
      <c r="U1065" s="100" t="s">
        <v>85</v>
      </c>
      <c r="V1065" s="84">
        <v>84.1</v>
      </c>
      <c r="W1065" s="83">
        <v>27.45</v>
      </c>
      <c r="X1065" s="51">
        <v>3640</v>
      </c>
      <c r="Y1065" s="88" t="s">
        <v>2294</v>
      </c>
      <c r="Z1065" s="79" t="s">
        <v>2987</v>
      </c>
      <c r="AA1065" s="51" t="str">
        <f t="shared" si="117"/>
        <v>17x7.5, 6x130, 50 OS</v>
      </c>
      <c r="AB1065" s="81" t="s">
        <v>4102</v>
      </c>
      <c r="AC1065" s="89">
        <f>_xlfn.IFNA(VLOOKUP(AB1065,ACCESSORIES!F:J,5,FALSE),"N/A")</f>
        <v>22</v>
      </c>
      <c r="AD1065" s="87" t="s">
        <v>85</v>
      </c>
      <c r="AE1065" s="80" t="s">
        <v>85</v>
      </c>
      <c r="AF1065" s="80" t="s">
        <v>85</v>
      </c>
      <c r="AG1065" s="80" t="s">
        <v>85</v>
      </c>
      <c r="AH1065" s="9" t="str">
        <f>_xlfn.IFNA(VLOOKUP(AG1065,ACCESSORIES!F:J,5,FALSE),"N/A")</f>
        <v>N/A</v>
      </c>
      <c r="AI1065" s="99" t="s">
        <v>265</v>
      </c>
      <c r="AJ1065" s="81" t="s">
        <v>85</v>
      </c>
      <c r="AK1065" s="40" t="str">
        <f>_xlfn.IFNA(VLOOKUP(AJ1065,ACCESSORIES!F:J,5,FALSE),"N/A")</f>
        <v>N/A</v>
      </c>
      <c r="AL1065" s="81" t="s">
        <v>85</v>
      </c>
      <c r="AM1065" s="81">
        <v>16.100000000000001</v>
      </c>
      <c r="AN1065" s="81">
        <v>160</v>
      </c>
      <c r="AO1065" s="36">
        <v>6</v>
      </c>
      <c r="AP1065" s="36">
        <v>12</v>
      </c>
      <c r="AQ1065" s="36">
        <v>19</v>
      </c>
      <c r="AR1065" s="36">
        <v>18</v>
      </c>
      <c r="AS1065" s="36">
        <v>207</v>
      </c>
      <c r="AT1065" s="36">
        <v>191.9</v>
      </c>
      <c r="AU1065" s="410">
        <v>82.6</v>
      </c>
      <c r="AV1065" s="407">
        <v>31.63</v>
      </c>
      <c r="AW1065" s="407">
        <v>39.18</v>
      </c>
      <c r="AX1065" s="54">
        <v>30</v>
      </c>
      <c r="AY1065" s="3" t="s">
        <v>85</v>
      </c>
      <c r="AZ1065" s="98" t="str">
        <f>_xlfn.IFNA(VLOOKUP(AY1065,ACCESSORIES!F:J,5,FALSE),"N/A")</f>
        <v>N/A</v>
      </c>
      <c r="BA1065" s="3" t="s">
        <v>85</v>
      </c>
      <c r="BB1065" s="98" t="str">
        <f>_xlfn.IFNA(VLOOKUP(BA1065,ACCESSORIES!F:J,5,FALSE),"N/A")</f>
        <v>N/A</v>
      </c>
      <c r="BC1065" s="77">
        <v>30.95</v>
      </c>
      <c r="BD1065" s="56">
        <v>20.236220472440898</v>
      </c>
      <c r="BE1065" s="56">
        <v>20.236220472440898</v>
      </c>
      <c r="BF1065" s="56">
        <v>10.4330708661417</v>
      </c>
      <c r="BG1065" s="378">
        <f t="shared" si="118"/>
        <v>7.001193999999944E-2</v>
      </c>
      <c r="BH1065" s="80">
        <v>36</v>
      </c>
      <c r="BI1065" s="114" t="s">
        <v>3532</v>
      </c>
      <c r="BJ1065" s="50" t="s">
        <v>4050</v>
      </c>
      <c r="BK1065" s="81" t="s">
        <v>4964</v>
      </c>
      <c r="BL1065" s="81" t="s">
        <v>4066</v>
      </c>
      <c r="BM1065" s="81" t="s">
        <v>5447</v>
      </c>
      <c r="BN1065" s="81" t="s">
        <v>2872</v>
      </c>
      <c r="BO1065" s="81" t="s">
        <v>4298</v>
      </c>
      <c r="BP1065" s="81" t="s">
        <v>5446</v>
      </c>
      <c r="BQ1065" s="81" t="s">
        <v>4275</v>
      </c>
      <c r="BR1065" s="81" t="s">
        <v>4068</v>
      </c>
      <c r="BS1065" s="81"/>
      <c r="BT1065" s="81"/>
      <c r="BU1065" s="313" t="s">
        <v>6748</v>
      </c>
      <c r="BV1065" s="377" t="s">
        <v>8288</v>
      </c>
      <c r="BW1065" s="313" t="s">
        <v>6753</v>
      </c>
      <c r="BX1065" s="377" t="s">
        <v>8289</v>
      </c>
      <c r="BY1065" s="93" t="str">
        <f t="shared" si="120"/>
        <v>MR702 Bead Grip, 17x7.5, +50mm Offset, 6x130, 84.1mm Centerbore, Matte Black</v>
      </c>
      <c r="BZ1065" s="81" t="s">
        <v>3878</v>
      </c>
      <c r="CA1065" s="81" t="s">
        <v>3879</v>
      </c>
      <c r="CB1065" s="81" t="str">
        <f t="shared" si="119"/>
        <v>TRAIL (7XX)</v>
      </c>
    </row>
    <row r="1066" spans="1:80" s="38" customFormat="1" ht="15" customHeight="1">
      <c r="A1066" s="22">
        <f t="shared" si="114"/>
        <v>1064</v>
      </c>
      <c r="B1066" s="3" t="s">
        <v>84</v>
      </c>
      <c r="C1066" s="99" t="s">
        <v>1282</v>
      </c>
      <c r="D1066" s="81" t="s">
        <v>5798</v>
      </c>
      <c r="E1066" s="91" t="str">
        <f>CONCATENATE(LEFT(D1066,5),VLOOKUP(CONCATENATE(N1066,"x",O1066),'PART NUMBER GUIDE'!$B$9:$C$49,2,FALSE),VLOOKUP(CONCATENATE(P1066, V1066), 'PART NUMBER GUIDE'!$Q$6:$R$91, 2, FALSE),VLOOKUP(Y1066,'PART NUMBER GUIDE'!$J$8:$K$43,2, FALSE),IF(U1066="N/A",IF(ABS(S1066)&lt;10,"0"&amp;ABS(S1066),ABS(S1066)),CONCATENATE(LEFT(U1066,1),RIGHT(U1066,1))), F1066, G1066)</f>
        <v>MR70277563950</v>
      </c>
      <c r="F1066" s="90"/>
      <c r="G1066" s="90"/>
      <c r="H1066" s="88" t="s">
        <v>3232</v>
      </c>
      <c r="I1066" s="312">
        <v>43592</v>
      </c>
      <c r="J1066" s="85" t="s">
        <v>3872</v>
      </c>
      <c r="K1066" s="342">
        <v>309</v>
      </c>
      <c r="L1066" s="92" t="str">
        <f t="shared" si="115"/>
        <v/>
      </c>
      <c r="M1066" s="344"/>
      <c r="N1066" s="81">
        <v>17</v>
      </c>
      <c r="O1066" s="81">
        <v>7.5</v>
      </c>
      <c r="P1066" s="99" t="str">
        <f t="shared" si="116"/>
        <v>6x130</v>
      </c>
      <c r="Q1066" s="81">
        <v>6</v>
      </c>
      <c r="R1066" s="81">
        <v>130</v>
      </c>
      <c r="S1066" s="81">
        <v>50</v>
      </c>
      <c r="T1066" s="84">
        <v>6.2</v>
      </c>
      <c r="U1066" s="100" t="s">
        <v>85</v>
      </c>
      <c r="V1066" s="84">
        <v>84.1</v>
      </c>
      <c r="W1066" s="83">
        <v>27.45</v>
      </c>
      <c r="X1066" s="51">
        <v>3640</v>
      </c>
      <c r="Y1066" s="88" t="s">
        <v>2297</v>
      </c>
      <c r="Z1066" s="78" t="s">
        <v>2988</v>
      </c>
      <c r="AA1066" s="51" t="str">
        <f t="shared" si="117"/>
        <v>17x7.5, 6x130, 50 OS</v>
      </c>
      <c r="AB1066" s="81" t="s">
        <v>4102</v>
      </c>
      <c r="AC1066" s="89">
        <f>_xlfn.IFNA(VLOOKUP(AB1066,ACCESSORIES!F:J,5,FALSE),"N/A")</f>
        <v>22</v>
      </c>
      <c r="AD1066" s="87" t="s">
        <v>85</v>
      </c>
      <c r="AE1066" s="80" t="s">
        <v>85</v>
      </c>
      <c r="AF1066" s="80" t="s">
        <v>85</v>
      </c>
      <c r="AG1066" s="80" t="s">
        <v>85</v>
      </c>
      <c r="AH1066" s="9" t="str">
        <f>_xlfn.IFNA(VLOOKUP(AG1066,ACCESSORIES!F:J,5,FALSE),"N/A")</f>
        <v>N/A</v>
      </c>
      <c r="AI1066" s="99" t="s">
        <v>265</v>
      </c>
      <c r="AJ1066" s="81" t="s">
        <v>85</v>
      </c>
      <c r="AK1066" s="40" t="str">
        <f>_xlfn.IFNA(VLOOKUP(AJ1066,ACCESSORIES!F:J,5,FALSE),"N/A")</f>
        <v>N/A</v>
      </c>
      <c r="AL1066" s="81" t="s">
        <v>85</v>
      </c>
      <c r="AM1066" s="81">
        <v>16.100000000000001</v>
      </c>
      <c r="AN1066" s="81">
        <v>160</v>
      </c>
      <c r="AO1066" s="36">
        <v>6</v>
      </c>
      <c r="AP1066" s="36">
        <v>12</v>
      </c>
      <c r="AQ1066" s="36">
        <v>19</v>
      </c>
      <c r="AR1066" s="36">
        <v>18</v>
      </c>
      <c r="AS1066" s="36">
        <v>207</v>
      </c>
      <c r="AT1066" s="36">
        <v>191.9</v>
      </c>
      <c r="AU1066" s="410">
        <v>82.6</v>
      </c>
      <c r="AV1066" s="407">
        <v>31.63</v>
      </c>
      <c r="AW1066" s="407">
        <v>39.18</v>
      </c>
      <c r="AX1066" s="54">
        <v>30</v>
      </c>
      <c r="AY1066" s="3" t="s">
        <v>85</v>
      </c>
      <c r="AZ1066" s="98" t="str">
        <f>_xlfn.IFNA(VLOOKUP(AY1066,ACCESSORIES!F:J,5,FALSE),"N/A")</f>
        <v>N/A</v>
      </c>
      <c r="BA1066" s="3" t="s">
        <v>85</v>
      </c>
      <c r="BB1066" s="98" t="str">
        <f>_xlfn.IFNA(VLOOKUP(BA1066,ACCESSORIES!F:J,5,FALSE),"N/A")</f>
        <v>N/A</v>
      </c>
      <c r="BC1066" s="77">
        <v>30.95</v>
      </c>
      <c r="BD1066" s="56">
        <v>20.236220472440898</v>
      </c>
      <c r="BE1066" s="56">
        <v>20.236220472440898</v>
      </c>
      <c r="BF1066" s="56">
        <v>10.4330708661417</v>
      </c>
      <c r="BG1066" s="378">
        <f t="shared" si="118"/>
        <v>7.001193999999944E-2</v>
      </c>
      <c r="BH1066" s="80">
        <v>36</v>
      </c>
      <c r="BI1066" s="114" t="s">
        <v>3532</v>
      </c>
      <c r="BJ1066" s="50" t="s">
        <v>4050</v>
      </c>
      <c r="BK1066" s="81" t="s">
        <v>4964</v>
      </c>
      <c r="BL1066" s="81" t="s">
        <v>4066</v>
      </c>
      <c r="BM1066" s="81" t="s">
        <v>5447</v>
      </c>
      <c r="BN1066" s="81" t="s">
        <v>2872</v>
      </c>
      <c r="BO1066" s="81" t="s">
        <v>4298</v>
      </c>
      <c r="BP1066" s="81" t="s">
        <v>5446</v>
      </c>
      <c r="BQ1066" s="81" t="s">
        <v>4275</v>
      </c>
      <c r="BR1066" s="81" t="s">
        <v>4068</v>
      </c>
      <c r="BS1066" s="81"/>
      <c r="BT1066" s="81"/>
      <c r="BU1066" s="313" t="s">
        <v>6755</v>
      </c>
      <c r="BV1066" s="377" t="s">
        <v>8098</v>
      </c>
      <c r="BW1066" s="313" t="s">
        <v>6758</v>
      </c>
      <c r="BX1066" s="377" t="s">
        <v>8099</v>
      </c>
      <c r="BY1066" s="93" t="str">
        <f t="shared" si="120"/>
        <v>CLOSEOUT - MR702 Bead Grip, 17x7.5, +50mm Offset, 6x130, 84.1mm Centerbore, Method Bronze</v>
      </c>
      <c r="BZ1066" s="81" t="s">
        <v>3878</v>
      </c>
      <c r="CA1066" s="81" t="s">
        <v>3879</v>
      </c>
      <c r="CB1066" s="81" t="str">
        <f t="shared" si="119"/>
        <v>TRAIL (7XX)</v>
      </c>
    </row>
    <row r="1067" spans="1:80" s="38" customFormat="1" ht="15" customHeight="1">
      <c r="A1067" s="22">
        <f t="shared" si="114"/>
        <v>1065</v>
      </c>
      <c r="B1067" s="3" t="s">
        <v>84</v>
      </c>
      <c r="C1067" s="99" t="s">
        <v>1282</v>
      </c>
      <c r="D1067" s="81" t="s">
        <v>5798</v>
      </c>
      <c r="E1067" s="91" t="str">
        <f>CONCATENATE(LEFT(D1067,5),VLOOKUP(CONCATENATE(N1067,"x",O1067),'PART NUMBER GUIDE'!$B$9:$C$49,2,FALSE),VLOOKUP(CONCATENATE(P1067, V1067), 'PART NUMBER GUIDE'!$Q$6:$R$91, 2, FALSE),VLOOKUP(Y1067,'PART NUMBER GUIDE'!$J$8:$K$43,2, FALSE),IF(U1067="N/A",IF(ABS(S1067)&lt;10,"0"&amp;ABS(S1067),ABS(S1067)),CONCATENATE(LEFT(U1067,1),RIGHT(U1067,1))), F1067, G1067)</f>
        <v>MR70278550500</v>
      </c>
      <c r="F1067" s="90"/>
      <c r="G1067" s="90"/>
      <c r="H1067" s="88" t="s">
        <v>2157</v>
      </c>
      <c r="I1067" s="318">
        <v>43101</v>
      </c>
      <c r="J1067" s="85" t="s">
        <v>1265</v>
      </c>
      <c r="K1067" s="342">
        <v>319</v>
      </c>
      <c r="L1067" s="92">
        <f t="shared" si="115"/>
        <v>319</v>
      </c>
      <c r="M1067" s="344"/>
      <c r="N1067" s="81">
        <v>17</v>
      </c>
      <c r="O1067" s="81">
        <v>8.5</v>
      </c>
      <c r="P1067" s="99" t="str">
        <f t="shared" si="116"/>
        <v>5x5</v>
      </c>
      <c r="Q1067" s="81">
        <v>5</v>
      </c>
      <c r="R1067" s="81">
        <v>5</v>
      </c>
      <c r="S1067" s="81">
        <v>0</v>
      </c>
      <c r="T1067" s="84">
        <v>4.75</v>
      </c>
      <c r="U1067" s="100" t="s">
        <v>85</v>
      </c>
      <c r="V1067" s="84">
        <v>71.5</v>
      </c>
      <c r="W1067" s="83">
        <v>30.1</v>
      </c>
      <c r="X1067" s="51">
        <v>2650</v>
      </c>
      <c r="Y1067" s="88" t="s">
        <v>2294</v>
      </c>
      <c r="Z1067" s="79" t="s">
        <v>2987</v>
      </c>
      <c r="AA1067" s="51" t="str">
        <f t="shared" si="117"/>
        <v>17x8.5, 5x5, 0 OS</v>
      </c>
      <c r="AB1067" s="81" t="s">
        <v>4102</v>
      </c>
      <c r="AC1067" s="89">
        <f>_xlfn.IFNA(VLOOKUP(AB1067,ACCESSORIES!F:J,5,FALSE),"N/A")</f>
        <v>22</v>
      </c>
      <c r="AD1067" s="87" t="s">
        <v>85</v>
      </c>
      <c r="AE1067" s="80" t="s">
        <v>85</v>
      </c>
      <c r="AF1067" s="80" t="s">
        <v>85</v>
      </c>
      <c r="AG1067" s="80" t="s">
        <v>85</v>
      </c>
      <c r="AH1067" s="9" t="str">
        <f>_xlfn.IFNA(VLOOKUP(AG1067,ACCESSORIES!F:J,5,FALSE),"N/A")</f>
        <v>N/A</v>
      </c>
      <c r="AI1067" s="99" t="s">
        <v>265</v>
      </c>
      <c r="AJ1067" s="81" t="s">
        <v>85</v>
      </c>
      <c r="AK1067" s="40" t="str">
        <f>_xlfn.IFNA(VLOOKUP(AJ1067,ACCESSORIES!F:J,5,FALSE),"N/A")</f>
        <v>N/A</v>
      </c>
      <c r="AL1067" s="81" t="s">
        <v>85</v>
      </c>
      <c r="AM1067" s="81">
        <v>16.100000000000001</v>
      </c>
      <c r="AN1067" s="81">
        <v>166</v>
      </c>
      <c r="AO1067" s="36">
        <v>12</v>
      </c>
      <c r="AP1067" s="36">
        <v>29.6</v>
      </c>
      <c r="AQ1067" s="36">
        <v>61</v>
      </c>
      <c r="AR1067" s="36">
        <v>75</v>
      </c>
      <c r="AS1067" s="36">
        <v>208.9</v>
      </c>
      <c r="AT1067" s="36">
        <v>207</v>
      </c>
      <c r="AU1067" s="410">
        <v>71.5</v>
      </c>
      <c r="AV1067" s="407">
        <v>39.94</v>
      </c>
      <c r="AW1067" s="407">
        <v>39.94</v>
      </c>
      <c r="AX1067" s="54">
        <v>30</v>
      </c>
      <c r="AY1067" s="3" t="s">
        <v>85</v>
      </c>
      <c r="AZ1067" s="98" t="str">
        <f>_xlfn.IFNA(VLOOKUP(AY1067,ACCESSORIES!F:J,5,FALSE),"N/A")</f>
        <v>N/A</v>
      </c>
      <c r="BA1067" s="3" t="s">
        <v>85</v>
      </c>
      <c r="BB1067" s="98" t="str">
        <f>_xlfn.IFNA(VLOOKUP(BA1067,ACCESSORIES!F:J,5,FALSE),"N/A")</f>
        <v>N/A</v>
      </c>
      <c r="BC1067" s="77">
        <v>35.299999999999997</v>
      </c>
      <c r="BD1067" s="56">
        <v>20.236220472440898</v>
      </c>
      <c r="BE1067" s="56">
        <v>20.236220472440898</v>
      </c>
      <c r="BF1067" s="56">
        <v>11.417322834645701</v>
      </c>
      <c r="BG1067" s="378">
        <f t="shared" si="118"/>
        <v>7.6616839999999839E-2</v>
      </c>
      <c r="BH1067" s="80">
        <v>36</v>
      </c>
      <c r="BI1067" s="114" t="s">
        <v>3532</v>
      </c>
      <c r="BJ1067" s="50" t="s">
        <v>4050</v>
      </c>
      <c r="BK1067" s="81" t="s">
        <v>4964</v>
      </c>
      <c r="BL1067" s="81" t="s">
        <v>4066</v>
      </c>
      <c r="BM1067" s="81" t="s">
        <v>5447</v>
      </c>
      <c r="BN1067" s="81" t="s">
        <v>2872</v>
      </c>
      <c r="BO1067" s="81" t="s">
        <v>4298</v>
      </c>
      <c r="BP1067" s="81" t="s">
        <v>5446</v>
      </c>
      <c r="BQ1067" s="81" t="s">
        <v>4275</v>
      </c>
      <c r="BR1067" s="81" t="s">
        <v>4068</v>
      </c>
      <c r="BS1067" s="81"/>
      <c r="BT1067" s="81"/>
      <c r="BU1067" s="313" t="s">
        <v>6747</v>
      </c>
      <c r="BV1067" s="377" t="s">
        <v>8112</v>
      </c>
      <c r="BW1067" s="313" t="s">
        <v>6750</v>
      </c>
      <c r="BX1067" s="377" t="s">
        <v>8113</v>
      </c>
      <c r="BY1067" s="93" t="str">
        <f t="shared" si="120"/>
        <v>MR702 Bead Grip, 17x8.5, 0mm Offset, 5x5, 71.5mm Centerbore, Matte Black</v>
      </c>
      <c r="BZ1067" s="81" t="s">
        <v>3878</v>
      </c>
      <c r="CA1067" s="81" t="s">
        <v>3879</v>
      </c>
      <c r="CB1067" s="81" t="str">
        <f t="shared" si="119"/>
        <v>TRAIL (7XX)</v>
      </c>
    </row>
    <row r="1068" spans="1:80" s="38" customFormat="1" ht="15" customHeight="1">
      <c r="A1068" s="22">
        <f t="shared" si="114"/>
        <v>1066</v>
      </c>
      <c r="B1068" s="3" t="s">
        <v>84</v>
      </c>
      <c r="C1068" s="99" t="s">
        <v>1282</v>
      </c>
      <c r="D1068" s="81" t="s">
        <v>5798</v>
      </c>
      <c r="E1068" s="91" t="str">
        <f>CONCATENATE(LEFT(D1068,5),VLOOKUP(CONCATENATE(N1068,"x",O1068),'PART NUMBER GUIDE'!$B$9:$C$49,2,FALSE),VLOOKUP(CONCATENATE(P1068, V1068), 'PART NUMBER GUIDE'!$Q$6:$R$91, 2, FALSE),VLOOKUP(Y1068,'PART NUMBER GUIDE'!$J$8:$K$43,2, FALSE),IF(U1068="N/A",IF(ABS(S1068)&lt;10,"0"&amp;ABS(S1068),ABS(S1068)),CONCATENATE(LEFT(U1068,1),RIGHT(U1068,1))), F1068, G1068)</f>
        <v>MR70278550900</v>
      </c>
      <c r="F1068" s="90"/>
      <c r="G1068" s="90"/>
      <c r="H1068" s="88" t="s">
        <v>2158</v>
      </c>
      <c r="I1068" s="318">
        <v>43101</v>
      </c>
      <c r="J1068" s="85" t="s">
        <v>1265</v>
      </c>
      <c r="K1068" s="342">
        <v>319</v>
      </c>
      <c r="L1068" s="92">
        <f t="shared" si="115"/>
        <v>319</v>
      </c>
      <c r="M1068" s="344"/>
      <c r="N1068" s="81">
        <v>17</v>
      </c>
      <c r="O1068" s="81">
        <v>8.5</v>
      </c>
      <c r="P1068" s="99" t="str">
        <f t="shared" si="116"/>
        <v>5x5</v>
      </c>
      <c r="Q1068" s="81">
        <v>5</v>
      </c>
      <c r="R1068" s="81">
        <v>5</v>
      </c>
      <c r="S1068" s="81">
        <v>0</v>
      </c>
      <c r="T1068" s="84">
        <v>4.75</v>
      </c>
      <c r="U1068" s="100" t="s">
        <v>85</v>
      </c>
      <c r="V1068" s="84">
        <v>71.5</v>
      </c>
      <c r="W1068" s="83">
        <v>29.1</v>
      </c>
      <c r="X1068" s="51">
        <v>2650</v>
      </c>
      <c r="Y1068" s="88" t="s">
        <v>2297</v>
      </c>
      <c r="Z1068" s="78" t="s">
        <v>2988</v>
      </c>
      <c r="AA1068" s="51" t="str">
        <f t="shared" si="117"/>
        <v>17x8.5, 5x5, 0 OS</v>
      </c>
      <c r="AB1068" s="81" t="s">
        <v>4102</v>
      </c>
      <c r="AC1068" s="89">
        <f>_xlfn.IFNA(VLOOKUP(AB1068,ACCESSORIES!F:J,5,FALSE),"N/A")</f>
        <v>22</v>
      </c>
      <c r="AD1068" s="87" t="s">
        <v>85</v>
      </c>
      <c r="AE1068" s="80" t="s">
        <v>85</v>
      </c>
      <c r="AF1068" s="80" t="s">
        <v>85</v>
      </c>
      <c r="AG1068" s="80" t="s">
        <v>85</v>
      </c>
      <c r="AH1068" s="9" t="str">
        <f>_xlfn.IFNA(VLOOKUP(AG1068,ACCESSORIES!F:J,5,FALSE),"N/A")</f>
        <v>N/A</v>
      </c>
      <c r="AI1068" s="99" t="s">
        <v>265</v>
      </c>
      <c r="AJ1068" s="81" t="s">
        <v>85</v>
      </c>
      <c r="AK1068" s="40" t="str">
        <f>_xlfn.IFNA(VLOOKUP(AJ1068,ACCESSORIES!F:J,5,FALSE),"N/A")</f>
        <v>N/A</v>
      </c>
      <c r="AL1068" s="81" t="s">
        <v>85</v>
      </c>
      <c r="AM1068" s="81">
        <v>16.100000000000001</v>
      </c>
      <c r="AN1068" s="81">
        <v>166</v>
      </c>
      <c r="AO1068" s="36">
        <v>12</v>
      </c>
      <c r="AP1068" s="36">
        <v>29.6</v>
      </c>
      <c r="AQ1068" s="36">
        <v>61</v>
      </c>
      <c r="AR1068" s="36">
        <v>75</v>
      </c>
      <c r="AS1068" s="36">
        <v>208.9</v>
      </c>
      <c r="AT1068" s="36">
        <v>207</v>
      </c>
      <c r="AU1068" s="410">
        <v>71.5</v>
      </c>
      <c r="AV1068" s="407">
        <v>39.94</v>
      </c>
      <c r="AW1068" s="407">
        <v>39.94</v>
      </c>
      <c r="AX1068" s="54">
        <v>30</v>
      </c>
      <c r="AY1068" s="3" t="s">
        <v>85</v>
      </c>
      <c r="AZ1068" s="98" t="str">
        <f>_xlfn.IFNA(VLOOKUP(AY1068,ACCESSORIES!F:J,5,FALSE),"N/A")</f>
        <v>N/A</v>
      </c>
      <c r="BA1068" s="3" t="s">
        <v>85</v>
      </c>
      <c r="BB1068" s="98" t="str">
        <f>_xlfn.IFNA(VLOOKUP(BA1068,ACCESSORIES!F:J,5,FALSE),"N/A")</f>
        <v>N/A</v>
      </c>
      <c r="BC1068" s="77">
        <v>34.200000000000003</v>
      </c>
      <c r="BD1068" s="56">
        <v>20.236220472440898</v>
      </c>
      <c r="BE1068" s="56">
        <v>20.236220472440898</v>
      </c>
      <c r="BF1068" s="56">
        <v>11.417322834645701</v>
      </c>
      <c r="BG1068" s="378">
        <f t="shared" si="118"/>
        <v>7.6616839999999839E-2</v>
      </c>
      <c r="BH1068" s="80">
        <v>36</v>
      </c>
      <c r="BI1068" s="114" t="s">
        <v>3532</v>
      </c>
      <c r="BJ1068" s="50" t="s">
        <v>4050</v>
      </c>
      <c r="BK1068" s="81" t="s">
        <v>4964</v>
      </c>
      <c r="BL1068" s="81" t="s">
        <v>4066</v>
      </c>
      <c r="BM1068" s="81" t="s">
        <v>5447</v>
      </c>
      <c r="BN1068" s="81" t="s">
        <v>2872</v>
      </c>
      <c r="BO1068" s="81" t="s">
        <v>4298</v>
      </c>
      <c r="BP1068" s="81" t="s">
        <v>5446</v>
      </c>
      <c r="BQ1068" s="81" t="s">
        <v>4275</v>
      </c>
      <c r="BR1068" s="81" t="s">
        <v>4068</v>
      </c>
      <c r="BS1068" s="81"/>
      <c r="BT1068" s="81"/>
      <c r="BU1068" s="313" t="s">
        <v>6756</v>
      </c>
      <c r="BV1068" s="377" t="s">
        <v>8080</v>
      </c>
      <c r="BW1068" s="313" t="s">
        <v>6761</v>
      </c>
      <c r="BX1068" s="377" t="s">
        <v>8081</v>
      </c>
      <c r="BY1068" s="93" t="str">
        <f t="shared" si="120"/>
        <v>MR702 Bead Grip, 17x8.5, 0mm Offset, 5x5, 71.5mm Centerbore, Method Bronze</v>
      </c>
      <c r="BZ1068" s="81" t="s">
        <v>3878</v>
      </c>
      <c r="CA1068" s="81" t="s">
        <v>3879</v>
      </c>
      <c r="CB1068" s="81" t="str">
        <f t="shared" si="119"/>
        <v>TRAIL (7XX)</v>
      </c>
    </row>
    <row r="1069" spans="1:80" s="38" customFormat="1" ht="15" customHeight="1">
      <c r="A1069" s="22">
        <f t="shared" si="114"/>
        <v>1067</v>
      </c>
      <c r="B1069" s="3" t="s">
        <v>84</v>
      </c>
      <c r="C1069" s="99" t="s">
        <v>1282</v>
      </c>
      <c r="D1069" s="81" t="s">
        <v>5798</v>
      </c>
      <c r="E1069" s="91" t="str">
        <f>CONCATENATE(LEFT(D1069,5),VLOOKUP(CONCATENATE(N1069,"x",O1069),'PART NUMBER GUIDE'!$B$9:$C$49,2,FALSE),VLOOKUP(CONCATENATE(P1069, V1069), 'PART NUMBER GUIDE'!$Q$6:$R$91, 2, FALSE),VLOOKUP(Y1069,'PART NUMBER GUIDE'!$J$8:$K$43,2, FALSE),IF(U1069="N/A",IF(ABS(S1069)&lt;10,"0"&amp;ABS(S1069),ABS(S1069)),CONCATENATE(LEFT(U1069,1),RIGHT(U1069,1))), F1069, G1069)</f>
        <v>MR70278516500</v>
      </c>
      <c r="F1069" s="90"/>
      <c r="G1069" s="90"/>
      <c r="H1069" s="88" t="s">
        <v>2163</v>
      </c>
      <c r="I1069" s="318">
        <v>43101</v>
      </c>
      <c r="J1069" s="85" t="s">
        <v>1265</v>
      </c>
      <c r="K1069" s="342">
        <v>319</v>
      </c>
      <c r="L1069" s="92">
        <f t="shared" si="115"/>
        <v>319</v>
      </c>
      <c r="M1069" s="344"/>
      <c r="N1069" s="81">
        <v>17</v>
      </c>
      <c r="O1069" s="81">
        <v>8.5</v>
      </c>
      <c r="P1069" s="99" t="str">
        <f t="shared" si="116"/>
        <v>6x135</v>
      </c>
      <c r="Q1069" s="81">
        <v>6</v>
      </c>
      <c r="R1069" s="81">
        <v>135</v>
      </c>
      <c r="S1069" s="81">
        <v>0</v>
      </c>
      <c r="T1069" s="84">
        <v>4.75</v>
      </c>
      <c r="U1069" s="100" t="s">
        <v>85</v>
      </c>
      <c r="V1069" s="84">
        <v>87</v>
      </c>
      <c r="W1069" s="83">
        <v>29.7</v>
      </c>
      <c r="X1069" s="51">
        <v>2650</v>
      </c>
      <c r="Y1069" s="88" t="s">
        <v>2294</v>
      </c>
      <c r="Z1069" s="79" t="s">
        <v>2987</v>
      </c>
      <c r="AA1069" s="51" t="str">
        <f t="shared" si="117"/>
        <v>17x8.5, 6x135, 0 OS</v>
      </c>
      <c r="AB1069" s="81" t="s">
        <v>4102</v>
      </c>
      <c r="AC1069" s="89">
        <f>_xlfn.IFNA(VLOOKUP(AB1069,ACCESSORIES!F:J,5,FALSE),"N/A")</f>
        <v>22</v>
      </c>
      <c r="AD1069" s="87" t="s">
        <v>85</v>
      </c>
      <c r="AE1069" s="80" t="s">
        <v>85</v>
      </c>
      <c r="AF1069" s="80" t="s">
        <v>85</v>
      </c>
      <c r="AG1069" s="80" t="s">
        <v>85</v>
      </c>
      <c r="AH1069" s="9" t="str">
        <f>_xlfn.IFNA(VLOOKUP(AG1069,ACCESSORIES!F:J,5,FALSE),"N/A")</f>
        <v>N/A</v>
      </c>
      <c r="AI1069" s="99" t="s">
        <v>265</v>
      </c>
      <c r="AJ1069" s="81" t="s">
        <v>85</v>
      </c>
      <c r="AK1069" s="40" t="str">
        <f>_xlfn.IFNA(VLOOKUP(AJ1069,ACCESSORIES!F:J,5,FALSE),"N/A")</f>
        <v>N/A</v>
      </c>
      <c r="AL1069" s="81" t="s">
        <v>85</v>
      </c>
      <c r="AM1069" s="81">
        <v>16.100000000000001</v>
      </c>
      <c r="AN1069" s="81">
        <v>170</v>
      </c>
      <c r="AO1069" s="36">
        <v>8.8000000000000007</v>
      </c>
      <c r="AP1069" s="36">
        <v>26</v>
      </c>
      <c r="AQ1069" s="36">
        <v>59.8</v>
      </c>
      <c r="AR1069" s="36">
        <v>75</v>
      </c>
      <c r="AS1069" s="36">
        <v>208.9</v>
      </c>
      <c r="AT1069" s="36">
        <v>207</v>
      </c>
      <c r="AU1069" s="410">
        <v>82.6</v>
      </c>
      <c r="AV1069" s="407">
        <v>31.63</v>
      </c>
      <c r="AW1069" s="407">
        <v>39.94</v>
      </c>
      <c r="AX1069" s="54">
        <v>30</v>
      </c>
      <c r="AY1069" s="3" t="s">
        <v>85</v>
      </c>
      <c r="AZ1069" s="98" t="str">
        <f>_xlfn.IFNA(VLOOKUP(AY1069,ACCESSORIES!F:J,5,FALSE),"N/A")</f>
        <v>N/A</v>
      </c>
      <c r="BA1069" s="3" t="s">
        <v>85</v>
      </c>
      <c r="BB1069" s="98" t="str">
        <f>_xlfn.IFNA(VLOOKUP(BA1069,ACCESSORIES!F:J,5,FALSE),"N/A")</f>
        <v>N/A</v>
      </c>
      <c r="BC1069" s="77">
        <v>34.9</v>
      </c>
      <c r="BD1069" s="56">
        <v>20.236220472440898</v>
      </c>
      <c r="BE1069" s="56">
        <v>20.236220472440898</v>
      </c>
      <c r="BF1069" s="56">
        <v>11.417322834645701</v>
      </c>
      <c r="BG1069" s="378">
        <f t="shared" si="118"/>
        <v>7.6616839999999839E-2</v>
      </c>
      <c r="BH1069" s="80">
        <v>36</v>
      </c>
      <c r="BI1069" s="114" t="s">
        <v>3532</v>
      </c>
      <c r="BJ1069" s="50" t="s">
        <v>4050</v>
      </c>
      <c r="BK1069" s="81" t="s">
        <v>4964</v>
      </c>
      <c r="BL1069" s="81" t="s">
        <v>4066</v>
      </c>
      <c r="BM1069" s="81" t="s">
        <v>5447</v>
      </c>
      <c r="BN1069" s="81" t="s">
        <v>2872</v>
      </c>
      <c r="BO1069" s="81" t="s">
        <v>4298</v>
      </c>
      <c r="BP1069" s="81" t="s">
        <v>5446</v>
      </c>
      <c r="BQ1069" s="81" t="s">
        <v>4275</v>
      </c>
      <c r="BR1069" s="81" t="s">
        <v>4068</v>
      </c>
      <c r="BS1069" s="81"/>
      <c r="BT1069" s="81"/>
      <c r="BU1069" s="313" t="s">
        <v>6748</v>
      </c>
      <c r="BV1069" s="377" t="s">
        <v>8288</v>
      </c>
      <c r="BW1069" s="313" t="s">
        <v>6753</v>
      </c>
      <c r="BX1069" s="377" t="s">
        <v>8289</v>
      </c>
      <c r="BY1069" s="93" t="str">
        <f t="shared" si="120"/>
        <v>MR702 Bead Grip, 17x8.5, 0mm Offset, 6x135, 87mm Centerbore, Matte Black</v>
      </c>
      <c r="BZ1069" s="81" t="s">
        <v>3878</v>
      </c>
      <c r="CA1069" s="81" t="s">
        <v>3879</v>
      </c>
      <c r="CB1069" s="81" t="str">
        <f t="shared" si="119"/>
        <v>TRAIL (7XX)</v>
      </c>
    </row>
    <row r="1070" spans="1:80" s="38" customFormat="1" ht="15" customHeight="1">
      <c r="A1070" s="22">
        <f t="shared" si="114"/>
        <v>1068</v>
      </c>
      <c r="B1070" s="3" t="s">
        <v>84</v>
      </c>
      <c r="C1070" s="99" t="s">
        <v>1282</v>
      </c>
      <c r="D1070" s="81" t="s">
        <v>5798</v>
      </c>
      <c r="E1070" s="91" t="str">
        <f>CONCATENATE(LEFT(D1070,5),VLOOKUP(CONCATENATE(N1070,"x",O1070),'PART NUMBER GUIDE'!$B$9:$C$49,2,FALSE),VLOOKUP(CONCATENATE(P1070, V1070), 'PART NUMBER GUIDE'!$Q$6:$R$91, 2, FALSE),VLOOKUP(Y1070,'PART NUMBER GUIDE'!$J$8:$K$43,2, FALSE),IF(U1070="N/A",IF(ABS(S1070)&lt;10,"0"&amp;ABS(S1070),ABS(S1070)),CONCATENATE(LEFT(U1070,1),RIGHT(U1070,1))), F1070, G1070)</f>
        <v>MR70278560500</v>
      </c>
      <c r="F1070" s="90"/>
      <c r="G1070" s="90"/>
      <c r="H1070" s="88" t="s">
        <v>2165</v>
      </c>
      <c r="I1070" s="318">
        <v>43101</v>
      </c>
      <c r="J1070" s="85" t="s">
        <v>1265</v>
      </c>
      <c r="K1070" s="342">
        <v>319</v>
      </c>
      <c r="L1070" s="92">
        <f t="shared" si="115"/>
        <v>319</v>
      </c>
      <c r="M1070" s="344"/>
      <c r="N1070" s="81">
        <v>17</v>
      </c>
      <c r="O1070" s="81">
        <v>8.5</v>
      </c>
      <c r="P1070" s="99" t="str">
        <f t="shared" si="116"/>
        <v>6x5.5</v>
      </c>
      <c r="Q1070" s="81">
        <v>6</v>
      </c>
      <c r="R1070" s="81">
        <v>5.5</v>
      </c>
      <c r="S1070" s="81">
        <v>0</v>
      </c>
      <c r="T1070" s="84">
        <v>4.75</v>
      </c>
      <c r="U1070" s="100" t="s">
        <v>85</v>
      </c>
      <c r="V1070" s="84">
        <v>106.25</v>
      </c>
      <c r="W1070" s="83">
        <v>28.06</v>
      </c>
      <c r="X1070" s="51">
        <v>2650</v>
      </c>
      <c r="Y1070" s="88" t="s">
        <v>2294</v>
      </c>
      <c r="Z1070" s="79" t="s">
        <v>2987</v>
      </c>
      <c r="AA1070" s="51" t="str">
        <f t="shared" si="117"/>
        <v>17x8.5, 6x5.5, 0 OS</v>
      </c>
      <c r="AB1070" s="81" t="s">
        <v>4103</v>
      </c>
      <c r="AC1070" s="89">
        <f>_xlfn.IFNA(VLOOKUP(AB1070,ACCESSORIES!F:J,5,FALSE),"N/A")</f>
        <v>22</v>
      </c>
      <c r="AD1070" s="87" t="s">
        <v>85</v>
      </c>
      <c r="AE1070" s="80" t="s">
        <v>85</v>
      </c>
      <c r="AF1070" s="80" t="s">
        <v>85</v>
      </c>
      <c r="AG1070" s="80" t="s">
        <v>85</v>
      </c>
      <c r="AH1070" s="9" t="str">
        <f>_xlfn.IFNA(VLOOKUP(AG1070,ACCESSORIES!F:J,5,FALSE),"N/A")</f>
        <v>N/A</v>
      </c>
      <c r="AI1070" s="99" t="s">
        <v>265</v>
      </c>
      <c r="AJ1070" s="81" t="s">
        <v>1709</v>
      </c>
      <c r="AK1070" s="40">
        <f>_xlfn.IFNA(VLOOKUP(AJ1070,ACCESSORIES!F:J,5,FALSE),"N/A")</f>
        <v>2.75</v>
      </c>
      <c r="AL1070" s="3">
        <v>78.3</v>
      </c>
      <c r="AM1070" s="81">
        <v>16.100000000000001</v>
      </c>
      <c r="AN1070" s="81">
        <v>170</v>
      </c>
      <c r="AO1070" s="36">
        <v>8.8000000000000007</v>
      </c>
      <c r="AP1070" s="36">
        <v>26</v>
      </c>
      <c r="AQ1070" s="36">
        <v>59.8</v>
      </c>
      <c r="AR1070" s="36">
        <v>75</v>
      </c>
      <c r="AS1070" s="36">
        <v>208.9</v>
      </c>
      <c r="AT1070" s="36">
        <v>207</v>
      </c>
      <c r="AU1070" s="410">
        <v>103.35</v>
      </c>
      <c r="AV1070" s="407">
        <v>31.63</v>
      </c>
      <c r="AW1070" s="407">
        <v>37.94</v>
      </c>
      <c r="AX1070" s="54">
        <v>30</v>
      </c>
      <c r="AY1070" s="3" t="s">
        <v>85</v>
      </c>
      <c r="AZ1070" s="98" t="str">
        <f>_xlfn.IFNA(VLOOKUP(AY1070,ACCESSORIES!F:J,5,FALSE),"N/A")</f>
        <v>N/A</v>
      </c>
      <c r="BA1070" s="3" t="s">
        <v>85</v>
      </c>
      <c r="BB1070" s="98" t="str">
        <f>_xlfn.IFNA(VLOOKUP(BA1070,ACCESSORIES!F:J,5,FALSE),"N/A")</f>
        <v>N/A</v>
      </c>
      <c r="BC1070" s="77">
        <v>33.520000000000003</v>
      </c>
      <c r="BD1070" s="56">
        <v>20.236220472440898</v>
      </c>
      <c r="BE1070" s="56">
        <v>20.236220472440898</v>
      </c>
      <c r="BF1070" s="56">
        <v>11.417322834645701</v>
      </c>
      <c r="BG1070" s="378">
        <f t="shared" si="118"/>
        <v>7.6616839999999839E-2</v>
      </c>
      <c r="BH1070" s="80">
        <v>36</v>
      </c>
      <c r="BI1070" s="114" t="s">
        <v>3532</v>
      </c>
      <c r="BJ1070" s="50" t="s">
        <v>4050</v>
      </c>
      <c r="BK1070" s="81" t="s">
        <v>4964</v>
      </c>
      <c r="BL1070" s="81" t="s">
        <v>4066</v>
      </c>
      <c r="BM1070" s="81" t="s">
        <v>5447</v>
      </c>
      <c r="BN1070" s="81" t="s">
        <v>2872</v>
      </c>
      <c r="BO1070" s="81" t="s">
        <v>4298</v>
      </c>
      <c r="BP1070" s="81" t="s">
        <v>5446</v>
      </c>
      <c r="BQ1070" s="81" t="s">
        <v>4275</v>
      </c>
      <c r="BR1070" s="81" t="s">
        <v>4068</v>
      </c>
      <c r="BS1070" s="81"/>
      <c r="BT1070" s="81"/>
      <c r="BU1070" s="313" t="s">
        <v>6748</v>
      </c>
      <c r="BV1070" s="377" t="s">
        <v>8288</v>
      </c>
      <c r="BW1070" s="313" t="s">
        <v>6753</v>
      </c>
      <c r="BX1070" s="377" t="s">
        <v>8289</v>
      </c>
      <c r="BY1070" s="93" t="str">
        <f t="shared" si="120"/>
        <v>MR702 Bead Grip, 17x8.5, 0mm Offset, 6x5.5, 106.25mm Centerbore, Matte Black</v>
      </c>
      <c r="BZ1070" s="81" t="s">
        <v>3878</v>
      </c>
      <c r="CA1070" s="81" t="s">
        <v>3879</v>
      </c>
      <c r="CB1070" s="81" t="str">
        <f t="shared" si="119"/>
        <v>TRAIL (7XX)</v>
      </c>
    </row>
    <row r="1071" spans="1:80" s="38" customFormat="1" ht="15" customHeight="1">
      <c r="A1071" s="22">
        <f t="shared" si="114"/>
        <v>1069</v>
      </c>
      <c r="B1071" s="3" t="s">
        <v>84</v>
      </c>
      <c r="C1071" s="99" t="s">
        <v>1282</v>
      </c>
      <c r="D1071" s="81" t="s">
        <v>5798</v>
      </c>
      <c r="E1071" s="91" t="str">
        <f>CONCATENATE(LEFT(D1071,5),VLOOKUP(CONCATENATE(N1071,"x",O1071),'PART NUMBER GUIDE'!$B$9:$C$49,2,FALSE),VLOOKUP(CONCATENATE(P1071, V1071), 'PART NUMBER GUIDE'!$Q$6:$R$91, 2, FALSE),VLOOKUP(Y1071,'PART NUMBER GUIDE'!$J$8:$K$43,2, FALSE),IF(U1071="N/A",IF(ABS(S1071)&lt;10,"0"&amp;ABS(S1071),ABS(S1071)),CONCATENATE(LEFT(U1071,1),RIGHT(U1071,1))), F1071, G1071)</f>
        <v>MR70278560900</v>
      </c>
      <c r="F1071" s="90"/>
      <c r="G1071" s="90"/>
      <c r="H1071" s="88" t="s">
        <v>2166</v>
      </c>
      <c r="I1071" s="318">
        <v>43101</v>
      </c>
      <c r="J1071" s="85" t="s">
        <v>1265</v>
      </c>
      <c r="K1071" s="342">
        <v>319</v>
      </c>
      <c r="L1071" s="92">
        <f t="shared" si="115"/>
        <v>319</v>
      </c>
      <c r="M1071" s="344"/>
      <c r="N1071" s="81">
        <v>17</v>
      </c>
      <c r="O1071" s="81">
        <v>8.5</v>
      </c>
      <c r="P1071" s="99" t="str">
        <f t="shared" si="116"/>
        <v>6x5.5</v>
      </c>
      <c r="Q1071" s="81">
        <v>6</v>
      </c>
      <c r="R1071" s="81">
        <v>5.5</v>
      </c>
      <c r="S1071" s="81">
        <v>0</v>
      </c>
      <c r="T1071" s="84">
        <v>4.75</v>
      </c>
      <c r="U1071" s="100" t="s">
        <v>85</v>
      </c>
      <c r="V1071" s="84">
        <v>106.25</v>
      </c>
      <c r="W1071" s="83">
        <v>29.03</v>
      </c>
      <c r="X1071" s="51">
        <v>2650</v>
      </c>
      <c r="Y1071" s="88" t="s">
        <v>2297</v>
      </c>
      <c r="Z1071" s="78" t="s">
        <v>2988</v>
      </c>
      <c r="AA1071" s="51" t="str">
        <f t="shared" si="117"/>
        <v>17x8.5, 6x5.5, 0 OS</v>
      </c>
      <c r="AB1071" s="81" t="s">
        <v>4103</v>
      </c>
      <c r="AC1071" s="89">
        <f>_xlfn.IFNA(VLOOKUP(AB1071,ACCESSORIES!F:J,5,FALSE),"N/A")</f>
        <v>22</v>
      </c>
      <c r="AD1071" s="87" t="s">
        <v>85</v>
      </c>
      <c r="AE1071" s="14" t="s">
        <v>85</v>
      </c>
      <c r="AF1071" s="14" t="s">
        <v>85</v>
      </c>
      <c r="AG1071" s="14" t="s">
        <v>85</v>
      </c>
      <c r="AH1071" s="9" t="str">
        <f>_xlfn.IFNA(VLOOKUP(AG1071,ACCESSORIES!F:J,5,FALSE),"N/A")</f>
        <v>N/A</v>
      </c>
      <c r="AI1071" s="99" t="s">
        <v>265</v>
      </c>
      <c r="AJ1071" s="81" t="s">
        <v>1709</v>
      </c>
      <c r="AK1071" s="40">
        <f>_xlfn.IFNA(VLOOKUP(AJ1071,ACCESSORIES!F:J,5,FALSE),"N/A")</f>
        <v>2.75</v>
      </c>
      <c r="AL1071" s="3">
        <v>78.3</v>
      </c>
      <c r="AM1071" s="81">
        <v>16.100000000000001</v>
      </c>
      <c r="AN1071" s="81">
        <v>170</v>
      </c>
      <c r="AO1071" s="36">
        <v>8.8000000000000007</v>
      </c>
      <c r="AP1071" s="36">
        <v>26</v>
      </c>
      <c r="AQ1071" s="36">
        <v>59.8</v>
      </c>
      <c r="AR1071" s="36">
        <v>75</v>
      </c>
      <c r="AS1071" s="36">
        <v>208.9</v>
      </c>
      <c r="AT1071" s="36">
        <v>207</v>
      </c>
      <c r="AU1071" s="410">
        <v>103.35</v>
      </c>
      <c r="AV1071" s="407">
        <v>31.63</v>
      </c>
      <c r="AW1071" s="407">
        <v>37.94</v>
      </c>
      <c r="AX1071" s="54">
        <v>30</v>
      </c>
      <c r="AY1071" s="3" t="s">
        <v>85</v>
      </c>
      <c r="AZ1071" s="98" t="str">
        <f>_xlfn.IFNA(VLOOKUP(AY1071,ACCESSORIES!F:J,5,FALSE),"N/A")</f>
        <v>N/A</v>
      </c>
      <c r="BA1071" s="3" t="s">
        <v>85</v>
      </c>
      <c r="BB1071" s="98" t="str">
        <f>_xlfn.IFNA(VLOOKUP(BA1071,ACCESSORIES!F:J,5,FALSE),"N/A")</f>
        <v>N/A</v>
      </c>
      <c r="BC1071" s="77">
        <v>34.08</v>
      </c>
      <c r="BD1071" s="56">
        <v>20.236220472440898</v>
      </c>
      <c r="BE1071" s="56">
        <v>20.236220472440898</v>
      </c>
      <c r="BF1071" s="56">
        <v>11.417322834645701</v>
      </c>
      <c r="BG1071" s="378">
        <f t="shared" si="118"/>
        <v>7.6616839999999839E-2</v>
      </c>
      <c r="BH1071" s="80">
        <v>36</v>
      </c>
      <c r="BI1071" s="114" t="s">
        <v>3532</v>
      </c>
      <c r="BJ1071" s="50" t="s">
        <v>4050</v>
      </c>
      <c r="BK1071" s="81" t="s">
        <v>4964</v>
      </c>
      <c r="BL1071" s="81" t="s">
        <v>4066</v>
      </c>
      <c r="BM1071" s="81" t="s">
        <v>5447</v>
      </c>
      <c r="BN1071" s="81" t="s">
        <v>2872</v>
      </c>
      <c r="BO1071" s="81" t="s">
        <v>4298</v>
      </c>
      <c r="BP1071" s="81" t="s">
        <v>5446</v>
      </c>
      <c r="BQ1071" s="81" t="s">
        <v>4275</v>
      </c>
      <c r="BR1071" s="81" t="s">
        <v>4068</v>
      </c>
      <c r="BS1071" s="81"/>
      <c r="BT1071" s="81"/>
      <c r="BU1071" s="313" t="s">
        <v>6755</v>
      </c>
      <c r="BV1071" s="377" t="s">
        <v>8098</v>
      </c>
      <c r="BW1071" s="313" t="s">
        <v>6758</v>
      </c>
      <c r="BX1071" s="377" t="s">
        <v>8099</v>
      </c>
      <c r="BY1071" s="93" t="str">
        <f t="shared" si="120"/>
        <v>MR702 Bead Grip, 17x8.5, 0mm Offset, 6x5.5, 106.25mm Centerbore, Method Bronze</v>
      </c>
      <c r="BZ1071" s="81" t="s">
        <v>3878</v>
      </c>
      <c r="CA1071" s="81" t="s">
        <v>3879</v>
      </c>
      <c r="CB1071" s="81" t="str">
        <f t="shared" si="119"/>
        <v>TRAIL (7XX)</v>
      </c>
    </row>
    <row r="1072" spans="1:80" s="38" customFormat="1" ht="15" customHeight="1">
      <c r="A1072" s="22">
        <f t="shared" si="114"/>
        <v>1070</v>
      </c>
      <c r="B1072" s="3" t="s">
        <v>84</v>
      </c>
      <c r="C1072" s="99" t="s">
        <v>1282</v>
      </c>
      <c r="D1072" s="81" t="s">
        <v>5799</v>
      </c>
      <c r="E1072" s="91" t="str">
        <f>CONCATENATE(LEFT(D1072,5),VLOOKUP(CONCATENATE(N1072,"x",O1072),'PART NUMBER GUIDE'!$B$9:$C$49,2,FALSE),VLOOKUP(CONCATENATE(P1072, V1072), 'PART NUMBER GUIDE'!$Q$6:$R$91, 2, FALSE),VLOOKUP(Y1072,'PART NUMBER GUIDE'!$J$8:$K$43,2, FALSE),IF(U1072="N/A",IF(ABS(S1072)&lt;10,"0"&amp;ABS(S1072),ABS(S1072)),CONCATENATE(LEFT(U1072,1),RIGHT(U1072,1))), F1072, G1072)</f>
        <v>MR70357051515</v>
      </c>
      <c r="F1072" s="90"/>
      <c r="G1072" s="90"/>
      <c r="H1072" s="88" t="s">
        <v>4351</v>
      </c>
      <c r="I1072" s="312">
        <v>43998</v>
      </c>
      <c r="J1072" s="85" t="s">
        <v>1265</v>
      </c>
      <c r="K1072" s="342">
        <v>239</v>
      </c>
      <c r="L1072" s="92">
        <f t="shared" si="115"/>
        <v>239</v>
      </c>
      <c r="M1072" s="344"/>
      <c r="N1072" s="81">
        <v>15</v>
      </c>
      <c r="O1072" s="83">
        <v>7</v>
      </c>
      <c r="P1072" s="99" t="str">
        <f t="shared" si="116"/>
        <v>5x100</v>
      </c>
      <c r="Q1072" s="81">
        <v>5</v>
      </c>
      <c r="R1072" s="81">
        <v>100</v>
      </c>
      <c r="S1072" s="81">
        <v>15</v>
      </c>
      <c r="T1072" s="84">
        <v>4.5999999999999996</v>
      </c>
      <c r="U1072" s="100" t="s">
        <v>85</v>
      </c>
      <c r="V1072" s="84">
        <v>56.1</v>
      </c>
      <c r="W1072" s="83">
        <v>19.399999999999999</v>
      </c>
      <c r="X1072" s="51">
        <v>2100</v>
      </c>
      <c r="Y1072" s="88" t="s">
        <v>2294</v>
      </c>
      <c r="Z1072" s="79" t="s">
        <v>2987</v>
      </c>
      <c r="AA1072" s="51" t="str">
        <f t="shared" si="117"/>
        <v>15x7, 5x100, 15 OS</v>
      </c>
      <c r="AB1072" s="81" t="s">
        <v>4101</v>
      </c>
      <c r="AC1072" s="89">
        <f>_xlfn.IFNA(VLOOKUP(AB1072,ACCESSORIES!F:J,5,FALSE),"N/A")</f>
        <v>22</v>
      </c>
      <c r="AD1072" s="87" t="s">
        <v>85</v>
      </c>
      <c r="AE1072" s="14" t="s">
        <v>85</v>
      </c>
      <c r="AF1072" s="14" t="s">
        <v>85</v>
      </c>
      <c r="AG1072" s="14" t="s">
        <v>85</v>
      </c>
      <c r="AH1072" s="9" t="str">
        <f>_xlfn.IFNA(VLOOKUP(AG1072,ACCESSORIES!F:J,5,FALSE),"N/A")</f>
        <v>N/A</v>
      </c>
      <c r="AI1072" s="99" t="s">
        <v>265</v>
      </c>
      <c r="AJ1072" s="81" t="s">
        <v>85</v>
      </c>
      <c r="AK1072" s="40" t="str">
        <f>_xlfn.IFNA(VLOOKUP(AJ1072,ACCESSORIES!F:J,5,FALSE),"N/A")</f>
        <v>N/A</v>
      </c>
      <c r="AL1072" s="81" t="s">
        <v>85</v>
      </c>
      <c r="AM1072" s="81">
        <v>16</v>
      </c>
      <c r="AN1072" s="36">
        <v>130</v>
      </c>
      <c r="AO1072" s="36">
        <v>20.9</v>
      </c>
      <c r="AP1072" s="36">
        <v>23.5</v>
      </c>
      <c r="AQ1072" s="36">
        <v>26.8</v>
      </c>
      <c r="AR1072" s="36">
        <v>25</v>
      </c>
      <c r="AS1072" s="36">
        <v>178</v>
      </c>
      <c r="AT1072" s="36">
        <v>171</v>
      </c>
      <c r="AU1072" s="410">
        <v>56.1</v>
      </c>
      <c r="AV1072" s="407">
        <v>27.1</v>
      </c>
      <c r="AW1072" s="407">
        <v>27.1</v>
      </c>
      <c r="AX1072" s="54">
        <v>30</v>
      </c>
      <c r="AY1072" s="3" t="s">
        <v>85</v>
      </c>
      <c r="AZ1072" s="98" t="str">
        <f>_xlfn.IFNA(VLOOKUP(AY1072,ACCESSORIES!F:J,5,FALSE),"N/A")</f>
        <v>N/A</v>
      </c>
      <c r="BA1072" s="3" t="s">
        <v>85</v>
      </c>
      <c r="BB1072" s="98" t="str">
        <f>_xlfn.IFNA(VLOOKUP(BA1072,ACCESSORIES!F:J,5,FALSE),"N/A")</f>
        <v>N/A</v>
      </c>
      <c r="BC1072" s="77">
        <v>23.4</v>
      </c>
      <c r="BD1072" s="56">
        <v>17.8740157480315</v>
      </c>
      <c r="BE1072" s="56">
        <v>17.8740157480315</v>
      </c>
      <c r="BF1072" s="56">
        <v>9.8425196850393704</v>
      </c>
      <c r="BG1072" s="378">
        <f t="shared" si="118"/>
        <v>5.1529000000000012E-2</v>
      </c>
      <c r="BH1072" s="3">
        <v>48</v>
      </c>
      <c r="BI1072" s="114" t="s">
        <v>3532</v>
      </c>
      <c r="BJ1072" s="50" t="s">
        <v>4050</v>
      </c>
      <c r="BK1072" s="81" t="s">
        <v>4964</v>
      </c>
      <c r="BL1072" s="81" t="s">
        <v>4066</v>
      </c>
      <c r="BM1072" s="81" t="s">
        <v>4836</v>
      </c>
      <c r="BN1072" s="81" t="s">
        <v>2872</v>
      </c>
      <c r="BO1072" s="81" t="s">
        <v>4298</v>
      </c>
      <c r="BP1072" s="81" t="s">
        <v>5446</v>
      </c>
      <c r="BQ1072" s="81" t="s">
        <v>5432</v>
      </c>
      <c r="BR1072" s="81" t="s">
        <v>4275</v>
      </c>
      <c r="BS1072" s="81" t="s">
        <v>4068</v>
      </c>
      <c r="BT1072" s="81"/>
      <c r="BU1072" s="313" t="s">
        <v>6765</v>
      </c>
      <c r="BV1072" s="377" t="s">
        <v>8216</v>
      </c>
      <c r="BW1072" s="313" t="s">
        <v>6769</v>
      </c>
      <c r="BX1072" s="377" t="s">
        <v>8217</v>
      </c>
      <c r="BY1072" s="93" t="str">
        <f t="shared" si="120"/>
        <v>MR703 Bead Grip, 15x7, +15mm Offset, 5x100, 56.1mm Centerbore, Matte Black</v>
      </c>
      <c r="BZ1072" s="81" t="s">
        <v>3878</v>
      </c>
      <c r="CA1072" s="81" t="s">
        <v>3879</v>
      </c>
      <c r="CB1072" s="81" t="str">
        <f t="shared" si="119"/>
        <v>TRAIL (7XX)</v>
      </c>
    </row>
    <row r="1073" spans="1:80" s="38" customFormat="1" ht="15" customHeight="1">
      <c r="A1073" s="22">
        <f t="shared" si="114"/>
        <v>1071</v>
      </c>
      <c r="B1073" s="3" t="s">
        <v>84</v>
      </c>
      <c r="C1073" s="99" t="s">
        <v>1282</v>
      </c>
      <c r="D1073" s="81" t="s">
        <v>5799</v>
      </c>
      <c r="E1073" s="91" t="str">
        <f>CONCATENATE(LEFT(D1073,5),VLOOKUP(CONCATENATE(N1073,"x",O1073),'PART NUMBER GUIDE'!$B$9:$C$49,2,FALSE),VLOOKUP(CONCATENATE(P1073, V1073), 'PART NUMBER GUIDE'!$Q$6:$R$91, 2, FALSE),VLOOKUP(Y1073,'PART NUMBER GUIDE'!$J$8:$K$43,2, FALSE),IF(U1073="N/A",IF(ABS(S1073)&lt;10,"0"&amp;ABS(S1073),ABS(S1073)),CONCATENATE(LEFT(U1073,1),RIGHT(U1073,1))), F1073, G1073)</f>
        <v>MR70357051915</v>
      </c>
      <c r="F1073" s="90"/>
      <c r="G1073" s="90"/>
      <c r="H1073" s="88" t="s">
        <v>4352</v>
      </c>
      <c r="I1073" s="312">
        <v>43998</v>
      </c>
      <c r="J1073" s="85" t="s">
        <v>1265</v>
      </c>
      <c r="K1073" s="342">
        <v>239</v>
      </c>
      <c r="L1073" s="92">
        <f t="shared" si="115"/>
        <v>239</v>
      </c>
      <c r="M1073" s="344"/>
      <c r="N1073" s="81">
        <v>15</v>
      </c>
      <c r="O1073" s="83">
        <v>7</v>
      </c>
      <c r="P1073" s="99" t="str">
        <f t="shared" si="116"/>
        <v>5x100</v>
      </c>
      <c r="Q1073" s="81">
        <v>5</v>
      </c>
      <c r="R1073" s="81">
        <v>100</v>
      </c>
      <c r="S1073" s="81">
        <v>15</v>
      </c>
      <c r="T1073" s="84">
        <v>4.5999999999999996</v>
      </c>
      <c r="U1073" s="100" t="s">
        <v>85</v>
      </c>
      <c r="V1073" s="84">
        <v>56.1</v>
      </c>
      <c r="W1073" s="83">
        <v>19.399999999999999</v>
      </c>
      <c r="X1073" s="51">
        <v>2100</v>
      </c>
      <c r="Y1073" s="88" t="s">
        <v>2297</v>
      </c>
      <c r="Z1073" s="78" t="s">
        <v>2988</v>
      </c>
      <c r="AA1073" s="51" t="str">
        <f t="shared" si="117"/>
        <v>15x7, 5x100, 15 OS</v>
      </c>
      <c r="AB1073" s="81" t="s">
        <v>4101</v>
      </c>
      <c r="AC1073" s="89">
        <f>_xlfn.IFNA(VLOOKUP(AB1073,ACCESSORIES!F:J,5,FALSE),"N/A")</f>
        <v>22</v>
      </c>
      <c r="AD1073" s="87" t="s">
        <v>85</v>
      </c>
      <c r="AE1073" s="14" t="s">
        <v>85</v>
      </c>
      <c r="AF1073" s="14" t="s">
        <v>85</v>
      </c>
      <c r="AG1073" s="14" t="s">
        <v>85</v>
      </c>
      <c r="AH1073" s="9" t="str">
        <f>_xlfn.IFNA(VLOOKUP(AG1073,ACCESSORIES!F:J,5,FALSE),"N/A")</f>
        <v>N/A</v>
      </c>
      <c r="AI1073" s="99" t="s">
        <v>265</v>
      </c>
      <c r="AJ1073" s="81" t="s">
        <v>85</v>
      </c>
      <c r="AK1073" s="40" t="str">
        <f>_xlfn.IFNA(VLOOKUP(AJ1073,ACCESSORIES!F:J,5,FALSE),"N/A")</f>
        <v>N/A</v>
      </c>
      <c r="AL1073" s="81" t="s">
        <v>85</v>
      </c>
      <c r="AM1073" s="81">
        <v>16</v>
      </c>
      <c r="AN1073" s="36">
        <v>130</v>
      </c>
      <c r="AO1073" s="36">
        <v>20.9</v>
      </c>
      <c r="AP1073" s="36">
        <v>23.5</v>
      </c>
      <c r="AQ1073" s="36">
        <v>26.8</v>
      </c>
      <c r="AR1073" s="36">
        <v>25</v>
      </c>
      <c r="AS1073" s="36">
        <v>178</v>
      </c>
      <c r="AT1073" s="36">
        <v>171</v>
      </c>
      <c r="AU1073" s="410">
        <v>56.1</v>
      </c>
      <c r="AV1073" s="407">
        <v>27.1</v>
      </c>
      <c r="AW1073" s="407">
        <v>27.1</v>
      </c>
      <c r="AX1073" s="54">
        <v>30</v>
      </c>
      <c r="AY1073" s="3" t="s">
        <v>85</v>
      </c>
      <c r="AZ1073" s="98" t="str">
        <f>_xlfn.IFNA(VLOOKUP(AY1073,ACCESSORIES!F:J,5,FALSE),"N/A")</f>
        <v>N/A</v>
      </c>
      <c r="BA1073" s="3" t="s">
        <v>85</v>
      </c>
      <c r="BB1073" s="98" t="str">
        <f>_xlfn.IFNA(VLOOKUP(BA1073,ACCESSORIES!F:J,5,FALSE),"N/A")</f>
        <v>N/A</v>
      </c>
      <c r="BC1073" s="77">
        <v>23.4</v>
      </c>
      <c r="BD1073" s="56">
        <v>17.8740157480315</v>
      </c>
      <c r="BE1073" s="56">
        <v>17.8740157480315</v>
      </c>
      <c r="BF1073" s="56">
        <v>9.8425196850393704</v>
      </c>
      <c r="BG1073" s="378">
        <f t="shared" si="118"/>
        <v>5.1529000000000012E-2</v>
      </c>
      <c r="BH1073" s="3">
        <v>48</v>
      </c>
      <c r="BI1073" s="114" t="s">
        <v>3532</v>
      </c>
      <c r="BJ1073" s="50" t="s">
        <v>4050</v>
      </c>
      <c r="BK1073" s="81" t="s">
        <v>4964</v>
      </c>
      <c r="BL1073" s="81" t="s">
        <v>4066</v>
      </c>
      <c r="BM1073" s="81" t="s">
        <v>4836</v>
      </c>
      <c r="BN1073" s="81" t="s">
        <v>2872</v>
      </c>
      <c r="BO1073" s="81" t="s">
        <v>4298</v>
      </c>
      <c r="BP1073" s="81" t="s">
        <v>5446</v>
      </c>
      <c r="BQ1073" s="81" t="s">
        <v>5432</v>
      </c>
      <c r="BR1073" s="81" t="s">
        <v>4275</v>
      </c>
      <c r="BS1073" s="81" t="s">
        <v>4068</v>
      </c>
      <c r="BT1073" s="81"/>
      <c r="BU1073" s="313" t="s">
        <v>6779</v>
      </c>
      <c r="BV1073" s="377" t="s">
        <v>8493</v>
      </c>
      <c r="BW1073" s="313" t="s">
        <v>6783</v>
      </c>
      <c r="BX1073" s="377" t="s">
        <v>8494</v>
      </c>
      <c r="BY1073" s="93" t="str">
        <f t="shared" si="120"/>
        <v>MR703 Bead Grip, 15x7, +15mm Offset, 5x100, 56.1mm Centerbore, Method Bronze</v>
      </c>
      <c r="BZ1073" s="81" t="s">
        <v>3878</v>
      </c>
      <c r="CA1073" s="81" t="s">
        <v>3879</v>
      </c>
      <c r="CB1073" s="81" t="str">
        <f t="shared" si="119"/>
        <v>TRAIL (7XX)</v>
      </c>
    </row>
    <row r="1074" spans="1:80" s="38" customFormat="1" ht="15" customHeight="1">
      <c r="A1074" s="22">
        <f t="shared" si="114"/>
        <v>1072</v>
      </c>
      <c r="B1074" s="3" t="s">
        <v>84</v>
      </c>
      <c r="C1074" s="99" t="s">
        <v>1282</v>
      </c>
      <c r="D1074" s="81" t="s">
        <v>5799</v>
      </c>
      <c r="E1074" s="91" t="str">
        <f>CONCATENATE(LEFT(D1074,5),VLOOKUP(CONCATENATE(N1074,"x",O1074),'PART NUMBER GUIDE'!$B$9:$C$49,2,FALSE),VLOOKUP(CONCATENATE(P1074, V1074), 'PART NUMBER GUIDE'!$Q$6:$R$91, 2, FALSE),VLOOKUP(Y1074,'PART NUMBER GUIDE'!$J$8:$K$43,2, FALSE),IF(U1074="N/A",IF(ABS(S1074)&lt;10,"0"&amp;ABS(S1074),ABS(S1074)),CONCATENATE(LEFT(U1074,1),RIGHT(U1074,1))), F1074, G1074)</f>
        <v>MR70366053568</v>
      </c>
      <c r="F1074" s="90"/>
      <c r="G1074" s="90"/>
      <c r="H1074" s="79" t="s">
        <v>5174</v>
      </c>
      <c r="I1074" s="318">
        <v>44351</v>
      </c>
      <c r="J1074" s="85" t="s">
        <v>1265</v>
      </c>
      <c r="K1074" s="342">
        <v>299</v>
      </c>
      <c r="L1074" s="92">
        <f t="shared" si="115"/>
        <v>299</v>
      </c>
      <c r="M1074" s="344"/>
      <c r="N1074" s="81">
        <v>16</v>
      </c>
      <c r="O1074" s="83">
        <v>6</v>
      </c>
      <c r="P1074" s="99" t="str">
        <f t="shared" si="116"/>
        <v>5x130</v>
      </c>
      <c r="Q1074" s="81">
        <v>5</v>
      </c>
      <c r="R1074" s="81">
        <v>130</v>
      </c>
      <c r="S1074" s="81">
        <v>68</v>
      </c>
      <c r="T1074" s="84">
        <v>6.17</v>
      </c>
      <c r="U1074" s="100" t="s">
        <v>85</v>
      </c>
      <c r="V1074" s="84">
        <v>78.099999999999994</v>
      </c>
      <c r="W1074" s="16">
        <v>24.43</v>
      </c>
      <c r="X1074" s="51">
        <v>3300</v>
      </c>
      <c r="Y1074" s="88" t="s">
        <v>2294</v>
      </c>
      <c r="Z1074" s="79" t="s">
        <v>2987</v>
      </c>
      <c r="AA1074" s="51" t="str">
        <f t="shared" si="117"/>
        <v>16x6, 5x130, 68 OS</v>
      </c>
      <c r="AB1074" s="81" t="s">
        <v>4102</v>
      </c>
      <c r="AC1074" s="89">
        <f>_xlfn.IFNA(VLOOKUP(AB1074,ACCESSORIES!F:J,5,FALSE),"N/A")</f>
        <v>22</v>
      </c>
      <c r="AD1074" s="87" t="s">
        <v>85</v>
      </c>
      <c r="AE1074" s="14" t="s">
        <v>85</v>
      </c>
      <c r="AF1074" s="14" t="s">
        <v>85</v>
      </c>
      <c r="AG1074" s="14" t="s">
        <v>85</v>
      </c>
      <c r="AH1074" s="9" t="str">
        <f>_xlfn.IFNA(VLOOKUP(AG1074,ACCESSORIES!F:J,5,FALSE),"N/A")</f>
        <v>N/A</v>
      </c>
      <c r="AI1074" s="99" t="s">
        <v>265</v>
      </c>
      <c r="AJ1074" s="81" t="s">
        <v>85</v>
      </c>
      <c r="AK1074" s="40" t="str">
        <f>_xlfn.IFNA(VLOOKUP(AJ1074,ACCESSORIES!F:J,5,FALSE),"N/A")</f>
        <v>N/A</v>
      </c>
      <c r="AL1074" s="3" t="s">
        <v>85</v>
      </c>
      <c r="AM1074" s="81">
        <v>19</v>
      </c>
      <c r="AN1074" s="81">
        <v>174</v>
      </c>
      <c r="AO1074" s="36">
        <v>1.9</v>
      </c>
      <c r="AP1074" s="36">
        <v>7</v>
      </c>
      <c r="AQ1074" s="36">
        <v>8</v>
      </c>
      <c r="AR1074" s="36">
        <v>3</v>
      </c>
      <c r="AS1074" s="36">
        <v>180.8</v>
      </c>
      <c r="AT1074" s="36">
        <v>160</v>
      </c>
      <c r="AU1074" s="410">
        <v>78.099999999999994</v>
      </c>
      <c r="AV1074" s="407">
        <v>42.31</v>
      </c>
      <c r="AW1074" s="407">
        <v>42.31</v>
      </c>
      <c r="AX1074" s="54">
        <v>0</v>
      </c>
      <c r="AY1074" s="3" t="s">
        <v>85</v>
      </c>
      <c r="AZ1074" s="98" t="str">
        <f>_xlfn.IFNA(VLOOKUP(AY1074,ACCESSORIES!F:J,5,FALSE),"N/A")</f>
        <v>N/A</v>
      </c>
      <c r="BA1074" s="3" t="s">
        <v>85</v>
      </c>
      <c r="BB1074" s="98" t="str">
        <f>_xlfn.IFNA(VLOOKUP(BA1074,ACCESSORIES!F:J,5,FALSE),"N/A")</f>
        <v>N/A</v>
      </c>
      <c r="BC1074" s="77">
        <v>28</v>
      </c>
      <c r="BD1074" s="56">
        <v>18.307086614173201</v>
      </c>
      <c r="BE1074" s="56">
        <v>18.307086614173201</v>
      </c>
      <c r="BF1074" s="56">
        <v>9.0944881889763796</v>
      </c>
      <c r="BG1074" s="378">
        <f t="shared" si="118"/>
        <v>4.9947974999999846E-2</v>
      </c>
      <c r="BH1074" s="3">
        <v>48</v>
      </c>
      <c r="BI1074" s="114" t="s">
        <v>3532</v>
      </c>
      <c r="BJ1074" s="50" t="s">
        <v>4050</v>
      </c>
      <c r="BK1074" s="81" t="s">
        <v>4964</v>
      </c>
      <c r="BL1074" s="81" t="s">
        <v>4066</v>
      </c>
      <c r="BM1074" s="81" t="s">
        <v>4836</v>
      </c>
      <c r="BN1074" s="81" t="s">
        <v>2872</v>
      </c>
      <c r="BO1074" s="81" t="s">
        <v>4298</v>
      </c>
      <c r="BP1074" s="81" t="s">
        <v>5446</v>
      </c>
      <c r="BQ1074" s="81" t="s">
        <v>5432</v>
      </c>
      <c r="BR1074" s="81" t="s">
        <v>4275</v>
      </c>
      <c r="BS1074" s="81" t="s">
        <v>4068</v>
      </c>
      <c r="BT1074" s="81"/>
      <c r="BU1074" s="313"/>
      <c r="BV1074" s="377"/>
      <c r="BW1074" s="313"/>
      <c r="BX1074" s="377"/>
      <c r="BY1074" s="93" t="str">
        <f t="shared" si="120"/>
        <v>MR703 Bead Grip, 16x6, +68mm Offset, 5x130, 78.1mm Centerbore, Matte Black</v>
      </c>
      <c r="BZ1074" s="81" t="s">
        <v>3878</v>
      </c>
      <c r="CA1074" s="81" t="s">
        <v>3879</v>
      </c>
      <c r="CB1074" s="81" t="str">
        <f t="shared" si="119"/>
        <v>TRAIL (7XX)</v>
      </c>
    </row>
    <row r="1075" spans="1:80" s="38" customFormat="1" ht="15" customHeight="1">
      <c r="A1075" s="22">
        <f t="shared" si="114"/>
        <v>1073</v>
      </c>
      <c r="B1075" s="3" t="s">
        <v>84</v>
      </c>
      <c r="C1075" s="99" t="s">
        <v>1282</v>
      </c>
      <c r="D1075" s="81" t="s">
        <v>5799</v>
      </c>
      <c r="E1075" s="91" t="str">
        <f>CONCATENATE(LEFT(D1075,5),VLOOKUP(CONCATENATE(N1075,"x",O1075),'PART NUMBER GUIDE'!$B$9:$C$49,2,FALSE),VLOOKUP(CONCATENATE(P1075, V1075), 'PART NUMBER GUIDE'!$Q$6:$R$91, 2, FALSE),VLOOKUP(Y1075,'PART NUMBER GUIDE'!$J$8:$K$43,2, FALSE),IF(U1075="N/A",IF(ABS(S1075)&lt;10,"0"&amp;ABS(S1075),ABS(S1075)),CONCATENATE(LEFT(U1075,1),RIGHT(U1075,1))), F1075, G1075)</f>
        <v>MR70366053968</v>
      </c>
      <c r="F1075" s="90"/>
      <c r="G1075" s="90"/>
      <c r="H1075" s="79" t="s">
        <v>5175</v>
      </c>
      <c r="I1075" s="318">
        <v>44351</v>
      </c>
      <c r="J1075" s="85" t="s">
        <v>1265</v>
      </c>
      <c r="K1075" s="342">
        <v>299</v>
      </c>
      <c r="L1075" s="92">
        <f t="shared" si="115"/>
        <v>299</v>
      </c>
      <c r="M1075" s="344"/>
      <c r="N1075" s="81">
        <v>16</v>
      </c>
      <c r="O1075" s="83">
        <v>6</v>
      </c>
      <c r="P1075" s="99" t="str">
        <f t="shared" si="116"/>
        <v>5x130</v>
      </c>
      <c r="Q1075" s="81">
        <v>5</v>
      </c>
      <c r="R1075" s="81">
        <v>130</v>
      </c>
      <c r="S1075" s="81">
        <v>68</v>
      </c>
      <c r="T1075" s="84">
        <v>6.17</v>
      </c>
      <c r="U1075" s="100" t="s">
        <v>85</v>
      </c>
      <c r="V1075" s="84">
        <v>78.099999999999994</v>
      </c>
      <c r="W1075" s="16">
        <v>24.62</v>
      </c>
      <c r="X1075" s="51">
        <v>3300</v>
      </c>
      <c r="Y1075" s="88" t="s">
        <v>2297</v>
      </c>
      <c r="Z1075" s="78" t="s">
        <v>2988</v>
      </c>
      <c r="AA1075" s="51" t="str">
        <f t="shared" si="117"/>
        <v>16x6, 5x130, 68 OS</v>
      </c>
      <c r="AB1075" s="81" t="s">
        <v>4102</v>
      </c>
      <c r="AC1075" s="89">
        <f>_xlfn.IFNA(VLOOKUP(AB1075,ACCESSORIES!F:J,5,FALSE),"N/A")</f>
        <v>22</v>
      </c>
      <c r="AD1075" s="87" t="s">
        <v>85</v>
      </c>
      <c r="AE1075" s="14" t="s">
        <v>85</v>
      </c>
      <c r="AF1075" s="14" t="s">
        <v>85</v>
      </c>
      <c r="AG1075" s="14" t="s">
        <v>85</v>
      </c>
      <c r="AH1075" s="9" t="str">
        <f>_xlfn.IFNA(VLOOKUP(AG1075,ACCESSORIES!F:J,5,FALSE),"N/A")</f>
        <v>N/A</v>
      </c>
      <c r="AI1075" s="99" t="s">
        <v>265</v>
      </c>
      <c r="AJ1075" s="81" t="s">
        <v>85</v>
      </c>
      <c r="AK1075" s="40" t="str">
        <f>_xlfn.IFNA(VLOOKUP(AJ1075,ACCESSORIES!F:J,5,FALSE),"N/A")</f>
        <v>N/A</v>
      </c>
      <c r="AL1075" s="3" t="s">
        <v>85</v>
      </c>
      <c r="AM1075" s="81">
        <v>19</v>
      </c>
      <c r="AN1075" s="81">
        <v>174</v>
      </c>
      <c r="AO1075" s="36">
        <v>1.9</v>
      </c>
      <c r="AP1075" s="36">
        <v>7</v>
      </c>
      <c r="AQ1075" s="36">
        <v>8</v>
      </c>
      <c r="AR1075" s="36">
        <v>3</v>
      </c>
      <c r="AS1075" s="36">
        <v>180.8</v>
      </c>
      <c r="AT1075" s="36">
        <v>160</v>
      </c>
      <c r="AU1075" s="410">
        <v>78.099999999999994</v>
      </c>
      <c r="AV1075" s="407">
        <v>42.31</v>
      </c>
      <c r="AW1075" s="407">
        <v>42.31</v>
      </c>
      <c r="AX1075" s="54">
        <v>0</v>
      </c>
      <c r="AY1075" s="3" t="s">
        <v>85</v>
      </c>
      <c r="AZ1075" s="98" t="str">
        <f>_xlfn.IFNA(VLOOKUP(AY1075,ACCESSORIES!F:J,5,FALSE),"N/A")</f>
        <v>N/A</v>
      </c>
      <c r="BA1075" s="3" t="s">
        <v>85</v>
      </c>
      <c r="BB1075" s="98" t="str">
        <f>_xlfn.IFNA(VLOOKUP(BA1075,ACCESSORIES!F:J,5,FALSE),"N/A")</f>
        <v>N/A</v>
      </c>
      <c r="BC1075" s="77">
        <v>28</v>
      </c>
      <c r="BD1075" s="56">
        <v>18.307086614173201</v>
      </c>
      <c r="BE1075" s="56">
        <v>18.307086614173201</v>
      </c>
      <c r="BF1075" s="56">
        <v>9.0944881889763796</v>
      </c>
      <c r="BG1075" s="378">
        <f t="shared" si="118"/>
        <v>4.9947974999999846E-2</v>
      </c>
      <c r="BH1075" s="3">
        <v>48</v>
      </c>
      <c r="BI1075" s="114" t="s">
        <v>3532</v>
      </c>
      <c r="BJ1075" s="50" t="s">
        <v>4050</v>
      </c>
      <c r="BK1075" s="81" t="s">
        <v>4964</v>
      </c>
      <c r="BL1075" s="81" t="s">
        <v>4066</v>
      </c>
      <c r="BM1075" s="81" t="s">
        <v>4836</v>
      </c>
      <c r="BN1075" s="81" t="s">
        <v>2872</v>
      </c>
      <c r="BO1075" s="81" t="s">
        <v>4298</v>
      </c>
      <c r="BP1075" s="81" t="s">
        <v>5446</v>
      </c>
      <c r="BQ1075" s="81" t="s">
        <v>5432</v>
      </c>
      <c r="BR1075" s="81" t="s">
        <v>4275</v>
      </c>
      <c r="BS1075" s="81" t="s">
        <v>4068</v>
      </c>
      <c r="BT1075" s="81"/>
      <c r="BU1075" s="313" t="s">
        <v>6776</v>
      </c>
      <c r="BV1075" s="377" t="s">
        <v>8475</v>
      </c>
      <c r="BW1075" s="313" t="s">
        <v>6777</v>
      </c>
      <c r="BX1075" s="377" t="s">
        <v>8476</v>
      </c>
      <c r="BY1075" s="93" t="str">
        <f t="shared" si="120"/>
        <v>MR703 Bead Grip, 16x6, +68mm Offset, 5x130, 78.1mm Centerbore, Method Bronze</v>
      </c>
      <c r="BZ1075" s="81" t="s">
        <v>3878</v>
      </c>
      <c r="CA1075" s="81" t="s">
        <v>3879</v>
      </c>
      <c r="CB1075" s="81" t="str">
        <f t="shared" si="119"/>
        <v>TRAIL (7XX)</v>
      </c>
    </row>
    <row r="1076" spans="1:80" s="38" customFormat="1" ht="15" customHeight="1">
      <c r="A1076" s="22">
        <f t="shared" si="114"/>
        <v>1074</v>
      </c>
      <c r="B1076" s="3" t="s">
        <v>84</v>
      </c>
      <c r="C1076" s="99" t="s">
        <v>1282</v>
      </c>
      <c r="D1076" s="81" t="s">
        <v>5799</v>
      </c>
      <c r="E1076" s="91" t="str">
        <f>CONCATENATE(LEFT(D1076,5),VLOOKUP(CONCATENATE(N1076,"x",O1076),'PART NUMBER GUIDE'!$B$9:$C$49,2,FALSE),VLOOKUP(CONCATENATE(P1076, V1076), 'PART NUMBER GUIDE'!$Q$6:$R$91, 2, FALSE),VLOOKUP(Y1076,'PART NUMBER GUIDE'!$J$8:$K$43,2, FALSE),IF(U1076="N/A",IF(ABS(S1076)&lt;10,"0"&amp;ABS(S1076),ABS(S1076)),CONCATENATE(LEFT(U1076,1),RIGHT(U1076,1))), F1076, G1076)</f>
        <v>MR70366053868</v>
      </c>
      <c r="F1076" s="90"/>
      <c r="G1076" s="90"/>
      <c r="H1076" s="79" t="s">
        <v>5176</v>
      </c>
      <c r="I1076" s="318">
        <v>44351</v>
      </c>
      <c r="J1076" s="85" t="s">
        <v>1265</v>
      </c>
      <c r="K1076" s="342">
        <v>299</v>
      </c>
      <c r="L1076" s="92">
        <f t="shared" si="115"/>
        <v>299</v>
      </c>
      <c r="M1076" s="344"/>
      <c r="N1076" s="81">
        <v>16</v>
      </c>
      <c r="O1076" s="83">
        <v>6</v>
      </c>
      <c r="P1076" s="99" t="str">
        <f t="shared" si="116"/>
        <v>5x130</v>
      </c>
      <c r="Q1076" s="81">
        <v>5</v>
      </c>
      <c r="R1076" s="81">
        <v>130</v>
      </c>
      <c r="S1076" s="81">
        <v>68</v>
      </c>
      <c r="T1076" s="84">
        <v>6.17</v>
      </c>
      <c r="U1076" s="100" t="s">
        <v>85</v>
      </c>
      <c r="V1076" s="84">
        <v>78.099999999999994</v>
      </c>
      <c r="W1076" s="16">
        <v>24.62</v>
      </c>
      <c r="X1076" s="51">
        <v>3300</v>
      </c>
      <c r="Y1076" s="88" t="s">
        <v>2646</v>
      </c>
      <c r="Z1076" s="78" t="s">
        <v>2992</v>
      </c>
      <c r="AA1076" s="51" t="str">
        <f t="shared" si="117"/>
        <v>16x6, 5x130, 68 OS</v>
      </c>
      <c r="AB1076" s="81" t="s">
        <v>4102</v>
      </c>
      <c r="AC1076" s="89">
        <f>_xlfn.IFNA(VLOOKUP(AB1076,ACCESSORIES!F:J,5,FALSE),"N/A")</f>
        <v>22</v>
      </c>
      <c r="AD1076" s="87" t="s">
        <v>85</v>
      </c>
      <c r="AE1076" s="14" t="s">
        <v>85</v>
      </c>
      <c r="AF1076" s="14" t="s">
        <v>85</v>
      </c>
      <c r="AG1076" s="14" t="s">
        <v>85</v>
      </c>
      <c r="AH1076" s="9" t="str">
        <f>_xlfn.IFNA(VLOOKUP(AG1076,ACCESSORIES!F:J,5,FALSE),"N/A")</f>
        <v>N/A</v>
      </c>
      <c r="AI1076" s="99" t="s">
        <v>265</v>
      </c>
      <c r="AJ1076" s="81" t="s">
        <v>85</v>
      </c>
      <c r="AK1076" s="40" t="str">
        <f>_xlfn.IFNA(VLOOKUP(AJ1076,ACCESSORIES!F:J,5,FALSE),"N/A")</f>
        <v>N/A</v>
      </c>
      <c r="AL1076" s="3" t="s">
        <v>85</v>
      </c>
      <c r="AM1076" s="81">
        <v>19</v>
      </c>
      <c r="AN1076" s="81">
        <v>174</v>
      </c>
      <c r="AO1076" s="36">
        <v>1.9</v>
      </c>
      <c r="AP1076" s="36">
        <v>7</v>
      </c>
      <c r="AQ1076" s="36">
        <v>8</v>
      </c>
      <c r="AR1076" s="36">
        <v>3</v>
      </c>
      <c r="AS1076" s="36">
        <v>180.8</v>
      </c>
      <c r="AT1076" s="36">
        <v>160</v>
      </c>
      <c r="AU1076" s="410">
        <v>78.099999999999994</v>
      </c>
      <c r="AV1076" s="407">
        <v>42.31</v>
      </c>
      <c r="AW1076" s="407">
        <v>42.31</v>
      </c>
      <c r="AX1076" s="54">
        <v>0</v>
      </c>
      <c r="AY1076" s="3" t="s">
        <v>85</v>
      </c>
      <c r="AZ1076" s="98" t="str">
        <f>_xlfn.IFNA(VLOOKUP(AY1076,ACCESSORIES!F:J,5,FALSE),"N/A")</f>
        <v>N/A</v>
      </c>
      <c r="BA1076" s="3" t="s">
        <v>85</v>
      </c>
      <c r="BB1076" s="98" t="str">
        <f>_xlfn.IFNA(VLOOKUP(BA1076,ACCESSORIES!F:J,5,FALSE),"N/A")</f>
        <v>N/A</v>
      </c>
      <c r="BC1076" s="77">
        <v>28</v>
      </c>
      <c r="BD1076" s="56">
        <v>18.307086614173201</v>
      </c>
      <c r="BE1076" s="56">
        <v>18.307086614173201</v>
      </c>
      <c r="BF1076" s="56">
        <v>9.0944881889763796</v>
      </c>
      <c r="BG1076" s="378">
        <f t="shared" si="118"/>
        <v>4.9947974999999846E-2</v>
      </c>
      <c r="BH1076" s="3">
        <v>48</v>
      </c>
      <c r="BI1076" s="114" t="s">
        <v>3532</v>
      </c>
      <c r="BJ1076" s="50" t="s">
        <v>4050</v>
      </c>
      <c r="BK1076" s="81" t="s">
        <v>4964</v>
      </c>
      <c r="BL1076" s="81" t="s">
        <v>4066</v>
      </c>
      <c r="BM1076" s="81" t="s">
        <v>4836</v>
      </c>
      <c r="BN1076" s="81" t="s">
        <v>2872</v>
      </c>
      <c r="BO1076" s="81" t="s">
        <v>4298</v>
      </c>
      <c r="BP1076" s="81" t="s">
        <v>5446</v>
      </c>
      <c r="BQ1076" s="81" t="s">
        <v>5432</v>
      </c>
      <c r="BR1076" s="81" t="s">
        <v>4275</v>
      </c>
      <c r="BS1076" s="81" t="s">
        <v>4068</v>
      </c>
      <c r="BT1076" s="81"/>
      <c r="BU1076" s="313" t="s">
        <v>6788</v>
      </c>
      <c r="BV1076" s="377" t="s">
        <v>8522</v>
      </c>
      <c r="BW1076" s="313" t="s">
        <v>6789</v>
      </c>
      <c r="BX1076" s="377" t="s">
        <v>8523</v>
      </c>
      <c r="BY1076" s="93" t="str">
        <f t="shared" si="120"/>
        <v>MR703 Bead Grip, 16x6, +68mm Offset, 5x130, 78.1mm Centerbore, Gloss Titanium</v>
      </c>
      <c r="BZ1076" s="81" t="s">
        <v>3878</v>
      </c>
      <c r="CA1076" s="81" t="s">
        <v>3879</v>
      </c>
      <c r="CB1076" s="81" t="str">
        <f t="shared" si="119"/>
        <v>TRAIL (7XX)</v>
      </c>
    </row>
    <row r="1077" spans="1:80" s="38" customFormat="1" ht="15" customHeight="1">
      <c r="A1077" s="22">
        <f t="shared" si="114"/>
        <v>1075</v>
      </c>
      <c r="B1077" s="3" t="s">
        <v>84</v>
      </c>
      <c r="C1077" s="99" t="s">
        <v>1282</v>
      </c>
      <c r="D1077" s="81" t="s">
        <v>5799</v>
      </c>
      <c r="E1077" s="91" t="str">
        <f>CONCATENATE(LEFT(D1077,5),VLOOKUP(CONCATENATE(N1077,"x",O1077),'PART NUMBER GUIDE'!$B$9:$C$49,2,FALSE),VLOOKUP(CONCATENATE(P1077, V1077), 'PART NUMBER GUIDE'!$Q$6:$R$91, 2, FALSE),VLOOKUP(Y1077,'PART NUMBER GUIDE'!$J$8:$K$43,2, FALSE),IF(U1077="N/A",IF(ABS(S1077)&lt;10,"0"&amp;ABS(S1077),ABS(S1077)),CONCATENATE(LEFT(U1077,1),RIGHT(U1077,1))), F1077, G1077)</f>
        <v>MR70366568590</v>
      </c>
      <c r="F1077" s="90"/>
      <c r="G1077" s="90"/>
      <c r="H1077" s="88" t="s">
        <v>4839</v>
      </c>
      <c r="I1077" s="318">
        <v>44244</v>
      </c>
      <c r="J1077" s="85" t="s">
        <v>1265</v>
      </c>
      <c r="K1077" s="342">
        <v>289</v>
      </c>
      <c r="L1077" s="92">
        <f t="shared" si="115"/>
        <v>289</v>
      </c>
      <c r="M1077" s="344"/>
      <c r="N1077" s="81">
        <v>16</v>
      </c>
      <c r="O1077" s="83">
        <v>6.5</v>
      </c>
      <c r="P1077" s="99" t="str">
        <f t="shared" si="116"/>
        <v>6x180</v>
      </c>
      <c r="Q1077" s="81">
        <v>6</v>
      </c>
      <c r="R1077" s="81">
        <v>180</v>
      </c>
      <c r="S1077" s="81">
        <v>90</v>
      </c>
      <c r="T1077" s="84">
        <v>7.28</v>
      </c>
      <c r="U1077" s="100" t="s">
        <v>85</v>
      </c>
      <c r="V1077" s="84">
        <v>138.9</v>
      </c>
      <c r="W1077" s="83">
        <v>25.661807318319749</v>
      </c>
      <c r="X1077" s="51">
        <v>3300</v>
      </c>
      <c r="Y1077" s="88" t="s">
        <v>2294</v>
      </c>
      <c r="Z1077" s="79" t="s">
        <v>2987</v>
      </c>
      <c r="AA1077" s="51" t="str">
        <f t="shared" si="117"/>
        <v>16x6.5, 6x180, 90 OS</v>
      </c>
      <c r="AB1077" s="81" t="s">
        <v>4102</v>
      </c>
      <c r="AC1077" s="89">
        <f>_xlfn.IFNA(VLOOKUP(AB1077,ACCESSORIES!F:J,5,FALSE),"N/A")</f>
        <v>22</v>
      </c>
      <c r="AD1077" s="87" t="s">
        <v>85</v>
      </c>
      <c r="AE1077" s="14" t="s">
        <v>85</v>
      </c>
      <c r="AF1077" s="14" t="s">
        <v>85</v>
      </c>
      <c r="AG1077" s="14" t="s">
        <v>85</v>
      </c>
      <c r="AH1077" s="9" t="str">
        <f>_xlfn.IFNA(VLOOKUP(AG1077,ACCESSORIES!F:J,5,FALSE),"N/A")</f>
        <v>N/A</v>
      </c>
      <c r="AI1077" s="99" t="s">
        <v>265</v>
      </c>
      <c r="AJ1077" s="81" t="s">
        <v>85</v>
      </c>
      <c r="AK1077" s="40" t="str">
        <f>_xlfn.IFNA(VLOOKUP(AJ1077,ACCESSORIES!F:J,5,FALSE),"N/A")</f>
        <v>N/A</v>
      </c>
      <c r="AL1077" s="3" t="s">
        <v>85</v>
      </c>
      <c r="AM1077" s="81">
        <v>15.5</v>
      </c>
      <c r="AN1077" s="81">
        <v>230</v>
      </c>
      <c r="AO1077" s="36">
        <v>0</v>
      </c>
      <c r="AP1077" s="36">
        <v>0</v>
      </c>
      <c r="AQ1077" s="36">
        <v>0</v>
      </c>
      <c r="AR1077" s="36">
        <v>0</v>
      </c>
      <c r="AS1077" s="36">
        <v>175</v>
      </c>
      <c r="AT1077" s="36">
        <v>117</v>
      </c>
      <c r="AU1077" s="410">
        <v>82.61</v>
      </c>
      <c r="AV1077" s="407">
        <v>31.84</v>
      </c>
      <c r="AW1077" s="407">
        <v>31.84</v>
      </c>
      <c r="AX1077" s="54">
        <v>0</v>
      </c>
      <c r="AY1077" s="3" t="s">
        <v>85</v>
      </c>
      <c r="AZ1077" s="98" t="str">
        <f>_xlfn.IFNA(VLOOKUP(AY1077,ACCESSORIES!F:J,5,FALSE),"N/A")</f>
        <v>N/A</v>
      </c>
      <c r="BA1077" s="3" t="s">
        <v>85</v>
      </c>
      <c r="BB1077" s="98" t="str">
        <f>_xlfn.IFNA(VLOOKUP(BA1077,ACCESSORIES!F:J,5,FALSE),"N/A")</f>
        <v>N/A</v>
      </c>
      <c r="BC1077" s="77">
        <v>30.31</v>
      </c>
      <c r="BD1077" s="56">
        <v>18.307086614173201</v>
      </c>
      <c r="BE1077" s="56">
        <v>18.307086614173201</v>
      </c>
      <c r="BF1077" s="56">
        <v>10.196850393700799</v>
      </c>
      <c r="BG1077" s="378">
        <f t="shared" si="118"/>
        <v>5.6002274999999879E-2</v>
      </c>
      <c r="BH1077" s="3">
        <v>48</v>
      </c>
      <c r="BI1077" s="114" t="s">
        <v>3532</v>
      </c>
      <c r="BJ1077" s="50" t="s">
        <v>4050</v>
      </c>
      <c r="BK1077" s="81" t="s">
        <v>4964</v>
      </c>
      <c r="BL1077" s="81" t="s">
        <v>4066</v>
      </c>
      <c r="BM1077" s="81" t="s">
        <v>4836</v>
      </c>
      <c r="BN1077" s="81" t="s">
        <v>2872</v>
      </c>
      <c r="BO1077" s="81" t="s">
        <v>4298</v>
      </c>
      <c r="BP1077" s="81" t="s">
        <v>5446</v>
      </c>
      <c r="BQ1077" s="81" t="s">
        <v>5432</v>
      </c>
      <c r="BR1077" s="81" t="s">
        <v>4275</v>
      </c>
      <c r="BS1077" s="81" t="s">
        <v>4068</v>
      </c>
      <c r="BT1077" s="81"/>
      <c r="BU1077" s="313" t="s">
        <v>6762</v>
      </c>
      <c r="BV1077" s="377" t="s">
        <v>8417</v>
      </c>
      <c r="BW1077" s="313" t="s">
        <v>6763</v>
      </c>
      <c r="BX1077" s="377" t="s">
        <v>8418</v>
      </c>
      <c r="BY1077" s="93" t="str">
        <f t="shared" si="120"/>
        <v>MR703 Bead Grip, 16x6.5, +90mm Offset, 6x180, 138.9mm Centerbore, Matte Black</v>
      </c>
      <c r="BZ1077" s="81" t="s">
        <v>3878</v>
      </c>
      <c r="CA1077" s="81" t="s">
        <v>3879</v>
      </c>
      <c r="CB1077" s="81" t="str">
        <f t="shared" si="119"/>
        <v>TRAIL (7XX)</v>
      </c>
    </row>
    <row r="1078" spans="1:80" s="38" customFormat="1" ht="15" customHeight="1">
      <c r="A1078" s="22">
        <f t="shared" si="114"/>
        <v>1076</v>
      </c>
      <c r="B1078" s="3" t="s">
        <v>84</v>
      </c>
      <c r="C1078" s="99" t="s">
        <v>1282</v>
      </c>
      <c r="D1078" s="81" t="s">
        <v>5799</v>
      </c>
      <c r="E1078" s="91" t="str">
        <f>CONCATENATE(LEFT(D1078,5),VLOOKUP(CONCATENATE(N1078,"x",O1078),'PART NUMBER GUIDE'!$B$9:$C$49,2,FALSE),VLOOKUP(CONCATENATE(P1078, V1078), 'PART NUMBER GUIDE'!$Q$6:$R$91, 2, FALSE),VLOOKUP(Y1078,'PART NUMBER GUIDE'!$J$8:$K$43,2, FALSE),IF(U1078="N/A",IF(ABS(S1078)&lt;10,"0"&amp;ABS(S1078),ABS(S1078)),CONCATENATE(LEFT(U1078,1),RIGHT(U1078,1))), F1078, G1078)</f>
        <v>MR70366568990</v>
      </c>
      <c r="F1078" s="90"/>
      <c r="G1078" s="90"/>
      <c r="H1078" s="88" t="s">
        <v>4840</v>
      </c>
      <c r="I1078" s="318">
        <v>44244</v>
      </c>
      <c r="J1078" s="85" t="s">
        <v>1265</v>
      </c>
      <c r="K1078" s="342">
        <v>289</v>
      </c>
      <c r="L1078" s="92">
        <f t="shared" si="115"/>
        <v>289</v>
      </c>
      <c r="M1078" s="344"/>
      <c r="N1078" s="81">
        <v>16</v>
      </c>
      <c r="O1078" s="83">
        <v>6.5</v>
      </c>
      <c r="P1078" s="99" t="str">
        <f t="shared" si="116"/>
        <v>6x180</v>
      </c>
      <c r="Q1078" s="81">
        <v>6</v>
      </c>
      <c r="R1078" s="81">
        <v>180</v>
      </c>
      <c r="S1078" s="81">
        <v>90</v>
      </c>
      <c r="T1078" s="84">
        <v>7.28</v>
      </c>
      <c r="U1078" s="100" t="s">
        <v>85</v>
      </c>
      <c r="V1078" s="84">
        <v>138.9</v>
      </c>
      <c r="W1078" s="83">
        <v>25.41</v>
      </c>
      <c r="X1078" s="51">
        <v>3300</v>
      </c>
      <c r="Y1078" s="88" t="s">
        <v>2297</v>
      </c>
      <c r="Z1078" s="78" t="s">
        <v>2988</v>
      </c>
      <c r="AA1078" s="51" t="str">
        <f t="shared" si="117"/>
        <v>16x6.5, 6x180, 90 OS</v>
      </c>
      <c r="AB1078" s="81" t="s">
        <v>4102</v>
      </c>
      <c r="AC1078" s="89">
        <f>_xlfn.IFNA(VLOOKUP(AB1078,ACCESSORIES!F:J,5,FALSE),"N/A")</f>
        <v>22</v>
      </c>
      <c r="AD1078" s="87" t="s">
        <v>85</v>
      </c>
      <c r="AE1078" s="14" t="s">
        <v>85</v>
      </c>
      <c r="AF1078" s="14" t="s">
        <v>85</v>
      </c>
      <c r="AG1078" s="14" t="s">
        <v>85</v>
      </c>
      <c r="AH1078" s="9" t="str">
        <f>_xlfn.IFNA(VLOOKUP(AG1078,ACCESSORIES!F:J,5,FALSE),"N/A")</f>
        <v>N/A</v>
      </c>
      <c r="AI1078" s="99" t="s">
        <v>265</v>
      </c>
      <c r="AJ1078" s="81" t="s">
        <v>85</v>
      </c>
      <c r="AK1078" s="40" t="str">
        <f>_xlfn.IFNA(VLOOKUP(AJ1078,ACCESSORIES!F:J,5,FALSE),"N/A")</f>
        <v>N/A</v>
      </c>
      <c r="AL1078" s="3" t="s">
        <v>85</v>
      </c>
      <c r="AM1078" s="81">
        <v>15.5</v>
      </c>
      <c r="AN1078" s="81">
        <v>230</v>
      </c>
      <c r="AO1078" s="36">
        <v>0</v>
      </c>
      <c r="AP1078" s="36">
        <v>0</v>
      </c>
      <c r="AQ1078" s="36">
        <v>0</v>
      </c>
      <c r="AR1078" s="36">
        <v>0</v>
      </c>
      <c r="AS1078" s="36">
        <v>175</v>
      </c>
      <c r="AT1078" s="36">
        <v>117</v>
      </c>
      <c r="AU1078" s="410">
        <v>82.61</v>
      </c>
      <c r="AV1078" s="407">
        <v>31.84</v>
      </c>
      <c r="AW1078" s="407">
        <v>31.84</v>
      </c>
      <c r="AX1078" s="54">
        <v>0</v>
      </c>
      <c r="AY1078" s="3" t="s">
        <v>85</v>
      </c>
      <c r="AZ1078" s="98" t="str">
        <f>_xlfn.IFNA(VLOOKUP(AY1078,ACCESSORIES!F:J,5,FALSE),"N/A")</f>
        <v>N/A</v>
      </c>
      <c r="BA1078" s="3" t="s">
        <v>85</v>
      </c>
      <c r="BB1078" s="98" t="str">
        <f>_xlfn.IFNA(VLOOKUP(BA1078,ACCESSORIES!F:J,5,FALSE),"N/A")</f>
        <v>N/A</v>
      </c>
      <c r="BC1078" s="77">
        <v>30.31</v>
      </c>
      <c r="BD1078" s="56">
        <v>18.307086614173201</v>
      </c>
      <c r="BE1078" s="56">
        <v>18.307086614173201</v>
      </c>
      <c r="BF1078" s="56">
        <v>10.196850393700799</v>
      </c>
      <c r="BG1078" s="378">
        <f t="shared" si="118"/>
        <v>5.6002274999999879E-2</v>
      </c>
      <c r="BH1078" s="3">
        <v>48</v>
      </c>
      <c r="BI1078" s="114" t="s">
        <v>3532</v>
      </c>
      <c r="BJ1078" s="50" t="s">
        <v>4050</v>
      </c>
      <c r="BK1078" s="81" t="s">
        <v>4964</v>
      </c>
      <c r="BL1078" s="81" t="s">
        <v>4066</v>
      </c>
      <c r="BM1078" s="81" t="s">
        <v>4836</v>
      </c>
      <c r="BN1078" s="81" t="s">
        <v>2872</v>
      </c>
      <c r="BO1078" s="81" t="s">
        <v>4298</v>
      </c>
      <c r="BP1078" s="81" t="s">
        <v>5446</v>
      </c>
      <c r="BQ1078" s="81" t="s">
        <v>5432</v>
      </c>
      <c r="BR1078" s="81" t="s">
        <v>4275</v>
      </c>
      <c r="BS1078" s="81" t="s">
        <v>4068</v>
      </c>
      <c r="BT1078" s="81"/>
      <c r="BU1078" s="313" t="s">
        <v>6774</v>
      </c>
      <c r="BV1078" s="377" t="s">
        <v>8353</v>
      </c>
      <c r="BW1078" s="313" t="s">
        <v>6775</v>
      </c>
      <c r="BX1078" s="377" t="s">
        <v>8354</v>
      </c>
      <c r="BY1078" s="93" t="str">
        <f t="shared" si="120"/>
        <v>MR703 Bead Grip, 16x6.5, +90mm Offset, 6x180, 138.9mm Centerbore, Method Bronze</v>
      </c>
      <c r="BZ1078" s="81" t="s">
        <v>3878</v>
      </c>
      <c r="CA1078" s="81" t="s">
        <v>3879</v>
      </c>
      <c r="CB1078" s="81" t="str">
        <f t="shared" si="119"/>
        <v>TRAIL (7XX)</v>
      </c>
    </row>
    <row r="1079" spans="1:80" s="38" customFormat="1" ht="15" customHeight="1">
      <c r="A1079" s="22">
        <f t="shared" si="114"/>
        <v>1077</v>
      </c>
      <c r="B1079" s="3" t="s">
        <v>84</v>
      </c>
      <c r="C1079" s="99" t="s">
        <v>1282</v>
      </c>
      <c r="D1079" s="81" t="s">
        <v>5799</v>
      </c>
      <c r="E1079" s="91" t="str">
        <f>CONCATENATE(LEFT(D1079,5),VLOOKUP(CONCATENATE(N1079,"x",O1079),'PART NUMBER GUIDE'!$B$9:$C$49,2,FALSE),VLOOKUP(CONCATENATE(P1079, V1079), 'PART NUMBER GUIDE'!$Q$6:$R$91, 2, FALSE),VLOOKUP(Y1079,'PART NUMBER GUIDE'!$J$8:$K$43,2, FALSE),IF(U1079="N/A",IF(ABS(S1079)&lt;10,"0"&amp;ABS(S1079),ABS(S1079)),CONCATENATE(LEFT(U1079,1),RIGHT(U1079,1))), F1079, G1079)</f>
        <v>MR70366568890</v>
      </c>
      <c r="F1079" s="90"/>
      <c r="G1079" s="90"/>
      <c r="H1079" s="88" t="s">
        <v>4841</v>
      </c>
      <c r="I1079" s="318">
        <v>44244</v>
      </c>
      <c r="J1079" s="85" t="s">
        <v>1265</v>
      </c>
      <c r="K1079" s="342">
        <v>289</v>
      </c>
      <c r="L1079" s="92">
        <f t="shared" si="115"/>
        <v>289</v>
      </c>
      <c r="M1079" s="344"/>
      <c r="N1079" s="81">
        <v>16</v>
      </c>
      <c r="O1079" s="83">
        <v>6.5</v>
      </c>
      <c r="P1079" s="99" t="str">
        <f t="shared" si="116"/>
        <v>6x180</v>
      </c>
      <c r="Q1079" s="81">
        <v>6</v>
      </c>
      <c r="R1079" s="81">
        <v>180</v>
      </c>
      <c r="S1079" s="81">
        <v>90</v>
      </c>
      <c r="T1079" s="84">
        <v>7.28</v>
      </c>
      <c r="U1079" s="100" t="s">
        <v>85</v>
      </c>
      <c r="V1079" s="84">
        <v>138.9</v>
      </c>
      <c r="W1079" s="83">
        <v>25.47</v>
      </c>
      <c r="X1079" s="51">
        <v>3300</v>
      </c>
      <c r="Y1079" s="88" t="s">
        <v>2646</v>
      </c>
      <c r="Z1079" s="78" t="s">
        <v>2992</v>
      </c>
      <c r="AA1079" s="51" t="str">
        <f t="shared" si="117"/>
        <v>16x6.5, 6x180, 90 OS</v>
      </c>
      <c r="AB1079" s="81" t="s">
        <v>4102</v>
      </c>
      <c r="AC1079" s="89">
        <f>_xlfn.IFNA(VLOOKUP(AB1079,ACCESSORIES!F:J,5,FALSE),"N/A")</f>
        <v>22</v>
      </c>
      <c r="AD1079" s="87" t="s">
        <v>85</v>
      </c>
      <c r="AE1079" s="14" t="s">
        <v>85</v>
      </c>
      <c r="AF1079" s="14" t="s">
        <v>85</v>
      </c>
      <c r="AG1079" s="14" t="s">
        <v>85</v>
      </c>
      <c r="AH1079" s="9" t="str">
        <f>_xlfn.IFNA(VLOOKUP(AG1079,ACCESSORIES!F:J,5,FALSE),"N/A")</f>
        <v>N/A</v>
      </c>
      <c r="AI1079" s="99" t="s">
        <v>265</v>
      </c>
      <c r="AJ1079" s="81" t="s">
        <v>85</v>
      </c>
      <c r="AK1079" s="40" t="str">
        <f>_xlfn.IFNA(VLOOKUP(AJ1079,ACCESSORIES!F:J,5,FALSE),"N/A")</f>
        <v>N/A</v>
      </c>
      <c r="AL1079" s="3" t="s">
        <v>85</v>
      </c>
      <c r="AM1079" s="81">
        <v>15.5</v>
      </c>
      <c r="AN1079" s="81">
        <v>230</v>
      </c>
      <c r="AO1079" s="36">
        <v>0</v>
      </c>
      <c r="AP1079" s="36">
        <v>0</v>
      </c>
      <c r="AQ1079" s="36">
        <v>0</v>
      </c>
      <c r="AR1079" s="36">
        <v>0</v>
      </c>
      <c r="AS1079" s="36">
        <v>175</v>
      </c>
      <c r="AT1079" s="36">
        <v>117</v>
      </c>
      <c r="AU1079" s="410">
        <v>82.61</v>
      </c>
      <c r="AV1079" s="407">
        <v>31.84</v>
      </c>
      <c r="AW1079" s="407">
        <v>31.84</v>
      </c>
      <c r="AX1079" s="54">
        <v>0</v>
      </c>
      <c r="AY1079" s="3" t="s">
        <v>85</v>
      </c>
      <c r="AZ1079" s="98" t="str">
        <f>_xlfn.IFNA(VLOOKUP(AY1079,ACCESSORIES!F:J,5,FALSE),"N/A")</f>
        <v>N/A</v>
      </c>
      <c r="BA1079" s="3" t="s">
        <v>85</v>
      </c>
      <c r="BB1079" s="98" t="str">
        <f>_xlfn.IFNA(VLOOKUP(BA1079,ACCESSORIES!F:J,5,FALSE),"N/A")</f>
        <v>N/A</v>
      </c>
      <c r="BC1079" s="77">
        <v>30.31</v>
      </c>
      <c r="BD1079" s="56">
        <v>18.307086614173201</v>
      </c>
      <c r="BE1079" s="56">
        <v>18.307086614173201</v>
      </c>
      <c r="BF1079" s="56">
        <v>10.196850393700799</v>
      </c>
      <c r="BG1079" s="378">
        <f t="shared" si="118"/>
        <v>5.6002274999999879E-2</v>
      </c>
      <c r="BH1079" s="3">
        <v>48</v>
      </c>
      <c r="BI1079" s="114" t="s">
        <v>3532</v>
      </c>
      <c r="BJ1079" s="50" t="s">
        <v>4050</v>
      </c>
      <c r="BK1079" s="81" t="s">
        <v>4964</v>
      </c>
      <c r="BL1079" s="81" t="s">
        <v>4066</v>
      </c>
      <c r="BM1079" s="81" t="s">
        <v>4836</v>
      </c>
      <c r="BN1079" s="81" t="s">
        <v>2872</v>
      </c>
      <c r="BO1079" s="81" t="s">
        <v>4298</v>
      </c>
      <c r="BP1079" s="81" t="s">
        <v>5446</v>
      </c>
      <c r="BQ1079" s="81" t="s">
        <v>5432</v>
      </c>
      <c r="BR1079" s="81" t="s">
        <v>4275</v>
      </c>
      <c r="BS1079" s="81" t="s">
        <v>4068</v>
      </c>
      <c r="BT1079" s="81"/>
      <c r="BU1079" s="313" t="s">
        <v>6790</v>
      </c>
      <c r="BV1079" s="377" t="s">
        <v>8140</v>
      </c>
      <c r="BW1079" s="313" t="s">
        <v>6791</v>
      </c>
      <c r="BX1079" s="377" t="s">
        <v>8141</v>
      </c>
      <c r="BY1079" s="93" t="str">
        <f t="shared" si="120"/>
        <v>MR703 Bead Grip, 16x6.5, +90mm Offset, 6x180, 138.9mm Centerbore, Gloss Titanium</v>
      </c>
      <c r="BZ1079" s="81" t="s">
        <v>3878</v>
      </c>
      <c r="CA1079" s="81" t="s">
        <v>3879</v>
      </c>
      <c r="CB1079" s="81" t="str">
        <f t="shared" si="119"/>
        <v>TRAIL (7XX)</v>
      </c>
    </row>
    <row r="1080" spans="1:80" s="38" customFormat="1" ht="15" customHeight="1">
      <c r="A1080" s="22">
        <f t="shared" si="114"/>
        <v>1078</v>
      </c>
      <c r="B1080" s="3" t="s">
        <v>84</v>
      </c>
      <c r="C1080" s="99" t="s">
        <v>1282</v>
      </c>
      <c r="D1080" s="81" t="s">
        <v>5799</v>
      </c>
      <c r="E1080" s="91" t="str">
        <f>CONCATENATE(LEFT(D1080,5),VLOOKUP(CONCATENATE(N1080,"x",O1080),'PART NUMBER GUIDE'!$B$9:$C$49,2,FALSE),VLOOKUP(CONCATENATE(P1080, V1080), 'PART NUMBER GUIDE'!$Q$6:$R$91, 2, FALSE),VLOOKUP(Y1080,'PART NUMBER GUIDE'!$J$8:$K$43,2, FALSE),IF(U1080="N/A",IF(ABS(S1080)&lt;10,"0"&amp;ABS(S1080),ABS(S1080)),CONCATENATE(LEFT(U1080,1),RIGHT(U1080,1))), F1080, G1080)</f>
        <v>MR70368060500</v>
      </c>
      <c r="F1080" s="90"/>
      <c r="G1080" s="90"/>
      <c r="H1080" s="88" t="s">
        <v>4144</v>
      </c>
      <c r="I1080" s="312">
        <v>43886</v>
      </c>
      <c r="J1080" s="85" t="s">
        <v>1265</v>
      </c>
      <c r="K1080" s="342">
        <v>299</v>
      </c>
      <c r="L1080" s="92">
        <f t="shared" si="115"/>
        <v>299</v>
      </c>
      <c r="M1080" s="344"/>
      <c r="N1080" s="81">
        <v>16</v>
      </c>
      <c r="O1080" s="8">
        <v>8</v>
      </c>
      <c r="P1080" s="99" t="str">
        <f t="shared" si="116"/>
        <v>6x5.5</v>
      </c>
      <c r="Q1080" s="81">
        <v>6</v>
      </c>
      <c r="R1080" s="81">
        <v>5.5</v>
      </c>
      <c r="S1080" s="81">
        <v>0</v>
      </c>
      <c r="T1080" s="75">
        <v>4.5</v>
      </c>
      <c r="U1080" s="100" t="s">
        <v>85</v>
      </c>
      <c r="V1080" s="84">
        <v>106.25</v>
      </c>
      <c r="W1080" s="83">
        <v>25.22</v>
      </c>
      <c r="X1080" s="51">
        <v>2650</v>
      </c>
      <c r="Y1080" s="88" t="s">
        <v>2294</v>
      </c>
      <c r="Z1080" s="79" t="s">
        <v>2987</v>
      </c>
      <c r="AA1080" s="51" t="str">
        <f t="shared" si="117"/>
        <v>16x8, 6x5.5, 0 OS</v>
      </c>
      <c r="AB1080" s="81" t="s">
        <v>4103</v>
      </c>
      <c r="AC1080" s="89">
        <f>_xlfn.IFNA(VLOOKUP(AB1080,ACCESSORIES!F:J,5,FALSE),"N/A")</f>
        <v>22</v>
      </c>
      <c r="AD1080" s="87" t="s">
        <v>85</v>
      </c>
      <c r="AE1080" s="14" t="s">
        <v>85</v>
      </c>
      <c r="AF1080" s="14" t="s">
        <v>85</v>
      </c>
      <c r="AG1080" s="14" t="s">
        <v>85</v>
      </c>
      <c r="AH1080" s="9" t="str">
        <f>_xlfn.IFNA(VLOOKUP(AG1080,ACCESSORIES!F:J,5,FALSE),"N/A")</f>
        <v>N/A</v>
      </c>
      <c r="AI1080" s="99" t="s">
        <v>265</v>
      </c>
      <c r="AJ1080" s="82" t="s">
        <v>1709</v>
      </c>
      <c r="AK1080" s="40">
        <f>_xlfn.IFNA(VLOOKUP(AJ1080,ACCESSORIES!F:J,5,FALSE),"N/A")</f>
        <v>2.75</v>
      </c>
      <c r="AL1080" s="3">
        <v>78.3</v>
      </c>
      <c r="AM1080" s="81">
        <v>16.100000000000001</v>
      </c>
      <c r="AN1080" s="81">
        <v>175</v>
      </c>
      <c r="AO1080" s="36">
        <v>3</v>
      </c>
      <c r="AP1080" s="36">
        <v>14</v>
      </c>
      <c r="AQ1080" s="36">
        <v>34</v>
      </c>
      <c r="AR1080" s="36">
        <v>47</v>
      </c>
      <c r="AS1080" s="36">
        <v>193</v>
      </c>
      <c r="AT1080" s="36">
        <v>187</v>
      </c>
      <c r="AU1080" s="410">
        <v>103.35</v>
      </c>
      <c r="AV1080" s="407">
        <v>31.59</v>
      </c>
      <c r="AW1080" s="407">
        <v>37.9</v>
      </c>
      <c r="AX1080" s="54">
        <v>31</v>
      </c>
      <c r="AY1080" s="3" t="s">
        <v>85</v>
      </c>
      <c r="AZ1080" s="98" t="str">
        <f>_xlfn.IFNA(VLOOKUP(AY1080,ACCESSORIES!F:J,5,FALSE),"N/A")</f>
        <v>N/A</v>
      </c>
      <c r="BA1080" s="3" t="s">
        <v>85</v>
      </c>
      <c r="BB1080" s="98" t="str">
        <f>_xlfn.IFNA(VLOOKUP(BA1080,ACCESSORIES!F:J,5,FALSE),"N/A")</f>
        <v>N/A</v>
      </c>
      <c r="BC1080" s="77">
        <v>28.92</v>
      </c>
      <c r="BD1080" s="56">
        <v>19.055118110236201</v>
      </c>
      <c r="BE1080" s="56">
        <v>19.055118110236201</v>
      </c>
      <c r="BF1080" s="56">
        <v>10.944881889763799</v>
      </c>
      <c r="BG1080" s="378">
        <f t="shared" si="118"/>
        <v>6.5123167999999981E-2</v>
      </c>
      <c r="BH1080" s="14">
        <v>36</v>
      </c>
      <c r="BI1080" s="114" t="s">
        <v>3532</v>
      </c>
      <c r="BJ1080" s="50" t="s">
        <v>4050</v>
      </c>
      <c r="BK1080" s="81" t="s">
        <v>4964</v>
      </c>
      <c r="BL1080" s="81" t="s">
        <v>4066</v>
      </c>
      <c r="BM1080" s="81" t="s">
        <v>4836</v>
      </c>
      <c r="BN1080" s="81" t="s">
        <v>2872</v>
      </c>
      <c r="BO1080" s="81" t="s">
        <v>4298</v>
      </c>
      <c r="BP1080" s="81" t="s">
        <v>5446</v>
      </c>
      <c r="BQ1080" s="81" t="s">
        <v>5432</v>
      </c>
      <c r="BR1080" s="81" t="s">
        <v>4275</v>
      </c>
      <c r="BS1080" s="81" t="s">
        <v>4068</v>
      </c>
      <c r="BT1080" s="81"/>
      <c r="BU1080" s="313" t="s">
        <v>6766</v>
      </c>
      <c r="BV1080" s="377" t="s">
        <v>8244</v>
      </c>
      <c r="BW1080" s="313" t="s">
        <v>6772</v>
      </c>
      <c r="BX1080" s="377" t="s">
        <v>8245</v>
      </c>
      <c r="BY1080" s="93" t="str">
        <f t="shared" si="120"/>
        <v>MR703 Bead Grip, 16x8, 0mm Offset, 6x5.5, 106.25mm Centerbore, Matte Black</v>
      </c>
      <c r="BZ1080" s="81" t="s">
        <v>3878</v>
      </c>
      <c r="CA1080" s="81" t="s">
        <v>3879</v>
      </c>
      <c r="CB1080" s="81" t="str">
        <f t="shared" si="119"/>
        <v>TRAIL (7XX)</v>
      </c>
    </row>
    <row r="1081" spans="1:80" s="38" customFormat="1" ht="15" customHeight="1">
      <c r="A1081" s="22">
        <f t="shared" si="114"/>
        <v>1079</v>
      </c>
      <c r="B1081" s="3" t="s">
        <v>84</v>
      </c>
      <c r="C1081" s="99" t="s">
        <v>1282</v>
      </c>
      <c r="D1081" s="81" t="s">
        <v>5799</v>
      </c>
      <c r="E1081" s="91" t="str">
        <f>CONCATENATE(LEFT(D1081,5),VLOOKUP(CONCATENATE(N1081,"x",O1081),'PART NUMBER GUIDE'!$B$9:$C$49,2,FALSE),VLOOKUP(CONCATENATE(P1081, V1081), 'PART NUMBER GUIDE'!$Q$6:$R$91, 2, FALSE),VLOOKUP(Y1081,'PART NUMBER GUIDE'!$J$8:$K$43,2, FALSE),IF(U1081="N/A",IF(ABS(S1081)&lt;10,"0"&amp;ABS(S1081),ABS(S1081)),CONCATENATE(LEFT(U1081,1),RIGHT(U1081,1))), F1081, G1081)</f>
        <v>MR70368060900</v>
      </c>
      <c r="F1081" s="90"/>
      <c r="G1081" s="90"/>
      <c r="H1081" s="88" t="s">
        <v>4145</v>
      </c>
      <c r="I1081" s="312">
        <v>43886</v>
      </c>
      <c r="J1081" s="85" t="s">
        <v>1265</v>
      </c>
      <c r="K1081" s="342">
        <v>299</v>
      </c>
      <c r="L1081" s="92">
        <f t="shared" si="115"/>
        <v>299</v>
      </c>
      <c r="M1081" s="344"/>
      <c r="N1081" s="81">
        <v>16</v>
      </c>
      <c r="O1081" s="8">
        <v>8</v>
      </c>
      <c r="P1081" s="99" t="str">
        <f t="shared" si="116"/>
        <v>6x5.5</v>
      </c>
      <c r="Q1081" s="81">
        <v>6</v>
      </c>
      <c r="R1081" s="81">
        <v>5.5</v>
      </c>
      <c r="S1081" s="81">
        <v>0</v>
      </c>
      <c r="T1081" s="75">
        <v>4.5</v>
      </c>
      <c r="U1081" s="100" t="s">
        <v>85</v>
      </c>
      <c r="V1081" s="84">
        <v>106.25</v>
      </c>
      <c r="W1081" s="83">
        <v>25.24</v>
      </c>
      <c r="X1081" s="51">
        <v>2650</v>
      </c>
      <c r="Y1081" s="88" t="s">
        <v>2297</v>
      </c>
      <c r="Z1081" s="78" t="s">
        <v>2988</v>
      </c>
      <c r="AA1081" s="51" t="str">
        <f t="shared" si="117"/>
        <v>16x8, 6x5.5, 0 OS</v>
      </c>
      <c r="AB1081" s="81" t="s">
        <v>4103</v>
      </c>
      <c r="AC1081" s="89">
        <f>_xlfn.IFNA(VLOOKUP(AB1081,ACCESSORIES!F:J,5,FALSE),"N/A")</f>
        <v>22</v>
      </c>
      <c r="AD1081" s="87" t="s">
        <v>85</v>
      </c>
      <c r="AE1081" s="14" t="s">
        <v>85</v>
      </c>
      <c r="AF1081" s="14" t="s">
        <v>85</v>
      </c>
      <c r="AG1081" s="14" t="s">
        <v>85</v>
      </c>
      <c r="AH1081" s="9" t="str">
        <f>_xlfn.IFNA(VLOOKUP(AG1081,ACCESSORIES!F:J,5,FALSE),"N/A")</f>
        <v>N/A</v>
      </c>
      <c r="AI1081" s="99" t="s">
        <v>265</v>
      </c>
      <c r="AJ1081" s="82" t="s">
        <v>1709</v>
      </c>
      <c r="AK1081" s="40">
        <f>_xlfn.IFNA(VLOOKUP(AJ1081,ACCESSORIES!F:J,5,FALSE),"N/A")</f>
        <v>2.75</v>
      </c>
      <c r="AL1081" s="3">
        <v>78.3</v>
      </c>
      <c r="AM1081" s="81">
        <v>16.100000000000001</v>
      </c>
      <c r="AN1081" s="81">
        <v>175</v>
      </c>
      <c r="AO1081" s="36">
        <v>3</v>
      </c>
      <c r="AP1081" s="36">
        <v>14</v>
      </c>
      <c r="AQ1081" s="36">
        <v>34</v>
      </c>
      <c r="AR1081" s="36">
        <v>47</v>
      </c>
      <c r="AS1081" s="36">
        <v>193</v>
      </c>
      <c r="AT1081" s="36">
        <v>187</v>
      </c>
      <c r="AU1081" s="410">
        <v>103.35</v>
      </c>
      <c r="AV1081" s="407">
        <v>31.59</v>
      </c>
      <c r="AW1081" s="407">
        <v>37.9</v>
      </c>
      <c r="AX1081" s="54">
        <v>31</v>
      </c>
      <c r="AY1081" s="3" t="s">
        <v>85</v>
      </c>
      <c r="AZ1081" s="98" t="str">
        <f>_xlfn.IFNA(VLOOKUP(AY1081,ACCESSORIES!F:J,5,FALSE),"N/A")</f>
        <v>N/A</v>
      </c>
      <c r="BA1081" s="3" t="s">
        <v>85</v>
      </c>
      <c r="BB1081" s="98" t="str">
        <f>_xlfn.IFNA(VLOOKUP(BA1081,ACCESSORIES!F:J,5,FALSE),"N/A")</f>
        <v>N/A</v>
      </c>
      <c r="BC1081" s="77">
        <v>28.92</v>
      </c>
      <c r="BD1081" s="56">
        <v>19.055118110236201</v>
      </c>
      <c r="BE1081" s="56">
        <v>19.055118110236201</v>
      </c>
      <c r="BF1081" s="56">
        <v>10.944881889763799</v>
      </c>
      <c r="BG1081" s="378">
        <f t="shared" si="118"/>
        <v>6.5123167999999981E-2</v>
      </c>
      <c r="BH1081" s="14">
        <v>36</v>
      </c>
      <c r="BI1081" s="114" t="s">
        <v>3532</v>
      </c>
      <c r="BJ1081" s="50" t="s">
        <v>4050</v>
      </c>
      <c r="BK1081" s="81" t="s">
        <v>4964</v>
      </c>
      <c r="BL1081" s="81" t="s">
        <v>4066</v>
      </c>
      <c r="BM1081" s="81" t="s">
        <v>4836</v>
      </c>
      <c r="BN1081" s="81" t="s">
        <v>2872</v>
      </c>
      <c r="BO1081" s="81" t="s">
        <v>4298</v>
      </c>
      <c r="BP1081" s="81" t="s">
        <v>5446</v>
      </c>
      <c r="BQ1081" s="81" t="s">
        <v>5432</v>
      </c>
      <c r="BR1081" s="81" t="s">
        <v>4275</v>
      </c>
      <c r="BS1081" s="81" t="s">
        <v>4068</v>
      </c>
      <c r="BT1081" s="81"/>
      <c r="BU1081" s="313" t="s">
        <v>6780</v>
      </c>
      <c r="BV1081" s="377" t="s">
        <v>8260</v>
      </c>
      <c r="BW1081" s="313" t="s">
        <v>6786</v>
      </c>
      <c r="BX1081" s="377" t="s">
        <v>8261</v>
      </c>
      <c r="BY1081" s="93" t="str">
        <f t="shared" si="120"/>
        <v>MR703 Bead Grip, 16x8, 0mm Offset, 6x5.5, 106.25mm Centerbore, Method Bronze</v>
      </c>
      <c r="BZ1081" s="81" t="s">
        <v>3878</v>
      </c>
      <c r="CA1081" s="81" t="s">
        <v>3879</v>
      </c>
      <c r="CB1081" s="81" t="str">
        <f t="shared" si="119"/>
        <v>TRAIL (7XX)</v>
      </c>
    </row>
    <row r="1082" spans="1:80" s="38" customFormat="1" ht="15" customHeight="1">
      <c r="A1082" s="22">
        <f t="shared" si="114"/>
        <v>1080</v>
      </c>
      <c r="B1082" s="3" t="s">
        <v>84</v>
      </c>
      <c r="C1082" s="99" t="s">
        <v>1282</v>
      </c>
      <c r="D1082" s="81" t="s">
        <v>5799</v>
      </c>
      <c r="E1082" s="91" t="str">
        <f>CONCATENATE(LEFT(D1082,5),VLOOKUP(CONCATENATE(N1082,"x",O1082),'PART NUMBER GUIDE'!$B$9:$C$49,2,FALSE),VLOOKUP(CONCATENATE(P1082, V1082), 'PART NUMBER GUIDE'!$Q$6:$R$91, 2, FALSE),VLOOKUP(Y1082,'PART NUMBER GUIDE'!$J$8:$K$43,2, FALSE),IF(U1082="N/A",IF(ABS(S1082)&lt;10,"0"&amp;ABS(S1082),ABS(S1082)),CONCATENATE(LEFT(U1082,1),RIGHT(U1082,1))), F1082, G1082)</f>
        <v>MR70368060800</v>
      </c>
      <c r="F1082" s="90"/>
      <c r="G1082" s="90"/>
      <c r="H1082" s="88" t="s">
        <v>4657</v>
      </c>
      <c r="I1082" s="312">
        <v>44159</v>
      </c>
      <c r="J1082" s="85" t="s">
        <v>1265</v>
      </c>
      <c r="K1082" s="342">
        <v>299</v>
      </c>
      <c r="L1082" s="92">
        <f t="shared" si="115"/>
        <v>299</v>
      </c>
      <c r="M1082" s="344"/>
      <c r="N1082" s="81">
        <v>16</v>
      </c>
      <c r="O1082" s="8">
        <v>8</v>
      </c>
      <c r="P1082" s="99" t="str">
        <f t="shared" si="116"/>
        <v>6x5.5</v>
      </c>
      <c r="Q1082" s="81">
        <v>6</v>
      </c>
      <c r="R1082" s="81">
        <v>5.5</v>
      </c>
      <c r="S1082" s="81">
        <v>0</v>
      </c>
      <c r="T1082" s="75">
        <v>4.5</v>
      </c>
      <c r="U1082" s="100" t="s">
        <v>85</v>
      </c>
      <c r="V1082" s="84">
        <v>106.25</v>
      </c>
      <c r="W1082" s="83">
        <v>25.49</v>
      </c>
      <c r="X1082" s="51">
        <v>2650</v>
      </c>
      <c r="Y1082" s="88" t="s">
        <v>2646</v>
      </c>
      <c r="Z1082" s="78" t="s">
        <v>2992</v>
      </c>
      <c r="AA1082" s="51" t="str">
        <f t="shared" si="117"/>
        <v>16x8, 6x5.5, 0 OS</v>
      </c>
      <c r="AB1082" s="81" t="s">
        <v>4103</v>
      </c>
      <c r="AC1082" s="89">
        <f>_xlfn.IFNA(VLOOKUP(AB1082,ACCESSORIES!F:J,5,FALSE),"N/A")</f>
        <v>22</v>
      </c>
      <c r="AD1082" s="87" t="s">
        <v>85</v>
      </c>
      <c r="AE1082" s="14" t="s">
        <v>85</v>
      </c>
      <c r="AF1082" s="14" t="s">
        <v>85</v>
      </c>
      <c r="AG1082" s="14" t="s">
        <v>85</v>
      </c>
      <c r="AH1082" s="9" t="str">
        <f>_xlfn.IFNA(VLOOKUP(AG1082,ACCESSORIES!F:J,5,FALSE),"N/A")</f>
        <v>N/A</v>
      </c>
      <c r="AI1082" s="99" t="s">
        <v>265</v>
      </c>
      <c r="AJ1082" s="82" t="s">
        <v>1709</v>
      </c>
      <c r="AK1082" s="40">
        <f>_xlfn.IFNA(VLOOKUP(AJ1082,ACCESSORIES!F:J,5,FALSE),"N/A")</f>
        <v>2.75</v>
      </c>
      <c r="AL1082" s="3">
        <v>78.3</v>
      </c>
      <c r="AM1082" s="81">
        <v>16.100000000000001</v>
      </c>
      <c r="AN1082" s="81">
        <v>175</v>
      </c>
      <c r="AO1082" s="36">
        <v>3</v>
      </c>
      <c r="AP1082" s="36">
        <v>14</v>
      </c>
      <c r="AQ1082" s="36">
        <v>34</v>
      </c>
      <c r="AR1082" s="36">
        <v>47</v>
      </c>
      <c r="AS1082" s="36">
        <v>193</v>
      </c>
      <c r="AT1082" s="36">
        <v>187</v>
      </c>
      <c r="AU1082" s="410">
        <v>103.35</v>
      </c>
      <c r="AV1082" s="407">
        <v>31.59</v>
      </c>
      <c r="AW1082" s="407">
        <v>37.9</v>
      </c>
      <c r="AX1082" s="54">
        <v>31</v>
      </c>
      <c r="AY1082" s="3" t="s">
        <v>85</v>
      </c>
      <c r="AZ1082" s="98" t="str">
        <f>_xlfn.IFNA(VLOOKUP(AY1082,ACCESSORIES!F:J,5,FALSE),"N/A")</f>
        <v>N/A</v>
      </c>
      <c r="BA1082" s="3" t="s">
        <v>85</v>
      </c>
      <c r="BB1082" s="98" t="str">
        <f>_xlfn.IFNA(VLOOKUP(BA1082,ACCESSORIES!F:J,5,FALSE),"N/A")</f>
        <v>N/A</v>
      </c>
      <c r="BC1082" s="77">
        <v>30.42</v>
      </c>
      <c r="BD1082" s="56">
        <v>19.055118110236201</v>
      </c>
      <c r="BE1082" s="56">
        <v>19.055118110236201</v>
      </c>
      <c r="BF1082" s="56">
        <v>10.944881889763799</v>
      </c>
      <c r="BG1082" s="378">
        <f t="shared" si="118"/>
        <v>6.5123167999999981E-2</v>
      </c>
      <c r="BH1082" s="14">
        <v>36</v>
      </c>
      <c r="BI1082" s="114" t="s">
        <v>3532</v>
      </c>
      <c r="BJ1082" s="50" t="s">
        <v>4050</v>
      </c>
      <c r="BK1082" s="81" t="s">
        <v>4964</v>
      </c>
      <c r="BL1082" s="81" t="s">
        <v>4066</v>
      </c>
      <c r="BM1082" s="81" t="s">
        <v>4836</v>
      </c>
      <c r="BN1082" s="81" t="s">
        <v>2872</v>
      </c>
      <c r="BO1082" s="81" t="s">
        <v>4298</v>
      </c>
      <c r="BP1082" s="81" t="s">
        <v>5446</v>
      </c>
      <c r="BQ1082" s="81" t="s">
        <v>5432</v>
      </c>
      <c r="BR1082" s="81" t="s">
        <v>4275</v>
      </c>
      <c r="BS1082" s="81" t="s">
        <v>4068</v>
      </c>
      <c r="BT1082" s="81"/>
      <c r="BU1082" s="313" t="s">
        <v>6799</v>
      </c>
      <c r="BV1082" s="377" t="s">
        <v>8371</v>
      </c>
      <c r="BW1082" s="313" t="s">
        <v>6801</v>
      </c>
      <c r="BX1082" s="377" t="s">
        <v>8372</v>
      </c>
      <c r="BY1082" s="93" t="str">
        <f t="shared" si="120"/>
        <v>MR703 Bead Grip, 16x8, 0mm Offset, 6x5.5, 106.25mm Centerbore, Gloss Titanium</v>
      </c>
      <c r="BZ1082" s="81" t="s">
        <v>3878</v>
      </c>
      <c r="CA1082" s="81" t="s">
        <v>3879</v>
      </c>
      <c r="CB1082" s="81" t="str">
        <f t="shared" si="119"/>
        <v>TRAIL (7XX)</v>
      </c>
    </row>
    <row r="1083" spans="1:80" s="38" customFormat="1" ht="15" customHeight="1">
      <c r="A1083" s="22">
        <f t="shared" si="114"/>
        <v>1081</v>
      </c>
      <c r="B1083" s="3" t="s">
        <v>84</v>
      </c>
      <c r="C1083" s="99" t="s">
        <v>1282</v>
      </c>
      <c r="D1083" s="81" t="s">
        <v>5799</v>
      </c>
      <c r="E1083" s="91" t="str">
        <f>CONCATENATE(LEFT(D1083,5),VLOOKUP(CONCATENATE(N1083,"x",O1083),'PART NUMBER GUIDE'!$B$9:$C$49,2,FALSE),VLOOKUP(CONCATENATE(P1083, V1083), 'PART NUMBER GUIDE'!$Q$6:$R$91, 2, FALSE),VLOOKUP(Y1083,'PART NUMBER GUIDE'!$J$8:$K$43,2, FALSE),IF(U1083="N/A",IF(ABS(S1083)&lt;10,"0"&amp;ABS(S1083),ABS(S1083)),CONCATENATE(LEFT(U1083,1),RIGHT(U1083,1))), F1083, G1083)</f>
        <v>MR70377553550</v>
      </c>
      <c r="F1083" s="90"/>
      <c r="G1083" s="90"/>
      <c r="H1083" s="88" t="s">
        <v>4146</v>
      </c>
      <c r="I1083" s="312">
        <v>43886</v>
      </c>
      <c r="J1083" s="85" t="s">
        <v>1265</v>
      </c>
      <c r="K1083" s="342">
        <v>309</v>
      </c>
      <c r="L1083" s="92">
        <f t="shared" si="115"/>
        <v>309</v>
      </c>
      <c r="M1083" s="344"/>
      <c r="N1083" s="81">
        <v>17</v>
      </c>
      <c r="O1083" s="81">
        <v>7.5</v>
      </c>
      <c r="P1083" s="99" t="str">
        <f t="shared" si="116"/>
        <v>5x130</v>
      </c>
      <c r="Q1083" s="81">
        <v>5</v>
      </c>
      <c r="R1083" s="81">
        <v>130</v>
      </c>
      <c r="S1083" s="81">
        <v>50</v>
      </c>
      <c r="T1083" s="75">
        <v>6.2</v>
      </c>
      <c r="U1083" s="100" t="s">
        <v>85</v>
      </c>
      <c r="V1083" s="84">
        <v>78.099999999999994</v>
      </c>
      <c r="W1083" s="83">
        <v>27.7</v>
      </c>
      <c r="X1083" s="51">
        <v>3640</v>
      </c>
      <c r="Y1083" s="88" t="s">
        <v>2294</v>
      </c>
      <c r="Z1083" s="79" t="s">
        <v>2987</v>
      </c>
      <c r="AA1083" s="51" t="str">
        <f t="shared" si="117"/>
        <v>17x7.5, 5x130, 50 OS</v>
      </c>
      <c r="AB1083" s="81" t="s">
        <v>4102</v>
      </c>
      <c r="AC1083" s="89">
        <f>_xlfn.IFNA(VLOOKUP(AB1083,ACCESSORIES!F:J,5,FALSE),"N/A")</f>
        <v>22</v>
      </c>
      <c r="AD1083" s="87" t="s">
        <v>85</v>
      </c>
      <c r="AE1083" s="14" t="s">
        <v>85</v>
      </c>
      <c r="AF1083" s="14" t="s">
        <v>85</v>
      </c>
      <c r="AG1083" s="14" t="s">
        <v>85</v>
      </c>
      <c r="AH1083" s="9" t="str">
        <f>_xlfn.IFNA(VLOOKUP(AG1083,ACCESSORIES!F:J,5,FALSE),"N/A")</f>
        <v>N/A</v>
      </c>
      <c r="AI1083" s="99" t="s">
        <v>265</v>
      </c>
      <c r="AJ1083" s="81" t="s">
        <v>85</v>
      </c>
      <c r="AK1083" s="40" t="str">
        <f>_xlfn.IFNA(VLOOKUP(AJ1083,ACCESSORIES!F:J,5,FALSE),"N/A")</f>
        <v>N/A</v>
      </c>
      <c r="AL1083" s="81" t="s">
        <v>85</v>
      </c>
      <c r="AM1083" s="81">
        <v>19</v>
      </c>
      <c r="AN1083" s="81">
        <v>160</v>
      </c>
      <c r="AO1083" s="36">
        <v>8</v>
      </c>
      <c r="AP1083" s="36">
        <v>14</v>
      </c>
      <c r="AQ1083" s="36">
        <v>17</v>
      </c>
      <c r="AR1083" s="36">
        <v>14.6</v>
      </c>
      <c r="AS1083" s="36">
        <v>199.6</v>
      </c>
      <c r="AT1083" s="36">
        <v>189</v>
      </c>
      <c r="AU1083" s="410">
        <v>78.099999999999994</v>
      </c>
      <c r="AV1083" s="407">
        <v>39.9</v>
      </c>
      <c r="AW1083" s="407">
        <v>39.9</v>
      </c>
      <c r="AX1083" s="54">
        <v>22</v>
      </c>
      <c r="AY1083" s="3" t="s">
        <v>85</v>
      </c>
      <c r="AZ1083" s="98" t="str">
        <f>_xlfn.IFNA(VLOOKUP(AY1083,ACCESSORIES!F:J,5,FALSE),"N/A")</f>
        <v>N/A</v>
      </c>
      <c r="BA1083" s="3" t="s">
        <v>85</v>
      </c>
      <c r="BB1083" s="98" t="str">
        <f>_xlfn.IFNA(VLOOKUP(BA1083,ACCESSORIES!F:J,5,FALSE),"N/A")</f>
        <v>N/A</v>
      </c>
      <c r="BC1083" s="77">
        <v>31.7</v>
      </c>
      <c r="BD1083" s="56">
        <v>20.236220472440898</v>
      </c>
      <c r="BE1083" s="56">
        <v>20.236220472440898</v>
      </c>
      <c r="BF1083" s="56">
        <v>10.4330708661417</v>
      </c>
      <c r="BG1083" s="378">
        <f t="shared" si="118"/>
        <v>7.001193999999944E-2</v>
      </c>
      <c r="BH1083" s="80">
        <v>36</v>
      </c>
      <c r="BI1083" s="114" t="s">
        <v>3532</v>
      </c>
      <c r="BJ1083" s="50" t="s">
        <v>4050</v>
      </c>
      <c r="BK1083" s="81" t="s">
        <v>4964</v>
      </c>
      <c r="BL1083" s="81" t="s">
        <v>4066</v>
      </c>
      <c r="BM1083" s="81" t="s">
        <v>4836</v>
      </c>
      <c r="BN1083" s="81" t="s">
        <v>2872</v>
      </c>
      <c r="BO1083" s="81" t="s">
        <v>4298</v>
      </c>
      <c r="BP1083" s="81" t="s">
        <v>5446</v>
      </c>
      <c r="BQ1083" s="81" t="s">
        <v>5432</v>
      </c>
      <c r="BR1083" s="81" t="s">
        <v>4275</v>
      </c>
      <c r="BS1083" s="81" t="s">
        <v>4068</v>
      </c>
      <c r="BT1083" s="81"/>
      <c r="BU1083" s="313" t="s">
        <v>6765</v>
      </c>
      <c r="BV1083" s="377" t="s">
        <v>8216</v>
      </c>
      <c r="BW1083" s="313" t="s">
        <v>6769</v>
      </c>
      <c r="BX1083" s="377" t="s">
        <v>8217</v>
      </c>
      <c r="BY1083" s="93" t="str">
        <f t="shared" si="120"/>
        <v>MR703 Bead Grip, 17x7.5, +50mm Offset, 5x130, 78.1mm Centerbore, Matte Black</v>
      </c>
      <c r="BZ1083" s="81" t="s">
        <v>3878</v>
      </c>
      <c r="CA1083" s="81" t="s">
        <v>3879</v>
      </c>
      <c r="CB1083" s="81" t="str">
        <f t="shared" si="119"/>
        <v>TRAIL (7XX)</v>
      </c>
    </row>
    <row r="1084" spans="1:80" s="38" customFormat="1" ht="15" customHeight="1">
      <c r="A1084" s="22">
        <f t="shared" si="114"/>
        <v>1082</v>
      </c>
      <c r="B1084" s="3" t="s">
        <v>84</v>
      </c>
      <c r="C1084" s="99" t="s">
        <v>1282</v>
      </c>
      <c r="D1084" s="81" t="s">
        <v>5799</v>
      </c>
      <c r="E1084" s="91" t="str">
        <f>CONCATENATE(LEFT(D1084,5),VLOOKUP(CONCATENATE(N1084,"x",O1084),'PART NUMBER GUIDE'!$B$9:$C$49,2,FALSE),VLOOKUP(CONCATENATE(P1084, V1084), 'PART NUMBER GUIDE'!$Q$6:$R$91, 2, FALSE),VLOOKUP(Y1084,'PART NUMBER GUIDE'!$J$8:$K$43,2, FALSE),IF(U1084="N/A",IF(ABS(S1084)&lt;10,"0"&amp;ABS(S1084),ABS(S1084)),CONCATENATE(LEFT(U1084,1),RIGHT(U1084,1))), F1084, G1084)</f>
        <v>MR70377553950</v>
      </c>
      <c r="F1084" s="90"/>
      <c r="G1084" s="90"/>
      <c r="H1084" s="88" t="s">
        <v>4147</v>
      </c>
      <c r="I1084" s="312">
        <v>43886</v>
      </c>
      <c r="J1084" s="85" t="s">
        <v>1265</v>
      </c>
      <c r="K1084" s="342">
        <v>309</v>
      </c>
      <c r="L1084" s="92">
        <f t="shared" si="115"/>
        <v>309</v>
      </c>
      <c r="M1084" s="344"/>
      <c r="N1084" s="81">
        <v>17</v>
      </c>
      <c r="O1084" s="81">
        <v>7.5</v>
      </c>
      <c r="P1084" s="99" t="str">
        <f t="shared" si="116"/>
        <v>5x130</v>
      </c>
      <c r="Q1084" s="81">
        <v>5</v>
      </c>
      <c r="R1084" s="81">
        <v>130</v>
      </c>
      <c r="S1084" s="81">
        <v>50</v>
      </c>
      <c r="T1084" s="75">
        <v>6.2</v>
      </c>
      <c r="U1084" s="100" t="s">
        <v>85</v>
      </c>
      <c r="V1084" s="84">
        <v>78.099999999999994</v>
      </c>
      <c r="W1084" s="83">
        <v>27.56</v>
      </c>
      <c r="X1084" s="51">
        <v>3640</v>
      </c>
      <c r="Y1084" s="88" t="s">
        <v>2297</v>
      </c>
      <c r="Z1084" s="78" t="s">
        <v>2988</v>
      </c>
      <c r="AA1084" s="51" t="str">
        <f t="shared" si="117"/>
        <v>17x7.5, 5x130, 50 OS</v>
      </c>
      <c r="AB1084" s="81" t="s">
        <v>4102</v>
      </c>
      <c r="AC1084" s="89">
        <f>_xlfn.IFNA(VLOOKUP(AB1084,ACCESSORIES!F:J,5,FALSE),"N/A")</f>
        <v>22</v>
      </c>
      <c r="AD1084" s="87" t="s">
        <v>85</v>
      </c>
      <c r="AE1084" s="14" t="s">
        <v>85</v>
      </c>
      <c r="AF1084" s="14" t="s">
        <v>85</v>
      </c>
      <c r="AG1084" s="14" t="s">
        <v>85</v>
      </c>
      <c r="AH1084" s="9" t="str">
        <f>_xlfn.IFNA(VLOOKUP(AG1084,ACCESSORIES!F:J,5,FALSE),"N/A")</f>
        <v>N/A</v>
      </c>
      <c r="AI1084" s="99" t="s">
        <v>265</v>
      </c>
      <c r="AJ1084" s="81" t="s">
        <v>85</v>
      </c>
      <c r="AK1084" s="40" t="str">
        <f>_xlfn.IFNA(VLOOKUP(AJ1084,ACCESSORIES!F:J,5,FALSE),"N/A")</f>
        <v>N/A</v>
      </c>
      <c r="AL1084" s="81" t="s">
        <v>85</v>
      </c>
      <c r="AM1084" s="81">
        <v>19</v>
      </c>
      <c r="AN1084" s="81">
        <v>160</v>
      </c>
      <c r="AO1084" s="36">
        <v>8</v>
      </c>
      <c r="AP1084" s="36">
        <v>14</v>
      </c>
      <c r="AQ1084" s="36">
        <v>17</v>
      </c>
      <c r="AR1084" s="36">
        <v>14.6</v>
      </c>
      <c r="AS1084" s="36">
        <v>199.6</v>
      </c>
      <c r="AT1084" s="36">
        <v>189</v>
      </c>
      <c r="AU1084" s="410">
        <v>78.099999999999994</v>
      </c>
      <c r="AV1084" s="407">
        <v>39.9</v>
      </c>
      <c r="AW1084" s="407">
        <v>39.9</v>
      </c>
      <c r="AX1084" s="54">
        <v>22</v>
      </c>
      <c r="AY1084" s="3" t="s">
        <v>85</v>
      </c>
      <c r="AZ1084" s="98" t="str">
        <f>_xlfn.IFNA(VLOOKUP(AY1084,ACCESSORIES!F:J,5,FALSE),"N/A")</f>
        <v>N/A</v>
      </c>
      <c r="BA1084" s="3" t="s">
        <v>85</v>
      </c>
      <c r="BB1084" s="98" t="str">
        <f>_xlfn.IFNA(VLOOKUP(BA1084,ACCESSORIES!F:J,5,FALSE),"N/A")</f>
        <v>N/A</v>
      </c>
      <c r="BC1084" s="77">
        <v>32.92</v>
      </c>
      <c r="BD1084" s="56">
        <v>20.236220472440898</v>
      </c>
      <c r="BE1084" s="56">
        <v>20.236220472440898</v>
      </c>
      <c r="BF1084" s="56">
        <v>10.4330708661417</v>
      </c>
      <c r="BG1084" s="378">
        <f t="shared" si="118"/>
        <v>7.001193999999944E-2</v>
      </c>
      <c r="BH1084" s="80">
        <v>36</v>
      </c>
      <c r="BI1084" s="114" t="s">
        <v>3532</v>
      </c>
      <c r="BJ1084" s="50" t="s">
        <v>4050</v>
      </c>
      <c r="BK1084" s="81" t="s">
        <v>4964</v>
      </c>
      <c r="BL1084" s="81" t="s">
        <v>4066</v>
      </c>
      <c r="BM1084" s="81" t="s">
        <v>4836</v>
      </c>
      <c r="BN1084" s="81" t="s">
        <v>2872</v>
      </c>
      <c r="BO1084" s="81" t="s">
        <v>4298</v>
      </c>
      <c r="BP1084" s="81" t="s">
        <v>5446</v>
      </c>
      <c r="BQ1084" s="81" t="s">
        <v>5432</v>
      </c>
      <c r="BR1084" s="81" t="s">
        <v>4275</v>
      </c>
      <c r="BS1084" s="81" t="s">
        <v>4068</v>
      </c>
      <c r="BT1084" s="81"/>
      <c r="BU1084" s="313" t="s">
        <v>6779</v>
      </c>
      <c r="BV1084" s="377" t="s">
        <v>8493</v>
      </c>
      <c r="BW1084" s="313" t="s">
        <v>6783</v>
      </c>
      <c r="BX1084" s="377" t="s">
        <v>8494</v>
      </c>
      <c r="BY1084" s="93" t="str">
        <f t="shared" si="120"/>
        <v>MR703 Bead Grip, 17x7.5, +50mm Offset, 5x130, 78.1mm Centerbore, Method Bronze</v>
      </c>
      <c r="BZ1084" s="81" t="s">
        <v>3878</v>
      </c>
      <c r="CA1084" s="81" t="s">
        <v>3879</v>
      </c>
      <c r="CB1084" s="81" t="str">
        <f t="shared" si="119"/>
        <v>TRAIL (7XX)</v>
      </c>
    </row>
    <row r="1085" spans="1:80" s="38" customFormat="1" ht="15" customHeight="1">
      <c r="A1085" s="22">
        <f t="shared" si="114"/>
        <v>1083</v>
      </c>
      <c r="B1085" s="3" t="s">
        <v>84</v>
      </c>
      <c r="C1085" s="99" t="s">
        <v>1282</v>
      </c>
      <c r="D1085" s="81" t="s">
        <v>5799</v>
      </c>
      <c r="E1085" s="91" t="str">
        <f>CONCATENATE(LEFT(D1085,5),VLOOKUP(CONCATENATE(N1085,"x",O1085),'PART NUMBER GUIDE'!$B$9:$C$49,2,FALSE),VLOOKUP(CONCATENATE(P1085, V1085), 'PART NUMBER GUIDE'!$Q$6:$R$91, 2, FALSE),VLOOKUP(Y1085,'PART NUMBER GUIDE'!$J$8:$K$43,2, FALSE),IF(U1085="N/A",IF(ABS(S1085)&lt;10,"0"&amp;ABS(S1085),ABS(S1085)),CONCATENATE(LEFT(U1085,1),RIGHT(U1085,1))), F1085, G1085)</f>
        <v>MR70377556550</v>
      </c>
      <c r="F1085" s="90"/>
      <c r="G1085" s="90"/>
      <c r="H1085" s="88" t="s">
        <v>4148</v>
      </c>
      <c r="I1085" s="312">
        <v>43886</v>
      </c>
      <c r="J1085" s="85" t="s">
        <v>1265</v>
      </c>
      <c r="K1085" s="342">
        <v>309</v>
      </c>
      <c r="L1085" s="92">
        <f t="shared" si="115"/>
        <v>309</v>
      </c>
      <c r="M1085" s="344"/>
      <c r="N1085" s="81">
        <v>17</v>
      </c>
      <c r="O1085" s="81">
        <v>7.5</v>
      </c>
      <c r="P1085" s="99" t="str">
        <f t="shared" si="116"/>
        <v>5x160</v>
      </c>
      <c r="Q1085" s="81">
        <v>5</v>
      </c>
      <c r="R1085" s="81">
        <v>160</v>
      </c>
      <c r="S1085" s="81">
        <v>50</v>
      </c>
      <c r="T1085" s="75">
        <v>6.2</v>
      </c>
      <c r="U1085" s="100" t="s">
        <v>85</v>
      </c>
      <c r="V1085" s="84">
        <v>65</v>
      </c>
      <c r="W1085" s="83">
        <v>27.7</v>
      </c>
      <c r="X1085" s="51">
        <v>3640</v>
      </c>
      <c r="Y1085" s="88" t="s">
        <v>2294</v>
      </c>
      <c r="Z1085" s="79" t="s">
        <v>2987</v>
      </c>
      <c r="AA1085" s="51" t="str">
        <f t="shared" si="117"/>
        <v>17x7.5, 5x160, 50 OS</v>
      </c>
      <c r="AB1085" s="81" t="s">
        <v>4102</v>
      </c>
      <c r="AC1085" s="89">
        <f>_xlfn.IFNA(VLOOKUP(AB1085,ACCESSORIES!F:J,5,FALSE),"N/A")</f>
        <v>22</v>
      </c>
      <c r="AD1085" s="87" t="s">
        <v>85</v>
      </c>
      <c r="AE1085" s="14" t="s">
        <v>85</v>
      </c>
      <c r="AF1085" s="14" t="s">
        <v>85</v>
      </c>
      <c r="AG1085" s="14" t="s">
        <v>85</v>
      </c>
      <c r="AH1085" s="9" t="str">
        <f>_xlfn.IFNA(VLOOKUP(AG1085,ACCESSORIES!F:J,5,FALSE),"N/A")</f>
        <v>N/A</v>
      </c>
      <c r="AI1085" s="99" t="s">
        <v>265</v>
      </c>
      <c r="AJ1085" s="81" t="s">
        <v>85</v>
      </c>
      <c r="AK1085" s="40" t="str">
        <f>_xlfn.IFNA(VLOOKUP(AJ1085,ACCESSORIES!F:J,5,FALSE),"N/A")</f>
        <v>N/A</v>
      </c>
      <c r="AL1085" s="81" t="s">
        <v>85</v>
      </c>
      <c r="AM1085" s="81">
        <v>16</v>
      </c>
      <c r="AN1085" s="81">
        <v>190</v>
      </c>
      <c r="AO1085" s="36">
        <v>0</v>
      </c>
      <c r="AP1085" s="36">
        <v>5.6</v>
      </c>
      <c r="AQ1085" s="36">
        <v>15.8</v>
      </c>
      <c r="AR1085" s="36">
        <v>14.6</v>
      </c>
      <c r="AS1085" s="36">
        <v>199.6</v>
      </c>
      <c r="AT1085" s="36">
        <v>189</v>
      </c>
      <c r="AU1085" s="410">
        <v>65</v>
      </c>
      <c r="AV1085" s="407">
        <v>39.9</v>
      </c>
      <c r="AW1085" s="407">
        <v>39.9</v>
      </c>
      <c r="AX1085" s="54">
        <v>22</v>
      </c>
      <c r="AY1085" s="3" t="s">
        <v>85</v>
      </c>
      <c r="AZ1085" s="98" t="str">
        <f>_xlfn.IFNA(VLOOKUP(AY1085,ACCESSORIES!F:J,5,FALSE),"N/A")</f>
        <v>N/A</v>
      </c>
      <c r="BA1085" s="3" t="s">
        <v>85</v>
      </c>
      <c r="BB1085" s="98" t="str">
        <f>_xlfn.IFNA(VLOOKUP(BA1085,ACCESSORIES!F:J,5,FALSE),"N/A")</f>
        <v>N/A</v>
      </c>
      <c r="BC1085" s="77">
        <v>31.7</v>
      </c>
      <c r="BD1085" s="56">
        <v>20.236220472440898</v>
      </c>
      <c r="BE1085" s="56">
        <v>20.236220472440898</v>
      </c>
      <c r="BF1085" s="56">
        <v>10.4330708661417</v>
      </c>
      <c r="BG1085" s="378">
        <f t="shared" si="118"/>
        <v>7.001193999999944E-2</v>
      </c>
      <c r="BH1085" s="80">
        <v>36</v>
      </c>
      <c r="BI1085" s="114" t="s">
        <v>3532</v>
      </c>
      <c r="BJ1085" s="50" t="s">
        <v>4050</v>
      </c>
      <c r="BK1085" s="81" t="s">
        <v>4964</v>
      </c>
      <c r="BL1085" s="81" t="s">
        <v>4066</v>
      </c>
      <c r="BM1085" s="81" t="s">
        <v>4836</v>
      </c>
      <c r="BN1085" s="81" t="s">
        <v>2872</v>
      </c>
      <c r="BO1085" s="81" t="s">
        <v>4298</v>
      </c>
      <c r="BP1085" s="81" t="s">
        <v>5446</v>
      </c>
      <c r="BQ1085" s="81" t="s">
        <v>5432</v>
      </c>
      <c r="BR1085" s="81" t="s">
        <v>4275</v>
      </c>
      <c r="BS1085" s="81" t="s">
        <v>4068</v>
      </c>
      <c r="BT1085" s="81"/>
      <c r="BU1085" s="313" t="s">
        <v>6765</v>
      </c>
      <c r="BV1085" s="377" t="s">
        <v>8216</v>
      </c>
      <c r="BW1085" s="313" t="s">
        <v>6769</v>
      </c>
      <c r="BX1085" s="377" t="s">
        <v>8217</v>
      </c>
      <c r="BY1085" s="93" t="str">
        <f t="shared" si="120"/>
        <v>MR703 Bead Grip, 17x7.5, +50mm Offset, 5x160, 65mm Centerbore, Matte Black</v>
      </c>
      <c r="BZ1085" s="81" t="s">
        <v>3878</v>
      </c>
      <c r="CA1085" s="81" t="s">
        <v>3879</v>
      </c>
      <c r="CB1085" s="81" t="str">
        <f t="shared" si="119"/>
        <v>TRAIL (7XX)</v>
      </c>
    </row>
    <row r="1086" spans="1:80" s="38" customFormat="1" ht="15" customHeight="1">
      <c r="A1086" s="22">
        <f t="shared" si="114"/>
        <v>1084</v>
      </c>
      <c r="B1086" s="3" t="s">
        <v>84</v>
      </c>
      <c r="C1086" s="99" t="s">
        <v>1282</v>
      </c>
      <c r="D1086" s="81" t="s">
        <v>5799</v>
      </c>
      <c r="E1086" s="91" t="str">
        <f>CONCATENATE(LEFT(D1086,5),VLOOKUP(CONCATENATE(N1086,"x",O1086),'PART NUMBER GUIDE'!$B$9:$C$49,2,FALSE),VLOOKUP(CONCATENATE(P1086, V1086), 'PART NUMBER GUIDE'!$Q$6:$R$91, 2, FALSE),VLOOKUP(Y1086,'PART NUMBER GUIDE'!$J$8:$K$43,2, FALSE),IF(U1086="N/A",IF(ABS(S1086)&lt;10,"0"&amp;ABS(S1086),ABS(S1086)),CONCATENATE(LEFT(U1086,1),RIGHT(U1086,1))), F1086, G1086)</f>
        <v>MR70377556950</v>
      </c>
      <c r="F1086" s="90"/>
      <c r="G1086" s="90"/>
      <c r="H1086" s="88" t="s">
        <v>4149</v>
      </c>
      <c r="I1086" s="312">
        <v>43886</v>
      </c>
      <c r="J1086" s="85" t="s">
        <v>3872</v>
      </c>
      <c r="K1086" s="342">
        <v>309</v>
      </c>
      <c r="L1086" s="92" t="str">
        <f t="shared" si="115"/>
        <v/>
      </c>
      <c r="M1086" s="344"/>
      <c r="N1086" s="81">
        <v>17</v>
      </c>
      <c r="O1086" s="81">
        <v>7.5</v>
      </c>
      <c r="P1086" s="99" t="str">
        <f t="shared" si="116"/>
        <v>5x160</v>
      </c>
      <c r="Q1086" s="81">
        <v>5</v>
      </c>
      <c r="R1086" s="81">
        <v>160</v>
      </c>
      <c r="S1086" s="81">
        <v>50</v>
      </c>
      <c r="T1086" s="75">
        <v>6.2</v>
      </c>
      <c r="U1086" s="100" t="s">
        <v>85</v>
      </c>
      <c r="V1086" s="84">
        <v>65</v>
      </c>
      <c r="W1086" s="83">
        <v>27.7</v>
      </c>
      <c r="X1086" s="51">
        <v>3640</v>
      </c>
      <c r="Y1086" s="88" t="s">
        <v>2297</v>
      </c>
      <c r="Z1086" s="78" t="s">
        <v>2988</v>
      </c>
      <c r="AA1086" s="51" t="str">
        <f t="shared" si="117"/>
        <v>17x7.5, 5x160, 50 OS</v>
      </c>
      <c r="AB1086" s="81" t="s">
        <v>4102</v>
      </c>
      <c r="AC1086" s="89">
        <f>_xlfn.IFNA(VLOOKUP(AB1086,ACCESSORIES!F:J,5,FALSE),"N/A")</f>
        <v>22</v>
      </c>
      <c r="AD1086" s="87" t="s">
        <v>85</v>
      </c>
      <c r="AE1086" s="14" t="s">
        <v>85</v>
      </c>
      <c r="AF1086" s="14" t="s">
        <v>85</v>
      </c>
      <c r="AG1086" s="14" t="s">
        <v>85</v>
      </c>
      <c r="AH1086" s="9" t="str">
        <f>_xlfn.IFNA(VLOOKUP(AG1086,ACCESSORIES!F:J,5,FALSE),"N/A")</f>
        <v>N/A</v>
      </c>
      <c r="AI1086" s="99" t="s">
        <v>265</v>
      </c>
      <c r="AJ1086" s="81" t="s">
        <v>85</v>
      </c>
      <c r="AK1086" s="40" t="str">
        <f>_xlfn.IFNA(VLOOKUP(AJ1086,ACCESSORIES!F:J,5,FALSE),"N/A")</f>
        <v>N/A</v>
      </c>
      <c r="AL1086" s="81" t="s">
        <v>85</v>
      </c>
      <c r="AM1086" s="81">
        <v>16</v>
      </c>
      <c r="AN1086" s="81">
        <v>190</v>
      </c>
      <c r="AO1086" s="36">
        <v>0</v>
      </c>
      <c r="AP1086" s="36">
        <v>5.6</v>
      </c>
      <c r="AQ1086" s="36">
        <v>15.8</v>
      </c>
      <c r="AR1086" s="36">
        <v>14.6</v>
      </c>
      <c r="AS1086" s="36">
        <v>199.6</v>
      </c>
      <c r="AT1086" s="36">
        <v>189</v>
      </c>
      <c r="AU1086" s="410">
        <v>65</v>
      </c>
      <c r="AV1086" s="407">
        <v>39.9</v>
      </c>
      <c r="AW1086" s="407">
        <v>39.9</v>
      </c>
      <c r="AX1086" s="54">
        <v>22</v>
      </c>
      <c r="AY1086" s="3" t="s">
        <v>85</v>
      </c>
      <c r="AZ1086" s="98" t="str">
        <f>_xlfn.IFNA(VLOOKUP(AY1086,ACCESSORIES!F:J,5,FALSE),"N/A")</f>
        <v>N/A</v>
      </c>
      <c r="BA1086" s="3" t="s">
        <v>85</v>
      </c>
      <c r="BB1086" s="98" t="str">
        <f>_xlfn.IFNA(VLOOKUP(BA1086,ACCESSORIES!F:J,5,FALSE),"N/A")</f>
        <v>N/A</v>
      </c>
      <c r="BC1086" s="77">
        <v>31.7</v>
      </c>
      <c r="BD1086" s="56">
        <v>20.236220472440898</v>
      </c>
      <c r="BE1086" s="56">
        <v>20.236220472440898</v>
      </c>
      <c r="BF1086" s="56">
        <v>10.4330708661417</v>
      </c>
      <c r="BG1086" s="378">
        <f t="shared" si="118"/>
        <v>7.001193999999944E-2</v>
      </c>
      <c r="BH1086" s="80">
        <v>36</v>
      </c>
      <c r="BI1086" s="114" t="s">
        <v>3532</v>
      </c>
      <c r="BJ1086" s="50" t="s">
        <v>4050</v>
      </c>
      <c r="BK1086" s="81" t="s">
        <v>4964</v>
      </c>
      <c r="BL1086" s="81" t="s">
        <v>4066</v>
      </c>
      <c r="BM1086" s="81" t="s">
        <v>4836</v>
      </c>
      <c r="BN1086" s="81" t="s">
        <v>2872</v>
      </c>
      <c r="BO1086" s="81" t="s">
        <v>4298</v>
      </c>
      <c r="BP1086" s="81" t="s">
        <v>5446</v>
      </c>
      <c r="BQ1086" s="81" t="s">
        <v>5432</v>
      </c>
      <c r="BR1086" s="81" t="s">
        <v>4275</v>
      </c>
      <c r="BS1086" s="81" t="s">
        <v>4068</v>
      </c>
      <c r="BT1086" s="81"/>
      <c r="BU1086" s="313" t="s">
        <v>6779</v>
      </c>
      <c r="BV1086" s="377" t="s">
        <v>8493</v>
      </c>
      <c r="BW1086" s="313" t="s">
        <v>6783</v>
      </c>
      <c r="BX1086" s="377" t="s">
        <v>8494</v>
      </c>
      <c r="BY1086" s="93" t="str">
        <f t="shared" si="120"/>
        <v>CLOSEOUT - MR703 Bead Grip, 17x7.5, +50mm Offset, 5x160, 65mm Centerbore, Method Bronze</v>
      </c>
      <c r="BZ1086" s="81" t="s">
        <v>3878</v>
      </c>
      <c r="CA1086" s="81" t="s">
        <v>3879</v>
      </c>
      <c r="CB1086" s="81" t="str">
        <f t="shared" si="119"/>
        <v>TRAIL (7XX)</v>
      </c>
    </row>
    <row r="1087" spans="1:80" s="38" customFormat="1" ht="15" customHeight="1">
      <c r="A1087" s="22">
        <f t="shared" si="114"/>
        <v>1085</v>
      </c>
      <c r="B1087" s="3" t="s">
        <v>84</v>
      </c>
      <c r="C1087" s="99" t="s">
        <v>1282</v>
      </c>
      <c r="D1087" s="81" t="s">
        <v>5799</v>
      </c>
      <c r="E1087" s="91" t="str">
        <f>CONCATENATE(LEFT(D1087,5),VLOOKUP(CONCATENATE(N1087,"x",O1087),'PART NUMBER GUIDE'!$B$9:$C$49,2,FALSE),VLOOKUP(CONCATENATE(P1087, V1087), 'PART NUMBER GUIDE'!$Q$6:$R$91, 2, FALSE),VLOOKUP(Y1087,'PART NUMBER GUIDE'!$J$8:$K$43,2, FALSE),IF(U1087="N/A",IF(ABS(S1087)&lt;10,"0"&amp;ABS(S1087),ABS(S1087)),CONCATENATE(LEFT(U1087,1),RIGHT(U1087,1))), F1087, G1087)</f>
        <v>MR70377563550</v>
      </c>
      <c r="F1087" s="90"/>
      <c r="G1087" s="90"/>
      <c r="H1087" s="88" t="s">
        <v>4150</v>
      </c>
      <c r="I1087" s="312">
        <v>43886</v>
      </c>
      <c r="J1087" s="85" t="s">
        <v>1265</v>
      </c>
      <c r="K1087" s="342">
        <v>309</v>
      </c>
      <c r="L1087" s="92">
        <f t="shared" si="115"/>
        <v>309</v>
      </c>
      <c r="M1087" s="344"/>
      <c r="N1087" s="81">
        <v>17</v>
      </c>
      <c r="O1087" s="81">
        <v>7.5</v>
      </c>
      <c r="P1087" s="99" t="str">
        <f t="shared" si="116"/>
        <v>6x130</v>
      </c>
      <c r="Q1087" s="81">
        <v>6</v>
      </c>
      <c r="R1087" s="81">
        <v>130</v>
      </c>
      <c r="S1087" s="81">
        <v>50</v>
      </c>
      <c r="T1087" s="75">
        <v>6.2</v>
      </c>
      <c r="U1087" s="100" t="s">
        <v>85</v>
      </c>
      <c r="V1087" s="84">
        <v>84.1</v>
      </c>
      <c r="W1087" s="83">
        <v>27.7</v>
      </c>
      <c r="X1087" s="51">
        <v>3640</v>
      </c>
      <c r="Y1087" s="88" t="s">
        <v>2294</v>
      </c>
      <c r="Z1087" s="79" t="s">
        <v>2987</v>
      </c>
      <c r="AA1087" s="51" t="str">
        <f t="shared" si="117"/>
        <v>17x7.5, 6x130, 50 OS</v>
      </c>
      <c r="AB1087" s="81" t="s">
        <v>4102</v>
      </c>
      <c r="AC1087" s="89">
        <f>_xlfn.IFNA(VLOOKUP(AB1087,ACCESSORIES!F:J,5,FALSE),"N/A")</f>
        <v>22</v>
      </c>
      <c r="AD1087" s="87" t="s">
        <v>85</v>
      </c>
      <c r="AE1087" s="14" t="s">
        <v>85</v>
      </c>
      <c r="AF1087" s="14" t="s">
        <v>85</v>
      </c>
      <c r="AG1087" s="14" t="s">
        <v>85</v>
      </c>
      <c r="AH1087" s="9" t="str">
        <f>_xlfn.IFNA(VLOOKUP(AG1087,ACCESSORIES!F:J,5,FALSE),"N/A")</f>
        <v>N/A</v>
      </c>
      <c r="AI1087" s="99" t="s">
        <v>265</v>
      </c>
      <c r="AJ1087" s="81" t="s">
        <v>85</v>
      </c>
      <c r="AK1087" s="40" t="str">
        <f>_xlfn.IFNA(VLOOKUP(AJ1087,ACCESSORIES!F:J,5,FALSE),"N/A")</f>
        <v>N/A</v>
      </c>
      <c r="AL1087" s="81" t="s">
        <v>85</v>
      </c>
      <c r="AM1087" s="81">
        <v>16</v>
      </c>
      <c r="AN1087" s="81">
        <v>160</v>
      </c>
      <c r="AO1087" s="36">
        <v>8</v>
      </c>
      <c r="AP1087" s="36">
        <v>14</v>
      </c>
      <c r="AQ1087" s="36">
        <v>17</v>
      </c>
      <c r="AR1087" s="36">
        <v>14.6</v>
      </c>
      <c r="AS1087" s="36">
        <v>199.6</v>
      </c>
      <c r="AT1087" s="36">
        <v>189</v>
      </c>
      <c r="AU1087" s="410">
        <v>82.6</v>
      </c>
      <c r="AV1087" s="407">
        <v>34.590000000000003</v>
      </c>
      <c r="AW1087" s="407">
        <v>39.9</v>
      </c>
      <c r="AX1087" s="54">
        <v>22</v>
      </c>
      <c r="AY1087" s="3" t="s">
        <v>85</v>
      </c>
      <c r="AZ1087" s="98" t="str">
        <f>_xlfn.IFNA(VLOOKUP(AY1087,ACCESSORIES!F:J,5,FALSE),"N/A")</f>
        <v>N/A</v>
      </c>
      <c r="BA1087" s="3" t="s">
        <v>85</v>
      </c>
      <c r="BB1087" s="98" t="str">
        <f>_xlfn.IFNA(VLOOKUP(BA1087,ACCESSORIES!F:J,5,FALSE),"N/A")</f>
        <v>N/A</v>
      </c>
      <c r="BC1087" s="77">
        <v>32.86</v>
      </c>
      <c r="BD1087" s="56">
        <v>20.236220472440898</v>
      </c>
      <c r="BE1087" s="56">
        <v>20.236220472440898</v>
      </c>
      <c r="BF1087" s="56">
        <v>10.4330708661417</v>
      </c>
      <c r="BG1087" s="378">
        <f t="shared" si="118"/>
        <v>7.001193999999944E-2</v>
      </c>
      <c r="BH1087" s="80">
        <v>36</v>
      </c>
      <c r="BI1087" s="114" t="s">
        <v>3532</v>
      </c>
      <c r="BJ1087" s="50" t="s">
        <v>4050</v>
      </c>
      <c r="BK1087" s="81" t="s">
        <v>4964</v>
      </c>
      <c r="BL1087" s="81" t="s">
        <v>4066</v>
      </c>
      <c r="BM1087" s="81" t="s">
        <v>4836</v>
      </c>
      <c r="BN1087" s="81" t="s">
        <v>2872</v>
      </c>
      <c r="BO1087" s="81" t="s">
        <v>4298</v>
      </c>
      <c r="BP1087" s="81" t="s">
        <v>5446</v>
      </c>
      <c r="BQ1087" s="81" t="s">
        <v>5432</v>
      </c>
      <c r="BR1087" s="81" t="s">
        <v>4275</v>
      </c>
      <c r="BS1087" s="81" t="s">
        <v>4068</v>
      </c>
      <c r="BT1087" s="81"/>
      <c r="BU1087" s="313" t="s">
        <v>6766</v>
      </c>
      <c r="BV1087" s="377" t="s">
        <v>8244</v>
      </c>
      <c r="BW1087" s="313" t="s">
        <v>6772</v>
      </c>
      <c r="BX1087" s="377" t="s">
        <v>8245</v>
      </c>
      <c r="BY1087" s="93" t="str">
        <f t="shared" si="120"/>
        <v>MR703 Bead Grip, 17x7.5, +50mm Offset, 6x130, 84.1mm Centerbore, Matte Black</v>
      </c>
      <c r="BZ1087" s="81" t="s">
        <v>3878</v>
      </c>
      <c r="CA1087" s="81" t="s">
        <v>3879</v>
      </c>
      <c r="CB1087" s="81" t="str">
        <f t="shared" si="119"/>
        <v>TRAIL (7XX)</v>
      </c>
    </row>
    <row r="1088" spans="1:80" s="38" customFormat="1" ht="15" customHeight="1">
      <c r="A1088" s="22">
        <f t="shared" si="114"/>
        <v>1086</v>
      </c>
      <c r="B1088" s="3" t="s">
        <v>84</v>
      </c>
      <c r="C1088" s="99" t="s">
        <v>1282</v>
      </c>
      <c r="D1088" s="81" t="s">
        <v>5799</v>
      </c>
      <c r="E1088" s="91" t="str">
        <f>CONCATENATE(LEFT(D1088,5),VLOOKUP(CONCATENATE(N1088,"x",O1088),'PART NUMBER GUIDE'!$B$9:$C$49,2,FALSE),VLOOKUP(CONCATENATE(P1088, V1088), 'PART NUMBER GUIDE'!$Q$6:$R$91, 2, FALSE),VLOOKUP(Y1088,'PART NUMBER GUIDE'!$J$8:$K$43,2, FALSE),IF(U1088="N/A",IF(ABS(S1088)&lt;10,"0"&amp;ABS(S1088),ABS(S1088)),CONCATENATE(LEFT(U1088,1),RIGHT(U1088,1))), F1088, G1088)</f>
        <v>MR70377563950</v>
      </c>
      <c r="F1088" s="90"/>
      <c r="G1088" s="90"/>
      <c r="H1088" s="88" t="s">
        <v>4151</v>
      </c>
      <c r="I1088" s="312">
        <v>43886</v>
      </c>
      <c r="J1088" s="85" t="s">
        <v>1265</v>
      </c>
      <c r="K1088" s="342">
        <v>309</v>
      </c>
      <c r="L1088" s="92">
        <f t="shared" si="115"/>
        <v>309</v>
      </c>
      <c r="M1088" s="344"/>
      <c r="N1088" s="81">
        <v>17</v>
      </c>
      <c r="O1088" s="81">
        <v>7.5</v>
      </c>
      <c r="P1088" s="99" t="str">
        <f t="shared" si="116"/>
        <v>6x130</v>
      </c>
      <c r="Q1088" s="81">
        <v>6</v>
      </c>
      <c r="R1088" s="81">
        <v>130</v>
      </c>
      <c r="S1088" s="81">
        <v>50</v>
      </c>
      <c r="T1088" s="75">
        <v>6.2</v>
      </c>
      <c r="U1088" s="100" t="s">
        <v>85</v>
      </c>
      <c r="V1088" s="84">
        <v>84.1</v>
      </c>
      <c r="W1088" s="83">
        <v>27.43</v>
      </c>
      <c r="X1088" s="51">
        <v>3640</v>
      </c>
      <c r="Y1088" s="88" t="s">
        <v>2297</v>
      </c>
      <c r="Z1088" s="78" t="s">
        <v>2988</v>
      </c>
      <c r="AA1088" s="51" t="str">
        <f t="shared" si="117"/>
        <v>17x7.5, 6x130, 50 OS</v>
      </c>
      <c r="AB1088" s="81" t="s">
        <v>4102</v>
      </c>
      <c r="AC1088" s="89">
        <f>_xlfn.IFNA(VLOOKUP(AB1088,ACCESSORIES!F:J,5,FALSE),"N/A")</f>
        <v>22</v>
      </c>
      <c r="AD1088" s="87" t="s">
        <v>85</v>
      </c>
      <c r="AE1088" s="14" t="s">
        <v>85</v>
      </c>
      <c r="AF1088" s="14" t="s">
        <v>85</v>
      </c>
      <c r="AG1088" s="14" t="s">
        <v>85</v>
      </c>
      <c r="AH1088" s="9" t="str">
        <f>_xlfn.IFNA(VLOOKUP(AG1088,ACCESSORIES!F:J,5,FALSE),"N/A")</f>
        <v>N/A</v>
      </c>
      <c r="AI1088" s="99" t="s">
        <v>265</v>
      </c>
      <c r="AJ1088" s="81" t="s">
        <v>85</v>
      </c>
      <c r="AK1088" s="40" t="str">
        <f>_xlfn.IFNA(VLOOKUP(AJ1088,ACCESSORIES!F:J,5,FALSE),"N/A")</f>
        <v>N/A</v>
      </c>
      <c r="AL1088" s="81" t="s">
        <v>85</v>
      </c>
      <c r="AM1088" s="81">
        <v>16</v>
      </c>
      <c r="AN1088" s="81">
        <v>160</v>
      </c>
      <c r="AO1088" s="36">
        <v>8</v>
      </c>
      <c r="AP1088" s="36">
        <v>14</v>
      </c>
      <c r="AQ1088" s="36">
        <v>17</v>
      </c>
      <c r="AR1088" s="36">
        <v>14.6</v>
      </c>
      <c r="AS1088" s="36">
        <v>199.6</v>
      </c>
      <c r="AT1088" s="36">
        <v>189</v>
      </c>
      <c r="AU1088" s="410">
        <v>82.6</v>
      </c>
      <c r="AV1088" s="407">
        <v>34.590000000000003</v>
      </c>
      <c r="AW1088" s="407">
        <v>39.9</v>
      </c>
      <c r="AX1088" s="54">
        <v>22</v>
      </c>
      <c r="AY1088" s="3" t="s">
        <v>85</v>
      </c>
      <c r="AZ1088" s="98" t="str">
        <f>_xlfn.IFNA(VLOOKUP(AY1088,ACCESSORIES!F:J,5,FALSE),"N/A")</f>
        <v>N/A</v>
      </c>
      <c r="BA1088" s="3" t="s">
        <v>85</v>
      </c>
      <c r="BB1088" s="98" t="str">
        <f>_xlfn.IFNA(VLOOKUP(BA1088,ACCESSORIES!F:J,5,FALSE),"N/A")</f>
        <v>N/A</v>
      </c>
      <c r="BC1088" s="77">
        <v>32.86</v>
      </c>
      <c r="BD1088" s="56">
        <v>20.236220472440898</v>
      </c>
      <c r="BE1088" s="56">
        <v>20.236220472440898</v>
      </c>
      <c r="BF1088" s="56">
        <v>10.4330708661417</v>
      </c>
      <c r="BG1088" s="378">
        <f t="shared" si="118"/>
        <v>7.001193999999944E-2</v>
      </c>
      <c r="BH1088" s="80">
        <v>36</v>
      </c>
      <c r="BI1088" s="114" t="s">
        <v>3532</v>
      </c>
      <c r="BJ1088" s="50" t="s">
        <v>4050</v>
      </c>
      <c r="BK1088" s="81" t="s">
        <v>4964</v>
      </c>
      <c r="BL1088" s="81" t="s">
        <v>4066</v>
      </c>
      <c r="BM1088" s="81" t="s">
        <v>4836</v>
      </c>
      <c r="BN1088" s="81" t="s">
        <v>2872</v>
      </c>
      <c r="BO1088" s="81" t="s">
        <v>4298</v>
      </c>
      <c r="BP1088" s="81" t="s">
        <v>5446</v>
      </c>
      <c r="BQ1088" s="81" t="s">
        <v>5432</v>
      </c>
      <c r="BR1088" s="81" t="s">
        <v>4275</v>
      </c>
      <c r="BS1088" s="81" t="s">
        <v>4068</v>
      </c>
      <c r="BT1088" s="81"/>
      <c r="BU1088" s="313" t="s">
        <v>6780</v>
      </c>
      <c r="BV1088" s="377" t="s">
        <v>8260</v>
      </c>
      <c r="BW1088" s="313" t="s">
        <v>6786</v>
      </c>
      <c r="BX1088" s="377" t="s">
        <v>8261</v>
      </c>
      <c r="BY1088" s="93" t="str">
        <f t="shared" si="120"/>
        <v>MR703 Bead Grip, 17x7.5, +50mm Offset, 6x130, 84.1mm Centerbore, Method Bronze</v>
      </c>
      <c r="BZ1088" s="81" t="s">
        <v>3878</v>
      </c>
      <c r="CA1088" s="81" t="s">
        <v>3879</v>
      </c>
      <c r="CB1088" s="81" t="str">
        <f t="shared" si="119"/>
        <v>TRAIL (7XX)</v>
      </c>
    </row>
    <row r="1089" spans="1:80" s="38" customFormat="1" ht="15" customHeight="1">
      <c r="A1089" s="22">
        <f t="shared" si="114"/>
        <v>1087</v>
      </c>
      <c r="B1089" s="3" t="s">
        <v>84</v>
      </c>
      <c r="C1089" s="99" t="s">
        <v>1282</v>
      </c>
      <c r="D1089" s="81" t="s">
        <v>5799</v>
      </c>
      <c r="E1089" s="91" t="str">
        <f>CONCATENATE(LEFT(D1089,5),VLOOKUP(CONCATENATE(N1089,"x",O1089),'PART NUMBER GUIDE'!$B$9:$C$49,2,FALSE),VLOOKUP(CONCATENATE(P1089, V1089), 'PART NUMBER GUIDE'!$Q$6:$R$91, 2, FALSE),VLOOKUP(Y1089,'PART NUMBER GUIDE'!$J$8:$K$43,2, FALSE),IF(U1089="N/A",IF(ABS(S1089)&lt;10,"0"&amp;ABS(S1089),ABS(S1089)),CONCATENATE(LEFT(U1089,1),RIGHT(U1089,1))), F1089, G1089)</f>
        <v>MR70377563850</v>
      </c>
      <c r="F1089" s="90"/>
      <c r="G1089" s="90"/>
      <c r="H1089" s="88" t="s">
        <v>4658</v>
      </c>
      <c r="I1089" s="312">
        <v>44159</v>
      </c>
      <c r="J1089" s="85" t="s">
        <v>1265</v>
      </c>
      <c r="K1089" s="342">
        <v>309</v>
      </c>
      <c r="L1089" s="92">
        <f t="shared" si="115"/>
        <v>309</v>
      </c>
      <c r="M1089" s="344"/>
      <c r="N1089" s="81">
        <v>17</v>
      </c>
      <c r="O1089" s="81">
        <v>7.5</v>
      </c>
      <c r="P1089" s="99" t="str">
        <f t="shared" si="116"/>
        <v>6x130</v>
      </c>
      <c r="Q1089" s="81">
        <v>6</v>
      </c>
      <c r="R1089" s="81">
        <v>130</v>
      </c>
      <c r="S1089" s="81">
        <v>50</v>
      </c>
      <c r="T1089" s="75">
        <v>6.2</v>
      </c>
      <c r="U1089" s="100" t="s">
        <v>85</v>
      </c>
      <c r="V1089" s="84">
        <v>84.1</v>
      </c>
      <c r="W1089" s="83">
        <v>27.45</v>
      </c>
      <c r="X1089" s="51">
        <v>3640</v>
      </c>
      <c r="Y1089" s="88" t="s">
        <v>2646</v>
      </c>
      <c r="Z1089" s="78" t="s">
        <v>2992</v>
      </c>
      <c r="AA1089" s="51" t="str">
        <f t="shared" si="117"/>
        <v>17x7.5, 6x130, 50 OS</v>
      </c>
      <c r="AB1089" s="81" t="s">
        <v>4102</v>
      </c>
      <c r="AC1089" s="89">
        <f>_xlfn.IFNA(VLOOKUP(AB1089,ACCESSORIES!F:J,5,FALSE),"N/A")</f>
        <v>22</v>
      </c>
      <c r="AD1089" s="87" t="s">
        <v>85</v>
      </c>
      <c r="AE1089" s="14" t="s">
        <v>85</v>
      </c>
      <c r="AF1089" s="14" t="s">
        <v>85</v>
      </c>
      <c r="AG1089" s="14" t="s">
        <v>85</v>
      </c>
      <c r="AH1089" s="9" t="str">
        <f>_xlfn.IFNA(VLOOKUP(AG1089,ACCESSORIES!F:J,5,FALSE),"N/A")</f>
        <v>N/A</v>
      </c>
      <c r="AI1089" s="99" t="s">
        <v>265</v>
      </c>
      <c r="AJ1089" s="81" t="s">
        <v>85</v>
      </c>
      <c r="AK1089" s="40" t="str">
        <f>_xlfn.IFNA(VLOOKUP(AJ1089,ACCESSORIES!F:J,5,FALSE),"N/A")</f>
        <v>N/A</v>
      </c>
      <c r="AL1089" s="81" t="s">
        <v>85</v>
      </c>
      <c r="AM1089" s="81">
        <v>16</v>
      </c>
      <c r="AN1089" s="81">
        <v>160</v>
      </c>
      <c r="AO1089" s="36">
        <v>8</v>
      </c>
      <c r="AP1089" s="36">
        <v>14</v>
      </c>
      <c r="AQ1089" s="36">
        <v>17</v>
      </c>
      <c r="AR1089" s="36">
        <v>14.6</v>
      </c>
      <c r="AS1089" s="36">
        <v>199.6</v>
      </c>
      <c r="AT1089" s="36">
        <v>189</v>
      </c>
      <c r="AU1089" s="410">
        <v>82.6</v>
      </c>
      <c r="AV1089" s="407">
        <v>34.590000000000003</v>
      </c>
      <c r="AW1089" s="407">
        <v>39.9</v>
      </c>
      <c r="AX1089" s="54">
        <v>22</v>
      </c>
      <c r="AY1089" s="3" t="s">
        <v>85</v>
      </c>
      <c r="AZ1089" s="98" t="str">
        <f>_xlfn.IFNA(VLOOKUP(AY1089,ACCESSORIES!F:J,5,FALSE),"N/A")</f>
        <v>N/A</v>
      </c>
      <c r="BA1089" s="3" t="s">
        <v>85</v>
      </c>
      <c r="BB1089" s="98" t="str">
        <f>_xlfn.IFNA(VLOOKUP(BA1089,ACCESSORIES!F:J,5,FALSE),"N/A")</f>
        <v>N/A</v>
      </c>
      <c r="BC1089" s="77">
        <v>32.97</v>
      </c>
      <c r="BD1089" s="56">
        <v>20.236220472440898</v>
      </c>
      <c r="BE1089" s="56">
        <v>20.236220472440898</v>
      </c>
      <c r="BF1089" s="56">
        <v>10.4330708661417</v>
      </c>
      <c r="BG1089" s="378">
        <f t="shared" si="118"/>
        <v>7.001193999999944E-2</v>
      </c>
      <c r="BH1089" s="80">
        <v>36</v>
      </c>
      <c r="BI1089" s="114" t="s">
        <v>3532</v>
      </c>
      <c r="BJ1089" s="50" t="s">
        <v>4050</v>
      </c>
      <c r="BK1089" s="81" t="s">
        <v>4964</v>
      </c>
      <c r="BL1089" s="81" t="s">
        <v>4066</v>
      </c>
      <c r="BM1089" s="81" t="s">
        <v>4836</v>
      </c>
      <c r="BN1089" s="81" t="s">
        <v>2872</v>
      </c>
      <c r="BO1089" s="81" t="s">
        <v>4298</v>
      </c>
      <c r="BP1089" s="81" t="s">
        <v>5446</v>
      </c>
      <c r="BQ1089" s="81" t="s">
        <v>5432</v>
      </c>
      <c r="BR1089" s="81" t="s">
        <v>4275</v>
      </c>
      <c r="BS1089" s="81" t="s">
        <v>4068</v>
      </c>
      <c r="BT1089" s="81"/>
      <c r="BU1089" s="313" t="s">
        <v>6799</v>
      </c>
      <c r="BV1089" s="377" t="s">
        <v>8371</v>
      </c>
      <c r="BW1089" s="313" t="s">
        <v>6801</v>
      </c>
      <c r="BX1089" s="377" t="s">
        <v>8372</v>
      </c>
      <c r="BY1089" s="93" t="str">
        <f t="shared" si="120"/>
        <v>MR703 Bead Grip, 17x7.5, +50mm Offset, 6x130, 84.1mm Centerbore, Gloss Titanium</v>
      </c>
      <c r="BZ1089" s="81" t="s">
        <v>3878</v>
      </c>
      <c r="CA1089" s="81" t="s">
        <v>3879</v>
      </c>
      <c r="CB1089" s="81" t="str">
        <f t="shared" si="119"/>
        <v>TRAIL (7XX)</v>
      </c>
    </row>
    <row r="1090" spans="1:80" s="38" customFormat="1" ht="15" customHeight="1">
      <c r="A1090" s="22">
        <f t="shared" si="114"/>
        <v>1088</v>
      </c>
      <c r="B1090" s="3" t="s">
        <v>84</v>
      </c>
      <c r="C1090" s="99" t="s">
        <v>1282</v>
      </c>
      <c r="D1090" s="81" t="s">
        <v>5799</v>
      </c>
      <c r="E1090" s="91" t="str">
        <f>CONCATENATE(LEFT(D1090,5),VLOOKUP(CONCATENATE(N1090,"x",O1090),'PART NUMBER GUIDE'!$B$9:$C$49,2,FALSE),VLOOKUP(CONCATENATE(P1090, V1090), 'PART NUMBER GUIDE'!$Q$6:$R$91, 2, FALSE),VLOOKUP(Y1090,'PART NUMBER GUIDE'!$J$8:$K$43,2, FALSE),IF(U1090="N/A",IF(ABS(S1090)&lt;10,"0"&amp;ABS(S1090),ABS(S1090)),CONCATENATE(LEFT(U1090,1),RIGHT(U1090,1))), F1090, G1090)</f>
        <v>MR70378550500</v>
      </c>
      <c r="F1090" s="90"/>
      <c r="G1090" s="90"/>
      <c r="H1090" s="88" t="s">
        <v>4152</v>
      </c>
      <c r="I1090" s="312">
        <v>43886</v>
      </c>
      <c r="J1090" s="85" t="s">
        <v>1265</v>
      </c>
      <c r="K1090" s="342">
        <v>319</v>
      </c>
      <c r="L1090" s="92">
        <f t="shared" si="115"/>
        <v>319</v>
      </c>
      <c r="M1090" s="344"/>
      <c r="N1090" s="81">
        <v>17</v>
      </c>
      <c r="O1090" s="81">
        <v>8.5</v>
      </c>
      <c r="P1090" s="99" t="str">
        <f t="shared" si="116"/>
        <v>5x5</v>
      </c>
      <c r="Q1090" s="81">
        <v>5</v>
      </c>
      <c r="R1090" s="81">
        <v>5</v>
      </c>
      <c r="S1090" s="81">
        <v>0</v>
      </c>
      <c r="T1090" s="75">
        <v>4.8</v>
      </c>
      <c r="U1090" s="100" t="s">
        <v>85</v>
      </c>
      <c r="V1090" s="84">
        <v>71.5</v>
      </c>
      <c r="W1090" s="83">
        <v>27.32</v>
      </c>
      <c r="X1090" s="51">
        <v>2650</v>
      </c>
      <c r="Y1090" s="88" t="s">
        <v>2294</v>
      </c>
      <c r="Z1090" s="79" t="s">
        <v>2987</v>
      </c>
      <c r="AA1090" s="51" t="str">
        <f t="shared" si="117"/>
        <v>17x8.5, 5x5, 0 OS</v>
      </c>
      <c r="AB1090" s="81" t="s">
        <v>4102</v>
      </c>
      <c r="AC1090" s="89">
        <f>_xlfn.IFNA(VLOOKUP(AB1090,ACCESSORIES!F:J,5,FALSE),"N/A")</f>
        <v>22</v>
      </c>
      <c r="AD1090" s="87" t="s">
        <v>85</v>
      </c>
      <c r="AE1090" s="14" t="s">
        <v>85</v>
      </c>
      <c r="AF1090" s="14" t="s">
        <v>85</v>
      </c>
      <c r="AG1090" s="14" t="s">
        <v>85</v>
      </c>
      <c r="AH1090" s="9" t="str">
        <f>_xlfn.IFNA(VLOOKUP(AG1090,ACCESSORIES!F:J,5,FALSE),"N/A")</f>
        <v>N/A</v>
      </c>
      <c r="AI1090" s="99" t="s">
        <v>265</v>
      </c>
      <c r="AJ1090" s="81" t="s">
        <v>85</v>
      </c>
      <c r="AK1090" s="40" t="str">
        <f>_xlfn.IFNA(VLOOKUP(AJ1090,ACCESSORIES!F:J,5,FALSE),"N/A")</f>
        <v>N/A</v>
      </c>
      <c r="AL1090" s="81" t="s">
        <v>85</v>
      </c>
      <c r="AM1090" s="81">
        <v>16</v>
      </c>
      <c r="AN1090" s="81">
        <v>170</v>
      </c>
      <c r="AO1090" s="36">
        <v>6</v>
      </c>
      <c r="AP1090" s="36">
        <v>17.899999999999999</v>
      </c>
      <c r="AQ1090" s="36">
        <v>36</v>
      </c>
      <c r="AR1090" s="36">
        <v>48</v>
      </c>
      <c r="AS1090" s="36">
        <v>209.5</v>
      </c>
      <c r="AT1090" s="36">
        <v>203</v>
      </c>
      <c r="AU1090" s="410">
        <v>71.5</v>
      </c>
      <c r="AV1090" s="407">
        <v>39.9</v>
      </c>
      <c r="AW1090" s="407">
        <v>39.9</v>
      </c>
      <c r="AX1090" s="54">
        <v>30</v>
      </c>
      <c r="AY1090" s="3" t="s">
        <v>85</v>
      </c>
      <c r="AZ1090" s="98" t="str">
        <f>_xlfn.IFNA(VLOOKUP(AY1090,ACCESSORIES!F:J,5,FALSE),"N/A")</f>
        <v>N/A</v>
      </c>
      <c r="BA1090" s="3" t="s">
        <v>85</v>
      </c>
      <c r="BB1090" s="98" t="str">
        <f>_xlfn.IFNA(VLOOKUP(BA1090,ACCESSORIES!F:J,5,FALSE),"N/A")</f>
        <v>N/A</v>
      </c>
      <c r="BC1090" s="77">
        <v>31.75</v>
      </c>
      <c r="BD1090" s="56">
        <v>20.236220472440898</v>
      </c>
      <c r="BE1090" s="56">
        <v>20.236220472440898</v>
      </c>
      <c r="BF1090" s="56">
        <v>11.417322834645701</v>
      </c>
      <c r="BG1090" s="378">
        <f t="shared" si="118"/>
        <v>7.6616839999999839E-2</v>
      </c>
      <c r="BH1090" s="80">
        <v>36</v>
      </c>
      <c r="BI1090" s="114" t="s">
        <v>3532</v>
      </c>
      <c r="BJ1090" s="50" t="s">
        <v>4050</v>
      </c>
      <c r="BK1090" s="81" t="s">
        <v>4964</v>
      </c>
      <c r="BL1090" s="81" t="s">
        <v>4066</v>
      </c>
      <c r="BM1090" s="81" t="s">
        <v>4836</v>
      </c>
      <c r="BN1090" s="81" t="s">
        <v>2872</v>
      </c>
      <c r="BO1090" s="81" t="s">
        <v>4298</v>
      </c>
      <c r="BP1090" s="81" t="s">
        <v>5446</v>
      </c>
      <c r="BQ1090" s="81" t="s">
        <v>5432</v>
      </c>
      <c r="BR1090" s="81" t="s">
        <v>4275</v>
      </c>
      <c r="BS1090" s="81" t="s">
        <v>4068</v>
      </c>
      <c r="BT1090" s="81"/>
      <c r="BU1090" s="313" t="s">
        <v>6765</v>
      </c>
      <c r="BV1090" s="377" t="s">
        <v>8216</v>
      </c>
      <c r="BW1090" s="313" t="s">
        <v>6769</v>
      </c>
      <c r="BX1090" s="377" t="s">
        <v>8217</v>
      </c>
      <c r="BY1090" s="93" t="str">
        <f t="shared" si="120"/>
        <v>MR703 Bead Grip, 17x8.5, 0mm Offset, 5x5, 71.5mm Centerbore, Matte Black</v>
      </c>
      <c r="BZ1090" s="81" t="s">
        <v>3878</v>
      </c>
      <c r="CA1090" s="81" t="s">
        <v>3879</v>
      </c>
      <c r="CB1090" s="81" t="str">
        <f t="shared" si="119"/>
        <v>TRAIL (7XX)</v>
      </c>
    </row>
    <row r="1091" spans="1:80" s="38" customFormat="1" ht="15" customHeight="1">
      <c r="A1091" s="22">
        <f t="shared" ref="A1091:A1154" si="121">ROW(B1091)-2</f>
        <v>1089</v>
      </c>
      <c r="B1091" s="3" t="s">
        <v>84</v>
      </c>
      <c r="C1091" s="99" t="s">
        <v>1282</v>
      </c>
      <c r="D1091" s="81" t="s">
        <v>5799</v>
      </c>
      <c r="E1091" s="91" t="str">
        <f>CONCATENATE(LEFT(D1091,5),VLOOKUP(CONCATENATE(N1091,"x",O1091),'PART NUMBER GUIDE'!$B$9:$C$49,2,FALSE),VLOOKUP(CONCATENATE(P1091, V1091), 'PART NUMBER GUIDE'!$Q$6:$R$91, 2, FALSE),VLOOKUP(Y1091,'PART NUMBER GUIDE'!$J$8:$K$43,2, FALSE),IF(U1091="N/A",IF(ABS(S1091)&lt;10,"0"&amp;ABS(S1091),ABS(S1091)),CONCATENATE(LEFT(U1091,1),RIGHT(U1091,1))), F1091, G1091)</f>
        <v>MR70378550900</v>
      </c>
      <c r="F1091" s="90"/>
      <c r="G1091" s="90"/>
      <c r="H1091" s="88" t="s">
        <v>4153</v>
      </c>
      <c r="I1091" s="312">
        <v>43886</v>
      </c>
      <c r="J1091" s="85" t="s">
        <v>1265</v>
      </c>
      <c r="K1091" s="342">
        <v>319</v>
      </c>
      <c r="L1091" s="92">
        <f t="shared" ref="L1091:L1154" si="122">IF(J1091="Coming Soon",K1091,IF(J1091="Active",K1091,""))</f>
        <v>319</v>
      </c>
      <c r="M1091" s="344"/>
      <c r="N1091" s="81">
        <v>17</v>
      </c>
      <c r="O1091" s="81">
        <v>8.5</v>
      </c>
      <c r="P1091" s="99" t="str">
        <f t="shared" ref="P1091:P1150" si="123">CONCATENATE(Q1091,"x",R1091)</f>
        <v>5x5</v>
      </c>
      <c r="Q1091" s="81">
        <v>5</v>
      </c>
      <c r="R1091" s="81">
        <v>5</v>
      </c>
      <c r="S1091" s="81">
        <v>0</v>
      </c>
      <c r="T1091" s="75">
        <v>4.8</v>
      </c>
      <c r="U1091" s="100" t="s">
        <v>85</v>
      </c>
      <c r="V1091" s="84">
        <v>71.5</v>
      </c>
      <c r="W1091" s="83">
        <v>27.28</v>
      </c>
      <c r="X1091" s="51">
        <v>2650</v>
      </c>
      <c r="Y1091" s="88" t="s">
        <v>2297</v>
      </c>
      <c r="Z1091" s="78" t="s">
        <v>2988</v>
      </c>
      <c r="AA1091" s="51" t="str">
        <f t="shared" ref="AA1091:AA1150" si="124">_xlfn.CONCAT(N1091,"x",O1091,","," ",P1091,","," ",S1091," ","OS")</f>
        <v>17x8.5, 5x5, 0 OS</v>
      </c>
      <c r="AB1091" s="81" t="s">
        <v>4102</v>
      </c>
      <c r="AC1091" s="89">
        <f>_xlfn.IFNA(VLOOKUP(AB1091,ACCESSORIES!F:J,5,FALSE),"N/A")</f>
        <v>22</v>
      </c>
      <c r="AD1091" s="87" t="s">
        <v>85</v>
      </c>
      <c r="AE1091" s="14" t="s">
        <v>85</v>
      </c>
      <c r="AF1091" s="14" t="s">
        <v>85</v>
      </c>
      <c r="AG1091" s="14" t="s">
        <v>85</v>
      </c>
      <c r="AH1091" s="9" t="str">
        <f>_xlfn.IFNA(VLOOKUP(AG1091,ACCESSORIES!F:J,5,FALSE),"N/A")</f>
        <v>N/A</v>
      </c>
      <c r="AI1091" s="99" t="s">
        <v>265</v>
      </c>
      <c r="AJ1091" s="81" t="s">
        <v>85</v>
      </c>
      <c r="AK1091" s="40" t="str">
        <f>_xlfn.IFNA(VLOOKUP(AJ1091,ACCESSORIES!F:J,5,FALSE),"N/A")</f>
        <v>N/A</v>
      </c>
      <c r="AL1091" s="81" t="s">
        <v>85</v>
      </c>
      <c r="AM1091" s="81">
        <v>16</v>
      </c>
      <c r="AN1091" s="81">
        <v>170</v>
      </c>
      <c r="AO1091" s="36">
        <v>6</v>
      </c>
      <c r="AP1091" s="36">
        <v>17.899999999999999</v>
      </c>
      <c r="AQ1091" s="36">
        <v>36</v>
      </c>
      <c r="AR1091" s="36">
        <v>48</v>
      </c>
      <c r="AS1091" s="36">
        <v>209.5</v>
      </c>
      <c r="AT1091" s="36">
        <v>203</v>
      </c>
      <c r="AU1091" s="410">
        <v>71.5</v>
      </c>
      <c r="AV1091" s="407">
        <v>39.9</v>
      </c>
      <c r="AW1091" s="407">
        <v>39.9</v>
      </c>
      <c r="AX1091" s="54">
        <v>30</v>
      </c>
      <c r="AY1091" s="3" t="s">
        <v>85</v>
      </c>
      <c r="AZ1091" s="98" t="str">
        <f>_xlfn.IFNA(VLOOKUP(AY1091,ACCESSORIES!F:J,5,FALSE),"N/A")</f>
        <v>N/A</v>
      </c>
      <c r="BA1091" s="3" t="s">
        <v>85</v>
      </c>
      <c r="BB1091" s="98" t="str">
        <f>_xlfn.IFNA(VLOOKUP(BA1091,ACCESSORIES!F:J,5,FALSE),"N/A")</f>
        <v>N/A</v>
      </c>
      <c r="BC1091" s="77">
        <v>31.75</v>
      </c>
      <c r="BD1091" s="56">
        <v>20.236220472440898</v>
      </c>
      <c r="BE1091" s="56">
        <v>20.236220472440898</v>
      </c>
      <c r="BF1091" s="56">
        <v>11.417322834645701</v>
      </c>
      <c r="BG1091" s="378">
        <f t="shared" ref="BG1091:BG1154" si="125">SUM(((BD1091*25.4)*(BE1091*25.4)*(BF1091*25.4))/1000000000)</f>
        <v>7.6616839999999839E-2</v>
      </c>
      <c r="BH1091" s="80">
        <v>36</v>
      </c>
      <c r="BI1091" s="114" t="s">
        <v>3532</v>
      </c>
      <c r="BJ1091" s="50" t="s">
        <v>4050</v>
      </c>
      <c r="BK1091" s="81" t="s">
        <v>4964</v>
      </c>
      <c r="BL1091" s="81" t="s">
        <v>4066</v>
      </c>
      <c r="BM1091" s="81" t="s">
        <v>4836</v>
      </c>
      <c r="BN1091" s="81" t="s">
        <v>2872</v>
      </c>
      <c r="BO1091" s="81" t="s">
        <v>4298</v>
      </c>
      <c r="BP1091" s="81" t="s">
        <v>5446</v>
      </c>
      <c r="BQ1091" s="81" t="s">
        <v>5432</v>
      </c>
      <c r="BR1091" s="81" t="s">
        <v>4275</v>
      </c>
      <c r="BS1091" s="81" t="s">
        <v>4068</v>
      </c>
      <c r="BT1091" s="81"/>
      <c r="BU1091" s="313" t="s">
        <v>6779</v>
      </c>
      <c r="BV1091" s="377" t="s">
        <v>8493</v>
      </c>
      <c r="BW1091" s="313" t="s">
        <v>6783</v>
      </c>
      <c r="BX1091" s="377" t="s">
        <v>8494</v>
      </c>
      <c r="BY1091" s="93" t="str">
        <f t="shared" si="120"/>
        <v>MR703 Bead Grip, 17x8.5, 0mm Offset, 5x5, 71.5mm Centerbore, Method Bronze</v>
      </c>
      <c r="BZ1091" s="81" t="s">
        <v>3878</v>
      </c>
      <c r="CA1091" s="81" t="s">
        <v>3879</v>
      </c>
      <c r="CB1091" s="81" t="str">
        <f t="shared" ref="CB1091:CB1154" si="126">C1091</f>
        <v>TRAIL (7XX)</v>
      </c>
    </row>
    <row r="1092" spans="1:80" s="38" customFormat="1" ht="15" customHeight="1">
      <c r="A1092" s="22">
        <f t="shared" si="121"/>
        <v>1090</v>
      </c>
      <c r="B1092" s="3" t="s">
        <v>84</v>
      </c>
      <c r="C1092" s="99" t="s">
        <v>1282</v>
      </c>
      <c r="D1092" s="81" t="s">
        <v>5799</v>
      </c>
      <c r="E1092" s="91" t="str">
        <f>CONCATENATE(LEFT(D1092,5),VLOOKUP(CONCATENATE(N1092,"x",O1092),'PART NUMBER GUIDE'!$B$9:$C$49,2,FALSE),VLOOKUP(CONCATENATE(P1092, V1092), 'PART NUMBER GUIDE'!$Q$6:$R$91, 2, FALSE),VLOOKUP(Y1092,'PART NUMBER GUIDE'!$J$8:$K$43,2, FALSE),IF(U1092="N/A",IF(ABS(S1092)&lt;10,"0"&amp;ABS(S1092),ABS(S1092)),CONCATENATE(LEFT(U1092,1),RIGHT(U1092,1))), F1092, G1092)</f>
        <v>MR70378550800</v>
      </c>
      <c r="F1092" s="90"/>
      <c r="G1092" s="90"/>
      <c r="H1092" s="88" t="s">
        <v>4659</v>
      </c>
      <c r="I1092" s="312">
        <v>44159</v>
      </c>
      <c r="J1092" s="85" t="s">
        <v>1265</v>
      </c>
      <c r="K1092" s="342">
        <v>319</v>
      </c>
      <c r="L1092" s="92">
        <f t="shared" si="122"/>
        <v>319</v>
      </c>
      <c r="M1092" s="344"/>
      <c r="N1092" s="81">
        <v>17</v>
      </c>
      <c r="O1092" s="81">
        <v>8.5</v>
      </c>
      <c r="P1092" s="99" t="str">
        <f t="shared" si="123"/>
        <v>5x5</v>
      </c>
      <c r="Q1092" s="81">
        <v>5</v>
      </c>
      <c r="R1092" s="81">
        <v>5</v>
      </c>
      <c r="S1092" s="81">
        <v>0</v>
      </c>
      <c r="T1092" s="75">
        <v>4.8</v>
      </c>
      <c r="U1092" s="100" t="s">
        <v>85</v>
      </c>
      <c r="V1092" s="84">
        <v>71.5</v>
      </c>
      <c r="W1092" s="83">
        <v>27.32</v>
      </c>
      <c r="X1092" s="51">
        <v>2650</v>
      </c>
      <c r="Y1092" s="88" t="s">
        <v>2646</v>
      </c>
      <c r="Z1092" s="78" t="s">
        <v>2992</v>
      </c>
      <c r="AA1092" s="51" t="str">
        <f t="shared" si="124"/>
        <v>17x8.5, 5x5, 0 OS</v>
      </c>
      <c r="AB1092" s="81" t="s">
        <v>4102</v>
      </c>
      <c r="AC1092" s="89">
        <f>_xlfn.IFNA(VLOOKUP(AB1092,ACCESSORIES!F:J,5,FALSE),"N/A")</f>
        <v>22</v>
      </c>
      <c r="AD1092" s="87" t="s">
        <v>85</v>
      </c>
      <c r="AE1092" s="14" t="s">
        <v>85</v>
      </c>
      <c r="AF1092" s="14" t="s">
        <v>85</v>
      </c>
      <c r="AG1092" s="14" t="s">
        <v>85</v>
      </c>
      <c r="AH1092" s="9" t="str">
        <f>_xlfn.IFNA(VLOOKUP(AG1092,ACCESSORIES!F:J,5,FALSE),"N/A")</f>
        <v>N/A</v>
      </c>
      <c r="AI1092" s="99" t="s">
        <v>265</v>
      </c>
      <c r="AJ1092" s="81" t="s">
        <v>85</v>
      </c>
      <c r="AK1092" s="40" t="str">
        <f>_xlfn.IFNA(VLOOKUP(AJ1092,ACCESSORIES!F:J,5,FALSE),"N/A")</f>
        <v>N/A</v>
      </c>
      <c r="AL1092" s="81" t="s">
        <v>85</v>
      </c>
      <c r="AM1092" s="81">
        <v>16</v>
      </c>
      <c r="AN1092" s="81">
        <v>170</v>
      </c>
      <c r="AO1092" s="36">
        <v>6</v>
      </c>
      <c r="AP1092" s="36">
        <v>17.899999999999999</v>
      </c>
      <c r="AQ1092" s="36">
        <v>36</v>
      </c>
      <c r="AR1092" s="36">
        <v>48</v>
      </c>
      <c r="AS1092" s="36">
        <v>209.5</v>
      </c>
      <c r="AT1092" s="36">
        <v>203</v>
      </c>
      <c r="AU1092" s="410">
        <v>71.5</v>
      </c>
      <c r="AV1092" s="407">
        <v>39.9</v>
      </c>
      <c r="AW1092" s="407">
        <v>39.9</v>
      </c>
      <c r="AX1092" s="54">
        <v>30</v>
      </c>
      <c r="AY1092" s="3" t="s">
        <v>85</v>
      </c>
      <c r="AZ1092" s="98" t="str">
        <f>_xlfn.IFNA(VLOOKUP(AY1092,ACCESSORIES!F:J,5,FALSE),"N/A")</f>
        <v>N/A</v>
      </c>
      <c r="BA1092" s="3" t="s">
        <v>85</v>
      </c>
      <c r="BB1092" s="98" t="str">
        <f>_xlfn.IFNA(VLOOKUP(BA1092,ACCESSORIES!F:J,5,FALSE),"N/A")</f>
        <v>N/A</v>
      </c>
      <c r="BC1092" s="77">
        <v>31.79</v>
      </c>
      <c r="BD1092" s="56">
        <v>20.236220472440898</v>
      </c>
      <c r="BE1092" s="56">
        <v>20.236220472440898</v>
      </c>
      <c r="BF1092" s="56">
        <v>11.417322834645701</v>
      </c>
      <c r="BG1092" s="378">
        <f t="shared" si="125"/>
        <v>7.6616839999999839E-2</v>
      </c>
      <c r="BH1092" s="80">
        <v>36</v>
      </c>
      <c r="BI1092" s="114" t="s">
        <v>3532</v>
      </c>
      <c r="BJ1092" s="50" t="s">
        <v>4050</v>
      </c>
      <c r="BK1092" s="81" t="s">
        <v>4964</v>
      </c>
      <c r="BL1092" s="81" t="s">
        <v>4066</v>
      </c>
      <c r="BM1092" s="81" t="s">
        <v>4836</v>
      </c>
      <c r="BN1092" s="81" t="s">
        <v>2872</v>
      </c>
      <c r="BO1092" s="81" t="s">
        <v>4298</v>
      </c>
      <c r="BP1092" s="81" t="s">
        <v>5446</v>
      </c>
      <c r="BQ1092" s="81" t="s">
        <v>5432</v>
      </c>
      <c r="BR1092" s="81" t="s">
        <v>4275</v>
      </c>
      <c r="BS1092" s="81" t="s">
        <v>4068</v>
      </c>
      <c r="BT1092" s="81"/>
      <c r="BU1092" s="313" t="s">
        <v>6795</v>
      </c>
      <c r="BV1092" s="377" t="s">
        <v>8300</v>
      </c>
      <c r="BW1092" s="313" t="s">
        <v>6797</v>
      </c>
      <c r="BX1092" s="377" t="s">
        <v>8301</v>
      </c>
      <c r="BY1092" s="93" t="str">
        <f t="shared" si="120"/>
        <v>MR703 Bead Grip, 17x8.5, 0mm Offset, 5x5, 71.5mm Centerbore, Gloss Titanium</v>
      </c>
      <c r="BZ1092" s="81" t="s">
        <v>3878</v>
      </c>
      <c r="CA1092" s="81" t="s">
        <v>3879</v>
      </c>
      <c r="CB1092" s="81" t="str">
        <f t="shared" si="126"/>
        <v>TRAIL (7XX)</v>
      </c>
    </row>
    <row r="1093" spans="1:80" s="38" customFormat="1" ht="15" customHeight="1">
      <c r="A1093" s="22">
        <f t="shared" si="121"/>
        <v>1091</v>
      </c>
      <c r="B1093" s="3" t="s">
        <v>84</v>
      </c>
      <c r="C1093" s="99" t="s">
        <v>1282</v>
      </c>
      <c r="D1093" s="81" t="s">
        <v>5799</v>
      </c>
      <c r="E1093" s="91" t="str">
        <f>CONCATENATE(LEFT(D1093,5),VLOOKUP(CONCATENATE(N1093,"x",O1093),'PART NUMBER GUIDE'!$B$9:$C$49,2,FALSE),VLOOKUP(CONCATENATE(P1093, V1093), 'PART NUMBER GUIDE'!$Q$6:$R$91, 2, FALSE),VLOOKUP(Y1093,'PART NUMBER GUIDE'!$J$8:$K$43,2, FALSE),IF(U1093="N/A",IF(ABS(S1093)&lt;10,"0"&amp;ABS(S1093),ABS(S1093)),CONCATENATE(LEFT(U1093,1),RIGHT(U1093,1))), F1093, G1093)</f>
        <v>MR70378550300</v>
      </c>
      <c r="F1093" s="90"/>
      <c r="G1093" s="90"/>
      <c r="H1093" s="88" t="s">
        <v>7235</v>
      </c>
      <c r="I1093" s="312">
        <v>45051</v>
      </c>
      <c r="J1093" s="85" t="s">
        <v>1265</v>
      </c>
      <c r="K1093" s="342">
        <v>319</v>
      </c>
      <c r="L1093" s="92">
        <f t="shared" si="122"/>
        <v>319</v>
      </c>
      <c r="M1093" s="344"/>
      <c r="N1093" s="81">
        <v>17</v>
      </c>
      <c r="O1093" s="81">
        <v>8.5</v>
      </c>
      <c r="P1093" s="99" t="str">
        <f t="shared" si="123"/>
        <v>5x5</v>
      </c>
      <c r="Q1093" s="81">
        <v>5</v>
      </c>
      <c r="R1093" s="81">
        <v>5</v>
      </c>
      <c r="S1093" s="81">
        <v>0</v>
      </c>
      <c r="T1093" s="75">
        <v>4.8</v>
      </c>
      <c r="U1093" s="100" t="s">
        <v>85</v>
      </c>
      <c r="V1093" s="84">
        <v>71.5</v>
      </c>
      <c r="W1093" s="83">
        <v>26.9</v>
      </c>
      <c r="X1093" s="51">
        <v>2650</v>
      </c>
      <c r="Y1093" s="88" t="s">
        <v>5454</v>
      </c>
      <c r="Z1093" s="78" t="s">
        <v>196</v>
      </c>
      <c r="AA1093" s="51" t="str">
        <f t="shared" si="124"/>
        <v>17x8.5, 5x5, 0 OS</v>
      </c>
      <c r="AB1093" s="81" t="s">
        <v>7928</v>
      </c>
      <c r="AC1093" s="89">
        <f>_xlfn.IFNA(VLOOKUP(AB1093,ACCESSORIES!F:J,5,FALSE),"N/A")</f>
        <v>22</v>
      </c>
      <c r="AD1093" s="87" t="s">
        <v>85</v>
      </c>
      <c r="AE1093" s="14" t="s">
        <v>85</v>
      </c>
      <c r="AF1093" s="14" t="s">
        <v>85</v>
      </c>
      <c r="AG1093" s="14" t="s">
        <v>85</v>
      </c>
      <c r="AH1093" s="9" t="str">
        <f>_xlfn.IFNA(VLOOKUP(AG1093,ACCESSORIES!F:J,5,FALSE),"N/A")</f>
        <v>N/A</v>
      </c>
      <c r="AI1093" s="99" t="s">
        <v>265</v>
      </c>
      <c r="AJ1093" s="81" t="s">
        <v>85</v>
      </c>
      <c r="AK1093" s="40" t="str">
        <f>_xlfn.IFNA(VLOOKUP(AJ1093,ACCESSORIES!F:J,5,FALSE),"N/A")</f>
        <v>N/A</v>
      </c>
      <c r="AL1093" s="81" t="s">
        <v>85</v>
      </c>
      <c r="AM1093" s="81">
        <v>16</v>
      </c>
      <c r="AN1093" s="81">
        <v>170</v>
      </c>
      <c r="AO1093" s="36">
        <v>6</v>
      </c>
      <c r="AP1093" s="36">
        <v>17.899999999999999</v>
      </c>
      <c r="AQ1093" s="36">
        <v>36</v>
      </c>
      <c r="AR1093" s="36">
        <v>48</v>
      </c>
      <c r="AS1093" s="36">
        <v>209.5</v>
      </c>
      <c r="AT1093" s="36">
        <v>203</v>
      </c>
      <c r="AU1093" s="410">
        <v>71.5</v>
      </c>
      <c r="AV1093" s="407">
        <v>39.9</v>
      </c>
      <c r="AW1093" s="407">
        <v>39.9</v>
      </c>
      <c r="AX1093" s="54">
        <v>30</v>
      </c>
      <c r="AY1093" s="3" t="s">
        <v>85</v>
      </c>
      <c r="AZ1093" s="98" t="str">
        <f>_xlfn.IFNA(VLOOKUP(AY1093,ACCESSORIES!F:J,5,FALSE),"N/A")</f>
        <v>N/A</v>
      </c>
      <c r="BA1093" s="3" t="s">
        <v>85</v>
      </c>
      <c r="BB1093" s="98" t="str">
        <f>_xlfn.IFNA(VLOOKUP(BA1093,ACCESSORIES!F:J,5,FALSE),"N/A")</f>
        <v>N/A</v>
      </c>
      <c r="BC1093" s="77">
        <v>31.6</v>
      </c>
      <c r="BD1093" s="56">
        <v>20.236220472440898</v>
      </c>
      <c r="BE1093" s="56">
        <v>20.236220472440898</v>
      </c>
      <c r="BF1093" s="56">
        <v>11.417322834645701</v>
      </c>
      <c r="BG1093" s="378">
        <f t="shared" si="125"/>
        <v>7.6616839999999839E-2</v>
      </c>
      <c r="BH1093" s="80">
        <v>36</v>
      </c>
      <c r="BI1093" s="114" t="s">
        <v>4923</v>
      </c>
      <c r="BJ1093" s="50" t="s">
        <v>4050</v>
      </c>
      <c r="BK1093" s="81" t="s">
        <v>4964</v>
      </c>
      <c r="BL1093" s="81" t="s">
        <v>4066</v>
      </c>
      <c r="BM1093" s="81" t="s">
        <v>4836</v>
      </c>
      <c r="BN1093" s="81" t="s">
        <v>2872</v>
      </c>
      <c r="BO1093" s="81" t="s">
        <v>4298</v>
      </c>
      <c r="BP1093" s="81" t="s">
        <v>5446</v>
      </c>
      <c r="BQ1093" s="81" t="s">
        <v>5432</v>
      </c>
      <c r="BR1093" s="81" t="s">
        <v>4275</v>
      </c>
      <c r="BS1093" s="81" t="s">
        <v>4068</v>
      </c>
      <c r="BT1093" s="81"/>
      <c r="BU1093" s="313"/>
      <c r="BV1093" s="377"/>
      <c r="BW1093" s="313"/>
      <c r="BX1093" s="377"/>
      <c r="BY1093" s="93" t="str">
        <f t="shared" si="120"/>
        <v>MR703 Bead Grip, 17x8.5, 0mm Offset, 5x5, 71.5mm Centerbore, Machined - Clear Coat</v>
      </c>
      <c r="BZ1093" s="81" t="s">
        <v>3878</v>
      </c>
      <c r="CA1093" s="81" t="s">
        <v>3879</v>
      </c>
      <c r="CB1093" s="81" t="str">
        <f t="shared" si="126"/>
        <v>TRAIL (7XX)</v>
      </c>
    </row>
    <row r="1094" spans="1:80" s="38" customFormat="1" ht="15" customHeight="1">
      <c r="A1094" s="22">
        <f t="shared" si="121"/>
        <v>1092</v>
      </c>
      <c r="B1094" s="3" t="s">
        <v>84</v>
      </c>
      <c r="C1094" s="99" t="s">
        <v>1282</v>
      </c>
      <c r="D1094" s="81" t="s">
        <v>5799</v>
      </c>
      <c r="E1094" s="91" t="str">
        <f>CONCATENATE(LEFT(D1094,5),VLOOKUP(CONCATENATE(N1094,"x",O1094),'PART NUMBER GUIDE'!$B$9:$C$49,2,FALSE),VLOOKUP(CONCATENATE(P1094, V1094), 'PART NUMBER GUIDE'!$Q$6:$R$91, 2, FALSE),VLOOKUP(Y1094,'PART NUMBER GUIDE'!$J$8:$K$43,2, FALSE),IF(U1094="N/A",IF(ABS(S1094)&lt;10,"0"&amp;ABS(S1094),ABS(S1094)),CONCATENATE(LEFT(U1094,1),RIGHT(U1094,1))), F1094, G1094)</f>
        <v>MR70378558500</v>
      </c>
      <c r="F1094" s="90"/>
      <c r="G1094" s="90"/>
      <c r="H1094" s="88" t="s">
        <v>4154</v>
      </c>
      <c r="I1094" s="312">
        <v>43886</v>
      </c>
      <c r="J1094" s="85" t="s">
        <v>1265</v>
      </c>
      <c r="K1094" s="342">
        <v>319</v>
      </c>
      <c r="L1094" s="92">
        <f t="shared" si="122"/>
        <v>319</v>
      </c>
      <c r="M1094" s="344"/>
      <c r="N1094" s="81">
        <v>17</v>
      </c>
      <c r="O1094" s="81">
        <v>8.5</v>
      </c>
      <c r="P1094" s="99" t="str">
        <f t="shared" si="123"/>
        <v>5x150</v>
      </c>
      <c r="Q1094" s="81">
        <v>5</v>
      </c>
      <c r="R1094" s="81">
        <v>150</v>
      </c>
      <c r="S1094" s="81">
        <v>0</v>
      </c>
      <c r="T1094" s="75">
        <v>4.8</v>
      </c>
      <c r="U1094" s="100" t="s">
        <v>85</v>
      </c>
      <c r="V1094" s="84">
        <v>110.5</v>
      </c>
      <c r="W1094" s="83">
        <v>26.9</v>
      </c>
      <c r="X1094" s="51">
        <v>2650</v>
      </c>
      <c r="Y1094" s="88" t="s">
        <v>2294</v>
      </c>
      <c r="Z1094" s="79" t="s">
        <v>2987</v>
      </c>
      <c r="AA1094" s="51" t="str">
        <f t="shared" si="124"/>
        <v>17x8.5, 5x150, 0 OS</v>
      </c>
      <c r="AB1094" s="81" t="s">
        <v>4103</v>
      </c>
      <c r="AC1094" s="89">
        <f>_xlfn.IFNA(VLOOKUP(AB1094,ACCESSORIES!F:J,5,FALSE),"N/A")</f>
        <v>22</v>
      </c>
      <c r="AD1094" s="87" t="s">
        <v>85</v>
      </c>
      <c r="AE1094" s="14" t="s">
        <v>85</v>
      </c>
      <c r="AF1094" s="14" t="s">
        <v>85</v>
      </c>
      <c r="AG1094" s="14" t="s">
        <v>85</v>
      </c>
      <c r="AH1094" s="9" t="str">
        <f>_xlfn.IFNA(VLOOKUP(AG1094,ACCESSORIES!F:J,5,FALSE),"N/A")</f>
        <v>N/A</v>
      </c>
      <c r="AI1094" s="99" t="s">
        <v>265</v>
      </c>
      <c r="AJ1094" s="81" t="s">
        <v>85</v>
      </c>
      <c r="AK1094" s="40" t="str">
        <f>_xlfn.IFNA(VLOOKUP(AJ1094,ACCESSORIES!F:J,5,FALSE),"N/A")</f>
        <v>N/A</v>
      </c>
      <c r="AL1094" s="81" t="s">
        <v>85</v>
      </c>
      <c r="AM1094" s="81">
        <v>16</v>
      </c>
      <c r="AN1094" s="81">
        <v>180</v>
      </c>
      <c r="AO1094" s="36">
        <v>0</v>
      </c>
      <c r="AP1094" s="36">
        <v>14</v>
      </c>
      <c r="AQ1094" s="36">
        <v>35.799999999999997</v>
      </c>
      <c r="AR1094" s="36">
        <v>48</v>
      </c>
      <c r="AS1094" s="36">
        <v>209.5</v>
      </c>
      <c r="AT1094" s="36">
        <v>203</v>
      </c>
      <c r="AU1094" s="410">
        <v>103.35</v>
      </c>
      <c r="AV1094" s="407">
        <v>32.6</v>
      </c>
      <c r="AW1094" s="407">
        <v>38.9</v>
      </c>
      <c r="AX1094" s="54">
        <v>30</v>
      </c>
      <c r="AY1094" s="3" t="s">
        <v>85</v>
      </c>
      <c r="AZ1094" s="98" t="str">
        <f>_xlfn.IFNA(VLOOKUP(AY1094,ACCESSORIES!F:J,5,FALSE),"N/A")</f>
        <v>N/A</v>
      </c>
      <c r="BA1094" s="3" t="s">
        <v>85</v>
      </c>
      <c r="BB1094" s="98" t="str">
        <f>_xlfn.IFNA(VLOOKUP(BA1094,ACCESSORIES!F:J,5,FALSE),"N/A")</f>
        <v>N/A</v>
      </c>
      <c r="BC1094" s="77">
        <v>31.6</v>
      </c>
      <c r="BD1094" s="56">
        <v>20.236220472440898</v>
      </c>
      <c r="BE1094" s="56">
        <v>20.236220472440898</v>
      </c>
      <c r="BF1094" s="56">
        <v>11.417322834645701</v>
      </c>
      <c r="BG1094" s="378">
        <f t="shared" si="125"/>
        <v>7.6616839999999839E-2</v>
      </c>
      <c r="BH1094" s="80">
        <v>36</v>
      </c>
      <c r="BI1094" s="114" t="s">
        <v>3532</v>
      </c>
      <c r="BJ1094" s="50" t="s">
        <v>4050</v>
      </c>
      <c r="BK1094" s="81" t="s">
        <v>4964</v>
      </c>
      <c r="BL1094" s="81" t="s">
        <v>4066</v>
      </c>
      <c r="BM1094" s="81" t="s">
        <v>4836</v>
      </c>
      <c r="BN1094" s="81" t="s">
        <v>2872</v>
      </c>
      <c r="BO1094" s="81" t="s">
        <v>4298</v>
      </c>
      <c r="BP1094" s="81" t="s">
        <v>5446</v>
      </c>
      <c r="BQ1094" s="81" t="s">
        <v>5432</v>
      </c>
      <c r="BR1094" s="81" t="s">
        <v>4275</v>
      </c>
      <c r="BS1094" s="81" t="s">
        <v>4068</v>
      </c>
      <c r="BT1094" s="81"/>
      <c r="BU1094" s="313" t="s">
        <v>6765</v>
      </c>
      <c r="BV1094" s="377" t="s">
        <v>8216</v>
      </c>
      <c r="BW1094" s="313" t="s">
        <v>6769</v>
      </c>
      <c r="BX1094" s="377" t="s">
        <v>8217</v>
      </c>
      <c r="BY1094" s="93" t="str">
        <f t="shared" si="120"/>
        <v>MR703 Bead Grip, 17x8.5, 0mm Offset, 5x150, 110.5mm Centerbore, Matte Black</v>
      </c>
      <c r="BZ1094" s="81" t="s">
        <v>3878</v>
      </c>
      <c r="CA1094" s="81" t="s">
        <v>3879</v>
      </c>
      <c r="CB1094" s="81" t="str">
        <f t="shared" si="126"/>
        <v>TRAIL (7XX)</v>
      </c>
    </row>
    <row r="1095" spans="1:80" s="38" customFormat="1" ht="15" customHeight="1">
      <c r="A1095" s="22">
        <f t="shared" si="121"/>
        <v>1093</v>
      </c>
      <c r="B1095" s="3" t="s">
        <v>84</v>
      </c>
      <c r="C1095" s="99" t="s">
        <v>1282</v>
      </c>
      <c r="D1095" s="81" t="s">
        <v>5799</v>
      </c>
      <c r="E1095" s="91" t="str">
        <f>CONCATENATE(LEFT(D1095,5),VLOOKUP(CONCATENATE(N1095,"x",O1095),'PART NUMBER GUIDE'!$B$9:$C$49,2,FALSE),VLOOKUP(CONCATENATE(P1095, V1095), 'PART NUMBER GUIDE'!$Q$6:$R$91, 2, FALSE),VLOOKUP(Y1095,'PART NUMBER GUIDE'!$J$8:$K$43,2, FALSE),IF(U1095="N/A",IF(ABS(S1095)&lt;10,"0"&amp;ABS(S1095),ABS(S1095)),CONCATENATE(LEFT(U1095,1),RIGHT(U1095,1))), F1095, G1095)</f>
        <v>MR70378558900</v>
      </c>
      <c r="F1095" s="90"/>
      <c r="G1095" s="90"/>
      <c r="H1095" s="88" t="s">
        <v>4155</v>
      </c>
      <c r="I1095" s="312">
        <v>43886</v>
      </c>
      <c r="J1095" s="85" t="s">
        <v>1265</v>
      </c>
      <c r="K1095" s="342">
        <v>319</v>
      </c>
      <c r="L1095" s="92">
        <f t="shared" si="122"/>
        <v>319</v>
      </c>
      <c r="M1095" s="344"/>
      <c r="N1095" s="81">
        <v>17</v>
      </c>
      <c r="O1095" s="81">
        <v>8.5</v>
      </c>
      <c r="P1095" s="99" t="str">
        <f t="shared" si="123"/>
        <v>5x150</v>
      </c>
      <c r="Q1095" s="81">
        <v>5</v>
      </c>
      <c r="R1095" s="81">
        <v>150</v>
      </c>
      <c r="S1095" s="81">
        <v>0</v>
      </c>
      <c r="T1095" s="75">
        <v>4.8</v>
      </c>
      <c r="U1095" s="100" t="s">
        <v>85</v>
      </c>
      <c r="V1095" s="84">
        <v>110.5</v>
      </c>
      <c r="W1095" s="83">
        <v>26.59</v>
      </c>
      <c r="X1095" s="51">
        <v>2650</v>
      </c>
      <c r="Y1095" s="88" t="s">
        <v>2297</v>
      </c>
      <c r="Z1095" s="78" t="s">
        <v>2988</v>
      </c>
      <c r="AA1095" s="51" t="str">
        <f t="shared" si="124"/>
        <v>17x8.5, 5x150, 0 OS</v>
      </c>
      <c r="AB1095" s="81" t="s">
        <v>4103</v>
      </c>
      <c r="AC1095" s="89">
        <f>_xlfn.IFNA(VLOOKUP(AB1095,ACCESSORIES!F:J,5,FALSE),"N/A")</f>
        <v>22</v>
      </c>
      <c r="AD1095" s="87" t="s">
        <v>85</v>
      </c>
      <c r="AE1095" s="14" t="s">
        <v>85</v>
      </c>
      <c r="AF1095" s="14" t="s">
        <v>85</v>
      </c>
      <c r="AG1095" s="14" t="s">
        <v>85</v>
      </c>
      <c r="AH1095" s="9" t="str">
        <f>_xlfn.IFNA(VLOOKUP(AG1095,ACCESSORIES!F:J,5,FALSE),"N/A")</f>
        <v>N/A</v>
      </c>
      <c r="AI1095" s="99" t="s">
        <v>265</v>
      </c>
      <c r="AJ1095" s="81" t="s">
        <v>85</v>
      </c>
      <c r="AK1095" s="40" t="str">
        <f>_xlfn.IFNA(VLOOKUP(AJ1095,ACCESSORIES!F:J,5,FALSE),"N/A")</f>
        <v>N/A</v>
      </c>
      <c r="AL1095" s="81" t="s">
        <v>85</v>
      </c>
      <c r="AM1095" s="81">
        <v>16</v>
      </c>
      <c r="AN1095" s="81">
        <v>180</v>
      </c>
      <c r="AO1095" s="36">
        <v>0</v>
      </c>
      <c r="AP1095" s="36">
        <v>14</v>
      </c>
      <c r="AQ1095" s="36">
        <v>35.799999999999997</v>
      </c>
      <c r="AR1095" s="36">
        <v>48</v>
      </c>
      <c r="AS1095" s="36">
        <v>209.5</v>
      </c>
      <c r="AT1095" s="36">
        <v>203</v>
      </c>
      <c r="AU1095" s="410">
        <v>103.35</v>
      </c>
      <c r="AV1095" s="407">
        <v>32.6</v>
      </c>
      <c r="AW1095" s="407">
        <v>38.9</v>
      </c>
      <c r="AX1095" s="54">
        <v>30</v>
      </c>
      <c r="AY1095" s="3" t="s">
        <v>85</v>
      </c>
      <c r="AZ1095" s="98" t="str">
        <f>_xlfn.IFNA(VLOOKUP(AY1095,ACCESSORIES!F:J,5,FALSE),"N/A")</f>
        <v>N/A</v>
      </c>
      <c r="BA1095" s="3" t="s">
        <v>85</v>
      </c>
      <c r="BB1095" s="98" t="str">
        <f>_xlfn.IFNA(VLOOKUP(BA1095,ACCESSORIES!F:J,5,FALSE),"N/A")</f>
        <v>N/A</v>
      </c>
      <c r="BC1095" s="77">
        <v>31.22</v>
      </c>
      <c r="BD1095" s="56">
        <v>20.236220472440898</v>
      </c>
      <c r="BE1095" s="56">
        <v>20.236220472440898</v>
      </c>
      <c r="BF1095" s="56">
        <v>11.417322834645701</v>
      </c>
      <c r="BG1095" s="378">
        <f t="shared" si="125"/>
        <v>7.6616839999999839E-2</v>
      </c>
      <c r="BH1095" s="80">
        <v>36</v>
      </c>
      <c r="BI1095" s="114" t="s">
        <v>3532</v>
      </c>
      <c r="BJ1095" s="50" t="s">
        <v>4050</v>
      </c>
      <c r="BK1095" s="81" t="s">
        <v>4964</v>
      </c>
      <c r="BL1095" s="81" t="s">
        <v>4066</v>
      </c>
      <c r="BM1095" s="81" t="s">
        <v>4836</v>
      </c>
      <c r="BN1095" s="81" t="s">
        <v>2872</v>
      </c>
      <c r="BO1095" s="81" t="s">
        <v>4298</v>
      </c>
      <c r="BP1095" s="81" t="s">
        <v>5446</v>
      </c>
      <c r="BQ1095" s="81" t="s">
        <v>5432</v>
      </c>
      <c r="BR1095" s="81" t="s">
        <v>4275</v>
      </c>
      <c r="BS1095" s="81" t="s">
        <v>4068</v>
      </c>
      <c r="BT1095" s="81"/>
      <c r="BU1095" s="313" t="s">
        <v>6779</v>
      </c>
      <c r="BV1095" s="377" t="s">
        <v>8493</v>
      </c>
      <c r="BW1095" s="313" t="s">
        <v>6783</v>
      </c>
      <c r="BX1095" s="377" t="s">
        <v>8494</v>
      </c>
      <c r="BY1095" s="93" t="str">
        <f t="shared" si="120"/>
        <v>MR703 Bead Grip, 17x8.5, 0mm Offset, 5x150, 110.5mm Centerbore, Method Bronze</v>
      </c>
      <c r="BZ1095" s="81" t="s">
        <v>3878</v>
      </c>
      <c r="CA1095" s="81" t="s">
        <v>3879</v>
      </c>
      <c r="CB1095" s="81" t="str">
        <f t="shared" si="126"/>
        <v>TRAIL (7XX)</v>
      </c>
    </row>
    <row r="1096" spans="1:80" s="38" customFormat="1" ht="15" customHeight="1">
      <c r="A1096" s="22">
        <f t="shared" si="121"/>
        <v>1094</v>
      </c>
      <c r="B1096" s="3" t="s">
        <v>84</v>
      </c>
      <c r="C1096" s="99" t="s">
        <v>1282</v>
      </c>
      <c r="D1096" s="81" t="s">
        <v>5799</v>
      </c>
      <c r="E1096" s="91" t="str">
        <f>CONCATENATE(LEFT(D1096,5),VLOOKUP(CONCATENATE(N1096,"x",O1096),'PART NUMBER GUIDE'!$B$9:$C$49,2,FALSE),VLOOKUP(CONCATENATE(P1096, V1096), 'PART NUMBER GUIDE'!$Q$6:$R$91, 2, FALSE),VLOOKUP(Y1096,'PART NUMBER GUIDE'!$J$8:$K$43,2, FALSE),IF(U1096="N/A",IF(ABS(S1096)&lt;10,"0"&amp;ABS(S1096),ABS(S1096)),CONCATENATE(LEFT(U1096,1),RIGHT(U1096,1))), F1096, G1096)</f>
        <v>MR70378516500</v>
      </c>
      <c r="F1096" s="90"/>
      <c r="G1096" s="90"/>
      <c r="H1096" s="88" t="s">
        <v>4158</v>
      </c>
      <c r="I1096" s="312">
        <v>43886</v>
      </c>
      <c r="J1096" s="85" t="s">
        <v>1265</v>
      </c>
      <c r="K1096" s="342">
        <v>319</v>
      </c>
      <c r="L1096" s="92">
        <f t="shared" si="122"/>
        <v>319</v>
      </c>
      <c r="M1096" s="344"/>
      <c r="N1096" s="81">
        <v>17</v>
      </c>
      <c r="O1096" s="81">
        <v>8.5</v>
      </c>
      <c r="P1096" s="99" t="str">
        <f t="shared" si="123"/>
        <v>6x135</v>
      </c>
      <c r="Q1096" s="81">
        <v>6</v>
      </c>
      <c r="R1096" s="81">
        <v>135</v>
      </c>
      <c r="S1096" s="81">
        <v>0</v>
      </c>
      <c r="T1096" s="75">
        <v>4.8</v>
      </c>
      <c r="U1096" s="100" t="s">
        <v>85</v>
      </c>
      <c r="V1096" s="84">
        <v>87</v>
      </c>
      <c r="W1096" s="83">
        <v>27.38</v>
      </c>
      <c r="X1096" s="51">
        <v>2650</v>
      </c>
      <c r="Y1096" s="88" t="s">
        <v>2294</v>
      </c>
      <c r="Z1096" s="79" t="s">
        <v>2987</v>
      </c>
      <c r="AA1096" s="51" t="str">
        <f t="shared" si="124"/>
        <v>17x8.5, 6x135, 0 OS</v>
      </c>
      <c r="AB1096" s="81" t="s">
        <v>4102</v>
      </c>
      <c r="AC1096" s="89">
        <f>_xlfn.IFNA(VLOOKUP(AB1096,ACCESSORIES!F:J,5,FALSE),"N/A")</f>
        <v>22</v>
      </c>
      <c r="AD1096" s="87" t="s">
        <v>85</v>
      </c>
      <c r="AE1096" s="14" t="s">
        <v>85</v>
      </c>
      <c r="AF1096" s="14" t="s">
        <v>85</v>
      </c>
      <c r="AG1096" s="14" t="s">
        <v>85</v>
      </c>
      <c r="AH1096" s="9" t="str">
        <f>_xlfn.IFNA(VLOOKUP(AG1096,ACCESSORIES!F:J,5,FALSE),"N/A")</f>
        <v>N/A</v>
      </c>
      <c r="AI1096" s="99" t="s">
        <v>265</v>
      </c>
      <c r="AJ1096" s="81" t="s">
        <v>85</v>
      </c>
      <c r="AK1096" s="40" t="str">
        <f>_xlfn.IFNA(VLOOKUP(AJ1096,ACCESSORIES!F:J,5,FALSE),"N/A")</f>
        <v>N/A</v>
      </c>
      <c r="AL1096" s="81" t="s">
        <v>85</v>
      </c>
      <c r="AM1096" s="81">
        <v>16</v>
      </c>
      <c r="AN1096" s="81">
        <v>175</v>
      </c>
      <c r="AO1096" s="36">
        <v>3</v>
      </c>
      <c r="AP1096" s="36">
        <v>14.9</v>
      </c>
      <c r="AQ1096" s="36">
        <v>35</v>
      </c>
      <c r="AR1096" s="36">
        <v>48</v>
      </c>
      <c r="AS1096" s="36">
        <v>209.5</v>
      </c>
      <c r="AT1096" s="36">
        <v>203</v>
      </c>
      <c r="AU1096" s="410">
        <v>82.6</v>
      </c>
      <c r="AV1096" s="407">
        <v>31.59</v>
      </c>
      <c r="AW1096" s="407">
        <v>39.9</v>
      </c>
      <c r="AX1096" s="54">
        <v>30</v>
      </c>
      <c r="AY1096" s="3" t="s">
        <v>85</v>
      </c>
      <c r="AZ1096" s="98" t="str">
        <f>_xlfn.IFNA(VLOOKUP(AY1096,ACCESSORIES!F:J,5,FALSE),"N/A")</f>
        <v>N/A</v>
      </c>
      <c r="BA1096" s="3" t="s">
        <v>85</v>
      </c>
      <c r="BB1096" s="98" t="str">
        <f>_xlfn.IFNA(VLOOKUP(BA1096,ACCESSORIES!F:J,5,FALSE),"N/A")</f>
        <v>N/A</v>
      </c>
      <c r="BC1096" s="77">
        <v>31.75</v>
      </c>
      <c r="BD1096" s="56">
        <v>20.236220472440898</v>
      </c>
      <c r="BE1096" s="56">
        <v>20.236220472440898</v>
      </c>
      <c r="BF1096" s="56">
        <v>11.417322834645701</v>
      </c>
      <c r="BG1096" s="378">
        <f t="shared" si="125"/>
        <v>7.6616839999999839E-2</v>
      </c>
      <c r="BH1096" s="80">
        <v>36</v>
      </c>
      <c r="BI1096" s="114" t="s">
        <v>3532</v>
      </c>
      <c r="BJ1096" s="50" t="s">
        <v>4050</v>
      </c>
      <c r="BK1096" s="81" t="s">
        <v>4964</v>
      </c>
      <c r="BL1096" s="81" t="s">
        <v>4066</v>
      </c>
      <c r="BM1096" s="81" t="s">
        <v>4836</v>
      </c>
      <c r="BN1096" s="81" t="s">
        <v>2872</v>
      </c>
      <c r="BO1096" s="81" t="s">
        <v>4298</v>
      </c>
      <c r="BP1096" s="81" t="s">
        <v>5446</v>
      </c>
      <c r="BQ1096" s="81" t="s">
        <v>5432</v>
      </c>
      <c r="BR1096" s="81" t="s">
        <v>4275</v>
      </c>
      <c r="BS1096" s="81" t="s">
        <v>4068</v>
      </c>
      <c r="BT1096" s="81"/>
      <c r="BU1096" s="313" t="s">
        <v>6766</v>
      </c>
      <c r="BV1096" s="377" t="s">
        <v>8244</v>
      </c>
      <c r="BW1096" s="313" t="s">
        <v>6772</v>
      </c>
      <c r="BX1096" s="377" t="s">
        <v>8245</v>
      </c>
      <c r="BY1096" s="93" t="str">
        <f t="shared" si="120"/>
        <v>MR703 Bead Grip, 17x8.5, 0mm Offset, 6x135, 87mm Centerbore, Matte Black</v>
      </c>
      <c r="BZ1096" s="81" t="s">
        <v>3878</v>
      </c>
      <c r="CA1096" s="81" t="s">
        <v>3879</v>
      </c>
      <c r="CB1096" s="81" t="str">
        <f t="shared" si="126"/>
        <v>TRAIL (7XX)</v>
      </c>
    </row>
    <row r="1097" spans="1:80" s="38" customFormat="1" ht="15" customHeight="1">
      <c r="A1097" s="22">
        <f t="shared" si="121"/>
        <v>1095</v>
      </c>
      <c r="B1097" s="3" t="s">
        <v>84</v>
      </c>
      <c r="C1097" s="99" t="s">
        <v>1282</v>
      </c>
      <c r="D1097" s="81" t="s">
        <v>5799</v>
      </c>
      <c r="E1097" s="91" t="str">
        <f>CONCATENATE(LEFT(D1097,5),VLOOKUP(CONCATENATE(N1097,"x",O1097),'PART NUMBER GUIDE'!$B$9:$C$49,2,FALSE),VLOOKUP(CONCATENATE(P1097, V1097), 'PART NUMBER GUIDE'!$Q$6:$R$91, 2, FALSE),VLOOKUP(Y1097,'PART NUMBER GUIDE'!$J$8:$K$43,2, FALSE),IF(U1097="N/A",IF(ABS(S1097)&lt;10,"0"&amp;ABS(S1097),ABS(S1097)),CONCATENATE(LEFT(U1097,1),RIGHT(U1097,1))), F1097, G1097)</f>
        <v>MR70378516900</v>
      </c>
      <c r="F1097" s="90"/>
      <c r="G1097" s="90"/>
      <c r="H1097" s="88" t="s">
        <v>4159</v>
      </c>
      <c r="I1097" s="312">
        <v>43886</v>
      </c>
      <c r="J1097" s="85" t="s">
        <v>1265</v>
      </c>
      <c r="K1097" s="342">
        <v>319</v>
      </c>
      <c r="L1097" s="92">
        <f t="shared" si="122"/>
        <v>319</v>
      </c>
      <c r="M1097" s="344"/>
      <c r="N1097" s="81">
        <v>17</v>
      </c>
      <c r="O1097" s="81">
        <v>8.5</v>
      </c>
      <c r="P1097" s="99" t="str">
        <f t="shared" si="123"/>
        <v>6x135</v>
      </c>
      <c r="Q1097" s="81">
        <v>6</v>
      </c>
      <c r="R1097" s="81">
        <v>135</v>
      </c>
      <c r="S1097" s="81">
        <v>0</v>
      </c>
      <c r="T1097" s="75">
        <v>4.8</v>
      </c>
      <c r="U1097" s="100" t="s">
        <v>85</v>
      </c>
      <c r="V1097" s="84">
        <v>87</v>
      </c>
      <c r="W1097" s="83">
        <v>26.9</v>
      </c>
      <c r="X1097" s="51">
        <v>2650</v>
      </c>
      <c r="Y1097" s="88" t="s">
        <v>2297</v>
      </c>
      <c r="Z1097" s="78" t="s">
        <v>2988</v>
      </c>
      <c r="AA1097" s="51" t="str">
        <f t="shared" si="124"/>
        <v>17x8.5, 6x135, 0 OS</v>
      </c>
      <c r="AB1097" s="81" t="s">
        <v>4102</v>
      </c>
      <c r="AC1097" s="89">
        <f>_xlfn.IFNA(VLOOKUP(AB1097,ACCESSORIES!F:J,5,FALSE),"N/A")</f>
        <v>22</v>
      </c>
      <c r="AD1097" s="87" t="s">
        <v>85</v>
      </c>
      <c r="AE1097" s="14" t="s">
        <v>85</v>
      </c>
      <c r="AF1097" s="14" t="s">
        <v>85</v>
      </c>
      <c r="AG1097" s="14" t="s">
        <v>85</v>
      </c>
      <c r="AH1097" s="9" t="str">
        <f>_xlfn.IFNA(VLOOKUP(AG1097,ACCESSORIES!F:J,5,FALSE),"N/A")</f>
        <v>N/A</v>
      </c>
      <c r="AI1097" s="99" t="s">
        <v>265</v>
      </c>
      <c r="AJ1097" s="81" t="s">
        <v>85</v>
      </c>
      <c r="AK1097" s="40" t="str">
        <f>_xlfn.IFNA(VLOOKUP(AJ1097,ACCESSORIES!F:J,5,FALSE),"N/A")</f>
        <v>N/A</v>
      </c>
      <c r="AL1097" s="81" t="s">
        <v>85</v>
      </c>
      <c r="AM1097" s="81">
        <v>16</v>
      </c>
      <c r="AN1097" s="81">
        <v>175</v>
      </c>
      <c r="AO1097" s="36">
        <v>3</v>
      </c>
      <c r="AP1097" s="36">
        <v>14.9</v>
      </c>
      <c r="AQ1097" s="36">
        <v>35</v>
      </c>
      <c r="AR1097" s="36">
        <v>48</v>
      </c>
      <c r="AS1097" s="36">
        <v>209.5</v>
      </c>
      <c r="AT1097" s="36">
        <v>203</v>
      </c>
      <c r="AU1097" s="410">
        <v>82.6</v>
      </c>
      <c r="AV1097" s="407">
        <v>31.59</v>
      </c>
      <c r="AW1097" s="407">
        <v>39.9</v>
      </c>
      <c r="AX1097" s="54">
        <v>30</v>
      </c>
      <c r="AY1097" s="3" t="s">
        <v>85</v>
      </c>
      <c r="AZ1097" s="98" t="str">
        <f>_xlfn.IFNA(VLOOKUP(AY1097,ACCESSORIES!F:J,5,FALSE),"N/A")</f>
        <v>N/A</v>
      </c>
      <c r="BA1097" s="3" t="s">
        <v>85</v>
      </c>
      <c r="BB1097" s="98" t="str">
        <f>_xlfn.IFNA(VLOOKUP(BA1097,ACCESSORIES!F:J,5,FALSE),"N/A")</f>
        <v>N/A</v>
      </c>
      <c r="BC1097" s="77">
        <v>31.6</v>
      </c>
      <c r="BD1097" s="56">
        <v>20.236220472440898</v>
      </c>
      <c r="BE1097" s="56">
        <v>20.236220472440898</v>
      </c>
      <c r="BF1097" s="56">
        <v>11.417322834645701</v>
      </c>
      <c r="BG1097" s="378">
        <f t="shared" si="125"/>
        <v>7.6616839999999839E-2</v>
      </c>
      <c r="BH1097" s="80">
        <v>36</v>
      </c>
      <c r="BI1097" s="114" t="s">
        <v>3532</v>
      </c>
      <c r="BJ1097" s="50" t="s">
        <v>4050</v>
      </c>
      <c r="BK1097" s="81" t="s">
        <v>4964</v>
      </c>
      <c r="BL1097" s="81" t="s">
        <v>4066</v>
      </c>
      <c r="BM1097" s="81" t="s">
        <v>4836</v>
      </c>
      <c r="BN1097" s="81" t="s">
        <v>2872</v>
      </c>
      <c r="BO1097" s="81" t="s">
        <v>4298</v>
      </c>
      <c r="BP1097" s="81" t="s">
        <v>5446</v>
      </c>
      <c r="BQ1097" s="81" t="s">
        <v>5432</v>
      </c>
      <c r="BR1097" s="81" t="s">
        <v>4275</v>
      </c>
      <c r="BS1097" s="81" t="s">
        <v>4068</v>
      </c>
      <c r="BT1097" s="81"/>
      <c r="BU1097" s="313" t="s">
        <v>6780</v>
      </c>
      <c r="BV1097" s="377" t="s">
        <v>8260</v>
      </c>
      <c r="BW1097" s="313" t="s">
        <v>6786</v>
      </c>
      <c r="BX1097" s="377" t="s">
        <v>8261</v>
      </c>
      <c r="BY1097" s="93" t="str">
        <f t="shared" si="120"/>
        <v>MR703 Bead Grip, 17x8.5, 0mm Offset, 6x135, 87mm Centerbore, Method Bronze</v>
      </c>
      <c r="BZ1097" s="81" t="s">
        <v>3878</v>
      </c>
      <c r="CA1097" s="81" t="s">
        <v>3879</v>
      </c>
      <c r="CB1097" s="81" t="str">
        <f t="shared" si="126"/>
        <v>TRAIL (7XX)</v>
      </c>
    </row>
    <row r="1098" spans="1:80" s="38" customFormat="1" ht="15" customHeight="1">
      <c r="A1098" s="22">
        <f t="shared" si="121"/>
        <v>1096</v>
      </c>
      <c r="B1098" s="3" t="s">
        <v>84</v>
      </c>
      <c r="C1098" s="99" t="s">
        <v>1282</v>
      </c>
      <c r="D1098" s="81" t="s">
        <v>5799</v>
      </c>
      <c r="E1098" s="91" t="str">
        <f>CONCATENATE(LEFT(D1098,5),VLOOKUP(CONCATENATE(N1098,"x",O1098),'PART NUMBER GUIDE'!$B$9:$C$49,2,FALSE),VLOOKUP(CONCATENATE(P1098, V1098), 'PART NUMBER GUIDE'!$Q$6:$R$91, 2, FALSE),VLOOKUP(Y1098,'PART NUMBER GUIDE'!$J$8:$K$43,2, FALSE),IF(U1098="N/A",IF(ABS(S1098)&lt;10,"0"&amp;ABS(S1098),ABS(S1098)),CONCATENATE(LEFT(U1098,1),RIGHT(U1098,1))), F1098, G1098)</f>
        <v>MR70378516800</v>
      </c>
      <c r="F1098" s="90"/>
      <c r="G1098" s="90"/>
      <c r="H1098" s="88" t="s">
        <v>4661</v>
      </c>
      <c r="I1098" s="312">
        <v>44159</v>
      </c>
      <c r="J1098" s="85" t="s">
        <v>1265</v>
      </c>
      <c r="K1098" s="342">
        <v>319</v>
      </c>
      <c r="L1098" s="92">
        <f t="shared" si="122"/>
        <v>319</v>
      </c>
      <c r="M1098" s="344"/>
      <c r="N1098" s="81">
        <v>17</v>
      </c>
      <c r="O1098" s="81">
        <v>8.5</v>
      </c>
      <c r="P1098" s="99" t="str">
        <f t="shared" si="123"/>
        <v>6x135</v>
      </c>
      <c r="Q1098" s="81">
        <v>6</v>
      </c>
      <c r="R1098" s="81">
        <v>135</v>
      </c>
      <c r="S1098" s="81">
        <v>0</v>
      </c>
      <c r="T1098" s="75">
        <v>4.8</v>
      </c>
      <c r="U1098" s="100" t="s">
        <v>85</v>
      </c>
      <c r="V1098" s="84">
        <v>87</v>
      </c>
      <c r="W1098" s="83">
        <v>26.9</v>
      </c>
      <c r="X1098" s="51">
        <v>2650</v>
      </c>
      <c r="Y1098" s="88" t="s">
        <v>2646</v>
      </c>
      <c r="Z1098" s="78" t="s">
        <v>2992</v>
      </c>
      <c r="AA1098" s="51" t="str">
        <f t="shared" si="124"/>
        <v>17x8.5, 6x135, 0 OS</v>
      </c>
      <c r="AB1098" s="81" t="s">
        <v>4102</v>
      </c>
      <c r="AC1098" s="89">
        <f>_xlfn.IFNA(VLOOKUP(AB1098,ACCESSORIES!F:J,5,FALSE),"N/A")</f>
        <v>22</v>
      </c>
      <c r="AD1098" s="87" t="s">
        <v>85</v>
      </c>
      <c r="AE1098" s="14" t="s">
        <v>85</v>
      </c>
      <c r="AF1098" s="14" t="s">
        <v>85</v>
      </c>
      <c r="AG1098" s="14" t="s">
        <v>85</v>
      </c>
      <c r="AH1098" s="9" t="str">
        <f>_xlfn.IFNA(VLOOKUP(AG1098,ACCESSORIES!F:J,5,FALSE),"N/A")</f>
        <v>N/A</v>
      </c>
      <c r="AI1098" s="99" t="s">
        <v>265</v>
      </c>
      <c r="AJ1098" s="81" t="s">
        <v>85</v>
      </c>
      <c r="AK1098" s="40" t="str">
        <f>_xlfn.IFNA(VLOOKUP(AJ1098,ACCESSORIES!F:J,5,FALSE),"N/A")</f>
        <v>N/A</v>
      </c>
      <c r="AL1098" s="81" t="s">
        <v>85</v>
      </c>
      <c r="AM1098" s="81">
        <v>16</v>
      </c>
      <c r="AN1098" s="81">
        <v>175</v>
      </c>
      <c r="AO1098" s="36">
        <v>3</v>
      </c>
      <c r="AP1098" s="36">
        <v>14.9</v>
      </c>
      <c r="AQ1098" s="36">
        <v>35</v>
      </c>
      <c r="AR1098" s="36">
        <v>48</v>
      </c>
      <c r="AS1098" s="36">
        <v>209.5</v>
      </c>
      <c r="AT1098" s="36">
        <v>203</v>
      </c>
      <c r="AU1098" s="410">
        <v>82.6</v>
      </c>
      <c r="AV1098" s="407">
        <v>31.59</v>
      </c>
      <c r="AW1098" s="407">
        <v>39.9</v>
      </c>
      <c r="AX1098" s="54">
        <v>30</v>
      </c>
      <c r="AY1098" s="3" t="s">
        <v>85</v>
      </c>
      <c r="AZ1098" s="98" t="str">
        <f>_xlfn.IFNA(VLOOKUP(AY1098,ACCESSORIES!F:J,5,FALSE),"N/A")</f>
        <v>N/A</v>
      </c>
      <c r="BA1098" s="3" t="s">
        <v>85</v>
      </c>
      <c r="BB1098" s="98" t="str">
        <f>_xlfn.IFNA(VLOOKUP(BA1098,ACCESSORIES!F:J,5,FALSE),"N/A")</f>
        <v>N/A</v>
      </c>
      <c r="BC1098" s="77">
        <v>31.6</v>
      </c>
      <c r="BD1098" s="56">
        <v>20.236220472440898</v>
      </c>
      <c r="BE1098" s="56">
        <v>20.236220472440898</v>
      </c>
      <c r="BF1098" s="56">
        <v>11.417322834645701</v>
      </c>
      <c r="BG1098" s="378">
        <f t="shared" si="125"/>
        <v>7.6616839999999839E-2</v>
      </c>
      <c r="BH1098" s="80">
        <v>36</v>
      </c>
      <c r="BI1098" s="114" t="s">
        <v>3532</v>
      </c>
      <c r="BJ1098" s="50" t="s">
        <v>4050</v>
      </c>
      <c r="BK1098" s="81" t="s">
        <v>4964</v>
      </c>
      <c r="BL1098" s="81" t="s">
        <v>4066</v>
      </c>
      <c r="BM1098" s="81" t="s">
        <v>4836</v>
      </c>
      <c r="BN1098" s="81" t="s">
        <v>2872</v>
      </c>
      <c r="BO1098" s="81" t="s">
        <v>4298</v>
      </c>
      <c r="BP1098" s="81" t="s">
        <v>5446</v>
      </c>
      <c r="BQ1098" s="81" t="s">
        <v>5432</v>
      </c>
      <c r="BR1098" s="81" t="s">
        <v>4275</v>
      </c>
      <c r="BS1098" s="81" t="s">
        <v>4068</v>
      </c>
      <c r="BT1098" s="81"/>
      <c r="BU1098" s="313" t="s">
        <v>6799</v>
      </c>
      <c r="BV1098" s="377" t="s">
        <v>8371</v>
      </c>
      <c r="BW1098" s="313" t="s">
        <v>6801</v>
      </c>
      <c r="BX1098" s="377" t="s">
        <v>8372</v>
      </c>
      <c r="BY1098" s="93" t="str">
        <f t="shared" si="120"/>
        <v>MR703 Bead Grip, 17x8.5, 0mm Offset, 6x135, 87mm Centerbore, Gloss Titanium</v>
      </c>
      <c r="BZ1098" s="81" t="s">
        <v>3878</v>
      </c>
      <c r="CA1098" s="81" t="s">
        <v>3879</v>
      </c>
      <c r="CB1098" s="81" t="str">
        <f t="shared" si="126"/>
        <v>TRAIL (7XX)</v>
      </c>
    </row>
    <row r="1099" spans="1:80" s="38" customFormat="1" ht="15" customHeight="1">
      <c r="A1099" s="22">
        <f t="shared" si="121"/>
        <v>1097</v>
      </c>
      <c r="B1099" s="3" t="s">
        <v>84</v>
      </c>
      <c r="C1099" s="99" t="s">
        <v>1282</v>
      </c>
      <c r="D1099" s="81" t="s">
        <v>5799</v>
      </c>
      <c r="E1099" s="91" t="str">
        <f>CONCATENATE(LEFT(D1099,5),VLOOKUP(CONCATENATE(N1099,"x",O1099),'PART NUMBER GUIDE'!$B$9:$C$49,2,FALSE),VLOOKUP(CONCATENATE(P1099, V1099), 'PART NUMBER GUIDE'!$Q$6:$R$91, 2, FALSE),VLOOKUP(Y1099,'PART NUMBER GUIDE'!$J$8:$K$43,2, FALSE),IF(U1099="N/A",IF(ABS(S1099)&lt;10,"0"&amp;ABS(S1099),ABS(S1099)),CONCATENATE(LEFT(U1099,1),RIGHT(U1099,1))), F1099, G1099)</f>
        <v>MR70378516300</v>
      </c>
      <c r="F1099" s="90"/>
      <c r="G1099" s="90"/>
      <c r="H1099" s="88" t="s">
        <v>7237</v>
      </c>
      <c r="I1099" s="312">
        <v>45051</v>
      </c>
      <c r="J1099" s="85" t="s">
        <v>1265</v>
      </c>
      <c r="K1099" s="342">
        <v>319</v>
      </c>
      <c r="L1099" s="92">
        <f t="shared" si="122"/>
        <v>319</v>
      </c>
      <c r="M1099" s="344"/>
      <c r="N1099" s="81">
        <v>17</v>
      </c>
      <c r="O1099" s="81">
        <v>8.5</v>
      </c>
      <c r="P1099" s="99" t="str">
        <f t="shared" si="123"/>
        <v>6x135</v>
      </c>
      <c r="Q1099" s="81">
        <v>6</v>
      </c>
      <c r="R1099" s="81">
        <v>135</v>
      </c>
      <c r="S1099" s="81">
        <v>0</v>
      </c>
      <c r="T1099" s="75">
        <v>4.8</v>
      </c>
      <c r="U1099" s="100" t="s">
        <v>85</v>
      </c>
      <c r="V1099" s="84">
        <v>87</v>
      </c>
      <c r="W1099" s="83">
        <v>26.9</v>
      </c>
      <c r="X1099" s="51">
        <v>2650</v>
      </c>
      <c r="Y1099" s="88" t="s">
        <v>5454</v>
      </c>
      <c r="Z1099" s="78" t="s">
        <v>196</v>
      </c>
      <c r="AA1099" s="51" t="str">
        <f t="shared" si="124"/>
        <v>17x8.5, 6x135, 0 OS</v>
      </c>
      <c r="AB1099" s="81" t="s">
        <v>7928</v>
      </c>
      <c r="AC1099" s="89">
        <f>_xlfn.IFNA(VLOOKUP(AB1099,ACCESSORIES!F:J,5,FALSE),"N/A")</f>
        <v>22</v>
      </c>
      <c r="AD1099" s="87" t="s">
        <v>85</v>
      </c>
      <c r="AE1099" s="14" t="s">
        <v>85</v>
      </c>
      <c r="AF1099" s="14" t="s">
        <v>85</v>
      </c>
      <c r="AG1099" s="14" t="s">
        <v>85</v>
      </c>
      <c r="AH1099" s="9" t="str">
        <f>_xlfn.IFNA(VLOOKUP(AG1099,ACCESSORIES!F:J,5,FALSE),"N/A")</f>
        <v>N/A</v>
      </c>
      <c r="AI1099" s="99" t="s">
        <v>265</v>
      </c>
      <c r="AJ1099" s="81" t="s">
        <v>85</v>
      </c>
      <c r="AK1099" s="40" t="str">
        <f>_xlfn.IFNA(VLOOKUP(AJ1099,ACCESSORIES!F:J,5,FALSE),"N/A")</f>
        <v>N/A</v>
      </c>
      <c r="AL1099" s="81" t="s">
        <v>85</v>
      </c>
      <c r="AM1099" s="81">
        <v>16</v>
      </c>
      <c r="AN1099" s="81">
        <v>175</v>
      </c>
      <c r="AO1099" s="36">
        <v>3</v>
      </c>
      <c r="AP1099" s="36">
        <v>14.9</v>
      </c>
      <c r="AQ1099" s="36">
        <v>35</v>
      </c>
      <c r="AR1099" s="36">
        <v>48</v>
      </c>
      <c r="AS1099" s="36">
        <v>209.5</v>
      </c>
      <c r="AT1099" s="36">
        <v>203</v>
      </c>
      <c r="AU1099" s="410">
        <v>82.6</v>
      </c>
      <c r="AV1099" s="407">
        <v>31.59</v>
      </c>
      <c r="AW1099" s="407">
        <v>39.9</v>
      </c>
      <c r="AX1099" s="54">
        <v>30</v>
      </c>
      <c r="AY1099" s="3" t="s">
        <v>85</v>
      </c>
      <c r="AZ1099" s="98" t="str">
        <f>_xlfn.IFNA(VLOOKUP(AY1099,ACCESSORIES!F:J,5,FALSE),"N/A")</f>
        <v>N/A</v>
      </c>
      <c r="BA1099" s="3" t="s">
        <v>85</v>
      </c>
      <c r="BB1099" s="98" t="str">
        <f>_xlfn.IFNA(VLOOKUP(BA1099,ACCESSORIES!F:J,5,FALSE),"N/A")</f>
        <v>N/A</v>
      </c>
      <c r="BC1099" s="77">
        <v>31.6</v>
      </c>
      <c r="BD1099" s="56">
        <v>20.236220472440898</v>
      </c>
      <c r="BE1099" s="56">
        <v>20.236220472440898</v>
      </c>
      <c r="BF1099" s="56">
        <v>11.417322834645701</v>
      </c>
      <c r="BG1099" s="378">
        <f t="shared" si="125"/>
        <v>7.6616839999999839E-2</v>
      </c>
      <c r="BH1099" s="80">
        <v>36</v>
      </c>
      <c r="BI1099" s="114" t="s">
        <v>4923</v>
      </c>
      <c r="BJ1099" s="50" t="s">
        <v>4050</v>
      </c>
      <c r="BK1099" s="81" t="s">
        <v>4964</v>
      </c>
      <c r="BL1099" s="81" t="s">
        <v>4066</v>
      </c>
      <c r="BM1099" s="81" t="s">
        <v>4836</v>
      </c>
      <c r="BN1099" s="81" t="s">
        <v>2872</v>
      </c>
      <c r="BO1099" s="81" t="s">
        <v>4298</v>
      </c>
      <c r="BP1099" s="81" t="s">
        <v>5446</v>
      </c>
      <c r="BQ1099" s="81" t="s">
        <v>5432</v>
      </c>
      <c r="BR1099" s="81" t="s">
        <v>4275</v>
      </c>
      <c r="BS1099" s="81" t="s">
        <v>4068</v>
      </c>
      <c r="BT1099" s="81"/>
      <c r="BU1099" s="313"/>
      <c r="BV1099" s="377"/>
      <c r="BW1099" s="313"/>
      <c r="BX1099" s="377"/>
      <c r="BY1099" s="93" t="str">
        <f t="shared" si="120"/>
        <v>MR703 Bead Grip, 17x8.5, 0mm Offset, 6x135, 87mm Centerbore, Machined - Clear Coat</v>
      </c>
      <c r="BZ1099" s="81" t="s">
        <v>3878</v>
      </c>
      <c r="CA1099" s="81" t="s">
        <v>3879</v>
      </c>
      <c r="CB1099" s="81" t="str">
        <f t="shared" si="126"/>
        <v>TRAIL (7XX)</v>
      </c>
    </row>
    <row r="1100" spans="1:80" s="38" customFormat="1" ht="15" customHeight="1">
      <c r="A1100" s="22">
        <f t="shared" si="121"/>
        <v>1098</v>
      </c>
      <c r="B1100" s="3" t="s">
        <v>84</v>
      </c>
      <c r="C1100" s="99" t="s">
        <v>1282</v>
      </c>
      <c r="D1100" s="81" t="s">
        <v>5799</v>
      </c>
      <c r="E1100" s="91" t="str">
        <f>CONCATENATE(LEFT(D1100,5),VLOOKUP(CONCATENATE(N1100,"x",O1100),'PART NUMBER GUIDE'!$B$9:$C$49,2,FALSE),VLOOKUP(CONCATENATE(P1100, V1100), 'PART NUMBER GUIDE'!$Q$6:$R$91, 2, FALSE),VLOOKUP(Y1100,'PART NUMBER GUIDE'!$J$8:$K$43,2, FALSE),IF(U1100="N/A",IF(ABS(S1100)&lt;10,"0"&amp;ABS(S1100),ABS(S1100)),CONCATENATE(LEFT(U1100,1),RIGHT(U1100,1))), F1100, G1100)</f>
        <v>MR70378560500</v>
      </c>
      <c r="F1100" s="90"/>
      <c r="G1100" s="90"/>
      <c r="H1100" s="88" t="s">
        <v>4160</v>
      </c>
      <c r="I1100" s="312">
        <v>43886</v>
      </c>
      <c r="J1100" s="85" t="s">
        <v>1265</v>
      </c>
      <c r="K1100" s="342">
        <v>319</v>
      </c>
      <c r="L1100" s="92">
        <f t="shared" si="122"/>
        <v>319</v>
      </c>
      <c r="M1100" s="344"/>
      <c r="N1100" s="81">
        <v>17</v>
      </c>
      <c r="O1100" s="81">
        <v>8.5</v>
      </c>
      <c r="P1100" s="99" t="str">
        <f t="shared" si="123"/>
        <v>6x5.5</v>
      </c>
      <c r="Q1100" s="81">
        <v>6</v>
      </c>
      <c r="R1100" s="81">
        <v>5.5</v>
      </c>
      <c r="S1100" s="81">
        <v>0</v>
      </c>
      <c r="T1100" s="75">
        <v>4.8</v>
      </c>
      <c r="U1100" s="100" t="s">
        <v>85</v>
      </c>
      <c r="V1100" s="84">
        <v>106.25</v>
      </c>
      <c r="W1100" s="83">
        <v>26.808211081681112</v>
      </c>
      <c r="X1100" s="51">
        <v>2650</v>
      </c>
      <c r="Y1100" s="88" t="s">
        <v>2294</v>
      </c>
      <c r="Z1100" s="79" t="s">
        <v>2987</v>
      </c>
      <c r="AA1100" s="51" t="str">
        <f t="shared" si="124"/>
        <v>17x8.5, 6x5.5, 0 OS</v>
      </c>
      <c r="AB1100" s="81" t="s">
        <v>4103</v>
      </c>
      <c r="AC1100" s="89">
        <f>_xlfn.IFNA(VLOOKUP(AB1100,ACCESSORIES!F:J,5,FALSE),"N/A")</f>
        <v>22</v>
      </c>
      <c r="AD1100" s="87" t="s">
        <v>85</v>
      </c>
      <c r="AE1100" s="14" t="s">
        <v>85</v>
      </c>
      <c r="AF1100" s="14" t="s">
        <v>85</v>
      </c>
      <c r="AG1100" s="14" t="s">
        <v>85</v>
      </c>
      <c r="AH1100" s="9" t="str">
        <f>_xlfn.IFNA(VLOOKUP(AG1100,ACCESSORIES!F:J,5,FALSE),"N/A")</f>
        <v>N/A</v>
      </c>
      <c r="AI1100" s="99" t="s">
        <v>265</v>
      </c>
      <c r="AJ1100" s="82" t="s">
        <v>1709</v>
      </c>
      <c r="AK1100" s="40">
        <f>_xlfn.IFNA(VLOOKUP(AJ1100,ACCESSORIES!F:J,5,FALSE),"N/A")</f>
        <v>2.75</v>
      </c>
      <c r="AL1100" s="3">
        <v>78.3</v>
      </c>
      <c r="AM1100" s="81">
        <v>16</v>
      </c>
      <c r="AN1100" s="81">
        <v>175</v>
      </c>
      <c r="AO1100" s="36">
        <v>3</v>
      </c>
      <c r="AP1100" s="36">
        <v>14.9</v>
      </c>
      <c r="AQ1100" s="36">
        <v>35</v>
      </c>
      <c r="AR1100" s="36">
        <v>48</v>
      </c>
      <c r="AS1100" s="36">
        <v>209.5</v>
      </c>
      <c r="AT1100" s="36">
        <v>203</v>
      </c>
      <c r="AU1100" s="410">
        <v>103.35</v>
      </c>
      <c r="AV1100" s="407">
        <v>31.59</v>
      </c>
      <c r="AW1100" s="407">
        <v>37.9</v>
      </c>
      <c r="AX1100" s="54">
        <v>30</v>
      </c>
      <c r="AY1100" s="3" t="s">
        <v>85</v>
      </c>
      <c r="AZ1100" s="98" t="str">
        <f>_xlfn.IFNA(VLOOKUP(AY1100,ACCESSORIES!F:J,5,FALSE),"N/A")</f>
        <v>N/A</v>
      </c>
      <c r="BA1100" s="3" t="s">
        <v>85</v>
      </c>
      <c r="BB1100" s="98" t="str">
        <f>_xlfn.IFNA(VLOOKUP(BA1100,ACCESSORIES!F:J,5,FALSE),"N/A")</f>
        <v>N/A</v>
      </c>
      <c r="BC1100" s="77">
        <v>31.305641230252615</v>
      </c>
      <c r="BD1100" s="56">
        <v>20.236220472440898</v>
      </c>
      <c r="BE1100" s="56">
        <v>20.236220472440898</v>
      </c>
      <c r="BF1100" s="56">
        <v>11.417322834645701</v>
      </c>
      <c r="BG1100" s="378">
        <f t="shared" si="125"/>
        <v>7.6616839999999839E-2</v>
      </c>
      <c r="BH1100" s="80">
        <v>36</v>
      </c>
      <c r="BI1100" s="114" t="s">
        <v>3532</v>
      </c>
      <c r="BJ1100" s="50" t="s">
        <v>4050</v>
      </c>
      <c r="BK1100" s="81" t="s">
        <v>4964</v>
      </c>
      <c r="BL1100" s="81" t="s">
        <v>4066</v>
      </c>
      <c r="BM1100" s="81" t="s">
        <v>4836</v>
      </c>
      <c r="BN1100" s="81" t="s">
        <v>2872</v>
      </c>
      <c r="BO1100" s="81" t="s">
        <v>4298</v>
      </c>
      <c r="BP1100" s="81" t="s">
        <v>5446</v>
      </c>
      <c r="BQ1100" s="81" t="s">
        <v>5432</v>
      </c>
      <c r="BR1100" s="81" t="s">
        <v>4275</v>
      </c>
      <c r="BS1100" s="81" t="s">
        <v>4068</v>
      </c>
      <c r="BT1100" s="81"/>
      <c r="BU1100" s="313" t="s">
        <v>6766</v>
      </c>
      <c r="BV1100" s="377" t="s">
        <v>8244</v>
      </c>
      <c r="BW1100" s="313" t="s">
        <v>6772</v>
      </c>
      <c r="BX1100" s="377" t="s">
        <v>8245</v>
      </c>
      <c r="BY1100" s="93" t="str">
        <f t="shared" si="120"/>
        <v>MR703 Bead Grip, 17x8.5, 0mm Offset, 6x5.5, 106.25mm Centerbore, Matte Black</v>
      </c>
      <c r="BZ1100" s="81" t="s">
        <v>3878</v>
      </c>
      <c r="CA1100" s="81" t="s">
        <v>3879</v>
      </c>
      <c r="CB1100" s="81" t="str">
        <f t="shared" si="126"/>
        <v>TRAIL (7XX)</v>
      </c>
    </row>
    <row r="1101" spans="1:80" s="38" customFormat="1" ht="15" customHeight="1">
      <c r="A1101" s="22">
        <f t="shared" si="121"/>
        <v>1099</v>
      </c>
      <c r="B1101" s="3" t="s">
        <v>84</v>
      </c>
      <c r="C1101" s="99" t="s">
        <v>1282</v>
      </c>
      <c r="D1101" s="81" t="s">
        <v>5799</v>
      </c>
      <c r="E1101" s="91" t="str">
        <f>CONCATENATE(LEFT(D1101,5),VLOOKUP(CONCATENATE(N1101,"x",O1101),'PART NUMBER GUIDE'!$B$9:$C$49,2,FALSE),VLOOKUP(CONCATENATE(P1101, V1101), 'PART NUMBER GUIDE'!$Q$6:$R$91, 2, FALSE),VLOOKUP(Y1101,'PART NUMBER GUIDE'!$J$8:$K$43,2, FALSE),IF(U1101="N/A",IF(ABS(S1101)&lt;10,"0"&amp;ABS(S1101),ABS(S1101)),CONCATENATE(LEFT(U1101,1),RIGHT(U1101,1))), F1101, G1101)</f>
        <v>MR70378560900</v>
      </c>
      <c r="F1101" s="90"/>
      <c r="G1101" s="90"/>
      <c r="H1101" s="88" t="s">
        <v>4161</v>
      </c>
      <c r="I1101" s="312">
        <v>43886</v>
      </c>
      <c r="J1101" s="85" t="s">
        <v>1265</v>
      </c>
      <c r="K1101" s="342">
        <v>319</v>
      </c>
      <c r="L1101" s="92">
        <f t="shared" si="122"/>
        <v>319</v>
      </c>
      <c r="M1101" s="344"/>
      <c r="N1101" s="81">
        <v>17</v>
      </c>
      <c r="O1101" s="81">
        <v>8.5</v>
      </c>
      <c r="P1101" s="99" t="str">
        <f t="shared" si="123"/>
        <v>6x5.5</v>
      </c>
      <c r="Q1101" s="81">
        <v>6</v>
      </c>
      <c r="R1101" s="81">
        <v>5.5</v>
      </c>
      <c r="S1101" s="81">
        <v>0</v>
      </c>
      <c r="T1101" s="75">
        <v>4.8</v>
      </c>
      <c r="U1101" s="100" t="s">
        <v>85</v>
      </c>
      <c r="V1101" s="84">
        <v>106.25</v>
      </c>
      <c r="W1101" s="83">
        <v>26.749421145098481</v>
      </c>
      <c r="X1101" s="51">
        <v>2650</v>
      </c>
      <c r="Y1101" s="88" t="s">
        <v>2297</v>
      </c>
      <c r="Z1101" s="78" t="s">
        <v>2988</v>
      </c>
      <c r="AA1101" s="51" t="str">
        <f t="shared" si="124"/>
        <v>17x8.5, 6x5.5, 0 OS</v>
      </c>
      <c r="AB1101" s="81" t="s">
        <v>4103</v>
      </c>
      <c r="AC1101" s="89">
        <f>_xlfn.IFNA(VLOOKUP(AB1101,ACCESSORIES!F:J,5,FALSE),"N/A")</f>
        <v>22</v>
      </c>
      <c r="AD1101" s="87" t="s">
        <v>85</v>
      </c>
      <c r="AE1101" s="14" t="s">
        <v>85</v>
      </c>
      <c r="AF1101" s="14" t="s">
        <v>85</v>
      </c>
      <c r="AG1101" s="14" t="s">
        <v>85</v>
      </c>
      <c r="AH1101" s="9" t="str">
        <f>_xlfn.IFNA(VLOOKUP(AG1101,ACCESSORIES!F:J,5,FALSE),"N/A")</f>
        <v>N/A</v>
      </c>
      <c r="AI1101" s="99" t="s">
        <v>265</v>
      </c>
      <c r="AJ1101" s="82" t="s">
        <v>1709</v>
      </c>
      <c r="AK1101" s="40">
        <f>_xlfn.IFNA(VLOOKUP(AJ1101,ACCESSORIES!F:J,5,FALSE),"N/A")</f>
        <v>2.75</v>
      </c>
      <c r="AL1101" s="3">
        <v>78.3</v>
      </c>
      <c r="AM1101" s="81">
        <v>16</v>
      </c>
      <c r="AN1101" s="81">
        <v>175</v>
      </c>
      <c r="AO1101" s="36">
        <v>3</v>
      </c>
      <c r="AP1101" s="36">
        <v>14.9</v>
      </c>
      <c r="AQ1101" s="36">
        <v>35</v>
      </c>
      <c r="AR1101" s="36">
        <v>48</v>
      </c>
      <c r="AS1101" s="36">
        <v>209.5</v>
      </c>
      <c r="AT1101" s="36">
        <v>203</v>
      </c>
      <c r="AU1101" s="410">
        <v>103.35</v>
      </c>
      <c r="AV1101" s="407">
        <v>31.59</v>
      </c>
      <c r="AW1101" s="407">
        <v>37.9</v>
      </c>
      <c r="AX1101" s="54">
        <v>30</v>
      </c>
      <c r="AY1101" s="3" t="s">
        <v>85</v>
      </c>
      <c r="AZ1101" s="98" t="str">
        <f>_xlfn.IFNA(VLOOKUP(AY1101,ACCESSORIES!F:J,5,FALSE),"N/A")</f>
        <v>N/A</v>
      </c>
      <c r="BA1101" s="3" t="s">
        <v>85</v>
      </c>
      <c r="BB1101" s="98" t="str">
        <f>_xlfn.IFNA(VLOOKUP(BA1101,ACCESSORIES!F:J,5,FALSE),"N/A")</f>
        <v>N/A</v>
      </c>
      <c r="BC1101" s="77">
        <v>31.24685129366998</v>
      </c>
      <c r="BD1101" s="56">
        <v>20.236220472440898</v>
      </c>
      <c r="BE1101" s="56">
        <v>20.236220472440898</v>
      </c>
      <c r="BF1101" s="56">
        <v>11.417322834645701</v>
      </c>
      <c r="BG1101" s="378">
        <f t="shared" si="125"/>
        <v>7.6616839999999839E-2</v>
      </c>
      <c r="BH1101" s="80">
        <v>36</v>
      </c>
      <c r="BI1101" s="114" t="s">
        <v>3532</v>
      </c>
      <c r="BJ1101" s="50" t="s">
        <v>4050</v>
      </c>
      <c r="BK1101" s="81" t="s">
        <v>4964</v>
      </c>
      <c r="BL1101" s="81" t="s">
        <v>4066</v>
      </c>
      <c r="BM1101" s="81" t="s">
        <v>4836</v>
      </c>
      <c r="BN1101" s="81" t="s">
        <v>2872</v>
      </c>
      <c r="BO1101" s="81" t="s">
        <v>4298</v>
      </c>
      <c r="BP1101" s="81" t="s">
        <v>5446</v>
      </c>
      <c r="BQ1101" s="81" t="s">
        <v>5432</v>
      </c>
      <c r="BR1101" s="81" t="s">
        <v>4275</v>
      </c>
      <c r="BS1101" s="81" t="s">
        <v>4068</v>
      </c>
      <c r="BT1101" s="81"/>
      <c r="BU1101" s="313" t="s">
        <v>6780</v>
      </c>
      <c r="BV1101" s="377" t="s">
        <v>8260</v>
      </c>
      <c r="BW1101" s="313" t="s">
        <v>6786</v>
      </c>
      <c r="BX1101" s="377" t="s">
        <v>8261</v>
      </c>
      <c r="BY1101" s="93" t="str">
        <f t="shared" si="120"/>
        <v>MR703 Bead Grip, 17x8.5, 0mm Offset, 6x5.5, 106.25mm Centerbore, Method Bronze</v>
      </c>
      <c r="BZ1101" s="81" t="s">
        <v>3878</v>
      </c>
      <c r="CA1101" s="81" t="s">
        <v>3879</v>
      </c>
      <c r="CB1101" s="81" t="str">
        <f t="shared" si="126"/>
        <v>TRAIL (7XX)</v>
      </c>
    </row>
    <row r="1102" spans="1:80" s="38" customFormat="1" ht="15" customHeight="1">
      <c r="A1102" s="22">
        <f t="shared" si="121"/>
        <v>1100</v>
      </c>
      <c r="B1102" s="3" t="s">
        <v>84</v>
      </c>
      <c r="C1102" s="99" t="s">
        <v>1282</v>
      </c>
      <c r="D1102" s="81" t="s">
        <v>5799</v>
      </c>
      <c r="E1102" s="91" t="str">
        <f>CONCATENATE(LEFT(D1102,5),VLOOKUP(CONCATENATE(N1102,"x",O1102),'PART NUMBER GUIDE'!$B$9:$C$49,2,FALSE),VLOOKUP(CONCATENATE(P1102, V1102), 'PART NUMBER GUIDE'!$Q$6:$R$91, 2, FALSE),VLOOKUP(Y1102,'PART NUMBER GUIDE'!$J$8:$K$43,2, FALSE),IF(U1102="N/A",IF(ABS(S1102)&lt;10,"0"&amp;ABS(S1102),ABS(S1102)),CONCATENATE(LEFT(U1102,1),RIGHT(U1102,1))), F1102, G1102)</f>
        <v>MR70378560800</v>
      </c>
      <c r="F1102" s="90"/>
      <c r="G1102" s="90"/>
      <c r="H1102" s="88" t="s">
        <v>4662</v>
      </c>
      <c r="I1102" s="312">
        <v>44159</v>
      </c>
      <c r="J1102" s="85" t="s">
        <v>1265</v>
      </c>
      <c r="K1102" s="342">
        <v>319</v>
      </c>
      <c r="L1102" s="92">
        <f t="shared" si="122"/>
        <v>319</v>
      </c>
      <c r="M1102" s="344"/>
      <c r="N1102" s="81">
        <v>17</v>
      </c>
      <c r="O1102" s="81">
        <v>8.5</v>
      </c>
      <c r="P1102" s="99" t="str">
        <f t="shared" si="123"/>
        <v>6x5.5</v>
      </c>
      <c r="Q1102" s="81">
        <v>6</v>
      </c>
      <c r="R1102" s="81">
        <v>5.5</v>
      </c>
      <c r="S1102" s="81">
        <v>0</v>
      </c>
      <c r="T1102" s="75">
        <v>4.8</v>
      </c>
      <c r="U1102" s="100" t="s">
        <v>85</v>
      </c>
      <c r="V1102" s="84">
        <v>106.25</v>
      </c>
      <c r="W1102" s="83">
        <v>26.87</v>
      </c>
      <c r="X1102" s="51">
        <v>2650</v>
      </c>
      <c r="Y1102" s="88" t="s">
        <v>2646</v>
      </c>
      <c r="Z1102" s="78" t="s">
        <v>2992</v>
      </c>
      <c r="AA1102" s="51" t="str">
        <f t="shared" si="124"/>
        <v>17x8.5, 6x5.5, 0 OS</v>
      </c>
      <c r="AB1102" s="81" t="s">
        <v>4103</v>
      </c>
      <c r="AC1102" s="89">
        <f>_xlfn.IFNA(VLOOKUP(AB1102,ACCESSORIES!F:J,5,FALSE),"N/A")</f>
        <v>22</v>
      </c>
      <c r="AD1102" s="87" t="s">
        <v>85</v>
      </c>
      <c r="AE1102" s="14" t="s">
        <v>85</v>
      </c>
      <c r="AF1102" s="14" t="s">
        <v>85</v>
      </c>
      <c r="AG1102" s="14" t="s">
        <v>85</v>
      </c>
      <c r="AH1102" s="9" t="str">
        <f>_xlfn.IFNA(VLOOKUP(AG1102,ACCESSORIES!F:J,5,FALSE),"N/A")</f>
        <v>N/A</v>
      </c>
      <c r="AI1102" s="99" t="s">
        <v>265</v>
      </c>
      <c r="AJ1102" s="82" t="s">
        <v>1709</v>
      </c>
      <c r="AK1102" s="40">
        <f>_xlfn.IFNA(VLOOKUP(AJ1102,ACCESSORIES!F:J,5,FALSE),"N/A")</f>
        <v>2.75</v>
      </c>
      <c r="AL1102" s="3">
        <v>78.3</v>
      </c>
      <c r="AM1102" s="81">
        <v>16</v>
      </c>
      <c r="AN1102" s="81">
        <v>175</v>
      </c>
      <c r="AO1102" s="36">
        <v>3</v>
      </c>
      <c r="AP1102" s="36">
        <v>14.9</v>
      </c>
      <c r="AQ1102" s="36">
        <v>35</v>
      </c>
      <c r="AR1102" s="36">
        <v>48</v>
      </c>
      <c r="AS1102" s="36">
        <v>209.5</v>
      </c>
      <c r="AT1102" s="36">
        <v>203</v>
      </c>
      <c r="AU1102" s="410">
        <v>103.35</v>
      </c>
      <c r="AV1102" s="407">
        <v>31.59</v>
      </c>
      <c r="AW1102" s="407">
        <v>37.9</v>
      </c>
      <c r="AX1102" s="54">
        <v>30</v>
      </c>
      <c r="AY1102" s="3" t="s">
        <v>85</v>
      </c>
      <c r="AZ1102" s="98" t="str">
        <f>_xlfn.IFNA(VLOOKUP(AY1102,ACCESSORIES!F:J,5,FALSE),"N/A")</f>
        <v>N/A</v>
      </c>
      <c r="BA1102" s="3" t="s">
        <v>85</v>
      </c>
      <c r="BB1102" s="98" t="str">
        <f>_xlfn.IFNA(VLOOKUP(BA1102,ACCESSORIES!F:J,5,FALSE),"N/A")</f>
        <v>N/A</v>
      </c>
      <c r="BC1102" s="77">
        <v>31.25</v>
      </c>
      <c r="BD1102" s="56">
        <v>20.236220472440898</v>
      </c>
      <c r="BE1102" s="56">
        <v>20.236220472440898</v>
      </c>
      <c r="BF1102" s="56">
        <v>11.417322834645701</v>
      </c>
      <c r="BG1102" s="378">
        <f t="shared" si="125"/>
        <v>7.6616839999999839E-2</v>
      </c>
      <c r="BH1102" s="80">
        <v>36</v>
      </c>
      <c r="BI1102" s="114" t="s">
        <v>3532</v>
      </c>
      <c r="BJ1102" s="50" t="s">
        <v>4050</v>
      </c>
      <c r="BK1102" s="81" t="s">
        <v>4964</v>
      </c>
      <c r="BL1102" s="81" t="s">
        <v>4066</v>
      </c>
      <c r="BM1102" s="81" t="s">
        <v>4836</v>
      </c>
      <c r="BN1102" s="81" t="s">
        <v>2872</v>
      </c>
      <c r="BO1102" s="81" t="s">
        <v>4298</v>
      </c>
      <c r="BP1102" s="81" t="s">
        <v>5446</v>
      </c>
      <c r="BQ1102" s="81" t="s">
        <v>5432</v>
      </c>
      <c r="BR1102" s="81" t="s">
        <v>4275</v>
      </c>
      <c r="BS1102" s="81" t="s">
        <v>4068</v>
      </c>
      <c r="BT1102" s="81"/>
      <c r="BU1102" s="313" t="s">
        <v>6799</v>
      </c>
      <c r="BV1102" s="377" t="s">
        <v>8371</v>
      </c>
      <c r="BW1102" s="313" t="s">
        <v>6801</v>
      </c>
      <c r="BX1102" s="377" t="s">
        <v>8372</v>
      </c>
      <c r="BY1102" s="93" t="str">
        <f t="shared" si="120"/>
        <v>MR703 Bead Grip, 17x8.5, 0mm Offset, 6x5.5, 106.25mm Centerbore, Gloss Titanium</v>
      </c>
      <c r="BZ1102" s="81" t="s">
        <v>3878</v>
      </c>
      <c r="CA1102" s="81" t="s">
        <v>3879</v>
      </c>
      <c r="CB1102" s="81" t="str">
        <f t="shared" si="126"/>
        <v>TRAIL (7XX)</v>
      </c>
    </row>
    <row r="1103" spans="1:80" s="38" customFormat="1" ht="15" customHeight="1">
      <c r="A1103" s="22">
        <f t="shared" si="121"/>
        <v>1101</v>
      </c>
      <c r="B1103" s="3" t="s">
        <v>84</v>
      </c>
      <c r="C1103" s="99" t="s">
        <v>1282</v>
      </c>
      <c r="D1103" s="81" t="s">
        <v>5799</v>
      </c>
      <c r="E1103" s="91" t="str">
        <f>CONCATENATE(LEFT(D1103,5),VLOOKUP(CONCATENATE(N1103,"x",O1103),'PART NUMBER GUIDE'!$B$9:$C$49,2,FALSE),VLOOKUP(CONCATENATE(P1103, V1103), 'PART NUMBER GUIDE'!$Q$6:$R$91, 2, FALSE),VLOOKUP(Y1103,'PART NUMBER GUIDE'!$J$8:$K$43,2, FALSE),IF(U1103="N/A",IF(ABS(S1103)&lt;10,"0"&amp;ABS(S1103),ABS(S1103)),CONCATENATE(LEFT(U1103,1),RIGHT(U1103,1))), F1103, G1103)</f>
        <v>MR70378560300</v>
      </c>
      <c r="F1103" s="90"/>
      <c r="G1103" s="90"/>
      <c r="H1103" s="88" t="s">
        <v>7236</v>
      </c>
      <c r="I1103" s="312">
        <v>45051</v>
      </c>
      <c r="J1103" s="85" t="s">
        <v>1265</v>
      </c>
      <c r="K1103" s="342">
        <v>319</v>
      </c>
      <c r="L1103" s="92">
        <f t="shared" si="122"/>
        <v>319</v>
      </c>
      <c r="M1103" s="344"/>
      <c r="N1103" s="81">
        <v>17</v>
      </c>
      <c r="O1103" s="81">
        <v>8.5</v>
      </c>
      <c r="P1103" s="99" t="str">
        <f t="shared" si="123"/>
        <v>6x5.5</v>
      </c>
      <c r="Q1103" s="81">
        <v>6</v>
      </c>
      <c r="R1103" s="81">
        <v>5.5</v>
      </c>
      <c r="S1103" s="81">
        <v>0</v>
      </c>
      <c r="T1103" s="75">
        <v>4.8</v>
      </c>
      <c r="U1103" s="100" t="s">
        <v>85</v>
      </c>
      <c r="V1103" s="84">
        <v>106.25</v>
      </c>
      <c r="W1103" s="83">
        <v>26.9</v>
      </c>
      <c r="X1103" s="51">
        <v>2650</v>
      </c>
      <c r="Y1103" s="88" t="s">
        <v>5454</v>
      </c>
      <c r="Z1103" s="78" t="s">
        <v>196</v>
      </c>
      <c r="AA1103" s="51" t="str">
        <f t="shared" si="124"/>
        <v>17x8.5, 6x5.5, 0 OS</v>
      </c>
      <c r="AB1103" s="81" t="s">
        <v>7929</v>
      </c>
      <c r="AC1103" s="89">
        <f>_xlfn.IFNA(VLOOKUP(AB1103,ACCESSORIES!F:J,5,FALSE),"N/A")</f>
        <v>22</v>
      </c>
      <c r="AD1103" s="87" t="s">
        <v>85</v>
      </c>
      <c r="AE1103" s="14" t="s">
        <v>85</v>
      </c>
      <c r="AF1103" s="14" t="s">
        <v>85</v>
      </c>
      <c r="AG1103" s="14" t="s">
        <v>85</v>
      </c>
      <c r="AH1103" s="9" t="str">
        <f>_xlfn.IFNA(VLOOKUP(AG1103,ACCESSORIES!F:J,5,FALSE),"N/A")</f>
        <v>N/A</v>
      </c>
      <c r="AI1103" s="99" t="s">
        <v>265</v>
      </c>
      <c r="AJ1103" s="82" t="s">
        <v>1709</v>
      </c>
      <c r="AK1103" s="40">
        <f>_xlfn.IFNA(VLOOKUP(AJ1103,ACCESSORIES!F:J,5,FALSE),"N/A")</f>
        <v>2.75</v>
      </c>
      <c r="AL1103" s="3">
        <v>78.3</v>
      </c>
      <c r="AM1103" s="81">
        <v>16</v>
      </c>
      <c r="AN1103" s="81">
        <v>175</v>
      </c>
      <c r="AO1103" s="36">
        <v>3</v>
      </c>
      <c r="AP1103" s="36">
        <v>14.9</v>
      </c>
      <c r="AQ1103" s="36">
        <v>35</v>
      </c>
      <c r="AR1103" s="36">
        <v>48</v>
      </c>
      <c r="AS1103" s="36">
        <v>209.5</v>
      </c>
      <c r="AT1103" s="36">
        <v>203</v>
      </c>
      <c r="AU1103" s="410">
        <v>103.35</v>
      </c>
      <c r="AV1103" s="407">
        <v>31.59</v>
      </c>
      <c r="AW1103" s="407">
        <v>37.9</v>
      </c>
      <c r="AX1103" s="54">
        <v>30</v>
      </c>
      <c r="AY1103" s="3" t="s">
        <v>85</v>
      </c>
      <c r="AZ1103" s="98" t="str">
        <f>_xlfn.IFNA(VLOOKUP(AY1103,ACCESSORIES!F:J,5,FALSE),"N/A")</f>
        <v>N/A</v>
      </c>
      <c r="BA1103" s="3" t="s">
        <v>85</v>
      </c>
      <c r="BB1103" s="98" t="str">
        <f>_xlfn.IFNA(VLOOKUP(BA1103,ACCESSORIES!F:J,5,FALSE),"N/A")</f>
        <v>N/A</v>
      </c>
      <c r="BC1103" s="77">
        <v>31.6</v>
      </c>
      <c r="BD1103" s="56">
        <v>20.236220472440898</v>
      </c>
      <c r="BE1103" s="56">
        <v>20.236220472440898</v>
      </c>
      <c r="BF1103" s="56">
        <v>11.417322834645701</v>
      </c>
      <c r="BG1103" s="378">
        <f t="shared" si="125"/>
        <v>7.6616839999999839E-2</v>
      </c>
      <c r="BH1103" s="80">
        <v>36</v>
      </c>
      <c r="BI1103" s="114" t="s">
        <v>4923</v>
      </c>
      <c r="BJ1103" s="50" t="s">
        <v>4050</v>
      </c>
      <c r="BK1103" s="81" t="s">
        <v>4964</v>
      </c>
      <c r="BL1103" s="81" t="s">
        <v>4066</v>
      </c>
      <c r="BM1103" s="81" t="s">
        <v>4836</v>
      </c>
      <c r="BN1103" s="81" t="s">
        <v>2872</v>
      </c>
      <c r="BO1103" s="81" t="s">
        <v>4298</v>
      </c>
      <c r="BP1103" s="81" t="s">
        <v>5446</v>
      </c>
      <c r="BQ1103" s="81" t="s">
        <v>5432</v>
      </c>
      <c r="BR1103" s="81" t="s">
        <v>4275</v>
      </c>
      <c r="BS1103" s="81" t="s">
        <v>4068</v>
      </c>
      <c r="BT1103" s="81"/>
      <c r="BU1103" s="313"/>
      <c r="BV1103" s="377"/>
      <c r="BW1103" s="313"/>
      <c r="BX1103" s="377"/>
      <c r="BY1103" s="93" t="str">
        <f t="shared" si="120"/>
        <v>MR703 Bead Grip, 17x8.5, 0mm Offset, 6x5.5, 106.25mm Centerbore, Machined - Clear Coat</v>
      </c>
      <c r="BZ1103" s="81" t="s">
        <v>3878</v>
      </c>
      <c r="CA1103" s="81" t="s">
        <v>3879</v>
      </c>
      <c r="CB1103" s="81" t="str">
        <f t="shared" si="126"/>
        <v>TRAIL (7XX)</v>
      </c>
    </row>
    <row r="1104" spans="1:80" s="38" customFormat="1" ht="15" customHeight="1">
      <c r="A1104" s="22">
        <f t="shared" si="121"/>
        <v>1102</v>
      </c>
      <c r="B1104" s="3" t="s">
        <v>84</v>
      </c>
      <c r="C1104" s="99" t="s">
        <v>1282</v>
      </c>
      <c r="D1104" s="81" t="s">
        <v>5799</v>
      </c>
      <c r="E1104" s="91" t="str">
        <f>CONCATENATE(LEFT(D1104,5),VLOOKUP(CONCATENATE(N1104,"x",O1104),'PART NUMBER GUIDE'!$B$9:$C$49,2,FALSE),VLOOKUP(CONCATENATE(P1104, V1104), 'PART NUMBER GUIDE'!$Q$6:$R$91, 2, FALSE),VLOOKUP(Y1104,'PART NUMBER GUIDE'!$J$8:$K$43,2, FALSE),IF(U1104="N/A",IF(ABS(S1104)&lt;10,"0"&amp;ABS(S1104),ABS(S1104)),CONCATENATE(LEFT(U1104,1),RIGHT(U1104,1))), F1104, G1104)</f>
        <v>MR70378580500</v>
      </c>
      <c r="F1104" s="90"/>
      <c r="G1104" s="90"/>
      <c r="H1104" s="88" t="s">
        <v>4162</v>
      </c>
      <c r="I1104" s="312">
        <v>43886</v>
      </c>
      <c r="J1104" s="85" t="s">
        <v>1265</v>
      </c>
      <c r="K1104" s="342">
        <v>339</v>
      </c>
      <c r="L1104" s="92">
        <f t="shared" si="122"/>
        <v>339</v>
      </c>
      <c r="M1104" s="344"/>
      <c r="N1104" s="81">
        <v>17</v>
      </c>
      <c r="O1104" s="81">
        <v>8.5</v>
      </c>
      <c r="P1104" s="99" t="str">
        <f t="shared" si="123"/>
        <v>8x6.5</v>
      </c>
      <c r="Q1104" s="81">
        <v>8</v>
      </c>
      <c r="R1104" s="81">
        <v>6.5</v>
      </c>
      <c r="S1104" s="81">
        <v>0</v>
      </c>
      <c r="T1104" s="75">
        <v>4.8</v>
      </c>
      <c r="U1104" s="100" t="s">
        <v>85</v>
      </c>
      <c r="V1104" s="84">
        <v>130.81</v>
      </c>
      <c r="W1104" s="83">
        <v>25.999849453669896</v>
      </c>
      <c r="X1104" s="51">
        <v>3640</v>
      </c>
      <c r="Y1104" s="88" t="s">
        <v>2294</v>
      </c>
      <c r="Z1104" s="79" t="s">
        <v>2987</v>
      </c>
      <c r="AA1104" s="51" t="str">
        <f t="shared" si="124"/>
        <v>17x8.5, 8x6.5, 0 OS</v>
      </c>
      <c r="AB1104" s="81" t="s">
        <v>4106</v>
      </c>
      <c r="AC1104" s="89">
        <f>_xlfn.IFNA(VLOOKUP(AB1104,ACCESSORIES!F:J,5,FALSE),"N/A")</f>
        <v>33</v>
      </c>
      <c r="AD1104" s="87" t="s">
        <v>85</v>
      </c>
      <c r="AE1104" s="14" t="s">
        <v>85</v>
      </c>
      <c r="AF1104" s="3" t="s">
        <v>3005</v>
      </c>
      <c r="AG1104" s="14" t="s">
        <v>85</v>
      </c>
      <c r="AH1104" s="9" t="str">
        <f>_xlfn.IFNA(VLOOKUP(AG1104,ACCESSORIES!F:J,5,FALSE),"N/A")</f>
        <v>N/A</v>
      </c>
      <c r="AI1104" s="99" t="s">
        <v>266</v>
      </c>
      <c r="AJ1104" s="81" t="s">
        <v>85</v>
      </c>
      <c r="AK1104" s="40" t="str">
        <f>_xlfn.IFNA(VLOOKUP(AJ1104,ACCESSORIES!F:J,5,FALSE),"N/A")</f>
        <v>N/A</v>
      </c>
      <c r="AL1104" s="81" t="s">
        <v>85</v>
      </c>
      <c r="AM1104" s="81">
        <v>16</v>
      </c>
      <c r="AN1104" s="81">
        <v>200</v>
      </c>
      <c r="AO1104" s="36">
        <v>0</v>
      </c>
      <c r="AP1104" s="36">
        <v>0</v>
      </c>
      <c r="AQ1104" s="36">
        <v>34</v>
      </c>
      <c r="AR1104" s="36">
        <v>48</v>
      </c>
      <c r="AS1104" s="36">
        <v>209.5</v>
      </c>
      <c r="AT1104" s="36">
        <v>203</v>
      </c>
      <c r="AU1104" s="410">
        <v>123.1</v>
      </c>
      <c r="AV1104" s="407">
        <v>92</v>
      </c>
      <c r="AW1104" s="407">
        <v>92</v>
      </c>
      <c r="AX1104" s="54">
        <v>30</v>
      </c>
      <c r="AY1104" s="3" t="s">
        <v>85</v>
      </c>
      <c r="AZ1104" s="98" t="str">
        <f>_xlfn.IFNA(VLOOKUP(AY1104,ACCESSORIES!F:J,5,FALSE),"N/A")</f>
        <v>N/A</v>
      </c>
      <c r="BA1104" s="3" t="s">
        <v>85</v>
      </c>
      <c r="BB1104" s="98" t="str">
        <f>_xlfn.IFNA(VLOOKUP(BA1104,ACCESSORIES!F:J,5,FALSE),"N/A")</f>
        <v>N/A</v>
      </c>
      <c r="BC1104" s="77">
        <v>30.5</v>
      </c>
      <c r="BD1104" s="56">
        <v>20.236220472440898</v>
      </c>
      <c r="BE1104" s="56">
        <v>20.236220472440898</v>
      </c>
      <c r="BF1104" s="56">
        <v>11.417322834645701</v>
      </c>
      <c r="BG1104" s="378">
        <f t="shared" si="125"/>
        <v>7.6616839999999839E-2</v>
      </c>
      <c r="BH1104" s="80">
        <v>36</v>
      </c>
      <c r="BI1104" s="114" t="s">
        <v>3532</v>
      </c>
      <c r="BJ1104" s="50" t="s">
        <v>4050</v>
      </c>
      <c r="BK1104" s="81" t="s">
        <v>4964</v>
      </c>
      <c r="BL1104" s="81" t="s">
        <v>4066</v>
      </c>
      <c r="BM1104" s="81" t="s">
        <v>4836</v>
      </c>
      <c r="BN1104" s="81" t="s">
        <v>2872</v>
      </c>
      <c r="BO1104" s="81" t="s">
        <v>4298</v>
      </c>
      <c r="BP1104" s="81" t="s">
        <v>5446</v>
      </c>
      <c r="BQ1104" s="81" t="s">
        <v>5432</v>
      </c>
      <c r="BR1104" s="81" t="s">
        <v>4275</v>
      </c>
      <c r="BS1104" s="81" t="s">
        <v>4068</v>
      </c>
      <c r="BT1104" s="81"/>
      <c r="BU1104" s="313" t="s">
        <v>6767</v>
      </c>
      <c r="BV1104" s="377" t="s">
        <v>8443</v>
      </c>
      <c r="BW1104" s="313" t="s">
        <v>6773</v>
      </c>
      <c r="BX1104" s="377" t="s">
        <v>8444</v>
      </c>
      <c r="BY1104" s="93" t="str">
        <f t="shared" si="120"/>
        <v>MR703 Bead Grip, 17x8.5, 0mm Offset, 8x6.5, 130.81mm Centerbore, Matte Black</v>
      </c>
      <c r="BZ1104" s="81" t="s">
        <v>3878</v>
      </c>
      <c r="CA1104" s="81" t="s">
        <v>3879</v>
      </c>
      <c r="CB1104" s="81" t="str">
        <f t="shared" si="126"/>
        <v>TRAIL (7XX)</v>
      </c>
    </row>
    <row r="1105" spans="1:80" s="38" customFormat="1" ht="15" customHeight="1">
      <c r="A1105" s="22">
        <f t="shared" si="121"/>
        <v>1103</v>
      </c>
      <c r="B1105" s="3" t="s">
        <v>84</v>
      </c>
      <c r="C1105" s="99" t="s">
        <v>1282</v>
      </c>
      <c r="D1105" s="81" t="s">
        <v>5799</v>
      </c>
      <c r="E1105" s="91" t="str">
        <f>CONCATENATE(LEFT(D1105,5),VLOOKUP(CONCATENATE(N1105,"x",O1105),'PART NUMBER GUIDE'!$B$9:$C$49,2,FALSE),VLOOKUP(CONCATENATE(P1105, V1105), 'PART NUMBER GUIDE'!$Q$6:$R$91, 2, FALSE),VLOOKUP(Y1105,'PART NUMBER GUIDE'!$J$8:$K$43,2, FALSE),IF(U1105="N/A",IF(ABS(S1105)&lt;10,"0"&amp;ABS(S1105),ABS(S1105)),CONCATENATE(LEFT(U1105,1),RIGHT(U1105,1))), F1105, G1105)</f>
        <v>MR70378580900</v>
      </c>
      <c r="F1105" s="90"/>
      <c r="G1105" s="90"/>
      <c r="H1105" s="88" t="s">
        <v>4163</v>
      </c>
      <c r="I1105" s="312">
        <v>43886</v>
      </c>
      <c r="J1105" s="85" t="s">
        <v>1265</v>
      </c>
      <c r="K1105" s="342">
        <v>339</v>
      </c>
      <c r="L1105" s="92">
        <f t="shared" si="122"/>
        <v>339</v>
      </c>
      <c r="M1105" s="344"/>
      <c r="N1105" s="81">
        <v>17</v>
      </c>
      <c r="O1105" s="81">
        <v>8.5</v>
      </c>
      <c r="P1105" s="99" t="str">
        <f t="shared" si="123"/>
        <v>8x6.5</v>
      </c>
      <c r="Q1105" s="81">
        <v>8</v>
      </c>
      <c r="R1105" s="81">
        <v>6.5</v>
      </c>
      <c r="S1105" s="81">
        <v>0</v>
      </c>
      <c r="T1105" s="75">
        <v>4.8</v>
      </c>
      <c r="U1105" s="100" t="s">
        <v>85</v>
      </c>
      <c r="V1105" s="84">
        <v>130.81</v>
      </c>
      <c r="W1105" s="83">
        <v>25.970454485378578</v>
      </c>
      <c r="X1105" s="51">
        <v>3640</v>
      </c>
      <c r="Y1105" s="88" t="s">
        <v>2297</v>
      </c>
      <c r="Z1105" s="78" t="s">
        <v>2988</v>
      </c>
      <c r="AA1105" s="51" t="str">
        <f t="shared" si="124"/>
        <v>17x8.5, 8x6.5, 0 OS</v>
      </c>
      <c r="AB1105" s="81" t="s">
        <v>4106</v>
      </c>
      <c r="AC1105" s="89">
        <f>_xlfn.IFNA(VLOOKUP(AB1105,ACCESSORIES!F:J,5,FALSE),"N/A")</f>
        <v>33</v>
      </c>
      <c r="AD1105" s="87" t="s">
        <v>85</v>
      </c>
      <c r="AE1105" s="14" t="s">
        <v>85</v>
      </c>
      <c r="AF1105" s="3" t="s">
        <v>3005</v>
      </c>
      <c r="AG1105" s="14" t="s">
        <v>85</v>
      </c>
      <c r="AH1105" s="9" t="str">
        <f>_xlfn.IFNA(VLOOKUP(AG1105,ACCESSORIES!F:J,5,FALSE),"N/A")</f>
        <v>N/A</v>
      </c>
      <c r="AI1105" s="99" t="s">
        <v>266</v>
      </c>
      <c r="AJ1105" s="81" t="s">
        <v>85</v>
      </c>
      <c r="AK1105" s="40" t="str">
        <f>_xlfn.IFNA(VLOOKUP(AJ1105,ACCESSORIES!F:J,5,FALSE),"N/A")</f>
        <v>N/A</v>
      </c>
      <c r="AL1105" s="81" t="s">
        <v>85</v>
      </c>
      <c r="AM1105" s="81">
        <v>16</v>
      </c>
      <c r="AN1105" s="81">
        <v>200</v>
      </c>
      <c r="AO1105" s="36">
        <v>0</v>
      </c>
      <c r="AP1105" s="36">
        <v>0</v>
      </c>
      <c r="AQ1105" s="36">
        <v>34</v>
      </c>
      <c r="AR1105" s="36">
        <v>48</v>
      </c>
      <c r="AS1105" s="36">
        <v>209.5</v>
      </c>
      <c r="AT1105" s="36">
        <v>203</v>
      </c>
      <c r="AU1105" s="410">
        <v>123.1</v>
      </c>
      <c r="AV1105" s="407">
        <v>92</v>
      </c>
      <c r="AW1105" s="407">
        <v>92</v>
      </c>
      <c r="AX1105" s="54">
        <v>30</v>
      </c>
      <c r="AY1105" s="3" t="s">
        <v>85</v>
      </c>
      <c r="AZ1105" s="98" t="str">
        <f>_xlfn.IFNA(VLOOKUP(AY1105,ACCESSORIES!F:J,5,FALSE),"N/A")</f>
        <v>N/A</v>
      </c>
      <c r="BA1105" s="3" t="s">
        <v>85</v>
      </c>
      <c r="BB1105" s="98" t="str">
        <f>_xlfn.IFNA(VLOOKUP(BA1105,ACCESSORIES!F:J,5,FALSE),"N/A")</f>
        <v>N/A</v>
      </c>
      <c r="BC1105" s="77">
        <v>30.5</v>
      </c>
      <c r="BD1105" s="56">
        <v>20.236220472440898</v>
      </c>
      <c r="BE1105" s="56">
        <v>20.236220472440898</v>
      </c>
      <c r="BF1105" s="56">
        <v>11.417322834645701</v>
      </c>
      <c r="BG1105" s="378">
        <f t="shared" si="125"/>
        <v>7.6616839999999839E-2</v>
      </c>
      <c r="BH1105" s="80">
        <v>36</v>
      </c>
      <c r="BI1105" s="114" t="s">
        <v>3532</v>
      </c>
      <c r="BJ1105" s="50" t="s">
        <v>4050</v>
      </c>
      <c r="BK1105" s="81" t="s">
        <v>4964</v>
      </c>
      <c r="BL1105" s="81" t="s">
        <v>4066</v>
      </c>
      <c r="BM1105" s="81" t="s">
        <v>4836</v>
      </c>
      <c r="BN1105" s="81" t="s">
        <v>2872</v>
      </c>
      <c r="BO1105" s="81" t="s">
        <v>4298</v>
      </c>
      <c r="BP1105" s="81" t="s">
        <v>5446</v>
      </c>
      <c r="BQ1105" s="81" t="s">
        <v>5432</v>
      </c>
      <c r="BR1105" s="81" t="s">
        <v>4275</v>
      </c>
      <c r="BS1105" s="81" t="s">
        <v>4068</v>
      </c>
      <c r="BT1105" s="81"/>
      <c r="BU1105" s="313" t="s">
        <v>6781</v>
      </c>
      <c r="BV1105" s="377" t="s">
        <v>8148</v>
      </c>
      <c r="BW1105" s="313" t="s">
        <v>6787</v>
      </c>
      <c r="BX1105" s="377" t="s">
        <v>8149</v>
      </c>
      <c r="BY1105" s="93" t="str">
        <f t="shared" si="120"/>
        <v>MR703 Bead Grip, 17x8.5, 0mm Offset, 8x6.5, 130.81mm Centerbore, Method Bronze</v>
      </c>
      <c r="BZ1105" s="81" t="s">
        <v>3878</v>
      </c>
      <c r="CA1105" s="81" t="s">
        <v>3879</v>
      </c>
      <c r="CB1105" s="81" t="str">
        <f t="shared" si="126"/>
        <v>TRAIL (7XX)</v>
      </c>
    </row>
    <row r="1106" spans="1:80" s="38" customFormat="1" ht="15" customHeight="1">
      <c r="A1106" s="22">
        <f t="shared" si="121"/>
        <v>1104</v>
      </c>
      <c r="B1106" s="3" t="s">
        <v>84</v>
      </c>
      <c r="C1106" s="99" t="s">
        <v>1282</v>
      </c>
      <c r="D1106" s="81" t="s">
        <v>5799</v>
      </c>
      <c r="E1106" s="91" t="str">
        <f>CONCATENATE(LEFT(D1106,5),VLOOKUP(CONCATENATE(N1106,"x",O1106),'PART NUMBER GUIDE'!$B$9:$C$49,2,FALSE),VLOOKUP(CONCATENATE(P1106, V1106), 'PART NUMBER GUIDE'!$Q$6:$R$91, 2, FALSE),VLOOKUP(Y1106,'PART NUMBER GUIDE'!$J$8:$K$43,2, FALSE),IF(U1106="N/A",IF(ABS(S1106)&lt;10,"0"&amp;ABS(S1106),ABS(S1106)),CONCATENATE(LEFT(U1106,1),RIGHT(U1106,1))), F1106, G1106)</f>
        <v>MR70378580300</v>
      </c>
      <c r="F1106" s="90"/>
      <c r="G1106" s="90"/>
      <c r="H1106" s="88" t="s">
        <v>7401</v>
      </c>
      <c r="I1106" s="319">
        <v>45155</v>
      </c>
      <c r="J1106" s="85" t="s">
        <v>1265</v>
      </c>
      <c r="K1106" s="342">
        <v>339</v>
      </c>
      <c r="L1106" s="92">
        <f t="shared" si="122"/>
        <v>339</v>
      </c>
      <c r="M1106" s="344"/>
      <c r="N1106" s="81">
        <v>17</v>
      </c>
      <c r="O1106" s="81">
        <v>8.5</v>
      </c>
      <c r="P1106" s="99" t="str">
        <f t="shared" si="123"/>
        <v>8x6.5</v>
      </c>
      <c r="Q1106" s="81">
        <v>8</v>
      </c>
      <c r="R1106" s="81">
        <v>6.5</v>
      </c>
      <c r="S1106" s="81">
        <v>0</v>
      </c>
      <c r="T1106" s="75">
        <v>4.8</v>
      </c>
      <c r="U1106" s="100" t="s">
        <v>85</v>
      </c>
      <c r="V1106" s="84">
        <v>130.81</v>
      </c>
      <c r="W1106" s="83">
        <v>26.5</v>
      </c>
      <c r="X1106" s="51">
        <v>3640</v>
      </c>
      <c r="Y1106" s="88" t="s">
        <v>5454</v>
      </c>
      <c r="Z1106" s="78" t="s">
        <v>196</v>
      </c>
      <c r="AA1106" s="51" t="str">
        <f t="shared" si="124"/>
        <v>17x8.5, 8x6.5, 0 OS</v>
      </c>
      <c r="AB1106" s="81" t="s">
        <v>7930</v>
      </c>
      <c r="AC1106" s="89">
        <f>_xlfn.IFNA(VLOOKUP(AB1106,ACCESSORIES!F:J,5,FALSE),"N/A")</f>
        <v>33</v>
      </c>
      <c r="AD1106" s="87" t="s">
        <v>85</v>
      </c>
      <c r="AE1106" s="14" t="s">
        <v>85</v>
      </c>
      <c r="AF1106" s="3" t="s">
        <v>3005</v>
      </c>
      <c r="AG1106" s="14" t="s">
        <v>85</v>
      </c>
      <c r="AH1106" s="9" t="str">
        <f>_xlfn.IFNA(VLOOKUP(AG1106,ACCESSORIES!F:J,5,FALSE),"N/A")</f>
        <v>N/A</v>
      </c>
      <c r="AI1106" s="99" t="s">
        <v>266</v>
      </c>
      <c r="AJ1106" s="81" t="s">
        <v>85</v>
      </c>
      <c r="AK1106" s="40" t="str">
        <f>_xlfn.IFNA(VLOOKUP(AJ1106,ACCESSORIES!F:J,5,FALSE),"N/A")</f>
        <v>N/A</v>
      </c>
      <c r="AL1106" s="81" t="s">
        <v>85</v>
      </c>
      <c r="AM1106" s="81">
        <v>16</v>
      </c>
      <c r="AN1106" s="81">
        <v>200</v>
      </c>
      <c r="AO1106" s="36">
        <v>0</v>
      </c>
      <c r="AP1106" s="36">
        <v>0</v>
      </c>
      <c r="AQ1106" s="36">
        <v>34</v>
      </c>
      <c r="AR1106" s="36">
        <v>48</v>
      </c>
      <c r="AS1106" s="36">
        <v>209.5</v>
      </c>
      <c r="AT1106" s="36">
        <v>203</v>
      </c>
      <c r="AU1106" s="410">
        <v>123.1</v>
      </c>
      <c r="AV1106" s="407">
        <v>92</v>
      </c>
      <c r="AW1106" s="407">
        <v>92</v>
      </c>
      <c r="AX1106" s="54">
        <v>30</v>
      </c>
      <c r="AY1106" s="3" t="s">
        <v>85</v>
      </c>
      <c r="AZ1106" s="98" t="str">
        <f>_xlfn.IFNA(VLOOKUP(AY1106,ACCESSORIES!F:J,5,FALSE),"N/A")</f>
        <v>N/A</v>
      </c>
      <c r="BA1106" s="3" t="s">
        <v>85</v>
      </c>
      <c r="BB1106" s="98" t="str">
        <f>_xlfn.IFNA(VLOOKUP(BA1106,ACCESSORIES!F:J,5,FALSE),"N/A")</f>
        <v>N/A</v>
      </c>
      <c r="BC1106" s="77">
        <v>30.5</v>
      </c>
      <c r="BD1106" s="56">
        <v>20.236220472440898</v>
      </c>
      <c r="BE1106" s="56">
        <v>20.236220472440898</v>
      </c>
      <c r="BF1106" s="56">
        <v>11.417322834645701</v>
      </c>
      <c r="BG1106" s="378">
        <f t="shared" si="125"/>
        <v>7.6616839999999839E-2</v>
      </c>
      <c r="BH1106" s="80">
        <v>36</v>
      </c>
      <c r="BI1106" s="114" t="s">
        <v>4923</v>
      </c>
      <c r="BJ1106" s="50" t="s">
        <v>4050</v>
      </c>
      <c r="BK1106" s="81" t="s">
        <v>4964</v>
      </c>
      <c r="BL1106" s="81" t="s">
        <v>4066</v>
      </c>
      <c r="BM1106" s="81" t="s">
        <v>4836</v>
      </c>
      <c r="BN1106" s="81" t="s">
        <v>2872</v>
      </c>
      <c r="BO1106" s="81" t="s">
        <v>4298</v>
      </c>
      <c r="BP1106" s="81" t="s">
        <v>5446</v>
      </c>
      <c r="BQ1106" s="81" t="s">
        <v>5432</v>
      </c>
      <c r="BR1106" s="81" t="s">
        <v>4275</v>
      </c>
      <c r="BS1106" s="81" t="s">
        <v>4068</v>
      </c>
      <c r="BT1106" s="81"/>
      <c r="BU1106" s="313"/>
      <c r="BV1106" s="377"/>
      <c r="BW1106" s="313"/>
      <c r="BX1106" s="377"/>
      <c r="BY1106" s="93" t="str">
        <f t="shared" si="120"/>
        <v>MR703 Bead Grip, 17x8.5, 0mm Offset, 8x6.5, 130.81mm Centerbore, Machined - Clear Coat</v>
      </c>
      <c r="BZ1106" s="81" t="s">
        <v>3878</v>
      </c>
      <c r="CA1106" s="81" t="s">
        <v>3879</v>
      </c>
      <c r="CB1106" s="81" t="str">
        <f t="shared" si="126"/>
        <v>TRAIL (7XX)</v>
      </c>
    </row>
    <row r="1107" spans="1:80" s="38" customFormat="1" ht="15" customHeight="1">
      <c r="A1107" s="22">
        <f t="shared" si="121"/>
        <v>1105</v>
      </c>
      <c r="B1107" s="3" t="s">
        <v>84</v>
      </c>
      <c r="C1107" s="99" t="s">
        <v>1282</v>
      </c>
      <c r="D1107" s="81" t="s">
        <v>5799</v>
      </c>
      <c r="E1107" s="91" t="str">
        <f>CONCATENATE(LEFT(D1107,5),VLOOKUP(CONCATENATE(N1107,"x",O1107),'PART NUMBER GUIDE'!$B$9:$C$49,2,FALSE),VLOOKUP(CONCATENATE(P1107, V1107), 'PART NUMBER GUIDE'!$Q$6:$R$91, 2, FALSE),VLOOKUP(Y1107,'PART NUMBER GUIDE'!$J$8:$K$43,2, FALSE),IF(U1107="N/A",IF(ABS(S1107)&lt;10,"0"&amp;ABS(S1107),ABS(S1107)),CONCATENATE(LEFT(U1107,1),RIGHT(U1107,1))), F1107, G1107)</f>
        <v>MR70378587500</v>
      </c>
      <c r="F1107" s="90"/>
      <c r="G1107" s="90"/>
      <c r="H1107" s="88" t="s">
        <v>4164</v>
      </c>
      <c r="I1107" s="312">
        <v>43886</v>
      </c>
      <c r="J1107" s="85" t="s">
        <v>1265</v>
      </c>
      <c r="K1107" s="342">
        <v>339</v>
      </c>
      <c r="L1107" s="92">
        <f t="shared" si="122"/>
        <v>339</v>
      </c>
      <c r="M1107" s="344"/>
      <c r="N1107" s="81">
        <v>17</v>
      </c>
      <c r="O1107" s="81">
        <v>8.5</v>
      </c>
      <c r="P1107" s="99" t="str">
        <f t="shared" si="123"/>
        <v>8x170</v>
      </c>
      <c r="Q1107" s="81">
        <v>8</v>
      </c>
      <c r="R1107" s="81">
        <v>170</v>
      </c>
      <c r="S1107" s="81">
        <v>0</v>
      </c>
      <c r="T1107" s="75">
        <v>4.8</v>
      </c>
      <c r="U1107" s="100" t="s">
        <v>85</v>
      </c>
      <c r="V1107" s="84">
        <v>130.81</v>
      </c>
      <c r="W1107" s="83">
        <v>26.5</v>
      </c>
      <c r="X1107" s="51">
        <v>3640</v>
      </c>
      <c r="Y1107" s="88" t="s">
        <v>2294</v>
      </c>
      <c r="Z1107" s="79" t="s">
        <v>2987</v>
      </c>
      <c r="AA1107" s="51" t="str">
        <f t="shared" si="124"/>
        <v>17x8.5, 8x170, 0 OS</v>
      </c>
      <c r="AB1107" s="81" t="s">
        <v>4105</v>
      </c>
      <c r="AC1107" s="89">
        <f>_xlfn.IFNA(VLOOKUP(AB1107,ACCESSORIES!F:J,5,FALSE),"N/A")</f>
        <v>33</v>
      </c>
      <c r="AD1107" s="87" t="s">
        <v>85</v>
      </c>
      <c r="AE1107" s="14" t="s">
        <v>85</v>
      </c>
      <c r="AF1107" s="3" t="s">
        <v>3005</v>
      </c>
      <c r="AG1107" s="14" t="s">
        <v>85</v>
      </c>
      <c r="AH1107" s="9" t="str">
        <f>_xlfn.IFNA(VLOOKUP(AG1107,ACCESSORIES!F:J,5,FALSE),"N/A")</f>
        <v>N/A</v>
      </c>
      <c r="AI1107" s="99" t="s">
        <v>266</v>
      </c>
      <c r="AJ1107" s="81" t="s">
        <v>85</v>
      </c>
      <c r="AK1107" s="40" t="str">
        <f>_xlfn.IFNA(VLOOKUP(AJ1107,ACCESSORIES!F:J,5,FALSE),"N/A")</f>
        <v>N/A</v>
      </c>
      <c r="AL1107" s="81" t="s">
        <v>85</v>
      </c>
      <c r="AM1107" s="81">
        <v>16</v>
      </c>
      <c r="AN1107" s="81">
        <v>200</v>
      </c>
      <c r="AO1107" s="36">
        <v>0</v>
      </c>
      <c r="AP1107" s="36">
        <v>0</v>
      </c>
      <c r="AQ1107" s="36">
        <v>34</v>
      </c>
      <c r="AR1107" s="36">
        <v>48</v>
      </c>
      <c r="AS1107" s="36">
        <v>209.5</v>
      </c>
      <c r="AT1107" s="36">
        <v>203</v>
      </c>
      <c r="AU1107" s="410">
        <v>128</v>
      </c>
      <c r="AV1107" s="407">
        <v>103.9</v>
      </c>
      <c r="AW1107" s="407">
        <v>107</v>
      </c>
      <c r="AX1107" s="54">
        <v>30</v>
      </c>
      <c r="AY1107" s="3" t="s">
        <v>85</v>
      </c>
      <c r="AZ1107" s="98" t="str">
        <f>_xlfn.IFNA(VLOOKUP(AY1107,ACCESSORIES!F:J,5,FALSE),"N/A")</f>
        <v>N/A</v>
      </c>
      <c r="BA1107" s="3" t="s">
        <v>85</v>
      </c>
      <c r="BB1107" s="98" t="str">
        <f>_xlfn.IFNA(VLOOKUP(BA1107,ACCESSORIES!F:J,5,FALSE),"N/A")</f>
        <v>N/A</v>
      </c>
      <c r="BC1107" s="77">
        <v>30.908809158319837</v>
      </c>
      <c r="BD1107" s="56">
        <v>20.236220472440898</v>
      </c>
      <c r="BE1107" s="56">
        <v>20.236220472440898</v>
      </c>
      <c r="BF1107" s="56">
        <v>11.417322834645701</v>
      </c>
      <c r="BG1107" s="378">
        <f t="shared" si="125"/>
        <v>7.6616839999999839E-2</v>
      </c>
      <c r="BH1107" s="80">
        <v>36</v>
      </c>
      <c r="BI1107" s="114" t="s">
        <v>3532</v>
      </c>
      <c r="BJ1107" s="50" t="s">
        <v>4050</v>
      </c>
      <c r="BK1107" s="81" t="s">
        <v>4964</v>
      </c>
      <c r="BL1107" s="81" t="s">
        <v>4066</v>
      </c>
      <c r="BM1107" s="81" t="s">
        <v>4836</v>
      </c>
      <c r="BN1107" s="81" t="s">
        <v>2872</v>
      </c>
      <c r="BO1107" s="81" t="s">
        <v>4298</v>
      </c>
      <c r="BP1107" s="81" t="s">
        <v>5446</v>
      </c>
      <c r="BQ1107" s="81" t="s">
        <v>5432</v>
      </c>
      <c r="BR1107" s="81" t="s">
        <v>4275</v>
      </c>
      <c r="BS1107" s="81" t="s">
        <v>4068</v>
      </c>
      <c r="BT1107" s="81"/>
      <c r="BU1107" s="313" t="s">
        <v>6767</v>
      </c>
      <c r="BV1107" s="377" t="s">
        <v>8443</v>
      </c>
      <c r="BW1107" s="313" t="s">
        <v>6773</v>
      </c>
      <c r="BX1107" s="377" t="s">
        <v>8444</v>
      </c>
      <c r="BY1107" s="93" t="str">
        <f t="shared" si="120"/>
        <v>MR703 Bead Grip, 17x8.5, 0mm Offset, 8x170, 130.81mm Centerbore, Matte Black</v>
      </c>
      <c r="BZ1107" s="81" t="s">
        <v>3878</v>
      </c>
      <c r="CA1107" s="81" t="s">
        <v>3879</v>
      </c>
      <c r="CB1107" s="81" t="str">
        <f t="shared" si="126"/>
        <v>TRAIL (7XX)</v>
      </c>
    </row>
    <row r="1108" spans="1:80" s="38" customFormat="1" ht="15" customHeight="1">
      <c r="A1108" s="22">
        <f t="shared" si="121"/>
        <v>1106</v>
      </c>
      <c r="B1108" s="3" t="s">
        <v>84</v>
      </c>
      <c r="C1108" s="99" t="s">
        <v>1282</v>
      </c>
      <c r="D1108" s="81" t="s">
        <v>5799</v>
      </c>
      <c r="E1108" s="91" t="str">
        <f>CONCATENATE(LEFT(D1108,5),VLOOKUP(CONCATENATE(N1108,"x",O1108),'PART NUMBER GUIDE'!$B$9:$C$49,2,FALSE),VLOOKUP(CONCATENATE(P1108, V1108), 'PART NUMBER GUIDE'!$Q$6:$R$91, 2, FALSE),VLOOKUP(Y1108,'PART NUMBER GUIDE'!$J$8:$K$43,2, FALSE),IF(U1108="N/A",IF(ABS(S1108)&lt;10,"0"&amp;ABS(S1108),ABS(S1108)),CONCATENATE(LEFT(U1108,1),RIGHT(U1108,1))), F1108, G1108)</f>
        <v>MR70378587300</v>
      </c>
      <c r="F1108" s="90"/>
      <c r="G1108" s="90"/>
      <c r="H1108" s="88" t="s">
        <v>7400</v>
      </c>
      <c r="I1108" s="319">
        <v>45155</v>
      </c>
      <c r="J1108" s="85" t="s">
        <v>1265</v>
      </c>
      <c r="K1108" s="342">
        <v>339</v>
      </c>
      <c r="L1108" s="92">
        <f t="shared" si="122"/>
        <v>339</v>
      </c>
      <c r="M1108" s="344"/>
      <c r="N1108" s="81">
        <v>17</v>
      </c>
      <c r="O1108" s="81">
        <v>8.5</v>
      </c>
      <c r="P1108" s="99" t="str">
        <f t="shared" si="123"/>
        <v>8x170</v>
      </c>
      <c r="Q1108" s="81">
        <v>8</v>
      </c>
      <c r="R1108" s="81">
        <v>170</v>
      </c>
      <c r="S1108" s="81">
        <v>0</v>
      </c>
      <c r="T1108" s="75">
        <v>4.8</v>
      </c>
      <c r="U1108" s="100" t="s">
        <v>85</v>
      </c>
      <c r="V1108" s="84">
        <v>130.81</v>
      </c>
      <c r="W1108" s="83">
        <v>26.5</v>
      </c>
      <c r="X1108" s="51">
        <v>3640</v>
      </c>
      <c r="Y1108" s="88" t="s">
        <v>5454</v>
      </c>
      <c r="Z1108" s="78" t="s">
        <v>196</v>
      </c>
      <c r="AA1108" s="51" t="str">
        <f t="shared" si="124"/>
        <v>17x8.5, 8x170, 0 OS</v>
      </c>
      <c r="AB1108" s="81" t="s">
        <v>7931</v>
      </c>
      <c r="AC1108" s="89">
        <f>_xlfn.IFNA(VLOOKUP(AB1108,ACCESSORIES!F:J,5,FALSE),"N/A")</f>
        <v>33</v>
      </c>
      <c r="AD1108" s="87" t="s">
        <v>85</v>
      </c>
      <c r="AE1108" s="14" t="s">
        <v>85</v>
      </c>
      <c r="AF1108" s="3" t="s">
        <v>3005</v>
      </c>
      <c r="AG1108" s="14" t="s">
        <v>85</v>
      </c>
      <c r="AH1108" s="9" t="str">
        <f>_xlfn.IFNA(VLOOKUP(AG1108,ACCESSORIES!F:J,5,FALSE),"N/A")</f>
        <v>N/A</v>
      </c>
      <c r="AI1108" s="99" t="s">
        <v>266</v>
      </c>
      <c r="AJ1108" s="81" t="s">
        <v>85</v>
      </c>
      <c r="AK1108" s="40" t="str">
        <f>_xlfn.IFNA(VLOOKUP(AJ1108,ACCESSORIES!F:J,5,FALSE),"N/A")</f>
        <v>N/A</v>
      </c>
      <c r="AL1108" s="81" t="s">
        <v>85</v>
      </c>
      <c r="AM1108" s="81">
        <v>16</v>
      </c>
      <c r="AN1108" s="81">
        <v>200</v>
      </c>
      <c r="AO1108" s="36">
        <v>0</v>
      </c>
      <c r="AP1108" s="36">
        <v>0</v>
      </c>
      <c r="AQ1108" s="36">
        <v>34</v>
      </c>
      <c r="AR1108" s="36">
        <v>48</v>
      </c>
      <c r="AS1108" s="36">
        <v>209.5</v>
      </c>
      <c r="AT1108" s="36">
        <v>203</v>
      </c>
      <c r="AU1108" s="410">
        <v>128</v>
      </c>
      <c r="AV1108" s="407">
        <v>103.9</v>
      </c>
      <c r="AW1108" s="407">
        <v>107</v>
      </c>
      <c r="AX1108" s="54">
        <v>30</v>
      </c>
      <c r="AY1108" s="3" t="s">
        <v>85</v>
      </c>
      <c r="AZ1108" s="98" t="str">
        <f>_xlfn.IFNA(VLOOKUP(AY1108,ACCESSORIES!F:J,5,FALSE),"N/A")</f>
        <v>N/A</v>
      </c>
      <c r="BA1108" s="3" t="s">
        <v>85</v>
      </c>
      <c r="BB1108" s="98" t="str">
        <f>_xlfn.IFNA(VLOOKUP(BA1108,ACCESSORIES!F:J,5,FALSE),"N/A")</f>
        <v>N/A</v>
      </c>
      <c r="BC1108" s="77">
        <v>30.5</v>
      </c>
      <c r="BD1108" s="56">
        <v>20.236220472440898</v>
      </c>
      <c r="BE1108" s="56">
        <v>20.236220472440898</v>
      </c>
      <c r="BF1108" s="56">
        <v>11.417322834645701</v>
      </c>
      <c r="BG1108" s="378">
        <f t="shared" si="125"/>
        <v>7.6616839999999839E-2</v>
      </c>
      <c r="BH1108" s="80">
        <v>36</v>
      </c>
      <c r="BI1108" s="114" t="s">
        <v>4923</v>
      </c>
      <c r="BJ1108" s="50" t="s">
        <v>4050</v>
      </c>
      <c r="BK1108" s="81" t="s">
        <v>4964</v>
      </c>
      <c r="BL1108" s="81" t="s">
        <v>4066</v>
      </c>
      <c r="BM1108" s="81" t="s">
        <v>4836</v>
      </c>
      <c r="BN1108" s="81" t="s">
        <v>2872</v>
      </c>
      <c r="BO1108" s="81" t="s">
        <v>4298</v>
      </c>
      <c r="BP1108" s="81" t="s">
        <v>5446</v>
      </c>
      <c r="BQ1108" s="81" t="s">
        <v>5432</v>
      </c>
      <c r="BR1108" s="81" t="s">
        <v>4275</v>
      </c>
      <c r="BS1108" s="81" t="s">
        <v>4068</v>
      </c>
      <c r="BT1108" s="81"/>
      <c r="BU1108" s="313"/>
      <c r="BV1108" s="377"/>
      <c r="BW1108" s="313"/>
      <c r="BX1108" s="377"/>
      <c r="BY1108" s="93" t="str">
        <f t="shared" si="120"/>
        <v>MR703 Bead Grip, 17x8.5, 0mm Offset, 8x170, 130.81mm Centerbore, Machined - Clear Coat</v>
      </c>
      <c r="BZ1108" s="81" t="s">
        <v>3878</v>
      </c>
      <c r="CA1108" s="81" t="s">
        <v>3879</v>
      </c>
      <c r="CB1108" s="81" t="str">
        <f t="shared" si="126"/>
        <v>TRAIL (7XX)</v>
      </c>
    </row>
    <row r="1109" spans="1:80" s="38" customFormat="1" ht="15" customHeight="1">
      <c r="A1109" s="22">
        <f t="shared" si="121"/>
        <v>1107</v>
      </c>
      <c r="B1109" s="3" t="s">
        <v>84</v>
      </c>
      <c r="C1109" s="99" t="s">
        <v>1282</v>
      </c>
      <c r="D1109" s="81" t="s">
        <v>5799</v>
      </c>
      <c r="E1109" s="91" t="str">
        <f>CONCATENATE(LEFT(D1109,5),VLOOKUP(CONCATENATE(N1109,"x",O1109),'PART NUMBER GUIDE'!$B$9:$C$49,2,FALSE),VLOOKUP(CONCATENATE(P1109, V1109), 'PART NUMBER GUIDE'!$Q$6:$R$91, 2, FALSE),VLOOKUP(Y1109,'PART NUMBER GUIDE'!$J$8:$K$43,2, FALSE),IF(U1109="N/A",IF(ABS(S1109)&lt;10,"0"&amp;ABS(S1109),ABS(S1109)),CONCATENATE(LEFT(U1109,1),RIGHT(U1109,1))), F1109, G1109)</f>
        <v>MR70378550525</v>
      </c>
      <c r="F1109" s="90"/>
      <c r="G1109" s="90"/>
      <c r="H1109" s="88" t="s">
        <v>4373</v>
      </c>
      <c r="I1109" s="312">
        <v>44008</v>
      </c>
      <c r="J1109" s="85" t="s">
        <v>1265</v>
      </c>
      <c r="K1109" s="342">
        <v>319</v>
      </c>
      <c r="L1109" s="92">
        <f t="shared" si="122"/>
        <v>319</v>
      </c>
      <c r="M1109" s="344"/>
      <c r="N1109" s="81">
        <v>17</v>
      </c>
      <c r="O1109" s="81">
        <v>8.5</v>
      </c>
      <c r="P1109" s="99" t="str">
        <f t="shared" si="123"/>
        <v>5x5</v>
      </c>
      <c r="Q1109" s="81">
        <v>5</v>
      </c>
      <c r="R1109" s="81">
        <v>5</v>
      </c>
      <c r="S1109" s="81">
        <v>25</v>
      </c>
      <c r="T1109" s="75">
        <v>5.78</v>
      </c>
      <c r="U1109" s="100" t="s">
        <v>85</v>
      </c>
      <c r="V1109" s="84">
        <v>71.5</v>
      </c>
      <c r="W1109" s="83">
        <v>29.13</v>
      </c>
      <c r="X1109" s="51">
        <v>2650</v>
      </c>
      <c r="Y1109" s="88" t="s">
        <v>2294</v>
      </c>
      <c r="Z1109" s="79" t="s">
        <v>2987</v>
      </c>
      <c r="AA1109" s="51" t="str">
        <f t="shared" si="124"/>
        <v>17x8.5, 5x5, 25 OS</v>
      </c>
      <c r="AB1109" s="81" t="s">
        <v>4102</v>
      </c>
      <c r="AC1109" s="89">
        <f>_xlfn.IFNA(VLOOKUP(AB1109,ACCESSORIES!F:J,5,FALSE),"N/A")</f>
        <v>22</v>
      </c>
      <c r="AD1109" s="87" t="s">
        <v>85</v>
      </c>
      <c r="AE1109" s="87" t="s">
        <v>85</v>
      </c>
      <c r="AF1109" s="87" t="s">
        <v>85</v>
      </c>
      <c r="AG1109" s="87" t="s">
        <v>85</v>
      </c>
      <c r="AH1109" s="9" t="str">
        <f>_xlfn.IFNA(VLOOKUP(AG1109,ACCESSORIES!F:J,5,FALSE),"N/A")</f>
        <v>N/A</v>
      </c>
      <c r="AI1109" s="99" t="s">
        <v>265</v>
      </c>
      <c r="AJ1109" s="81" t="s">
        <v>85</v>
      </c>
      <c r="AK1109" s="40" t="str">
        <f>_xlfn.IFNA(VLOOKUP(AJ1109,ACCESSORIES!F:J,5,FALSE),"N/A")</f>
        <v>N/A</v>
      </c>
      <c r="AL1109" s="81" t="s">
        <v>85</v>
      </c>
      <c r="AM1109" s="81">
        <v>16</v>
      </c>
      <c r="AN1109" s="36">
        <v>170</v>
      </c>
      <c r="AO1109" s="36">
        <v>8</v>
      </c>
      <c r="AP1109" s="36">
        <v>23.8</v>
      </c>
      <c r="AQ1109" s="36">
        <v>36.9</v>
      </c>
      <c r="AR1109" s="36">
        <v>42</v>
      </c>
      <c r="AS1109" s="36">
        <v>209</v>
      </c>
      <c r="AT1109" s="36">
        <v>199.5</v>
      </c>
      <c r="AU1109" s="410">
        <v>71.5</v>
      </c>
      <c r="AV1109" s="407">
        <v>51.3</v>
      </c>
      <c r="AW1109" s="407">
        <v>51.3</v>
      </c>
      <c r="AX1109" s="54">
        <v>20</v>
      </c>
      <c r="AY1109" s="3" t="s">
        <v>85</v>
      </c>
      <c r="AZ1109" s="98" t="str">
        <f>_xlfn.IFNA(VLOOKUP(AY1109,ACCESSORIES!F:J,5,FALSE),"N/A")</f>
        <v>N/A</v>
      </c>
      <c r="BA1109" s="3" t="s">
        <v>85</v>
      </c>
      <c r="BB1109" s="98" t="str">
        <f>_xlfn.IFNA(VLOOKUP(BA1109,ACCESSORIES!F:J,5,FALSE),"N/A")</f>
        <v>N/A</v>
      </c>
      <c r="BC1109" s="77">
        <v>33.51</v>
      </c>
      <c r="BD1109" s="56">
        <v>20.236220472440898</v>
      </c>
      <c r="BE1109" s="56">
        <v>20.236220472440898</v>
      </c>
      <c r="BF1109" s="56">
        <v>11.417322834645701</v>
      </c>
      <c r="BG1109" s="378">
        <f t="shared" si="125"/>
        <v>7.6616839999999839E-2</v>
      </c>
      <c r="BH1109" s="80">
        <v>36</v>
      </c>
      <c r="BI1109" s="114" t="s">
        <v>3532</v>
      </c>
      <c r="BJ1109" s="50" t="s">
        <v>4050</v>
      </c>
      <c r="BK1109" s="81" t="s">
        <v>4964</v>
      </c>
      <c r="BL1109" s="81" t="s">
        <v>4066</v>
      </c>
      <c r="BM1109" s="81" t="s">
        <v>4836</v>
      </c>
      <c r="BN1109" s="81" t="s">
        <v>2872</v>
      </c>
      <c r="BO1109" s="81" t="s">
        <v>4298</v>
      </c>
      <c r="BP1109" s="81" t="s">
        <v>5446</v>
      </c>
      <c r="BQ1109" s="81" t="s">
        <v>5432</v>
      </c>
      <c r="BR1109" s="81" t="s">
        <v>4275</v>
      </c>
      <c r="BS1109" s="81" t="s">
        <v>4068</v>
      </c>
      <c r="BT1109" s="81"/>
      <c r="BU1109" s="313" t="s">
        <v>6765</v>
      </c>
      <c r="BV1109" s="377" t="s">
        <v>8216</v>
      </c>
      <c r="BW1109" s="313" t="s">
        <v>6769</v>
      </c>
      <c r="BX1109" s="377" t="s">
        <v>8217</v>
      </c>
      <c r="BY1109" s="93" t="str">
        <f t="shared" si="120"/>
        <v>MR703 Bead Grip, 17x8.5, +25mm Offset, 5x5, 71.5mm Centerbore, Matte Black</v>
      </c>
      <c r="BZ1109" s="81" t="s">
        <v>3878</v>
      </c>
      <c r="CA1109" s="81" t="s">
        <v>3879</v>
      </c>
      <c r="CB1109" s="81" t="str">
        <f t="shared" si="126"/>
        <v>TRAIL (7XX)</v>
      </c>
    </row>
    <row r="1110" spans="1:80" s="38" customFormat="1" ht="15" customHeight="1">
      <c r="A1110" s="22">
        <f t="shared" si="121"/>
        <v>1108</v>
      </c>
      <c r="B1110" s="3" t="s">
        <v>84</v>
      </c>
      <c r="C1110" s="99" t="s">
        <v>1282</v>
      </c>
      <c r="D1110" s="81" t="s">
        <v>5799</v>
      </c>
      <c r="E1110" s="91" t="str">
        <f>CONCATENATE(LEFT(D1110,5),VLOOKUP(CONCATENATE(N1110,"x",O1110),'PART NUMBER GUIDE'!$B$9:$C$49,2,FALSE),VLOOKUP(CONCATENATE(P1110, V1110), 'PART NUMBER GUIDE'!$Q$6:$R$91, 2, FALSE),VLOOKUP(Y1110,'PART NUMBER GUIDE'!$J$8:$K$43,2, FALSE),IF(U1110="N/A",IF(ABS(S1110)&lt;10,"0"&amp;ABS(S1110),ABS(S1110)),CONCATENATE(LEFT(U1110,1),RIGHT(U1110,1))), F1110, G1110)</f>
        <v>MR70378550925</v>
      </c>
      <c r="F1110" s="90"/>
      <c r="G1110" s="90"/>
      <c r="H1110" s="88" t="s">
        <v>4374</v>
      </c>
      <c r="I1110" s="312">
        <v>44008</v>
      </c>
      <c r="J1110" s="85" t="s">
        <v>1265</v>
      </c>
      <c r="K1110" s="342">
        <v>319</v>
      </c>
      <c r="L1110" s="92">
        <f t="shared" si="122"/>
        <v>319</v>
      </c>
      <c r="M1110" s="344"/>
      <c r="N1110" s="81">
        <v>17</v>
      </c>
      <c r="O1110" s="81">
        <v>8.5</v>
      </c>
      <c r="P1110" s="99" t="str">
        <f t="shared" si="123"/>
        <v>5x5</v>
      </c>
      <c r="Q1110" s="81">
        <v>5</v>
      </c>
      <c r="R1110" s="81">
        <v>5</v>
      </c>
      <c r="S1110" s="81">
        <v>25</v>
      </c>
      <c r="T1110" s="75">
        <v>5.78</v>
      </c>
      <c r="U1110" s="100" t="s">
        <v>85</v>
      </c>
      <c r="V1110" s="84">
        <v>71.5</v>
      </c>
      <c r="W1110" s="83">
        <v>28.75</v>
      </c>
      <c r="X1110" s="51">
        <v>2650</v>
      </c>
      <c r="Y1110" s="88" t="s">
        <v>2297</v>
      </c>
      <c r="Z1110" s="78" t="s">
        <v>2988</v>
      </c>
      <c r="AA1110" s="51" t="str">
        <f t="shared" si="124"/>
        <v>17x8.5, 5x5, 25 OS</v>
      </c>
      <c r="AB1110" s="81" t="s">
        <v>4102</v>
      </c>
      <c r="AC1110" s="89">
        <f>_xlfn.IFNA(VLOOKUP(AB1110,ACCESSORIES!F:J,5,FALSE),"N/A")</f>
        <v>22</v>
      </c>
      <c r="AD1110" s="87" t="s">
        <v>85</v>
      </c>
      <c r="AE1110" s="87" t="s">
        <v>85</v>
      </c>
      <c r="AF1110" s="87" t="s">
        <v>85</v>
      </c>
      <c r="AG1110" s="87" t="s">
        <v>85</v>
      </c>
      <c r="AH1110" s="9" t="str">
        <f>_xlfn.IFNA(VLOOKUP(AG1110,ACCESSORIES!F:J,5,FALSE),"N/A")</f>
        <v>N/A</v>
      </c>
      <c r="AI1110" s="99" t="s">
        <v>265</v>
      </c>
      <c r="AJ1110" s="81" t="s">
        <v>85</v>
      </c>
      <c r="AK1110" s="40" t="str">
        <f>_xlfn.IFNA(VLOOKUP(AJ1110,ACCESSORIES!F:J,5,FALSE),"N/A")</f>
        <v>N/A</v>
      </c>
      <c r="AL1110" s="81" t="s">
        <v>85</v>
      </c>
      <c r="AM1110" s="81">
        <v>16</v>
      </c>
      <c r="AN1110" s="36">
        <v>170</v>
      </c>
      <c r="AO1110" s="36">
        <v>8</v>
      </c>
      <c r="AP1110" s="36">
        <v>23.8</v>
      </c>
      <c r="AQ1110" s="36">
        <v>36.9</v>
      </c>
      <c r="AR1110" s="36">
        <v>42</v>
      </c>
      <c r="AS1110" s="36">
        <v>209</v>
      </c>
      <c r="AT1110" s="36">
        <v>199.5</v>
      </c>
      <c r="AU1110" s="410">
        <v>71.5</v>
      </c>
      <c r="AV1110" s="407">
        <v>51.3</v>
      </c>
      <c r="AW1110" s="407">
        <v>51.3</v>
      </c>
      <c r="AX1110" s="54">
        <v>20</v>
      </c>
      <c r="AY1110" s="3" t="s">
        <v>85</v>
      </c>
      <c r="AZ1110" s="98" t="str">
        <f>_xlfn.IFNA(VLOOKUP(AY1110,ACCESSORIES!F:J,5,FALSE),"N/A")</f>
        <v>N/A</v>
      </c>
      <c r="BA1110" s="3" t="s">
        <v>85</v>
      </c>
      <c r="BB1110" s="98" t="str">
        <f>_xlfn.IFNA(VLOOKUP(BA1110,ACCESSORIES!F:J,5,FALSE),"N/A")</f>
        <v>N/A</v>
      </c>
      <c r="BC1110" s="77">
        <v>34.130000000000003</v>
      </c>
      <c r="BD1110" s="56">
        <v>20.236220472440898</v>
      </c>
      <c r="BE1110" s="56">
        <v>20.236220472440898</v>
      </c>
      <c r="BF1110" s="56">
        <v>11.417322834645701</v>
      </c>
      <c r="BG1110" s="378">
        <f t="shared" si="125"/>
        <v>7.6616839999999839E-2</v>
      </c>
      <c r="BH1110" s="80">
        <v>36</v>
      </c>
      <c r="BI1110" s="114" t="s">
        <v>3532</v>
      </c>
      <c r="BJ1110" s="50" t="s">
        <v>4050</v>
      </c>
      <c r="BK1110" s="81" t="s">
        <v>4964</v>
      </c>
      <c r="BL1110" s="81" t="s">
        <v>4066</v>
      </c>
      <c r="BM1110" s="81" t="s">
        <v>4836</v>
      </c>
      <c r="BN1110" s="81" t="s">
        <v>2872</v>
      </c>
      <c r="BO1110" s="81" t="s">
        <v>4298</v>
      </c>
      <c r="BP1110" s="81" t="s">
        <v>5446</v>
      </c>
      <c r="BQ1110" s="81" t="s">
        <v>5432</v>
      </c>
      <c r="BR1110" s="81" t="s">
        <v>4275</v>
      </c>
      <c r="BS1110" s="81" t="s">
        <v>4068</v>
      </c>
      <c r="BT1110" s="81"/>
      <c r="BU1110" s="313" t="s">
        <v>6779</v>
      </c>
      <c r="BV1110" s="377" t="s">
        <v>8493</v>
      </c>
      <c r="BW1110" s="313" t="s">
        <v>6783</v>
      </c>
      <c r="BX1110" s="377" t="s">
        <v>8494</v>
      </c>
      <c r="BY1110" s="93" t="str">
        <f t="shared" si="120"/>
        <v>MR703 Bead Grip, 17x8.5, +25mm Offset, 5x5, 71.5mm Centerbore, Method Bronze</v>
      </c>
      <c r="BZ1110" s="81" t="s">
        <v>3878</v>
      </c>
      <c r="CA1110" s="81" t="s">
        <v>3879</v>
      </c>
      <c r="CB1110" s="81" t="str">
        <f t="shared" si="126"/>
        <v>TRAIL (7XX)</v>
      </c>
    </row>
    <row r="1111" spans="1:80" s="38" customFormat="1" ht="15" customHeight="1">
      <c r="A1111" s="22">
        <f t="shared" si="121"/>
        <v>1109</v>
      </c>
      <c r="B1111" s="3" t="s">
        <v>84</v>
      </c>
      <c r="C1111" s="99" t="s">
        <v>1282</v>
      </c>
      <c r="D1111" s="81" t="s">
        <v>5799</v>
      </c>
      <c r="E1111" s="91" t="str">
        <f>CONCATENATE(LEFT(D1111,5),VLOOKUP(CONCATENATE(N1111,"x",O1111),'PART NUMBER GUIDE'!$B$9:$C$49,2,FALSE),VLOOKUP(CONCATENATE(P1111, V1111), 'PART NUMBER GUIDE'!$Q$6:$R$91, 2, FALSE),VLOOKUP(Y1111,'PART NUMBER GUIDE'!$J$8:$K$43,2, FALSE),IF(U1111="N/A",IF(ABS(S1111)&lt;10,"0"&amp;ABS(S1111),ABS(S1111)),CONCATENATE(LEFT(U1111,1),RIGHT(U1111,1))), F1111, G1111)</f>
        <v>MR70378558535</v>
      </c>
      <c r="F1111" s="90"/>
      <c r="G1111" s="90"/>
      <c r="H1111" s="88" t="s">
        <v>4375</v>
      </c>
      <c r="I1111" s="312">
        <v>44008</v>
      </c>
      <c r="J1111" s="85" t="s">
        <v>1265</v>
      </c>
      <c r="K1111" s="342">
        <v>319</v>
      </c>
      <c r="L1111" s="92">
        <f t="shared" si="122"/>
        <v>319</v>
      </c>
      <c r="M1111" s="344"/>
      <c r="N1111" s="81">
        <v>17</v>
      </c>
      <c r="O1111" s="81">
        <v>8.5</v>
      </c>
      <c r="P1111" s="99" t="str">
        <f t="shared" si="123"/>
        <v>5x150</v>
      </c>
      <c r="Q1111" s="81">
        <v>5</v>
      </c>
      <c r="R1111" s="81">
        <v>150</v>
      </c>
      <c r="S1111" s="81">
        <v>35</v>
      </c>
      <c r="T1111" s="75">
        <v>6.2</v>
      </c>
      <c r="U1111" s="100" t="s">
        <v>85</v>
      </c>
      <c r="V1111" s="84">
        <v>110.5</v>
      </c>
      <c r="W1111" s="83">
        <v>27.91</v>
      </c>
      <c r="X1111" s="51">
        <v>2650</v>
      </c>
      <c r="Y1111" s="88" t="s">
        <v>2294</v>
      </c>
      <c r="Z1111" s="79" t="s">
        <v>2987</v>
      </c>
      <c r="AA1111" s="51" t="str">
        <f t="shared" si="124"/>
        <v>17x8.5, 5x150, 35 OS</v>
      </c>
      <c r="AB1111" s="81" t="s">
        <v>4103</v>
      </c>
      <c r="AC1111" s="89">
        <f>_xlfn.IFNA(VLOOKUP(AB1111,ACCESSORIES!F:J,5,FALSE),"N/A")</f>
        <v>22</v>
      </c>
      <c r="AD1111" s="87" t="s">
        <v>85</v>
      </c>
      <c r="AE1111" s="14" t="s">
        <v>85</v>
      </c>
      <c r="AF1111" s="14" t="s">
        <v>85</v>
      </c>
      <c r="AG1111" s="14" t="s">
        <v>85</v>
      </c>
      <c r="AH1111" s="9" t="str">
        <f>_xlfn.IFNA(VLOOKUP(AG1111,ACCESSORIES!F:J,5,FALSE),"N/A")</f>
        <v>N/A</v>
      </c>
      <c r="AI1111" s="99" t="s">
        <v>265</v>
      </c>
      <c r="AJ1111" s="81" t="s">
        <v>85</v>
      </c>
      <c r="AK1111" s="40" t="str">
        <f>_xlfn.IFNA(VLOOKUP(AJ1111,ACCESSORIES!F:J,5,FALSE),"N/A")</f>
        <v>N/A</v>
      </c>
      <c r="AL1111" s="81" t="s">
        <v>85</v>
      </c>
      <c r="AM1111" s="81">
        <v>16</v>
      </c>
      <c r="AN1111" s="36">
        <v>180</v>
      </c>
      <c r="AO1111" s="36">
        <v>0</v>
      </c>
      <c r="AP1111" s="36">
        <v>11.8</v>
      </c>
      <c r="AQ1111" s="36">
        <v>26.5</v>
      </c>
      <c r="AR1111" s="36">
        <v>32</v>
      </c>
      <c r="AS1111" s="36">
        <v>208.9</v>
      </c>
      <c r="AT1111" s="36">
        <v>197</v>
      </c>
      <c r="AU1111" s="410">
        <v>103.32</v>
      </c>
      <c r="AV1111" s="407">
        <v>33.99</v>
      </c>
      <c r="AW1111" s="407">
        <v>40.299999999999997</v>
      </c>
      <c r="AX1111" s="54">
        <v>20</v>
      </c>
      <c r="AY1111" s="3" t="s">
        <v>85</v>
      </c>
      <c r="AZ1111" s="98" t="str">
        <f>_xlfn.IFNA(VLOOKUP(AY1111,ACCESSORIES!F:J,5,FALSE),"N/A")</f>
        <v>N/A</v>
      </c>
      <c r="BA1111" s="3" t="s">
        <v>85</v>
      </c>
      <c r="BB1111" s="98" t="str">
        <f>_xlfn.IFNA(VLOOKUP(BA1111,ACCESSORIES!F:J,5,FALSE),"N/A")</f>
        <v>N/A</v>
      </c>
      <c r="BC1111" s="77">
        <v>33.35</v>
      </c>
      <c r="BD1111" s="56">
        <v>20.236220472440898</v>
      </c>
      <c r="BE1111" s="56">
        <v>20.236220472440898</v>
      </c>
      <c r="BF1111" s="56">
        <v>11.417322834645701</v>
      </c>
      <c r="BG1111" s="378">
        <f t="shared" si="125"/>
        <v>7.6616839999999839E-2</v>
      </c>
      <c r="BH1111" s="80">
        <v>36</v>
      </c>
      <c r="BI1111" s="114" t="s">
        <v>3532</v>
      </c>
      <c r="BJ1111" s="50" t="s">
        <v>4050</v>
      </c>
      <c r="BK1111" s="81" t="s">
        <v>4964</v>
      </c>
      <c r="BL1111" s="81" t="s">
        <v>4066</v>
      </c>
      <c r="BM1111" s="81" t="s">
        <v>4836</v>
      </c>
      <c r="BN1111" s="81" t="s">
        <v>2872</v>
      </c>
      <c r="BO1111" s="81" t="s">
        <v>4298</v>
      </c>
      <c r="BP1111" s="81" t="s">
        <v>5446</v>
      </c>
      <c r="BQ1111" s="81" t="s">
        <v>5432</v>
      </c>
      <c r="BR1111" s="81" t="s">
        <v>4275</v>
      </c>
      <c r="BS1111" s="81" t="s">
        <v>4068</v>
      </c>
      <c r="BT1111" s="81"/>
      <c r="BU1111" s="313" t="s">
        <v>6765</v>
      </c>
      <c r="BV1111" s="377" t="s">
        <v>8216</v>
      </c>
      <c r="BW1111" s="313" t="s">
        <v>6769</v>
      </c>
      <c r="BX1111" s="377" t="s">
        <v>8217</v>
      </c>
      <c r="BY1111" s="93" t="str">
        <f t="shared" si="120"/>
        <v>MR703 Bead Grip, 17x8.5, +35mm Offset, 5x150, 110.5mm Centerbore, Matte Black</v>
      </c>
      <c r="BZ1111" s="81" t="s">
        <v>3878</v>
      </c>
      <c r="CA1111" s="81" t="s">
        <v>3879</v>
      </c>
      <c r="CB1111" s="81" t="str">
        <f t="shared" si="126"/>
        <v>TRAIL (7XX)</v>
      </c>
    </row>
    <row r="1112" spans="1:80" s="38" customFormat="1" ht="15" customHeight="1">
      <c r="A1112" s="22">
        <f t="shared" si="121"/>
        <v>1110</v>
      </c>
      <c r="B1112" s="3" t="s">
        <v>84</v>
      </c>
      <c r="C1112" s="99" t="s">
        <v>1282</v>
      </c>
      <c r="D1112" s="81" t="s">
        <v>5799</v>
      </c>
      <c r="E1112" s="91" t="str">
        <f>CONCATENATE(LEFT(D1112,5),VLOOKUP(CONCATENATE(N1112,"x",O1112),'PART NUMBER GUIDE'!$B$9:$C$49,2,FALSE),VLOOKUP(CONCATENATE(P1112, V1112), 'PART NUMBER GUIDE'!$Q$6:$R$91, 2, FALSE),VLOOKUP(Y1112,'PART NUMBER GUIDE'!$J$8:$K$43,2, FALSE),IF(U1112="N/A",IF(ABS(S1112)&lt;10,"0"&amp;ABS(S1112),ABS(S1112)),CONCATENATE(LEFT(U1112,1),RIGHT(U1112,1))), F1112, G1112)</f>
        <v>MR70378558935</v>
      </c>
      <c r="F1112" s="90"/>
      <c r="G1112" s="90"/>
      <c r="H1112" s="88" t="s">
        <v>4376</v>
      </c>
      <c r="I1112" s="312">
        <v>44008</v>
      </c>
      <c r="J1112" s="85" t="s">
        <v>1265</v>
      </c>
      <c r="K1112" s="342">
        <v>319</v>
      </c>
      <c r="L1112" s="92">
        <f t="shared" si="122"/>
        <v>319</v>
      </c>
      <c r="M1112" s="344"/>
      <c r="N1112" s="81">
        <v>17</v>
      </c>
      <c r="O1112" s="81">
        <v>8.5</v>
      </c>
      <c r="P1112" s="99" t="str">
        <f t="shared" si="123"/>
        <v>5x150</v>
      </c>
      <c r="Q1112" s="81">
        <v>5</v>
      </c>
      <c r="R1112" s="81">
        <v>150</v>
      </c>
      <c r="S1112" s="81">
        <v>35</v>
      </c>
      <c r="T1112" s="75">
        <v>6.2</v>
      </c>
      <c r="U1112" s="100" t="s">
        <v>85</v>
      </c>
      <c r="V1112" s="84">
        <v>110.5</v>
      </c>
      <c r="W1112" s="83">
        <v>27.93</v>
      </c>
      <c r="X1112" s="51">
        <v>2650</v>
      </c>
      <c r="Y1112" s="88" t="s">
        <v>2297</v>
      </c>
      <c r="Z1112" s="78" t="s">
        <v>2988</v>
      </c>
      <c r="AA1112" s="51" t="str">
        <f t="shared" si="124"/>
        <v>17x8.5, 5x150, 35 OS</v>
      </c>
      <c r="AB1112" s="81" t="s">
        <v>4103</v>
      </c>
      <c r="AC1112" s="89">
        <f>_xlfn.IFNA(VLOOKUP(AB1112,ACCESSORIES!F:J,5,FALSE),"N/A")</f>
        <v>22</v>
      </c>
      <c r="AD1112" s="87" t="s">
        <v>85</v>
      </c>
      <c r="AE1112" s="14" t="s">
        <v>85</v>
      </c>
      <c r="AF1112" s="14" t="s">
        <v>85</v>
      </c>
      <c r="AG1112" s="14" t="s">
        <v>85</v>
      </c>
      <c r="AH1112" s="9" t="str">
        <f>_xlfn.IFNA(VLOOKUP(AG1112,ACCESSORIES!F:J,5,FALSE),"N/A")</f>
        <v>N/A</v>
      </c>
      <c r="AI1112" s="99" t="s">
        <v>265</v>
      </c>
      <c r="AJ1112" s="81" t="s">
        <v>85</v>
      </c>
      <c r="AK1112" s="40" t="str">
        <f>_xlfn.IFNA(VLOOKUP(AJ1112,ACCESSORIES!F:J,5,FALSE),"N/A")</f>
        <v>N/A</v>
      </c>
      <c r="AL1112" s="81" t="s">
        <v>85</v>
      </c>
      <c r="AM1112" s="81">
        <v>16</v>
      </c>
      <c r="AN1112" s="36">
        <v>180</v>
      </c>
      <c r="AO1112" s="36">
        <v>0</v>
      </c>
      <c r="AP1112" s="36">
        <v>11.8</v>
      </c>
      <c r="AQ1112" s="36">
        <v>26.5</v>
      </c>
      <c r="AR1112" s="36">
        <v>32</v>
      </c>
      <c r="AS1112" s="36">
        <v>208.9</v>
      </c>
      <c r="AT1112" s="36">
        <v>197</v>
      </c>
      <c r="AU1112" s="410">
        <v>103.32</v>
      </c>
      <c r="AV1112" s="407">
        <v>33.99</v>
      </c>
      <c r="AW1112" s="407">
        <v>40.299999999999997</v>
      </c>
      <c r="AX1112" s="54">
        <v>20</v>
      </c>
      <c r="AY1112" s="3" t="s">
        <v>85</v>
      </c>
      <c r="AZ1112" s="98" t="str">
        <f>_xlfn.IFNA(VLOOKUP(AY1112,ACCESSORIES!F:J,5,FALSE),"N/A")</f>
        <v>N/A</v>
      </c>
      <c r="BA1112" s="3" t="s">
        <v>85</v>
      </c>
      <c r="BB1112" s="98" t="str">
        <f>_xlfn.IFNA(VLOOKUP(BA1112,ACCESSORIES!F:J,5,FALSE),"N/A")</f>
        <v>N/A</v>
      </c>
      <c r="BC1112" s="77">
        <v>31.658380849748415</v>
      </c>
      <c r="BD1112" s="56">
        <v>20.236220472440898</v>
      </c>
      <c r="BE1112" s="56">
        <v>20.236220472440898</v>
      </c>
      <c r="BF1112" s="56">
        <v>11.417322834645701</v>
      </c>
      <c r="BG1112" s="378">
        <f t="shared" si="125"/>
        <v>7.6616839999999839E-2</v>
      </c>
      <c r="BH1112" s="80">
        <v>36</v>
      </c>
      <c r="BI1112" s="114" t="s">
        <v>3532</v>
      </c>
      <c r="BJ1112" s="50" t="s">
        <v>4050</v>
      </c>
      <c r="BK1112" s="81" t="s">
        <v>4964</v>
      </c>
      <c r="BL1112" s="81" t="s">
        <v>4066</v>
      </c>
      <c r="BM1112" s="81" t="s">
        <v>4836</v>
      </c>
      <c r="BN1112" s="81" t="s">
        <v>2872</v>
      </c>
      <c r="BO1112" s="81" t="s">
        <v>4298</v>
      </c>
      <c r="BP1112" s="81" t="s">
        <v>5446</v>
      </c>
      <c r="BQ1112" s="81" t="s">
        <v>5432</v>
      </c>
      <c r="BR1112" s="81" t="s">
        <v>4275</v>
      </c>
      <c r="BS1112" s="81" t="s">
        <v>4068</v>
      </c>
      <c r="BT1112" s="81"/>
      <c r="BU1112" s="313" t="s">
        <v>6779</v>
      </c>
      <c r="BV1112" s="377" t="s">
        <v>8493</v>
      </c>
      <c r="BW1112" s="313" t="s">
        <v>6783</v>
      </c>
      <c r="BX1112" s="377" t="s">
        <v>8494</v>
      </c>
      <c r="BY1112" s="93" t="str">
        <f t="shared" si="120"/>
        <v>MR703 Bead Grip, 17x8.5, +35mm Offset, 5x150, 110.5mm Centerbore, Method Bronze</v>
      </c>
      <c r="BZ1112" s="81" t="s">
        <v>3878</v>
      </c>
      <c r="CA1112" s="81" t="s">
        <v>3879</v>
      </c>
      <c r="CB1112" s="81" t="str">
        <f t="shared" si="126"/>
        <v>TRAIL (7XX)</v>
      </c>
    </row>
    <row r="1113" spans="1:80" s="38" customFormat="1" ht="15" customHeight="1">
      <c r="A1113" s="22">
        <f t="shared" si="121"/>
        <v>1111</v>
      </c>
      <c r="B1113" s="3" t="s">
        <v>84</v>
      </c>
      <c r="C1113" s="99" t="s">
        <v>1282</v>
      </c>
      <c r="D1113" s="81" t="s">
        <v>5799</v>
      </c>
      <c r="E1113" s="91" t="str">
        <f>CONCATENATE(LEFT(D1113,5),VLOOKUP(CONCATENATE(N1113,"x",O1113),'PART NUMBER GUIDE'!$B$9:$C$49,2,FALSE),VLOOKUP(CONCATENATE(P1113, V1113), 'PART NUMBER GUIDE'!$Q$6:$R$91, 2, FALSE),VLOOKUP(Y1113,'PART NUMBER GUIDE'!$J$8:$K$43,2, FALSE),IF(U1113="N/A",IF(ABS(S1113)&lt;10,"0"&amp;ABS(S1113),ABS(S1113)),CONCATENATE(LEFT(U1113,1),RIGHT(U1113,1))), F1113, G1113)</f>
        <v>MR70378558835</v>
      </c>
      <c r="F1113" s="90"/>
      <c r="G1113" s="90"/>
      <c r="H1113" s="88" t="s">
        <v>4819</v>
      </c>
      <c r="I1113" s="312">
        <v>44210</v>
      </c>
      <c r="J1113" s="85" t="s">
        <v>1265</v>
      </c>
      <c r="K1113" s="342">
        <v>319</v>
      </c>
      <c r="L1113" s="92">
        <f t="shared" si="122"/>
        <v>319</v>
      </c>
      <c r="M1113" s="344"/>
      <c r="N1113" s="81">
        <v>17</v>
      </c>
      <c r="O1113" s="81">
        <v>8.5</v>
      </c>
      <c r="P1113" s="99" t="str">
        <f t="shared" si="123"/>
        <v>5x150</v>
      </c>
      <c r="Q1113" s="81">
        <v>5</v>
      </c>
      <c r="R1113" s="81">
        <v>150</v>
      </c>
      <c r="S1113" s="81">
        <v>35</v>
      </c>
      <c r="T1113" s="75">
        <v>6.2</v>
      </c>
      <c r="U1113" s="100" t="s">
        <v>85</v>
      </c>
      <c r="V1113" s="84">
        <v>110.5</v>
      </c>
      <c r="W1113" s="83">
        <v>27.91</v>
      </c>
      <c r="X1113" s="51">
        <v>2650</v>
      </c>
      <c r="Y1113" s="88" t="s">
        <v>2646</v>
      </c>
      <c r="Z1113" s="78" t="s">
        <v>2992</v>
      </c>
      <c r="AA1113" s="51" t="str">
        <f t="shared" si="124"/>
        <v>17x8.5, 5x150, 35 OS</v>
      </c>
      <c r="AB1113" s="81" t="s">
        <v>4103</v>
      </c>
      <c r="AC1113" s="89">
        <f>_xlfn.IFNA(VLOOKUP(AB1113,ACCESSORIES!F:J,5,FALSE),"N/A")</f>
        <v>22</v>
      </c>
      <c r="AD1113" s="87" t="s">
        <v>85</v>
      </c>
      <c r="AE1113" s="14" t="s">
        <v>85</v>
      </c>
      <c r="AF1113" s="14" t="s">
        <v>85</v>
      </c>
      <c r="AG1113" s="14" t="s">
        <v>85</v>
      </c>
      <c r="AH1113" s="9" t="str">
        <f>_xlfn.IFNA(VLOOKUP(AG1113,ACCESSORIES!F:J,5,FALSE),"N/A")</f>
        <v>N/A</v>
      </c>
      <c r="AI1113" s="99" t="s">
        <v>265</v>
      </c>
      <c r="AJ1113" s="81" t="s">
        <v>85</v>
      </c>
      <c r="AK1113" s="40" t="str">
        <f>_xlfn.IFNA(VLOOKUP(AJ1113,ACCESSORIES!F:J,5,FALSE),"N/A")</f>
        <v>N/A</v>
      </c>
      <c r="AL1113" s="81" t="s">
        <v>85</v>
      </c>
      <c r="AM1113" s="81">
        <v>16</v>
      </c>
      <c r="AN1113" s="36">
        <v>180</v>
      </c>
      <c r="AO1113" s="36">
        <v>0</v>
      </c>
      <c r="AP1113" s="36">
        <v>11.8</v>
      </c>
      <c r="AQ1113" s="36">
        <v>26.5</v>
      </c>
      <c r="AR1113" s="36">
        <v>32</v>
      </c>
      <c r="AS1113" s="36">
        <v>208.9</v>
      </c>
      <c r="AT1113" s="36">
        <v>197</v>
      </c>
      <c r="AU1113" s="410">
        <v>103.32</v>
      </c>
      <c r="AV1113" s="407">
        <v>33.99</v>
      </c>
      <c r="AW1113" s="407">
        <v>40.299999999999997</v>
      </c>
      <c r="AX1113" s="54">
        <v>20</v>
      </c>
      <c r="AY1113" s="3" t="s">
        <v>85</v>
      </c>
      <c r="AZ1113" s="98" t="str">
        <f>_xlfn.IFNA(VLOOKUP(AY1113,ACCESSORIES!F:J,5,FALSE),"N/A")</f>
        <v>N/A</v>
      </c>
      <c r="BA1113" s="3" t="s">
        <v>85</v>
      </c>
      <c r="BB1113" s="98" t="str">
        <f>_xlfn.IFNA(VLOOKUP(BA1113,ACCESSORIES!F:J,5,FALSE),"N/A")</f>
        <v>N/A</v>
      </c>
      <c r="BC1113" s="77">
        <v>31.717170786331053</v>
      </c>
      <c r="BD1113" s="56">
        <v>20.236220472440898</v>
      </c>
      <c r="BE1113" s="56">
        <v>20.236220472440898</v>
      </c>
      <c r="BF1113" s="56">
        <v>11.417322834645701</v>
      </c>
      <c r="BG1113" s="378">
        <f t="shared" si="125"/>
        <v>7.6616839999999839E-2</v>
      </c>
      <c r="BH1113" s="80">
        <v>36</v>
      </c>
      <c r="BI1113" s="114" t="s">
        <v>3532</v>
      </c>
      <c r="BJ1113" s="50" t="s">
        <v>4050</v>
      </c>
      <c r="BK1113" s="81" t="s">
        <v>4964</v>
      </c>
      <c r="BL1113" s="81" t="s">
        <v>4066</v>
      </c>
      <c r="BM1113" s="81" t="s">
        <v>4836</v>
      </c>
      <c r="BN1113" s="81" t="s">
        <v>2872</v>
      </c>
      <c r="BO1113" s="81" t="s">
        <v>4298</v>
      </c>
      <c r="BP1113" s="81" t="s">
        <v>5446</v>
      </c>
      <c r="BQ1113" s="81" t="s">
        <v>5432</v>
      </c>
      <c r="BR1113" s="81" t="s">
        <v>4275</v>
      </c>
      <c r="BS1113" s="81" t="s">
        <v>4068</v>
      </c>
      <c r="BT1113" s="81"/>
      <c r="BU1113" s="313" t="s">
        <v>6795</v>
      </c>
      <c r="BV1113" s="377" t="s">
        <v>8300</v>
      </c>
      <c r="BW1113" s="313" t="s">
        <v>6797</v>
      </c>
      <c r="BX1113" s="377" t="s">
        <v>8301</v>
      </c>
      <c r="BY1113" s="93" t="str">
        <f t="shared" si="120"/>
        <v>MR703 Bead Grip, 17x8.5, +35mm Offset, 5x150, 110.5mm Centerbore, Gloss Titanium</v>
      </c>
      <c r="BZ1113" s="81" t="s">
        <v>3878</v>
      </c>
      <c r="CA1113" s="81" t="s">
        <v>3879</v>
      </c>
      <c r="CB1113" s="81" t="str">
        <f t="shared" si="126"/>
        <v>TRAIL (7XX)</v>
      </c>
    </row>
    <row r="1114" spans="1:80" s="38" customFormat="1" ht="15" customHeight="1">
      <c r="A1114" s="22">
        <f t="shared" si="121"/>
        <v>1112</v>
      </c>
      <c r="B1114" s="3" t="s">
        <v>84</v>
      </c>
      <c r="C1114" s="99" t="s">
        <v>1282</v>
      </c>
      <c r="D1114" s="81" t="s">
        <v>5799</v>
      </c>
      <c r="E1114" s="91" t="str">
        <f>CONCATENATE(LEFT(D1114,5),VLOOKUP(CONCATENATE(N1114,"x",O1114),'PART NUMBER GUIDE'!$B$9:$C$49,2,FALSE),VLOOKUP(CONCATENATE(P1114, V1114), 'PART NUMBER GUIDE'!$Q$6:$R$91, 2, FALSE),VLOOKUP(Y1114,'PART NUMBER GUIDE'!$J$8:$K$43,2, FALSE),IF(U1114="N/A",IF(ABS(S1114)&lt;10,"0"&amp;ABS(S1114),ABS(S1114)),CONCATENATE(LEFT(U1114,1),RIGHT(U1114,1))), F1114, G1114)</f>
        <v>MR70378516525</v>
      </c>
      <c r="F1114" s="90"/>
      <c r="G1114" s="90"/>
      <c r="H1114" s="88" t="s">
        <v>4377</v>
      </c>
      <c r="I1114" s="312">
        <v>44008</v>
      </c>
      <c r="J1114" s="85" t="s">
        <v>1265</v>
      </c>
      <c r="K1114" s="342">
        <v>319</v>
      </c>
      <c r="L1114" s="92">
        <f t="shared" si="122"/>
        <v>319</v>
      </c>
      <c r="M1114" s="344"/>
      <c r="N1114" s="81">
        <v>17</v>
      </c>
      <c r="O1114" s="81">
        <v>8.5</v>
      </c>
      <c r="P1114" s="99" t="str">
        <f t="shared" si="123"/>
        <v>6x135</v>
      </c>
      <c r="Q1114" s="81">
        <v>6</v>
      </c>
      <c r="R1114" s="81">
        <v>135</v>
      </c>
      <c r="S1114" s="81">
        <v>25</v>
      </c>
      <c r="T1114" s="75">
        <v>5.78</v>
      </c>
      <c r="U1114" s="100" t="s">
        <v>85</v>
      </c>
      <c r="V1114" s="84">
        <v>87</v>
      </c>
      <c r="W1114" s="83">
        <v>29.19</v>
      </c>
      <c r="X1114" s="51">
        <v>2650</v>
      </c>
      <c r="Y1114" s="88" t="s">
        <v>2294</v>
      </c>
      <c r="Z1114" s="79" t="s">
        <v>2987</v>
      </c>
      <c r="AA1114" s="51" t="str">
        <f t="shared" si="124"/>
        <v>17x8.5, 6x135, 25 OS</v>
      </c>
      <c r="AB1114" s="81" t="s">
        <v>4102</v>
      </c>
      <c r="AC1114" s="89">
        <f>_xlfn.IFNA(VLOOKUP(AB1114,ACCESSORIES!F:J,5,FALSE),"N/A")</f>
        <v>22</v>
      </c>
      <c r="AD1114" s="87" t="s">
        <v>85</v>
      </c>
      <c r="AE1114" s="87" t="s">
        <v>85</v>
      </c>
      <c r="AF1114" s="87" t="s">
        <v>85</v>
      </c>
      <c r="AG1114" s="87" t="s">
        <v>85</v>
      </c>
      <c r="AH1114" s="9" t="str">
        <f>_xlfn.IFNA(VLOOKUP(AG1114,ACCESSORIES!F:J,5,FALSE),"N/A")</f>
        <v>N/A</v>
      </c>
      <c r="AI1114" s="99" t="s">
        <v>265</v>
      </c>
      <c r="AJ1114" s="81" t="s">
        <v>85</v>
      </c>
      <c r="AK1114" s="40" t="str">
        <f>_xlfn.IFNA(VLOOKUP(AJ1114,ACCESSORIES!F:J,5,FALSE),"N/A")</f>
        <v>N/A</v>
      </c>
      <c r="AL1114" s="81" t="s">
        <v>85</v>
      </c>
      <c r="AM1114" s="81">
        <v>16</v>
      </c>
      <c r="AN1114" s="36">
        <v>175</v>
      </c>
      <c r="AO1114" s="36">
        <v>4.9000000000000004</v>
      </c>
      <c r="AP1114" s="36">
        <v>22.8</v>
      </c>
      <c r="AQ1114" s="36">
        <v>36.700000000000003</v>
      </c>
      <c r="AR1114" s="36">
        <v>42</v>
      </c>
      <c r="AS1114" s="36">
        <v>209</v>
      </c>
      <c r="AT1114" s="36">
        <v>199.5</v>
      </c>
      <c r="AU1114" s="410">
        <v>82.6</v>
      </c>
      <c r="AV1114" s="407">
        <v>42.99</v>
      </c>
      <c r="AW1114" s="407">
        <v>51.3</v>
      </c>
      <c r="AX1114" s="54">
        <v>20</v>
      </c>
      <c r="AY1114" s="3" t="s">
        <v>85</v>
      </c>
      <c r="AZ1114" s="98" t="str">
        <f>_xlfn.IFNA(VLOOKUP(AY1114,ACCESSORIES!F:J,5,FALSE),"N/A")</f>
        <v>N/A</v>
      </c>
      <c r="BA1114" s="3" t="s">
        <v>85</v>
      </c>
      <c r="BB1114" s="98" t="str">
        <f>_xlfn.IFNA(VLOOKUP(BA1114,ACCESSORIES!F:J,5,FALSE),"N/A")</f>
        <v>N/A</v>
      </c>
      <c r="BC1114" s="77">
        <v>33.770000000000003</v>
      </c>
      <c r="BD1114" s="56">
        <v>20.236220472440898</v>
      </c>
      <c r="BE1114" s="56">
        <v>20.236220472440898</v>
      </c>
      <c r="BF1114" s="56">
        <v>11.417322834645701</v>
      </c>
      <c r="BG1114" s="378">
        <f t="shared" si="125"/>
        <v>7.6616839999999839E-2</v>
      </c>
      <c r="BH1114" s="80">
        <v>36</v>
      </c>
      <c r="BI1114" s="114" t="s">
        <v>3532</v>
      </c>
      <c r="BJ1114" s="50" t="s">
        <v>4050</v>
      </c>
      <c r="BK1114" s="81" t="s">
        <v>4964</v>
      </c>
      <c r="BL1114" s="81" t="s">
        <v>4066</v>
      </c>
      <c r="BM1114" s="81" t="s">
        <v>4836</v>
      </c>
      <c r="BN1114" s="81" t="s">
        <v>2872</v>
      </c>
      <c r="BO1114" s="81" t="s">
        <v>4298</v>
      </c>
      <c r="BP1114" s="81" t="s">
        <v>5446</v>
      </c>
      <c r="BQ1114" s="81" t="s">
        <v>5432</v>
      </c>
      <c r="BR1114" s="81" t="s">
        <v>4275</v>
      </c>
      <c r="BS1114" s="81" t="s">
        <v>4068</v>
      </c>
      <c r="BT1114" s="81"/>
      <c r="BU1114" s="313" t="s">
        <v>6766</v>
      </c>
      <c r="BV1114" s="377" t="s">
        <v>8244</v>
      </c>
      <c r="BW1114" s="313" t="s">
        <v>6772</v>
      </c>
      <c r="BX1114" s="377" t="s">
        <v>8245</v>
      </c>
      <c r="BY1114" s="93" t="str">
        <f t="shared" si="120"/>
        <v>MR703 Bead Grip, 17x8.5, +25mm Offset, 6x135, 87mm Centerbore, Matte Black</v>
      </c>
      <c r="BZ1114" s="81" t="s">
        <v>3878</v>
      </c>
      <c r="CA1114" s="81" t="s">
        <v>3879</v>
      </c>
      <c r="CB1114" s="81" t="str">
        <f t="shared" si="126"/>
        <v>TRAIL (7XX)</v>
      </c>
    </row>
    <row r="1115" spans="1:80" s="38" customFormat="1" ht="15" customHeight="1">
      <c r="A1115" s="22">
        <f t="shared" si="121"/>
        <v>1113</v>
      </c>
      <c r="B1115" s="3" t="s">
        <v>84</v>
      </c>
      <c r="C1115" s="99" t="s">
        <v>1282</v>
      </c>
      <c r="D1115" s="81" t="s">
        <v>5799</v>
      </c>
      <c r="E1115" s="91" t="str">
        <f>CONCATENATE(LEFT(D1115,5),VLOOKUP(CONCATENATE(N1115,"x",O1115),'PART NUMBER GUIDE'!$B$9:$C$49,2,FALSE),VLOOKUP(CONCATENATE(P1115, V1115), 'PART NUMBER GUIDE'!$Q$6:$R$91, 2, FALSE),VLOOKUP(Y1115,'PART NUMBER GUIDE'!$J$8:$K$43,2, FALSE),IF(U1115="N/A",IF(ABS(S1115)&lt;10,"0"&amp;ABS(S1115),ABS(S1115)),CONCATENATE(LEFT(U1115,1),RIGHT(U1115,1))), F1115, G1115)</f>
        <v>MR70378516925</v>
      </c>
      <c r="F1115" s="90"/>
      <c r="G1115" s="90"/>
      <c r="H1115" s="88" t="s">
        <v>4378</v>
      </c>
      <c r="I1115" s="312">
        <v>44008</v>
      </c>
      <c r="J1115" s="85" t="s">
        <v>1265</v>
      </c>
      <c r="K1115" s="342">
        <v>319</v>
      </c>
      <c r="L1115" s="92">
        <f t="shared" si="122"/>
        <v>319</v>
      </c>
      <c r="M1115" s="344"/>
      <c r="N1115" s="81">
        <v>17</v>
      </c>
      <c r="O1115" s="81">
        <v>8.5</v>
      </c>
      <c r="P1115" s="99" t="str">
        <f t="shared" si="123"/>
        <v>6x135</v>
      </c>
      <c r="Q1115" s="81">
        <v>6</v>
      </c>
      <c r="R1115" s="81">
        <v>135</v>
      </c>
      <c r="S1115" s="81">
        <v>25</v>
      </c>
      <c r="T1115" s="75">
        <v>5.78</v>
      </c>
      <c r="U1115" s="100" t="s">
        <v>85</v>
      </c>
      <c r="V1115" s="84">
        <v>87</v>
      </c>
      <c r="W1115" s="83">
        <v>28.94</v>
      </c>
      <c r="X1115" s="51">
        <v>2650</v>
      </c>
      <c r="Y1115" s="88" t="s">
        <v>2297</v>
      </c>
      <c r="Z1115" s="78" t="s">
        <v>2988</v>
      </c>
      <c r="AA1115" s="51" t="str">
        <f t="shared" si="124"/>
        <v>17x8.5, 6x135, 25 OS</v>
      </c>
      <c r="AB1115" s="81" t="s">
        <v>4102</v>
      </c>
      <c r="AC1115" s="89">
        <f>_xlfn.IFNA(VLOOKUP(AB1115,ACCESSORIES!F:J,5,FALSE),"N/A")</f>
        <v>22</v>
      </c>
      <c r="AD1115" s="87" t="s">
        <v>85</v>
      </c>
      <c r="AE1115" s="87" t="s">
        <v>85</v>
      </c>
      <c r="AF1115" s="87" t="s">
        <v>85</v>
      </c>
      <c r="AG1115" s="87" t="s">
        <v>85</v>
      </c>
      <c r="AH1115" s="9" t="str">
        <f>_xlfn.IFNA(VLOOKUP(AG1115,ACCESSORIES!F:J,5,FALSE),"N/A")</f>
        <v>N/A</v>
      </c>
      <c r="AI1115" s="99" t="s">
        <v>265</v>
      </c>
      <c r="AJ1115" s="81" t="s">
        <v>85</v>
      </c>
      <c r="AK1115" s="40" t="str">
        <f>_xlfn.IFNA(VLOOKUP(AJ1115,ACCESSORIES!F:J,5,FALSE),"N/A")</f>
        <v>N/A</v>
      </c>
      <c r="AL1115" s="81" t="s">
        <v>85</v>
      </c>
      <c r="AM1115" s="81">
        <v>16</v>
      </c>
      <c r="AN1115" s="36">
        <v>175</v>
      </c>
      <c r="AO1115" s="36">
        <v>4.9000000000000004</v>
      </c>
      <c r="AP1115" s="36">
        <v>22.8</v>
      </c>
      <c r="AQ1115" s="36">
        <v>36.700000000000003</v>
      </c>
      <c r="AR1115" s="36">
        <v>42</v>
      </c>
      <c r="AS1115" s="36">
        <v>209</v>
      </c>
      <c r="AT1115" s="36">
        <v>199.5</v>
      </c>
      <c r="AU1115" s="410">
        <v>82.6</v>
      </c>
      <c r="AV1115" s="407">
        <v>42.99</v>
      </c>
      <c r="AW1115" s="407">
        <v>51.3</v>
      </c>
      <c r="AX1115" s="54">
        <v>20</v>
      </c>
      <c r="AY1115" s="3" t="s">
        <v>85</v>
      </c>
      <c r="AZ1115" s="98" t="str">
        <f>_xlfn.IFNA(VLOOKUP(AY1115,ACCESSORIES!F:J,5,FALSE),"N/A")</f>
        <v>N/A</v>
      </c>
      <c r="BA1115" s="3" t="s">
        <v>85</v>
      </c>
      <c r="BB1115" s="98" t="str">
        <f>_xlfn.IFNA(VLOOKUP(BA1115,ACCESSORIES!F:J,5,FALSE),"N/A")</f>
        <v>N/A</v>
      </c>
      <c r="BC1115" s="77">
        <v>33.380000000000003</v>
      </c>
      <c r="BD1115" s="56">
        <v>20.236220472440898</v>
      </c>
      <c r="BE1115" s="56">
        <v>20.236220472440898</v>
      </c>
      <c r="BF1115" s="56">
        <v>11.417322834645701</v>
      </c>
      <c r="BG1115" s="378">
        <f t="shared" si="125"/>
        <v>7.6616839999999839E-2</v>
      </c>
      <c r="BH1115" s="80">
        <v>36</v>
      </c>
      <c r="BI1115" s="114" t="s">
        <v>3532</v>
      </c>
      <c r="BJ1115" s="50" t="s">
        <v>4050</v>
      </c>
      <c r="BK1115" s="81" t="s">
        <v>4964</v>
      </c>
      <c r="BL1115" s="81" t="s">
        <v>4066</v>
      </c>
      <c r="BM1115" s="81" t="s">
        <v>4836</v>
      </c>
      <c r="BN1115" s="81" t="s">
        <v>2872</v>
      </c>
      <c r="BO1115" s="81" t="s">
        <v>4298</v>
      </c>
      <c r="BP1115" s="81" t="s">
        <v>5446</v>
      </c>
      <c r="BQ1115" s="81" t="s">
        <v>5432</v>
      </c>
      <c r="BR1115" s="81" t="s">
        <v>4275</v>
      </c>
      <c r="BS1115" s="81" t="s">
        <v>4068</v>
      </c>
      <c r="BT1115" s="81"/>
      <c r="BU1115" s="313" t="s">
        <v>6780</v>
      </c>
      <c r="BV1115" s="377" t="s">
        <v>8260</v>
      </c>
      <c r="BW1115" s="313" t="s">
        <v>6786</v>
      </c>
      <c r="BX1115" s="377" t="s">
        <v>8261</v>
      </c>
      <c r="BY1115" s="93" t="str">
        <f t="shared" si="120"/>
        <v>MR703 Bead Grip, 17x8.5, +25mm Offset, 6x135, 87mm Centerbore, Method Bronze</v>
      </c>
      <c r="BZ1115" s="81" t="s">
        <v>3878</v>
      </c>
      <c r="CA1115" s="81" t="s">
        <v>3879</v>
      </c>
      <c r="CB1115" s="81" t="str">
        <f t="shared" si="126"/>
        <v>TRAIL (7XX)</v>
      </c>
    </row>
    <row r="1116" spans="1:80" s="38" customFormat="1" ht="15" customHeight="1">
      <c r="A1116" s="22">
        <f t="shared" si="121"/>
        <v>1114</v>
      </c>
      <c r="B1116" s="3" t="s">
        <v>84</v>
      </c>
      <c r="C1116" s="99" t="s">
        <v>1282</v>
      </c>
      <c r="D1116" s="81" t="s">
        <v>5799</v>
      </c>
      <c r="E1116" s="91" t="str">
        <f>CONCATENATE(LEFT(D1116,5),VLOOKUP(CONCATENATE(N1116,"x",O1116),'PART NUMBER GUIDE'!$B$9:$C$49,2,FALSE),VLOOKUP(CONCATENATE(P1116, V1116), 'PART NUMBER GUIDE'!$Q$6:$R$91, 2, FALSE),VLOOKUP(Y1116,'PART NUMBER GUIDE'!$J$8:$K$43,2, FALSE),IF(U1116="N/A",IF(ABS(S1116)&lt;10,"0"&amp;ABS(S1116),ABS(S1116)),CONCATENATE(LEFT(U1116,1),RIGHT(U1116,1))), F1116, G1116)</f>
        <v>MR70378560535</v>
      </c>
      <c r="F1116" s="90"/>
      <c r="G1116" s="90"/>
      <c r="H1116" s="88" t="s">
        <v>4379</v>
      </c>
      <c r="I1116" s="312">
        <v>44008</v>
      </c>
      <c r="J1116" s="85" t="s">
        <v>1265</v>
      </c>
      <c r="K1116" s="342">
        <v>319</v>
      </c>
      <c r="L1116" s="92">
        <f t="shared" si="122"/>
        <v>319</v>
      </c>
      <c r="M1116" s="344"/>
      <c r="N1116" s="81">
        <v>17</v>
      </c>
      <c r="O1116" s="81">
        <v>8.5</v>
      </c>
      <c r="P1116" s="99" t="str">
        <f t="shared" si="123"/>
        <v>6x5.5</v>
      </c>
      <c r="Q1116" s="81">
        <v>6</v>
      </c>
      <c r="R1116" s="81">
        <v>5.5</v>
      </c>
      <c r="S1116" s="81">
        <v>35</v>
      </c>
      <c r="T1116" s="75">
        <v>6.2</v>
      </c>
      <c r="U1116" s="100" t="s">
        <v>85</v>
      </c>
      <c r="V1116" s="84">
        <v>106.25</v>
      </c>
      <c r="W1116" s="83">
        <v>27.93</v>
      </c>
      <c r="X1116" s="51">
        <v>2650</v>
      </c>
      <c r="Y1116" s="88" t="s">
        <v>2294</v>
      </c>
      <c r="Z1116" s="79" t="s">
        <v>2987</v>
      </c>
      <c r="AA1116" s="51" t="str">
        <f t="shared" si="124"/>
        <v>17x8.5, 6x5.5, 35 OS</v>
      </c>
      <c r="AB1116" s="81" t="s">
        <v>4103</v>
      </c>
      <c r="AC1116" s="89">
        <f>_xlfn.IFNA(VLOOKUP(AB1116,ACCESSORIES!F:J,5,FALSE),"N/A")</f>
        <v>22</v>
      </c>
      <c r="AD1116" s="87" t="s">
        <v>85</v>
      </c>
      <c r="AE1116" s="14" t="s">
        <v>85</v>
      </c>
      <c r="AF1116" s="14" t="s">
        <v>85</v>
      </c>
      <c r="AG1116" s="14" t="s">
        <v>85</v>
      </c>
      <c r="AH1116" s="9" t="str">
        <f>_xlfn.IFNA(VLOOKUP(AG1116,ACCESSORIES!F:J,5,FALSE),"N/A")</f>
        <v>N/A</v>
      </c>
      <c r="AI1116" s="99" t="s">
        <v>265</v>
      </c>
      <c r="AJ1116" s="82" t="s">
        <v>1709</v>
      </c>
      <c r="AK1116" s="40">
        <f>_xlfn.IFNA(VLOOKUP(AJ1116,ACCESSORIES!F:J,5,FALSE),"N/A")</f>
        <v>2.75</v>
      </c>
      <c r="AL1116" s="3">
        <v>78.3</v>
      </c>
      <c r="AM1116" s="81">
        <v>16</v>
      </c>
      <c r="AN1116" s="81">
        <v>175</v>
      </c>
      <c r="AO1116" s="36">
        <v>2.6</v>
      </c>
      <c r="AP1116" s="36">
        <v>13</v>
      </c>
      <c r="AQ1116" s="36">
        <v>26.7</v>
      </c>
      <c r="AR1116" s="36">
        <v>32</v>
      </c>
      <c r="AS1116" s="36">
        <v>208.9</v>
      </c>
      <c r="AT1116" s="36">
        <v>197</v>
      </c>
      <c r="AU1116" s="410">
        <v>103.32</v>
      </c>
      <c r="AV1116" s="407">
        <v>32.99</v>
      </c>
      <c r="AW1116" s="407">
        <v>39.299999999999997</v>
      </c>
      <c r="AX1116" s="54">
        <v>20</v>
      </c>
      <c r="AY1116" s="3" t="s">
        <v>85</v>
      </c>
      <c r="AZ1116" s="98" t="str">
        <f>_xlfn.IFNA(VLOOKUP(AY1116,ACCESSORIES!F:J,5,FALSE),"N/A")</f>
        <v>N/A</v>
      </c>
      <c r="BA1116" s="3" t="s">
        <v>85</v>
      </c>
      <c r="BB1116" s="98" t="str">
        <f>_xlfn.IFNA(VLOOKUP(BA1116,ACCESSORIES!F:J,5,FALSE),"N/A")</f>
        <v>N/A</v>
      </c>
      <c r="BC1116" s="77">
        <v>32.36</v>
      </c>
      <c r="BD1116" s="56">
        <v>20.236220472440898</v>
      </c>
      <c r="BE1116" s="56">
        <v>20.236220472440898</v>
      </c>
      <c r="BF1116" s="56">
        <v>11.417322834645701</v>
      </c>
      <c r="BG1116" s="378">
        <f t="shared" si="125"/>
        <v>7.6616839999999839E-2</v>
      </c>
      <c r="BH1116" s="80">
        <v>36</v>
      </c>
      <c r="BI1116" s="114" t="s">
        <v>3532</v>
      </c>
      <c r="BJ1116" s="50" t="s">
        <v>4050</v>
      </c>
      <c r="BK1116" s="81" t="s">
        <v>4964</v>
      </c>
      <c r="BL1116" s="81" t="s">
        <v>4066</v>
      </c>
      <c r="BM1116" s="81" t="s">
        <v>4836</v>
      </c>
      <c r="BN1116" s="81" t="s">
        <v>2872</v>
      </c>
      <c r="BO1116" s="81" t="s">
        <v>4298</v>
      </c>
      <c r="BP1116" s="81" t="s">
        <v>5446</v>
      </c>
      <c r="BQ1116" s="81" t="s">
        <v>5432</v>
      </c>
      <c r="BR1116" s="81" t="s">
        <v>4275</v>
      </c>
      <c r="BS1116" s="81" t="s">
        <v>4068</v>
      </c>
      <c r="BT1116" s="81"/>
      <c r="BU1116" s="313" t="s">
        <v>6766</v>
      </c>
      <c r="BV1116" s="377" t="s">
        <v>8244</v>
      </c>
      <c r="BW1116" s="313" t="s">
        <v>6772</v>
      </c>
      <c r="BX1116" s="377" t="s">
        <v>8245</v>
      </c>
      <c r="BY1116" s="93" t="str">
        <f t="shared" ref="BY1116:BY1179" si="127">CONCATENATE(IF(J1116="Closeout","CLOSEOUT - ",""),D1116,", ",N1116,"x",O1116,", ",IF(U1116="N/A","",CONCATENATE(U1116,"/")),IF(S1116&gt;0,CONCATENATE("+",S1116),S1116),"mm Offset, ",P1116,", ",V1116,"mm Centerbore, ",PROPER(Y1116),IF(G1116="R",", Race Drilled",""),"",IF(BA1116="N/A","",CONCATENATE(", w/ ",BA1116)))</f>
        <v>MR703 Bead Grip, 17x8.5, +35mm Offset, 6x5.5, 106.25mm Centerbore, Matte Black</v>
      </c>
      <c r="BZ1116" s="81" t="s">
        <v>3878</v>
      </c>
      <c r="CA1116" s="81" t="s">
        <v>3879</v>
      </c>
      <c r="CB1116" s="81" t="str">
        <f t="shared" si="126"/>
        <v>TRAIL (7XX)</v>
      </c>
    </row>
    <row r="1117" spans="1:80" s="38" customFormat="1" ht="15" customHeight="1">
      <c r="A1117" s="22">
        <f t="shared" si="121"/>
        <v>1115</v>
      </c>
      <c r="B1117" s="3" t="s">
        <v>84</v>
      </c>
      <c r="C1117" s="99" t="s">
        <v>1282</v>
      </c>
      <c r="D1117" s="81" t="s">
        <v>5799</v>
      </c>
      <c r="E1117" s="91" t="str">
        <f>CONCATENATE(LEFT(D1117,5),VLOOKUP(CONCATENATE(N1117,"x",O1117),'PART NUMBER GUIDE'!$B$9:$C$49,2,FALSE),VLOOKUP(CONCATENATE(P1117, V1117), 'PART NUMBER GUIDE'!$Q$6:$R$91, 2, FALSE),VLOOKUP(Y1117,'PART NUMBER GUIDE'!$J$8:$K$43,2, FALSE),IF(U1117="N/A",IF(ABS(S1117)&lt;10,"0"&amp;ABS(S1117),ABS(S1117)),CONCATENATE(LEFT(U1117,1),RIGHT(U1117,1))), F1117, G1117)</f>
        <v>MR70378560935</v>
      </c>
      <c r="F1117" s="90"/>
      <c r="G1117" s="90"/>
      <c r="H1117" s="88" t="s">
        <v>4380</v>
      </c>
      <c r="I1117" s="312">
        <v>44008</v>
      </c>
      <c r="J1117" s="85" t="s">
        <v>1265</v>
      </c>
      <c r="K1117" s="342">
        <v>319</v>
      </c>
      <c r="L1117" s="92">
        <f t="shared" si="122"/>
        <v>319</v>
      </c>
      <c r="M1117" s="344"/>
      <c r="N1117" s="81">
        <v>17</v>
      </c>
      <c r="O1117" s="81">
        <v>8.5</v>
      </c>
      <c r="P1117" s="99" t="str">
        <f t="shared" si="123"/>
        <v>6x5.5</v>
      </c>
      <c r="Q1117" s="81">
        <v>6</v>
      </c>
      <c r="R1117" s="81">
        <v>5.5</v>
      </c>
      <c r="S1117" s="81">
        <v>35</v>
      </c>
      <c r="T1117" s="75">
        <v>6.2</v>
      </c>
      <c r="U1117" s="100" t="s">
        <v>85</v>
      </c>
      <c r="V1117" s="84">
        <v>106.25</v>
      </c>
      <c r="W1117" s="83">
        <v>27.93</v>
      </c>
      <c r="X1117" s="51">
        <v>2650</v>
      </c>
      <c r="Y1117" s="88" t="s">
        <v>2297</v>
      </c>
      <c r="Z1117" s="78" t="s">
        <v>2988</v>
      </c>
      <c r="AA1117" s="51" t="str">
        <f t="shared" si="124"/>
        <v>17x8.5, 6x5.5, 35 OS</v>
      </c>
      <c r="AB1117" s="81" t="s">
        <v>4103</v>
      </c>
      <c r="AC1117" s="89">
        <f>_xlfn.IFNA(VLOOKUP(AB1117,ACCESSORIES!F:J,5,FALSE),"N/A")</f>
        <v>22</v>
      </c>
      <c r="AD1117" s="87" t="s">
        <v>85</v>
      </c>
      <c r="AE1117" s="14" t="s">
        <v>85</v>
      </c>
      <c r="AF1117" s="14" t="s">
        <v>85</v>
      </c>
      <c r="AG1117" s="14" t="s">
        <v>85</v>
      </c>
      <c r="AH1117" s="9" t="str">
        <f>_xlfn.IFNA(VLOOKUP(AG1117,ACCESSORIES!F:J,5,FALSE),"N/A")</f>
        <v>N/A</v>
      </c>
      <c r="AI1117" s="99" t="s">
        <v>265</v>
      </c>
      <c r="AJ1117" s="82" t="s">
        <v>1709</v>
      </c>
      <c r="AK1117" s="40">
        <f>_xlfn.IFNA(VLOOKUP(AJ1117,ACCESSORIES!F:J,5,FALSE),"N/A")</f>
        <v>2.75</v>
      </c>
      <c r="AL1117" s="3">
        <v>78.3</v>
      </c>
      <c r="AM1117" s="81">
        <v>16</v>
      </c>
      <c r="AN1117" s="81">
        <v>175</v>
      </c>
      <c r="AO1117" s="36">
        <v>2.6</v>
      </c>
      <c r="AP1117" s="36">
        <v>13</v>
      </c>
      <c r="AQ1117" s="36">
        <v>26.7</v>
      </c>
      <c r="AR1117" s="36">
        <v>32</v>
      </c>
      <c r="AS1117" s="36">
        <v>208.9</v>
      </c>
      <c r="AT1117" s="36">
        <v>197</v>
      </c>
      <c r="AU1117" s="410">
        <v>103.32</v>
      </c>
      <c r="AV1117" s="407">
        <v>32.99</v>
      </c>
      <c r="AW1117" s="407">
        <v>39.299999999999997</v>
      </c>
      <c r="AX1117" s="54">
        <v>20</v>
      </c>
      <c r="AY1117" s="3" t="s">
        <v>85</v>
      </c>
      <c r="AZ1117" s="98" t="str">
        <f>_xlfn.IFNA(VLOOKUP(AY1117,ACCESSORIES!F:J,5,FALSE),"N/A")</f>
        <v>N/A</v>
      </c>
      <c r="BA1117" s="3" t="s">
        <v>85</v>
      </c>
      <c r="BB1117" s="98" t="str">
        <f>_xlfn.IFNA(VLOOKUP(BA1117,ACCESSORIES!F:J,5,FALSE),"N/A")</f>
        <v>N/A</v>
      </c>
      <c r="BC1117" s="77">
        <v>32.700000000000003</v>
      </c>
      <c r="BD1117" s="56">
        <v>20.236220472440898</v>
      </c>
      <c r="BE1117" s="56">
        <v>20.236220472440898</v>
      </c>
      <c r="BF1117" s="56">
        <v>11.417322834645701</v>
      </c>
      <c r="BG1117" s="378">
        <f t="shared" si="125"/>
        <v>7.6616839999999839E-2</v>
      </c>
      <c r="BH1117" s="80">
        <v>36</v>
      </c>
      <c r="BI1117" s="114" t="s">
        <v>3532</v>
      </c>
      <c r="BJ1117" s="50" t="s">
        <v>4050</v>
      </c>
      <c r="BK1117" s="81" t="s">
        <v>4964</v>
      </c>
      <c r="BL1117" s="81" t="s">
        <v>4066</v>
      </c>
      <c r="BM1117" s="81" t="s">
        <v>4836</v>
      </c>
      <c r="BN1117" s="81" t="s">
        <v>2872</v>
      </c>
      <c r="BO1117" s="81" t="s">
        <v>4298</v>
      </c>
      <c r="BP1117" s="81" t="s">
        <v>5446</v>
      </c>
      <c r="BQ1117" s="81" t="s">
        <v>5432</v>
      </c>
      <c r="BR1117" s="81" t="s">
        <v>4275</v>
      </c>
      <c r="BS1117" s="81" t="s">
        <v>4068</v>
      </c>
      <c r="BT1117" s="81"/>
      <c r="BU1117" s="313" t="s">
        <v>6780</v>
      </c>
      <c r="BV1117" s="377" t="s">
        <v>8260</v>
      </c>
      <c r="BW1117" s="313" t="s">
        <v>6786</v>
      </c>
      <c r="BX1117" s="377" t="s">
        <v>8261</v>
      </c>
      <c r="BY1117" s="93" t="str">
        <f t="shared" si="127"/>
        <v>MR703 Bead Grip, 17x8.5, +35mm Offset, 6x5.5, 106.25mm Centerbore, Method Bronze</v>
      </c>
      <c r="BZ1117" s="81" t="s">
        <v>3878</v>
      </c>
      <c r="CA1117" s="81" t="s">
        <v>3879</v>
      </c>
      <c r="CB1117" s="81" t="str">
        <f t="shared" si="126"/>
        <v>TRAIL (7XX)</v>
      </c>
    </row>
    <row r="1118" spans="1:80" s="38" customFormat="1" ht="15" customHeight="1">
      <c r="A1118" s="22">
        <f t="shared" si="121"/>
        <v>1116</v>
      </c>
      <c r="B1118" s="3" t="s">
        <v>84</v>
      </c>
      <c r="C1118" s="99" t="s">
        <v>1282</v>
      </c>
      <c r="D1118" s="81" t="s">
        <v>5799</v>
      </c>
      <c r="E1118" s="91" t="str">
        <f>CONCATENATE(LEFT(D1118,5),VLOOKUP(CONCATENATE(N1118,"x",O1118),'PART NUMBER GUIDE'!$B$9:$C$49,2,FALSE),VLOOKUP(CONCATENATE(P1118, V1118), 'PART NUMBER GUIDE'!$Q$6:$R$91, 2, FALSE),VLOOKUP(Y1118,'PART NUMBER GUIDE'!$J$8:$K$43,2, FALSE),IF(U1118="N/A",IF(ABS(S1118)&lt;10,"0"&amp;ABS(S1118),ABS(S1118)),CONCATENATE(LEFT(U1118,1),RIGHT(U1118,1))), F1118, G1118)</f>
        <v>MR70378560835</v>
      </c>
      <c r="F1118" s="90"/>
      <c r="G1118" s="90"/>
      <c r="H1118" s="88" t="s">
        <v>5235</v>
      </c>
      <c r="I1118" s="312">
        <v>44391</v>
      </c>
      <c r="J1118" s="85" t="s">
        <v>1265</v>
      </c>
      <c r="K1118" s="342">
        <v>319</v>
      </c>
      <c r="L1118" s="92">
        <f t="shared" si="122"/>
        <v>319</v>
      </c>
      <c r="M1118" s="344"/>
      <c r="N1118" s="81">
        <v>17</v>
      </c>
      <c r="O1118" s="81">
        <v>8.5</v>
      </c>
      <c r="P1118" s="99" t="str">
        <f t="shared" si="123"/>
        <v>6x5.5</v>
      </c>
      <c r="Q1118" s="81">
        <v>6</v>
      </c>
      <c r="R1118" s="81">
        <v>5.5</v>
      </c>
      <c r="S1118" s="81">
        <v>35</v>
      </c>
      <c r="T1118" s="75">
        <v>6.2</v>
      </c>
      <c r="U1118" s="100" t="s">
        <v>85</v>
      </c>
      <c r="V1118" s="84">
        <v>106.25</v>
      </c>
      <c r="W1118" s="83">
        <v>27.84</v>
      </c>
      <c r="X1118" s="51">
        <v>2650</v>
      </c>
      <c r="Y1118" s="88" t="s">
        <v>2646</v>
      </c>
      <c r="Z1118" s="78" t="s">
        <v>2992</v>
      </c>
      <c r="AA1118" s="51" t="str">
        <f t="shared" si="124"/>
        <v>17x8.5, 6x5.5, 35 OS</v>
      </c>
      <c r="AB1118" s="81" t="s">
        <v>4103</v>
      </c>
      <c r="AC1118" s="89">
        <f>_xlfn.IFNA(VLOOKUP(AB1118,ACCESSORIES!F:J,5,FALSE),"N/A")</f>
        <v>22</v>
      </c>
      <c r="AD1118" s="87" t="s">
        <v>85</v>
      </c>
      <c r="AE1118" s="14" t="s">
        <v>85</v>
      </c>
      <c r="AF1118" s="14" t="s">
        <v>85</v>
      </c>
      <c r="AG1118" s="14" t="s">
        <v>85</v>
      </c>
      <c r="AH1118" s="9" t="str">
        <f>_xlfn.IFNA(VLOOKUP(AG1118,ACCESSORIES!F:J,5,FALSE),"N/A")</f>
        <v>N/A</v>
      </c>
      <c r="AI1118" s="99" t="s">
        <v>265</v>
      </c>
      <c r="AJ1118" s="82" t="s">
        <v>1709</v>
      </c>
      <c r="AK1118" s="40">
        <f>_xlfn.IFNA(VLOOKUP(AJ1118,ACCESSORIES!F:J,5,FALSE),"N/A")</f>
        <v>2.75</v>
      </c>
      <c r="AL1118" s="3">
        <v>78.3</v>
      </c>
      <c r="AM1118" s="81">
        <v>16</v>
      </c>
      <c r="AN1118" s="81">
        <v>175</v>
      </c>
      <c r="AO1118" s="36">
        <v>2.6</v>
      </c>
      <c r="AP1118" s="36">
        <v>13</v>
      </c>
      <c r="AQ1118" s="36">
        <v>26.7</v>
      </c>
      <c r="AR1118" s="36">
        <v>32</v>
      </c>
      <c r="AS1118" s="36">
        <v>208.9</v>
      </c>
      <c r="AT1118" s="36">
        <v>197</v>
      </c>
      <c r="AU1118" s="410">
        <v>103.32</v>
      </c>
      <c r="AV1118" s="407">
        <v>32.99</v>
      </c>
      <c r="AW1118" s="407">
        <v>39.299999999999997</v>
      </c>
      <c r="AX1118" s="54">
        <v>20</v>
      </c>
      <c r="AY1118" s="3" t="s">
        <v>85</v>
      </c>
      <c r="AZ1118" s="98" t="str">
        <f>_xlfn.IFNA(VLOOKUP(AY1118,ACCESSORIES!F:J,5,FALSE),"N/A")</f>
        <v>N/A</v>
      </c>
      <c r="BA1118" s="3" t="s">
        <v>85</v>
      </c>
      <c r="BB1118" s="98" t="str">
        <f>_xlfn.IFNA(VLOOKUP(BA1118,ACCESSORIES!F:J,5,FALSE),"N/A")</f>
        <v>N/A</v>
      </c>
      <c r="BC1118" s="77">
        <v>32.200000000000003</v>
      </c>
      <c r="BD1118" s="56">
        <v>20.236220472440898</v>
      </c>
      <c r="BE1118" s="56">
        <v>20.236220472440898</v>
      </c>
      <c r="BF1118" s="56">
        <v>11.417322834645701</v>
      </c>
      <c r="BG1118" s="378">
        <f t="shared" si="125"/>
        <v>7.6616839999999839E-2</v>
      </c>
      <c r="BH1118" s="80">
        <v>36</v>
      </c>
      <c r="BI1118" s="114" t="s">
        <v>3532</v>
      </c>
      <c r="BJ1118" s="50" t="s">
        <v>4050</v>
      </c>
      <c r="BK1118" s="81" t="s">
        <v>4964</v>
      </c>
      <c r="BL1118" s="81" t="s">
        <v>4066</v>
      </c>
      <c r="BM1118" s="81" t="s">
        <v>4836</v>
      </c>
      <c r="BN1118" s="81" t="s">
        <v>2872</v>
      </c>
      <c r="BO1118" s="81" t="s">
        <v>4298</v>
      </c>
      <c r="BP1118" s="81" t="s">
        <v>5446</v>
      </c>
      <c r="BQ1118" s="81" t="s">
        <v>5432</v>
      </c>
      <c r="BR1118" s="81" t="s">
        <v>4275</v>
      </c>
      <c r="BS1118" s="81" t="s">
        <v>4068</v>
      </c>
      <c r="BT1118" s="81"/>
      <c r="BU1118" s="313" t="s">
        <v>6799</v>
      </c>
      <c r="BV1118" s="377" t="s">
        <v>8371</v>
      </c>
      <c r="BW1118" s="313" t="s">
        <v>6801</v>
      </c>
      <c r="BX1118" s="377" t="s">
        <v>8372</v>
      </c>
      <c r="BY1118" s="93" t="str">
        <f t="shared" si="127"/>
        <v>MR703 Bead Grip, 17x8.5, +35mm Offset, 6x5.5, 106.25mm Centerbore, Gloss Titanium</v>
      </c>
      <c r="BZ1118" s="81" t="s">
        <v>3878</v>
      </c>
      <c r="CA1118" s="81" t="s">
        <v>3879</v>
      </c>
      <c r="CB1118" s="81" t="str">
        <f t="shared" si="126"/>
        <v>TRAIL (7XX)</v>
      </c>
    </row>
    <row r="1119" spans="1:80" s="38" customFormat="1" ht="15" customHeight="1">
      <c r="A1119" s="22">
        <f t="shared" si="121"/>
        <v>1117</v>
      </c>
      <c r="B1119" s="3" t="s">
        <v>84</v>
      </c>
      <c r="C1119" s="99" t="s">
        <v>1282</v>
      </c>
      <c r="D1119" s="81" t="s">
        <v>5799</v>
      </c>
      <c r="E1119" s="91" t="str">
        <f>CONCATENATE(LEFT(D1119,5),VLOOKUP(CONCATENATE(N1119,"x",O1119),'PART NUMBER GUIDE'!$B$9:$C$49,2,FALSE),VLOOKUP(CONCATENATE(P1119, V1119), 'PART NUMBER GUIDE'!$Q$6:$R$91, 2, FALSE),VLOOKUP(Y1119,'PART NUMBER GUIDE'!$J$8:$K$43,2, FALSE),IF(U1119="N/A",IF(ABS(S1119)&lt;10,"0"&amp;ABS(S1119),ABS(S1119)),CONCATENATE(LEFT(U1119,1),RIGHT(U1119,1))), F1119, G1119)</f>
        <v>MR70379050812N</v>
      </c>
      <c r="F1119" s="90" t="s">
        <v>2224</v>
      </c>
      <c r="G1119" s="90"/>
      <c r="H1119" s="88" t="s">
        <v>5814</v>
      </c>
      <c r="I1119" s="312">
        <v>44564</v>
      </c>
      <c r="J1119" s="85" t="s">
        <v>1265</v>
      </c>
      <c r="K1119" s="342">
        <v>339</v>
      </c>
      <c r="L1119" s="92">
        <f t="shared" si="122"/>
        <v>339</v>
      </c>
      <c r="M1119" s="344"/>
      <c r="N1119" s="81">
        <v>17</v>
      </c>
      <c r="O1119" s="8">
        <v>9</v>
      </c>
      <c r="P1119" s="99" t="str">
        <f t="shared" si="123"/>
        <v>5x5</v>
      </c>
      <c r="Q1119" s="81">
        <v>5</v>
      </c>
      <c r="R1119" s="81">
        <v>5</v>
      </c>
      <c r="S1119" s="81">
        <v>-12</v>
      </c>
      <c r="T1119" s="75">
        <v>4.57</v>
      </c>
      <c r="U1119" s="102" t="s">
        <v>85</v>
      </c>
      <c r="V1119" s="84">
        <v>71.5</v>
      </c>
      <c r="W1119" s="83">
        <v>26.587748819496237</v>
      </c>
      <c r="X1119" s="51">
        <v>2650</v>
      </c>
      <c r="Y1119" s="88" t="s">
        <v>2646</v>
      </c>
      <c r="Z1119" s="78" t="s">
        <v>2992</v>
      </c>
      <c r="AA1119" s="51" t="str">
        <f t="shared" si="124"/>
        <v>17x9, 5x5, -12 OS</v>
      </c>
      <c r="AB1119" s="81" t="s">
        <v>4102</v>
      </c>
      <c r="AC1119" s="89">
        <f>_xlfn.IFNA(VLOOKUP(AB1119,ACCESSORIES!F:J,5,FALSE),"N/A")</f>
        <v>22</v>
      </c>
      <c r="AD1119" s="87" t="s">
        <v>85</v>
      </c>
      <c r="AE1119" s="87" t="s">
        <v>85</v>
      </c>
      <c r="AF1119" s="87" t="s">
        <v>85</v>
      </c>
      <c r="AG1119" s="87" t="s">
        <v>85</v>
      </c>
      <c r="AH1119" s="9" t="str">
        <f>_xlfn.IFNA(VLOOKUP(AG1119,ACCESSORIES!F:J,5,FALSE),"N/A")</f>
        <v>N/A</v>
      </c>
      <c r="AI1119" s="99" t="s">
        <v>265</v>
      </c>
      <c r="AJ1119" s="81" t="s">
        <v>85</v>
      </c>
      <c r="AK1119" s="40" t="str">
        <f>_xlfn.IFNA(VLOOKUP(AJ1119,ACCESSORIES!F:J,5,FALSE),"N/A")</f>
        <v>N/A</v>
      </c>
      <c r="AL1119" s="81" t="s">
        <v>85</v>
      </c>
      <c r="AM1119" s="81">
        <v>16</v>
      </c>
      <c r="AN1119" s="81">
        <v>175</v>
      </c>
      <c r="AO1119" s="36">
        <v>3.6</v>
      </c>
      <c r="AP1119" s="36">
        <v>17.899999999999999</v>
      </c>
      <c r="AQ1119" s="36">
        <v>41</v>
      </c>
      <c r="AR1119" s="36">
        <v>55.6</v>
      </c>
      <c r="AS1119" s="36">
        <v>210</v>
      </c>
      <c r="AT1119" s="36">
        <v>205</v>
      </c>
      <c r="AU1119" s="410">
        <v>71.5</v>
      </c>
      <c r="AV1119" s="407">
        <v>39.9</v>
      </c>
      <c r="AW1119" s="407">
        <v>39.9</v>
      </c>
      <c r="AX1119" s="54">
        <v>30</v>
      </c>
      <c r="AY1119" s="3" t="s">
        <v>85</v>
      </c>
      <c r="AZ1119" s="98" t="str">
        <f>_xlfn.IFNA(VLOOKUP(AY1119,ACCESSORIES!F:J,5,FALSE),"N/A")</f>
        <v>N/A</v>
      </c>
      <c r="BA1119" s="3" t="s">
        <v>85</v>
      </c>
      <c r="BB1119" s="98" t="str">
        <f>_xlfn.IFNA(VLOOKUP(BA1119,ACCESSORIES!F:J,5,FALSE),"N/A")</f>
        <v>N/A</v>
      </c>
      <c r="BC1119" s="77">
        <v>31.188061357087349</v>
      </c>
      <c r="BD1119" s="56">
        <v>20.236220472440898</v>
      </c>
      <c r="BE1119" s="56">
        <v>20.236220472440898</v>
      </c>
      <c r="BF1119" s="56">
        <v>12.4409448818898</v>
      </c>
      <c r="BG1119" s="378">
        <f t="shared" si="125"/>
        <v>8.348593599999983E-2</v>
      </c>
      <c r="BH1119" s="80">
        <v>36</v>
      </c>
      <c r="BI1119" s="114" t="s">
        <v>3532</v>
      </c>
      <c r="BJ1119" s="50" t="s">
        <v>4050</v>
      </c>
      <c r="BK1119" s="81" t="s">
        <v>4964</v>
      </c>
      <c r="BL1119" s="81" t="s">
        <v>4066</v>
      </c>
      <c r="BM1119" s="81" t="s">
        <v>4836</v>
      </c>
      <c r="BN1119" s="81" t="s">
        <v>2872</v>
      </c>
      <c r="BO1119" s="81" t="s">
        <v>4298</v>
      </c>
      <c r="BP1119" s="81" t="s">
        <v>5446</v>
      </c>
      <c r="BQ1119" s="81" t="s">
        <v>5432</v>
      </c>
      <c r="BR1119" s="81" t="s">
        <v>4275</v>
      </c>
      <c r="BS1119" s="81" t="s">
        <v>4068</v>
      </c>
      <c r="BT1119" s="81"/>
      <c r="BU1119" s="313" t="s">
        <v>6795</v>
      </c>
      <c r="BV1119" s="377" t="s">
        <v>8300</v>
      </c>
      <c r="BW1119" s="313" t="s">
        <v>6797</v>
      </c>
      <c r="BX1119" s="377" t="s">
        <v>8301</v>
      </c>
      <c r="BY1119" s="93" t="str">
        <f t="shared" si="127"/>
        <v>MR703 Bead Grip, 17x9, -12mm Offset, 5x5, 71.5mm Centerbore, Gloss Titanium</v>
      </c>
      <c r="BZ1119" s="81" t="s">
        <v>3878</v>
      </c>
      <c r="CA1119" s="81" t="s">
        <v>3879</v>
      </c>
      <c r="CB1119" s="81" t="str">
        <f t="shared" si="126"/>
        <v>TRAIL (7XX)</v>
      </c>
    </row>
    <row r="1120" spans="1:80" s="38" customFormat="1" ht="15" customHeight="1">
      <c r="A1120" s="22">
        <f t="shared" si="121"/>
        <v>1118</v>
      </c>
      <c r="B1120" s="3" t="s">
        <v>84</v>
      </c>
      <c r="C1120" s="99" t="s">
        <v>1282</v>
      </c>
      <c r="D1120" s="81" t="s">
        <v>5799</v>
      </c>
      <c r="E1120" s="91" t="str">
        <f>CONCATENATE(LEFT(D1120,5),VLOOKUP(CONCATENATE(N1120,"x",O1120),'PART NUMBER GUIDE'!$B$9:$C$49,2,FALSE),VLOOKUP(CONCATENATE(P1120, V1120), 'PART NUMBER GUIDE'!$Q$6:$R$91, 2, FALSE),VLOOKUP(Y1120,'PART NUMBER GUIDE'!$J$8:$K$43,2, FALSE),IF(U1120="N/A",IF(ABS(S1120)&lt;10,"0"&amp;ABS(S1120),ABS(S1120)),CONCATENATE(LEFT(U1120,1),RIGHT(U1120,1))), F1120, G1120)</f>
        <v>MR70379050512N</v>
      </c>
      <c r="F1120" s="90" t="s">
        <v>2224</v>
      </c>
      <c r="G1120" s="90"/>
      <c r="H1120" s="88" t="s">
        <v>5815</v>
      </c>
      <c r="I1120" s="312">
        <v>44564</v>
      </c>
      <c r="J1120" s="85" t="s">
        <v>1265</v>
      </c>
      <c r="K1120" s="342">
        <v>339</v>
      </c>
      <c r="L1120" s="92">
        <f t="shared" si="122"/>
        <v>339</v>
      </c>
      <c r="M1120" s="344"/>
      <c r="N1120" s="81">
        <v>17</v>
      </c>
      <c r="O1120" s="8">
        <v>9</v>
      </c>
      <c r="P1120" s="99" t="str">
        <f t="shared" si="123"/>
        <v>5x5</v>
      </c>
      <c r="Q1120" s="81">
        <v>5</v>
      </c>
      <c r="R1120" s="81">
        <v>5</v>
      </c>
      <c r="S1120" s="81">
        <v>-12</v>
      </c>
      <c r="T1120" s="75">
        <v>4.57</v>
      </c>
      <c r="U1120" s="102" t="s">
        <v>85</v>
      </c>
      <c r="V1120" s="84">
        <v>71.5</v>
      </c>
      <c r="W1120" s="83">
        <v>26.587748819496237</v>
      </c>
      <c r="X1120" s="51">
        <v>2650</v>
      </c>
      <c r="Y1120" s="88" t="s">
        <v>2294</v>
      </c>
      <c r="Z1120" s="79" t="s">
        <v>2987</v>
      </c>
      <c r="AA1120" s="51" t="str">
        <f t="shared" si="124"/>
        <v>17x9, 5x5, -12 OS</v>
      </c>
      <c r="AB1120" s="81" t="s">
        <v>4102</v>
      </c>
      <c r="AC1120" s="89">
        <f>_xlfn.IFNA(VLOOKUP(AB1120,ACCESSORIES!F:J,5,FALSE),"N/A")</f>
        <v>22</v>
      </c>
      <c r="AD1120" s="87" t="s">
        <v>85</v>
      </c>
      <c r="AE1120" s="87" t="s">
        <v>85</v>
      </c>
      <c r="AF1120" s="87" t="s">
        <v>85</v>
      </c>
      <c r="AG1120" s="87" t="s">
        <v>85</v>
      </c>
      <c r="AH1120" s="9" t="str">
        <f>_xlfn.IFNA(VLOOKUP(AG1120,ACCESSORIES!F:J,5,FALSE),"N/A")</f>
        <v>N/A</v>
      </c>
      <c r="AI1120" s="99" t="s">
        <v>265</v>
      </c>
      <c r="AJ1120" s="81" t="s">
        <v>85</v>
      </c>
      <c r="AK1120" s="40" t="str">
        <f>_xlfn.IFNA(VLOOKUP(AJ1120,ACCESSORIES!F:J,5,FALSE),"N/A")</f>
        <v>N/A</v>
      </c>
      <c r="AL1120" s="81" t="s">
        <v>85</v>
      </c>
      <c r="AM1120" s="81">
        <v>16</v>
      </c>
      <c r="AN1120" s="81">
        <v>175</v>
      </c>
      <c r="AO1120" s="36">
        <v>3.6</v>
      </c>
      <c r="AP1120" s="36">
        <v>17.899999999999999</v>
      </c>
      <c r="AQ1120" s="36">
        <v>41</v>
      </c>
      <c r="AR1120" s="36">
        <v>55.6</v>
      </c>
      <c r="AS1120" s="36">
        <v>210</v>
      </c>
      <c r="AT1120" s="36">
        <v>205</v>
      </c>
      <c r="AU1120" s="410">
        <v>71.5</v>
      </c>
      <c r="AV1120" s="407">
        <v>39.9</v>
      </c>
      <c r="AW1120" s="407">
        <v>39.9</v>
      </c>
      <c r="AX1120" s="54">
        <v>30</v>
      </c>
      <c r="AY1120" s="3" t="s">
        <v>85</v>
      </c>
      <c r="AZ1120" s="98" t="str">
        <f>_xlfn.IFNA(VLOOKUP(AY1120,ACCESSORIES!F:J,5,FALSE),"N/A")</f>
        <v>N/A</v>
      </c>
      <c r="BA1120" s="3" t="s">
        <v>85</v>
      </c>
      <c r="BB1120" s="98" t="str">
        <f>_xlfn.IFNA(VLOOKUP(BA1120,ACCESSORIES!F:J,5,FALSE),"N/A")</f>
        <v>N/A</v>
      </c>
      <c r="BC1120" s="77">
        <v>31.188061357087349</v>
      </c>
      <c r="BD1120" s="56">
        <v>20.236220472440898</v>
      </c>
      <c r="BE1120" s="56">
        <v>20.236220472440898</v>
      </c>
      <c r="BF1120" s="56">
        <v>12.4409448818898</v>
      </c>
      <c r="BG1120" s="378">
        <f t="shared" si="125"/>
        <v>8.348593599999983E-2</v>
      </c>
      <c r="BH1120" s="80">
        <v>36</v>
      </c>
      <c r="BI1120" s="114" t="s">
        <v>3532</v>
      </c>
      <c r="BJ1120" s="50" t="s">
        <v>4050</v>
      </c>
      <c r="BK1120" s="81" t="s">
        <v>4964</v>
      </c>
      <c r="BL1120" s="81" t="s">
        <v>4066</v>
      </c>
      <c r="BM1120" s="81" t="s">
        <v>4836</v>
      </c>
      <c r="BN1120" s="81" t="s">
        <v>2872</v>
      </c>
      <c r="BO1120" s="81" t="s">
        <v>4298</v>
      </c>
      <c r="BP1120" s="81" t="s">
        <v>5446</v>
      </c>
      <c r="BQ1120" s="81" t="s">
        <v>5432</v>
      </c>
      <c r="BR1120" s="81" t="s">
        <v>4275</v>
      </c>
      <c r="BS1120" s="81" t="s">
        <v>4068</v>
      </c>
      <c r="BT1120" s="81"/>
      <c r="BU1120" s="313" t="s">
        <v>6765</v>
      </c>
      <c r="BV1120" s="377" t="s">
        <v>8216</v>
      </c>
      <c r="BW1120" s="313" t="s">
        <v>6769</v>
      </c>
      <c r="BX1120" s="377" t="s">
        <v>8217</v>
      </c>
      <c r="BY1120" s="93" t="str">
        <f t="shared" si="127"/>
        <v>MR703 Bead Grip, 17x9, -12mm Offset, 5x5, 71.5mm Centerbore, Matte Black</v>
      </c>
      <c r="BZ1120" s="81" t="s">
        <v>3878</v>
      </c>
      <c r="CA1120" s="81" t="s">
        <v>3879</v>
      </c>
      <c r="CB1120" s="81" t="str">
        <f t="shared" si="126"/>
        <v>TRAIL (7XX)</v>
      </c>
    </row>
    <row r="1121" spans="1:80" s="38" customFormat="1" ht="15" customHeight="1">
      <c r="A1121" s="22">
        <f t="shared" si="121"/>
        <v>1119</v>
      </c>
      <c r="B1121" s="3" t="s">
        <v>84</v>
      </c>
      <c r="C1121" s="99" t="s">
        <v>1282</v>
      </c>
      <c r="D1121" s="81" t="s">
        <v>5799</v>
      </c>
      <c r="E1121" s="91" t="str">
        <f>CONCATENATE(LEFT(D1121,5),VLOOKUP(CONCATENATE(N1121,"x",O1121),'PART NUMBER GUIDE'!$B$9:$C$49,2,FALSE),VLOOKUP(CONCATENATE(P1121, V1121), 'PART NUMBER GUIDE'!$Q$6:$R$91, 2, FALSE),VLOOKUP(Y1121,'PART NUMBER GUIDE'!$J$8:$K$43,2, FALSE),IF(U1121="N/A",IF(ABS(S1121)&lt;10,"0"&amp;ABS(S1121),ABS(S1121)),CONCATENATE(LEFT(U1121,1),RIGHT(U1121,1))), F1121, G1121)</f>
        <v>MR70379050912N</v>
      </c>
      <c r="F1121" s="90" t="s">
        <v>2224</v>
      </c>
      <c r="G1121" s="90"/>
      <c r="H1121" s="88" t="s">
        <v>5816</v>
      </c>
      <c r="I1121" s="312">
        <v>44564</v>
      </c>
      <c r="J1121" s="85" t="s">
        <v>1265</v>
      </c>
      <c r="K1121" s="342">
        <v>339</v>
      </c>
      <c r="L1121" s="92">
        <f t="shared" si="122"/>
        <v>339</v>
      </c>
      <c r="M1121" s="344"/>
      <c r="N1121" s="81">
        <v>17</v>
      </c>
      <c r="O1121" s="8">
        <v>9</v>
      </c>
      <c r="P1121" s="99" t="str">
        <f t="shared" si="123"/>
        <v>5x5</v>
      </c>
      <c r="Q1121" s="81">
        <v>5</v>
      </c>
      <c r="R1121" s="81">
        <v>5</v>
      </c>
      <c r="S1121" s="81">
        <v>-12</v>
      </c>
      <c r="T1121" s="75">
        <v>4.57</v>
      </c>
      <c r="U1121" s="102" t="s">
        <v>85</v>
      </c>
      <c r="V1121" s="84">
        <v>71.5</v>
      </c>
      <c r="W1121" s="83">
        <v>27.07</v>
      </c>
      <c r="X1121" s="51">
        <v>2650</v>
      </c>
      <c r="Y1121" s="88" t="s">
        <v>2297</v>
      </c>
      <c r="Z1121" s="78" t="s">
        <v>2988</v>
      </c>
      <c r="AA1121" s="51" t="str">
        <f t="shared" si="124"/>
        <v>17x9, 5x5, -12 OS</v>
      </c>
      <c r="AB1121" s="81" t="s">
        <v>4102</v>
      </c>
      <c r="AC1121" s="89">
        <f>_xlfn.IFNA(VLOOKUP(AB1121,ACCESSORIES!F:J,5,FALSE),"N/A")</f>
        <v>22</v>
      </c>
      <c r="AD1121" s="87" t="s">
        <v>85</v>
      </c>
      <c r="AE1121" s="87" t="s">
        <v>85</v>
      </c>
      <c r="AF1121" s="87" t="s">
        <v>85</v>
      </c>
      <c r="AG1121" s="87" t="s">
        <v>85</v>
      </c>
      <c r="AH1121" s="9" t="str">
        <f>_xlfn.IFNA(VLOOKUP(AG1121,ACCESSORIES!F:J,5,FALSE),"N/A")</f>
        <v>N/A</v>
      </c>
      <c r="AI1121" s="99" t="s">
        <v>265</v>
      </c>
      <c r="AJ1121" s="81" t="s">
        <v>85</v>
      </c>
      <c r="AK1121" s="40" t="str">
        <f>_xlfn.IFNA(VLOOKUP(AJ1121,ACCESSORIES!F:J,5,FALSE),"N/A")</f>
        <v>N/A</v>
      </c>
      <c r="AL1121" s="81" t="s">
        <v>85</v>
      </c>
      <c r="AM1121" s="81">
        <v>16</v>
      </c>
      <c r="AN1121" s="81">
        <v>175</v>
      </c>
      <c r="AO1121" s="36">
        <v>3.6</v>
      </c>
      <c r="AP1121" s="36">
        <v>17.899999999999999</v>
      </c>
      <c r="AQ1121" s="36">
        <v>41</v>
      </c>
      <c r="AR1121" s="36">
        <v>55.6</v>
      </c>
      <c r="AS1121" s="36">
        <v>210</v>
      </c>
      <c r="AT1121" s="36">
        <v>205</v>
      </c>
      <c r="AU1121" s="410">
        <v>71.5</v>
      </c>
      <c r="AV1121" s="407">
        <v>39.9</v>
      </c>
      <c r="AW1121" s="407">
        <v>39.9</v>
      </c>
      <c r="AX1121" s="54">
        <v>30</v>
      </c>
      <c r="AY1121" s="3" t="s">
        <v>85</v>
      </c>
      <c r="AZ1121" s="98" t="str">
        <f>_xlfn.IFNA(VLOOKUP(AY1121,ACCESSORIES!F:J,5,FALSE),"N/A")</f>
        <v>N/A</v>
      </c>
      <c r="BA1121" s="3" t="s">
        <v>85</v>
      </c>
      <c r="BB1121" s="98" t="str">
        <f>_xlfn.IFNA(VLOOKUP(BA1121,ACCESSORIES!F:J,5,FALSE),"N/A")</f>
        <v>N/A</v>
      </c>
      <c r="BC1121" s="77">
        <v>31.31</v>
      </c>
      <c r="BD1121" s="56">
        <v>20.236220472440898</v>
      </c>
      <c r="BE1121" s="56">
        <v>20.236220472440898</v>
      </c>
      <c r="BF1121" s="56">
        <v>12.4409448818898</v>
      </c>
      <c r="BG1121" s="378">
        <f t="shared" si="125"/>
        <v>8.348593599999983E-2</v>
      </c>
      <c r="BH1121" s="80">
        <v>36</v>
      </c>
      <c r="BI1121" s="114" t="s">
        <v>3532</v>
      </c>
      <c r="BJ1121" s="50" t="s">
        <v>4050</v>
      </c>
      <c r="BK1121" s="81" t="s">
        <v>4964</v>
      </c>
      <c r="BL1121" s="81" t="s">
        <v>4066</v>
      </c>
      <c r="BM1121" s="81" t="s">
        <v>4836</v>
      </c>
      <c r="BN1121" s="81" t="s">
        <v>2872</v>
      </c>
      <c r="BO1121" s="81" t="s">
        <v>4298</v>
      </c>
      <c r="BP1121" s="81" t="s">
        <v>5446</v>
      </c>
      <c r="BQ1121" s="81" t="s">
        <v>5432</v>
      </c>
      <c r="BR1121" s="81" t="s">
        <v>4275</v>
      </c>
      <c r="BS1121" s="81" t="s">
        <v>4068</v>
      </c>
      <c r="BT1121" s="81"/>
      <c r="BU1121" s="313" t="s">
        <v>6779</v>
      </c>
      <c r="BV1121" s="377" t="s">
        <v>8493</v>
      </c>
      <c r="BW1121" s="313" t="s">
        <v>6783</v>
      </c>
      <c r="BX1121" s="377" t="s">
        <v>8494</v>
      </c>
      <c r="BY1121" s="93" t="str">
        <f t="shared" si="127"/>
        <v>MR703 Bead Grip, 17x9, -12mm Offset, 5x5, 71.5mm Centerbore, Method Bronze</v>
      </c>
      <c r="BZ1121" s="81" t="s">
        <v>3878</v>
      </c>
      <c r="CA1121" s="81" t="s">
        <v>3879</v>
      </c>
      <c r="CB1121" s="81" t="str">
        <f t="shared" si="126"/>
        <v>TRAIL (7XX)</v>
      </c>
    </row>
    <row r="1122" spans="1:80" s="38" customFormat="1" ht="15" customHeight="1">
      <c r="A1122" s="22">
        <f t="shared" si="121"/>
        <v>1120</v>
      </c>
      <c r="B1122" s="3" t="s">
        <v>84</v>
      </c>
      <c r="C1122" s="99" t="s">
        <v>1282</v>
      </c>
      <c r="D1122" s="81" t="s">
        <v>5799</v>
      </c>
      <c r="E1122" s="91" t="str">
        <f>CONCATENATE(LEFT(D1122,5),VLOOKUP(CONCATENATE(N1122,"x",O1122),'PART NUMBER GUIDE'!$B$9:$C$49,2,FALSE),VLOOKUP(CONCATENATE(P1122, V1122), 'PART NUMBER GUIDE'!$Q$6:$R$91, 2, FALSE),VLOOKUP(Y1122,'PART NUMBER GUIDE'!$J$8:$K$43,2, FALSE),IF(U1122="N/A",IF(ABS(S1122)&lt;10,"0"&amp;ABS(S1122),ABS(S1122)),CONCATENATE(LEFT(U1122,1),RIGHT(U1122,1))), F1122, G1122)</f>
        <v>MR70379055812N</v>
      </c>
      <c r="F1122" s="90" t="s">
        <v>2224</v>
      </c>
      <c r="G1122" s="90"/>
      <c r="H1122" s="88" t="s">
        <v>5817</v>
      </c>
      <c r="I1122" s="312">
        <v>44564</v>
      </c>
      <c r="J1122" s="85" t="s">
        <v>1265</v>
      </c>
      <c r="K1122" s="342">
        <v>339</v>
      </c>
      <c r="L1122" s="92">
        <f t="shared" si="122"/>
        <v>339</v>
      </c>
      <c r="M1122" s="344"/>
      <c r="N1122" s="81">
        <v>17</v>
      </c>
      <c r="O1122" s="8">
        <v>9</v>
      </c>
      <c r="P1122" s="99" t="str">
        <f t="shared" si="123"/>
        <v>5x5.5</v>
      </c>
      <c r="Q1122" s="81">
        <v>5</v>
      </c>
      <c r="R1122" s="81">
        <v>5.5</v>
      </c>
      <c r="S1122" s="81">
        <v>-12</v>
      </c>
      <c r="T1122" s="75">
        <v>4.57</v>
      </c>
      <c r="U1122" s="102" t="s">
        <v>85</v>
      </c>
      <c r="V1122" s="84">
        <v>108</v>
      </c>
      <c r="W1122" s="83">
        <v>26.117429326835165</v>
      </c>
      <c r="X1122" s="51">
        <v>2650</v>
      </c>
      <c r="Y1122" s="88" t="s">
        <v>2646</v>
      </c>
      <c r="Z1122" s="78" t="s">
        <v>2992</v>
      </c>
      <c r="AA1122" s="51" t="str">
        <f t="shared" si="124"/>
        <v>17x9, 5x5.5, -12 OS</v>
      </c>
      <c r="AB1122" s="81" t="s">
        <v>4103</v>
      </c>
      <c r="AC1122" s="89">
        <f>_xlfn.IFNA(VLOOKUP(AB1122,ACCESSORIES!F:J,5,FALSE),"N/A")</f>
        <v>22</v>
      </c>
      <c r="AD1122" s="87" t="s">
        <v>85</v>
      </c>
      <c r="AE1122" s="87" t="s">
        <v>85</v>
      </c>
      <c r="AF1122" s="87" t="s">
        <v>85</v>
      </c>
      <c r="AG1122" s="87" t="s">
        <v>85</v>
      </c>
      <c r="AH1122" s="9" t="str">
        <f>_xlfn.IFNA(VLOOKUP(AG1122,ACCESSORIES!F:J,5,FALSE),"N/A")</f>
        <v>N/A</v>
      </c>
      <c r="AI1122" s="99" t="s">
        <v>265</v>
      </c>
      <c r="AJ1122" s="81" t="s">
        <v>85</v>
      </c>
      <c r="AK1122" s="40" t="str">
        <f>_xlfn.IFNA(VLOOKUP(AJ1122,ACCESSORIES!F:J,5,FALSE),"N/A")</f>
        <v>N/A</v>
      </c>
      <c r="AL1122" s="81" t="s">
        <v>85</v>
      </c>
      <c r="AM1122" s="81">
        <v>16</v>
      </c>
      <c r="AN1122" s="81">
        <v>175</v>
      </c>
      <c r="AO1122" s="36">
        <v>3.6</v>
      </c>
      <c r="AP1122" s="36">
        <v>17.899999999999999</v>
      </c>
      <c r="AQ1122" s="36">
        <v>41</v>
      </c>
      <c r="AR1122" s="36">
        <v>55.6</v>
      </c>
      <c r="AS1122" s="36">
        <v>210</v>
      </c>
      <c r="AT1122" s="36">
        <v>205</v>
      </c>
      <c r="AU1122" s="410">
        <v>103.35</v>
      </c>
      <c r="AV1122" s="407">
        <v>31.59</v>
      </c>
      <c r="AW1122" s="407">
        <v>37.9</v>
      </c>
      <c r="AX1122" s="54">
        <v>30</v>
      </c>
      <c r="AY1122" s="3" t="s">
        <v>85</v>
      </c>
      <c r="AZ1122" s="98" t="str">
        <f>_xlfn.IFNA(VLOOKUP(AY1122,ACCESSORIES!F:J,5,FALSE),"N/A")</f>
        <v>N/A</v>
      </c>
      <c r="BA1122" s="3" t="s">
        <v>85</v>
      </c>
      <c r="BB1122" s="98" t="str">
        <f>_xlfn.IFNA(VLOOKUP(BA1122,ACCESSORIES!F:J,5,FALSE),"N/A")</f>
        <v>N/A</v>
      </c>
      <c r="BC1122" s="77">
        <v>30.658951927843646</v>
      </c>
      <c r="BD1122" s="56">
        <v>20.236220472440898</v>
      </c>
      <c r="BE1122" s="56">
        <v>20.236220472440898</v>
      </c>
      <c r="BF1122" s="56">
        <v>12.4409448818898</v>
      </c>
      <c r="BG1122" s="378">
        <f t="shared" si="125"/>
        <v>8.348593599999983E-2</v>
      </c>
      <c r="BH1122" s="80">
        <v>36</v>
      </c>
      <c r="BI1122" s="114" t="s">
        <v>3532</v>
      </c>
      <c r="BJ1122" s="50" t="s">
        <v>4050</v>
      </c>
      <c r="BK1122" s="81" t="s">
        <v>4964</v>
      </c>
      <c r="BL1122" s="81" t="s">
        <v>4066</v>
      </c>
      <c r="BM1122" s="81" t="s">
        <v>4836</v>
      </c>
      <c r="BN1122" s="81" t="s">
        <v>2872</v>
      </c>
      <c r="BO1122" s="81" t="s">
        <v>4298</v>
      </c>
      <c r="BP1122" s="81" t="s">
        <v>5446</v>
      </c>
      <c r="BQ1122" s="81" t="s">
        <v>5432</v>
      </c>
      <c r="BR1122" s="81" t="s">
        <v>4275</v>
      </c>
      <c r="BS1122" s="81" t="s">
        <v>4068</v>
      </c>
      <c r="BT1122" s="81"/>
      <c r="BU1122" s="313" t="s">
        <v>6795</v>
      </c>
      <c r="BV1122" s="377" t="s">
        <v>8300</v>
      </c>
      <c r="BW1122" s="313" t="s">
        <v>6797</v>
      </c>
      <c r="BX1122" s="377" t="s">
        <v>8301</v>
      </c>
      <c r="BY1122" s="93" t="str">
        <f t="shared" si="127"/>
        <v>MR703 Bead Grip, 17x9, -12mm Offset, 5x5.5, 108mm Centerbore, Gloss Titanium</v>
      </c>
      <c r="BZ1122" s="81" t="s">
        <v>3878</v>
      </c>
      <c r="CA1122" s="81" t="s">
        <v>3879</v>
      </c>
      <c r="CB1122" s="81" t="str">
        <f t="shared" si="126"/>
        <v>TRAIL (7XX)</v>
      </c>
    </row>
    <row r="1123" spans="1:80" s="38" customFormat="1" ht="15" customHeight="1">
      <c r="A1123" s="22">
        <f t="shared" si="121"/>
        <v>1121</v>
      </c>
      <c r="B1123" s="3" t="s">
        <v>84</v>
      </c>
      <c r="C1123" s="99" t="s">
        <v>1282</v>
      </c>
      <c r="D1123" s="81" t="s">
        <v>5799</v>
      </c>
      <c r="E1123" s="91" t="str">
        <f>CONCATENATE(LEFT(D1123,5),VLOOKUP(CONCATENATE(N1123,"x",O1123),'PART NUMBER GUIDE'!$B$9:$C$49,2,FALSE),VLOOKUP(CONCATENATE(P1123, V1123), 'PART NUMBER GUIDE'!$Q$6:$R$91, 2, FALSE),VLOOKUP(Y1123,'PART NUMBER GUIDE'!$J$8:$K$43,2, FALSE),IF(U1123="N/A",IF(ABS(S1123)&lt;10,"0"&amp;ABS(S1123),ABS(S1123)),CONCATENATE(LEFT(U1123,1),RIGHT(U1123,1))), F1123, G1123)</f>
        <v>MR70379055512N</v>
      </c>
      <c r="F1123" s="90" t="s">
        <v>2224</v>
      </c>
      <c r="G1123" s="90"/>
      <c r="H1123" s="88" t="s">
        <v>5818</v>
      </c>
      <c r="I1123" s="312">
        <v>44564</v>
      </c>
      <c r="J1123" s="85" t="s">
        <v>1265</v>
      </c>
      <c r="K1123" s="342">
        <v>339</v>
      </c>
      <c r="L1123" s="92">
        <f t="shared" si="122"/>
        <v>339</v>
      </c>
      <c r="M1123" s="344"/>
      <c r="N1123" s="81">
        <v>17</v>
      </c>
      <c r="O1123" s="8">
        <v>9</v>
      </c>
      <c r="P1123" s="99" t="str">
        <f t="shared" si="123"/>
        <v>5x5.5</v>
      </c>
      <c r="Q1123" s="81">
        <v>5</v>
      </c>
      <c r="R1123" s="81">
        <v>5.5</v>
      </c>
      <c r="S1123" s="81">
        <v>-12</v>
      </c>
      <c r="T1123" s="75">
        <v>4.57</v>
      </c>
      <c r="U1123" s="102" t="s">
        <v>85</v>
      </c>
      <c r="V1123" s="84">
        <v>108</v>
      </c>
      <c r="W1123" s="83">
        <v>26.102731842689504</v>
      </c>
      <c r="X1123" s="51">
        <v>2650</v>
      </c>
      <c r="Y1123" s="88" t="s">
        <v>2294</v>
      </c>
      <c r="Z1123" s="79" t="s">
        <v>2987</v>
      </c>
      <c r="AA1123" s="51" t="str">
        <f t="shared" si="124"/>
        <v>17x9, 5x5.5, -12 OS</v>
      </c>
      <c r="AB1123" s="81" t="s">
        <v>4103</v>
      </c>
      <c r="AC1123" s="89">
        <f>_xlfn.IFNA(VLOOKUP(AB1123,ACCESSORIES!F:J,5,FALSE),"N/A")</f>
        <v>22</v>
      </c>
      <c r="AD1123" s="87" t="s">
        <v>85</v>
      </c>
      <c r="AE1123" s="87" t="s">
        <v>85</v>
      </c>
      <c r="AF1123" s="87" t="s">
        <v>85</v>
      </c>
      <c r="AG1123" s="87" t="s">
        <v>85</v>
      </c>
      <c r="AH1123" s="9" t="str">
        <f>_xlfn.IFNA(VLOOKUP(AG1123,ACCESSORIES!F:J,5,FALSE),"N/A")</f>
        <v>N/A</v>
      </c>
      <c r="AI1123" s="99" t="s">
        <v>265</v>
      </c>
      <c r="AJ1123" s="81" t="s">
        <v>85</v>
      </c>
      <c r="AK1123" s="40" t="str">
        <f>_xlfn.IFNA(VLOOKUP(AJ1123,ACCESSORIES!F:J,5,FALSE),"N/A")</f>
        <v>N/A</v>
      </c>
      <c r="AL1123" s="81" t="s">
        <v>85</v>
      </c>
      <c r="AM1123" s="81">
        <v>16</v>
      </c>
      <c r="AN1123" s="81">
        <v>175</v>
      </c>
      <c r="AO1123" s="36">
        <v>3.6</v>
      </c>
      <c r="AP1123" s="36">
        <v>17.899999999999999</v>
      </c>
      <c r="AQ1123" s="36">
        <v>41</v>
      </c>
      <c r="AR1123" s="36">
        <v>55.6</v>
      </c>
      <c r="AS1123" s="36">
        <v>210</v>
      </c>
      <c r="AT1123" s="36">
        <v>205</v>
      </c>
      <c r="AU1123" s="410">
        <v>103.35</v>
      </c>
      <c r="AV1123" s="407">
        <v>31.59</v>
      </c>
      <c r="AW1123" s="407">
        <v>37.9</v>
      </c>
      <c r="AX1123" s="54">
        <v>30</v>
      </c>
      <c r="AY1123" s="3" t="s">
        <v>85</v>
      </c>
      <c r="AZ1123" s="98" t="str">
        <f>_xlfn.IFNA(VLOOKUP(AY1123,ACCESSORIES!F:J,5,FALSE),"N/A")</f>
        <v>N/A</v>
      </c>
      <c r="BA1123" s="3" t="s">
        <v>85</v>
      </c>
      <c r="BB1123" s="98" t="str">
        <f>_xlfn.IFNA(VLOOKUP(BA1123,ACCESSORIES!F:J,5,FALSE),"N/A")</f>
        <v>N/A</v>
      </c>
      <c r="BC1123" s="77">
        <v>30.57076702296969</v>
      </c>
      <c r="BD1123" s="56">
        <v>20.236220472440898</v>
      </c>
      <c r="BE1123" s="56">
        <v>20.236220472440898</v>
      </c>
      <c r="BF1123" s="56">
        <v>12.4409448818898</v>
      </c>
      <c r="BG1123" s="378">
        <f t="shared" si="125"/>
        <v>8.348593599999983E-2</v>
      </c>
      <c r="BH1123" s="80">
        <v>36</v>
      </c>
      <c r="BI1123" s="114" t="s">
        <v>3532</v>
      </c>
      <c r="BJ1123" s="50" t="s">
        <v>4050</v>
      </c>
      <c r="BK1123" s="81" t="s">
        <v>4964</v>
      </c>
      <c r="BL1123" s="81" t="s">
        <v>4066</v>
      </c>
      <c r="BM1123" s="81" t="s">
        <v>4836</v>
      </c>
      <c r="BN1123" s="81" t="s">
        <v>2872</v>
      </c>
      <c r="BO1123" s="81" t="s">
        <v>4298</v>
      </c>
      <c r="BP1123" s="81" t="s">
        <v>5446</v>
      </c>
      <c r="BQ1123" s="81" t="s">
        <v>5432</v>
      </c>
      <c r="BR1123" s="81" t="s">
        <v>4275</v>
      </c>
      <c r="BS1123" s="81" t="s">
        <v>4068</v>
      </c>
      <c r="BT1123" s="81"/>
      <c r="BU1123" s="313" t="s">
        <v>6765</v>
      </c>
      <c r="BV1123" s="377" t="s">
        <v>8216</v>
      </c>
      <c r="BW1123" s="313" t="s">
        <v>6769</v>
      </c>
      <c r="BX1123" s="377" t="s">
        <v>8217</v>
      </c>
      <c r="BY1123" s="93" t="str">
        <f t="shared" si="127"/>
        <v>MR703 Bead Grip, 17x9, -12mm Offset, 5x5.5, 108mm Centerbore, Matte Black</v>
      </c>
      <c r="BZ1123" s="81" t="s">
        <v>3878</v>
      </c>
      <c r="CA1123" s="81" t="s">
        <v>3879</v>
      </c>
      <c r="CB1123" s="81" t="str">
        <f t="shared" si="126"/>
        <v>TRAIL (7XX)</v>
      </c>
    </row>
    <row r="1124" spans="1:80" s="38" customFormat="1" ht="15" customHeight="1">
      <c r="A1124" s="22">
        <f t="shared" si="121"/>
        <v>1122</v>
      </c>
      <c r="B1124" s="3" t="s">
        <v>84</v>
      </c>
      <c r="C1124" s="99" t="s">
        <v>1282</v>
      </c>
      <c r="D1124" s="81" t="s">
        <v>5799</v>
      </c>
      <c r="E1124" s="91" t="str">
        <f>CONCATENATE(LEFT(D1124,5),VLOOKUP(CONCATENATE(N1124,"x",O1124),'PART NUMBER GUIDE'!$B$9:$C$49,2,FALSE),VLOOKUP(CONCATENATE(P1124, V1124), 'PART NUMBER GUIDE'!$Q$6:$R$91, 2, FALSE),VLOOKUP(Y1124,'PART NUMBER GUIDE'!$J$8:$K$43,2, FALSE),IF(U1124="N/A",IF(ABS(S1124)&lt;10,"0"&amp;ABS(S1124),ABS(S1124)),CONCATENATE(LEFT(U1124,1),RIGHT(U1124,1))), F1124, G1124)</f>
        <v>MR70379055912N</v>
      </c>
      <c r="F1124" s="90" t="s">
        <v>2224</v>
      </c>
      <c r="G1124" s="90"/>
      <c r="H1124" s="88" t="s">
        <v>5819</v>
      </c>
      <c r="I1124" s="312">
        <v>44564</v>
      </c>
      <c r="J1124" s="85" t="s">
        <v>1265</v>
      </c>
      <c r="K1124" s="342">
        <v>339</v>
      </c>
      <c r="L1124" s="92">
        <f t="shared" si="122"/>
        <v>339</v>
      </c>
      <c r="M1124" s="344"/>
      <c r="N1124" s="81">
        <v>17</v>
      </c>
      <c r="O1124" s="8">
        <v>9</v>
      </c>
      <c r="P1124" s="99" t="str">
        <f t="shared" si="123"/>
        <v>5x5.5</v>
      </c>
      <c r="Q1124" s="81">
        <v>5</v>
      </c>
      <c r="R1124" s="81">
        <v>5.5</v>
      </c>
      <c r="S1124" s="81">
        <v>-12</v>
      </c>
      <c r="T1124" s="75">
        <v>4.57</v>
      </c>
      <c r="U1124" s="102" t="s">
        <v>85</v>
      </c>
      <c r="V1124" s="84">
        <v>108</v>
      </c>
      <c r="W1124" s="83">
        <v>26.37</v>
      </c>
      <c r="X1124" s="51">
        <v>2650</v>
      </c>
      <c r="Y1124" s="88" t="s">
        <v>2297</v>
      </c>
      <c r="Z1124" s="78" t="s">
        <v>2988</v>
      </c>
      <c r="AA1124" s="51" t="str">
        <f t="shared" si="124"/>
        <v>17x9, 5x5.5, -12 OS</v>
      </c>
      <c r="AB1124" s="81" t="s">
        <v>4103</v>
      </c>
      <c r="AC1124" s="89">
        <f>_xlfn.IFNA(VLOOKUP(AB1124,ACCESSORIES!F:J,5,FALSE),"N/A")</f>
        <v>22</v>
      </c>
      <c r="AD1124" s="87" t="s">
        <v>85</v>
      </c>
      <c r="AE1124" s="87" t="s">
        <v>85</v>
      </c>
      <c r="AF1124" s="87" t="s">
        <v>85</v>
      </c>
      <c r="AG1124" s="87" t="s">
        <v>85</v>
      </c>
      <c r="AH1124" s="9" t="str">
        <f>_xlfn.IFNA(VLOOKUP(AG1124,ACCESSORIES!F:J,5,FALSE),"N/A")</f>
        <v>N/A</v>
      </c>
      <c r="AI1124" s="99" t="s">
        <v>265</v>
      </c>
      <c r="AJ1124" s="81" t="s">
        <v>85</v>
      </c>
      <c r="AK1124" s="40" t="str">
        <f>_xlfn.IFNA(VLOOKUP(AJ1124,ACCESSORIES!F:J,5,FALSE),"N/A")</f>
        <v>N/A</v>
      </c>
      <c r="AL1124" s="81" t="s">
        <v>85</v>
      </c>
      <c r="AM1124" s="81">
        <v>16</v>
      </c>
      <c r="AN1124" s="81">
        <v>175</v>
      </c>
      <c r="AO1124" s="36">
        <v>3.6</v>
      </c>
      <c r="AP1124" s="36">
        <v>17.899999999999999</v>
      </c>
      <c r="AQ1124" s="36">
        <v>41</v>
      </c>
      <c r="AR1124" s="36">
        <v>55.6</v>
      </c>
      <c r="AS1124" s="36">
        <v>210</v>
      </c>
      <c r="AT1124" s="36">
        <v>205</v>
      </c>
      <c r="AU1124" s="410">
        <v>103.35</v>
      </c>
      <c r="AV1124" s="407">
        <v>31.59</v>
      </c>
      <c r="AW1124" s="407">
        <v>37.9</v>
      </c>
      <c r="AX1124" s="54">
        <v>30</v>
      </c>
      <c r="AY1124" s="3" t="s">
        <v>85</v>
      </c>
      <c r="AZ1124" s="98" t="str">
        <f>_xlfn.IFNA(VLOOKUP(AY1124,ACCESSORIES!F:J,5,FALSE),"N/A")</f>
        <v>N/A</v>
      </c>
      <c r="BA1124" s="3" t="s">
        <v>85</v>
      </c>
      <c r="BB1124" s="98" t="str">
        <f>_xlfn.IFNA(VLOOKUP(BA1124,ACCESSORIES!F:J,5,FALSE),"N/A")</f>
        <v>N/A</v>
      </c>
      <c r="BC1124" s="77">
        <v>30.97</v>
      </c>
      <c r="BD1124" s="56">
        <v>20.236220472440898</v>
      </c>
      <c r="BE1124" s="56">
        <v>20.236220472440898</v>
      </c>
      <c r="BF1124" s="56">
        <v>12.4409448818898</v>
      </c>
      <c r="BG1124" s="378">
        <f t="shared" si="125"/>
        <v>8.348593599999983E-2</v>
      </c>
      <c r="BH1124" s="80">
        <v>36</v>
      </c>
      <c r="BI1124" s="114" t="s">
        <v>3532</v>
      </c>
      <c r="BJ1124" s="50" t="s">
        <v>4050</v>
      </c>
      <c r="BK1124" s="81" t="s">
        <v>4964</v>
      </c>
      <c r="BL1124" s="81" t="s">
        <v>4066</v>
      </c>
      <c r="BM1124" s="81" t="s">
        <v>4836</v>
      </c>
      <c r="BN1124" s="81" t="s">
        <v>2872</v>
      </c>
      <c r="BO1124" s="81" t="s">
        <v>4298</v>
      </c>
      <c r="BP1124" s="81" t="s">
        <v>5446</v>
      </c>
      <c r="BQ1124" s="81" t="s">
        <v>5432</v>
      </c>
      <c r="BR1124" s="81" t="s">
        <v>4275</v>
      </c>
      <c r="BS1124" s="81" t="s">
        <v>4068</v>
      </c>
      <c r="BT1124" s="81"/>
      <c r="BU1124" s="313" t="s">
        <v>6779</v>
      </c>
      <c r="BV1124" s="377" t="s">
        <v>8493</v>
      </c>
      <c r="BW1124" s="313" t="s">
        <v>6783</v>
      </c>
      <c r="BX1124" s="377" t="s">
        <v>8494</v>
      </c>
      <c r="BY1124" s="93" t="str">
        <f t="shared" si="127"/>
        <v>MR703 Bead Grip, 17x9, -12mm Offset, 5x5.5, 108mm Centerbore, Method Bronze</v>
      </c>
      <c r="BZ1124" s="81" t="s">
        <v>3878</v>
      </c>
      <c r="CA1124" s="81" t="s">
        <v>3879</v>
      </c>
      <c r="CB1124" s="81" t="str">
        <f t="shared" si="126"/>
        <v>TRAIL (7XX)</v>
      </c>
    </row>
    <row r="1125" spans="1:80" s="38" customFormat="1" ht="15" customHeight="1">
      <c r="A1125" s="22">
        <f t="shared" si="121"/>
        <v>1123</v>
      </c>
      <c r="B1125" s="3" t="s">
        <v>84</v>
      </c>
      <c r="C1125" s="99" t="s">
        <v>1282</v>
      </c>
      <c r="D1125" s="81" t="s">
        <v>5799</v>
      </c>
      <c r="E1125" s="91" t="str">
        <f>CONCATENATE(LEFT(D1125,5),VLOOKUP(CONCATENATE(N1125,"x",O1125),'PART NUMBER GUIDE'!$B$9:$C$49,2,FALSE),VLOOKUP(CONCATENATE(P1125, V1125), 'PART NUMBER GUIDE'!$Q$6:$R$91, 2, FALSE),VLOOKUP(Y1125,'PART NUMBER GUIDE'!$J$8:$K$43,2, FALSE),IF(U1125="N/A",IF(ABS(S1125)&lt;10,"0"&amp;ABS(S1125),ABS(S1125)),CONCATENATE(LEFT(U1125,1),RIGHT(U1125,1))), F1125, G1125)</f>
        <v>MR70379060812N</v>
      </c>
      <c r="F1125" s="90" t="s">
        <v>2224</v>
      </c>
      <c r="G1125" s="90"/>
      <c r="H1125" s="88" t="s">
        <v>5820</v>
      </c>
      <c r="I1125" s="312">
        <v>44564</v>
      </c>
      <c r="J1125" s="85" t="s">
        <v>1265</v>
      </c>
      <c r="K1125" s="342">
        <v>339</v>
      </c>
      <c r="L1125" s="92">
        <f t="shared" si="122"/>
        <v>339</v>
      </c>
      <c r="M1125" s="344"/>
      <c r="N1125" s="81">
        <v>17</v>
      </c>
      <c r="O1125" s="8">
        <v>9</v>
      </c>
      <c r="P1125" s="99" t="str">
        <f t="shared" si="123"/>
        <v>6x5.5</v>
      </c>
      <c r="Q1125" s="81">
        <v>6</v>
      </c>
      <c r="R1125" s="81">
        <v>5.5</v>
      </c>
      <c r="S1125" s="81">
        <v>-12</v>
      </c>
      <c r="T1125" s="75">
        <v>4.57</v>
      </c>
      <c r="U1125" s="102" t="s">
        <v>85</v>
      </c>
      <c r="V1125" s="84">
        <v>106.25</v>
      </c>
      <c r="W1125" s="83">
        <v>26.35</v>
      </c>
      <c r="X1125" s="51">
        <v>2650</v>
      </c>
      <c r="Y1125" s="88" t="s">
        <v>2646</v>
      </c>
      <c r="Z1125" s="78" t="s">
        <v>2992</v>
      </c>
      <c r="AA1125" s="51" t="str">
        <f t="shared" si="124"/>
        <v>17x9, 6x5.5, -12 OS</v>
      </c>
      <c r="AB1125" s="81" t="s">
        <v>4103</v>
      </c>
      <c r="AC1125" s="89">
        <f>_xlfn.IFNA(VLOOKUP(AB1125,ACCESSORIES!F:J,5,FALSE),"N/A")</f>
        <v>22</v>
      </c>
      <c r="AD1125" s="87" t="s">
        <v>85</v>
      </c>
      <c r="AE1125" s="87" t="s">
        <v>85</v>
      </c>
      <c r="AF1125" s="87" t="s">
        <v>85</v>
      </c>
      <c r="AG1125" s="87" t="s">
        <v>85</v>
      </c>
      <c r="AH1125" s="9" t="str">
        <f>_xlfn.IFNA(VLOOKUP(AG1125,ACCESSORIES!F:J,5,FALSE),"N/A")</f>
        <v>N/A</v>
      </c>
      <c r="AI1125" s="99" t="s">
        <v>265</v>
      </c>
      <c r="AJ1125" s="82" t="s">
        <v>1709</v>
      </c>
      <c r="AK1125" s="40">
        <f>_xlfn.IFNA(VLOOKUP(AJ1125,ACCESSORIES!F:J,5,FALSE),"N/A")</f>
        <v>2.75</v>
      </c>
      <c r="AL1125" s="3">
        <v>78.3</v>
      </c>
      <c r="AM1125" s="81">
        <v>16</v>
      </c>
      <c r="AN1125" s="81">
        <v>175</v>
      </c>
      <c r="AO1125" s="36">
        <v>3.6</v>
      </c>
      <c r="AP1125" s="36">
        <v>17.899999999999999</v>
      </c>
      <c r="AQ1125" s="36">
        <v>41</v>
      </c>
      <c r="AR1125" s="36">
        <v>55.6</v>
      </c>
      <c r="AS1125" s="36">
        <v>210</v>
      </c>
      <c r="AT1125" s="36">
        <v>205</v>
      </c>
      <c r="AU1125" s="410">
        <v>103.35</v>
      </c>
      <c r="AV1125" s="407">
        <v>31.59</v>
      </c>
      <c r="AW1125" s="407">
        <v>37.9</v>
      </c>
      <c r="AX1125" s="54">
        <v>30</v>
      </c>
      <c r="AY1125" s="3" t="s">
        <v>85</v>
      </c>
      <c r="AZ1125" s="98" t="str">
        <f>_xlfn.IFNA(VLOOKUP(AY1125,ACCESSORIES!F:J,5,FALSE),"N/A")</f>
        <v>N/A</v>
      </c>
      <c r="BA1125" s="3" t="s">
        <v>85</v>
      </c>
      <c r="BB1125" s="98" t="str">
        <f>_xlfn.IFNA(VLOOKUP(BA1125,ACCESSORIES!F:J,5,FALSE),"N/A")</f>
        <v>N/A</v>
      </c>
      <c r="BC1125" s="77">
        <v>30.72</v>
      </c>
      <c r="BD1125" s="56">
        <v>20.236220472440898</v>
      </c>
      <c r="BE1125" s="56">
        <v>20.236220472440898</v>
      </c>
      <c r="BF1125" s="56">
        <v>12.4409448818898</v>
      </c>
      <c r="BG1125" s="378">
        <f t="shared" si="125"/>
        <v>8.348593599999983E-2</v>
      </c>
      <c r="BH1125" s="80">
        <v>36</v>
      </c>
      <c r="BI1125" s="114" t="s">
        <v>3532</v>
      </c>
      <c r="BJ1125" s="50" t="s">
        <v>4050</v>
      </c>
      <c r="BK1125" s="81" t="s">
        <v>4964</v>
      </c>
      <c r="BL1125" s="81" t="s">
        <v>4066</v>
      </c>
      <c r="BM1125" s="81" t="s">
        <v>4836</v>
      </c>
      <c r="BN1125" s="81" t="s">
        <v>2872</v>
      </c>
      <c r="BO1125" s="81" t="s">
        <v>4298</v>
      </c>
      <c r="BP1125" s="81" t="s">
        <v>5446</v>
      </c>
      <c r="BQ1125" s="81" t="s">
        <v>5432</v>
      </c>
      <c r="BR1125" s="81" t="s">
        <v>4275</v>
      </c>
      <c r="BS1125" s="81" t="s">
        <v>4068</v>
      </c>
      <c r="BT1125" s="81"/>
      <c r="BU1125" s="313" t="s">
        <v>6799</v>
      </c>
      <c r="BV1125" s="377" t="s">
        <v>8371</v>
      </c>
      <c r="BW1125" s="313" t="s">
        <v>6801</v>
      </c>
      <c r="BX1125" s="377" t="s">
        <v>8372</v>
      </c>
      <c r="BY1125" s="93" t="str">
        <f t="shared" si="127"/>
        <v>MR703 Bead Grip, 17x9, -12mm Offset, 6x5.5, 106.25mm Centerbore, Gloss Titanium</v>
      </c>
      <c r="BZ1125" s="81" t="s">
        <v>3878</v>
      </c>
      <c r="CA1125" s="81" t="s">
        <v>3879</v>
      </c>
      <c r="CB1125" s="81" t="str">
        <f t="shared" si="126"/>
        <v>TRAIL (7XX)</v>
      </c>
    </row>
    <row r="1126" spans="1:80" s="38" customFormat="1" ht="15" customHeight="1">
      <c r="A1126" s="22">
        <f t="shared" si="121"/>
        <v>1124</v>
      </c>
      <c r="B1126" s="3" t="s">
        <v>84</v>
      </c>
      <c r="C1126" s="99" t="s">
        <v>1282</v>
      </c>
      <c r="D1126" s="81" t="s">
        <v>5799</v>
      </c>
      <c r="E1126" s="91" t="str">
        <f>CONCATENATE(LEFT(D1126,5),VLOOKUP(CONCATENATE(N1126,"x",O1126),'PART NUMBER GUIDE'!$B$9:$C$49,2,FALSE),VLOOKUP(CONCATENATE(P1126, V1126), 'PART NUMBER GUIDE'!$Q$6:$R$91, 2, FALSE),VLOOKUP(Y1126,'PART NUMBER GUIDE'!$J$8:$K$43,2, FALSE),IF(U1126="N/A",IF(ABS(S1126)&lt;10,"0"&amp;ABS(S1126),ABS(S1126)),CONCATENATE(LEFT(U1126,1),RIGHT(U1126,1))), F1126, G1126)</f>
        <v>MR70379060512N</v>
      </c>
      <c r="F1126" s="90" t="s">
        <v>2224</v>
      </c>
      <c r="G1126" s="90"/>
      <c r="H1126" s="88" t="s">
        <v>5821</v>
      </c>
      <c r="I1126" s="312">
        <v>44564</v>
      </c>
      <c r="J1126" s="85" t="s">
        <v>1265</v>
      </c>
      <c r="K1126" s="342">
        <v>339</v>
      </c>
      <c r="L1126" s="92">
        <f t="shared" si="122"/>
        <v>339</v>
      </c>
      <c r="M1126" s="344"/>
      <c r="N1126" s="81">
        <v>17</v>
      </c>
      <c r="O1126" s="8">
        <v>9</v>
      </c>
      <c r="P1126" s="99" t="str">
        <f t="shared" si="123"/>
        <v>6x5.5</v>
      </c>
      <c r="Q1126" s="81">
        <v>6</v>
      </c>
      <c r="R1126" s="81">
        <v>5.5</v>
      </c>
      <c r="S1126" s="81">
        <v>-12</v>
      </c>
      <c r="T1126" s="75">
        <v>4.57</v>
      </c>
      <c r="U1126" s="102" t="s">
        <v>85</v>
      </c>
      <c r="V1126" s="84">
        <v>106.25</v>
      </c>
      <c r="W1126" s="83">
        <v>26.63</v>
      </c>
      <c r="X1126" s="51">
        <v>2650</v>
      </c>
      <c r="Y1126" s="88" t="s">
        <v>2294</v>
      </c>
      <c r="Z1126" s="79" t="s">
        <v>2987</v>
      </c>
      <c r="AA1126" s="51" t="str">
        <f t="shared" si="124"/>
        <v>17x9, 6x5.5, -12 OS</v>
      </c>
      <c r="AB1126" s="81" t="s">
        <v>4103</v>
      </c>
      <c r="AC1126" s="89">
        <f>_xlfn.IFNA(VLOOKUP(AB1126,ACCESSORIES!F:J,5,FALSE),"N/A")</f>
        <v>22</v>
      </c>
      <c r="AD1126" s="87" t="s">
        <v>85</v>
      </c>
      <c r="AE1126" s="87" t="s">
        <v>85</v>
      </c>
      <c r="AF1126" s="87" t="s">
        <v>85</v>
      </c>
      <c r="AG1126" s="87" t="s">
        <v>85</v>
      </c>
      <c r="AH1126" s="9" t="str">
        <f>_xlfn.IFNA(VLOOKUP(AG1126,ACCESSORIES!F:J,5,FALSE),"N/A")</f>
        <v>N/A</v>
      </c>
      <c r="AI1126" s="99" t="s">
        <v>265</v>
      </c>
      <c r="AJ1126" s="82" t="s">
        <v>1709</v>
      </c>
      <c r="AK1126" s="40">
        <f>_xlfn.IFNA(VLOOKUP(AJ1126,ACCESSORIES!F:J,5,FALSE),"N/A")</f>
        <v>2.75</v>
      </c>
      <c r="AL1126" s="3">
        <v>78.3</v>
      </c>
      <c r="AM1126" s="81">
        <v>16</v>
      </c>
      <c r="AN1126" s="81">
        <v>175</v>
      </c>
      <c r="AO1126" s="36">
        <v>3.6</v>
      </c>
      <c r="AP1126" s="36">
        <v>17.899999999999999</v>
      </c>
      <c r="AQ1126" s="36">
        <v>41</v>
      </c>
      <c r="AR1126" s="36">
        <v>55.6</v>
      </c>
      <c r="AS1126" s="36">
        <v>210</v>
      </c>
      <c r="AT1126" s="36">
        <v>205</v>
      </c>
      <c r="AU1126" s="410">
        <v>103.35</v>
      </c>
      <c r="AV1126" s="407">
        <v>31.59</v>
      </c>
      <c r="AW1126" s="407">
        <v>37.9</v>
      </c>
      <c r="AX1126" s="54">
        <v>30</v>
      </c>
      <c r="AY1126" s="3" t="s">
        <v>85</v>
      </c>
      <c r="AZ1126" s="98" t="str">
        <f>_xlfn.IFNA(VLOOKUP(AY1126,ACCESSORIES!F:J,5,FALSE),"N/A")</f>
        <v>N/A</v>
      </c>
      <c r="BA1126" s="3" t="s">
        <v>85</v>
      </c>
      <c r="BB1126" s="98" t="str">
        <f>_xlfn.IFNA(VLOOKUP(BA1126,ACCESSORIES!F:J,5,FALSE),"N/A")</f>
        <v>N/A</v>
      </c>
      <c r="BC1126" s="77">
        <v>32.54</v>
      </c>
      <c r="BD1126" s="56">
        <v>20.236220472440898</v>
      </c>
      <c r="BE1126" s="56">
        <v>20.236220472440898</v>
      </c>
      <c r="BF1126" s="56">
        <v>12.4409448818898</v>
      </c>
      <c r="BG1126" s="378">
        <f t="shared" si="125"/>
        <v>8.348593599999983E-2</v>
      </c>
      <c r="BH1126" s="80">
        <v>36</v>
      </c>
      <c r="BI1126" s="114" t="s">
        <v>3532</v>
      </c>
      <c r="BJ1126" s="50" t="s">
        <v>4050</v>
      </c>
      <c r="BK1126" s="81" t="s">
        <v>4964</v>
      </c>
      <c r="BL1126" s="81" t="s">
        <v>4066</v>
      </c>
      <c r="BM1126" s="81" t="s">
        <v>4836</v>
      </c>
      <c r="BN1126" s="81" t="s">
        <v>2872</v>
      </c>
      <c r="BO1126" s="81" t="s">
        <v>4298</v>
      </c>
      <c r="BP1126" s="81" t="s">
        <v>5446</v>
      </c>
      <c r="BQ1126" s="81" t="s">
        <v>5432</v>
      </c>
      <c r="BR1126" s="81" t="s">
        <v>4275</v>
      </c>
      <c r="BS1126" s="81" t="s">
        <v>4068</v>
      </c>
      <c r="BT1126" s="81"/>
      <c r="BU1126" s="313" t="s">
        <v>6766</v>
      </c>
      <c r="BV1126" s="377" t="s">
        <v>8244</v>
      </c>
      <c r="BW1126" s="313" t="s">
        <v>6772</v>
      </c>
      <c r="BX1126" s="377" t="s">
        <v>8245</v>
      </c>
      <c r="BY1126" s="93" t="str">
        <f t="shared" si="127"/>
        <v>MR703 Bead Grip, 17x9, -12mm Offset, 6x5.5, 106.25mm Centerbore, Matte Black</v>
      </c>
      <c r="BZ1126" s="81" t="s">
        <v>3878</v>
      </c>
      <c r="CA1126" s="81" t="s">
        <v>3879</v>
      </c>
      <c r="CB1126" s="81" t="str">
        <f t="shared" si="126"/>
        <v>TRAIL (7XX)</v>
      </c>
    </row>
    <row r="1127" spans="1:80" s="38" customFormat="1" ht="15" customHeight="1">
      <c r="A1127" s="22">
        <f t="shared" si="121"/>
        <v>1125</v>
      </c>
      <c r="B1127" s="3" t="s">
        <v>84</v>
      </c>
      <c r="C1127" s="99" t="s">
        <v>1282</v>
      </c>
      <c r="D1127" s="81" t="s">
        <v>5799</v>
      </c>
      <c r="E1127" s="91" t="str">
        <f>CONCATENATE(LEFT(D1127,5),VLOOKUP(CONCATENATE(N1127,"x",O1127),'PART NUMBER GUIDE'!$B$9:$C$49,2,FALSE),VLOOKUP(CONCATENATE(P1127, V1127), 'PART NUMBER GUIDE'!$Q$6:$R$91, 2, FALSE),VLOOKUP(Y1127,'PART NUMBER GUIDE'!$J$8:$K$43,2, FALSE),IF(U1127="N/A",IF(ABS(S1127)&lt;10,"0"&amp;ABS(S1127),ABS(S1127)),CONCATENATE(LEFT(U1127,1),RIGHT(U1127,1))), F1127, G1127)</f>
        <v>MR70379060912N</v>
      </c>
      <c r="F1127" s="90" t="s">
        <v>2224</v>
      </c>
      <c r="G1127" s="90"/>
      <c r="H1127" s="88" t="s">
        <v>5822</v>
      </c>
      <c r="I1127" s="312">
        <v>44564</v>
      </c>
      <c r="J1127" s="85" t="s">
        <v>1265</v>
      </c>
      <c r="K1127" s="342">
        <v>339</v>
      </c>
      <c r="L1127" s="92">
        <f t="shared" si="122"/>
        <v>339</v>
      </c>
      <c r="M1127" s="344"/>
      <c r="N1127" s="81">
        <v>17</v>
      </c>
      <c r="O1127" s="8">
        <v>9</v>
      </c>
      <c r="P1127" s="99" t="str">
        <f t="shared" si="123"/>
        <v>6x5.5</v>
      </c>
      <c r="Q1127" s="81">
        <v>6</v>
      </c>
      <c r="R1127" s="81">
        <v>5.5</v>
      </c>
      <c r="S1127" s="81">
        <v>-12</v>
      </c>
      <c r="T1127" s="75">
        <v>4.57</v>
      </c>
      <c r="U1127" s="102" t="s">
        <v>85</v>
      </c>
      <c r="V1127" s="84">
        <v>106.25</v>
      </c>
      <c r="W1127" s="83">
        <v>26.29</v>
      </c>
      <c r="X1127" s="51">
        <v>2650</v>
      </c>
      <c r="Y1127" s="88" t="s">
        <v>2297</v>
      </c>
      <c r="Z1127" s="78" t="s">
        <v>2988</v>
      </c>
      <c r="AA1127" s="51" t="str">
        <f t="shared" si="124"/>
        <v>17x9, 6x5.5, -12 OS</v>
      </c>
      <c r="AB1127" s="81" t="s">
        <v>4103</v>
      </c>
      <c r="AC1127" s="89">
        <f>_xlfn.IFNA(VLOOKUP(AB1127,ACCESSORIES!F:J,5,FALSE),"N/A")</f>
        <v>22</v>
      </c>
      <c r="AD1127" s="87" t="s">
        <v>85</v>
      </c>
      <c r="AE1127" s="87" t="s">
        <v>85</v>
      </c>
      <c r="AF1127" s="87" t="s">
        <v>85</v>
      </c>
      <c r="AG1127" s="87" t="s">
        <v>85</v>
      </c>
      <c r="AH1127" s="9" t="str">
        <f>_xlfn.IFNA(VLOOKUP(AG1127,ACCESSORIES!F:J,5,FALSE),"N/A")</f>
        <v>N/A</v>
      </c>
      <c r="AI1127" s="99" t="s">
        <v>265</v>
      </c>
      <c r="AJ1127" s="82" t="s">
        <v>1709</v>
      </c>
      <c r="AK1127" s="40">
        <f>_xlfn.IFNA(VLOOKUP(AJ1127,ACCESSORIES!F:J,5,FALSE),"N/A")</f>
        <v>2.75</v>
      </c>
      <c r="AL1127" s="3">
        <v>78.3</v>
      </c>
      <c r="AM1127" s="81">
        <v>16</v>
      </c>
      <c r="AN1127" s="81">
        <v>175</v>
      </c>
      <c r="AO1127" s="36">
        <v>3.6</v>
      </c>
      <c r="AP1127" s="36">
        <v>17.899999999999999</v>
      </c>
      <c r="AQ1127" s="36">
        <v>41</v>
      </c>
      <c r="AR1127" s="36">
        <v>55.6</v>
      </c>
      <c r="AS1127" s="36">
        <v>210</v>
      </c>
      <c r="AT1127" s="36">
        <v>205</v>
      </c>
      <c r="AU1127" s="410">
        <v>103.35</v>
      </c>
      <c r="AV1127" s="407">
        <v>31.59</v>
      </c>
      <c r="AW1127" s="407">
        <v>37.9</v>
      </c>
      <c r="AX1127" s="54">
        <v>30</v>
      </c>
      <c r="AY1127" s="3" t="s">
        <v>85</v>
      </c>
      <c r="AZ1127" s="98" t="str">
        <f>_xlfn.IFNA(VLOOKUP(AY1127,ACCESSORIES!F:J,5,FALSE),"N/A")</f>
        <v>N/A</v>
      </c>
      <c r="BA1127" s="3" t="s">
        <v>85</v>
      </c>
      <c r="BB1127" s="98" t="str">
        <f>_xlfn.IFNA(VLOOKUP(BA1127,ACCESSORIES!F:J,5,FALSE),"N/A")</f>
        <v>N/A</v>
      </c>
      <c r="BC1127" s="77">
        <v>30.79</v>
      </c>
      <c r="BD1127" s="56">
        <v>20.236220472440898</v>
      </c>
      <c r="BE1127" s="56">
        <v>20.236220472440898</v>
      </c>
      <c r="BF1127" s="56">
        <v>12.4409448818898</v>
      </c>
      <c r="BG1127" s="378">
        <f t="shared" si="125"/>
        <v>8.348593599999983E-2</v>
      </c>
      <c r="BH1127" s="80">
        <v>36</v>
      </c>
      <c r="BI1127" s="114" t="s">
        <v>3532</v>
      </c>
      <c r="BJ1127" s="50" t="s">
        <v>4050</v>
      </c>
      <c r="BK1127" s="81" t="s">
        <v>4964</v>
      </c>
      <c r="BL1127" s="81" t="s">
        <v>4066</v>
      </c>
      <c r="BM1127" s="81" t="s">
        <v>4836</v>
      </c>
      <c r="BN1127" s="81" t="s">
        <v>2872</v>
      </c>
      <c r="BO1127" s="81" t="s">
        <v>4298</v>
      </c>
      <c r="BP1127" s="81" t="s">
        <v>5446</v>
      </c>
      <c r="BQ1127" s="81" t="s">
        <v>5432</v>
      </c>
      <c r="BR1127" s="81" t="s">
        <v>4275</v>
      </c>
      <c r="BS1127" s="81" t="s">
        <v>4068</v>
      </c>
      <c r="BT1127" s="81"/>
      <c r="BU1127" s="313" t="s">
        <v>6780</v>
      </c>
      <c r="BV1127" s="377" t="s">
        <v>8260</v>
      </c>
      <c r="BW1127" s="313" t="s">
        <v>6786</v>
      </c>
      <c r="BX1127" s="377" t="s">
        <v>8261</v>
      </c>
      <c r="BY1127" s="93" t="str">
        <f t="shared" si="127"/>
        <v>MR703 Bead Grip, 17x9, -12mm Offset, 6x5.5, 106.25mm Centerbore, Method Bronze</v>
      </c>
      <c r="BZ1127" s="81" t="s">
        <v>3878</v>
      </c>
      <c r="CA1127" s="81" t="s">
        <v>3879</v>
      </c>
      <c r="CB1127" s="81" t="str">
        <f t="shared" si="126"/>
        <v>TRAIL (7XX)</v>
      </c>
    </row>
    <row r="1128" spans="1:80" s="38" customFormat="1" ht="15" customHeight="1">
      <c r="A1128" s="22">
        <f t="shared" si="121"/>
        <v>1126</v>
      </c>
      <c r="B1128" s="3" t="s">
        <v>84</v>
      </c>
      <c r="C1128" s="99" t="s">
        <v>1282</v>
      </c>
      <c r="D1128" s="81" t="s">
        <v>5799</v>
      </c>
      <c r="E1128" s="91" t="str">
        <f>CONCATENATE(LEFT(D1128,5),VLOOKUP(CONCATENATE(N1128,"x",O1128),'PART NUMBER GUIDE'!$B$9:$C$49,2,FALSE),VLOOKUP(CONCATENATE(P1128, V1128), 'PART NUMBER GUIDE'!$Q$6:$R$91, 2, FALSE),VLOOKUP(Y1128,'PART NUMBER GUIDE'!$J$8:$K$43,2, FALSE),IF(U1128="N/A",IF(ABS(S1128)&lt;10,"0"&amp;ABS(S1128),ABS(S1128)),CONCATENATE(LEFT(U1128,1),RIGHT(U1128,1))), F1128, G1128)</f>
        <v>MR70379080812N</v>
      </c>
      <c r="F1128" s="90" t="s">
        <v>2224</v>
      </c>
      <c r="G1128" s="90"/>
      <c r="H1128" s="88" t="s">
        <v>5823</v>
      </c>
      <c r="I1128" s="312">
        <v>44564</v>
      </c>
      <c r="J1128" s="85" t="s">
        <v>1265</v>
      </c>
      <c r="K1128" s="342">
        <v>359</v>
      </c>
      <c r="L1128" s="92">
        <f t="shared" si="122"/>
        <v>359</v>
      </c>
      <c r="M1128" s="344"/>
      <c r="N1128" s="81">
        <v>17</v>
      </c>
      <c r="O1128" s="8">
        <v>9</v>
      </c>
      <c r="P1128" s="99" t="str">
        <f t="shared" si="123"/>
        <v>8x6.5</v>
      </c>
      <c r="Q1128" s="81">
        <v>8</v>
      </c>
      <c r="R1128" s="81">
        <v>6.5</v>
      </c>
      <c r="S1128" s="81">
        <v>-12</v>
      </c>
      <c r="T1128" s="75">
        <v>4.57</v>
      </c>
      <c r="U1128" s="102" t="s">
        <v>85</v>
      </c>
      <c r="V1128" s="84">
        <v>130.81</v>
      </c>
      <c r="W1128" s="83">
        <v>27.75</v>
      </c>
      <c r="X1128" s="51">
        <v>3640</v>
      </c>
      <c r="Y1128" s="88" t="s">
        <v>2646</v>
      </c>
      <c r="Z1128" s="78" t="s">
        <v>2992</v>
      </c>
      <c r="AA1128" s="51" t="str">
        <f t="shared" si="124"/>
        <v>17x9, 8x6.5, -12 OS</v>
      </c>
      <c r="AB1128" s="81" t="s">
        <v>4106</v>
      </c>
      <c r="AC1128" s="89">
        <f>_xlfn.IFNA(VLOOKUP(AB1128,ACCESSORIES!F:J,5,FALSE),"N/A")</f>
        <v>33</v>
      </c>
      <c r="AD1128" s="87" t="s">
        <v>85</v>
      </c>
      <c r="AE1128" s="87" t="s">
        <v>85</v>
      </c>
      <c r="AF1128" s="3" t="s">
        <v>3005</v>
      </c>
      <c r="AG1128" s="87" t="s">
        <v>85</v>
      </c>
      <c r="AH1128" s="9" t="str">
        <f>_xlfn.IFNA(VLOOKUP(AG1128,ACCESSORIES!F:J,5,FALSE),"N/A")</f>
        <v>N/A</v>
      </c>
      <c r="AI1128" s="99" t="s">
        <v>266</v>
      </c>
      <c r="AJ1128" s="81" t="s">
        <v>85</v>
      </c>
      <c r="AK1128" s="40" t="str">
        <f>_xlfn.IFNA(VLOOKUP(AJ1128,ACCESSORIES!F:J,5,FALSE),"N/A")</f>
        <v>N/A</v>
      </c>
      <c r="AL1128" s="81" t="s">
        <v>85</v>
      </c>
      <c r="AM1128" s="81">
        <v>16</v>
      </c>
      <c r="AN1128" s="81">
        <v>200</v>
      </c>
      <c r="AO1128" s="36">
        <v>0</v>
      </c>
      <c r="AP1128" s="36">
        <v>0</v>
      </c>
      <c r="AQ1128" s="36">
        <v>28.6</v>
      </c>
      <c r="AR1128" s="36">
        <v>55.6</v>
      </c>
      <c r="AS1128" s="36">
        <v>209.9</v>
      </c>
      <c r="AT1128" s="36">
        <v>205</v>
      </c>
      <c r="AU1128" s="410">
        <v>123.1</v>
      </c>
      <c r="AV1128" s="407">
        <v>92</v>
      </c>
      <c r="AW1128" s="407">
        <v>92</v>
      </c>
      <c r="AX1128" s="54">
        <v>30</v>
      </c>
      <c r="AY1128" s="3" t="s">
        <v>85</v>
      </c>
      <c r="AZ1128" s="98" t="str">
        <f>_xlfn.IFNA(VLOOKUP(AY1128,ACCESSORIES!F:J,5,FALSE),"N/A")</f>
        <v>N/A</v>
      </c>
      <c r="BA1128" s="3" t="s">
        <v>85</v>
      </c>
      <c r="BB1128" s="98" t="str">
        <f>_xlfn.IFNA(VLOOKUP(BA1128,ACCESSORIES!F:J,5,FALSE),"N/A")</f>
        <v>N/A</v>
      </c>
      <c r="BC1128" s="77">
        <v>33.35</v>
      </c>
      <c r="BD1128" s="56">
        <v>20.236220472440898</v>
      </c>
      <c r="BE1128" s="56">
        <v>20.236220472440898</v>
      </c>
      <c r="BF1128" s="56">
        <v>12.4409448818898</v>
      </c>
      <c r="BG1128" s="378">
        <f t="shared" si="125"/>
        <v>8.348593599999983E-2</v>
      </c>
      <c r="BH1128" s="80">
        <v>36</v>
      </c>
      <c r="BI1128" s="114" t="s">
        <v>3532</v>
      </c>
      <c r="BJ1128" s="50" t="s">
        <v>4050</v>
      </c>
      <c r="BK1128" s="81" t="s">
        <v>4964</v>
      </c>
      <c r="BL1128" s="81" t="s">
        <v>4066</v>
      </c>
      <c r="BM1128" s="81" t="s">
        <v>4836</v>
      </c>
      <c r="BN1128" s="81" t="s">
        <v>2872</v>
      </c>
      <c r="BO1128" s="81" t="s">
        <v>4298</v>
      </c>
      <c r="BP1128" s="81" t="s">
        <v>5446</v>
      </c>
      <c r="BQ1128" s="81" t="s">
        <v>5432</v>
      </c>
      <c r="BR1128" s="81" t="s">
        <v>4275</v>
      </c>
      <c r="BS1128" s="81" t="s">
        <v>4068</v>
      </c>
      <c r="BT1128" s="81"/>
      <c r="BU1128" s="313" t="s">
        <v>6792</v>
      </c>
      <c r="BV1128" s="377" t="s">
        <v>8316</v>
      </c>
      <c r="BW1128" s="313" t="s">
        <v>6793</v>
      </c>
      <c r="BX1128" s="377" t="s">
        <v>8317</v>
      </c>
      <c r="BY1128" s="93" t="str">
        <f t="shared" si="127"/>
        <v>MR703 Bead Grip, 17x9, -12mm Offset, 8x6.5, 130.81mm Centerbore, Gloss Titanium</v>
      </c>
      <c r="BZ1128" s="81" t="s">
        <v>3878</v>
      </c>
      <c r="CA1128" s="81" t="s">
        <v>3879</v>
      </c>
      <c r="CB1128" s="81" t="str">
        <f t="shared" si="126"/>
        <v>TRAIL (7XX)</v>
      </c>
    </row>
    <row r="1129" spans="1:80" s="38" customFormat="1" ht="15" customHeight="1">
      <c r="A1129" s="22">
        <f t="shared" si="121"/>
        <v>1127</v>
      </c>
      <c r="B1129" s="3" t="s">
        <v>84</v>
      </c>
      <c r="C1129" s="99" t="s">
        <v>1282</v>
      </c>
      <c r="D1129" s="81" t="s">
        <v>5799</v>
      </c>
      <c r="E1129" s="91" t="str">
        <f>CONCATENATE(LEFT(D1129,5),VLOOKUP(CONCATENATE(N1129,"x",O1129),'PART NUMBER GUIDE'!$B$9:$C$49,2,FALSE),VLOOKUP(CONCATENATE(P1129, V1129), 'PART NUMBER GUIDE'!$Q$6:$R$91, 2, FALSE),VLOOKUP(Y1129,'PART NUMBER GUIDE'!$J$8:$K$43,2, FALSE),IF(U1129="N/A",IF(ABS(S1129)&lt;10,"0"&amp;ABS(S1129),ABS(S1129)),CONCATENATE(LEFT(U1129,1),RIGHT(U1129,1))), F1129, G1129)</f>
        <v>MR70379080512N</v>
      </c>
      <c r="F1129" s="90" t="s">
        <v>2224</v>
      </c>
      <c r="G1129" s="90"/>
      <c r="H1129" s="88" t="s">
        <v>5824</v>
      </c>
      <c r="I1129" s="312">
        <v>44564</v>
      </c>
      <c r="J1129" s="85" t="s">
        <v>1265</v>
      </c>
      <c r="K1129" s="342">
        <v>359</v>
      </c>
      <c r="L1129" s="92">
        <f t="shared" si="122"/>
        <v>359</v>
      </c>
      <c r="M1129" s="344"/>
      <c r="N1129" s="81">
        <v>17</v>
      </c>
      <c r="O1129" s="8">
        <v>9</v>
      </c>
      <c r="P1129" s="99" t="str">
        <f t="shared" si="123"/>
        <v>8x6.5</v>
      </c>
      <c r="Q1129" s="81">
        <v>8</v>
      </c>
      <c r="R1129" s="81">
        <v>6.5</v>
      </c>
      <c r="S1129" s="81">
        <v>-12</v>
      </c>
      <c r="T1129" s="75">
        <v>4.57</v>
      </c>
      <c r="U1129" s="102" t="s">
        <v>85</v>
      </c>
      <c r="V1129" s="84">
        <v>130.81</v>
      </c>
      <c r="W1129" s="83">
        <v>27.4</v>
      </c>
      <c r="X1129" s="51">
        <v>3640</v>
      </c>
      <c r="Y1129" s="88" t="s">
        <v>2294</v>
      </c>
      <c r="Z1129" s="79" t="s">
        <v>2987</v>
      </c>
      <c r="AA1129" s="51" t="str">
        <f t="shared" si="124"/>
        <v>17x9, 8x6.5, -12 OS</v>
      </c>
      <c r="AB1129" s="81" t="s">
        <v>4106</v>
      </c>
      <c r="AC1129" s="89">
        <f>_xlfn.IFNA(VLOOKUP(AB1129,ACCESSORIES!F:J,5,FALSE),"N/A")</f>
        <v>33</v>
      </c>
      <c r="AD1129" s="87" t="s">
        <v>85</v>
      </c>
      <c r="AE1129" s="87" t="s">
        <v>85</v>
      </c>
      <c r="AF1129" s="3" t="s">
        <v>3005</v>
      </c>
      <c r="AG1129" s="87" t="s">
        <v>85</v>
      </c>
      <c r="AH1129" s="9" t="str">
        <f>_xlfn.IFNA(VLOOKUP(AG1129,ACCESSORIES!F:J,5,FALSE),"N/A")</f>
        <v>N/A</v>
      </c>
      <c r="AI1129" s="99" t="s">
        <v>266</v>
      </c>
      <c r="AJ1129" s="81" t="s">
        <v>85</v>
      </c>
      <c r="AK1129" s="40" t="str">
        <f>_xlfn.IFNA(VLOOKUP(AJ1129,ACCESSORIES!F:J,5,FALSE),"N/A")</f>
        <v>N/A</v>
      </c>
      <c r="AL1129" s="81" t="s">
        <v>85</v>
      </c>
      <c r="AM1129" s="81">
        <v>16</v>
      </c>
      <c r="AN1129" s="81">
        <v>200</v>
      </c>
      <c r="AO1129" s="36">
        <v>0</v>
      </c>
      <c r="AP1129" s="36">
        <v>0</v>
      </c>
      <c r="AQ1129" s="36">
        <v>28.6</v>
      </c>
      <c r="AR1129" s="36">
        <v>55.6</v>
      </c>
      <c r="AS1129" s="36">
        <v>209.9</v>
      </c>
      <c r="AT1129" s="36">
        <v>205</v>
      </c>
      <c r="AU1129" s="410">
        <v>123.1</v>
      </c>
      <c r="AV1129" s="407">
        <v>92</v>
      </c>
      <c r="AW1129" s="407">
        <v>92</v>
      </c>
      <c r="AX1129" s="54">
        <v>30</v>
      </c>
      <c r="AY1129" s="3" t="s">
        <v>85</v>
      </c>
      <c r="AZ1129" s="98" t="str">
        <f>_xlfn.IFNA(VLOOKUP(AY1129,ACCESSORIES!F:J,5,FALSE),"N/A")</f>
        <v>N/A</v>
      </c>
      <c r="BA1129" s="3" t="s">
        <v>85</v>
      </c>
      <c r="BB1129" s="98" t="str">
        <f>_xlfn.IFNA(VLOOKUP(BA1129,ACCESSORIES!F:J,5,FALSE),"N/A")</f>
        <v>N/A</v>
      </c>
      <c r="BC1129" s="77">
        <v>32.79</v>
      </c>
      <c r="BD1129" s="56">
        <v>20.236220472440898</v>
      </c>
      <c r="BE1129" s="56">
        <v>20.236220472440898</v>
      </c>
      <c r="BF1129" s="56">
        <v>12.4409448818898</v>
      </c>
      <c r="BG1129" s="378">
        <f t="shared" si="125"/>
        <v>8.348593599999983E-2</v>
      </c>
      <c r="BH1129" s="80">
        <v>36</v>
      </c>
      <c r="BI1129" s="114" t="s">
        <v>3532</v>
      </c>
      <c r="BJ1129" s="50" t="s">
        <v>4050</v>
      </c>
      <c r="BK1129" s="81" t="s">
        <v>4964</v>
      </c>
      <c r="BL1129" s="81" t="s">
        <v>4066</v>
      </c>
      <c r="BM1129" s="81" t="s">
        <v>4836</v>
      </c>
      <c r="BN1129" s="81" t="s">
        <v>2872</v>
      </c>
      <c r="BO1129" s="81" t="s">
        <v>4298</v>
      </c>
      <c r="BP1129" s="81" t="s">
        <v>5446</v>
      </c>
      <c r="BQ1129" s="81" t="s">
        <v>5432</v>
      </c>
      <c r="BR1129" s="81" t="s">
        <v>4275</v>
      </c>
      <c r="BS1129" s="81" t="s">
        <v>4068</v>
      </c>
      <c r="BT1129" s="81"/>
      <c r="BU1129" s="313" t="s">
        <v>6767</v>
      </c>
      <c r="BV1129" s="377" t="s">
        <v>8443</v>
      </c>
      <c r="BW1129" s="313" t="s">
        <v>6773</v>
      </c>
      <c r="BX1129" s="377" t="s">
        <v>8444</v>
      </c>
      <c r="BY1129" s="93" t="str">
        <f t="shared" si="127"/>
        <v>MR703 Bead Grip, 17x9, -12mm Offset, 8x6.5, 130.81mm Centerbore, Matte Black</v>
      </c>
      <c r="BZ1129" s="81" t="s">
        <v>3878</v>
      </c>
      <c r="CA1129" s="81" t="s">
        <v>3879</v>
      </c>
      <c r="CB1129" s="81" t="str">
        <f t="shared" si="126"/>
        <v>TRAIL (7XX)</v>
      </c>
    </row>
    <row r="1130" spans="1:80" s="38" customFormat="1" ht="15" customHeight="1">
      <c r="A1130" s="22">
        <f t="shared" si="121"/>
        <v>1128</v>
      </c>
      <c r="B1130" s="3" t="s">
        <v>84</v>
      </c>
      <c r="C1130" s="99" t="s">
        <v>1282</v>
      </c>
      <c r="D1130" s="81" t="s">
        <v>5799</v>
      </c>
      <c r="E1130" s="91" t="str">
        <f>CONCATENATE(LEFT(D1130,5),VLOOKUP(CONCATENATE(N1130,"x",O1130),'PART NUMBER GUIDE'!$B$9:$C$49,2,FALSE),VLOOKUP(CONCATENATE(P1130, V1130), 'PART NUMBER GUIDE'!$Q$6:$R$91, 2, FALSE),VLOOKUP(Y1130,'PART NUMBER GUIDE'!$J$8:$K$43,2, FALSE),IF(U1130="N/A",IF(ABS(S1130)&lt;10,"0"&amp;ABS(S1130),ABS(S1130)),CONCATENATE(LEFT(U1130,1),RIGHT(U1130,1))), F1130, G1130)</f>
        <v>MR70379080912N</v>
      </c>
      <c r="F1130" s="90" t="s">
        <v>2224</v>
      </c>
      <c r="G1130" s="90"/>
      <c r="H1130" s="88" t="s">
        <v>5825</v>
      </c>
      <c r="I1130" s="312">
        <v>44564</v>
      </c>
      <c r="J1130" s="85" t="s">
        <v>1265</v>
      </c>
      <c r="K1130" s="342">
        <v>359</v>
      </c>
      <c r="L1130" s="92">
        <f t="shared" si="122"/>
        <v>359</v>
      </c>
      <c r="M1130" s="344"/>
      <c r="N1130" s="81">
        <v>17</v>
      </c>
      <c r="O1130" s="8">
        <v>9</v>
      </c>
      <c r="P1130" s="99" t="str">
        <f t="shared" si="123"/>
        <v>8x6.5</v>
      </c>
      <c r="Q1130" s="81">
        <v>8</v>
      </c>
      <c r="R1130" s="81">
        <v>6.5</v>
      </c>
      <c r="S1130" s="81">
        <v>-12</v>
      </c>
      <c r="T1130" s="75">
        <v>4.57</v>
      </c>
      <c r="U1130" s="102" t="s">
        <v>85</v>
      </c>
      <c r="V1130" s="84">
        <v>130.81</v>
      </c>
      <c r="W1130" s="83">
        <v>27.38</v>
      </c>
      <c r="X1130" s="51">
        <v>3640</v>
      </c>
      <c r="Y1130" s="88" t="s">
        <v>2297</v>
      </c>
      <c r="Z1130" s="78" t="s">
        <v>2988</v>
      </c>
      <c r="AA1130" s="51" t="str">
        <f t="shared" si="124"/>
        <v>17x9, 8x6.5, -12 OS</v>
      </c>
      <c r="AB1130" s="81" t="s">
        <v>4106</v>
      </c>
      <c r="AC1130" s="89">
        <f>_xlfn.IFNA(VLOOKUP(AB1130,ACCESSORIES!F:J,5,FALSE),"N/A")</f>
        <v>33</v>
      </c>
      <c r="AD1130" s="87" t="s">
        <v>85</v>
      </c>
      <c r="AE1130" s="87" t="s">
        <v>85</v>
      </c>
      <c r="AF1130" s="3" t="s">
        <v>3005</v>
      </c>
      <c r="AG1130" s="87" t="s">
        <v>85</v>
      </c>
      <c r="AH1130" s="9" t="str">
        <f>_xlfn.IFNA(VLOOKUP(AG1130,ACCESSORIES!F:J,5,FALSE),"N/A")</f>
        <v>N/A</v>
      </c>
      <c r="AI1130" s="99" t="s">
        <v>266</v>
      </c>
      <c r="AJ1130" s="81" t="s">
        <v>85</v>
      </c>
      <c r="AK1130" s="40" t="str">
        <f>_xlfn.IFNA(VLOOKUP(AJ1130,ACCESSORIES!F:J,5,FALSE),"N/A")</f>
        <v>N/A</v>
      </c>
      <c r="AL1130" s="81" t="s">
        <v>85</v>
      </c>
      <c r="AM1130" s="81">
        <v>16</v>
      </c>
      <c r="AN1130" s="81">
        <v>200</v>
      </c>
      <c r="AO1130" s="36">
        <v>0</v>
      </c>
      <c r="AP1130" s="36">
        <v>0</v>
      </c>
      <c r="AQ1130" s="36">
        <v>28.6</v>
      </c>
      <c r="AR1130" s="36">
        <v>55.6</v>
      </c>
      <c r="AS1130" s="36">
        <v>209.9</v>
      </c>
      <c r="AT1130" s="36">
        <v>205</v>
      </c>
      <c r="AU1130" s="410">
        <v>123.1</v>
      </c>
      <c r="AV1130" s="407">
        <v>92</v>
      </c>
      <c r="AW1130" s="407">
        <v>92</v>
      </c>
      <c r="AX1130" s="54">
        <v>30</v>
      </c>
      <c r="AY1130" s="3" t="s">
        <v>85</v>
      </c>
      <c r="AZ1130" s="98" t="str">
        <f>_xlfn.IFNA(VLOOKUP(AY1130,ACCESSORIES!F:J,5,FALSE),"N/A")</f>
        <v>N/A</v>
      </c>
      <c r="BA1130" s="3" t="s">
        <v>85</v>
      </c>
      <c r="BB1130" s="98" t="str">
        <f>_xlfn.IFNA(VLOOKUP(BA1130,ACCESSORIES!F:J,5,FALSE),"N/A")</f>
        <v>N/A</v>
      </c>
      <c r="BC1130" s="77">
        <v>32.85</v>
      </c>
      <c r="BD1130" s="56">
        <v>20.236220472440898</v>
      </c>
      <c r="BE1130" s="56">
        <v>20.236220472440898</v>
      </c>
      <c r="BF1130" s="56">
        <v>12.4409448818898</v>
      </c>
      <c r="BG1130" s="378">
        <f t="shared" si="125"/>
        <v>8.348593599999983E-2</v>
      </c>
      <c r="BH1130" s="80">
        <v>36</v>
      </c>
      <c r="BI1130" s="114" t="s">
        <v>3532</v>
      </c>
      <c r="BJ1130" s="50" t="s">
        <v>4050</v>
      </c>
      <c r="BK1130" s="81" t="s">
        <v>4964</v>
      </c>
      <c r="BL1130" s="81" t="s">
        <v>4066</v>
      </c>
      <c r="BM1130" s="81" t="s">
        <v>4836</v>
      </c>
      <c r="BN1130" s="81" t="s">
        <v>2872</v>
      </c>
      <c r="BO1130" s="81" t="s">
        <v>4298</v>
      </c>
      <c r="BP1130" s="81" t="s">
        <v>5446</v>
      </c>
      <c r="BQ1130" s="81" t="s">
        <v>5432</v>
      </c>
      <c r="BR1130" s="81" t="s">
        <v>4275</v>
      </c>
      <c r="BS1130" s="81" t="s">
        <v>4068</v>
      </c>
      <c r="BT1130" s="81"/>
      <c r="BU1130" s="313" t="s">
        <v>6781</v>
      </c>
      <c r="BV1130" s="377" t="s">
        <v>8148</v>
      </c>
      <c r="BW1130" s="313" t="s">
        <v>6787</v>
      </c>
      <c r="BX1130" s="377" t="s">
        <v>8149</v>
      </c>
      <c r="BY1130" s="93" t="str">
        <f t="shared" si="127"/>
        <v>MR703 Bead Grip, 17x9, -12mm Offset, 8x6.5, 130.81mm Centerbore, Method Bronze</v>
      </c>
      <c r="BZ1130" s="81" t="s">
        <v>3878</v>
      </c>
      <c r="CA1130" s="81" t="s">
        <v>3879</v>
      </c>
      <c r="CB1130" s="81" t="str">
        <f t="shared" si="126"/>
        <v>TRAIL (7XX)</v>
      </c>
    </row>
    <row r="1131" spans="1:80" s="38" customFormat="1" ht="15" customHeight="1">
      <c r="A1131" s="22">
        <f t="shared" si="121"/>
        <v>1129</v>
      </c>
      <c r="B1131" s="3" t="s">
        <v>84</v>
      </c>
      <c r="C1131" s="99" t="s">
        <v>1282</v>
      </c>
      <c r="D1131" s="82" t="s">
        <v>5800</v>
      </c>
      <c r="E1131" s="91" t="str">
        <f>CONCATENATE(LEFT(D1131,5),VLOOKUP(CONCATENATE(N1131,"x",O1131),'PART NUMBER GUIDE'!$B$9:$C$49,2,FALSE),VLOOKUP(CONCATENATE(P1131, V1131), 'PART NUMBER GUIDE'!$Q$6:$R$91, 2, FALSE),VLOOKUP(Y1131,'PART NUMBER GUIDE'!$J$8:$K$43,2, FALSE),IF(U1131="N/A",IF(ABS(S1131)&lt;10,"0"&amp;ABS(S1131),ABS(S1131)),CONCATENATE(LEFT(U1131,1),RIGHT(U1131,1))), F1131, G1131)</f>
        <v>MR70457051515</v>
      </c>
      <c r="F1131" s="90"/>
      <c r="G1131" s="90"/>
      <c r="H1131" s="45" t="s">
        <v>3494</v>
      </c>
      <c r="I1131" s="330">
        <v>43714</v>
      </c>
      <c r="J1131" s="85" t="s">
        <v>1265</v>
      </c>
      <c r="K1131" s="342">
        <v>239</v>
      </c>
      <c r="L1131" s="92">
        <f t="shared" si="122"/>
        <v>239</v>
      </c>
      <c r="M1131" s="344"/>
      <c r="N1131" s="82">
        <v>15</v>
      </c>
      <c r="O1131" s="83">
        <v>7</v>
      </c>
      <c r="P1131" s="99" t="str">
        <f t="shared" si="123"/>
        <v>5x100</v>
      </c>
      <c r="Q1131" s="82">
        <v>5</v>
      </c>
      <c r="R1131" s="82">
        <v>100</v>
      </c>
      <c r="S1131" s="82">
        <v>15</v>
      </c>
      <c r="T1131" s="75">
        <v>4.5999999999999996</v>
      </c>
      <c r="U1131" s="102" t="s">
        <v>85</v>
      </c>
      <c r="V1131" s="84">
        <v>56.1</v>
      </c>
      <c r="W1131" s="41">
        <v>19.14</v>
      </c>
      <c r="X1131" s="51">
        <v>2100</v>
      </c>
      <c r="Y1131" s="45" t="s">
        <v>2294</v>
      </c>
      <c r="Z1131" s="79" t="s">
        <v>2987</v>
      </c>
      <c r="AA1131" s="51" t="str">
        <f t="shared" si="124"/>
        <v>15x7, 5x100, 15 OS</v>
      </c>
      <c r="AB1131" s="81" t="s">
        <v>4101</v>
      </c>
      <c r="AC1131" s="89">
        <f>_xlfn.IFNA(VLOOKUP(AB1131,ACCESSORIES!F:J,5,FALSE),"N/A")</f>
        <v>22</v>
      </c>
      <c r="AD1131" s="87" t="s">
        <v>85</v>
      </c>
      <c r="AE1131" s="87" t="s">
        <v>85</v>
      </c>
      <c r="AF1131" s="14" t="s">
        <v>85</v>
      </c>
      <c r="AG1131" s="14" t="s">
        <v>85</v>
      </c>
      <c r="AH1131" s="9" t="str">
        <f>_xlfn.IFNA(VLOOKUP(AG1131,ACCESSORIES!F:J,5,FALSE),"N/A")</f>
        <v>N/A</v>
      </c>
      <c r="AI1131" s="99" t="s">
        <v>265</v>
      </c>
      <c r="AJ1131" s="81" t="s">
        <v>85</v>
      </c>
      <c r="AK1131" s="40" t="str">
        <f>_xlfn.IFNA(VLOOKUP(AJ1131,ACCESSORIES!F:J,5,FALSE),"N/A")</f>
        <v>N/A</v>
      </c>
      <c r="AL1131" s="81" t="s">
        <v>85</v>
      </c>
      <c r="AM1131" s="81">
        <v>16.100000000000001</v>
      </c>
      <c r="AN1131" s="82">
        <v>130</v>
      </c>
      <c r="AO1131" s="36">
        <v>30</v>
      </c>
      <c r="AP1131" s="36">
        <v>33.9</v>
      </c>
      <c r="AQ1131" s="25">
        <v>35</v>
      </c>
      <c r="AR1131" s="36">
        <v>32.799999999999997</v>
      </c>
      <c r="AS1131" s="25">
        <v>178</v>
      </c>
      <c r="AT1131" s="74">
        <v>172</v>
      </c>
      <c r="AU1131" s="411">
        <v>56.1</v>
      </c>
      <c r="AV1131" s="407">
        <v>28</v>
      </c>
      <c r="AW1131" s="407">
        <v>28</v>
      </c>
      <c r="AX1131" s="54">
        <v>30</v>
      </c>
      <c r="AY1131" s="3" t="s">
        <v>85</v>
      </c>
      <c r="AZ1131" s="98" t="str">
        <f>_xlfn.IFNA(VLOOKUP(AY1131,ACCESSORIES!F:J,5,FALSE),"N/A")</f>
        <v>N/A</v>
      </c>
      <c r="BA1131" s="3" t="s">
        <v>85</v>
      </c>
      <c r="BB1131" s="98" t="str">
        <f>_xlfn.IFNA(VLOOKUP(BA1131,ACCESSORIES!F:J,5,FALSE),"N/A")</f>
        <v>N/A</v>
      </c>
      <c r="BC1131" s="77">
        <v>22.93</v>
      </c>
      <c r="BD1131" s="56">
        <v>17.8740157480315</v>
      </c>
      <c r="BE1131" s="56">
        <v>17.8740157480315</v>
      </c>
      <c r="BF1131" s="56">
        <v>9.8425196850393704</v>
      </c>
      <c r="BG1131" s="378">
        <f t="shared" si="125"/>
        <v>5.1529000000000012E-2</v>
      </c>
      <c r="BH1131" s="3">
        <v>48</v>
      </c>
      <c r="BI1131" s="114" t="s">
        <v>3532</v>
      </c>
      <c r="BJ1131" s="50" t="s">
        <v>4050</v>
      </c>
      <c r="BK1131" s="81" t="s">
        <v>4964</v>
      </c>
      <c r="BL1131" s="81" t="s">
        <v>4066</v>
      </c>
      <c r="BM1131" s="81" t="s">
        <v>5448</v>
      </c>
      <c r="BN1131" s="81" t="s">
        <v>2872</v>
      </c>
      <c r="BO1131" s="81" t="s">
        <v>4298</v>
      </c>
      <c r="BP1131" s="81" t="s">
        <v>5446</v>
      </c>
      <c r="BQ1131" s="81" t="s">
        <v>5432</v>
      </c>
      <c r="BR1131" s="81" t="s">
        <v>4275</v>
      </c>
      <c r="BS1131" s="81" t="s">
        <v>4068</v>
      </c>
      <c r="BT1131" s="81"/>
      <c r="BU1131" s="349" t="s">
        <v>6806</v>
      </c>
      <c r="BV1131" s="388" t="s">
        <v>8278</v>
      </c>
      <c r="BW1131" s="352" t="s">
        <v>6809</v>
      </c>
      <c r="BX1131" s="388" t="s">
        <v>8279</v>
      </c>
      <c r="BY1131" s="93" t="str">
        <f t="shared" si="127"/>
        <v>MR704 Bead Grip, 15x7, +15mm Offset, 5x100, 56.1mm Centerbore, Matte Black</v>
      </c>
      <c r="BZ1131" s="81" t="s">
        <v>3878</v>
      </c>
      <c r="CA1131" s="81" t="s">
        <v>3879</v>
      </c>
      <c r="CB1131" s="81" t="str">
        <f t="shared" si="126"/>
        <v>TRAIL (7XX)</v>
      </c>
    </row>
    <row r="1132" spans="1:80" s="38" customFormat="1" ht="15" customHeight="1">
      <c r="A1132" s="22">
        <f t="shared" si="121"/>
        <v>1130</v>
      </c>
      <c r="B1132" s="13" t="s">
        <v>84</v>
      </c>
      <c r="C1132" s="104" t="s">
        <v>1282</v>
      </c>
      <c r="D1132" s="82" t="s">
        <v>5800</v>
      </c>
      <c r="E1132" s="91" t="str">
        <f>CONCATENATE(LEFT(D1132,5),VLOOKUP(CONCATENATE(N1132,"x",O1132),'PART NUMBER GUIDE'!$B$9:$C$49,2,FALSE),VLOOKUP(CONCATENATE(P1132, V1132), 'PART NUMBER GUIDE'!$Q$6:$R$91, 2, FALSE),VLOOKUP(Y1132,'PART NUMBER GUIDE'!$J$8:$K$43,2, FALSE),IF(U1132="N/A",IF(ABS(S1132)&lt;10,"0"&amp;ABS(S1132),ABS(S1132)),CONCATENATE(LEFT(U1132,1),RIGHT(U1132,1))), F1132, G1132)</f>
        <v>MR70468060500</v>
      </c>
      <c r="F1132" s="90"/>
      <c r="G1132" s="90"/>
      <c r="H1132" s="45" t="s">
        <v>3496</v>
      </c>
      <c r="I1132" s="330">
        <v>43714</v>
      </c>
      <c r="J1132" s="85" t="s">
        <v>1265</v>
      </c>
      <c r="K1132" s="342">
        <v>299</v>
      </c>
      <c r="L1132" s="92">
        <f t="shared" si="122"/>
        <v>299</v>
      </c>
      <c r="M1132" s="344"/>
      <c r="N1132" s="82">
        <v>16</v>
      </c>
      <c r="O1132" s="41">
        <v>8</v>
      </c>
      <c r="P1132" s="99" t="str">
        <f t="shared" si="123"/>
        <v>6x5.5</v>
      </c>
      <c r="Q1132" s="82">
        <v>6</v>
      </c>
      <c r="R1132" s="82">
        <v>5.5</v>
      </c>
      <c r="S1132" s="82">
        <v>0</v>
      </c>
      <c r="T1132" s="75">
        <v>4.5</v>
      </c>
      <c r="U1132" s="102" t="s">
        <v>85</v>
      </c>
      <c r="V1132" s="75">
        <v>106.25</v>
      </c>
      <c r="W1132" s="41">
        <v>26.31</v>
      </c>
      <c r="X1132" s="51">
        <v>2650</v>
      </c>
      <c r="Y1132" s="45" t="s">
        <v>2294</v>
      </c>
      <c r="Z1132" s="79" t="s">
        <v>2987</v>
      </c>
      <c r="AA1132" s="51" t="str">
        <f t="shared" si="124"/>
        <v>16x8, 6x5.5, 0 OS</v>
      </c>
      <c r="AB1132" s="81" t="s">
        <v>4103</v>
      </c>
      <c r="AC1132" s="89">
        <f>_xlfn.IFNA(VLOOKUP(AB1132,ACCESSORIES!F:J,5,FALSE),"N/A")</f>
        <v>22</v>
      </c>
      <c r="AD1132" s="14" t="s">
        <v>85</v>
      </c>
      <c r="AE1132" s="14" t="s">
        <v>85</v>
      </c>
      <c r="AF1132" s="14" t="s">
        <v>85</v>
      </c>
      <c r="AG1132" s="14" t="s">
        <v>85</v>
      </c>
      <c r="AH1132" s="9" t="str">
        <f>_xlfn.IFNA(VLOOKUP(AG1132,ACCESSORIES!F:J,5,FALSE),"N/A")</f>
        <v>N/A</v>
      </c>
      <c r="AI1132" s="99" t="s">
        <v>265</v>
      </c>
      <c r="AJ1132" s="82" t="s">
        <v>1709</v>
      </c>
      <c r="AK1132" s="40">
        <f>_xlfn.IFNA(VLOOKUP(AJ1132,ACCESSORIES!F:J,5,FALSE),"N/A")</f>
        <v>2.75</v>
      </c>
      <c r="AL1132" s="3">
        <v>78.3</v>
      </c>
      <c r="AM1132" s="82">
        <v>16.100000000000001</v>
      </c>
      <c r="AN1132" s="82">
        <v>175</v>
      </c>
      <c r="AO1132" s="36">
        <v>4</v>
      </c>
      <c r="AP1132" s="36">
        <v>21.7</v>
      </c>
      <c r="AQ1132" s="25">
        <v>42</v>
      </c>
      <c r="AR1132" s="36">
        <v>40</v>
      </c>
      <c r="AS1132" s="25">
        <v>194</v>
      </c>
      <c r="AT1132" s="74">
        <v>191</v>
      </c>
      <c r="AU1132" s="411">
        <v>103.36</v>
      </c>
      <c r="AV1132" s="407">
        <v>34.42</v>
      </c>
      <c r="AW1132" s="407">
        <v>42.73</v>
      </c>
      <c r="AX1132" s="54">
        <v>45</v>
      </c>
      <c r="AY1132" s="13" t="s">
        <v>85</v>
      </c>
      <c r="AZ1132" s="98" t="str">
        <f>_xlfn.IFNA(VLOOKUP(AY1132,ACCESSORIES!F:J,5,FALSE),"N/A")</f>
        <v>N/A</v>
      </c>
      <c r="BA1132" s="13" t="s">
        <v>85</v>
      </c>
      <c r="BB1132" s="98" t="str">
        <f>_xlfn.IFNA(VLOOKUP(BA1132,ACCESSORIES!F:J,5,FALSE),"N/A")</f>
        <v>N/A</v>
      </c>
      <c r="BC1132" s="77">
        <v>31.05</v>
      </c>
      <c r="BD1132" s="56">
        <v>19.055118110236201</v>
      </c>
      <c r="BE1132" s="56">
        <v>19.055118110236201</v>
      </c>
      <c r="BF1132" s="56">
        <v>10.944881889763799</v>
      </c>
      <c r="BG1132" s="378">
        <f t="shared" si="125"/>
        <v>6.5123167999999981E-2</v>
      </c>
      <c r="BH1132" s="14">
        <v>36</v>
      </c>
      <c r="BI1132" s="114" t="s">
        <v>3532</v>
      </c>
      <c r="BJ1132" s="50" t="s">
        <v>4050</v>
      </c>
      <c r="BK1132" s="81" t="s">
        <v>4964</v>
      </c>
      <c r="BL1132" s="81" t="s">
        <v>4066</v>
      </c>
      <c r="BM1132" s="81" t="s">
        <v>5448</v>
      </c>
      <c r="BN1132" s="81" t="s">
        <v>2872</v>
      </c>
      <c r="BO1132" s="81" t="s">
        <v>4298</v>
      </c>
      <c r="BP1132" s="81" t="s">
        <v>5446</v>
      </c>
      <c r="BQ1132" s="81" t="s">
        <v>5432</v>
      </c>
      <c r="BR1132" s="81" t="s">
        <v>4275</v>
      </c>
      <c r="BS1132" s="81" t="s">
        <v>4068</v>
      </c>
      <c r="BT1132" s="81"/>
      <c r="BU1132" s="349" t="s">
        <v>6807</v>
      </c>
      <c r="BV1132" s="388" t="s">
        <v>8242</v>
      </c>
      <c r="BW1132" s="352" t="s">
        <v>6810</v>
      </c>
      <c r="BX1132" s="388" t="s">
        <v>8243</v>
      </c>
      <c r="BY1132" s="93" t="str">
        <f t="shared" si="127"/>
        <v>MR704 Bead Grip, 16x8, 0mm Offset, 6x5.5, 106.25mm Centerbore, Matte Black</v>
      </c>
      <c r="BZ1132" s="81" t="s">
        <v>3878</v>
      </c>
      <c r="CA1132" s="81" t="s">
        <v>3879</v>
      </c>
      <c r="CB1132" s="81" t="str">
        <f t="shared" si="126"/>
        <v>TRAIL (7XX)</v>
      </c>
    </row>
    <row r="1133" spans="1:80" s="38" customFormat="1" ht="15" customHeight="1">
      <c r="A1133" s="22">
        <f t="shared" si="121"/>
        <v>1131</v>
      </c>
      <c r="B1133" s="13" t="s">
        <v>84</v>
      </c>
      <c r="C1133" s="104" t="s">
        <v>1282</v>
      </c>
      <c r="D1133" s="82" t="s">
        <v>5800</v>
      </c>
      <c r="E1133" s="91" t="str">
        <f>CONCATENATE(LEFT(D1133,5),VLOOKUP(CONCATENATE(N1133,"x",O1133),'PART NUMBER GUIDE'!$B$9:$C$49,2,FALSE),VLOOKUP(CONCATENATE(P1133, V1133), 'PART NUMBER GUIDE'!$Q$6:$R$91, 2, FALSE),VLOOKUP(Y1133,'PART NUMBER GUIDE'!$J$8:$K$43,2, FALSE),IF(U1133="N/A",IF(ABS(S1133)&lt;10,"0"&amp;ABS(S1133),ABS(S1133)),CONCATENATE(LEFT(U1133,1),RIGHT(U1133,1))), F1133, G1133)</f>
        <v>MR70468060800</v>
      </c>
      <c r="F1133" s="90"/>
      <c r="G1133" s="90"/>
      <c r="H1133" s="45" t="s">
        <v>3497</v>
      </c>
      <c r="I1133" s="330">
        <v>43714</v>
      </c>
      <c r="J1133" s="85" t="s">
        <v>1265</v>
      </c>
      <c r="K1133" s="342">
        <v>299</v>
      </c>
      <c r="L1133" s="92">
        <f t="shared" si="122"/>
        <v>299</v>
      </c>
      <c r="M1133" s="344"/>
      <c r="N1133" s="82">
        <v>16</v>
      </c>
      <c r="O1133" s="41">
        <v>8</v>
      </c>
      <c r="P1133" s="99" t="str">
        <f t="shared" si="123"/>
        <v>6x5.5</v>
      </c>
      <c r="Q1133" s="82">
        <v>6</v>
      </c>
      <c r="R1133" s="82">
        <v>5.5</v>
      </c>
      <c r="S1133" s="82">
        <v>0</v>
      </c>
      <c r="T1133" s="75">
        <v>4.5</v>
      </c>
      <c r="U1133" s="102" t="s">
        <v>85</v>
      </c>
      <c r="V1133" s="75">
        <v>106.25</v>
      </c>
      <c r="W1133" s="41">
        <v>25.79</v>
      </c>
      <c r="X1133" s="51">
        <v>2650</v>
      </c>
      <c r="Y1133" s="45" t="s">
        <v>2222</v>
      </c>
      <c r="Z1133" s="79" t="s">
        <v>2992</v>
      </c>
      <c r="AA1133" s="51" t="str">
        <f t="shared" si="124"/>
        <v>16x8, 6x5.5, 0 OS</v>
      </c>
      <c r="AB1133" s="81" t="s">
        <v>4103</v>
      </c>
      <c r="AC1133" s="89">
        <f>_xlfn.IFNA(VLOOKUP(AB1133,ACCESSORIES!F:J,5,FALSE),"N/A")</f>
        <v>22</v>
      </c>
      <c r="AD1133" s="14" t="s">
        <v>85</v>
      </c>
      <c r="AE1133" s="14" t="s">
        <v>85</v>
      </c>
      <c r="AF1133" s="14" t="s">
        <v>85</v>
      </c>
      <c r="AG1133" s="14" t="s">
        <v>85</v>
      </c>
      <c r="AH1133" s="9" t="str">
        <f>_xlfn.IFNA(VLOOKUP(AG1133,ACCESSORIES!F:J,5,FALSE),"N/A")</f>
        <v>N/A</v>
      </c>
      <c r="AI1133" s="99" t="s">
        <v>265</v>
      </c>
      <c r="AJ1133" s="82" t="s">
        <v>1709</v>
      </c>
      <c r="AK1133" s="40">
        <f>_xlfn.IFNA(VLOOKUP(AJ1133,ACCESSORIES!F:J,5,FALSE),"N/A")</f>
        <v>2.75</v>
      </c>
      <c r="AL1133" s="3">
        <v>78.3</v>
      </c>
      <c r="AM1133" s="82">
        <v>16.2</v>
      </c>
      <c r="AN1133" s="82">
        <v>175</v>
      </c>
      <c r="AO1133" s="36">
        <v>4</v>
      </c>
      <c r="AP1133" s="36">
        <v>21.7</v>
      </c>
      <c r="AQ1133" s="25">
        <v>42</v>
      </c>
      <c r="AR1133" s="36">
        <v>40</v>
      </c>
      <c r="AS1133" s="25">
        <v>194</v>
      </c>
      <c r="AT1133" s="74">
        <v>191</v>
      </c>
      <c r="AU1133" s="411">
        <v>103.36</v>
      </c>
      <c r="AV1133" s="407">
        <v>34.42</v>
      </c>
      <c r="AW1133" s="407">
        <v>42.73</v>
      </c>
      <c r="AX1133" s="54">
        <v>45</v>
      </c>
      <c r="AY1133" s="13" t="s">
        <v>85</v>
      </c>
      <c r="AZ1133" s="98" t="str">
        <f>_xlfn.IFNA(VLOOKUP(AY1133,ACCESSORIES!F:J,5,FALSE),"N/A")</f>
        <v>N/A</v>
      </c>
      <c r="BA1133" s="13" t="s">
        <v>85</v>
      </c>
      <c r="BB1133" s="98" t="str">
        <f>_xlfn.IFNA(VLOOKUP(BA1133,ACCESSORIES!F:J,5,FALSE),"N/A")</f>
        <v>N/A</v>
      </c>
      <c r="BC1133" s="77">
        <v>30.2</v>
      </c>
      <c r="BD1133" s="56">
        <v>19.055118110236201</v>
      </c>
      <c r="BE1133" s="56">
        <v>19.055118110236201</v>
      </c>
      <c r="BF1133" s="56">
        <v>10.944881889763799</v>
      </c>
      <c r="BG1133" s="378">
        <f t="shared" si="125"/>
        <v>6.5123167999999981E-2</v>
      </c>
      <c r="BH1133" s="14">
        <v>36</v>
      </c>
      <c r="BI1133" s="114" t="s">
        <v>3532</v>
      </c>
      <c r="BJ1133" s="50" t="s">
        <v>4050</v>
      </c>
      <c r="BK1133" s="81" t="s">
        <v>4964</v>
      </c>
      <c r="BL1133" s="81" t="s">
        <v>4066</v>
      </c>
      <c r="BM1133" s="81" t="s">
        <v>5448</v>
      </c>
      <c r="BN1133" s="81" t="s">
        <v>2872</v>
      </c>
      <c r="BO1133" s="81" t="s">
        <v>4298</v>
      </c>
      <c r="BP1133" s="81" t="s">
        <v>5446</v>
      </c>
      <c r="BQ1133" s="81" t="s">
        <v>5432</v>
      </c>
      <c r="BR1133" s="81" t="s">
        <v>4275</v>
      </c>
      <c r="BS1133" s="81" t="s">
        <v>4068</v>
      </c>
      <c r="BT1133" s="81"/>
      <c r="BU1133" s="349" t="s">
        <v>6813</v>
      </c>
      <c r="BV1133" s="388" t="s">
        <v>8466</v>
      </c>
      <c r="BW1133" s="352" t="s">
        <v>6817</v>
      </c>
      <c r="BX1133" s="388" t="s">
        <v>8465</v>
      </c>
      <c r="BY1133" s="93" t="str">
        <f t="shared" si="127"/>
        <v>MR704 Bead Grip, 16x8, 0mm Offset, 6x5.5, 106.25mm Centerbore, Titanium</v>
      </c>
      <c r="BZ1133" s="81" t="s">
        <v>3878</v>
      </c>
      <c r="CA1133" s="81" t="s">
        <v>3879</v>
      </c>
      <c r="CB1133" s="81" t="str">
        <f t="shared" si="126"/>
        <v>TRAIL (7XX)</v>
      </c>
    </row>
    <row r="1134" spans="1:80" s="38" customFormat="1" ht="15" customHeight="1">
      <c r="A1134" s="22">
        <f t="shared" si="121"/>
        <v>1132</v>
      </c>
      <c r="B1134" s="13" t="s">
        <v>84</v>
      </c>
      <c r="C1134" s="104" t="s">
        <v>1282</v>
      </c>
      <c r="D1134" s="82" t="s">
        <v>5800</v>
      </c>
      <c r="E1134" s="91" t="str">
        <f>CONCATENATE(LEFT(D1134,5),VLOOKUP(CONCATENATE(N1134,"x",O1134),'PART NUMBER GUIDE'!$B$9:$C$49,2,FALSE),VLOOKUP(CONCATENATE(P1134, V1134), 'PART NUMBER GUIDE'!$Q$6:$R$91, 2, FALSE),VLOOKUP(Y1134,'PART NUMBER GUIDE'!$J$8:$K$43,2, FALSE),IF(U1134="N/A",IF(ABS(S1134)&lt;10,"0"&amp;ABS(S1134),ABS(S1134)),CONCATENATE(LEFT(U1134,1),RIGHT(U1134,1))), F1134, G1134)</f>
        <v>MR70478550500</v>
      </c>
      <c r="F1134" s="90"/>
      <c r="G1134" s="90"/>
      <c r="H1134" s="45" t="s">
        <v>3500</v>
      </c>
      <c r="I1134" s="330">
        <v>43714</v>
      </c>
      <c r="J1134" s="42" t="s">
        <v>1265</v>
      </c>
      <c r="K1134" s="342">
        <v>319</v>
      </c>
      <c r="L1134" s="92">
        <f t="shared" si="122"/>
        <v>319</v>
      </c>
      <c r="M1134" s="344"/>
      <c r="N1134" s="82">
        <v>17</v>
      </c>
      <c r="O1134" s="82">
        <v>8.5</v>
      </c>
      <c r="P1134" s="99" t="str">
        <f t="shared" si="123"/>
        <v>5x5</v>
      </c>
      <c r="Q1134" s="82">
        <v>5</v>
      </c>
      <c r="R1134" s="82">
        <v>5</v>
      </c>
      <c r="S1134" s="82">
        <v>0</v>
      </c>
      <c r="T1134" s="75">
        <v>4.75</v>
      </c>
      <c r="U1134" s="102" t="s">
        <v>85</v>
      </c>
      <c r="V1134" s="75">
        <v>71.5</v>
      </c>
      <c r="W1134" s="41">
        <v>32.15</v>
      </c>
      <c r="X1134" s="51">
        <v>2650</v>
      </c>
      <c r="Y1134" s="45" t="s">
        <v>2294</v>
      </c>
      <c r="Z1134" s="79" t="s">
        <v>2987</v>
      </c>
      <c r="AA1134" s="51" t="str">
        <f t="shared" si="124"/>
        <v>17x8.5, 5x5, 0 OS</v>
      </c>
      <c r="AB1134" s="81" t="s">
        <v>4102</v>
      </c>
      <c r="AC1134" s="89">
        <f>_xlfn.IFNA(VLOOKUP(AB1134,ACCESSORIES!F:J,5,FALSE),"N/A")</f>
        <v>22</v>
      </c>
      <c r="AD1134" s="14" t="s">
        <v>85</v>
      </c>
      <c r="AE1134" s="14" t="s">
        <v>85</v>
      </c>
      <c r="AF1134" s="14" t="s">
        <v>85</v>
      </c>
      <c r="AG1134" s="14" t="s">
        <v>85</v>
      </c>
      <c r="AH1134" s="9" t="str">
        <f>_xlfn.IFNA(VLOOKUP(AG1134,ACCESSORIES!F:J,5,FALSE),"N/A")</f>
        <v>N/A</v>
      </c>
      <c r="AI1134" s="99" t="s">
        <v>265</v>
      </c>
      <c r="AJ1134" s="82" t="s">
        <v>85</v>
      </c>
      <c r="AK1134" s="40" t="str">
        <f>_xlfn.IFNA(VLOOKUP(AJ1134,ACCESSORIES!F:J,5,FALSE),"N/A")</f>
        <v>N/A</v>
      </c>
      <c r="AL1134" s="82" t="s">
        <v>85</v>
      </c>
      <c r="AM1134" s="82">
        <v>16.2</v>
      </c>
      <c r="AN1134" s="82">
        <v>175</v>
      </c>
      <c r="AO1134" s="36">
        <v>14</v>
      </c>
      <c r="AP1134" s="36">
        <v>28.7</v>
      </c>
      <c r="AQ1134" s="25">
        <v>45.5</v>
      </c>
      <c r="AR1134" s="36">
        <v>47.7</v>
      </c>
      <c r="AS1134" s="25">
        <v>209</v>
      </c>
      <c r="AT1134" s="74">
        <v>206</v>
      </c>
      <c r="AU1134" s="411">
        <v>71.5</v>
      </c>
      <c r="AV1134" s="407">
        <v>42.8</v>
      </c>
      <c r="AW1134" s="407">
        <v>42.8</v>
      </c>
      <c r="AX1134" s="54">
        <v>46</v>
      </c>
      <c r="AY1134" s="13" t="s">
        <v>85</v>
      </c>
      <c r="AZ1134" s="98" t="str">
        <f>_xlfn.IFNA(VLOOKUP(AY1134,ACCESSORIES!F:J,5,FALSE),"N/A")</f>
        <v>N/A</v>
      </c>
      <c r="BA1134" s="13" t="s">
        <v>85</v>
      </c>
      <c r="BB1134" s="98" t="str">
        <f>_xlfn.IFNA(VLOOKUP(BA1134,ACCESSORIES!F:J,5,FALSE),"N/A")</f>
        <v>N/A</v>
      </c>
      <c r="BC1134" s="77">
        <v>37.409999999999997</v>
      </c>
      <c r="BD1134" s="56">
        <v>20.236220472440898</v>
      </c>
      <c r="BE1134" s="56">
        <v>20.236220472440898</v>
      </c>
      <c r="BF1134" s="56">
        <v>11.417322834645701</v>
      </c>
      <c r="BG1134" s="378">
        <f t="shared" si="125"/>
        <v>7.6616839999999839E-2</v>
      </c>
      <c r="BH1134" s="14">
        <v>36</v>
      </c>
      <c r="BI1134" s="114" t="s">
        <v>3532</v>
      </c>
      <c r="BJ1134" s="50" t="s">
        <v>4050</v>
      </c>
      <c r="BK1134" s="81" t="s">
        <v>4964</v>
      </c>
      <c r="BL1134" s="81" t="s">
        <v>4066</v>
      </c>
      <c r="BM1134" s="81" t="s">
        <v>5448</v>
      </c>
      <c r="BN1134" s="81" t="s">
        <v>2872</v>
      </c>
      <c r="BO1134" s="81" t="s">
        <v>4298</v>
      </c>
      <c r="BP1134" s="81" t="s">
        <v>5446</v>
      </c>
      <c r="BQ1134" s="81" t="s">
        <v>5432</v>
      </c>
      <c r="BR1134" s="81" t="s">
        <v>4275</v>
      </c>
      <c r="BS1134" s="81" t="s">
        <v>4068</v>
      </c>
      <c r="BT1134" s="81"/>
      <c r="BU1134" s="349" t="s">
        <v>6806</v>
      </c>
      <c r="BV1134" s="388" t="s">
        <v>8278</v>
      </c>
      <c r="BW1134" s="352" t="s">
        <v>6809</v>
      </c>
      <c r="BX1134" s="388" t="s">
        <v>8279</v>
      </c>
      <c r="BY1134" s="93" t="str">
        <f t="shared" si="127"/>
        <v>MR704 Bead Grip, 17x8.5, 0mm Offset, 5x5, 71.5mm Centerbore, Matte Black</v>
      </c>
      <c r="BZ1134" s="81" t="s">
        <v>3878</v>
      </c>
      <c r="CA1134" s="81" t="s">
        <v>3879</v>
      </c>
      <c r="CB1134" s="81" t="str">
        <f t="shared" si="126"/>
        <v>TRAIL (7XX)</v>
      </c>
    </row>
    <row r="1135" spans="1:80" s="38" customFormat="1" ht="15" customHeight="1">
      <c r="A1135" s="22">
        <f t="shared" si="121"/>
        <v>1133</v>
      </c>
      <c r="B1135" s="13" t="s">
        <v>84</v>
      </c>
      <c r="C1135" s="104" t="s">
        <v>1282</v>
      </c>
      <c r="D1135" s="82" t="s">
        <v>5800</v>
      </c>
      <c r="E1135" s="91" t="str">
        <f>CONCATENATE(LEFT(D1135,5),VLOOKUP(CONCATENATE(N1135,"x",O1135),'PART NUMBER GUIDE'!$B$9:$C$49,2,FALSE),VLOOKUP(CONCATENATE(P1135, V1135), 'PART NUMBER GUIDE'!$Q$6:$R$91, 2, FALSE),VLOOKUP(Y1135,'PART NUMBER GUIDE'!$J$8:$K$43,2, FALSE),IF(U1135="N/A",IF(ABS(S1135)&lt;10,"0"&amp;ABS(S1135),ABS(S1135)),CONCATENATE(LEFT(U1135,1),RIGHT(U1135,1))), F1135, G1135)</f>
        <v>MR70478550800</v>
      </c>
      <c r="F1135" s="90"/>
      <c r="G1135" s="90"/>
      <c r="H1135" s="45" t="s">
        <v>3501</v>
      </c>
      <c r="I1135" s="330">
        <v>43714</v>
      </c>
      <c r="J1135" s="85" t="s">
        <v>1265</v>
      </c>
      <c r="K1135" s="342">
        <v>319</v>
      </c>
      <c r="L1135" s="92">
        <f t="shared" si="122"/>
        <v>319</v>
      </c>
      <c r="M1135" s="344"/>
      <c r="N1135" s="82">
        <v>17</v>
      </c>
      <c r="O1135" s="82">
        <v>8.5</v>
      </c>
      <c r="P1135" s="99" t="str">
        <f t="shared" si="123"/>
        <v>5x5</v>
      </c>
      <c r="Q1135" s="82">
        <v>5</v>
      </c>
      <c r="R1135" s="82">
        <v>5</v>
      </c>
      <c r="S1135" s="82">
        <v>0</v>
      </c>
      <c r="T1135" s="75">
        <v>4.75</v>
      </c>
      <c r="U1135" s="102" t="s">
        <v>85</v>
      </c>
      <c r="V1135" s="75">
        <v>71.5</v>
      </c>
      <c r="W1135" s="41">
        <v>32</v>
      </c>
      <c r="X1135" s="51">
        <v>2650</v>
      </c>
      <c r="Y1135" s="45" t="s">
        <v>2222</v>
      </c>
      <c r="Z1135" s="79" t="s">
        <v>2992</v>
      </c>
      <c r="AA1135" s="51" t="str">
        <f t="shared" si="124"/>
        <v>17x8.5, 5x5, 0 OS</v>
      </c>
      <c r="AB1135" s="81" t="s">
        <v>4102</v>
      </c>
      <c r="AC1135" s="89">
        <f>_xlfn.IFNA(VLOOKUP(AB1135,ACCESSORIES!F:J,5,FALSE),"N/A")</f>
        <v>22</v>
      </c>
      <c r="AD1135" s="14" t="s">
        <v>85</v>
      </c>
      <c r="AE1135" s="14" t="s">
        <v>85</v>
      </c>
      <c r="AF1135" s="14" t="s">
        <v>85</v>
      </c>
      <c r="AG1135" s="14" t="s">
        <v>85</v>
      </c>
      <c r="AH1135" s="9" t="str">
        <f>_xlfn.IFNA(VLOOKUP(AG1135,ACCESSORIES!F:J,5,FALSE),"N/A")</f>
        <v>N/A</v>
      </c>
      <c r="AI1135" s="99" t="s">
        <v>265</v>
      </c>
      <c r="AJ1135" s="82" t="s">
        <v>85</v>
      </c>
      <c r="AK1135" s="40" t="str">
        <f>_xlfn.IFNA(VLOOKUP(AJ1135,ACCESSORIES!F:J,5,FALSE),"N/A")</f>
        <v>N/A</v>
      </c>
      <c r="AL1135" s="82" t="s">
        <v>85</v>
      </c>
      <c r="AM1135" s="82">
        <v>16.2</v>
      </c>
      <c r="AN1135" s="82">
        <v>175</v>
      </c>
      <c r="AO1135" s="36">
        <v>14</v>
      </c>
      <c r="AP1135" s="36">
        <v>28.7</v>
      </c>
      <c r="AQ1135" s="25">
        <v>45.5</v>
      </c>
      <c r="AR1135" s="36">
        <v>47.7</v>
      </c>
      <c r="AS1135" s="25">
        <v>209</v>
      </c>
      <c r="AT1135" s="74">
        <v>206</v>
      </c>
      <c r="AU1135" s="411">
        <v>71.5</v>
      </c>
      <c r="AV1135" s="407">
        <v>42.8</v>
      </c>
      <c r="AW1135" s="407">
        <v>42.8</v>
      </c>
      <c r="AX1135" s="54">
        <v>46</v>
      </c>
      <c r="AY1135" s="13" t="s">
        <v>85</v>
      </c>
      <c r="AZ1135" s="98" t="str">
        <f>_xlfn.IFNA(VLOOKUP(AY1135,ACCESSORIES!F:J,5,FALSE),"N/A")</f>
        <v>N/A</v>
      </c>
      <c r="BA1135" s="13" t="s">
        <v>85</v>
      </c>
      <c r="BB1135" s="98" t="str">
        <f>_xlfn.IFNA(VLOOKUP(BA1135,ACCESSORIES!F:J,5,FALSE),"N/A")</f>
        <v>N/A</v>
      </c>
      <c r="BC1135" s="77">
        <v>37.409999999999997</v>
      </c>
      <c r="BD1135" s="56">
        <v>20.236220472440898</v>
      </c>
      <c r="BE1135" s="56">
        <v>20.236220472440898</v>
      </c>
      <c r="BF1135" s="56">
        <v>11.417322834645701</v>
      </c>
      <c r="BG1135" s="378">
        <f t="shared" si="125"/>
        <v>7.6616839999999839E-2</v>
      </c>
      <c r="BH1135" s="14">
        <v>36</v>
      </c>
      <c r="BI1135" s="114" t="s">
        <v>3532</v>
      </c>
      <c r="BJ1135" s="50" t="s">
        <v>4050</v>
      </c>
      <c r="BK1135" s="81" t="s">
        <v>4964</v>
      </c>
      <c r="BL1135" s="81" t="s">
        <v>4066</v>
      </c>
      <c r="BM1135" s="81" t="s">
        <v>5448</v>
      </c>
      <c r="BN1135" s="81" t="s">
        <v>2872</v>
      </c>
      <c r="BO1135" s="81" t="s">
        <v>4298</v>
      </c>
      <c r="BP1135" s="81" t="s">
        <v>5446</v>
      </c>
      <c r="BQ1135" s="81" t="s">
        <v>5432</v>
      </c>
      <c r="BR1135" s="81" t="s">
        <v>4275</v>
      </c>
      <c r="BS1135" s="81" t="s">
        <v>4068</v>
      </c>
      <c r="BT1135" s="81"/>
      <c r="BU1135" s="349" t="s">
        <v>6814</v>
      </c>
      <c r="BV1135" s="388" t="s">
        <v>8160</v>
      </c>
      <c r="BW1135" s="352" t="s">
        <v>6821</v>
      </c>
      <c r="BX1135" s="388" t="s">
        <v>8161</v>
      </c>
      <c r="BY1135" s="93" t="str">
        <f t="shared" si="127"/>
        <v>MR704 Bead Grip, 17x8.5, 0mm Offset, 5x5, 71.5mm Centerbore, Titanium</v>
      </c>
      <c r="BZ1135" s="81" t="s">
        <v>3878</v>
      </c>
      <c r="CA1135" s="81" t="s">
        <v>3879</v>
      </c>
      <c r="CB1135" s="81" t="str">
        <f t="shared" si="126"/>
        <v>TRAIL (7XX)</v>
      </c>
    </row>
    <row r="1136" spans="1:80" s="38" customFormat="1" ht="15" customHeight="1">
      <c r="A1136" s="22">
        <f t="shared" si="121"/>
        <v>1134</v>
      </c>
      <c r="B1136" s="13" t="s">
        <v>84</v>
      </c>
      <c r="C1136" s="104" t="s">
        <v>1282</v>
      </c>
      <c r="D1136" s="82" t="s">
        <v>5800</v>
      </c>
      <c r="E1136" s="91" t="str">
        <f>CONCATENATE(LEFT(D1136,5),VLOOKUP(CONCATENATE(N1136,"x",O1136),'PART NUMBER GUIDE'!$B$9:$C$49,2,FALSE),VLOOKUP(CONCATENATE(P1136, V1136), 'PART NUMBER GUIDE'!$Q$6:$R$91, 2, FALSE),VLOOKUP(Y1136,'PART NUMBER GUIDE'!$J$8:$K$43,2, FALSE),IF(U1136="N/A",IF(ABS(S1136)&lt;10,"0"&amp;ABS(S1136),ABS(S1136)),CONCATENATE(LEFT(U1136,1),RIGHT(U1136,1))), F1136, G1136)</f>
        <v>MR70478555500</v>
      </c>
      <c r="F1136" s="90"/>
      <c r="G1136" s="90"/>
      <c r="H1136" s="45" t="s">
        <v>3502</v>
      </c>
      <c r="I1136" s="330">
        <v>43714</v>
      </c>
      <c r="J1136" s="42" t="s">
        <v>1265</v>
      </c>
      <c r="K1136" s="342">
        <v>319</v>
      </c>
      <c r="L1136" s="92">
        <f t="shared" si="122"/>
        <v>319</v>
      </c>
      <c r="M1136" s="344"/>
      <c r="N1136" s="82">
        <v>17</v>
      </c>
      <c r="O1136" s="82">
        <v>8.5</v>
      </c>
      <c r="P1136" s="99" t="str">
        <f t="shared" si="123"/>
        <v>5x5.5</v>
      </c>
      <c r="Q1136" s="82">
        <v>5</v>
      </c>
      <c r="R1136" s="82">
        <v>5.5</v>
      </c>
      <c r="S1136" s="82">
        <v>0</v>
      </c>
      <c r="T1136" s="75">
        <v>4.75</v>
      </c>
      <c r="U1136" s="102" t="s">
        <v>85</v>
      </c>
      <c r="V1136" s="75">
        <v>108</v>
      </c>
      <c r="W1136" s="41">
        <v>32.299999999999997</v>
      </c>
      <c r="X1136" s="51">
        <v>2650</v>
      </c>
      <c r="Y1136" s="45" t="s">
        <v>2294</v>
      </c>
      <c r="Z1136" s="79" t="s">
        <v>2987</v>
      </c>
      <c r="AA1136" s="51" t="str">
        <f t="shared" si="124"/>
        <v>17x8.5, 5x5.5, 0 OS</v>
      </c>
      <c r="AB1136" s="81" t="s">
        <v>4103</v>
      </c>
      <c r="AC1136" s="89">
        <f>_xlfn.IFNA(VLOOKUP(AB1136,ACCESSORIES!F:J,5,FALSE),"N/A")</f>
        <v>22</v>
      </c>
      <c r="AD1136" s="14" t="s">
        <v>85</v>
      </c>
      <c r="AE1136" s="14" t="s">
        <v>85</v>
      </c>
      <c r="AF1136" s="14" t="s">
        <v>85</v>
      </c>
      <c r="AG1136" s="14" t="s">
        <v>85</v>
      </c>
      <c r="AH1136" s="9" t="str">
        <f>_xlfn.IFNA(VLOOKUP(AG1136,ACCESSORIES!F:J,5,FALSE),"N/A")</f>
        <v>N/A</v>
      </c>
      <c r="AI1136" s="99" t="s">
        <v>265</v>
      </c>
      <c r="AJ1136" s="81" t="s">
        <v>85</v>
      </c>
      <c r="AK1136" s="40" t="str">
        <f>_xlfn.IFNA(VLOOKUP(AJ1136,ACCESSORIES!F:J,5,FALSE),"N/A")</f>
        <v>N/A</v>
      </c>
      <c r="AL1136" s="81" t="s">
        <v>85</v>
      </c>
      <c r="AM1136" s="82">
        <v>16.2</v>
      </c>
      <c r="AN1136" s="82">
        <v>175</v>
      </c>
      <c r="AO1136" s="36">
        <v>3</v>
      </c>
      <c r="AP1136" s="36">
        <v>16</v>
      </c>
      <c r="AQ1136" s="25">
        <v>41</v>
      </c>
      <c r="AR1136" s="36">
        <v>47.7</v>
      </c>
      <c r="AS1136" s="25">
        <v>209</v>
      </c>
      <c r="AT1136" s="74">
        <v>206</v>
      </c>
      <c r="AU1136" s="411">
        <v>103.36</v>
      </c>
      <c r="AV1136" s="407">
        <v>35.880000000000003</v>
      </c>
      <c r="AW1136" s="407">
        <v>44.2</v>
      </c>
      <c r="AX1136" s="54">
        <v>46</v>
      </c>
      <c r="AY1136" s="13" t="s">
        <v>85</v>
      </c>
      <c r="AZ1136" s="98" t="str">
        <f>_xlfn.IFNA(VLOOKUP(AY1136,ACCESSORIES!F:J,5,FALSE),"N/A")</f>
        <v>N/A</v>
      </c>
      <c r="BA1136" s="13" t="s">
        <v>85</v>
      </c>
      <c r="BB1136" s="98" t="str">
        <f>_xlfn.IFNA(VLOOKUP(BA1136,ACCESSORIES!F:J,5,FALSE),"N/A")</f>
        <v>N/A</v>
      </c>
      <c r="BC1136" s="77">
        <v>37.479999999999997</v>
      </c>
      <c r="BD1136" s="56">
        <v>20.236220472440898</v>
      </c>
      <c r="BE1136" s="56">
        <v>20.236220472440898</v>
      </c>
      <c r="BF1136" s="56">
        <v>11.417322834645701</v>
      </c>
      <c r="BG1136" s="378">
        <f t="shared" si="125"/>
        <v>7.6616839999999839E-2</v>
      </c>
      <c r="BH1136" s="14">
        <v>36</v>
      </c>
      <c r="BI1136" s="114" t="s">
        <v>3532</v>
      </c>
      <c r="BJ1136" s="50" t="s">
        <v>4050</v>
      </c>
      <c r="BK1136" s="81" t="s">
        <v>4964</v>
      </c>
      <c r="BL1136" s="81" t="s">
        <v>4066</v>
      </c>
      <c r="BM1136" s="81" t="s">
        <v>5448</v>
      </c>
      <c r="BN1136" s="81" t="s">
        <v>2872</v>
      </c>
      <c r="BO1136" s="81" t="s">
        <v>4298</v>
      </c>
      <c r="BP1136" s="81" t="s">
        <v>5446</v>
      </c>
      <c r="BQ1136" s="81" t="s">
        <v>5432</v>
      </c>
      <c r="BR1136" s="81" t="s">
        <v>4275</v>
      </c>
      <c r="BS1136" s="81" t="s">
        <v>4068</v>
      </c>
      <c r="BT1136" s="81"/>
      <c r="BU1136" s="349" t="s">
        <v>6806</v>
      </c>
      <c r="BV1136" s="388" t="s">
        <v>8278</v>
      </c>
      <c r="BW1136" s="352" t="s">
        <v>6809</v>
      </c>
      <c r="BX1136" s="388" t="s">
        <v>8279</v>
      </c>
      <c r="BY1136" s="93" t="str">
        <f t="shared" si="127"/>
        <v>MR704 Bead Grip, 17x8.5, 0mm Offset, 5x5.5, 108mm Centerbore, Matte Black</v>
      </c>
      <c r="BZ1136" s="81" t="s">
        <v>3878</v>
      </c>
      <c r="CA1136" s="81" t="s">
        <v>3879</v>
      </c>
      <c r="CB1136" s="81" t="str">
        <f t="shared" si="126"/>
        <v>TRAIL (7XX)</v>
      </c>
    </row>
    <row r="1137" spans="1:80" s="38" customFormat="1" ht="15" customHeight="1">
      <c r="A1137" s="22">
        <f t="shared" si="121"/>
        <v>1135</v>
      </c>
      <c r="B1137" s="13" t="s">
        <v>84</v>
      </c>
      <c r="C1137" s="104" t="s">
        <v>1282</v>
      </c>
      <c r="D1137" s="82" t="s">
        <v>5800</v>
      </c>
      <c r="E1137" s="91" t="str">
        <f>CONCATENATE(LEFT(D1137,5),VLOOKUP(CONCATENATE(N1137,"x",O1137),'PART NUMBER GUIDE'!$B$9:$C$49,2,FALSE),VLOOKUP(CONCATENATE(P1137, V1137), 'PART NUMBER GUIDE'!$Q$6:$R$91, 2, FALSE),VLOOKUP(Y1137,'PART NUMBER GUIDE'!$J$8:$K$43,2, FALSE),IF(U1137="N/A",IF(ABS(S1137)&lt;10,"0"&amp;ABS(S1137),ABS(S1137)),CONCATENATE(LEFT(U1137,1),RIGHT(U1137,1))), F1137, G1137)</f>
        <v>MR70478555800</v>
      </c>
      <c r="F1137" s="90"/>
      <c r="G1137" s="90"/>
      <c r="H1137" s="45" t="s">
        <v>3940</v>
      </c>
      <c r="I1137" s="330">
        <v>43714</v>
      </c>
      <c r="J1137" s="42" t="s">
        <v>1265</v>
      </c>
      <c r="K1137" s="342">
        <v>319</v>
      </c>
      <c r="L1137" s="92">
        <f t="shared" si="122"/>
        <v>319</v>
      </c>
      <c r="M1137" s="344"/>
      <c r="N1137" s="82">
        <v>17</v>
      </c>
      <c r="O1137" s="82">
        <v>8.5</v>
      </c>
      <c r="P1137" s="99" t="str">
        <f t="shared" si="123"/>
        <v>5x5.5</v>
      </c>
      <c r="Q1137" s="82">
        <v>5</v>
      </c>
      <c r="R1137" s="82">
        <v>5.5</v>
      </c>
      <c r="S1137" s="82">
        <v>0</v>
      </c>
      <c r="T1137" s="75">
        <v>4.75</v>
      </c>
      <c r="U1137" s="102" t="s">
        <v>85</v>
      </c>
      <c r="V1137" s="75">
        <v>108</v>
      </c>
      <c r="W1137" s="41">
        <v>32.78</v>
      </c>
      <c r="X1137" s="51">
        <v>2650</v>
      </c>
      <c r="Y1137" s="45" t="s">
        <v>2222</v>
      </c>
      <c r="Z1137" s="79" t="s">
        <v>2992</v>
      </c>
      <c r="AA1137" s="51" t="str">
        <f t="shared" si="124"/>
        <v>17x8.5, 5x5.5, 0 OS</v>
      </c>
      <c r="AB1137" s="81" t="s">
        <v>4103</v>
      </c>
      <c r="AC1137" s="89">
        <f>_xlfn.IFNA(VLOOKUP(AB1137,ACCESSORIES!F:J,5,FALSE),"N/A")</f>
        <v>22</v>
      </c>
      <c r="AD1137" s="14" t="s">
        <v>85</v>
      </c>
      <c r="AE1137" s="14" t="s">
        <v>85</v>
      </c>
      <c r="AF1137" s="14" t="s">
        <v>85</v>
      </c>
      <c r="AG1137" s="14" t="s">
        <v>85</v>
      </c>
      <c r="AH1137" s="9" t="str">
        <f>_xlfn.IFNA(VLOOKUP(AG1137,ACCESSORIES!F:J,5,FALSE),"N/A")</f>
        <v>N/A</v>
      </c>
      <c r="AI1137" s="99" t="s">
        <v>265</v>
      </c>
      <c r="AJ1137" s="81" t="s">
        <v>85</v>
      </c>
      <c r="AK1137" s="40" t="str">
        <f>_xlfn.IFNA(VLOOKUP(AJ1137,ACCESSORIES!F:J,5,FALSE),"N/A")</f>
        <v>N/A</v>
      </c>
      <c r="AL1137" s="81" t="s">
        <v>85</v>
      </c>
      <c r="AM1137" s="82">
        <v>16.2</v>
      </c>
      <c r="AN1137" s="82">
        <v>175</v>
      </c>
      <c r="AO1137" s="36">
        <v>3</v>
      </c>
      <c r="AP1137" s="36">
        <v>16</v>
      </c>
      <c r="AQ1137" s="25">
        <v>41</v>
      </c>
      <c r="AR1137" s="36">
        <v>47.7</v>
      </c>
      <c r="AS1137" s="25">
        <v>209</v>
      </c>
      <c r="AT1137" s="74">
        <v>206</v>
      </c>
      <c r="AU1137" s="411">
        <v>103.36</v>
      </c>
      <c r="AV1137" s="407">
        <v>35.880000000000003</v>
      </c>
      <c r="AW1137" s="407">
        <v>44.2</v>
      </c>
      <c r="AX1137" s="54">
        <v>46</v>
      </c>
      <c r="AY1137" s="13" t="s">
        <v>85</v>
      </c>
      <c r="AZ1137" s="98" t="str">
        <f>_xlfn.IFNA(VLOOKUP(AY1137,ACCESSORIES!F:J,5,FALSE),"N/A")</f>
        <v>N/A</v>
      </c>
      <c r="BA1137" s="13" t="s">
        <v>85</v>
      </c>
      <c r="BB1137" s="98" t="str">
        <f>_xlfn.IFNA(VLOOKUP(BA1137,ACCESSORIES!F:J,5,FALSE),"N/A")</f>
        <v>N/A</v>
      </c>
      <c r="BC1137" s="77">
        <v>38.07</v>
      </c>
      <c r="BD1137" s="56">
        <v>20.236220472440898</v>
      </c>
      <c r="BE1137" s="56">
        <v>20.236220472440898</v>
      </c>
      <c r="BF1137" s="56">
        <v>11.417322834645701</v>
      </c>
      <c r="BG1137" s="378">
        <f t="shared" si="125"/>
        <v>7.6616839999999839E-2</v>
      </c>
      <c r="BH1137" s="14">
        <v>36</v>
      </c>
      <c r="BI1137" s="114" t="s">
        <v>3532</v>
      </c>
      <c r="BJ1137" s="50" t="s">
        <v>4050</v>
      </c>
      <c r="BK1137" s="81" t="s">
        <v>4964</v>
      </c>
      <c r="BL1137" s="81" t="s">
        <v>4066</v>
      </c>
      <c r="BM1137" s="81" t="s">
        <v>5448</v>
      </c>
      <c r="BN1137" s="81" t="s">
        <v>2872</v>
      </c>
      <c r="BO1137" s="81" t="s">
        <v>4298</v>
      </c>
      <c r="BP1137" s="81" t="s">
        <v>5446</v>
      </c>
      <c r="BQ1137" s="81" t="s">
        <v>5432</v>
      </c>
      <c r="BR1137" s="81" t="s">
        <v>4275</v>
      </c>
      <c r="BS1137" s="81" t="s">
        <v>4068</v>
      </c>
      <c r="BT1137" s="81"/>
      <c r="BU1137" s="349" t="s">
        <v>6814</v>
      </c>
      <c r="BV1137" s="388" t="s">
        <v>8160</v>
      </c>
      <c r="BW1137" s="352" t="s">
        <v>6821</v>
      </c>
      <c r="BX1137" s="388" t="s">
        <v>8161</v>
      </c>
      <c r="BY1137" s="93" t="str">
        <f t="shared" si="127"/>
        <v>MR704 Bead Grip, 17x8.5, 0mm Offset, 5x5.5, 108mm Centerbore, Titanium</v>
      </c>
      <c r="BZ1137" s="81" t="s">
        <v>3878</v>
      </c>
      <c r="CA1137" s="81" t="s">
        <v>3879</v>
      </c>
      <c r="CB1137" s="81" t="str">
        <f t="shared" si="126"/>
        <v>TRAIL (7XX)</v>
      </c>
    </row>
    <row r="1138" spans="1:80" s="38" customFormat="1" ht="15" customHeight="1">
      <c r="A1138" s="22">
        <f t="shared" si="121"/>
        <v>1136</v>
      </c>
      <c r="B1138" s="13" t="s">
        <v>84</v>
      </c>
      <c r="C1138" s="104" t="s">
        <v>1282</v>
      </c>
      <c r="D1138" s="82" t="s">
        <v>5800</v>
      </c>
      <c r="E1138" s="91" t="str">
        <f>CONCATENATE(LEFT(D1138,5),VLOOKUP(CONCATENATE(N1138,"x",O1138),'PART NUMBER GUIDE'!$B$9:$C$49,2,FALSE),VLOOKUP(CONCATENATE(P1138, V1138), 'PART NUMBER GUIDE'!$Q$6:$R$91, 2, FALSE),VLOOKUP(Y1138,'PART NUMBER GUIDE'!$J$8:$K$43,2, FALSE),IF(U1138="N/A",IF(ABS(S1138)&lt;10,"0"&amp;ABS(S1138),ABS(S1138)),CONCATENATE(LEFT(U1138,1),RIGHT(U1138,1))), F1138, G1138)</f>
        <v>MR70478558500</v>
      </c>
      <c r="F1138" s="90"/>
      <c r="G1138" s="90"/>
      <c r="H1138" s="45" t="s">
        <v>3503</v>
      </c>
      <c r="I1138" s="330">
        <v>43714</v>
      </c>
      <c r="J1138" s="85" t="s">
        <v>1265</v>
      </c>
      <c r="K1138" s="342">
        <v>319</v>
      </c>
      <c r="L1138" s="92">
        <f t="shared" si="122"/>
        <v>319</v>
      </c>
      <c r="M1138" s="344"/>
      <c r="N1138" s="82">
        <v>17</v>
      </c>
      <c r="O1138" s="82">
        <v>8.5</v>
      </c>
      <c r="P1138" s="99" t="str">
        <f t="shared" si="123"/>
        <v>5x150</v>
      </c>
      <c r="Q1138" s="82">
        <v>5</v>
      </c>
      <c r="R1138" s="82">
        <v>150</v>
      </c>
      <c r="S1138" s="82">
        <v>0</v>
      </c>
      <c r="T1138" s="75">
        <v>4.75</v>
      </c>
      <c r="U1138" s="102" t="s">
        <v>85</v>
      </c>
      <c r="V1138" s="75">
        <v>110.5</v>
      </c>
      <c r="W1138" s="41">
        <v>32.479999999999997</v>
      </c>
      <c r="X1138" s="51">
        <v>2650</v>
      </c>
      <c r="Y1138" s="45" t="s">
        <v>2294</v>
      </c>
      <c r="Z1138" s="79" t="s">
        <v>2987</v>
      </c>
      <c r="AA1138" s="51" t="str">
        <f t="shared" si="124"/>
        <v>17x8.5, 5x150, 0 OS</v>
      </c>
      <c r="AB1138" s="81" t="s">
        <v>4103</v>
      </c>
      <c r="AC1138" s="89">
        <f>_xlfn.IFNA(VLOOKUP(AB1138,ACCESSORIES!F:J,5,FALSE),"N/A")</f>
        <v>22</v>
      </c>
      <c r="AD1138" s="14" t="s">
        <v>85</v>
      </c>
      <c r="AE1138" s="14" t="s">
        <v>85</v>
      </c>
      <c r="AF1138" s="14" t="s">
        <v>85</v>
      </c>
      <c r="AG1138" s="14" t="s">
        <v>85</v>
      </c>
      <c r="AH1138" s="9" t="str">
        <f>_xlfn.IFNA(VLOOKUP(AG1138,ACCESSORIES!F:J,5,FALSE),"N/A")</f>
        <v>N/A</v>
      </c>
      <c r="AI1138" s="99" t="s">
        <v>265</v>
      </c>
      <c r="AJ1138" s="81" t="s">
        <v>85</v>
      </c>
      <c r="AK1138" s="40" t="str">
        <f>_xlfn.IFNA(VLOOKUP(AJ1138,ACCESSORIES!F:J,5,FALSE),"N/A")</f>
        <v>N/A</v>
      </c>
      <c r="AL1138" s="81" t="s">
        <v>85</v>
      </c>
      <c r="AM1138" s="82">
        <v>16.2</v>
      </c>
      <c r="AN1138" s="82">
        <v>180</v>
      </c>
      <c r="AO1138" s="36">
        <v>0</v>
      </c>
      <c r="AP1138" s="36">
        <v>14</v>
      </c>
      <c r="AQ1138" s="25">
        <v>41</v>
      </c>
      <c r="AR1138" s="36">
        <v>47.7</v>
      </c>
      <c r="AS1138" s="25">
        <v>209</v>
      </c>
      <c r="AT1138" s="74">
        <v>206</v>
      </c>
      <c r="AU1138" s="411">
        <v>103.36</v>
      </c>
      <c r="AV1138" s="407">
        <v>35.880000000000003</v>
      </c>
      <c r="AW1138" s="407">
        <v>44.2</v>
      </c>
      <c r="AX1138" s="54">
        <v>46</v>
      </c>
      <c r="AY1138" s="13" t="s">
        <v>85</v>
      </c>
      <c r="AZ1138" s="98" t="str">
        <f>_xlfn.IFNA(VLOOKUP(AY1138,ACCESSORIES!F:J,5,FALSE),"N/A")</f>
        <v>N/A</v>
      </c>
      <c r="BA1138" s="13" t="s">
        <v>85</v>
      </c>
      <c r="BB1138" s="98" t="str">
        <f>_xlfn.IFNA(VLOOKUP(BA1138,ACCESSORIES!F:J,5,FALSE),"N/A")</f>
        <v>N/A</v>
      </c>
      <c r="BC1138" s="77">
        <v>37.880000000000003</v>
      </c>
      <c r="BD1138" s="56">
        <v>20.236220472440898</v>
      </c>
      <c r="BE1138" s="56">
        <v>20.236220472440898</v>
      </c>
      <c r="BF1138" s="56">
        <v>11.417322834645701</v>
      </c>
      <c r="BG1138" s="378">
        <f t="shared" si="125"/>
        <v>7.6616839999999839E-2</v>
      </c>
      <c r="BH1138" s="14">
        <v>36</v>
      </c>
      <c r="BI1138" s="114" t="s">
        <v>3532</v>
      </c>
      <c r="BJ1138" s="50" t="s">
        <v>4050</v>
      </c>
      <c r="BK1138" s="81" t="s">
        <v>4964</v>
      </c>
      <c r="BL1138" s="81" t="s">
        <v>4066</v>
      </c>
      <c r="BM1138" s="81" t="s">
        <v>5448</v>
      </c>
      <c r="BN1138" s="81" t="s">
        <v>2872</v>
      </c>
      <c r="BO1138" s="81" t="s">
        <v>4298</v>
      </c>
      <c r="BP1138" s="81" t="s">
        <v>5446</v>
      </c>
      <c r="BQ1138" s="81" t="s">
        <v>5432</v>
      </c>
      <c r="BR1138" s="81" t="s">
        <v>4275</v>
      </c>
      <c r="BS1138" s="81" t="s">
        <v>4068</v>
      </c>
      <c r="BT1138" s="81"/>
      <c r="BU1138" s="349" t="s">
        <v>6806</v>
      </c>
      <c r="BV1138" s="388" t="s">
        <v>8278</v>
      </c>
      <c r="BW1138" s="352" t="s">
        <v>6809</v>
      </c>
      <c r="BX1138" s="388" t="s">
        <v>8279</v>
      </c>
      <c r="BY1138" s="93" t="str">
        <f t="shared" si="127"/>
        <v>MR704 Bead Grip, 17x8.5, 0mm Offset, 5x150, 110.5mm Centerbore, Matte Black</v>
      </c>
      <c r="BZ1138" s="81" t="s">
        <v>3878</v>
      </c>
      <c r="CA1138" s="81" t="s">
        <v>3879</v>
      </c>
      <c r="CB1138" s="81" t="str">
        <f t="shared" si="126"/>
        <v>TRAIL (7XX)</v>
      </c>
    </row>
    <row r="1139" spans="1:80" s="38" customFormat="1" ht="15" customHeight="1">
      <c r="A1139" s="22">
        <f t="shared" si="121"/>
        <v>1137</v>
      </c>
      <c r="B1139" s="13" t="s">
        <v>84</v>
      </c>
      <c r="C1139" s="104" t="s">
        <v>1282</v>
      </c>
      <c r="D1139" s="82" t="s">
        <v>5800</v>
      </c>
      <c r="E1139" s="91" t="str">
        <f>CONCATENATE(LEFT(D1139,5),VLOOKUP(CONCATENATE(N1139,"x",O1139),'PART NUMBER GUIDE'!$B$9:$C$49,2,FALSE),VLOOKUP(CONCATENATE(P1139, V1139), 'PART NUMBER GUIDE'!$Q$6:$R$91, 2, FALSE),VLOOKUP(Y1139,'PART NUMBER GUIDE'!$J$8:$K$43,2, FALSE),IF(U1139="N/A",IF(ABS(S1139)&lt;10,"0"&amp;ABS(S1139),ABS(S1139)),CONCATENATE(LEFT(U1139,1),RIGHT(U1139,1))), F1139, G1139)</f>
        <v>MR70478558800</v>
      </c>
      <c r="F1139" s="90"/>
      <c r="G1139" s="90"/>
      <c r="H1139" s="45" t="s">
        <v>3504</v>
      </c>
      <c r="I1139" s="330">
        <v>43714</v>
      </c>
      <c r="J1139" s="42" t="s">
        <v>1265</v>
      </c>
      <c r="K1139" s="342">
        <v>319</v>
      </c>
      <c r="L1139" s="92">
        <f t="shared" si="122"/>
        <v>319</v>
      </c>
      <c r="M1139" s="344"/>
      <c r="N1139" s="82">
        <v>17</v>
      </c>
      <c r="O1139" s="82">
        <v>8.5</v>
      </c>
      <c r="P1139" s="99" t="str">
        <f t="shared" si="123"/>
        <v>5x150</v>
      </c>
      <c r="Q1139" s="82">
        <v>5</v>
      </c>
      <c r="R1139" s="82">
        <v>150</v>
      </c>
      <c r="S1139" s="82">
        <v>0</v>
      </c>
      <c r="T1139" s="75">
        <v>4.75</v>
      </c>
      <c r="U1139" s="102" t="s">
        <v>85</v>
      </c>
      <c r="V1139" s="75">
        <v>110.5</v>
      </c>
      <c r="W1139" s="41">
        <v>32.81</v>
      </c>
      <c r="X1139" s="51">
        <v>2650</v>
      </c>
      <c r="Y1139" s="45" t="s">
        <v>2222</v>
      </c>
      <c r="Z1139" s="79" t="s">
        <v>2992</v>
      </c>
      <c r="AA1139" s="51" t="str">
        <f t="shared" si="124"/>
        <v>17x8.5, 5x150, 0 OS</v>
      </c>
      <c r="AB1139" s="81" t="s">
        <v>4103</v>
      </c>
      <c r="AC1139" s="89">
        <f>_xlfn.IFNA(VLOOKUP(AB1139,ACCESSORIES!F:J,5,FALSE),"N/A")</f>
        <v>22</v>
      </c>
      <c r="AD1139" s="14" t="s">
        <v>85</v>
      </c>
      <c r="AE1139" s="14" t="s">
        <v>85</v>
      </c>
      <c r="AF1139" s="14" t="s">
        <v>85</v>
      </c>
      <c r="AG1139" s="14" t="s">
        <v>85</v>
      </c>
      <c r="AH1139" s="9" t="str">
        <f>_xlfn.IFNA(VLOOKUP(AG1139,ACCESSORIES!F:J,5,FALSE),"N/A")</f>
        <v>N/A</v>
      </c>
      <c r="AI1139" s="99" t="s">
        <v>265</v>
      </c>
      <c r="AJ1139" s="81" t="s">
        <v>85</v>
      </c>
      <c r="AK1139" s="40" t="str">
        <f>_xlfn.IFNA(VLOOKUP(AJ1139,ACCESSORIES!F:J,5,FALSE),"N/A")</f>
        <v>N/A</v>
      </c>
      <c r="AL1139" s="81" t="s">
        <v>85</v>
      </c>
      <c r="AM1139" s="82">
        <v>16.2</v>
      </c>
      <c r="AN1139" s="82">
        <v>180</v>
      </c>
      <c r="AO1139" s="36">
        <v>0</v>
      </c>
      <c r="AP1139" s="36">
        <v>14</v>
      </c>
      <c r="AQ1139" s="25">
        <v>41</v>
      </c>
      <c r="AR1139" s="36">
        <v>47.7</v>
      </c>
      <c r="AS1139" s="25">
        <v>209</v>
      </c>
      <c r="AT1139" s="74">
        <v>206</v>
      </c>
      <c r="AU1139" s="411">
        <v>103.36</v>
      </c>
      <c r="AV1139" s="407">
        <v>35.880000000000003</v>
      </c>
      <c r="AW1139" s="407">
        <v>44.2</v>
      </c>
      <c r="AX1139" s="54">
        <v>46</v>
      </c>
      <c r="AY1139" s="13" t="s">
        <v>85</v>
      </c>
      <c r="AZ1139" s="98" t="str">
        <f>_xlfn.IFNA(VLOOKUP(AY1139,ACCESSORIES!F:J,5,FALSE),"N/A")</f>
        <v>N/A</v>
      </c>
      <c r="BA1139" s="13" t="s">
        <v>85</v>
      </c>
      <c r="BB1139" s="98" t="str">
        <f>_xlfn.IFNA(VLOOKUP(BA1139,ACCESSORIES!F:J,5,FALSE),"N/A")</f>
        <v>N/A</v>
      </c>
      <c r="BC1139" s="77">
        <v>38.25</v>
      </c>
      <c r="BD1139" s="56">
        <v>20.236220472440898</v>
      </c>
      <c r="BE1139" s="56">
        <v>20.236220472440898</v>
      </c>
      <c r="BF1139" s="56">
        <v>11.417322834645701</v>
      </c>
      <c r="BG1139" s="378">
        <f t="shared" si="125"/>
        <v>7.6616839999999839E-2</v>
      </c>
      <c r="BH1139" s="14">
        <v>36</v>
      </c>
      <c r="BI1139" s="114" t="s">
        <v>3532</v>
      </c>
      <c r="BJ1139" s="50" t="s">
        <v>4050</v>
      </c>
      <c r="BK1139" s="81" t="s">
        <v>4964</v>
      </c>
      <c r="BL1139" s="81" t="s">
        <v>4066</v>
      </c>
      <c r="BM1139" s="81" t="s">
        <v>5448</v>
      </c>
      <c r="BN1139" s="81" t="s">
        <v>2872</v>
      </c>
      <c r="BO1139" s="81" t="s">
        <v>4298</v>
      </c>
      <c r="BP1139" s="81" t="s">
        <v>5446</v>
      </c>
      <c r="BQ1139" s="81" t="s">
        <v>5432</v>
      </c>
      <c r="BR1139" s="81" t="s">
        <v>4275</v>
      </c>
      <c r="BS1139" s="81" t="s">
        <v>4068</v>
      </c>
      <c r="BT1139" s="81"/>
      <c r="BU1139" s="349" t="s">
        <v>6814</v>
      </c>
      <c r="BV1139" s="388" t="s">
        <v>8160</v>
      </c>
      <c r="BW1139" s="352" t="s">
        <v>6821</v>
      </c>
      <c r="BX1139" s="388" t="s">
        <v>8161</v>
      </c>
      <c r="BY1139" s="93" t="str">
        <f t="shared" si="127"/>
        <v>MR704 Bead Grip, 17x8.5, 0mm Offset, 5x150, 110.5mm Centerbore, Titanium</v>
      </c>
      <c r="BZ1139" s="81" t="s">
        <v>3878</v>
      </c>
      <c r="CA1139" s="81" t="s">
        <v>3879</v>
      </c>
      <c r="CB1139" s="81" t="str">
        <f t="shared" si="126"/>
        <v>TRAIL (7XX)</v>
      </c>
    </row>
    <row r="1140" spans="1:80" s="38" customFormat="1" ht="15" customHeight="1">
      <c r="A1140" s="22">
        <f t="shared" si="121"/>
        <v>1138</v>
      </c>
      <c r="B1140" s="13" t="s">
        <v>84</v>
      </c>
      <c r="C1140" s="104" t="s">
        <v>1282</v>
      </c>
      <c r="D1140" s="82" t="s">
        <v>5800</v>
      </c>
      <c r="E1140" s="91" t="str">
        <f>CONCATENATE(LEFT(D1140,5),VLOOKUP(CONCATENATE(N1140,"x",O1140),'PART NUMBER GUIDE'!$B$9:$C$49,2,FALSE),VLOOKUP(CONCATENATE(P1140, V1140), 'PART NUMBER GUIDE'!$Q$6:$R$91, 2, FALSE),VLOOKUP(Y1140,'PART NUMBER GUIDE'!$J$8:$K$43,2, FALSE),IF(U1140="N/A",IF(ABS(S1140)&lt;10,"0"&amp;ABS(S1140),ABS(S1140)),CONCATENATE(LEFT(U1140,1),RIGHT(U1140,1))), F1140, G1140)</f>
        <v>MR70478516500</v>
      </c>
      <c r="F1140" s="90"/>
      <c r="G1140" s="90"/>
      <c r="H1140" s="45" t="s">
        <v>3507</v>
      </c>
      <c r="I1140" s="330">
        <v>43714</v>
      </c>
      <c r="J1140" s="42" t="s">
        <v>1265</v>
      </c>
      <c r="K1140" s="342">
        <v>319</v>
      </c>
      <c r="L1140" s="92">
        <f t="shared" si="122"/>
        <v>319</v>
      </c>
      <c r="M1140" s="344"/>
      <c r="N1140" s="82">
        <v>17</v>
      </c>
      <c r="O1140" s="82">
        <v>8.5</v>
      </c>
      <c r="P1140" s="99" t="str">
        <f t="shared" si="123"/>
        <v>6x135</v>
      </c>
      <c r="Q1140" s="82">
        <v>6</v>
      </c>
      <c r="R1140" s="82">
        <v>135</v>
      </c>
      <c r="S1140" s="82">
        <v>0</v>
      </c>
      <c r="T1140" s="75">
        <v>4.75</v>
      </c>
      <c r="U1140" s="102" t="s">
        <v>85</v>
      </c>
      <c r="V1140" s="75">
        <v>87</v>
      </c>
      <c r="W1140" s="41">
        <v>32.479999999999997</v>
      </c>
      <c r="X1140" s="51">
        <v>2650</v>
      </c>
      <c r="Y1140" s="45" t="s">
        <v>2294</v>
      </c>
      <c r="Z1140" s="79" t="s">
        <v>2987</v>
      </c>
      <c r="AA1140" s="51" t="str">
        <f t="shared" si="124"/>
        <v>17x8.5, 6x135, 0 OS</v>
      </c>
      <c r="AB1140" s="81" t="s">
        <v>4102</v>
      </c>
      <c r="AC1140" s="89">
        <f>_xlfn.IFNA(VLOOKUP(AB1140,ACCESSORIES!F:J,5,FALSE),"N/A")</f>
        <v>22</v>
      </c>
      <c r="AD1140" s="14" t="s">
        <v>85</v>
      </c>
      <c r="AE1140" s="14" t="s">
        <v>85</v>
      </c>
      <c r="AF1140" s="14" t="s">
        <v>85</v>
      </c>
      <c r="AG1140" s="14" t="s">
        <v>85</v>
      </c>
      <c r="AH1140" s="9" t="str">
        <f>_xlfn.IFNA(VLOOKUP(AG1140,ACCESSORIES!F:J,5,FALSE),"N/A")</f>
        <v>N/A</v>
      </c>
      <c r="AI1140" s="99" t="s">
        <v>265</v>
      </c>
      <c r="AJ1140" s="82" t="s">
        <v>3493</v>
      </c>
      <c r="AK1140" s="40" t="str">
        <f>_xlfn.IFNA(VLOOKUP(AJ1140,ACCESSORIES!F:J,5,FALSE),"N/A")</f>
        <v>N/A</v>
      </c>
      <c r="AL1140" s="82" t="s">
        <v>85</v>
      </c>
      <c r="AM1140" s="82">
        <v>16.2</v>
      </c>
      <c r="AN1140" s="82">
        <v>175</v>
      </c>
      <c r="AO1140" s="36">
        <v>3</v>
      </c>
      <c r="AP1140" s="36">
        <v>16</v>
      </c>
      <c r="AQ1140" s="25">
        <v>41</v>
      </c>
      <c r="AR1140" s="36">
        <v>47.7</v>
      </c>
      <c r="AS1140" s="25">
        <v>209</v>
      </c>
      <c r="AT1140" s="74">
        <v>206</v>
      </c>
      <c r="AU1140" s="411">
        <v>82.6</v>
      </c>
      <c r="AV1140" s="407">
        <v>35.89</v>
      </c>
      <c r="AW1140" s="407">
        <v>42.81</v>
      </c>
      <c r="AX1140" s="54">
        <v>46</v>
      </c>
      <c r="AY1140" s="13" t="s">
        <v>85</v>
      </c>
      <c r="AZ1140" s="98" t="str">
        <f>_xlfn.IFNA(VLOOKUP(AY1140,ACCESSORIES!F:J,5,FALSE),"N/A")</f>
        <v>N/A</v>
      </c>
      <c r="BA1140" s="13" t="s">
        <v>85</v>
      </c>
      <c r="BB1140" s="98" t="str">
        <f>_xlfn.IFNA(VLOOKUP(BA1140,ACCESSORIES!F:J,5,FALSE),"N/A")</f>
        <v>N/A</v>
      </c>
      <c r="BC1140" s="77">
        <v>37.880000000000003</v>
      </c>
      <c r="BD1140" s="56">
        <v>20.236220472440898</v>
      </c>
      <c r="BE1140" s="56">
        <v>20.236220472440898</v>
      </c>
      <c r="BF1140" s="56">
        <v>11.417322834645701</v>
      </c>
      <c r="BG1140" s="378">
        <f t="shared" si="125"/>
        <v>7.6616839999999839E-2</v>
      </c>
      <c r="BH1140" s="14">
        <v>36</v>
      </c>
      <c r="BI1140" s="114" t="s">
        <v>3532</v>
      </c>
      <c r="BJ1140" s="50" t="s">
        <v>4050</v>
      </c>
      <c r="BK1140" s="81" t="s">
        <v>4964</v>
      </c>
      <c r="BL1140" s="81" t="s">
        <v>4066</v>
      </c>
      <c r="BM1140" s="81" t="s">
        <v>5448</v>
      </c>
      <c r="BN1140" s="81" t="s">
        <v>2872</v>
      </c>
      <c r="BO1140" s="81" t="s">
        <v>4298</v>
      </c>
      <c r="BP1140" s="81" t="s">
        <v>5446</v>
      </c>
      <c r="BQ1140" s="81" t="s">
        <v>5432</v>
      </c>
      <c r="BR1140" s="81" t="s">
        <v>4275</v>
      </c>
      <c r="BS1140" s="81" t="s">
        <v>4068</v>
      </c>
      <c r="BT1140" s="81"/>
      <c r="BU1140" s="349" t="s">
        <v>6807</v>
      </c>
      <c r="BV1140" s="388" t="s">
        <v>8242</v>
      </c>
      <c r="BW1140" s="352" t="s">
        <v>6810</v>
      </c>
      <c r="BX1140" s="388" t="s">
        <v>8243</v>
      </c>
      <c r="BY1140" s="93" t="str">
        <f t="shared" si="127"/>
        <v>MR704 Bead Grip, 17x8.5, 0mm Offset, 6x135, 87mm Centerbore, Matte Black</v>
      </c>
      <c r="BZ1140" s="81" t="s">
        <v>3878</v>
      </c>
      <c r="CA1140" s="81" t="s">
        <v>3879</v>
      </c>
      <c r="CB1140" s="81" t="str">
        <f t="shared" si="126"/>
        <v>TRAIL (7XX)</v>
      </c>
    </row>
    <row r="1141" spans="1:80" s="38" customFormat="1" ht="15" customHeight="1">
      <c r="A1141" s="22">
        <f t="shared" si="121"/>
        <v>1139</v>
      </c>
      <c r="B1141" s="13" t="s">
        <v>84</v>
      </c>
      <c r="C1141" s="104" t="s">
        <v>1282</v>
      </c>
      <c r="D1141" s="82" t="s">
        <v>5800</v>
      </c>
      <c r="E1141" s="91" t="str">
        <f>CONCATENATE(LEFT(D1141,5),VLOOKUP(CONCATENATE(N1141,"x",O1141),'PART NUMBER GUIDE'!$B$9:$C$49,2,FALSE),VLOOKUP(CONCATENATE(P1141, V1141), 'PART NUMBER GUIDE'!$Q$6:$R$91, 2, FALSE),VLOOKUP(Y1141,'PART NUMBER GUIDE'!$J$8:$K$43,2, FALSE),IF(U1141="N/A",IF(ABS(S1141)&lt;10,"0"&amp;ABS(S1141),ABS(S1141)),CONCATENATE(LEFT(U1141,1),RIGHT(U1141,1))), F1141, G1141)</f>
        <v>MR70478516800</v>
      </c>
      <c r="F1141" s="90"/>
      <c r="G1141" s="90"/>
      <c r="H1141" s="45" t="s">
        <v>3508</v>
      </c>
      <c r="I1141" s="330">
        <v>43714</v>
      </c>
      <c r="J1141" s="42" t="s">
        <v>1265</v>
      </c>
      <c r="K1141" s="342">
        <v>319</v>
      </c>
      <c r="L1141" s="92">
        <f t="shared" si="122"/>
        <v>319</v>
      </c>
      <c r="M1141" s="344"/>
      <c r="N1141" s="82">
        <v>17</v>
      </c>
      <c r="O1141" s="82">
        <v>8.5</v>
      </c>
      <c r="P1141" s="99" t="str">
        <f t="shared" si="123"/>
        <v>6x135</v>
      </c>
      <c r="Q1141" s="82">
        <v>6</v>
      </c>
      <c r="R1141" s="82">
        <v>135</v>
      </c>
      <c r="S1141" s="82">
        <v>0</v>
      </c>
      <c r="T1141" s="75">
        <v>4.75</v>
      </c>
      <c r="U1141" s="102" t="s">
        <v>85</v>
      </c>
      <c r="V1141" s="75">
        <v>87</v>
      </c>
      <c r="W1141" s="41">
        <v>32.85</v>
      </c>
      <c r="X1141" s="51">
        <v>2650</v>
      </c>
      <c r="Y1141" s="45" t="s">
        <v>2222</v>
      </c>
      <c r="Z1141" s="79" t="s">
        <v>2992</v>
      </c>
      <c r="AA1141" s="51" t="str">
        <f t="shared" si="124"/>
        <v>17x8.5, 6x135, 0 OS</v>
      </c>
      <c r="AB1141" s="81" t="s">
        <v>4102</v>
      </c>
      <c r="AC1141" s="89">
        <f>_xlfn.IFNA(VLOOKUP(AB1141,ACCESSORIES!F:J,5,FALSE),"N/A")</f>
        <v>22</v>
      </c>
      <c r="AD1141" s="14" t="s">
        <v>85</v>
      </c>
      <c r="AE1141" s="14" t="s">
        <v>85</v>
      </c>
      <c r="AF1141" s="14" t="s">
        <v>85</v>
      </c>
      <c r="AG1141" s="14" t="s">
        <v>85</v>
      </c>
      <c r="AH1141" s="9" t="str">
        <f>_xlfn.IFNA(VLOOKUP(AG1141,ACCESSORIES!F:J,5,FALSE),"N/A")</f>
        <v>N/A</v>
      </c>
      <c r="AI1141" s="99" t="s">
        <v>265</v>
      </c>
      <c r="AJ1141" s="82" t="s">
        <v>3493</v>
      </c>
      <c r="AK1141" s="40" t="str">
        <f>_xlfn.IFNA(VLOOKUP(AJ1141,ACCESSORIES!F:J,5,FALSE),"N/A")</f>
        <v>N/A</v>
      </c>
      <c r="AL1141" s="82" t="s">
        <v>85</v>
      </c>
      <c r="AM1141" s="82">
        <v>16.2</v>
      </c>
      <c r="AN1141" s="82">
        <v>175</v>
      </c>
      <c r="AO1141" s="36">
        <v>3</v>
      </c>
      <c r="AP1141" s="36">
        <v>16</v>
      </c>
      <c r="AQ1141" s="25">
        <v>41</v>
      </c>
      <c r="AR1141" s="36">
        <v>47.7</v>
      </c>
      <c r="AS1141" s="25">
        <v>209</v>
      </c>
      <c r="AT1141" s="74">
        <v>206</v>
      </c>
      <c r="AU1141" s="411">
        <v>82.6</v>
      </c>
      <c r="AV1141" s="407">
        <v>35.89</v>
      </c>
      <c r="AW1141" s="407">
        <v>42.81</v>
      </c>
      <c r="AX1141" s="54">
        <v>46</v>
      </c>
      <c r="AY1141" s="13" t="s">
        <v>85</v>
      </c>
      <c r="AZ1141" s="98" t="str">
        <f>_xlfn.IFNA(VLOOKUP(AY1141,ACCESSORIES!F:J,5,FALSE),"N/A")</f>
        <v>N/A</v>
      </c>
      <c r="BA1141" s="13" t="s">
        <v>85</v>
      </c>
      <c r="BB1141" s="98" t="str">
        <f>_xlfn.IFNA(VLOOKUP(BA1141,ACCESSORIES!F:J,5,FALSE),"N/A")</f>
        <v>N/A</v>
      </c>
      <c r="BC1141" s="77">
        <v>37.549999999999997</v>
      </c>
      <c r="BD1141" s="56">
        <v>20.236220472440898</v>
      </c>
      <c r="BE1141" s="56">
        <v>20.236220472440898</v>
      </c>
      <c r="BF1141" s="56">
        <v>11.417322834645701</v>
      </c>
      <c r="BG1141" s="378">
        <f t="shared" si="125"/>
        <v>7.6616839999999839E-2</v>
      </c>
      <c r="BH1141" s="14">
        <v>36</v>
      </c>
      <c r="BI1141" s="114" t="s">
        <v>3532</v>
      </c>
      <c r="BJ1141" s="50" t="s">
        <v>4050</v>
      </c>
      <c r="BK1141" s="81" t="s">
        <v>4964</v>
      </c>
      <c r="BL1141" s="81" t="s">
        <v>4066</v>
      </c>
      <c r="BM1141" s="81" t="s">
        <v>5448</v>
      </c>
      <c r="BN1141" s="81" t="s">
        <v>2872</v>
      </c>
      <c r="BO1141" s="81" t="s">
        <v>4298</v>
      </c>
      <c r="BP1141" s="81" t="s">
        <v>5446</v>
      </c>
      <c r="BQ1141" s="81" t="s">
        <v>5432</v>
      </c>
      <c r="BR1141" s="81" t="s">
        <v>4275</v>
      </c>
      <c r="BS1141" s="81" t="s">
        <v>4068</v>
      </c>
      <c r="BT1141" s="81"/>
      <c r="BU1141" s="349" t="s">
        <v>6813</v>
      </c>
      <c r="BV1141" s="388" t="s">
        <v>8466</v>
      </c>
      <c r="BW1141" s="352" t="s">
        <v>6817</v>
      </c>
      <c r="BX1141" s="388" t="s">
        <v>8465</v>
      </c>
      <c r="BY1141" s="93" t="str">
        <f t="shared" si="127"/>
        <v>MR704 Bead Grip, 17x8.5, 0mm Offset, 6x135, 87mm Centerbore, Titanium</v>
      </c>
      <c r="BZ1141" s="81" t="s">
        <v>3878</v>
      </c>
      <c r="CA1141" s="81" t="s">
        <v>3879</v>
      </c>
      <c r="CB1141" s="81" t="str">
        <f t="shared" si="126"/>
        <v>TRAIL (7XX)</v>
      </c>
    </row>
    <row r="1142" spans="1:80" s="38" customFormat="1" ht="15" customHeight="1">
      <c r="A1142" s="22">
        <f t="shared" si="121"/>
        <v>1140</v>
      </c>
      <c r="B1142" s="13" t="s">
        <v>84</v>
      </c>
      <c r="C1142" s="104" t="s">
        <v>1282</v>
      </c>
      <c r="D1142" s="82" t="s">
        <v>5800</v>
      </c>
      <c r="E1142" s="91" t="str">
        <f>CONCATENATE(LEFT(D1142,5),VLOOKUP(CONCATENATE(N1142,"x",O1142),'PART NUMBER GUIDE'!$B$9:$C$49,2,FALSE),VLOOKUP(CONCATENATE(P1142, V1142), 'PART NUMBER GUIDE'!$Q$6:$R$91, 2, FALSE),VLOOKUP(Y1142,'PART NUMBER GUIDE'!$J$8:$K$43,2, FALSE),IF(U1142="N/A",IF(ABS(S1142)&lt;10,"0"&amp;ABS(S1142),ABS(S1142)),CONCATENATE(LEFT(U1142,1),RIGHT(U1142,1))), F1142, G1142)</f>
        <v>MR70478560500</v>
      </c>
      <c r="F1142" s="90"/>
      <c r="G1142" s="90"/>
      <c r="H1142" s="45" t="s">
        <v>3509</v>
      </c>
      <c r="I1142" s="330">
        <v>43714</v>
      </c>
      <c r="J1142" s="85" t="s">
        <v>1265</v>
      </c>
      <c r="K1142" s="342">
        <v>319</v>
      </c>
      <c r="L1142" s="92">
        <f t="shared" si="122"/>
        <v>319</v>
      </c>
      <c r="M1142" s="344"/>
      <c r="N1142" s="82">
        <v>17</v>
      </c>
      <c r="O1142" s="82">
        <v>8.5</v>
      </c>
      <c r="P1142" s="99" t="str">
        <f t="shared" si="123"/>
        <v>6x5.5</v>
      </c>
      <c r="Q1142" s="82">
        <v>6</v>
      </c>
      <c r="R1142" s="82">
        <v>5.5</v>
      </c>
      <c r="S1142" s="82">
        <v>0</v>
      </c>
      <c r="T1142" s="75">
        <v>4.75</v>
      </c>
      <c r="U1142" s="102" t="s">
        <v>85</v>
      </c>
      <c r="V1142" s="75">
        <v>106.25</v>
      </c>
      <c r="W1142" s="41">
        <v>32.22</v>
      </c>
      <c r="X1142" s="51">
        <v>2650</v>
      </c>
      <c r="Y1142" s="45" t="s">
        <v>2294</v>
      </c>
      <c r="Z1142" s="79" t="s">
        <v>2987</v>
      </c>
      <c r="AA1142" s="51" t="str">
        <f t="shared" si="124"/>
        <v>17x8.5, 6x5.5, 0 OS</v>
      </c>
      <c r="AB1142" s="81" t="s">
        <v>4103</v>
      </c>
      <c r="AC1142" s="89">
        <f>_xlfn.IFNA(VLOOKUP(AB1142,ACCESSORIES!F:J,5,FALSE),"N/A")</f>
        <v>22</v>
      </c>
      <c r="AD1142" s="14" t="s">
        <v>85</v>
      </c>
      <c r="AE1142" s="14" t="s">
        <v>85</v>
      </c>
      <c r="AF1142" s="14" t="s">
        <v>85</v>
      </c>
      <c r="AG1142" s="14" t="s">
        <v>85</v>
      </c>
      <c r="AH1142" s="9" t="str">
        <f>_xlfn.IFNA(VLOOKUP(AG1142,ACCESSORIES!F:J,5,FALSE),"N/A")</f>
        <v>N/A</v>
      </c>
      <c r="AI1142" s="99" t="s">
        <v>265</v>
      </c>
      <c r="AJ1142" s="82" t="s">
        <v>1709</v>
      </c>
      <c r="AK1142" s="40">
        <f>_xlfn.IFNA(VLOOKUP(AJ1142,ACCESSORIES!F:J,5,FALSE),"N/A")</f>
        <v>2.75</v>
      </c>
      <c r="AL1142" s="3">
        <v>78.3</v>
      </c>
      <c r="AM1142" s="82">
        <v>16.2</v>
      </c>
      <c r="AN1142" s="82">
        <v>175</v>
      </c>
      <c r="AO1142" s="36">
        <v>3</v>
      </c>
      <c r="AP1142" s="36">
        <v>16</v>
      </c>
      <c r="AQ1142" s="25">
        <v>41</v>
      </c>
      <c r="AR1142" s="36">
        <v>47.7</v>
      </c>
      <c r="AS1142" s="25">
        <v>209</v>
      </c>
      <c r="AT1142" s="74">
        <v>206</v>
      </c>
      <c r="AU1142" s="411">
        <v>103.36</v>
      </c>
      <c r="AV1142" s="407">
        <v>35.880000000000003</v>
      </c>
      <c r="AW1142" s="407">
        <v>44.2</v>
      </c>
      <c r="AX1142" s="54">
        <v>46</v>
      </c>
      <c r="AY1142" s="13" t="s">
        <v>85</v>
      </c>
      <c r="AZ1142" s="98" t="str">
        <f>_xlfn.IFNA(VLOOKUP(AY1142,ACCESSORIES!F:J,5,FALSE),"N/A")</f>
        <v>N/A</v>
      </c>
      <c r="BA1142" s="13" t="s">
        <v>85</v>
      </c>
      <c r="BB1142" s="98" t="str">
        <f>_xlfn.IFNA(VLOOKUP(BA1142,ACCESSORIES!F:J,5,FALSE),"N/A")</f>
        <v>N/A</v>
      </c>
      <c r="BC1142" s="77">
        <v>37.590000000000003</v>
      </c>
      <c r="BD1142" s="56">
        <v>20.236220472440898</v>
      </c>
      <c r="BE1142" s="56">
        <v>20.236220472440898</v>
      </c>
      <c r="BF1142" s="56">
        <v>11.417322834645701</v>
      </c>
      <c r="BG1142" s="378">
        <f t="shared" si="125"/>
        <v>7.6616839999999839E-2</v>
      </c>
      <c r="BH1142" s="14">
        <v>36</v>
      </c>
      <c r="BI1142" s="114" t="s">
        <v>3532</v>
      </c>
      <c r="BJ1142" s="50" t="s">
        <v>4050</v>
      </c>
      <c r="BK1142" s="81" t="s">
        <v>4964</v>
      </c>
      <c r="BL1142" s="81" t="s">
        <v>4066</v>
      </c>
      <c r="BM1142" s="81" t="s">
        <v>5448</v>
      </c>
      <c r="BN1142" s="81" t="s">
        <v>2872</v>
      </c>
      <c r="BO1142" s="81" t="s">
        <v>4298</v>
      </c>
      <c r="BP1142" s="81" t="s">
        <v>5446</v>
      </c>
      <c r="BQ1142" s="81" t="s">
        <v>5432</v>
      </c>
      <c r="BR1142" s="81" t="s">
        <v>4275</v>
      </c>
      <c r="BS1142" s="81" t="s">
        <v>4068</v>
      </c>
      <c r="BT1142" s="81"/>
      <c r="BU1142" s="349" t="s">
        <v>6807</v>
      </c>
      <c r="BV1142" s="388" t="s">
        <v>8242</v>
      </c>
      <c r="BW1142" s="352" t="s">
        <v>6810</v>
      </c>
      <c r="BX1142" s="388" t="s">
        <v>8243</v>
      </c>
      <c r="BY1142" s="93" t="str">
        <f t="shared" si="127"/>
        <v>MR704 Bead Grip, 17x8.5, 0mm Offset, 6x5.5, 106.25mm Centerbore, Matte Black</v>
      </c>
      <c r="BZ1142" s="81" t="s">
        <v>3878</v>
      </c>
      <c r="CA1142" s="81" t="s">
        <v>3879</v>
      </c>
      <c r="CB1142" s="81" t="str">
        <f t="shared" si="126"/>
        <v>TRAIL (7XX)</v>
      </c>
    </row>
    <row r="1143" spans="1:80" s="38" customFormat="1" ht="15" customHeight="1">
      <c r="A1143" s="22">
        <f t="shared" si="121"/>
        <v>1141</v>
      </c>
      <c r="B1143" s="13" t="s">
        <v>84</v>
      </c>
      <c r="C1143" s="104" t="s">
        <v>1282</v>
      </c>
      <c r="D1143" s="82" t="s">
        <v>5800</v>
      </c>
      <c r="E1143" s="91" t="str">
        <f>CONCATENATE(LEFT(D1143,5),VLOOKUP(CONCATENATE(N1143,"x",O1143),'PART NUMBER GUIDE'!$B$9:$C$49,2,FALSE),VLOOKUP(CONCATENATE(P1143, V1143), 'PART NUMBER GUIDE'!$Q$6:$R$91, 2, FALSE),VLOOKUP(Y1143,'PART NUMBER GUIDE'!$J$8:$K$43,2, FALSE),IF(U1143="N/A",IF(ABS(S1143)&lt;10,"0"&amp;ABS(S1143),ABS(S1143)),CONCATENATE(LEFT(U1143,1),RIGHT(U1143,1))), F1143, G1143)</f>
        <v>MR70478560800</v>
      </c>
      <c r="F1143" s="90"/>
      <c r="G1143" s="90"/>
      <c r="H1143" s="45" t="s">
        <v>3510</v>
      </c>
      <c r="I1143" s="330">
        <v>43714</v>
      </c>
      <c r="J1143" s="85" t="s">
        <v>1265</v>
      </c>
      <c r="K1143" s="342">
        <v>319</v>
      </c>
      <c r="L1143" s="92">
        <f t="shared" si="122"/>
        <v>319</v>
      </c>
      <c r="M1143" s="344"/>
      <c r="N1143" s="82">
        <v>17</v>
      </c>
      <c r="O1143" s="82">
        <v>8.5</v>
      </c>
      <c r="P1143" s="99" t="str">
        <f t="shared" si="123"/>
        <v>6x5.5</v>
      </c>
      <c r="Q1143" s="82">
        <v>6</v>
      </c>
      <c r="R1143" s="82">
        <v>5.5</v>
      </c>
      <c r="S1143" s="82">
        <v>0</v>
      </c>
      <c r="T1143" s="75">
        <v>4.75</v>
      </c>
      <c r="U1143" s="102" t="s">
        <v>85</v>
      </c>
      <c r="V1143" s="75">
        <v>106.25</v>
      </c>
      <c r="W1143" s="41">
        <v>31.97</v>
      </c>
      <c r="X1143" s="51">
        <v>2650</v>
      </c>
      <c r="Y1143" s="45" t="s">
        <v>2222</v>
      </c>
      <c r="Z1143" s="79" t="s">
        <v>2992</v>
      </c>
      <c r="AA1143" s="51" t="str">
        <f t="shared" si="124"/>
        <v>17x8.5, 6x5.5, 0 OS</v>
      </c>
      <c r="AB1143" s="81" t="s">
        <v>4103</v>
      </c>
      <c r="AC1143" s="89">
        <f>_xlfn.IFNA(VLOOKUP(AB1143,ACCESSORIES!F:J,5,FALSE),"N/A")</f>
        <v>22</v>
      </c>
      <c r="AD1143" s="14" t="s">
        <v>85</v>
      </c>
      <c r="AE1143" s="14" t="s">
        <v>85</v>
      </c>
      <c r="AF1143" s="14" t="s">
        <v>85</v>
      </c>
      <c r="AG1143" s="14" t="s">
        <v>85</v>
      </c>
      <c r="AH1143" s="9" t="str">
        <f>_xlfn.IFNA(VLOOKUP(AG1143,ACCESSORIES!F:J,5,FALSE),"N/A")</f>
        <v>N/A</v>
      </c>
      <c r="AI1143" s="99" t="s">
        <v>265</v>
      </c>
      <c r="AJ1143" s="82" t="s">
        <v>1709</v>
      </c>
      <c r="AK1143" s="40">
        <f>_xlfn.IFNA(VLOOKUP(AJ1143,ACCESSORIES!F:J,5,FALSE),"N/A")</f>
        <v>2.75</v>
      </c>
      <c r="AL1143" s="3">
        <v>78.3</v>
      </c>
      <c r="AM1143" s="82">
        <v>16.2</v>
      </c>
      <c r="AN1143" s="82">
        <v>175</v>
      </c>
      <c r="AO1143" s="36">
        <v>3</v>
      </c>
      <c r="AP1143" s="36">
        <v>16</v>
      </c>
      <c r="AQ1143" s="25">
        <v>41</v>
      </c>
      <c r="AR1143" s="36">
        <v>47.7</v>
      </c>
      <c r="AS1143" s="25">
        <v>209</v>
      </c>
      <c r="AT1143" s="74">
        <v>206</v>
      </c>
      <c r="AU1143" s="411">
        <v>103.36</v>
      </c>
      <c r="AV1143" s="407">
        <v>35.880000000000003</v>
      </c>
      <c r="AW1143" s="407">
        <v>44.2</v>
      </c>
      <c r="AX1143" s="54">
        <v>46</v>
      </c>
      <c r="AY1143" s="13" t="s">
        <v>85</v>
      </c>
      <c r="AZ1143" s="98" t="str">
        <f>_xlfn.IFNA(VLOOKUP(AY1143,ACCESSORIES!F:J,5,FALSE),"N/A")</f>
        <v>N/A</v>
      </c>
      <c r="BA1143" s="13" t="s">
        <v>85</v>
      </c>
      <c r="BB1143" s="98" t="str">
        <f>_xlfn.IFNA(VLOOKUP(BA1143,ACCESSORIES!F:J,5,FALSE),"N/A")</f>
        <v>N/A</v>
      </c>
      <c r="BC1143" s="77">
        <v>36.159999999999997</v>
      </c>
      <c r="BD1143" s="56">
        <v>20.236220472440898</v>
      </c>
      <c r="BE1143" s="56">
        <v>20.236220472440898</v>
      </c>
      <c r="BF1143" s="56">
        <v>11.417322834645701</v>
      </c>
      <c r="BG1143" s="378">
        <f t="shared" si="125"/>
        <v>7.6616839999999839E-2</v>
      </c>
      <c r="BH1143" s="14">
        <v>36</v>
      </c>
      <c r="BI1143" s="114" t="s">
        <v>3532</v>
      </c>
      <c r="BJ1143" s="50" t="s">
        <v>4050</v>
      </c>
      <c r="BK1143" s="81" t="s">
        <v>4964</v>
      </c>
      <c r="BL1143" s="81" t="s">
        <v>4066</v>
      </c>
      <c r="BM1143" s="81" t="s">
        <v>5448</v>
      </c>
      <c r="BN1143" s="81" t="s">
        <v>2872</v>
      </c>
      <c r="BO1143" s="81" t="s">
        <v>4298</v>
      </c>
      <c r="BP1143" s="81" t="s">
        <v>5446</v>
      </c>
      <c r="BQ1143" s="81" t="s">
        <v>5432</v>
      </c>
      <c r="BR1143" s="81" t="s">
        <v>4275</v>
      </c>
      <c r="BS1143" s="81" t="s">
        <v>4068</v>
      </c>
      <c r="BT1143" s="81"/>
      <c r="BU1143" s="349" t="s">
        <v>6813</v>
      </c>
      <c r="BV1143" s="388" t="s">
        <v>8466</v>
      </c>
      <c r="BW1143" s="352" t="s">
        <v>6817</v>
      </c>
      <c r="BX1143" s="388" t="s">
        <v>8465</v>
      </c>
      <c r="BY1143" s="93" t="str">
        <f t="shared" si="127"/>
        <v>MR704 Bead Grip, 17x8.5, 0mm Offset, 6x5.5, 106.25mm Centerbore, Titanium</v>
      </c>
      <c r="BZ1143" s="81" t="s">
        <v>3878</v>
      </c>
      <c r="CA1143" s="81" t="s">
        <v>3879</v>
      </c>
      <c r="CB1143" s="81" t="str">
        <f t="shared" si="126"/>
        <v>TRAIL (7XX)</v>
      </c>
    </row>
    <row r="1144" spans="1:80" s="38" customFormat="1" ht="15" customHeight="1">
      <c r="A1144" s="22">
        <f t="shared" si="121"/>
        <v>1142</v>
      </c>
      <c r="B1144" s="13" t="s">
        <v>84</v>
      </c>
      <c r="C1144" s="104" t="s">
        <v>1282</v>
      </c>
      <c r="D1144" s="82" t="s">
        <v>5800</v>
      </c>
      <c r="E1144" s="91" t="str">
        <f>CONCATENATE(LEFT(D1144,5),VLOOKUP(CONCATENATE(N1144,"x",O1144),'PART NUMBER GUIDE'!$B$9:$C$49,2,FALSE),VLOOKUP(CONCATENATE(P1144, V1144), 'PART NUMBER GUIDE'!$Q$6:$R$91, 2, FALSE),VLOOKUP(Y1144,'PART NUMBER GUIDE'!$J$8:$K$43,2, FALSE),IF(U1144="N/A",IF(ABS(S1144)&lt;10,"0"&amp;ABS(S1144),ABS(S1144)),CONCATENATE(LEFT(U1144,1),RIGHT(U1144,1))), F1144, G1144)</f>
        <v>MR70478580500</v>
      </c>
      <c r="F1144" s="90"/>
      <c r="G1144" s="90"/>
      <c r="H1144" s="45" t="s">
        <v>3511</v>
      </c>
      <c r="I1144" s="330">
        <v>43714</v>
      </c>
      <c r="J1144" s="42" t="s">
        <v>1265</v>
      </c>
      <c r="K1144" s="342">
        <v>339</v>
      </c>
      <c r="L1144" s="92">
        <f t="shared" si="122"/>
        <v>339</v>
      </c>
      <c r="M1144" s="344"/>
      <c r="N1144" s="82">
        <v>17</v>
      </c>
      <c r="O1144" s="82">
        <v>8.5</v>
      </c>
      <c r="P1144" s="99" t="str">
        <f t="shared" si="123"/>
        <v>8x6.5</v>
      </c>
      <c r="Q1144" s="82">
        <v>8</v>
      </c>
      <c r="R1144" s="82">
        <v>6.5</v>
      </c>
      <c r="S1144" s="82">
        <v>0</v>
      </c>
      <c r="T1144" s="75">
        <v>4.75</v>
      </c>
      <c r="U1144" s="102" t="s">
        <v>85</v>
      </c>
      <c r="V1144" s="75">
        <v>130.81</v>
      </c>
      <c r="W1144" s="41">
        <v>32.92</v>
      </c>
      <c r="X1144" s="51">
        <v>3640</v>
      </c>
      <c r="Y1144" s="45" t="s">
        <v>2294</v>
      </c>
      <c r="Z1144" s="79" t="s">
        <v>2987</v>
      </c>
      <c r="AA1144" s="51" t="str">
        <f t="shared" si="124"/>
        <v>17x8.5, 8x6.5, 0 OS</v>
      </c>
      <c r="AB1144" s="81" t="s">
        <v>4106</v>
      </c>
      <c r="AC1144" s="89">
        <f>_xlfn.IFNA(VLOOKUP(AB1144,ACCESSORIES!F:J,5,FALSE),"N/A")</f>
        <v>33</v>
      </c>
      <c r="AD1144" s="14" t="s">
        <v>85</v>
      </c>
      <c r="AE1144" s="14" t="s">
        <v>85</v>
      </c>
      <c r="AF1144" s="13" t="s">
        <v>3005</v>
      </c>
      <c r="AG1144" s="14" t="s">
        <v>85</v>
      </c>
      <c r="AH1144" s="9" t="str">
        <f>_xlfn.IFNA(VLOOKUP(AG1144,ACCESSORIES!F:J,5,FALSE),"N/A")</f>
        <v>N/A</v>
      </c>
      <c r="AI1144" s="99" t="s">
        <v>266</v>
      </c>
      <c r="AJ1144" s="82" t="s">
        <v>85</v>
      </c>
      <c r="AK1144" s="40" t="str">
        <f>_xlfn.IFNA(VLOOKUP(AJ1144,ACCESSORIES!F:J,5,FALSE),"N/A")</f>
        <v>N/A</v>
      </c>
      <c r="AL1144" s="82" t="s">
        <v>85</v>
      </c>
      <c r="AM1144" s="82">
        <v>16.2</v>
      </c>
      <c r="AN1144" s="82">
        <v>200</v>
      </c>
      <c r="AO1144" s="36">
        <v>0</v>
      </c>
      <c r="AP1144" s="36">
        <v>0</v>
      </c>
      <c r="AQ1144" s="25">
        <v>42.6</v>
      </c>
      <c r="AR1144" s="36">
        <v>47.7</v>
      </c>
      <c r="AS1144" s="25">
        <v>209</v>
      </c>
      <c r="AT1144" s="74">
        <v>206</v>
      </c>
      <c r="AU1144" s="410">
        <v>123.1</v>
      </c>
      <c r="AV1144" s="407">
        <v>92</v>
      </c>
      <c r="AW1144" s="407">
        <v>92</v>
      </c>
      <c r="AX1144" s="54">
        <v>46</v>
      </c>
      <c r="AY1144" s="13" t="s">
        <v>85</v>
      </c>
      <c r="AZ1144" s="98" t="str">
        <f>_xlfn.IFNA(VLOOKUP(AY1144,ACCESSORIES!F:J,5,FALSE),"N/A")</f>
        <v>N/A</v>
      </c>
      <c r="BA1144" s="13" t="s">
        <v>85</v>
      </c>
      <c r="BB1144" s="98" t="str">
        <f>_xlfn.IFNA(VLOOKUP(BA1144,ACCESSORIES!F:J,5,FALSE),"N/A")</f>
        <v>N/A</v>
      </c>
      <c r="BC1144" s="77">
        <v>37.15</v>
      </c>
      <c r="BD1144" s="56">
        <v>20.236220472440898</v>
      </c>
      <c r="BE1144" s="56">
        <v>20.236220472440898</v>
      </c>
      <c r="BF1144" s="56">
        <v>11.417322834645701</v>
      </c>
      <c r="BG1144" s="378">
        <f t="shared" si="125"/>
        <v>7.6616839999999839E-2</v>
      </c>
      <c r="BH1144" s="14">
        <v>36</v>
      </c>
      <c r="BI1144" s="114" t="s">
        <v>3532</v>
      </c>
      <c r="BJ1144" s="50" t="s">
        <v>4050</v>
      </c>
      <c r="BK1144" s="81" t="s">
        <v>4964</v>
      </c>
      <c r="BL1144" s="81" t="s">
        <v>4066</v>
      </c>
      <c r="BM1144" s="81" t="s">
        <v>5448</v>
      </c>
      <c r="BN1144" s="81" t="s">
        <v>2872</v>
      </c>
      <c r="BO1144" s="81" t="s">
        <v>4298</v>
      </c>
      <c r="BP1144" s="81" t="s">
        <v>5446</v>
      </c>
      <c r="BQ1144" s="81" t="s">
        <v>5432</v>
      </c>
      <c r="BR1144" s="81" t="s">
        <v>4275</v>
      </c>
      <c r="BS1144" s="81" t="s">
        <v>4068</v>
      </c>
      <c r="BT1144" s="81"/>
      <c r="BU1144" s="349" t="s">
        <v>6808</v>
      </c>
      <c r="BV1144" s="388" t="s">
        <v>8397</v>
      </c>
      <c r="BW1144" s="352" t="s">
        <v>6811</v>
      </c>
      <c r="BX1144" s="388" t="s">
        <v>8398</v>
      </c>
      <c r="BY1144" s="93" t="str">
        <f t="shared" si="127"/>
        <v>MR704 Bead Grip, 17x8.5, 0mm Offset, 8x6.5, 130.81mm Centerbore, Matte Black</v>
      </c>
      <c r="BZ1144" s="81" t="s">
        <v>3878</v>
      </c>
      <c r="CA1144" s="81" t="s">
        <v>3879</v>
      </c>
      <c r="CB1144" s="81" t="str">
        <f t="shared" si="126"/>
        <v>TRAIL (7XX)</v>
      </c>
    </row>
    <row r="1145" spans="1:80" s="38" customFormat="1" ht="15" customHeight="1">
      <c r="A1145" s="22">
        <f t="shared" si="121"/>
        <v>1143</v>
      </c>
      <c r="B1145" s="13" t="s">
        <v>84</v>
      </c>
      <c r="C1145" s="104" t="s">
        <v>1282</v>
      </c>
      <c r="D1145" s="82" t="s">
        <v>5800</v>
      </c>
      <c r="E1145" s="91" t="str">
        <f>CONCATENATE(LEFT(D1145,5),VLOOKUP(CONCATENATE(N1145,"x",O1145),'PART NUMBER GUIDE'!$B$9:$C$49,2,FALSE),VLOOKUP(CONCATENATE(P1145, V1145), 'PART NUMBER GUIDE'!$Q$6:$R$91, 2, FALSE),VLOOKUP(Y1145,'PART NUMBER GUIDE'!$J$8:$K$43,2, FALSE),IF(U1145="N/A",IF(ABS(S1145)&lt;10,"0"&amp;ABS(S1145),ABS(S1145)),CONCATENATE(LEFT(U1145,1),RIGHT(U1145,1))), F1145, G1145)</f>
        <v>MR70478580800</v>
      </c>
      <c r="F1145" s="90"/>
      <c r="G1145" s="90"/>
      <c r="H1145" s="45" t="s">
        <v>3512</v>
      </c>
      <c r="I1145" s="330">
        <v>43714</v>
      </c>
      <c r="J1145" s="42" t="s">
        <v>1265</v>
      </c>
      <c r="K1145" s="342">
        <v>339</v>
      </c>
      <c r="L1145" s="92">
        <f t="shared" si="122"/>
        <v>339</v>
      </c>
      <c r="M1145" s="344"/>
      <c r="N1145" s="82">
        <v>17</v>
      </c>
      <c r="O1145" s="82">
        <v>8.5</v>
      </c>
      <c r="P1145" s="99" t="str">
        <f t="shared" si="123"/>
        <v>8x6.5</v>
      </c>
      <c r="Q1145" s="82">
        <v>8</v>
      </c>
      <c r="R1145" s="82">
        <v>6.5</v>
      </c>
      <c r="S1145" s="82">
        <v>0</v>
      </c>
      <c r="T1145" s="75">
        <v>4.75</v>
      </c>
      <c r="U1145" s="102" t="s">
        <v>85</v>
      </c>
      <c r="V1145" s="75">
        <v>130.81</v>
      </c>
      <c r="W1145" s="41">
        <v>31.97</v>
      </c>
      <c r="X1145" s="51">
        <v>3640</v>
      </c>
      <c r="Y1145" s="45" t="s">
        <v>2222</v>
      </c>
      <c r="Z1145" s="79" t="s">
        <v>2992</v>
      </c>
      <c r="AA1145" s="51" t="str">
        <f t="shared" si="124"/>
        <v>17x8.5, 8x6.5, 0 OS</v>
      </c>
      <c r="AB1145" s="81" t="s">
        <v>4106</v>
      </c>
      <c r="AC1145" s="89">
        <f>_xlfn.IFNA(VLOOKUP(AB1145,ACCESSORIES!F:J,5,FALSE),"N/A")</f>
        <v>33</v>
      </c>
      <c r="AD1145" s="14" t="s">
        <v>85</v>
      </c>
      <c r="AE1145" s="14" t="s">
        <v>85</v>
      </c>
      <c r="AF1145" s="13" t="s">
        <v>3005</v>
      </c>
      <c r="AG1145" s="14" t="s">
        <v>85</v>
      </c>
      <c r="AH1145" s="9" t="str">
        <f>_xlfn.IFNA(VLOOKUP(AG1145,ACCESSORIES!F:J,5,FALSE),"N/A")</f>
        <v>N/A</v>
      </c>
      <c r="AI1145" s="99" t="s">
        <v>266</v>
      </c>
      <c r="AJ1145" s="82" t="s">
        <v>85</v>
      </c>
      <c r="AK1145" s="40" t="str">
        <f>_xlfn.IFNA(VLOOKUP(AJ1145,ACCESSORIES!F:J,5,FALSE),"N/A")</f>
        <v>N/A</v>
      </c>
      <c r="AL1145" s="82" t="s">
        <v>85</v>
      </c>
      <c r="AM1145" s="82">
        <v>16.2</v>
      </c>
      <c r="AN1145" s="82">
        <v>200</v>
      </c>
      <c r="AO1145" s="36">
        <v>0</v>
      </c>
      <c r="AP1145" s="36">
        <v>0</v>
      </c>
      <c r="AQ1145" s="25">
        <v>42.6</v>
      </c>
      <c r="AR1145" s="36">
        <v>47.7</v>
      </c>
      <c r="AS1145" s="25">
        <v>209</v>
      </c>
      <c r="AT1145" s="74">
        <v>206</v>
      </c>
      <c r="AU1145" s="410">
        <v>123.1</v>
      </c>
      <c r="AV1145" s="407">
        <v>92</v>
      </c>
      <c r="AW1145" s="407">
        <v>92</v>
      </c>
      <c r="AX1145" s="54">
        <v>46</v>
      </c>
      <c r="AY1145" s="13" t="s">
        <v>85</v>
      </c>
      <c r="AZ1145" s="98" t="str">
        <f>_xlfn.IFNA(VLOOKUP(AY1145,ACCESSORIES!F:J,5,FALSE),"N/A")</f>
        <v>N/A</v>
      </c>
      <c r="BA1145" s="13" t="s">
        <v>85</v>
      </c>
      <c r="BB1145" s="98" t="str">
        <f>_xlfn.IFNA(VLOOKUP(BA1145,ACCESSORIES!F:J,5,FALSE),"N/A")</f>
        <v>N/A</v>
      </c>
      <c r="BC1145" s="77">
        <v>37.33</v>
      </c>
      <c r="BD1145" s="56">
        <v>20.236220472440898</v>
      </c>
      <c r="BE1145" s="56">
        <v>20.236220472440898</v>
      </c>
      <c r="BF1145" s="56">
        <v>11.417322834645701</v>
      </c>
      <c r="BG1145" s="378">
        <f t="shared" si="125"/>
        <v>7.6616839999999839E-2</v>
      </c>
      <c r="BH1145" s="14">
        <v>36</v>
      </c>
      <c r="BI1145" s="114" t="s">
        <v>3532</v>
      </c>
      <c r="BJ1145" s="50" t="s">
        <v>4050</v>
      </c>
      <c r="BK1145" s="81" t="s">
        <v>4964</v>
      </c>
      <c r="BL1145" s="81" t="s">
        <v>4066</v>
      </c>
      <c r="BM1145" s="81" t="s">
        <v>5448</v>
      </c>
      <c r="BN1145" s="81" t="s">
        <v>2872</v>
      </c>
      <c r="BO1145" s="81" t="s">
        <v>4298</v>
      </c>
      <c r="BP1145" s="81" t="s">
        <v>5446</v>
      </c>
      <c r="BQ1145" s="81" t="s">
        <v>5432</v>
      </c>
      <c r="BR1145" s="81" t="s">
        <v>4275</v>
      </c>
      <c r="BS1145" s="81" t="s">
        <v>4068</v>
      </c>
      <c r="BT1145" s="81"/>
      <c r="BU1145" s="349" t="s">
        <v>6815</v>
      </c>
      <c r="BV1145" s="388" t="s">
        <v>8330</v>
      </c>
      <c r="BW1145" s="352" t="s">
        <v>6818</v>
      </c>
      <c r="BX1145" s="388" t="s">
        <v>8331</v>
      </c>
      <c r="BY1145" s="93" t="str">
        <f t="shared" si="127"/>
        <v>MR704 Bead Grip, 17x8.5, 0mm Offset, 8x6.5, 130.81mm Centerbore, Titanium</v>
      </c>
      <c r="BZ1145" s="81" t="s">
        <v>3878</v>
      </c>
      <c r="CA1145" s="81" t="s">
        <v>3879</v>
      </c>
      <c r="CB1145" s="81" t="str">
        <f t="shared" si="126"/>
        <v>TRAIL (7XX)</v>
      </c>
    </row>
    <row r="1146" spans="1:80" s="38" customFormat="1" ht="15" customHeight="1">
      <c r="A1146" s="22">
        <f t="shared" si="121"/>
        <v>1144</v>
      </c>
      <c r="B1146" s="13" t="s">
        <v>84</v>
      </c>
      <c r="C1146" s="104" t="s">
        <v>1282</v>
      </c>
      <c r="D1146" s="82" t="s">
        <v>5800</v>
      </c>
      <c r="E1146" s="91" t="str">
        <f>CONCATENATE(LEFT(D1146,5),VLOOKUP(CONCATENATE(N1146,"x",O1146),'PART NUMBER GUIDE'!$B$9:$C$49,2,FALSE),VLOOKUP(CONCATENATE(P1146, V1146), 'PART NUMBER GUIDE'!$Q$6:$R$91, 2, FALSE),VLOOKUP(Y1146,'PART NUMBER GUIDE'!$J$8:$K$43,2, FALSE),IF(U1146="N/A",IF(ABS(S1146)&lt;10,"0"&amp;ABS(S1146),ABS(S1146)),CONCATENATE(LEFT(U1146,1),RIGHT(U1146,1))), F1146, G1146)</f>
        <v>MR70478587500</v>
      </c>
      <c r="F1146" s="90"/>
      <c r="G1146" s="90"/>
      <c r="H1146" s="45" t="s">
        <v>3513</v>
      </c>
      <c r="I1146" s="330">
        <v>43714</v>
      </c>
      <c r="J1146" s="42" t="s">
        <v>1265</v>
      </c>
      <c r="K1146" s="342">
        <v>339</v>
      </c>
      <c r="L1146" s="92">
        <f t="shared" si="122"/>
        <v>339</v>
      </c>
      <c r="M1146" s="344"/>
      <c r="N1146" s="82">
        <v>17</v>
      </c>
      <c r="O1146" s="82">
        <v>8.5</v>
      </c>
      <c r="P1146" s="99" t="str">
        <f t="shared" si="123"/>
        <v>8x170</v>
      </c>
      <c r="Q1146" s="82">
        <v>8</v>
      </c>
      <c r="R1146" s="82">
        <v>170</v>
      </c>
      <c r="S1146" s="82">
        <v>0</v>
      </c>
      <c r="T1146" s="75">
        <v>4.75</v>
      </c>
      <c r="U1146" s="102" t="s">
        <v>85</v>
      </c>
      <c r="V1146" s="75">
        <v>130.81</v>
      </c>
      <c r="W1146" s="41">
        <v>32.479999999999997</v>
      </c>
      <c r="X1146" s="51">
        <v>3640</v>
      </c>
      <c r="Y1146" s="45" t="s">
        <v>2294</v>
      </c>
      <c r="Z1146" s="79" t="s">
        <v>2987</v>
      </c>
      <c r="AA1146" s="51" t="str">
        <f t="shared" si="124"/>
        <v>17x8.5, 8x170, 0 OS</v>
      </c>
      <c r="AB1146" s="81" t="s">
        <v>4105</v>
      </c>
      <c r="AC1146" s="89">
        <f>_xlfn.IFNA(VLOOKUP(AB1146,ACCESSORIES!F:J,5,FALSE),"N/A")</f>
        <v>33</v>
      </c>
      <c r="AD1146" s="14" t="s">
        <v>85</v>
      </c>
      <c r="AE1146" s="14" t="s">
        <v>85</v>
      </c>
      <c r="AF1146" s="13" t="s">
        <v>3005</v>
      </c>
      <c r="AG1146" s="14" t="s">
        <v>85</v>
      </c>
      <c r="AH1146" s="9" t="str">
        <f>_xlfn.IFNA(VLOOKUP(AG1146,ACCESSORIES!F:J,5,FALSE),"N/A")</f>
        <v>N/A</v>
      </c>
      <c r="AI1146" s="99" t="s">
        <v>266</v>
      </c>
      <c r="AJ1146" s="82" t="s">
        <v>85</v>
      </c>
      <c r="AK1146" s="40" t="str">
        <f>_xlfn.IFNA(VLOOKUP(AJ1146,ACCESSORIES!F:J,5,FALSE),"N/A")</f>
        <v>N/A</v>
      </c>
      <c r="AL1146" s="82" t="s">
        <v>85</v>
      </c>
      <c r="AM1146" s="82">
        <v>16.2</v>
      </c>
      <c r="AN1146" s="82">
        <v>200</v>
      </c>
      <c r="AO1146" s="36">
        <v>0</v>
      </c>
      <c r="AP1146" s="36">
        <v>0</v>
      </c>
      <c r="AQ1146" s="25">
        <v>42.6</v>
      </c>
      <c r="AR1146" s="36">
        <v>47.7</v>
      </c>
      <c r="AS1146" s="25">
        <v>209</v>
      </c>
      <c r="AT1146" s="74">
        <v>206</v>
      </c>
      <c r="AU1146" s="410">
        <v>128</v>
      </c>
      <c r="AV1146" s="407">
        <v>103.9</v>
      </c>
      <c r="AW1146" s="407">
        <v>107</v>
      </c>
      <c r="AX1146" s="54">
        <v>46</v>
      </c>
      <c r="AY1146" s="13" t="s">
        <v>85</v>
      </c>
      <c r="AZ1146" s="98" t="str">
        <f>_xlfn.IFNA(VLOOKUP(AY1146,ACCESSORIES!F:J,5,FALSE),"N/A")</f>
        <v>N/A</v>
      </c>
      <c r="BA1146" s="13" t="s">
        <v>85</v>
      </c>
      <c r="BB1146" s="98" t="str">
        <f>_xlfn.IFNA(VLOOKUP(BA1146,ACCESSORIES!F:J,5,FALSE),"N/A")</f>
        <v>N/A</v>
      </c>
      <c r="BC1146" s="77">
        <v>37.81</v>
      </c>
      <c r="BD1146" s="56">
        <v>20.236220472440898</v>
      </c>
      <c r="BE1146" s="56">
        <v>20.236220472440898</v>
      </c>
      <c r="BF1146" s="56">
        <v>11.417322834645701</v>
      </c>
      <c r="BG1146" s="378">
        <f t="shared" si="125"/>
        <v>7.6616839999999839E-2</v>
      </c>
      <c r="BH1146" s="14">
        <v>36</v>
      </c>
      <c r="BI1146" s="114" t="s">
        <v>3532</v>
      </c>
      <c r="BJ1146" s="50" t="s">
        <v>4050</v>
      </c>
      <c r="BK1146" s="81" t="s">
        <v>4964</v>
      </c>
      <c r="BL1146" s="81" t="s">
        <v>4066</v>
      </c>
      <c r="BM1146" s="81" t="s">
        <v>5448</v>
      </c>
      <c r="BN1146" s="81" t="s">
        <v>2872</v>
      </c>
      <c r="BO1146" s="81" t="s">
        <v>4298</v>
      </c>
      <c r="BP1146" s="81" t="s">
        <v>5446</v>
      </c>
      <c r="BQ1146" s="81" t="s">
        <v>5432</v>
      </c>
      <c r="BR1146" s="81" t="s">
        <v>4275</v>
      </c>
      <c r="BS1146" s="81" t="s">
        <v>4068</v>
      </c>
      <c r="BT1146" s="81"/>
      <c r="BU1146" s="349" t="s">
        <v>6808</v>
      </c>
      <c r="BV1146" s="388" t="s">
        <v>8397</v>
      </c>
      <c r="BW1146" s="352" t="s">
        <v>6811</v>
      </c>
      <c r="BX1146" s="388" t="s">
        <v>8398</v>
      </c>
      <c r="BY1146" s="93" t="str">
        <f t="shared" si="127"/>
        <v>MR704 Bead Grip, 17x8.5, 0mm Offset, 8x170, 130.81mm Centerbore, Matte Black</v>
      </c>
      <c r="BZ1146" s="81" t="s">
        <v>3878</v>
      </c>
      <c r="CA1146" s="81" t="s">
        <v>3879</v>
      </c>
      <c r="CB1146" s="81" t="str">
        <f t="shared" si="126"/>
        <v>TRAIL (7XX)</v>
      </c>
    </row>
    <row r="1147" spans="1:80" s="38" customFormat="1" ht="15" customHeight="1">
      <c r="A1147" s="22">
        <f t="shared" si="121"/>
        <v>1145</v>
      </c>
      <c r="B1147" s="13" t="s">
        <v>84</v>
      </c>
      <c r="C1147" s="104" t="s">
        <v>1282</v>
      </c>
      <c r="D1147" s="82" t="s">
        <v>5800</v>
      </c>
      <c r="E1147" s="91" t="str">
        <f>CONCATENATE(LEFT(D1147,5),VLOOKUP(CONCATENATE(N1147,"x",O1147),'PART NUMBER GUIDE'!$B$9:$C$49,2,FALSE),VLOOKUP(CONCATENATE(P1147, V1147), 'PART NUMBER GUIDE'!$Q$6:$R$91, 2, FALSE),VLOOKUP(Y1147,'PART NUMBER GUIDE'!$J$8:$K$43,2, FALSE),IF(U1147="N/A",IF(ABS(S1147)&lt;10,"0"&amp;ABS(S1147),ABS(S1147)),CONCATENATE(LEFT(U1147,1),RIGHT(U1147,1))), F1147, G1147)</f>
        <v>MR70478587800</v>
      </c>
      <c r="F1147" s="90"/>
      <c r="G1147" s="90"/>
      <c r="H1147" s="45" t="s">
        <v>3514</v>
      </c>
      <c r="I1147" s="330">
        <v>43714</v>
      </c>
      <c r="J1147" s="42" t="s">
        <v>1265</v>
      </c>
      <c r="K1147" s="342">
        <v>339</v>
      </c>
      <c r="L1147" s="92">
        <f t="shared" si="122"/>
        <v>339</v>
      </c>
      <c r="M1147" s="344"/>
      <c r="N1147" s="82">
        <v>17</v>
      </c>
      <c r="O1147" s="82">
        <v>8.5</v>
      </c>
      <c r="P1147" s="99" t="str">
        <f t="shared" si="123"/>
        <v>8x170</v>
      </c>
      <c r="Q1147" s="82">
        <v>8</v>
      </c>
      <c r="R1147" s="82">
        <v>170</v>
      </c>
      <c r="S1147" s="82">
        <v>0</v>
      </c>
      <c r="T1147" s="75">
        <v>4.75</v>
      </c>
      <c r="U1147" s="102" t="s">
        <v>85</v>
      </c>
      <c r="V1147" s="75">
        <v>130.81</v>
      </c>
      <c r="W1147" s="41">
        <v>32.26</v>
      </c>
      <c r="X1147" s="51">
        <v>3640</v>
      </c>
      <c r="Y1147" s="45" t="s">
        <v>2222</v>
      </c>
      <c r="Z1147" s="79" t="s">
        <v>2992</v>
      </c>
      <c r="AA1147" s="51" t="str">
        <f t="shared" si="124"/>
        <v>17x8.5, 8x170, 0 OS</v>
      </c>
      <c r="AB1147" s="81" t="s">
        <v>4105</v>
      </c>
      <c r="AC1147" s="89">
        <f>_xlfn.IFNA(VLOOKUP(AB1147,ACCESSORIES!F:J,5,FALSE),"N/A")</f>
        <v>33</v>
      </c>
      <c r="AD1147" s="14" t="s">
        <v>85</v>
      </c>
      <c r="AE1147" s="14" t="s">
        <v>85</v>
      </c>
      <c r="AF1147" s="13" t="s">
        <v>3005</v>
      </c>
      <c r="AG1147" s="14" t="s">
        <v>85</v>
      </c>
      <c r="AH1147" s="9" t="str">
        <f>_xlfn.IFNA(VLOOKUP(AG1147,ACCESSORIES!F:J,5,FALSE),"N/A")</f>
        <v>N/A</v>
      </c>
      <c r="AI1147" s="99" t="s">
        <v>266</v>
      </c>
      <c r="AJ1147" s="82" t="s">
        <v>85</v>
      </c>
      <c r="AK1147" s="40" t="str">
        <f>_xlfn.IFNA(VLOOKUP(AJ1147,ACCESSORIES!F:J,5,FALSE),"N/A")</f>
        <v>N/A</v>
      </c>
      <c r="AL1147" s="82" t="s">
        <v>85</v>
      </c>
      <c r="AM1147" s="82">
        <v>16.2</v>
      </c>
      <c r="AN1147" s="82">
        <v>200</v>
      </c>
      <c r="AO1147" s="36">
        <v>0</v>
      </c>
      <c r="AP1147" s="36">
        <v>0</v>
      </c>
      <c r="AQ1147" s="25">
        <v>42.6</v>
      </c>
      <c r="AR1147" s="36">
        <v>47.7</v>
      </c>
      <c r="AS1147" s="25">
        <v>209</v>
      </c>
      <c r="AT1147" s="74">
        <v>206</v>
      </c>
      <c r="AU1147" s="410">
        <v>128</v>
      </c>
      <c r="AV1147" s="407">
        <v>103.9</v>
      </c>
      <c r="AW1147" s="407">
        <v>107</v>
      </c>
      <c r="AX1147" s="54">
        <v>46</v>
      </c>
      <c r="AY1147" s="13" t="s">
        <v>85</v>
      </c>
      <c r="AZ1147" s="98" t="str">
        <f>_xlfn.IFNA(VLOOKUP(AY1147,ACCESSORIES!F:J,5,FALSE),"N/A")</f>
        <v>N/A</v>
      </c>
      <c r="BA1147" s="13" t="s">
        <v>85</v>
      </c>
      <c r="BB1147" s="98" t="str">
        <f>_xlfn.IFNA(VLOOKUP(BA1147,ACCESSORIES!F:J,5,FALSE),"N/A")</f>
        <v>N/A</v>
      </c>
      <c r="BC1147" s="77">
        <v>37.549999999999997</v>
      </c>
      <c r="BD1147" s="56">
        <v>20.236220472440898</v>
      </c>
      <c r="BE1147" s="56">
        <v>20.236220472440898</v>
      </c>
      <c r="BF1147" s="56">
        <v>11.417322834645701</v>
      </c>
      <c r="BG1147" s="378">
        <f t="shared" si="125"/>
        <v>7.6616839999999839E-2</v>
      </c>
      <c r="BH1147" s="14">
        <v>36</v>
      </c>
      <c r="BI1147" s="114" t="s">
        <v>3532</v>
      </c>
      <c r="BJ1147" s="50" t="s">
        <v>4050</v>
      </c>
      <c r="BK1147" s="81" t="s">
        <v>4964</v>
      </c>
      <c r="BL1147" s="81" t="s">
        <v>4066</v>
      </c>
      <c r="BM1147" s="81" t="s">
        <v>5448</v>
      </c>
      <c r="BN1147" s="81" t="s">
        <v>2872</v>
      </c>
      <c r="BO1147" s="81" t="s">
        <v>4298</v>
      </c>
      <c r="BP1147" s="81" t="s">
        <v>5446</v>
      </c>
      <c r="BQ1147" s="81" t="s">
        <v>5432</v>
      </c>
      <c r="BR1147" s="81" t="s">
        <v>4275</v>
      </c>
      <c r="BS1147" s="81" t="s">
        <v>4068</v>
      </c>
      <c r="BT1147" s="81"/>
      <c r="BU1147" s="349" t="s">
        <v>6815</v>
      </c>
      <c r="BV1147" s="388" t="s">
        <v>8330</v>
      </c>
      <c r="BW1147" s="352" t="s">
        <v>6818</v>
      </c>
      <c r="BX1147" s="388" t="s">
        <v>8331</v>
      </c>
      <c r="BY1147" s="93" t="str">
        <f t="shared" si="127"/>
        <v>MR704 Bead Grip, 17x8.5, 0mm Offset, 8x170, 130.81mm Centerbore, Titanium</v>
      </c>
      <c r="BZ1147" s="81" t="s">
        <v>3878</v>
      </c>
      <c r="CA1147" s="81" t="s">
        <v>3879</v>
      </c>
      <c r="CB1147" s="81" t="str">
        <f t="shared" si="126"/>
        <v>TRAIL (7XX)</v>
      </c>
    </row>
    <row r="1148" spans="1:80" s="38" customFormat="1" ht="15" customHeight="1">
      <c r="A1148" s="22">
        <f t="shared" si="121"/>
        <v>1146</v>
      </c>
      <c r="B1148" s="13" t="s">
        <v>84</v>
      </c>
      <c r="C1148" s="104" t="s">
        <v>1282</v>
      </c>
      <c r="D1148" s="82" t="s">
        <v>5801</v>
      </c>
      <c r="E1148" s="91" t="str">
        <f>CONCATENATE(LEFT(D1148,5),VLOOKUP(CONCATENATE(N1148,"x",O1148),'PART NUMBER GUIDE'!$B$9:$C$49,2,FALSE),VLOOKUP(CONCATENATE(P1148, V1148), 'PART NUMBER GUIDE'!$Q$6:$R$91, 2, FALSE),VLOOKUP(Y1148,'PART NUMBER GUIDE'!$J$8:$K$43,2, FALSE),IF(U1148="N/A",IF(ABS(S1148)&lt;10,"0"&amp;ABS(S1148),ABS(S1148)),CONCATENATE(LEFT(U1148,1),RIGHT(U1148,1))), F1148, G1148)</f>
        <v>MR70479080518H</v>
      </c>
      <c r="F1148" s="90" t="s">
        <v>2229</v>
      </c>
      <c r="G1148" s="90"/>
      <c r="H1148" s="45" t="s">
        <v>4907</v>
      </c>
      <c r="I1148" s="318">
        <v>44253</v>
      </c>
      <c r="J1148" s="85" t="s">
        <v>1265</v>
      </c>
      <c r="K1148" s="342">
        <v>389</v>
      </c>
      <c r="L1148" s="92">
        <f t="shared" si="122"/>
        <v>389</v>
      </c>
      <c r="M1148" s="344"/>
      <c r="N1148" s="82">
        <v>17</v>
      </c>
      <c r="O1148" s="8">
        <v>9</v>
      </c>
      <c r="P1148" s="99" t="str">
        <f t="shared" si="123"/>
        <v>8x6.5</v>
      </c>
      <c r="Q1148" s="82">
        <v>8</v>
      </c>
      <c r="R1148" s="82">
        <v>6.5</v>
      </c>
      <c r="S1148" s="82">
        <v>18</v>
      </c>
      <c r="T1148" s="75">
        <v>5.75</v>
      </c>
      <c r="U1148" s="102" t="s">
        <v>85</v>
      </c>
      <c r="V1148" s="75">
        <v>130.81</v>
      </c>
      <c r="W1148" s="83">
        <v>31.16</v>
      </c>
      <c r="X1148" s="51">
        <v>4500</v>
      </c>
      <c r="Y1148" s="45" t="s">
        <v>2294</v>
      </c>
      <c r="Z1148" s="79" t="s">
        <v>2987</v>
      </c>
      <c r="AA1148" s="51" t="str">
        <f t="shared" si="124"/>
        <v>17x9, 8x6.5, 18 OS</v>
      </c>
      <c r="AB1148" s="81" t="s">
        <v>4106</v>
      </c>
      <c r="AC1148" s="89">
        <f>_xlfn.IFNA(VLOOKUP(AB1148,ACCESSORIES!F:J,5,FALSE),"N/A")</f>
        <v>33</v>
      </c>
      <c r="AD1148" s="14" t="s">
        <v>85</v>
      </c>
      <c r="AE1148" s="14" t="s">
        <v>85</v>
      </c>
      <c r="AF1148" s="13" t="s">
        <v>3005</v>
      </c>
      <c r="AG1148" s="14" t="s">
        <v>85</v>
      </c>
      <c r="AH1148" s="9" t="str">
        <f>_xlfn.IFNA(VLOOKUP(AG1148,ACCESSORIES!F:J,5,FALSE),"N/A")</f>
        <v>N/A</v>
      </c>
      <c r="AI1148" s="99" t="s">
        <v>266</v>
      </c>
      <c r="AJ1148" s="82" t="s">
        <v>85</v>
      </c>
      <c r="AK1148" s="40" t="str">
        <f>_xlfn.IFNA(VLOOKUP(AJ1148,ACCESSORIES!F:J,5,FALSE),"N/A")</f>
        <v>N/A</v>
      </c>
      <c r="AL1148" s="3" t="s">
        <v>85</v>
      </c>
      <c r="AM1148" s="82">
        <v>16.2</v>
      </c>
      <c r="AN1148" s="82">
        <v>200</v>
      </c>
      <c r="AO1148" s="36">
        <v>0</v>
      </c>
      <c r="AP1148" s="36">
        <v>0</v>
      </c>
      <c r="AQ1148" s="74">
        <v>27.9</v>
      </c>
      <c r="AR1148" s="74">
        <v>34</v>
      </c>
      <c r="AS1148" s="74">
        <v>208</v>
      </c>
      <c r="AT1148" s="74">
        <v>204</v>
      </c>
      <c r="AU1148" s="410">
        <v>123.1</v>
      </c>
      <c r="AV1148" s="407">
        <v>92</v>
      </c>
      <c r="AW1148" s="407">
        <v>92</v>
      </c>
      <c r="AX1148" s="82">
        <v>45</v>
      </c>
      <c r="AY1148" s="13" t="s">
        <v>85</v>
      </c>
      <c r="AZ1148" s="98" t="str">
        <f>_xlfn.IFNA(VLOOKUP(AY1148,ACCESSORIES!F:J,5,FALSE),"N/A")</f>
        <v>N/A</v>
      </c>
      <c r="BA1148" s="13" t="s">
        <v>85</v>
      </c>
      <c r="BB1148" s="98" t="str">
        <f>_xlfn.IFNA(VLOOKUP(BA1148,ACCESSORIES!F:J,5,FALSE),"N/A")</f>
        <v>N/A</v>
      </c>
      <c r="BC1148" s="77">
        <v>36.049999999999997</v>
      </c>
      <c r="BD1148" s="56">
        <v>20.236220472440898</v>
      </c>
      <c r="BE1148" s="56">
        <v>20.236220472440898</v>
      </c>
      <c r="BF1148" s="56">
        <v>12.4409448818898</v>
      </c>
      <c r="BG1148" s="378">
        <f t="shared" si="125"/>
        <v>8.348593599999983E-2</v>
      </c>
      <c r="BH1148" s="80">
        <v>36</v>
      </c>
      <c r="BI1148" s="114" t="s">
        <v>3532</v>
      </c>
      <c r="BJ1148" s="50" t="s">
        <v>4050</v>
      </c>
      <c r="BK1148" s="81" t="s">
        <v>4964</v>
      </c>
      <c r="BL1148" s="81" t="s">
        <v>4066</v>
      </c>
      <c r="BM1148" s="81" t="s">
        <v>5448</v>
      </c>
      <c r="BN1148" s="81" t="s">
        <v>2872</v>
      </c>
      <c r="BO1148" s="81" t="s">
        <v>4298</v>
      </c>
      <c r="BP1148" s="81" t="s">
        <v>5317</v>
      </c>
      <c r="BQ1148" s="81" t="s">
        <v>4068</v>
      </c>
      <c r="BR1148" s="81"/>
      <c r="BS1148" s="81"/>
      <c r="BT1148" s="81"/>
      <c r="BU1148" s="349" t="s">
        <v>6802</v>
      </c>
      <c r="BV1148" s="388" t="s">
        <v>8439</v>
      </c>
      <c r="BW1148" s="352" t="s">
        <v>6803</v>
      </c>
      <c r="BX1148" s="388" t="s">
        <v>8440</v>
      </c>
      <c r="BY1148" s="93" t="str">
        <f t="shared" si="127"/>
        <v>MR704 HD Bead Grip, 17x9, +18mm Offset, 8x6.5, 130.81mm Centerbore, Matte Black</v>
      </c>
      <c r="BZ1148" s="81" t="s">
        <v>3878</v>
      </c>
      <c r="CA1148" s="81" t="s">
        <v>3879</v>
      </c>
      <c r="CB1148" s="81" t="str">
        <f t="shared" si="126"/>
        <v>TRAIL (7XX)</v>
      </c>
    </row>
    <row r="1149" spans="1:80" s="38" customFormat="1" ht="15" customHeight="1">
      <c r="A1149" s="22">
        <f t="shared" si="121"/>
        <v>1147</v>
      </c>
      <c r="B1149" s="13" t="s">
        <v>84</v>
      </c>
      <c r="C1149" s="104" t="s">
        <v>1282</v>
      </c>
      <c r="D1149" s="82" t="s">
        <v>5801</v>
      </c>
      <c r="E1149" s="91" t="str">
        <f>CONCATENATE(LEFT(D1149,5),VLOOKUP(CONCATENATE(N1149,"x",O1149),'PART NUMBER GUIDE'!$B$9:$C$49,2,FALSE),VLOOKUP(CONCATENATE(P1149, V1149), 'PART NUMBER GUIDE'!$Q$6:$R$91, 2, FALSE),VLOOKUP(Y1149,'PART NUMBER GUIDE'!$J$8:$K$43,2, FALSE),IF(U1149="N/A",IF(ABS(S1149)&lt;10,"0"&amp;ABS(S1149),ABS(S1149)),CONCATENATE(LEFT(U1149,1),RIGHT(U1149,1))), F1149, G1149)</f>
        <v>MR70479080818H</v>
      </c>
      <c r="F1149" s="90" t="s">
        <v>2229</v>
      </c>
      <c r="G1149" s="90"/>
      <c r="H1149" s="45" t="s">
        <v>4908</v>
      </c>
      <c r="I1149" s="318">
        <v>44253</v>
      </c>
      <c r="J1149" s="85" t="s">
        <v>1265</v>
      </c>
      <c r="K1149" s="342">
        <v>389</v>
      </c>
      <c r="L1149" s="92">
        <f t="shared" si="122"/>
        <v>389</v>
      </c>
      <c r="M1149" s="344"/>
      <c r="N1149" s="82">
        <v>17</v>
      </c>
      <c r="O1149" s="8">
        <v>9</v>
      </c>
      <c r="P1149" s="99" t="str">
        <f t="shared" si="123"/>
        <v>8x6.5</v>
      </c>
      <c r="Q1149" s="82">
        <v>8</v>
      </c>
      <c r="R1149" s="82">
        <v>6.5</v>
      </c>
      <c r="S1149" s="82">
        <v>18</v>
      </c>
      <c r="T1149" s="75">
        <v>5.75</v>
      </c>
      <c r="U1149" s="102" t="s">
        <v>85</v>
      </c>
      <c r="V1149" s="75">
        <v>130.81</v>
      </c>
      <c r="W1149" s="83">
        <v>31.01</v>
      </c>
      <c r="X1149" s="51">
        <v>4500</v>
      </c>
      <c r="Y1149" s="45" t="s">
        <v>2222</v>
      </c>
      <c r="Z1149" s="79" t="s">
        <v>2992</v>
      </c>
      <c r="AA1149" s="51" t="str">
        <f t="shared" si="124"/>
        <v>17x9, 8x6.5, 18 OS</v>
      </c>
      <c r="AB1149" s="81" t="s">
        <v>4106</v>
      </c>
      <c r="AC1149" s="89">
        <f>_xlfn.IFNA(VLOOKUP(AB1149,ACCESSORIES!F:J,5,FALSE),"N/A")</f>
        <v>33</v>
      </c>
      <c r="AD1149" s="14" t="s">
        <v>85</v>
      </c>
      <c r="AE1149" s="14" t="s">
        <v>85</v>
      </c>
      <c r="AF1149" s="13" t="s">
        <v>3005</v>
      </c>
      <c r="AG1149" s="14" t="s">
        <v>85</v>
      </c>
      <c r="AH1149" s="9" t="str">
        <f>_xlfn.IFNA(VLOOKUP(AG1149,ACCESSORIES!F:J,5,FALSE),"N/A")</f>
        <v>N/A</v>
      </c>
      <c r="AI1149" s="99" t="s">
        <v>266</v>
      </c>
      <c r="AJ1149" s="82" t="s">
        <v>85</v>
      </c>
      <c r="AK1149" s="40" t="str">
        <f>_xlfn.IFNA(VLOOKUP(AJ1149,ACCESSORIES!F:J,5,FALSE),"N/A")</f>
        <v>N/A</v>
      </c>
      <c r="AL1149" s="3" t="s">
        <v>85</v>
      </c>
      <c r="AM1149" s="82">
        <v>16.2</v>
      </c>
      <c r="AN1149" s="82">
        <v>200</v>
      </c>
      <c r="AO1149" s="36">
        <v>0</v>
      </c>
      <c r="AP1149" s="36">
        <v>0</v>
      </c>
      <c r="AQ1149" s="74">
        <v>27.9</v>
      </c>
      <c r="AR1149" s="74">
        <v>34</v>
      </c>
      <c r="AS1149" s="74">
        <v>208</v>
      </c>
      <c r="AT1149" s="74">
        <v>204</v>
      </c>
      <c r="AU1149" s="410">
        <v>123.1</v>
      </c>
      <c r="AV1149" s="407">
        <v>92</v>
      </c>
      <c r="AW1149" s="407">
        <v>92</v>
      </c>
      <c r="AX1149" s="82">
        <v>45</v>
      </c>
      <c r="AY1149" s="13" t="s">
        <v>85</v>
      </c>
      <c r="AZ1149" s="98" t="str">
        <f>_xlfn.IFNA(VLOOKUP(AY1149,ACCESSORIES!F:J,5,FALSE),"N/A")</f>
        <v>N/A</v>
      </c>
      <c r="BA1149" s="13" t="s">
        <v>85</v>
      </c>
      <c r="BB1149" s="98" t="str">
        <f>_xlfn.IFNA(VLOOKUP(BA1149,ACCESSORIES!F:J,5,FALSE),"N/A")</f>
        <v>N/A</v>
      </c>
      <c r="BC1149" s="77">
        <v>35.83</v>
      </c>
      <c r="BD1149" s="56">
        <v>20.236220472440898</v>
      </c>
      <c r="BE1149" s="56">
        <v>20.236220472440898</v>
      </c>
      <c r="BF1149" s="56">
        <v>12.4409448818898</v>
      </c>
      <c r="BG1149" s="378">
        <f t="shared" si="125"/>
        <v>8.348593599999983E-2</v>
      </c>
      <c r="BH1149" s="80">
        <v>36</v>
      </c>
      <c r="BI1149" s="114" t="s">
        <v>3532</v>
      </c>
      <c r="BJ1149" s="50" t="s">
        <v>4050</v>
      </c>
      <c r="BK1149" s="81" t="s">
        <v>4964</v>
      </c>
      <c r="BL1149" s="81" t="s">
        <v>4066</v>
      </c>
      <c r="BM1149" s="81" t="s">
        <v>5448</v>
      </c>
      <c r="BN1149" s="81" t="s">
        <v>2872</v>
      </c>
      <c r="BO1149" s="81" t="s">
        <v>4298</v>
      </c>
      <c r="BP1149" s="81" t="s">
        <v>5317</v>
      </c>
      <c r="BQ1149" s="81" t="s">
        <v>4068</v>
      </c>
      <c r="BR1149" s="81"/>
      <c r="BS1149" s="81"/>
      <c r="BT1149" s="81"/>
      <c r="BU1149" s="349" t="s">
        <v>6804</v>
      </c>
      <c r="BV1149" s="388" t="s">
        <v>8504</v>
      </c>
      <c r="BW1149" s="352" t="s">
        <v>6805</v>
      </c>
      <c r="BX1149" s="388" t="s">
        <v>8505</v>
      </c>
      <c r="BY1149" s="93" t="str">
        <f t="shared" si="127"/>
        <v>MR704 HD Bead Grip, 17x9, +18mm Offset, 8x6.5, 130.81mm Centerbore, Titanium</v>
      </c>
      <c r="BZ1149" s="81" t="s">
        <v>3878</v>
      </c>
      <c r="CA1149" s="81" t="s">
        <v>3879</v>
      </c>
      <c r="CB1149" s="81" t="str">
        <f t="shared" si="126"/>
        <v>TRAIL (7XX)</v>
      </c>
    </row>
    <row r="1150" spans="1:80" s="38" customFormat="1" ht="15" customHeight="1">
      <c r="A1150" s="22">
        <f t="shared" si="121"/>
        <v>1148</v>
      </c>
      <c r="B1150" s="13" t="s">
        <v>84</v>
      </c>
      <c r="C1150" s="104" t="s">
        <v>1282</v>
      </c>
      <c r="D1150" s="82" t="s">
        <v>5801</v>
      </c>
      <c r="E1150" s="91" t="str">
        <f>CONCATENATE(LEFT(D1150,5),VLOOKUP(CONCATENATE(N1150,"x",O1150),'PART NUMBER GUIDE'!$B$9:$C$49,2,FALSE),VLOOKUP(CONCATENATE(P1150, V1150), 'PART NUMBER GUIDE'!$Q$6:$R$91, 2, FALSE),VLOOKUP(Y1150,'PART NUMBER GUIDE'!$J$8:$K$43,2, FALSE),IF(U1150="N/A",IF(ABS(S1150)&lt;10,"0"&amp;ABS(S1150),ABS(S1150)),CONCATENATE(LEFT(U1150,1),RIGHT(U1150,1))), F1150, G1150)</f>
        <v>MR70479087518H</v>
      </c>
      <c r="F1150" s="90" t="s">
        <v>2229</v>
      </c>
      <c r="G1150" s="90"/>
      <c r="H1150" s="45" t="s">
        <v>4909</v>
      </c>
      <c r="I1150" s="318">
        <v>44253</v>
      </c>
      <c r="J1150" s="85" t="s">
        <v>1265</v>
      </c>
      <c r="K1150" s="342">
        <v>389</v>
      </c>
      <c r="L1150" s="92">
        <f t="shared" si="122"/>
        <v>389</v>
      </c>
      <c r="M1150" s="344"/>
      <c r="N1150" s="82">
        <v>17</v>
      </c>
      <c r="O1150" s="8">
        <v>9</v>
      </c>
      <c r="P1150" s="99" t="str">
        <f t="shared" si="123"/>
        <v>8x170</v>
      </c>
      <c r="Q1150" s="82">
        <v>8</v>
      </c>
      <c r="R1150" s="82">
        <v>170</v>
      </c>
      <c r="S1150" s="82">
        <v>18</v>
      </c>
      <c r="T1150" s="75">
        <v>5.75</v>
      </c>
      <c r="U1150" s="102" t="s">
        <v>85</v>
      </c>
      <c r="V1150" s="75">
        <v>130.81</v>
      </c>
      <c r="W1150" s="83">
        <v>31.34</v>
      </c>
      <c r="X1150" s="51">
        <v>4500</v>
      </c>
      <c r="Y1150" s="45" t="s">
        <v>2294</v>
      </c>
      <c r="Z1150" s="79" t="s">
        <v>2987</v>
      </c>
      <c r="AA1150" s="51" t="str">
        <f t="shared" si="124"/>
        <v>17x9, 8x170, 18 OS</v>
      </c>
      <c r="AB1150" s="81" t="s">
        <v>4105</v>
      </c>
      <c r="AC1150" s="89">
        <f>_xlfn.IFNA(VLOOKUP(AB1150,ACCESSORIES!F:J,5,FALSE),"N/A")</f>
        <v>33</v>
      </c>
      <c r="AD1150" s="14" t="s">
        <v>85</v>
      </c>
      <c r="AE1150" s="14" t="s">
        <v>85</v>
      </c>
      <c r="AF1150" s="13" t="s">
        <v>3005</v>
      </c>
      <c r="AG1150" s="14" t="s">
        <v>85</v>
      </c>
      <c r="AH1150" s="9" t="str">
        <f>_xlfn.IFNA(VLOOKUP(AG1150,ACCESSORIES!F:J,5,FALSE),"N/A")</f>
        <v>N/A</v>
      </c>
      <c r="AI1150" s="99" t="s">
        <v>266</v>
      </c>
      <c r="AJ1150" s="82" t="s">
        <v>85</v>
      </c>
      <c r="AK1150" s="40" t="str">
        <f>_xlfn.IFNA(VLOOKUP(AJ1150,ACCESSORIES!F:J,5,FALSE),"N/A")</f>
        <v>N/A</v>
      </c>
      <c r="AL1150" s="3" t="s">
        <v>85</v>
      </c>
      <c r="AM1150" s="82">
        <v>16.2</v>
      </c>
      <c r="AN1150" s="82">
        <v>200</v>
      </c>
      <c r="AO1150" s="36">
        <v>0</v>
      </c>
      <c r="AP1150" s="36">
        <v>0</v>
      </c>
      <c r="AQ1150" s="74">
        <v>27.9</v>
      </c>
      <c r="AR1150" s="74">
        <v>34</v>
      </c>
      <c r="AS1150" s="74">
        <v>208</v>
      </c>
      <c r="AT1150" s="74">
        <v>204</v>
      </c>
      <c r="AU1150" s="410">
        <v>128</v>
      </c>
      <c r="AV1150" s="407">
        <v>103.9</v>
      </c>
      <c r="AW1150" s="407">
        <v>107</v>
      </c>
      <c r="AX1150" s="82">
        <v>45</v>
      </c>
      <c r="AY1150" s="13" t="s">
        <v>85</v>
      </c>
      <c r="AZ1150" s="98" t="str">
        <f>_xlfn.IFNA(VLOOKUP(AY1150,ACCESSORIES!F:J,5,FALSE),"N/A")</f>
        <v>N/A</v>
      </c>
      <c r="BA1150" s="13" t="s">
        <v>85</v>
      </c>
      <c r="BB1150" s="98" t="str">
        <f>_xlfn.IFNA(VLOOKUP(BA1150,ACCESSORIES!F:J,5,FALSE),"N/A")</f>
        <v>N/A</v>
      </c>
      <c r="BC1150" s="77">
        <v>36.380000000000003</v>
      </c>
      <c r="BD1150" s="56">
        <v>20.236220472440898</v>
      </c>
      <c r="BE1150" s="56">
        <v>20.236220472440898</v>
      </c>
      <c r="BF1150" s="56">
        <v>12.4409448818898</v>
      </c>
      <c r="BG1150" s="378">
        <f t="shared" si="125"/>
        <v>8.348593599999983E-2</v>
      </c>
      <c r="BH1150" s="80">
        <v>36</v>
      </c>
      <c r="BI1150" s="114" t="s">
        <v>3532</v>
      </c>
      <c r="BJ1150" s="50" t="s">
        <v>4050</v>
      </c>
      <c r="BK1150" s="81" t="s">
        <v>4964</v>
      </c>
      <c r="BL1150" s="81" t="s">
        <v>4066</v>
      </c>
      <c r="BM1150" s="81" t="s">
        <v>5448</v>
      </c>
      <c r="BN1150" s="81" t="s">
        <v>2872</v>
      </c>
      <c r="BO1150" s="81" t="s">
        <v>4298</v>
      </c>
      <c r="BP1150" s="81" t="s">
        <v>5317</v>
      </c>
      <c r="BQ1150" s="81" t="s">
        <v>4068</v>
      </c>
      <c r="BR1150" s="81"/>
      <c r="BS1150" s="81"/>
      <c r="BT1150" s="81"/>
      <c r="BU1150" s="349" t="s">
        <v>6802</v>
      </c>
      <c r="BV1150" s="388" t="s">
        <v>8439</v>
      </c>
      <c r="BW1150" s="352" t="s">
        <v>6803</v>
      </c>
      <c r="BX1150" s="388" t="s">
        <v>8440</v>
      </c>
      <c r="BY1150" s="93" t="str">
        <f t="shared" si="127"/>
        <v>MR704 HD Bead Grip, 17x9, +18mm Offset, 8x170, 130.81mm Centerbore, Matte Black</v>
      </c>
      <c r="BZ1150" s="81" t="s">
        <v>3878</v>
      </c>
      <c r="CA1150" s="81" t="s">
        <v>3879</v>
      </c>
      <c r="CB1150" s="81" t="str">
        <f t="shared" si="126"/>
        <v>TRAIL (7XX)</v>
      </c>
    </row>
    <row r="1151" spans="1:80" s="38" customFormat="1" ht="15" customHeight="1">
      <c r="A1151" s="22">
        <f t="shared" si="121"/>
        <v>1149</v>
      </c>
      <c r="B1151" s="13" t="s">
        <v>84</v>
      </c>
      <c r="C1151" s="104" t="s">
        <v>1282</v>
      </c>
      <c r="D1151" s="82" t="s">
        <v>5801</v>
      </c>
      <c r="E1151" s="91" t="str">
        <f>CONCATENATE(LEFT(D1151,5),VLOOKUP(CONCATENATE(N1151,"x",O1151),'PART NUMBER GUIDE'!$B$9:$C$49,2,FALSE),VLOOKUP(CONCATENATE(P1151, V1151), 'PART NUMBER GUIDE'!$Q$6:$R$91, 2, FALSE),VLOOKUP(Y1151,'PART NUMBER GUIDE'!$J$8:$K$43,2, FALSE),IF(U1151="N/A",IF(ABS(S1151)&lt;10,"0"&amp;ABS(S1151),ABS(S1151)),CONCATENATE(LEFT(U1151,1),RIGHT(U1151,1))), F1151, G1151)</f>
        <v>MR70479087818H</v>
      </c>
      <c r="F1151" s="90" t="s">
        <v>2229</v>
      </c>
      <c r="G1151" s="90"/>
      <c r="H1151" s="45" t="s">
        <v>4910</v>
      </c>
      <c r="I1151" s="318">
        <v>44253</v>
      </c>
      <c r="J1151" s="85" t="s">
        <v>1265</v>
      </c>
      <c r="K1151" s="342">
        <v>389</v>
      </c>
      <c r="L1151" s="92">
        <f t="shared" si="122"/>
        <v>389</v>
      </c>
      <c r="M1151" s="344"/>
      <c r="N1151" s="82">
        <v>17</v>
      </c>
      <c r="O1151" s="8">
        <v>9</v>
      </c>
      <c r="P1151" s="99" t="str">
        <f t="shared" ref="P1151:P1196" si="128">CONCATENATE(Q1151,"x",R1151)</f>
        <v>8x170</v>
      </c>
      <c r="Q1151" s="82">
        <v>8</v>
      </c>
      <c r="R1151" s="82">
        <v>170</v>
      </c>
      <c r="S1151" s="82">
        <v>18</v>
      </c>
      <c r="T1151" s="75">
        <v>5.75</v>
      </c>
      <c r="U1151" s="102" t="s">
        <v>85</v>
      </c>
      <c r="V1151" s="75">
        <v>130.81</v>
      </c>
      <c r="W1151" s="83">
        <v>31.45</v>
      </c>
      <c r="X1151" s="51">
        <v>4500</v>
      </c>
      <c r="Y1151" s="45" t="s">
        <v>2222</v>
      </c>
      <c r="Z1151" s="79" t="s">
        <v>2992</v>
      </c>
      <c r="AA1151" s="51" t="str">
        <f t="shared" ref="AA1151:AA1196" si="129">_xlfn.CONCAT(N1151,"x",O1151,","," ",P1151,","," ",S1151," ","OS")</f>
        <v>17x9, 8x170, 18 OS</v>
      </c>
      <c r="AB1151" s="81" t="s">
        <v>4105</v>
      </c>
      <c r="AC1151" s="89">
        <f>_xlfn.IFNA(VLOOKUP(AB1151,ACCESSORIES!F:J,5,FALSE),"N/A")</f>
        <v>33</v>
      </c>
      <c r="AD1151" s="14" t="s">
        <v>85</v>
      </c>
      <c r="AE1151" s="14" t="s">
        <v>85</v>
      </c>
      <c r="AF1151" s="13" t="s">
        <v>3005</v>
      </c>
      <c r="AG1151" s="14" t="s">
        <v>85</v>
      </c>
      <c r="AH1151" s="9" t="str">
        <f>_xlfn.IFNA(VLOOKUP(AG1151,ACCESSORIES!F:J,5,FALSE),"N/A")</f>
        <v>N/A</v>
      </c>
      <c r="AI1151" s="99" t="s">
        <v>266</v>
      </c>
      <c r="AJ1151" s="82" t="s">
        <v>85</v>
      </c>
      <c r="AK1151" s="40" t="str">
        <f>_xlfn.IFNA(VLOOKUP(AJ1151,ACCESSORIES!F:J,5,FALSE),"N/A")</f>
        <v>N/A</v>
      </c>
      <c r="AL1151" s="3" t="s">
        <v>85</v>
      </c>
      <c r="AM1151" s="82">
        <v>16.2</v>
      </c>
      <c r="AN1151" s="82">
        <v>200</v>
      </c>
      <c r="AO1151" s="36">
        <v>0</v>
      </c>
      <c r="AP1151" s="36">
        <v>0</v>
      </c>
      <c r="AQ1151" s="74">
        <v>27.9</v>
      </c>
      <c r="AR1151" s="74">
        <v>34</v>
      </c>
      <c r="AS1151" s="74">
        <v>208</v>
      </c>
      <c r="AT1151" s="74">
        <v>204</v>
      </c>
      <c r="AU1151" s="410">
        <v>128</v>
      </c>
      <c r="AV1151" s="407">
        <v>103.9</v>
      </c>
      <c r="AW1151" s="407">
        <v>107</v>
      </c>
      <c r="AX1151" s="82">
        <v>45</v>
      </c>
      <c r="AY1151" s="13" t="s">
        <v>85</v>
      </c>
      <c r="AZ1151" s="98" t="str">
        <f>_xlfn.IFNA(VLOOKUP(AY1151,ACCESSORIES!F:J,5,FALSE),"N/A")</f>
        <v>N/A</v>
      </c>
      <c r="BA1151" s="13" t="s">
        <v>85</v>
      </c>
      <c r="BB1151" s="98" t="str">
        <f>_xlfn.IFNA(VLOOKUP(BA1151,ACCESSORIES!F:J,5,FALSE),"N/A")</f>
        <v>N/A</v>
      </c>
      <c r="BC1151" s="77">
        <v>36.520000000000003</v>
      </c>
      <c r="BD1151" s="56">
        <v>20.236220472440898</v>
      </c>
      <c r="BE1151" s="56">
        <v>20.236220472440898</v>
      </c>
      <c r="BF1151" s="56">
        <v>12.4409448818898</v>
      </c>
      <c r="BG1151" s="378">
        <f t="shared" si="125"/>
        <v>8.348593599999983E-2</v>
      </c>
      <c r="BH1151" s="80">
        <v>36</v>
      </c>
      <c r="BI1151" s="114" t="s">
        <v>3532</v>
      </c>
      <c r="BJ1151" s="50" t="s">
        <v>4050</v>
      </c>
      <c r="BK1151" s="81" t="s">
        <v>4964</v>
      </c>
      <c r="BL1151" s="81" t="s">
        <v>4066</v>
      </c>
      <c r="BM1151" s="81" t="s">
        <v>5448</v>
      </c>
      <c r="BN1151" s="81" t="s">
        <v>2872</v>
      </c>
      <c r="BO1151" s="81" t="s">
        <v>4298</v>
      </c>
      <c r="BP1151" s="81" t="s">
        <v>5317</v>
      </c>
      <c r="BQ1151" s="81" t="s">
        <v>4068</v>
      </c>
      <c r="BR1151" s="81"/>
      <c r="BS1151" s="81"/>
      <c r="BT1151" s="81"/>
      <c r="BU1151" s="349" t="s">
        <v>6804</v>
      </c>
      <c r="BV1151" s="388" t="s">
        <v>8504</v>
      </c>
      <c r="BW1151" s="352" t="s">
        <v>6805</v>
      </c>
      <c r="BX1151" s="388" t="s">
        <v>8505</v>
      </c>
      <c r="BY1151" s="93" t="str">
        <f t="shared" si="127"/>
        <v>MR704 HD Bead Grip, 17x9, +18mm Offset, 8x170, 130.81mm Centerbore, Titanium</v>
      </c>
      <c r="BZ1151" s="81" t="s">
        <v>3878</v>
      </c>
      <c r="CA1151" s="81" t="s">
        <v>3879</v>
      </c>
      <c r="CB1151" s="81" t="str">
        <f t="shared" si="126"/>
        <v>TRAIL (7XX)</v>
      </c>
    </row>
    <row r="1152" spans="1:80" s="38" customFormat="1" ht="15" customHeight="1">
      <c r="A1152" s="22">
        <f t="shared" si="121"/>
        <v>1150</v>
      </c>
      <c r="B1152" s="13" t="s">
        <v>84</v>
      </c>
      <c r="C1152" s="104" t="s">
        <v>1282</v>
      </c>
      <c r="D1152" s="82" t="s">
        <v>5801</v>
      </c>
      <c r="E1152" s="91" t="str">
        <f>CONCATENATE(LEFT(D1152,5),VLOOKUP(CONCATENATE(N1152,"x",O1152),'PART NUMBER GUIDE'!$B$9:$C$49,2,FALSE),VLOOKUP(CONCATENATE(P1152, V1152), 'PART NUMBER GUIDE'!$Q$6:$R$91, 2, FALSE),VLOOKUP(Y1152,'PART NUMBER GUIDE'!$J$8:$K$43,2, FALSE),IF(U1152="N/A",IF(ABS(S1152)&lt;10,"0"&amp;ABS(S1152),ABS(S1152)),CONCATENATE(LEFT(U1152,1),RIGHT(U1152,1))), F1152, G1152)</f>
        <v>MR70479088518H</v>
      </c>
      <c r="F1152" s="90" t="s">
        <v>2229</v>
      </c>
      <c r="G1152" s="90"/>
      <c r="H1152" s="45" t="s">
        <v>4911</v>
      </c>
      <c r="I1152" s="318">
        <v>44253</v>
      </c>
      <c r="J1152" s="85" t="s">
        <v>1265</v>
      </c>
      <c r="K1152" s="342">
        <v>389</v>
      </c>
      <c r="L1152" s="92">
        <f t="shared" si="122"/>
        <v>389</v>
      </c>
      <c r="M1152" s="344"/>
      <c r="N1152" s="82">
        <v>17</v>
      </c>
      <c r="O1152" s="8">
        <v>9</v>
      </c>
      <c r="P1152" s="99" t="str">
        <f t="shared" si="128"/>
        <v>8x180</v>
      </c>
      <c r="Q1152" s="82">
        <v>8</v>
      </c>
      <c r="R1152" s="82">
        <v>180</v>
      </c>
      <c r="S1152" s="82">
        <v>18</v>
      </c>
      <c r="T1152" s="75">
        <v>5.75</v>
      </c>
      <c r="U1152" s="102" t="s">
        <v>85</v>
      </c>
      <c r="V1152" s="75">
        <v>130.81</v>
      </c>
      <c r="W1152" s="83">
        <v>31.93</v>
      </c>
      <c r="X1152" s="51">
        <v>4500</v>
      </c>
      <c r="Y1152" s="45" t="s">
        <v>2294</v>
      </c>
      <c r="Z1152" s="79" t="s">
        <v>2987</v>
      </c>
      <c r="AA1152" s="51" t="str">
        <f t="shared" si="129"/>
        <v>17x9, 8x180, 18 OS</v>
      </c>
      <c r="AB1152" s="81" t="s">
        <v>4106</v>
      </c>
      <c r="AC1152" s="89">
        <f>_xlfn.IFNA(VLOOKUP(AB1152,ACCESSORIES!F:J,5,FALSE),"N/A")</f>
        <v>33</v>
      </c>
      <c r="AD1152" s="14" t="s">
        <v>85</v>
      </c>
      <c r="AE1152" s="14" t="s">
        <v>85</v>
      </c>
      <c r="AF1152" s="13" t="s">
        <v>3005</v>
      </c>
      <c r="AG1152" s="14" t="s">
        <v>85</v>
      </c>
      <c r="AH1152" s="9" t="str">
        <f>_xlfn.IFNA(VLOOKUP(AG1152,ACCESSORIES!F:J,5,FALSE),"N/A")</f>
        <v>N/A</v>
      </c>
      <c r="AI1152" s="99" t="s">
        <v>266</v>
      </c>
      <c r="AJ1152" s="82" t="s">
        <v>85</v>
      </c>
      <c r="AK1152" s="40" t="str">
        <f>_xlfn.IFNA(VLOOKUP(AJ1152,ACCESSORIES!F:J,5,FALSE),"N/A")</f>
        <v>N/A</v>
      </c>
      <c r="AL1152" s="3" t="s">
        <v>85</v>
      </c>
      <c r="AM1152" s="82">
        <v>16.2</v>
      </c>
      <c r="AN1152" s="82">
        <v>210</v>
      </c>
      <c r="AO1152" s="36">
        <v>0</v>
      </c>
      <c r="AP1152" s="36">
        <v>0</v>
      </c>
      <c r="AQ1152" s="74">
        <v>21</v>
      </c>
      <c r="AR1152" s="74">
        <v>34</v>
      </c>
      <c r="AS1152" s="74">
        <v>208</v>
      </c>
      <c r="AT1152" s="74">
        <v>204</v>
      </c>
      <c r="AU1152" s="410">
        <v>123.1</v>
      </c>
      <c r="AV1152" s="407">
        <v>92</v>
      </c>
      <c r="AW1152" s="407">
        <v>92</v>
      </c>
      <c r="AX1152" s="82">
        <v>45</v>
      </c>
      <c r="AY1152" s="13" t="s">
        <v>85</v>
      </c>
      <c r="AZ1152" s="98" t="str">
        <f>_xlfn.IFNA(VLOOKUP(AY1152,ACCESSORIES!F:J,5,FALSE),"N/A")</f>
        <v>N/A</v>
      </c>
      <c r="BA1152" s="13" t="s">
        <v>85</v>
      </c>
      <c r="BB1152" s="98" t="str">
        <f>_xlfn.IFNA(VLOOKUP(BA1152,ACCESSORIES!F:J,5,FALSE),"N/A")</f>
        <v>N/A</v>
      </c>
      <c r="BC1152" s="77">
        <v>36.67</v>
      </c>
      <c r="BD1152" s="56">
        <v>20.236220472440898</v>
      </c>
      <c r="BE1152" s="56">
        <v>20.236220472440898</v>
      </c>
      <c r="BF1152" s="56">
        <v>12.4409448818898</v>
      </c>
      <c r="BG1152" s="378">
        <f t="shared" si="125"/>
        <v>8.348593599999983E-2</v>
      </c>
      <c r="BH1152" s="80">
        <v>36</v>
      </c>
      <c r="BI1152" s="114" t="s">
        <v>3532</v>
      </c>
      <c r="BJ1152" s="50" t="s">
        <v>4050</v>
      </c>
      <c r="BK1152" s="81" t="s">
        <v>4964</v>
      </c>
      <c r="BL1152" s="81" t="s">
        <v>4066</v>
      </c>
      <c r="BM1152" s="81" t="s">
        <v>5448</v>
      </c>
      <c r="BN1152" s="81" t="s">
        <v>2872</v>
      </c>
      <c r="BO1152" s="81" t="s">
        <v>4298</v>
      </c>
      <c r="BP1152" s="81" t="s">
        <v>5317</v>
      </c>
      <c r="BQ1152" s="81" t="s">
        <v>4068</v>
      </c>
      <c r="BR1152" s="81"/>
      <c r="BS1152" s="81"/>
      <c r="BT1152" s="81"/>
      <c r="BU1152" s="349" t="s">
        <v>6802</v>
      </c>
      <c r="BV1152" s="388" t="s">
        <v>8439</v>
      </c>
      <c r="BW1152" s="352" t="s">
        <v>6803</v>
      </c>
      <c r="BX1152" s="388" t="s">
        <v>8440</v>
      </c>
      <c r="BY1152" s="93" t="str">
        <f t="shared" si="127"/>
        <v>MR704 HD Bead Grip, 17x9, +18mm Offset, 8x180, 130.81mm Centerbore, Matte Black</v>
      </c>
      <c r="BZ1152" s="81" t="s">
        <v>3878</v>
      </c>
      <c r="CA1152" s="81" t="s">
        <v>3879</v>
      </c>
      <c r="CB1152" s="81" t="str">
        <f t="shared" si="126"/>
        <v>TRAIL (7XX)</v>
      </c>
    </row>
    <row r="1153" spans="1:80" s="38" customFormat="1" ht="15" customHeight="1">
      <c r="A1153" s="22">
        <f t="shared" si="121"/>
        <v>1151</v>
      </c>
      <c r="B1153" s="13" t="s">
        <v>84</v>
      </c>
      <c r="C1153" s="104" t="s">
        <v>1282</v>
      </c>
      <c r="D1153" s="82" t="s">
        <v>5801</v>
      </c>
      <c r="E1153" s="91" t="str">
        <f>CONCATENATE(LEFT(D1153,5),VLOOKUP(CONCATENATE(N1153,"x",O1153),'PART NUMBER GUIDE'!$B$9:$C$49,2,FALSE),VLOOKUP(CONCATENATE(P1153, V1153), 'PART NUMBER GUIDE'!$Q$6:$R$91, 2, FALSE),VLOOKUP(Y1153,'PART NUMBER GUIDE'!$J$8:$K$43,2, FALSE),IF(U1153="N/A",IF(ABS(S1153)&lt;10,"0"&amp;ABS(S1153),ABS(S1153)),CONCATENATE(LEFT(U1153,1),RIGHT(U1153,1))), F1153, G1153)</f>
        <v>MR70479088818H</v>
      </c>
      <c r="F1153" s="90" t="s">
        <v>2229</v>
      </c>
      <c r="G1153" s="90"/>
      <c r="H1153" s="45" t="s">
        <v>4912</v>
      </c>
      <c r="I1153" s="318">
        <v>44253</v>
      </c>
      <c r="J1153" s="85" t="s">
        <v>1265</v>
      </c>
      <c r="K1153" s="342">
        <v>389</v>
      </c>
      <c r="L1153" s="92">
        <f t="shared" si="122"/>
        <v>389</v>
      </c>
      <c r="M1153" s="344"/>
      <c r="N1153" s="82">
        <v>17</v>
      </c>
      <c r="O1153" s="8">
        <v>9</v>
      </c>
      <c r="P1153" s="99" t="str">
        <f t="shared" si="128"/>
        <v>8x180</v>
      </c>
      <c r="Q1153" s="82">
        <v>8</v>
      </c>
      <c r="R1153" s="82">
        <v>180</v>
      </c>
      <c r="S1153" s="82">
        <v>18</v>
      </c>
      <c r="T1153" s="75">
        <v>5.75</v>
      </c>
      <c r="U1153" s="102" t="s">
        <v>85</v>
      </c>
      <c r="V1153" s="75">
        <v>130.81</v>
      </c>
      <c r="W1153" s="83">
        <v>31.64</v>
      </c>
      <c r="X1153" s="51">
        <v>4500</v>
      </c>
      <c r="Y1153" s="45" t="s">
        <v>2222</v>
      </c>
      <c r="Z1153" s="79" t="s">
        <v>2992</v>
      </c>
      <c r="AA1153" s="51" t="str">
        <f t="shared" si="129"/>
        <v>17x9, 8x180, 18 OS</v>
      </c>
      <c r="AB1153" s="81" t="s">
        <v>4106</v>
      </c>
      <c r="AC1153" s="89">
        <f>_xlfn.IFNA(VLOOKUP(AB1153,ACCESSORIES!F:J,5,FALSE),"N/A")</f>
        <v>33</v>
      </c>
      <c r="AD1153" s="14" t="s">
        <v>85</v>
      </c>
      <c r="AE1153" s="14" t="s">
        <v>85</v>
      </c>
      <c r="AF1153" s="13" t="s">
        <v>3005</v>
      </c>
      <c r="AG1153" s="14" t="s">
        <v>85</v>
      </c>
      <c r="AH1153" s="9" t="str">
        <f>_xlfn.IFNA(VLOOKUP(AG1153,ACCESSORIES!F:J,5,FALSE),"N/A")</f>
        <v>N/A</v>
      </c>
      <c r="AI1153" s="99" t="s">
        <v>266</v>
      </c>
      <c r="AJ1153" s="82" t="s">
        <v>85</v>
      </c>
      <c r="AK1153" s="40" t="str">
        <f>_xlfn.IFNA(VLOOKUP(AJ1153,ACCESSORIES!F:J,5,FALSE),"N/A")</f>
        <v>N/A</v>
      </c>
      <c r="AL1153" s="3" t="s">
        <v>85</v>
      </c>
      <c r="AM1153" s="82">
        <v>16.2</v>
      </c>
      <c r="AN1153" s="82">
        <v>210</v>
      </c>
      <c r="AO1153" s="36">
        <v>0</v>
      </c>
      <c r="AP1153" s="36">
        <v>0</v>
      </c>
      <c r="AQ1153" s="74">
        <v>21</v>
      </c>
      <c r="AR1153" s="74">
        <v>34</v>
      </c>
      <c r="AS1153" s="74">
        <v>208</v>
      </c>
      <c r="AT1153" s="74">
        <v>204</v>
      </c>
      <c r="AU1153" s="410">
        <v>123.1</v>
      </c>
      <c r="AV1153" s="407">
        <v>92</v>
      </c>
      <c r="AW1153" s="407">
        <v>92</v>
      </c>
      <c r="AX1153" s="82">
        <v>45</v>
      </c>
      <c r="AY1153" s="13" t="s">
        <v>85</v>
      </c>
      <c r="AZ1153" s="98" t="str">
        <f>_xlfn.IFNA(VLOOKUP(AY1153,ACCESSORIES!F:J,5,FALSE),"N/A")</f>
        <v>N/A</v>
      </c>
      <c r="BA1153" s="13" t="s">
        <v>85</v>
      </c>
      <c r="BB1153" s="98" t="str">
        <f>_xlfn.IFNA(VLOOKUP(BA1153,ACCESSORIES!F:J,5,FALSE),"N/A")</f>
        <v>N/A</v>
      </c>
      <c r="BC1153" s="77">
        <v>36.49</v>
      </c>
      <c r="BD1153" s="56">
        <v>20.236220472440898</v>
      </c>
      <c r="BE1153" s="56">
        <v>20.236220472440898</v>
      </c>
      <c r="BF1153" s="56">
        <v>12.4409448818898</v>
      </c>
      <c r="BG1153" s="378">
        <f t="shared" si="125"/>
        <v>8.348593599999983E-2</v>
      </c>
      <c r="BH1153" s="80">
        <v>36</v>
      </c>
      <c r="BI1153" s="114" t="s">
        <v>3532</v>
      </c>
      <c r="BJ1153" s="50" t="s">
        <v>4050</v>
      </c>
      <c r="BK1153" s="81" t="s">
        <v>4964</v>
      </c>
      <c r="BL1153" s="81" t="s">
        <v>4066</v>
      </c>
      <c r="BM1153" s="81" t="s">
        <v>5448</v>
      </c>
      <c r="BN1153" s="81" t="s">
        <v>2872</v>
      </c>
      <c r="BO1153" s="81" t="s">
        <v>4298</v>
      </c>
      <c r="BP1153" s="81" t="s">
        <v>5317</v>
      </c>
      <c r="BQ1153" s="81" t="s">
        <v>4068</v>
      </c>
      <c r="BR1153" s="81"/>
      <c r="BS1153" s="81"/>
      <c r="BT1153" s="81"/>
      <c r="BU1153" s="349" t="s">
        <v>6804</v>
      </c>
      <c r="BV1153" s="388" t="s">
        <v>8504</v>
      </c>
      <c r="BW1153" s="352" t="s">
        <v>6805</v>
      </c>
      <c r="BX1153" s="388" t="s">
        <v>8505</v>
      </c>
      <c r="BY1153" s="93" t="str">
        <f t="shared" si="127"/>
        <v>MR704 HD Bead Grip, 17x9, +18mm Offset, 8x180, 130.81mm Centerbore, Titanium</v>
      </c>
      <c r="BZ1153" s="81" t="s">
        <v>3878</v>
      </c>
      <c r="CA1153" s="81" t="s">
        <v>3879</v>
      </c>
      <c r="CB1153" s="81" t="str">
        <f t="shared" si="126"/>
        <v>TRAIL (7XX)</v>
      </c>
    </row>
    <row r="1154" spans="1:80" s="38" customFormat="1" ht="15" customHeight="1">
      <c r="A1154" s="22">
        <f t="shared" si="121"/>
        <v>1152</v>
      </c>
      <c r="B1154" s="13" t="s">
        <v>84</v>
      </c>
      <c r="C1154" s="104" t="s">
        <v>1282</v>
      </c>
      <c r="D1154" s="82" t="s">
        <v>5802</v>
      </c>
      <c r="E1154" s="91" t="str">
        <f>CONCATENATE(LEFT(D1154,5),VLOOKUP(CONCATENATE(N1154,"x",O1154),'PART NUMBER GUIDE'!$B$9:$C$49,2,FALSE),VLOOKUP(CONCATENATE(P1154, V1154), 'PART NUMBER GUIDE'!$Q$6:$R$91, 2, FALSE),VLOOKUP(Y1154,'PART NUMBER GUIDE'!$J$8:$K$43,2, FALSE),IF(U1154="N/A",IF(ABS(S1154)&lt;10,"0"&amp;ABS(S1154),ABS(S1154)),CONCATENATE(LEFT(U1154,1),RIGHT(U1154,1))), F1154, G1154)</f>
        <v>MR70578550500</v>
      </c>
      <c r="F1154" s="90"/>
      <c r="G1154" s="90"/>
      <c r="H1154" s="45" t="s">
        <v>4787</v>
      </c>
      <c r="I1154" s="330">
        <v>44210</v>
      </c>
      <c r="J1154" s="85" t="s">
        <v>1265</v>
      </c>
      <c r="K1154" s="342">
        <v>319</v>
      </c>
      <c r="L1154" s="92">
        <f t="shared" si="122"/>
        <v>319</v>
      </c>
      <c r="M1154" s="344"/>
      <c r="N1154" s="82">
        <v>17</v>
      </c>
      <c r="O1154" s="82">
        <v>8.5</v>
      </c>
      <c r="P1154" s="99" t="str">
        <f t="shared" si="128"/>
        <v>5x5</v>
      </c>
      <c r="Q1154" s="82">
        <v>5</v>
      </c>
      <c r="R1154" s="82">
        <v>5</v>
      </c>
      <c r="S1154" s="82">
        <v>0</v>
      </c>
      <c r="T1154" s="75">
        <v>4.75</v>
      </c>
      <c r="U1154" s="102" t="s">
        <v>85</v>
      </c>
      <c r="V1154" s="75">
        <v>71.5</v>
      </c>
      <c r="W1154" s="8">
        <v>27.271181832269352</v>
      </c>
      <c r="X1154" s="51">
        <v>2650</v>
      </c>
      <c r="Y1154" s="45" t="s">
        <v>2294</v>
      </c>
      <c r="Z1154" s="79" t="s">
        <v>2987</v>
      </c>
      <c r="AA1154" s="51" t="str">
        <f t="shared" si="129"/>
        <v>17x8.5, 5x5, 0 OS</v>
      </c>
      <c r="AB1154" s="81" t="s">
        <v>4102</v>
      </c>
      <c r="AC1154" s="89">
        <f>_xlfn.IFNA(VLOOKUP(AB1154,ACCESSORIES!F:J,5,FALSE),"N/A")</f>
        <v>22</v>
      </c>
      <c r="AD1154" s="14" t="s">
        <v>85</v>
      </c>
      <c r="AE1154" s="14" t="s">
        <v>85</v>
      </c>
      <c r="AF1154" s="14" t="s">
        <v>85</v>
      </c>
      <c r="AG1154" s="14" t="s">
        <v>85</v>
      </c>
      <c r="AH1154" s="9" t="str">
        <f>_xlfn.IFNA(VLOOKUP(AG1154,ACCESSORIES!F:J,5,FALSE),"N/A")</f>
        <v>N/A</v>
      </c>
      <c r="AI1154" s="99" t="s">
        <v>265</v>
      </c>
      <c r="AJ1154" s="82" t="s">
        <v>85</v>
      </c>
      <c r="AK1154" s="40" t="str">
        <f>_xlfn.IFNA(VLOOKUP(AJ1154,ACCESSORIES!F:J,5,FALSE),"N/A")</f>
        <v>N/A</v>
      </c>
      <c r="AL1154" s="82" t="s">
        <v>85</v>
      </c>
      <c r="AM1154" s="82">
        <v>16.100000000000001</v>
      </c>
      <c r="AN1154" s="82">
        <v>160</v>
      </c>
      <c r="AO1154" s="36">
        <v>12.7</v>
      </c>
      <c r="AP1154" s="36">
        <v>25</v>
      </c>
      <c r="AQ1154" s="25">
        <v>45</v>
      </c>
      <c r="AR1154" s="36">
        <v>54</v>
      </c>
      <c r="AS1154" s="25">
        <v>208.7</v>
      </c>
      <c r="AT1154" s="74">
        <v>205.8</v>
      </c>
      <c r="AU1154" s="411">
        <v>71.5</v>
      </c>
      <c r="AV1154" s="407">
        <v>39.35</v>
      </c>
      <c r="AW1154" s="407">
        <v>39.35</v>
      </c>
      <c r="AX1154" s="54">
        <v>31</v>
      </c>
      <c r="AY1154" s="13" t="s">
        <v>85</v>
      </c>
      <c r="AZ1154" s="98" t="str">
        <f>_xlfn.IFNA(VLOOKUP(AY1154,ACCESSORIES!F:J,5,FALSE),"N/A")</f>
        <v>N/A</v>
      </c>
      <c r="BA1154" s="13" t="s">
        <v>85</v>
      </c>
      <c r="BB1154" s="98" t="str">
        <f>_xlfn.IFNA(VLOOKUP(BA1154,ACCESSORIES!F:J,5,FALSE),"N/A")</f>
        <v>N/A</v>
      </c>
      <c r="BC1154" s="77">
        <v>31.77</v>
      </c>
      <c r="BD1154" s="56">
        <v>20.236220472440898</v>
      </c>
      <c r="BE1154" s="56">
        <v>20.236220472440898</v>
      </c>
      <c r="BF1154" s="56">
        <v>11.417322834645701</v>
      </c>
      <c r="BG1154" s="378">
        <f t="shared" si="125"/>
        <v>7.6616839999999839E-2</v>
      </c>
      <c r="BH1154" s="14">
        <v>36</v>
      </c>
      <c r="BI1154" s="114" t="s">
        <v>4923</v>
      </c>
      <c r="BJ1154" s="50" t="s">
        <v>4050</v>
      </c>
      <c r="BK1154" s="81" t="s">
        <v>4964</v>
      </c>
      <c r="BL1154" s="81" t="s">
        <v>4066</v>
      </c>
      <c r="BM1154" s="81" t="s">
        <v>5318</v>
      </c>
      <c r="BN1154" s="81" t="s">
        <v>2872</v>
      </c>
      <c r="BO1154" s="81" t="s">
        <v>4298</v>
      </c>
      <c r="BP1154" s="81" t="s">
        <v>5431</v>
      </c>
      <c r="BQ1154" s="81" t="s">
        <v>5432</v>
      </c>
      <c r="BR1154" s="81" t="s">
        <v>4275</v>
      </c>
      <c r="BS1154" s="81" t="s">
        <v>4068</v>
      </c>
      <c r="BT1154" s="81"/>
      <c r="BU1154" s="349" t="s">
        <v>6822</v>
      </c>
      <c r="BV1154" s="388" t="s">
        <v>8547</v>
      </c>
      <c r="BW1154" s="352" t="s">
        <v>6825</v>
      </c>
      <c r="BX1154" s="388" t="s">
        <v>8548</v>
      </c>
      <c r="BY1154" s="93" t="str">
        <f t="shared" si="127"/>
        <v>MR705 Bead Grip, 17x8.5, 0mm Offset, 5x5, 71.5mm Centerbore, Matte Black</v>
      </c>
      <c r="BZ1154" s="81" t="s">
        <v>3878</v>
      </c>
      <c r="CA1154" s="81" t="s">
        <v>3879</v>
      </c>
      <c r="CB1154" s="81" t="str">
        <f t="shared" si="126"/>
        <v>TRAIL (7XX)</v>
      </c>
    </row>
    <row r="1155" spans="1:80" s="38" customFormat="1" ht="15" customHeight="1">
      <c r="A1155" s="22">
        <f t="shared" ref="A1155:A1205" si="130">ROW(B1155)-2</f>
        <v>1153</v>
      </c>
      <c r="B1155" s="13" t="s">
        <v>84</v>
      </c>
      <c r="C1155" s="104" t="s">
        <v>1282</v>
      </c>
      <c r="D1155" s="82" t="s">
        <v>5802</v>
      </c>
      <c r="E1155" s="91" t="str">
        <f>CONCATENATE(LEFT(D1155,5),VLOOKUP(CONCATENATE(N1155,"x",O1155),'PART NUMBER GUIDE'!$B$9:$C$49,2,FALSE),VLOOKUP(CONCATENATE(P1155, V1155), 'PART NUMBER GUIDE'!$Q$6:$R$91, 2, FALSE),VLOOKUP(Y1155,'PART NUMBER GUIDE'!$J$8:$K$43,2, FALSE),IF(U1155="N/A",IF(ABS(S1155)&lt;10,"0"&amp;ABS(S1155),ABS(S1155)),CONCATENATE(LEFT(U1155,1),RIGHT(U1155,1))), F1155, G1155)</f>
        <v>MR70578550800</v>
      </c>
      <c r="F1155" s="90"/>
      <c r="G1155" s="90"/>
      <c r="H1155" s="45" t="s">
        <v>5113</v>
      </c>
      <c r="I1155" s="318">
        <v>44351</v>
      </c>
      <c r="J1155" s="85" t="s">
        <v>1265</v>
      </c>
      <c r="K1155" s="342">
        <v>319</v>
      </c>
      <c r="L1155" s="92">
        <f t="shared" ref="L1155:L1204" si="131">IF(J1155="Coming Soon",K1155,IF(J1155="Active",K1155,""))</f>
        <v>319</v>
      </c>
      <c r="M1155" s="344"/>
      <c r="N1155" s="82">
        <v>17</v>
      </c>
      <c r="O1155" s="82">
        <v>8.5</v>
      </c>
      <c r="P1155" s="99" t="str">
        <f t="shared" si="128"/>
        <v>5x5</v>
      </c>
      <c r="Q1155" s="82">
        <v>5</v>
      </c>
      <c r="R1155" s="82">
        <v>5</v>
      </c>
      <c r="S1155" s="82">
        <v>0</v>
      </c>
      <c r="T1155" s="75">
        <v>4.75</v>
      </c>
      <c r="U1155" s="102" t="s">
        <v>85</v>
      </c>
      <c r="V1155" s="75">
        <v>71.5</v>
      </c>
      <c r="W1155" s="41">
        <v>26.9</v>
      </c>
      <c r="X1155" s="51">
        <v>2650</v>
      </c>
      <c r="Y1155" s="45" t="s">
        <v>2222</v>
      </c>
      <c r="Z1155" s="79" t="s">
        <v>2992</v>
      </c>
      <c r="AA1155" s="51" t="str">
        <f t="shared" si="129"/>
        <v>17x8.5, 5x5, 0 OS</v>
      </c>
      <c r="AB1155" s="81" t="s">
        <v>4102</v>
      </c>
      <c r="AC1155" s="89">
        <f>_xlfn.IFNA(VLOOKUP(AB1155,ACCESSORIES!F:J,5,FALSE),"N/A")</f>
        <v>22</v>
      </c>
      <c r="AD1155" s="14" t="s">
        <v>85</v>
      </c>
      <c r="AE1155" s="14" t="s">
        <v>85</v>
      </c>
      <c r="AF1155" s="14" t="s">
        <v>85</v>
      </c>
      <c r="AG1155" s="14" t="s">
        <v>85</v>
      </c>
      <c r="AH1155" s="9" t="str">
        <f>_xlfn.IFNA(VLOOKUP(AG1155,ACCESSORIES!F:J,5,FALSE),"N/A")</f>
        <v>N/A</v>
      </c>
      <c r="AI1155" s="99" t="s">
        <v>265</v>
      </c>
      <c r="AJ1155" s="82" t="s">
        <v>85</v>
      </c>
      <c r="AK1155" s="40" t="str">
        <f>_xlfn.IFNA(VLOOKUP(AJ1155,ACCESSORIES!F:J,5,FALSE),"N/A")</f>
        <v>N/A</v>
      </c>
      <c r="AL1155" s="82" t="s">
        <v>85</v>
      </c>
      <c r="AM1155" s="82">
        <v>16.100000000000001</v>
      </c>
      <c r="AN1155" s="82">
        <v>160</v>
      </c>
      <c r="AO1155" s="36">
        <v>12.7</v>
      </c>
      <c r="AP1155" s="36">
        <v>25</v>
      </c>
      <c r="AQ1155" s="25">
        <v>45</v>
      </c>
      <c r="AR1155" s="36">
        <v>54</v>
      </c>
      <c r="AS1155" s="25">
        <v>208.7</v>
      </c>
      <c r="AT1155" s="74">
        <v>205.8</v>
      </c>
      <c r="AU1155" s="411">
        <v>71.5</v>
      </c>
      <c r="AV1155" s="407">
        <v>39.35</v>
      </c>
      <c r="AW1155" s="407">
        <v>39.35</v>
      </c>
      <c r="AX1155" s="54">
        <v>31</v>
      </c>
      <c r="AY1155" s="13" t="s">
        <v>85</v>
      </c>
      <c r="AZ1155" s="98" t="str">
        <f>_xlfn.IFNA(VLOOKUP(AY1155,ACCESSORIES!F:J,5,FALSE),"N/A")</f>
        <v>N/A</v>
      </c>
      <c r="BA1155" s="13" t="s">
        <v>85</v>
      </c>
      <c r="BB1155" s="98" t="str">
        <f>_xlfn.IFNA(VLOOKUP(BA1155,ACCESSORIES!F:J,5,FALSE),"N/A")</f>
        <v>N/A</v>
      </c>
      <c r="BC1155" s="77">
        <v>30.9</v>
      </c>
      <c r="BD1155" s="56">
        <v>20.236220472440898</v>
      </c>
      <c r="BE1155" s="56">
        <v>20.236220472440898</v>
      </c>
      <c r="BF1155" s="56">
        <v>11.417322834645701</v>
      </c>
      <c r="BG1155" s="378">
        <f t="shared" ref="BG1155:BG1206" si="132">SUM(((BD1155*25.4)*(BE1155*25.4)*(BF1155*25.4))/1000000000)</f>
        <v>7.6616839999999839E-2</v>
      </c>
      <c r="BH1155" s="14">
        <v>36</v>
      </c>
      <c r="BI1155" s="114" t="s">
        <v>4923</v>
      </c>
      <c r="BJ1155" s="50" t="s">
        <v>4050</v>
      </c>
      <c r="BK1155" s="81" t="s">
        <v>4964</v>
      </c>
      <c r="BL1155" s="81" t="s">
        <v>4066</v>
      </c>
      <c r="BM1155" s="81" t="s">
        <v>5318</v>
      </c>
      <c r="BN1155" s="81" t="s">
        <v>2872</v>
      </c>
      <c r="BO1155" s="81" t="s">
        <v>4298</v>
      </c>
      <c r="BP1155" s="81" t="s">
        <v>5431</v>
      </c>
      <c r="BQ1155" s="81" t="s">
        <v>5432</v>
      </c>
      <c r="BR1155" s="81" t="s">
        <v>4275</v>
      </c>
      <c r="BS1155" s="81" t="s">
        <v>4068</v>
      </c>
      <c r="BT1155" s="81"/>
      <c r="BU1155" s="349" t="s">
        <v>6830</v>
      </c>
      <c r="BV1155" s="388" t="s">
        <v>8516</v>
      </c>
      <c r="BW1155" s="352" t="s">
        <v>6833</v>
      </c>
      <c r="BX1155" s="388" t="s">
        <v>8517</v>
      </c>
      <c r="BY1155" s="93" t="str">
        <f t="shared" si="127"/>
        <v>MR705 Bead Grip, 17x8.5, 0mm Offset, 5x5, 71.5mm Centerbore, Titanium</v>
      </c>
      <c r="BZ1155" s="81" t="s">
        <v>3878</v>
      </c>
      <c r="CA1155" s="81" t="s">
        <v>3879</v>
      </c>
      <c r="CB1155" s="81" t="str">
        <f t="shared" ref="CB1155:CB1163" si="133">C1155</f>
        <v>TRAIL (7XX)</v>
      </c>
    </row>
    <row r="1156" spans="1:80" s="38" customFormat="1" ht="15" customHeight="1">
      <c r="A1156" s="22">
        <f t="shared" si="130"/>
        <v>1154</v>
      </c>
      <c r="B1156" s="13" t="s">
        <v>84</v>
      </c>
      <c r="C1156" s="104" t="s">
        <v>1282</v>
      </c>
      <c r="D1156" s="82" t="s">
        <v>5802</v>
      </c>
      <c r="E1156" s="91" t="str">
        <f>CONCATENATE(LEFT(D1156,5),VLOOKUP(CONCATENATE(N1156,"x",O1156),'PART NUMBER GUIDE'!$B$9:$C$49,2,FALSE),VLOOKUP(CONCATENATE(P1156, V1156), 'PART NUMBER GUIDE'!$Q$6:$R$91, 2, FALSE),VLOOKUP(Y1156,'PART NUMBER GUIDE'!$J$8:$K$43,2, FALSE),IF(U1156="N/A",IF(ABS(S1156)&lt;10,"0"&amp;ABS(S1156),ABS(S1156)),CONCATENATE(LEFT(U1156,1),RIGHT(U1156,1))), F1156, G1156)</f>
        <v>MR70578550525</v>
      </c>
      <c r="F1156" s="90"/>
      <c r="G1156" s="90"/>
      <c r="H1156" s="45" t="s">
        <v>4788</v>
      </c>
      <c r="I1156" s="330">
        <v>44210</v>
      </c>
      <c r="J1156" s="85" t="s">
        <v>1265</v>
      </c>
      <c r="K1156" s="342">
        <v>319</v>
      </c>
      <c r="L1156" s="92">
        <f t="shared" si="131"/>
        <v>319</v>
      </c>
      <c r="M1156" s="344"/>
      <c r="N1156" s="82">
        <v>17</v>
      </c>
      <c r="O1156" s="82">
        <v>8.5</v>
      </c>
      <c r="P1156" s="99" t="str">
        <f t="shared" si="128"/>
        <v>5x5</v>
      </c>
      <c r="Q1156" s="82">
        <v>5</v>
      </c>
      <c r="R1156" s="82">
        <v>5</v>
      </c>
      <c r="S1156" s="82">
        <v>25</v>
      </c>
      <c r="T1156" s="75">
        <v>5.78</v>
      </c>
      <c r="U1156" s="102" t="s">
        <v>85</v>
      </c>
      <c r="V1156" s="75">
        <v>71.5</v>
      </c>
      <c r="W1156" s="8">
        <v>26.609795045714723</v>
      </c>
      <c r="X1156" s="51">
        <v>2650</v>
      </c>
      <c r="Y1156" s="45" t="s">
        <v>2294</v>
      </c>
      <c r="Z1156" s="79" t="s">
        <v>2987</v>
      </c>
      <c r="AA1156" s="51" t="str">
        <f t="shared" si="129"/>
        <v>17x8.5, 5x5, 25 OS</v>
      </c>
      <c r="AB1156" s="81" t="s">
        <v>4102</v>
      </c>
      <c r="AC1156" s="89">
        <f>_xlfn.IFNA(VLOOKUP(AB1156,ACCESSORIES!F:J,5,FALSE),"N/A")</f>
        <v>22</v>
      </c>
      <c r="AD1156" s="14" t="s">
        <v>85</v>
      </c>
      <c r="AE1156" s="14" t="s">
        <v>85</v>
      </c>
      <c r="AF1156" s="14" t="s">
        <v>85</v>
      </c>
      <c r="AG1156" s="14" t="s">
        <v>85</v>
      </c>
      <c r="AH1156" s="9" t="str">
        <f>_xlfn.IFNA(VLOOKUP(AG1156,ACCESSORIES!F:J,5,FALSE),"N/A")</f>
        <v>N/A</v>
      </c>
      <c r="AI1156" s="99" t="s">
        <v>265</v>
      </c>
      <c r="AJ1156" s="82" t="s">
        <v>85</v>
      </c>
      <c r="AK1156" s="40" t="str">
        <f>_xlfn.IFNA(VLOOKUP(AJ1156,ACCESSORIES!F:J,5,FALSE),"N/A")</f>
        <v>N/A</v>
      </c>
      <c r="AL1156" s="82" t="s">
        <v>85</v>
      </c>
      <c r="AM1156" s="82">
        <v>16.100000000000001</v>
      </c>
      <c r="AN1156" s="82">
        <v>160</v>
      </c>
      <c r="AO1156" s="36">
        <v>8.9</v>
      </c>
      <c r="AP1156" s="36">
        <v>17.899999999999999</v>
      </c>
      <c r="AQ1156" s="25">
        <v>28.8</v>
      </c>
      <c r="AR1156" s="36">
        <v>34.799999999999997</v>
      </c>
      <c r="AS1156" s="25">
        <v>209</v>
      </c>
      <c r="AT1156" s="74">
        <v>196</v>
      </c>
      <c r="AU1156" s="411">
        <v>71.5</v>
      </c>
      <c r="AV1156" s="407">
        <v>49.95</v>
      </c>
      <c r="AW1156" s="407">
        <v>49.95</v>
      </c>
      <c r="AX1156" s="54">
        <v>31</v>
      </c>
      <c r="AY1156" s="13" t="s">
        <v>85</v>
      </c>
      <c r="AZ1156" s="98" t="str">
        <f>_xlfn.IFNA(VLOOKUP(AY1156,ACCESSORIES!F:J,5,FALSE),"N/A")</f>
        <v>N/A</v>
      </c>
      <c r="BA1156" s="13" t="s">
        <v>85</v>
      </c>
      <c r="BB1156" s="98" t="str">
        <f>_xlfn.IFNA(VLOOKUP(BA1156,ACCESSORIES!F:J,5,FALSE),"N/A")</f>
        <v>N/A</v>
      </c>
      <c r="BC1156" s="77">
        <v>31.11</v>
      </c>
      <c r="BD1156" s="56">
        <v>20.236220472440898</v>
      </c>
      <c r="BE1156" s="56">
        <v>20.236220472440898</v>
      </c>
      <c r="BF1156" s="56">
        <v>11.417322834645701</v>
      </c>
      <c r="BG1156" s="378">
        <f t="shared" si="132"/>
        <v>7.6616839999999839E-2</v>
      </c>
      <c r="BH1156" s="14">
        <v>36</v>
      </c>
      <c r="BI1156" s="114" t="s">
        <v>4923</v>
      </c>
      <c r="BJ1156" s="50" t="s">
        <v>4050</v>
      </c>
      <c r="BK1156" s="81" t="s">
        <v>4964</v>
      </c>
      <c r="BL1156" s="81" t="s">
        <v>4066</v>
      </c>
      <c r="BM1156" s="81" t="s">
        <v>5318</v>
      </c>
      <c r="BN1156" s="81" t="s">
        <v>2872</v>
      </c>
      <c r="BO1156" s="81" t="s">
        <v>4298</v>
      </c>
      <c r="BP1156" s="81" t="s">
        <v>5431</v>
      </c>
      <c r="BQ1156" s="81" t="s">
        <v>5432</v>
      </c>
      <c r="BR1156" s="81" t="s">
        <v>4275</v>
      </c>
      <c r="BS1156" s="81" t="s">
        <v>4068</v>
      </c>
      <c r="BT1156" s="81"/>
      <c r="BU1156" s="349" t="s">
        <v>6822</v>
      </c>
      <c r="BV1156" s="388" t="s">
        <v>8547</v>
      </c>
      <c r="BW1156" s="352" t="s">
        <v>6825</v>
      </c>
      <c r="BX1156" s="388" t="s">
        <v>8548</v>
      </c>
      <c r="BY1156" s="93" t="str">
        <f t="shared" si="127"/>
        <v>MR705 Bead Grip, 17x8.5, +25mm Offset, 5x5, 71.5mm Centerbore, Matte Black</v>
      </c>
      <c r="BZ1156" s="81" t="s">
        <v>3878</v>
      </c>
      <c r="CA1156" s="81" t="s">
        <v>3879</v>
      </c>
      <c r="CB1156" s="81" t="str">
        <f t="shared" si="133"/>
        <v>TRAIL (7XX)</v>
      </c>
    </row>
    <row r="1157" spans="1:80" s="38" customFormat="1" ht="15" customHeight="1">
      <c r="A1157" s="22">
        <f t="shared" si="130"/>
        <v>1155</v>
      </c>
      <c r="B1157" s="13" t="s">
        <v>84</v>
      </c>
      <c r="C1157" s="104" t="s">
        <v>1282</v>
      </c>
      <c r="D1157" s="82" t="s">
        <v>5802</v>
      </c>
      <c r="E1157" s="91" t="str">
        <f>CONCATENATE(LEFT(D1157,5),VLOOKUP(CONCATENATE(N1157,"x",O1157),'PART NUMBER GUIDE'!$B$9:$C$49,2,FALSE),VLOOKUP(CONCATENATE(P1157, V1157), 'PART NUMBER GUIDE'!$Q$6:$R$91, 2, FALSE),VLOOKUP(Y1157,'PART NUMBER GUIDE'!$J$8:$K$43,2, FALSE),IF(U1157="N/A",IF(ABS(S1157)&lt;10,"0"&amp;ABS(S1157),ABS(S1157)),CONCATENATE(LEFT(U1157,1),RIGHT(U1157,1))), F1157, G1157)</f>
        <v>MR70578550825</v>
      </c>
      <c r="F1157" s="90"/>
      <c r="G1157" s="90"/>
      <c r="H1157" s="45" t="s">
        <v>5114</v>
      </c>
      <c r="I1157" s="318">
        <v>44351</v>
      </c>
      <c r="J1157" s="85" t="s">
        <v>3872</v>
      </c>
      <c r="K1157" s="342">
        <v>319</v>
      </c>
      <c r="L1157" s="92" t="str">
        <f t="shared" si="131"/>
        <v/>
      </c>
      <c r="M1157" s="344"/>
      <c r="N1157" s="82">
        <v>17</v>
      </c>
      <c r="O1157" s="82">
        <v>8.5</v>
      </c>
      <c r="P1157" s="99" t="str">
        <f t="shared" si="128"/>
        <v>5x5</v>
      </c>
      <c r="Q1157" s="82">
        <v>5</v>
      </c>
      <c r="R1157" s="82">
        <v>5</v>
      </c>
      <c r="S1157" s="82">
        <v>25</v>
      </c>
      <c r="T1157" s="75">
        <v>5.78</v>
      </c>
      <c r="U1157" s="102" t="s">
        <v>85</v>
      </c>
      <c r="V1157" s="75">
        <v>71.5</v>
      </c>
      <c r="W1157" s="41">
        <v>26.8</v>
      </c>
      <c r="X1157" s="51">
        <v>2650</v>
      </c>
      <c r="Y1157" s="45" t="s">
        <v>2222</v>
      </c>
      <c r="Z1157" s="79" t="s">
        <v>2992</v>
      </c>
      <c r="AA1157" s="51" t="str">
        <f t="shared" si="129"/>
        <v>17x8.5, 5x5, 25 OS</v>
      </c>
      <c r="AB1157" s="81" t="s">
        <v>4102</v>
      </c>
      <c r="AC1157" s="89">
        <f>_xlfn.IFNA(VLOOKUP(AB1157,ACCESSORIES!F:J,5,FALSE),"N/A")</f>
        <v>22</v>
      </c>
      <c r="AD1157" s="14" t="s">
        <v>85</v>
      </c>
      <c r="AE1157" s="14" t="s">
        <v>85</v>
      </c>
      <c r="AF1157" s="14" t="s">
        <v>85</v>
      </c>
      <c r="AG1157" s="14" t="s">
        <v>85</v>
      </c>
      <c r="AH1157" s="9" t="str">
        <f>_xlfn.IFNA(VLOOKUP(AG1157,ACCESSORIES!F:J,5,FALSE),"N/A")</f>
        <v>N/A</v>
      </c>
      <c r="AI1157" s="99" t="s">
        <v>265</v>
      </c>
      <c r="AJ1157" s="82" t="s">
        <v>85</v>
      </c>
      <c r="AK1157" s="40" t="str">
        <f>_xlfn.IFNA(VLOOKUP(AJ1157,ACCESSORIES!F:J,5,FALSE),"N/A")</f>
        <v>N/A</v>
      </c>
      <c r="AL1157" s="82" t="s">
        <v>85</v>
      </c>
      <c r="AM1157" s="82">
        <v>16.100000000000001</v>
      </c>
      <c r="AN1157" s="82">
        <v>160</v>
      </c>
      <c r="AO1157" s="36">
        <v>8.9</v>
      </c>
      <c r="AP1157" s="36">
        <v>17.899999999999999</v>
      </c>
      <c r="AQ1157" s="25">
        <v>28.8</v>
      </c>
      <c r="AR1157" s="36">
        <v>34.799999999999997</v>
      </c>
      <c r="AS1157" s="25">
        <v>209</v>
      </c>
      <c r="AT1157" s="74">
        <v>196</v>
      </c>
      <c r="AU1157" s="411">
        <v>71.5</v>
      </c>
      <c r="AV1157" s="407">
        <v>49.95</v>
      </c>
      <c r="AW1157" s="407">
        <v>49.95</v>
      </c>
      <c r="AX1157" s="54">
        <v>31</v>
      </c>
      <c r="AY1157" s="13" t="s">
        <v>85</v>
      </c>
      <c r="AZ1157" s="98" t="str">
        <f>_xlfn.IFNA(VLOOKUP(AY1157,ACCESSORIES!F:J,5,FALSE),"N/A")</f>
        <v>N/A</v>
      </c>
      <c r="BA1157" s="13" t="s">
        <v>85</v>
      </c>
      <c r="BB1157" s="98" t="str">
        <f>_xlfn.IFNA(VLOOKUP(BA1157,ACCESSORIES!F:J,5,FALSE),"N/A")</f>
        <v>N/A</v>
      </c>
      <c r="BC1157" s="77">
        <v>30.8</v>
      </c>
      <c r="BD1157" s="56">
        <v>20.236220472440898</v>
      </c>
      <c r="BE1157" s="56">
        <v>20.236220472440898</v>
      </c>
      <c r="BF1157" s="56">
        <v>11.417322834645701</v>
      </c>
      <c r="BG1157" s="378">
        <f t="shared" si="132"/>
        <v>7.6616839999999839E-2</v>
      </c>
      <c r="BH1157" s="14">
        <v>36</v>
      </c>
      <c r="BI1157" s="114" t="s">
        <v>4923</v>
      </c>
      <c r="BJ1157" s="50" t="s">
        <v>4050</v>
      </c>
      <c r="BK1157" s="81" t="s">
        <v>4964</v>
      </c>
      <c r="BL1157" s="81" t="s">
        <v>4066</v>
      </c>
      <c r="BM1157" s="81" t="s">
        <v>5318</v>
      </c>
      <c r="BN1157" s="81" t="s">
        <v>2872</v>
      </c>
      <c r="BO1157" s="81" t="s">
        <v>4298</v>
      </c>
      <c r="BP1157" s="81" t="s">
        <v>5431</v>
      </c>
      <c r="BQ1157" s="81" t="s">
        <v>5432</v>
      </c>
      <c r="BR1157" s="81" t="s">
        <v>4275</v>
      </c>
      <c r="BS1157" s="81" t="s">
        <v>4068</v>
      </c>
      <c r="BT1157" s="81"/>
      <c r="BU1157" s="349" t="s">
        <v>6830</v>
      </c>
      <c r="BV1157" s="388" t="s">
        <v>8516</v>
      </c>
      <c r="BW1157" s="352" t="s">
        <v>6833</v>
      </c>
      <c r="BX1157" s="388" t="s">
        <v>8517</v>
      </c>
      <c r="BY1157" s="93" t="str">
        <f t="shared" si="127"/>
        <v>CLOSEOUT - MR705 Bead Grip, 17x8.5, +25mm Offset, 5x5, 71.5mm Centerbore, Titanium</v>
      </c>
      <c r="BZ1157" s="81" t="s">
        <v>3878</v>
      </c>
      <c r="CA1157" s="81" t="s">
        <v>3879</v>
      </c>
      <c r="CB1157" s="81" t="str">
        <f t="shared" si="133"/>
        <v>TRAIL (7XX)</v>
      </c>
    </row>
    <row r="1158" spans="1:80" s="38" customFormat="1" ht="15" customHeight="1">
      <c r="A1158" s="22">
        <f t="shared" si="130"/>
        <v>1156</v>
      </c>
      <c r="B1158" s="13" t="s">
        <v>84</v>
      </c>
      <c r="C1158" s="104" t="s">
        <v>1282</v>
      </c>
      <c r="D1158" s="82" t="s">
        <v>5802</v>
      </c>
      <c r="E1158" s="91" t="str">
        <f>CONCATENATE(LEFT(D1158,5),VLOOKUP(CONCATENATE(N1158,"x",O1158),'PART NUMBER GUIDE'!$B$9:$C$49,2,FALSE),VLOOKUP(CONCATENATE(P1158, V1158), 'PART NUMBER GUIDE'!$Q$6:$R$91, 2, FALSE),VLOOKUP(Y1158,'PART NUMBER GUIDE'!$J$8:$K$43,2, FALSE),IF(U1158="N/A",IF(ABS(S1158)&lt;10,"0"&amp;ABS(S1158),ABS(S1158)),CONCATENATE(LEFT(U1158,1),RIGHT(U1158,1))), F1158, G1158)</f>
        <v>MR70578558500</v>
      </c>
      <c r="F1158" s="90"/>
      <c r="G1158" s="90"/>
      <c r="H1158" s="45" t="s">
        <v>4789</v>
      </c>
      <c r="I1158" s="330">
        <v>44210</v>
      </c>
      <c r="J1158" s="85" t="s">
        <v>1265</v>
      </c>
      <c r="K1158" s="342">
        <v>319</v>
      </c>
      <c r="L1158" s="92">
        <f t="shared" si="131"/>
        <v>319</v>
      </c>
      <c r="M1158" s="344"/>
      <c r="N1158" s="82">
        <v>17</v>
      </c>
      <c r="O1158" s="82">
        <v>8.5</v>
      </c>
      <c r="P1158" s="99" t="str">
        <f t="shared" si="128"/>
        <v>5x150</v>
      </c>
      <c r="Q1158" s="82">
        <v>5</v>
      </c>
      <c r="R1158" s="82">
        <v>150</v>
      </c>
      <c r="S1158" s="82">
        <v>0</v>
      </c>
      <c r="T1158" s="75">
        <v>4.75</v>
      </c>
      <c r="U1158" s="102" t="s">
        <v>85</v>
      </c>
      <c r="V1158" s="75">
        <v>110.5</v>
      </c>
      <c r="W1158" s="8">
        <v>26.565702593277752</v>
      </c>
      <c r="X1158" s="51">
        <v>2650</v>
      </c>
      <c r="Y1158" s="45" t="s">
        <v>2294</v>
      </c>
      <c r="Z1158" s="79" t="s">
        <v>2987</v>
      </c>
      <c r="AA1158" s="51" t="str">
        <f t="shared" si="129"/>
        <v>17x8.5, 5x150, 0 OS</v>
      </c>
      <c r="AB1158" s="81" t="s">
        <v>4103</v>
      </c>
      <c r="AC1158" s="89">
        <f>_xlfn.IFNA(VLOOKUP(AB1158,ACCESSORIES!F:J,5,FALSE),"N/A")</f>
        <v>22</v>
      </c>
      <c r="AD1158" s="14" t="s">
        <v>85</v>
      </c>
      <c r="AE1158" s="14" t="s">
        <v>85</v>
      </c>
      <c r="AF1158" s="14" t="s">
        <v>85</v>
      </c>
      <c r="AG1158" s="14" t="s">
        <v>85</v>
      </c>
      <c r="AH1158" s="9" t="str">
        <f>_xlfn.IFNA(VLOOKUP(AG1158,ACCESSORIES!F:J,5,FALSE),"N/A")</f>
        <v>N/A</v>
      </c>
      <c r="AI1158" s="99" t="s">
        <v>265</v>
      </c>
      <c r="AJ1158" s="82" t="s">
        <v>85</v>
      </c>
      <c r="AK1158" s="40" t="str">
        <f>_xlfn.IFNA(VLOOKUP(AJ1158,ACCESSORIES!F:J,5,FALSE),"N/A")</f>
        <v>N/A</v>
      </c>
      <c r="AL1158" s="82" t="s">
        <v>85</v>
      </c>
      <c r="AM1158" s="82">
        <v>16.100000000000001</v>
      </c>
      <c r="AN1158" s="82">
        <v>180</v>
      </c>
      <c r="AO1158" s="36">
        <v>0</v>
      </c>
      <c r="AP1158" s="36">
        <v>21</v>
      </c>
      <c r="AQ1158" s="25">
        <v>45</v>
      </c>
      <c r="AR1158" s="36">
        <v>54</v>
      </c>
      <c r="AS1158" s="25">
        <v>208.7</v>
      </c>
      <c r="AT1158" s="74">
        <v>205.8</v>
      </c>
      <c r="AU1158" s="411">
        <v>103.35</v>
      </c>
      <c r="AV1158" s="407">
        <v>31.42</v>
      </c>
      <c r="AW1158" s="407">
        <v>40.299999999999997</v>
      </c>
      <c r="AX1158" s="54">
        <v>31</v>
      </c>
      <c r="AY1158" s="13" t="s">
        <v>85</v>
      </c>
      <c r="AZ1158" s="98" t="str">
        <f>_xlfn.IFNA(VLOOKUP(AY1158,ACCESSORIES!F:J,5,FALSE),"N/A")</f>
        <v>N/A</v>
      </c>
      <c r="BA1158" s="13" t="s">
        <v>85</v>
      </c>
      <c r="BB1158" s="98" t="str">
        <f>_xlfn.IFNA(VLOOKUP(BA1158,ACCESSORIES!F:J,5,FALSE),"N/A")</f>
        <v>N/A</v>
      </c>
      <c r="BC1158" s="77">
        <v>31.07</v>
      </c>
      <c r="BD1158" s="56">
        <v>20.236220472440898</v>
      </c>
      <c r="BE1158" s="56">
        <v>20.236220472440898</v>
      </c>
      <c r="BF1158" s="56">
        <v>11.417322834645701</v>
      </c>
      <c r="BG1158" s="378">
        <f t="shared" si="132"/>
        <v>7.6616839999999839E-2</v>
      </c>
      <c r="BH1158" s="14">
        <v>36</v>
      </c>
      <c r="BI1158" s="114" t="s">
        <v>4923</v>
      </c>
      <c r="BJ1158" s="50" t="s">
        <v>4050</v>
      </c>
      <c r="BK1158" s="81" t="s">
        <v>4964</v>
      </c>
      <c r="BL1158" s="81" t="s">
        <v>4066</v>
      </c>
      <c r="BM1158" s="81" t="s">
        <v>5318</v>
      </c>
      <c r="BN1158" s="81" t="s">
        <v>2872</v>
      </c>
      <c r="BO1158" s="81" t="s">
        <v>4298</v>
      </c>
      <c r="BP1158" s="81" t="s">
        <v>5431</v>
      </c>
      <c r="BQ1158" s="81" t="s">
        <v>5432</v>
      </c>
      <c r="BR1158" s="81" t="s">
        <v>4275</v>
      </c>
      <c r="BS1158" s="81" t="s">
        <v>4068</v>
      </c>
      <c r="BT1158" s="81"/>
      <c r="BU1158" s="349" t="s">
        <v>6822</v>
      </c>
      <c r="BV1158" s="388" t="s">
        <v>8547</v>
      </c>
      <c r="BW1158" s="352" t="s">
        <v>6825</v>
      </c>
      <c r="BX1158" s="388" t="s">
        <v>8548</v>
      </c>
      <c r="BY1158" s="93" t="str">
        <f t="shared" si="127"/>
        <v>MR705 Bead Grip, 17x8.5, 0mm Offset, 5x150, 110.5mm Centerbore, Matte Black</v>
      </c>
      <c r="BZ1158" s="81" t="s">
        <v>3878</v>
      </c>
      <c r="CA1158" s="81" t="s">
        <v>3879</v>
      </c>
      <c r="CB1158" s="81" t="str">
        <f t="shared" si="133"/>
        <v>TRAIL (7XX)</v>
      </c>
    </row>
    <row r="1159" spans="1:80" s="38" customFormat="1" ht="15" customHeight="1">
      <c r="A1159" s="22">
        <f t="shared" si="130"/>
        <v>1157</v>
      </c>
      <c r="B1159" s="13" t="s">
        <v>84</v>
      </c>
      <c r="C1159" s="104" t="s">
        <v>1282</v>
      </c>
      <c r="D1159" s="82" t="s">
        <v>5802</v>
      </c>
      <c r="E1159" s="91" t="str">
        <f>CONCATENATE(LEFT(D1159,5),VLOOKUP(CONCATENATE(N1159,"x",O1159),'PART NUMBER GUIDE'!$B$9:$C$49,2,FALSE),VLOOKUP(CONCATENATE(P1159, V1159), 'PART NUMBER GUIDE'!$Q$6:$R$91, 2, FALSE),VLOOKUP(Y1159,'PART NUMBER GUIDE'!$J$8:$K$43,2, FALSE),IF(U1159="N/A",IF(ABS(S1159)&lt;10,"0"&amp;ABS(S1159),ABS(S1159)),CONCATENATE(LEFT(U1159,1),RIGHT(U1159,1))), F1159, G1159)</f>
        <v>MR70578558800</v>
      </c>
      <c r="F1159" s="90"/>
      <c r="G1159" s="90"/>
      <c r="H1159" s="45" t="s">
        <v>5115</v>
      </c>
      <c r="I1159" s="318">
        <v>44351</v>
      </c>
      <c r="J1159" s="85" t="s">
        <v>1265</v>
      </c>
      <c r="K1159" s="342">
        <v>319</v>
      </c>
      <c r="L1159" s="92">
        <f t="shared" si="131"/>
        <v>319</v>
      </c>
      <c r="M1159" s="344"/>
      <c r="N1159" s="82">
        <v>17</v>
      </c>
      <c r="O1159" s="82">
        <v>8.5</v>
      </c>
      <c r="P1159" s="99" t="str">
        <f t="shared" si="128"/>
        <v>5x150</v>
      </c>
      <c r="Q1159" s="82">
        <v>5</v>
      </c>
      <c r="R1159" s="82">
        <v>150</v>
      </c>
      <c r="S1159" s="82">
        <v>0</v>
      </c>
      <c r="T1159" s="75">
        <v>4.75</v>
      </c>
      <c r="U1159" s="102" t="s">
        <v>85</v>
      </c>
      <c r="V1159" s="75">
        <v>110.5</v>
      </c>
      <c r="W1159" s="8">
        <v>26.565702593277752</v>
      </c>
      <c r="X1159" s="51">
        <v>2650</v>
      </c>
      <c r="Y1159" s="45" t="s">
        <v>2222</v>
      </c>
      <c r="Z1159" s="79" t="s">
        <v>2992</v>
      </c>
      <c r="AA1159" s="51" t="str">
        <f t="shared" si="129"/>
        <v>17x8.5, 5x150, 0 OS</v>
      </c>
      <c r="AB1159" s="81" t="s">
        <v>4103</v>
      </c>
      <c r="AC1159" s="89">
        <f>_xlfn.IFNA(VLOOKUP(AB1159,ACCESSORIES!F:J,5,FALSE),"N/A")</f>
        <v>22</v>
      </c>
      <c r="AD1159" s="14" t="s">
        <v>85</v>
      </c>
      <c r="AE1159" s="14" t="s">
        <v>85</v>
      </c>
      <c r="AF1159" s="14" t="s">
        <v>85</v>
      </c>
      <c r="AG1159" s="14" t="s">
        <v>85</v>
      </c>
      <c r="AH1159" s="9" t="str">
        <f>_xlfn.IFNA(VLOOKUP(AG1159,ACCESSORIES!F:J,5,FALSE),"N/A")</f>
        <v>N/A</v>
      </c>
      <c r="AI1159" s="99" t="s">
        <v>265</v>
      </c>
      <c r="AJ1159" s="82" t="s">
        <v>85</v>
      </c>
      <c r="AK1159" s="40" t="str">
        <f>_xlfn.IFNA(VLOOKUP(AJ1159,ACCESSORIES!F:J,5,FALSE),"N/A")</f>
        <v>N/A</v>
      </c>
      <c r="AL1159" s="82" t="s">
        <v>85</v>
      </c>
      <c r="AM1159" s="82">
        <v>16.100000000000001</v>
      </c>
      <c r="AN1159" s="82">
        <v>180</v>
      </c>
      <c r="AO1159" s="36">
        <v>0</v>
      </c>
      <c r="AP1159" s="36">
        <v>21</v>
      </c>
      <c r="AQ1159" s="25">
        <v>45</v>
      </c>
      <c r="AR1159" s="36">
        <v>54</v>
      </c>
      <c r="AS1159" s="25">
        <v>208.7</v>
      </c>
      <c r="AT1159" s="74">
        <v>205.8</v>
      </c>
      <c r="AU1159" s="411">
        <v>103.35</v>
      </c>
      <c r="AV1159" s="407">
        <v>31.42</v>
      </c>
      <c r="AW1159" s="407">
        <v>40.299999999999997</v>
      </c>
      <c r="AX1159" s="54">
        <v>31</v>
      </c>
      <c r="AY1159" s="13" t="s">
        <v>85</v>
      </c>
      <c r="AZ1159" s="98" t="str">
        <f>_xlfn.IFNA(VLOOKUP(AY1159,ACCESSORIES!F:J,5,FALSE),"N/A")</f>
        <v>N/A</v>
      </c>
      <c r="BA1159" s="13" t="s">
        <v>85</v>
      </c>
      <c r="BB1159" s="98" t="str">
        <f>_xlfn.IFNA(VLOOKUP(BA1159,ACCESSORIES!F:J,5,FALSE),"N/A")</f>
        <v>N/A</v>
      </c>
      <c r="BC1159" s="77">
        <v>31.07</v>
      </c>
      <c r="BD1159" s="56">
        <v>20.236220472440898</v>
      </c>
      <c r="BE1159" s="56">
        <v>20.236220472440898</v>
      </c>
      <c r="BF1159" s="56">
        <v>11.417322834645701</v>
      </c>
      <c r="BG1159" s="378">
        <f t="shared" si="132"/>
        <v>7.6616839999999839E-2</v>
      </c>
      <c r="BH1159" s="14">
        <v>36</v>
      </c>
      <c r="BI1159" s="114" t="s">
        <v>4923</v>
      </c>
      <c r="BJ1159" s="50" t="s">
        <v>4050</v>
      </c>
      <c r="BK1159" s="81" t="s">
        <v>4964</v>
      </c>
      <c r="BL1159" s="81" t="s">
        <v>4066</v>
      </c>
      <c r="BM1159" s="81" t="s">
        <v>5318</v>
      </c>
      <c r="BN1159" s="81" t="s">
        <v>2872</v>
      </c>
      <c r="BO1159" s="81" t="s">
        <v>4298</v>
      </c>
      <c r="BP1159" s="81" t="s">
        <v>5431</v>
      </c>
      <c r="BQ1159" s="81" t="s">
        <v>5432</v>
      </c>
      <c r="BR1159" s="81" t="s">
        <v>4275</v>
      </c>
      <c r="BS1159" s="81" t="s">
        <v>4068</v>
      </c>
      <c r="BT1159" s="81"/>
      <c r="BU1159" s="349" t="s">
        <v>6830</v>
      </c>
      <c r="BV1159" s="388" t="s">
        <v>8516</v>
      </c>
      <c r="BW1159" s="352" t="s">
        <v>6833</v>
      </c>
      <c r="BX1159" s="388" t="s">
        <v>8517</v>
      </c>
      <c r="BY1159" s="93" t="str">
        <f t="shared" si="127"/>
        <v>MR705 Bead Grip, 17x8.5, 0mm Offset, 5x150, 110.5mm Centerbore, Titanium</v>
      </c>
      <c r="BZ1159" s="81" t="s">
        <v>3878</v>
      </c>
      <c r="CA1159" s="81" t="s">
        <v>3879</v>
      </c>
      <c r="CB1159" s="81" t="str">
        <f t="shared" si="133"/>
        <v>TRAIL (7XX)</v>
      </c>
    </row>
    <row r="1160" spans="1:80" s="38" customFormat="1" ht="15" customHeight="1">
      <c r="A1160" s="22">
        <f t="shared" si="130"/>
        <v>1158</v>
      </c>
      <c r="B1160" s="13" t="s">
        <v>84</v>
      </c>
      <c r="C1160" s="104" t="s">
        <v>1282</v>
      </c>
      <c r="D1160" s="82" t="s">
        <v>5802</v>
      </c>
      <c r="E1160" s="91" t="str">
        <f>CONCATENATE(LEFT(D1160,5),VLOOKUP(CONCATENATE(N1160,"x",O1160),'PART NUMBER GUIDE'!$B$9:$C$49,2,FALSE),VLOOKUP(CONCATENATE(P1160, V1160), 'PART NUMBER GUIDE'!$Q$6:$R$91, 2, FALSE),VLOOKUP(Y1160,'PART NUMBER GUIDE'!$J$8:$K$43,2, FALSE),IF(U1160="N/A",IF(ABS(S1160)&lt;10,"0"&amp;ABS(S1160),ABS(S1160)),CONCATENATE(LEFT(U1160,1),RIGHT(U1160,1))), F1160, G1160)</f>
        <v>MR70578558535</v>
      </c>
      <c r="F1160" s="90"/>
      <c r="G1160" s="90"/>
      <c r="H1160" s="45" t="s">
        <v>4790</v>
      </c>
      <c r="I1160" s="330">
        <v>44210</v>
      </c>
      <c r="J1160" s="85" t="s">
        <v>1265</v>
      </c>
      <c r="K1160" s="342">
        <v>319</v>
      </c>
      <c r="L1160" s="92">
        <f t="shared" si="131"/>
        <v>319</v>
      </c>
      <c r="M1160" s="344"/>
      <c r="N1160" s="82">
        <v>17</v>
      </c>
      <c r="O1160" s="82">
        <v>8.5</v>
      </c>
      <c r="P1160" s="99" t="str">
        <f t="shared" si="128"/>
        <v>5x150</v>
      </c>
      <c r="Q1160" s="82">
        <v>5</v>
      </c>
      <c r="R1160" s="82">
        <v>150</v>
      </c>
      <c r="S1160" s="82">
        <v>35</v>
      </c>
      <c r="T1160" s="75">
        <v>6.2</v>
      </c>
      <c r="U1160" s="102" t="s">
        <v>85</v>
      </c>
      <c r="V1160" s="75">
        <v>110.5</v>
      </c>
      <c r="W1160" s="8">
        <v>25.551576187227305</v>
      </c>
      <c r="X1160" s="51">
        <v>2650</v>
      </c>
      <c r="Y1160" s="45" t="s">
        <v>2294</v>
      </c>
      <c r="Z1160" s="79" t="s">
        <v>2987</v>
      </c>
      <c r="AA1160" s="51" t="str">
        <f t="shared" si="129"/>
        <v>17x8.5, 5x150, 35 OS</v>
      </c>
      <c r="AB1160" s="81" t="s">
        <v>4103</v>
      </c>
      <c r="AC1160" s="89">
        <f>_xlfn.IFNA(VLOOKUP(AB1160,ACCESSORIES!F:J,5,FALSE),"N/A")</f>
        <v>22</v>
      </c>
      <c r="AD1160" s="14" t="s">
        <v>85</v>
      </c>
      <c r="AE1160" s="14" t="s">
        <v>85</v>
      </c>
      <c r="AF1160" s="14" t="s">
        <v>85</v>
      </c>
      <c r="AG1160" s="14" t="s">
        <v>85</v>
      </c>
      <c r="AH1160" s="9" t="str">
        <f>_xlfn.IFNA(VLOOKUP(AG1160,ACCESSORIES!F:J,5,FALSE),"N/A")</f>
        <v>N/A</v>
      </c>
      <c r="AI1160" s="99" t="s">
        <v>265</v>
      </c>
      <c r="AJ1160" s="82" t="s">
        <v>85</v>
      </c>
      <c r="AK1160" s="40" t="str">
        <f>_xlfn.IFNA(VLOOKUP(AJ1160,ACCESSORIES!F:J,5,FALSE),"N/A")</f>
        <v>N/A</v>
      </c>
      <c r="AL1160" s="82" t="s">
        <v>85</v>
      </c>
      <c r="AM1160" s="82">
        <v>16.100000000000001</v>
      </c>
      <c r="AN1160" s="82">
        <v>175</v>
      </c>
      <c r="AO1160" s="36">
        <v>2</v>
      </c>
      <c r="AP1160" s="36">
        <v>10</v>
      </c>
      <c r="AQ1160" s="25">
        <v>18.8</v>
      </c>
      <c r="AR1160" s="36">
        <v>24.8</v>
      </c>
      <c r="AS1160" s="25">
        <v>209</v>
      </c>
      <c r="AT1160" s="74">
        <v>193</v>
      </c>
      <c r="AU1160" s="411">
        <v>103.35</v>
      </c>
      <c r="AV1160" s="407">
        <v>32.020000000000003</v>
      </c>
      <c r="AW1160" s="407">
        <v>40.6</v>
      </c>
      <c r="AX1160" s="54">
        <v>31</v>
      </c>
      <c r="AY1160" s="13" t="s">
        <v>85</v>
      </c>
      <c r="AZ1160" s="98" t="str">
        <f>_xlfn.IFNA(VLOOKUP(AY1160,ACCESSORIES!F:J,5,FALSE),"N/A")</f>
        <v>N/A</v>
      </c>
      <c r="BA1160" s="13" t="s">
        <v>85</v>
      </c>
      <c r="BB1160" s="98" t="str">
        <f>_xlfn.IFNA(VLOOKUP(BA1160,ACCESSORIES!F:J,5,FALSE),"N/A")</f>
        <v>N/A</v>
      </c>
      <c r="BC1160" s="77">
        <v>30.05</v>
      </c>
      <c r="BD1160" s="56">
        <v>20.236220472440898</v>
      </c>
      <c r="BE1160" s="56">
        <v>20.236220472440898</v>
      </c>
      <c r="BF1160" s="56">
        <v>11.417322834645701</v>
      </c>
      <c r="BG1160" s="378">
        <f t="shared" si="132"/>
        <v>7.6616839999999839E-2</v>
      </c>
      <c r="BH1160" s="14">
        <v>36</v>
      </c>
      <c r="BI1160" s="114" t="s">
        <v>4923</v>
      </c>
      <c r="BJ1160" s="50" t="s">
        <v>4050</v>
      </c>
      <c r="BK1160" s="81" t="s">
        <v>4964</v>
      </c>
      <c r="BL1160" s="81" t="s">
        <v>4066</v>
      </c>
      <c r="BM1160" s="81" t="s">
        <v>5318</v>
      </c>
      <c r="BN1160" s="81" t="s">
        <v>2872</v>
      </c>
      <c r="BO1160" s="81" t="s">
        <v>4298</v>
      </c>
      <c r="BP1160" s="81" t="s">
        <v>5431</v>
      </c>
      <c r="BQ1160" s="81" t="s">
        <v>5432</v>
      </c>
      <c r="BR1160" s="81" t="s">
        <v>4275</v>
      </c>
      <c r="BS1160" s="81" t="s">
        <v>4068</v>
      </c>
      <c r="BT1160" s="81"/>
      <c r="BU1160" s="349" t="s">
        <v>6822</v>
      </c>
      <c r="BV1160" s="388" t="s">
        <v>8547</v>
      </c>
      <c r="BW1160" s="352" t="s">
        <v>6825</v>
      </c>
      <c r="BX1160" s="388" t="s">
        <v>8548</v>
      </c>
      <c r="BY1160" s="93" t="str">
        <f t="shared" si="127"/>
        <v>MR705 Bead Grip, 17x8.5, +35mm Offset, 5x150, 110.5mm Centerbore, Matte Black</v>
      </c>
      <c r="BZ1160" s="81" t="s">
        <v>3878</v>
      </c>
      <c r="CA1160" s="81" t="s">
        <v>3879</v>
      </c>
      <c r="CB1160" s="81" t="str">
        <f t="shared" si="133"/>
        <v>TRAIL (7XX)</v>
      </c>
    </row>
    <row r="1161" spans="1:80" s="38" customFormat="1" ht="15" customHeight="1">
      <c r="A1161" s="22">
        <f t="shared" si="130"/>
        <v>1159</v>
      </c>
      <c r="B1161" s="13" t="s">
        <v>84</v>
      </c>
      <c r="C1161" s="104" t="s">
        <v>1282</v>
      </c>
      <c r="D1161" s="82" t="s">
        <v>5802</v>
      </c>
      <c r="E1161" s="91" t="str">
        <f>CONCATENATE(LEFT(D1161,5),VLOOKUP(CONCATENATE(N1161,"x",O1161),'PART NUMBER GUIDE'!$B$9:$C$49,2,FALSE),VLOOKUP(CONCATENATE(P1161, V1161), 'PART NUMBER GUIDE'!$Q$6:$R$91, 2, FALSE),VLOOKUP(Y1161,'PART NUMBER GUIDE'!$J$8:$K$43,2, FALSE),IF(U1161="N/A",IF(ABS(S1161)&lt;10,"0"&amp;ABS(S1161),ABS(S1161)),CONCATENATE(LEFT(U1161,1),RIGHT(U1161,1))), F1161, G1161)</f>
        <v>MR70578558835</v>
      </c>
      <c r="F1161" s="90"/>
      <c r="G1161" s="90"/>
      <c r="H1161" s="45" t="s">
        <v>5116</v>
      </c>
      <c r="I1161" s="318">
        <v>44351</v>
      </c>
      <c r="J1161" s="85" t="s">
        <v>1265</v>
      </c>
      <c r="K1161" s="342">
        <v>319</v>
      </c>
      <c r="L1161" s="92">
        <f t="shared" si="131"/>
        <v>319</v>
      </c>
      <c r="M1161" s="344"/>
      <c r="N1161" s="82">
        <v>17</v>
      </c>
      <c r="O1161" s="82">
        <v>8.5</v>
      </c>
      <c r="P1161" s="99" t="str">
        <f t="shared" si="128"/>
        <v>5x150</v>
      </c>
      <c r="Q1161" s="82">
        <v>5</v>
      </c>
      <c r="R1161" s="82">
        <v>150</v>
      </c>
      <c r="S1161" s="82">
        <v>35</v>
      </c>
      <c r="T1161" s="75">
        <v>6.2</v>
      </c>
      <c r="U1161" s="102" t="s">
        <v>85</v>
      </c>
      <c r="V1161" s="75">
        <v>110.5</v>
      </c>
      <c r="W1161" s="8">
        <v>25.551576187227305</v>
      </c>
      <c r="X1161" s="51">
        <v>2650</v>
      </c>
      <c r="Y1161" s="45" t="s">
        <v>2222</v>
      </c>
      <c r="Z1161" s="79" t="s">
        <v>2992</v>
      </c>
      <c r="AA1161" s="51" t="str">
        <f t="shared" si="129"/>
        <v>17x8.5, 5x150, 35 OS</v>
      </c>
      <c r="AB1161" s="81" t="s">
        <v>4103</v>
      </c>
      <c r="AC1161" s="89">
        <f>_xlfn.IFNA(VLOOKUP(AB1161,ACCESSORIES!F:J,5,FALSE),"N/A")</f>
        <v>22</v>
      </c>
      <c r="AD1161" s="14" t="s">
        <v>85</v>
      </c>
      <c r="AE1161" s="14" t="s">
        <v>85</v>
      </c>
      <c r="AF1161" s="14" t="s">
        <v>85</v>
      </c>
      <c r="AG1161" s="14" t="s">
        <v>85</v>
      </c>
      <c r="AH1161" s="9" t="str">
        <f>_xlfn.IFNA(VLOOKUP(AG1161,ACCESSORIES!F:J,5,FALSE),"N/A")</f>
        <v>N/A</v>
      </c>
      <c r="AI1161" s="99" t="s">
        <v>265</v>
      </c>
      <c r="AJ1161" s="82" t="s">
        <v>85</v>
      </c>
      <c r="AK1161" s="40" t="str">
        <f>_xlfn.IFNA(VLOOKUP(AJ1161,ACCESSORIES!F:J,5,FALSE),"N/A")</f>
        <v>N/A</v>
      </c>
      <c r="AL1161" s="82" t="s">
        <v>85</v>
      </c>
      <c r="AM1161" s="82">
        <v>16.100000000000001</v>
      </c>
      <c r="AN1161" s="82">
        <v>175</v>
      </c>
      <c r="AO1161" s="36">
        <v>2</v>
      </c>
      <c r="AP1161" s="36">
        <v>10</v>
      </c>
      <c r="AQ1161" s="25">
        <v>18.8</v>
      </c>
      <c r="AR1161" s="36">
        <v>24.8</v>
      </c>
      <c r="AS1161" s="25">
        <v>209</v>
      </c>
      <c r="AT1161" s="74">
        <v>193</v>
      </c>
      <c r="AU1161" s="411">
        <v>103.35</v>
      </c>
      <c r="AV1161" s="407">
        <v>32.020000000000003</v>
      </c>
      <c r="AW1161" s="407">
        <v>40.6</v>
      </c>
      <c r="AX1161" s="54">
        <v>31</v>
      </c>
      <c r="AY1161" s="13" t="s">
        <v>85</v>
      </c>
      <c r="AZ1161" s="98" t="str">
        <f>_xlfn.IFNA(VLOOKUP(AY1161,ACCESSORIES!F:J,5,FALSE),"N/A")</f>
        <v>N/A</v>
      </c>
      <c r="BA1161" s="13" t="s">
        <v>85</v>
      </c>
      <c r="BB1161" s="98" t="str">
        <f>_xlfn.IFNA(VLOOKUP(BA1161,ACCESSORIES!F:J,5,FALSE),"N/A")</f>
        <v>N/A</v>
      </c>
      <c r="BC1161" s="77">
        <v>30.05</v>
      </c>
      <c r="BD1161" s="56">
        <v>20.236220472440898</v>
      </c>
      <c r="BE1161" s="56">
        <v>20.236220472440898</v>
      </c>
      <c r="BF1161" s="56">
        <v>11.417322834645701</v>
      </c>
      <c r="BG1161" s="378">
        <f t="shared" si="132"/>
        <v>7.6616839999999839E-2</v>
      </c>
      <c r="BH1161" s="14">
        <v>36</v>
      </c>
      <c r="BI1161" s="114" t="s">
        <v>4923</v>
      </c>
      <c r="BJ1161" s="50" t="s">
        <v>4050</v>
      </c>
      <c r="BK1161" s="81" t="s">
        <v>4964</v>
      </c>
      <c r="BL1161" s="81" t="s">
        <v>4066</v>
      </c>
      <c r="BM1161" s="81" t="s">
        <v>5318</v>
      </c>
      <c r="BN1161" s="81" t="s">
        <v>2872</v>
      </c>
      <c r="BO1161" s="81" t="s">
        <v>4298</v>
      </c>
      <c r="BP1161" s="81" t="s">
        <v>5431</v>
      </c>
      <c r="BQ1161" s="81" t="s">
        <v>5432</v>
      </c>
      <c r="BR1161" s="81" t="s">
        <v>4275</v>
      </c>
      <c r="BS1161" s="81" t="s">
        <v>4068</v>
      </c>
      <c r="BT1161" s="81"/>
      <c r="BU1161" s="349" t="s">
        <v>6830</v>
      </c>
      <c r="BV1161" s="388" t="s">
        <v>8516</v>
      </c>
      <c r="BW1161" s="352" t="s">
        <v>6833</v>
      </c>
      <c r="BX1161" s="388" t="s">
        <v>8517</v>
      </c>
      <c r="BY1161" s="93" t="str">
        <f t="shared" si="127"/>
        <v>MR705 Bead Grip, 17x8.5, +35mm Offset, 5x150, 110.5mm Centerbore, Titanium</v>
      </c>
      <c r="BZ1161" s="81" t="s">
        <v>3878</v>
      </c>
      <c r="CA1161" s="81" t="s">
        <v>3879</v>
      </c>
      <c r="CB1161" s="81" t="str">
        <f t="shared" si="133"/>
        <v>TRAIL (7XX)</v>
      </c>
    </row>
    <row r="1162" spans="1:80" s="38" customFormat="1" ht="15" customHeight="1">
      <c r="A1162" s="22">
        <f t="shared" si="130"/>
        <v>1160</v>
      </c>
      <c r="B1162" s="13" t="s">
        <v>84</v>
      </c>
      <c r="C1162" s="104" t="s">
        <v>1282</v>
      </c>
      <c r="D1162" s="82" t="s">
        <v>5802</v>
      </c>
      <c r="E1162" s="91" t="str">
        <f>CONCATENATE(LEFT(D1162,5),VLOOKUP(CONCATENATE(N1162,"x",O1162),'PART NUMBER GUIDE'!$B$9:$C$49,2,FALSE),VLOOKUP(CONCATENATE(P1162, V1162), 'PART NUMBER GUIDE'!$Q$6:$R$91, 2, FALSE),VLOOKUP(Y1162,'PART NUMBER GUIDE'!$J$8:$K$43,2, FALSE),IF(U1162="N/A",IF(ABS(S1162)&lt;10,"0"&amp;ABS(S1162),ABS(S1162)),CONCATENATE(LEFT(U1162,1),RIGHT(U1162,1))), F1162, G1162)</f>
        <v>MR70578562800</v>
      </c>
      <c r="F1162" s="90"/>
      <c r="G1162" s="90"/>
      <c r="H1162" s="45" t="s">
        <v>5117</v>
      </c>
      <c r="I1162" s="318">
        <v>44351</v>
      </c>
      <c r="J1162" s="85" t="s">
        <v>3872</v>
      </c>
      <c r="K1162" s="342">
        <v>319</v>
      </c>
      <c r="L1162" s="92" t="str">
        <f t="shared" si="131"/>
        <v/>
      </c>
      <c r="M1162" s="344"/>
      <c r="N1162" s="82">
        <v>17</v>
      </c>
      <c r="O1162" s="82">
        <v>8.5</v>
      </c>
      <c r="P1162" s="99" t="str">
        <f t="shared" si="128"/>
        <v>6x120</v>
      </c>
      <c r="Q1162" s="82">
        <v>6</v>
      </c>
      <c r="R1162" s="82">
        <v>120</v>
      </c>
      <c r="S1162" s="82">
        <v>0</v>
      </c>
      <c r="T1162" s="75">
        <v>4.75</v>
      </c>
      <c r="U1162" s="102" t="s">
        <v>85</v>
      </c>
      <c r="V1162" s="75">
        <v>67</v>
      </c>
      <c r="W1162" s="41">
        <v>27.1</v>
      </c>
      <c r="X1162" s="51">
        <v>2650</v>
      </c>
      <c r="Y1162" s="45" t="s">
        <v>2222</v>
      </c>
      <c r="Z1162" s="79" t="s">
        <v>2992</v>
      </c>
      <c r="AA1162" s="51" t="str">
        <f t="shared" si="129"/>
        <v>17x8.5, 6x120, 0 OS</v>
      </c>
      <c r="AB1162" s="81" t="s">
        <v>4102</v>
      </c>
      <c r="AC1162" s="89">
        <f>_xlfn.IFNA(VLOOKUP(AB1162,ACCESSORIES!F:J,5,FALSE),"N/A")</f>
        <v>22</v>
      </c>
      <c r="AD1162" s="14" t="s">
        <v>85</v>
      </c>
      <c r="AE1162" s="14" t="s">
        <v>85</v>
      </c>
      <c r="AF1162" s="14" t="s">
        <v>85</v>
      </c>
      <c r="AG1162" s="14" t="s">
        <v>85</v>
      </c>
      <c r="AH1162" s="9" t="str">
        <f>_xlfn.IFNA(VLOOKUP(AG1162,ACCESSORIES!F:J,5,FALSE),"N/A")</f>
        <v>N/A</v>
      </c>
      <c r="AI1162" s="99" t="s">
        <v>265</v>
      </c>
      <c r="AJ1162" s="82" t="s">
        <v>85</v>
      </c>
      <c r="AK1162" s="40" t="str">
        <f>_xlfn.IFNA(VLOOKUP(AJ1162,ACCESSORIES!F:J,5,FALSE),"N/A")</f>
        <v>N/A</v>
      </c>
      <c r="AL1162" s="82" t="s">
        <v>85</v>
      </c>
      <c r="AM1162" s="82">
        <v>16.100000000000001</v>
      </c>
      <c r="AN1162" s="82">
        <v>160</v>
      </c>
      <c r="AO1162" s="36">
        <v>10.6</v>
      </c>
      <c r="AP1162" s="36">
        <v>25</v>
      </c>
      <c r="AQ1162" s="25">
        <v>45</v>
      </c>
      <c r="AR1162" s="36">
        <v>54</v>
      </c>
      <c r="AS1162" s="25">
        <v>208.7</v>
      </c>
      <c r="AT1162" s="74">
        <v>205.8</v>
      </c>
      <c r="AU1162" s="411">
        <v>67</v>
      </c>
      <c r="AV1162" s="407">
        <v>39.35</v>
      </c>
      <c r="AW1162" s="407">
        <v>39.35</v>
      </c>
      <c r="AX1162" s="54">
        <v>31</v>
      </c>
      <c r="AY1162" s="13" t="s">
        <v>85</v>
      </c>
      <c r="AZ1162" s="98" t="str">
        <f>_xlfn.IFNA(VLOOKUP(AY1162,ACCESSORIES!F:J,5,FALSE),"N/A")</f>
        <v>N/A</v>
      </c>
      <c r="BA1162" s="13" t="s">
        <v>85</v>
      </c>
      <c r="BB1162" s="98" t="str">
        <f>_xlfn.IFNA(VLOOKUP(BA1162,ACCESSORIES!F:J,5,FALSE),"N/A")</f>
        <v>N/A</v>
      </c>
      <c r="BC1162" s="77">
        <v>31.1</v>
      </c>
      <c r="BD1162" s="56">
        <v>20.236220472440898</v>
      </c>
      <c r="BE1162" s="56">
        <v>20.236220472440898</v>
      </c>
      <c r="BF1162" s="56">
        <v>11.417322834645701</v>
      </c>
      <c r="BG1162" s="378">
        <f t="shared" si="132"/>
        <v>7.6616839999999839E-2</v>
      </c>
      <c r="BH1162" s="14">
        <v>36</v>
      </c>
      <c r="BI1162" s="114" t="s">
        <v>4923</v>
      </c>
      <c r="BJ1162" s="50" t="s">
        <v>4050</v>
      </c>
      <c r="BK1162" s="81" t="s">
        <v>4964</v>
      </c>
      <c r="BL1162" s="81" t="s">
        <v>4066</v>
      </c>
      <c r="BM1162" s="81" t="s">
        <v>5318</v>
      </c>
      <c r="BN1162" s="81" t="s">
        <v>2872</v>
      </c>
      <c r="BO1162" s="81" t="s">
        <v>4298</v>
      </c>
      <c r="BP1162" s="81" t="s">
        <v>5431</v>
      </c>
      <c r="BQ1162" s="81" t="s">
        <v>5432</v>
      </c>
      <c r="BR1162" s="81" t="s">
        <v>4275</v>
      </c>
      <c r="BS1162" s="81" t="s">
        <v>4068</v>
      </c>
      <c r="BT1162" s="81"/>
      <c r="BU1162" s="349" t="s">
        <v>6831</v>
      </c>
      <c r="BV1162" s="388" t="s">
        <v>8308</v>
      </c>
      <c r="BW1162" s="352" t="s">
        <v>6836</v>
      </c>
      <c r="BX1162" s="388" t="s">
        <v>8309</v>
      </c>
      <c r="BY1162" s="93" t="str">
        <f t="shared" si="127"/>
        <v>CLOSEOUT - MR705 Bead Grip, 17x8.5, 0mm Offset, 6x120, 67mm Centerbore, Titanium</v>
      </c>
      <c r="BZ1162" s="81" t="s">
        <v>3878</v>
      </c>
      <c r="CA1162" s="81" t="s">
        <v>3879</v>
      </c>
      <c r="CB1162" s="81" t="str">
        <f t="shared" si="133"/>
        <v>TRAIL (7XX)</v>
      </c>
    </row>
    <row r="1163" spans="1:80" s="38" customFormat="1" ht="15" customHeight="1">
      <c r="A1163" s="22">
        <f t="shared" si="130"/>
        <v>1161</v>
      </c>
      <c r="B1163" s="13" t="s">
        <v>84</v>
      </c>
      <c r="C1163" s="104" t="s">
        <v>1282</v>
      </c>
      <c r="D1163" s="82" t="s">
        <v>5802</v>
      </c>
      <c r="E1163" s="91" t="str">
        <f>CONCATENATE(LEFT(D1163,5),VLOOKUP(CONCATENATE(N1163,"x",O1163),'PART NUMBER GUIDE'!$B$9:$C$49,2,FALSE),VLOOKUP(CONCATENATE(P1163, V1163), 'PART NUMBER GUIDE'!$Q$6:$R$91, 2, FALSE),VLOOKUP(Y1163,'PART NUMBER GUIDE'!$J$8:$K$43,2, FALSE),IF(U1163="N/A",IF(ABS(S1163)&lt;10,"0"&amp;ABS(S1163),ABS(S1163)),CONCATENATE(LEFT(U1163,1),RIGHT(U1163,1))), F1163, G1163)</f>
        <v>MR70578562520</v>
      </c>
      <c r="F1163" s="90"/>
      <c r="G1163" s="90"/>
      <c r="H1163" s="45" t="s">
        <v>4792</v>
      </c>
      <c r="I1163" s="330">
        <v>44210</v>
      </c>
      <c r="J1163" s="85" t="s">
        <v>1265</v>
      </c>
      <c r="K1163" s="342">
        <v>319</v>
      </c>
      <c r="L1163" s="92">
        <f t="shared" si="131"/>
        <v>319</v>
      </c>
      <c r="M1163" s="344"/>
      <c r="N1163" s="82">
        <v>17</v>
      </c>
      <c r="O1163" s="82">
        <v>8.5</v>
      </c>
      <c r="P1163" s="99" t="str">
        <f t="shared" si="128"/>
        <v>6x120</v>
      </c>
      <c r="Q1163" s="82">
        <v>6</v>
      </c>
      <c r="R1163" s="82">
        <v>120</v>
      </c>
      <c r="S1163" s="82">
        <v>20</v>
      </c>
      <c r="T1163" s="75">
        <v>5.58</v>
      </c>
      <c r="U1163" s="102" t="s">
        <v>85</v>
      </c>
      <c r="V1163" s="75">
        <v>67</v>
      </c>
      <c r="W1163" s="41">
        <v>27.1</v>
      </c>
      <c r="X1163" s="51">
        <v>2650</v>
      </c>
      <c r="Y1163" s="45" t="s">
        <v>2294</v>
      </c>
      <c r="Z1163" s="79" t="s">
        <v>2987</v>
      </c>
      <c r="AA1163" s="51" t="str">
        <f t="shared" si="129"/>
        <v>17x8.5, 6x120, 20 OS</v>
      </c>
      <c r="AB1163" s="81" t="s">
        <v>4102</v>
      </c>
      <c r="AC1163" s="89">
        <f>_xlfn.IFNA(VLOOKUP(AB1163,ACCESSORIES!F:J,5,FALSE),"N/A")</f>
        <v>22</v>
      </c>
      <c r="AD1163" s="14" t="s">
        <v>85</v>
      </c>
      <c r="AE1163" s="14" t="s">
        <v>85</v>
      </c>
      <c r="AF1163" s="14" t="s">
        <v>85</v>
      </c>
      <c r="AG1163" s="14" t="s">
        <v>85</v>
      </c>
      <c r="AH1163" s="9" t="str">
        <f>_xlfn.IFNA(VLOOKUP(AG1163,ACCESSORIES!F:J,5,FALSE),"N/A")</f>
        <v>N/A</v>
      </c>
      <c r="AI1163" s="99" t="s">
        <v>265</v>
      </c>
      <c r="AJ1163" s="82" t="s">
        <v>85</v>
      </c>
      <c r="AK1163" s="40" t="str">
        <f>_xlfn.IFNA(VLOOKUP(AJ1163,ACCESSORIES!F:J,5,FALSE),"N/A")</f>
        <v>N/A</v>
      </c>
      <c r="AL1163" s="82" t="s">
        <v>85</v>
      </c>
      <c r="AM1163" s="82">
        <v>16.100000000000001</v>
      </c>
      <c r="AN1163" s="82">
        <v>160</v>
      </c>
      <c r="AO1163" s="36">
        <v>11.7</v>
      </c>
      <c r="AP1163" s="36">
        <v>23</v>
      </c>
      <c r="AQ1163" s="25">
        <v>33.799999999999997</v>
      </c>
      <c r="AR1163" s="36">
        <v>39.799999999999997</v>
      </c>
      <c r="AS1163" s="25">
        <v>209</v>
      </c>
      <c r="AT1163" s="74">
        <v>197</v>
      </c>
      <c r="AU1163" s="411">
        <v>67</v>
      </c>
      <c r="AV1163" s="407">
        <v>54.95</v>
      </c>
      <c r="AW1163" s="407">
        <v>54.95</v>
      </c>
      <c r="AX1163" s="54">
        <v>31</v>
      </c>
      <c r="AY1163" s="13" t="s">
        <v>85</v>
      </c>
      <c r="AZ1163" s="98" t="str">
        <f>_xlfn.IFNA(VLOOKUP(AY1163,ACCESSORIES!F:J,5,FALSE),"N/A")</f>
        <v>N/A</v>
      </c>
      <c r="BA1163" s="13" t="s">
        <v>85</v>
      </c>
      <c r="BB1163" s="98" t="str">
        <f>_xlfn.IFNA(VLOOKUP(BA1163,ACCESSORIES!F:J,5,FALSE),"N/A")</f>
        <v>N/A</v>
      </c>
      <c r="BC1163" s="77">
        <v>31.1</v>
      </c>
      <c r="BD1163" s="56">
        <v>20.236220472440898</v>
      </c>
      <c r="BE1163" s="56">
        <v>20.236220472440898</v>
      </c>
      <c r="BF1163" s="56">
        <v>11.417322834645701</v>
      </c>
      <c r="BG1163" s="378">
        <f t="shared" si="132"/>
        <v>7.6616839999999839E-2</v>
      </c>
      <c r="BH1163" s="14">
        <v>36</v>
      </c>
      <c r="BI1163" s="114" t="s">
        <v>4923</v>
      </c>
      <c r="BJ1163" s="50" t="s">
        <v>4050</v>
      </c>
      <c r="BK1163" s="81" t="s">
        <v>4964</v>
      </c>
      <c r="BL1163" s="81" t="s">
        <v>4066</v>
      </c>
      <c r="BM1163" s="81" t="s">
        <v>5318</v>
      </c>
      <c r="BN1163" s="81" t="s">
        <v>2872</v>
      </c>
      <c r="BO1163" s="81" t="s">
        <v>4298</v>
      </c>
      <c r="BP1163" s="81" t="s">
        <v>5431</v>
      </c>
      <c r="BQ1163" s="81" t="s">
        <v>5432</v>
      </c>
      <c r="BR1163" s="81" t="s">
        <v>4275</v>
      </c>
      <c r="BS1163" s="81" t="s">
        <v>4068</v>
      </c>
      <c r="BT1163" s="81"/>
      <c r="BU1163" s="349" t="s">
        <v>6823</v>
      </c>
      <c r="BV1163" s="388" t="s">
        <v>8375</v>
      </c>
      <c r="BW1163" s="352" t="s">
        <v>6828</v>
      </c>
      <c r="BX1163" s="388" t="s">
        <v>8376</v>
      </c>
      <c r="BY1163" s="93" t="str">
        <f t="shared" si="127"/>
        <v>MR705 Bead Grip, 17x8.5, +20mm Offset, 6x120, 67mm Centerbore, Matte Black</v>
      </c>
      <c r="BZ1163" s="81" t="s">
        <v>3878</v>
      </c>
      <c r="CA1163" s="81" t="s">
        <v>3879</v>
      </c>
      <c r="CB1163" s="81" t="str">
        <f t="shared" si="133"/>
        <v>TRAIL (7XX)</v>
      </c>
    </row>
    <row r="1164" spans="1:80" s="38" customFormat="1" ht="15" customHeight="1">
      <c r="A1164" s="22">
        <f t="shared" si="130"/>
        <v>1162</v>
      </c>
      <c r="B1164" s="13" t="s">
        <v>84</v>
      </c>
      <c r="C1164" s="104" t="s">
        <v>1282</v>
      </c>
      <c r="D1164" s="82" t="s">
        <v>5802</v>
      </c>
      <c r="E1164" s="91" t="str">
        <f>CONCATENATE(LEFT(D1164,5),VLOOKUP(CONCATENATE(N1164,"x",O1164),'PART NUMBER GUIDE'!$B$9:$C$49,2,FALSE),VLOOKUP(CONCATENATE(P1164, V1164), 'PART NUMBER GUIDE'!$Q$6:$R$91, 2, FALSE),VLOOKUP(Y1164,'PART NUMBER GUIDE'!$J$8:$K$43,2, FALSE),IF(U1164="N/A",IF(ABS(S1164)&lt;10,"0"&amp;ABS(S1164),ABS(S1164)),CONCATENATE(LEFT(U1164,1),RIGHT(U1164,1))), F1164, G1164)</f>
        <v>MR70578516500</v>
      </c>
      <c r="F1164" s="90"/>
      <c r="G1164" s="90"/>
      <c r="H1164" s="45" t="s">
        <v>4793</v>
      </c>
      <c r="I1164" s="330">
        <v>44210</v>
      </c>
      <c r="J1164" s="85" t="s">
        <v>1265</v>
      </c>
      <c r="K1164" s="342">
        <v>319</v>
      </c>
      <c r="L1164" s="92">
        <f t="shared" si="131"/>
        <v>319</v>
      </c>
      <c r="M1164" s="344"/>
      <c r="N1164" s="82">
        <v>17</v>
      </c>
      <c r="O1164" s="82">
        <v>8.5</v>
      </c>
      <c r="P1164" s="99" t="str">
        <f t="shared" si="128"/>
        <v>6x135</v>
      </c>
      <c r="Q1164" s="82">
        <v>6</v>
      </c>
      <c r="R1164" s="82">
        <v>135</v>
      </c>
      <c r="S1164" s="82">
        <v>0</v>
      </c>
      <c r="T1164" s="75">
        <v>4.75</v>
      </c>
      <c r="U1164" s="102" t="s">
        <v>85</v>
      </c>
      <c r="V1164" s="75">
        <v>87</v>
      </c>
      <c r="W1164" s="8">
        <v>26.587748819496237</v>
      </c>
      <c r="X1164" s="51">
        <v>2650</v>
      </c>
      <c r="Y1164" s="45" t="s">
        <v>2294</v>
      </c>
      <c r="Z1164" s="79" t="s">
        <v>2987</v>
      </c>
      <c r="AA1164" s="51" t="str">
        <f t="shared" si="129"/>
        <v>17x8.5, 6x135, 0 OS</v>
      </c>
      <c r="AB1164" s="81" t="s">
        <v>4102</v>
      </c>
      <c r="AC1164" s="89">
        <f>_xlfn.IFNA(VLOOKUP(AB1164,ACCESSORIES!F:J,5,FALSE),"N/A")</f>
        <v>22</v>
      </c>
      <c r="AD1164" s="14" t="s">
        <v>85</v>
      </c>
      <c r="AE1164" s="14" t="s">
        <v>85</v>
      </c>
      <c r="AF1164" s="14" t="s">
        <v>85</v>
      </c>
      <c r="AG1164" s="14" t="s">
        <v>85</v>
      </c>
      <c r="AH1164" s="9" t="str">
        <f>_xlfn.IFNA(VLOOKUP(AG1164,ACCESSORIES!F:J,5,FALSE),"N/A")</f>
        <v>N/A</v>
      </c>
      <c r="AI1164" s="99" t="s">
        <v>265</v>
      </c>
      <c r="AJ1164" s="82" t="s">
        <v>85</v>
      </c>
      <c r="AK1164" s="40" t="str">
        <f>_xlfn.IFNA(VLOOKUP(AJ1164,ACCESSORIES!F:J,5,FALSE),"N/A")</f>
        <v>N/A</v>
      </c>
      <c r="AL1164" s="82" t="s">
        <v>85</v>
      </c>
      <c r="AM1164" s="82">
        <v>16.100000000000001</v>
      </c>
      <c r="AN1164" s="82">
        <v>175</v>
      </c>
      <c r="AO1164" s="36">
        <v>5</v>
      </c>
      <c r="AP1164" s="36">
        <v>26.8</v>
      </c>
      <c r="AQ1164" s="25">
        <v>47</v>
      </c>
      <c r="AR1164" s="36">
        <v>54</v>
      </c>
      <c r="AS1164" s="25">
        <v>208.7</v>
      </c>
      <c r="AT1164" s="74">
        <v>205.8</v>
      </c>
      <c r="AU1164" s="411">
        <v>82.4</v>
      </c>
      <c r="AV1164" s="407">
        <v>30.88</v>
      </c>
      <c r="AW1164" s="407">
        <v>39.35</v>
      </c>
      <c r="AX1164" s="54">
        <v>31</v>
      </c>
      <c r="AY1164" s="13" t="s">
        <v>85</v>
      </c>
      <c r="AZ1164" s="98" t="str">
        <f>_xlfn.IFNA(VLOOKUP(AY1164,ACCESSORIES!F:J,5,FALSE),"N/A")</f>
        <v>N/A</v>
      </c>
      <c r="BA1164" s="13" t="s">
        <v>85</v>
      </c>
      <c r="BB1164" s="98" t="str">
        <f>_xlfn.IFNA(VLOOKUP(BA1164,ACCESSORIES!F:J,5,FALSE),"N/A")</f>
        <v>N/A</v>
      </c>
      <c r="BC1164" s="77">
        <v>31.09</v>
      </c>
      <c r="BD1164" s="56">
        <v>20.236220472440898</v>
      </c>
      <c r="BE1164" s="56">
        <v>20.236220472440898</v>
      </c>
      <c r="BF1164" s="56">
        <v>11.417322834645701</v>
      </c>
      <c r="BG1164" s="378">
        <f t="shared" si="132"/>
        <v>7.6616839999999839E-2</v>
      </c>
      <c r="BH1164" s="14">
        <v>36</v>
      </c>
      <c r="BI1164" s="114" t="s">
        <v>4923</v>
      </c>
      <c r="BJ1164" s="50" t="s">
        <v>4050</v>
      </c>
      <c r="BK1164" s="81" t="s">
        <v>4964</v>
      </c>
      <c r="BL1164" s="81" t="s">
        <v>4066</v>
      </c>
      <c r="BM1164" s="81" t="s">
        <v>5318</v>
      </c>
      <c r="BN1164" s="81" t="s">
        <v>2872</v>
      </c>
      <c r="BO1164" s="81" t="s">
        <v>4298</v>
      </c>
      <c r="BP1164" s="81" t="s">
        <v>5431</v>
      </c>
      <c r="BQ1164" s="81" t="s">
        <v>5432</v>
      </c>
      <c r="BR1164" s="81" t="s">
        <v>4275</v>
      </c>
      <c r="BS1164" s="81" t="s">
        <v>4068</v>
      </c>
      <c r="BT1164" s="81"/>
      <c r="BU1164" s="349" t="s">
        <v>6823</v>
      </c>
      <c r="BV1164" s="388" t="s">
        <v>8375</v>
      </c>
      <c r="BW1164" s="352" t="s">
        <v>6828</v>
      </c>
      <c r="BX1164" s="388" t="s">
        <v>8376</v>
      </c>
      <c r="BY1164" s="93" t="str">
        <f t="shared" si="127"/>
        <v>MR705 Bead Grip, 17x8.5, 0mm Offset, 6x135, 87mm Centerbore, Matte Black</v>
      </c>
      <c r="BZ1164" s="81" t="s">
        <v>3878</v>
      </c>
      <c r="CA1164" s="81" t="s">
        <v>3879</v>
      </c>
      <c r="CB1164" s="81" t="str">
        <f t="shared" ref="CB1164:CB1199" si="134">C1164</f>
        <v>TRAIL (7XX)</v>
      </c>
    </row>
    <row r="1165" spans="1:80" s="38" customFormat="1" ht="15" customHeight="1">
      <c r="A1165" s="22">
        <f t="shared" si="130"/>
        <v>1163</v>
      </c>
      <c r="B1165" s="13" t="s">
        <v>84</v>
      </c>
      <c r="C1165" s="104" t="s">
        <v>1282</v>
      </c>
      <c r="D1165" s="82" t="s">
        <v>5802</v>
      </c>
      <c r="E1165" s="91" t="str">
        <f>CONCATENATE(LEFT(D1165,5),VLOOKUP(CONCATENATE(N1165,"x",O1165),'PART NUMBER GUIDE'!$B$9:$C$49,2,FALSE),VLOOKUP(CONCATENATE(P1165, V1165), 'PART NUMBER GUIDE'!$Q$6:$R$91, 2, FALSE),VLOOKUP(Y1165,'PART NUMBER GUIDE'!$J$8:$K$43,2, FALSE),IF(U1165="N/A",IF(ABS(S1165)&lt;10,"0"&amp;ABS(S1165),ABS(S1165)),CONCATENATE(LEFT(U1165,1),RIGHT(U1165,1))), F1165, G1165)</f>
        <v>MR70578516800</v>
      </c>
      <c r="F1165" s="90"/>
      <c r="G1165" s="90"/>
      <c r="H1165" s="45" t="s">
        <v>5119</v>
      </c>
      <c r="I1165" s="318">
        <v>44351</v>
      </c>
      <c r="J1165" s="85" t="s">
        <v>3872</v>
      </c>
      <c r="K1165" s="342">
        <v>319</v>
      </c>
      <c r="L1165" s="92" t="str">
        <f t="shared" si="131"/>
        <v/>
      </c>
      <c r="M1165" s="344"/>
      <c r="N1165" s="82">
        <v>17</v>
      </c>
      <c r="O1165" s="82">
        <v>8.5</v>
      </c>
      <c r="P1165" s="99" t="str">
        <f t="shared" si="128"/>
        <v>6x135</v>
      </c>
      <c r="Q1165" s="82">
        <v>6</v>
      </c>
      <c r="R1165" s="82">
        <v>135</v>
      </c>
      <c r="S1165" s="82">
        <v>0</v>
      </c>
      <c r="T1165" s="75">
        <v>4.75</v>
      </c>
      <c r="U1165" s="102" t="s">
        <v>85</v>
      </c>
      <c r="V1165" s="75">
        <v>87</v>
      </c>
      <c r="W1165" s="8">
        <v>26.587748819496237</v>
      </c>
      <c r="X1165" s="51">
        <v>2650</v>
      </c>
      <c r="Y1165" s="45" t="s">
        <v>2222</v>
      </c>
      <c r="Z1165" s="79" t="s">
        <v>2992</v>
      </c>
      <c r="AA1165" s="51" t="str">
        <f t="shared" si="129"/>
        <v>17x8.5, 6x135, 0 OS</v>
      </c>
      <c r="AB1165" s="81" t="s">
        <v>4102</v>
      </c>
      <c r="AC1165" s="89">
        <f>_xlfn.IFNA(VLOOKUP(AB1165,ACCESSORIES!F:J,5,FALSE),"N/A")</f>
        <v>22</v>
      </c>
      <c r="AD1165" s="14" t="s">
        <v>85</v>
      </c>
      <c r="AE1165" s="14" t="s">
        <v>85</v>
      </c>
      <c r="AF1165" s="14" t="s">
        <v>85</v>
      </c>
      <c r="AG1165" s="14" t="s">
        <v>85</v>
      </c>
      <c r="AH1165" s="9" t="str">
        <f>_xlfn.IFNA(VLOOKUP(AG1165,ACCESSORIES!F:J,5,FALSE),"N/A")</f>
        <v>N/A</v>
      </c>
      <c r="AI1165" s="99" t="s">
        <v>265</v>
      </c>
      <c r="AJ1165" s="82" t="s">
        <v>85</v>
      </c>
      <c r="AK1165" s="40" t="str">
        <f>_xlfn.IFNA(VLOOKUP(AJ1165,ACCESSORIES!F:J,5,FALSE),"N/A")</f>
        <v>N/A</v>
      </c>
      <c r="AL1165" s="82" t="s">
        <v>85</v>
      </c>
      <c r="AM1165" s="82">
        <v>16.100000000000001</v>
      </c>
      <c r="AN1165" s="82">
        <v>175</v>
      </c>
      <c r="AO1165" s="36">
        <v>5</v>
      </c>
      <c r="AP1165" s="36">
        <v>26.8</v>
      </c>
      <c r="AQ1165" s="25">
        <v>47</v>
      </c>
      <c r="AR1165" s="36">
        <v>54</v>
      </c>
      <c r="AS1165" s="25">
        <v>208.7</v>
      </c>
      <c r="AT1165" s="74">
        <v>205.8</v>
      </c>
      <c r="AU1165" s="411">
        <v>82.4</v>
      </c>
      <c r="AV1165" s="407">
        <v>30.88</v>
      </c>
      <c r="AW1165" s="407">
        <v>39.35</v>
      </c>
      <c r="AX1165" s="54">
        <v>31</v>
      </c>
      <c r="AY1165" s="13" t="s">
        <v>85</v>
      </c>
      <c r="AZ1165" s="98" t="str">
        <f>_xlfn.IFNA(VLOOKUP(AY1165,ACCESSORIES!F:J,5,FALSE),"N/A")</f>
        <v>N/A</v>
      </c>
      <c r="BA1165" s="13" t="s">
        <v>85</v>
      </c>
      <c r="BB1165" s="98" t="str">
        <f>_xlfn.IFNA(VLOOKUP(BA1165,ACCESSORIES!F:J,5,FALSE),"N/A")</f>
        <v>N/A</v>
      </c>
      <c r="BC1165" s="77">
        <v>31.09</v>
      </c>
      <c r="BD1165" s="56">
        <v>20.236220472440898</v>
      </c>
      <c r="BE1165" s="56">
        <v>20.236220472440898</v>
      </c>
      <c r="BF1165" s="56">
        <v>11.417322834645701</v>
      </c>
      <c r="BG1165" s="378">
        <f t="shared" si="132"/>
        <v>7.6616839999999839E-2</v>
      </c>
      <c r="BH1165" s="14">
        <v>36</v>
      </c>
      <c r="BI1165" s="114" t="s">
        <v>4923</v>
      </c>
      <c r="BJ1165" s="50" t="s">
        <v>4050</v>
      </c>
      <c r="BK1165" s="81" t="s">
        <v>4964</v>
      </c>
      <c r="BL1165" s="81" t="s">
        <v>4066</v>
      </c>
      <c r="BM1165" s="81" t="s">
        <v>5318</v>
      </c>
      <c r="BN1165" s="81" t="s">
        <v>2872</v>
      </c>
      <c r="BO1165" s="81" t="s">
        <v>4298</v>
      </c>
      <c r="BP1165" s="81" t="s">
        <v>5431</v>
      </c>
      <c r="BQ1165" s="81" t="s">
        <v>5432</v>
      </c>
      <c r="BR1165" s="81" t="s">
        <v>4275</v>
      </c>
      <c r="BS1165" s="81" t="s">
        <v>4068</v>
      </c>
      <c r="BT1165" s="81"/>
      <c r="BU1165" s="349" t="s">
        <v>6831</v>
      </c>
      <c r="BV1165" s="388" t="s">
        <v>8308</v>
      </c>
      <c r="BW1165" s="352" t="s">
        <v>6836</v>
      </c>
      <c r="BX1165" s="388" t="s">
        <v>8309</v>
      </c>
      <c r="BY1165" s="93" t="str">
        <f t="shared" si="127"/>
        <v>CLOSEOUT - MR705 Bead Grip, 17x8.5, 0mm Offset, 6x135, 87mm Centerbore, Titanium</v>
      </c>
      <c r="BZ1165" s="81" t="s">
        <v>3878</v>
      </c>
      <c r="CA1165" s="81" t="s">
        <v>3879</v>
      </c>
      <c r="CB1165" s="81" t="str">
        <f t="shared" si="134"/>
        <v>TRAIL (7XX)</v>
      </c>
    </row>
    <row r="1166" spans="1:80" s="38" customFormat="1" ht="15" customHeight="1">
      <c r="A1166" s="22">
        <f t="shared" si="130"/>
        <v>1164</v>
      </c>
      <c r="B1166" s="13" t="s">
        <v>84</v>
      </c>
      <c r="C1166" s="104" t="s">
        <v>1282</v>
      </c>
      <c r="D1166" s="82" t="s">
        <v>5802</v>
      </c>
      <c r="E1166" s="91" t="str">
        <f>CONCATENATE(LEFT(D1166,5),VLOOKUP(CONCATENATE(N1166,"x",O1166),'PART NUMBER GUIDE'!$B$9:$C$49,2,FALSE),VLOOKUP(CONCATENATE(P1166, V1166), 'PART NUMBER GUIDE'!$Q$6:$R$91, 2, FALSE),VLOOKUP(Y1166,'PART NUMBER GUIDE'!$J$8:$K$43,2, FALSE),IF(U1166="N/A",IF(ABS(S1166)&lt;10,"0"&amp;ABS(S1166),ABS(S1166)),CONCATENATE(LEFT(U1166,1),RIGHT(U1166,1))), F1166, G1166)</f>
        <v>MR70578516525</v>
      </c>
      <c r="F1166" s="90"/>
      <c r="G1166" s="90"/>
      <c r="H1166" s="45" t="s">
        <v>4794</v>
      </c>
      <c r="I1166" s="330">
        <v>44210</v>
      </c>
      <c r="J1166" s="85" t="s">
        <v>1265</v>
      </c>
      <c r="K1166" s="342">
        <v>319</v>
      </c>
      <c r="L1166" s="92">
        <f t="shared" si="131"/>
        <v>319</v>
      </c>
      <c r="M1166" s="344"/>
      <c r="N1166" s="82">
        <v>17</v>
      </c>
      <c r="O1166" s="82">
        <v>8.5</v>
      </c>
      <c r="P1166" s="99" t="str">
        <f t="shared" si="128"/>
        <v>6x135</v>
      </c>
      <c r="Q1166" s="82">
        <v>6</v>
      </c>
      <c r="R1166" s="82">
        <v>135</v>
      </c>
      <c r="S1166" s="82">
        <v>25</v>
      </c>
      <c r="T1166" s="75">
        <v>5.78</v>
      </c>
      <c r="U1166" s="102" t="s">
        <v>85</v>
      </c>
      <c r="V1166" s="75">
        <v>87</v>
      </c>
      <c r="W1166" s="8">
        <v>26.675933724370186</v>
      </c>
      <c r="X1166" s="51">
        <v>2650</v>
      </c>
      <c r="Y1166" s="45" t="s">
        <v>2294</v>
      </c>
      <c r="Z1166" s="79" t="s">
        <v>2987</v>
      </c>
      <c r="AA1166" s="51" t="str">
        <f t="shared" si="129"/>
        <v>17x8.5, 6x135, 25 OS</v>
      </c>
      <c r="AB1166" s="81" t="s">
        <v>4102</v>
      </c>
      <c r="AC1166" s="89">
        <f>_xlfn.IFNA(VLOOKUP(AB1166,ACCESSORIES!F:J,5,FALSE),"N/A")</f>
        <v>22</v>
      </c>
      <c r="AD1166" s="14" t="s">
        <v>85</v>
      </c>
      <c r="AE1166" s="14" t="s">
        <v>85</v>
      </c>
      <c r="AF1166" s="14" t="s">
        <v>85</v>
      </c>
      <c r="AG1166" s="14" t="s">
        <v>85</v>
      </c>
      <c r="AH1166" s="9" t="str">
        <f>_xlfn.IFNA(VLOOKUP(AG1166,ACCESSORIES!F:J,5,FALSE),"N/A")</f>
        <v>N/A</v>
      </c>
      <c r="AI1166" s="99" t="s">
        <v>265</v>
      </c>
      <c r="AJ1166" s="82" t="s">
        <v>85</v>
      </c>
      <c r="AK1166" s="40" t="str">
        <f>_xlfn.IFNA(VLOOKUP(AJ1166,ACCESSORIES!F:J,5,FALSE),"N/A")</f>
        <v>N/A</v>
      </c>
      <c r="AL1166" s="82" t="s">
        <v>85</v>
      </c>
      <c r="AM1166" s="82">
        <v>16.100000000000001</v>
      </c>
      <c r="AN1166" s="82">
        <v>175</v>
      </c>
      <c r="AO1166" s="36">
        <v>3</v>
      </c>
      <c r="AP1166" s="36">
        <v>16</v>
      </c>
      <c r="AQ1166" s="25">
        <v>28.8</v>
      </c>
      <c r="AR1166" s="36">
        <v>34.799999999999997</v>
      </c>
      <c r="AS1166" s="25">
        <v>209</v>
      </c>
      <c r="AT1166" s="74">
        <v>195</v>
      </c>
      <c r="AU1166" s="411">
        <v>82.4</v>
      </c>
      <c r="AV1166" s="407">
        <v>41.48</v>
      </c>
      <c r="AW1166" s="407">
        <v>49.95</v>
      </c>
      <c r="AX1166" s="54">
        <v>31</v>
      </c>
      <c r="AY1166" s="13" t="s">
        <v>85</v>
      </c>
      <c r="AZ1166" s="98" t="str">
        <f>_xlfn.IFNA(VLOOKUP(AY1166,ACCESSORIES!F:J,5,FALSE),"N/A")</f>
        <v>N/A</v>
      </c>
      <c r="BA1166" s="13" t="s">
        <v>85</v>
      </c>
      <c r="BB1166" s="98" t="str">
        <f>_xlfn.IFNA(VLOOKUP(BA1166,ACCESSORIES!F:J,5,FALSE),"N/A")</f>
        <v>N/A</v>
      </c>
      <c r="BC1166" s="77">
        <v>31.18</v>
      </c>
      <c r="BD1166" s="56">
        <v>20.236220472440898</v>
      </c>
      <c r="BE1166" s="56">
        <v>20.236220472440898</v>
      </c>
      <c r="BF1166" s="56">
        <v>11.417322834645701</v>
      </c>
      <c r="BG1166" s="378">
        <f t="shared" si="132"/>
        <v>7.6616839999999839E-2</v>
      </c>
      <c r="BH1166" s="14">
        <v>36</v>
      </c>
      <c r="BI1166" s="114" t="s">
        <v>4923</v>
      </c>
      <c r="BJ1166" s="50" t="s">
        <v>4050</v>
      </c>
      <c r="BK1166" s="81" t="s">
        <v>4964</v>
      </c>
      <c r="BL1166" s="81" t="s">
        <v>4066</v>
      </c>
      <c r="BM1166" s="81" t="s">
        <v>5318</v>
      </c>
      <c r="BN1166" s="81" t="s">
        <v>2872</v>
      </c>
      <c r="BO1166" s="81" t="s">
        <v>4298</v>
      </c>
      <c r="BP1166" s="81" t="s">
        <v>5431</v>
      </c>
      <c r="BQ1166" s="81" t="s">
        <v>5432</v>
      </c>
      <c r="BR1166" s="81" t="s">
        <v>4275</v>
      </c>
      <c r="BS1166" s="81" t="s">
        <v>4068</v>
      </c>
      <c r="BT1166" s="81"/>
      <c r="BU1166" s="349" t="s">
        <v>6823</v>
      </c>
      <c r="BV1166" s="388" t="s">
        <v>8375</v>
      </c>
      <c r="BW1166" s="352" t="s">
        <v>6828</v>
      </c>
      <c r="BX1166" s="388" t="s">
        <v>8376</v>
      </c>
      <c r="BY1166" s="93" t="str">
        <f t="shared" si="127"/>
        <v>MR705 Bead Grip, 17x8.5, +25mm Offset, 6x135, 87mm Centerbore, Matte Black</v>
      </c>
      <c r="BZ1166" s="81" t="s">
        <v>3878</v>
      </c>
      <c r="CA1166" s="81" t="s">
        <v>3879</v>
      </c>
      <c r="CB1166" s="81" t="str">
        <f t="shared" si="134"/>
        <v>TRAIL (7XX)</v>
      </c>
    </row>
    <row r="1167" spans="1:80" s="38" customFormat="1" ht="15" customHeight="1">
      <c r="A1167" s="22">
        <f t="shared" si="130"/>
        <v>1165</v>
      </c>
      <c r="B1167" s="13" t="s">
        <v>84</v>
      </c>
      <c r="C1167" s="104" t="s">
        <v>1282</v>
      </c>
      <c r="D1167" s="82" t="s">
        <v>5802</v>
      </c>
      <c r="E1167" s="91" t="str">
        <f>CONCATENATE(LEFT(D1167,5),VLOOKUP(CONCATENATE(N1167,"x",O1167),'PART NUMBER GUIDE'!$B$9:$C$49,2,FALSE),VLOOKUP(CONCATENATE(P1167, V1167), 'PART NUMBER GUIDE'!$Q$6:$R$91, 2, FALSE),VLOOKUP(Y1167,'PART NUMBER GUIDE'!$J$8:$K$43,2, FALSE),IF(U1167="N/A",IF(ABS(S1167)&lt;10,"0"&amp;ABS(S1167),ABS(S1167)),CONCATENATE(LEFT(U1167,1),RIGHT(U1167,1))), F1167, G1167)</f>
        <v>MR70578516825</v>
      </c>
      <c r="F1167" s="90"/>
      <c r="G1167" s="90"/>
      <c r="H1167" s="45" t="s">
        <v>5120</v>
      </c>
      <c r="I1167" s="318">
        <v>44351</v>
      </c>
      <c r="J1167" s="85" t="s">
        <v>3872</v>
      </c>
      <c r="K1167" s="342">
        <v>319</v>
      </c>
      <c r="L1167" s="92" t="str">
        <f t="shared" si="131"/>
        <v/>
      </c>
      <c r="M1167" s="344"/>
      <c r="N1167" s="82">
        <v>17</v>
      </c>
      <c r="O1167" s="82">
        <v>8.5</v>
      </c>
      <c r="P1167" s="99" t="str">
        <f t="shared" si="128"/>
        <v>6x135</v>
      </c>
      <c r="Q1167" s="82">
        <v>6</v>
      </c>
      <c r="R1167" s="82">
        <v>135</v>
      </c>
      <c r="S1167" s="82">
        <v>25</v>
      </c>
      <c r="T1167" s="75">
        <v>5.78</v>
      </c>
      <c r="U1167" s="102" t="s">
        <v>85</v>
      </c>
      <c r="V1167" s="75">
        <v>87</v>
      </c>
      <c r="W1167" s="8">
        <v>26.675933724370186</v>
      </c>
      <c r="X1167" s="51">
        <v>2650</v>
      </c>
      <c r="Y1167" s="45" t="s">
        <v>2222</v>
      </c>
      <c r="Z1167" s="79" t="s">
        <v>2992</v>
      </c>
      <c r="AA1167" s="51" t="str">
        <f t="shared" si="129"/>
        <v>17x8.5, 6x135, 25 OS</v>
      </c>
      <c r="AB1167" s="81" t="s">
        <v>4102</v>
      </c>
      <c r="AC1167" s="89">
        <f>_xlfn.IFNA(VLOOKUP(AB1167,ACCESSORIES!F:J,5,FALSE),"N/A")</f>
        <v>22</v>
      </c>
      <c r="AD1167" s="14" t="s">
        <v>85</v>
      </c>
      <c r="AE1167" s="14" t="s">
        <v>85</v>
      </c>
      <c r="AF1167" s="14" t="s">
        <v>85</v>
      </c>
      <c r="AG1167" s="14" t="s">
        <v>85</v>
      </c>
      <c r="AH1167" s="9" t="str">
        <f>_xlfn.IFNA(VLOOKUP(AG1167,ACCESSORIES!F:J,5,FALSE),"N/A")</f>
        <v>N/A</v>
      </c>
      <c r="AI1167" s="99" t="s">
        <v>265</v>
      </c>
      <c r="AJ1167" s="82" t="s">
        <v>85</v>
      </c>
      <c r="AK1167" s="40" t="str">
        <f>_xlfn.IFNA(VLOOKUP(AJ1167,ACCESSORIES!F:J,5,FALSE),"N/A")</f>
        <v>N/A</v>
      </c>
      <c r="AL1167" s="82" t="s">
        <v>85</v>
      </c>
      <c r="AM1167" s="82">
        <v>16.100000000000001</v>
      </c>
      <c r="AN1167" s="82">
        <v>175</v>
      </c>
      <c r="AO1167" s="36">
        <v>3</v>
      </c>
      <c r="AP1167" s="36">
        <v>16</v>
      </c>
      <c r="AQ1167" s="25">
        <v>28.8</v>
      </c>
      <c r="AR1167" s="36">
        <v>34.799999999999997</v>
      </c>
      <c r="AS1167" s="25">
        <v>209</v>
      </c>
      <c r="AT1167" s="74">
        <v>195</v>
      </c>
      <c r="AU1167" s="411">
        <v>82.4</v>
      </c>
      <c r="AV1167" s="407">
        <v>41.48</v>
      </c>
      <c r="AW1167" s="407">
        <v>49.95</v>
      </c>
      <c r="AX1167" s="54">
        <v>31</v>
      </c>
      <c r="AY1167" s="13" t="s">
        <v>85</v>
      </c>
      <c r="AZ1167" s="98" t="str">
        <f>_xlfn.IFNA(VLOOKUP(AY1167,ACCESSORIES!F:J,5,FALSE),"N/A")</f>
        <v>N/A</v>
      </c>
      <c r="BA1167" s="13" t="s">
        <v>85</v>
      </c>
      <c r="BB1167" s="98" t="str">
        <f>_xlfn.IFNA(VLOOKUP(BA1167,ACCESSORIES!F:J,5,FALSE),"N/A")</f>
        <v>N/A</v>
      </c>
      <c r="BC1167" s="77">
        <v>31.18</v>
      </c>
      <c r="BD1167" s="56">
        <v>20.236220472440898</v>
      </c>
      <c r="BE1167" s="56">
        <v>20.236220472440898</v>
      </c>
      <c r="BF1167" s="56">
        <v>11.417322834645701</v>
      </c>
      <c r="BG1167" s="378">
        <f t="shared" si="132"/>
        <v>7.6616839999999839E-2</v>
      </c>
      <c r="BH1167" s="14">
        <v>36</v>
      </c>
      <c r="BI1167" s="114" t="s">
        <v>4923</v>
      </c>
      <c r="BJ1167" s="50" t="s">
        <v>4050</v>
      </c>
      <c r="BK1167" s="81" t="s">
        <v>4964</v>
      </c>
      <c r="BL1167" s="81" t="s">
        <v>4066</v>
      </c>
      <c r="BM1167" s="81" t="s">
        <v>5318</v>
      </c>
      <c r="BN1167" s="81" t="s">
        <v>2872</v>
      </c>
      <c r="BO1167" s="81" t="s">
        <v>4298</v>
      </c>
      <c r="BP1167" s="81" t="s">
        <v>5431</v>
      </c>
      <c r="BQ1167" s="81" t="s">
        <v>5432</v>
      </c>
      <c r="BR1167" s="81" t="s">
        <v>4275</v>
      </c>
      <c r="BS1167" s="81" t="s">
        <v>4068</v>
      </c>
      <c r="BT1167" s="81"/>
      <c r="BU1167" s="349" t="s">
        <v>6831</v>
      </c>
      <c r="BV1167" s="388" t="s">
        <v>8308</v>
      </c>
      <c r="BW1167" s="352" t="s">
        <v>6836</v>
      </c>
      <c r="BX1167" s="388" t="s">
        <v>8309</v>
      </c>
      <c r="BY1167" s="93" t="str">
        <f t="shared" si="127"/>
        <v>CLOSEOUT - MR705 Bead Grip, 17x8.5, +25mm Offset, 6x135, 87mm Centerbore, Titanium</v>
      </c>
      <c r="BZ1167" s="81" t="s">
        <v>3878</v>
      </c>
      <c r="CA1167" s="81" t="s">
        <v>3879</v>
      </c>
      <c r="CB1167" s="81" t="str">
        <f t="shared" si="134"/>
        <v>TRAIL (7XX)</v>
      </c>
    </row>
    <row r="1168" spans="1:80" s="38" customFormat="1" ht="15" customHeight="1">
      <c r="A1168" s="22">
        <f t="shared" si="130"/>
        <v>1166</v>
      </c>
      <c r="B1168" s="13" t="s">
        <v>84</v>
      </c>
      <c r="C1168" s="104" t="s">
        <v>1282</v>
      </c>
      <c r="D1168" s="82" t="s">
        <v>5802</v>
      </c>
      <c r="E1168" s="91" t="str">
        <f>CONCATENATE(LEFT(D1168,5),VLOOKUP(CONCATENATE(N1168,"x",O1168),'PART NUMBER GUIDE'!$B$9:$C$49,2,FALSE),VLOOKUP(CONCATENATE(P1168, V1168), 'PART NUMBER GUIDE'!$Q$6:$R$91, 2, FALSE),VLOOKUP(Y1168,'PART NUMBER GUIDE'!$J$8:$K$43,2, FALSE),IF(U1168="N/A",IF(ABS(S1168)&lt;10,"0"&amp;ABS(S1168),ABS(S1168)),CONCATENATE(LEFT(U1168,1),RIGHT(U1168,1))), F1168, G1168)</f>
        <v>MR70578560500</v>
      </c>
      <c r="F1168" s="90"/>
      <c r="G1168" s="90"/>
      <c r="H1168" s="45" t="s">
        <v>4795</v>
      </c>
      <c r="I1168" s="330">
        <v>44210</v>
      </c>
      <c r="J1168" s="85" t="s">
        <v>1265</v>
      </c>
      <c r="K1168" s="342">
        <v>319</v>
      </c>
      <c r="L1168" s="92">
        <f t="shared" si="131"/>
        <v>319</v>
      </c>
      <c r="M1168" s="344"/>
      <c r="N1168" s="82">
        <v>17</v>
      </c>
      <c r="O1168" s="82">
        <v>8.5</v>
      </c>
      <c r="P1168" s="99" t="str">
        <f t="shared" si="128"/>
        <v>6x5.5</v>
      </c>
      <c r="Q1168" s="82">
        <v>6</v>
      </c>
      <c r="R1168" s="82">
        <v>5.5</v>
      </c>
      <c r="S1168" s="82">
        <v>0</v>
      </c>
      <c r="T1168" s="75">
        <v>4.75</v>
      </c>
      <c r="U1168" s="102" t="s">
        <v>85</v>
      </c>
      <c r="V1168" s="75">
        <v>106.25</v>
      </c>
      <c r="W1168" s="8">
        <v>26.190916747563456</v>
      </c>
      <c r="X1168" s="51">
        <v>2650</v>
      </c>
      <c r="Y1168" s="45" t="s">
        <v>2294</v>
      </c>
      <c r="Z1168" s="79" t="s">
        <v>2987</v>
      </c>
      <c r="AA1168" s="51" t="str">
        <f t="shared" si="129"/>
        <v>17x8.5, 6x5.5, 0 OS</v>
      </c>
      <c r="AB1168" s="81" t="s">
        <v>4103</v>
      </c>
      <c r="AC1168" s="89">
        <f>_xlfn.IFNA(VLOOKUP(AB1168,ACCESSORIES!F:J,5,FALSE),"N/A")</f>
        <v>22</v>
      </c>
      <c r="AD1168" s="14" t="s">
        <v>85</v>
      </c>
      <c r="AE1168" s="14" t="s">
        <v>85</v>
      </c>
      <c r="AF1168" s="14" t="s">
        <v>85</v>
      </c>
      <c r="AG1168" s="14" t="s">
        <v>85</v>
      </c>
      <c r="AH1168" s="9" t="str">
        <f>_xlfn.IFNA(VLOOKUP(AG1168,ACCESSORIES!F:J,5,FALSE),"N/A")</f>
        <v>N/A</v>
      </c>
      <c r="AI1168" s="99" t="s">
        <v>265</v>
      </c>
      <c r="AJ1168" s="82" t="s">
        <v>1709</v>
      </c>
      <c r="AK1168" s="40">
        <f>_xlfn.IFNA(VLOOKUP(AJ1168,ACCESSORIES!F:J,5,FALSE),"N/A")</f>
        <v>2.75</v>
      </c>
      <c r="AL1168" s="3">
        <v>78.3</v>
      </c>
      <c r="AM1168" s="82">
        <v>16.100000000000001</v>
      </c>
      <c r="AN1168" s="82">
        <v>175</v>
      </c>
      <c r="AO1168" s="36">
        <v>5</v>
      </c>
      <c r="AP1168" s="36">
        <v>26.8</v>
      </c>
      <c r="AQ1168" s="25">
        <v>47</v>
      </c>
      <c r="AR1168" s="36">
        <v>54</v>
      </c>
      <c r="AS1168" s="25">
        <v>208</v>
      </c>
      <c r="AT1168" s="74">
        <v>205</v>
      </c>
      <c r="AU1168" s="411">
        <v>103.56</v>
      </c>
      <c r="AV1168" s="407">
        <v>30.57</v>
      </c>
      <c r="AW1168" s="407">
        <v>39.75</v>
      </c>
      <c r="AX1168" s="54">
        <v>31</v>
      </c>
      <c r="AY1168" s="13" t="s">
        <v>85</v>
      </c>
      <c r="AZ1168" s="98" t="str">
        <f>_xlfn.IFNA(VLOOKUP(AY1168,ACCESSORIES!F:J,5,FALSE),"N/A")</f>
        <v>N/A</v>
      </c>
      <c r="BA1168" s="13" t="s">
        <v>85</v>
      </c>
      <c r="BB1168" s="98" t="str">
        <f>_xlfn.IFNA(VLOOKUP(BA1168,ACCESSORIES!F:J,5,FALSE),"N/A")</f>
        <v>N/A</v>
      </c>
      <c r="BC1168" s="77">
        <v>30.69</v>
      </c>
      <c r="BD1168" s="56">
        <v>20.236220472440898</v>
      </c>
      <c r="BE1168" s="56">
        <v>20.236220472440898</v>
      </c>
      <c r="BF1168" s="56">
        <v>11.417322834645701</v>
      </c>
      <c r="BG1168" s="378">
        <f t="shared" si="132"/>
        <v>7.6616839999999839E-2</v>
      </c>
      <c r="BH1168" s="14">
        <v>36</v>
      </c>
      <c r="BI1168" s="114" t="s">
        <v>4923</v>
      </c>
      <c r="BJ1168" s="50" t="s">
        <v>4050</v>
      </c>
      <c r="BK1168" s="81" t="s">
        <v>4964</v>
      </c>
      <c r="BL1168" s="81" t="s">
        <v>4066</v>
      </c>
      <c r="BM1168" s="81" t="s">
        <v>5318</v>
      </c>
      <c r="BN1168" s="81" t="s">
        <v>2872</v>
      </c>
      <c r="BO1168" s="81" t="s">
        <v>4298</v>
      </c>
      <c r="BP1168" s="81" t="s">
        <v>5431</v>
      </c>
      <c r="BQ1168" s="81" t="s">
        <v>5432</v>
      </c>
      <c r="BR1168" s="81" t="s">
        <v>4275</v>
      </c>
      <c r="BS1168" s="81" t="s">
        <v>4068</v>
      </c>
      <c r="BT1168" s="81"/>
      <c r="BU1168" s="349" t="s">
        <v>6823</v>
      </c>
      <c r="BV1168" s="388" t="s">
        <v>8375</v>
      </c>
      <c r="BW1168" s="352" t="s">
        <v>6828</v>
      </c>
      <c r="BX1168" s="388" t="s">
        <v>8376</v>
      </c>
      <c r="BY1168" s="93" t="str">
        <f t="shared" si="127"/>
        <v>MR705 Bead Grip, 17x8.5, 0mm Offset, 6x5.5, 106.25mm Centerbore, Matte Black</v>
      </c>
      <c r="BZ1168" s="81" t="s">
        <v>3878</v>
      </c>
      <c r="CA1168" s="81" t="s">
        <v>3879</v>
      </c>
      <c r="CB1168" s="81" t="str">
        <f t="shared" si="134"/>
        <v>TRAIL (7XX)</v>
      </c>
    </row>
    <row r="1169" spans="1:80" s="38" customFormat="1" ht="15" customHeight="1">
      <c r="A1169" s="22">
        <f t="shared" si="130"/>
        <v>1167</v>
      </c>
      <c r="B1169" s="13" t="s">
        <v>84</v>
      </c>
      <c r="C1169" s="104" t="s">
        <v>1282</v>
      </c>
      <c r="D1169" s="82" t="s">
        <v>5802</v>
      </c>
      <c r="E1169" s="91" t="str">
        <f>CONCATENATE(LEFT(D1169,5),VLOOKUP(CONCATENATE(N1169,"x",O1169),'PART NUMBER GUIDE'!$B$9:$C$49,2,FALSE),VLOOKUP(CONCATENATE(P1169, V1169), 'PART NUMBER GUIDE'!$Q$6:$R$91, 2, FALSE),VLOOKUP(Y1169,'PART NUMBER GUIDE'!$J$8:$K$43,2, FALSE),IF(U1169="N/A",IF(ABS(S1169)&lt;10,"0"&amp;ABS(S1169),ABS(S1169)),CONCATENATE(LEFT(U1169,1),RIGHT(U1169,1))), F1169, G1169)</f>
        <v>MR70578560800</v>
      </c>
      <c r="F1169" s="90"/>
      <c r="G1169" s="90"/>
      <c r="H1169" s="45" t="s">
        <v>5121</v>
      </c>
      <c r="I1169" s="318">
        <v>44351</v>
      </c>
      <c r="J1169" s="85" t="s">
        <v>1265</v>
      </c>
      <c r="K1169" s="342">
        <v>319</v>
      </c>
      <c r="L1169" s="92">
        <f t="shared" si="131"/>
        <v>319</v>
      </c>
      <c r="M1169" s="344"/>
      <c r="N1169" s="82">
        <v>17</v>
      </c>
      <c r="O1169" s="82">
        <v>8.5</v>
      </c>
      <c r="P1169" s="99" t="str">
        <f t="shared" si="128"/>
        <v>6x5.5</v>
      </c>
      <c r="Q1169" s="82">
        <v>6</v>
      </c>
      <c r="R1169" s="82">
        <v>5.5</v>
      </c>
      <c r="S1169" s="82">
        <v>0</v>
      </c>
      <c r="T1169" s="75">
        <v>4.75</v>
      </c>
      <c r="U1169" s="102" t="s">
        <v>85</v>
      </c>
      <c r="V1169" s="75">
        <v>106.25</v>
      </c>
      <c r="W1169" s="41">
        <v>26.6</v>
      </c>
      <c r="X1169" s="51">
        <v>2650</v>
      </c>
      <c r="Y1169" s="45" t="s">
        <v>2222</v>
      </c>
      <c r="Z1169" s="79" t="s">
        <v>2992</v>
      </c>
      <c r="AA1169" s="51" t="str">
        <f t="shared" si="129"/>
        <v>17x8.5, 6x5.5, 0 OS</v>
      </c>
      <c r="AB1169" s="81" t="s">
        <v>4103</v>
      </c>
      <c r="AC1169" s="89">
        <f>_xlfn.IFNA(VLOOKUP(AB1169,ACCESSORIES!F:J,5,FALSE),"N/A")</f>
        <v>22</v>
      </c>
      <c r="AD1169" s="14" t="s">
        <v>85</v>
      </c>
      <c r="AE1169" s="14" t="s">
        <v>85</v>
      </c>
      <c r="AF1169" s="14" t="s">
        <v>85</v>
      </c>
      <c r="AG1169" s="14" t="s">
        <v>85</v>
      </c>
      <c r="AH1169" s="9" t="str">
        <f>_xlfn.IFNA(VLOOKUP(AG1169,ACCESSORIES!F:J,5,FALSE),"N/A")</f>
        <v>N/A</v>
      </c>
      <c r="AI1169" s="99" t="s">
        <v>265</v>
      </c>
      <c r="AJ1169" s="82" t="s">
        <v>1709</v>
      </c>
      <c r="AK1169" s="40">
        <f>_xlfn.IFNA(VLOOKUP(AJ1169,ACCESSORIES!F:J,5,FALSE),"N/A")</f>
        <v>2.75</v>
      </c>
      <c r="AL1169" s="3">
        <v>78.3</v>
      </c>
      <c r="AM1169" s="82">
        <v>16.100000000000001</v>
      </c>
      <c r="AN1169" s="82">
        <v>175</v>
      </c>
      <c r="AO1169" s="36">
        <v>5</v>
      </c>
      <c r="AP1169" s="36">
        <v>26.8</v>
      </c>
      <c r="AQ1169" s="25">
        <v>47</v>
      </c>
      <c r="AR1169" s="36">
        <v>54</v>
      </c>
      <c r="AS1169" s="25">
        <v>208</v>
      </c>
      <c r="AT1169" s="74">
        <v>205</v>
      </c>
      <c r="AU1169" s="411">
        <v>103.56</v>
      </c>
      <c r="AV1169" s="407">
        <v>30.57</v>
      </c>
      <c r="AW1169" s="407">
        <v>39.75</v>
      </c>
      <c r="AX1169" s="54">
        <v>31</v>
      </c>
      <c r="AY1169" s="13" t="s">
        <v>85</v>
      </c>
      <c r="AZ1169" s="98" t="str">
        <f>_xlfn.IFNA(VLOOKUP(AY1169,ACCESSORIES!F:J,5,FALSE),"N/A")</f>
        <v>N/A</v>
      </c>
      <c r="BA1169" s="13" t="s">
        <v>85</v>
      </c>
      <c r="BB1169" s="98" t="str">
        <f>_xlfn.IFNA(VLOOKUP(BA1169,ACCESSORIES!F:J,5,FALSE),"N/A")</f>
        <v>N/A</v>
      </c>
      <c r="BC1169" s="77">
        <v>30.6</v>
      </c>
      <c r="BD1169" s="56">
        <v>20.236220472440898</v>
      </c>
      <c r="BE1169" s="56">
        <v>20.236220472440898</v>
      </c>
      <c r="BF1169" s="56">
        <v>11.417322834645701</v>
      </c>
      <c r="BG1169" s="378">
        <f t="shared" si="132"/>
        <v>7.6616839999999839E-2</v>
      </c>
      <c r="BH1169" s="14">
        <v>36</v>
      </c>
      <c r="BI1169" s="114" t="s">
        <v>4923</v>
      </c>
      <c r="BJ1169" s="50" t="s">
        <v>4050</v>
      </c>
      <c r="BK1169" s="81" t="s">
        <v>4964</v>
      </c>
      <c r="BL1169" s="81" t="s">
        <v>4066</v>
      </c>
      <c r="BM1169" s="81" t="s">
        <v>5318</v>
      </c>
      <c r="BN1169" s="81" t="s">
        <v>2872</v>
      </c>
      <c r="BO1169" s="81" t="s">
        <v>4298</v>
      </c>
      <c r="BP1169" s="81" t="s">
        <v>5431</v>
      </c>
      <c r="BQ1169" s="81" t="s">
        <v>5432</v>
      </c>
      <c r="BR1169" s="81" t="s">
        <v>4275</v>
      </c>
      <c r="BS1169" s="81" t="s">
        <v>4068</v>
      </c>
      <c r="BT1169" s="81"/>
      <c r="BU1169" s="349" t="s">
        <v>6831</v>
      </c>
      <c r="BV1169" s="388" t="s">
        <v>8308</v>
      </c>
      <c r="BW1169" s="352" t="s">
        <v>6836</v>
      </c>
      <c r="BX1169" s="388" t="s">
        <v>8309</v>
      </c>
      <c r="BY1169" s="93" t="str">
        <f t="shared" si="127"/>
        <v>MR705 Bead Grip, 17x8.5, 0mm Offset, 6x5.5, 106.25mm Centerbore, Titanium</v>
      </c>
      <c r="BZ1169" s="81" t="s">
        <v>3878</v>
      </c>
      <c r="CA1169" s="81" t="s">
        <v>3879</v>
      </c>
      <c r="CB1169" s="81" t="str">
        <f t="shared" si="134"/>
        <v>TRAIL (7XX)</v>
      </c>
    </row>
    <row r="1170" spans="1:80" s="38" customFormat="1" ht="15" customHeight="1">
      <c r="A1170" s="22">
        <f t="shared" si="130"/>
        <v>1168</v>
      </c>
      <c r="B1170" s="13" t="s">
        <v>84</v>
      </c>
      <c r="C1170" s="104" t="s">
        <v>1282</v>
      </c>
      <c r="D1170" s="82" t="s">
        <v>5802</v>
      </c>
      <c r="E1170" s="91" t="str">
        <f>CONCATENATE(LEFT(D1170,5),VLOOKUP(CONCATENATE(N1170,"x",O1170),'PART NUMBER GUIDE'!$B$9:$C$49,2,FALSE),VLOOKUP(CONCATENATE(P1170, V1170), 'PART NUMBER GUIDE'!$Q$6:$R$91, 2, FALSE),VLOOKUP(Y1170,'PART NUMBER GUIDE'!$J$8:$K$43,2, FALSE),IF(U1170="N/A",IF(ABS(S1170)&lt;10,"0"&amp;ABS(S1170),ABS(S1170)),CONCATENATE(LEFT(U1170,1),RIGHT(U1170,1))), F1170, G1170)</f>
        <v>MR70578560535</v>
      </c>
      <c r="F1170" s="90"/>
      <c r="G1170" s="90"/>
      <c r="H1170" s="45" t="s">
        <v>4796</v>
      </c>
      <c r="I1170" s="330">
        <v>44210</v>
      </c>
      <c r="J1170" s="85" t="s">
        <v>1265</v>
      </c>
      <c r="K1170" s="342">
        <v>319</v>
      </c>
      <c r="L1170" s="92">
        <f t="shared" si="131"/>
        <v>319</v>
      </c>
      <c r="M1170" s="344"/>
      <c r="N1170" s="82">
        <v>17</v>
      </c>
      <c r="O1170" s="82">
        <v>8.5</v>
      </c>
      <c r="P1170" s="99" t="str">
        <f t="shared" si="128"/>
        <v>6x5.5</v>
      </c>
      <c r="Q1170" s="82">
        <v>6</v>
      </c>
      <c r="R1170" s="82">
        <v>5.5</v>
      </c>
      <c r="S1170" s="82">
        <v>35</v>
      </c>
      <c r="T1170" s="75">
        <v>6.2</v>
      </c>
      <c r="U1170" s="102" t="s">
        <v>85</v>
      </c>
      <c r="V1170" s="75">
        <v>106.25</v>
      </c>
      <c r="W1170" s="8">
        <v>25.242929020168475</v>
      </c>
      <c r="X1170" s="51">
        <v>2650</v>
      </c>
      <c r="Y1170" s="45" t="s">
        <v>2294</v>
      </c>
      <c r="Z1170" s="79" t="s">
        <v>2987</v>
      </c>
      <c r="AA1170" s="51" t="str">
        <f t="shared" si="129"/>
        <v>17x8.5, 6x5.5, 35 OS</v>
      </c>
      <c r="AB1170" s="81" t="s">
        <v>4103</v>
      </c>
      <c r="AC1170" s="89">
        <f>_xlfn.IFNA(VLOOKUP(AB1170,ACCESSORIES!F:J,5,FALSE),"N/A")</f>
        <v>22</v>
      </c>
      <c r="AD1170" s="14" t="s">
        <v>85</v>
      </c>
      <c r="AE1170" s="14" t="s">
        <v>85</v>
      </c>
      <c r="AF1170" s="14" t="s">
        <v>85</v>
      </c>
      <c r="AG1170" s="14" t="s">
        <v>85</v>
      </c>
      <c r="AH1170" s="9" t="str">
        <f>_xlfn.IFNA(VLOOKUP(AG1170,ACCESSORIES!F:J,5,FALSE),"N/A")</f>
        <v>N/A</v>
      </c>
      <c r="AI1170" s="99" t="s">
        <v>265</v>
      </c>
      <c r="AJ1170" s="82" t="s">
        <v>1709</v>
      </c>
      <c r="AK1170" s="40">
        <f>_xlfn.IFNA(VLOOKUP(AJ1170,ACCESSORIES!F:J,5,FALSE),"N/A")</f>
        <v>2.75</v>
      </c>
      <c r="AL1170" s="3">
        <v>78.3</v>
      </c>
      <c r="AM1170" s="82">
        <v>16.100000000000001</v>
      </c>
      <c r="AN1170" s="82">
        <v>175</v>
      </c>
      <c r="AO1170" s="36">
        <v>2</v>
      </c>
      <c r="AP1170" s="36">
        <v>11.7</v>
      </c>
      <c r="AQ1170" s="25">
        <v>18.8</v>
      </c>
      <c r="AR1170" s="36">
        <v>24.8</v>
      </c>
      <c r="AS1170" s="25">
        <v>209</v>
      </c>
      <c r="AT1170" s="74">
        <v>193</v>
      </c>
      <c r="AU1170" s="411">
        <v>103.56</v>
      </c>
      <c r="AV1170" s="407">
        <v>30.57</v>
      </c>
      <c r="AW1170" s="407">
        <v>40.340000000000003</v>
      </c>
      <c r="AX1170" s="54">
        <v>31</v>
      </c>
      <c r="AY1170" s="13" t="s">
        <v>85</v>
      </c>
      <c r="AZ1170" s="98" t="str">
        <f>_xlfn.IFNA(VLOOKUP(AY1170,ACCESSORIES!F:J,5,FALSE),"N/A")</f>
        <v>N/A</v>
      </c>
      <c r="BA1170" s="13" t="s">
        <v>85</v>
      </c>
      <c r="BB1170" s="98" t="str">
        <f>_xlfn.IFNA(VLOOKUP(BA1170,ACCESSORIES!F:J,5,FALSE),"N/A")</f>
        <v>N/A</v>
      </c>
      <c r="BC1170" s="77">
        <v>29.74</v>
      </c>
      <c r="BD1170" s="56">
        <v>20.236220472440898</v>
      </c>
      <c r="BE1170" s="56">
        <v>20.236220472440898</v>
      </c>
      <c r="BF1170" s="56">
        <v>11.417322834645701</v>
      </c>
      <c r="BG1170" s="378">
        <f t="shared" si="132"/>
        <v>7.6616839999999839E-2</v>
      </c>
      <c r="BH1170" s="14">
        <v>36</v>
      </c>
      <c r="BI1170" s="114" t="s">
        <v>4923</v>
      </c>
      <c r="BJ1170" s="50" t="s">
        <v>4050</v>
      </c>
      <c r="BK1170" s="81" t="s">
        <v>4964</v>
      </c>
      <c r="BL1170" s="81" t="s">
        <v>4066</v>
      </c>
      <c r="BM1170" s="81" t="s">
        <v>5318</v>
      </c>
      <c r="BN1170" s="81" t="s">
        <v>2872</v>
      </c>
      <c r="BO1170" s="81" t="s">
        <v>4298</v>
      </c>
      <c r="BP1170" s="81" t="s">
        <v>5431</v>
      </c>
      <c r="BQ1170" s="81" t="s">
        <v>5432</v>
      </c>
      <c r="BR1170" s="81" t="s">
        <v>4275</v>
      </c>
      <c r="BS1170" s="81" t="s">
        <v>4068</v>
      </c>
      <c r="BT1170" s="81"/>
      <c r="BU1170" s="349" t="s">
        <v>6823</v>
      </c>
      <c r="BV1170" s="388" t="s">
        <v>8375</v>
      </c>
      <c r="BW1170" s="352" t="s">
        <v>6828</v>
      </c>
      <c r="BX1170" s="388" t="s">
        <v>8376</v>
      </c>
      <c r="BY1170" s="93" t="str">
        <f t="shared" si="127"/>
        <v>MR705 Bead Grip, 17x8.5, +35mm Offset, 6x5.5, 106.25mm Centerbore, Matte Black</v>
      </c>
      <c r="BZ1170" s="81" t="s">
        <v>3878</v>
      </c>
      <c r="CA1170" s="81" t="s">
        <v>3879</v>
      </c>
      <c r="CB1170" s="81" t="str">
        <f t="shared" si="134"/>
        <v>TRAIL (7XX)</v>
      </c>
    </row>
    <row r="1171" spans="1:80" s="38" customFormat="1" ht="15" customHeight="1">
      <c r="A1171" s="22">
        <f t="shared" si="130"/>
        <v>1169</v>
      </c>
      <c r="B1171" s="13" t="s">
        <v>84</v>
      </c>
      <c r="C1171" s="104" t="s">
        <v>1282</v>
      </c>
      <c r="D1171" s="82" t="s">
        <v>5802</v>
      </c>
      <c r="E1171" s="91" t="str">
        <f>CONCATENATE(LEFT(D1171,5),VLOOKUP(CONCATENATE(N1171,"x",O1171),'PART NUMBER GUIDE'!$B$9:$C$49,2,FALSE),VLOOKUP(CONCATENATE(P1171, V1171), 'PART NUMBER GUIDE'!$Q$6:$R$91, 2, FALSE),VLOOKUP(Y1171,'PART NUMBER GUIDE'!$J$8:$K$43,2, FALSE),IF(U1171="N/A",IF(ABS(S1171)&lt;10,"0"&amp;ABS(S1171),ABS(S1171)),CONCATENATE(LEFT(U1171,1),RIGHT(U1171,1))), F1171, G1171)</f>
        <v>MR70578560835</v>
      </c>
      <c r="F1171" s="90"/>
      <c r="G1171" s="90"/>
      <c r="H1171" s="45" t="s">
        <v>5122</v>
      </c>
      <c r="I1171" s="318">
        <v>44351</v>
      </c>
      <c r="J1171" s="85" t="s">
        <v>1265</v>
      </c>
      <c r="K1171" s="342">
        <v>319</v>
      </c>
      <c r="L1171" s="92">
        <f t="shared" si="131"/>
        <v>319</v>
      </c>
      <c r="M1171" s="344"/>
      <c r="N1171" s="82">
        <v>17</v>
      </c>
      <c r="O1171" s="82">
        <v>8.5</v>
      </c>
      <c r="P1171" s="99" t="str">
        <f t="shared" si="128"/>
        <v>6x5.5</v>
      </c>
      <c r="Q1171" s="82">
        <v>6</v>
      </c>
      <c r="R1171" s="82">
        <v>5.5</v>
      </c>
      <c r="S1171" s="82">
        <v>35</v>
      </c>
      <c r="T1171" s="75">
        <v>6.2</v>
      </c>
      <c r="U1171" s="102" t="s">
        <v>85</v>
      </c>
      <c r="V1171" s="75">
        <v>106.25</v>
      </c>
      <c r="W1171" s="8">
        <v>25.242929020168475</v>
      </c>
      <c r="X1171" s="51">
        <v>2650</v>
      </c>
      <c r="Y1171" s="45" t="s">
        <v>2222</v>
      </c>
      <c r="Z1171" s="79" t="s">
        <v>2992</v>
      </c>
      <c r="AA1171" s="51" t="str">
        <f t="shared" si="129"/>
        <v>17x8.5, 6x5.5, 35 OS</v>
      </c>
      <c r="AB1171" s="81" t="s">
        <v>4103</v>
      </c>
      <c r="AC1171" s="89">
        <f>_xlfn.IFNA(VLOOKUP(AB1171,ACCESSORIES!F:J,5,FALSE),"N/A")</f>
        <v>22</v>
      </c>
      <c r="AD1171" s="14" t="s">
        <v>85</v>
      </c>
      <c r="AE1171" s="14" t="s">
        <v>85</v>
      </c>
      <c r="AF1171" s="14" t="s">
        <v>85</v>
      </c>
      <c r="AG1171" s="14" t="s">
        <v>85</v>
      </c>
      <c r="AH1171" s="9" t="str">
        <f>_xlfn.IFNA(VLOOKUP(AG1171,ACCESSORIES!F:J,5,FALSE),"N/A")</f>
        <v>N/A</v>
      </c>
      <c r="AI1171" s="99" t="s">
        <v>265</v>
      </c>
      <c r="AJ1171" s="82" t="s">
        <v>1709</v>
      </c>
      <c r="AK1171" s="40">
        <f>_xlfn.IFNA(VLOOKUP(AJ1171,ACCESSORIES!F:J,5,FALSE),"N/A")</f>
        <v>2.75</v>
      </c>
      <c r="AL1171" s="3">
        <v>78.3</v>
      </c>
      <c r="AM1171" s="82">
        <v>16.100000000000001</v>
      </c>
      <c r="AN1171" s="82">
        <v>175</v>
      </c>
      <c r="AO1171" s="36">
        <v>2</v>
      </c>
      <c r="AP1171" s="36">
        <v>11.7</v>
      </c>
      <c r="AQ1171" s="25">
        <v>18.8</v>
      </c>
      <c r="AR1171" s="36">
        <v>24.8</v>
      </c>
      <c r="AS1171" s="25">
        <v>209</v>
      </c>
      <c r="AT1171" s="74">
        <v>193</v>
      </c>
      <c r="AU1171" s="411">
        <v>103.56</v>
      </c>
      <c r="AV1171" s="407">
        <v>30.57</v>
      </c>
      <c r="AW1171" s="407">
        <v>40.340000000000003</v>
      </c>
      <c r="AX1171" s="54">
        <v>31</v>
      </c>
      <c r="AY1171" s="13" t="s">
        <v>85</v>
      </c>
      <c r="AZ1171" s="98" t="str">
        <f>_xlfn.IFNA(VLOOKUP(AY1171,ACCESSORIES!F:J,5,FALSE),"N/A")</f>
        <v>N/A</v>
      </c>
      <c r="BA1171" s="13" t="s">
        <v>85</v>
      </c>
      <c r="BB1171" s="98" t="str">
        <f>_xlfn.IFNA(VLOOKUP(BA1171,ACCESSORIES!F:J,5,FALSE),"N/A")</f>
        <v>N/A</v>
      </c>
      <c r="BC1171" s="77">
        <v>29.74</v>
      </c>
      <c r="BD1171" s="56">
        <v>20.236220472440898</v>
      </c>
      <c r="BE1171" s="56">
        <v>20.236220472440898</v>
      </c>
      <c r="BF1171" s="56">
        <v>11.417322834645701</v>
      </c>
      <c r="BG1171" s="378">
        <f t="shared" si="132"/>
        <v>7.6616839999999839E-2</v>
      </c>
      <c r="BH1171" s="14">
        <v>36</v>
      </c>
      <c r="BI1171" s="114" t="s">
        <v>4923</v>
      </c>
      <c r="BJ1171" s="50" t="s">
        <v>4050</v>
      </c>
      <c r="BK1171" s="81" t="s">
        <v>4964</v>
      </c>
      <c r="BL1171" s="81" t="s">
        <v>4066</v>
      </c>
      <c r="BM1171" s="81" t="s">
        <v>5318</v>
      </c>
      <c r="BN1171" s="81" t="s">
        <v>2872</v>
      </c>
      <c r="BO1171" s="81" t="s">
        <v>4298</v>
      </c>
      <c r="BP1171" s="81" t="s">
        <v>5431</v>
      </c>
      <c r="BQ1171" s="81" t="s">
        <v>5432</v>
      </c>
      <c r="BR1171" s="81" t="s">
        <v>4275</v>
      </c>
      <c r="BS1171" s="81" t="s">
        <v>4068</v>
      </c>
      <c r="BT1171" s="81"/>
      <c r="BU1171" s="349" t="s">
        <v>6831</v>
      </c>
      <c r="BV1171" s="388" t="s">
        <v>8308</v>
      </c>
      <c r="BW1171" s="352" t="s">
        <v>6836</v>
      </c>
      <c r="BX1171" s="388" t="s">
        <v>8309</v>
      </c>
      <c r="BY1171" s="93" t="str">
        <f t="shared" si="127"/>
        <v>MR705 Bead Grip, 17x8.5, +35mm Offset, 6x5.5, 106.25mm Centerbore, Titanium</v>
      </c>
      <c r="BZ1171" s="81" t="s">
        <v>3878</v>
      </c>
      <c r="CA1171" s="81" t="s">
        <v>3879</v>
      </c>
      <c r="CB1171" s="81" t="str">
        <f t="shared" si="134"/>
        <v>TRAIL (7XX)</v>
      </c>
    </row>
    <row r="1172" spans="1:80" s="38" customFormat="1" ht="15" customHeight="1">
      <c r="A1172" s="22">
        <f t="shared" si="130"/>
        <v>1170</v>
      </c>
      <c r="B1172" s="13" t="s">
        <v>84</v>
      </c>
      <c r="C1172" s="104" t="s">
        <v>1282</v>
      </c>
      <c r="D1172" s="82" t="s">
        <v>5802</v>
      </c>
      <c r="E1172" s="91" t="str">
        <f>CONCATENATE(LEFT(D1172,5),VLOOKUP(CONCATENATE(N1172,"x",O1172),'PART NUMBER GUIDE'!$B$9:$C$49,2,FALSE),VLOOKUP(CONCATENATE(P1172, V1172), 'PART NUMBER GUIDE'!$Q$6:$R$91, 2, FALSE),VLOOKUP(Y1172,'PART NUMBER GUIDE'!$J$8:$K$43,2, FALSE),IF(U1172="N/A",IF(ABS(S1172)&lt;10,"0"&amp;ABS(S1172),ABS(S1172)),CONCATENATE(LEFT(U1172,1),RIGHT(U1172,1))), F1172, G1172)</f>
        <v>MR70578580500</v>
      </c>
      <c r="F1172" s="90"/>
      <c r="G1172" s="90"/>
      <c r="H1172" s="45" t="s">
        <v>4797</v>
      </c>
      <c r="I1172" s="330">
        <v>44210</v>
      </c>
      <c r="J1172" s="85" t="s">
        <v>1265</v>
      </c>
      <c r="K1172" s="342">
        <v>339</v>
      </c>
      <c r="L1172" s="92">
        <f t="shared" si="131"/>
        <v>339</v>
      </c>
      <c r="M1172" s="344"/>
      <c r="N1172" s="82">
        <v>17</v>
      </c>
      <c r="O1172" s="82">
        <v>8.5</v>
      </c>
      <c r="P1172" s="99" t="str">
        <f t="shared" si="128"/>
        <v>8x6.5</v>
      </c>
      <c r="Q1172" s="82">
        <v>8</v>
      </c>
      <c r="R1172" s="82">
        <v>6.5</v>
      </c>
      <c r="S1172" s="82">
        <v>0</v>
      </c>
      <c r="T1172" s="75">
        <v>4.75</v>
      </c>
      <c r="U1172" s="102" t="s">
        <v>85</v>
      </c>
      <c r="V1172" s="75">
        <v>130.81</v>
      </c>
      <c r="W1172" s="8">
        <v>27.998707297479445</v>
      </c>
      <c r="X1172" s="51">
        <v>3640</v>
      </c>
      <c r="Y1172" s="45" t="s">
        <v>2294</v>
      </c>
      <c r="Z1172" s="79" t="s">
        <v>2987</v>
      </c>
      <c r="AA1172" s="51" t="str">
        <f t="shared" si="129"/>
        <v>17x8.5, 8x6.5, 0 OS</v>
      </c>
      <c r="AB1172" s="81" t="s">
        <v>4106</v>
      </c>
      <c r="AC1172" s="89">
        <f>_xlfn.IFNA(VLOOKUP(AB1172,ACCESSORIES!F:J,5,FALSE),"N/A")</f>
        <v>33</v>
      </c>
      <c r="AD1172" s="14" t="s">
        <v>85</v>
      </c>
      <c r="AE1172" s="14" t="s">
        <v>85</v>
      </c>
      <c r="AF1172" s="13" t="s">
        <v>3005</v>
      </c>
      <c r="AG1172" s="14" t="s">
        <v>85</v>
      </c>
      <c r="AH1172" s="9" t="str">
        <f>_xlfn.IFNA(VLOOKUP(AG1172,ACCESSORIES!F:J,5,FALSE),"N/A")</f>
        <v>N/A</v>
      </c>
      <c r="AI1172" s="99" t="s">
        <v>266</v>
      </c>
      <c r="AJ1172" s="82" t="s">
        <v>85</v>
      </c>
      <c r="AK1172" s="40" t="str">
        <f>_xlfn.IFNA(VLOOKUP(AJ1172,ACCESSORIES!F:J,5,FALSE),"N/A")</f>
        <v>N/A</v>
      </c>
      <c r="AL1172" s="82" t="s">
        <v>85</v>
      </c>
      <c r="AM1172" s="82">
        <v>16.100000000000001</v>
      </c>
      <c r="AN1172" s="82">
        <v>200</v>
      </c>
      <c r="AO1172" s="36">
        <v>0</v>
      </c>
      <c r="AP1172" s="36">
        <v>0</v>
      </c>
      <c r="AQ1172" s="25">
        <v>39.5</v>
      </c>
      <c r="AR1172" s="36">
        <v>52</v>
      </c>
      <c r="AS1172" s="25">
        <v>208</v>
      </c>
      <c r="AT1172" s="74">
        <v>205</v>
      </c>
      <c r="AU1172" s="410">
        <v>123.1</v>
      </c>
      <c r="AV1172" s="407">
        <v>92</v>
      </c>
      <c r="AW1172" s="407">
        <v>92</v>
      </c>
      <c r="AX1172" s="54">
        <v>31</v>
      </c>
      <c r="AY1172" s="13" t="s">
        <v>85</v>
      </c>
      <c r="AZ1172" s="98" t="str">
        <f>_xlfn.IFNA(VLOOKUP(AY1172,ACCESSORIES!F:J,5,FALSE),"N/A")</f>
        <v>N/A</v>
      </c>
      <c r="BA1172" s="13" t="s">
        <v>85</v>
      </c>
      <c r="BB1172" s="98" t="str">
        <f>_xlfn.IFNA(VLOOKUP(BA1172,ACCESSORIES!F:J,5,FALSE),"N/A")</f>
        <v>N/A</v>
      </c>
      <c r="BC1172" s="77">
        <v>32.5</v>
      </c>
      <c r="BD1172" s="56">
        <v>20.236220472440898</v>
      </c>
      <c r="BE1172" s="56">
        <v>20.236220472440898</v>
      </c>
      <c r="BF1172" s="56">
        <v>11.417322834645701</v>
      </c>
      <c r="BG1172" s="378">
        <f t="shared" si="132"/>
        <v>7.6616839999999839E-2</v>
      </c>
      <c r="BH1172" s="14">
        <v>36</v>
      </c>
      <c r="BI1172" s="114" t="s">
        <v>4923</v>
      </c>
      <c r="BJ1172" s="50" t="s">
        <v>4050</v>
      </c>
      <c r="BK1172" s="81" t="s">
        <v>4964</v>
      </c>
      <c r="BL1172" s="81" t="s">
        <v>4066</v>
      </c>
      <c r="BM1172" s="81" t="s">
        <v>5318</v>
      </c>
      <c r="BN1172" s="81" t="s">
        <v>2872</v>
      </c>
      <c r="BO1172" s="81" t="s">
        <v>4298</v>
      </c>
      <c r="BP1172" s="81" t="s">
        <v>5431</v>
      </c>
      <c r="BQ1172" s="81" t="s">
        <v>5432</v>
      </c>
      <c r="BR1172" s="81" t="s">
        <v>4275</v>
      </c>
      <c r="BS1172" s="81" t="s">
        <v>4068</v>
      </c>
      <c r="BT1172" s="81"/>
      <c r="BU1172" s="349" t="s">
        <v>6824</v>
      </c>
      <c r="BV1172" s="388" t="s">
        <v>8333</v>
      </c>
      <c r="BW1172" s="352" t="s">
        <v>6829</v>
      </c>
      <c r="BX1172" s="388" t="s">
        <v>8334</v>
      </c>
      <c r="BY1172" s="93" t="str">
        <f t="shared" si="127"/>
        <v>MR705 Bead Grip, 17x8.5, 0mm Offset, 8x6.5, 130.81mm Centerbore, Matte Black</v>
      </c>
      <c r="BZ1172" s="81" t="s">
        <v>3878</v>
      </c>
      <c r="CA1172" s="81" t="s">
        <v>3879</v>
      </c>
      <c r="CB1172" s="81" t="str">
        <f t="shared" si="134"/>
        <v>TRAIL (7XX)</v>
      </c>
    </row>
    <row r="1173" spans="1:80" s="38" customFormat="1" ht="15" customHeight="1">
      <c r="A1173" s="22">
        <f t="shared" si="130"/>
        <v>1171</v>
      </c>
      <c r="B1173" s="13" t="s">
        <v>84</v>
      </c>
      <c r="C1173" s="104" t="s">
        <v>1282</v>
      </c>
      <c r="D1173" s="82" t="s">
        <v>5802</v>
      </c>
      <c r="E1173" s="91" t="str">
        <f>CONCATENATE(LEFT(D1173,5),VLOOKUP(CONCATENATE(N1173,"x",O1173),'PART NUMBER GUIDE'!$B$9:$C$49,2,FALSE),VLOOKUP(CONCATENATE(P1173, V1173), 'PART NUMBER GUIDE'!$Q$6:$R$91, 2, FALSE),VLOOKUP(Y1173,'PART NUMBER GUIDE'!$J$8:$K$43,2, FALSE),IF(U1173="N/A",IF(ABS(S1173)&lt;10,"0"&amp;ABS(S1173),ABS(S1173)),CONCATENATE(LEFT(U1173,1),RIGHT(U1173,1))), F1173, G1173)</f>
        <v>MR70578580800</v>
      </c>
      <c r="F1173" s="90"/>
      <c r="G1173" s="90"/>
      <c r="H1173" s="45" t="s">
        <v>5123</v>
      </c>
      <c r="I1173" s="318">
        <v>44351</v>
      </c>
      <c r="J1173" s="85" t="s">
        <v>3872</v>
      </c>
      <c r="K1173" s="342">
        <v>339</v>
      </c>
      <c r="L1173" s="92" t="str">
        <f t="shared" si="131"/>
        <v/>
      </c>
      <c r="M1173" s="344"/>
      <c r="N1173" s="82">
        <v>17</v>
      </c>
      <c r="O1173" s="82">
        <v>8.5</v>
      </c>
      <c r="P1173" s="99" t="str">
        <f t="shared" si="128"/>
        <v>8x6.5</v>
      </c>
      <c r="Q1173" s="82">
        <v>8</v>
      </c>
      <c r="R1173" s="82">
        <v>6.5</v>
      </c>
      <c r="S1173" s="82">
        <v>0</v>
      </c>
      <c r="T1173" s="75">
        <v>4.75</v>
      </c>
      <c r="U1173" s="102" t="s">
        <v>85</v>
      </c>
      <c r="V1173" s="75">
        <v>130.81</v>
      </c>
      <c r="W1173" s="8">
        <v>27.998707297479445</v>
      </c>
      <c r="X1173" s="51">
        <v>3640</v>
      </c>
      <c r="Y1173" s="45" t="s">
        <v>2222</v>
      </c>
      <c r="Z1173" s="79" t="s">
        <v>2992</v>
      </c>
      <c r="AA1173" s="51" t="str">
        <f t="shared" si="129"/>
        <v>17x8.5, 8x6.5, 0 OS</v>
      </c>
      <c r="AB1173" s="81" t="s">
        <v>4106</v>
      </c>
      <c r="AC1173" s="89">
        <f>_xlfn.IFNA(VLOOKUP(AB1173,ACCESSORIES!F:J,5,FALSE),"N/A")</f>
        <v>33</v>
      </c>
      <c r="AD1173" s="14" t="s">
        <v>85</v>
      </c>
      <c r="AE1173" s="14" t="s">
        <v>85</v>
      </c>
      <c r="AF1173" s="13" t="s">
        <v>3005</v>
      </c>
      <c r="AG1173" s="14" t="s">
        <v>85</v>
      </c>
      <c r="AH1173" s="9" t="str">
        <f>_xlfn.IFNA(VLOOKUP(AG1173,ACCESSORIES!F:J,5,FALSE),"N/A")</f>
        <v>N/A</v>
      </c>
      <c r="AI1173" s="99" t="s">
        <v>266</v>
      </c>
      <c r="AJ1173" s="82" t="s">
        <v>85</v>
      </c>
      <c r="AK1173" s="40" t="str">
        <f>_xlfn.IFNA(VLOOKUP(AJ1173,ACCESSORIES!F:J,5,FALSE),"N/A")</f>
        <v>N/A</v>
      </c>
      <c r="AL1173" s="82" t="s">
        <v>85</v>
      </c>
      <c r="AM1173" s="82">
        <v>16.100000000000001</v>
      </c>
      <c r="AN1173" s="82">
        <v>200</v>
      </c>
      <c r="AO1173" s="36">
        <v>0</v>
      </c>
      <c r="AP1173" s="36">
        <v>0</v>
      </c>
      <c r="AQ1173" s="25">
        <v>39.5</v>
      </c>
      <c r="AR1173" s="36">
        <v>52</v>
      </c>
      <c r="AS1173" s="25">
        <v>208</v>
      </c>
      <c r="AT1173" s="74">
        <v>205</v>
      </c>
      <c r="AU1173" s="410">
        <v>123.1</v>
      </c>
      <c r="AV1173" s="407">
        <v>92</v>
      </c>
      <c r="AW1173" s="407">
        <v>92</v>
      </c>
      <c r="AX1173" s="54">
        <v>31</v>
      </c>
      <c r="AY1173" s="13" t="s">
        <v>85</v>
      </c>
      <c r="AZ1173" s="98" t="str">
        <f>_xlfn.IFNA(VLOOKUP(AY1173,ACCESSORIES!F:J,5,FALSE),"N/A")</f>
        <v>N/A</v>
      </c>
      <c r="BA1173" s="13" t="s">
        <v>85</v>
      </c>
      <c r="BB1173" s="98" t="str">
        <f>_xlfn.IFNA(VLOOKUP(BA1173,ACCESSORIES!F:J,5,FALSE),"N/A")</f>
        <v>N/A</v>
      </c>
      <c r="BC1173" s="77">
        <v>32.5</v>
      </c>
      <c r="BD1173" s="56">
        <v>20.236220472440898</v>
      </c>
      <c r="BE1173" s="56">
        <v>20.236220472440898</v>
      </c>
      <c r="BF1173" s="56">
        <v>11.417322834645701</v>
      </c>
      <c r="BG1173" s="378">
        <f t="shared" si="132"/>
        <v>7.6616839999999839E-2</v>
      </c>
      <c r="BH1173" s="14">
        <v>36</v>
      </c>
      <c r="BI1173" s="114" t="s">
        <v>4923</v>
      </c>
      <c r="BJ1173" s="50" t="s">
        <v>4050</v>
      </c>
      <c r="BK1173" s="81" t="s">
        <v>4964</v>
      </c>
      <c r="BL1173" s="81" t="s">
        <v>4066</v>
      </c>
      <c r="BM1173" s="81" t="s">
        <v>5318</v>
      </c>
      <c r="BN1173" s="81" t="s">
        <v>2872</v>
      </c>
      <c r="BO1173" s="81" t="s">
        <v>4298</v>
      </c>
      <c r="BP1173" s="81" t="s">
        <v>5431</v>
      </c>
      <c r="BQ1173" s="81" t="s">
        <v>5432</v>
      </c>
      <c r="BR1173" s="81" t="s">
        <v>4275</v>
      </c>
      <c r="BS1173" s="81" t="s">
        <v>4068</v>
      </c>
      <c r="BT1173" s="81"/>
      <c r="BU1173" s="349" t="s">
        <v>6832</v>
      </c>
      <c r="BV1173" s="388" t="s">
        <v>8286</v>
      </c>
      <c r="BW1173" s="352" t="s">
        <v>6839</v>
      </c>
      <c r="BX1173" s="388" t="s">
        <v>8287</v>
      </c>
      <c r="BY1173" s="93" t="str">
        <f t="shared" si="127"/>
        <v>CLOSEOUT - MR705 Bead Grip, 17x8.5, 0mm Offset, 8x6.5, 130.81mm Centerbore, Titanium</v>
      </c>
      <c r="BZ1173" s="81" t="s">
        <v>3878</v>
      </c>
      <c r="CA1173" s="81" t="s">
        <v>3879</v>
      </c>
      <c r="CB1173" s="81" t="str">
        <f t="shared" si="134"/>
        <v>TRAIL (7XX)</v>
      </c>
    </row>
    <row r="1174" spans="1:80" s="38" customFormat="1" ht="15" customHeight="1">
      <c r="A1174" s="22">
        <f t="shared" si="130"/>
        <v>1172</v>
      </c>
      <c r="B1174" s="13" t="s">
        <v>84</v>
      </c>
      <c r="C1174" s="104" t="s">
        <v>1282</v>
      </c>
      <c r="D1174" s="82" t="s">
        <v>5802</v>
      </c>
      <c r="E1174" s="91" t="str">
        <f>CONCATENATE(LEFT(D1174,5),VLOOKUP(CONCATENATE(N1174,"x",O1174),'PART NUMBER GUIDE'!$B$9:$C$49,2,FALSE),VLOOKUP(CONCATENATE(P1174, V1174), 'PART NUMBER GUIDE'!$Q$6:$R$91, 2, FALSE),VLOOKUP(Y1174,'PART NUMBER GUIDE'!$J$8:$K$43,2, FALSE),IF(U1174="N/A",IF(ABS(S1174)&lt;10,"0"&amp;ABS(S1174),ABS(S1174)),CONCATENATE(LEFT(U1174,1),RIGHT(U1174,1))), F1174, G1174)</f>
        <v>MR70578587500</v>
      </c>
      <c r="F1174" s="90"/>
      <c r="G1174" s="90"/>
      <c r="H1174" s="45" t="s">
        <v>4798</v>
      </c>
      <c r="I1174" s="330">
        <v>44210</v>
      </c>
      <c r="J1174" s="85" t="s">
        <v>3872</v>
      </c>
      <c r="K1174" s="342">
        <v>339</v>
      </c>
      <c r="L1174" s="92" t="str">
        <f t="shared" si="131"/>
        <v/>
      </c>
      <c r="M1174" s="344"/>
      <c r="N1174" s="82">
        <v>17</v>
      </c>
      <c r="O1174" s="82">
        <v>8.5</v>
      </c>
      <c r="P1174" s="99" t="str">
        <f t="shared" si="128"/>
        <v>8x170</v>
      </c>
      <c r="Q1174" s="82">
        <v>8</v>
      </c>
      <c r="R1174" s="82">
        <v>170</v>
      </c>
      <c r="S1174" s="82">
        <v>0</v>
      </c>
      <c r="T1174" s="75">
        <v>4.75</v>
      </c>
      <c r="U1174" s="102" t="s">
        <v>85</v>
      </c>
      <c r="V1174" s="75">
        <v>130.81</v>
      </c>
      <c r="W1174" s="8">
        <v>28.086892202353404</v>
      </c>
      <c r="X1174" s="51">
        <v>3640</v>
      </c>
      <c r="Y1174" s="45" t="s">
        <v>2294</v>
      </c>
      <c r="Z1174" s="79" t="s">
        <v>2987</v>
      </c>
      <c r="AA1174" s="51" t="str">
        <f t="shared" si="129"/>
        <v>17x8.5, 8x170, 0 OS</v>
      </c>
      <c r="AB1174" s="81" t="s">
        <v>4105</v>
      </c>
      <c r="AC1174" s="89">
        <f>_xlfn.IFNA(VLOOKUP(AB1174,ACCESSORIES!F:J,5,FALSE),"N/A")</f>
        <v>33</v>
      </c>
      <c r="AD1174" s="14" t="s">
        <v>85</v>
      </c>
      <c r="AE1174" s="14" t="s">
        <v>85</v>
      </c>
      <c r="AF1174" s="13" t="s">
        <v>3005</v>
      </c>
      <c r="AG1174" s="14" t="s">
        <v>85</v>
      </c>
      <c r="AH1174" s="9" t="str">
        <f>_xlfn.IFNA(VLOOKUP(AG1174,ACCESSORIES!F:J,5,FALSE),"N/A")</f>
        <v>N/A</v>
      </c>
      <c r="AI1174" s="99" t="s">
        <v>266</v>
      </c>
      <c r="AJ1174" s="82" t="s">
        <v>85</v>
      </c>
      <c r="AK1174" s="40" t="str">
        <f>_xlfn.IFNA(VLOOKUP(AJ1174,ACCESSORIES!F:J,5,FALSE),"N/A")</f>
        <v>N/A</v>
      </c>
      <c r="AL1174" s="82" t="s">
        <v>85</v>
      </c>
      <c r="AM1174" s="82">
        <v>16.100000000000001</v>
      </c>
      <c r="AN1174" s="82">
        <v>200</v>
      </c>
      <c r="AO1174" s="36">
        <v>0</v>
      </c>
      <c r="AP1174" s="36">
        <v>0</v>
      </c>
      <c r="AQ1174" s="25">
        <v>39.5</v>
      </c>
      <c r="AR1174" s="36">
        <v>52</v>
      </c>
      <c r="AS1174" s="25">
        <v>208</v>
      </c>
      <c r="AT1174" s="74">
        <v>205</v>
      </c>
      <c r="AU1174" s="410">
        <v>128</v>
      </c>
      <c r="AV1174" s="407">
        <v>103.9</v>
      </c>
      <c r="AW1174" s="407">
        <v>107</v>
      </c>
      <c r="AX1174" s="54">
        <v>31</v>
      </c>
      <c r="AY1174" s="13" t="s">
        <v>85</v>
      </c>
      <c r="AZ1174" s="98" t="str">
        <f>_xlfn.IFNA(VLOOKUP(AY1174,ACCESSORIES!F:J,5,FALSE),"N/A")</f>
        <v>N/A</v>
      </c>
      <c r="BA1174" s="13" t="s">
        <v>85</v>
      </c>
      <c r="BB1174" s="98" t="str">
        <f>_xlfn.IFNA(VLOOKUP(BA1174,ACCESSORIES!F:J,5,FALSE),"N/A")</f>
        <v>N/A</v>
      </c>
      <c r="BC1174" s="77">
        <v>32.590000000000003</v>
      </c>
      <c r="BD1174" s="56">
        <v>20.236220472440898</v>
      </c>
      <c r="BE1174" s="56">
        <v>20.236220472440898</v>
      </c>
      <c r="BF1174" s="56">
        <v>11.417322834645701</v>
      </c>
      <c r="BG1174" s="378">
        <f t="shared" si="132"/>
        <v>7.6616839999999839E-2</v>
      </c>
      <c r="BH1174" s="14">
        <v>36</v>
      </c>
      <c r="BI1174" s="114" t="s">
        <v>4923</v>
      </c>
      <c r="BJ1174" s="50" t="s">
        <v>4050</v>
      </c>
      <c r="BK1174" s="81" t="s">
        <v>4964</v>
      </c>
      <c r="BL1174" s="81" t="s">
        <v>4066</v>
      </c>
      <c r="BM1174" s="81" t="s">
        <v>5318</v>
      </c>
      <c r="BN1174" s="81" t="s">
        <v>2872</v>
      </c>
      <c r="BO1174" s="81" t="s">
        <v>4298</v>
      </c>
      <c r="BP1174" s="81" t="s">
        <v>5431</v>
      </c>
      <c r="BQ1174" s="81" t="s">
        <v>5432</v>
      </c>
      <c r="BR1174" s="81" t="s">
        <v>4275</v>
      </c>
      <c r="BS1174" s="81" t="s">
        <v>4068</v>
      </c>
      <c r="BT1174" s="81"/>
      <c r="BU1174" s="349" t="s">
        <v>6824</v>
      </c>
      <c r="BV1174" s="388" t="s">
        <v>8333</v>
      </c>
      <c r="BW1174" s="352" t="s">
        <v>6829</v>
      </c>
      <c r="BX1174" s="388" t="s">
        <v>8334</v>
      </c>
      <c r="BY1174" s="93" t="str">
        <f t="shared" si="127"/>
        <v>CLOSEOUT - MR705 Bead Grip, 17x8.5, 0mm Offset, 8x170, 130.81mm Centerbore, Matte Black</v>
      </c>
      <c r="BZ1174" s="81" t="s">
        <v>3878</v>
      </c>
      <c r="CA1174" s="81" t="s">
        <v>3879</v>
      </c>
      <c r="CB1174" s="81" t="str">
        <f t="shared" si="134"/>
        <v>TRAIL (7XX)</v>
      </c>
    </row>
    <row r="1175" spans="1:80" s="38" customFormat="1" ht="15" customHeight="1">
      <c r="A1175" s="22">
        <f t="shared" si="130"/>
        <v>1173</v>
      </c>
      <c r="B1175" s="13" t="s">
        <v>84</v>
      </c>
      <c r="C1175" s="104" t="s">
        <v>1282</v>
      </c>
      <c r="D1175" s="82" t="s">
        <v>5802</v>
      </c>
      <c r="E1175" s="91" t="str">
        <f>CONCATENATE(LEFT(D1175,5),VLOOKUP(CONCATENATE(N1175,"x",O1175),'PART NUMBER GUIDE'!$B$9:$C$49,2,FALSE),VLOOKUP(CONCATENATE(P1175, V1175), 'PART NUMBER GUIDE'!$Q$6:$R$91, 2, FALSE),VLOOKUP(Y1175,'PART NUMBER GUIDE'!$J$8:$K$43,2, FALSE),IF(U1175="N/A",IF(ABS(S1175)&lt;10,"0"&amp;ABS(S1175),ABS(S1175)),CONCATENATE(LEFT(U1175,1),RIGHT(U1175,1))), F1175, G1175)</f>
        <v>MR70578587800</v>
      </c>
      <c r="F1175" s="90"/>
      <c r="G1175" s="90"/>
      <c r="H1175" s="45" t="s">
        <v>5124</v>
      </c>
      <c r="I1175" s="318">
        <v>44351</v>
      </c>
      <c r="J1175" s="85" t="s">
        <v>1265</v>
      </c>
      <c r="K1175" s="342">
        <v>339</v>
      </c>
      <c r="L1175" s="92">
        <f t="shared" si="131"/>
        <v>339</v>
      </c>
      <c r="M1175" s="344"/>
      <c r="N1175" s="82">
        <v>17</v>
      </c>
      <c r="O1175" s="82">
        <v>8.5</v>
      </c>
      <c r="P1175" s="99" t="str">
        <f t="shared" si="128"/>
        <v>8x170</v>
      </c>
      <c r="Q1175" s="82">
        <v>8</v>
      </c>
      <c r="R1175" s="82">
        <v>170</v>
      </c>
      <c r="S1175" s="82">
        <v>0</v>
      </c>
      <c r="T1175" s="75">
        <v>4.75</v>
      </c>
      <c r="U1175" s="102" t="s">
        <v>85</v>
      </c>
      <c r="V1175" s="75">
        <v>130.81</v>
      </c>
      <c r="W1175" s="8">
        <v>28.086892202353404</v>
      </c>
      <c r="X1175" s="51">
        <v>3640</v>
      </c>
      <c r="Y1175" s="45" t="s">
        <v>2222</v>
      </c>
      <c r="Z1175" s="79" t="s">
        <v>2992</v>
      </c>
      <c r="AA1175" s="51" t="str">
        <f t="shared" si="129"/>
        <v>17x8.5, 8x170, 0 OS</v>
      </c>
      <c r="AB1175" s="81" t="s">
        <v>4105</v>
      </c>
      <c r="AC1175" s="89">
        <f>_xlfn.IFNA(VLOOKUP(AB1175,ACCESSORIES!F:J,5,FALSE),"N/A")</f>
        <v>33</v>
      </c>
      <c r="AD1175" s="14" t="s">
        <v>85</v>
      </c>
      <c r="AE1175" s="14" t="s">
        <v>85</v>
      </c>
      <c r="AF1175" s="13" t="s">
        <v>3005</v>
      </c>
      <c r="AG1175" s="14" t="s">
        <v>85</v>
      </c>
      <c r="AH1175" s="9" t="str">
        <f>_xlfn.IFNA(VLOOKUP(AG1175,ACCESSORIES!F:J,5,FALSE),"N/A")</f>
        <v>N/A</v>
      </c>
      <c r="AI1175" s="99" t="s">
        <v>266</v>
      </c>
      <c r="AJ1175" s="82" t="s">
        <v>85</v>
      </c>
      <c r="AK1175" s="40" t="str">
        <f>_xlfn.IFNA(VLOOKUP(AJ1175,ACCESSORIES!F:J,5,FALSE),"N/A")</f>
        <v>N/A</v>
      </c>
      <c r="AL1175" s="82" t="s">
        <v>85</v>
      </c>
      <c r="AM1175" s="82">
        <v>16.100000000000001</v>
      </c>
      <c r="AN1175" s="82">
        <v>200</v>
      </c>
      <c r="AO1175" s="36">
        <v>0</v>
      </c>
      <c r="AP1175" s="36">
        <v>0</v>
      </c>
      <c r="AQ1175" s="25">
        <v>39.5</v>
      </c>
      <c r="AR1175" s="36">
        <v>52</v>
      </c>
      <c r="AS1175" s="25">
        <v>208</v>
      </c>
      <c r="AT1175" s="74">
        <v>205</v>
      </c>
      <c r="AU1175" s="410">
        <v>128</v>
      </c>
      <c r="AV1175" s="407">
        <v>103.9</v>
      </c>
      <c r="AW1175" s="407">
        <v>107</v>
      </c>
      <c r="AX1175" s="54">
        <v>31</v>
      </c>
      <c r="AY1175" s="13" t="s">
        <v>85</v>
      </c>
      <c r="AZ1175" s="98" t="str">
        <f>_xlfn.IFNA(VLOOKUP(AY1175,ACCESSORIES!F:J,5,FALSE),"N/A")</f>
        <v>N/A</v>
      </c>
      <c r="BA1175" s="13" t="s">
        <v>85</v>
      </c>
      <c r="BB1175" s="98" t="str">
        <f>_xlfn.IFNA(VLOOKUP(BA1175,ACCESSORIES!F:J,5,FALSE),"N/A")</f>
        <v>N/A</v>
      </c>
      <c r="BC1175" s="77">
        <v>32.590000000000003</v>
      </c>
      <c r="BD1175" s="56">
        <v>20.236220472440898</v>
      </c>
      <c r="BE1175" s="56">
        <v>20.236220472440898</v>
      </c>
      <c r="BF1175" s="56">
        <v>11.417322834645701</v>
      </c>
      <c r="BG1175" s="378">
        <f t="shared" si="132"/>
        <v>7.6616839999999839E-2</v>
      </c>
      <c r="BH1175" s="14">
        <v>36</v>
      </c>
      <c r="BI1175" s="114" t="s">
        <v>4923</v>
      </c>
      <c r="BJ1175" s="50" t="s">
        <v>4050</v>
      </c>
      <c r="BK1175" s="81" t="s">
        <v>4964</v>
      </c>
      <c r="BL1175" s="81" t="s">
        <v>4066</v>
      </c>
      <c r="BM1175" s="81" t="s">
        <v>5318</v>
      </c>
      <c r="BN1175" s="81" t="s">
        <v>2872</v>
      </c>
      <c r="BO1175" s="81" t="s">
        <v>4298</v>
      </c>
      <c r="BP1175" s="81" t="s">
        <v>5431</v>
      </c>
      <c r="BQ1175" s="81" t="s">
        <v>5432</v>
      </c>
      <c r="BR1175" s="81" t="s">
        <v>4275</v>
      </c>
      <c r="BS1175" s="81" t="s">
        <v>4068</v>
      </c>
      <c r="BT1175" s="81"/>
      <c r="BU1175" s="349" t="s">
        <v>6832</v>
      </c>
      <c r="BV1175" s="388" t="s">
        <v>8286</v>
      </c>
      <c r="BW1175" s="352" t="s">
        <v>6839</v>
      </c>
      <c r="BX1175" s="388" t="s">
        <v>8287</v>
      </c>
      <c r="BY1175" s="93" t="str">
        <f t="shared" si="127"/>
        <v>MR705 Bead Grip, 17x8.5, 0mm Offset, 8x170, 130.81mm Centerbore, Titanium</v>
      </c>
      <c r="BZ1175" s="81" t="s">
        <v>3878</v>
      </c>
      <c r="CA1175" s="81" t="s">
        <v>3879</v>
      </c>
      <c r="CB1175" s="81" t="str">
        <f t="shared" si="134"/>
        <v>TRAIL (7XX)</v>
      </c>
    </row>
    <row r="1176" spans="1:80" s="38" customFormat="1" ht="15" customHeight="1">
      <c r="A1176" s="22">
        <f t="shared" si="130"/>
        <v>1174</v>
      </c>
      <c r="B1176" s="13" t="s">
        <v>84</v>
      </c>
      <c r="C1176" s="104" t="s">
        <v>1282</v>
      </c>
      <c r="D1176" s="82" t="s">
        <v>5802</v>
      </c>
      <c r="E1176" s="91" t="str">
        <f>CONCATENATE(LEFT(D1176,5),VLOOKUP(CONCATENATE(N1176,"x",O1176),'PART NUMBER GUIDE'!$B$9:$C$49,2,FALSE),VLOOKUP(CONCATENATE(P1176, V1176), 'PART NUMBER GUIDE'!$Q$6:$R$91, 2, FALSE),VLOOKUP(Y1176,'PART NUMBER GUIDE'!$J$8:$K$43,2, FALSE),IF(U1176="N/A",IF(ABS(S1176)&lt;10,"0"&amp;ABS(S1176),ABS(S1176)),CONCATENATE(LEFT(U1176,1),RIGHT(U1176,1))), F1176, G1176)</f>
        <v>MR70578588500</v>
      </c>
      <c r="F1176" s="90"/>
      <c r="G1176" s="90"/>
      <c r="H1176" s="45" t="s">
        <v>4799</v>
      </c>
      <c r="I1176" s="330">
        <v>44210</v>
      </c>
      <c r="J1176" s="85" t="s">
        <v>1265</v>
      </c>
      <c r="K1176" s="342">
        <v>339</v>
      </c>
      <c r="L1176" s="92">
        <f t="shared" si="131"/>
        <v>339</v>
      </c>
      <c r="M1176" s="344"/>
      <c r="N1176" s="82">
        <v>17</v>
      </c>
      <c r="O1176" s="82">
        <v>8.5</v>
      </c>
      <c r="P1176" s="99" t="str">
        <f t="shared" si="128"/>
        <v>8x180</v>
      </c>
      <c r="Q1176" s="82">
        <v>8</v>
      </c>
      <c r="R1176" s="82">
        <v>180</v>
      </c>
      <c r="S1176" s="82">
        <v>0</v>
      </c>
      <c r="T1176" s="75">
        <v>4.75</v>
      </c>
      <c r="U1176" s="102" t="s">
        <v>85</v>
      </c>
      <c r="V1176" s="75">
        <v>130.81</v>
      </c>
      <c r="W1176" s="8">
        <v>28.307354464538275</v>
      </c>
      <c r="X1176" s="51">
        <v>3640</v>
      </c>
      <c r="Y1176" s="45" t="s">
        <v>2294</v>
      </c>
      <c r="Z1176" s="79" t="s">
        <v>2987</v>
      </c>
      <c r="AA1176" s="51" t="str">
        <f t="shared" si="129"/>
        <v>17x8.5, 8x180, 0 OS</v>
      </c>
      <c r="AB1176" s="81" t="s">
        <v>4106</v>
      </c>
      <c r="AC1176" s="89">
        <f>_xlfn.IFNA(VLOOKUP(AB1176,ACCESSORIES!F:J,5,FALSE),"N/A")</f>
        <v>33</v>
      </c>
      <c r="AD1176" s="14" t="s">
        <v>85</v>
      </c>
      <c r="AE1176" s="14" t="s">
        <v>85</v>
      </c>
      <c r="AF1176" s="13" t="s">
        <v>3005</v>
      </c>
      <c r="AG1176" s="14" t="s">
        <v>85</v>
      </c>
      <c r="AH1176" s="9" t="str">
        <f>_xlfn.IFNA(VLOOKUP(AG1176,ACCESSORIES!F:J,5,FALSE),"N/A")</f>
        <v>N/A</v>
      </c>
      <c r="AI1176" s="99" t="s">
        <v>266</v>
      </c>
      <c r="AJ1176" s="82" t="s">
        <v>85</v>
      </c>
      <c r="AK1176" s="40" t="str">
        <f>_xlfn.IFNA(VLOOKUP(AJ1176,ACCESSORIES!F:J,5,FALSE),"N/A")</f>
        <v>N/A</v>
      </c>
      <c r="AL1176" s="82" t="s">
        <v>85</v>
      </c>
      <c r="AM1176" s="82">
        <v>16.100000000000001</v>
      </c>
      <c r="AN1176" s="82">
        <v>210</v>
      </c>
      <c r="AO1176" s="36">
        <v>0</v>
      </c>
      <c r="AP1176" s="36">
        <v>0</v>
      </c>
      <c r="AQ1176" s="25">
        <v>39.5</v>
      </c>
      <c r="AR1176" s="36">
        <v>52</v>
      </c>
      <c r="AS1176" s="25">
        <v>208</v>
      </c>
      <c r="AT1176" s="74">
        <v>205</v>
      </c>
      <c r="AU1176" s="410">
        <v>123.1</v>
      </c>
      <c r="AV1176" s="407">
        <v>92</v>
      </c>
      <c r="AW1176" s="407">
        <v>92</v>
      </c>
      <c r="AX1176" s="54">
        <v>31</v>
      </c>
      <c r="AY1176" s="13" t="s">
        <v>85</v>
      </c>
      <c r="AZ1176" s="98" t="str">
        <f>_xlfn.IFNA(VLOOKUP(AY1176,ACCESSORIES!F:J,5,FALSE),"N/A")</f>
        <v>N/A</v>
      </c>
      <c r="BA1176" s="13" t="s">
        <v>85</v>
      </c>
      <c r="BB1176" s="98" t="str">
        <f>_xlfn.IFNA(VLOOKUP(BA1176,ACCESSORIES!F:J,5,FALSE),"N/A")</f>
        <v>N/A</v>
      </c>
      <c r="BC1176" s="77">
        <v>32.81</v>
      </c>
      <c r="BD1176" s="56">
        <v>20.236220472440898</v>
      </c>
      <c r="BE1176" s="56">
        <v>20.236220472440898</v>
      </c>
      <c r="BF1176" s="56">
        <v>11.417322834645701</v>
      </c>
      <c r="BG1176" s="378">
        <f t="shared" si="132"/>
        <v>7.6616839999999839E-2</v>
      </c>
      <c r="BH1176" s="14">
        <v>36</v>
      </c>
      <c r="BI1176" s="114" t="s">
        <v>4923</v>
      </c>
      <c r="BJ1176" s="50" t="s">
        <v>4050</v>
      </c>
      <c r="BK1176" s="81" t="s">
        <v>4964</v>
      </c>
      <c r="BL1176" s="81" t="s">
        <v>4066</v>
      </c>
      <c r="BM1176" s="81" t="s">
        <v>5318</v>
      </c>
      <c r="BN1176" s="81" t="s">
        <v>2872</v>
      </c>
      <c r="BO1176" s="81" t="s">
        <v>4298</v>
      </c>
      <c r="BP1176" s="81" t="s">
        <v>5431</v>
      </c>
      <c r="BQ1176" s="81" t="s">
        <v>5432</v>
      </c>
      <c r="BR1176" s="81" t="s">
        <v>4275</v>
      </c>
      <c r="BS1176" s="81" t="s">
        <v>4068</v>
      </c>
      <c r="BT1176" s="81"/>
      <c r="BU1176" s="349" t="s">
        <v>6824</v>
      </c>
      <c r="BV1176" s="388" t="s">
        <v>8333</v>
      </c>
      <c r="BW1176" s="352" t="s">
        <v>6829</v>
      </c>
      <c r="BX1176" s="388" t="s">
        <v>8334</v>
      </c>
      <c r="BY1176" s="93" t="str">
        <f t="shared" si="127"/>
        <v>MR705 Bead Grip, 17x8.5, 0mm Offset, 8x180, 130.81mm Centerbore, Matte Black</v>
      </c>
      <c r="BZ1176" s="81" t="s">
        <v>3878</v>
      </c>
      <c r="CA1176" s="81" t="s">
        <v>3879</v>
      </c>
      <c r="CB1176" s="81" t="str">
        <f t="shared" si="134"/>
        <v>TRAIL (7XX)</v>
      </c>
    </row>
    <row r="1177" spans="1:80" s="38" customFormat="1" ht="15" customHeight="1">
      <c r="A1177" s="22">
        <f t="shared" si="130"/>
        <v>1175</v>
      </c>
      <c r="B1177" s="13" t="s">
        <v>84</v>
      </c>
      <c r="C1177" s="104" t="s">
        <v>1282</v>
      </c>
      <c r="D1177" s="82" t="s">
        <v>5802</v>
      </c>
      <c r="E1177" s="91" t="str">
        <f>CONCATENATE(LEFT(D1177,5),VLOOKUP(CONCATENATE(N1177,"x",O1177),'PART NUMBER GUIDE'!$B$9:$C$49,2,FALSE),VLOOKUP(CONCATENATE(P1177, V1177), 'PART NUMBER GUIDE'!$Q$6:$R$91, 2, FALSE),VLOOKUP(Y1177,'PART NUMBER GUIDE'!$J$8:$K$43,2, FALSE),IF(U1177="N/A",IF(ABS(S1177)&lt;10,"0"&amp;ABS(S1177),ABS(S1177)),CONCATENATE(LEFT(U1177,1),RIGHT(U1177,1))), F1177, G1177)</f>
        <v>MR70578588800</v>
      </c>
      <c r="F1177" s="90"/>
      <c r="G1177" s="90"/>
      <c r="H1177" s="45" t="s">
        <v>5125</v>
      </c>
      <c r="I1177" s="318">
        <v>44351</v>
      </c>
      <c r="J1177" s="85" t="s">
        <v>1265</v>
      </c>
      <c r="K1177" s="342">
        <v>339</v>
      </c>
      <c r="L1177" s="92">
        <f t="shared" si="131"/>
        <v>339</v>
      </c>
      <c r="M1177" s="344"/>
      <c r="N1177" s="82">
        <v>17</v>
      </c>
      <c r="O1177" s="82">
        <v>8.5</v>
      </c>
      <c r="P1177" s="99" t="str">
        <f t="shared" si="128"/>
        <v>8x180</v>
      </c>
      <c r="Q1177" s="82">
        <v>8</v>
      </c>
      <c r="R1177" s="82">
        <v>180</v>
      </c>
      <c r="S1177" s="82">
        <v>0</v>
      </c>
      <c r="T1177" s="75">
        <v>4.75</v>
      </c>
      <c r="U1177" s="102" t="s">
        <v>85</v>
      </c>
      <c r="V1177" s="75">
        <v>130.81</v>
      </c>
      <c r="W1177" s="8">
        <v>28.307354464538275</v>
      </c>
      <c r="X1177" s="51">
        <v>3640</v>
      </c>
      <c r="Y1177" s="45" t="s">
        <v>2222</v>
      </c>
      <c r="Z1177" s="79" t="s">
        <v>2992</v>
      </c>
      <c r="AA1177" s="51" t="str">
        <f t="shared" si="129"/>
        <v>17x8.5, 8x180, 0 OS</v>
      </c>
      <c r="AB1177" s="81" t="s">
        <v>4106</v>
      </c>
      <c r="AC1177" s="89">
        <f>_xlfn.IFNA(VLOOKUP(AB1177,ACCESSORIES!F:J,5,FALSE),"N/A")</f>
        <v>33</v>
      </c>
      <c r="AD1177" s="14" t="s">
        <v>85</v>
      </c>
      <c r="AE1177" s="14" t="s">
        <v>85</v>
      </c>
      <c r="AF1177" s="13" t="s">
        <v>3005</v>
      </c>
      <c r="AG1177" s="14" t="s">
        <v>85</v>
      </c>
      <c r="AH1177" s="9" t="str">
        <f>_xlfn.IFNA(VLOOKUP(AG1177,ACCESSORIES!F:J,5,FALSE),"N/A")</f>
        <v>N/A</v>
      </c>
      <c r="AI1177" s="99" t="s">
        <v>266</v>
      </c>
      <c r="AJ1177" s="82" t="s">
        <v>85</v>
      </c>
      <c r="AK1177" s="40" t="str">
        <f>_xlfn.IFNA(VLOOKUP(AJ1177,ACCESSORIES!F:J,5,FALSE),"N/A")</f>
        <v>N/A</v>
      </c>
      <c r="AL1177" s="82" t="s">
        <v>85</v>
      </c>
      <c r="AM1177" s="82">
        <v>16.100000000000001</v>
      </c>
      <c r="AN1177" s="82">
        <v>210</v>
      </c>
      <c r="AO1177" s="36">
        <v>0</v>
      </c>
      <c r="AP1177" s="36">
        <v>0</v>
      </c>
      <c r="AQ1177" s="25">
        <v>39.5</v>
      </c>
      <c r="AR1177" s="36">
        <v>52</v>
      </c>
      <c r="AS1177" s="25">
        <v>208</v>
      </c>
      <c r="AT1177" s="74">
        <v>205</v>
      </c>
      <c r="AU1177" s="410">
        <v>123.1</v>
      </c>
      <c r="AV1177" s="407">
        <v>92</v>
      </c>
      <c r="AW1177" s="407">
        <v>92</v>
      </c>
      <c r="AX1177" s="54">
        <v>31</v>
      </c>
      <c r="AY1177" s="13" t="s">
        <v>85</v>
      </c>
      <c r="AZ1177" s="98" t="str">
        <f>_xlfn.IFNA(VLOOKUP(AY1177,ACCESSORIES!F:J,5,FALSE),"N/A")</f>
        <v>N/A</v>
      </c>
      <c r="BA1177" s="13" t="s">
        <v>85</v>
      </c>
      <c r="BB1177" s="98" t="str">
        <f>_xlfn.IFNA(VLOOKUP(BA1177,ACCESSORIES!F:J,5,FALSE),"N/A")</f>
        <v>N/A</v>
      </c>
      <c r="BC1177" s="77">
        <v>32.81</v>
      </c>
      <c r="BD1177" s="56">
        <v>20.236220472440898</v>
      </c>
      <c r="BE1177" s="56">
        <v>20.236220472440898</v>
      </c>
      <c r="BF1177" s="56">
        <v>11.417322834645701</v>
      </c>
      <c r="BG1177" s="378">
        <f t="shared" si="132"/>
        <v>7.6616839999999839E-2</v>
      </c>
      <c r="BH1177" s="14">
        <v>36</v>
      </c>
      <c r="BI1177" s="114" t="s">
        <v>4923</v>
      </c>
      <c r="BJ1177" s="50" t="s">
        <v>4050</v>
      </c>
      <c r="BK1177" s="81" t="s">
        <v>4964</v>
      </c>
      <c r="BL1177" s="81" t="s">
        <v>4066</v>
      </c>
      <c r="BM1177" s="81" t="s">
        <v>5318</v>
      </c>
      <c r="BN1177" s="81" t="s">
        <v>2872</v>
      </c>
      <c r="BO1177" s="81" t="s">
        <v>4298</v>
      </c>
      <c r="BP1177" s="81" t="s">
        <v>5431</v>
      </c>
      <c r="BQ1177" s="81" t="s">
        <v>5432</v>
      </c>
      <c r="BR1177" s="81" t="s">
        <v>4275</v>
      </c>
      <c r="BS1177" s="81" t="s">
        <v>4068</v>
      </c>
      <c r="BT1177" s="81"/>
      <c r="BU1177" s="349" t="s">
        <v>6832</v>
      </c>
      <c r="BV1177" s="388" t="s">
        <v>8286</v>
      </c>
      <c r="BW1177" s="352" t="s">
        <v>6839</v>
      </c>
      <c r="BX1177" s="388" t="s">
        <v>8287</v>
      </c>
      <c r="BY1177" s="93" t="str">
        <f t="shared" si="127"/>
        <v>MR705 Bead Grip, 17x8.5, 0mm Offset, 8x180, 130.81mm Centerbore, Titanium</v>
      </c>
      <c r="BZ1177" s="81" t="s">
        <v>3878</v>
      </c>
      <c r="CA1177" s="81" t="s">
        <v>3879</v>
      </c>
      <c r="CB1177" s="81" t="str">
        <f t="shared" si="134"/>
        <v>TRAIL (7XX)</v>
      </c>
    </row>
    <row r="1178" spans="1:80" s="38" customFormat="1" ht="15" customHeight="1">
      <c r="A1178" s="22">
        <f t="shared" si="130"/>
        <v>1176</v>
      </c>
      <c r="B1178" s="13" t="s">
        <v>84</v>
      </c>
      <c r="C1178" s="104" t="s">
        <v>1282</v>
      </c>
      <c r="D1178" s="82" t="s">
        <v>5802</v>
      </c>
      <c r="E1178" s="91" t="str">
        <f>CONCATENATE(LEFT(D1178,5),VLOOKUP(CONCATENATE(N1178,"x",O1178),'PART NUMBER GUIDE'!$B$9:$C$49,2,FALSE),VLOOKUP(CONCATENATE(P1178, V1178), 'PART NUMBER GUIDE'!$Q$6:$R$91, 2, FALSE),VLOOKUP(Y1178,'PART NUMBER GUIDE'!$J$8:$K$43,2, FALSE),IF(U1178="N/A",IF(ABS(S1178)&lt;10,"0"&amp;ABS(S1178),ABS(S1178)),CONCATENATE(LEFT(U1178,1),RIGHT(U1178,1))), F1178, G1178)</f>
        <v>MR70589058525</v>
      </c>
      <c r="F1178" s="90"/>
      <c r="G1178" s="90"/>
      <c r="H1178" s="45" t="s">
        <v>4800</v>
      </c>
      <c r="I1178" s="330">
        <v>44210</v>
      </c>
      <c r="J1178" s="85" t="s">
        <v>1265</v>
      </c>
      <c r="K1178" s="342">
        <v>379</v>
      </c>
      <c r="L1178" s="92">
        <f t="shared" si="131"/>
        <v>379</v>
      </c>
      <c r="M1178" s="344"/>
      <c r="N1178" s="82">
        <v>18</v>
      </c>
      <c r="O1178" s="8">
        <v>9</v>
      </c>
      <c r="P1178" s="99" t="str">
        <f t="shared" si="128"/>
        <v>5x150</v>
      </c>
      <c r="Q1178" s="82">
        <v>5</v>
      </c>
      <c r="R1178" s="82">
        <v>150</v>
      </c>
      <c r="S1178" s="82">
        <v>25</v>
      </c>
      <c r="T1178" s="75">
        <v>6</v>
      </c>
      <c r="U1178" s="102" t="s">
        <v>85</v>
      </c>
      <c r="V1178" s="75">
        <v>110.5</v>
      </c>
      <c r="W1178" s="8">
        <v>28.858510120000467</v>
      </c>
      <c r="X1178" s="51">
        <v>2650</v>
      </c>
      <c r="Y1178" s="45" t="s">
        <v>2294</v>
      </c>
      <c r="Z1178" s="79" t="s">
        <v>2987</v>
      </c>
      <c r="AA1178" s="51" t="str">
        <f t="shared" si="129"/>
        <v>18x9, 5x150, 25 OS</v>
      </c>
      <c r="AB1178" s="81" t="s">
        <v>4103</v>
      </c>
      <c r="AC1178" s="89">
        <f>_xlfn.IFNA(VLOOKUP(AB1178,ACCESSORIES!F:J,5,FALSE),"N/A")</f>
        <v>22</v>
      </c>
      <c r="AD1178" s="14" t="s">
        <v>85</v>
      </c>
      <c r="AE1178" s="14" t="s">
        <v>85</v>
      </c>
      <c r="AF1178" s="14" t="s">
        <v>85</v>
      </c>
      <c r="AG1178" s="14" t="s">
        <v>85</v>
      </c>
      <c r="AH1178" s="9" t="str">
        <f>_xlfn.IFNA(VLOOKUP(AG1178,ACCESSORIES!F:J,5,FALSE),"N/A")</f>
        <v>N/A</v>
      </c>
      <c r="AI1178" s="99" t="s">
        <v>265</v>
      </c>
      <c r="AJ1178" s="82" t="s">
        <v>85</v>
      </c>
      <c r="AK1178" s="40" t="str">
        <f>_xlfn.IFNA(VLOOKUP(AJ1178,ACCESSORIES!F:J,5,FALSE),"N/A")</f>
        <v>N/A</v>
      </c>
      <c r="AL1178" s="82" t="s">
        <v>85</v>
      </c>
      <c r="AM1178" s="82">
        <v>16.100000000000001</v>
      </c>
      <c r="AN1178" s="82">
        <v>175</v>
      </c>
      <c r="AO1178" s="36">
        <v>2.8</v>
      </c>
      <c r="AP1178" s="36">
        <v>14</v>
      </c>
      <c r="AQ1178" s="25">
        <v>30</v>
      </c>
      <c r="AR1178" s="36">
        <v>35</v>
      </c>
      <c r="AS1178" s="25">
        <v>219</v>
      </c>
      <c r="AT1178" s="74">
        <v>212</v>
      </c>
      <c r="AU1178" s="411">
        <v>103.35</v>
      </c>
      <c r="AV1178" s="407">
        <v>32.020000000000003</v>
      </c>
      <c r="AW1178" s="407">
        <v>40.6</v>
      </c>
      <c r="AX1178" s="54">
        <v>31</v>
      </c>
      <c r="AY1178" s="13" t="s">
        <v>85</v>
      </c>
      <c r="AZ1178" s="98" t="str">
        <f>_xlfn.IFNA(VLOOKUP(AY1178,ACCESSORIES!F:J,5,FALSE),"N/A")</f>
        <v>N/A</v>
      </c>
      <c r="BA1178" s="13" t="s">
        <v>85</v>
      </c>
      <c r="BB1178" s="98" t="str">
        <f>_xlfn.IFNA(VLOOKUP(BA1178,ACCESSORIES!F:J,5,FALSE),"N/A")</f>
        <v>N/A</v>
      </c>
      <c r="BC1178" s="77">
        <v>33.36</v>
      </c>
      <c r="BD1178" s="56">
        <v>21.141732283464599</v>
      </c>
      <c r="BE1178" s="56">
        <v>21.141732283464599</v>
      </c>
      <c r="BF1178" s="56">
        <v>11.929133858267701</v>
      </c>
      <c r="BG1178" s="378">
        <f t="shared" si="132"/>
        <v>8.7375807000000152E-2</v>
      </c>
      <c r="BH1178" s="14">
        <v>36</v>
      </c>
      <c r="BI1178" s="114" t="s">
        <v>4923</v>
      </c>
      <c r="BJ1178" s="50" t="s">
        <v>4050</v>
      </c>
      <c r="BK1178" s="81" t="s">
        <v>4964</v>
      </c>
      <c r="BL1178" s="81" t="s">
        <v>4066</v>
      </c>
      <c r="BM1178" s="81" t="s">
        <v>5318</v>
      </c>
      <c r="BN1178" s="81" t="s">
        <v>2872</v>
      </c>
      <c r="BO1178" s="81" t="s">
        <v>4298</v>
      </c>
      <c r="BP1178" s="81" t="s">
        <v>5431</v>
      </c>
      <c r="BQ1178" s="81" t="s">
        <v>5432</v>
      </c>
      <c r="BR1178" s="81" t="s">
        <v>4275</v>
      </c>
      <c r="BS1178" s="81" t="s">
        <v>4068</v>
      </c>
      <c r="BT1178" s="81"/>
      <c r="BU1178" s="349" t="s">
        <v>6822</v>
      </c>
      <c r="BV1178" s="388" t="s">
        <v>8547</v>
      </c>
      <c r="BW1178" s="352" t="s">
        <v>6825</v>
      </c>
      <c r="BX1178" s="388" t="s">
        <v>8548</v>
      </c>
      <c r="BY1178" s="93" t="str">
        <f t="shared" si="127"/>
        <v>MR705 Bead Grip, 18x9, +25mm Offset, 5x150, 110.5mm Centerbore, Matte Black</v>
      </c>
      <c r="BZ1178" s="81" t="s">
        <v>3878</v>
      </c>
      <c r="CA1178" s="81" t="s">
        <v>3879</v>
      </c>
      <c r="CB1178" s="81" t="str">
        <f t="shared" si="134"/>
        <v>TRAIL (7XX)</v>
      </c>
    </row>
    <row r="1179" spans="1:80" s="38" customFormat="1" ht="15" customHeight="1">
      <c r="A1179" s="22">
        <f t="shared" si="130"/>
        <v>1177</v>
      </c>
      <c r="B1179" s="13" t="s">
        <v>84</v>
      </c>
      <c r="C1179" s="104" t="s">
        <v>1282</v>
      </c>
      <c r="D1179" s="82" t="s">
        <v>5802</v>
      </c>
      <c r="E1179" s="91" t="str">
        <f>CONCATENATE(LEFT(D1179,5),VLOOKUP(CONCATENATE(N1179,"x",O1179),'PART NUMBER GUIDE'!$B$9:$C$49,2,FALSE),VLOOKUP(CONCATENATE(P1179, V1179), 'PART NUMBER GUIDE'!$Q$6:$R$91, 2, FALSE),VLOOKUP(Y1179,'PART NUMBER GUIDE'!$J$8:$K$43,2, FALSE),IF(U1179="N/A",IF(ABS(S1179)&lt;10,"0"&amp;ABS(S1179),ABS(S1179)),CONCATENATE(LEFT(U1179,1),RIGHT(U1179,1))), F1179, G1179)</f>
        <v>MR70589058825</v>
      </c>
      <c r="F1179" s="90"/>
      <c r="G1179" s="90"/>
      <c r="H1179" s="45" t="s">
        <v>5126</v>
      </c>
      <c r="I1179" s="318">
        <v>44351</v>
      </c>
      <c r="J1179" s="85" t="s">
        <v>1265</v>
      </c>
      <c r="K1179" s="342">
        <v>379</v>
      </c>
      <c r="L1179" s="92">
        <f t="shared" si="131"/>
        <v>379</v>
      </c>
      <c r="M1179" s="344"/>
      <c r="N1179" s="82">
        <v>18</v>
      </c>
      <c r="O1179" s="8">
        <v>9</v>
      </c>
      <c r="P1179" s="99" t="str">
        <f t="shared" si="128"/>
        <v>5x150</v>
      </c>
      <c r="Q1179" s="82">
        <v>5</v>
      </c>
      <c r="R1179" s="82">
        <v>150</v>
      </c>
      <c r="S1179" s="82">
        <v>25</v>
      </c>
      <c r="T1179" s="75">
        <v>6</v>
      </c>
      <c r="U1179" s="102" t="s">
        <v>85</v>
      </c>
      <c r="V1179" s="75">
        <v>110.5</v>
      </c>
      <c r="W1179" s="8">
        <v>28.858510120000467</v>
      </c>
      <c r="X1179" s="51">
        <v>2650</v>
      </c>
      <c r="Y1179" s="45" t="s">
        <v>2222</v>
      </c>
      <c r="Z1179" s="79" t="s">
        <v>2992</v>
      </c>
      <c r="AA1179" s="51" t="str">
        <f t="shared" si="129"/>
        <v>18x9, 5x150, 25 OS</v>
      </c>
      <c r="AB1179" s="81" t="s">
        <v>4103</v>
      </c>
      <c r="AC1179" s="89">
        <f>_xlfn.IFNA(VLOOKUP(AB1179,ACCESSORIES!F:J,5,FALSE),"N/A")</f>
        <v>22</v>
      </c>
      <c r="AD1179" s="14" t="s">
        <v>85</v>
      </c>
      <c r="AE1179" s="14" t="s">
        <v>85</v>
      </c>
      <c r="AF1179" s="14" t="s">
        <v>85</v>
      </c>
      <c r="AG1179" s="14" t="s">
        <v>85</v>
      </c>
      <c r="AH1179" s="9" t="str">
        <f>_xlfn.IFNA(VLOOKUP(AG1179,ACCESSORIES!F:J,5,FALSE),"N/A")</f>
        <v>N/A</v>
      </c>
      <c r="AI1179" s="99" t="s">
        <v>265</v>
      </c>
      <c r="AJ1179" s="82" t="s">
        <v>85</v>
      </c>
      <c r="AK1179" s="40" t="str">
        <f>_xlfn.IFNA(VLOOKUP(AJ1179,ACCESSORIES!F:J,5,FALSE),"N/A")</f>
        <v>N/A</v>
      </c>
      <c r="AL1179" s="82" t="s">
        <v>85</v>
      </c>
      <c r="AM1179" s="82">
        <v>16.100000000000001</v>
      </c>
      <c r="AN1179" s="82">
        <v>175</v>
      </c>
      <c r="AO1179" s="36">
        <v>2.8</v>
      </c>
      <c r="AP1179" s="36">
        <v>14</v>
      </c>
      <c r="AQ1179" s="25">
        <v>30</v>
      </c>
      <c r="AR1179" s="36">
        <v>35</v>
      </c>
      <c r="AS1179" s="25">
        <v>219</v>
      </c>
      <c r="AT1179" s="74">
        <v>212</v>
      </c>
      <c r="AU1179" s="411">
        <v>103.35</v>
      </c>
      <c r="AV1179" s="407">
        <v>32.020000000000003</v>
      </c>
      <c r="AW1179" s="407">
        <v>40.6</v>
      </c>
      <c r="AX1179" s="54">
        <v>31</v>
      </c>
      <c r="AY1179" s="13" t="s">
        <v>85</v>
      </c>
      <c r="AZ1179" s="98" t="str">
        <f>_xlfn.IFNA(VLOOKUP(AY1179,ACCESSORIES!F:J,5,FALSE),"N/A")</f>
        <v>N/A</v>
      </c>
      <c r="BA1179" s="13" t="s">
        <v>85</v>
      </c>
      <c r="BB1179" s="98" t="str">
        <f>_xlfn.IFNA(VLOOKUP(BA1179,ACCESSORIES!F:J,5,FALSE),"N/A")</f>
        <v>N/A</v>
      </c>
      <c r="BC1179" s="77">
        <v>33.36</v>
      </c>
      <c r="BD1179" s="56">
        <v>21.141732283464599</v>
      </c>
      <c r="BE1179" s="56">
        <v>21.141732283464599</v>
      </c>
      <c r="BF1179" s="56">
        <v>11.929133858267701</v>
      </c>
      <c r="BG1179" s="378">
        <f t="shared" si="132"/>
        <v>8.7375807000000152E-2</v>
      </c>
      <c r="BH1179" s="14">
        <v>36</v>
      </c>
      <c r="BI1179" s="114" t="s">
        <v>4923</v>
      </c>
      <c r="BJ1179" s="50" t="s">
        <v>4050</v>
      </c>
      <c r="BK1179" s="81" t="s">
        <v>4964</v>
      </c>
      <c r="BL1179" s="81" t="s">
        <v>4066</v>
      </c>
      <c r="BM1179" s="81" t="s">
        <v>5318</v>
      </c>
      <c r="BN1179" s="81" t="s">
        <v>2872</v>
      </c>
      <c r="BO1179" s="81" t="s">
        <v>4298</v>
      </c>
      <c r="BP1179" s="81" t="s">
        <v>5431</v>
      </c>
      <c r="BQ1179" s="81" t="s">
        <v>5432</v>
      </c>
      <c r="BR1179" s="81" t="s">
        <v>4275</v>
      </c>
      <c r="BS1179" s="81" t="s">
        <v>4068</v>
      </c>
      <c r="BT1179" s="81"/>
      <c r="BU1179" s="349" t="s">
        <v>6830</v>
      </c>
      <c r="BV1179" s="388" t="s">
        <v>8516</v>
      </c>
      <c r="BW1179" s="352" t="s">
        <v>6833</v>
      </c>
      <c r="BX1179" s="388" t="s">
        <v>8517</v>
      </c>
      <c r="BY1179" s="93" t="str">
        <f t="shared" si="127"/>
        <v>MR705 Bead Grip, 18x9, +25mm Offset, 5x150, 110.5mm Centerbore, Titanium</v>
      </c>
      <c r="BZ1179" s="81" t="s">
        <v>3878</v>
      </c>
      <c r="CA1179" s="81" t="s">
        <v>3879</v>
      </c>
      <c r="CB1179" s="81" t="str">
        <f t="shared" si="134"/>
        <v>TRAIL (7XX)</v>
      </c>
    </row>
    <row r="1180" spans="1:80" s="38" customFormat="1" ht="15" customHeight="1">
      <c r="A1180" s="22">
        <f t="shared" si="130"/>
        <v>1178</v>
      </c>
      <c r="B1180" s="13" t="s">
        <v>84</v>
      </c>
      <c r="C1180" s="104" t="s">
        <v>1282</v>
      </c>
      <c r="D1180" s="82" t="s">
        <v>5802</v>
      </c>
      <c r="E1180" s="91" t="str">
        <f>CONCATENATE(LEFT(D1180,5),VLOOKUP(CONCATENATE(N1180,"x",O1180),'PART NUMBER GUIDE'!$B$9:$C$49,2,FALSE),VLOOKUP(CONCATENATE(P1180, V1180), 'PART NUMBER GUIDE'!$Q$6:$R$91, 2, FALSE),VLOOKUP(Y1180,'PART NUMBER GUIDE'!$J$8:$K$43,2, FALSE),IF(U1180="N/A",IF(ABS(S1180)&lt;10,"0"&amp;ABS(S1180),ABS(S1180)),CONCATENATE(LEFT(U1180,1),RIGHT(U1180,1))), F1180, G1180)</f>
        <v>MR70589016518</v>
      </c>
      <c r="F1180" s="90"/>
      <c r="G1180" s="90"/>
      <c r="H1180" s="45" t="s">
        <v>4801</v>
      </c>
      <c r="I1180" s="330">
        <v>44210</v>
      </c>
      <c r="J1180" s="85" t="s">
        <v>1265</v>
      </c>
      <c r="K1180" s="342">
        <v>379</v>
      </c>
      <c r="L1180" s="92">
        <f t="shared" si="131"/>
        <v>379</v>
      </c>
      <c r="M1180" s="344"/>
      <c r="N1180" s="82">
        <v>18</v>
      </c>
      <c r="O1180" s="8">
        <v>9</v>
      </c>
      <c r="P1180" s="99" t="str">
        <f t="shared" si="128"/>
        <v>6x135</v>
      </c>
      <c r="Q1180" s="82">
        <v>6</v>
      </c>
      <c r="R1180" s="82">
        <v>135</v>
      </c>
      <c r="S1180" s="82">
        <v>18</v>
      </c>
      <c r="T1180" s="84">
        <v>5.75</v>
      </c>
      <c r="U1180" s="102" t="s">
        <v>85</v>
      </c>
      <c r="V1180" s="75">
        <v>87</v>
      </c>
      <c r="W1180" s="41">
        <v>30.2</v>
      </c>
      <c r="X1180" s="51">
        <v>2650</v>
      </c>
      <c r="Y1180" s="45" t="s">
        <v>2294</v>
      </c>
      <c r="Z1180" s="79" t="s">
        <v>2987</v>
      </c>
      <c r="AA1180" s="51" t="str">
        <f t="shared" si="129"/>
        <v>18x9, 6x135, 18 OS</v>
      </c>
      <c r="AB1180" s="81" t="s">
        <v>4102</v>
      </c>
      <c r="AC1180" s="89">
        <f>_xlfn.IFNA(VLOOKUP(AB1180,ACCESSORIES!F:J,5,FALSE),"N/A")</f>
        <v>22</v>
      </c>
      <c r="AD1180" s="14" t="s">
        <v>85</v>
      </c>
      <c r="AE1180" s="14" t="s">
        <v>85</v>
      </c>
      <c r="AF1180" s="14" t="s">
        <v>85</v>
      </c>
      <c r="AG1180" s="14" t="s">
        <v>85</v>
      </c>
      <c r="AH1180" s="9" t="str">
        <f>_xlfn.IFNA(VLOOKUP(AG1180,ACCESSORIES!F:J,5,FALSE),"N/A")</f>
        <v>N/A</v>
      </c>
      <c r="AI1180" s="99" t="s">
        <v>265</v>
      </c>
      <c r="AJ1180" s="82" t="s">
        <v>85</v>
      </c>
      <c r="AK1180" s="40" t="str">
        <f>_xlfn.IFNA(VLOOKUP(AJ1180,ACCESSORIES!F:J,5,FALSE),"N/A")</f>
        <v>N/A</v>
      </c>
      <c r="AL1180" s="82" t="s">
        <v>85</v>
      </c>
      <c r="AM1180" s="82">
        <v>16.100000000000001</v>
      </c>
      <c r="AN1180" s="82">
        <v>175</v>
      </c>
      <c r="AO1180" s="36">
        <v>3.5</v>
      </c>
      <c r="AP1180" s="36">
        <v>17.7</v>
      </c>
      <c r="AQ1180" s="25">
        <v>37</v>
      </c>
      <c r="AR1180" s="36">
        <v>42</v>
      </c>
      <c r="AS1180" s="25">
        <v>220</v>
      </c>
      <c r="AT1180" s="74">
        <v>215</v>
      </c>
      <c r="AU1180" s="411">
        <v>82.41</v>
      </c>
      <c r="AV1180" s="407">
        <v>38.479999999999997</v>
      </c>
      <c r="AW1180" s="407">
        <v>46.95</v>
      </c>
      <c r="AX1180" s="54">
        <v>31</v>
      </c>
      <c r="AY1180" s="13" t="s">
        <v>85</v>
      </c>
      <c r="AZ1180" s="98" t="str">
        <f>_xlfn.IFNA(VLOOKUP(AY1180,ACCESSORIES!F:J,5,FALSE),"N/A")</f>
        <v>N/A</v>
      </c>
      <c r="BA1180" s="13" t="s">
        <v>85</v>
      </c>
      <c r="BB1180" s="98" t="str">
        <f>_xlfn.IFNA(VLOOKUP(BA1180,ACCESSORIES!F:J,5,FALSE),"N/A")</f>
        <v>N/A</v>
      </c>
      <c r="BC1180" s="77">
        <v>34.200000000000003</v>
      </c>
      <c r="BD1180" s="56">
        <v>21.141732283464599</v>
      </c>
      <c r="BE1180" s="56">
        <v>21.141732283464599</v>
      </c>
      <c r="BF1180" s="56">
        <v>11.929133858267701</v>
      </c>
      <c r="BG1180" s="378">
        <f t="shared" si="132"/>
        <v>8.7375807000000152E-2</v>
      </c>
      <c r="BH1180" s="14">
        <v>36</v>
      </c>
      <c r="BI1180" s="114" t="s">
        <v>4923</v>
      </c>
      <c r="BJ1180" s="50" t="s">
        <v>4050</v>
      </c>
      <c r="BK1180" s="81" t="s">
        <v>4964</v>
      </c>
      <c r="BL1180" s="81" t="s">
        <v>4066</v>
      </c>
      <c r="BM1180" s="81" t="s">
        <v>5318</v>
      </c>
      <c r="BN1180" s="81" t="s">
        <v>2872</v>
      </c>
      <c r="BO1180" s="81" t="s">
        <v>4298</v>
      </c>
      <c r="BP1180" s="81" t="s">
        <v>5431</v>
      </c>
      <c r="BQ1180" s="81" t="s">
        <v>5432</v>
      </c>
      <c r="BR1180" s="81" t="s">
        <v>4275</v>
      </c>
      <c r="BS1180" s="81" t="s">
        <v>4068</v>
      </c>
      <c r="BT1180" s="81"/>
      <c r="BU1180" s="349" t="s">
        <v>6823</v>
      </c>
      <c r="BV1180" s="388" t="s">
        <v>8375</v>
      </c>
      <c r="BW1180" s="352" t="s">
        <v>6828</v>
      </c>
      <c r="BX1180" s="388" t="s">
        <v>8376</v>
      </c>
      <c r="BY1180" s="93" t="str">
        <f t="shared" ref="BY1180:BY1205" si="135">CONCATENATE(IF(J1180="Closeout","CLOSEOUT - ",""),D1180,", ",N1180,"x",O1180,", ",IF(U1180="N/A","",CONCATENATE(U1180,"/")),IF(S1180&gt;0,CONCATENATE("+",S1180),S1180),"mm Offset, ",P1180,", ",V1180,"mm Centerbore, ",PROPER(Y1180),IF(G1180="R",", Race Drilled",""),"",IF(BA1180="N/A","",CONCATENATE(", w/ ",BA1180)))</f>
        <v>MR705 Bead Grip, 18x9, +18mm Offset, 6x135, 87mm Centerbore, Matte Black</v>
      </c>
      <c r="BZ1180" s="81" t="s">
        <v>3878</v>
      </c>
      <c r="CA1180" s="81" t="s">
        <v>3879</v>
      </c>
      <c r="CB1180" s="81" t="str">
        <f t="shared" si="134"/>
        <v>TRAIL (7XX)</v>
      </c>
    </row>
    <row r="1181" spans="1:80" s="38" customFormat="1" ht="15" customHeight="1">
      <c r="A1181" s="22">
        <f t="shared" si="130"/>
        <v>1179</v>
      </c>
      <c r="B1181" s="13" t="s">
        <v>84</v>
      </c>
      <c r="C1181" s="104" t="s">
        <v>1282</v>
      </c>
      <c r="D1181" s="82" t="s">
        <v>5802</v>
      </c>
      <c r="E1181" s="91" t="str">
        <f>CONCATENATE(LEFT(D1181,5),VLOOKUP(CONCATENATE(N1181,"x",O1181),'PART NUMBER GUIDE'!$B$9:$C$49,2,FALSE),VLOOKUP(CONCATENATE(P1181, V1181), 'PART NUMBER GUIDE'!$Q$6:$R$91, 2, FALSE),VLOOKUP(Y1181,'PART NUMBER GUIDE'!$J$8:$K$43,2, FALSE),IF(U1181="N/A",IF(ABS(S1181)&lt;10,"0"&amp;ABS(S1181),ABS(S1181)),CONCATENATE(LEFT(U1181,1),RIGHT(U1181,1))), F1181, G1181)</f>
        <v>MR70589016818</v>
      </c>
      <c r="F1181" s="90"/>
      <c r="G1181" s="90"/>
      <c r="H1181" s="45" t="s">
        <v>5127</v>
      </c>
      <c r="I1181" s="318">
        <v>44351</v>
      </c>
      <c r="J1181" s="85" t="s">
        <v>3872</v>
      </c>
      <c r="K1181" s="342">
        <v>379</v>
      </c>
      <c r="L1181" s="92" t="str">
        <f t="shared" si="131"/>
        <v/>
      </c>
      <c r="M1181" s="344"/>
      <c r="N1181" s="82">
        <v>18</v>
      </c>
      <c r="O1181" s="8">
        <v>9</v>
      </c>
      <c r="P1181" s="99" t="str">
        <f t="shared" si="128"/>
        <v>6x135</v>
      </c>
      <c r="Q1181" s="82">
        <v>6</v>
      </c>
      <c r="R1181" s="82">
        <v>135</v>
      </c>
      <c r="S1181" s="82">
        <v>18</v>
      </c>
      <c r="T1181" s="84">
        <v>5.75</v>
      </c>
      <c r="U1181" s="102" t="s">
        <v>85</v>
      </c>
      <c r="V1181" s="75">
        <v>87</v>
      </c>
      <c r="W1181" s="41">
        <v>30.2</v>
      </c>
      <c r="X1181" s="51">
        <v>2650</v>
      </c>
      <c r="Y1181" s="45" t="s">
        <v>2222</v>
      </c>
      <c r="Z1181" s="79" t="s">
        <v>2992</v>
      </c>
      <c r="AA1181" s="51" t="str">
        <f t="shared" si="129"/>
        <v>18x9, 6x135, 18 OS</v>
      </c>
      <c r="AB1181" s="81" t="s">
        <v>4102</v>
      </c>
      <c r="AC1181" s="89">
        <f>_xlfn.IFNA(VLOOKUP(AB1181,ACCESSORIES!F:J,5,FALSE),"N/A")</f>
        <v>22</v>
      </c>
      <c r="AD1181" s="14" t="s">
        <v>85</v>
      </c>
      <c r="AE1181" s="14" t="s">
        <v>85</v>
      </c>
      <c r="AF1181" s="14" t="s">
        <v>85</v>
      </c>
      <c r="AG1181" s="14" t="s">
        <v>85</v>
      </c>
      <c r="AH1181" s="9" t="str">
        <f>_xlfn.IFNA(VLOOKUP(AG1181,ACCESSORIES!F:J,5,FALSE),"N/A")</f>
        <v>N/A</v>
      </c>
      <c r="AI1181" s="99" t="s">
        <v>265</v>
      </c>
      <c r="AJ1181" s="82" t="s">
        <v>85</v>
      </c>
      <c r="AK1181" s="40" t="str">
        <f>_xlfn.IFNA(VLOOKUP(AJ1181,ACCESSORIES!F:J,5,FALSE),"N/A")</f>
        <v>N/A</v>
      </c>
      <c r="AL1181" s="82" t="s">
        <v>85</v>
      </c>
      <c r="AM1181" s="82">
        <v>16.100000000000001</v>
      </c>
      <c r="AN1181" s="82">
        <v>175</v>
      </c>
      <c r="AO1181" s="36">
        <v>3.5</v>
      </c>
      <c r="AP1181" s="36">
        <v>17.7</v>
      </c>
      <c r="AQ1181" s="25">
        <v>37</v>
      </c>
      <c r="AR1181" s="36">
        <v>42</v>
      </c>
      <c r="AS1181" s="25">
        <v>220</v>
      </c>
      <c r="AT1181" s="74">
        <v>215</v>
      </c>
      <c r="AU1181" s="411">
        <v>82.41</v>
      </c>
      <c r="AV1181" s="407">
        <v>38.479999999999997</v>
      </c>
      <c r="AW1181" s="407">
        <v>46.95</v>
      </c>
      <c r="AX1181" s="54">
        <v>31</v>
      </c>
      <c r="AY1181" s="13" t="s">
        <v>85</v>
      </c>
      <c r="AZ1181" s="98" t="str">
        <f>_xlfn.IFNA(VLOOKUP(AY1181,ACCESSORIES!F:J,5,FALSE),"N/A")</f>
        <v>N/A</v>
      </c>
      <c r="BA1181" s="13" t="s">
        <v>85</v>
      </c>
      <c r="BB1181" s="98" t="str">
        <f>_xlfn.IFNA(VLOOKUP(BA1181,ACCESSORIES!F:J,5,FALSE),"N/A")</f>
        <v>N/A</v>
      </c>
      <c r="BC1181" s="77">
        <v>34.200000000000003</v>
      </c>
      <c r="BD1181" s="56">
        <v>21.141732283464599</v>
      </c>
      <c r="BE1181" s="56">
        <v>21.141732283464599</v>
      </c>
      <c r="BF1181" s="56">
        <v>11.929133858267701</v>
      </c>
      <c r="BG1181" s="378">
        <f t="shared" si="132"/>
        <v>8.7375807000000152E-2</v>
      </c>
      <c r="BH1181" s="14">
        <v>36</v>
      </c>
      <c r="BI1181" s="114" t="s">
        <v>4923</v>
      </c>
      <c r="BJ1181" s="50" t="s">
        <v>4050</v>
      </c>
      <c r="BK1181" s="81" t="s">
        <v>4964</v>
      </c>
      <c r="BL1181" s="81" t="s">
        <v>4066</v>
      </c>
      <c r="BM1181" s="81" t="s">
        <v>5318</v>
      </c>
      <c r="BN1181" s="81" t="s">
        <v>2872</v>
      </c>
      <c r="BO1181" s="81" t="s">
        <v>4298</v>
      </c>
      <c r="BP1181" s="81" t="s">
        <v>5431</v>
      </c>
      <c r="BQ1181" s="81" t="s">
        <v>5432</v>
      </c>
      <c r="BR1181" s="81" t="s">
        <v>4275</v>
      </c>
      <c r="BS1181" s="81" t="s">
        <v>4068</v>
      </c>
      <c r="BT1181" s="81"/>
      <c r="BU1181" s="349" t="s">
        <v>6831</v>
      </c>
      <c r="BV1181" s="388" t="s">
        <v>8308</v>
      </c>
      <c r="BW1181" s="352" t="s">
        <v>6836</v>
      </c>
      <c r="BX1181" s="388" t="s">
        <v>8309</v>
      </c>
      <c r="BY1181" s="93" t="str">
        <f t="shared" si="135"/>
        <v>CLOSEOUT - MR705 Bead Grip, 18x9, +18mm Offset, 6x135, 87mm Centerbore, Titanium</v>
      </c>
      <c r="BZ1181" s="81" t="s">
        <v>3878</v>
      </c>
      <c r="CA1181" s="81" t="s">
        <v>3879</v>
      </c>
      <c r="CB1181" s="81" t="str">
        <f t="shared" si="134"/>
        <v>TRAIL (7XX)</v>
      </c>
    </row>
    <row r="1182" spans="1:80" s="38" customFormat="1" ht="15" customHeight="1">
      <c r="A1182" s="22">
        <f t="shared" si="130"/>
        <v>1180</v>
      </c>
      <c r="B1182" s="13" t="s">
        <v>84</v>
      </c>
      <c r="C1182" s="104" t="s">
        <v>1282</v>
      </c>
      <c r="D1182" s="82" t="s">
        <v>5802</v>
      </c>
      <c r="E1182" s="91" t="str">
        <f>CONCATENATE(LEFT(D1182,5),VLOOKUP(CONCATENATE(N1182,"x",O1182),'PART NUMBER GUIDE'!$B$9:$C$49,2,FALSE),VLOOKUP(CONCATENATE(P1182, V1182), 'PART NUMBER GUIDE'!$Q$6:$R$91, 2, FALSE),VLOOKUP(Y1182,'PART NUMBER GUIDE'!$J$8:$K$43,2, FALSE),IF(U1182="N/A",IF(ABS(S1182)&lt;10,"0"&amp;ABS(S1182),ABS(S1182)),CONCATENATE(LEFT(U1182,1),RIGHT(U1182,1))), F1182, G1182)</f>
        <v>MR70589060500</v>
      </c>
      <c r="F1182" s="90"/>
      <c r="G1182" s="90"/>
      <c r="H1182" s="45" t="s">
        <v>4802</v>
      </c>
      <c r="I1182" s="330">
        <v>44210</v>
      </c>
      <c r="J1182" s="85" t="s">
        <v>1265</v>
      </c>
      <c r="K1182" s="342">
        <v>379</v>
      </c>
      <c r="L1182" s="92">
        <f t="shared" si="131"/>
        <v>379</v>
      </c>
      <c r="M1182" s="344"/>
      <c r="N1182" s="82">
        <v>18</v>
      </c>
      <c r="O1182" s="8">
        <v>9</v>
      </c>
      <c r="P1182" s="99" t="str">
        <f t="shared" si="128"/>
        <v>6x5.5</v>
      </c>
      <c r="Q1182" s="82">
        <v>6</v>
      </c>
      <c r="R1182" s="82">
        <v>5.5</v>
      </c>
      <c r="S1182" s="82">
        <v>0</v>
      </c>
      <c r="T1182" s="75">
        <v>5</v>
      </c>
      <c r="U1182" s="102" t="s">
        <v>85</v>
      </c>
      <c r="V1182" s="75">
        <v>106.25</v>
      </c>
      <c r="W1182" s="8">
        <v>30.864716705882859</v>
      </c>
      <c r="X1182" s="51">
        <v>2650</v>
      </c>
      <c r="Y1182" s="45" t="s">
        <v>2294</v>
      </c>
      <c r="Z1182" s="79" t="s">
        <v>2987</v>
      </c>
      <c r="AA1182" s="51" t="str">
        <f t="shared" si="129"/>
        <v>18x9, 6x5.5, 0 OS</v>
      </c>
      <c r="AB1182" s="81" t="s">
        <v>4103</v>
      </c>
      <c r="AC1182" s="89">
        <f>_xlfn.IFNA(VLOOKUP(AB1182,ACCESSORIES!F:J,5,FALSE),"N/A")</f>
        <v>22</v>
      </c>
      <c r="AD1182" s="14" t="s">
        <v>85</v>
      </c>
      <c r="AE1182" s="14" t="s">
        <v>85</v>
      </c>
      <c r="AF1182" s="14" t="s">
        <v>85</v>
      </c>
      <c r="AG1182" s="14" t="s">
        <v>85</v>
      </c>
      <c r="AH1182" s="9" t="str">
        <f>_xlfn.IFNA(VLOOKUP(AG1182,ACCESSORIES!F:J,5,FALSE),"N/A")</f>
        <v>N/A</v>
      </c>
      <c r="AI1182" s="99" t="s">
        <v>265</v>
      </c>
      <c r="AJ1182" s="82" t="s">
        <v>1709</v>
      </c>
      <c r="AK1182" s="40">
        <f>_xlfn.IFNA(VLOOKUP(AJ1182,ACCESSORIES!F:J,5,FALSE),"N/A")</f>
        <v>2.75</v>
      </c>
      <c r="AL1182" s="3">
        <v>78.3</v>
      </c>
      <c r="AM1182" s="82">
        <v>16.100000000000001</v>
      </c>
      <c r="AN1182" s="82">
        <v>175</v>
      </c>
      <c r="AO1182" s="36">
        <v>5</v>
      </c>
      <c r="AP1182" s="36">
        <v>26.8</v>
      </c>
      <c r="AQ1182" s="25">
        <v>55</v>
      </c>
      <c r="AR1182" s="36">
        <v>60</v>
      </c>
      <c r="AS1182" s="25">
        <v>221</v>
      </c>
      <c r="AT1182" s="74">
        <v>218</v>
      </c>
      <c r="AU1182" s="411">
        <v>103.56</v>
      </c>
      <c r="AV1182" s="407">
        <v>56.47</v>
      </c>
      <c r="AW1182" s="407">
        <v>65.349999999999994</v>
      </c>
      <c r="AX1182" s="54">
        <v>31</v>
      </c>
      <c r="AY1182" s="13" t="s">
        <v>85</v>
      </c>
      <c r="AZ1182" s="98" t="str">
        <f>_xlfn.IFNA(VLOOKUP(AY1182,ACCESSORIES!F:J,5,FALSE),"N/A")</f>
        <v>N/A</v>
      </c>
      <c r="BA1182" s="13" t="s">
        <v>85</v>
      </c>
      <c r="BB1182" s="98" t="str">
        <f>_xlfn.IFNA(VLOOKUP(BA1182,ACCESSORIES!F:J,5,FALSE),"N/A")</f>
        <v>N/A</v>
      </c>
      <c r="BC1182" s="77">
        <v>35.36</v>
      </c>
      <c r="BD1182" s="56">
        <v>21.141732283464599</v>
      </c>
      <c r="BE1182" s="56">
        <v>21.141732283464599</v>
      </c>
      <c r="BF1182" s="56">
        <v>11.929133858267701</v>
      </c>
      <c r="BG1182" s="378">
        <f t="shared" si="132"/>
        <v>8.7375807000000152E-2</v>
      </c>
      <c r="BH1182" s="14">
        <v>36</v>
      </c>
      <c r="BI1182" s="114" t="s">
        <v>4923</v>
      </c>
      <c r="BJ1182" s="50" t="s">
        <v>4050</v>
      </c>
      <c r="BK1182" s="81" t="s">
        <v>4964</v>
      </c>
      <c r="BL1182" s="81" t="s">
        <v>4066</v>
      </c>
      <c r="BM1182" s="81" t="s">
        <v>5318</v>
      </c>
      <c r="BN1182" s="81" t="s">
        <v>2872</v>
      </c>
      <c r="BO1182" s="81" t="s">
        <v>4298</v>
      </c>
      <c r="BP1182" s="81" t="s">
        <v>5431</v>
      </c>
      <c r="BQ1182" s="81" t="s">
        <v>5432</v>
      </c>
      <c r="BR1182" s="81" t="s">
        <v>4275</v>
      </c>
      <c r="BS1182" s="81" t="s">
        <v>4068</v>
      </c>
      <c r="BT1182" s="81"/>
      <c r="BU1182" s="349" t="s">
        <v>6823</v>
      </c>
      <c r="BV1182" s="388" t="s">
        <v>8375</v>
      </c>
      <c r="BW1182" s="352" t="s">
        <v>6828</v>
      </c>
      <c r="BX1182" s="388" t="s">
        <v>8376</v>
      </c>
      <c r="BY1182" s="93" t="str">
        <f t="shared" si="135"/>
        <v>MR705 Bead Grip, 18x9, 0mm Offset, 6x5.5, 106.25mm Centerbore, Matte Black</v>
      </c>
      <c r="BZ1182" s="81" t="s">
        <v>3878</v>
      </c>
      <c r="CA1182" s="81" t="s">
        <v>3879</v>
      </c>
      <c r="CB1182" s="81" t="str">
        <f t="shared" si="134"/>
        <v>TRAIL (7XX)</v>
      </c>
    </row>
    <row r="1183" spans="1:80" s="38" customFormat="1" ht="15" customHeight="1">
      <c r="A1183" s="22">
        <f t="shared" si="130"/>
        <v>1181</v>
      </c>
      <c r="B1183" s="13" t="s">
        <v>84</v>
      </c>
      <c r="C1183" s="104" t="s">
        <v>1282</v>
      </c>
      <c r="D1183" s="82" t="s">
        <v>5802</v>
      </c>
      <c r="E1183" s="91" t="str">
        <f>CONCATENATE(LEFT(D1183,5),VLOOKUP(CONCATENATE(N1183,"x",O1183),'PART NUMBER GUIDE'!$B$9:$C$49,2,FALSE),VLOOKUP(CONCATENATE(P1183, V1183), 'PART NUMBER GUIDE'!$Q$6:$R$91, 2, FALSE),VLOOKUP(Y1183,'PART NUMBER GUIDE'!$J$8:$K$43,2, FALSE),IF(U1183="N/A",IF(ABS(S1183)&lt;10,"0"&amp;ABS(S1183),ABS(S1183)),CONCATENATE(LEFT(U1183,1),RIGHT(U1183,1))), F1183, G1183)</f>
        <v>MR70589060518</v>
      </c>
      <c r="F1183" s="90"/>
      <c r="G1183" s="90"/>
      <c r="H1183" s="45" t="s">
        <v>4803</v>
      </c>
      <c r="I1183" s="330">
        <v>44210</v>
      </c>
      <c r="J1183" s="85" t="s">
        <v>1265</v>
      </c>
      <c r="K1183" s="342">
        <v>379</v>
      </c>
      <c r="L1183" s="92">
        <f t="shared" si="131"/>
        <v>379</v>
      </c>
      <c r="M1183" s="344"/>
      <c r="N1183" s="82">
        <v>18</v>
      </c>
      <c r="O1183" s="8">
        <v>9</v>
      </c>
      <c r="P1183" s="99" t="str">
        <f t="shared" si="128"/>
        <v>6x5.5</v>
      </c>
      <c r="Q1183" s="82">
        <v>6</v>
      </c>
      <c r="R1183" s="82">
        <v>5.5</v>
      </c>
      <c r="S1183" s="82">
        <v>18</v>
      </c>
      <c r="T1183" s="84">
        <v>5.75</v>
      </c>
      <c r="U1183" s="102" t="s">
        <v>85</v>
      </c>
      <c r="V1183" s="75">
        <v>106.25</v>
      </c>
      <c r="W1183" s="8">
        <v>29.828544073613934</v>
      </c>
      <c r="X1183" s="51">
        <v>2650</v>
      </c>
      <c r="Y1183" s="45" t="s">
        <v>2294</v>
      </c>
      <c r="Z1183" s="79" t="s">
        <v>2987</v>
      </c>
      <c r="AA1183" s="51" t="str">
        <f t="shared" si="129"/>
        <v>18x9, 6x5.5, 18 OS</v>
      </c>
      <c r="AB1183" s="81" t="s">
        <v>4103</v>
      </c>
      <c r="AC1183" s="89">
        <f>_xlfn.IFNA(VLOOKUP(AB1183,ACCESSORIES!F:J,5,FALSE),"N/A")</f>
        <v>22</v>
      </c>
      <c r="AD1183" s="14" t="s">
        <v>85</v>
      </c>
      <c r="AE1183" s="14" t="s">
        <v>85</v>
      </c>
      <c r="AF1183" s="14" t="s">
        <v>85</v>
      </c>
      <c r="AG1183" s="14" t="s">
        <v>85</v>
      </c>
      <c r="AH1183" s="9" t="str">
        <f>_xlfn.IFNA(VLOOKUP(AG1183,ACCESSORIES!F:J,5,FALSE),"N/A")</f>
        <v>N/A</v>
      </c>
      <c r="AI1183" s="99" t="s">
        <v>265</v>
      </c>
      <c r="AJ1183" s="82" t="s">
        <v>1709</v>
      </c>
      <c r="AK1183" s="40">
        <f>_xlfn.IFNA(VLOOKUP(AJ1183,ACCESSORIES!F:J,5,FALSE),"N/A")</f>
        <v>2.75</v>
      </c>
      <c r="AL1183" s="3">
        <v>78.3</v>
      </c>
      <c r="AM1183" s="82">
        <v>16.100000000000001</v>
      </c>
      <c r="AN1183" s="82">
        <v>175</v>
      </c>
      <c r="AO1183" s="36">
        <v>5</v>
      </c>
      <c r="AP1183" s="36">
        <v>17.7</v>
      </c>
      <c r="AQ1183" s="25">
        <v>37</v>
      </c>
      <c r="AR1183" s="36">
        <v>42</v>
      </c>
      <c r="AS1183" s="25">
        <v>220</v>
      </c>
      <c r="AT1183" s="74">
        <v>215</v>
      </c>
      <c r="AU1183" s="411">
        <v>103.56</v>
      </c>
      <c r="AV1183" s="407">
        <v>38.47</v>
      </c>
      <c r="AW1183" s="407">
        <v>47.35</v>
      </c>
      <c r="AX1183" s="54">
        <v>31</v>
      </c>
      <c r="AY1183" s="13" t="s">
        <v>85</v>
      </c>
      <c r="AZ1183" s="98" t="str">
        <f>_xlfn.IFNA(VLOOKUP(AY1183,ACCESSORIES!F:J,5,FALSE),"N/A")</f>
        <v>N/A</v>
      </c>
      <c r="BA1183" s="13" t="s">
        <v>85</v>
      </c>
      <c r="BB1183" s="98" t="str">
        <f>_xlfn.IFNA(VLOOKUP(BA1183,ACCESSORIES!F:J,5,FALSE),"N/A")</f>
        <v>N/A</v>
      </c>
      <c r="BC1183" s="77">
        <v>34.33</v>
      </c>
      <c r="BD1183" s="56">
        <v>21.141732283464599</v>
      </c>
      <c r="BE1183" s="56">
        <v>21.141732283464599</v>
      </c>
      <c r="BF1183" s="56">
        <v>11.929133858267701</v>
      </c>
      <c r="BG1183" s="378">
        <f t="shared" si="132"/>
        <v>8.7375807000000152E-2</v>
      </c>
      <c r="BH1183" s="14">
        <v>36</v>
      </c>
      <c r="BI1183" s="114" t="s">
        <v>4923</v>
      </c>
      <c r="BJ1183" s="50" t="s">
        <v>4050</v>
      </c>
      <c r="BK1183" s="81" t="s">
        <v>4964</v>
      </c>
      <c r="BL1183" s="81" t="s">
        <v>4066</v>
      </c>
      <c r="BM1183" s="81" t="s">
        <v>5318</v>
      </c>
      <c r="BN1183" s="81" t="s">
        <v>2872</v>
      </c>
      <c r="BO1183" s="81" t="s">
        <v>4298</v>
      </c>
      <c r="BP1183" s="81" t="s">
        <v>5431</v>
      </c>
      <c r="BQ1183" s="81" t="s">
        <v>5432</v>
      </c>
      <c r="BR1183" s="81" t="s">
        <v>4275</v>
      </c>
      <c r="BS1183" s="81" t="s">
        <v>4068</v>
      </c>
      <c r="BT1183" s="81"/>
      <c r="BU1183" s="349" t="s">
        <v>6823</v>
      </c>
      <c r="BV1183" s="388" t="s">
        <v>8375</v>
      </c>
      <c r="BW1183" s="352" t="s">
        <v>6828</v>
      </c>
      <c r="BX1183" s="388" t="s">
        <v>8376</v>
      </c>
      <c r="BY1183" s="93" t="str">
        <f t="shared" si="135"/>
        <v>MR705 Bead Grip, 18x9, +18mm Offset, 6x5.5, 106.25mm Centerbore, Matte Black</v>
      </c>
      <c r="BZ1183" s="81" t="s">
        <v>3878</v>
      </c>
      <c r="CA1183" s="81" t="s">
        <v>3879</v>
      </c>
      <c r="CB1183" s="81" t="str">
        <f t="shared" si="134"/>
        <v>TRAIL (7XX)</v>
      </c>
    </row>
    <row r="1184" spans="1:80" s="38" customFormat="1" ht="15" customHeight="1">
      <c r="A1184" s="22">
        <f t="shared" si="130"/>
        <v>1182</v>
      </c>
      <c r="B1184" s="13" t="s">
        <v>84</v>
      </c>
      <c r="C1184" s="104" t="s">
        <v>1282</v>
      </c>
      <c r="D1184" s="82" t="s">
        <v>5802</v>
      </c>
      <c r="E1184" s="91" t="str">
        <f>CONCATENATE(LEFT(D1184,5),VLOOKUP(CONCATENATE(N1184,"x",O1184),'PART NUMBER GUIDE'!$B$9:$C$49,2,FALSE),VLOOKUP(CONCATENATE(P1184, V1184), 'PART NUMBER GUIDE'!$Q$6:$R$91, 2, FALSE),VLOOKUP(Y1184,'PART NUMBER GUIDE'!$J$8:$K$43,2, FALSE),IF(U1184="N/A",IF(ABS(S1184)&lt;10,"0"&amp;ABS(S1184),ABS(S1184)),CONCATENATE(LEFT(U1184,1),RIGHT(U1184,1))), F1184, G1184)</f>
        <v>MR70589060818</v>
      </c>
      <c r="F1184" s="90"/>
      <c r="G1184" s="90"/>
      <c r="H1184" s="45" t="s">
        <v>5129</v>
      </c>
      <c r="I1184" s="318">
        <v>44351</v>
      </c>
      <c r="J1184" s="85" t="s">
        <v>3872</v>
      </c>
      <c r="K1184" s="342">
        <v>379</v>
      </c>
      <c r="L1184" s="92" t="str">
        <f t="shared" si="131"/>
        <v/>
      </c>
      <c r="M1184" s="344"/>
      <c r="N1184" s="82">
        <v>18</v>
      </c>
      <c r="O1184" s="8">
        <v>9</v>
      </c>
      <c r="P1184" s="99" t="str">
        <f t="shared" si="128"/>
        <v>6x5.5</v>
      </c>
      <c r="Q1184" s="82">
        <v>6</v>
      </c>
      <c r="R1184" s="82">
        <v>5.5</v>
      </c>
      <c r="S1184" s="82">
        <v>18</v>
      </c>
      <c r="T1184" s="84">
        <v>5.75</v>
      </c>
      <c r="U1184" s="102" t="s">
        <v>85</v>
      </c>
      <c r="V1184" s="75">
        <v>106.25</v>
      </c>
      <c r="W1184" s="8">
        <v>29.828544073613934</v>
      </c>
      <c r="X1184" s="51">
        <v>2650</v>
      </c>
      <c r="Y1184" s="45" t="s">
        <v>2222</v>
      </c>
      <c r="Z1184" s="79" t="s">
        <v>2992</v>
      </c>
      <c r="AA1184" s="51" t="str">
        <f t="shared" si="129"/>
        <v>18x9, 6x5.5, 18 OS</v>
      </c>
      <c r="AB1184" s="81" t="s">
        <v>4103</v>
      </c>
      <c r="AC1184" s="89">
        <f>_xlfn.IFNA(VLOOKUP(AB1184,ACCESSORIES!F:J,5,FALSE),"N/A")</f>
        <v>22</v>
      </c>
      <c r="AD1184" s="14" t="s">
        <v>85</v>
      </c>
      <c r="AE1184" s="14" t="s">
        <v>85</v>
      </c>
      <c r="AF1184" s="14" t="s">
        <v>85</v>
      </c>
      <c r="AG1184" s="14" t="s">
        <v>85</v>
      </c>
      <c r="AH1184" s="9" t="str">
        <f>_xlfn.IFNA(VLOOKUP(AG1184,ACCESSORIES!F:J,5,FALSE),"N/A")</f>
        <v>N/A</v>
      </c>
      <c r="AI1184" s="99" t="s">
        <v>265</v>
      </c>
      <c r="AJ1184" s="82" t="s">
        <v>1709</v>
      </c>
      <c r="AK1184" s="40">
        <f>_xlfn.IFNA(VLOOKUP(AJ1184,ACCESSORIES!F:J,5,FALSE),"N/A")</f>
        <v>2.75</v>
      </c>
      <c r="AL1184" s="3">
        <v>78.3</v>
      </c>
      <c r="AM1184" s="82">
        <v>16.100000000000001</v>
      </c>
      <c r="AN1184" s="82">
        <v>175</v>
      </c>
      <c r="AO1184" s="36">
        <v>5</v>
      </c>
      <c r="AP1184" s="36">
        <v>17.7</v>
      </c>
      <c r="AQ1184" s="25">
        <v>37</v>
      </c>
      <c r="AR1184" s="36">
        <v>42</v>
      </c>
      <c r="AS1184" s="25">
        <v>220</v>
      </c>
      <c r="AT1184" s="74">
        <v>215</v>
      </c>
      <c r="AU1184" s="411">
        <v>103.56</v>
      </c>
      <c r="AV1184" s="407">
        <v>38.47</v>
      </c>
      <c r="AW1184" s="407">
        <v>47.35</v>
      </c>
      <c r="AX1184" s="54">
        <v>31</v>
      </c>
      <c r="AY1184" s="13" t="s">
        <v>85</v>
      </c>
      <c r="AZ1184" s="98" t="str">
        <f>_xlfn.IFNA(VLOOKUP(AY1184,ACCESSORIES!F:J,5,FALSE),"N/A")</f>
        <v>N/A</v>
      </c>
      <c r="BA1184" s="13" t="s">
        <v>85</v>
      </c>
      <c r="BB1184" s="98" t="str">
        <f>_xlfn.IFNA(VLOOKUP(BA1184,ACCESSORIES!F:J,5,FALSE),"N/A")</f>
        <v>N/A</v>
      </c>
      <c r="BC1184" s="77">
        <v>34.33</v>
      </c>
      <c r="BD1184" s="56">
        <v>21.141732283464599</v>
      </c>
      <c r="BE1184" s="56">
        <v>21.141732283464599</v>
      </c>
      <c r="BF1184" s="56">
        <v>11.929133858267701</v>
      </c>
      <c r="BG1184" s="378">
        <f t="shared" si="132"/>
        <v>8.7375807000000152E-2</v>
      </c>
      <c r="BH1184" s="14">
        <v>36</v>
      </c>
      <c r="BI1184" s="114" t="s">
        <v>4923</v>
      </c>
      <c r="BJ1184" s="50" t="s">
        <v>4050</v>
      </c>
      <c r="BK1184" s="81" t="s">
        <v>4964</v>
      </c>
      <c r="BL1184" s="81" t="s">
        <v>4066</v>
      </c>
      <c r="BM1184" s="81" t="s">
        <v>5318</v>
      </c>
      <c r="BN1184" s="81" t="s">
        <v>2872</v>
      </c>
      <c r="BO1184" s="81" t="s">
        <v>4298</v>
      </c>
      <c r="BP1184" s="81" t="s">
        <v>5431</v>
      </c>
      <c r="BQ1184" s="81" t="s">
        <v>5432</v>
      </c>
      <c r="BR1184" s="81" t="s">
        <v>4275</v>
      </c>
      <c r="BS1184" s="81" t="s">
        <v>4068</v>
      </c>
      <c r="BT1184" s="81"/>
      <c r="BU1184" s="349" t="s">
        <v>6831</v>
      </c>
      <c r="BV1184" s="388" t="s">
        <v>8308</v>
      </c>
      <c r="BW1184" s="352" t="s">
        <v>6836</v>
      </c>
      <c r="BX1184" s="388" t="s">
        <v>8309</v>
      </c>
      <c r="BY1184" s="93" t="str">
        <f t="shared" si="135"/>
        <v>CLOSEOUT - MR705 Bead Grip, 18x9, +18mm Offset, 6x5.5, 106.25mm Centerbore, Titanium</v>
      </c>
      <c r="BZ1184" s="81" t="s">
        <v>3878</v>
      </c>
      <c r="CA1184" s="81" t="s">
        <v>3879</v>
      </c>
      <c r="CB1184" s="81" t="str">
        <f t="shared" si="134"/>
        <v>TRAIL (7XX)</v>
      </c>
    </row>
    <row r="1185" spans="1:80" s="38" customFormat="1" ht="15" customHeight="1">
      <c r="A1185" s="22">
        <f t="shared" si="130"/>
        <v>1183</v>
      </c>
      <c r="B1185" s="13" t="s">
        <v>84</v>
      </c>
      <c r="C1185" s="104" t="s">
        <v>1282</v>
      </c>
      <c r="D1185" s="82" t="s">
        <v>5802</v>
      </c>
      <c r="E1185" s="91" t="str">
        <f>CONCATENATE(LEFT(D1185,5),VLOOKUP(CONCATENATE(N1185,"x",O1185),'PART NUMBER GUIDE'!$B$9:$C$49,2,FALSE),VLOOKUP(CONCATENATE(P1185, V1185), 'PART NUMBER GUIDE'!$Q$6:$R$91, 2, FALSE),VLOOKUP(Y1185,'PART NUMBER GUIDE'!$J$8:$K$43,2, FALSE),IF(U1185="N/A",IF(ABS(S1185)&lt;10,"0"&amp;ABS(S1185),ABS(S1185)),CONCATENATE(LEFT(U1185,1),RIGHT(U1185,1))), F1185, G1185)</f>
        <v>MR70589080518</v>
      </c>
      <c r="F1185" s="90"/>
      <c r="G1185" s="90"/>
      <c r="H1185" s="45" t="s">
        <v>4804</v>
      </c>
      <c r="I1185" s="330">
        <v>44210</v>
      </c>
      <c r="J1185" s="85" t="s">
        <v>1265</v>
      </c>
      <c r="K1185" s="342">
        <v>379</v>
      </c>
      <c r="L1185" s="92">
        <f t="shared" si="131"/>
        <v>379</v>
      </c>
      <c r="M1185" s="344"/>
      <c r="N1185" s="82">
        <v>18</v>
      </c>
      <c r="O1185" s="8">
        <v>9</v>
      </c>
      <c r="P1185" s="99" t="str">
        <f t="shared" si="128"/>
        <v>8x6.5</v>
      </c>
      <c r="Q1185" s="82">
        <v>8</v>
      </c>
      <c r="R1185" s="82">
        <v>6.5</v>
      </c>
      <c r="S1185" s="82">
        <v>18</v>
      </c>
      <c r="T1185" s="84">
        <v>5.75</v>
      </c>
      <c r="U1185" s="102" t="s">
        <v>85</v>
      </c>
      <c r="V1185" s="75">
        <v>130.81</v>
      </c>
      <c r="W1185" s="8">
        <v>31.768611980840863</v>
      </c>
      <c r="X1185" s="51">
        <v>3640</v>
      </c>
      <c r="Y1185" s="45" t="s">
        <v>2294</v>
      </c>
      <c r="Z1185" s="79" t="s">
        <v>2987</v>
      </c>
      <c r="AA1185" s="51" t="str">
        <f t="shared" si="129"/>
        <v>18x9, 8x6.5, 18 OS</v>
      </c>
      <c r="AB1185" s="81" t="s">
        <v>4106</v>
      </c>
      <c r="AC1185" s="89">
        <f>_xlfn.IFNA(VLOOKUP(AB1185,ACCESSORIES!F:J,5,FALSE),"N/A")</f>
        <v>33</v>
      </c>
      <c r="AD1185" s="14" t="s">
        <v>85</v>
      </c>
      <c r="AE1185" s="14" t="s">
        <v>85</v>
      </c>
      <c r="AF1185" s="13" t="s">
        <v>3005</v>
      </c>
      <c r="AG1185" s="14" t="s">
        <v>85</v>
      </c>
      <c r="AH1185" s="9" t="str">
        <f>_xlfn.IFNA(VLOOKUP(AG1185,ACCESSORIES!F:J,5,FALSE),"N/A")</f>
        <v>N/A</v>
      </c>
      <c r="AI1185" s="99" t="s">
        <v>266</v>
      </c>
      <c r="AJ1185" s="82" t="s">
        <v>85</v>
      </c>
      <c r="AK1185" s="40" t="str">
        <f>_xlfn.IFNA(VLOOKUP(AJ1185,ACCESSORIES!F:J,5,FALSE),"N/A")</f>
        <v>N/A</v>
      </c>
      <c r="AL1185" s="82" t="s">
        <v>85</v>
      </c>
      <c r="AM1185" s="82">
        <v>16.100000000000001</v>
      </c>
      <c r="AN1185" s="82">
        <v>200</v>
      </c>
      <c r="AO1185" s="36">
        <v>0</v>
      </c>
      <c r="AP1185" s="36">
        <v>7</v>
      </c>
      <c r="AQ1185" s="25">
        <v>28.5</v>
      </c>
      <c r="AR1185" s="36">
        <v>40</v>
      </c>
      <c r="AS1185" s="25">
        <v>218</v>
      </c>
      <c r="AT1185" s="74">
        <v>214</v>
      </c>
      <c r="AU1185" s="410">
        <v>123.1</v>
      </c>
      <c r="AV1185" s="407">
        <v>92</v>
      </c>
      <c r="AW1185" s="407">
        <v>92</v>
      </c>
      <c r="AX1185" s="54">
        <v>31</v>
      </c>
      <c r="AY1185" s="13" t="s">
        <v>85</v>
      </c>
      <c r="AZ1185" s="98" t="str">
        <f>_xlfn.IFNA(VLOOKUP(AY1185,ACCESSORIES!F:J,5,FALSE),"N/A")</f>
        <v>N/A</v>
      </c>
      <c r="BA1185" s="13" t="s">
        <v>85</v>
      </c>
      <c r="BB1185" s="98" t="str">
        <f>_xlfn.IFNA(VLOOKUP(BA1185,ACCESSORIES!F:J,5,FALSE),"N/A")</f>
        <v>N/A</v>
      </c>
      <c r="BC1185" s="77">
        <v>36.270000000000003</v>
      </c>
      <c r="BD1185" s="56">
        <v>21.141732283464599</v>
      </c>
      <c r="BE1185" s="56">
        <v>21.141732283464599</v>
      </c>
      <c r="BF1185" s="56">
        <v>11.929133858267701</v>
      </c>
      <c r="BG1185" s="378">
        <f t="shared" si="132"/>
        <v>8.7375807000000152E-2</v>
      </c>
      <c r="BH1185" s="14">
        <v>36</v>
      </c>
      <c r="BI1185" s="114" t="s">
        <v>4923</v>
      </c>
      <c r="BJ1185" s="50" t="s">
        <v>4050</v>
      </c>
      <c r="BK1185" s="81" t="s">
        <v>4964</v>
      </c>
      <c r="BL1185" s="81" t="s">
        <v>4066</v>
      </c>
      <c r="BM1185" s="81" t="s">
        <v>5318</v>
      </c>
      <c r="BN1185" s="81" t="s">
        <v>2872</v>
      </c>
      <c r="BO1185" s="81" t="s">
        <v>4298</v>
      </c>
      <c r="BP1185" s="81" t="s">
        <v>5431</v>
      </c>
      <c r="BQ1185" s="81" t="s">
        <v>5432</v>
      </c>
      <c r="BR1185" s="81" t="s">
        <v>4275</v>
      </c>
      <c r="BS1185" s="81" t="s">
        <v>4068</v>
      </c>
      <c r="BT1185" s="81"/>
      <c r="BU1185" s="349" t="s">
        <v>6824</v>
      </c>
      <c r="BV1185" s="388" t="s">
        <v>8333</v>
      </c>
      <c r="BW1185" s="352" t="s">
        <v>6829</v>
      </c>
      <c r="BX1185" s="388" t="s">
        <v>8334</v>
      </c>
      <c r="BY1185" s="93" t="str">
        <f t="shared" si="135"/>
        <v>MR705 Bead Grip, 18x9, +18mm Offset, 8x6.5, 130.81mm Centerbore, Matte Black</v>
      </c>
      <c r="BZ1185" s="81" t="s">
        <v>3878</v>
      </c>
      <c r="CA1185" s="81" t="s">
        <v>3879</v>
      </c>
      <c r="CB1185" s="81" t="str">
        <f t="shared" si="134"/>
        <v>TRAIL (7XX)</v>
      </c>
    </row>
    <row r="1186" spans="1:80" s="38" customFormat="1" ht="15" customHeight="1">
      <c r="A1186" s="22">
        <f t="shared" si="130"/>
        <v>1184</v>
      </c>
      <c r="B1186" s="13" t="s">
        <v>84</v>
      </c>
      <c r="C1186" s="104" t="s">
        <v>1282</v>
      </c>
      <c r="D1186" s="82" t="s">
        <v>5802</v>
      </c>
      <c r="E1186" s="91" t="str">
        <f>CONCATENATE(LEFT(D1186,5),VLOOKUP(CONCATENATE(N1186,"x",O1186),'PART NUMBER GUIDE'!$B$9:$C$49,2,FALSE),VLOOKUP(CONCATENATE(P1186, V1186), 'PART NUMBER GUIDE'!$Q$6:$R$91, 2, FALSE),VLOOKUP(Y1186,'PART NUMBER GUIDE'!$J$8:$K$43,2, FALSE),IF(U1186="N/A",IF(ABS(S1186)&lt;10,"0"&amp;ABS(S1186),ABS(S1186)),CONCATENATE(LEFT(U1186,1),RIGHT(U1186,1))), F1186, G1186)</f>
        <v>MR70589087518</v>
      </c>
      <c r="F1186" s="90"/>
      <c r="G1186" s="90"/>
      <c r="H1186" s="45" t="s">
        <v>4805</v>
      </c>
      <c r="I1186" s="330">
        <v>44210</v>
      </c>
      <c r="J1186" s="85" t="s">
        <v>1265</v>
      </c>
      <c r="K1186" s="342">
        <v>379</v>
      </c>
      <c r="L1186" s="92">
        <f t="shared" si="131"/>
        <v>379</v>
      </c>
      <c r="M1186" s="344"/>
      <c r="N1186" s="82">
        <v>18</v>
      </c>
      <c r="O1186" s="8">
        <v>9</v>
      </c>
      <c r="P1186" s="99" t="str">
        <f t="shared" si="128"/>
        <v>8x170</v>
      </c>
      <c r="Q1186" s="82">
        <v>8</v>
      </c>
      <c r="R1186" s="82">
        <v>170</v>
      </c>
      <c r="S1186" s="82">
        <v>18</v>
      </c>
      <c r="T1186" s="84">
        <v>5.75</v>
      </c>
      <c r="U1186" s="102" t="s">
        <v>85</v>
      </c>
      <c r="V1186" s="75">
        <v>130.81</v>
      </c>
      <c r="W1186" s="8">
        <v>30.622208217479496</v>
      </c>
      <c r="X1186" s="51">
        <v>3640</v>
      </c>
      <c r="Y1186" s="45" t="s">
        <v>2294</v>
      </c>
      <c r="Z1186" s="79" t="s">
        <v>2987</v>
      </c>
      <c r="AA1186" s="51" t="str">
        <f t="shared" si="129"/>
        <v>18x9, 8x170, 18 OS</v>
      </c>
      <c r="AB1186" s="81" t="s">
        <v>4105</v>
      </c>
      <c r="AC1186" s="89">
        <f>_xlfn.IFNA(VLOOKUP(AB1186,ACCESSORIES!F:J,5,FALSE),"N/A")</f>
        <v>33</v>
      </c>
      <c r="AD1186" s="14" t="s">
        <v>85</v>
      </c>
      <c r="AE1186" s="14" t="s">
        <v>85</v>
      </c>
      <c r="AF1186" s="13" t="s">
        <v>3005</v>
      </c>
      <c r="AG1186" s="14" t="s">
        <v>85</v>
      </c>
      <c r="AH1186" s="9" t="str">
        <f>_xlfn.IFNA(VLOOKUP(AG1186,ACCESSORIES!F:J,5,FALSE),"N/A")</f>
        <v>N/A</v>
      </c>
      <c r="AI1186" s="99" t="s">
        <v>266</v>
      </c>
      <c r="AJ1186" s="82" t="s">
        <v>85</v>
      </c>
      <c r="AK1186" s="40" t="str">
        <f>_xlfn.IFNA(VLOOKUP(AJ1186,ACCESSORIES!F:J,5,FALSE),"N/A")</f>
        <v>N/A</v>
      </c>
      <c r="AL1186" s="82" t="s">
        <v>85</v>
      </c>
      <c r="AM1186" s="82">
        <v>16.100000000000001</v>
      </c>
      <c r="AN1186" s="82">
        <v>200</v>
      </c>
      <c r="AO1186" s="36">
        <v>0</v>
      </c>
      <c r="AP1186" s="36">
        <v>7</v>
      </c>
      <c r="AQ1186" s="25">
        <v>28.5</v>
      </c>
      <c r="AR1186" s="36">
        <v>40</v>
      </c>
      <c r="AS1186" s="25">
        <v>218</v>
      </c>
      <c r="AT1186" s="74">
        <v>214</v>
      </c>
      <c r="AU1186" s="411">
        <v>128</v>
      </c>
      <c r="AV1186" s="407">
        <v>103.9</v>
      </c>
      <c r="AW1186" s="407">
        <v>107</v>
      </c>
      <c r="AX1186" s="54">
        <v>31</v>
      </c>
      <c r="AY1186" s="13" t="s">
        <v>85</v>
      </c>
      <c r="AZ1186" s="98" t="str">
        <f>_xlfn.IFNA(VLOOKUP(AY1186,ACCESSORIES!F:J,5,FALSE),"N/A")</f>
        <v>N/A</v>
      </c>
      <c r="BA1186" s="13" t="s">
        <v>85</v>
      </c>
      <c r="BB1186" s="98" t="str">
        <f>_xlfn.IFNA(VLOOKUP(BA1186,ACCESSORIES!F:J,5,FALSE),"N/A")</f>
        <v>N/A</v>
      </c>
      <c r="BC1186" s="77">
        <v>35.119999999999997</v>
      </c>
      <c r="BD1186" s="56">
        <v>21.141732283464599</v>
      </c>
      <c r="BE1186" s="56">
        <v>21.141732283464599</v>
      </c>
      <c r="BF1186" s="56">
        <v>11.929133858267701</v>
      </c>
      <c r="BG1186" s="378">
        <f t="shared" si="132"/>
        <v>8.7375807000000152E-2</v>
      </c>
      <c r="BH1186" s="14">
        <v>36</v>
      </c>
      <c r="BI1186" s="114" t="s">
        <v>4923</v>
      </c>
      <c r="BJ1186" s="50" t="s">
        <v>4050</v>
      </c>
      <c r="BK1186" s="81" t="s">
        <v>4964</v>
      </c>
      <c r="BL1186" s="81" t="s">
        <v>4066</v>
      </c>
      <c r="BM1186" s="81" t="s">
        <v>5318</v>
      </c>
      <c r="BN1186" s="81" t="s">
        <v>2872</v>
      </c>
      <c r="BO1186" s="81" t="s">
        <v>4298</v>
      </c>
      <c r="BP1186" s="81" t="s">
        <v>5431</v>
      </c>
      <c r="BQ1186" s="81" t="s">
        <v>5432</v>
      </c>
      <c r="BR1186" s="81" t="s">
        <v>4275</v>
      </c>
      <c r="BS1186" s="81" t="s">
        <v>4068</v>
      </c>
      <c r="BT1186" s="81"/>
      <c r="BU1186" s="349" t="s">
        <v>6824</v>
      </c>
      <c r="BV1186" s="388" t="s">
        <v>8333</v>
      </c>
      <c r="BW1186" s="352" t="s">
        <v>6829</v>
      </c>
      <c r="BX1186" s="388" t="s">
        <v>8334</v>
      </c>
      <c r="BY1186" s="93" t="str">
        <f t="shared" si="135"/>
        <v>MR705 Bead Grip, 18x9, +18mm Offset, 8x170, 130.81mm Centerbore, Matte Black</v>
      </c>
      <c r="BZ1186" s="81" t="s">
        <v>3878</v>
      </c>
      <c r="CA1186" s="81" t="s">
        <v>3879</v>
      </c>
      <c r="CB1186" s="81" t="str">
        <f t="shared" si="134"/>
        <v>TRAIL (7XX)</v>
      </c>
    </row>
    <row r="1187" spans="1:80" s="38" customFormat="1" ht="15" customHeight="1">
      <c r="A1187" s="22">
        <f t="shared" si="130"/>
        <v>1185</v>
      </c>
      <c r="B1187" s="13" t="s">
        <v>84</v>
      </c>
      <c r="C1187" s="104" t="s">
        <v>1282</v>
      </c>
      <c r="D1187" s="82" t="s">
        <v>5802</v>
      </c>
      <c r="E1187" s="91" t="str">
        <f>CONCATENATE(LEFT(D1187,5),VLOOKUP(CONCATENATE(N1187,"x",O1187),'PART NUMBER GUIDE'!$B$9:$C$49,2,FALSE),VLOOKUP(CONCATENATE(P1187, V1187), 'PART NUMBER GUIDE'!$Q$6:$R$91, 2, FALSE),VLOOKUP(Y1187,'PART NUMBER GUIDE'!$J$8:$K$43,2, FALSE),IF(U1187="N/A",IF(ABS(S1187)&lt;10,"0"&amp;ABS(S1187),ABS(S1187)),CONCATENATE(LEFT(U1187,1),RIGHT(U1187,1))), F1187, G1187)</f>
        <v>MR70589088518</v>
      </c>
      <c r="F1187" s="90"/>
      <c r="G1187" s="90"/>
      <c r="H1187" s="45" t="s">
        <v>4806</v>
      </c>
      <c r="I1187" s="330">
        <v>44210</v>
      </c>
      <c r="J1187" s="85" t="s">
        <v>1265</v>
      </c>
      <c r="K1187" s="342">
        <v>379</v>
      </c>
      <c r="L1187" s="92">
        <f t="shared" si="131"/>
        <v>379</v>
      </c>
      <c r="M1187" s="344"/>
      <c r="N1187" s="82">
        <v>18</v>
      </c>
      <c r="O1187" s="8">
        <v>9</v>
      </c>
      <c r="P1187" s="99" t="str">
        <f t="shared" si="128"/>
        <v>8x180</v>
      </c>
      <c r="Q1187" s="82">
        <v>8</v>
      </c>
      <c r="R1187" s="82">
        <v>180</v>
      </c>
      <c r="S1187" s="82">
        <v>18</v>
      </c>
      <c r="T1187" s="84">
        <v>5.75</v>
      </c>
      <c r="U1187" s="102" t="s">
        <v>85</v>
      </c>
      <c r="V1187" s="75">
        <v>130.81</v>
      </c>
      <c r="W1187" s="41">
        <v>31.5</v>
      </c>
      <c r="X1187" s="51">
        <v>3640</v>
      </c>
      <c r="Y1187" s="45" t="s">
        <v>2294</v>
      </c>
      <c r="Z1187" s="79" t="s">
        <v>2987</v>
      </c>
      <c r="AA1187" s="51" t="str">
        <f t="shared" si="129"/>
        <v>18x9, 8x180, 18 OS</v>
      </c>
      <c r="AB1187" s="81" t="s">
        <v>4106</v>
      </c>
      <c r="AC1187" s="89">
        <f>_xlfn.IFNA(VLOOKUP(AB1187,ACCESSORIES!F:J,5,FALSE),"N/A")</f>
        <v>33</v>
      </c>
      <c r="AD1187" s="14" t="s">
        <v>85</v>
      </c>
      <c r="AE1187" s="14" t="s">
        <v>85</v>
      </c>
      <c r="AF1187" s="13" t="s">
        <v>3005</v>
      </c>
      <c r="AG1187" s="14" t="s">
        <v>85</v>
      </c>
      <c r="AH1187" s="9" t="str">
        <f>_xlfn.IFNA(VLOOKUP(AG1187,ACCESSORIES!F:J,5,FALSE),"N/A")</f>
        <v>N/A</v>
      </c>
      <c r="AI1187" s="99" t="s">
        <v>266</v>
      </c>
      <c r="AJ1187" s="82" t="s">
        <v>85</v>
      </c>
      <c r="AK1187" s="40" t="str">
        <f>_xlfn.IFNA(VLOOKUP(AJ1187,ACCESSORIES!F:J,5,FALSE),"N/A")</f>
        <v>N/A</v>
      </c>
      <c r="AL1187" s="82" t="s">
        <v>85</v>
      </c>
      <c r="AM1187" s="82">
        <v>16.100000000000001</v>
      </c>
      <c r="AN1187" s="82">
        <v>210</v>
      </c>
      <c r="AO1187" s="36">
        <v>0</v>
      </c>
      <c r="AP1187" s="36">
        <v>0</v>
      </c>
      <c r="AQ1187" s="25">
        <v>21.5</v>
      </c>
      <c r="AR1187" s="36">
        <v>40</v>
      </c>
      <c r="AS1187" s="25">
        <v>218</v>
      </c>
      <c r="AT1187" s="74">
        <v>214</v>
      </c>
      <c r="AU1187" s="410">
        <v>123.1</v>
      </c>
      <c r="AV1187" s="407">
        <v>92</v>
      </c>
      <c r="AW1187" s="407">
        <v>92</v>
      </c>
      <c r="AX1187" s="54">
        <v>31</v>
      </c>
      <c r="AY1187" s="13" t="s">
        <v>85</v>
      </c>
      <c r="AZ1187" s="98" t="str">
        <f>_xlfn.IFNA(VLOOKUP(AY1187,ACCESSORIES!F:J,5,FALSE),"N/A")</f>
        <v>N/A</v>
      </c>
      <c r="BA1187" s="13" t="s">
        <v>85</v>
      </c>
      <c r="BB1187" s="98" t="str">
        <f>_xlfn.IFNA(VLOOKUP(BA1187,ACCESSORIES!F:J,5,FALSE),"N/A")</f>
        <v>N/A</v>
      </c>
      <c r="BC1187" s="77">
        <v>35.5</v>
      </c>
      <c r="BD1187" s="56">
        <v>21.141732283464599</v>
      </c>
      <c r="BE1187" s="56">
        <v>21.141732283464599</v>
      </c>
      <c r="BF1187" s="56">
        <v>11.929133858267701</v>
      </c>
      <c r="BG1187" s="378">
        <f t="shared" si="132"/>
        <v>8.7375807000000152E-2</v>
      </c>
      <c r="BH1187" s="14">
        <v>36</v>
      </c>
      <c r="BI1187" s="114" t="s">
        <v>4923</v>
      </c>
      <c r="BJ1187" s="50" t="s">
        <v>4050</v>
      </c>
      <c r="BK1187" s="81" t="s">
        <v>4964</v>
      </c>
      <c r="BL1187" s="81" t="s">
        <v>4066</v>
      </c>
      <c r="BM1187" s="81" t="s">
        <v>5318</v>
      </c>
      <c r="BN1187" s="81" t="s">
        <v>2872</v>
      </c>
      <c r="BO1187" s="81" t="s">
        <v>4298</v>
      </c>
      <c r="BP1187" s="81" t="s">
        <v>5431</v>
      </c>
      <c r="BQ1187" s="81" t="s">
        <v>5432</v>
      </c>
      <c r="BR1187" s="81" t="s">
        <v>4275</v>
      </c>
      <c r="BS1187" s="81" t="s">
        <v>4068</v>
      </c>
      <c r="BT1187" s="81"/>
      <c r="BU1187" s="349" t="s">
        <v>6824</v>
      </c>
      <c r="BV1187" s="388" t="s">
        <v>8333</v>
      </c>
      <c r="BW1187" s="352" t="s">
        <v>6829</v>
      </c>
      <c r="BX1187" s="388" t="s">
        <v>8334</v>
      </c>
      <c r="BY1187" s="93" t="str">
        <f t="shared" si="135"/>
        <v>MR705 Bead Grip, 18x9, +18mm Offset, 8x180, 130.81mm Centerbore, Matte Black</v>
      </c>
      <c r="BZ1187" s="81" t="s">
        <v>3878</v>
      </c>
      <c r="CA1187" s="81" t="s">
        <v>3879</v>
      </c>
      <c r="CB1187" s="81" t="str">
        <f t="shared" si="134"/>
        <v>TRAIL (7XX)</v>
      </c>
    </row>
    <row r="1188" spans="1:80" s="38" customFormat="1" ht="15" customHeight="1">
      <c r="A1188" s="22">
        <f t="shared" si="130"/>
        <v>1186</v>
      </c>
      <c r="B1188" s="13" t="s">
        <v>84</v>
      </c>
      <c r="C1188" s="104" t="s">
        <v>1282</v>
      </c>
      <c r="D1188" s="82" t="s">
        <v>5802</v>
      </c>
      <c r="E1188" s="91" t="str">
        <f>CONCATENATE(LEFT(D1188,5),VLOOKUP(CONCATENATE(N1188,"x",O1188),'PART NUMBER GUIDE'!$B$9:$C$49,2,FALSE),VLOOKUP(CONCATENATE(P1188, V1188), 'PART NUMBER GUIDE'!$Q$6:$R$91, 2, FALSE),VLOOKUP(Y1188,'PART NUMBER GUIDE'!$J$8:$K$43,2, FALSE),IF(U1188="N/A",IF(ABS(S1188)&lt;10,"0"&amp;ABS(S1188),ABS(S1188)),CONCATENATE(LEFT(U1188,1),RIGHT(U1188,1))), F1188, G1188)</f>
        <v>MR70589088818</v>
      </c>
      <c r="F1188" s="90"/>
      <c r="G1188" s="90"/>
      <c r="H1188" s="45" t="s">
        <v>5132</v>
      </c>
      <c r="I1188" s="318">
        <v>44351</v>
      </c>
      <c r="J1188" s="85" t="s">
        <v>1265</v>
      </c>
      <c r="K1188" s="342">
        <v>379</v>
      </c>
      <c r="L1188" s="92">
        <f t="shared" si="131"/>
        <v>379</v>
      </c>
      <c r="M1188" s="344"/>
      <c r="N1188" s="82">
        <v>18</v>
      </c>
      <c r="O1188" s="8">
        <v>9</v>
      </c>
      <c r="P1188" s="99" t="str">
        <f t="shared" si="128"/>
        <v>8x180</v>
      </c>
      <c r="Q1188" s="82">
        <v>8</v>
      </c>
      <c r="R1188" s="82">
        <v>180</v>
      </c>
      <c r="S1188" s="82">
        <v>18</v>
      </c>
      <c r="T1188" s="84">
        <v>5.75</v>
      </c>
      <c r="U1188" s="102" t="s">
        <v>85</v>
      </c>
      <c r="V1188" s="75">
        <v>130.81</v>
      </c>
      <c r="W1188" s="41">
        <v>31.5</v>
      </c>
      <c r="X1188" s="51">
        <v>3640</v>
      </c>
      <c r="Y1188" s="45" t="s">
        <v>2222</v>
      </c>
      <c r="Z1188" s="79" t="s">
        <v>2992</v>
      </c>
      <c r="AA1188" s="51" t="str">
        <f t="shared" si="129"/>
        <v>18x9, 8x180, 18 OS</v>
      </c>
      <c r="AB1188" s="81" t="s">
        <v>4106</v>
      </c>
      <c r="AC1188" s="89">
        <f>_xlfn.IFNA(VLOOKUP(AB1188,ACCESSORIES!F:J,5,FALSE),"N/A")</f>
        <v>33</v>
      </c>
      <c r="AD1188" s="14" t="s">
        <v>85</v>
      </c>
      <c r="AE1188" s="14" t="s">
        <v>85</v>
      </c>
      <c r="AF1188" s="13" t="s">
        <v>3005</v>
      </c>
      <c r="AG1188" s="14" t="s">
        <v>85</v>
      </c>
      <c r="AH1188" s="9" t="str">
        <f>_xlfn.IFNA(VLOOKUP(AG1188,ACCESSORIES!F:J,5,FALSE),"N/A")</f>
        <v>N/A</v>
      </c>
      <c r="AI1188" s="99" t="s">
        <v>266</v>
      </c>
      <c r="AJ1188" s="82" t="s">
        <v>85</v>
      </c>
      <c r="AK1188" s="40" t="str">
        <f>_xlfn.IFNA(VLOOKUP(AJ1188,ACCESSORIES!F:J,5,FALSE),"N/A")</f>
        <v>N/A</v>
      </c>
      <c r="AL1188" s="82" t="s">
        <v>85</v>
      </c>
      <c r="AM1188" s="82">
        <v>16.100000000000001</v>
      </c>
      <c r="AN1188" s="82">
        <v>210</v>
      </c>
      <c r="AO1188" s="36">
        <v>0</v>
      </c>
      <c r="AP1188" s="36">
        <v>0</v>
      </c>
      <c r="AQ1188" s="25">
        <v>21.5</v>
      </c>
      <c r="AR1188" s="36">
        <v>40</v>
      </c>
      <c r="AS1188" s="25">
        <v>218</v>
      </c>
      <c r="AT1188" s="74">
        <v>214</v>
      </c>
      <c r="AU1188" s="410">
        <v>123.1</v>
      </c>
      <c r="AV1188" s="407">
        <v>92</v>
      </c>
      <c r="AW1188" s="407">
        <v>92</v>
      </c>
      <c r="AX1188" s="54">
        <v>31</v>
      </c>
      <c r="AY1188" s="13" t="s">
        <v>85</v>
      </c>
      <c r="AZ1188" s="98" t="str">
        <f>_xlfn.IFNA(VLOOKUP(AY1188,ACCESSORIES!F:J,5,FALSE),"N/A")</f>
        <v>N/A</v>
      </c>
      <c r="BA1188" s="13" t="s">
        <v>85</v>
      </c>
      <c r="BB1188" s="98" t="str">
        <f>_xlfn.IFNA(VLOOKUP(BA1188,ACCESSORIES!F:J,5,FALSE),"N/A")</f>
        <v>N/A</v>
      </c>
      <c r="BC1188" s="77">
        <v>35.5</v>
      </c>
      <c r="BD1188" s="56">
        <v>21.141732283464599</v>
      </c>
      <c r="BE1188" s="56">
        <v>21.141732283464599</v>
      </c>
      <c r="BF1188" s="56">
        <v>11.929133858267701</v>
      </c>
      <c r="BG1188" s="378">
        <f t="shared" si="132"/>
        <v>8.7375807000000152E-2</v>
      </c>
      <c r="BH1188" s="14">
        <v>36</v>
      </c>
      <c r="BI1188" s="114" t="s">
        <v>4923</v>
      </c>
      <c r="BJ1188" s="50" t="s">
        <v>4050</v>
      </c>
      <c r="BK1188" s="81" t="s">
        <v>4964</v>
      </c>
      <c r="BL1188" s="81" t="s">
        <v>4066</v>
      </c>
      <c r="BM1188" s="81" t="s">
        <v>5318</v>
      </c>
      <c r="BN1188" s="81" t="s">
        <v>2872</v>
      </c>
      <c r="BO1188" s="81" t="s">
        <v>4298</v>
      </c>
      <c r="BP1188" s="81" t="s">
        <v>5431</v>
      </c>
      <c r="BQ1188" s="81" t="s">
        <v>5432</v>
      </c>
      <c r="BR1188" s="81" t="s">
        <v>4275</v>
      </c>
      <c r="BS1188" s="81" t="s">
        <v>4068</v>
      </c>
      <c r="BT1188" s="81"/>
      <c r="BU1188" s="349" t="s">
        <v>6832</v>
      </c>
      <c r="BV1188" s="388" t="s">
        <v>8286</v>
      </c>
      <c r="BW1188" s="352" t="s">
        <v>6839</v>
      </c>
      <c r="BX1188" s="388" t="s">
        <v>8287</v>
      </c>
      <c r="BY1188" s="93" t="str">
        <f t="shared" si="135"/>
        <v>MR705 Bead Grip, 18x9, +18mm Offset, 8x180, 130.81mm Centerbore, Titanium</v>
      </c>
      <c r="BZ1188" s="81" t="s">
        <v>3878</v>
      </c>
      <c r="CA1188" s="81" t="s">
        <v>3879</v>
      </c>
      <c r="CB1188" s="81" t="str">
        <f t="shared" si="134"/>
        <v>TRAIL (7XX)</v>
      </c>
    </row>
    <row r="1189" spans="1:80" s="38" customFormat="1" ht="15" customHeight="1">
      <c r="A1189" s="22">
        <f t="shared" si="130"/>
        <v>1187</v>
      </c>
      <c r="B1189" s="13" t="s">
        <v>84</v>
      </c>
      <c r="C1189" s="104" t="s">
        <v>1282</v>
      </c>
      <c r="D1189" s="82" t="s">
        <v>5803</v>
      </c>
      <c r="E1189" s="91" t="str">
        <f>CONCATENATE(LEFT(D1189,5),VLOOKUP(CONCATENATE(N1189,"x",O1189),'PART NUMBER GUIDE'!$B$9:$C$49,2,FALSE),VLOOKUP(CONCATENATE(P1189, V1189), 'PART NUMBER GUIDE'!$Q$6:$R$91, 2, FALSE),VLOOKUP(Y1189,'PART NUMBER GUIDE'!$J$8:$K$43,2, FALSE),IF(U1189="N/A",IF(ABS(S1189)&lt;10,"0"&amp;ABS(S1189),ABS(S1189)),CONCATENATE(LEFT(U1189,1),RIGHT(U1189,1))), F1189, G1189)</f>
        <v>MR70677549930</v>
      </c>
      <c r="F1189" s="90"/>
      <c r="G1189" s="90"/>
      <c r="H1189" s="45" t="s">
        <v>5559</v>
      </c>
      <c r="I1189" s="329">
        <v>44517</v>
      </c>
      <c r="J1189" s="85" t="s">
        <v>3872</v>
      </c>
      <c r="K1189" s="342">
        <v>309</v>
      </c>
      <c r="L1189" s="92" t="str">
        <f t="shared" si="131"/>
        <v/>
      </c>
      <c r="M1189" s="344"/>
      <c r="N1189" s="82">
        <v>17</v>
      </c>
      <c r="O1189" s="83">
        <v>7.5</v>
      </c>
      <c r="P1189" s="99" t="str">
        <f t="shared" si="128"/>
        <v>5x108</v>
      </c>
      <c r="Q1189" s="82">
        <v>5</v>
      </c>
      <c r="R1189" s="82">
        <v>108</v>
      </c>
      <c r="S1189" s="82">
        <v>30</v>
      </c>
      <c r="T1189" s="84">
        <v>5.4</v>
      </c>
      <c r="U1189" s="102" t="s">
        <v>85</v>
      </c>
      <c r="V1189" s="75">
        <v>63.4</v>
      </c>
      <c r="W1189" s="41">
        <v>28.15</v>
      </c>
      <c r="X1189" s="51">
        <v>2650</v>
      </c>
      <c r="Y1189" s="45" t="s">
        <v>2297</v>
      </c>
      <c r="Z1189" s="79" t="s">
        <v>2988</v>
      </c>
      <c r="AA1189" s="51" t="str">
        <f t="shared" si="129"/>
        <v>17x7.5, 5x108, 30 OS</v>
      </c>
      <c r="AB1189" s="81" t="s">
        <v>4101</v>
      </c>
      <c r="AC1189" s="89">
        <f>_xlfn.IFNA(VLOOKUP(AB1189,ACCESSORIES!F:J,5,FALSE),"N/A")</f>
        <v>22</v>
      </c>
      <c r="AD1189" s="14" t="s">
        <v>85</v>
      </c>
      <c r="AE1189" s="14" t="s">
        <v>85</v>
      </c>
      <c r="AF1189" s="13" t="s">
        <v>85</v>
      </c>
      <c r="AG1189" s="14" t="s">
        <v>85</v>
      </c>
      <c r="AH1189" s="9" t="str">
        <f>_xlfn.IFNA(VLOOKUP(AG1189,ACCESSORIES!F:J,5,FALSE),"N/A")</f>
        <v>N/A</v>
      </c>
      <c r="AI1189" s="99" t="s">
        <v>265</v>
      </c>
      <c r="AJ1189" s="82" t="s">
        <v>85</v>
      </c>
      <c r="AK1189" s="40" t="str">
        <f>_xlfn.IFNA(VLOOKUP(AJ1189,ACCESSORIES!F:J,5,FALSE),"N/A")</f>
        <v>N/A</v>
      </c>
      <c r="AL1189" s="82" t="s">
        <v>85</v>
      </c>
      <c r="AM1189" s="82">
        <v>16.2</v>
      </c>
      <c r="AN1189" s="82">
        <v>150</v>
      </c>
      <c r="AO1189" s="36">
        <v>15</v>
      </c>
      <c r="AP1189" s="36">
        <v>22</v>
      </c>
      <c r="AQ1189" s="25">
        <v>25.9</v>
      </c>
      <c r="AR1189" s="36">
        <v>30.8</v>
      </c>
      <c r="AS1189" s="25">
        <v>203</v>
      </c>
      <c r="AT1189" s="74">
        <v>192</v>
      </c>
      <c r="AU1189" s="84">
        <v>63.4</v>
      </c>
      <c r="AV1189" s="54">
        <v>41</v>
      </c>
      <c r="AW1189" s="54">
        <v>41</v>
      </c>
      <c r="AX1189" s="54">
        <v>0</v>
      </c>
      <c r="AY1189" s="13" t="s">
        <v>85</v>
      </c>
      <c r="AZ1189" s="98" t="str">
        <f>_xlfn.IFNA(VLOOKUP(AY1189,ACCESSORIES!F:J,5,FALSE),"N/A")</f>
        <v>N/A</v>
      </c>
      <c r="BA1189" s="13" t="s">
        <v>85</v>
      </c>
      <c r="BB1189" s="98" t="str">
        <f>_xlfn.IFNA(VLOOKUP(BA1189,ACCESSORIES!F:J,5,FALSE),"N/A")</f>
        <v>N/A</v>
      </c>
      <c r="BC1189" s="77">
        <v>33.42</v>
      </c>
      <c r="BD1189" s="56">
        <v>20.236220472440898</v>
      </c>
      <c r="BE1189" s="56">
        <v>20.236220472440898</v>
      </c>
      <c r="BF1189" s="56">
        <v>10.4330708661417</v>
      </c>
      <c r="BG1189" s="378">
        <f t="shared" si="132"/>
        <v>7.001193999999944E-2</v>
      </c>
      <c r="BH1189" s="14">
        <v>36</v>
      </c>
      <c r="BI1189" s="114" t="s">
        <v>3532</v>
      </c>
      <c r="BJ1189" s="50" t="s">
        <v>4050</v>
      </c>
      <c r="BK1189" s="81" t="s">
        <v>4964</v>
      </c>
      <c r="BL1189" s="81" t="s">
        <v>4066</v>
      </c>
      <c r="BM1189" s="81" t="s">
        <v>5473</v>
      </c>
      <c r="BN1189" s="81" t="s">
        <v>2872</v>
      </c>
      <c r="BO1189" s="81" t="s">
        <v>5941</v>
      </c>
      <c r="BP1189" s="81" t="s">
        <v>5431</v>
      </c>
      <c r="BQ1189" s="81" t="s">
        <v>5942</v>
      </c>
      <c r="BR1189" s="81" t="s">
        <v>4275</v>
      </c>
      <c r="BS1189" s="81" t="s">
        <v>4068</v>
      </c>
      <c r="BT1189" s="81"/>
      <c r="BU1189" s="349" t="s">
        <v>6853</v>
      </c>
      <c r="BV1189" s="388" t="s">
        <v>8318</v>
      </c>
      <c r="BW1189" s="352" t="s">
        <v>6857</v>
      </c>
      <c r="BX1189" s="388" t="s">
        <v>8319</v>
      </c>
      <c r="BY1189" s="93" t="str">
        <f t="shared" si="135"/>
        <v>CLOSEOUT - MR706 Bead Grip, 17x7.5, +30mm Offset, 5x108, 63.4mm Centerbore, Method Bronze</v>
      </c>
      <c r="BZ1189" s="81" t="s">
        <v>3878</v>
      </c>
      <c r="CA1189" s="81" t="s">
        <v>3879</v>
      </c>
      <c r="CB1189" s="81" t="str">
        <f t="shared" si="134"/>
        <v>TRAIL (7XX)</v>
      </c>
    </row>
    <row r="1190" spans="1:80" s="38" customFormat="1" ht="15" customHeight="1">
      <c r="A1190" s="22">
        <f t="shared" si="130"/>
        <v>1188</v>
      </c>
      <c r="B1190" s="13" t="s">
        <v>84</v>
      </c>
      <c r="C1190" s="104" t="s">
        <v>1282</v>
      </c>
      <c r="D1190" s="82" t="s">
        <v>5803</v>
      </c>
      <c r="E1190" s="91" t="str">
        <f>CONCATENATE(LEFT(D1190,5),VLOOKUP(CONCATENATE(N1190,"x",O1190),'PART NUMBER GUIDE'!$B$9:$C$49,2,FALSE),VLOOKUP(CONCATENATE(P1190, V1190), 'PART NUMBER GUIDE'!$Q$6:$R$91, 2, FALSE),VLOOKUP(Y1190,'PART NUMBER GUIDE'!$J$8:$K$43,2, FALSE),IF(U1190="N/A",IF(ABS(S1190)&lt;10,"0"&amp;ABS(S1190),ABS(S1190)),CONCATENATE(LEFT(U1190,1),RIGHT(U1190,1))), F1190, G1190)</f>
        <v>MR70677553550</v>
      </c>
      <c r="F1190" s="90"/>
      <c r="G1190" s="90"/>
      <c r="H1190" s="45" t="s">
        <v>5564</v>
      </c>
      <c r="I1190" s="329">
        <v>44517</v>
      </c>
      <c r="J1190" s="85" t="s">
        <v>3872</v>
      </c>
      <c r="K1190" s="342">
        <v>309</v>
      </c>
      <c r="L1190" s="92" t="str">
        <f t="shared" si="131"/>
        <v/>
      </c>
      <c r="M1190" s="344"/>
      <c r="N1190" s="82">
        <v>17</v>
      </c>
      <c r="O1190" s="83">
        <v>7.5</v>
      </c>
      <c r="P1190" s="99" t="str">
        <f t="shared" si="128"/>
        <v>5x130</v>
      </c>
      <c r="Q1190" s="82">
        <v>5</v>
      </c>
      <c r="R1190" s="82">
        <v>130</v>
      </c>
      <c r="S1190" s="82">
        <v>50</v>
      </c>
      <c r="T1190" s="84">
        <v>6.2</v>
      </c>
      <c r="U1190" s="102" t="s">
        <v>85</v>
      </c>
      <c r="V1190" s="75">
        <v>78.099999999999994</v>
      </c>
      <c r="W1190" s="41">
        <v>30.12</v>
      </c>
      <c r="X1190" s="51">
        <v>3640</v>
      </c>
      <c r="Y1190" s="45" t="s">
        <v>2294</v>
      </c>
      <c r="Z1190" s="79" t="s">
        <v>2987</v>
      </c>
      <c r="AA1190" s="51" t="str">
        <f t="shared" si="129"/>
        <v>17x7.5, 5x130, 50 OS</v>
      </c>
      <c r="AB1190" s="81" t="s">
        <v>4102</v>
      </c>
      <c r="AC1190" s="89">
        <f>_xlfn.IFNA(VLOOKUP(AB1190,ACCESSORIES!F:J,5,FALSE),"N/A")</f>
        <v>22</v>
      </c>
      <c r="AD1190" s="14" t="s">
        <v>85</v>
      </c>
      <c r="AE1190" s="14" t="s">
        <v>85</v>
      </c>
      <c r="AF1190" s="13" t="s">
        <v>85</v>
      </c>
      <c r="AG1190" s="14" t="s">
        <v>85</v>
      </c>
      <c r="AH1190" s="9" t="str">
        <f>_xlfn.IFNA(VLOOKUP(AG1190,ACCESSORIES!F:J,5,FALSE),"N/A")</f>
        <v>N/A</v>
      </c>
      <c r="AI1190" s="99" t="s">
        <v>265</v>
      </c>
      <c r="AJ1190" s="82" t="s">
        <v>85</v>
      </c>
      <c r="AK1190" s="40" t="str">
        <f>_xlfn.IFNA(VLOOKUP(AJ1190,ACCESSORIES!F:J,5,FALSE),"N/A")</f>
        <v>N/A</v>
      </c>
      <c r="AL1190" s="82" t="s">
        <v>85</v>
      </c>
      <c r="AM1190" s="82">
        <v>16.2</v>
      </c>
      <c r="AN1190" s="82">
        <v>173</v>
      </c>
      <c r="AO1190" s="36">
        <v>2</v>
      </c>
      <c r="AP1190" s="36">
        <v>6</v>
      </c>
      <c r="AQ1190" s="25">
        <v>7</v>
      </c>
      <c r="AR1190" s="36">
        <v>7</v>
      </c>
      <c r="AS1190" s="25">
        <v>199</v>
      </c>
      <c r="AT1190" s="74">
        <v>184</v>
      </c>
      <c r="AU1190" s="84">
        <v>78.099999999999994</v>
      </c>
      <c r="AV1190" s="54">
        <v>32</v>
      </c>
      <c r="AW1190" s="54">
        <v>32</v>
      </c>
      <c r="AX1190" s="54">
        <v>0</v>
      </c>
      <c r="AY1190" s="13" t="s">
        <v>85</v>
      </c>
      <c r="AZ1190" s="98" t="str">
        <f>_xlfn.IFNA(VLOOKUP(AY1190,ACCESSORIES!F:J,5,FALSE),"N/A")</f>
        <v>N/A</v>
      </c>
      <c r="BA1190" s="13" t="s">
        <v>85</v>
      </c>
      <c r="BB1190" s="98" t="str">
        <f>_xlfn.IFNA(VLOOKUP(BA1190,ACCESSORIES!F:J,5,FALSE),"N/A")</f>
        <v>N/A</v>
      </c>
      <c r="BC1190" s="77">
        <v>35.35</v>
      </c>
      <c r="BD1190" s="56">
        <v>20.236220472440898</v>
      </c>
      <c r="BE1190" s="56">
        <v>20.236220472440898</v>
      </c>
      <c r="BF1190" s="56">
        <v>10.4330708661417</v>
      </c>
      <c r="BG1190" s="378">
        <f t="shared" si="132"/>
        <v>7.001193999999944E-2</v>
      </c>
      <c r="BH1190" s="14">
        <v>36</v>
      </c>
      <c r="BI1190" s="114" t="s">
        <v>3532</v>
      </c>
      <c r="BJ1190" s="50" t="s">
        <v>4050</v>
      </c>
      <c r="BK1190" s="81" t="s">
        <v>4964</v>
      </c>
      <c r="BL1190" s="81" t="s">
        <v>4066</v>
      </c>
      <c r="BM1190" s="81" t="s">
        <v>5473</v>
      </c>
      <c r="BN1190" s="81" t="s">
        <v>2872</v>
      </c>
      <c r="BO1190" s="81" t="s">
        <v>5941</v>
      </c>
      <c r="BP1190" s="81" t="s">
        <v>5431</v>
      </c>
      <c r="BQ1190" s="81" t="s">
        <v>5942</v>
      </c>
      <c r="BR1190" s="81" t="s">
        <v>4275</v>
      </c>
      <c r="BS1190" s="81" t="s">
        <v>4068</v>
      </c>
      <c r="BT1190" s="81"/>
      <c r="BU1190" s="349" t="s">
        <v>6841</v>
      </c>
      <c r="BV1190" s="388" t="s">
        <v>8304</v>
      </c>
      <c r="BW1190" s="352" t="s">
        <v>6845</v>
      </c>
      <c r="BX1190" s="388" t="s">
        <v>8305</v>
      </c>
      <c r="BY1190" s="93" t="str">
        <f t="shared" si="135"/>
        <v>CLOSEOUT - MR706 Bead Grip, 17x7.5, +50mm Offset, 5x130, 78.1mm Centerbore, Matte Black</v>
      </c>
      <c r="BZ1190" s="81" t="s">
        <v>3878</v>
      </c>
      <c r="CA1190" s="81" t="s">
        <v>3879</v>
      </c>
      <c r="CB1190" s="81" t="str">
        <f t="shared" si="134"/>
        <v>TRAIL (7XX)</v>
      </c>
    </row>
    <row r="1191" spans="1:80" s="38" customFormat="1" ht="15" customHeight="1">
      <c r="A1191" s="22">
        <f t="shared" si="130"/>
        <v>1189</v>
      </c>
      <c r="B1191" s="13" t="s">
        <v>84</v>
      </c>
      <c r="C1191" s="104" t="s">
        <v>1282</v>
      </c>
      <c r="D1191" s="82" t="s">
        <v>5803</v>
      </c>
      <c r="E1191" s="91" t="str">
        <f>CONCATENATE(LEFT(D1191,5),VLOOKUP(CONCATENATE(N1191,"x",O1191),'PART NUMBER GUIDE'!$B$9:$C$49,2,FALSE),VLOOKUP(CONCATENATE(P1191, V1191), 'PART NUMBER GUIDE'!$Q$6:$R$91, 2, FALSE),VLOOKUP(Y1191,'PART NUMBER GUIDE'!$J$8:$K$43,2, FALSE),IF(U1191="N/A",IF(ABS(S1191)&lt;10,"0"&amp;ABS(S1191),ABS(S1191)),CONCATENATE(LEFT(U1191,1),RIGHT(U1191,1))), F1191, G1191)</f>
        <v>MR70677553950</v>
      </c>
      <c r="F1191" s="90"/>
      <c r="G1191" s="90"/>
      <c r="H1191" s="45" t="s">
        <v>5565</v>
      </c>
      <c r="I1191" s="329">
        <v>44517</v>
      </c>
      <c r="J1191" s="85" t="s">
        <v>3872</v>
      </c>
      <c r="K1191" s="342">
        <v>309</v>
      </c>
      <c r="L1191" s="92" t="str">
        <f t="shared" si="131"/>
        <v/>
      </c>
      <c r="M1191" s="344"/>
      <c r="N1191" s="82">
        <v>17</v>
      </c>
      <c r="O1191" s="83">
        <v>7.5</v>
      </c>
      <c r="P1191" s="99" t="str">
        <f t="shared" si="128"/>
        <v>5x130</v>
      </c>
      <c r="Q1191" s="82">
        <v>5</v>
      </c>
      <c r="R1191" s="82">
        <v>130</v>
      </c>
      <c r="S1191" s="82">
        <v>50</v>
      </c>
      <c r="T1191" s="84">
        <v>6.2</v>
      </c>
      <c r="U1191" s="102" t="s">
        <v>85</v>
      </c>
      <c r="V1191" s="75">
        <v>78.099999999999994</v>
      </c>
      <c r="W1191" s="41">
        <v>29.74</v>
      </c>
      <c r="X1191" s="51">
        <v>3640</v>
      </c>
      <c r="Y1191" s="45" t="s">
        <v>2297</v>
      </c>
      <c r="Z1191" s="79" t="s">
        <v>2988</v>
      </c>
      <c r="AA1191" s="51" t="str">
        <f t="shared" si="129"/>
        <v>17x7.5, 5x130, 50 OS</v>
      </c>
      <c r="AB1191" s="81" t="s">
        <v>4102</v>
      </c>
      <c r="AC1191" s="89">
        <f>_xlfn.IFNA(VLOOKUP(AB1191,ACCESSORIES!F:J,5,FALSE),"N/A")</f>
        <v>22</v>
      </c>
      <c r="AD1191" s="14" t="s">
        <v>85</v>
      </c>
      <c r="AE1191" s="14" t="s">
        <v>85</v>
      </c>
      <c r="AF1191" s="13" t="s">
        <v>85</v>
      </c>
      <c r="AG1191" s="14" t="s">
        <v>85</v>
      </c>
      <c r="AH1191" s="9" t="str">
        <f>_xlfn.IFNA(VLOOKUP(AG1191,ACCESSORIES!F:J,5,FALSE),"N/A")</f>
        <v>N/A</v>
      </c>
      <c r="AI1191" s="99" t="s">
        <v>265</v>
      </c>
      <c r="AJ1191" s="82" t="s">
        <v>85</v>
      </c>
      <c r="AK1191" s="40" t="str">
        <f>_xlfn.IFNA(VLOOKUP(AJ1191,ACCESSORIES!F:J,5,FALSE),"N/A")</f>
        <v>N/A</v>
      </c>
      <c r="AL1191" s="82" t="s">
        <v>85</v>
      </c>
      <c r="AM1191" s="82">
        <v>16.2</v>
      </c>
      <c r="AN1191" s="82">
        <v>173</v>
      </c>
      <c r="AO1191" s="36">
        <v>2</v>
      </c>
      <c r="AP1191" s="36">
        <v>6</v>
      </c>
      <c r="AQ1191" s="25">
        <v>7</v>
      </c>
      <c r="AR1191" s="36">
        <v>7</v>
      </c>
      <c r="AS1191" s="25">
        <v>199</v>
      </c>
      <c r="AT1191" s="74">
        <v>184</v>
      </c>
      <c r="AU1191" s="84">
        <v>78.099999999999994</v>
      </c>
      <c r="AV1191" s="54">
        <v>32</v>
      </c>
      <c r="AW1191" s="54">
        <v>32</v>
      </c>
      <c r="AX1191" s="54">
        <v>0</v>
      </c>
      <c r="AY1191" s="13" t="s">
        <v>85</v>
      </c>
      <c r="AZ1191" s="98" t="str">
        <f>_xlfn.IFNA(VLOOKUP(AY1191,ACCESSORIES!F:J,5,FALSE),"N/A")</f>
        <v>N/A</v>
      </c>
      <c r="BA1191" s="13" t="s">
        <v>85</v>
      </c>
      <c r="BB1191" s="98" t="str">
        <f>_xlfn.IFNA(VLOOKUP(BA1191,ACCESSORIES!F:J,5,FALSE),"N/A")</f>
        <v>N/A</v>
      </c>
      <c r="BC1191" s="77">
        <v>35.33</v>
      </c>
      <c r="BD1191" s="56">
        <v>20.236220472440898</v>
      </c>
      <c r="BE1191" s="56">
        <v>20.236220472440898</v>
      </c>
      <c r="BF1191" s="56">
        <v>10.4330708661417</v>
      </c>
      <c r="BG1191" s="378">
        <f t="shared" si="132"/>
        <v>7.001193999999944E-2</v>
      </c>
      <c r="BH1191" s="14">
        <v>36</v>
      </c>
      <c r="BI1191" s="114" t="s">
        <v>3532</v>
      </c>
      <c r="BJ1191" s="50" t="s">
        <v>4050</v>
      </c>
      <c r="BK1191" s="81" t="s">
        <v>4964</v>
      </c>
      <c r="BL1191" s="81" t="s">
        <v>4066</v>
      </c>
      <c r="BM1191" s="81" t="s">
        <v>5473</v>
      </c>
      <c r="BN1191" s="81" t="s">
        <v>2872</v>
      </c>
      <c r="BO1191" s="81" t="s">
        <v>5941</v>
      </c>
      <c r="BP1191" s="81" t="s">
        <v>5431</v>
      </c>
      <c r="BQ1191" s="81" t="s">
        <v>5942</v>
      </c>
      <c r="BR1191" s="81" t="s">
        <v>4275</v>
      </c>
      <c r="BS1191" s="81" t="s">
        <v>4068</v>
      </c>
      <c r="BT1191" s="81"/>
      <c r="BU1191" s="349" t="s">
        <v>6853</v>
      </c>
      <c r="BV1191" s="388" t="s">
        <v>8318</v>
      </c>
      <c r="BW1191" s="352" t="s">
        <v>6857</v>
      </c>
      <c r="BX1191" s="388" t="s">
        <v>8319</v>
      </c>
      <c r="BY1191" s="93" t="str">
        <f t="shared" si="135"/>
        <v>CLOSEOUT - MR706 Bead Grip, 17x7.5, +50mm Offset, 5x130, 78.1mm Centerbore, Method Bronze</v>
      </c>
      <c r="BZ1191" s="81" t="s">
        <v>3878</v>
      </c>
      <c r="CA1191" s="81" t="s">
        <v>3879</v>
      </c>
      <c r="CB1191" s="81" t="str">
        <f t="shared" si="134"/>
        <v>TRAIL (7XX)</v>
      </c>
    </row>
    <row r="1192" spans="1:80" s="38" customFormat="1" ht="15" customHeight="1">
      <c r="A1192" s="22">
        <f t="shared" si="130"/>
        <v>1190</v>
      </c>
      <c r="B1192" s="13" t="s">
        <v>84</v>
      </c>
      <c r="C1192" s="104" t="s">
        <v>1282</v>
      </c>
      <c r="D1192" s="82" t="s">
        <v>5803</v>
      </c>
      <c r="E1192" s="91" t="str">
        <f>CONCATENATE(LEFT(D1192,5),VLOOKUP(CONCATENATE(N1192,"x",O1192),'PART NUMBER GUIDE'!$B$9:$C$49,2,FALSE),VLOOKUP(CONCATENATE(P1192, V1192), 'PART NUMBER GUIDE'!$Q$6:$R$91, 2, FALSE),VLOOKUP(Y1192,'PART NUMBER GUIDE'!$J$8:$K$43,2, FALSE),IF(U1192="N/A",IF(ABS(S1192)&lt;10,"0"&amp;ABS(S1192),ABS(S1192)),CONCATENATE(LEFT(U1192,1),RIGHT(U1192,1))), F1192, G1192)</f>
        <v>MR70677556550</v>
      </c>
      <c r="F1192" s="90"/>
      <c r="G1192" s="90"/>
      <c r="H1192" s="45" t="s">
        <v>5566</v>
      </c>
      <c r="I1192" s="329">
        <v>44517</v>
      </c>
      <c r="J1192" s="85" t="s">
        <v>3872</v>
      </c>
      <c r="K1192" s="342">
        <v>309</v>
      </c>
      <c r="L1192" s="92" t="str">
        <f t="shared" si="131"/>
        <v/>
      </c>
      <c r="M1192" s="344"/>
      <c r="N1192" s="82">
        <v>17</v>
      </c>
      <c r="O1192" s="83">
        <v>7.5</v>
      </c>
      <c r="P1192" s="99" t="str">
        <f t="shared" si="128"/>
        <v>5x160</v>
      </c>
      <c r="Q1192" s="82">
        <v>5</v>
      </c>
      <c r="R1192" s="82">
        <v>160</v>
      </c>
      <c r="S1192" s="82">
        <v>50</v>
      </c>
      <c r="T1192" s="84">
        <v>6.2</v>
      </c>
      <c r="U1192" s="102" t="s">
        <v>85</v>
      </c>
      <c r="V1192" s="75">
        <v>65</v>
      </c>
      <c r="W1192" s="41">
        <v>29.61</v>
      </c>
      <c r="X1192" s="51">
        <v>3640</v>
      </c>
      <c r="Y1192" s="45" t="s">
        <v>2294</v>
      </c>
      <c r="Z1192" s="79" t="s">
        <v>2987</v>
      </c>
      <c r="AA1192" s="51" t="str">
        <f t="shared" si="129"/>
        <v>17x7.5, 5x160, 50 OS</v>
      </c>
      <c r="AB1192" s="81" t="s">
        <v>4102</v>
      </c>
      <c r="AC1192" s="89">
        <f>_xlfn.IFNA(VLOOKUP(AB1192,ACCESSORIES!F:J,5,FALSE),"N/A")</f>
        <v>22</v>
      </c>
      <c r="AD1192" s="14" t="s">
        <v>85</v>
      </c>
      <c r="AE1192" s="14" t="s">
        <v>85</v>
      </c>
      <c r="AF1192" s="13" t="s">
        <v>85</v>
      </c>
      <c r="AG1192" s="14" t="s">
        <v>85</v>
      </c>
      <c r="AH1192" s="9" t="str">
        <f>_xlfn.IFNA(VLOOKUP(AG1192,ACCESSORIES!F:J,5,FALSE),"N/A")</f>
        <v>N/A</v>
      </c>
      <c r="AI1192" s="99" t="s">
        <v>265</v>
      </c>
      <c r="AJ1192" s="82" t="s">
        <v>85</v>
      </c>
      <c r="AK1192" s="40" t="str">
        <f>_xlfn.IFNA(VLOOKUP(AJ1192,ACCESSORIES!F:J,5,FALSE),"N/A")</f>
        <v>N/A</v>
      </c>
      <c r="AL1192" s="82" t="s">
        <v>85</v>
      </c>
      <c r="AM1192" s="82">
        <v>16.2</v>
      </c>
      <c r="AN1192" s="82">
        <v>190</v>
      </c>
      <c r="AO1192" s="36">
        <v>0</v>
      </c>
      <c r="AP1192" s="36">
        <v>2.9</v>
      </c>
      <c r="AQ1192" s="25">
        <v>7</v>
      </c>
      <c r="AR1192" s="36">
        <v>7</v>
      </c>
      <c r="AS1192" s="25">
        <v>199</v>
      </c>
      <c r="AT1192" s="74">
        <v>184</v>
      </c>
      <c r="AU1192" s="84">
        <v>65</v>
      </c>
      <c r="AV1192" s="54">
        <v>32</v>
      </c>
      <c r="AW1192" s="54">
        <v>32</v>
      </c>
      <c r="AX1192" s="54">
        <v>0</v>
      </c>
      <c r="AY1192" s="13" t="s">
        <v>85</v>
      </c>
      <c r="AZ1192" s="98" t="str">
        <f>_xlfn.IFNA(VLOOKUP(AY1192,ACCESSORIES!F:J,5,FALSE),"N/A")</f>
        <v>N/A</v>
      </c>
      <c r="BA1192" s="13" t="s">
        <v>85</v>
      </c>
      <c r="BB1192" s="98" t="str">
        <f>_xlfn.IFNA(VLOOKUP(BA1192,ACCESSORIES!F:J,5,FALSE),"N/A")</f>
        <v>N/A</v>
      </c>
      <c r="BC1192" s="77">
        <v>33.61</v>
      </c>
      <c r="BD1192" s="56">
        <v>20.236220472440898</v>
      </c>
      <c r="BE1192" s="56">
        <v>20.236220472440898</v>
      </c>
      <c r="BF1192" s="56">
        <v>10.4330708661417</v>
      </c>
      <c r="BG1192" s="378">
        <f t="shared" si="132"/>
        <v>7.001193999999944E-2</v>
      </c>
      <c r="BH1192" s="14">
        <v>36</v>
      </c>
      <c r="BI1192" s="114" t="s">
        <v>3532</v>
      </c>
      <c r="BJ1192" s="50" t="s">
        <v>4050</v>
      </c>
      <c r="BK1192" s="81" t="s">
        <v>4964</v>
      </c>
      <c r="BL1192" s="81" t="s">
        <v>4066</v>
      </c>
      <c r="BM1192" s="81" t="s">
        <v>5473</v>
      </c>
      <c r="BN1192" s="81" t="s">
        <v>2872</v>
      </c>
      <c r="BO1192" s="81" t="s">
        <v>5941</v>
      </c>
      <c r="BP1192" s="81" t="s">
        <v>5431</v>
      </c>
      <c r="BQ1192" s="81" t="s">
        <v>5942</v>
      </c>
      <c r="BR1192" s="81" t="s">
        <v>4275</v>
      </c>
      <c r="BS1192" s="81" t="s">
        <v>4068</v>
      </c>
      <c r="BT1192" s="81"/>
      <c r="BU1192" s="349" t="s">
        <v>6841</v>
      </c>
      <c r="BV1192" s="388" t="s">
        <v>8304</v>
      </c>
      <c r="BW1192" s="352" t="s">
        <v>6845</v>
      </c>
      <c r="BX1192" s="388" t="s">
        <v>8305</v>
      </c>
      <c r="BY1192" s="93" t="str">
        <f t="shared" si="135"/>
        <v>CLOSEOUT - MR706 Bead Grip, 17x7.5, +50mm Offset, 5x160, 65mm Centerbore, Matte Black</v>
      </c>
      <c r="BZ1192" s="81" t="s">
        <v>3878</v>
      </c>
      <c r="CA1192" s="81" t="s">
        <v>3879</v>
      </c>
      <c r="CB1192" s="81" t="str">
        <f t="shared" si="134"/>
        <v>TRAIL (7XX)</v>
      </c>
    </row>
    <row r="1193" spans="1:80" s="38" customFormat="1" ht="15" customHeight="1">
      <c r="A1193" s="22">
        <f t="shared" si="130"/>
        <v>1191</v>
      </c>
      <c r="B1193" s="13" t="s">
        <v>84</v>
      </c>
      <c r="C1193" s="104" t="s">
        <v>1282</v>
      </c>
      <c r="D1193" s="82" t="s">
        <v>5803</v>
      </c>
      <c r="E1193" s="91" t="str">
        <f>CONCATENATE(LEFT(D1193,5),VLOOKUP(CONCATENATE(N1193,"x",O1193),'PART NUMBER GUIDE'!$B$9:$C$49,2,FALSE),VLOOKUP(CONCATENATE(P1193, V1193), 'PART NUMBER GUIDE'!$Q$6:$R$91, 2, FALSE),VLOOKUP(Y1193,'PART NUMBER GUIDE'!$J$8:$K$43,2, FALSE),IF(U1193="N/A",IF(ABS(S1193)&lt;10,"0"&amp;ABS(S1193),ABS(S1193)),CONCATENATE(LEFT(U1193,1),RIGHT(U1193,1))), F1193, G1193)</f>
        <v>MR70677556950</v>
      </c>
      <c r="F1193" s="90"/>
      <c r="G1193" s="90"/>
      <c r="H1193" s="45" t="s">
        <v>5567</v>
      </c>
      <c r="I1193" s="329">
        <v>44517</v>
      </c>
      <c r="J1193" s="85" t="s">
        <v>3872</v>
      </c>
      <c r="K1193" s="342">
        <v>309</v>
      </c>
      <c r="L1193" s="92" t="str">
        <f t="shared" si="131"/>
        <v/>
      </c>
      <c r="M1193" s="344"/>
      <c r="N1193" s="82">
        <v>17</v>
      </c>
      <c r="O1193" s="83">
        <v>7.5</v>
      </c>
      <c r="P1193" s="99" t="str">
        <f t="shared" si="128"/>
        <v>5x160</v>
      </c>
      <c r="Q1193" s="82">
        <v>5</v>
      </c>
      <c r="R1193" s="82">
        <v>160</v>
      </c>
      <c r="S1193" s="82">
        <v>50</v>
      </c>
      <c r="T1193" s="84">
        <v>6.2</v>
      </c>
      <c r="U1193" s="102" t="s">
        <v>85</v>
      </c>
      <c r="V1193" s="75">
        <v>65</v>
      </c>
      <c r="W1193" s="41">
        <v>29.61</v>
      </c>
      <c r="X1193" s="51">
        <v>3640</v>
      </c>
      <c r="Y1193" s="45" t="s">
        <v>2297</v>
      </c>
      <c r="Z1193" s="79" t="s">
        <v>2988</v>
      </c>
      <c r="AA1193" s="51" t="str">
        <f t="shared" si="129"/>
        <v>17x7.5, 5x160, 50 OS</v>
      </c>
      <c r="AB1193" s="81" t="s">
        <v>4102</v>
      </c>
      <c r="AC1193" s="89">
        <f>_xlfn.IFNA(VLOOKUP(AB1193,ACCESSORIES!F:J,5,FALSE),"N/A")</f>
        <v>22</v>
      </c>
      <c r="AD1193" s="14" t="s">
        <v>85</v>
      </c>
      <c r="AE1193" s="14" t="s">
        <v>85</v>
      </c>
      <c r="AF1193" s="13" t="s">
        <v>85</v>
      </c>
      <c r="AG1193" s="14" t="s">
        <v>85</v>
      </c>
      <c r="AH1193" s="9" t="str">
        <f>_xlfn.IFNA(VLOOKUP(AG1193,ACCESSORIES!F:J,5,FALSE),"N/A")</f>
        <v>N/A</v>
      </c>
      <c r="AI1193" s="99" t="s">
        <v>265</v>
      </c>
      <c r="AJ1193" s="82" t="s">
        <v>85</v>
      </c>
      <c r="AK1193" s="40" t="str">
        <f>_xlfn.IFNA(VLOOKUP(AJ1193,ACCESSORIES!F:J,5,FALSE),"N/A")</f>
        <v>N/A</v>
      </c>
      <c r="AL1193" s="82" t="s">
        <v>85</v>
      </c>
      <c r="AM1193" s="82">
        <v>16.2</v>
      </c>
      <c r="AN1193" s="82">
        <v>190</v>
      </c>
      <c r="AO1193" s="36">
        <v>0</v>
      </c>
      <c r="AP1193" s="36">
        <v>2.9</v>
      </c>
      <c r="AQ1193" s="25">
        <v>7</v>
      </c>
      <c r="AR1193" s="36">
        <v>7</v>
      </c>
      <c r="AS1193" s="25">
        <v>199</v>
      </c>
      <c r="AT1193" s="74">
        <v>184</v>
      </c>
      <c r="AU1193" s="84">
        <v>65</v>
      </c>
      <c r="AV1193" s="54">
        <v>32</v>
      </c>
      <c r="AW1193" s="54">
        <v>32</v>
      </c>
      <c r="AX1193" s="54">
        <v>0</v>
      </c>
      <c r="AY1193" s="13" t="s">
        <v>85</v>
      </c>
      <c r="AZ1193" s="98" t="str">
        <f>_xlfn.IFNA(VLOOKUP(AY1193,ACCESSORIES!F:J,5,FALSE),"N/A")</f>
        <v>N/A</v>
      </c>
      <c r="BA1193" s="13" t="s">
        <v>85</v>
      </c>
      <c r="BB1193" s="98" t="str">
        <f>_xlfn.IFNA(VLOOKUP(BA1193,ACCESSORIES!F:J,5,FALSE),"N/A")</f>
        <v>N/A</v>
      </c>
      <c r="BC1193" s="77">
        <v>33.61</v>
      </c>
      <c r="BD1193" s="56">
        <v>20.236220472440898</v>
      </c>
      <c r="BE1193" s="56">
        <v>20.236220472440898</v>
      </c>
      <c r="BF1193" s="56">
        <v>10.4330708661417</v>
      </c>
      <c r="BG1193" s="378">
        <f t="shared" si="132"/>
        <v>7.001193999999944E-2</v>
      </c>
      <c r="BH1193" s="14">
        <v>36</v>
      </c>
      <c r="BI1193" s="114" t="s">
        <v>3532</v>
      </c>
      <c r="BJ1193" s="50" t="s">
        <v>4050</v>
      </c>
      <c r="BK1193" s="81" t="s">
        <v>4964</v>
      </c>
      <c r="BL1193" s="81" t="s">
        <v>4066</v>
      </c>
      <c r="BM1193" s="81" t="s">
        <v>5473</v>
      </c>
      <c r="BN1193" s="81" t="s">
        <v>2872</v>
      </c>
      <c r="BO1193" s="81" t="s">
        <v>5941</v>
      </c>
      <c r="BP1193" s="81" t="s">
        <v>5431</v>
      </c>
      <c r="BQ1193" s="81" t="s">
        <v>5942</v>
      </c>
      <c r="BR1193" s="81" t="s">
        <v>4275</v>
      </c>
      <c r="BS1193" s="81" t="s">
        <v>4068</v>
      </c>
      <c r="BT1193" s="81"/>
      <c r="BU1193" s="349" t="s">
        <v>6853</v>
      </c>
      <c r="BV1193" s="388" t="s">
        <v>8318</v>
      </c>
      <c r="BW1193" s="352" t="s">
        <v>6857</v>
      </c>
      <c r="BX1193" s="388" t="s">
        <v>8319</v>
      </c>
      <c r="BY1193" s="93" t="str">
        <f t="shared" si="135"/>
        <v>CLOSEOUT - MR706 Bead Grip, 17x7.5, +50mm Offset, 5x160, 65mm Centerbore, Method Bronze</v>
      </c>
      <c r="BZ1193" s="81" t="s">
        <v>3878</v>
      </c>
      <c r="CA1193" s="81" t="s">
        <v>3879</v>
      </c>
      <c r="CB1193" s="81" t="str">
        <f t="shared" si="134"/>
        <v>TRAIL (7XX)</v>
      </c>
    </row>
    <row r="1194" spans="1:80" s="38" customFormat="1" ht="15" customHeight="1">
      <c r="A1194" s="22">
        <f t="shared" si="130"/>
        <v>1192</v>
      </c>
      <c r="B1194" s="13" t="s">
        <v>84</v>
      </c>
      <c r="C1194" s="104" t="s">
        <v>1282</v>
      </c>
      <c r="D1194" s="82" t="s">
        <v>5803</v>
      </c>
      <c r="E1194" s="91" t="str">
        <f>CONCATENATE(LEFT(D1194,5),VLOOKUP(CONCATENATE(N1194,"x",O1194),'PART NUMBER GUIDE'!$B$9:$C$49,2,FALSE),VLOOKUP(CONCATENATE(P1194, V1194), 'PART NUMBER GUIDE'!$Q$6:$R$91, 2, FALSE),VLOOKUP(Y1194,'PART NUMBER GUIDE'!$J$8:$K$43,2, FALSE),IF(U1194="N/A",IF(ABS(S1194)&lt;10,"0"&amp;ABS(S1194),ABS(S1194)),CONCATENATE(LEFT(U1194,1),RIGHT(U1194,1))), F1194, G1194)</f>
        <v>MR70677563950</v>
      </c>
      <c r="F1194" s="90"/>
      <c r="G1194" s="90"/>
      <c r="H1194" s="45" t="s">
        <v>5569</v>
      </c>
      <c r="I1194" s="329">
        <v>44517</v>
      </c>
      <c r="J1194" s="85" t="s">
        <v>3872</v>
      </c>
      <c r="K1194" s="342">
        <v>309</v>
      </c>
      <c r="L1194" s="92" t="str">
        <f t="shared" si="131"/>
        <v/>
      </c>
      <c r="M1194" s="344"/>
      <c r="N1194" s="82">
        <v>17</v>
      </c>
      <c r="O1194" s="83">
        <v>7.5</v>
      </c>
      <c r="P1194" s="99" t="str">
        <f t="shared" si="128"/>
        <v>6x130</v>
      </c>
      <c r="Q1194" s="82">
        <v>6</v>
      </c>
      <c r="R1194" s="82">
        <v>130</v>
      </c>
      <c r="S1194" s="82">
        <v>50</v>
      </c>
      <c r="T1194" s="84">
        <v>6.2</v>
      </c>
      <c r="U1194" s="102" t="s">
        <v>85</v>
      </c>
      <c r="V1194" s="75">
        <v>84.1</v>
      </c>
      <c r="W1194" s="41">
        <v>29.67</v>
      </c>
      <c r="X1194" s="51">
        <v>3640</v>
      </c>
      <c r="Y1194" s="45" t="s">
        <v>2297</v>
      </c>
      <c r="Z1194" s="79" t="s">
        <v>2988</v>
      </c>
      <c r="AA1194" s="51" t="str">
        <f t="shared" si="129"/>
        <v>17x7.5, 6x130, 50 OS</v>
      </c>
      <c r="AB1194" s="81" t="s">
        <v>4102</v>
      </c>
      <c r="AC1194" s="89">
        <f>_xlfn.IFNA(VLOOKUP(AB1194,ACCESSORIES!F:J,5,FALSE),"N/A")</f>
        <v>22</v>
      </c>
      <c r="AD1194" s="14" t="s">
        <v>85</v>
      </c>
      <c r="AE1194" s="14" t="s">
        <v>85</v>
      </c>
      <c r="AF1194" s="13" t="s">
        <v>85</v>
      </c>
      <c r="AG1194" s="14" t="s">
        <v>85</v>
      </c>
      <c r="AH1194" s="9" t="str">
        <f>_xlfn.IFNA(VLOOKUP(AG1194,ACCESSORIES!F:J,5,FALSE),"N/A")</f>
        <v>N/A</v>
      </c>
      <c r="AI1194" s="99" t="s">
        <v>265</v>
      </c>
      <c r="AJ1194" s="82" t="s">
        <v>85</v>
      </c>
      <c r="AK1194" s="40" t="str">
        <f>_xlfn.IFNA(VLOOKUP(AJ1194,ACCESSORIES!F:J,5,FALSE),"N/A")</f>
        <v>N/A</v>
      </c>
      <c r="AL1194" s="82" t="s">
        <v>85</v>
      </c>
      <c r="AM1194" s="82">
        <v>16.2</v>
      </c>
      <c r="AN1194" s="82">
        <v>173</v>
      </c>
      <c r="AO1194" s="36">
        <v>2</v>
      </c>
      <c r="AP1194" s="36">
        <v>6</v>
      </c>
      <c r="AQ1194" s="25">
        <v>7</v>
      </c>
      <c r="AR1194" s="36">
        <v>7</v>
      </c>
      <c r="AS1194" s="25">
        <v>199</v>
      </c>
      <c r="AT1194" s="74">
        <v>184</v>
      </c>
      <c r="AU1194" s="84">
        <v>84.1</v>
      </c>
      <c r="AV1194" s="54">
        <v>32</v>
      </c>
      <c r="AW1194" s="54">
        <v>32</v>
      </c>
      <c r="AX1194" s="54">
        <v>0</v>
      </c>
      <c r="AY1194" s="13" t="s">
        <v>85</v>
      </c>
      <c r="AZ1194" s="98" t="str">
        <f>_xlfn.IFNA(VLOOKUP(AY1194,ACCESSORIES!F:J,5,FALSE),"N/A")</f>
        <v>N/A</v>
      </c>
      <c r="BA1194" s="13" t="s">
        <v>85</v>
      </c>
      <c r="BB1194" s="98" t="str">
        <f>_xlfn.IFNA(VLOOKUP(BA1194,ACCESSORIES!F:J,5,FALSE),"N/A")</f>
        <v>N/A</v>
      </c>
      <c r="BC1194" s="77">
        <v>33.67</v>
      </c>
      <c r="BD1194" s="56">
        <v>20.236220472440898</v>
      </c>
      <c r="BE1194" s="56">
        <v>20.236220472440898</v>
      </c>
      <c r="BF1194" s="56">
        <v>10.4330708661417</v>
      </c>
      <c r="BG1194" s="378">
        <f t="shared" si="132"/>
        <v>7.001193999999944E-2</v>
      </c>
      <c r="BH1194" s="14">
        <v>36</v>
      </c>
      <c r="BI1194" s="114" t="s">
        <v>3532</v>
      </c>
      <c r="BJ1194" s="50" t="s">
        <v>4050</v>
      </c>
      <c r="BK1194" s="81" t="s">
        <v>4964</v>
      </c>
      <c r="BL1194" s="81" t="s">
        <v>4066</v>
      </c>
      <c r="BM1194" s="81" t="s">
        <v>5473</v>
      </c>
      <c r="BN1194" s="81" t="s">
        <v>2872</v>
      </c>
      <c r="BO1194" s="81" t="s">
        <v>5941</v>
      </c>
      <c r="BP1194" s="81" t="s">
        <v>5431</v>
      </c>
      <c r="BQ1194" s="81" t="s">
        <v>5942</v>
      </c>
      <c r="BR1194" s="81" t="s">
        <v>4275</v>
      </c>
      <c r="BS1194" s="81" t="s">
        <v>4068</v>
      </c>
      <c r="BT1194" s="81"/>
      <c r="BU1194" s="349" t="s">
        <v>6854</v>
      </c>
      <c r="BV1194" s="388" t="s">
        <v>8195</v>
      </c>
      <c r="BW1194" s="352" t="s">
        <v>6860</v>
      </c>
      <c r="BX1194" s="388" t="s">
        <v>8194</v>
      </c>
      <c r="BY1194" s="93" t="str">
        <f t="shared" si="135"/>
        <v>CLOSEOUT - MR706 Bead Grip, 17x7.5, +50mm Offset, 6x130, 84.1mm Centerbore, Method Bronze</v>
      </c>
      <c r="BZ1194" s="81" t="s">
        <v>3878</v>
      </c>
      <c r="CA1194" s="81" t="s">
        <v>3879</v>
      </c>
      <c r="CB1194" s="81" t="str">
        <f t="shared" si="134"/>
        <v>TRAIL (7XX)</v>
      </c>
    </row>
    <row r="1195" spans="1:80" s="38" customFormat="1" ht="15" customHeight="1">
      <c r="A1195" s="22">
        <f t="shared" si="130"/>
        <v>1193</v>
      </c>
      <c r="B1195" s="13" t="s">
        <v>84</v>
      </c>
      <c r="C1195" s="104" t="s">
        <v>1282</v>
      </c>
      <c r="D1195" s="82" t="s">
        <v>5803</v>
      </c>
      <c r="E1195" s="91" t="str">
        <f>CONCATENATE(LEFT(D1195,5),VLOOKUP(CONCATENATE(N1195,"x",O1195),'PART NUMBER GUIDE'!$B$9:$C$49,2,FALSE),VLOOKUP(CONCATENATE(P1195, V1195), 'PART NUMBER GUIDE'!$Q$6:$R$91, 2, FALSE),VLOOKUP(Y1195,'PART NUMBER GUIDE'!$J$8:$K$43,2, FALSE),IF(U1195="N/A",IF(ABS(S1195)&lt;10,"0"&amp;ABS(S1195),ABS(S1195)),CONCATENATE(LEFT(U1195,1),RIGHT(U1195,1))), F1195, G1195)</f>
        <v>MR70678558500T</v>
      </c>
      <c r="F1195" s="90" t="s">
        <v>4712</v>
      </c>
      <c r="G1195" s="90"/>
      <c r="H1195" s="45" t="s">
        <v>5576</v>
      </c>
      <c r="I1195" s="329">
        <v>44517</v>
      </c>
      <c r="J1195" s="85" t="s">
        <v>3872</v>
      </c>
      <c r="K1195" s="342">
        <v>319</v>
      </c>
      <c r="L1195" s="92" t="str">
        <f t="shared" si="131"/>
        <v/>
      </c>
      <c r="M1195" s="344"/>
      <c r="N1195" s="82">
        <v>17</v>
      </c>
      <c r="O1195" s="83">
        <v>8.5</v>
      </c>
      <c r="P1195" s="99" t="str">
        <f t="shared" si="128"/>
        <v>5x150</v>
      </c>
      <c r="Q1195" s="82">
        <v>5</v>
      </c>
      <c r="R1195" s="82">
        <v>150</v>
      </c>
      <c r="S1195" s="82">
        <v>0</v>
      </c>
      <c r="T1195" s="84">
        <v>4.72</v>
      </c>
      <c r="U1195" s="102" t="s">
        <v>85</v>
      </c>
      <c r="V1195" s="75">
        <v>110.5</v>
      </c>
      <c r="W1195" s="41">
        <v>29.78</v>
      </c>
      <c r="X1195" s="51">
        <v>2650</v>
      </c>
      <c r="Y1195" s="45" t="s">
        <v>2294</v>
      </c>
      <c r="Z1195" s="79" t="s">
        <v>2987</v>
      </c>
      <c r="AA1195" s="51" t="str">
        <f t="shared" si="129"/>
        <v>17x8.5, 5x150, 0 OS</v>
      </c>
      <c r="AB1195" s="81" t="s">
        <v>5555</v>
      </c>
      <c r="AC1195" s="89">
        <f>_xlfn.IFNA(VLOOKUP(AB1195,ACCESSORIES!F:J,5,FALSE),"N/A")</f>
        <v>22</v>
      </c>
      <c r="AD1195" s="14" t="s">
        <v>85</v>
      </c>
      <c r="AE1195" s="14" t="s">
        <v>85</v>
      </c>
      <c r="AF1195" s="13" t="s">
        <v>85</v>
      </c>
      <c r="AG1195" s="14" t="s">
        <v>85</v>
      </c>
      <c r="AH1195" s="9" t="str">
        <f>_xlfn.IFNA(VLOOKUP(AG1195,ACCESSORIES!F:J,5,FALSE),"N/A")</f>
        <v>N/A</v>
      </c>
      <c r="AI1195" s="99" t="s">
        <v>265</v>
      </c>
      <c r="AJ1195" s="82" t="s">
        <v>85</v>
      </c>
      <c r="AK1195" s="40" t="str">
        <f>_xlfn.IFNA(VLOOKUP(AJ1195,ACCESSORIES!F:J,5,FALSE),"N/A")</f>
        <v>N/A</v>
      </c>
      <c r="AL1195" s="82" t="s">
        <v>85</v>
      </c>
      <c r="AM1195" s="82">
        <v>16.2</v>
      </c>
      <c r="AN1195" s="82">
        <v>180</v>
      </c>
      <c r="AO1195" s="36">
        <v>0</v>
      </c>
      <c r="AP1195" s="36">
        <v>21.2</v>
      </c>
      <c r="AQ1195" s="25">
        <v>37.6</v>
      </c>
      <c r="AR1195" s="36">
        <v>53</v>
      </c>
      <c r="AS1195" s="25">
        <v>210</v>
      </c>
      <c r="AT1195" s="74">
        <v>206</v>
      </c>
      <c r="AU1195" s="84">
        <v>110.5</v>
      </c>
      <c r="AV1195" s="54">
        <v>66</v>
      </c>
      <c r="AW1195" s="54">
        <v>66</v>
      </c>
      <c r="AX1195" s="54">
        <v>22</v>
      </c>
      <c r="AY1195" s="13" t="s">
        <v>85</v>
      </c>
      <c r="AZ1195" s="98" t="str">
        <f>_xlfn.IFNA(VLOOKUP(AY1195,ACCESSORIES!F:J,5,FALSE),"N/A")</f>
        <v>N/A</v>
      </c>
      <c r="BA1195" s="13" t="s">
        <v>85</v>
      </c>
      <c r="BB1195" s="98" t="str">
        <f>_xlfn.IFNA(VLOOKUP(BA1195,ACCESSORIES!F:J,5,FALSE),"N/A")</f>
        <v>N/A</v>
      </c>
      <c r="BC1195" s="77">
        <v>33.78</v>
      </c>
      <c r="BD1195" s="56">
        <v>20.236220472440898</v>
      </c>
      <c r="BE1195" s="56">
        <v>20.236220472440898</v>
      </c>
      <c r="BF1195" s="56">
        <v>11.417322834645701</v>
      </c>
      <c r="BG1195" s="378">
        <f t="shared" si="132"/>
        <v>7.6616839999999839E-2</v>
      </c>
      <c r="BH1195" s="14">
        <v>36</v>
      </c>
      <c r="BI1195" s="114" t="s">
        <v>3532</v>
      </c>
      <c r="BJ1195" s="50" t="s">
        <v>4050</v>
      </c>
      <c r="BK1195" s="81" t="s">
        <v>4964</v>
      </c>
      <c r="BL1195" s="81" t="s">
        <v>4066</v>
      </c>
      <c r="BM1195" s="81" t="s">
        <v>5473</v>
      </c>
      <c r="BN1195" s="81" t="s">
        <v>2872</v>
      </c>
      <c r="BO1195" s="81" t="s">
        <v>5941</v>
      </c>
      <c r="BP1195" s="81" t="s">
        <v>5431</v>
      </c>
      <c r="BQ1195" s="81" t="s">
        <v>5942</v>
      </c>
      <c r="BR1195" s="81" t="s">
        <v>4275</v>
      </c>
      <c r="BS1195" s="81" t="s">
        <v>4068</v>
      </c>
      <c r="BT1195" s="81"/>
      <c r="BU1195" s="349"/>
      <c r="BV1195" s="388"/>
      <c r="BW1195" s="352"/>
      <c r="BX1195" s="388"/>
      <c r="BY1195" s="93" t="str">
        <f t="shared" si="135"/>
        <v>CLOSEOUT - MR706 Bead Grip, 17x8.5, 0mm Offset, 5x150, 110.5mm Centerbore, Matte Black</v>
      </c>
      <c r="BZ1195" s="81" t="s">
        <v>3878</v>
      </c>
      <c r="CA1195" s="81" t="s">
        <v>3879</v>
      </c>
      <c r="CB1195" s="81" t="str">
        <f t="shared" si="134"/>
        <v>TRAIL (7XX)</v>
      </c>
    </row>
    <row r="1196" spans="1:80" s="38" customFormat="1" ht="15" customHeight="1">
      <c r="A1196" s="22">
        <f t="shared" si="130"/>
        <v>1194</v>
      </c>
      <c r="B1196" s="13" t="s">
        <v>84</v>
      </c>
      <c r="C1196" s="104" t="s">
        <v>1282</v>
      </c>
      <c r="D1196" s="82" t="s">
        <v>5803</v>
      </c>
      <c r="E1196" s="91" t="str">
        <f>CONCATENATE(LEFT(D1196,5),VLOOKUP(CONCATENATE(N1196,"x",O1196),'PART NUMBER GUIDE'!$B$9:$C$49,2,FALSE),VLOOKUP(CONCATENATE(P1196, V1196), 'PART NUMBER GUIDE'!$Q$6:$R$91, 2, FALSE),VLOOKUP(Y1196,'PART NUMBER GUIDE'!$J$8:$K$43,2, FALSE),IF(U1196="N/A",IF(ABS(S1196)&lt;10,"0"&amp;ABS(S1196),ABS(S1196)),CONCATENATE(LEFT(U1196,1),RIGHT(U1196,1))), F1196, G1196)</f>
        <v>MR70678558900T</v>
      </c>
      <c r="F1196" s="90" t="s">
        <v>4712</v>
      </c>
      <c r="G1196" s="90"/>
      <c r="H1196" s="45" t="s">
        <v>5577</v>
      </c>
      <c r="I1196" s="329">
        <v>44517</v>
      </c>
      <c r="J1196" s="85" t="s">
        <v>3872</v>
      </c>
      <c r="K1196" s="342">
        <v>319</v>
      </c>
      <c r="L1196" s="92" t="str">
        <f t="shared" si="131"/>
        <v/>
      </c>
      <c r="M1196" s="344"/>
      <c r="N1196" s="82">
        <v>17</v>
      </c>
      <c r="O1196" s="83">
        <v>8.5</v>
      </c>
      <c r="P1196" s="99" t="str">
        <f t="shared" si="128"/>
        <v>5x150</v>
      </c>
      <c r="Q1196" s="82">
        <v>5</v>
      </c>
      <c r="R1196" s="82">
        <v>150</v>
      </c>
      <c r="S1196" s="82">
        <v>0</v>
      </c>
      <c r="T1196" s="84">
        <v>4.72</v>
      </c>
      <c r="U1196" s="102" t="s">
        <v>85</v>
      </c>
      <c r="V1196" s="75">
        <v>110.5</v>
      </c>
      <c r="W1196" s="41">
        <v>30.25</v>
      </c>
      <c r="X1196" s="51">
        <v>2650</v>
      </c>
      <c r="Y1196" s="45" t="s">
        <v>2297</v>
      </c>
      <c r="Z1196" s="79" t="s">
        <v>2988</v>
      </c>
      <c r="AA1196" s="51" t="str">
        <f t="shared" si="129"/>
        <v>17x8.5, 5x150, 0 OS</v>
      </c>
      <c r="AB1196" s="81" t="s">
        <v>5555</v>
      </c>
      <c r="AC1196" s="89">
        <f>_xlfn.IFNA(VLOOKUP(AB1196,ACCESSORIES!F:J,5,FALSE),"N/A")</f>
        <v>22</v>
      </c>
      <c r="AD1196" s="14" t="s">
        <v>85</v>
      </c>
      <c r="AE1196" s="14" t="s">
        <v>85</v>
      </c>
      <c r="AF1196" s="13" t="s">
        <v>85</v>
      </c>
      <c r="AG1196" s="14" t="s">
        <v>85</v>
      </c>
      <c r="AH1196" s="9" t="str">
        <f>_xlfn.IFNA(VLOOKUP(AG1196,ACCESSORIES!F:J,5,FALSE),"N/A")</f>
        <v>N/A</v>
      </c>
      <c r="AI1196" s="99" t="s">
        <v>265</v>
      </c>
      <c r="AJ1196" s="82" t="s">
        <v>85</v>
      </c>
      <c r="AK1196" s="40" t="str">
        <f>_xlfn.IFNA(VLOOKUP(AJ1196,ACCESSORIES!F:J,5,FALSE),"N/A")</f>
        <v>N/A</v>
      </c>
      <c r="AL1196" s="82" t="s">
        <v>85</v>
      </c>
      <c r="AM1196" s="82">
        <v>16.2</v>
      </c>
      <c r="AN1196" s="82">
        <v>180</v>
      </c>
      <c r="AO1196" s="36">
        <v>0</v>
      </c>
      <c r="AP1196" s="36">
        <v>21.2</v>
      </c>
      <c r="AQ1196" s="25">
        <v>37.6</v>
      </c>
      <c r="AR1196" s="36">
        <v>53</v>
      </c>
      <c r="AS1196" s="25">
        <v>210</v>
      </c>
      <c r="AT1196" s="74">
        <v>206</v>
      </c>
      <c r="AU1196" s="84">
        <v>110.5</v>
      </c>
      <c r="AV1196" s="54">
        <v>66</v>
      </c>
      <c r="AW1196" s="54">
        <v>66</v>
      </c>
      <c r="AX1196" s="54">
        <v>22</v>
      </c>
      <c r="AY1196" s="13" t="s">
        <v>85</v>
      </c>
      <c r="AZ1196" s="98" t="str">
        <f>_xlfn.IFNA(VLOOKUP(AY1196,ACCESSORIES!F:J,5,FALSE),"N/A")</f>
        <v>N/A</v>
      </c>
      <c r="BA1196" s="13" t="s">
        <v>85</v>
      </c>
      <c r="BB1196" s="98" t="str">
        <f>_xlfn.IFNA(VLOOKUP(BA1196,ACCESSORIES!F:J,5,FALSE),"N/A")</f>
        <v>N/A</v>
      </c>
      <c r="BC1196" s="77">
        <v>35.630000000000003</v>
      </c>
      <c r="BD1196" s="56">
        <v>20.236220472440898</v>
      </c>
      <c r="BE1196" s="56">
        <v>20.236220472440898</v>
      </c>
      <c r="BF1196" s="56">
        <v>11.417322834645701</v>
      </c>
      <c r="BG1196" s="378">
        <f t="shared" si="132"/>
        <v>7.6616839999999839E-2</v>
      </c>
      <c r="BH1196" s="14">
        <v>36</v>
      </c>
      <c r="BI1196" s="114" t="s">
        <v>3532</v>
      </c>
      <c r="BJ1196" s="50" t="s">
        <v>4050</v>
      </c>
      <c r="BK1196" s="81" t="s">
        <v>4964</v>
      </c>
      <c r="BL1196" s="81" t="s">
        <v>4066</v>
      </c>
      <c r="BM1196" s="81" t="s">
        <v>5473</v>
      </c>
      <c r="BN1196" s="81" t="s">
        <v>2872</v>
      </c>
      <c r="BO1196" s="81" t="s">
        <v>5941</v>
      </c>
      <c r="BP1196" s="81" t="s">
        <v>5431</v>
      </c>
      <c r="BQ1196" s="81" t="s">
        <v>5942</v>
      </c>
      <c r="BR1196" s="81" t="s">
        <v>4275</v>
      </c>
      <c r="BS1196" s="81" t="s">
        <v>4068</v>
      </c>
      <c r="BT1196" s="81"/>
      <c r="BU1196" s="349"/>
      <c r="BV1196" s="376"/>
      <c r="BW1196" s="352"/>
      <c r="BX1196" s="376"/>
      <c r="BY1196" s="93" t="str">
        <f t="shared" si="135"/>
        <v>CLOSEOUT - MR706 Bead Grip, 17x8.5, 0mm Offset, 5x150, 110.5mm Centerbore, Method Bronze</v>
      </c>
      <c r="BZ1196" s="81" t="s">
        <v>3878</v>
      </c>
      <c r="CA1196" s="81" t="s">
        <v>3879</v>
      </c>
      <c r="CB1196" s="81" t="str">
        <f t="shared" si="134"/>
        <v>TRAIL (7XX)</v>
      </c>
    </row>
    <row r="1197" spans="1:80" s="38" customFormat="1" ht="15" customHeight="1">
      <c r="A1197" s="22">
        <f t="shared" si="130"/>
        <v>1195</v>
      </c>
      <c r="B1197" s="13" t="s">
        <v>84</v>
      </c>
      <c r="C1197" s="104" t="s">
        <v>1282</v>
      </c>
      <c r="D1197" s="82" t="s">
        <v>5803</v>
      </c>
      <c r="E1197" s="91" t="str">
        <f>CONCATENATE(LEFT(D1197,5),VLOOKUP(CONCATENATE(N1197,"x",O1197),'PART NUMBER GUIDE'!$B$9:$C$49,2,FALSE),VLOOKUP(CONCATENATE(P1197, V1197), 'PART NUMBER GUIDE'!$Q$6:$R$91, 2, FALSE),VLOOKUP(Y1197,'PART NUMBER GUIDE'!$J$8:$K$43,2, FALSE),IF(U1197="N/A",IF(ABS(S1197)&lt;10,"0"&amp;ABS(S1197),ABS(S1197)),CONCATENATE(LEFT(U1197,1),RIGHT(U1197,1))), F1197, G1197)</f>
        <v>MR70678562525</v>
      </c>
      <c r="F1197" s="90"/>
      <c r="G1197" s="90"/>
      <c r="H1197" s="45" t="s">
        <v>5586</v>
      </c>
      <c r="I1197" s="329">
        <v>44517</v>
      </c>
      <c r="J1197" s="85" t="s">
        <v>3872</v>
      </c>
      <c r="K1197" s="342">
        <v>319</v>
      </c>
      <c r="L1197" s="92" t="str">
        <f t="shared" si="131"/>
        <v/>
      </c>
      <c r="M1197" s="344"/>
      <c r="N1197" s="82">
        <v>17</v>
      </c>
      <c r="O1197" s="83">
        <v>8.5</v>
      </c>
      <c r="P1197" s="99" t="str">
        <f t="shared" ref="P1197:P1224" si="136">CONCATENATE(Q1197,"x",R1197)</f>
        <v>6x120</v>
      </c>
      <c r="Q1197" s="82">
        <v>6</v>
      </c>
      <c r="R1197" s="82">
        <v>120</v>
      </c>
      <c r="S1197" s="82">
        <v>25</v>
      </c>
      <c r="T1197" s="84">
        <v>5.7</v>
      </c>
      <c r="U1197" s="102" t="s">
        <v>85</v>
      </c>
      <c r="V1197" s="75">
        <v>67</v>
      </c>
      <c r="W1197" s="41">
        <v>31</v>
      </c>
      <c r="X1197" s="51">
        <v>2650</v>
      </c>
      <c r="Y1197" s="45" t="s">
        <v>2294</v>
      </c>
      <c r="Z1197" s="79" t="s">
        <v>2987</v>
      </c>
      <c r="AA1197" s="51" t="str">
        <f t="shared" ref="AA1197:AA1224" si="137">_xlfn.CONCAT(N1197,"x",O1197,","," ",P1197,","," ",S1197," ","OS")</f>
        <v>17x8.5, 6x120, 25 OS</v>
      </c>
      <c r="AB1197" s="81" t="s">
        <v>4102</v>
      </c>
      <c r="AC1197" s="89">
        <f>_xlfn.IFNA(VLOOKUP(AB1197,ACCESSORIES!F:J,5,FALSE),"N/A")</f>
        <v>22</v>
      </c>
      <c r="AD1197" s="14" t="s">
        <v>85</v>
      </c>
      <c r="AE1197" s="14" t="s">
        <v>85</v>
      </c>
      <c r="AF1197" s="13" t="s">
        <v>85</v>
      </c>
      <c r="AG1197" s="14" t="s">
        <v>85</v>
      </c>
      <c r="AH1197" s="9" t="str">
        <f>_xlfn.IFNA(VLOOKUP(AG1197,ACCESSORIES!F:J,5,FALSE),"N/A")</f>
        <v>N/A</v>
      </c>
      <c r="AI1197" s="99" t="s">
        <v>265</v>
      </c>
      <c r="AJ1197" s="82" t="s">
        <v>85</v>
      </c>
      <c r="AK1197" s="40" t="str">
        <f>_xlfn.IFNA(VLOOKUP(AJ1197,ACCESSORIES!F:J,5,FALSE),"N/A")</f>
        <v>N/A</v>
      </c>
      <c r="AL1197" s="82" t="s">
        <v>85</v>
      </c>
      <c r="AM1197" s="82">
        <v>16.2</v>
      </c>
      <c r="AN1197" s="82">
        <v>150</v>
      </c>
      <c r="AO1197" s="36">
        <v>17.600000000000001</v>
      </c>
      <c r="AP1197" s="36">
        <v>25.8</v>
      </c>
      <c r="AQ1197" s="25">
        <v>34.4</v>
      </c>
      <c r="AR1197" s="36">
        <v>42.9</v>
      </c>
      <c r="AS1197" s="25">
        <v>209.7</v>
      </c>
      <c r="AT1197" s="74">
        <v>197</v>
      </c>
      <c r="AU1197" s="84">
        <v>67</v>
      </c>
      <c r="AV1197" s="54">
        <v>44</v>
      </c>
      <c r="AW1197" s="54">
        <v>44</v>
      </c>
      <c r="AX1197" s="54">
        <v>22</v>
      </c>
      <c r="AY1197" s="13" t="s">
        <v>85</v>
      </c>
      <c r="AZ1197" s="98" t="str">
        <f>_xlfn.IFNA(VLOOKUP(AY1197,ACCESSORIES!F:J,5,FALSE),"N/A")</f>
        <v>N/A</v>
      </c>
      <c r="BA1197" s="13" t="s">
        <v>85</v>
      </c>
      <c r="BB1197" s="98" t="str">
        <f>_xlfn.IFNA(VLOOKUP(BA1197,ACCESSORIES!F:J,5,FALSE),"N/A")</f>
        <v>N/A</v>
      </c>
      <c r="BC1197" s="77">
        <v>35</v>
      </c>
      <c r="BD1197" s="56">
        <v>20.236220472440898</v>
      </c>
      <c r="BE1197" s="56">
        <v>20.236220472440898</v>
      </c>
      <c r="BF1197" s="56">
        <v>11.417322834645701</v>
      </c>
      <c r="BG1197" s="378">
        <f t="shared" si="132"/>
        <v>7.6616839999999839E-2</v>
      </c>
      <c r="BH1197" s="14">
        <v>36</v>
      </c>
      <c r="BI1197" s="114" t="s">
        <v>3532</v>
      </c>
      <c r="BJ1197" s="50" t="s">
        <v>4050</v>
      </c>
      <c r="BK1197" s="81" t="s">
        <v>4964</v>
      </c>
      <c r="BL1197" s="81" t="s">
        <v>4066</v>
      </c>
      <c r="BM1197" s="81" t="s">
        <v>5473</v>
      </c>
      <c r="BN1197" s="81" t="s">
        <v>2872</v>
      </c>
      <c r="BO1197" s="81" t="s">
        <v>5941</v>
      </c>
      <c r="BP1197" s="81" t="s">
        <v>5431</v>
      </c>
      <c r="BQ1197" s="81" t="s">
        <v>5942</v>
      </c>
      <c r="BR1197" s="81" t="s">
        <v>4275</v>
      </c>
      <c r="BS1197" s="81" t="s">
        <v>4068</v>
      </c>
      <c r="BT1197" s="81"/>
      <c r="BU1197" s="349" t="s">
        <v>6842</v>
      </c>
      <c r="BV1197" s="388" t="s">
        <v>8320</v>
      </c>
      <c r="BW1197" s="352" t="s">
        <v>6848</v>
      </c>
      <c r="BX1197" s="388" t="s">
        <v>8321</v>
      </c>
      <c r="BY1197" s="93" t="str">
        <f t="shared" si="135"/>
        <v>CLOSEOUT - MR706 Bead Grip, 17x8.5, +25mm Offset, 6x120, 67mm Centerbore, Matte Black</v>
      </c>
      <c r="BZ1197" s="81" t="s">
        <v>3878</v>
      </c>
      <c r="CA1197" s="81" t="s">
        <v>3879</v>
      </c>
      <c r="CB1197" s="81" t="str">
        <f t="shared" si="134"/>
        <v>TRAIL (7XX)</v>
      </c>
    </row>
    <row r="1198" spans="1:80" s="38" customFormat="1" ht="15" customHeight="1">
      <c r="A1198" s="22">
        <f t="shared" si="130"/>
        <v>1196</v>
      </c>
      <c r="B1198" s="13" t="s">
        <v>84</v>
      </c>
      <c r="C1198" s="104" t="s">
        <v>1282</v>
      </c>
      <c r="D1198" s="82" t="s">
        <v>5803</v>
      </c>
      <c r="E1198" s="91" t="str">
        <f>CONCATENATE(LEFT(D1198,5),VLOOKUP(CONCATENATE(N1198,"x",O1198),'PART NUMBER GUIDE'!$B$9:$C$49,2,FALSE),VLOOKUP(CONCATENATE(P1198, V1198), 'PART NUMBER GUIDE'!$Q$6:$R$91, 2, FALSE),VLOOKUP(Y1198,'PART NUMBER GUIDE'!$J$8:$K$43,2, FALSE),IF(U1198="N/A",IF(ABS(S1198)&lt;10,"0"&amp;ABS(S1198),ABS(S1198)),CONCATENATE(LEFT(U1198,1),RIGHT(U1198,1))), F1198, G1198)</f>
        <v>MR70678562925</v>
      </c>
      <c r="F1198" s="90"/>
      <c r="G1198" s="90"/>
      <c r="H1198" s="45" t="s">
        <v>5587</v>
      </c>
      <c r="I1198" s="329">
        <v>44517</v>
      </c>
      <c r="J1198" s="85" t="s">
        <v>3872</v>
      </c>
      <c r="K1198" s="342">
        <v>319</v>
      </c>
      <c r="L1198" s="92" t="str">
        <f t="shared" si="131"/>
        <v/>
      </c>
      <c r="M1198" s="344"/>
      <c r="N1198" s="82">
        <v>17</v>
      </c>
      <c r="O1198" s="83">
        <v>8.5</v>
      </c>
      <c r="P1198" s="99" t="str">
        <f t="shared" si="136"/>
        <v>6x120</v>
      </c>
      <c r="Q1198" s="82">
        <v>6</v>
      </c>
      <c r="R1198" s="82">
        <v>120</v>
      </c>
      <c r="S1198" s="82">
        <v>25</v>
      </c>
      <c r="T1198" s="84">
        <v>5.7</v>
      </c>
      <c r="U1198" s="102" t="s">
        <v>85</v>
      </c>
      <c r="V1198" s="75">
        <v>67</v>
      </c>
      <c r="W1198" s="41">
        <v>31</v>
      </c>
      <c r="X1198" s="51">
        <v>2650</v>
      </c>
      <c r="Y1198" s="45" t="s">
        <v>2297</v>
      </c>
      <c r="Z1198" s="79" t="s">
        <v>2988</v>
      </c>
      <c r="AA1198" s="51" t="str">
        <f t="shared" si="137"/>
        <v>17x8.5, 6x120, 25 OS</v>
      </c>
      <c r="AB1198" s="81" t="s">
        <v>4102</v>
      </c>
      <c r="AC1198" s="89">
        <f>_xlfn.IFNA(VLOOKUP(AB1198,ACCESSORIES!F:J,5,FALSE),"N/A")</f>
        <v>22</v>
      </c>
      <c r="AD1198" s="14" t="s">
        <v>85</v>
      </c>
      <c r="AE1198" s="14" t="s">
        <v>85</v>
      </c>
      <c r="AF1198" s="13" t="s">
        <v>85</v>
      </c>
      <c r="AG1198" s="14" t="s">
        <v>85</v>
      </c>
      <c r="AH1198" s="9" t="str">
        <f>_xlfn.IFNA(VLOOKUP(AG1198,ACCESSORIES!F:J,5,FALSE),"N/A")</f>
        <v>N/A</v>
      </c>
      <c r="AI1198" s="99" t="s">
        <v>265</v>
      </c>
      <c r="AJ1198" s="82" t="s">
        <v>85</v>
      </c>
      <c r="AK1198" s="40" t="str">
        <f>_xlfn.IFNA(VLOOKUP(AJ1198,ACCESSORIES!F:J,5,FALSE),"N/A")</f>
        <v>N/A</v>
      </c>
      <c r="AL1198" s="82" t="s">
        <v>85</v>
      </c>
      <c r="AM1198" s="82">
        <v>16.2</v>
      </c>
      <c r="AN1198" s="82">
        <v>150</v>
      </c>
      <c r="AO1198" s="36">
        <v>17.600000000000001</v>
      </c>
      <c r="AP1198" s="36">
        <v>25.8</v>
      </c>
      <c r="AQ1198" s="25">
        <v>34.4</v>
      </c>
      <c r="AR1198" s="36">
        <v>42.9</v>
      </c>
      <c r="AS1198" s="25">
        <v>209.7</v>
      </c>
      <c r="AT1198" s="74">
        <v>197</v>
      </c>
      <c r="AU1198" s="84">
        <v>67</v>
      </c>
      <c r="AV1198" s="54">
        <v>44</v>
      </c>
      <c r="AW1198" s="54">
        <v>44</v>
      </c>
      <c r="AX1198" s="54">
        <v>22</v>
      </c>
      <c r="AY1198" s="13" t="s">
        <v>85</v>
      </c>
      <c r="AZ1198" s="98" t="str">
        <f>_xlfn.IFNA(VLOOKUP(AY1198,ACCESSORIES!F:J,5,FALSE),"N/A")</f>
        <v>N/A</v>
      </c>
      <c r="BA1198" s="13" t="s">
        <v>85</v>
      </c>
      <c r="BB1198" s="98" t="str">
        <f>_xlfn.IFNA(VLOOKUP(BA1198,ACCESSORIES!F:J,5,FALSE),"N/A")</f>
        <v>N/A</v>
      </c>
      <c r="BC1198" s="77">
        <v>35</v>
      </c>
      <c r="BD1198" s="56">
        <v>20.236220472440898</v>
      </c>
      <c r="BE1198" s="56">
        <v>20.236220472440898</v>
      </c>
      <c r="BF1198" s="56">
        <v>11.417322834645701</v>
      </c>
      <c r="BG1198" s="378">
        <f t="shared" si="132"/>
        <v>7.6616839999999839E-2</v>
      </c>
      <c r="BH1198" s="14">
        <v>36</v>
      </c>
      <c r="BI1198" s="114" t="s">
        <v>3532</v>
      </c>
      <c r="BJ1198" s="50" t="s">
        <v>4050</v>
      </c>
      <c r="BK1198" s="81" t="s">
        <v>4964</v>
      </c>
      <c r="BL1198" s="81" t="s">
        <v>4066</v>
      </c>
      <c r="BM1198" s="81" t="s">
        <v>5473</v>
      </c>
      <c r="BN1198" s="81" t="s">
        <v>2872</v>
      </c>
      <c r="BO1198" s="81" t="s">
        <v>5941</v>
      </c>
      <c r="BP1198" s="81" t="s">
        <v>5431</v>
      </c>
      <c r="BQ1198" s="81" t="s">
        <v>5942</v>
      </c>
      <c r="BR1198" s="81" t="s">
        <v>4275</v>
      </c>
      <c r="BS1198" s="81" t="s">
        <v>4068</v>
      </c>
      <c r="BT1198" s="81"/>
      <c r="BU1198" s="349" t="s">
        <v>6854</v>
      </c>
      <c r="BV1198" s="388" t="s">
        <v>8195</v>
      </c>
      <c r="BW1198" s="352" t="s">
        <v>6860</v>
      </c>
      <c r="BX1198" s="388" t="s">
        <v>8194</v>
      </c>
      <c r="BY1198" s="93" t="str">
        <f t="shared" si="135"/>
        <v>CLOSEOUT - MR706 Bead Grip, 17x8.5, +25mm Offset, 6x120, 67mm Centerbore, Method Bronze</v>
      </c>
      <c r="BZ1198" s="81" t="s">
        <v>3878</v>
      </c>
      <c r="CA1198" s="81" t="s">
        <v>3879</v>
      </c>
      <c r="CB1198" s="81" t="str">
        <f t="shared" si="134"/>
        <v>TRAIL (7XX)</v>
      </c>
    </row>
    <row r="1199" spans="1:80" s="38" customFormat="1" ht="15" customHeight="1">
      <c r="A1199" s="22">
        <f t="shared" si="130"/>
        <v>1197</v>
      </c>
      <c r="B1199" s="13" t="s">
        <v>84</v>
      </c>
      <c r="C1199" s="104" t="s">
        <v>1282</v>
      </c>
      <c r="D1199" s="82" t="s">
        <v>5803</v>
      </c>
      <c r="E1199" s="91" t="str">
        <f>CONCATENATE(LEFT(D1199,5),VLOOKUP(CONCATENATE(N1199,"x",O1199),'PART NUMBER GUIDE'!$B$9:$C$49,2,FALSE),VLOOKUP(CONCATENATE(P1199, V1199), 'PART NUMBER GUIDE'!$Q$6:$R$91, 2, FALSE),VLOOKUP(Y1199,'PART NUMBER GUIDE'!$J$8:$K$43,2, FALSE),IF(U1199="N/A",IF(ABS(S1199)&lt;10,"0"&amp;ABS(S1199),ABS(S1199)),CONCATENATE(LEFT(U1199,1),RIGHT(U1199,1))), F1199, G1199)</f>
        <v>MR70678516900</v>
      </c>
      <c r="F1199" s="90"/>
      <c r="G1199" s="90"/>
      <c r="H1199" s="45" t="s">
        <v>5589</v>
      </c>
      <c r="I1199" s="329">
        <v>44517</v>
      </c>
      <c r="J1199" s="85" t="s">
        <v>3872</v>
      </c>
      <c r="K1199" s="342">
        <v>319</v>
      </c>
      <c r="L1199" s="92" t="str">
        <f t="shared" si="131"/>
        <v/>
      </c>
      <c r="M1199" s="344"/>
      <c r="N1199" s="82">
        <v>17</v>
      </c>
      <c r="O1199" s="83">
        <v>8.5</v>
      </c>
      <c r="P1199" s="99" t="str">
        <f t="shared" si="136"/>
        <v>6x135</v>
      </c>
      <c r="Q1199" s="82">
        <v>6</v>
      </c>
      <c r="R1199" s="82">
        <v>135</v>
      </c>
      <c r="S1199" s="82">
        <v>0</v>
      </c>
      <c r="T1199" s="84">
        <v>4.72</v>
      </c>
      <c r="U1199" s="102" t="s">
        <v>85</v>
      </c>
      <c r="V1199" s="75">
        <v>87</v>
      </c>
      <c r="W1199" s="41">
        <v>31.17</v>
      </c>
      <c r="X1199" s="51">
        <v>2650</v>
      </c>
      <c r="Y1199" s="45" t="s">
        <v>2297</v>
      </c>
      <c r="Z1199" s="79" t="s">
        <v>2988</v>
      </c>
      <c r="AA1199" s="51" t="str">
        <f t="shared" si="137"/>
        <v>17x8.5, 6x135, 0 OS</v>
      </c>
      <c r="AB1199" s="81" t="s">
        <v>4102</v>
      </c>
      <c r="AC1199" s="89">
        <f>_xlfn.IFNA(VLOOKUP(AB1199,ACCESSORIES!F:J,5,FALSE),"N/A")</f>
        <v>22</v>
      </c>
      <c r="AD1199" s="14" t="s">
        <v>85</v>
      </c>
      <c r="AE1199" s="14" t="s">
        <v>85</v>
      </c>
      <c r="AF1199" s="13" t="s">
        <v>85</v>
      </c>
      <c r="AG1199" s="14" t="s">
        <v>85</v>
      </c>
      <c r="AH1199" s="9" t="str">
        <f>_xlfn.IFNA(VLOOKUP(AG1199,ACCESSORIES!F:J,5,FALSE),"N/A")</f>
        <v>N/A</v>
      </c>
      <c r="AI1199" s="99" t="s">
        <v>265</v>
      </c>
      <c r="AJ1199" s="82" t="s">
        <v>85</v>
      </c>
      <c r="AK1199" s="40" t="str">
        <f>_xlfn.IFNA(VLOOKUP(AJ1199,ACCESSORIES!F:J,5,FALSE),"N/A")</f>
        <v>N/A</v>
      </c>
      <c r="AL1199" s="82" t="s">
        <v>85</v>
      </c>
      <c r="AM1199" s="82">
        <v>16.2</v>
      </c>
      <c r="AN1199" s="82">
        <v>170</v>
      </c>
      <c r="AO1199" s="36">
        <v>7.7</v>
      </c>
      <c r="AP1199" s="36">
        <v>22.2</v>
      </c>
      <c r="AQ1199" s="25">
        <v>37.5</v>
      </c>
      <c r="AR1199" s="36">
        <v>53</v>
      </c>
      <c r="AS1199" s="25">
        <v>210</v>
      </c>
      <c r="AT1199" s="74">
        <v>206</v>
      </c>
      <c r="AU1199" s="84">
        <v>87</v>
      </c>
      <c r="AV1199" s="54">
        <v>53</v>
      </c>
      <c r="AW1199" s="54">
        <v>53</v>
      </c>
      <c r="AX1199" s="54">
        <v>22</v>
      </c>
      <c r="AY1199" s="13" t="s">
        <v>85</v>
      </c>
      <c r="AZ1199" s="98" t="str">
        <f>_xlfn.IFNA(VLOOKUP(AY1199,ACCESSORIES!F:J,5,FALSE),"N/A")</f>
        <v>N/A</v>
      </c>
      <c r="BA1199" s="13" t="s">
        <v>85</v>
      </c>
      <c r="BB1199" s="98" t="str">
        <f>_xlfn.IFNA(VLOOKUP(BA1199,ACCESSORIES!F:J,5,FALSE),"N/A")</f>
        <v>N/A</v>
      </c>
      <c r="BC1199" s="77">
        <v>36.89</v>
      </c>
      <c r="BD1199" s="56">
        <v>20.236220472440898</v>
      </c>
      <c r="BE1199" s="56">
        <v>20.236220472440898</v>
      </c>
      <c r="BF1199" s="56">
        <v>11.417322834645701</v>
      </c>
      <c r="BG1199" s="378">
        <f t="shared" si="132"/>
        <v>7.6616839999999839E-2</v>
      </c>
      <c r="BH1199" s="14">
        <v>36</v>
      </c>
      <c r="BI1199" s="114" t="s">
        <v>3532</v>
      </c>
      <c r="BJ1199" s="50" t="s">
        <v>4050</v>
      </c>
      <c r="BK1199" s="81" t="s">
        <v>4964</v>
      </c>
      <c r="BL1199" s="81" t="s">
        <v>4066</v>
      </c>
      <c r="BM1199" s="81" t="s">
        <v>5473</v>
      </c>
      <c r="BN1199" s="81" t="s">
        <v>2872</v>
      </c>
      <c r="BO1199" s="81" t="s">
        <v>5941</v>
      </c>
      <c r="BP1199" s="81" t="s">
        <v>5431</v>
      </c>
      <c r="BQ1199" s="81" t="s">
        <v>5942</v>
      </c>
      <c r="BR1199" s="81" t="s">
        <v>4275</v>
      </c>
      <c r="BS1199" s="81" t="s">
        <v>4068</v>
      </c>
      <c r="BT1199" s="81"/>
      <c r="BU1199" s="349" t="s">
        <v>6854</v>
      </c>
      <c r="BV1199" s="388" t="s">
        <v>8195</v>
      </c>
      <c r="BW1199" s="352" t="s">
        <v>6860</v>
      </c>
      <c r="BX1199" s="388" t="s">
        <v>8194</v>
      </c>
      <c r="BY1199" s="93" t="str">
        <f t="shared" si="135"/>
        <v>CLOSEOUT - MR706 Bead Grip, 17x8.5, 0mm Offset, 6x135, 87mm Centerbore, Method Bronze</v>
      </c>
      <c r="BZ1199" s="81" t="s">
        <v>3878</v>
      </c>
      <c r="CA1199" s="81" t="s">
        <v>3879</v>
      </c>
      <c r="CB1199" s="81" t="str">
        <f t="shared" si="134"/>
        <v>TRAIL (7XX)</v>
      </c>
    </row>
    <row r="1200" spans="1:80" s="38" customFormat="1" ht="15" customHeight="1">
      <c r="A1200" s="22">
        <f t="shared" si="130"/>
        <v>1198</v>
      </c>
      <c r="B1200" s="13" t="s">
        <v>84</v>
      </c>
      <c r="C1200" s="104" t="s">
        <v>1282</v>
      </c>
      <c r="D1200" s="82" t="s">
        <v>5803</v>
      </c>
      <c r="E1200" s="91" t="str">
        <f>CONCATENATE(LEFT(D1200,5),VLOOKUP(CONCATENATE(N1200,"x",O1200),'PART NUMBER GUIDE'!$B$9:$C$49,2,FALSE),VLOOKUP(CONCATENATE(P1200, V1200), 'PART NUMBER GUIDE'!$Q$6:$R$91, 2, FALSE),VLOOKUP(Y1200,'PART NUMBER GUIDE'!$J$8:$K$43,2, FALSE),IF(U1200="N/A",IF(ABS(S1200)&lt;10,"0"&amp;ABS(S1200),ABS(S1200)),CONCATENATE(LEFT(U1200,1),RIGHT(U1200,1))), F1200, G1200)</f>
        <v>MR70678560935</v>
      </c>
      <c r="F1200" s="90"/>
      <c r="G1200" s="90"/>
      <c r="H1200" s="45" t="s">
        <v>5597</v>
      </c>
      <c r="I1200" s="329">
        <v>44517</v>
      </c>
      <c r="J1200" s="85" t="s">
        <v>3872</v>
      </c>
      <c r="K1200" s="342">
        <v>319</v>
      </c>
      <c r="L1200" s="92" t="str">
        <f t="shared" si="131"/>
        <v/>
      </c>
      <c r="M1200" s="344"/>
      <c r="N1200" s="82">
        <v>17</v>
      </c>
      <c r="O1200" s="83">
        <v>8.5</v>
      </c>
      <c r="P1200" s="99" t="str">
        <f t="shared" si="136"/>
        <v>6x5.5</v>
      </c>
      <c r="Q1200" s="82">
        <v>6</v>
      </c>
      <c r="R1200" s="82">
        <v>5.5</v>
      </c>
      <c r="S1200" s="82">
        <v>35</v>
      </c>
      <c r="T1200" s="84">
        <v>6.1</v>
      </c>
      <c r="U1200" s="102" t="s">
        <v>85</v>
      </c>
      <c r="V1200" s="75">
        <v>106.25</v>
      </c>
      <c r="W1200" s="41">
        <v>28.73</v>
      </c>
      <c r="X1200" s="51">
        <v>2650</v>
      </c>
      <c r="Y1200" s="45" t="s">
        <v>2297</v>
      </c>
      <c r="Z1200" s="79" t="s">
        <v>2988</v>
      </c>
      <c r="AA1200" s="51" t="str">
        <f t="shared" si="137"/>
        <v>17x8.5, 6x5.5, 35 OS</v>
      </c>
      <c r="AB1200" s="81" t="s">
        <v>4103</v>
      </c>
      <c r="AC1200" s="89">
        <f>_xlfn.IFNA(VLOOKUP(AB1200,ACCESSORIES!F:J,5,FALSE),"N/A")</f>
        <v>22</v>
      </c>
      <c r="AD1200" s="14" t="s">
        <v>85</v>
      </c>
      <c r="AE1200" s="14" t="s">
        <v>85</v>
      </c>
      <c r="AF1200" s="13" t="s">
        <v>85</v>
      </c>
      <c r="AG1200" s="14" t="s">
        <v>85</v>
      </c>
      <c r="AH1200" s="9" t="str">
        <f>_xlfn.IFNA(VLOOKUP(AG1200,ACCESSORIES!F:J,5,FALSE),"N/A")</f>
        <v>N/A</v>
      </c>
      <c r="AI1200" s="99" t="s">
        <v>265</v>
      </c>
      <c r="AJ1200" s="82" t="s">
        <v>1709</v>
      </c>
      <c r="AK1200" s="40">
        <f>_xlfn.IFNA(VLOOKUP(AJ1200,ACCESSORIES!F:J,5,FALSE),"N/A")</f>
        <v>2.75</v>
      </c>
      <c r="AL1200" s="3">
        <v>78.3</v>
      </c>
      <c r="AM1200" s="82">
        <v>16.2</v>
      </c>
      <c r="AN1200" s="82">
        <v>175</v>
      </c>
      <c r="AO1200" s="36">
        <v>2</v>
      </c>
      <c r="AP1200" s="36">
        <v>10</v>
      </c>
      <c r="AQ1200" s="25">
        <v>23.4</v>
      </c>
      <c r="AR1200" s="36">
        <v>32.9</v>
      </c>
      <c r="AS1200" s="25">
        <v>209.5</v>
      </c>
      <c r="AT1200" s="74">
        <v>192</v>
      </c>
      <c r="AU1200" s="84">
        <v>106.25</v>
      </c>
      <c r="AV1200" s="54">
        <v>44</v>
      </c>
      <c r="AW1200" s="54">
        <v>44</v>
      </c>
      <c r="AX1200" s="54">
        <v>22</v>
      </c>
      <c r="AY1200" s="13" t="s">
        <v>85</v>
      </c>
      <c r="AZ1200" s="98" t="str">
        <f>_xlfn.IFNA(VLOOKUP(AY1200,ACCESSORIES!F:J,5,FALSE),"N/A")</f>
        <v>N/A</v>
      </c>
      <c r="BA1200" s="13" t="s">
        <v>85</v>
      </c>
      <c r="BB1200" s="98" t="str">
        <f>_xlfn.IFNA(VLOOKUP(BA1200,ACCESSORIES!F:J,5,FALSE),"N/A")</f>
        <v>N/A</v>
      </c>
      <c r="BC1200" s="77">
        <v>32.729999999999997</v>
      </c>
      <c r="BD1200" s="56">
        <v>20.236220472440898</v>
      </c>
      <c r="BE1200" s="56">
        <v>20.236220472440898</v>
      </c>
      <c r="BF1200" s="56">
        <v>11.417322834645701</v>
      </c>
      <c r="BG1200" s="378">
        <f t="shared" si="132"/>
        <v>7.6616839999999839E-2</v>
      </c>
      <c r="BH1200" s="14">
        <v>36</v>
      </c>
      <c r="BI1200" s="114" t="s">
        <v>3532</v>
      </c>
      <c r="BJ1200" s="50" t="s">
        <v>4050</v>
      </c>
      <c r="BK1200" s="81" t="s">
        <v>4964</v>
      </c>
      <c r="BL1200" s="81" t="s">
        <v>4066</v>
      </c>
      <c r="BM1200" s="81" t="s">
        <v>5473</v>
      </c>
      <c r="BN1200" s="81" t="s">
        <v>2872</v>
      </c>
      <c r="BO1200" s="81" t="s">
        <v>5941</v>
      </c>
      <c r="BP1200" s="81" t="s">
        <v>5431</v>
      </c>
      <c r="BQ1200" s="81" t="s">
        <v>5942</v>
      </c>
      <c r="BR1200" s="81" t="s">
        <v>4275</v>
      </c>
      <c r="BS1200" s="81" t="s">
        <v>4068</v>
      </c>
      <c r="BT1200" s="81"/>
      <c r="BU1200" s="349" t="s">
        <v>6854</v>
      </c>
      <c r="BV1200" s="388" t="s">
        <v>8195</v>
      </c>
      <c r="BW1200" s="352" t="s">
        <v>6860</v>
      </c>
      <c r="BX1200" s="388" t="s">
        <v>8194</v>
      </c>
      <c r="BY1200" s="93" t="str">
        <f t="shared" si="135"/>
        <v>CLOSEOUT - MR706 Bead Grip, 17x8.5, +35mm Offset, 6x5.5, 106.25mm Centerbore, Method Bronze</v>
      </c>
      <c r="BZ1200" s="81" t="s">
        <v>3878</v>
      </c>
      <c r="CA1200" s="81" t="s">
        <v>3879</v>
      </c>
      <c r="CB1200" s="81" t="str">
        <f t="shared" ref="CB1200:CB1235" si="138">C1200</f>
        <v>TRAIL (7XX)</v>
      </c>
    </row>
    <row r="1201" spans="1:80" s="38" customFormat="1" ht="15" customHeight="1">
      <c r="A1201" s="22">
        <f t="shared" si="130"/>
        <v>1199</v>
      </c>
      <c r="B1201" s="13" t="s">
        <v>84</v>
      </c>
      <c r="C1201" s="104" t="s">
        <v>1282</v>
      </c>
      <c r="D1201" s="82" t="s">
        <v>5803</v>
      </c>
      <c r="E1201" s="91" t="str">
        <f>CONCATENATE(LEFT(D1201,5),VLOOKUP(CONCATENATE(N1201,"x",O1201),'PART NUMBER GUIDE'!$B$9:$C$49,2,FALSE),VLOOKUP(CONCATENATE(P1201, V1201), 'PART NUMBER GUIDE'!$Q$6:$R$91, 2, FALSE),VLOOKUP(Y1201,'PART NUMBER GUIDE'!$J$8:$K$43,2, FALSE),IF(U1201="N/A",IF(ABS(S1201)&lt;10,"0"&amp;ABS(S1201),ABS(S1201)),CONCATENATE(LEFT(U1201,1),RIGHT(U1201,1))), F1201, G1201)</f>
        <v>MR70678587500</v>
      </c>
      <c r="F1201" s="90"/>
      <c r="G1201" s="90"/>
      <c r="H1201" s="45" t="s">
        <v>5602</v>
      </c>
      <c r="I1201" s="329">
        <v>44517</v>
      </c>
      <c r="J1201" s="85" t="s">
        <v>3872</v>
      </c>
      <c r="K1201" s="342">
        <v>339</v>
      </c>
      <c r="L1201" s="92" t="str">
        <f t="shared" si="131"/>
        <v/>
      </c>
      <c r="M1201" s="344"/>
      <c r="N1201" s="82">
        <v>17</v>
      </c>
      <c r="O1201" s="83">
        <v>8.5</v>
      </c>
      <c r="P1201" s="99" t="str">
        <f t="shared" si="136"/>
        <v>8x170</v>
      </c>
      <c r="Q1201" s="82">
        <v>8</v>
      </c>
      <c r="R1201" s="82">
        <v>170</v>
      </c>
      <c r="S1201" s="82">
        <v>0</v>
      </c>
      <c r="T1201" s="84">
        <v>4.72</v>
      </c>
      <c r="U1201" s="102" t="s">
        <v>85</v>
      </c>
      <c r="V1201" s="75">
        <v>130.81</v>
      </c>
      <c r="W1201" s="41">
        <v>29.87</v>
      </c>
      <c r="X1201" s="51">
        <v>3640</v>
      </c>
      <c r="Y1201" s="45" t="s">
        <v>2294</v>
      </c>
      <c r="Z1201" s="79" t="s">
        <v>2987</v>
      </c>
      <c r="AA1201" s="51" t="str">
        <f t="shared" si="137"/>
        <v>17x8.5, 8x170, 0 OS</v>
      </c>
      <c r="AB1201" s="81" t="s">
        <v>4105</v>
      </c>
      <c r="AC1201" s="89">
        <f>_xlfn.IFNA(VLOOKUP(AB1201,ACCESSORIES!F:J,5,FALSE),"N/A")</f>
        <v>33</v>
      </c>
      <c r="AD1201" s="14" t="s">
        <v>85</v>
      </c>
      <c r="AE1201" s="14" t="s">
        <v>85</v>
      </c>
      <c r="AF1201" s="13" t="s">
        <v>3005</v>
      </c>
      <c r="AG1201" s="14" t="s">
        <v>85</v>
      </c>
      <c r="AH1201" s="9" t="str">
        <f>_xlfn.IFNA(VLOOKUP(AG1201,ACCESSORIES!F:J,5,FALSE),"N/A")</f>
        <v>N/A</v>
      </c>
      <c r="AI1201" s="99" t="s">
        <v>266</v>
      </c>
      <c r="AJ1201" s="82" t="s">
        <v>85</v>
      </c>
      <c r="AK1201" s="40" t="str">
        <f>_xlfn.IFNA(VLOOKUP(AJ1201,ACCESSORIES!F:J,5,FALSE),"N/A")</f>
        <v>N/A</v>
      </c>
      <c r="AL1201" s="82" t="s">
        <v>85</v>
      </c>
      <c r="AM1201" s="82">
        <v>16.2</v>
      </c>
      <c r="AN1201" s="82">
        <v>200</v>
      </c>
      <c r="AO1201" s="36">
        <v>0</v>
      </c>
      <c r="AP1201" s="36">
        <v>0</v>
      </c>
      <c r="AQ1201" s="25">
        <v>31.4</v>
      </c>
      <c r="AR1201" s="36">
        <v>47.5</v>
      </c>
      <c r="AS1201" s="25">
        <v>210</v>
      </c>
      <c r="AT1201" s="74">
        <v>206</v>
      </c>
      <c r="AU1201" s="84">
        <v>128</v>
      </c>
      <c r="AV1201" s="54">
        <v>103.9</v>
      </c>
      <c r="AW1201" s="54">
        <v>107</v>
      </c>
      <c r="AX1201" s="54">
        <v>22</v>
      </c>
      <c r="AY1201" s="13" t="s">
        <v>85</v>
      </c>
      <c r="AZ1201" s="98" t="str">
        <f>_xlfn.IFNA(VLOOKUP(AY1201,ACCESSORIES!F:J,5,FALSE),"N/A")</f>
        <v>N/A</v>
      </c>
      <c r="BA1201" s="13" t="s">
        <v>85</v>
      </c>
      <c r="BB1201" s="98" t="str">
        <f>_xlfn.IFNA(VLOOKUP(BA1201,ACCESSORIES!F:J,5,FALSE),"N/A")</f>
        <v>N/A</v>
      </c>
      <c r="BC1201" s="77">
        <v>33.869999999999997</v>
      </c>
      <c r="BD1201" s="56">
        <v>20.236220472440898</v>
      </c>
      <c r="BE1201" s="56">
        <v>20.236220472440898</v>
      </c>
      <c r="BF1201" s="56">
        <v>11.417322834645701</v>
      </c>
      <c r="BG1201" s="378">
        <f t="shared" si="132"/>
        <v>7.6616839999999839E-2</v>
      </c>
      <c r="BH1201" s="14">
        <v>36</v>
      </c>
      <c r="BI1201" s="114" t="s">
        <v>3532</v>
      </c>
      <c r="BJ1201" s="50" t="s">
        <v>4050</v>
      </c>
      <c r="BK1201" s="81" t="s">
        <v>4964</v>
      </c>
      <c r="BL1201" s="81" t="s">
        <v>4066</v>
      </c>
      <c r="BM1201" s="81" t="s">
        <v>5473</v>
      </c>
      <c r="BN1201" s="81" t="s">
        <v>2872</v>
      </c>
      <c r="BO1201" s="81" t="s">
        <v>5941</v>
      </c>
      <c r="BP1201" s="81" t="s">
        <v>5431</v>
      </c>
      <c r="BQ1201" s="81" t="s">
        <v>5942</v>
      </c>
      <c r="BR1201" s="81" t="s">
        <v>4275</v>
      </c>
      <c r="BS1201" s="81" t="s">
        <v>4068</v>
      </c>
      <c r="BT1201" s="81"/>
      <c r="BU1201" s="349" t="s">
        <v>6843</v>
      </c>
      <c r="BV1201" s="388" t="s">
        <v>8222</v>
      </c>
      <c r="BW1201" s="352" t="s">
        <v>6851</v>
      </c>
      <c r="BX1201" s="388" t="s">
        <v>8223</v>
      </c>
      <c r="BY1201" s="93" t="str">
        <f t="shared" si="135"/>
        <v>CLOSEOUT - MR706 Bead Grip, 17x8.5, 0mm Offset, 8x170, 130.81mm Centerbore, Matte Black</v>
      </c>
      <c r="BZ1201" s="81" t="s">
        <v>3878</v>
      </c>
      <c r="CA1201" s="81" t="s">
        <v>3879</v>
      </c>
      <c r="CB1201" s="81" t="str">
        <f t="shared" si="138"/>
        <v>TRAIL (7XX)</v>
      </c>
    </row>
    <row r="1202" spans="1:80" s="38" customFormat="1" ht="15" customHeight="1">
      <c r="A1202" s="22">
        <f t="shared" si="130"/>
        <v>1200</v>
      </c>
      <c r="B1202" s="13" t="s">
        <v>84</v>
      </c>
      <c r="C1202" s="104" t="s">
        <v>1282</v>
      </c>
      <c r="D1202" s="82" t="s">
        <v>5803</v>
      </c>
      <c r="E1202" s="91" t="str">
        <f>CONCATENATE(LEFT(D1202,5),VLOOKUP(CONCATENATE(N1202,"x",O1202),'PART NUMBER GUIDE'!$B$9:$C$49,2,FALSE),VLOOKUP(CONCATENATE(P1202, V1202), 'PART NUMBER GUIDE'!$Q$6:$R$91, 2, FALSE),VLOOKUP(Y1202,'PART NUMBER GUIDE'!$J$8:$K$43,2, FALSE),IF(U1202="N/A",IF(ABS(S1202)&lt;10,"0"&amp;ABS(S1202),ABS(S1202)),CONCATENATE(LEFT(U1202,1),RIGHT(U1202,1))), F1202, G1202)</f>
        <v>MR70689016518</v>
      </c>
      <c r="F1202" s="90"/>
      <c r="G1202" s="90"/>
      <c r="H1202" s="45" t="s">
        <v>5606</v>
      </c>
      <c r="I1202" s="329">
        <v>44517</v>
      </c>
      <c r="J1202" s="85" t="s">
        <v>3872</v>
      </c>
      <c r="K1202" s="342">
        <v>379</v>
      </c>
      <c r="L1202" s="92" t="str">
        <f t="shared" si="131"/>
        <v/>
      </c>
      <c r="M1202" s="344"/>
      <c r="N1202" s="82">
        <v>18</v>
      </c>
      <c r="O1202" s="8">
        <v>9</v>
      </c>
      <c r="P1202" s="99" t="str">
        <f t="shared" si="136"/>
        <v>6x135</v>
      </c>
      <c r="Q1202" s="82">
        <v>6</v>
      </c>
      <c r="R1202" s="82">
        <v>135</v>
      </c>
      <c r="S1202" s="82">
        <v>18</v>
      </c>
      <c r="T1202" s="84">
        <v>5.68</v>
      </c>
      <c r="U1202" s="102" t="s">
        <v>85</v>
      </c>
      <c r="V1202" s="75">
        <v>87</v>
      </c>
      <c r="W1202" s="41">
        <v>33.31</v>
      </c>
      <c r="X1202" s="51">
        <v>2650</v>
      </c>
      <c r="Y1202" s="45" t="s">
        <v>2294</v>
      </c>
      <c r="Z1202" s="79" t="s">
        <v>2987</v>
      </c>
      <c r="AA1202" s="51" t="str">
        <f t="shared" si="137"/>
        <v>18x9, 6x135, 18 OS</v>
      </c>
      <c r="AB1202" s="81" t="s">
        <v>4102</v>
      </c>
      <c r="AC1202" s="89">
        <f>_xlfn.IFNA(VLOOKUP(AB1202,ACCESSORIES!F:J,5,FALSE),"N/A")</f>
        <v>22</v>
      </c>
      <c r="AD1202" s="14" t="s">
        <v>85</v>
      </c>
      <c r="AE1202" s="14" t="s">
        <v>85</v>
      </c>
      <c r="AF1202" s="13" t="s">
        <v>85</v>
      </c>
      <c r="AG1202" s="14" t="s">
        <v>85</v>
      </c>
      <c r="AH1202" s="9" t="str">
        <f>_xlfn.IFNA(VLOOKUP(AG1202,ACCESSORIES!F:J,5,FALSE),"N/A")</f>
        <v>N/A</v>
      </c>
      <c r="AI1202" s="99" t="s">
        <v>265</v>
      </c>
      <c r="AJ1202" s="82" t="s">
        <v>85</v>
      </c>
      <c r="AK1202" s="40" t="str">
        <f>_xlfn.IFNA(VLOOKUP(AJ1202,ACCESSORIES!F:J,5,FALSE),"N/A")</f>
        <v>N/A</v>
      </c>
      <c r="AL1202" s="82" t="s">
        <v>85</v>
      </c>
      <c r="AM1202" s="82">
        <v>16.2</v>
      </c>
      <c r="AN1202" s="82">
        <v>170</v>
      </c>
      <c r="AO1202" s="36">
        <v>7</v>
      </c>
      <c r="AP1202" s="36">
        <v>21.6</v>
      </c>
      <c r="AQ1202" s="25">
        <v>38</v>
      </c>
      <c r="AR1202" s="36">
        <v>48</v>
      </c>
      <c r="AS1202" s="25">
        <v>223.7</v>
      </c>
      <c r="AT1202" s="74">
        <v>217</v>
      </c>
      <c r="AU1202" s="84">
        <v>87</v>
      </c>
      <c r="AV1202" s="54">
        <v>53</v>
      </c>
      <c r="AW1202" s="54">
        <v>53</v>
      </c>
      <c r="AX1202" s="54">
        <v>22</v>
      </c>
      <c r="AY1202" s="13" t="s">
        <v>85</v>
      </c>
      <c r="AZ1202" s="98" t="str">
        <f>_xlfn.IFNA(VLOOKUP(AY1202,ACCESSORIES!F:J,5,FALSE),"N/A")</f>
        <v>N/A</v>
      </c>
      <c r="BA1202" s="13" t="s">
        <v>85</v>
      </c>
      <c r="BB1202" s="98" t="str">
        <f>_xlfn.IFNA(VLOOKUP(BA1202,ACCESSORIES!F:J,5,FALSE),"N/A")</f>
        <v>N/A</v>
      </c>
      <c r="BC1202" s="77">
        <v>37.31</v>
      </c>
      <c r="BD1202" s="56">
        <v>21.141732283464599</v>
      </c>
      <c r="BE1202" s="56">
        <v>21.141732283464599</v>
      </c>
      <c r="BF1202" s="56">
        <v>11.929133858267701</v>
      </c>
      <c r="BG1202" s="378">
        <f t="shared" si="132"/>
        <v>8.7375807000000152E-2</v>
      </c>
      <c r="BH1202" s="14">
        <v>36</v>
      </c>
      <c r="BI1202" s="114" t="s">
        <v>3532</v>
      </c>
      <c r="BJ1202" s="50" t="s">
        <v>4050</v>
      </c>
      <c r="BK1202" s="81" t="s">
        <v>4964</v>
      </c>
      <c r="BL1202" s="81" t="s">
        <v>4066</v>
      </c>
      <c r="BM1202" s="81" t="s">
        <v>5473</v>
      </c>
      <c r="BN1202" s="81" t="s">
        <v>2872</v>
      </c>
      <c r="BO1202" s="81" t="s">
        <v>5941</v>
      </c>
      <c r="BP1202" s="81" t="s">
        <v>5431</v>
      </c>
      <c r="BQ1202" s="81" t="s">
        <v>5942</v>
      </c>
      <c r="BR1202" s="81" t="s">
        <v>4275</v>
      </c>
      <c r="BS1202" s="81" t="s">
        <v>4068</v>
      </c>
      <c r="BT1202" s="81"/>
      <c r="BU1202" s="349" t="s">
        <v>6842</v>
      </c>
      <c r="BV1202" s="388" t="s">
        <v>8320</v>
      </c>
      <c r="BW1202" s="352" t="s">
        <v>6848</v>
      </c>
      <c r="BX1202" s="388" t="s">
        <v>8321</v>
      </c>
      <c r="BY1202" s="93" t="str">
        <f t="shared" si="135"/>
        <v>CLOSEOUT - MR706 Bead Grip, 18x9, +18mm Offset, 6x135, 87mm Centerbore, Matte Black</v>
      </c>
      <c r="BZ1202" s="81" t="s">
        <v>3878</v>
      </c>
      <c r="CA1202" s="81" t="s">
        <v>3879</v>
      </c>
      <c r="CB1202" s="81" t="str">
        <f t="shared" si="138"/>
        <v>TRAIL (7XX)</v>
      </c>
    </row>
    <row r="1203" spans="1:80" s="38" customFormat="1" ht="15" customHeight="1">
      <c r="A1203" s="22">
        <f t="shared" si="130"/>
        <v>1201</v>
      </c>
      <c r="B1203" s="13" t="s">
        <v>84</v>
      </c>
      <c r="C1203" s="104" t="s">
        <v>1282</v>
      </c>
      <c r="D1203" s="82" t="s">
        <v>5803</v>
      </c>
      <c r="E1203" s="91" t="str">
        <f>CONCATENATE(LEFT(D1203,5),VLOOKUP(CONCATENATE(N1203,"x",O1203),'PART NUMBER GUIDE'!$B$9:$C$49,2,FALSE),VLOOKUP(CONCATENATE(P1203, V1203), 'PART NUMBER GUIDE'!$Q$6:$R$91, 2, FALSE),VLOOKUP(Y1203,'PART NUMBER GUIDE'!$J$8:$K$43,2, FALSE),IF(U1203="N/A",IF(ABS(S1203)&lt;10,"0"&amp;ABS(S1203),ABS(S1203)),CONCATENATE(LEFT(U1203,1),RIGHT(U1203,1))), F1203, G1203)</f>
        <v>MR70689058535</v>
      </c>
      <c r="F1203" s="90"/>
      <c r="G1203" s="90"/>
      <c r="H1203" s="45" t="s">
        <v>5614</v>
      </c>
      <c r="I1203" s="329">
        <v>44517</v>
      </c>
      <c r="J1203" s="85" t="s">
        <v>3872</v>
      </c>
      <c r="K1203" s="342">
        <v>379</v>
      </c>
      <c r="L1203" s="92" t="str">
        <f t="shared" si="131"/>
        <v/>
      </c>
      <c r="M1203" s="344"/>
      <c r="N1203" s="82">
        <v>18</v>
      </c>
      <c r="O1203" s="8">
        <v>9</v>
      </c>
      <c r="P1203" s="99" t="str">
        <f t="shared" si="136"/>
        <v>5x150</v>
      </c>
      <c r="Q1203" s="82">
        <v>5</v>
      </c>
      <c r="R1203" s="82">
        <v>150</v>
      </c>
      <c r="S1203" s="82">
        <v>35</v>
      </c>
      <c r="T1203" s="84">
        <v>6.35</v>
      </c>
      <c r="U1203" s="102" t="s">
        <v>85</v>
      </c>
      <c r="V1203" s="75">
        <v>110.5</v>
      </c>
      <c r="W1203" s="41">
        <v>32.25</v>
      </c>
      <c r="X1203" s="51">
        <v>2650</v>
      </c>
      <c r="Y1203" s="45" t="s">
        <v>2294</v>
      </c>
      <c r="Z1203" s="79" t="s">
        <v>2987</v>
      </c>
      <c r="AA1203" s="51" t="str">
        <f t="shared" si="137"/>
        <v>18x9, 5x150, 35 OS</v>
      </c>
      <c r="AB1203" s="81" t="s">
        <v>4103</v>
      </c>
      <c r="AC1203" s="89">
        <f>_xlfn.IFNA(VLOOKUP(AB1203,ACCESSORIES!F:J,5,FALSE),"N/A")</f>
        <v>22</v>
      </c>
      <c r="AD1203" s="14" t="s">
        <v>85</v>
      </c>
      <c r="AE1203" s="14" t="s">
        <v>85</v>
      </c>
      <c r="AF1203" s="13" t="s">
        <v>85</v>
      </c>
      <c r="AG1203" s="14" t="s">
        <v>85</v>
      </c>
      <c r="AH1203" s="9" t="str">
        <f>_xlfn.IFNA(VLOOKUP(AG1203,ACCESSORIES!F:J,5,FALSE),"N/A")</f>
        <v>N/A</v>
      </c>
      <c r="AI1203" s="99" t="s">
        <v>265</v>
      </c>
      <c r="AJ1203" s="82" t="s">
        <v>85</v>
      </c>
      <c r="AK1203" s="40" t="str">
        <f>_xlfn.IFNA(VLOOKUP(AJ1203,ACCESSORIES!F:J,5,FALSE),"N/A")</f>
        <v>N/A</v>
      </c>
      <c r="AL1203" s="82" t="s">
        <v>85</v>
      </c>
      <c r="AM1203" s="82">
        <v>16.2</v>
      </c>
      <c r="AN1203" s="82">
        <v>185</v>
      </c>
      <c r="AO1203" s="36">
        <v>0</v>
      </c>
      <c r="AP1203" s="36">
        <v>6</v>
      </c>
      <c r="AQ1203" s="25">
        <v>21</v>
      </c>
      <c r="AR1203" s="36">
        <v>31</v>
      </c>
      <c r="AS1203" s="25">
        <v>223.3</v>
      </c>
      <c r="AT1203" s="74">
        <v>209</v>
      </c>
      <c r="AU1203" s="84">
        <v>110.5</v>
      </c>
      <c r="AV1203" s="54">
        <v>44</v>
      </c>
      <c r="AW1203" s="54">
        <v>44</v>
      </c>
      <c r="AX1203" s="54">
        <v>24</v>
      </c>
      <c r="AY1203" s="13" t="s">
        <v>85</v>
      </c>
      <c r="AZ1203" s="98" t="str">
        <f>_xlfn.IFNA(VLOOKUP(AY1203,ACCESSORIES!F:J,5,FALSE),"N/A")</f>
        <v>N/A</v>
      </c>
      <c r="BA1203" s="13" t="s">
        <v>85</v>
      </c>
      <c r="BB1203" s="98" t="str">
        <f>_xlfn.IFNA(VLOOKUP(BA1203,ACCESSORIES!F:J,5,FALSE),"N/A")</f>
        <v>N/A</v>
      </c>
      <c r="BC1203" s="77">
        <v>36.25</v>
      </c>
      <c r="BD1203" s="56">
        <v>21.141732283464599</v>
      </c>
      <c r="BE1203" s="56">
        <v>21.141732283464599</v>
      </c>
      <c r="BF1203" s="56">
        <v>11.929133858267701</v>
      </c>
      <c r="BG1203" s="378">
        <f t="shared" si="132"/>
        <v>8.7375807000000152E-2</v>
      </c>
      <c r="BH1203" s="14">
        <v>36</v>
      </c>
      <c r="BI1203" s="114" t="s">
        <v>3532</v>
      </c>
      <c r="BJ1203" s="50" t="s">
        <v>4050</v>
      </c>
      <c r="BK1203" s="81" t="s">
        <v>4964</v>
      </c>
      <c r="BL1203" s="81" t="s">
        <v>4066</v>
      </c>
      <c r="BM1203" s="81" t="s">
        <v>5473</v>
      </c>
      <c r="BN1203" s="81" t="s">
        <v>2872</v>
      </c>
      <c r="BO1203" s="81" t="s">
        <v>5941</v>
      </c>
      <c r="BP1203" s="81" t="s">
        <v>5431</v>
      </c>
      <c r="BQ1203" s="81" t="s">
        <v>5942</v>
      </c>
      <c r="BR1203" s="81" t="s">
        <v>4275</v>
      </c>
      <c r="BS1203" s="81" t="s">
        <v>4068</v>
      </c>
      <c r="BT1203" s="81"/>
      <c r="BU1203" s="349" t="s">
        <v>6841</v>
      </c>
      <c r="BV1203" s="388" t="s">
        <v>8304</v>
      </c>
      <c r="BW1203" s="352" t="s">
        <v>6845</v>
      </c>
      <c r="BX1203" s="388" t="s">
        <v>8305</v>
      </c>
      <c r="BY1203" s="93" t="str">
        <f t="shared" si="135"/>
        <v>CLOSEOUT - MR706 Bead Grip, 18x9, +35mm Offset, 5x150, 110.5mm Centerbore, Matte Black</v>
      </c>
      <c r="BZ1203" s="81" t="s">
        <v>3878</v>
      </c>
      <c r="CA1203" s="81" t="s">
        <v>3879</v>
      </c>
      <c r="CB1203" s="81" t="str">
        <f t="shared" si="138"/>
        <v>TRAIL (7XX)</v>
      </c>
    </row>
    <row r="1204" spans="1:80" s="38" customFormat="1" ht="15" customHeight="1">
      <c r="A1204" s="22">
        <f t="shared" si="130"/>
        <v>1202</v>
      </c>
      <c r="B1204" s="13" t="s">
        <v>84</v>
      </c>
      <c r="C1204" s="104" t="s">
        <v>1282</v>
      </c>
      <c r="D1204" s="82" t="s">
        <v>5803</v>
      </c>
      <c r="E1204" s="91" t="str">
        <f>CONCATENATE(LEFT(D1204,5),VLOOKUP(CONCATENATE(N1204,"x",O1204),'PART NUMBER GUIDE'!$B$9:$C$49,2,FALSE),VLOOKUP(CONCATENATE(P1204, V1204), 'PART NUMBER GUIDE'!$Q$6:$R$91, 2, FALSE),VLOOKUP(Y1204,'PART NUMBER GUIDE'!$J$8:$K$43,2, FALSE),IF(U1204="N/A",IF(ABS(S1204)&lt;10,"0"&amp;ABS(S1204),ABS(S1204)),CONCATENATE(LEFT(U1204,1),RIGHT(U1204,1))), F1204, G1204)</f>
        <v>MR70689058535T</v>
      </c>
      <c r="F1204" s="90" t="s">
        <v>4712</v>
      </c>
      <c r="G1204" s="90"/>
      <c r="H1204" s="45" t="s">
        <v>5616</v>
      </c>
      <c r="I1204" s="329">
        <v>44517</v>
      </c>
      <c r="J1204" s="85" t="s">
        <v>3872</v>
      </c>
      <c r="K1204" s="342">
        <v>379</v>
      </c>
      <c r="L1204" s="92" t="str">
        <f t="shared" si="131"/>
        <v/>
      </c>
      <c r="M1204" s="344"/>
      <c r="N1204" s="82">
        <v>18</v>
      </c>
      <c r="O1204" s="8">
        <v>9</v>
      </c>
      <c r="P1204" s="99" t="str">
        <f t="shared" si="136"/>
        <v>5x150</v>
      </c>
      <c r="Q1204" s="82">
        <v>5</v>
      </c>
      <c r="R1204" s="82">
        <v>150</v>
      </c>
      <c r="S1204" s="82">
        <v>35</v>
      </c>
      <c r="T1204" s="84">
        <v>6.35</v>
      </c>
      <c r="U1204" s="102" t="s">
        <v>85</v>
      </c>
      <c r="V1204" s="75">
        <v>110.5</v>
      </c>
      <c r="W1204" s="41">
        <v>32.43</v>
      </c>
      <c r="X1204" s="51">
        <v>2650</v>
      </c>
      <c r="Y1204" s="45" t="s">
        <v>2294</v>
      </c>
      <c r="Z1204" s="79" t="s">
        <v>2987</v>
      </c>
      <c r="AA1204" s="51" t="str">
        <f t="shared" si="137"/>
        <v>18x9, 5x150, 35 OS</v>
      </c>
      <c r="AB1204" s="81" t="s">
        <v>5555</v>
      </c>
      <c r="AC1204" s="89">
        <f>_xlfn.IFNA(VLOOKUP(AB1204,ACCESSORIES!F:J,5,FALSE),"N/A")</f>
        <v>22</v>
      </c>
      <c r="AD1204" s="14" t="s">
        <v>85</v>
      </c>
      <c r="AE1204" s="14" t="s">
        <v>85</v>
      </c>
      <c r="AF1204" s="13" t="s">
        <v>85</v>
      </c>
      <c r="AG1204" s="14" t="s">
        <v>85</v>
      </c>
      <c r="AH1204" s="9" t="str">
        <f>_xlfn.IFNA(VLOOKUP(AG1204,ACCESSORIES!F:J,5,FALSE),"N/A")</f>
        <v>N/A</v>
      </c>
      <c r="AI1204" s="99" t="s">
        <v>265</v>
      </c>
      <c r="AJ1204" s="82" t="s">
        <v>85</v>
      </c>
      <c r="AK1204" s="40" t="str">
        <f>_xlfn.IFNA(VLOOKUP(AJ1204,ACCESSORIES!F:J,5,FALSE),"N/A")</f>
        <v>N/A</v>
      </c>
      <c r="AL1204" s="82" t="s">
        <v>85</v>
      </c>
      <c r="AM1204" s="82">
        <v>16.2</v>
      </c>
      <c r="AN1204" s="82">
        <v>185</v>
      </c>
      <c r="AO1204" s="36">
        <v>0</v>
      </c>
      <c r="AP1204" s="36">
        <v>6</v>
      </c>
      <c r="AQ1204" s="25">
        <v>21</v>
      </c>
      <c r="AR1204" s="36">
        <v>31</v>
      </c>
      <c r="AS1204" s="25">
        <v>222.8</v>
      </c>
      <c r="AT1204" s="74">
        <v>209</v>
      </c>
      <c r="AU1204" s="84">
        <v>110.5</v>
      </c>
      <c r="AV1204" s="54">
        <v>66</v>
      </c>
      <c r="AW1204" s="54">
        <v>66</v>
      </c>
      <c r="AX1204" s="54">
        <v>24</v>
      </c>
      <c r="AY1204" s="13" t="s">
        <v>85</v>
      </c>
      <c r="AZ1204" s="98" t="str">
        <f>_xlfn.IFNA(VLOOKUP(AY1204,ACCESSORIES!F:J,5,FALSE),"N/A")</f>
        <v>N/A</v>
      </c>
      <c r="BA1204" s="13" t="s">
        <v>85</v>
      </c>
      <c r="BB1204" s="98" t="str">
        <f>_xlfn.IFNA(VLOOKUP(BA1204,ACCESSORIES!F:J,5,FALSE),"N/A")</f>
        <v>N/A</v>
      </c>
      <c r="BC1204" s="77">
        <v>36.43</v>
      </c>
      <c r="BD1204" s="56">
        <v>21.141732283464599</v>
      </c>
      <c r="BE1204" s="56">
        <v>21.141732283464599</v>
      </c>
      <c r="BF1204" s="56">
        <v>11.929133858267701</v>
      </c>
      <c r="BG1204" s="378">
        <f t="shared" si="132"/>
        <v>8.7375807000000152E-2</v>
      </c>
      <c r="BH1204" s="14">
        <v>36</v>
      </c>
      <c r="BI1204" s="114" t="s">
        <v>3532</v>
      </c>
      <c r="BJ1204" s="50" t="s">
        <v>4050</v>
      </c>
      <c r="BK1204" s="81" t="s">
        <v>4964</v>
      </c>
      <c r="BL1204" s="81" t="s">
        <v>4066</v>
      </c>
      <c r="BM1204" s="81" t="s">
        <v>5473</v>
      </c>
      <c r="BN1204" s="81" t="s">
        <v>2872</v>
      </c>
      <c r="BO1204" s="81" t="s">
        <v>5941</v>
      </c>
      <c r="BP1204" s="81" t="s">
        <v>5431</v>
      </c>
      <c r="BQ1204" s="81" t="s">
        <v>5942</v>
      </c>
      <c r="BR1204" s="81" t="s">
        <v>4275</v>
      </c>
      <c r="BS1204" s="81" t="s">
        <v>4068</v>
      </c>
      <c r="BT1204" s="81"/>
      <c r="BU1204" s="349"/>
      <c r="BV1204" s="376"/>
      <c r="BW1204" s="352"/>
      <c r="BX1204" s="376"/>
      <c r="BY1204" s="93" t="str">
        <f t="shared" si="135"/>
        <v>CLOSEOUT - MR706 Bead Grip, 18x9, +35mm Offset, 5x150, 110.5mm Centerbore, Matte Black</v>
      </c>
      <c r="BZ1204" s="81" t="s">
        <v>3878</v>
      </c>
      <c r="CA1204" s="81" t="s">
        <v>3879</v>
      </c>
      <c r="CB1204" s="81" t="str">
        <f t="shared" si="138"/>
        <v>TRAIL (7XX)</v>
      </c>
    </row>
    <row r="1205" spans="1:80" s="38" customFormat="1" ht="15" customHeight="1">
      <c r="A1205" s="22">
        <f t="shared" si="130"/>
        <v>1203</v>
      </c>
      <c r="B1205" s="13" t="s">
        <v>84</v>
      </c>
      <c r="C1205" s="104" t="s">
        <v>1282</v>
      </c>
      <c r="D1205" s="82" t="s">
        <v>5803</v>
      </c>
      <c r="E1205" s="91" t="str">
        <f>CONCATENATE(LEFT(D1205,5),VLOOKUP(CONCATENATE(N1205,"x",O1205),'PART NUMBER GUIDE'!$B$9:$C$49,2,FALSE),VLOOKUP(CONCATENATE(P1205, V1205), 'PART NUMBER GUIDE'!$Q$6:$R$91, 2, FALSE),VLOOKUP(Y1205,'PART NUMBER GUIDE'!$J$8:$K$43,2, FALSE),IF(U1205="N/A",IF(ABS(S1205)&lt;10,"0"&amp;ABS(S1205),ABS(S1205)),CONCATENATE(LEFT(U1205,1),RIGHT(U1205,1))), F1205, G1205)</f>
        <v>MR70689087918</v>
      </c>
      <c r="F1205" s="90"/>
      <c r="G1205" s="90"/>
      <c r="H1205" s="45" t="s">
        <v>5621</v>
      </c>
      <c r="I1205" s="329">
        <v>44517</v>
      </c>
      <c r="J1205" s="85" t="s">
        <v>3872</v>
      </c>
      <c r="K1205" s="342">
        <v>379</v>
      </c>
      <c r="L1205" s="92" t="str">
        <f t="shared" ref="L1205:L1239" si="139">IF(J1205="Coming Soon",K1205,IF(J1205="Active",K1205,""))</f>
        <v/>
      </c>
      <c r="M1205" s="344"/>
      <c r="N1205" s="82">
        <v>18</v>
      </c>
      <c r="O1205" s="8">
        <v>9</v>
      </c>
      <c r="P1205" s="99" t="str">
        <f t="shared" si="136"/>
        <v>8x170</v>
      </c>
      <c r="Q1205" s="82">
        <v>8</v>
      </c>
      <c r="R1205" s="82">
        <v>170</v>
      </c>
      <c r="S1205" s="82">
        <v>18</v>
      </c>
      <c r="T1205" s="84">
        <v>5.68</v>
      </c>
      <c r="U1205" s="102" t="s">
        <v>85</v>
      </c>
      <c r="V1205" s="75">
        <v>130.81</v>
      </c>
      <c r="W1205" s="41">
        <v>36.57</v>
      </c>
      <c r="X1205" s="51">
        <v>3640</v>
      </c>
      <c r="Y1205" s="45" t="s">
        <v>2297</v>
      </c>
      <c r="Z1205" s="79" t="s">
        <v>2988</v>
      </c>
      <c r="AA1205" s="51" t="str">
        <f t="shared" si="137"/>
        <v>18x9, 8x170, 18 OS</v>
      </c>
      <c r="AB1205" s="81" t="s">
        <v>4105</v>
      </c>
      <c r="AC1205" s="89">
        <f>_xlfn.IFNA(VLOOKUP(AB1205,ACCESSORIES!F:J,5,FALSE),"N/A")</f>
        <v>33</v>
      </c>
      <c r="AD1205" s="14" t="s">
        <v>85</v>
      </c>
      <c r="AE1205" s="14" t="s">
        <v>85</v>
      </c>
      <c r="AF1205" s="13" t="s">
        <v>3005</v>
      </c>
      <c r="AG1205" s="14" t="s">
        <v>85</v>
      </c>
      <c r="AH1205" s="9" t="str">
        <f>_xlfn.IFNA(VLOOKUP(AG1205,ACCESSORIES!F:J,5,FALSE),"N/A")</f>
        <v>N/A</v>
      </c>
      <c r="AI1205" s="99" t="s">
        <v>266</v>
      </c>
      <c r="AJ1205" s="82" t="s">
        <v>85</v>
      </c>
      <c r="AK1205" s="40" t="str">
        <f>_xlfn.IFNA(VLOOKUP(AJ1205,ACCESSORIES!F:J,5,FALSE),"N/A")</f>
        <v>N/A</v>
      </c>
      <c r="AL1205" s="82" t="s">
        <v>85</v>
      </c>
      <c r="AM1205" s="82">
        <v>16.2</v>
      </c>
      <c r="AN1205" s="82">
        <v>200</v>
      </c>
      <c r="AO1205" s="36">
        <v>0</v>
      </c>
      <c r="AP1205" s="36">
        <v>0</v>
      </c>
      <c r="AQ1205" s="25">
        <v>24.5</v>
      </c>
      <c r="AR1205" s="36">
        <v>42.5</v>
      </c>
      <c r="AS1205" s="25">
        <v>219.6</v>
      </c>
      <c r="AT1205" s="74">
        <v>211.8</v>
      </c>
      <c r="AU1205" s="84">
        <v>128</v>
      </c>
      <c r="AV1205" s="54">
        <v>103.9</v>
      </c>
      <c r="AW1205" s="54">
        <v>107</v>
      </c>
      <c r="AX1205" s="54">
        <v>22</v>
      </c>
      <c r="AY1205" s="13" t="s">
        <v>85</v>
      </c>
      <c r="AZ1205" s="98" t="str">
        <f>_xlfn.IFNA(VLOOKUP(AY1205,ACCESSORIES!F:J,5,FALSE),"N/A")</f>
        <v>N/A</v>
      </c>
      <c r="BA1205" s="13" t="s">
        <v>85</v>
      </c>
      <c r="BB1205" s="98" t="str">
        <f>_xlfn.IFNA(VLOOKUP(BA1205,ACCESSORIES!F:J,5,FALSE),"N/A")</f>
        <v>N/A</v>
      </c>
      <c r="BC1205" s="77">
        <v>40.57</v>
      </c>
      <c r="BD1205" s="56">
        <v>21.141732283464599</v>
      </c>
      <c r="BE1205" s="56">
        <v>21.141732283464599</v>
      </c>
      <c r="BF1205" s="56">
        <v>11.929133858267701</v>
      </c>
      <c r="BG1205" s="378">
        <f t="shared" si="132"/>
        <v>8.7375807000000152E-2</v>
      </c>
      <c r="BH1205" s="14">
        <v>36</v>
      </c>
      <c r="BI1205" s="114" t="s">
        <v>3532</v>
      </c>
      <c r="BJ1205" s="50" t="s">
        <v>4050</v>
      </c>
      <c r="BK1205" s="81" t="s">
        <v>4964</v>
      </c>
      <c r="BL1205" s="81" t="s">
        <v>4066</v>
      </c>
      <c r="BM1205" s="81" t="s">
        <v>5473</v>
      </c>
      <c r="BN1205" s="81" t="s">
        <v>2872</v>
      </c>
      <c r="BO1205" s="81" t="s">
        <v>5941</v>
      </c>
      <c r="BP1205" s="81" t="s">
        <v>5431</v>
      </c>
      <c r="BQ1205" s="81" t="s">
        <v>5942</v>
      </c>
      <c r="BR1205" s="81" t="s">
        <v>4275</v>
      </c>
      <c r="BS1205" s="81" t="s">
        <v>4068</v>
      </c>
      <c r="BT1205" s="81"/>
      <c r="BU1205" s="349" t="s">
        <v>6855</v>
      </c>
      <c r="BV1205" s="388" t="s">
        <v>8355</v>
      </c>
      <c r="BW1205" s="352" t="s">
        <v>6863</v>
      </c>
      <c r="BX1205" s="388" t="s">
        <v>8356</v>
      </c>
      <c r="BY1205" s="93" t="str">
        <f t="shared" si="135"/>
        <v>CLOSEOUT - MR706 Bead Grip, 18x9, +18mm Offset, 8x170, 130.81mm Centerbore, Method Bronze</v>
      </c>
      <c r="BZ1205" s="81" t="s">
        <v>3878</v>
      </c>
      <c r="CA1205" s="81" t="s">
        <v>3879</v>
      </c>
      <c r="CB1205" s="81" t="str">
        <f t="shared" si="138"/>
        <v>TRAIL (7XX)</v>
      </c>
    </row>
    <row r="1206" spans="1:80" s="38" customFormat="1" ht="15" customHeight="1">
      <c r="A1206" s="22">
        <f t="shared" ref="A1206:A1232" si="140">ROW(B1206)-2</f>
        <v>1204</v>
      </c>
      <c r="B1206" s="13" t="s">
        <v>84</v>
      </c>
      <c r="C1206" s="104" t="s">
        <v>1282</v>
      </c>
      <c r="D1206" s="82" t="s">
        <v>5803</v>
      </c>
      <c r="E1206" s="91" t="str">
        <f>CONCATENATE(LEFT(D1206,5),VLOOKUP(CONCATENATE(N1206,"x",O1206),'PART NUMBER GUIDE'!$B$9:$C$49,2,FALSE),VLOOKUP(CONCATENATE(P1206, V1206), 'PART NUMBER GUIDE'!$Q$6:$R$91, 2, FALSE),VLOOKUP(Y1206,'PART NUMBER GUIDE'!$J$8:$K$43,2, FALSE),IF(U1206="N/A",IF(ABS(S1206)&lt;10,"0"&amp;ABS(S1206),ABS(S1206)),CONCATENATE(LEFT(U1206,1),RIGHT(U1206,1))), F1206, G1206)</f>
        <v>MR70689088518</v>
      </c>
      <c r="F1206" s="90"/>
      <c r="G1206" s="90"/>
      <c r="H1206" s="45" t="s">
        <v>5622</v>
      </c>
      <c r="I1206" s="329">
        <v>44517</v>
      </c>
      <c r="J1206" s="85" t="s">
        <v>3872</v>
      </c>
      <c r="K1206" s="342">
        <v>379</v>
      </c>
      <c r="L1206" s="92" t="str">
        <f t="shared" si="139"/>
        <v/>
      </c>
      <c r="M1206" s="344"/>
      <c r="N1206" s="82">
        <v>18</v>
      </c>
      <c r="O1206" s="8">
        <v>9</v>
      </c>
      <c r="P1206" s="99" t="str">
        <f t="shared" si="136"/>
        <v>8x180</v>
      </c>
      <c r="Q1206" s="82">
        <v>8</v>
      </c>
      <c r="R1206" s="82">
        <v>180</v>
      </c>
      <c r="S1206" s="82">
        <v>18</v>
      </c>
      <c r="T1206" s="84">
        <v>5.68</v>
      </c>
      <c r="U1206" s="102" t="s">
        <v>85</v>
      </c>
      <c r="V1206" s="75">
        <v>130.81</v>
      </c>
      <c r="W1206" s="41">
        <v>36.86</v>
      </c>
      <c r="X1206" s="51">
        <v>3640</v>
      </c>
      <c r="Y1206" s="45" t="s">
        <v>2294</v>
      </c>
      <c r="Z1206" s="79" t="s">
        <v>2987</v>
      </c>
      <c r="AA1206" s="51" t="str">
        <f t="shared" si="137"/>
        <v>18x9, 8x180, 18 OS</v>
      </c>
      <c r="AB1206" s="81" t="s">
        <v>4106</v>
      </c>
      <c r="AC1206" s="89">
        <f>_xlfn.IFNA(VLOOKUP(AB1206,ACCESSORIES!F:J,5,FALSE),"N/A")</f>
        <v>33</v>
      </c>
      <c r="AD1206" s="14" t="s">
        <v>85</v>
      </c>
      <c r="AE1206" s="14" t="s">
        <v>85</v>
      </c>
      <c r="AF1206" s="13" t="s">
        <v>3005</v>
      </c>
      <c r="AG1206" s="14" t="s">
        <v>85</v>
      </c>
      <c r="AH1206" s="9" t="str">
        <f>_xlfn.IFNA(VLOOKUP(AG1206,ACCESSORIES!F:J,5,FALSE),"N/A")</f>
        <v>N/A</v>
      </c>
      <c r="AI1206" s="99" t="s">
        <v>266</v>
      </c>
      <c r="AJ1206" s="82" t="s">
        <v>85</v>
      </c>
      <c r="AK1206" s="40" t="str">
        <f>_xlfn.IFNA(VLOOKUP(AJ1206,ACCESSORIES!F:J,5,FALSE),"N/A")</f>
        <v>N/A</v>
      </c>
      <c r="AL1206" s="82" t="s">
        <v>85</v>
      </c>
      <c r="AM1206" s="82">
        <v>16.2</v>
      </c>
      <c r="AN1206" s="82">
        <v>210</v>
      </c>
      <c r="AO1206" s="36">
        <v>0</v>
      </c>
      <c r="AP1206" s="36">
        <v>0</v>
      </c>
      <c r="AQ1206" s="25">
        <v>24.5</v>
      </c>
      <c r="AR1206" s="36">
        <v>42.5</v>
      </c>
      <c r="AS1206" s="25">
        <v>219.6</v>
      </c>
      <c r="AT1206" s="74">
        <v>211.8</v>
      </c>
      <c r="AU1206" s="84">
        <v>123.1</v>
      </c>
      <c r="AV1206" s="54">
        <v>92</v>
      </c>
      <c r="AW1206" s="54">
        <v>92</v>
      </c>
      <c r="AX1206" s="54">
        <v>22</v>
      </c>
      <c r="AY1206" s="13" t="s">
        <v>85</v>
      </c>
      <c r="AZ1206" s="98" t="str">
        <f>_xlfn.IFNA(VLOOKUP(AY1206,ACCESSORIES!F:J,5,FALSE),"N/A")</f>
        <v>N/A</v>
      </c>
      <c r="BA1206" s="13" t="s">
        <v>85</v>
      </c>
      <c r="BB1206" s="98" t="str">
        <f>_xlfn.IFNA(VLOOKUP(BA1206,ACCESSORIES!F:J,5,FALSE),"N/A")</f>
        <v>N/A</v>
      </c>
      <c r="BC1206" s="77">
        <v>40.86</v>
      </c>
      <c r="BD1206" s="56">
        <v>21.141732283464599</v>
      </c>
      <c r="BE1206" s="56">
        <v>21.141732283464599</v>
      </c>
      <c r="BF1206" s="56">
        <v>11.929133858267701</v>
      </c>
      <c r="BG1206" s="378">
        <f t="shared" si="132"/>
        <v>8.7375807000000152E-2</v>
      </c>
      <c r="BH1206" s="14">
        <v>36</v>
      </c>
      <c r="BI1206" s="114" t="s">
        <v>3532</v>
      </c>
      <c r="BJ1206" s="50" t="s">
        <v>4050</v>
      </c>
      <c r="BK1206" s="81" t="s">
        <v>4964</v>
      </c>
      <c r="BL1206" s="81" t="s">
        <v>4066</v>
      </c>
      <c r="BM1206" s="81" t="s">
        <v>5473</v>
      </c>
      <c r="BN1206" s="81" t="s">
        <v>2872</v>
      </c>
      <c r="BO1206" s="81" t="s">
        <v>5941</v>
      </c>
      <c r="BP1206" s="81" t="s">
        <v>5431</v>
      </c>
      <c r="BQ1206" s="81" t="s">
        <v>5942</v>
      </c>
      <c r="BR1206" s="81" t="s">
        <v>4275</v>
      </c>
      <c r="BS1206" s="81" t="s">
        <v>4068</v>
      </c>
      <c r="BT1206" s="81"/>
      <c r="BU1206" s="349" t="s">
        <v>6843</v>
      </c>
      <c r="BV1206" s="388" t="s">
        <v>8222</v>
      </c>
      <c r="BW1206" s="352" t="s">
        <v>6851</v>
      </c>
      <c r="BX1206" s="388" t="s">
        <v>8223</v>
      </c>
      <c r="BY1206" s="93" t="str">
        <f t="shared" ref="BY1206:BY1207" si="141">CONCATENATE(IF(J1206="Closeout","CLOSEOUT - ",""),D1206,", ",N1206,"x",O1206,", ",IF(U1206="N/A","",CONCATENATE(U1206,"/")),IF(S1206&gt;0,CONCATENATE("+",S1206),S1206),"mm Offset, ",P1206,", ",V1206,"mm Centerbore, ",PROPER(Y1206),IF(G1206="R",", Race Drilled",""),"",IF(BA1206="N/A","",CONCATENATE(", w/ ",BA1206)))</f>
        <v>CLOSEOUT - MR706 Bead Grip, 18x9, +18mm Offset, 8x180, 130.81mm Centerbore, Matte Black</v>
      </c>
      <c r="BZ1206" s="81" t="s">
        <v>3878</v>
      </c>
      <c r="CA1206" s="81" t="s">
        <v>3879</v>
      </c>
      <c r="CB1206" s="81" t="str">
        <f t="shared" si="138"/>
        <v>TRAIL (7XX)</v>
      </c>
    </row>
    <row r="1207" spans="1:80" s="38" customFormat="1" ht="15" customHeight="1">
      <c r="A1207" s="22">
        <f t="shared" si="140"/>
        <v>1205</v>
      </c>
      <c r="B1207" s="13" t="s">
        <v>84</v>
      </c>
      <c r="C1207" s="104" t="s">
        <v>1282</v>
      </c>
      <c r="D1207" s="82" t="s">
        <v>5803</v>
      </c>
      <c r="E1207" s="91" t="str">
        <f>CONCATENATE(LEFT(D1207,5),VLOOKUP(CONCATENATE(N1207,"x",O1207),'PART NUMBER GUIDE'!$B$9:$C$49,2,FALSE),VLOOKUP(CONCATENATE(P1207, V1207), 'PART NUMBER GUIDE'!$Q$6:$R$91, 2, FALSE),VLOOKUP(Y1207,'PART NUMBER GUIDE'!$J$8:$K$43,2, FALSE),IF(U1207="N/A",IF(ABS(S1207)&lt;10,"0"&amp;ABS(S1207),ABS(S1207)),CONCATENATE(LEFT(U1207,1),RIGHT(U1207,1))), F1207, G1207)</f>
        <v>MR70689088918</v>
      </c>
      <c r="F1207" s="90"/>
      <c r="G1207" s="90"/>
      <c r="H1207" s="79" t="s">
        <v>5623</v>
      </c>
      <c r="I1207" s="329">
        <v>44517</v>
      </c>
      <c r="J1207" s="85" t="s">
        <v>3872</v>
      </c>
      <c r="K1207" s="342">
        <v>379</v>
      </c>
      <c r="L1207" s="92" t="str">
        <f t="shared" si="139"/>
        <v/>
      </c>
      <c r="M1207" s="344"/>
      <c r="N1207" s="82">
        <v>18</v>
      </c>
      <c r="O1207" s="8">
        <v>9</v>
      </c>
      <c r="P1207" s="99" t="str">
        <f t="shared" si="136"/>
        <v>8x180</v>
      </c>
      <c r="Q1207" s="82">
        <v>8</v>
      </c>
      <c r="R1207" s="82">
        <v>180</v>
      </c>
      <c r="S1207" s="82">
        <v>18</v>
      </c>
      <c r="T1207" s="84">
        <v>5.68</v>
      </c>
      <c r="U1207" s="102" t="s">
        <v>85</v>
      </c>
      <c r="V1207" s="75">
        <v>130.81</v>
      </c>
      <c r="W1207" s="41">
        <v>36.86</v>
      </c>
      <c r="X1207" s="51">
        <v>3640</v>
      </c>
      <c r="Y1207" s="45" t="s">
        <v>2297</v>
      </c>
      <c r="Z1207" s="79" t="s">
        <v>2988</v>
      </c>
      <c r="AA1207" s="51" t="str">
        <f t="shared" si="137"/>
        <v>18x9, 8x180, 18 OS</v>
      </c>
      <c r="AB1207" s="81" t="s">
        <v>4106</v>
      </c>
      <c r="AC1207" s="89">
        <f>_xlfn.IFNA(VLOOKUP(AB1207,ACCESSORIES!F:J,5,FALSE),"N/A")</f>
        <v>33</v>
      </c>
      <c r="AD1207" s="14" t="s">
        <v>85</v>
      </c>
      <c r="AE1207" s="14" t="s">
        <v>85</v>
      </c>
      <c r="AF1207" s="13" t="s">
        <v>3005</v>
      </c>
      <c r="AG1207" s="14" t="s">
        <v>85</v>
      </c>
      <c r="AH1207" s="9" t="str">
        <f>_xlfn.IFNA(VLOOKUP(AG1207,ACCESSORIES!F:J,5,FALSE),"N/A")</f>
        <v>N/A</v>
      </c>
      <c r="AI1207" s="99" t="s">
        <v>266</v>
      </c>
      <c r="AJ1207" s="82" t="s">
        <v>85</v>
      </c>
      <c r="AK1207" s="40" t="str">
        <f>_xlfn.IFNA(VLOOKUP(AJ1207,ACCESSORIES!F:J,5,FALSE),"N/A")</f>
        <v>N/A</v>
      </c>
      <c r="AL1207" s="82" t="s">
        <v>85</v>
      </c>
      <c r="AM1207" s="82">
        <v>16.2</v>
      </c>
      <c r="AN1207" s="82">
        <v>210</v>
      </c>
      <c r="AO1207" s="36">
        <v>0</v>
      </c>
      <c r="AP1207" s="36">
        <v>0</v>
      </c>
      <c r="AQ1207" s="25">
        <v>24.5</v>
      </c>
      <c r="AR1207" s="36">
        <v>42.5</v>
      </c>
      <c r="AS1207" s="25">
        <v>219.6</v>
      </c>
      <c r="AT1207" s="74">
        <v>211.8</v>
      </c>
      <c r="AU1207" s="84">
        <v>123.1</v>
      </c>
      <c r="AV1207" s="54">
        <v>92</v>
      </c>
      <c r="AW1207" s="54">
        <v>92</v>
      </c>
      <c r="AX1207" s="54">
        <v>22</v>
      </c>
      <c r="AY1207" s="13" t="s">
        <v>85</v>
      </c>
      <c r="AZ1207" s="98" t="str">
        <f>_xlfn.IFNA(VLOOKUP(AY1207,ACCESSORIES!F:J,5,FALSE),"N/A")</f>
        <v>N/A</v>
      </c>
      <c r="BA1207" s="13" t="s">
        <v>85</v>
      </c>
      <c r="BB1207" s="98" t="str">
        <f>_xlfn.IFNA(VLOOKUP(BA1207,ACCESSORIES!F:J,5,FALSE),"N/A")</f>
        <v>N/A</v>
      </c>
      <c r="BC1207" s="77">
        <v>40.86</v>
      </c>
      <c r="BD1207" s="56">
        <v>21.141732283464599</v>
      </c>
      <c r="BE1207" s="56">
        <v>21.141732283464599</v>
      </c>
      <c r="BF1207" s="56">
        <v>11.929133858267701</v>
      </c>
      <c r="BG1207" s="378">
        <f t="shared" ref="BG1207:BG1567" si="142">SUM(((BD1207*25.4)*(BE1207*25.4)*(BF1207*25.4))/1000000000)</f>
        <v>8.7375807000000152E-2</v>
      </c>
      <c r="BH1207" s="14">
        <v>36</v>
      </c>
      <c r="BI1207" s="114" t="s">
        <v>3532</v>
      </c>
      <c r="BJ1207" s="50" t="s">
        <v>4050</v>
      </c>
      <c r="BK1207" s="81" t="s">
        <v>4964</v>
      </c>
      <c r="BL1207" s="81" t="s">
        <v>4066</v>
      </c>
      <c r="BM1207" s="81" t="s">
        <v>5473</v>
      </c>
      <c r="BN1207" s="81" t="s">
        <v>2872</v>
      </c>
      <c r="BO1207" s="81" t="s">
        <v>5941</v>
      </c>
      <c r="BP1207" s="81" t="s">
        <v>5431</v>
      </c>
      <c r="BQ1207" s="81" t="s">
        <v>5942</v>
      </c>
      <c r="BR1207" s="81" t="s">
        <v>4275</v>
      </c>
      <c r="BS1207" s="81" t="s">
        <v>4068</v>
      </c>
      <c r="BT1207" s="81"/>
      <c r="BU1207" s="349" t="s">
        <v>6855</v>
      </c>
      <c r="BV1207" s="388" t="s">
        <v>8355</v>
      </c>
      <c r="BW1207" s="352" t="s">
        <v>6863</v>
      </c>
      <c r="BX1207" s="388" t="s">
        <v>8356</v>
      </c>
      <c r="BY1207" s="93" t="str">
        <f t="shared" si="141"/>
        <v>CLOSEOUT - MR706 Bead Grip, 18x9, +18mm Offset, 8x180, 130.81mm Centerbore, Method Bronze</v>
      </c>
      <c r="BZ1207" s="81" t="s">
        <v>3878</v>
      </c>
      <c r="CA1207" s="81" t="s">
        <v>3879</v>
      </c>
      <c r="CB1207" s="81" t="str">
        <f t="shared" si="138"/>
        <v>TRAIL (7XX)</v>
      </c>
    </row>
    <row r="1208" spans="1:80" s="38" customFormat="1" ht="15" customHeight="1">
      <c r="A1208" s="22">
        <f t="shared" si="140"/>
        <v>1206</v>
      </c>
      <c r="B1208" s="13" t="s">
        <v>84</v>
      </c>
      <c r="C1208" s="104" t="s">
        <v>1282</v>
      </c>
      <c r="D1208" s="82" t="s">
        <v>5804</v>
      </c>
      <c r="E1208" s="91" t="str">
        <f>CONCATENATE(LEFT(D1208,5),VLOOKUP(CONCATENATE(N1208,"x",O1208),'PART NUMBER GUIDE'!$B$9:$C$49,2,FALSE),VLOOKUP(CONCATENATE(P1208, V1208), 'PART NUMBER GUIDE'!$Q$6:$R$91, 2, FALSE),VLOOKUP(Y1208,'PART NUMBER GUIDE'!$J$8:$K$43,2, FALSE),IF(U1208="N/A",IF(ABS(S1208)&lt;10,"0"&amp;ABS(S1208),ABS(S1208)),CONCATENATE(LEFT(U1208,1),RIGHT(U1208,1))), F1208, G1208)</f>
        <v>MR70757051515</v>
      </c>
      <c r="F1208" s="90"/>
      <c r="G1208" s="90"/>
      <c r="H1208" s="79" t="s">
        <v>5735</v>
      </c>
      <c r="I1208" s="319">
        <v>44539</v>
      </c>
      <c r="J1208" s="85" t="s">
        <v>1265</v>
      </c>
      <c r="K1208" s="342">
        <v>239</v>
      </c>
      <c r="L1208" s="92">
        <f t="shared" si="139"/>
        <v>239</v>
      </c>
      <c r="M1208" s="344"/>
      <c r="N1208" s="82">
        <v>15</v>
      </c>
      <c r="O1208" s="83">
        <v>7</v>
      </c>
      <c r="P1208" s="99" t="str">
        <f t="shared" si="136"/>
        <v>5x100</v>
      </c>
      <c r="Q1208" s="82">
        <v>5</v>
      </c>
      <c r="R1208" s="82">
        <v>100</v>
      </c>
      <c r="S1208" s="82">
        <v>15</v>
      </c>
      <c r="T1208" s="84">
        <v>4.5999999999999996</v>
      </c>
      <c r="U1208" s="102" t="s">
        <v>85</v>
      </c>
      <c r="V1208" s="75">
        <v>56.1</v>
      </c>
      <c r="W1208" s="41">
        <v>18.739999999999998</v>
      </c>
      <c r="X1208" s="51">
        <v>1850</v>
      </c>
      <c r="Y1208" s="45" t="s">
        <v>2294</v>
      </c>
      <c r="Z1208" s="79" t="s">
        <v>2987</v>
      </c>
      <c r="AA1208" s="51" t="str">
        <f t="shared" si="137"/>
        <v>15x7, 5x100, 15 OS</v>
      </c>
      <c r="AB1208" s="81" t="s">
        <v>4101</v>
      </c>
      <c r="AC1208" s="89">
        <f>_xlfn.IFNA(VLOOKUP(AB1208,ACCESSORIES!F:J,5,FALSE),"N/A")</f>
        <v>22</v>
      </c>
      <c r="AD1208" s="14" t="s">
        <v>85</v>
      </c>
      <c r="AE1208" s="14" t="s">
        <v>85</v>
      </c>
      <c r="AF1208" s="13" t="s">
        <v>85</v>
      </c>
      <c r="AG1208" s="14" t="s">
        <v>85</v>
      </c>
      <c r="AH1208" s="9" t="str">
        <f>_xlfn.IFNA(VLOOKUP(AG1208,ACCESSORIES!F:J,5,FALSE),"N/A")</f>
        <v>N/A</v>
      </c>
      <c r="AI1208" s="99" t="s">
        <v>265</v>
      </c>
      <c r="AJ1208" s="82" t="s">
        <v>85</v>
      </c>
      <c r="AK1208" s="40" t="str">
        <f>_xlfn.IFNA(VLOOKUP(AJ1208,ACCESSORIES!F:J,5,FALSE),"N/A")</f>
        <v>N/A</v>
      </c>
      <c r="AL1208" s="82" t="s">
        <v>85</v>
      </c>
      <c r="AM1208" s="82">
        <v>16</v>
      </c>
      <c r="AN1208" s="82">
        <v>150</v>
      </c>
      <c r="AO1208" s="36">
        <v>15.6</v>
      </c>
      <c r="AP1208" s="36">
        <v>30.5</v>
      </c>
      <c r="AQ1208" s="25">
        <v>51</v>
      </c>
      <c r="AR1208" s="36">
        <v>61.6</v>
      </c>
      <c r="AS1208" s="25">
        <v>182.6</v>
      </c>
      <c r="AT1208" s="74">
        <v>176.7</v>
      </c>
      <c r="AU1208" s="410">
        <v>56.1</v>
      </c>
      <c r="AV1208" s="407">
        <v>34.409999999999997</v>
      </c>
      <c r="AW1208" s="407">
        <v>34.409999999999997</v>
      </c>
      <c r="AX1208" s="54">
        <v>0</v>
      </c>
      <c r="AY1208" s="13" t="s">
        <v>85</v>
      </c>
      <c r="AZ1208" s="98" t="str">
        <f>_xlfn.IFNA(VLOOKUP(AY1208,ACCESSORIES!F:J,5,FALSE),"N/A")</f>
        <v>N/A</v>
      </c>
      <c r="BA1208" s="13" t="s">
        <v>85</v>
      </c>
      <c r="BB1208" s="98" t="str">
        <f>_xlfn.IFNA(VLOOKUP(BA1208,ACCESSORIES!F:J,5,FALSE),"N/A")</f>
        <v>N/A</v>
      </c>
      <c r="BC1208" s="77">
        <v>22.74</v>
      </c>
      <c r="BD1208" s="56">
        <v>17.8740157480315</v>
      </c>
      <c r="BE1208" s="56">
        <v>17.8740157480315</v>
      </c>
      <c r="BF1208" s="56">
        <v>9.8425196850393704</v>
      </c>
      <c r="BG1208" s="378">
        <f t="shared" si="142"/>
        <v>5.1529000000000012E-2</v>
      </c>
      <c r="BH1208" s="3">
        <v>48</v>
      </c>
      <c r="BI1208" s="114" t="s">
        <v>3532</v>
      </c>
      <c r="BJ1208" s="50" t="s">
        <v>4050</v>
      </c>
      <c r="BK1208" s="81" t="s">
        <v>4964</v>
      </c>
      <c r="BL1208" s="81" t="s">
        <v>4066</v>
      </c>
      <c r="BM1208" s="81" t="s">
        <v>5469</v>
      </c>
      <c r="BN1208" s="81" t="s">
        <v>2872</v>
      </c>
      <c r="BO1208" s="81" t="s">
        <v>5941</v>
      </c>
      <c r="BP1208" s="81" t="s">
        <v>5431</v>
      </c>
      <c r="BQ1208" s="81" t="s">
        <v>5942</v>
      </c>
      <c r="BR1208" s="81" t="s">
        <v>4275</v>
      </c>
      <c r="BS1208" s="81" t="s">
        <v>4068</v>
      </c>
      <c r="BT1208" s="81"/>
      <c r="BU1208" s="349" t="s">
        <v>6877</v>
      </c>
      <c r="BV1208" s="388" t="s">
        <v>8455</v>
      </c>
      <c r="BW1208" s="352" t="s">
        <v>6881</v>
      </c>
      <c r="BX1208" s="388" t="s">
        <v>8456</v>
      </c>
      <c r="BY1208" s="93" t="str">
        <f t="shared" ref="BY1208:BY1232" si="143">CONCATENATE(IF(J1208="Closeout","CLOSEOUT - ",""),D1208,", ",N1208,"x",O1208,", ",IF(U1208="N/A","",CONCATENATE(U1208,"/")),IF(S1208&gt;0,CONCATENATE("+",S1208),S1208),"mm Offset, ",P1208,", ",V1208,"mm Centerbore, ",PROPER(Y1208),IF(G1208="R",", Race Drilled",""),"",IF(BA1208="N/A","",CONCATENATE(", w/ ",BA1208)))</f>
        <v>MR707 Bead Grip, 15x7, +15mm Offset, 5x100, 56.1mm Centerbore, Matte Black</v>
      </c>
      <c r="BZ1208" s="81" t="s">
        <v>3878</v>
      </c>
      <c r="CA1208" s="81" t="s">
        <v>3879</v>
      </c>
      <c r="CB1208" s="81" t="str">
        <f t="shared" si="138"/>
        <v>TRAIL (7XX)</v>
      </c>
    </row>
    <row r="1209" spans="1:80" s="38" customFormat="1" ht="15" customHeight="1">
      <c r="A1209" s="22">
        <f t="shared" si="140"/>
        <v>1207</v>
      </c>
      <c r="B1209" s="13" t="s">
        <v>84</v>
      </c>
      <c r="C1209" s="104" t="s">
        <v>1282</v>
      </c>
      <c r="D1209" s="82" t="s">
        <v>5804</v>
      </c>
      <c r="E1209" s="91" t="str">
        <f>CONCATENATE(LEFT(D1209,5),VLOOKUP(CONCATENATE(N1209,"x",O1209),'PART NUMBER GUIDE'!$B$9:$C$49,2,FALSE),VLOOKUP(CONCATENATE(P1209, V1209), 'PART NUMBER GUIDE'!$Q$6:$R$91, 2, FALSE),VLOOKUP(Y1209,'PART NUMBER GUIDE'!$J$8:$K$43,2, FALSE),IF(U1209="N/A",IF(ABS(S1209)&lt;10,"0"&amp;ABS(S1209),ABS(S1209)),CONCATENATE(LEFT(U1209,1),RIGHT(U1209,1))), F1209, G1209)</f>
        <v>MR70767051515</v>
      </c>
      <c r="F1209" s="90"/>
      <c r="G1209" s="90"/>
      <c r="H1209" s="79" t="s">
        <v>5736</v>
      </c>
      <c r="I1209" s="319">
        <v>44539</v>
      </c>
      <c r="J1209" s="85" t="s">
        <v>1265</v>
      </c>
      <c r="K1209" s="342">
        <v>289</v>
      </c>
      <c r="L1209" s="92">
        <f t="shared" si="139"/>
        <v>289</v>
      </c>
      <c r="M1209" s="344"/>
      <c r="N1209" s="82">
        <v>16</v>
      </c>
      <c r="O1209" s="83">
        <v>7</v>
      </c>
      <c r="P1209" s="99" t="str">
        <f t="shared" si="136"/>
        <v>5x100</v>
      </c>
      <c r="Q1209" s="82">
        <v>5</v>
      </c>
      <c r="R1209" s="82">
        <v>100</v>
      </c>
      <c r="S1209" s="82">
        <v>15</v>
      </c>
      <c r="T1209" s="84">
        <v>4.5999999999999996</v>
      </c>
      <c r="U1209" s="102" t="s">
        <v>85</v>
      </c>
      <c r="V1209" s="75">
        <v>56.1</v>
      </c>
      <c r="W1209" s="41">
        <v>19.2</v>
      </c>
      <c r="X1209" s="51">
        <v>1850</v>
      </c>
      <c r="Y1209" s="45" t="s">
        <v>2294</v>
      </c>
      <c r="Z1209" s="79" t="s">
        <v>2987</v>
      </c>
      <c r="AA1209" s="51" t="str">
        <f t="shared" si="137"/>
        <v>16x7, 5x100, 15 OS</v>
      </c>
      <c r="AB1209" s="81" t="s">
        <v>4101</v>
      </c>
      <c r="AC1209" s="89">
        <f>_xlfn.IFNA(VLOOKUP(AB1209,ACCESSORIES!F:J,5,FALSE),"N/A")</f>
        <v>22</v>
      </c>
      <c r="AD1209" s="14" t="s">
        <v>85</v>
      </c>
      <c r="AE1209" s="14" t="s">
        <v>85</v>
      </c>
      <c r="AF1209" s="13" t="s">
        <v>85</v>
      </c>
      <c r="AG1209" s="14" t="s">
        <v>85</v>
      </c>
      <c r="AH1209" s="9" t="str">
        <f>_xlfn.IFNA(VLOOKUP(AG1209,ACCESSORIES!F:J,5,FALSE),"N/A")</f>
        <v>N/A</v>
      </c>
      <c r="AI1209" s="99" t="s">
        <v>265</v>
      </c>
      <c r="AJ1209" s="82" t="s">
        <v>85</v>
      </c>
      <c r="AK1209" s="40" t="str">
        <f>_xlfn.IFNA(VLOOKUP(AJ1209,ACCESSORIES!F:J,5,FALSE),"N/A")</f>
        <v>N/A</v>
      </c>
      <c r="AL1209" s="82" t="s">
        <v>85</v>
      </c>
      <c r="AM1209" s="82">
        <v>16</v>
      </c>
      <c r="AN1209" s="82">
        <v>150</v>
      </c>
      <c r="AO1209" s="36">
        <v>25</v>
      </c>
      <c r="AP1209" s="36">
        <v>31.6</v>
      </c>
      <c r="AQ1209" s="25">
        <v>44.9</v>
      </c>
      <c r="AR1209" s="36">
        <v>57.8</v>
      </c>
      <c r="AS1209" s="25">
        <v>195</v>
      </c>
      <c r="AT1209" s="74">
        <v>189</v>
      </c>
      <c r="AU1209" s="410">
        <v>56.1</v>
      </c>
      <c r="AV1209" s="407">
        <v>41.06</v>
      </c>
      <c r="AW1209" s="407">
        <v>41.06</v>
      </c>
      <c r="AX1209" s="54">
        <v>0</v>
      </c>
      <c r="AY1209" s="13" t="s">
        <v>85</v>
      </c>
      <c r="AZ1209" s="98" t="str">
        <f>_xlfn.IFNA(VLOOKUP(AY1209,ACCESSORIES!F:J,5,FALSE),"N/A")</f>
        <v>N/A</v>
      </c>
      <c r="BA1209" s="13" t="s">
        <v>85</v>
      </c>
      <c r="BB1209" s="98" t="str">
        <f>_xlfn.IFNA(VLOOKUP(BA1209,ACCESSORIES!F:J,5,FALSE),"N/A")</f>
        <v>N/A</v>
      </c>
      <c r="BC1209" s="77">
        <v>23.2</v>
      </c>
      <c r="BD1209" s="56">
        <v>19.09</v>
      </c>
      <c r="BE1209" s="56">
        <v>19.09</v>
      </c>
      <c r="BF1209" s="56">
        <v>10.24</v>
      </c>
      <c r="BG1209" s="378">
        <f t="shared" si="142"/>
        <v>6.1152323564527607E-2</v>
      </c>
      <c r="BH1209" s="82">
        <v>36</v>
      </c>
      <c r="BI1209" s="114" t="s">
        <v>3532</v>
      </c>
      <c r="BJ1209" s="50" t="s">
        <v>4050</v>
      </c>
      <c r="BK1209" s="81" t="s">
        <v>4964</v>
      </c>
      <c r="BL1209" s="81" t="s">
        <v>4066</v>
      </c>
      <c r="BM1209" s="81" t="s">
        <v>5469</v>
      </c>
      <c r="BN1209" s="81" t="s">
        <v>2872</v>
      </c>
      <c r="BO1209" s="81" t="s">
        <v>5941</v>
      </c>
      <c r="BP1209" s="81" t="s">
        <v>5431</v>
      </c>
      <c r="BQ1209" s="81" t="s">
        <v>5942</v>
      </c>
      <c r="BR1209" s="81" t="s">
        <v>4275</v>
      </c>
      <c r="BS1209" s="81" t="s">
        <v>4068</v>
      </c>
      <c r="BT1209" s="81"/>
      <c r="BU1209" s="349" t="s">
        <v>6877</v>
      </c>
      <c r="BV1209" s="388" t="s">
        <v>8455</v>
      </c>
      <c r="BW1209" s="352" t="s">
        <v>6881</v>
      </c>
      <c r="BX1209" s="388" t="s">
        <v>8456</v>
      </c>
      <c r="BY1209" s="93" t="str">
        <f t="shared" si="143"/>
        <v>MR707 Bead Grip, 16x7, +15mm Offset, 5x100, 56.1mm Centerbore, Matte Black</v>
      </c>
      <c r="BZ1209" s="81" t="s">
        <v>3878</v>
      </c>
      <c r="CA1209" s="81" t="s">
        <v>3879</v>
      </c>
      <c r="CB1209" s="81" t="str">
        <f t="shared" si="138"/>
        <v>TRAIL (7XX)</v>
      </c>
    </row>
    <row r="1210" spans="1:80" s="38" customFormat="1" ht="15" customHeight="1">
      <c r="A1210" s="22">
        <f t="shared" si="140"/>
        <v>1208</v>
      </c>
      <c r="B1210" s="13" t="s">
        <v>84</v>
      </c>
      <c r="C1210" s="104" t="s">
        <v>1282</v>
      </c>
      <c r="D1210" s="82" t="s">
        <v>5804</v>
      </c>
      <c r="E1210" s="91" t="str">
        <f>CONCATENATE(LEFT(D1210,5),VLOOKUP(CONCATENATE(N1210,"x",O1210),'PART NUMBER GUIDE'!$B$9:$C$49,2,FALSE),VLOOKUP(CONCATENATE(P1210, V1210), 'PART NUMBER GUIDE'!$Q$6:$R$91, 2, FALSE),VLOOKUP(Y1210,'PART NUMBER GUIDE'!$J$8:$K$43,2, FALSE),IF(U1210="N/A",IF(ABS(S1210)&lt;10,"0"&amp;ABS(S1210),ABS(S1210)),CONCATENATE(LEFT(U1210,1),RIGHT(U1210,1))), F1210, G1210)</f>
        <v>MR70767049515</v>
      </c>
      <c r="F1210" s="90"/>
      <c r="G1210" s="90"/>
      <c r="H1210" s="79" t="s">
        <v>5737</v>
      </c>
      <c r="I1210" s="319">
        <v>44539</v>
      </c>
      <c r="J1210" s="85" t="s">
        <v>3872</v>
      </c>
      <c r="K1210" s="342">
        <v>289</v>
      </c>
      <c r="L1210" s="92" t="str">
        <f t="shared" si="139"/>
        <v/>
      </c>
      <c r="M1210" s="344"/>
      <c r="N1210" s="82">
        <v>16</v>
      </c>
      <c r="O1210" s="83">
        <v>7</v>
      </c>
      <c r="P1210" s="99" t="str">
        <f t="shared" si="136"/>
        <v>5x108</v>
      </c>
      <c r="Q1210" s="82">
        <v>5</v>
      </c>
      <c r="R1210" s="82">
        <v>108</v>
      </c>
      <c r="S1210" s="82">
        <v>15</v>
      </c>
      <c r="T1210" s="84">
        <v>4.5999999999999996</v>
      </c>
      <c r="U1210" s="102" t="s">
        <v>85</v>
      </c>
      <c r="V1210" s="75">
        <v>63.4</v>
      </c>
      <c r="W1210" s="41">
        <v>18.22</v>
      </c>
      <c r="X1210" s="51">
        <v>1850</v>
      </c>
      <c r="Y1210" s="45" t="s">
        <v>2294</v>
      </c>
      <c r="Z1210" s="79" t="s">
        <v>2987</v>
      </c>
      <c r="AA1210" s="51" t="str">
        <f t="shared" si="137"/>
        <v>16x7, 5x108, 15 OS</v>
      </c>
      <c r="AB1210" s="81" t="s">
        <v>4101</v>
      </c>
      <c r="AC1210" s="89">
        <f>_xlfn.IFNA(VLOOKUP(AB1210,ACCESSORIES!F:J,5,FALSE),"N/A")</f>
        <v>22</v>
      </c>
      <c r="AD1210" s="14" t="s">
        <v>85</v>
      </c>
      <c r="AE1210" s="14" t="s">
        <v>85</v>
      </c>
      <c r="AF1210" s="13" t="s">
        <v>85</v>
      </c>
      <c r="AG1210" s="14" t="s">
        <v>85</v>
      </c>
      <c r="AH1210" s="9" t="str">
        <f>_xlfn.IFNA(VLOOKUP(AG1210,ACCESSORIES!F:J,5,FALSE),"N/A")</f>
        <v>N/A</v>
      </c>
      <c r="AI1210" s="99" t="s">
        <v>265</v>
      </c>
      <c r="AJ1210" s="82" t="s">
        <v>85</v>
      </c>
      <c r="AK1210" s="40" t="str">
        <f>_xlfn.IFNA(VLOOKUP(AJ1210,ACCESSORIES!F:J,5,FALSE),"N/A")</f>
        <v>N/A</v>
      </c>
      <c r="AL1210" s="82" t="s">
        <v>85</v>
      </c>
      <c r="AM1210" s="82">
        <v>16</v>
      </c>
      <c r="AN1210" s="82">
        <v>150</v>
      </c>
      <c r="AO1210" s="36">
        <v>25</v>
      </c>
      <c r="AP1210" s="36">
        <v>31.6</v>
      </c>
      <c r="AQ1210" s="25">
        <v>44.9</v>
      </c>
      <c r="AR1210" s="36">
        <v>57.8</v>
      </c>
      <c r="AS1210" s="25">
        <v>195</v>
      </c>
      <c r="AT1210" s="74">
        <v>189</v>
      </c>
      <c r="AU1210" s="410">
        <v>60</v>
      </c>
      <c r="AV1210" s="407">
        <v>32.869999999999997</v>
      </c>
      <c r="AW1210" s="407">
        <v>41.06</v>
      </c>
      <c r="AX1210" s="54">
        <v>0</v>
      </c>
      <c r="AY1210" s="13" t="s">
        <v>85</v>
      </c>
      <c r="AZ1210" s="98" t="str">
        <f>_xlfn.IFNA(VLOOKUP(AY1210,ACCESSORIES!F:J,5,FALSE),"N/A")</f>
        <v>N/A</v>
      </c>
      <c r="BA1210" s="13" t="s">
        <v>85</v>
      </c>
      <c r="BB1210" s="98" t="str">
        <f>_xlfn.IFNA(VLOOKUP(BA1210,ACCESSORIES!F:J,5,FALSE),"N/A")</f>
        <v>N/A</v>
      </c>
      <c r="BC1210" s="77">
        <v>22.41</v>
      </c>
      <c r="BD1210" s="56">
        <v>19.09</v>
      </c>
      <c r="BE1210" s="56">
        <v>19.09</v>
      </c>
      <c r="BF1210" s="56">
        <v>10.24</v>
      </c>
      <c r="BG1210" s="378">
        <f t="shared" si="142"/>
        <v>6.1152323564527607E-2</v>
      </c>
      <c r="BH1210" s="82">
        <v>36</v>
      </c>
      <c r="BI1210" s="114" t="s">
        <v>3532</v>
      </c>
      <c r="BJ1210" s="50" t="s">
        <v>4050</v>
      </c>
      <c r="BK1210" s="81" t="s">
        <v>4964</v>
      </c>
      <c r="BL1210" s="81" t="s">
        <v>4066</v>
      </c>
      <c r="BM1210" s="81" t="s">
        <v>5469</v>
      </c>
      <c r="BN1210" s="81" t="s">
        <v>2872</v>
      </c>
      <c r="BO1210" s="81" t="s">
        <v>5941</v>
      </c>
      <c r="BP1210" s="81" t="s">
        <v>5431</v>
      </c>
      <c r="BQ1210" s="81" t="s">
        <v>5942</v>
      </c>
      <c r="BR1210" s="81" t="s">
        <v>4275</v>
      </c>
      <c r="BS1210" s="81" t="s">
        <v>4068</v>
      </c>
      <c r="BT1210" s="81"/>
      <c r="BU1210" s="349" t="s">
        <v>6877</v>
      </c>
      <c r="BV1210" s="388" t="s">
        <v>8455</v>
      </c>
      <c r="BW1210" s="352" t="s">
        <v>6881</v>
      </c>
      <c r="BX1210" s="388" t="s">
        <v>8456</v>
      </c>
      <c r="BY1210" s="93" t="str">
        <f t="shared" si="143"/>
        <v>CLOSEOUT - MR707 Bead Grip, 16x7, +15mm Offset, 5x108, 63.4mm Centerbore, Matte Black</v>
      </c>
      <c r="BZ1210" s="81" t="s">
        <v>3878</v>
      </c>
      <c r="CA1210" s="81" t="s">
        <v>3879</v>
      </c>
      <c r="CB1210" s="81" t="str">
        <f t="shared" si="138"/>
        <v>TRAIL (7XX)</v>
      </c>
    </row>
    <row r="1211" spans="1:80" s="38" customFormat="1" ht="15" customHeight="1">
      <c r="A1211" s="22">
        <f t="shared" si="140"/>
        <v>1209</v>
      </c>
      <c r="B1211" s="13" t="s">
        <v>84</v>
      </c>
      <c r="C1211" s="104" t="s">
        <v>1282</v>
      </c>
      <c r="D1211" s="82" t="s">
        <v>5804</v>
      </c>
      <c r="E1211" s="91" t="str">
        <f>CONCATENATE(LEFT(D1211,5),VLOOKUP(CONCATENATE(N1211,"x",O1211),'PART NUMBER GUIDE'!$B$9:$C$49,2,FALSE),VLOOKUP(CONCATENATE(P1211, V1211), 'PART NUMBER GUIDE'!$Q$6:$R$91, 2, FALSE),VLOOKUP(Y1211,'PART NUMBER GUIDE'!$J$8:$K$43,2, FALSE),IF(U1211="N/A",IF(ABS(S1211)&lt;10,"0"&amp;ABS(S1211),ABS(S1211)),CONCATENATE(LEFT(U1211,1),RIGHT(U1211,1))), F1211, G1211)</f>
        <v>MR70767051530</v>
      </c>
      <c r="F1211" s="90"/>
      <c r="G1211" s="90"/>
      <c r="H1211" s="79" t="s">
        <v>5739</v>
      </c>
      <c r="I1211" s="319">
        <v>44539</v>
      </c>
      <c r="J1211" s="85" t="s">
        <v>1265</v>
      </c>
      <c r="K1211" s="342">
        <v>289</v>
      </c>
      <c r="L1211" s="92">
        <f t="shared" si="139"/>
        <v>289</v>
      </c>
      <c r="M1211" s="344"/>
      <c r="N1211" s="82">
        <v>16</v>
      </c>
      <c r="O1211" s="83">
        <v>7</v>
      </c>
      <c r="P1211" s="99" t="str">
        <f t="shared" si="136"/>
        <v>5x100</v>
      </c>
      <c r="Q1211" s="82">
        <v>5</v>
      </c>
      <c r="R1211" s="82">
        <v>100</v>
      </c>
      <c r="S1211" s="82">
        <v>30</v>
      </c>
      <c r="T1211" s="84">
        <v>5.17</v>
      </c>
      <c r="U1211" s="102" t="s">
        <v>85</v>
      </c>
      <c r="V1211" s="75">
        <v>56.1</v>
      </c>
      <c r="W1211" s="41">
        <v>17.55</v>
      </c>
      <c r="X1211" s="51">
        <v>1850</v>
      </c>
      <c r="Y1211" s="45" t="s">
        <v>2294</v>
      </c>
      <c r="Z1211" s="79" t="s">
        <v>2987</v>
      </c>
      <c r="AA1211" s="51" t="str">
        <f t="shared" si="137"/>
        <v>16x7, 5x100, 30 OS</v>
      </c>
      <c r="AB1211" s="81" t="s">
        <v>4101</v>
      </c>
      <c r="AC1211" s="89">
        <f>_xlfn.IFNA(VLOOKUP(AB1211,ACCESSORIES!F:J,5,FALSE),"N/A")</f>
        <v>22</v>
      </c>
      <c r="AD1211" s="14" t="s">
        <v>85</v>
      </c>
      <c r="AE1211" s="14" t="s">
        <v>85</v>
      </c>
      <c r="AF1211" s="13" t="s">
        <v>85</v>
      </c>
      <c r="AG1211" s="14" t="s">
        <v>85</v>
      </c>
      <c r="AH1211" s="9" t="str">
        <f>_xlfn.IFNA(VLOOKUP(AG1211,ACCESSORIES!F:J,5,FALSE),"N/A")</f>
        <v>N/A</v>
      </c>
      <c r="AI1211" s="99" t="s">
        <v>265</v>
      </c>
      <c r="AJ1211" s="82" t="s">
        <v>85</v>
      </c>
      <c r="AK1211" s="40" t="str">
        <f>_xlfn.IFNA(VLOOKUP(AJ1211,ACCESSORIES!F:J,5,FALSE),"N/A")</f>
        <v>N/A</v>
      </c>
      <c r="AL1211" s="82" t="s">
        <v>85</v>
      </c>
      <c r="AM1211" s="82">
        <v>16</v>
      </c>
      <c r="AN1211" s="82">
        <v>150</v>
      </c>
      <c r="AO1211" s="36">
        <v>14</v>
      </c>
      <c r="AP1211" s="36">
        <v>22.6</v>
      </c>
      <c r="AQ1211" s="25">
        <v>33</v>
      </c>
      <c r="AR1211" s="36">
        <v>42.8</v>
      </c>
      <c r="AS1211" s="25">
        <v>193.6</v>
      </c>
      <c r="AT1211" s="74">
        <v>182</v>
      </c>
      <c r="AU1211" s="410">
        <v>56.1</v>
      </c>
      <c r="AV1211" s="407">
        <v>34.409999999999997</v>
      </c>
      <c r="AW1211" s="407">
        <v>34.409999999999997</v>
      </c>
      <c r="AX1211" s="54">
        <v>0</v>
      </c>
      <c r="AY1211" s="13" t="s">
        <v>85</v>
      </c>
      <c r="AZ1211" s="98" t="str">
        <f>_xlfn.IFNA(VLOOKUP(AY1211,ACCESSORIES!F:J,5,FALSE),"N/A")</f>
        <v>N/A</v>
      </c>
      <c r="BA1211" s="13" t="s">
        <v>85</v>
      </c>
      <c r="BB1211" s="98" t="str">
        <f>_xlfn.IFNA(VLOOKUP(BA1211,ACCESSORIES!F:J,5,FALSE),"N/A")</f>
        <v>N/A</v>
      </c>
      <c r="BC1211" s="77">
        <v>21.55</v>
      </c>
      <c r="BD1211" s="56">
        <v>19.09</v>
      </c>
      <c r="BE1211" s="56">
        <v>19.09</v>
      </c>
      <c r="BF1211" s="56">
        <v>10.24</v>
      </c>
      <c r="BG1211" s="378">
        <f t="shared" si="142"/>
        <v>6.1152323564527607E-2</v>
      </c>
      <c r="BH1211" s="82">
        <v>36</v>
      </c>
      <c r="BI1211" s="114" t="s">
        <v>3532</v>
      </c>
      <c r="BJ1211" s="50" t="s">
        <v>4050</v>
      </c>
      <c r="BK1211" s="81" t="s">
        <v>4964</v>
      </c>
      <c r="BL1211" s="81" t="s">
        <v>4066</v>
      </c>
      <c r="BM1211" s="81" t="s">
        <v>5469</v>
      </c>
      <c r="BN1211" s="81" t="s">
        <v>2872</v>
      </c>
      <c r="BO1211" s="81" t="s">
        <v>5941</v>
      </c>
      <c r="BP1211" s="81" t="s">
        <v>5431</v>
      </c>
      <c r="BQ1211" s="81" t="s">
        <v>5942</v>
      </c>
      <c r="BR1211" s="81" t="s">
        <v>4275</v>
      </c>
      <c r="BS1211" s="81" t="s">
        <v>4068</v>
      </c>
      <c r="BT1211" s="81"/>
      <c r="BU1211" s="349" t="s">
        <v>6877</v>
      </c>
      <c r="BV1211" s="388" t="s">
        <v>8455</v>
      </c>
      <c r="BW1211" s="352" t="s">
        <v>6881</v>
      </c>
      <c r="BX1211" s="388" t="s">
        <v>8456</v>
      </c>
      <c r="BY1211" s="93" t="str">
        <f t="shared" si="143"/>
        <v>MR707 Bead Grip, 16x7, +30mm Offset, 5x100, 56.1mm Centerbore, Matte Black</v>
      </c>
      <c r="BZ1211" s="81" t="s">
        <v>3878</v>
      </c>
      <c r="CA1211" s="81" t="s">
        <v>3879</v>
      </c>
      <c r="CB1211" s="81" t="str">
        <f t="shared" si="138"/>
        <v>TRAIL (7XX)</v>
      </c>
    </row>
    <row r="1212" spans="1:80" s="38" customFormat="1" ht="15" customHeight="1">
      <c r="A1212" s="22">
        <f t="shared" si="140"/>
        <v>1210</v>
      </c>
      <c r="B1212" s="13" t="s">
        <v>84</v>
      </c>
      <c r="C1212" s="104" t="s">
        <v>1282</v>
      </c>
      <c r="D1212" s="82" t="s">
        <v>5804</v>
      </c>
      <c r="E1212" s="91" t="str">
        <f>CONCATENATE(LEFT(D1212,5),VLOOKUP(CONCATENATE(N1212,"x",O1212),'PART NUMBER GUIDE'!$B$9:$C$49,2,FALSE),VLOOKUP(CONCATENATE(P1212, V1212), 'PART NUMBER GUIDE'!$Q$6:$R$91, 2, FALSE),VLOOKUP(Y1212,'PART NUMBER GUIDE'!$J$8:$K$43,2, FALSE),IF(U1212="N/A",IF(ABS(S1212)&lt;10,"0"&amp;ABS(S1212),ABS(S1212)),CONCATENATE(LEFT(U1212,1),RIGHT(U1212,1))), F1212, G1212)</f>
        <v>MR70767049530</v>
      </c>
      <c r="F1212" s="90"/>
      <c r="G1212" s="90"/>
      <c r="H1212" s="79" t="s">
        <v>5740</v>
      </c>
      <c r="I1212" s="319">
        <v>44539</v>
      </c>
      <c r="J1212" s="85" t="s">
        <v>3872</v>
      </c>
      <c r="K1212" s="342">
        <v>289</v>
      </c>
      <c r="L1212" s="92" t="str">
        <f t="shared" si="139"/>
        <v/>
      </c>
      <c r="M1212" s="344"/>
      <c r="N1212" s="82">
        <v>16</v>
      </c>
      <c r="O1212" s="83">
        <v>7</v>
      </c>
      <c r="P1212" s="99" t="str">
        <f t="shared" si="136"/>
        <v>5x108</v>
      </c>
      <c r="Q1212" s="82">
        <v>5</v>
      </c>
      <c r="R1212" s="82">
        <v>108</v>
      </c>
      <c r="S1212" s="82">
        <v>30</v>
      </c>
      <c r="T1212" s="84">
        <v>5.17</v>
      </c>
      <c r="U1212" s="102" t="s">
        <v>85</v>
      </c>
      <c r="V1212" s="75">
        <v>63.4</v>
      </c>
      <c r="W1212" s="41">
        <v>17.79</v>
      </c>
      <c r="X1212" s="51">
        <v>1850</v>
      </c>
      <c r="Y1212" s="45" t="s">
        <v>2294</v>
      </c>
      <c r="Z1212" s="79" t="s">
        <v>2987</v>
      </c>
      <c r="AA1212" s="51" t="str">
        <f t="shared" si="137"/>
        <v>16x7, 5x108, 30 OS</v>
      </c>
      <c r="AB1212" s="81" t="s">
        <v>4101</v>
      </c>
      <c r="AC1212" s="89">
        <f>_xlfn.IFNA(VLOOKUP(AB1212,ACCESSORIES!F:J,5,FALSE),"N/A")</f>
        <v>22</v>
      </c>
      <c r="AD1212" s="14" t="s">
        <v>85</v>
      </c>
      <c r="AE1212" s="14" t="s">
        <v>85</v>
      </c>
      <c r="AF1212" s="13" t="s">
        <v>85</v>
      </c>
      <c r="AG1212" s="14" t="s">
        <v>85</v>
      </c>
      <c r="AH1212" s="9" t="str">
        <f>_xlfn.IFNA(VLOOKUP(AG1212,ACCESSORIES!F:J,5,FALSE),"N/A")</f>
        <v>N/A</v>
      </c>
      <c r="AI1212" s="99" t="s">
        <v>265</v>
      </c>
      <c r="AJ1212" s="82" t="s">
        <v>85</v>
      </c>
      <c r="AK1212" s="40" t="str">
        <f>_xlfn.IFNA(VLOOKUP(AJ1212,ACCESSORIES!F:J,5,FALSE),"N/A")</f>
        <v>N/A</v>
      </c>
      <c r="AL1212" s="82" t="s">
        <v>85</v>
      </c>
      <c r="AM1212" s="82">
        <v>16</v>
      </c>
      <c r="AN1212" s="82">
        <v>150</v>
      </c>
      <c r="AO1212" s="36">
        <v>14</v>
      </c>
      <c r="AP1212" s="36">
        <v>22.6</v>
      </c>
      <c r="AQ1212" s="25">
        <v>33</v>
      </c>
      <c r="AR1212" s="36">
        <v>42.8</v>
      </c>
      <c r="AS1212" s="25">
        <v>193.6</v>
      </c>
      <c r="AT1212" s="74">
        <v>182</v>
      </c>
      <c r="AU1212" s="410">
        <v>60</v>
      </c>
      <c r="AV1212" s="407">
        <v>26.22</v>
      </c>
      <c r="AW1212" s="407">
        <v>34.409999999999997</v>
      </c>
      <c r="AX1212" s="54">
        <v>0</v>
      </c>
      <c r="AY1212" s="13" t="s">
        <v>85</v>
      </c>
      <c r="AZ1212" s="98" t="str">
        <f>_xlfn.IFNA(VLOOKUP(AY1212,ACCESSORIES!F:J,5,FALSE),"N/A")</f>
        <v>N/A</v>
      </c>
      <c r="BA1212" s="13" t="s">
        <v>85</v>
      </c>
      <c r="BB1212" s="98" t="str">
        <f>_xlfn.IFNA(VLOOKUP(BA1212,ACCESSORIES!F:J,5,FALSE),"N/A")</f>
        <v>N/A</v>
      </c>
      <c r="BC1212" s="77">
        <v>21.79</v>
      </c>
      <c r="BD1212" s="56">
        <v>19.09</v>
      </c>
      <c r="BE1212" s="56">
        <v>19.09</v>
      </c>
      <c r="BF1212" s="56">
        <v>10.24</v>
      </c>
      <c r="BG1212" s="378">
        <f t="shared" si="142"/>
        <v>6.1152323564527607E-2</v>
      </c>
      <c r="BH1212" s="82">
        <v>36</v>
      </c>
      <c r="BI1212" s="114" t="s">
        <v>3532</v>
      </c>
      <c r="BJ1212" s="50" t="s">
        <v>4050</v>
      </c>
      <c r="BK1212" s="81" t="s">
        <v>4964</v>
      </c>
      <c r="BL1212" s="81" t="s">
        <v>4066</v>
      </c>
      <c r="BM1212" s="81" t="s">
        <v>5469</v>
      </c>
      <c r="BN1212" s="81" t="s">
        <v>2872</v>
      </c>
      <c r="BO1212" s="81" t="s">
        <v>5941</v>
      </c>
      <c r="BP1212" s="81" t="s">
        <v>5431</v>
      </c>
      <c r="BQ1212" s="81" t="s">
        <v>5942</v>
      </c>
      <c r="BR1212" s="81" t="s">
        <v>4275</v>
      </c>
      <c r="BS1212" s="81" t="s">
        <v>4068</v>
      </c>
      <c r="BT1212" s="81"/>
      <c r="BU1212" s="349" t="s">
        <v>6877</v>
      </c>
      <c r="BV1212" s="388" t="s">
        <v>8455</v>
      </c>
      <c r="BW1212" s="352" t="s">
        <v>6881</v>
      </c>
      <c r="BX1212" s="388" t="s">
        <v>8456</v>
      </c>
      <c r="BY1212" s="93" t="str">
        <f t="shared" si="143"/>
        <v>CLOSEOUT - MR707 Bead Grip, 16x7, +30mm Offset, 5x108, 63.4mm Centerbore, Matte Black</v>
      </c>
      <c r="BZ1212" s="81" t="s">
        <v>3878</v>
      </c>
      <c r="CA1212" s="81" t="s">
        <v>3879</v>
      </c>
      <c r="CB1212" s="81" t="str">
        <f t="shared" si="138"/>
        <v>TRAIL (7XX)</v>
      </c>
    </row>
    <row r="1213" spans="1:80" s="38" customFormat="1" ht="15" customHeight="1">
      <c r="A1213" s="22">
        <f t="shared" si="140"/>
        <v>1211</v>
      </c>
      <c r="B1213" s="13" t="s">
        <v>84</v>
      </c>
      <c r="C1213" s="104" t="s">
        <v>1282</v>
      </c>
      <c r="D1213" s="82" t="s">
        <v>5804</v>
      </c>
      <c r="E1213" s="91" t="str">
        <f>CONCATENATE(LEFT(D1213,5),VLOOKUP(CONCATENATE(N1213,"x",O1213),'PART NUMBER GUIDE'!$B$9:$C$49,2,FALSE),VLOOKUP(CONCATENATE(P1213, V1213), 'PART NUMBER GUIDE'!$Q$6:$R$91, 2, FALSE),VLOOKUP(Y1213,'PART NUMBER GUIDE'!$J$8:$K$43,2, FALSE),IF(U1213="N/A",IF(ABS(S1213)&lt;10,"0"&amp;ABS(S1213),ABS(S1213)),CONCATENATE(LEFT(U1213,1),RIGHT(U1213,1))), F1213, G1213)</f>
        <v>MR70767057530</v>
      </c>
      <c r="F1213" s="90"/>
      <c r="G1213" s="90"/>
      <c r="H1213" s="79" t="s">
        <v>5741</v>
      </c>
      <c r="I1213" s="319">
        <v>44539</v>
      </c>
      <c r="J1213" s="85" t="s">
        <v>1265</v>
      </c>
      <c r="K1213" s="342">
        <v>289</v>
      </c>
      <c r="L1213" s="92">
        <f t="shared" si="139"/>
        <v>289</v>
      </c>
      <c r="M1213" s="344"/>
      <c r="N1213" s="82">
        <v>16</v>
      </c>
      <c r="O1213" s="83">
        <v>7</v>
      </c>
      <c r="P1213" s="99" t="str">
        <f t="shared" si="136"/>
        <v>5x112</v>
      </c>
      <c r="Q1213" s="82">
        <v>5</v>
      </c>
      <c r="R1213" s="82">
        <v>112</v>
      </c>
      <c r="S1213" s="82">
        <v>30</v>
      </c>
      <c r="T1213" s="84">
        <v>5.17</v>
      </c>
      <c r="U1213" s="102" t="s">
        <v>85</v>
      </c>
      <c r="V1213" s="75">
        <v>66.7</v>
      </c>
      <c r="W1213" s="41">
        <v>17.27</v>
      </c>
      <c r="X1213" s="51">
        <v>1850</v>
      </c>
      <c r="Y1213" s="45" t="s">
        <v>2294</v>
      </c>
      <c r="Z1213" s="79" t="s">
        <v>2987</v>
      </c>
      <c r="AA1213" s="51" t="str">
        <f t="shared" si="137"/>
        <v>16x7, 5x112, 30 OS</v>
      </c>
      <c r="AB1213" s="81" t="s">
        <v>4101</v>
      </c>
      <c r="AC1213" s="89">
        <f>_xlfn.IFNA(VLOOKUP(AB1213,ACCESSORIES!F:J,5,FALSE),"N/A")</f>
        <v>22</v>
      </c>
      <c r="AD1213" s="14" t="s">
        <v>85</v>
      </c>
      <c r="AE1213" s="14" t="s">
        <v>85</v>
      </c>
      <c r="AF1213" s="13" t="s">
        <v>85</v>
      </c>
      <c r="AG1213" s="14" t="s">
        <v>85</v>
      </c>
      <c r="AH1213" s="9" t="str">
        <f>_xlfn.IFNA(VLOOKUP(AG1213,ACCESSORIES!F:J,5,FALSE),"N/A")</f>
        <v>N/A</v>
      </c>
      <c r="AI1213" s="99" t="s">
        <v>265</v>
      </c>
      <c r="AJ1213" s="82" t="s">
        <v>85</v>
      </c>
      <c r="AK1213" s="40" t="str">
        <f>_xlfn.IFNA(VLOOKUP(AJ1213,ACCESSORIES!F:J,5,FALSE),"N/A")</f>
        <v>N/A</v>
      </c>
      <c r="AL1213" s="82" t="s">
        <v>85</v>
      </c>
      <c r="AM1213" s="82">
        <v>16</v>
      </c>
      <c r="AN1213" s="82">
        <v>150</v>
      </c>
      <c r="AO1213" s="36">
        <v>14</v>
      </c>
      <c r="AP1213" s="36">
        <v>22.6</v>
      </c>
      <c r="AQ1213" s="25">
        <v>33</v>
      </c>
      <c r="AR1213" s="36">
        <v>42.8</v>
      </c>
      <c r="AS1213" s="25">
        <v>193.6</v>
      </c>
      <c r="AT1213" s="74">
        <v>182</v>
      </c>
      <c r="AU1213" s="410">
        <v>60</v>
      </c>
      <c r="AV1213" s="407">
        <v>26.22</v>
      </c>
      <c r="AW1213" s="407">
        <v>34.409999999999997</v>
      </c>
      <c r="AX1213" s="54">
        <v>0</v>
      </c>
      <c r="AY1213" s="13" t="s">
        <v>85</v>
      </c>
      <c r="AZ1213" s="98" t="str">
        <f>_xlfn.IFNA(VLOOKUP(AY1213,ACCESSORIES!F:J,5,FALSE),"N/A")</f>
        <v>N/A</v>
      </c>
      <c r="BA1213" s="13" t="s">
        <v>85</v>
      </c>
      <c r="BB1213" s="98" t="str">
        <f>_xlfn.IFNA(VLOOKUP(BA1213,ACCESSORIES!F:J,5,FALSE),"N/A")</f>
        <v>N/A</v>
      </c>
      <c r="BC1213" s="77">
        <v>21.64</v>
      </c>
      <c r="BD1213" s="56">
        <v>19.09</v>
      </c>
      <c r="BE1213" s="56">
        <v>19.09</v>
      </c>
      <c r="BF1213" s="56">
        <v>10.24</v>
      </c>
      <c r="BG1213" s="378">
        <f t="shared" si="142"/>
        <v>6.1152323564527607E-2</v>
      </c>
      <c r="BH1213" s="82">
        <v>36</v>
      </c>
      <c r="BI1213" s="114" t="s">
        <v>3532</v>
      </c>
      <c r="BJ1213" s="50" t="s">
        <v>4050</v>
      </c>
      <c r="BK1213" s="81" t="s">
        <v>4964</v>
      </c>
      <c r="BL1213" s="81" t="s">
        <v>4066</v>
      </c>
      <c r="BM1213" s="81" t="s">
        <v>5469</v>
      </c>
      <c r="BN1213" s="81" t="s">
        <v>2872</v>
      </c>
      <c r="BO1213" s="81" t="s">
        <v>5941</v>
      </c>
      <c r="BP1213" s="81" t="s">
        <v>5431</v>
      </c>
      <c r="BQ1213" s="81" t="s">
        <v>5942</v>
      </c>
      <c r="BR1213" s="81" t="s">
        <v>4275</v>
      </c>
      <c r="BS1213" s="81" t="s">
        <v>4068</v>
      </c>
      <c r="BT1213" s="81"/>
      <c r="BU1213" s="349" t="s">
        <v>6877</v>
      </c>
      <c r="BV1213" s="388" t="s">
        <v>8455</v>
      </c>
      <c r="BW1213" s="352" t="s">
        <v>6881</v>
      </c>
      <c r="BX1213" s="388" t="s">
        <v>8456</v>
      </c>
      <c r="BY1213" s="93" t="str">
        <f t="shared" si="143"/>
        <v>MR707 Bead Grip, 16x7, +30mm Offset, 5x112, 66.7mm Centerbore, Matte Black</v>
      </c>
      <c r="BZ1213" s="81" t="s">
        <v>3878</v>
      </c>
      <c r="CA1213" s="81" t="s">
        <v>3879</v>
      </c>
      <c r="CB1213" s="81" t="str">
        <f t="shared" si="138"/>
        <v>TRAIL (7XX)</v>
      </c>
    </row>
    <row r="1214" spans="1:80" s="38" customFormat="1" ht="15" customHeight="1">
      <c r="A1214" s="22">
        <f t="shared" si="140"/>
        <v>1212</v>
      </c>
      <c r="B1214" s="13" t="s">
        <v>84</v>
      </c>
      <c r="C1214" s="104" t="s">
        <v>1282</v>
      </c>
      <c r="D1214" s="82" t="s">
        <v>5804</v>
      </c>
      <c r="E1214" s="91" t="str">
        <f>CONCATENATE(LEFT(D1214,5),VLOOKUP(CONCATENATE(N1214,"x",O1214),'PART NUMBER GUIDE'!$B$9:$C$49,2,FALSE),VLOOKUP(CONCATENATE(P1214, V1214), 'PART NUMBER GUIDE'!$Q$6:$R$91, 2, FALSE),VLOOKUP(Y1214,'PART NUMBER GUIDE'!$J$8:$K$43,2, FALSE),IF(U1214="N/A",IF(ABS(S1214)&lt;10,"0"&amp;ABS(S1214),ABS(S1214)),CONCATENATE(LEFT(U1214,1),RIGHT(U1214,1))), F1214, G1214)</f>
        <v>MR70767012530</v>
      </c>
      <c r="F1214" s="90"/>
      <c r="G1214" s="90"/>
      <c r="H1214" s="79" t="s">
        <v>5742</v>
      </c>
      <c r="I1214" s="319">
        <v>44539</v>
      </c>
      <c r="J1214" s="85" t="s">
        <v>1265</v>
      </c>
      <c r="K1214" s="342">
        <v>289</v>
      </c>
      <c r="L1214" s="92">
        <f t="shared" si="139"/>
        <v>289</v>
      </c>
      <c r="M1214" s="344"/>
      <c r="N1214" s="82">
        <v>16</v>
      </c>
      <c r="O1214" s="83">
        <v>7</v>
      </c>
      <c r="P1214" s="99" t="str">
        <f t="shared" si="136"/>
        <v>5x4.5</v>
      </c>
      <c r="Q1214" s="82">
        <v>5</v>
      </c>
      <c r="R1214" s="82">
        <v>4.5</v>
      </c>
      <c r="S1214" s="82">
        <v>30</v>
      </c>
      <c r="T1214" s="84">
        <v>5.17</v>
      </c>
      <c r="U1214" s="102" t="s">
        <v>85</v>
      </c>
      <c r="V1214" s="75">
        <v>73</v>
      </c>
      <c r="W1214" s="41">
        <v>17.64</v>
      </c>
      <c r="X1214" s="51">
        <v>1850</v>
      </c>
      <c r="Y1214" s="45" t="s">
        <v>2294</v>
      </c>
      <c r="Z1214" s="79" t="s">
        <v>2987</v>
      </c>
      <c r="AA1214" s="51" t="str">
        <f t="shared" si="137"/>
        <v>16x7, 5x4.5, 30 OS</v>
      </c>
      <c r="AB1214" s="81" t="s">
        <v>4101</v>
      </c>
      <c r="AC1214" s="89">
        <f>_xlfn.IFNA(VLOOKUP(AB1214,ACCESSORIES!F:J,5,FALSE),"N/A")</f>
        <v>22</v>
      </c>
      <c r="AD1214" s="14" t="s">
        <v>85</v>
      </c>
      <c r="AE1214" s="14" t="s">
        <v>85</v>
      </c>
      <c r="AF1214" s="13" t="s">
        <v>85</v>
      </c>
      <c r="AG1214" s="14" t="s">
        <v>85</v>
      </c>
      <c r="AH1214" s="9" t="str">
        <f>_xlfn.IFNA(VLOOKUP(AG1214,ACCESSORIES!F:J,5,FALSE),"N/A")</f>
        <v>N/A</v>
      </c>
      <c r="AI1214" s="99" t="s">
        <v>265</v>
      </c>
      <c r="AJ1214" s="82" t="s">
        <v>85</v>
      </c>
      <c r="AK1214" s="40" t="str">
        <f>_xlfn.IFNA(VLOOKUP(AJ1214,ACCESSORIES!F:J,5,FALSE),"N/A")</f>
        <v>N/A</v>
      </c>
      <c r="AL1214" s="82" t="s">
        <v>85</v>
      </c>
      <c r="AM1214" s="82">
        <v>16</v>
      </c>
      <c r="AN1214" s="82">
        <v>150</v>
      </c>
      <c r="AO1214" s="36">
        <v>14</v>
      </c>
      <c r="AP1214" s="36">
        <v>22.6</v>
      </c>
      <c r="AQ1214" s="25">
        <v>33</v>
      </c>
      <c r="AR1214" s="36">
        <v>42.8</v>
      </c>
      <c r="AS1214" s="25">
        <v>193.6</v>
      </c>
      <c r="AT1214" s="74">
        <v>182</v>
      </c>
      <c r="AU1214" s="410">
        <v>60</v>
      </c>
      <c r="AV1214" s="407">
        <v>26.22</v>
      </c>
      <c r="AW1214" s="407">
        <v>34.409999999999997</v>
      </c>
      <c r="AX1214" s="54">
        <v>0</v>
      </c>
      <c r="AY1214" s="13" t="s">
        <v>85</v>
      </c>
      <c r="AZ1214" s="98" t="str">
        <f>_xlfn.IFNA(VLOOKUP(AY1214,ACCESSORIES!F:J,5,FALSE),"N/A")</f>
        <v>N/A</v>
      </c>
      <c r="BA1214" s="13" t="s">
        <v>85</v>
      </c>
      <c r="BB1214" s="98" t="str">
        <f>_xlfn.IFNA(VLOOKUP(BA1214,ACCESSORIES!F:J,5,FALSE),"N/A")</f>
        <v>N/A</v>
      </c>
      <c r="BC1214" s="77">
        <v>21.64</v>
      </c>
      <c r="BD1214" s="56">
        <v>19.09</v>
      </c>
      <c r="BE1214" s="56">
        <v>19.09</v>
      </c>
      <c r="BF1214" s="56">
        <v>10.24</v>
      </c>
      <c r="BG1214" s="378">
        <f t="shared" si="142"/>
        <v>6.1152323564527607E-2</v>
      </c>
      <c r="BH1214" s="82">
        <v>36</v>
      </c>
      <c r="BI1214" s="114" t="s">
        <v>3532</v>
      </c>
      <c r="BJ1214" s="50" t="s">
        <v>4050</v>
      </c>
      <c r="BK1214" s="81" t="s">
        <v>4964</v>
      </c>
      <c r="BL1214" s="81" t="s">
        <v>4066</v>
      </c>
      <c r="BM1214" s="81" t="s">
        <v>5469</v>
      </c>
      <c r="BN1214" s="81" t="s">
        <v>2872</v>
      </c>
      <c r="BO1214" s="81" t="s">
        <v>5941</v>
      </c>
      <c r="BP1214" s="81" t="s">
        <v>5431</v>
      </c>
      <c r="BQ1214" s="81" t="s">
        <v>5942</v>
      </c>
      <c r="BR1214" s="81" t="s">
        <v>4275</v>
      </c>
      <c r="BS1214" s="81" t="s">
        <v>4068</v>
      </c>
      <c r="BT1214" s="81"/>
      <c r="BU1214" s="349" t="s">
        <v>6877</v>
      </c>
      <c r="BV1214" s="388" t="s">
        <v>8455</v>
      </c>
      <c r="BW1214" s="352" t="s">
        <v>6881</v>
      </c>
      <c r="BX1214" s="388" t="s">
        <v>8456</v>
      </c>
      <c r="BY1214" s="93" t="str">
        <f t="shared" si="143"/>
        <v>MR707 Bead Grip, 16x7, +30mm Offset, 5x4.5, 73mm Centerbore, Matte Black</v>
      </c>
      <c r="BZ1214" s="81" t="s">
        <v>3878</v>
      </c>
      <c r="CA1214" s="81" t="s">
        <v>3879</v>
      </c>
      <c r="CB1214" s="81" t="str">
        <f t="shared" si="138"/>
        <v>TRAIL (7XX)</v>
      </c>
    </row>
    <row r="1215" spans="1:80" s="38" customFormat="1" ht="15" customHeight="1">
      <c r="A1215" s="22">
        <f t="shared" si="140"/>
        <v>1213</v>
      </c>
      <c r="B1215" s="13" t="s">
        <v>84</v>
      </c>
      <c r="C1215" s="104" t="s">
        <v>1282</v>
      </c>
      <c r="D1215" s="82" t="s">
        <v>5804</v>
      </c>
      <c r="E1215" s="91" t="str">
        <f>CONCATENATE(LEFT(D1215,5),VLOOKUP(CONCATENATE(N1215,"x",O1215),'PART NUMBER GUIDE'!$B$9:$C$49,2,FALSE),VLOOKUP(CONCATENATE(P1215, V1215), 'PART NUMBER GUIDE'!$Q$6:$R$91, 2, FALSE),VLOOKUP(Y1215,'PART NUMBER GUIDE'!$J$8:$K$43,2, FALSE),IF(U1215="N/A",IF(ABS(S1215)&lt;10,"0"&amp;ABS(S1215),ABS(S1215)),CONCATENATE(LEFT(U1215,1),RIGHT(U1215,1))), F1215, G1215)</f>
        <v>MR70777553550</v>
      </c>
      <c r="F1215" s="90"/>
      <c r="G1215" s="90"/>
      <c r="H1215" s="79" t="s">
        <v>5743</v>
      </c>
      <c r="I1215" s="319">
        <v>44539</v>
      </c>
      <c r="J1215" s="85" t="s">
        <v>3872</v>
      </c>
      <c r="K1215" s="342">
        <v>309</v>
      </c>
      <c r="L1215" s="92" t="str">
        <f t="shared" si="139"/>
        <v/>
      </c>
      <c r="M1215" s="344"/>
      <c r="N1215" s="82">
        <v>17</v>
      </c>
      <c r="O1215" s="83">
        <v>7.5</v>
      </c>
      <c r="P1215" s="99" t="str">
        <f t="shared" si="136"/>
        <v>5x130</v>
      </c>
      <c r="Q1215" s="82">
        <v>5</v>
      </c>
      <c r="R1215" s="82">
        <v>130</v>
      </c>
      <c r="S1215" s="82">
        <v>50</v>
      </c>
      <c r="T1215" s="84">
        <v>6.2</v>
      </c>
      <c r="U1215" s="102" t="s">
        <v>85</v>
      </c>
      <c r="V1215" s="75">
        <v>78.099999999999994</v>
      </c>
      <c r="W1215" s="41">
        <v>26.59</v>
      </c>
      <c r="X1215" s="51">
        <v>3640</v>
      </c>
      <c r="Y1215" s="45" t="s">
        <v>2294</v>
      </c>
      <c r="Z1215" s="79" t="s">
        <v>2987</v>
      </c>
      <c r="AA1215" s="51" t="str">
        <f t="shared" si="137"/>
        <v>17x7.5, 5x130, 50 OS</v>
      </c>
      <c r="AB1215" s="81" t="s">
        <v>4102</v>
      </c>
      <c r="AC1215" s="89">
        <f>_xlfn.IFNA(VLOOKUP(AB1215,ACCESSORIES!F:J,5,FALSE),"N/A")</f>
        <v>22</v>
      </c>
      <c r="AD1215" s="14" t="s">
        <v>85</v>
      </c>
      <c r="AE1215" s="14" t="s">
        <v>85</v>
      </c>
      <c r="AF1215" s="13" t="s">
        <v>85</v>
      </c>
      <c r="AG1215" s="14" t="s">
        <v>85</v>
      </c>
      <c r="AH1215" s="9" t="str">
        <f>_xlfn.IFNA(VLOOKUP(AG1215,ACCESSORIES!F:J,5,FALSE),"N/A")</f>
        <v>N/A</v>
      </c>
      <c r="AI1215" s="99" t="s">
        <v>265</v>
      </c>
      <c r="AJ1215" s="82" t="s">
        <v>85</v>
      </c>
      <c r="AK1215" s="40" t="str">
        <f>_xlfn.IFNA(VLOOKUP(AJ1215,ACCESSORIES!F:J,5,FALSE),"N/A")</f>
        <v>N/A</v>
      </c>
      <c r="AL1215" s="82" t="s">
        <v>85</v>
      </c>
      <c r="AM1215" s="82">
        <v>19</v>
      </c>
      <c r="AN1215" s="82">
        <v>160</v>
      </c>
      <c r="AO1215" s="36">
        <v>2.5</v>
      </c>
      <c r="AP1215" s="36">
        <v>4.9000000000000004</v>
      </c>
      <c r="AQ1215" s="25">
        <v>10</v>
      </c>
      <c r="AR1215" s="36">
        <v>23.8</v>
      </c>
      <c r="AS1215" s="25">
        <v>204</v>
      </c>
      <c r="AT1215" s="74">
        <v>192</v>
      </c>
      <c r="AU1215" s="410">
        <v>78.099999999999994</v>
      </c>
      <c r="AV1215" s="407">
        <v>33</v>
      </c>
      <c r="AW1215" s="407">
        <v>33</v>
      </c>
      <c r="AX1215" s="54">
        <v>0</v>
      </c>
      <c r="AY1215" s="13" t="s">
        <v>85</v>
      </c>
      <c r="AZ1215" s="98" t="str">
        <f>_xlfn.IFNA(VLOOKUP(AY1215,ACCESSORIES!F:J,5,FALSE),"N/A")</f>
        <v>N/A</v>
      </c>
      <c r="BA1215" s="13" t="s">
        <v>85</v>
      </c>
      <c r="BB1215" s="98" t="str">
        <f>_xlfn.IFNA(VLOOKUP(BA1215,ACCESSORIES!F:J,5,FALSE),"N/A")</f>
        <v>N/A</v>
      </c>
      <c r="BC1215" s="77">
        <v>30.59</v>
      </c>
      <c r="BD1215" s="56">
        <v>20.236220472440898</v>
      </c>
      <c r="BE1215" s="56">
        <v>20.236220472440898</v>
      </c>
      <c r="BF1215" s="56">
        <v>10.4330708661417</v>
      </c>
      <c r="BG1215" s="378">
        <f t="shared" si="142"/>
        <v>7.001193999999944E-2</v>
      </c>
      <c r="BH1215" s="14">
        <v>36</v>
      </c>
      <c r="BI1215" s="114" t="s">
        <v>3532</v>
      </c>
      <c r="BJ1215" s="50" t="s">
        <v>4050</v>
      </c>
      <c r="BK1215" s="81" t="s">
        <v>4964</v>
      </c>
      <c r="BL1215" s="81" t="s">
        <v>4066</v>
      </c>
      <c r="BM1215" s="81" t="s">
        <v>5469</v>
      </c>
      <c r="BN1215" s="81" t="s">
        <v>2872</v>
      </c>
      <c r="BO1215" s="81" t="s">
        <v>5941</v>
      </c>
      <c r="BP1215" s="81" t="s">
        <v>5431</v>
      </c>
      <c r="BQ1215" s="81" t="s">
        <v>5942</v>
      </c>
      <c r="BR1215" s="81" t="s">
        <v>4275</v>
      </c>
      <c r="BS1215" s="81" t="s">
        <v>4068</v>
      </c>
      <c r="BT1215" s="81"/>
      <c r="BU1215" s="349" t="s">
        <v>6877</v>
      </c>
      <c r="BV1215" s="388" t="s">
        <v>8455</v>
      </c>
      <c r="BW1215" s="352" t="s">
        <v>6881</v>
      </c>
      <c r="BX1215" s="388" t="s">
        <v>8456</v>
      </c>
      <c r="BY1215" s="93" t="str">
        <f t="shared" si="143"/>
        <v>CLOSEOUT - MR707 Bead Grip, 17x7.5, +50mm Offset, 5x130, 78.1mm Centerbore, Matte Black</v>
      </c>
      <c r="BZ1215" s="81" t="s">
        <v>3878</v>
      </c>
      <c r="CA1215" s="81" t="s">
        <v>3879</v>
      </c>
      <c r="CB1215" s="81" t="str">
        <f t="shared" si="138"/>
        <v>TRAIL (7XX)</v>
      </c>
    </row>
    <row r="1216" spans="1:80" s="38" customFormat="1" ht="15" customHeight="1">
      <c r="A1216" s="22">
        <f t="shared" si="140"/>
        <v>1214</v>
      </c>
      <c r="B1216" s="13" t="s">
        <v>84</v>
      </c>
      <c r="C1216" s="104" t="s">
        <v>1282</v>
      </c>
      <c r="D1216" s="82" t="s">
        <v>5804</v>
      </c>
      <c r="E1216" s="91" t="str">
        <f>CONCATENATE(LEFT(D1216,5),VLOOKUP(CONCATENATE(N1216,"x",O1216),'PART NUMBER GUIDE'!$B$9:$C$49,2,FALSE),VLOOKUP(CONCATENATE(P1216, V1216), 'PART NUMBER GUIDE'!$Q$6:$R$91, 2, FALSE),VLOOKUP(Y1216,'PART NUMBER GUIDE'!$J$8:$K$43,2, FALSE),IF(U1216="N/A",IF(ABS(S1216)&lt;10,"0"&amp;ABS(S1216),ABS(S1216)),CONCATENATE(LEFT(U1216,1),RIGHT(U1216,1))), F1216, G1216)</f>
        <v>MR70777563550</v>
      </c>
      <c r="F1216" s="90"/>
      <c r="G1216" s="90"/>
      <c r="H1216" s="79" t="s">
        <v>5745</v>
      </c>
      <c r="I1216" s="319">
        <v>44539</v>
      </c>
      <c r="J1216" s="85" t="s">
        <v>1265</v>
      </c>
      <c r="K1216" s="342">
        <v>309</v>
      </c>
      <c r="L1216" s="92">
        <f t="shared" si="139"/>
        <v>309</v>
      </c>
      <c r="M1216" s="344"/>
      <c r="N1216" s="82">
        <v>17</v>
      </c>
      <c r="O1216" s="83">
        <v>7.5</v>
      </c>
      <c r="P1216" s="99" t="str">
        <f t="shared" si="136"/>
        <v>6x130</v>
      </c>
      <c r="Q1216" s="82">
        <v>6</v>
      </c>
      <c r="R1216" s="82">
        <v>130</v>
      </c>
      <c r="S1216" s="82">
        <v>50</v>
      </c>
      <c r="T1216" s="84">
        <v>6.2</v>
      </c>
      <c r="U1216" s="102" t="s">
        <v>85</v>
      </c>
      <c r="V1216" s="75">
        <v>84.1</v>
      </c>
      <c r="W1216" s="41">
        <v>26.46</v>
      </c>
      <c r="X1216" s="51">
        <v>3640</v>
      </c>
      <c r="Y1216" s="45" t="s">
        <v>2294</v>
      </c>
      <c r="Z1216" s="79" t="s">
        <v>2987</v>
      </c>
      <c r="AA1216" s="51" t="str">
        <f t="shared" si="137"/>
        <v>17x7.5, 6x130, 50 OS</v>
      </c>
      <c r="AB1216" s="81" t="s">
        <v>4102</v>
      </c>
      <c r="AC1216" s="89">
        <f>_xlfn.IFNA(VLOOKUP(AB1216,ACCESSORIES!F:J,5,FALSE),"N/A")</f>
        <v>22</v>
      </c>
      <c r="AD1216" s="14" t="s">
        <v>85</v>
      </c>
      <c r="AE1216" s="14" t="s">
        <v>85</v>
      </c>
      <c r="AF1216" s="13" t="s">
        <v>85</v>
      </c>
      <c r="AG1216" s="14" t="s">
        <v>85</v>
      </c>
      <c r="AH1216" s="9" t="str">
        <f>_xlfn.IFNA(VLOOKUP(AG1216,ACCESSORIES!F:J,5,FALSE),"N/A")</f>
        <v>N/A</v>
      </c>
      <c r="AI1216" s="99" t="s">
        <v>265</v>
      </c>
      <c r="AJ1216" s="82" t="s">
        <v>85</v>
      </c>
      <c r="AK1216" s="40" t="str">
        <f>_xlfn.IFNA(VLOOKUP(AJ1216,ACCESSORIES!F:J,5,FALSE),"N/A")</f>
        <v>N/A</v>
      </c>
      <c r="AL1216" s="82" t="s">
        <v>85</v>
      </c>
      <c r="AM1216" s="82">
        <v>16</v>
      </c>
      <c r="AN1216" s="82">
        <v>160</v>
      </c>
      <c r="AO1216" s="36">
        <v>2.5</v>
      </c>
      <c r="AP1216" s="36">
        <v>4.9000000000000004</v>
      </c>
      <c r="AQ1216" s="25">
        <v>10</v>
      </c>
      <c r="AR1216" s="36">
        <v>23.8</v>
      </c>
      <c r="AS1216" s="25">
        <v>204</v>
      </c>
      <c r="AT1216" s="74">
        <v>192</v>
      </c>
      <c r="AU1216" s="410">
        <v>82.6</v>
      </c>
      <c r="AV1216" s="407">
        <v>24.9</v>
      </c>
      <c r="AW1216" s="407">
        <v>33</v>
      </c>
      <c r="AX1216" s="54">
        <v>0</v>
      </c>
      <c r="AY1216" s="13" t="s">
        <v>85</v>
      </c>
      <c r="AZ1216" s="98" t="str">
        <f>_xlfn.IFNA(VLOOKUP(AY1216,ACCESSORIES!F:J,5,FALSE),"N/A")</f>
        <v>N/A</v>
      </c>
      <c r="BA1216" s="13" t="s">
        <v>85</v>
      </c>
      <c r="BB1216" s="98" t="str">
        <f>_xlfn.IFNA(VLOOKUP(BA1216,ACCESSORIES!F:J,5,FALSE),"N/A")</f>
        <v>N/A</v>
      </c>
      <c r="BC1216" s="77">
        <v>30.46</v>
      </c>
      <c r="BD1216" s="56">
        <v>20.236220472440898</v>
      </c>
      <c r="BE1216" s="56">
        <v>20.236220472440898</v>
      </c>
      <c r="BF1216" s="56">
        <v>10.4330708661417</v>
      </c>
      <c r="BG1216" s="378">
        <f t="shared" si="142"/>
        <v>7.001193999999944E-2</v>
      </c>
      <c r="BH1216" s="14">
        <v>36</v>
      </c>
      <c r="BI1216" s="114" t="s">
        <v>3532</v>
      </c>
      <c r="BJ1216" s="50" t="s">
        <v>4050</v>
      </c>
      <c r="BK1216" s="81" t="s">
        <v>4964</v>
      </c>
      <c r="BL1216" s="81" t="s">
        <v>4066</v>
      </c>
      <c r="BM1216" s="81" t="s">
        <v>5469</v>
      </c>
      <c r="BN1216" s="81" t="s">
        <v>2872</v>
      </c>
      <c r="BO1216" s="81" t="s">
        <v>5941</v>
      </c>
      <c r="BP1216" s="81" t="s">
        <v>5431</v>
      </c>
      <c r="BQ1216" s="81" t="s">
        <v>5942</v>
      </c>
      <c r="BR1216" s="81" t="s">
        <v>4275</v>
      </c>
      <c r="BS1216" s="81" t="s">
        <v>4068</v>
      </c>
      <c r="BT1216" s="81"/>
      <c r="BU1216" s="349" t="s">
        <v>6878</v>
      </c>
      <c r="BV1216" s="388" t="s">
        <v>8178</v>
      </c>
      <c r="BW1216" s="352" t="s">
        <v>6882</v>
      </c>
      <c r="BX1216" s="388" t="s">
        <v>8179</v>
      </c>
      <c r="BY1216" s="93" t="str">
        <f t="shared" si="143"/>
        <v>MR707 Bead Grip, 17x7.5, +50mm Offset, 6x130, 84.1mm Centerbore, Matte Black</v>
      </c>
      <c r="BZ1216" s="81" t="s">
        <v>3878</v>
      </c>
      <c r="CA1216" s="81" t="s">
        <v>3879</v>
      </c>
      <c r="CB1216" s="81" t="str">
        <f t="shared" si="138"/>
        <v>TRAIL (7XX)</v>
      </c>
    </row>
    <row r="1217" spans="1:80" s="38" customFormat="1" ht="15" customHeight="1">
      <c r="A1217" s="22">
        <f t="shared" si="140"/>
        <v>1215</v>
      </c>
      <c r="B1217" s="13" t="s">
        <v>84</v>
      </c>
      <c r="C1217" s="104" t="s">
        <v>1282</v>
      </c>
      <c r="D1217" s="82" t="s">
        <v>5804</v>
      </c>
      <c r="E1217" s="91" t="str">
        <f>CONCATENATE(LEFT(D1217,5),VLOOKUP(CONCATENATE(N1217,"x",O1217),'PART NUMBER GUIDE'!$B$9:$C$49,2,FALSE),VLOOKUP(CONCATENATE(P1217, V1217), 'PART NUMBER GUIDE'!$Q$6:$R$91, 2, FALSE),VLOOKUP(Y1217,'PART NUMBER GUIDE'!$J$8:$K$43,2, FALSE),IF(U1217="N/A",IF(ABS(S1217)&lt;10,"0"&amp;ABS(S1217),ABS(S1217)),CONCATENATE(LEFT(U1217,1),RIGHT(U1217,1))), F1217, G1217)</f>
        <v>MR70777563650</v>
      </c>
      <c r="F1217" s="90"/>
      <c r="G1217" s="90"/>
      <c r="H1217" s="79" t="s">
        <v>5746</v>
      </c>
      <c r="I1217" s="319">
        <v>44539</v>
      </c>
      <c r="J1217" s="85" t="s">
        <v>3872</v>
      </c>
      <c r="K1217" s="342">
        <v>309</v>
      </c>
      <c r="L1217" s="92" t="str">
        <f t="shared" si="139"/>
        <v/>
      </c>
      <c r="M1217" s="344"/>
      <c r="N1217" s="82">
        <v>17</v>
      </c>
      <c r="O1217" s="83">
        <v>7.5</v>
      </c>
      <c r="P1217" s="99" t="str">
        <f t="shared" si="136"/>
        <v>6x130</v>
      </c>
      <c r="Q1217" s="82">
        <v>6</v>
      </c>
      <c r="R1217" s="82">
        <v>130</v>
      </c>
      <c r="S1217" s="82">
        <v>50</v>
      </c>
      <c r="T1217" s="84">
        <v>6.2</v>
      </c>
      <c r="U1217" s="102" t="s">
        <v>85</v>
      </c>
      <c r="V1217" s="75">
        <v>84.1</v>
      </c>
      <c r="W1217" s="41">
        <v>26.46</v>
      </c>
      <c r="X1217" s="51">
        <v>3640</v>
      </c>
      <c r="Y1217" s="45" t="s">
        <v>4617</v>
      </c>
      <c r="Z1217" s="79" t="s">
        <v>4618</v>
      </c>
      <c r="AA1217" s="51" t="str">
        <f t="shared" si="137"/>
        <v>17x7.5, 6x130, 50 OS</v>
      </c>
      <c r="AB1217" s="81" t="s">
        <v>4102</v>
      </c>
      <c r="AC1217" s="89">
        <f>_xlfn.IFNA(VLOOKUP(AB1217,ACCESSORIES!F:J,5,FALSE),"N/A")</f>
        <v>22</v>
      </c>
      <c r="AD1217" s="14" t="s">
        <v>85</v>
      </c>
      <c r="AE1217" s="14" t="s">
        <v>85</v>
      </c>
      <c r="AF1217" s="13" t="s">
        <v>85</v>
      </c>
      <c r="AG1217" s="14" t="s">
        <v>85</v>
      </c>
      <c r="AH1217" s="9" t="str">
        <f>_xlfn.IFNA(VLOOKUP(AG1217,ACCESSORIES!F:J,5,FALSE),"N/A")</f>
        <v>N/A</v>
      </c>
      <c r="AI1217" s="99" t="s">
        <v>265</v>
      </c>
      <c r="AJ1217" s="82" t="s">
        <v>85</v>
      </c>
      <c r="AK1217" s="40" t="str">
        <f>_xlfn.IFNA(VLOOKUP(AJ1217,ACCESSORIES!F:J,5,FALSE),"N/A")</f>
        <v>N/A</v>
      </c>
      <c r="AL1217" s="82" t="s">
        <v>85</v>
      </c>
      <c r="AM1217" s="82">
        <v>16</v>
      </c>
      <c r="AN1217" s="82">
        <v>160</v>
      </c>
      <c r="AO1217" s="36">
        <v>2.5</v>
      </c>
      <c r="AP1217" s="36">
        <v>4.9000000000000004</v>
      </c>
      <c r="AQ1217" s="25">
        <v>10</v>
      </c>
      <c r="AR1217" s="36">
        <v>23.8</v>
      </c>
      <c r="AS1217" s="25">
        <v>204</v>
      </c>
      <c r="AT1217" s="74">
        <v>192</v>
      </c>
      <c r="AU1217" s="410">
        <v>82.6</v>
      </c>
      <c r="AV1217" s="407">
        <v>24.9</v>
      </c>
      <c r="AW1217" s="407">
        <v>33</v>
      </c>
      <c r="AX1217" s="54">
        <v>0</v>
      </c>
      <c r="AY1217" s="13" t="s">
        <v>85</v>
      </c>
      <c r="AZ1217" s="98" t="str">
        <f>_xlfn.IFNA(VLOOKUP(AY1217,ACCESSORIES!F:J,5,FALSE),"N/A")</f>
        <v>N/A</v>
      </c>
      <c r="BA1217" s="13" t="s">
        <v>85</v>
      </c>
      <c r="BB1217" s="98" t="str">
        <f>_xlfn.IFNA(VLOOKUP(BA1217,ACCESSORIES!F:J,5,FALSE),"N/A")</f>
        <v>N/A</v>
      </c>
      <c r="BC1217" s="77">
        <v>30.46</v>
      </c>
      <c r="BD1217" s="56">
        <v>20.236220472440898</v>
      </c>
      <c r="BE1217" s="56">
        <v>20.236220472440898</v>
      </c>
      <c r="BF1217" s="56">
        <v>10.4330708661417</v>
      </c>
      <c r="BG1217" s="378">
        <f t="shared" si="142"/>
        <v>7.001193999999944E-2</v>
      </c>
      <c r="BH1217" s="14">
        <v>36</v>
      </c>
      <c r="BI1217" s="114" t="s">
        <v>3532</v>
      </c>
      <c r="BJ1217" s="50" t="s">
        <v>4050</v>
      </c>
      <c r="BK1217" s="81" t="s">
        <v>4964</v>
      </c>
      <c r="BL1217" s="81" t="s">
        <v>4066</v>
      </c>
      <c r="BM1217" s="81" t="s">
        <v>5469</v>
      </c>
      <c r="BN1217" s="81" t="s">
        <v>2872</v>
      </c>
      <c r="BO1217" s="81" t="s">
        <v>5941</v>
      </c>
      <c r="BP1217" s="81" t="s">
        <v>5431</v>
      </c>
      <c r="BQ1217" s="81" t="s">
        <v>5942</v>
      </c>
      <c r="BR1217" s="81" t="s">
        <v>4275</v>
      </c>
      <c r="BS1217" s="81" t="s">
        <v>4068</v>
      </c>
      <c r="BT1217" s="81"/>
      <c r="BU1217" s="349" t="s">
        <v>6870</v>
      </c>
      <c r="BV1217" s="388" t="s">
        <v>8087</v>
      </c>
      <c r="BW1217" s="352" t="s">
        <v>6872</v>
      </c>
      <c r="BX1217" s="388" t="s">
        <v>8088</v>
      </c>
      <c r="BY1217" s="93" t="str">
        <f t="shared" si="143"/>
        <v>CLOSEOUT - MR707 Bead Grip, 17x7.5, +50mm Offset, 6x130, 84.1mm Centerbore, Bahia Blue</v>
      </c>
      <c r="BZ1217" s="81" t="s">
        <v>3878</v>
      </c>
      <c r="CA1217" s="81" t="s">
        <v>3879</v>
      </c>
      <c r="CB1217" s="81" t="str">
        <f t="shared" si="138"/>
        <v>TRAIL (7XX)</v>
      </c>
    </row>
    <row r="1218" spans="1:80" s="38" customFormat="1" ht="15" customHeight="1">
      <c r="A1218" s="22">
        <f t="shared" si="140"/>
        <v>1216</v>
      </c>
      <c r="B1218" s="13" t="s">
        <v>84</v>
      </c>
      <c r="C1218" s="104" t="s">
        <v>1282</v>
      </c>
      <c r="D1218" s="82" t="s">
        <v>5804</v>
      </c>
      <c r="E1218" s="91" t="str">
        <f>CONCATENATE(LEFT(D1218,5),VLOOKUP(CONCATENATE(N1218,"x",O1218),'PART NUMBER GUIDE'!$B$9:$C$49,2,FALSE),VLOOKUP(CONCATENATE(P1218, V1218), 'PART NUMBER GUIDE'!$Q$6:$R$91, 2, FALSE),VLOOKUP(Y1218,'PART NUMBER GUIDE'!$J$8:$K$43,2, FALSE),IF(U1218="N/A",IF(ABS(S1218)&lt;10,"0"&amp;ABS(S1218),ABS(S1218)),CONCATENATE(LEFT(U1218,1),RIGHT(U1218,1))), F1218, G1218)</f>
        <v>MR70778551538</v>
      </c>
      <c r="F1218" s="90"/>
      <c r="G1218" s="90"/>
      <c r="H1218" s="79" t="s">
        <v>5747</v>
      </c>
      <c r="I1218" s="319">
        <v>44539</v>
      </c>
      <c r="J1218" s="85" t="s">
        <v>1265</v>
      </c>
      <c r="K1218" s="342">
        <v>319</v>
      </c>
      <c r="L1218" s="92">
        <f t="shared" si="139"/>
        <v>319</v>
      </c>
      <c r="M1218" s="344"/>
      <c r="N1218" s="82">
        <v>17</v>
      </c>
      <c r="O1218" s="83">
        <v>8.5</v>
      </c>
      <c r="P1218" s="99" t="str">
        <f t="shared" si="136"/>
        <v>5x100</v>
      </c>
      <c r="Q1218" s="82">
        <v>5</v>
      </c>
      <c r="R1218" s="82">
        <v>100</v>
      </c>
      <c r="S1218" s="82">
        <v>38</v>
      </c>
      <c r="T1218" s="84">
        <v>6.24</v>
      </c>
      <c r="U1218" s="102" t="s">
        <v>85</v>
      </c>
      <c r="V1218" s="75">
        <v>56.1</v>
      </c>
      <c r="W1218" s="41">
        <v>21.9</v>
      </c>
      <c r="X1218" s="51">
        <v>1850</v>
      </c>
      <c r="Y1218" s="45" t="s">
        <v>2294</v>
      </c>
      <c r="Z1218" s="79" t="s">
        <v>2987</v>
      </c>
      <c r="AA1218" s="51" t="str">
        <f t="shared" si="137"/>
        <v>17x8.5, 5x100, 38 OS</v>
      </c>
      <c r="AB1218" s="81" t="s">
        <v>4101</v>
      </c>
      <c r="AC1218" s="89">
        <f>_xlfn.IFNA(VLOOKUP(AB1218,ACCESSORIES!F:J,5,FALSE),"N/A")</f>
        <v>22</v>
      </c>
      <c r="AD1218" s="14" t="s">
        <v>85</v>
      </c>
      <c r="AE1218" s="14" t="s">
        <v>85</v>
      </c>
      <c r="AF1218" s="13" t="s">
        <v>85</v>
      </c>
      <c r="AG1218" s="14" t="s">
        <v>85</v>
      </c>
      <c r="AH1218" s="9" t="str">
        <f>_xlfn.IFNA(VLOOKUP(AG1218,ACCESSORIES!F:J,5,FALSE),"N/A")</f>
        <v>N/A</v>
      </c>
      <c r="AI1218" s="99" t="s">
        <v>265</v>
      </c>
      <c r="AJ1218" s="82" t="s">
        <v>85</v>
      </c>
      <c r="AK1218" s="40" t="str">
        <f>_xlfn.IFNA(VLOOKUP(AJ1218,ACCESSORIES!F:J,5,FALSE),"N/A")</f>
        <v>N/A</v>
      </c>
      <c r="AL1218" s="82" t="s">
        <v>85</v>
      </c>
      <c r="AM1218" s="82">
        <v>16.2</v>
      </c>
      <c r="AN1218" s="82">
        <v>150</v>
      </c>
      <c r="AO1218" s="36">
        <v>13.5</v>
      </c>
      <c r="AP1218" s="36">
        <v>22.6</v>
      </c>
      <c r="AQ1218" s="25">
        <v>39</v>
      </c>
      <c r="AR1218" s="36">
        <v>48.6</v>
      </c>
      <c r="AS1218" s="25">
        <v>206</v>
      </c>
      <c r="AT1218" s="74">
        <v>199.9</v>
      </c>
      <c r="AU1218" s="410">
        <v>56.1</v>
      </c>
      <c r="AV1218" s="407">
        <v>34.409999999999997</v>
      </c>
      <c r="AW1218" s="407">
        <v>34.409999999999997</v>
      </c>
      <c r="AX1218" s="54">
        <v>0</v>
      </c>
      <c r="AY1218" s="13" t="s">
        <v>85</v>
      </c>
      <c r="AZ1218" s="98" t="str">
        <f>_xlfn.IFNA(VLOOKUP(AY1218,ACCESSORIES!F:J,5,FALSE),"N/A")</f>
        <v>N/A</v>
      </c>
      <c r="BA1218" s="13" t="s">
        <v>85</v>
      </c>
      <c r="BB1218" s="98" t="str">
        <f>_xlfn.IFNA(VLOOKUP(BA1218,ACCESSORIES!F:J,5,FALSE),"N/A")</f>
        <v>N/A</v>
      </c>
      <c r="BC1218" s="77">
        <v>27.23</v>
      </c>
      <c r="BD1218" s="56">
        <v>20.236220472440898</v>
      </c>
      <c r="BE1218" s="56">
        <v>20.236220472440898</v>
      </c>
      <c r="BF1218" s="56">
        <v>11.417322834645701</v>
      </c>
      <c r="BG1218" s="378">
        <f t="shared" si="142"/>
        <v>7.6616839999999839E-2</v>
      </c>
      <c r="BH1218" s="14">
        <v>36</v>
      </c>
      <c r="BI1218" s="114" t="s">
        <v>3532</v>
      </c>
      <c r="BJ1218" s="50" t="s">
        <v>4050</v>
      </c>
      <c r="BK1218" s="81" t="s">
        <v>4964</v>
      </c>
      <c r="BL1218" s="81" t="s">
        <v>4066</v>
      </c>
      <c r="BM1218" s="81" t="s">
        <v>5469</v>
      </c>
      <c r="BN1218" s="81" t="s">
        <v>2872</v>
      </c>
      <c r="BO1218" s="81" t="s">
        <v>5941</v>
      </c>
      <c r="BP1218" s="81" t="s">
        <v>5431</v>
      </c>
      <c r="BQ1218" s="81" t="s">
        <v>5942</v>
      </c>
      <c r="BR1218" s="81" t="s">
        <v>4275</v>
      </c>
      <c r="BS1218" s="81" t="s">
        <v>4068</v>
      </c>
      <c r="BT1218" s="81"/>
      <c r="BU1218" s="349" t="s">
        <v>6877</v>
      </c>
      <c r="BV1218" s="388" t="s">
        <v>8455</v>
      </c>
      <c r="BW1218" s="352" t="s">
        <v>6881</v>
      </c>
      <c r="BX1218" s="388" t="s">
        <v>8456</v>
      </c>
      <c r="BY1218" s="93" t="str">
        <f t="shared" si="143"/>
        <v>MR707 Bead Grip, 17x8.5, +38mm Offset, 5x100, 56.1mm Centerbore, Matte Black</v>
      </c>
      <c r="BZ1218" s="81" t="s">
        <v>3878</v>
      </c>
      <c r="CA1218" s="81" t="s">
        <v>3879</v>
      </c>
      <c r="CB1218" s="81" t="str">
        <f t="shared" si="138"/>
        <v>TRAIL (7XX)</v>
      </c>
    </row>
    <row r="1219" spans="1:80" s="38" customFormat="1" ht="15" customHeight="1">
      <c r="A1219" s="22">
        <f t="shared" si="140"/>
        <v>1217</v>
      </c>
      <c r="B1219" s="13" t="s">
        <v>84</v>
      </c>
      <c r="C1219" s="104" t="s">
        <v>1282</v>
      </c>
      <c r="D1219" s="82" t="s">
        <v>5804</v>
      </c>
      <c r="E1219" s="91" t="str">
        <f>CONCATENATE(LEFT(D1219,5),VLOOKUP(CONCATENATE(N1219,"x",O1219),'PART NUMBER GUIDE'!$B$9:$C$49,2,FALSE),VLOOKUP(CONCATENATE(P1219, V1219), 'PART NUMBER GUIDE'!$Q$6:$R$91, 2, FALSE),VLOOKUP(Y1219,'PART NUMBER GUIDE'!$J$8:$K$43,2, FALSE),IF(U1219="N/A",IF(ABS(S1219)&lt;10,"0"&amp;ABS(S1219),ABS(S1219)),CONCATENATE(LEFT(U1219,1),RIGHT(U1219,1))), F1219, G1219)</f>
        <v>MR70778549538</v>
      </c>
      <c r="F1219" s="90"/>
      <c r="G1219" s="90"/>
      <c r="H1219" s="79" t="s">
        <v>5748</v>
      </c>
      <c r="I1219" s="319">
        <v>44539</v>
      </c>
      <c r="J1219" s="85" t="s">
        <v>1265</v>
      </c>
      <c r="K1219" s="342">
        <v>319</v>
      </c>
      <c r="L1219" s="92">
        <f t="shared" si="139"/>
        <v>319</v>
      </c>
      <c r="M1219" s="344"/>
      <c r="N1219" s="82">
        <v>17</v>
      </c>
      <c r="O1219" s="83">
        <v>8.5</v>
      </c>
      <c r="P1219" s="99" t="str">
        <f t="shared" si="136"/>
        <v>5x108</v>
      </c>
      <c r="Q1219" s="82">
        <v>5</v>
      </c>
      <c r="R1219" s="82">
        <v>108</v>
      </c>
      <c r="S1219" s="82">
        <v>38</v>
      </c>
      <c r="T1219" s="84">
        <v>6.24</v>
      </c>
      <c r="U1219" s="102" t="s">
        <v>85</v>
      </c>
      <c r="V1219" s="75">
        <v>63.4</v>
      </c>
      <c r="W1219" s="41">
        <v>21.2</v>
      </c>
      <c r="X1219" s="51">
        <v>1850</v>
      </c>
      <c r="Y1219" s="45" t="s">
        <v>2294</v>
      </c>
      <c r="Z1219" s="79" t="s">
        <v>2987</v>
      </c>
      <c r="AA1219" s="51" t="str">
        <f t="shared" si="137"/>
        <v>17x8.5, 5x108, 38 OS</v>
      </c>
      <c r="AB1219" s="81" t="s">
        <v>4101</v>
      </c>
      <c r="AC1219" s="89">
        <f>_xlfn.IFNA(VLOOKUP(AB1219,ACCESSORIES!F:J,5,FALSE),"N/A")</f>
        <v>22</v>
      </c>
      <c r="AD1219" s="14" t="s">
        <v>85</v>
      </c>
      <c r="AE1219" s="14" t="s">
        <v>85</v>
      </c>
      <c r="AF1219" s="13" t="s">
        <v>85</v>
      </c>
      <c r="AG1219" s="14" t="s">
        <v>85</v>
      </c>
      <c r="AH1219" s="9" t="str">
        <f>_xlfn.IFNA(VLOOKUP(AG1219,ACCESSORIES!F:J,5,FALSE),"N/A")</f>
        <v>N/A</v>
      </c>
      <c r="AI1219" s="99" t="s">
        <v>265</v>
      </c>
      <c r="AJ1219" s="82" t="s">
        <v>85</v>
      </c>
      <c r="AK1219" s="40" t="str">
        <f>_xlfn.IFNA(VLOOKUP(AJ1219,ACCESSORIES!F:J,5,FALSE),"N/A")</f>
        <v>N/A</v>
      </c>
      <c r="AL1219" s="82" t="s">
        <v>85</v>
      </c>
      <c r="AM1219" s="82">
        <v>16.2</v>
      </c>
      <c r="AN1219" s="82">
        <v>150</v>
      </c>
      <c r="AO1219" s="36">
        <v>13.5</v>
      </c>
      <c r="AP1219" s="36">
        <v>22.6</v>
      </c>
      <c r="AQ1219" s="25">
        <v>39</v>
      </c>
      <c r="AR1219" s="36">
        <v>48.6</v>
      </c>
      <c r="AS1219" s="25">
        <v>206</v>
      </c>
      <c r="AT1219" s="74">
        <v>199.9</v>
      </c>
      <c r="AU1219" s="410">
        <v>60</v>
      </c>
      <c r="AV1219" s="407">
        <v>26.2</v>
      </c>
      <c r="AW1219" s="407">
        <v>34.409999999999997</v>
      </c>
      <c r="AX1219" s="54">
        <v>0</v>
      </c>
      <c r="AY1219" s="13" t="s">
        <v>85</v>
      </c>
      <c r="AZ1219" s="98" t="str">
        <f>_xlfn.IFNA(VLOOKUP(AY1219,ACCESSORIES!F:J,5,FALSE),"N/A")</f>
        <v>N/A</v>
      </c>
      <c r="BA1219" s="13" t="s">
        <v>85</v>
      </c>
      <c r="BB1219" s="98" t="str">
        <f>_xlfn.IFNA(VLOOKUP(BA1219,ACCESSORIES!F:J,5,FALSE),"N/A")</f>
        <v>N/A</v>
      </c>
      <c r="BC1219" s="77">
        <v>26.05</v>
      </c>
      <c r="BD1219" s="56">
        <v>20.236220472440898</v>
      </c>
      <c r="BE1219" s="56">
        <v>20.236220472440898</v>
      </c>
      <c r="BF1219" s="56">
        <v>11.417322834645701</v>
      </c>
      <c r="BG1219" s="378">
        <f t="shared" si="142"/>
        <v>7.6616839999999839E-2</v>
      </c>
      <c r="BH1219" s="14">
        <v>36</v>
      </c>
      <c r="BI1219" s="114" t="s">
        <v>3532</v>
      </c>
      <c r="BJ1219" s="50" t="s">
        <v>4050</v>
      </c>
      <c r="BK1219" s="81" t="s">
        <v>4964</v>
      </c>
      <c r="BL1219" s="81" t="s">
        <v>4066</v>
      </c>
      <c r="BM1219" s="81" t="s">
        <v>5469</v>
      </c>
      <c r="BN1219" s="81" t="s">
        <v>2872</v>
      </c>
      <c r="BO1219" s="81" t="s">
        <v>5941</v>
      </c>
      <c r="BP1219" s="81" t="s">
        <v>5431</v>
      </c>
      <c r="BQ1219" s="81" t="s">
        <v>5942</v>
      </c>
      <c r="BR1219" s="81" t="s">
        <v>4275</v>
      </c>
      <c r="BS1219" s="81" t="s">
        <v>4068</v>
      </c>
      <c r="BT1219" s="81"/>
      <c r="BU1219" s="349" t="s">
        <v>6877</v>
      </c>
      <c r="BV1219" s="388" t="s">
        <v>8455</v>
      </c>
      <c r="BW1219" s="352" t="s">
        <v>6881</v>
      </c>
      <c r="BX1219" s="388" t="s">
        <v>8456</v>
      </c>
      <c r="BY1219" s="93" t="str">
        <f t="shared" si="143"/>
        <v>MR707 Bead Grip, 17x8.5, +38mm Offset, 5x108, 63.4mm Centerbore, Matte Black</v>
      </c>
      <c r="BZ1219" s="81" t="s">
        <v>3878</v>
      </c>
      <c r="CA1219" s="81" t="s">
        <v>3879</v>
      </c>
      <c r="CB1219" s="81" t="str">
        <f t="shared" si="138"/>
        <v>TRAIL (7XX)</v>
      </c>
    </row>
    <row r="1220" spans="1:80" s="38" customFormat="1" ht="15.75" customHeight="1">
      <c r="A1220" s="22">
        <f t="shared" si="140"/>
        <v>1218</v>
      </c>
      <c r="B1220" s="13" t="s">
        <v>84</v>
      </c>
      <c r="C1220" s="104" t="s">
        <v>1282</v>
      </c>
      <c r="D1220" s="82" t="s">
        <v>5804</v>
      </c>
      <c r="E1220" s="91" t="str">
        <f>CONCATENATE(LEFT(D1220,5),VLOOKUP(CONCATENATE(N1220,"x",O1220),'PART NUMBER GUIDE'!$B$9:$C$49,2,FALSE),VLOOKUP(CONCATENATE(P1220, V1220), 'PART NUMBER GUIDE'!$Q$6:$R$91, 2, FALSE),VLOOKUP(Y1220,'PART NUMBER GUIDE'!$J$8:$K$43,2, FALSE),IF(U1220="N/A",IF(ABS(S1220)&lt;10,"0"&amp;ABS(S1220),ABS(S1220)),CONCATENATE(LEFT(U1220,1),RIGHT(U1220,1))), F1220, G1220)</f>
        <v>MR70778512538</v>
      </c>
      <c r="F1220" s="90"/>
      <c r="G1220" s="90"/>
      <c r="H1220" s="79" t="s">
        <v>5749</v>
      </c>
      <c r="I1220" s="319">
        <v>44539</v>
      </c>
      <c r="J1220" s="85" t="s">
        <v>1265</v>
      </c>
      <c r="K1220" s="342">
        <v>319</v>
      </c>
      <c r="L1220" s="92">
        <f t="shared" si="139"/>
        <v>319</v>
      </c>
      <c r="M1220" s="344"/>
      <c r="N1220" s="82">
        <v>17</v>
      </c>
      <c r="O1220" s="83">
        <v>8.5</v>
      </c>
      <c r="P1220" s="99" t="str">
        <f t="shared" si="136"/>
        <v>5x4.5</v>
      </c>
      <c r="Q1220" s="82">
        <v>5</v>
      </c>
      <c r="R1220" s="82">
        <v>4.5</v>
      </c>
      <c r="S1220" s="82">
        <v>38</v>
      </c>
      <c r="T1220" s="84">
        <v>6.24</v>
      </c>
      <c r="U1220" s="102" t="s">
        <v>85</v>
      </c>
      <c r="V1220" s="75">
        <v>73</v>
      </c>
      <c r="W1220" s="41">
        <v>21.090889749019954</v>
      </c>
      <c r="X1220" s="51">
        <v>1850</v>
      </c>
      <c r="Y1220" s="45" t="s">
        <v>2294</v>
      </c>
      <c r="Z1220" s="79" t="s">
        <v>2987</v>
      </c>
      <c r="AA1220" s="51" t="str">
        <f t="shared" si="137"/>
        <v>17x8.5, 5x4.5, 38 OS</v>
      </c>
      <c r="AB1220" s="81" t="s">
        <v>4101</v>
      </c>
      <c r="AC1220" s="89">
        <f>_xlfn.IFNA(VLOOKUP(AB1220,ACCESSORIES!F:J,5,FALSE),"N/A")</f>
        <v>22</v>
      </c>
      <c r="AD1220" s="14" t="s">
        <v>85</v>
      </c>
      <c r="AE1220" s="14" t="s">
        <v>85</v>
      </c>
      <c r="AF1220" s="13" t="s">
        <v>85</v>
      </c>
      <c r="AG1220" s="14" t="s">
        <v>85</v>
      </c>
      <c r="AH1220" s="9" t="str">
        <f>_xlfn.IFNA(VLOOKUP(AG1220,ACCESSORIES!F:J,5,FALSE),"N/A")</f>
        <v>N/A</v>
      </c>
      <c r="AI1220" s="99" t="s">
        <v>265</v>
      </c>
      <c r="AJ1220" s="82" t="s">
        <v>85</v>
      </c>
      <c r="AK1220" s="40" t="str">
        <f>_xlfn.IFNA(VLOOKUP(AJ1220,ACCESSORIES!F:J,5,FALSE),"N/A")</f>
        <v>N/A</v>
      </c>
      <c r="AL1220" s="82" t="s">
        <v>85</v>
      </c>
      <c r="AM1220" s="82">
        <v>16.2</v>
      </c>
      <c r="AN1220" s="82">
        <v>150</v>
      </c>
      <c r="AO1220" s="36">
        <v>13.5</v>
      </c>
      <c r="AP1220" s="36">
        <v>22.6</v>
      </c>
      <c r="AQ1220" s="25">
        <v>39</v>
      </c>
      <c r="AR1220" s="36">
        <v>48.6</v>
      </c>
      <c r="AS1220" s="25">
        <v>206</v>
      </c>
      <c r="AT1220" s="74">
        <v>199.9</v>
      </c>
      <c r="AU1220" s="410">
        <v>60</v>
      </c>
      <c r="AV1220" s="407">
        <v>26.2</v>
      </c>
      <c r="AW1220" s="407">
        <v>34.409999999999997</v>
      </c>
      <c r="AX1220" s="54">
        <v>0</v>
      </c>
      <c r="AY1220" s="13" t="s">
        <v>85</v>
      </c>
      <c r="AZ1220" s="98" t="str">
        <f>_xlfn.IFNA(VLOOKUP(AY1220,ACCESSORIES!F:J,5,FALSE),"N/A")</f>
        <v>N/A</v>
      </c>
      <c r="BA1220" s="13" t="s">
        <v>85</v>
      </c>
      <c r="BB1220" s="98" t="str">
        <f>_xlfn.IFNA(VLOOKUP(BA1220,ACCESSORIES!F:J,5,FALSE),"N/A")</f>
        <v>N/A</v>
      </c>
      <c r="BC1220" s="77">
        <v>25.904315806723115</v>
      </c>
      <c r="BD1220" s="56">
        <v>20.236220472440898</v>
      </c>
      <c r="BE1220" s="56">
        <v>20.236220472440898</v>
      </c>
      <c r="BF1220" s="56">
        <v>11.417322834645701</v>
      </c>
      <c r="BG1220" s="378">
        <f t="shared" si="142"/>
        <v>7.6616839999999839E-2</v>
      </c>
      <c r="BH1220" s="14">
        <v>36</v>
      </c>
      <c r="BI1220" s="114" t="s">
        <v>3532</v>
      </c>
      <c r="BJ1220" s="50" t="s">
        <v>4050</v>
      </c>
      <c r="BK1220" s="81" t="s">
        <v>4964</v>
      </c>
      <c r="BL1220" s="81" t="s">
        <v>4066</v>
      </c>
      <c r="BM1220" s="81" t="s">
        <v>5469</v>
      </c>
      <c r="BN1220" s="81" t="s">
        <v>2872</v>
      </c>
      <c r="BO1220" s="81" t="s">
        <v>5941</v>
      </c>
      <c r="BP1220" s="81" t="s">
        <v>5431</v>
      </c>
      <c r="BQ1220" s="81" t="s">
        <v>5942</v>
      </c>
      <c r="BR1220" s="81" t="s">
        <v>4275</v>
      </c>
      <c r="BS1220" s="81" t="s">
        <v>4068</v>
      </c>
      <c r="BT1220" s="81"/>
      <c r="BU1220" s="349" t="s">
        <v>6877</v>
      </c>
      <c r="BV1220" s="388" t="s">
        <v>8455</v>
      </c>
      <c r="BW1220" s="352" t="s">
        <v>6881</v>
      </c>
      <c r="BX1220" s="388" t="s">
        <v>8456</v>
      </c>
      <c r="BY1220" s="93" t="str">
        <f t="shared" si="143"/>
        <v>MR707 Bead Grip, 17x8.5, +38mm Offset, 5x4.5, 73mm Centerbore, Matte Black</v>
      </c>
      <c r="BZ1220" s="81" t="s">
        <v>3878</v>
      </c>
      <c r="CA1220" s="81" t="s">
        <v>3879</v>
      </c>
      <c r="CB1220" s="81" t="str">
        <f t="shared" si="138"/>
        <v>TRAIL (7XX)</v>
      </c>
    </row>
    <row r="1221" spans="1:80" s="38" customFormat="1" ht="15" customHeight="1">
      <c r="A1221" s="22">
        <f t="shared" si="140"/>
        <v>1219</v>
      </c>
      <c r="B1221" s="13" t="s">
        <v>84</v>
      </c>
      <c r="C1221" s="104" t="s">
        <v>1282</v>
      </c>
      <c r="D1221" s="82" t="s">
        <v>5804</v>
      </c>
      <c r="E1221" s="91" t="str">
        <f>CONCATENATE(LEFT(D1221,5),VLOOKUP(CONCATENATE(N1221,"x",O1221),'PART NUMBER GUIDE'!$B$9:$C$49,2,FALSE),VLOOKUP(CONCATENATE(P1221, V1221), 'PART NUMBER GUIDE'!$Q$6:$R$91, 2, FALSE),VLOOKUP(Y1221,'PART NUMBER GUIDE'!$J$8:$K$43,2, FALSE),IF(U1221="N/A",IF(ABS(S1221)&lt;10,"0"&amp;ABS(S1221),ABS(S1221)),CONCATENATE(LEFT(U1221,1),RIGHT(U1221,1))), F1221, G1221)</f>
        <v>MR70778550500</v>
      </c>
      <c r="F1221" s="90"/>
      <c r="G1221" s="90"/>
      <c r="H1221" s="79" t="s">
        <v>5750</v>
      </c>
      <c r="I1221" s="319">
        <v>44539</v>
      </c>
      <c r="J1221" s="85" t="s">
        <v>1265</v>
      </c>
      <c r="K1221" s="342">
        <v>319</v>
      </c>
      <c r="L1221" s="92">
        <f t="shared" si="139"/>
        <v>319</v>
      </c>
      <c r="M1221" s="344"/>
      <c r="N1221" s="82">
        <v>17</v>
      </c>
      <c r="O1221" s="83">
        <v>8.5</v>
      </c>
      <c r="P1221" s="99" t="str">
        <f t="shared" si="136"/>
        <v>5x5</v>
      </c>
      <c r="Q1221" s="82">
        <v>5</v>
      </c>
      <c r="R1221" s="82">
        <v>5</v>
      </c>
      <c r="S1221" s="82">
        <v>0</v>
      </c>
      <c r="T1221" s="84">
        <v>4.72</v>
      </c>
      <c r="U1221" s="102" t="s">
        <v>85</v>
      </c>
      <c r="V1221" s="75">
        <v>71.5</v>
      </c>
      <c r="W1221" s="41">
        <v>30.423792181513107</v>
      </c>
      <c r="X1221" s="51">
        <v>2650</v>
      </c>
      <c r="Y1221" s="45" t="s">
        <v>2294</v>
      </c>
      <c r="Z1221" s="79" t="s">
        <v>2987</v>
      </c>
      <c r="AA1221" s="51" t="str">
        <f t="shared" si="137"/>
        <v>17x8.5, 5x5, 0 OS</v>
      </c>
      <c r="AB1221" s="81" t="s">
        <v>4102</v>
      </c>
      <c r="AC1221" s="89">
        <f>_xlfn.IFNA(VLOOKUP(AB1221,ACCESSORIES!F:J,5,FALSE),"N/A")</f>
        <v>22</v>
      </c>
      <c r="AD1221" s="14" t="s">
        <v>85</v>
      </c>
      <c r="AE1221" s="14" t="s">
        <v>85</v>
      </c>
      <c r="AF1221" s="13" t="s">
        <v>85</v>
      </c>
      <c r="AG1221" s="14" t="s">
        <v>85</v>
      </c>
      <c r="AH1221" s="9" t="str">
        <f>_xlfn.IFNA(VLOOKUP(AG1221,ACCESSORIES!F:J,5,FALSE),"N/A")</f>
        <v>N/A</v>
      </c>
      <c r="AI1221" s="99" t="s">
        <v>265</v>
      </c>
      <c r="AJ1221" s="82" t="s">
        <v>85</v>
      </c>
      <c r="AK1221" s="40" t="str">
        <f>_xlfn.IFNA(VLOOKUP(AJ1221,ACCESSORIES!F:J,5,FALSE),"N/A")</f>
        <v>N/A</v>
      </c>
      <c r="AL1221" s="82" t="s">
        <v>85</v>
      </c>
      <c r="AM1221" s="82">
        <v>16.2</v>
      </c>
      <c r="AN1221" s="82">
        <v>165</v>
      </c>
      <c r="AO1221" s="36">
        <v>7.6</v>
      </c>
      <c r="AP1221" s="36">
        <v>15.9</v>
      </c>
      <c r="AQ1221" s="25">
        <v>44.7</v>
      </c>
      <c r="AR1221" s="36">
        <v>82.9</v>
      </c>
      <c r="AS1221" s="25">
        <v>210.7</v>
      </c>
      <c r="AT1221" s="74">
        <v>206.5</v>
      </c>
      <c r="AU1221" s="410">
        <v>71.5</v>
      </c>
      <c r="AV1221" s="407">
        <v>44.76</v>
      </c>
      <c r="AW1221" s="407">
        <v>44.76</v>
      </c>
      <c r="AX1221" s="54">
        <v>0</v>
      </c>
      <c r="AY1221" s="13" t="s">
        <v>85</v>
      </c>
      <c r="AZ1221" s="98" t="str">
        <f>_xlfn.IFNA(VLOOKUP(AY1221,ACCESSORIES!F:J,5,FALSE),"N/A")</f>
        <v>N/A</v>
      </c>
      <c r="BA1221" s="13" t="s">
        <v>85</v>
      </c>
      <c r="BB1221" s="98" t="str">
        <f>_xlfn.IFNA(VLOOKUP(BA1221,ACCESSORIES!F:J,5,FALSE),"N/A")</f>
        <v>N/A</v>
      </c>
      <c r="BC1221" s="77">
        <v>35.16373081848797</v>
      </c>
      <c r="BD1221" s="56">
        <v>20.236220472440898</v>
      </c>
      <c r="BE1221" s="56">
        <v>20.236220472440898</v>
      </c>
      <c r="BF1221" s="56">
        <v>11.417322834645701</v>
      </c>
      <c r="BG1221" s="378">
        <f t="shared" si="142"/>
        <v>7.6616839999999839E-2</v>
      </c>
      <c r="BH1221" s="14">
        <v>36</v>
      </c>
      <c r="BI1221" s="114" t="s">
        <v>3532</v>
      </c>
      <c r="BJ1221" s="50" t="s">
        <v>4050</v>
      </c>
      <c r="BK1221" s="81" t="s">
        <v>4964</v>
      </c>
      <c r="BL1221" s="81" t="s">
        <v>4066</v>
      </c>
      <c r="BM1221" s="81" t="s">
        <v>5469</v>
      </c>
      <c r="BN1221" s="81" t="s">
        <v>2872</v>
      </c>
      <c r="BO1221" s="81" t="s">
        <v>5941</v>
      </c>
      <c r="BP1221" s="81" t="s">
        <v>5431</v>
      </c>
      <c r="BQ1221" s="81" t="s">
        <v>5942</v>
      </c>
      <c r="BR1221" s="81" t="s">
        <v>4275</v>
      </c>
      <c r="BS1221" s="81" t="s">
        <v>4068</v>
      </c>
      <c r="BT1221" s="81"/>
      <c r="BU1221" s="349" t="s">
        <v>6877</v>
      </c>
      <c r="BV1221" s="388" t="s">
        <v>8455</v>
      </c>
      <c r="BW1221" s="352" t="s">
        <v>6881</v>
      </c>
      <c r="BX1221" s="388" t="s">
        <v>8456</v>
      </c>
      <c r="BY1221" s="93" t="str">
        <f t="shared" si="143"/>
        <v>MR707 Bead Grip, 17x8.5, 0mm Offset, 5x5, 71.5mm Centerbore, Matte Black</v>
      </c>
      <c r="BZ1221" s="81" t="s">
        <v>3878</v>
      </c>
      <c r="CA1221" s="81" t="s">
        <v>3879</v>
      </c>
      <c r="CB1221" s="81" t="str">
        <f t="shared" si="138"/>
        <v>TRAIL (7XX)</v>
      </c>
    </row>
    <row r="1222" spans="1:80" s="38" customFormat="1" ht="15" customHeight="1">
      <c r="A1222" s="22">
        <f t="shared" si="140"/>
        <v>1220</v>
      </c>
      <c r="B1222" s="13" t="s">
        <v>84</v>
      </c>
      <c r="C1222" s="104" t="s">
        <v>1282</v>
      </c>
      <c r="D1222" s="82" t="s">
        <v>5804</v>
      </c>
      <c r="E1222" s="91" t="str">
        <f>CONCATENATE(LEFT(D1222,5),VLOOKUP(CONCATENATE(N1222,"x",O1222),'PART NUMBER GUIDE'!$B$9:$C$49,2,FALSE),VLOOKUP(CONCATENATE(P1222, V1222), 'PART NUMBER GUIDE'!$Q$6:$R$91, 2, FALSE),VLOOKUP(Y1222,'PART NUMBER GUIDE'!$J$8:$K$43,2, FALSE),IF(U1222="N/A",IF(ABS(S1222)&lt;10,"0"&amp;ABS(S1222),ABS(S1222)),CONCATENATE(LEFT(U1222,1),RIGHT(U1222,1))), F1222, G1222)</f>
        <v>MR70778550600</v>
      </c>
      <c r="F1222" s="90"/>
      <c r="G1222" s="90"/>
      <c r="H1222" s="79" t="s">
        <v>5751</v>
      </c>
      <c r="I1222" s="319">
        <v>44539</v>
      </c>
      <c r="J1222" s="85" t="s">
        <v>1265</v>
      </c>
      <c r="K1222" s="342">
        <v>319</v>
      </c>
      <c r="L1222" s="92">
        <f t="shared" si="139"/>
        <v>319</v>
      </c>
      <c r="M1222" s="344"/>
      <c r="N1222" s="82">
        <v>17</v>
      </c>
      <c r="O1222" s="83">
        <v>8.5</v>
      </c>
      <c r="P1222" s="99" t="str">
        <f t="shared" si="136"/>
        <v>5x5</v>
      </c>
      <c r="Q1222" s="82">
        <v>5</v>
      </c>
      <c r="R1222" s="82">
        <v>5</v>
      </c>
      <c r="S1222" s="82">
        <v>0</v>
      </c>
      <c r="T1222" s="84">
        <v>4.72</v>
      </c>
      <c r="U1222" s="102" t="s">
        <v>85</v>
      </c>
      <c r="V1222" s="75">
        <v>71.5</v>
      </c>
      <c r="W1222" s="41">
        <v>30.2</v>
      </c>
      <c r="X1222" s="51">
        <v>2650</v>
      </c>
      <c r="Y1222" s="45" t="s">
        <v>4617</v>
      </c>
      <c r="Z1222" s="79" t="s">
        <v>4618</v>
      </c>
      <c r="AA1222" s="51" t="str">
        <f t="shared" si="137"/>
        <v>17x8.5, 5x5, 0 OS</v>
      </c>
      <c r="AB1222" s="81" t="s">
        <v>4102</v>
      </c>
      <c r="AC1222" s="89">
        <f>_xlfn.IFNA(VLOOKUP(AB1222,ACCESSORIES!F:J,5,FALSE),"N/A")</f>
        <v>22</v>
      </c>
      <c r="AD1222" s="14" t="s">
        <v>85</v>
      </c>
      <c r="AE1222" s="14" t="s">
        <v>85</v>
      </c>
      <c r="AF1222" s="13" t="s">
        <v>85</v>
      </c>
      <c r="AG1222" s="14" t="s">
        <v>85</v>
      </c>
      <c r="AH1222" s="9" t="str">
        <f>_xlfn.IFNA(VLOOKUP(AG1222,ACCESSORIES!F:J,5,FALSE),"N/A")</f>
        <v>N/A</v>
      </c>
      <c r="AI1222" s="99" t="s">
        <v>265</v>
      </c>
      <c r="AJ1222" s="82" t="s">
        <v>85</v>
      </c>
      <c r="AK1222" s="40" t="str">
        <f>_xlfn.IFNA(VLOOKUP(AJ1222,ACCESSORIES!F:J,5,FALSE),"N/A")</f>
        <v>N/A</v>
      </c>
      <c r="AL1222" s="82" t="s">
        <v>85</v>
      </c>
      <c r="AM1222" s="82">
        <v>16.2</v>
      </c>
      <c r="AN1222" s="82">
        <v>165</v>
      </c>
      <c r="AO1222" s="36">
        <v>7.6</v>
      </c>
      <c r="AP1222" s="36">
        <v>15.9</v>
      </c>
      <c r="AQ1222" s="25">
        <v>44.7</v>
      </c>
      <c r="AR1222" s="36">
        <v>82.9</v>
      </c>
      <c r="AS1222" s="25">
        <v>210.7</v>
      </c>
      <c r="AT1222" s="74">
        <v>206.5</v>
      </c>
      <c r="AU1222" s="410">
        <v>71.5</v>
      </c>
      <c r="AV1222" s="407">
        <v>44.76</v>
      </c>
      <c r="AW1222" s="407">
        <v>44.76</v>
      </c>
      <c r="AX1222" s="54">
        <v>0</v>
      </c>
      <c r="AY1222" s="13" t="s">
        <v>85</v>
      </c>
      <c r="AZ1222" s="98" t="str">
        <f>_xlfn.IFNA(VLOOKUP(AY1222,ACCESSORIES!F:J,5,FALSE),"N/A")</f>
        <v>N/A</v>
      </c>
      <c r="BA1222" s="13" t="s">
        <v>85</v>
      </c>
      <c r="BB1222" s="98" t="str">
        <f>_xlfn.IFNA(VLOOKUP(BA1222,ACCESSORIES!F:J,5,FALSE),"N/A")</f>
        <v>N/A</v>
      </c>
      <c r="BC1222" s="77">
        <v>35.020000000000003</v>
      </c>
      <c r="BD1222" s="56">
        <v>20.236220472440898</v>
      </c>
      <c r="BE1222" s="56">
        <v>20.236220472440898</v>
      </c>
      <c r="BF1222" s="56">
        <v>11.417322834645701</v>
      </c>
      <c r="BG1222" s="378">
        <f t="shared" si="142"/>
        <v>7.6616839999999839E-2</v>
      </c>
      <c r="BH1222" s="14">
        <v>36</v>
      </c>
      <c r="BI1222" s="114" t="s">
        <v>3532</v>
      </c>
      <c r="BJ1222" s="50" t="s">
        <v>4050</v>
      </c>
      <c r="BK1222" s="81" t="s">
        <v>4964</v>
      </c>
      <c r="BL1222" s="81" t="s">
        <v>4066</v>
      </c>
      <c r="BM1222" s="81" t="s">
        <v>5469</v>
      </c>
      <c r="BN1222" s="81" t="s">
        <v>2872</v>
      </c>
      <c r="BO1222" s="81" t="s">
        <v>5941</v>
      </c>
      <c r="BP1222" s="81" t="s">
        <v>5431</v>
      </c>
      <c r="BQ1222" s="81" t="s">
        <v>5942</v>
      </c>
      <c r="BR1222" s="81" t="s">
        <v>4275</v>
      </c>
      <c r="BS1222" s="81" t="s">
        <v>4068</v>
      </c>
      <c r="BT1222" s="81"/>
      <c r="BU1222" s="349" t="s">
        <v>6865</v>
      </c>
      <c r="BV1222" s="388" t="s">
        <v>8236</v>
      </c>
      <c r="BW1222" s="352" t="s">
        <v>6868</v>
      </c>
      <c r="BX1222" s="388" t="s">
        <v>8237</v>
      </c>
      <c r="BY1222" s="93" t="str">
        <f t="shared" si="143"/>
        <v>MR707 Bead Grip, 17x8.5, 0mm Offset, 5x5, 71.5mm Centerbore, Bahia Blue</v>
      </c>
      <c r="BZ1222" s="81" t="s">
        <v>3878</v>
      </c>
      <c r="CA1222" s="81" t="s">
        <v>3879</v>
      </c>
      <c r="CB1222" s="81" t="str">
        <f t="shared" si="138"/>
        <v>TRAIL (7XX)</v>
      </c>
    </row>
    <row r="1223" spans="1:80" s="38" customFormat="1" ht="15" customHeight="1">
      <c r="A1223" s="22">
        <f t="shared" si="140"/>
        <v>1221</v>
      </c>
      <c r="B1223" s="13" t="s">
        <v>84</v>
      </c>
      <c r="C1223" s="104" t="s">
        <v>1282</v>
      </c>
      <c r="D1223" s="82" t="s">
        <v>5804</v>
      </c>
      <c r="E1223" s="91" t="str">
        <f>CONCATENATE(LEFT(D1223,5),VLOOKUP(CONCATENATE(N1223,"x",O1223),'PART NUMBER GUIDE'!$B$9:$C$49,2,FALSE),VLOOKUP(CONCATENATE(P1223, V1223), 'PART NUMBER GUIDE'!$Q$6:$R$91, 2, FALSE),VLOOKUP(Y1223,'PART NUMBER GUIDE'!$J$8:$K$43,2, FALSE),IF(U1223="N/A",IF(ABS(S1223)&lt;10,"0"&amp;ABS(S1223),ABS(S1223)),CONCATENATE(LEFT(U1223,1),RIGHT(U1223,1))), F1223, G1223)</f>
        <v>MR70778555500</v>
      </c>
      <c r="F1223" s="90"/>
      <c r="G1223" s="90"/>
      <c r="H1223" s="79" t="s">
        <v>5752</v>
      </c>
      <c r="I1223" s="319">
        <v>44539</v>
      </c>
      <c r="J1223" s="85" t="s">
        <v>3872</v>
      </c>
      <c r="K1223" s="342">
        <v>319</v>
      </c>
      <c r="L1223" s="92" t="str">
        <f t="shared" si="139"/>
        <v/>
      </c>
      <c r="M1223" s="344"/>
      <c r="N1223" s="82">
        <v>17</v>
      </c>
      <c r="O1223" s="83">
        <v>8.5</v>
      </c>
      <c r="P1223" s="99" t="str">
        <f t="shared" si="136"/>
        <v>5x5.5</v>
      </c>
      <c r="Q1223" s="82">
        <v>5</v>
      </c>
      <c r="R1223" s="82">
        <v>5.5</v>
      </c>
      <c r="S1223" s="82">
        <v>0</v>
      </c>
      <c r="T1223" s="84">
        <v>4.72</v>
      </c>
      <c r="U1223" s="102" t="s">
        <v>85</v>
      </c>
      <c r="V1223" s="75">
        <v>108</v>
      </c>
      <c r="W1223" s="41">
        <v>29.431712001681159</v>
      </c>
      <c r="X1223" s="51">
        <v>2650</v>
      </c>
      <c r="Y1223" s="45" t="s">
        <v>2294</v>
      </c>
      <c r="Z1223" s="79" t="s">
        <v>2987</v>
      </c>
      <c r="AA1223" s="51" t="str">
        <f t="shared" si="137"/>
        <v>17x8.5, 5x5.5, 0 OS</v>
      </c>
      <c r="AB1223" s="81" t="s">
        <v>4103</v>
      </c>
      <c r="AC1223" s="89">
        <f>_xlfn.IFNA(VLOOKUP(AB1223,ACCESSORIES!F:J,5,FALSE),"N/A")</f>
        <v>22</v>
      </c>
      <c r="AD1223" s="14" t="s">
        <v>85</v>
      </c>
      <c r="AE1223" s="14" t="s">
        <v>85</v>
      </c>
      <c r="AF1223" s="13" t="s">
        <v>85</v>
      </c>
      <c r="AG1223" s="14" t="s">
        <v>85</v>
      </c>
      <c r="AH1223" s="9" t="str">
        <f>_xlfn.IFNA(VLOOKUP(AG1223,ACCESSORIES!F:J,5,FALSE),"N/A")</f>
        <v>N/A</v>
      </c>
      <c r="AI1223" s="99" t="s">
        <v>265</v>
      </c>
      <c r="AJ1223" s="82" t="s">
        <v>85</v>
      </c>
      <c r="AK1223" s="40" t="str">
        <f>_xlfn.IFNA(VLOOKUP(AJ1223,ACCESSORIES!F:J,5,FALSE),"N/A")</f>
        <v>N/A</v>
      </c>
      <c r="AL1223" s="82" t="s">
        <v>85</v>
      </c>
      <c r="AM1223" s="82">
        <v>16.2</v>
      </c>
      <c r="AN1223" s="82">
        <v>175</v>
      </c>
      <c r="AO1223" s="36">
        <v>3</v>
      </c>
      <c r="AP1223" s="36">
        <v>15.9</v>
      </c>
      <c r="AQ1223" s="25">
        <v>44.7</v>
      </c>
      <c r="AR1223" s="36">
        <v>82.9</v>
      </c>
      <c r="AS1223" s="25">
        <v>210.7</v>
      </c>
      <c r="AT1223" s="74">
        <v>206.5</v>
      </c>
      <c r="AU1223" s="410">
        <v>103.35</v>
      </c>
      <c r="AV1223" s="407">
        <v>35.99</v>
      </c>
      <c r="AW1223" s="407">
        <v>44</v>
      </c>
      <c r="AX1223" s="54">
        <v>0</v>
      </c>
      <c r="AY1223" s="13" t="s">
        <v>85</v>
      </c>
      <c r="AZ1223" s="98" t="str">
        <f>_xlfn.IFNA(VLOOKUP(AY1223,ACCESSORIES!F:J,5,FALSE),"N/A")</f>
        <v>N/A</v>
      </c>
      <c r="BA1223" s="13" t="s">
        <v>85</v>
      </c>
      <c r="BB1223" s="98" t="str">
        <f>_xlfn.IFNA(VLOOKUP(BA1223,ACCESSORIES!F:J,5,FALSE),"N/A")</f>
        <v>N/A</v>
      </c>
      <c r="BC1223" s="77">
        <v>33.914444666106995</v>
      </c>
      <c r="BD1223" s="56">
        <v>20.236220472440898</v>
      </c>
      <c r="BE1223" s="56">
        <v>20.236220472440898</v>
      </c>
      <c r="BF1223" s="56">
        <v>11.417322834645701</v>
      </c>
      <c r="BG1223" s="378">
        <f t="shared" si="142"/>
        <v>7.6616839999999839E-2</v>
      </c>
      <c r="BH1223" s="14">
        <v>36</v>
      </c>
      <c r="BI1223" s="114" t="s">
        <v>3532</v>
      </c>
      <c r="BJ1223" s="50" t="s">
        <v>4050</v>
      </c>
      <c r="BK1223" s="81" t="s">
        <v>4964</v>
      </c>
      <c r="BL1223" s="81" t="s">
        <v>4066</v>
      </c>
      <c r="BM1223" s="81" t="s">
        <v>5469</v>
      </c>
      <c r="BN1223" s="81" t="s">
        <v>2872</v>
      </c>
      <c r="BO1223" s="81" t="s">
        <v>5941</v>
      </c>
      <c r="BP1223" s="81" t="s">
        <v>5431</v>
      </c>
      <c r="BQ1223" s="81" t="s">
        <v>5942</v>
      </c>
      <c r="BR1223" s="81" t="s">
        <v>4275</v>
      </c>
      <c r="BS1223" s="81" t="s">
        <v>4068</v>
      </c>
      <c r="BT1223" s="81"/>
      <c r="BU1223" s="349" t="s">
        <v>6877</v>
      </c>
      <c r="BV1223" s="388" t="s">
        <v>8455</v>
      </c>
      <c r="BW1223" s="352" t="s">
        <v>6881</v>
      </c>
      <c r="BX1223" s="388" t="s">
        <v>8456</v>
      </c>
      <c r="BY1223" s="93" t="str">
        <f t="shared" si="143"/>
        <v>CLOSEOUT - MR707 Bead Grip, 17x8.5, 0mm Offset, 5x5.5, 108mm Centerbore, Matte Black</v>
      </c>
      <c r="BZ1223" s="81" t="s">
        <v>3878</v>
      </c>
      <c r="CA1223" s="81" t="s">
        <v>3879</v>
      </c>
      <c r="CB1223" s="81" t="str">
        <f t="shared" si="138"/>
        <v>TRAIL (7XX)</v>
      </c>
    </row>
    <row r="1224" spans="1:80" s="38" customFormat="1" ht="15" customHeight="1">
      <c r="A1224" s="22">
        <f t="shared" si="140"/>
        <v>1222</v>
      </c>
      <c r="B1224" s="13" t="s">
        <v>84</v>
      </c>
      <c r="C1224" s="104" t="s">
        <v>1282</v>
      </c>
      <c r="D1224" s="82" t="s">
        <v>5804</v>
      </c>
      <c r="E1224" s="91" t="str">
        <f>CONCATENATE(LEFT(D1224,5),VLOOKUP(CONCATENATE(N1224,"x",O1224),'PART NUMBER GUIDE'!$B$9:$C$49,2,FALSE),VLOOKUP(CONCATENATE(P1224, V1224), 'PART NUMBER GUIDE'!$Q$6:$R$91, 2, FALSE),VLOOKUP(Y1224,'PART NUMBER GUIDE'!$J$8:$K$43,2, FALSE),IF(U1224="N/A",IF(ABS(S1224)&lt;10,"0"&amp;ABS(S1224),ABS(S1224)),CONCATENATE(LEFT(U1224,1),RIGHT(U1224,1))), F1224, G1224)</f>
        <v>MR70778558500</v>
      </c>
      <c r="F1224" s="90"/>
      <c r="G1224" s="90"/>
      <c r="H1224" s="79" t="s">
        <v>5753</v>
      </c>
      <c r="I1224" s="319">
        <v>44539</v>
      </c>
      <c r="J1224" s="85" t="s">
        <v>1265</v>
      </c>
      <c r="K1224" s="342">
        <v>319</v>
      </c>
      <c r="L1224" s="92">
        <f t="shared" si="139"/>
        <v>319</v>
      </c>
      <c r="M1224" s="344"/>
      <c r="N1224" s="82">
        <v>17</v>
      </c>
      <c r="O1224" s="83">
        <v>8.5</v>
      </c>
      <c r="P1224" s="99" t="str">
        <f t="shared" si="136"/>
        <v>5x150</v>
      </c>
      <c r="Q1224" s="82">
        <v>5</v>
      </c>
      <c r="R1224" s="82">
        <v>150</v>
      </c>
      <c r="S1224" s="82">
        <v>0</v>
      </c>
      <c r="T1224" s="84">
        <v>4.72</v>
      </c>
      <c r="U1224" s="102" t="s">
        <v>85</v>
      </c>
      <c r="V1224" s="75">
        <v>110.5</v>
      </c>
      <c r="W1224" s="41">
        <v>30.71</v>
      </c>
      <c r="X1224" s="51">
        <v>2650</v>
      </c>
      <c r="Y1224" s="45" t="s">
        <v>2294</v>
      </c>
      <c r="Z1224" s="79" t="s">
        <v>2987</v>
      </c>
      <c r="AA1224" s="51" t="str">
        <f t="shared" si="137"/>
        <v>17x8.5, 5x150, 0 OS</v>
      </c>
      <c r="AB1224" s="81" t="s">
        <v>4103</v>
      </c>
      <c r="AC1224" s="89">
        <f>_xlfn.IFNA(VLOOKUP(AB1224,ACCESSORIES!F:J,5,FALSE),"N/A")</f>
        <v>22</v>
      </c>
      <c r="AD1224" s="14" t="s">
        <v>85</v>
      </c>
      <c r="AE1224" s="14" t="s">
        <v>85</v>
      </c>
      <c r="AF1224" s="13" t="s">
        <v>85</v>
      </c>
      <c r="AG1224" s="14" t="s">
        <v>85</v>
      </c>
      <c r="AH1224" s="9" t="str">
        <f>_xlfn.IFNA(VLOOKUP(AG1224,ACCESSORIES!F:J,5,FALSE),"N/A")</f>
        <v>N/A</v>
      </c>
      <c r="AI1224" s="99" t="s">
        <v>265</v>
      </c>
      <c r="AJ1224" s="82" t="s">
        <v>85</v>
      </c>
      <c r="AK1224" s="40" t="str">
        <f>_xlfn.IFNA(VLOOKUP(AJ1224,ACCESSORIES!F:J,5,FALSE),"N/A")</f>
        <v>N/A</v>
      </c>
      <c r="AL1224" s="82" t="s">
        <v>85</v>
      </c>
      <c r="AM1224" s="82">
        <v>16.2</v>
      </c>
      <c r="AN1224" s="82">
        <v>180</v>
      </c>
      <c r="AO1224" s="36">
        <v>0</v>
      </c>
      <c r="AP1224" s="36">
        <v>15.9</v>
      </c>
      <c r="AQ1224" s="25">
        <v>44.7</v>
      </c>
      <c r="AR1224" s="36">
        <v>82.9</v>
      </c>
      <c r="AS1224" s="25">
        <v>210</v>
      </c>
      <c r="AT1224" s="74">
        <v>206</v>
      </c>
      <c r="AU1224" s="410">
        <v>103.35</v>
      </c>
      <c r="AV1224" s="407">
        <v>35.99</v>
      </c>
      <c r="AW1224" s="407">
        <v>42.3</v>
      </c>
      <c r="AX1224" s="54">
        <v>0</v>
      </c>
      <c r="AY1224" s="13" t="s">
        <v>85</v>
      </c>
      <c r="AZ1224" s="98" t="str">
        <f>_xlfn.IFNA(VLOOKUP(AY1224,ACCESSORIES!F:J,5,FALSE),"N/A")</f>
        <v>N/A</v>
      </c>
      <c r="BA1224" s="13" t="s">
        <v>85</v>
      </c>
      <c r="BB1224" s="98" t="str">
        <f>_xlfn.IFNA(VLOOKUP(BA1224,ACCESSORIES!F:J,5,FALSE),"N/A")</f>
        <v>N/A</v>
      </c>
      <c r="BC1224" s="77">
        <v>34.71</v>
      </c>
      <c r="BD1224" s="56">
        <v>20.236220472440898</v>
      </c>
      <c r="BE1224" s="56">
        <v>20.236220472440898</v>
      </c>
      <c r="BF1224" s="56">
        <v>11.417322834645701</v>
      </c>
      <c r="BG1224" s="378">
        <f t="shared" si="142"/>
        <v>7.6616839999999839E-2</v>
      </c>
      <c r="BH1224" s="14">
        <v>36</v>
      </c>
      <c r="BI1224" s="114" t="s">
        <v>3532</v>
      </c>
      <c r="BJ1224" s="50" t="s">
        <v>4050</v>
      </c>
      <c r="BK1224" s="81" t="s">
        <v>4964</v>
      </c>
      <c r="BL1224" s="81" t="s">
        <v>4066</v>
      </c>
      <c r="BM1224" s="81" t="s">
        <v>5469</v>
      </c>
      <c r="BN1224" s="81" t="s">
        <v>2872</v>
      </c>
      <c r="BO1224" s="81" t="s">
        <v>5941</v>
      </c>
      <c r="BP1224" s="81" t="s">
        <v>5431</v>
      </c>
      <c r="BQ1224" s="81" t="s">
        <v>5942</v>
      </c>
      <c r="BR1224" s="81" t="s">
        <v>4275</v>
      </c>
      <c r="BS1224" s="81" t="s">
        <v>4068</v>
      </c>
      <c r="BT1224" s="81"/>
      <c r="BU1224" s="349" t="s">
        <v>6877</v>
      </c>
      <c r="BV1224" s="388" t="s">
        <v>8455</v>
      </c>
      <c r="BW1224" s="352" t="s">
        <v>6881</v>
      </c>
      <c r="BX1224" s="388" t="s">
        <v>8456</v>
      </c>
      <c r="BY1224" s="93" t="str">
        <f t="shared" si="143"/>
        <v>MR707 Bead Grip, 17x8.5, 0mm Offset, 5x150, 110.5mm Centerbore, Matte Black</v>
      </c>
      <c r="BZ1224" s="81" t="s">
        <v>3878</v>
      </c>
      <c r="CA1224" s="81" t="s">
        <v>3879</v>
      </c>
      <c r="CB1224" s="81" t="str">
        <f t="shared" si="138"/>
        <v>TRAIL (7XX)</v>
      </c>
    </row>
    <row r="1225" spans="1:80" s="38" customFormat="1" ht="15" customHeight="1">
      <c r="A1225" s="22">
        <f t="shared" si="140"/>
        <v>1223</v>
      </c>
      <c r="B1225" s="13" t="s">
        <v>84</v>
      </c>
      <c r="C1225" s="104" t="s">
        <v>1282</v>
      </c>
      <c r="D1225" s="82" t="s">
        <v>5804</v>
      </c>
      <c r="E1225" s="91" t="str">
        <f>CONCATENATE(LEFT(D1225,5),VLOOKUP(CONCATENATE(N1225,"x",O1225),'PART NUMBER GUIDE'!$B$9:$C$49,2,FALSE),VLOOKUP(CONCATENATE(P1225, V1225), 'PART NUMBER GUIDE'!$Q$6:$R$91, 2, FALSE),VLOOKUP(Y1225,'PART NUMBER GUIDE'!$J$8:$K$43,2, FALSE),IF(U1225="N/A",IF(ABS(S1225)&lt;10,"0"&amp;ABS(S1225),ABS(S1225)),CONCATENATE(LEFT(U1225,1),RIGHT(U1225,1))), F1225, G1225)</f>
        <v>MR70778558600</v>
      </c>
      <c r="F1225" s="90"/>
      <c r="G1225" s="90"/>
      <c r="H1225" s="79" t="s">
        <v>5754</v>
      </c>
      <c r="I1225" s="319">
        <v>44539</v>
      </c>
      <c r="J1225" s="85" t="s">
        <v>1265</v>
      </c>
      <c r="K1225" s="342">
        <v>319</v>
      </c>
      <c r="L1225" s="92">
        <f t="shared" si="139"/>
        <v>319</v>
      </c>
      <c r="M1225" s="344"/>
      <c r="N1225" s="82">
        <v>17</v>
      </c>
      <c r="O1225" s="83">
        <v>8.5</v>
      </c>
      <c r="P1225" s="99" t="str">
        <f t="shared" ref="P1225:P1567" si="144">CONCATENATE(Q1225,"x",R1225)</f>
        <v>5x150</v>
      </c>
      <c r="Q1225" s="82">
        <v>5</v>
      </c>
      <c r="R1225" s="82">
        <v>150</v>
      </c>
      <c r="S1225" s="82">
        <v>0</v>
      </c>
      <c r="T1225" s="84">
        <v>4.72</v>
      </c>
      <c r="U1225" s="102" t="s">
        <v>85</v>
      </c>
      <c r="V1225" s="75">
        <v>110.5</v>
      </c>
      <c r="W1225" s="41">
        <v>30.71</v>
      </c>
      <c r="X1225" s="51">
        <v>2650</v>
      </c>
      <c r="Y1225" s="45" t="s">
        <v>4617</v>
      </c>
      <c r="Z1225" s="79" t="s">
        <v>4618</v>
      </c>
      <c r="AA1225" s="51" t="str">
        <f t="shared" ref="AA1225:AA1567" si="145">_xlfn.CONCAT(N1225,"x",O1225,","," ",P1225,","," ",S1225," ","OS")</f>
        <v>17x8.5, 5x150, 0 OS</v>
      </c>
      <c r="AB1225" s="81" t="s">
        <v>4103</v>
      </c>
      <c r="AC1225" s="89">
        <f>_xlfn.IFNA(VLOOKUP(AB1225,ACCESSORIES!F:J,5,FALSE),"N/A")</f>
        <v>22</v>
      </c>
      <c r="AD1225" s="14" t="s">
        <v>85</v>
      </c>
      <c r="AE1225" s="14" t="s">
        <v>85</v>
      </c>
      <c r="AF1225" s="13" t="s">
        <v>85</v>
      </c>
      <c r="AG1225" s="14" t="s">
        <v>85</v>
      </c>
      <c r="AH1225" s="9" t="str">
        <f>_xlfn.IFNA(VLOOKUP(AG1225,ACCESSORIES!F:J,5,FALSE),"N/A")</f>
        <v>N/A</v>
      </c>
      <c r="AI1225" s="99" t="s">
        <v>265</v>
      </c>
      <c r="AJ1225" s="82" t="s">
        <v>85</v>
      </c>
      <c r="AK1225" s="40" t="str">
        <f>_xlfn.IFNA(VLOOKUP(AJ1225,ACCESSORIES!F:J,5,FALSE),"N/A")</f>
        <v>N/A</v>
      </c>
      <c r="AL1225" s="82" t="s">
        <v>85</v>
      </c>
      <c r="AM1225" s="82">
        <v>16.2</v>
      </c>
      <c r="AN1225" s="82">
        <v>180</v>
      </c>
      <c r="AO1225" s="36">
        <v>0</v>
      </c>
      <c r="AP1225" s="36">
        <v>15.9</v>
      </c>
      <c r="AQ1225" s="25">
        <v>44.7</v>
      </c>
      <c r="AR1225" s="36">
        <v>82.9</v>
      </c>
      <c r="AS1225" s="25">
        <v>210</v>
      </c>
      <c r="AT1225" s="74">
        <v>206</v>
      </c>
      <c r="AU1225" s="410">
        <v>103.35</v>
      </c>
      <c r="AV1225" s="407">
        <v>35.99</v>
      </c>
      <c r="AW1225" s="407">
        <v>42.3</v>
      </c>
      <c r="AX1225" s="54">
        <v>0</v>
      </c>
      <c r="AY1225" s="13" t="s">
        <v>85</v>
      </c>
      <c r="AZ1225" s="98" t="str">
        <f>_xlfn.IFNA(VLOOKUP(AY1225,ACCESSORIES!F:J,5,FALSE),"N/A")</f>
        <v>N/A</v>
      </c>
      <c r="BA1225" s="13" t="s">
        <v>85</v>
      </c>
      <c r="BB1225" s="98" t="str">
        <f>_xlfn.IFNA(VLOOKUP(BA1225,ACCESSORIES!F:J,5,FALSE),"N/A")</f>
        <v>N/A</v>
      </c>
      <c r="BC1225" s="77">
        <v>34.71</v>
      </c>
      <c r="BD1225" s="56">
        <v>20.236220472440898</v>
      </c>
      <c r="BE1225" s="56">
        <v>20.236220472440898</v>
      </c>
      <c r="BF1225" s="56">
        <v>11.417322834645701</v>
      </c>
      <c r="BG1225" s="378">
        <f t="shared" si="142"/>
        <v>7.6616839999999839E-2</v>
      </c>
      <c r="BH1225" s="14">
        <v>36</v>
      </c>
      <c r="BI1225" s="114" t="s">
        <v>3532</v>
      </c>
      <c r="BJ1225" s="50" t="s">
        <v>4050</v>
      </c>
      <c r="BK1225" s="81" t="s">
        <v>4964</v>
      </c>
      <c r="BL1225" s="81" t="s">
        <v>4066</v>
      </c>
      <c r="BM1225" s="81" t="s">
        <v>5469</v>
      </c>
      <c r="BN1225" s="81" t="s">
        <v>2872</v>
      </c>
      <c r="BO1225" s="81" t="s">
        <v>5941</v>
      </c>
      <c r="BP1225" s="81" t="s">
        <v>5431</v>
      </c>
      <c r="BQ1225" s="81" t="s">
        <v>5942</v>
      </c>
      <c r="BR1225" s="81" t="s">
        <v>4275</v>
      </c>
      <c r="BS1225" s="81" t="s">
        <v>4068</v>
      </c>
      <c r="BT1225" s="81"/>
      <c r="BU1225" s="349" t="s">
        <v>6865</v>
      </c>
      <c r="BV1225" s="388" t="s">
        <v>8236</v>
      </c>
      <c r="BW1225" s="352" t="s">
        <v>6868</v>
      </c>
      <c r="BX1225" s="388" t="s">
        <v>8237</v>
      </c>
      <c r="BY1225" s="93" t="str">
        <f t="shared" si="143"/>
        <v>MR707 Bead Grip, 17x8.5, 0mm Offset, 5x150, 110.5mm Centerbore, Bahia Blue</v>
      </c>
      <c r="BZ1225" s="81" t="s">
        <v>3878</v>
      </c>
      <c r="CA1225" s="81" t="s">
        <v>3879</v>
      </c>
      <c r="CB1225" s="81" t="str">
        <f t="shared" si="138"/>
        <v>TRAIL (7XX)</v>
      </c>
    </row>
    <row r="1226" spans="1:80" s="38" customFormat="1" ht="15" customHeight="1">
      <c r="A1226" s="22">
        <f t="shared" si="140"/>
        <v>1224</v>
      </c>
      <c r="B1226" s="13" t="s">
        <v>84</v>
      </c>
      <c r="C1226" s="104" t="s">
        <v>1282</v>
      </c>
      <c r="D1226" s="82" t="s">
        <v>5804</v>
      </c>
      <c r="E1226" s="91" t="str">
        <f>CONCATENATE(LEFT(D1226,5),VLOOKUP(CONCATENATE(N1226,"x",O1226),'PART NUMBER GUIDE'!$B$9:$C$49,2,FALSE),VLOOKUP(CONCATENATE(P1226, V1226), 'PART NUMBER GUIDE'!$Q$6:$R$91, 2, FALSE),VLOOKUP(Y1226,'PART NUMBER GUIDE'!$J$8:$K$43,2, FALSE),IF(U1226="N/A",IF(ABS(S1226)&lt;10,"0"&amp;ABS(S1226),ABS(S1226)),CONCATENATE(LEFT(U1226,1),RIGHT(U1226,1))), F1226, G1226)</f>
        <v>MR70778516500</v>
      </c>
      <c r="F1226" s="90"/>
      <c r="G1226" s="90"/>
      <c r="H1226" s="79" t="s">
        <v>5755</v>
      </c>
      <c r="I1226" s="319">
        <v>44539</v>
      </c>
      <c r="J1226" s="85" t="s">
        <v>1265</v>
      </c>
      <c r="K1226" s="342">
        <v>319</v>
      </c>
      <c r="L1226" s="92">
        <f t="shared" si="139"/>
        <v>319</v>
      </c>
      <c r="M1226" s="344"/>
      <c r="N1226" s="82">
        <v>17</v>
      </c>
      <c r="O1226" s="83">
        <v>8.5</v>
      </c>
      <c r="P1226" s="99" t="str">
        <f t="shared" si="144"/>
        <v>6x135</v>
      </c>
      <c r="Q1226" s="82">
        <v>6</v>
      </c>
      <c r="R1226" s="82">
        <v>135</v>
      </c>
      <c r="S1226" s="82">
        <v>0</v>
      </c>
      <c r="T1226" s="84">
        <v>4.72</v>
      </c>
      <c r="U1226" s="102" t="s">
        <v>85</v>
      </c>
      <c r="V1226" s="75">
        <v>87</v>
      </c>
      <c r="W1226" s="41">
        <v>29.431712001681159</v>
      </c>
      <c r="X1226" s="51">
        <v>2650</v>
      </c>
      <c r="Y1226" s="45" t="s">
        <v>2294</v>
      </c>
      <c r="Z1226" s="79" t="s">
        <v>2987</v>
      </c>
      <c r="AA1226" s="51" t="str">
        <f t="shared" si="145"/>
        <v>17x8.5, 6x135, 0 OS</v>
      </c>
      <c r="AB1226" s="81" t="s">
        <v>4102</v>
      </c>
      <c r="AC1226" s="89">
        <f>_xlfn.IFNA(VLOOKUP(AB1226,ACCESSORIES!F:J,5,FALSE),"N/A")</f>
        <v>22</v>
      </c>
      <c r="AD1226" s="14" t="s">
        <v>85</v>
      </c>
      <c r="AE1226" s="14" t="s">
        <v>85</v>
      </c>
      <c r="AF1226" s="13" t="s">
        <v>85</v>
      </c>
      <c r="AG1226" s="14" t="s">
        <v>85</v>
      </c>
      <c r="AH1226" s="9" t="str">
        <f>_xlfn.IFNA(VLOOKUP(AG1226,ACCESSORIES!F:J,5,FALSE),"N/A")</f>
        <v>N/A</v>
      </c>
      <c r="AI1226" s="99" t="s">
        <v>265</v>
      </c>
      <c r="AJ1226" s="82" t="s">
        <v>85</v>
      </c>
      <c r="AK1226" s="40" t="str">
        <f>_xlfn.IFNA(VLOOKUP(AJ1226,ACCESSORIES!F:J,5,FALSE),"N/A")</f>
        <v>N/A</v>
      </c>
      <c r="AL1226" s="82" t="s">
        <v>85</v>
      </c>
      <c r="AM1226" s="82">
        <v>16.2</v>
      </c>
      <c r="AN1226" s="82">
        <v>175</v>
      </c>
      <c r="AO1226" s="36">
        <v>3</v>
      </c>
      <c r="AP1226" s="36">
        <v>15.9</v>
      </c>
      <c r="AQ1226" s="25">
        <v>44.7</v>
      </c>
      <c r="AR1226" s="36">
        <v>82.9</v>
      </c>
      <c r="AS1226" s="25">
        <v>210</v>
      </c>
      <c r="AT1226" s="74">
        <v>206</v>
      </c>
      <c r="AU1226" s="410">
        <v>82.8</v>
      </c>
      <c r="AV1226" s="407">
        <v>45.9</v>
      </c>
      <c r="AW1226" s="407">
        <v>54.76</v>
      </c>
      <c r="AX1226" s="54">
        <v>0</v>
      </c>
      <c r="AY1226" s="13" t="s">
        <v>85</v>
      </c>
      <c r="AZ1226" s="98" t="str">
        <f>_xlfn.IFNA(VLOOKUP(AY1226,ACCESSORIES!F:J,5,FALSE),"N/A")</f>
        <v>N/A</v>
      </c>
      <c r="BA1226" s="13" t="s">
        <v>85</v>
      </c>
      <c r="BB1226" s="98" t="str">
        <f>_xlfn.IFNA(VLOOKUP(BA1226,ACCESSORIES!F:J,5,FALSE),"N/A")</f>
        <v>N/A</v>
      </c>
      <c r="BC1226" s="77">
        <v>34.3921129008409</v>
      </c>
      <c r="BD1226" s="56">
        <v>20.236220472440898</v>
      </c>
      <c r="BE1226" s="56">
        <v>20.236220472440898</v>
      </c>
      <c r="BF1226" s="56">
        <v>11.417322834645701</v>
      </c>
      <c r="BG1226" s="378">
        <f t="shared" si="142"/>
        <v>7.6616839999999839E-2</v>
      </c>
      <c r="BH1226" s="14">
        <v>36</v>
      </c>
      <c r="BI1226" s="114" t="s">
        <v>3532</v>
      </c>
      <c r="BJ1226" s="50" t="s">
        <v>4050</v>
      </c>
      <c r="BK1226" s="81" t="s">
        <v>4964</v>
      </c>
      <c r="BL1226" s="81" t="s">
        <v>4066</v>
      </c>
      <c r="BM1226" s="81" t="s">
        <v>5469</v>
      </c>
      <c r="BN1226" s="81" t="s">
        <v>2872</v>
      </c>
      <c r="BO1226" s="81" t="s">
        <v>5941</v>
      </c>
      <c r="BP1226" s="81" t="s">
        <v>5431</v>
      </c>
      <c r="BQ1226" s="81" t="s">
        <v>5942</v>
      </c>
      <c r="BR1226" s="81" t="s">
        <v>4275</v>
      </c>
      <c r="BS1226" s="81" t="s">
        <v>4068</v>
      </c>
      <c r="BT1226" s="81"/>
      <c r="BU1226" s="349" t="s">
        <v>6878</v>
      </c>
      <c r="BV1226" s="388" t="s">
        <v>8178</v>
      </c>
      <c r="BW1226" s="352" t="s">
        <v>6882</v>
      </c>
      <c r="BX1226" s="388" t="s">
        <v>8179</v>
      </c>
      <c r="BY1226" s="93" t="str">
        <f t="shared" si="143"/>
        <v>MR707 Bead Grip, 17x8.5, 0mm Offset, 6x135, 87mm Centerbore, Matte Black</v>
      </c>
      <c r="BZ1226" s="81" t="s">
        <v>3878</v>
      </c>
      <c r="CA1226" s="81" t="s">
        <v>3879</v>
      </c>
      <c r="CB1226" s="81" t="str">
        <f t="shared" si="138"/>
        <v>TRAIL (7XX)</v>
      </c>
    </row>
    <row r="1227" spans="1:80" s="38" customFormat="1" ht="15" customHeight="1">
      <c r="A1227" s="22">
        <f t="shared" si="140"/>
        <v>1225</v>
      </c>
      <c r="B1227" s="13" t="s">
        <v>84</v>
      </c>
      <c r="C1227" s="104" t="s">
        <v>1282</v>
      </c>
      <c r="D1227" s="82" t="s">
        <v>5804</v>
      </c>
      <c r="E1227" s="91" t="str">
        <f>CONCATENATE(LEFT(D1227,5),VLOOKUP(CONCATENATE(N1227,"x",O1227),'PART NUMBER GUIDE'!$B$9:$C$49,2,FALSE),VLOOKUP(CONCATENATE(P1227, V1227), 'PART NUMBER GUIDE'!$Q$6:$R$91, 2, FALSE),VLOOKUP(Y1227,'PART NUMBER GUIDE'!$J$8:$K$43,2, FALSE),IF(U1227="N/A",IF(ABS(S1227)&lt;10,"0"&amp;ABS(S1227),ABS(S1227)),CONCATENATE(LEFT(U1227,1),RIGHT(U1227,1))), F1227, G1227)</f>
        <v>MR70778516600</v>
      </c>
      <c r="F1227" s="90"/>
      <c r="G1227" s="90"/>
      <c r="H1227" s="79" t="s">
        <v>5756</v>
      </c>
      <c r="I1227" s="319">
        <v>44539</v>
      </c>
      <c r="J1227" s="85" t="s">
        <v>1265</v>
      </c>
      <c r="K1227" s="342">
        <v>319</v>
      </c>
      <c r="L1227" s="92">
        <f t="shared" si="139"/>
        <v>319</v>
      </c>
      <c r="M1227" s="344"/>
      <c r="N1227" s="82">
        <v>17</v>
      </c>
      <c r="O1227" s="83">
        <v>8.5</v>
      </c>
      <c r="P1227" s="99" t="str">
        <f t="shared" si="144"/>
        <v>6x135</v>
      </c>
      <c r="Q1227" s="82">
        <v>6</v>
      </c>
      <c r="R1227" s="82">
        <v>135</v>
      </c>
      <c r="S1227" s="82">
        <v>0</v>
      </c>
      <c r="T1227" s="84">
        <v>4.72</v>
      </c>
      <c r="U1227" s="102" t="s">
        <v>85</v>
      </c>
      <c r="V1227" s="75">
        <v>87</v>
      </c>
      <c r="W1227" s="41">
        <v>29.8</v>
      </c>
      <c r="X1227" s="51">
        <v>2650</v>
      </c>
      <c r="Y1227" s="45" t="s">
        <v>4617</v>
      </c>
      <c r="Z1227" s="79" t="s">
        <v>4618</v>
      </c>
      <c r="AA1227" s="51" t="str">
        <f t="shared" si="145"/>
        <v>17x8.5, 6x135, 0 OS</v>
      </c>
      <c r="AB1227" s="81" t="s">
        <v>4102</v>
      </c>
      <c r="AC1227" s="89">
        <f>_xlfn.IFNA(VLOOKUP(AB1227,ACCESSORIES!F:J,5,FALSE),"N/A")</f>
        <v>22</v>
      </c>
      <c r="AD1227" s="14" t="s">
        <v>85</v>
      </c>
      <c r="AE1227" s="14" t="s">
        <v>85</v>
      </c>
      <c r="AF1227" s="13" t="s">
        <v>85</v>
      </c>
      <c r="AG1227" s="14" t="s">
        <v>85</v>
      </c>
      <c r="AH1227" s="9" t="str">
        <f>_xlfn.IFNA(VLOOKUP(AG1227,ACCESSORIES!F:J,5,FALSE),"N/A")</f>
        <v>N/A</v>
      </c>
      <c r="AI1227" s="99" t="s">
        <v>265</v>
      </c>
      <c r="AJ1227" s="82" t="s">
        <v>85</v>
      </c>
      <c r="AK1227" s="40" t="str">
        <f>_xlfn.IFNA(VLOOKUP(AJ1227,ACCESSORIES!F:J,5,FALSE),"N/A")</f>
        <v>N/A</v>
      </c>
      <c r="AL1227" s="82" t="s">
        <v>85</v>
      </c>
      <c r="AM1227" s="82">
        <v>16.2</v>
      </c>
      <c r="AN1227" s="82">
        <v>175</v>
      </c>
      <c r="AO1227" s="36">
        <v>3</v>
      </c>
      <c r="AP1227" s="36">
        <v>15.9</v>
      </c>
      <c r="AQ1227" s="25">
        <v>44.7</v>
      </c>
      <c r="AR1227" s="36">
        <v>82.9</v>
      </c>
      <c r="AS1227" s="25">
        <v>210</v>
      </c>
      <c r="AT1227" s="74">
        <v>206</v>
      </c>
      <c r="AU1227" s="410">
        <v>82.8</v>
      </c>
      <c r="AV1227" s="407">
        <v>45.9</v>
      </c>
      <c r="AW1227" s="407">
        <v>54.76</v>
      </c>
      <c r="AX1227" s="54">
        <v>0</v>
      </c>
      <c r="AY1227" s="13" t="s">
        <v>85</v>
      </c>
      <c r="AZ1227" s="98" t="str">
        <f>_xlfn.IFNA(VLOOKUP(AY1227,ACCESSORIES!F:J,5,FALSE),"N/A")</f>
        <v>N/A</v>
      </c>
      <c r="BA1227" s="13" t="s">
        <v>85</v>
      </c>
      <c r="BB1227" s="98" t="str">
        <f>_xlfn.IFNA(VLOOKUP(BA1227,ACCESSORIES!F:J,5,FALSE),"N/A")</f>
        <v>N/A</v>
      </c>
      <c r="BC1227" s="77">
        <v>34.21</v>
      </c>
      <c r="BD1227" s="56">
        <v>20.236220472440898</v>
      </c>
      <c r="BE1227" s="56">
        <v>20.236220472440898</v>
      </c>
      <c r="BF1227" s="56">
        <v>11.417322834645701</v>
      </c>
      <c r="BG1227" s="378">
        <f t="shared" si="142"/>
        <v>7.6616839999999839E-2</v>
      </c>
      <c r="BH1227" s="14">
        <v>36</v>
      </c>
      <c r="BI1227" s="114" t="s">
        <v>3532</v>
      </c>
      <c r="BJ1227" s="50" t="s">
        <v>4050</v>
      </c>
      <c r="BK1227" s="81" t="s">
        <v>4964</v>
      </c>
      <c r="BL1227" s="81" t="s">
        <v>4066</v>
      </c>
      <c r="BM1227" s="81" t="s">
        <v>5469</v>
      </c>
      <c r="BN1227" s="81" t="s">
        <v>2872</v>
      </c>
      <c r="BO1227" s="81" t="s">
        <v>5941</v>
      </c>
      <c r="BP1227" s="81" t="s">
        <v>5431</v>
      </c>
      <c r="BQ1227" s="81" t="s">
        <v>5942</v>
      </c>
      <c r="BR1227" s="81" t="s">
        <v>4275</v>
      </c>
      <c r="BS1227" s="81" t="s">
        <v>4068</v>
      </c>
      <c r="BT1227" s="81"/>
      <c r="BU1227" s="349" t="s">
        <v>6870</v>
      </c>
      <c r="BV1227" s="388" t="s">
        <v>8087</v>
      </c>
      <c r="BW1227" s="352" t="s">
        <v>6872</v>
      </c>
      <c r="BX1227" s="388" t="s">
        <v>8088</v>
      </c>
      <c r="BY1227" s="93" t="str">
        <f t="shared" si="143"/>
        <v>MR707 Bead Grip, 17x8.5, 0mm Offset, 6x135, 87mm Centerbore, Bahia Blue</v>
      </c>
      <c r="BZ1227" s="81" t="s">
        <v>3878</v>
      </c>
      <c r="CA1227" s="81" t="s">
        <v>3879</v>
      </c>
      <c r="CB1227" s="81" t="str">
        <f t="shared" si="138"/>
        <v>TRAIL (7XX)</v>
      </c>
    </row>
    <row r="1228" spans="1:80" s="38" customFormat="1" ht="15" customHeight="1">
      <c r="A1228" s="22">
        <f t="shared" si="140"/>
        <v>1226</v>
      </c>
      <c r="B1228" s="13" t="s">
        <v>84</v>
      </c>
      <c r="C1228" s="104" t="s">
        <v>1282</v>
      </c>
      <c r="D1228" s="82" t="s">
        <v>5804</v>
      </c>
      <c r="E1228" s="91" t="str">
        <f>CONCATENATE(LEFT(D1228,5),VLOOKUP(CONCATENATE(N1228,"x",O1228),'PART NUMBER GUIDE'!$B$9:$C$49,2,FALSE),VLOOKUP(CONCATENATE(P1228, V1228), 'PART NUMBER GUIDE'!$Q$6:$R$91, 2, FALSE),VLOOKUP(Y1228,'PART NUMBER GUIDE'!$J$8:$K$43,2, FALSE),IF(U1228="N/A",IF(ABS(S1228)&lt;10,"0"&amp;ABS(S1228),ABS(S1228)),CONCATENATE(LEFT(U1228,1),RIGHT(U1228,1))), F1228, G1228)</f>
        <v>MR70778560500</v>
      </c>
      <c r="F1228" s="90"/>
      <c r="G1228" s="90"/>
      <c r="H1228" s="79" t="s">
        <v>5757</v>
      </c>
      <c r="I1228" s="319">
        <v>44539</v>
      </c>
      <c r="J1228" s="85" t="s">
        <v>1265</v>
      </c>
      <c r="K1228" s="342">
        <v>319</v>
      </c>
      <c r="L1228" s="92">
        <f t="shared" si="139"/>
        <v>319</v>
      </c>
      <c r="M1228" s="344"/>
      <c r="N1228" s="82">
        <v>17</v>
      </c>
      <c r="O1228" s="83">
        <v>8.5</v>
      </c>
      <c r="P1228" s="99" t="str">
        <f t="shared" si="144"/>
        <v>6x5.5</v>
      </c>
      <c r="Q1228" s="82">
        <v>6</v>
      </c>
      <c r="R1228" s="82">
        <v>5.5</v>
      </c>
      <c r="S1228" s="82">
        <v>0</v>
      </c>
      <c r="T1228" s="84">
        <v>4.72</v>
      </c>
      <c r="U1228" s="102" t="s">
        <v>85</v>
      </c>
      <c r="V1228" s="75">
        <v>106.25</v>
      </c>
      <c r="W1228" s="41">
        <v>29.101018608403837</v>
      </c>
      <c r="X1228" s="51">
        <v>2650</v>
      </c>
      <c r="Y1228" s="45" t="s">
        <v>2294</v>
      </c>
      <c r="Z1228" s="79" t="s">
        <v>2987</v>
      </c>
      <c r="AA1228" s="51" t="str">
        <f t="shared" si="145"/>
        <v>17x8.5, 6x5.5, 0 OS</v>
      </c>
      <c r="AB1228" s="81" t="s">
        <v>4103</v>
      </c>
      <c r="AC1228" s="89">
        <f>_xlfn.IFNA(VLOOKUP(AB1228,ACCESSORIES!F:J,5,FALSE),"N/A")</f>
        <v>22</v>
      </c>
      <c r="AD1228" s="14" t="s">
        <v>85</v>
      </c>
      <c r="AE1228" s="14" t="s">
        <v>85</v>
      </c>
      <c r="AF1228" s="13" t="s">
        <v>85</v>
      </c>
      <c r="AG1228" s="14" t="s">
        <v>85</v>
      </c>
      <c r="AH1228" s="9" t="str">
        <f>_xlfn.IFNA(VLOOKUP(AG1228,ACCESSORIES!F:J,5,FALSE),"N/A")</f>
        <v>N/A</v>
      </c>
      <c r="AI1228" s="99" t="s">
        <v>265</v>
      </c>
      <c r="AJ1228" s="82" t="s">
        <v>1709</v>
      </c>
      <c r="AK1228" s="40">
        <f>_xlfn.IFNA(VLOOKUP(AJ1228,ACCESSORIES!F:J,5,FALSE),"N/A")</f>
        <v>2.75</v>
      </c>
      <c r="AL1228" s="3">
        <v>78.3</v>
      </c>
      <c r="AM1228" s="82">
        <v>16.2</v>
      </c>
      <c r="AN1228" s="82">
        <v>175</v>
      </c>
      <c r="AO1228" s="36">
        <v>3</v>
      </c>
      <c r="AP1228" s="36">
        <v>15.9</v>
      </c>
      <c r="AQ1228" s="25">
        <v>44.7</v>
      </c>
      <c r="AR1228" s="36">
        <v>82.9</v>
      </c>
      <c r="AS1228" s="25">
        <v>210</v>
      </c>
      <c r="AT1228" s="74">
        <v>206</v>
      </c>
      <c r="AU1228" s="410">
        <v>103.35</v>
      </c>
      <c r="AV1228" s="407">
        <v>35.450000000000003</v>
      </c>
      <c r="AW1228" s="407">
        <v>43.54</v>
      </c>
      <c r="AX1228" s="54">
        <v>0</v>
      </c>
      <c r="AY1228" s="13" t="s">
        <v>85</v>
      </c>
      <c r="AZ1228" s="98" t="str">
        <f>_xlfn.IFNA(VLOOKUP(AY1228,ACCESSORIES!F:J,5,FALSE),"N/A")</f>
        <v>N/A</v>
      </c>
      <c r="BA1228" s="13" t="s">
        <v>85</v>
      </c>
      <c r="BB1228" s="98" t="str">
        <f>_xlfn.IFNA(VLOOKUP(BA1228,ACCESSORIES!F:J,5,FALSE),"N/A")</f>
        <v>N/A</v>
      </c>
      <c r="BC1228" s="77">
        <v>33.73072611428627</v>
      </c>
      <c r="BD1228" s="56">
        <v>20.236220472440898</v>
      </c>
      <c r="BE1228" s="56">
        <v>20.236220472440898</v>
      </c>
      <c r="BF1228" s="56">
        <v>11.417322834645701</v>
      </c>
      <c r="BG1228" s="378">
        <f t="shared" si="142"/>
        <v>7.6616839999999839E-2</v>
      </c>
      <c r="BH1228" s="14">
        <v>36</v>
      </c>
      <c r="BI1228" s="114" t="s">
        <v>3532</v>
      </c>
      <c r="BJ1228" s="50" t="s">
        <v>4050</v>
      </c>
      <c r="BK1228" s="81" t="s">
        <v>4964</v>
      </c>
      <c r="BL1228" s="81" t="s">
        <v>4066</v>
      </c>
      <c r="BM1228" s="81" t="s">
        <v>5469</v>
      </c>
      <c r="BN1228" s="81" t="s">
        <v>2872</v>
      </c>
      <c r="BO1228" s="81" t="s">
        <v>5941</v>
      </c>
      <c r="BP1228" s="81" t="s">
        <v>5431</v>
      </c>
      <c r="BQ1228" s="81" t="s">
        <v>5942</v>
      </c>
      <c r="BR1228" s="81" t="s">
        <v>4275</v>
      </c>
      <c r="BS1228" s="81" t="s">
        <v>4068</v>
      </c>
      <c r="BT1228" s="81"/>
      <c r="BU1228" s="349" t="s">
        <v>6878</v>
      </c>
      <c r="BV1228" s="388" t="s">
        <v>8178</v>
      </c>
      <c r="BW1228" s="352" t="s">
        <v>6882</v>
      </c>
      <c r="BX1228" s="388" t="s">
        <v>8179</v>
      </c>
      <c r="BY1228" s="93" t="str">
        <f t="shared" si="143"/>
        <v>MR707 Bead Grip, 17x8.5, 0mm Offset, 6x5.5, 106.25mm Centerbore, Matte Black</v>
      </c>
      <c r="BZ1228" s="81" t="s">
        <v>3878</v>
      </c>
      <c r="CA1228" s="81" t="s">
        <v>3879</v>
      </c>
      <c r="CB1228" s="81" t="str">
        <f t="shared" si="138"/>
        <v>TRAIL (7XX)</v>
      </c>
    </row>
    <row r="1229" spans="1:80" s="38" customFormat="1" ht="15" customHeight="1">
      <c r="A1229" s="22">
        <f t="shared" si="140"/>
        <v>1227</v>
      </c>
      <c r="B1229" s="13" t="s">
        <v>84</v>
      </c>
      <c r="C1229" s="104" t="s">
        <v>1282</v>
      </c>
      <c r="D1229" s="82" t="s">
        <v>5804</v>
      </c>
      <c r="E1229" s="91" t="str">
        <f>CONCATENATE(LEFT(D1229,5),VLOOKUP(CONCATENATE(N1229,"x",O1229),'PART NUMBER GUIDE'!$B$9:$C$49,2,FALSE),VLOOKUP(CONCATENATE(P1229, V1229), 'PART NUMBER GUIDE'!$Q$6:$R$91, 2, FALSE),VLOOKUP(Y1229,'PART NUMBER GUIDE'!$J$8:$K$43,2, FALSE),IF(U1229="N/A",IF(ABS(S1229)&lt;10,"0"&amp;ABS(S1229),ABS(S1229)),CONCATENATE(LEFT(U1229,1),RIGHT(U1229,1))), F1229, G1229)</f>
        <v>MR70778560600</v>
      </c>
      <c r="F1229" s="90"/>
      <c r="G1229" s="90"/>
      <c r="H1229" s="79" t="s">
        <v>5758</v>
      </c>
      <c r="I1229" s="319">
        <v>44539</v>
      </c>
      <c r="J1229" s="85" t="s">
        <v>1265</v>
      </c>
      <c r="K1229" s="342">
        <v>319</v>
      </c>
      <c r="L1229" s="92">
        <f t="shared" si="139"/>
        <v>319</v>
      </c>
      <c r="M1229" s="344"/>
      <c r="N1229" s="82">
        <v>17</v>
      </c>
      <c r="O1229" s="83">
        <v>8.5</v>
      </c>
      <c r="P1229" s="99" t="str">
        <f t="shared" si="144"/>
        <v>6x5.5</v>
      </c>
      <c r="Q1229" s="82">
        <v>6</v>
      </c>
      <c r="R1229" s="82">
        <v>5.5</v>
      </c>
      <c r="S1229" s="82">
        <v>0</v>
      </c>
      <c r="T1229" s="84">
        <v>4.72</v>
      </c>
      <c r="U1229" s="102" t="s">
        <v>85</v>
      </c>
      <c r="V1229" s="75">
        <v>106.25</v>
      </c>
      <c r="W1229" s="41">
        <v>28.990787477311404</v>
      </c>
      <c r="X1229" s="51">
        <v>2650</v>
      </c>
      <c r="Y1229" s="45" t="s">
        <v>4617</v>
      </c>
      <c r="Z1229" s="79" t="s">
        <v>4618</v>
      </c>
      <c r="AA1229" s="51" t="str">
        <f t="shared" si="145"/>
        <v>17x8.5, 6x5.5, 0 OS</v>
      </c>
      <c r="AB1229" s="81" t="s">
        <v>4103</v>
      </c>
      <c r="AC1229" s="89">
        <f>_xlfn.IFNA(VLOOKUP(AB1229,ACCESSORIES!F:J,5,FALSE),"N/A")</f>
        <v>22</v>
      </c>
      <c r="AD1229" s="14" t="s">
        <v>85</v>
      </c>
      <c r="AE1229" s="14" t="s">
        <v>85</v>
      </c>
      <c r="AF1229" s="13" t="s">
        <v>85</v>
      </c>
      <c r="AG1229" s="14" t="s">
        <v>85</v>
      </c>
      <c r="AH1229" s="9" t="str">
        <f>_xlfn.IFNA(VLOOKUP(AG1229,ACCESSORIES!F:J,5,FALSE),"N/A")</f>
        <v>N/A</v>
      </c>
      <c r="AI1229" s="99" t="s">
        <v>265</v>
      </c>
      <c r="AJ1229" s="82" t="s">
        <v>1709</v>
      </c>
      <c r="AK1229" s="40">
        <f>_xlfn.IFNA(VLOOKUP(AJ1229,ACCESSORIES!F:J,5,FALSE),"N/A")</f>
        <v>2.75</v>
      </c>
      <c r="AL1229" s="3">
        <v>78.3</v>
      </c>
      <c r="AM1229" s="82">
        <v>16.2</v>
      </c>
      <c r="AN1229" s="82">
        <v>175</v>
      </c>
      <c r="AO1229" s="36">
        <v>3</v>
      </c>
      <c r="AP1229" s="36">
        <v>15.9</v>
      </c>
      <c r="AQ1229" s="25">
        <v>44.7</v>
      </c>
      <c r="AR1229" s="36">
        <v>82.9</v>
      </c>
      <c r="AS1229" s="25">
        <v>210</v>
      </c>
      <c r="AT1229" s="74">
        <v>206</v>
      </c>
      <c r="AU1229" s="410">
        <v>103.35</v>
      </c>
      <c r="AV1229" s="407">
        <v>35.450000000000003</v>
      </c>
      <c r="AW1229" s="407">
        <v>43.54</v>
      </c>
      <c r="AX1229" s="54">
        <v>0</v>
      </c>
      <c r="AY1229" s="13" t="s">
        <v>85</v>
      </c>
      <c r="AZ1229" s="98" t="str">
        <f>_xlfn.IFNA(VLOOKUP(AY1229,ACCESSORIES!F:J,5,FALSE),"N/A")</f>
        <v>N/A</v>
      </c>
      <c r="BA1229" s="13" t="s">
        <v>85</v>
      </c>
      <c r="BB1229" s="98" t="str">
        <f>_xlfn.IFNA(VLOOKUP(BA1229,ACCESSORIES!F:J,5,FALSE),"N/A")</f>
        <v>N/A</v>
      </c>
      <c r="BC1229" s="77">
        <v>33.73072611428627</v>
      </c>
      <c r="BD1229" s="56">
        <v>20.236220472440898</v>
      </c>
      <c r="BE1229" s="56">
        <v>20.236220472440898</v>
      </c>
      <c r="BF1229" s="56">
        <v>11.417322834645701</v>
      </c>
      <c r="BG1229" s="378">
        <f t="shared" si="142"/>
        <v>7.6616839999999839E-2</v>
      </c>
      <c r="BH1229" s="14">
        <v>36</v>
      </c>
      <c r="BI1229" s="114" t="s">
        <v>3532</v>
      </c>
      <c r="BJ1229" s="50" t="s">
        <v>4050</v>
      </c>
      <c r="BK1229" s="81" t="s">
        <v>4964</v>
      </c>
      <c r="BL1229" s="81" t="s">
        <v>4066</v>
      </c>
      <c r="BM1229" s="81" t="s">
        <v>5469</v>
      </c>
      <c r="BN1229" s="81" t="s">
        <v>2872</v>
      </c>
      <c r="BO1229" s="81" t="s">
        <v>5941</v>
      </c>
      <c r="BP1229" s="81" t="s">
        <v>5431</v>
      </c>
      <c r="BQ1229" s="81" t="s">
        <v>5942</v>
      </c>
      <c r="BR1229" s="81" t="s">
        <v>4275</v>
      </c>
      <c r="BS1229" s="81" t="s">
        <v>4068</v>
      </c>
      <c r="BT1229" s="81"/>
      <c r="BU1229" s="349" t="s">
        <v>6870</v>
      </c>
      <c r="BV1229" s="388" t="s">
        <v>8087</v>
      </c>
      <c r="BW1229" s="352" t="s">
        <v>6872</v>
      </c>
      <c r="BX1229" s="388" t="s">
        <v>8088</v>
      </c>
      <c r="BY1229" s="93" t="str">
        <f t="shared" si="143"/>
        <v>MR707 Bead Grip, 17x8.5, 0mm Offset, 6x5.5, 106.25mm Centerbore, Bahia Blue</v>
      </c>
      <c r="BZ1229" s="81" t="s">
        <v>3878</v>
      </c>
      <c r="CA1229" s="81" t="s">
        <v>3879</v>
      </c>
      <c r="CB1229" s="81" t="str">
        <f t="shared" si="138"/>
        <v>TRAIL (7XX)</v>
      </c>
    </row>
    <row r="1230" spans="1:80" s="38" customFormat="1" ht="15" customHeight="1">
      <c r="A1230" s="22">
        <f t="shared" si="140"/>
        <v>1228</v>
      </c>
      <c r="B1230" s="13" t="s">
        <v>84</v>
      </c>
      <c r="C1230" s="104" t="s">
        <v>1282</v>
      </c>
      <c r="D1230" s="82" t="s">
        <v>5804</v>
      </c>
      <c r="E1230" s="91" t="str">
        <f>CONCATENATE(LEFT(D1230,5),VLOOKUP(CONCATENATE(N1230,"x",O1230),'PART NUMBER GUIDE'!$B$9:$C$49,2,FALSE),VLOOKUP(CONCATENATE(P1230, V1230), 'PART NUMBER GUIDE'!$Q$6:$R$91, 2, FALSE),VLOOKUP(Y1230,'PART NUMBER GUIDE'!$J$8:$K$43,2, FALSE),IF(U1230="N/A",IF(ABS(S1230)&lt;10,"0"&amp;ABS(S1230),ABS(S1230)),CONCATENATE(LEFT(U1230,1),RIGHT(U1230,1))), F1230, G1230)</f>
        <v>MR70778560525</v>
      </c>
      <c r="F1230" s="90"/>
      <c r="G1230" s="90"/>
      <c r="H1230" s="79" t="s">
        <v>5759</v>
      </c>
      <c r="I1230" s="319">
        <v>44539</v>
      </c>
      <c r="J1230" s="85" t="s">
        <v>1265</v>
      </c>
      <c r="K1230" s="342">
        <v>319</v>
      </c>
      <c r="L1230" s="92">
        <f t="shared" si="139"/>
        <v>319</v>
      </c>
      <c r="M1230" s="344"/>
      <c r="N1230" s="82">
        <v>17</v>
      </c>
      <c r="O1230" s="83">
        <v>8.5</v>
      </c>
      <c r="P1230" s="99" t="str">
        <f t="shared" si="144"/>
        <v>6x5.5</v>
      </c>
      <c r="Q1230" s="82">
        <v>6</v>
      </c>
      <c r="R1230" s="82">
        <v>5.5</v>
      </c>
      <c r="S1230" s="82">
        <v>25</v>
      </c>
      <c r="T1230" s="84">
        <v>5.7</v>
      </c>
      <c r="U1230" s="102" t="s">
        <v>85</v>
      </c>
      <c r="V1230" s="75">
        <v>106.25</v>
      </c>
      <c r="W1230" s="41">
        <v>29.688917974230179</v>
      </c>
      <c r="X1230" s="51">
        <v>2650</v>
      </c>
      <c r="Y1230" s="45" t="s">
        <v>2294</v>
      </c>
      <c r="Z1230" s="79" t="s">
        <v>2987</v>
      </c>
      <c r="AA1230" s="51" t="str">
        <f t="shared" si="145"/>
        <v>17x8.5, 6x5.5, 25 OS</v>
      </c>
      <c r="AB1230" s="81" t="s">
        <v>4103</v>
      </c>
      <c r="AC1230" s="89">
        <f>_xlfn.IFNA(VLOOKUP(AB1230,ACCESSORIES!F:J,5,FALSE),"N/A")</f>
        <v>22</v>
      </c>
      <c r="AD1230" s="14" t="s">
        <v>85</v>
      </c>
      <c r="AE1230" s="14" t="s">
        <v>85</v>
      </c>
      <c r="AF1230" s="13" t="s">
        <v>85</v>
      </c>
      <c r="AG1230" s="14" t="s">
        <v>85</v>
      </c>
      <c r="AH1230" s="9" t="str">
        <f>_xlfn.IFNA(VLOOKUP(AG1230,ACCESSORIES!F:J,5,FALSE),"N/A")</f>
        <v>N/A</v>
      </c>
      <c r="AI1230" s="99" t="s">
        <v>265</v>
      </c>
      <c r="AJ1230" s="82" t="s">
        <v>1709</v>
      </c>
      <c r="AK1230" s="40">
        <f>_xlfn.IFNA(VLOOKUP(AJ1230,ACCESSORIES!F:J,5,FALSE),"N/A")</f>
        <v>2.75</v>
      </c>
      <c r="AL1230" s="3">
        <v>78.3</v>
      </c>
      <c r="AM1230" s="82">
        <v>16.2</v>
      </c>
      <c r="AN1230" s="82">
        <v>175</v>
      </c>
      <c r="AO1230" s="36">
        <v>2.7</v>
      </c>
      <c r="AP1230" s="36">
        <v>13.7</v>
      </c>
      <c r="AQ1230" s="25">
        <v>35.700000000000003</v>
      </c>
      <c r="AR1230" s="36">
        <v>57.8</v>
      </c>
      <c r="AS1230" s="25">
        <v>209.9</v>
      </c>
      <c r="AT1230" s="74">
        <v>195</v>
      </c>
      <c r="AU1230" s="410">
        <v>103.35</v>
      </c>
      <c r="AV1230" s="407">
        <v>13.5</v>
      </c>
      <c r="AW1230" s="407">
        <v>43.46</v>
      </c>
      <c r="AX1230" s="54">
        <v>0</v>
      </c>
      <c r="AY1230" s="13" t="s">
        <v>85</v>
      </c>
      <c r="AZ1230" s="98" t="str">
        <f>_xlfn.IFNA(VLOOKUP(AY1230,ACCESSORIES!F:J,5,FALSE),"N/A")</f>
        <v>N/A</v>
      </c>
      <c r="BA1230" s="13" t="s">
        <v>85</v>
      </c>
      <c r="BB1230" s="98" t="str">
        <f>_xlfn.IFNA(VLOOKUP(BA1230,ACCESSORIES!F:J,5,FALSE),"N/A")</f>
        <v>N/A</v>
      </c>
      <c r="BC1230" s="77">
        <v>35.237218239216269</v>
      </c>
      <c r="BD1230" s="56">
        <v>20.236220472440898</v>
      </c>
      <c r="BE1230" s="56">
        <v>20.236220472440898</v>
      </c>
      <c r="BF1230" s="56">
        <v>11.417322834645701</v>
      </c>
      <c r="BG1230" s="378">
        <f t="shared" si="142"/>
        <v>7.6616839999999839E-2</v>
      </c>
      <c r="BH1230" s="14">
        <v>36</v>
      </c>
      <c r="BI1230" s="114" t="s">
        <v>3532</v>
      </c>
      <c r="BJ1230" s="50" t="s">
        <v>4050</v>
      </c>
      <c r="BK1230" s="81" t="s">
        <v>4964</v>
      </c>
      <c r="BL1230" s="81" t="s">
        <v>4066</v>
      </c>
      <c r="BM1230" s="81" t="s">
        <v>5469</v>
      </c>
      <c r="BN1230" s="81" t="s">
        <v>2872</v>
      </c>
      <c r="BO1230" s="81" t="s">
        <v>5941</v>
      </c>
      <c r="BP1230" s="81" t="s">
        <v>5431</v>
      </c>
      <c r="BQ1230" s="81" t="s">
        <v>5942</v>
      </c>
      <c r="BR1230" s="81" t="s">
        <v>4275</v>
      </c>
      <c r="BS1230" s="81" t="s">
        <v>4068</v>
      </c>
      <c r="BT1230" s="81"/>
      <c r="BU1230" s="349" t="s">
        <v>6878</v>
      </c>
      <c r="BV1230" s="388" t="s">
        <v>8178</v>
      </c>
      <c r="BW1230" s="352" t="s">
        <v>6882</v>
      </c>
      <c r="BX1230" s="388" t="s">
        <v>8179</v>
      </c>
      <c r="BY1230" s="93" t="str">
        <f t="shared" si="143"/>
        <v>MR707 Bead Grip, 17x8.5, +25mm Offset, 6x5.5, 106.25mm Centerbore, Matte Black</v>
      </c>
      <c r="BZ1230" s="81" t="s">
        <v>3878</v>
      </c>
      <c r="CA1230" s="81" t="s">
        <v>3879</v>
      </c>
      <c r="CB1230" s="81" t="str">
        <f t="shared" si="138"/>
        <v>TRAIL (7XX)</v>
      </c>
    </row>
    <row r="1231" spans="1:80" s="38" customFormat="1" ht="15" customHeight="1">
      <c r="A1231" s="22">
        <f t="shared" si="140"/>
        <v>1229</v>
      </c>
      <c r="B1231" s="13" t="s">
        <v>84</v>
      </c>
      <c r="C1231" s="104" t="s">
        <v>1282</v>
      </c>
      <c r="D1231" s="82" t="s">
        <v>5804</v>
      </c>
      <c r="E1231" s="91" t="str">
        <f>CONCATENATE(LEFT(D1231,5),VLOOKUP(CONCATENATE(N1231,"x",O1231),'PART NUMBER GUIDE'!$B$9:$C$49,2,FALSE),VLOOKUP(CONCATENATE(P1231, V1231), 'PART NUMBER GUIDE'!$Q$6:$R$91, 2, FALSE),VLOOKUP(Y1231,'PART NUMBER GUIDE'!$J$8:$K$43,2, FALSE),IF(U1231="N/A",IF(ABS(S1231)&lt;10,"0"&amp;ABS(S1231),ABS(S1231)),CONCATENATE(LEFT(U1231,1),RIGHT(U1231,1))), F1231, G1231)</f>
        <v>MR70778560625</v>
      </c>
      <c r="F1231" s="90"/>
      <c r="G1231" s="90"/>
      <c r="H1231" s="79" t="s">
        <v>5760</v>
      </c>
      <c r="I1231" s="319">
        <v>44539</v>
      </c>
      <c r="J1231" s="85" t="s">
        <v>1265</v>
      </c>
      <c r="K1231" s="342">
        <v>319</v>
      </c>
      <c r="L1231" s="92">
        <f t="shared" si="139"/>
        <v>319</v>
      </c>
      <c r="M1231" s="344"/>
      <c r="N1231" s="82">
        <v>17</v>
      </c>
      <c r="O1231" s="83">
        <v>8.5</v>
      </c>
      <c r="P1231" s="99" t="str">
        <f t="shared" si="144"/>
        <v>6x5.5</v>
      </c>
      <c r="Q1231" s="82">
        <v>6</v>
      </c>
      <c r="R1231" s="82">
        <v>5.5</v>
      </c>
      <c r="S1231" s="82">
        <v>25</v>
      </c>
      <c r="T1231" s="84">
        <v>5.7</v>
      </c>
      <c r="U1231" s="102" t="s">
        <v>85</v>
      </c>
      <c r="V1231" s="75">
        <v>106.25</v>
      </c>
      <c r="W1231" s="41">
        <v>28.917300056583112</v>
      </c>
      <c r="X1231" s="51">
        <v>2650</v>
      </c>
      <c r="Y1231" s="45" t="s">
        <v>4617</v>
      </c>
      <c r="Z1231" s="79" t="s">
        <v>4618</v>
      </c>
      <c r="AA1231" s="51" t="str">
        <f t="shared" si="145"/>
        <v>17x8.5, 6x5.5, 25 OS</v>
      </c>
      <c r="AB1231" s="81" t="s">
        <v>4103</v>
      </c>
      <c r="AC1231" s="89">
        <f>_xlfn.IFNA(VLOOKUP(AB1231,ACCESSORIES!F:J,5,FALSE),"N/A")</f>
        <v>22</v>
      </c>
      <c r="AD1231" s="14" t="s">
        <v>85</v>
      </c>
      <c r="AE1231" s="14" t="s">
        <v>85</v>
      </c>
      <c r="AF1231" s="13" t="s">
        <v>85</v>
      </c>
      <c r="AG1231" s="14" t="s">
        <v>85</v>
      </c>
      <c r="AH1231" s="9" t="str">
        <f>_xlfn.IFNA(VLOOKUP(AG1231,ACCESSORIES!F:J,5,FALSE),"N/A")</f>
        <v>N/A</v>
      </c>
      <c r="AI1231" s="99" t="s">
        <v>265</v>
      </c>
      <c r="AJ1231" s="82" t="s">
        <v>1709</v>
      </c>
      <c r="AK1231" s="40">
        <f>_xlfn.IFNA(VLOOKUP(AJ1231,ACCESSORIES!F:J,5,FALSE),"N/A")</f>
        <v>2.75</v>
      </c>
      <c r="AL1231" s="3">
        <v>78.3</v>
      </c>
      <c r="AM1231" s="82">
        <v>16.2</v>
      </c>
      <c r="AN1231" s="82">
        <v>175</v>
      </c>
      <c r="AO1231" s="36">
        <v>2.7</v>
      </c>
      <c r="AP1231" s="36">
        <v>13.7</v>
      </c>
      <c r="AQ1231" s="25">
        <v>35.700000000000003</v>
      </c>
      <c r="AR1231" s="36">
        <v>57.8</v>
      </c>
      <c r="AS1231" s="25">
        <v>209.9</v>
      </c>
      <c r="AT1231" s="74">
        <v>195</v>
      </c>
      <c r="AU1231" s="410">
        <v>103.35</v>
      </c>
      <c r="AV1231" s="407">
        <v>13.5</v>
      </c>
      <c r="AW1231" s="407">
        <v>43.46</v>
      </c>
      <c r="AX1231" s="54">
        <v>0</v>
      </c>
      <c r="AY1231" s="13" t="s">
        <v>85</v>
      </c>
      <c r="AZ1231" s="98" t="str">
        <f>_xlfn.IFNA(VLOOKUP(AY1231,ACCESSORIES!F:J,5,FALSE),"N/A")</f>
        <v>N/A</v>
      </c>
      <c r="BA1231" s="13" t="s">
        <v>85</v>
      </c>
      <c r="BB1231" s="98" t="str">
        <f>_xlfn.IFNA(VLOOKUP(BA1231,ACCESSORIES!F:J,5,FALSE),"N/A")</f>
        <v>N/A</v>
      </c>
      <c r="BC1231" s="77">
        <v>33.620494983193829</v>
      </c>
      <c r="BD1231" s="56">
        <v>20.236220472440898</v>
      </c>
      <c r="BE1231" s="56">
        <v>20.236220472440898</v>
      </c>
      <c r="BF1231" s="56">
        <v>11.417322834645701</v>
      </c>
      <c r="BG1231" s="378">
        <f t="shared" si="142"/>
        <v>7.6616839999999839E-2</v>
      </c>
      <c r="BH1231" s="14">
        <v>36</v>
      </c>
      <c r="BI1231" s="114" t="s">
        <v>3532</v>
      </c>
      <c r="BJ1231" s="50" t="s">
        <v>4050</v>
      </c>
      <c r="BK1231" s="81" t="s">
        <v>4964</v>
      </c>
      <c r="BL1231" s="81" t="s">
        <v>4066</v>
      </c>
      <c r="BM1231" s="81" t="s">
        <v>5469</v>
      </c>
      <c r="BN1231" s="81" t="s">
        <v>2872</v>
      </c>
      <c r="BO1231" s="81" t="s">
        <v>5941</v>
      </c>
      <c r="BP1231" s="81" t="s">
        <v>5431</v>
      </c>
      <c r="BQ1231" s="81" t="s">
        <v>5942</v>
      </c>
      <c r="BR1231" s="81" t="s">
        <v>4275</v>
      </c>
      <c r="BS1231" s="81" t="s">
        <v>4068</v>
      </c>
      <c r="BT1231" s="81"/>
      <c r="BU1231" s="349" t="s">
        <v>6870</v>
      </c>
      <c r="BV1231" s="388" t="s">
        <v>8087</v>
      </c>
      <c r="BW1231" s="352" t="s">
        <v>6872</v>
      </c>
      <c r="BX1231" s="388" t="s">
        <v>8088</v>
      </c>
      <c r="BY1231" s="93" t="str">
        <f t="shared" si="143"/>
        <v>MR707 Bead Grip, 17x8.5, +25mm Offset, 6x5.5, 106.25mm Centerbore, Bahia Blue</v>
      </c>
      <c r="BZ1231" s="81" t="s">
        <v>3878</v>
      </c>
      <c r="CA1231" s="81" t="s">
        <v>3879</v>
      </c>
      <c r="CB1231" s="81" t="str">
        <f t="shared" si="138"/>
        <v>TRAIL (7XX)</v>
      </c>
    </row>
    <row r="1232" spans="1:80" s="38" customFormat="1" ht="15" customHeight="1">
      <c r="A1232" s="22">
        <f t="shared" si="140"/>
        <v>1230</v>
      </c>
      <c r="B1232" s="13" t="s">
        <v>84</v>
      </c>
      <c r="C1232" s="104" t="s">
        <v>1282</v>
      </c>
      <c r="D1232" s="82" t="s">
        <v>5804</v>
      </c>
      <c r="E1232" s="91" t="str">
        <f>CONCATENATE(LEFT(D1232,5),VLOOKUP(CONCATENATE(N1232,"x",O1232),'PART NUMBER GUIDE'!$B$9:$C$49,2,FALSE),VLOOKUP(CONCATENATE(P1232, V1232), 'PART NUMBER GUIDE'!$Q$6:$R$91, 2, FALSE),VLOOKUP(Y1232,'PART NUMBER GUIDE'!$J$8:$K$43,2, FALSE),IF(U1232="N/A",IF(ABS(S1232)&lt;10,"0"&amp;ABS(S1232),ABS(S1232)),CONCATENATE(LEFT(U1232,1),RIGHT(U1232,1))), F1232, G1232)</f>
        <v>MR70778580500</v>
      </c>
      <c r="F1232" s="90"/>
      <c r="G1232" s="90"/>
      <c r="H1232" s="79" t="s">
        <v>5761</v>
      </c>
      <c r="I1232" s="319">
        <v>44539</v>
      </c>
      <c r="J1232" s="85" t="s">
        <v>3872</v>
      </c>
      <c r="K1232" s="342">
        <v>339</v>
      </c>
      <c r="L1232" s="92" t="str">
        <f t="shared" si="139"/>
        <v/>
      </c>
      <c r="M1232" s="344"/>
      <c r="N1232" s="82">
        <v>17</v>
      </c>
      <c r="O1232" s="83">
        <v>8.5</v>
      </c>
      <c r="P1232" s="99" t="str">
        <f t="shared" si="144"/>
        <v>8x6.5</v>
      </c>
      <c r="Q1232" s="82">
        <v>8</v>
      </c>
      <c r="R1232" s="82">
        <v>6.5</v>
      </c>
      <c r="S1232" s="82">
        <v>0</v>
      </c>
      <c r="T1232" s="84">
        <v>4.72</v>
      </c>
      <c r="U1232" s="102" t="s">
        <v>85</v>
      </c>
      <c r="V1232" s="75">
        <v>130.81</v>
      </c>
      <c r="W1232" s="41">
        <v>33.22</v>
      </c>
      <c r="X1232" s="51">
        <v>3640</v>
      </c>
      <c r="Y1232" s="45" t="s">
        <v>2294</v>
      </c>
      <c r="Z1232" s="79" t="s">
        <v>2987</v>
      </c>
      <c r="AA1232" s="51" t="str">
        <f t="shared" si="145"/>
        <v>17x8.5, 8x6.5, 0 OS</v>
      </c>
      <c r="AB1232" s="81" t="s">
        <v>4106</v>
      </c>
      <c r="AC1232" s="89">
        <f>_xlfn.IFNA(VLOOKUP(AB1232,ACCESSORIES!F:J,5,FALSE),"N/A")</f>
        <v>33</v>
      </c>
      <c r="AD1232" s="14" t="s">
        <v>85</v>
      </c>
      <c r="AE1232" s="14" t="s">
        <v>85</v>
      </c>
      <c r="AF1232" s="13" t="s">
        <v>3005</v>
      </c>
      <c r="AG1232" s="14" t="s">
        <v>85</v>
      </c>
      <c r="AH1232" s="9" t="str">
        <f>_xlfn.IFNA(VLOOKUP(AG1232,ACCESSORIES!F:J,5,FALSE),"N/A")</f>
        <v>N/A</v>
      </c>
      <c r="AI1232" s="99" t="s">
        <v>266</v>
      </c>
      <c r="AJ1232" s="82" t="s">
        <v>85</v>
      </c>
      <c r="AK1232" s="40" t="str">
        <f>_xlfn.IFNA(VLOOKUP(AJ1232,ACCESSORIES!F:J,5,FALSE),"N/A")</f>
        <v>N/A</v>
      </c>
      <c r="AL1232" s="82" t="s">
        <v>85</v>
      </c>
      <c r="AM1232" s="82">
        <v>16.2</v>
      </c>
      <c r="AN1232" s="82">
        <v>200</v>
      </c>
      <c r="AO1232" s="36">
        <v>0</v>
      </c>
      <c r="AP1232" s="36">
        <v>0</v>
      </c>
      <c r="AQ1232" s="25">
        <v>34.700000000000003</v>
      </c>
      <c r="AR1232" s="36">
        <v>85.6</v>
      </c>
      <c r="AS1232" s="25">
        <v>210</v>
      </c>
      <c r="AT1232" s="74">
        <v>203</v>
      </c>
      <c r="AU1232" s="410">
        <v>123.1</v>
      </c>
      <c r="AV1232" s="407">
        <v>92</v>
      </c>
      <c r="AW1232" s="407">
        <v>92</v>
      </c>
      <c r="AX1232" s="54">
        <v>0</v>
      </c>
      <c r="AY1232" s="13" t="s">
        <v>85</v>
      </c>
      <c r="AZ1232" s="98" t="str">
        <f>_xlfn.IFNA(VLOOKUP(AY1232,ACCESSORIES!F:J,5,FALSE),"N/A")</f>
        <v>N/A</v>
      </c>
      <c r="BA1232" s="13" t="s">
        <v>85</v>
      </c>
      <c r="BB1232" s="98" t="str">
        <f>_xlfn.IFNA(VLOOKUP(BA1232,ACCESSORIES!F:J,5,FALSE),"N/A")</f>
        <v>N/A</v>
      </c>
      <c r="BC1232" s="77">
        <v>38.07</v>
      </c>
      <c r="BD1232" s="56">
        <v>20.236220472440898</v>
      </c>
      <c r="BE1232" s="56">
        <v>20.236220472440898</v>
      </c>
      <c r="BF1232" s="56">
        <v>11.417322834645701</v>
      </c>
      <c r="BG1232" s="378">
        <f t="shared" si="142"/>
        <v>7.6616839999999839E-2</v>
      </c>
      <c r="BH1232" s="14">
        <v>36</v>
      </c>
      <c r="BI1232" s="114" t="s">
        <v>3532</v>
      </c>
      <c r="BJ1232" s="50" t="s">
        <v>4050</v>
      </c>
      <c r="BK1232" s="81" t="s">
        <v>4964</v>
      </c>
      <c r="BL1232" s="81" t="s">
        <v>4066</v>
      </c>
      <c r="BM1232" s="81" t="s">
        <v>5469</v>
      </c>
      <c r="BN1232" s="81" t="s">
        <v>2872</v>
      </c>
      <c r="BO1232" s="81" t="s">
        <v>5941</v>
      </c>
      <c r="BP1232" s="81" t="s">
        <v>5431</v>
      </c>
      <c r="BQ1232" s="81" t="s">
        <v>5942</v>
      </c>
      <c r="BR1232" s="81" t="s">
        <v>4275</v>
      </c>
      <c r="BS1232" s="81" t="s">
        <v>4068</v>
      </c>
      <c r="BT1232" s="81"/>
      <c r="BU1232" s="349" t="s">
        <v>6879</v>
      </c>
      <c r="BV1232" s="388" t="s">
        <v>8178</v>
      </c>
      <c r="BW1232" s="352" t="s">
        <v>6885</v>
      </c>
      <c r="BX1232" s="388" t="s">
        <v>8179</v>
      </c>
      <c r="BY1232" s="93" t="str">
        <f t="shared" si="143"/>
        <v>CLOSEOUT - MR707 Bead Grip, 17x8.5, 0mm Offset, 8x6.5, 130.81mm Centerbore, Matte Black</v>
      </c>
      <c r="BZ1232" s="81" t="s">
        <v>3878</v>
      </c>
      <c r="CA1232" s="81" t="s">
        <v>3879</v>
      </c>
      <c r="CB1232" s="81" t="str">
        <f t="shared" si="138"/>
        <v>TRAIL (7XX)</v>
      </c>
    </row>
    <row r="1233" spans="1:80" s="38" customFormat="1" ht="15" customHeight="1">
      <c r="A1233" s="22">
        <f t="shared" ref="A1233:A1239" si="146">ROW(B1233)-2</f>
        <v>1231</v>
      </c>
      <c r="B1233" s="13" t="s">
        <v>84</v>
      </c>
      <c r="C1233" s="104" t="s">
        <v>1282</v>
      </c>
      <c r="D1233" s="82" t="s">
        <v>5804</v>
      </c>
      <c r="E1233" s="91" t="str">
        <f>CONCATENATE(LEFT(D1233,5),VLOOKUP(CONCATENATE(N1233,"x",O1233),'PART NUMBER GUIDE'!$B$9:$C$49,2,FALSE),VLOOKUP(CONCATENATE(P1233, V1233), 'PART NUMBER GUIDE'!$Q$6:$R$91, 2, FALSE),VLOOKUP(Y1233,'PART NUMBER GUIDE'!$J$8:$K$43,2, FALSE),IF(U1233="N/A",IF(ABS(S1233)&lt;10,"0"&amp;ABS(S1233),ABS(S1233)),CONCATENATE(LEFT(U1233,1),RIGHT(U1233,1))), F1233, G1233)</f>
        <v>MR70788551538</v>
      </c>
      <c r="F1233" s="90"/>
      <c r="G1233" s="90"/>
      <c r="H1233" s="79" t="s">
        <v>5765</v>
      </c>
      <c r="I1233" s="319">
        <v>44539</v>
      </c>
      <c r="J1233" s="85" t="s">
        <v>3872</v>
      </c>
      <c r="K1233" s="342">
        <v>319</v>
      </c>
      <c r="L1233" s="92" t="str">
        <f t="shared" si="139"/>
        <v/>
      </c>
      <c r="M1233" s="344"/>
      <c r="N1233" s="82">
        <v>18</v>
      </c>
      <c r="O1233" s="83">
        <v>8.5</v>
      </c>
      <c r="P1233" s="99" t="str">
        <f t="shared" si="144"/>
        <v>5x100</v>
      </c>
      <c r="Q1233" s="82">
        <v>5</v>
      </c>
      <c r="R1233" s="82">
        <v>100</v>
      </c>
      <c r="S1233" s="82">
        <v>38</v>
      </c>
      <c r="T1233" s="84">
        <v>6.2</v>
      </c>
      <c r="U1233" s="102" t="s">
        <v>85</v>
      </c>
      <c r="V1233" s="75">
        <v>56.1</v>
      </c>
      <c r="W1233" s="41">
        <v>23.96</v>
      </c>
      <c r="X1233" s="51">
        <v>1850</v>
      </c>
      <c r="Y1233" s="45" t="s">
        <v>2294</v>
      </c>
      <c r="Z1233" s="79" t="s">
        <v>2987</v>
      </c>
      <c r="AA1233" s="51" t="str">
        <f t="shared" si="145"/>
        <v>18x8.5, 5x100, 38 OS</v>
      </c>
      <c r="AB1233" s="81" t="s">
        <v>4101</v>
      </c>
      <c r="AC1233" s="89">
        <f>_xlfn.IFNA(VLOOKUP(AB1233,ACCESSORIES!F:J,5,FALSE),"N/A")</f>
        <v>22</v>
      </c>
      <c r="AD1233" s="14" t="s">
        <v>85</v>
      </c>
      <c r="AE1233" s="14" t="s">
        <v>85</v>
      </c>
      <c r="AF1233" s="13" t="s">
        <v>85</v>
      </c>
      <c r="AG1233" s="14" t="s">
        <v>85</v>
      </c>
      <c r="AH1233" s="9" t="str">
        <f>_xlfn.IFNA(VLOOKUP(AG1233,ACCESSORIES!F:J,5,FALSE),"N/A")</f>
        <v>N/A</v>
      </c>
      <c r="AI1233" s="99" t="s">
        <v>265</v>
      </c>
      <c r="AJ1233" s="82" t="s">
        <v>85</v>
      </c>
      <c r="AK1233" s="40" t="str">
        <f>_xlfn.IFNA(VLOOKUP(AJ1233,ACCESSORIES!F:J,5,FALSE),"N/A")</f>
        <v>N/A</v>
      </c>
      <c r="AL1233" s="82" t="s">
        <v>85</v>
      </c>
      <c r="AM1233" s="82">
        <v>16</v>
      </c>
      <c r="AN1233" s="82">
        <v>148</v>
      </c>
      <c r="AO1233" s="36">
        <v>14</v>
      </c>
      <c r="AP1233" s="36">
        <v>22.8</v>
      </c>
      <c r="AQ1233" s="25">
        <v>40</v>
      </c>
      <c r="AR1233" s="36">
        <v>50</v>
      </c>
      <c r="AS1233" s="25">
        <v>219</v>
      </c>
      <c r="AT1233" s="74">
        <v>214</v>
      </c>
      <c r="AU1233" s="410">
        <v>56.1</v>
      </c>
      <c r="AV1233" s="407">
        <v>33</v>
      </c>
      <c r="AW1233" s="407">
        <v>33</v>
      </c>
      <c r="AX1233" s="54">
        <v>0</v>
      </c>
      <c r="AY1233" s="13" t="s">
        <v>85</v>
      </c>
      <c r="AZ1233" s="98" t="str">
        <f>_xlfn.IFNA(VLOOKUP(AY1233,ACCESSORIES!F:J,5,FALSE),"N/A")</f>
        <v>N/A</v>
      </c>
      <c r="BA1233" s="13" t="s">
        <v>85</v>
      </c>
      <c r="BB1233" s="98" t="str">
        <f>_xlfn.IFNA(VLOOKUP(BA1233,ACCESSORIES!F:J,5,FALSE),"N/A")</f>
        <v>N/A</v>
      </c>
      <c r="BC1233" s="77">
        <v>29.25</v>
      </c>
      <c r="BD1233" s="56">
        <v>21.141732283464599</v>
      </c>
      <c r="BE1233" s="56">
        <v>21.141732283464599</v>
      </c>
      <c r="BF1233" s="56">
        <v>11.417322834645701</v>
      </c>
      <c r="BG1233" s="378">
        <f t="shared" si="142"/>
        <v>8.3627010000000473E-2</v>
      </c>
      <c r="BH1233" s="14">
        <v>36</v>
      </c>
      <c r="BI1233" s="114" t="s">
        <v>3532</v>
      </c>
      <c r="BJ1233" s="50" t="s">
        <v>4050</v>
      </c>
      <c r="BK1233" s="81" t="s">
        <v>4964</v>
      </c>
      <c r="BL1233" s="81" t="s">
        <v>4066</v>
      </c>
      <c r="BM1233" s="81" t="s">
        <v>5469</v>
      </c>
      <c r="BN1233" s="81" t="s">
        <v>2872</v>
      </c>
      <c r="BO1233" s="81" t="s">
        <v>5941</v>
      </c>
      <c r="BP1233" s="81" t="s">
        <v>5431</v>
      </c>
      <c r="BQ1233" s="81" t="s">
        <v>5942</v>
      </c>
      <c r="BR1233" s="81" t="s">
        <v>4275</v>
      </c>
      <c r="BS1233" s="81" t="s">
        <v>4068</v>
      </c>
      <c r="BT1233" s="81"/>
      <c r="BU1233" s="349" t="s">
        <v>6877</v>
      </c>
      <c r="BV1233" s="388" t="s">
        <v>8455</v>
      </c>
      <c r="BW1233" s="352" t="s">
        <v>6881</v>
      </c>
      <c r="BX1233" s="388" t="s">
        <v>8456</v>
      </c>
      <c r="BY1233" s="93" t="str">
        <f t="shared" ref="BY1233:BY1239" si="147">CONCATENATE(IF(J1233="Closeout","CLOSEOUT - ",""),D1233,", ",N1233,"x",O1233,", ",IF(U1233="N/A","",CONCATENATE(U1233,"/")),IF(S1233&gt;0,CONCATENATE("+",S1233),S1233),"mm Offset, ",P1233,", ",V1233,"mm Centerbore, ",PROPER(Y1233),IF(G1233="R",", Race Drilled",""),"",IF(BA1233="N/A","",CONCATENATE(", w/ ",BA1233)))</f>
        <v>CLOSEOUT - MR707 Bead Grip, 18x8.5, +38mm Offset, 5x100, 56.1mm Centerbore, Matte Black</v>
      </c>
      <c r="BZ1233" s="81" t="s">
        <v>3878</v>
      </c>
      <c r="CA1233" s="81" t="s">
        <v>3879</v>
      </c>
      <c r="CB1233" s="81" t="str">
        <f t="shared" si="138"/>
        <v>TRAIL (7XX)</v>
      </c>
    </row>
    <row r="1234" spans="1:80" s="38" customFormat="1" ht="15" customHeight="1">
      <c r="A1234" s="22">
        <f t="shared" si="146"/>
        <v>1232</v>
      </c>
      <c r="B1234" s="13" t="s">
        <v>84</v>
      </c>
      <c r="C1234" s="104" t="s">
        <v>1282</v>
      </c>
      <c r="D1234" s="82" t="s">
        <v>5804</v>
      </c>
      <c r="E1234" s="91" t="str">
        <f>CONCATENATE(LEFT(D1234,5),VLOOKUP(CONCATENATE(N1234,"x",O1234),'PART NUMBER GUIDE'!$B$9:$C$49,2,FALSE),VLOOKUP(CONCATENATE(P1234, V1234), 'PART NUMBER GUIDE'!$Q$6:$R$91, 2, FALSE),VLOOKUP(Y1234,'PART NUMBER GUIDE'!$J$8:$K$43,2, FALSE),IF(U1234="N/A",IF(ABS(S1234)&lt;10,"0"&amp;ABS(S1234),ABS(S1234)),CONCATENATE(LEFT(U1234,1),RIGHT(U1234,1))), F1234, G1234)</f>
        <v>MR70788512538</v>
      </c>
      <c r="F1234" s="90"/>
      <c r="G1234" s="90"/>
      <c r="H1234" s="79" t="s">
        <v>5767</v>
      </c>
      <c r="I1234" s="319">
        <v>44539</v>
      </c>
      <c r="J1234" s="85" t="s">
        <v>1265</v>
      </c>
      <c r="K1234" s="342">
        <v>319</v>
      </c>
      <c r="L1234" s="92">
        <f t="shared" si="139"/>
        <v>319</v>
      </c>
      <c r="M1234" s="344"/>
      <c r="N1234" s="82">
        <v>18</v>
      </c>
      <c r="O1234" s="83">
        <v>8.5</v>
      </c>
      <c r="P1234" s="99" t="str">
        <f t="shared" si="144"/>
        <v>5x4.5</v>
      </c>
      <c r="Q1234" s="82">
        <v>5</v>
      </c>
      <c r="R1234" s="82">
        <v>4.5</v>
      </c>
      <c r="S1234" s="82">
        <v>38</v>
      </c>
      <c r="T1234" s="84">
        <v>6.2</v>
      </c>
      <c r="U1234" s="102" t="s">
        <v>85</v>
      </c>
      <c r="V1234" s="75">
        <v>73</v>
      </c>
      <c r="W1234" s="41">
        <v>22.928075267227268</v>
      </c>
      <c r="X1234" s="51">
        <v>1850</v>
      </c>
      <c r="Y1234" s="45" t="s">
        <v>2294</v>
      </c>
      <c r="Z1234" s="79" t="s">
        <v>2987</v>
      </c>
      <c r="AA1234" s="51" t="str">
        <f t="shared" si="145"/>
        <v>18x8.5, 5x4.5, 38 OS</v>
      </c>
      <c r="AB1234" s="81" t="s">
        <v>4101</v>
      </c>
      <c r="AC1234" s="89">
        <f>_xlfn.IFNA(VLOOKUP(AB1234,ACCESSORIES!F:J,5,FALSE),"N/A")</f>
        <v>22</v>
      </c>
      <c r="AD1234" s="14" t="s">
        <v>85</v>
      </c>
      <c r="AE1234" s="14" t="s">
        <v>85</v>
      </c>
      <c r="AF1234" s="13" t="s">
        <v>85</v>
      </c>
      <c r="AG1234" s="14" t="s">
        <v>85</v>
      </c>
      <c r="AH1234" s="9" t="str">
        <f>_xlfn.IFNA(VLOOKUP(AG1234,ACCESSORIES!F:J,5,FALSE),"N/A")</f>
        <v>N/A</v>
      </c>
      <c r="AI1234" s="99" t="s">
        <v>265</v>
      </c>
      <c r="AJ1234" s="82" t="s">
        <v>85</v>
      </c>
      <c r="AK1234" s="40" t="str">
        <f>_xlfn.IFNA(VLOOKUP(AJ1234,ACCESSORIES!F:J,5,FALSE),"N/A")</f>
        <v>N/A</v>
      </c>
      <c r="AL1234" s="82" t="s">
        <v>85</v>
      </c>
      <c r="AM1234" s="82">
        <v>16</v>
      </c>
      <c r="AN1234" s="82">
        <v>148</v>
      </c>
      <c r="AO1234" s="36">
        <v>14</v>
      </c>
      <c r="AP1234" s="36">
        <v>22.8</v>
      </c>
      <c r="AQ1234" s="25">
        <v>40</v>
      </c>
      <c r="AR1234" s="36">
        <v>50</v>
      </c>
      <c r="AS1234" s="25">
        <v>219</v>
      </c>
      <c r="AT1234" s="74">
        <v>214</v>
      </c>
      <c r="AU1234" s="410">
        <v>60</v>
      </c>
      <c r="AV1234" s="407">
        <v>24.84</v>
      </c>
      <c r="AW1234" s="407">
        <v>33.409999999999997</v>
      </c>
      <c r="AX1234" s="54">
        <v>0</v>
      </c>
      <c r="AY1234" s="13" t="s">
        <v>85</v>
      </c>
      <c r="AZ1234" s="98" t="str">
        <f>_xlfn.IFNA(VLOOKUP(AY1234,ACCESSORIES!F:J,5,FALSE),"N/A")</f>
        <v>N/A</v>
      </c>
      <c r="BA1234" s="13" t="s">
        <v>85</v>
      </c>
      <c r="BB1234" s="98" t="str">
        <f>_xlfn.IFNA(VLOOKUP(BA1234,ACCESSORIES!F:J,5,FALSE),"N/A")</f>
        <v>N/A</v>
      </c>
      <c r="BC1234" s="77">
        <v>28.219169559664333</v>
      </c>
      <c r="BD1234" s="56">
        <v>21.141732283464599</v>
      </c>
      <c r="BE1234" s="56">
        <v>21.141732283464599</v>
      </c>
      <c r="BF1234" s="56">
        <v>11.417322834645701</v>
      </c>
      <c r="BG1234" s="378">
        <f t="shared" si="142"/>
        <v>8.3627010000000473E-2</v>
      </c>
      <c r="BH1234" s="14">
        <v>36</v>
      </c>
      <c r="BI1234" s="114" t="s">
        <v>3532</v>
      </c>
      <c r="BJ1234" s="50" t="s">
        <v>4050</v>
      </c>
      <c r="BK1234" s="81" t="s">
        <v>4964</v>
      </c>
      <c r="BL1234" s="81" t="s">
        <v>4066</v>
      </c>
      <c r="BM1234" s="81" t="s">
        <v>5469</v>
      </c>
      <c r="BN1234" s="81" t="s">
        <v>2872</v>
      </c>
      <c r="BO1234" s="81" t="s">
        <v>5941</v>
      </c>
      <c r="BP1234" s="81" t="s">
        <v>5431</v>
      </c>
      <c r="BQ1234" s="81" t="s">
        <v>5942</v>
      </c>
      <c r="BR1234" s="81" t="s">
        <v>4275</v>
      </c>
      <c r="BS1234" s="81" t="s">
        <v>4068</v>
      </c>
      <c r="BT1234" s="81"/>
      <c r="BU1234" s="349" t="s">
        <v>6877</v>
      </c>
      <c r="BV1234" s="388" t="s">
        <v>8455</v>
      </c>
      <c r="BW1234" s="352" t="s">
        <v>6881</v>
      </c>
      <c r="BX1234" s="388" t="s">
        <v>8456</v>
      </c>
      <c r="BY1234" s="93" t="str">
        <f t="shared" si="147"/>
        <v>MR707 Bead Grip, 18x8.5, +38mm Offset, 5x4.5, 73mm Centerbore, Matte Black</v>
      </c>
      <c r="BZ1234" s="81" t="s">
        <v>3878</v>
      </c>
      <c r="CA1234" s="81" t="s">
        <v>3879</v>
      </c>
      <c r="CB1234" s="81" t="str">
        <f t="shared" si="138"/>
        <v>TRAIL (7XX)</v>
      </c>
    </row>
    <row r="1235" spans="1:80" s="38" customFormat="1" ht="15" customHeight="1">
      <c r="A1235" s="22">
        <f t="shared" si="146"/>
        <v>1233</v>
      </c>
      <c r="B1235" s="13" t="s">
        <v>84</v>
      </c>
      <c r="C1235" s="104" t="s">
        <v>1282</v>
      </c>
      <c r="D1235" s="82" t="s">
        <v>5804</v>
      </c>
      <c r="E1235" s="91" t="str">
        <f>CONCATENATE(LEFT(D1235,5),VLOOKUP(CONCATENATE(N1235,"x",O1235),'PART NUMBER GUIDE'!$B$9:$C$49,2,FALSE),VLOOKUP(CONCATENATE(P1235, V1235), 'PART NUMBER GUIDE'!$Q$6:$R$91, 2, FALSE),VLOOKUP(Y1235,'PART NUMBER GUIDE'!$J$8:$K$43,2, FALSE),IF(U1235="N/A",IF(ABS(S1235)&lt;10,"0"&amp;ABS(S1235),ABS(S1235)),CONCATENATE(LEFT(U1235,1),RIGHT(U1235,1))), F1235, G1235)</f>
        <v>MR70789058525</v>
      </c>
      <c r="F1235" s="90"/>
      <c r="G1235" s="90"/>
      <c r="H1235" s="79" t="s">
        <v>5768</v>
      </c>
      <c r="I1235" s="319">
        <v>44539</v>
      </c>
      <c r="J1235" s="85" t="s">
        <v>1265</v>
      </c>
      <c r="K1235" s="342">
        <v>379</v>
      </c>
      <c r="L1235" s="92">
        <f t="shared" si="139"/>
        <v>379</v>
      </c>
      <c r="M1235" s="344"/>
      <c r="N1235" s="82">
        <v>18</v>
      </c>
      <c r="O1235" s="8">
        <v>9</v>
      </c>
      <c r="P1235" s="99" t="str">
        <f t="shared" si="144"/>
        <v>5x150</v>
      </c>
      <c r="Q1235" s="82">
        <v>5</v>
      </c>
      <c r="R1235" s="82">
        <v>150</v>
      </c>
      <c r="S1235" s="82">
        <v>25</v>
      </c>
      <c r="T1235" s="84">
        <v>6</v>
      </c>
      <c r="U1235" s="102" t="s">
        <v>85</v>
      </c>
      <c r="V1235" s="75">
        <v>110.5</v>
      </c>
      <c r="W1235" s="41">
        <v>30.056355077871643</v>
      </c>
      <c r="X1235" s="51">
        <v>2650</v>
      </c>
      <c r="Y1235" s="45" t="s">
        <v>2294</v>
      </c>
      <c r="Z1235" s="79" t="s">
        <v>2987</v>
      </c>
      <c r="AA1235" s="51" t="str">
        <f t="shared" si="145"/>
        <v>18x9, 5x150, 25 OS</v>
      </c>
      <c r="AB1235" s="81" t="s">
        <v>4103</v>
      </c>
      <c r="AC1235" s="89">
        <f>_xlfn.IFNA(VLOOKUP(AB1235,ACCESSORIES!F:J,5,FALSE),"N/A")</f>
        <v>22</v>
      </c>
      <c r="AD1235" s="14" t="s">
        <v>85</v>
      </c>
      <c r="AE1235" s="14" t="s">
        <v>85</v>
      </c>
      <c r="AF1235" s="13" t="s">
        <v>85</v>
      </c>
      <c r="AG1235" s="14" t="s">
        <v>85</v>
      </c>
      <c r="AH1235" s="9" t="str">
        <f>_xlfn.IFNA(VLOOKUP(AG1235,ACCESSORIES!F:J,5,FALSE),"N/A")</f>
        <v>N/A</v>
      </c>
      <c r="AI1235" s="99" t="s">
        <v>265</v>
      </c>
      <c r="AJ1235" s="82" t="s">
        <v>85</v>
      </c>
      <c r="AK1235" s="40" t="str">
        <f>_xlfn.IFNA(VLOOKUP(AJ1235,ACCESSORIES!F:J,5,FALSE),"N/A")</f>
        <v>N/A</v>
      </c>
      <c r="AL1235" s="82" t="s">
        <v>85</v>
      </c>
      <c r="AM1235" s="82">
        <v>16.2</v>
      </c>
      <c r="AN1235" s="82">
        <v>180</v>
      </c>
      <c r="AO1235" s="36">
        <v>0</v>
      </c>
      <c r="AP1235" s="36">
        <v>11.9</v>
      </c>
      <c r="AQ1235" s="25">
        <v>35.700000000000003</v>
      </c>
      <c r="AR1235" s="36">
        <v>56.9</v>
      </c>
      <c r="AS1235" s="25">
        <v>222</v>
      </c>
      <c r="AT1235" s="74">
        <v>209.9</v>
      </c>
      <c r="AU1235" s="410">
        <v>102.56</v>
      </c>
      <c r="AV1235" s="407">
        <v>35.42</v>
      </c>
      <c r="AW1235" s="407">
        <v>43.51</v>
      </c>
      <c r="AX1235" s="54">
        <v>0</v>
      </c>
      <c r="AY1235" s="13" t="s">
        <v>85</v>
      </c>
      <c r="AZ1235" s="98" t="str">
        <f>_xlfn.IFNA(VLOOKUP(AY1235,ACCESSORIES!F:J,5,FALSE),"N/A")</f>
        <v>N/A</v>
      </c>
      <c r="BA1235" s="13" t="s">
        <v>85</v>
      </c>
      <c r="BB1235" s="98" t="str">
        <f>_xlfn.IFNA(VLOOKUP(BA1235,ACCESSORIES!F:J,5,FALSE),"N/A")</f>
        <v>N/A</v>
      </c>
      <c r="BC1235" s="77">
        <v>35.567911632493583</v>
      </c>
      <c r="BD1235" s="56">
        <v>21.141732283464599</v>
      </c>
      <c r="BE1235" s="56">
        <v>21.141732283464599</v>
      </c>
      <c r="BF1235" s="56">
        <v>11.929133858267701</v>
      </c>
      <c r="BG1235" s="378">
        <f t="shared" si="142"/>
        <v>8.7375807000000152E-2</v>
      </c>
      <c r="BH1235" s="14">
        <v>36</v>
      </c>
      <c r="BI1235" s="114" t="s">
        <v>3532</v>
      </c>
      <c r="BJ1235" s="50" t="s">
        <v>4050</v>
      </c>
      <c r="BK1235" s="81" t="s">
        <v>4964</v>
      </c>
      <c r="BL1235" s="81" t="s">
        <v>4066</v>
      </c>
      <c r="BM1235" s="81" t="s">
        <v>5469</v>
      </c>
      <c r="BN1235" s="81" t="s">
        <v>2872</v>
      </c>
      <c r="BO1235" s="81" t="s">
        <v>5941</v>
      </c>
      <c r="BP1235" s="81" t="s">
        <v>5431</v>
      </c>
      <c r="BQ1235" s="81" t="s">
        <v>5942</v>
      </c>
      <c r="BR1235" s="81" t="s">
        <v>4275</v>
      </c>
      <c r="BS1235" s="81" t="s">
        <v>4068</v>
      </c>
      <c r="BT1235" s="81"/>
      <c r="BU1235" s="349" t="s">
        <v>6877</v>
      </c>
      <c r="BV1235" s="388" t="s">
        <v>8455</v>
      </c>
      <c r="BW1235" s="352" t="s">
        <v>6881</v>
      </c>
      <c r="BX1235" s="388" t="s">
        <v>8456</v>
      </c>
      <c r="BY1235" s="93" t="str">
        <f t="shared" si="147"/>
        <v>MR707 Bead Grip, 18x9, +25mm Offset, 5x150, 110.5mm Centerbore, Matte Black</v>
      </c>
      <c r="BZ1235" s="81" t="s">
        <v>3878</v>
      </c>
      <c r="CA1235" s="81" t="s">
        <v>3879</v>
      </c>
      <c r="CB1235" s="81" t="str">
        <f t="shared" si="138"/>
        <v>TRAIL (7XX)</v>
      </c>
    </row>
    <row r="1236" spans="1:80" s="38" customFormat="1" ht="15" customHeight="1">
      <c r="A1236" s="22">
        <f t="shared" si="146"/>
        <v>1234</v>
      </c>
      <c r="B1236" s="13" t="s">
        <v>84</v>
      </c>
      <c r="C1236" s="104" t="s">
        <v>1282</v>
      </c>
      <c r="D1236" s="82" t="s">
        <v>5804</v>
      </c>
      <c r="E1236" s="91" t="str">
        <f>CONCATENATE(LEFT(D1236,5),VLOOKUP(CONCATENATE(N1236,"x",O1236),'PART NUMBER GUIDE'!$B$9:$C$49,2,FALSE),VLOOKUP(CONCATENATE(P1236, V1236), 'PART NUMBER GUIDE'!$Q$6:$R$91, 2, FALSE),VLOOKUP(Y1236,'PART NUMBER GUIDE'!$J$8:$K$43,2, FALSE),IF(U1236="N/A",IF(ABS(S1236)&lt;10,"0"&amp;ABS(S1236),ABS(S1236)),CONCATENATE(LEFT(U1236,1),RIGHT(U1236,1))), F1236, G1236)</f>
        <v>MR70789016518</v>
      </c>
      <c r="F1236" s="90"/>
      <c r="G1236" s="90"/>
      <c r="H1236" s="79" t="s">
        <v>5770</v>
      </c>
      <c r="I1236" s="319">
        <v>44539</v>
      </c>
      <c r="J1236" s="85" t="s">
        <v>1265</v>
      </c>
      <c r="K1236" s="342">
        <v>379</v>
      </c>
      <c r="L1236" s="92">
        <f t="shared" si="139"/>
        <v>379</v>
      </c>
      <c r="M1236" s="344"/>
      <c r="N1236" s="82">
        <v>18</v>
      </c>
      <c r="O1236" s="8">
        <v>9</v>
      </c>
      <c r="P1236" s="99" t="str">
        <f t="shared" si="144"/>
        <v>6x135</v>
      </c>
      <c r="Q1236" s="82">
        <v>6</v>
      </c>
      <c r="R1236" s="82">
        <v>135</v>
      </c>
      <c r="S1236" s="82">
        <v>18</v>
      </c>
      <c r="T1236" s="84">
        <v>5.7</v>
      </c>
      <c r="U1236" s="102" t="s">
        <v>85</v>
      </c>
      <c r="V1236" s="75">
        <v>87</v>
      </c>
      <c r="W1236" s="41">
        <v>30.79</v>
      </c>
      <c r="X1236" s="51">
        <v>2650</v>
      </c>
      <c r="Y1236" s="45" t="s">
        <v>2294</v>
      </c>
      <c r="Z1236" s="79" t="s">
        <v>2987</v>
      </c>
      <c r="AA1236" s="51" t="str">
        <f t="shared" si="145"/>
        <v>18x9, 6x135, 18 OS</v>
      </c>
      <c r="AB1236" s="81" t="s">
        <v>4102</v>
      </c>
      <c r="AC1236" s="89">
        <f>_xlfn.IFNA(VLOOKUP(AB1236,ACCESSORIES!F:J,5,FALSE),"N/A")</f>
        <v>22</v>
      </c>
      <c r="AD1236" s="14" t="s">
        <v>85</v>
      </c>
      <c r="AE1236" s="14" t="s">
        <v>85</v>
      </c>
      <c r="AF1236" s="13" t="s">
        <v>85</v>
      </c>
      <c r="AG1236" s="14" t="s">
        <v>85</v>
      </c>
      <c r="AH1236" s="9" t="str">
        <f>_xlfn.IFNA(VLOOKUP(AG1236,ACCESSORIES!F:J,5,FALSE),"N/A")</f>
        <v>N/A</v>
      </c>
      <c r="AI1236" s="99" t="s">
        <v>265</v>
      </c>
      <c r="AJ1236" s="82" t="s">
        <v>85</v>
      </c>
      <c r="AK1236" s="40" t="str">
        <f>_xlfn.IFNA(VLOOKUP(AJ1236,ACCESSORIES!F:J,5,FALSE),"N/A")</f>
        <v>N/A</v>
      </c>
      <c r="AL1236" s="82" t="s">
        <v>85</v>
      </c>
      <c r="AM1236" s="82">
        <v>16.2</v>
      </c>
      <c r="AN1236" s="82">
        <v>175</v>
      </c>
      <c r="AO1236" s="36">
        <v>3.8</v>
      </c>
      <c r="AP1236" s="36">
        <v>15</v>
      </c>
      <c r="AQ1236" s="25">
        <v>39</v>
      </c>
      <c r="AR1236" s="36">
        <v>63</v>
      </c>
      <c r="AS1236" s="25">
        <v>222</v>
      </c>
      <c r="AT1236" s="74">
        <v>213.9</v>
      </c>
      <c r="AU1236" s="410">
        <v>82.6</v>
      </c>
      <c r="AV1236" s="407">
        <v>36.44</v>
      </c>
      <c r="AW1236" s="407">
        <v>42.76</v>
      </c>
      <c r="AX1236" s="54">
        <v>0</v>
      </c>
      <c r="AY1236" s="13" t="s">
        <v>85</v>
      </c>
      <c r="AZ1236" s="98" t="str">
        <f>_xlfn.IFNA(VLOOKUP(AY1236,ACCESSORIES!F:J,5,FALSE),"N/A")</f>
        <v>N/A</v>
      </c>
      <c r="BA1236" s="13" t="s">
        <v>85</v>
      </c>
      <c r="BB1236" s="98" t="str">
        <f>_xlfn.IFNA(VLOOKUP(BA1236,ACCESSORIES!F:J,5,FALSE),"N/A")</f>
        <v>N/A</v>
      </c>
      <c r="BC1236" s="77">
        <v>35.75</v>
      </c>
      <c r="BD1236" s="56">
        <v>21.141732283464599</v>
      </c>
      <c r="BE1236" s="56">
        <v>21.141732283464599</v>
      </c>
      <c r="BF1236" s="56">
        <v>11.929133858267701</v>
      </c>
      <c r="BG1236" s="378">
        <f t="shared" si="142"/>
        <v>8.7375807000000152E-2</v>
      </c>
      <c r="BH1236" s="14">
        <v>36</v>
      </c>
      <c r="BI1236" s="114" t="s">
        <v>3532</v>
      </c>
      <c r="BJ1236" s="50" t="s">
        <v>4050</v>
      </c>
      <c r="BK1236" s="81" t="s">
        <v>4964</v>
      </c>
      <c r="BL1236" s="81" t="s">
        <v>4066</v>
      </c>
      <c r="BM1236" s="81" t="s">
        <v>5469</v>
      </c>
      <c r="BN1236" s="81" t="s">
        <v>2872</v>
      </c>
      <c r="BO1236" s="81" t="s">
        <v>5941</v>
      </c>
      <c r="BP1236" s="81" t="s">
        <v>5431</v>
      </c>
      <c r="BQ1236" s="81" t="s">
        <v>5942</v>
      </c>
      <c r="BR1236" s="81" t="s">
        <v>4275</v>
      </c>
      <c r="BS1236" s="81" t="s">
        <v>4068</v>
      </c>
      <c r="BT1236" s="81"/>
      <c r="BU1236" s="349" t="s">
        <v>6878</v>
      </c>
      <c r="BV1236" s="388" t="s">
        <v>8178</v>
      </c>
      <c r="BW1236" s="352" t="s">
        <v>6882</v>
      </c>
      <c r="BX1236" s="388" t="s">
        <v>8179</v>
      </c>
      <c r="BY1236" s="93" t="str">
        <f t="shared" si="147"/>
        <v>MR707 Bead Grip, 18x9, +18mm Offset, 6x135, 87mm Centerbore, Matte Black</v>
      </c>
      <c r="BZ1236" s="81" t="s">
        <v>3878</v>
      </c>
      <c r="CA1236" s="81" t="s">
        <v>3879</v>
      </c>
      <c r="CB1236" s="81" t="str">
        <f t="shared" ref="CB1236:CB1567" si="148">C1236</f>
        <v>TRAIL (7XX)</v>
      </c>
    </row>
    <row r="1237" spans="1:80" s="38" customFormat="1" ht="15" customHeight="1">
      <c r="A1237" s="22">
        <f t="shared" si="146"/>
        <v>1235</v>
      </c>
      <c r="B1237" s="13" t="s">
        <v>84</v>
      </c>
      <c r="C1237" s="104" t="s">
        <v>1282</v>
      </c>
      <c r="D1237" s="82" t="s">
        <v>5804</v>
      </c>
      <c r="E1237" s="91" t="str">
        <f>CONCATENATE(LEFT(D1237,5),VLOOKUP(CONCATENATE(N1237,"x",O1237),'PART NUMBER GUIDE'!$B$9:$C$49,2,FALSE),VLOOKUP(CONCATENATE(P1237, V1237), 'PART NUMBER GUIDE'!$Q$6:$R$91, 2, FALSE),VLOOKUP(Y1237,'PART NUMBER GUIDE'!$J$8:$K$43,2, FALSE),IF(U1237="N/A",IF(ABS(S1237)&lt;10,"0"&amp;ABS(S1237),ABS(S1237)),CONCATENATE(LEFT(U1237,1),RIGHT(U1237,1))), F1237, G1237)</f>
        <v>MR70789016618</v>
      </c>
      <c r="F1237" s="90"/>
      <c r="G1237" s="90"/>
      <c r="H1237" s="79" t="s">
        <v>5771</v>
      </c>
      <c r="I1237" s="319">
        <v>44539</v>
      </c>
      <c r="J1237" s="85" t="s">
        <v>3872</v>
      </c>
      <c r="K1237" s="342">
        <v>379</v>
      </c>
      <c r="L1237" s="92" t="str">
        <f t="shared" si="139"/>
        <v/>
      </c>
      <c r="M1237" s="344"/>
      <c r="N1237" s="82">
        <v>18</v>
      </c>
      <c r="O1237" s="8">
        <v>9</v>
      </c>
      <c r="P1237" s="99" t="str">
        <f t="shared" si="144"/>
        <v>6x135</v>
      </c>
      <c r="Q1237" s="82">
        <v>6</v>
      </c>
      <c r="R1237" s="82">
        <v>135</v>
      </c>
      <c r="S1237" s="82">
        <v>18</v>
      </c>
      <c r="T1237" s="84">
        <v>5.7</v>
      </c>
      <c r="U1237" s="102" t="s">
        <v>85</v>
      </c>
      <c r="V1237" s="75">
        <v>87</v>
      </c>
      <c r="W1237" s="41">
        <v>31.23</v>
      </c>
      <c r="X1237" s="51">
        <v>2650</v>
      </c>
      <c r="Y1237" s="45" t="s">
        <v>4617</v>
      </c>
      <c r="Z1237" s="79" t="s">
        <v>4618</v>
      </c>
      <c r="AA1237" s="51" t="str">
        <f t="shared" si="145"/>
        <v>18x9, 6x135, 18 OS</v>
      </c>
      <c r="AB1237" s="81" t="s">
        <v>4102</v>
      </c>
      <c r="AC1237" s="89">
        <f>_xlfn.IFNA(VLOOKUP(AB1237,ACCESSORIES!F:J,5,FALSE),"N/A")</f>
        <v>22</v>
      </c>
      <c r="AD1237" s="14" t="s">
        <v>85</v>
      </c>
      <c r="AE1237" s="14" t="s">
        <v>85</v>
      </c>
      <c r="AF1237" s="13" t="s">
        <v>85</v>
      </c>
      <c r="AG1237" s="14" t="s">
        <v>85</v>
      </c>
      <c r="AH1237" s="9" t="str">
        <f>_xlfn.IFNA(VLOOKUP(AG1237,ACCESSORIES!F:J,5,FALSE),"N/A")</f>
        <v>N/A</v>
      </c>
      <c r="AI1237" s="99" t="s">
        <v>265</v>
      </c>
      <c r="AJ1237" s="82" t="s">
        <v>85</v>
      </c>
      <c r="AK1237" s="40" t="str">
        <f>_xlfn.IFNA(VLOOKUP(AJ1237,ACCESSORIES!F:J,5,FALSE),"N/A")</f>
        <v>N/A</v>
      </c>
      <c r="AL1237" s="82" t="s">
        <v>85</v>
      </c>
      <c r="AM1237" s="82">
        <v>16.2</v>
      </c>
      <c r="AN1237" s="82">
        <v>175</v>
      </c>
      <c r="AO1237" s="36">
        <v>3.8</v>
      </c>
      <c r="AP1237" s="36">
        <v>15</v>
      </c>
      <c r="AQ1237" s="25">
        <v>39</v>
      </c>
      <c r="AR1237" s="36">
        <v>63</v>
      </c>
      <c r="AS1237" s="25">
        <v>222</v>
      </c>
      <c r="AT1237" s="74">
        <v>213.9</v>
      </c>
      <c r="AU1237" s="410">
        <v>82.6</v>
      </c>
      <c r="AV1237" s="407">
        <v>36.44</v>
      </c>
      <c r="AW1237" s="407">
        <v>42.76</v>
      </c>
      <c r="AX1237" s="54">
        <v>0</v>
      </c>
      <c r="AY1237" s="13" t="s">
        <v>85</v>
      </c>
      <c r="AZ1237" s="98" t="str">
        <f>_xlfn.IFNA(VLOOKUP(AY1237,ACCESSORIES!F:J,5,FALSE),"N/A")</f>
        <v>N/A</v>
      </c>
      <c r="BA1237" s="13" t="s">
        <v>85</v>
      </c>
      <c r="BB1237" s="98" t="str">
        <f>_xlfn.IFNA(VLOOKUP(BA1237,ACCESSORIES!F:J,5,FALSE),"N/A")</f>
        <v>N/A</v>
      </c>
      <c r="BC1237" s="77">
        <v>36.56</v>
      </c>
      <c r="BD1237" s="56">
        <v>21.141732283464599</v>
      </c>
      <c r="BE1237" s="56">
        <v>21.141732283464599</v>
      </c>
      <c r="BF1237" s="56">
        <v>11.929133858267701</v>
      </c>
      <c r="BG1237" s="378">
        <f t="shared" si="142"/>
        <v>8.7375807000000152E-2</v>
      </c>
      <c r="BH1237" s="14">
        <v>36</v>
      </c>
      <c r="BI1237" s="114" t="s">
        <v>3532</v>
      </c>
      <c r="BJ1237" s="50" t="s">
        <v>4050</v>
      </c>
      <c r="BK1237" s="81" t="s">
        <v>4964</v>
      </c>
      <c r="BL1237" s="81" t="s">
        <v>4066</v>
      </c>
      <c r="BM1237" s="81" t="s">
        <v>5469</v>
      </c>
      <c r="BN1237" s="81" t="s">
        <v>2872</v>
      </c>
      <c r="BO1237" s="81" t="s">
        <v>5941</v>
      </c>
      <c r="BP1237" s="81" t="s">
        <v>5431</v>
      </c>
      <c r="BQ1237" s="81" t="s">
        <v>5942</v>
      </c>
      <c r="BR1237" s="81" t="s">
        <v>4275</v>
      </c>
      <c r="BS1237" s="81" t="s">
        <v>4068</v>
      </c>
      <c r="BT1237" s="81"/>
      <c r="BU1237" s="349" t="s">
        <v>6870</v>
      </c>
      <c r="BV1237" s="388" t="s">
        <v>8087</v>
      </c>
      <c r="BW1237" s="352" t="s">
        <v>6872</v>
      </c>
      <c r="BX1237" s="388" t="s">
        <v>8088</v>
      </c>
      <c r="BY1237" s="93" t="str">
        <f t="shared" si="147"/>
        <v>CLOSEOUT - MR707 Bead Grip, 18x9, +18mm Offset, 6x135, 87mm Centerbore, Bahia Blue</v>
      </c>
      <c r="BZ1237" s="81" t="s">
        <v>3878</v>
      </c>
      <c r="CA1237" s="81" t="s">
        <v>3879</v>
      </c>
      <c r="CB1237" s="81" t="str">
        <f t="shared" si="148"/>
        <v>TRAIL (7XX)</v>
      </c>
    </row>
    <row r="1238" spans="1:80" s="38" customFormat="1" ht="15" customHeight="1">
      <c r="A1238" s="22">
        <f t="shared" si="146"/>
        <v>1236</v>
      </c>
      <c r="B1238" s="13" t="s">
        <v>84</v>
      </c>
      <c r="C1238" s="104" t="s">
        <v>1282</v>
      </c>
      <c r="D1238" s="82" t="s">
        <v>5804</v>
      </c>
      <c r="E1238" s="91" t="str">
        <f>CONCATENATE(LEFT(D1238,5),VLOOKUP(CONCATENATE(N1238,"x",O1238),'PART NUMBER GUIDE'!$B$9:$C$49,2,FALSE),VLOOKUP(CONCATENATE(P1238, V1238), 'PART NUMBER GUIDE'!$Q$6:$R$91, 2, FALSE),VLOOKUP(Y1238,'PART NUMBER GUIDE'!$J$8:$K$43,2, FALSE),IF(U1238="N/A",IF(ABS(S1238)&lt;10,"0"&amp;ABS(S1238),ABS(S1238)),CONCATENATE(LEFT(U1238,1),RIGHT(U1238,1))), F1238, G1238)</f>
        <v>MR70789060518</v>
      </c>
      <c r="F1238" s="90"/>
      <c r="G1238" s="90"/>
      <c r="H1238" s="79" t="s">
        <v>5772</v>
      </c>
      <c r="I1238" s="319">
        <v>44539</v>
      </c>
      <c r="J1238" s="85" t="s">
        <v>1265</v>
      </c>
      <c r="K1238" s="342">
        <v>379</v>
      </c>
      <c r="L1238" s="92">
        <f t="shared" si="139"/>
        <v>379</v>
      </c>
      <c r="M1238" s="344"/>
      <c r="N1238" s="82">
        <v>18</v>
      </c>
      <c r="O1238" s="8">
        <v>9</v>
      </c>
      <c r="P1238" s="99" t="str">
        <f t="shared" si="144"/>
        <v>6x5.5</v>
      </c>
      <c r="Q1238" s="82">
        <v>6</v>
      </c>
      <c r="R1238" s="82">
        <v>5.5</v>
      </c>
      <c r="S1238" s="82">
        <v>18</v>
      </c>
      <c r="T1238" s="84">
        <v>5.7</v>
      </c>
      <c r="U1238" s="102" t="s">
        <v>85</v>
      </c>
      <c r="V1238" s="75">
        <v>106.25</v>
      </c>
      <c r="W1238" s="41">
        <v>31.01</v>
      </c>
      <c r="X1238" s="51">
        <v>2650</v>
      </c>
      <c r="Y1238" s="45" t="s">
        <v>2294</v>
      </c>
      <c r="Z1238" s="79" t="s">
        <v>2987</v>
      </c>
      <c r="AA1238" s="51" t="str">
        <f t="shared" si="145"/>
        <v>18x9, 6x5.5, 18 OS</v>
      </c>
      <c r="AB1238" s="81" t="s">
        <v>4103</v>
      </c>
      <c r="AC1238" s="89">
        <f>_xlfn.IFNA(VLOOKUP(AB1238,ACCESSORIES!F:J,5,FALSE),"N/A")</f>
        <v>22</v>
      </c>
      <c r="AD1238" s="14" t="s">
        <v>85</v>
      </c>
      <c r="AE1238" s="14" t="s">
        <v>85</v>
      </c>
      <c r="AF1238" s="13" t="s">
        <v>85</v>
      </c>
      <c r="AG1238" s="14" t="s">
        <v>85</v>
      </c>
      <c r="AH1238" s="9" t="str">
        <f>_xlfn.IFNA(VLOOKUP(AG1238,ACCESSORIES!F:J,5,FALSE),"N/A")</f>
        <v>N/A</v>
      </c>
      <c r="AI1238" s="99" t="s">
        <v>265</v>
      </c>
      <c r="AJ1238" s="82" t="s">
        <v>1709</v>
      </c>
      <c r="AK1238" s="40">
        <f>_xlfn.IFNA(VLOOKUP(AJ1238,ACCESSORIES!F:J,5,FALSE),"N/A")</f>
        <v>2.75</v>
      </c>
      <c r="AL1238" s="3">
        <v>78.3</v>
      </c>
      <c r="AM1238" s="82">
        <v>16.2</v>
      </c>
      <c r="AN1238" s="82">
        <v>175</v>
      </c>
      <c r="AO1238" s="36">
        <v>2.9</v>
      </c>
      <c r="AP1238" s="36">
        <v>14.8</v>
      </c>
      <c r="AQ1238" s="25">
        <v>38.700000000000003</v>
      </c>
      <c r="AR1238" s="36">
        <v>63.7</v>
      </c>
      <c r="AS1238" s="25">
        <v>222</v>
      </c>
      <c r="AT1238" s="74">
        <v>213</v>
      </c>
      <c r="AU1238" s="410">
        <v>103.35</v>
      </c>
      <c r="AV1238" s="407">
        <v>35.99</v>
      </c>
      <c r="AW1238" s="407">
        <v>42.6</v>
      </c>
      <c r="AX1238" s="54">
        <v>0</v>
      </c>
      <c r="AY1238" s="13" t="s">
        <v>85</v>
      </c>
      <c r="AZ1238" s="98" t="str">
        <f>_xlfn.IFNA(VLOOKUP(AY1238,ACCESSORIES!F:J,5,FALSE),"N/A")</f>
        <v>N/A</v>
      </c>
      <c r="BA1238" s="13" t="s">
        <v>85</v>
      </c>
      <c r="BB1238" s="98" t="str">
        <f>_xlfn.IFNA(VLOOKUP(BA1238,ACCESSORIES!F:J,5,FALSE),"N/A")</f>
        <v>N/A</v>
      </c>
      <c r="BC1238" s="77">
        <v>35.97</v>
      </c>
      <c r="BD1238" s="56">
        <v>21.141732283464599</v>
      </c>
      <c r="BE1238" s="56">
        <v>21.141732283464599</v>
      </c>
      <c r="BF1238" s="56">
        <v>11.929133858267701</v>
      </c>
      <c r="BG1238" s="378">
        <f t="shared" si="142"/>
        <v>8.7375807000000152E-2</v>
      </c>
      <c r="BH1238" s="14">
        <v>36</v>
      </c>
      <c r="BI1238" s="114" t="s">
        <v>3532</v>
      </c>
      <c r="BJ1238" s="50" t="s">
        <v>4050</v>
      </c>
      <c r="BK1238" s="81" t="s">
        <v>4964</v>
      </c>
      <c r="BL1238" s="81" t="s">
        <v>4066</v>
      </c>
      <c r="BM1238" s="81" t="s">
        <v>5469</v>
      </c>
      <c r="BN1238" s="81" t="s">
        <v>2872</v>
      </c>
      <c r="BO1238" s="81" t="s">
        <v>5941</v>
      </c>
      <c r="BP1238" s="81" t="s">
        <v>5431</v>
      </c>
      <c r="BQ1238" s="81" t="s">
        <v>5942</v>
      </c>
      <c r="BR1238" s="81" t="s">
        <v>4275</v>
      </c>
      <c r="BS1238" s="81" t="s">
        <v>4068</v>
      </c>
      <c r="BT1238" s="81"/>
      <c r="BU1238" s="349" t="s">
        <v>6878</v>
      </c>
      <c r="BV1238" s="388" t="s">
        <v>8178</v>
      </c>
      <c r="BW1238" s="352" t="s">
        <v>6882</v>
      </c>
      <c r="BX1238" s="388" t="s">
        <v>8179</v>
      </c>
      <c r="BY1238" s="93" t="str">
        <f t="shared" si="147"/>
        <v>MR707 Bead Grip, 18x9, +18mm Offset, 6x5.5, 106.25mm Centerbore, Matte Black</v>
      </c>
      <c r="BZ1238" s="81" t="s">
        <v>3878</v>
      </c>
      <c r="CA1238" s="81" t="s">
        <v>3879</v>
      </c>
      <c r="CB1238" s="81" t="str">
        <f t="shared" si="148"/>
        <v>TRAIL (7XX)</v>
      </c>
    </row>
    <row r="1239" spans="1:80" s="38" customFormat="1" ht="15" customHeight="1">
      <c r="A1239" s="22">
        <f t="shared" si="146"/>
        <v>1237</v>
      </c>
      <c r="B1239" s="13" t="s">
        <v>84</v>
      </c>
      <c r="C1239" s="104" t="s">
        <v>1282</v>
      </c>
      <c r="D1239" s="82" t="s">
        <v>5804</v>
      </c>
      <c r="E1239" s="91" t="str">
        <f>CONCATENATE(LEFT(D1239,5),VLOOKUP(CONCATENATE(N1239,"x",O1239),'PART NUMBER GUIDE'!$B$9:$C$49,2,FALSE),VLOOKUP(CONCATENATE(P1239, V1239), 'PART NUMBER GUIDE'!$Q$6:$R$91, 2, FALSE),VLOOKUP(Y1239,'PART NUMBER GUIDE'!$J$8:$K$43,2, FALSE),IF(U1239="N/A",IF(ABS(S1239)&lt;10,"0"&amp;ABS(S1239),ABS(S1239)),CONCATENATE(LEFT(U1239,1),RIGHT(U1239,1))), F1239, G1239)</f>
        <v>MR70789060618</v>
      </c>
      <c r="F1239" s="90"/>
      <c r="G1239" s="90"/>
      <c r="H1239" s="79" t="s">
        <v>5773</v>
      </c>
      <c r="I1239" s="319">
        <v>44539</v>
      </c>
      <c r="J1239" s="85" t="s">
        <v>1265</v>
      </c>
      <c r="K1239" s="342">
        <v>379</v>
      </c>
      <c r="L1239" s="92">
        <f t="shared" si="139"/>
        <v>379</v>
      </c>
      <c r="M1239" s="344"/>
      <c r="N1239" s="82">
        <v>18</v>
      </c>
      <c r="O1239" s="8">
        <v>9</v>
      </c>
      <c r="P1239" s="99" t="str">
        <f t="shared" si="144"/>
        <v>6x5.5</v>
      </c>
      <c r="Q1239" s="82">
        <v>6</v>
      </c>
      <c r="R1239" s="82">
        <v>5.5</v>
      </c>
      <c r="S1239" s="82">
        <v>18</v>
      </c>
      <c r="T1239" s="84">
        <v>5.7</v>
      </c>
      <c r="U1239" s="102" t="s">
        <v>85</v>
      </c>
      <c r="V1239" s="75">
        <v>106.25</v>
      </c>
      <c r="W1239" s="41">
        <v>30.9</v>
      </c>
      <c r="X1239" s="51">
        <v>2650</v>
      </c>
      <c r="Y1239" s="45" t="s">
        <v>4617</v>
      </c>
      <c r="Z1239" s="79" t="s">
        <v>4618</v>
      </c>
      <c r="AA1239" s="51" t="str">
        <f t="shared" si="145"/>
        <v>18x9, 6x5.5, 18 OS</v>
      </c>
      <c r="AB1239" s="81" t="s">
        <v>4103</v>
      </c>
      <c r="AC1239" s="89">
        <f>_xlfn.IFNA(VLOOKUP(AB1239,ACCESSORIES!F:J,5,FALSE),"N/A")</f>
        <v>22</v>
      </c>
      <c r="AD1239" s="14" t="s">
        <v>85</v>
      </c>
      <c r="AE1239" s="14" t="s">
        <v>85</v>
      </c>
      <c r="AF1239" s="13" t="s">
        <v>85</v>
      </c>
      <c r="AG1239" s="14" t="s">
        <v>85</v>
      </c>
      <c r="AH1239" s="9" t="str">
        <f>_xlfn.IFNA(VLOOKUP(AG1239,ACCESSORIES!F:J,5,FALSE),"N/A")</f>
        <v>N/A</v>
      </c>
      <c r="AI1239" s="99" t="s">
        <v>265</v>
      </c>
      <c r="AJ1239" s="82" t="s">
        <v>1709</v>
      </c>
      <c r="AK1239" s="40">
        <f>_xlfn.IFNA(VLOOKUP(AJ1239,ACCESSORIES!F:J,5,FALSE),"N/A")</f>
        <v>2.75</v>
      </c>
      <c r="AL1239" s="3">
        <v>78.3</v>
      </c>
      <c r="AM1239" s="82">
        <v>16.2</v>
      </c>
      <c r="AN1239" s="82">
        <v>175</v>
      </c>
      <c r="AO1239" s="36">
        <v>2.9</v>
      </c>
      <c r="AP1239" s="36">
        <v>14.8</v>
      </c>
      <c r="AQ1239" s="25">
        <v>38.700000000000003</v>
      </c>
      <c r="AR1239" s="36">
        <v>63.7</v>
      </c>
      <c r="AS1239" s="25">
        <v>222</v>
      </c>
      <c r="AT1239" s="74">
        <v>213</v>
      </c>
      <c r="AU1239" s="410">
        <v>103.35</v>
      </c>
      <c r="AV1239" s="407">
        <v>35.99</v>
      </c>
      <c r="AW1239" s="407">
        <v>42.6</v>
      </c>
      <c r="AX1239" s="54">
        <v>0</v>
      </c>
      <c r="AY1239" s="13" t="s">
        <v>85</v>
      </c>
      <c r="AZ1239" s="98" t="str">
        <f>_xlfn.IFNA(VLOOKUP(AY1239,ACCESSORIES!F:J,5,FALSE),"N/A")</f>
        <v>N/A</v>
      </c>
      <c r="BA1239" s="13" t="s">
        <v>85</v>
      </c>
      <c r="BB1239" s="98" t="str">
        <f>_xlfn.IFNA(VLOOKUP(BA1239,ACCESSORIES!F:J,5,FALSE),"N/A")</f>
        <v>N/A</v>
      </c>
      <c r="BC1239" s="77">
        <v>35.42</v>
      </c>
      <c r="BD1239" s="56">
        <v>21.141732283464599</v>
      </c>
      <c r="BE1239" s="56">
        <v>21.141732283464599</v>
      </c>
      <c r="BF1239" s="56">
        <v>11.929133858267701</v>
      </c>
      <c r="BG1239" s="378">
        <f t="shared" si="142"/>
        <v>8.7375807000000152E-2</v>
      </c>
      <c r="BH1239" s="14">
        <v>36</v>
      </c>
      <c r="BI1239" s="114" t="s">
        <v>3532</v>
      </c>
      <c r="BJ1239" s="50" t="s">
        <v>4050</v>
      </c>
      <c r="BK1239" s="81" t="s">
        <v>4964</v>
      </c>
      <c r="BL1239" s="81" t="s">
        <v>4066</v>
      </c>
      <c r="BM1239" s="81" t="s">
        <v>5469</v>
      </c>
      <c r="BN1239" s="81" t="s">
        <v>2872</v>
      </c>
      <c r="BO1239" s="81" t="s">
        <v>5941</v>
      </c>
      <c r="BP1239" s="81" t="s">
        <v>5431</v>
      </c>
      <c r="BQ1239" s="81" t="s">
        <v>5942</v>
      </c>
      <c r="BR1239" s="81" t="s">
        <v>4275</v>
      </c>
      <c r="BS1239" s="81" t="s">
        <v>4068</v>
      </c>
      <c r="BT1239" s="81"/>
      <c r="BU1239" s="349" t="s">
        <v>6870</v>
      </c>
      <c r="BV1239" s="388" t="s">
        <v>8087</v>
      </c>
      <c r="BW1239" s="352" t="s">
        <v>6872</v>
      </c>
      <c r="BX1239" s="388" t="s">
        <v>8088</v>
      </c>
      <c r="BY1239" s="93" t="str">
        <f t="shared" si="147"/>
        <v>MR707 Bead Grip, 18x9, +18mm Offset, 6x5.5, 106.25mm Centerbore, Bahia Blue</v>
      </c>
      <c r="BZ1239" s="81" t="s">
        <v>3878</v>
      </c>
      <c r="CA1239" s="81" t="s">
        <v>3879</v>
      </c>
      <c r="CB1239" s="81" t="str">
        <f t="shared" si="148"/>
        <v>TRAIL (7XX)</v>
      </c>
    </row>
    <row r="1240" spans="1:80" s="38" customFormat="1" ht="15" customHeight="1">
      <c r="A1240" s="22">
        <f t="shared" ref="A1240" si="149">ROW(B1240)-2</f>
        <v>1238</v>
      </c>
      <c r="B1240" s="13" t="s">
        <v>84</v>
      </c>
      <c r="C1240" s="104" t="s">
        <v>1282</v>
      </c>
      <c r="D1240" s="82" t="s">
        <v>5804</v>
      </c>
      <c r="E1240" s="91" t="str">
        <f>CONCATENATE(LEFT(D1240,5),VLOOKUP(CONCATENATE(N1240,"x",O1240),'PART NUMBER GUIDE'!$B$9:$C$49,2,FALSE),VLOOKUP(CONCATENATE(P1240, V1240), 'PART NUMBER GUIDE'!$Q$6:$R$91, 2, FALSE),VLOOKUP(Y1240,'PART NUMBER GUIDE'!$J$8:$K$43,2, FALSE),IF(U1240="N/A",IF(ABS(S1240)&lt;10,"0"&amp;ABS(S1240),ABS(S1240)),CONCATENATE(LEFT(U1240,1),RIGHT(U1240,1))), F1240, G1240)</f>
        <v>MR70789060500</v>
      </c>
      <c r="F1240" s="90"/>
      <c r="G1240" s="90"/>
      <c r="H1240" s="79" t="s">
        <v>5774</v>
      </c>
      <c r="I1240" s="319">
        <v>44539</v>
      </c>
      <c r="J1240" s="85" t="s">
        <v>1265</v>
      </c>
      <c r="K1240" s="342">
        <v>379</v>
      </c>
      <c r="L1240" s="92">
        <f t="shared" ref="L1240:L1567" si="150">IF(J1240="Coming Soon",K1240,IF(J1240="Active",K1240,""))</f>
        <v>379</v>
      </c>
      <c r="M1240" s="344"/>
      <c r="N1240" s="82">
        <v>18</v>
      </c>
      <c r="O1240" s="8">
        <v>9</v>
      </c>
      <c r="P1240" s="99" t="str">
        <f t="shared" si="144"/>
        <v>6x5.5</v>
      </c>
      <c r="Q1240" s="82">
        <v>6</v>
      </c>
      <c r="R1240" s="82">
        <v>5.5</v>
      </c>
      <c r="S1240" s="82">
        <v>0</v>
      </c>
      <c r="T1240" s="84">
        <v>5</v>
      </c>
      <c r="U1240" s="102" t="s">
        <v>85</v>
      </c>
      <c r="V1240" s="75">
        <v>106.25</v>
      </c>
      <c r="W1240" s="41">
        <v>31.78</v>
      </c>
      <c r="X1240" s="51">
        <v>2650</v>
      </c>
      <c r="Y1240" s="45" t="s">
        <v>2294</v>
      </c>
      <c r="Z1240" s="79" t="s">
        <v>2987</v>
      </c>
      <c r="AA1240" s="51" t="str">
        <f t="shared" si="145"/>
        <v>18x9, 6x5.5, 0 OS</v>
      </c>
      <c r="AB1240" s="81" t="s">
        <v>4103</v>
      </c>
      <c r="AC1240" s="89">
        <f>_xlfn.IFNA(VLOOKUP(AB1240,ACCESSORIES!F:J,5,FALSE),"N/A")</f>
        <v>22</v>
      </c>
      <c r="AD1240" s="14" t="s">
        <v>85</v>
      </c>
      <c r="AE1240" s="14" t="s">
        <v>85</v>
      </c>
      <c r="AF1240" s="13" t="s">
        <v>85</v>
      </c>
      <c r="AG1240" s="14" t="s">
        <v>85</v>
      </c>
      <c r="AH1240" s="9" t="str">
        <f>_xlfn.IFNA(VLOOKUP(AG1240,ACCESSORIES!F:J,5,FALSE),"N/A")</f>
        <v>N/A</v>
      </c>
      <c r="AI1240" s="99" t="s">
        <v>265</v>
      </c>
      <c r="AJ1240" s="82" t="s">
        <v>1709</v>
      </c>
      <c r="AK1240" s="40">
        <f>_xlfn.IFNA(VLOOKUP(AJ1240,ACCESSORIES!F:J,5,FALSE),"N/A")</f>
        <v>2.75</v>
      </c>
      <c r="AL1240" s="3">
        <v>78.3</v>
      </c>
      <c r="AM1240" s="82">
        <v>16.2</v>
      </c>
      <c r="AN1240" s="82">
        <v>175</v>
      </c>
      <c r="AO1240" s="36">
        <v>6.9</v>
      </c>
      <c r="AP1240" s="36">
        <v>31</v>
      </c>
      <c r="AQ1240" s="25">
        <v>56</v>
      </c>
      <c r="AR1240" s="36">
        <v>81.7</v>
      </c>
      <c r="AS1240" s="25">
        <v>223</v>
      </c>
      <c r="AT1240" s="74">
        <v>219.9</v>
      </c>
      <c r="AU1240" s="410">
        <v>103.35</v>
      </c>
      <c r="AV1240" s="54">
        <v>53.99</v>
      </c>
      <c r="AW1240" s="407">
        <v>60.3</v>
      </c>
      <c r="AX1240" s="54">
        <v>0</v>
      </c>
      <c r="AY1240" s="13" t="s">
        <v>85</v>
      </c>
      <c r="AZ1240" s="98" t="str">
        <f>_xlfn.IFNA(VLOOKUP(AY1240,ACCESSORIES!F:J,5,FALSE),"N/A")</f>
        <v>N/A</v>
      </c>
      <c r="BA1240" s="13" t="s">
        <v>85</v>
      </c>
      <c r="BB1240" s="98" t="str">
        <f>_xlfn.IFNA(VLOOKUP(BA1240,ACCESSORIES!F:J,5,FALSE),"N/A")</f>
        <v>N/A</v>
      </c>
      <c r="BC1240" s="77">
        <v>37.44</v>
      </c>
      <c r="BD1240" s="56">
        <v>21.141732283464599</v>
      </c>
      <c r="BE1240" s="56">
        <v>21.141732283464599</v>
      </c>
      <c r="BF1240" s="56">
        <v>11.929133858267701</v>
      </c>
      <c r="BG1240" s="378">
        <f t="shared" si="142"/>
        <v>8.7375807000000152E-2</v>
      </c>
      <c r="BH1240" s="14">
        <v>36</v>
      </c>
      <c r="BI1240" s="114" t="s">
        <v>3532</v>
      </c>
      <c r="BJ1240" s="50" t="s">
        <v>4050</v>
      </c>
      <c r="BK1240" s="81" t="s">
        <v>4964</v>
      </c>
      <c r="BL1240" s="81" t="s">
        <v>4066</v>
      </c>
      <c r="BM1240" s="81" t="s">
        <v>5469</v>
      </c>
      <c r="BN1240" s="81" t="s">
        <v>2872</v>
      </c>
      <c r="BO1240" s="81" t="s">
        <v>5941</v>
      </c>
      <c r="BP1240" s="81" t="s">
        <v>5431</v>
      </c>
      <c r="BQ1240" s="81" t="s">
        <v>5942</v>
      </c>
      <c r="BR1240" s="81" t="s">
        <v>4275</v>
      </c>
      <c r="BS1240" s="81" t="s">
        <v>4068</v>
      </c>
      <c r="BT1240" s="81"/>
      <c r="BU1240" s="349" t="s">
        <v>6878</v>
      </c>
      <c r="BV1240" s="388" t="s">
        <v>8178</v>
      </c>
      <c r="BW1240" s="352" t="s">
        <v>6882</v>
      </c>
      <c r="BX1240" s="388" t="s">
        <v>8179</v>
      </c>
      <c r="BY1240" s="93" t="str">
        <f t="shared" ref="BY1240" si="151">CONCATENATE(IF(J1240="Closeout","CLOSEOUT - ",""),D1240,", ",N1240,"x",O1240,", ",IF(U1240="N/A","",CONCATENATE(U1240,"/")),IF(S1240&gt;0,CONCATENATE("+",S1240),S1240),"mm Offset, ",P1240,", ",V1240,"mm Centerbore, ",PROPER(Y1240),IF(G1240="R",", Race Drilled",""),"",IF(BA1240="N/A","",CONCATENATE(", w/ ",BA1240)))</f>
        <v>MR707 Bead Grip, 18x9, 0mm Offset, 6x5.5, 106.25mm Centerbore, Matte Black</v>
      </c>
      <c r="BZ1240" s="81" t="s">
        <v>3878</v>
      </c>
      <c r="CA1240" s="81" t="s">
        <v>3879</v>
      </c>
      <c r="CB1240" s="81" t="str">
        <f t="shared" ref="CB1240" si="152">C1240</f>
        <v>TRAIL (7XX)</v>
      </c>
    </row>
    <row r="1241" spans="1:80" s="38" customFormat="1" ht="15" customHeight="1">
      <c r="A1241" s="22">
        <f t="shared" ref="A1241" si="153">ROW(B1241)-2</f>
        <v>1239</v>
      </c>
      <c r="B1241" s="13" t="s">
        <v>84</v>
      </c>
      <c r="C1241" s="104" t="s">
        <v>1282</v>
      </c>
      <c r="D1241" s="82" t="s">
        <v>5804</v>
      </c>
      <c r="E1241" s="91" t="str">
        <f>CONCATENATE(LEFT(D1241,5),VLOOKUP(CONCATENATE(N1241,"x",O1241),'PART NUMBER GUIDE'!$B$9:$C$49,2,FALSE),VLOOKUP(CONCATENATE(P1241, V1241), 'PART NUMBER GUIDE'!$Q$6:$R$91, 2, FALSE),VLOOKUP(Y1241,'PART NUMBER GUIDE'!$J$8:$K$43,2, FALSE),IF(U1241="N/A",IF(ABS(S1241)&lt;10,"0"&amp;ABS(S1241),ABS(S1241)),CONCATENATE(LEFT(U1241,1),RIGHT(U1241,1))), F1241, G1241)</f>
        <v>MR70789080518</v>
      </c>
      <c r="F1241" s="90"/>
      <c r="G1241" s="90"/>
      <c r="H1241" s="79" t="s">
        <v>7247</v>
      </c>
      <c r="I1241" s="319">
        <v>44539</v>
      </c>
      <c r="J1241" s="85" t="s">
        <v>1265</v>
      </c>
      <c r="K1241" s="342">
        <v>379</v>
      </c>
      <c r="L1241" s="92">
        <f t="shared" si="150"/>
        <v>379</v>
      </c>
      <c r="M1241" s="344"/>
      <c r="N1241" s="82">
        <v>18</v>
      </c>
      <c r="O1241" s="8">
        <v>9</v>
      </c>
      <c r="P1241" s="99" t="str">
        <f t="shared" si="144"/>
        <v>8x6.5</v>
      </c>
      <c r="Q1241" s="82">
        <v>8</v>
      </c>
      <c r="R1241" s="82">
        <v>6.5</v>
      </c>
      <c r="S1241" s="82">
        <v>18</v>
      </c>
      <c r="T1241" s="84">
        <v>5.7</v>
      </c>
      <c r="U1241" s="102" t="s">
        <v>85</v>
      </c>
      <c r="V1241" s="75">
        <v>130.81</v>
      </c>
      <c r="W1241" s="41">
        <v>33.620494983193829</v>
      </c>
      <c r="X1241" s="51">
        <v>3640</v>
      </c>
      <c r="Y1241" s="45" t="s">
        <v>2294</v>
      </c>
      <c r="Z1241" s="79" t="s">
        <v>2987</v>
      </c>
      <c r="AA1241" s="51" t="str">
        <f t="shared" si="145"/>
        <v>18x9, 8x6.5, 18 OS</v>
      </c>
      <c r="AB1241" s="81" t="s">
        <v>4106</v>
      </c>
      <c r="AC1241" s="89">
        <f>_xlfn.IFNA(VLOOKUP(AB1241,[1]ACCESSORIES!F:J,5,FALSE),"N/A")</f>
        <v>33</v>
      </c>
      <c r="AD1241" s="14" t="s">
        <v>85</v>
      </c>
      <c r="AE1241" s="14" t="s">
        <v>85</v>
      </c>
      <c r="AF1241" s="13" t="s">
        <v>3005</v>
      </c>
      <c r="AG1241" s="14" t="s">
        <v>85</v>
      </c>
      <c r="AH1241" s="9" t="str">
        <f>_xlfn.IFNA(VLOOKUP(AG1241,[1]ACCESSORIES!F:J,5,FALSE),"N/A")</f>
        <v>N/A</v>
      </c>
      <c r="AI1241" s="99" t="s">
        <v>266</v>
      </c>
      <c r="AJ1241" s="82" t="s">
        <v>85</v>
      </c>
      <c r="AK1241" s="40" t="str">
        <f>_xlfn.IFNA(VLOOKUP(AJ1241,[1]ACCESSORIES!F:J,5,FALSE),"N/A")</f>
        <v>N/A</v>
      </c>
      <c r="AL1241" s="82" t="s">
        <v>85</v>
      </c>
      <c r="AM1241" s="82">
        <v>16.2</v>
      </c>
      <c r="AN1241" s="82">
        <v>200</v>
      </c>
      <c r="AO1241" s="36">
        <v>0</v>
      </c>
      <c r="AP1241" s="36">
        <v>0</v>
      </c>
      <c r="AQ1241" s="25">
        <v>23</v>
      </c>
      <c r="AR1241" s="36">
        <v>65.5</v>
      </c>
      <c r="AS1241" s="25">
        <v>221.6</v>
      </c>
      <c r="AT1241" s="74">
        <v>213.7</v>
      </c>
      <c r="AU1241" s="410">
        <v>123.1</v>
      </c>
      <c r="AV1241" s="407">
        <v>92</v>
      </c>
      <c r="AW1241" s="407">
        <v>92</v>
      </c>
      <c r="AX1241" s="54">
        <v>0</v>
      </c>
      <c r="AY1241" s="13" t="s">
        <v>85</v>
      </c>
      <c r="AZ1241" s="98" t="str">
        <f>_xlfn.IFNA(VLOOKUP(AY1241,[1]ACCESSORIES!F:J,5,FALSE),"N/A")</f>
        <v>N/A</v>
      </c>
      <c r="BA1241" s="13" t="s">
        <v>85</v>
      </c>
      <c r="BB1241" s="98" t="str">
        <f>_xlfn.IFNA(VLOOKUP(BA1241,[1]ACCESSORIES!F:J,5,FALSE),"N/A")</f>
        <v>N/A</v>
      </c>
      <c r="BC1241" s="77">
        <v>39.058564117087478</v>
      </c>
      <c r="BD1241" s="56">
        <v>21.141732283464599</v>
      </c>
      <c r="BE1241" s="56">
        <v>21.141732283464599</v>
      </c>
      <c r="BF1241" s="56">
        <v>11.929133858267701</v>
      </c>
      <c r="BG1241" s="378">
        <f t="shared" si="142"/>
        <v>8.7375807000000152E-2</v>
      </c>
      <c r="BH1241" s="14">
        <v>36</v>
      </c>
      <c r="BI1241" s="114" t="s">
        <v>3532</v>
      </c>
      <c r="BJ1241" s="50" t="s">
        <v>4050</v>
      </c>
      <c r="BK1241" s="81" t="s">
        <v>4964</v>
      </c>
      <c r="BL1241" s="81" t="s">
        <v>4066</v>
      </c>
      <c r="BM1241" s="81" t="s">
        <v>5469</v>
      </c>
      <c r="BN1241" s="81" t="s">
        <v>2872</v>
      </c>
      <c r="BO1241" s="81" t="s">
        <v>5941</v>
      </c>
      <c r="BP1241" s="81" t="s">
        <v>5431</v>
      </c>
      <c r="BQ1241" s="81" t="s">
        <v>5942</v>
      </c>
      <c r="BR1241" s="81" t="s">
        <v>4275</v>
      </c>
      <c r="BS1241" s="81" t="s">
        <v>4068</v>
      </c>
      <c r="BT1241" s="81"/>
      <c r="BU1241" s="349" t="s">
        <v>6879</v>
      </c>
      <c r="BV1241" s="388" t="s">
        <v>8178</v>
      </c>
      <c r="BW1241" s="352" t="s">
        <v>6885</v>
      </c>
      <c r="BX1241" s="388" t="s">
        <v>8179</v>
      </c>
      <c r="BY1241" s="93" t="str">
        <f t="shared" ref="BY1241" si="154">CONCATENATE(IF(J1241="Closeout","CLOSEOUT - ",""),D1241,", ",N1241,"x",O1241,", ",IF(U1241="N/A","",CONCATENATE(U1241,"/")),IF(S1241&gt;0,CONCATENATE("+",S1241),S1241),"mm Offset, ",P1241,", ",V1241,"mm Centerbore, ",PROPER(Y1241),IF(G1241="R",", Race Drilled",""),"",IF(BA1241="N/A","",CONCATENATE(", w/ ",BA1241)))</f>
        <v>MR707 Bead Grip, 18x9, +18mm Offset, 8x6.5, 130.81mm Centerbore, Matte Black</v>
      </c>
      <c r="BZ1241" s="81" t="s">
        <v>3878</v>
      </c>
      <c r="CA1241" s="81" t="s">
        <v>3879</v>
      </c>
      <c r="CB1241" s="81" t="str">
        <f t="shared" ref="CB1241" si="155">C1241</f>
        <v>TRAIL (7XX)</v>
      </c>
    </row>
    <row r="1242" spans="1:80" s="38" customFormat="1" ht="15" customHeight="1">
      <c r="A1242" s="22">
        <f t="shared" ref="A1242" si="156">ROW(B1242)-2</f>
        <v>1240</v>
      </c>
      <c r="B1242" s="13" t="s">
        <v>84</v>
      </c>
      <c r="C1242" s="104" t="s">
        <v>1282</v>
      </c>
      <c r="D1242" s="82" t="s">
        <v>5804</v>
      </c>
      <c r="E1242" s="91" t="str">
        <f>CONCATENATE(LEFT(D1242,5),VLOOKUP(CONCATENATE(N1242,"x",O1242),'PART NUMBER GUIDE'!$B$9:$C$49,2,FALSE),VLOOKUP(CONCATENATE(P1242, V1242), 'PART NUMBER GUIDE'!$Q$6:$R$91, 2, FALSE),VLOOKUP(Y1242,'PART NUMBER GUIDE'!$J$8:$K$43,2, FALSE),IF(U1242="N/A",IF(ABS(S1242)&lt;10,"0"&amp;ABS(S1242),ABS(S1242)),CONCATENATE(LEFT(U1242,1),RIGHT(U1242,1))), F1242, G1242)</f>
        <v>MR70789087518</v>
      </c>
      <c r="F1242" s="90"/>
      <c r="G1242" s="90"/>
      <c r="H1242" s="79" t="s">
        <v>6208</v>
      </c>
      <c r="I1242" s="319">
        <v>44539</v>
      </c>
      <c r="J1242" s="85" t="s">
        <v>1265</v>
      </c>
      <c r="K1242" s="342">
        <v>379</v>
      </c>
      <c r="L1242" s="92">
        <f t="shared" si="150"/>
        <v>379</v>
      </c>
      <c r="M1242" s="344"/>
      <c r="N1242" s="82">
        <v>18</v>
      </c>
      <c r="O1242" s="8">
        <v>9</v>
      </c>
      <c r="P1242" s="99" t="str">
        <f t="shared" si="144"/>
        <v>8x170</v>
      </c>
      <c r="Q1242" s="82">
        <v>8</v>
      </c>
      <c r="R1242" s="82">
        <v>170</v>
      </c>
      <c r="S1242" s="82">
        <v>18</v>
      </c>
      <c r="T1242" s="84">
        <v>5.7</v>
      </c>
      <c r="U1242" s="102" t="s">
        <v>85</v>
      </c>
      <c r="V1242" s="75">
        <v>130.81</v>
      </c>
      <c r="W1242" s="41">
        <v>33.299999999999997</v>
      </c>
      <c r="X1242" s="51">
        <v>3640</v>
      </c>
      <c r="Y1242" s="45" t="s">
        <v>2294</v>
      </c>
      <c r="Z1242" s="79" t="s">
        <v>2987</v>
      </c>
      <c r="AA1242" s="51" t="str">
        <f t="shared" si="145"/>
        <v>18x9, 8x170, 18 OS</v>
      </c>
      <c r="AB1242" s="81" t="s">
        <v>4105</v>
      </c>
      <c r="AC1242" s="89">
        <f>_xlfn.IFNA(VLOOKUP(AB1242,ACCESSORIES!F:J,5,FALSE),"N/A")</f>
        <v>33</v>
      </c>
      <c r="AD1242" s="14" t="s">
        <v>85</v>
      </c>
      <c r="AE1242" s="14" t="s">
        <v>85</v>
      </c>
      <c r="AF1242" s="13" t="s">
        <v>3005</v>
      </c>
      <c r="AG1242" s="14" t="s">
        <v>85</v>
      </c>
      <c r="AH1242" s="9" t="str">
        <f>_xlfn.IFNA(VLOOKUP(AG1242,ACCESSORIES!F:J,5,FALSE),"N/A")</f>
        <v>N/A</v>
      </c>
      <c r="AI1242" s="99" t="s">
        <v>266</v>
      </c>
      <c r="AJ1242" s="82" t="s">
        <v>85</v>
      </c>
      <c r="AK1242" s="40" t="str">
        <f>_xlfn.IFNA(VLOOKUP(AJ1242,ACCESSORIES!F:J,5,FALSE),"N/A")</f>
        <v>N/A</v>
      </c>
      <c r="AL1242" s="82" t="s">
        <v>85</v>
      </c>
      <c r="AM1242" s="82">
        <v>16.2</v>
      </c>
      <c r="AN1242" s="82">
        <v>200</v>
      </c>
      <c r="AO1242" s="36">
        <v>0</v>
      </c>
      <c r="AP1242" s="36">
        <v>0</v>
      </c>
      <c r="AQ1242" s="25">
        <v>22</v>
      </c>
      <c r="AR1242" s="36">
        <v>65.5</v>
      </c>
      <c r="AS1242" s="25">
        <v>221.6</v>
      </c>
      <c r="AT1242" s="74">
        <v>213.7</v>
      </c>
      <c r="AU1242" s="410">
        <v>128</v>
      </c>
      <c r="AV1242" s="407">
        <v>103.9</v>
      </c>
      <c r="AW1242" s="407">
        <v>107</v>
      </c>
      <c r="AX1242" s="54">
        <v>0</v>
      </c>
      <c r="AY1242" s="13" t="s">
        <v>85</v>
      </c>
      <c r="AZ1242" s="98" t="str">
        <f>_xlfn.IFNA(VLOOKUP(AY1242,ACCESSORIES!F:J,5,FALSE),"N/A")</f>
        <v>N/A</v>
      </c>
      <c r="BA1242" s="13" t="s">
        <v>85</v>
      </c>
      <c r="BB1242" s="98" t="str">
        <f>_xlfn.IFNA(VLOOKUP(BA1242,ACCESSORIES!F:J,5,FALSE),"N/A")</f>
        <v>N/A</v>
      </c>
      <c r="BC1242" s="77">
        <v>38.24</v>
      </c>
      <c r="BD1242" s="56">
        <v>21.141732283464599</v>
      </c>
      <c r="BE1242" s="56">
        <v>21.141732283464599</v>
      </c>
      <c r="BF1242" s="56">
        <v>11.929133858267701</v>
      </c>
      <c r="BG1242" s="378">
        <f t="shared" si="142"/>
        <v>8.7375807000000152E-2</v>
      </c>
      <c r="BH1242" s="14">
        <v>36</v>
      </c>
      <c r="BI1242" s="114" t="s">
        <v>3532</v>
      </c>
      <c r="BJ1242" s="50" t="s">
        <v>4050</v>
      </c>
      <c r="BK1242" s="81" t="s">
        <v>4964</v>
      </c>
      <c r="BL1242" s="81" t="s">
        <v>4066</v>
      </c>
      <c r="BM1242" s="81" t="s">
        <v>5469</v>
      </c>
      <c r="BN1242" s="81" t="s">
        <v>2872</v>
      </c>
      <c r="BO1242" s="81" t="s">
        <v>5941</v>
      </c>
      <c r="BP1242" s="81" t="s">
        <v>5431</v>
      </c>
      <c r="BQ1242" s="81" t="s">
        <v>5942</v>
      </c>
      <c r="BR1242" s="81" t="s">
        <v>4275</v>
      </c>
      <c r="BS1242" s="81" t="s">
        <v>4068</v>
      </c>
      <c r="BT1242" s="81"/>
      <c r="BU1242" s="349" t="s">
        <v>6879</v>
      </c>
      <c r="BV1242" s="388" t="s">
        <v>8178</v>
      </c>
      <c r="BW1242" s="352" t="s">
        <v>6885</v>
      </c>
      <c r="BX1242" s="388" t="s">
        <v>8179</v>
      </c>
      <c r="BY1242" s="93" t="str">
        <f t="shared" ref="BY1242" si="157">CONCATENATE(IF(J1242="Closeout","CLOSEOUT - ",""),D1242,", ",N1242,"x",O1242,", ",IF(U1242="N/A","",CONCATENATE(U1242,"/")),IF(S1242&gt;0,CONCATENATE("+",S1242),S1242),"mm Offset, ",P1242,", ",V1242,"mm Centerbore, ",PROPER(Y1242),IF(G1242="R",", Race Drilled",""),"",IF(BA1242="N/A","",CONCATENATE(", w/ ",BA1242)))</f>
        <v>MR707 Bead Grip, 18x9, +18mm Offset, 8x170, 130.81mm Centerbore, Matte Black</v>
      </c>
      <c r="BZ1242" s="81" t="s">
        <v>3878</v>
      </c>
      <c r="CA1242" s="81" t="s">
        <v>3879</v>
      </c>
      <c r="CB1242" s="81" t="str">
        <f t="shared" ref="CB1242" si="158">C1242</f>
        <v>TRAIL (7XX)</v>
      </c>
    </row>
    <row r="1243" spans="1:80" s="38" customFormat="1" ht="15" customHeight="1">
      <c r="A1243" s="22">
        <f t="shared" ref="A1243" si="159">ROW(B1243)-2</f>
        <v>1241</v>
      </c>
      <c r="B1243" s="13" t="s">
        <v>84</v>
      </c>
      <c r="C1243" s="104" t="s">
        <v>1282</v>
      </c>
      <c r="D1243" s="82" t="s">
        <v>5804</v>
      </c>
      <c r="E1243" s="91" t="str">
        <f>CONCATENATE(LEFT(D1243,5),VLOOKUP(CONCATENATE(N1243,"x",O1243),'PART NUMBER GUIDE'!$B$9:$C$49,2,FALSE),VLOOKUP(CONCATENATE(P1243, V1243), 'PART NUMBER GUIDE'!$Q$6:$R$91, 2, FALSE),VLOOKUP(Y1243,'PART NUMBER GUIDE'!$J$8:$K$43,2, FALSE),IF(U1243="N/A",IF(ABS(S1243)&lt;10,"0"&amp;ABS(S1243),ABS(S1243)),CONCATENATE(LEFT(U1243,1),RIGHT(U1243,1))), F1243, G1243)</f>
        <v>MR70789088518</v>
      </c>
      <c r="F1243" s="90"/>
      <c r="G1243" s="90"/>
      <c r="H1243" s="79" t="s">
        <v>6188</v>
      </c>
      <c r="I1243" s="319">
        <v>44806</v>
      </c>
      <c r="J1243" s="85" t="s">
        <v>1265</v>
      </c>
      <c r="K1243" s="342">
        <v>379</v>
      </c>
      <c r="L1243" s="92">
        <f t="shared" si="150"/>
        <v>379</v>
      </c>
      <c r="M1243" s="344"/>
      <c r="N1243" s="82">
        <v>18</v>
      </c>
      <c r="O1243" s="8">
        <v>9</v>
      </c>
      <c r="P1243" s="99" t="str">
        <f t="shared" si="144"/>
        <v>8x180</v>
      </c>
      <c r="Q1243" s="82">
        <v>8</v>
      </c>
      <c r="R1243" s="82">
        <v>180</v>
      </c>
      <c r="S1243" s="82">
        <v>18</v>
      </c>
      <c r="T1243" s="84">
        <v>5.7</v>
      </c>
      <c r="U1243" s="102" t="s">
        <v>85</v>
      </c>
      <c r="V1243" s="75">
        <v>130.81</v>
      </c>
      <c r="W1243" s="41">
        <v>34.28</v>
      </c>
      <c r="X1243" s="51">
        <v>3640</v>
      </c>
      <c r="Y1243" s="45" t="s">
        <v>2294</v>
      </c>
      <c r="Z1243" s="79" t="s">
        <v>2987</v>
      </c>
      <c r="AA1243" s="51" t="str">
        <f t="shared" si="145"/>
        <v>18x9, 8x180, 18 OS</v>
      </c>
      <c r="AB1243" s="81" t="s">
        <v>4106</v>
      </c>
      <c r="AC1243" s="89">
        <f>_xlfn.IFNA(VLOOKUP(AB1243,ACCESSORIES!F:J,5,FALSE),"N/A")</f>
        <v>33</v>
      </c>
      <c r="AD1243" s="14" t="s">
        <v>85</v>
      </c>
      <c r="AE1243" s="14" t="s">
        <v>85</v>
      </c>
      <c r="AF1243" s="13" t="s">
        <v>3005</v>
      </c>
      <c r="AG1243" s="14" t="s">
        <v>85</v>
      </c>
      <c r="AH1243" s="9" t="str">
        <f>_xlfn.IFNA(VLOOKUP(AG1243,ACCESSORIES!F:J,5,FALSE),"N/A")</f>
        <v>N/A</v>
      </c>
      <c r="AI1243" s="99" t="s">
        <v>266</v>
      </c>
      <c r="AJ1243" s="82" t="s">
        <v>85</v>
      </c>
      <c r="AK1243" s="40" t="str">
        <f>_xlfn.IFNA(VLOOKUP(AJ1243,ACCESSORIES!F:J,5,FALSE),"N/A")</f>
        <v>N/A</v>
      </c>
      <c r="AL1243" s="82" t="s">
        <v>85</v>
      </c>
      <c r="AM1243" s="82">
        <v>16.2</v>
      </c>
      <c r="AN1243" s="82">
        <v>210</v>
      </c>
      <c r="AO1243" s="36">
        <v>0</v>
      </c>
      <c r="AP1243" s="36">
        <v>0</v>
      </c>
      <c r="AQ1243" s="25">
        <v>23</v>
      </c>
      <c r="AR1243" s="36">
        <v>65.5</v>
      </c>
      <c r="AS1243" s="25">
        <v>221.6</v>
      </c>
      <c r="AT1243" s="74">
        <v>213.7</v>
      </c>
      <c r="AU1243" s="410">
        <v>123.1</v>
      </c>
      <c r="AV1243" s="407">
        <v>92</v>
      </c>
      <c r="AW1243" s="407">
        <v>92</v>
      </c>
      <c r="AX1243" s="54">
        <v>0</v>
      </c>
      <c r="AY1243" s="13" t="s">
        <v>85</v>
      </c>
      <c r="AZ1243" s="98" t="str">
        <f>_xlfn.IFNA(VLOOKUP(AY1243,ACCESSORIES!F:J,5,FALSE),"N/A")</f>
        <v>N/A</v>
      </c>
      <c r="BA1243" s="13" t="s">
        <v>85</v>
      </c>
      <c r="BB1243" s="98" t="str">
        <f>_xlfn.IFNA(VLOOKUP(BA1243,ACCESSORIES!F:J,5,FALSE),"N/A")</f>
        <v>N/A</v>
      </c>
      <c r="BC1243" s="77">
        <v>38.28</v>
      </c>
      <c r="BD1243" s="56">
        <v>21.141732283464599</v>
      </c>
      <c r="BE1243" s="56">
        <v>21.141732283464599</v>
      </c>
      <c r="BF1243" s="56">
        <v>11.929133858267701</v>
      </c>
      <c r="BG1243" s="378">
        <f t="shared" si="142"/>
        <v>8.7375807000000152E-2</v>
      </c>
      <c r="BH1243" s="14">
        <v>36</v>
      </c>
      <c r="BI1243" s="114" t="s">
        <v>3532</v>
      </c>
      <c r="BJ1243" s="50" t="s">
        <v>4050</v>
      </c>
      <c r="BK1243" s="81" t="s">
        <v>4964</v>
      </c>
      <c r="BL1243" s="81" t="s">
        <v>4066</v>
      </c>
      <c r="BM1243" s="81" t="s">
        <v>5469</v>
      </c>
      <c r="BN1243" s="81" t="s">
        <v>2872</v>
      </c>
      <c r="BO1243" s="81" t="s">
        <v>5941</v>
      </c>
      <c r="BP1243" s="81" t="s">
        <v>5431</v>
      </c>
      <c r="BQ1243" s="81" t="s">
        <v>5942</v>
      </c>
      <c r="BR1243" s="81" t="s">
        <v>4275</v>
      </c>
      <c r="BS1243" s="81" t="s">
        <v>4068</v>
      </c>
      <c r="BT1243" s="81"/>
      <c r="BU1243" s="349" t="s">
        <v>6879</v>
      </c>
      <c r="BV1243" s="388" t="s">
        <v>8178</v>
      </c>
      <c r="BW1243" s="352" t="s">
        <v>6885</v>
      </c>
      <c r="BX1243" s="388" t="s">
        <v>8179</v>
      </c>
      <c r="BY1243" s="93" t="str">
        <f t="shared" ref="BY1243" si="160">CONCATENATE(IF(J1243="Closeout","CLOSEOUT - ",""),D1243,", ",N1243,"x",O1243,", ",IF(U1243="N/A","",CONCATENATE(U1243,"/")),IF(S1243&gt;0,CONCATENATE("+",S1243),S1243),"mm Offset, ",P1243,", ",V1243,"mm Centerbore, ",PROPER(Y1243),IF(G1243="R",", Race Drilled",""),"",IF(BA1243="N/A","",CONCATENATE(", w/ ",BA1243)))</f>
        <v>MR707 Bead Grip, 18x9, +18mm Offset, 8x180, 130.81mm Centerbore, Matte Black</v>
      </c>
      <c r="BZ1243" s="81" t="s">
        <v>3878</v>
      </c>
      <c r="CA1243" s="81" t="s">
        <v>3879</v>
      </c>
      <c r="CB1243" s="81" t="str">
        <f t="shared" ref="CB1243" si="161">C1243</f>
        <v>TRAIL (7XX)</v>
      </c>
    </row>
    <row r="1244" spans="1:80" s="38" customFormat="1" ht="15" customHeight="1">
      <c r="A1244" s="22">
        <f t="shared" ref="A1244:A1286" si="162">ROW(B1244)-2</f>
        <v>1242</v>
      </c>
      <c r="B1244" s="13" t="s">
        <v>84</v>
      </c>
      <c r="C1244" s="104" t="s">
        <v>1282</v>
      </c>
      <c r="D1244" s="82" t="s">
        <v>7405</v>
      </c>
      <c r="E1244" s="91" t="str">
        <f>CONCATENATE(LEFT(D1244,5),VLOOKUP(CONCATENATE(N1244,"x",O1244),'PART NUMBER GUIDE'!$B$9:$C$49,2,FALSE),VLOOKUP(CONCATENATE(P1244, V1244), 'PART NUMBER GUIDE'!$Q$6:$R$91, 2, FALSE),VLOOKUP(Y1244,'PART NUMBER GUIDE'!$J$8:$K$43,2, FALSE),IF(U1244="N/A",IF(ABS(S1244)&lt;10,"0"&amp;ABS(S1244),ABS(S1244)),CONCATENATE(LEFT(U1244,1),RIGHT(U1244,1))), F1244, G1244)</f>
        <v>MR708785501300</v>
      </c>
      <c r="F1244" s="90"/>
      <c r="G1244" s="90"/>
      <c r="H1244" s="79" t="s">
        <v>7406</v>
      </c>
      <c r="I1244" s="319">
        <v>45155</v>
      </c>
      <c r="J1244" s="85" t="s">
        <v>1266</v>
      </c>
      <c r="K1244" s="342">
        <v>319</v>
      </c>
      <c r="L1244" s="92">
        <f t="shared" si="150"/>
        <v>319</v>
      </c>
      <c r="M1244" s="344"/>
      <c r="N1244" s="82">
        <v>17</v>
      </c>
      <c r="O1244" s="8">
        <v>8.5</v>
      </c>
      <c r="P1244" s="99" t="str">
        <f t="shared" si="144"/>
        <v>5x5</v>
      </c>
      <c r="Q1244" s="82">
        <v>5</v>
      </c>
      <c r="R1244" s="82">
        <v>5</v>
      </c>
      <c r="S1244" s="82">
        <v>0</v>
      </c>
      <c r="T1244" s="84">
        <v>4.72</v>
      </c>
      <c r="U1244" s="102" t="s">
        <v>85</v>
      </c>
      <c r="V1244" s="75">
        <v>71.5</v>
      </c>
      <c r="W1244" s="41">
        <v>27.67</v>
      </c>
      <c r="X1244" s="51">
        <v>2650</v>
      </c>
      <c r="Y1244" s="45" t="s">
        <v>4304</v>
      </c>
      <c r="Z1244" s="79" t="s">
        <v>2987</v>
      </c>
      <c r="AA1244" s="51" t="str">
        <f t="shared" si="145"/>
        <v>17x8.5, 5x5, 0 OS</v>
      </c>
      <c r="AB1244" s="81" t="s">
        <v>4102</v>
      </c>
      <c r="AC1244" s="89">
        <f>_xlfn.IFNA(VLOOKUP(AB1244,ACCESSORIES!F:J,5,FALSE),"N/A")</f>
        <v>22</v>
      </c>
      <c r="AD1244" s="14" t="s">
        <v>85</v>
      </c>
      <c r="AE1244" s="9" t="str">
        <f>_xlfn.IFNA(VLOOKUP(AD1244,ACCESSORIES!C:G,5,FALSE),"N/A")</f>
        <v>N/A</v>
      </c>
      <c r="AF1244" s="9" t="str">
        <f>_xlfn.IFNA(VLOOKUP(AE1244,ACCESSORIES!D:H,5,FALSE),"N/A")</f>
        <v>N/A</v>
      </c>
      <c r="AG1244" s="14" t="s">
        <v>85</v>
      </c>
      <c r="AH1244" s="9" t="str">
        <f>_xlfn.IFNA(VLOOKUP(AG1244,ACCESSORIES!F:J,5,FALSE),"N/A")</f>
        <v>N/A</v>
      </c>
      <c r="AI1244" s="99" t="s">
        <v>266</v>
      </c>
      <c r="AJ1244" s="82" t="s">
        <v>85</v>
      </c>
      <c r="AK1244" s="40" t="str">
        <f>_xlfn.IFNA(VLOOKUP(AJ1244,ACCESSORIES!F:J,5,FALSE),"N/A")</f>
        <v>N/A</v>
      </c>
      <c r="AL1244" s="82" t="s">
        <v>85</v>
      </c>
      <c r="AM1244" s="82">
        <v>16.2</v>
      </c>
      <c r="AN1244" s="82">
        <v>175</v>
      </c>
      <c r="AO1244" s="36">
        <v>4.0999999999999996</v>
      </c>
      <c r="AP1244" s="36">
        <v>20.399999999999999</v>
      </c>
      <c r="AQ1244" s="25">
        <v>41.6</v>
      </c>
      <c r="AR1244" s="36">
        <v>53.5</v>
      </c>
      <c r="AS1244" s="25">
        <v>210.86</v>
      </c>
      <c r="AT1244" s="74">
        <v>207.78</v>
      </c>
      <c r="AU1244" s="410">
        <v>71.5</v>
      </c>
      <c r="AV1244" s="407">
        <v>42.8</v>
      </c>
      <c r="AW1244" s="407">
        <v>42.8</v>
      </c>
      <c r="AX1244" s="54">
        <v>32</v>
      </c>
      <c r="AY1244" s="13" t="s">
        <v>85</v>
      </c>
      <c r="AZ1244" s="98" t="str">
        <f>_xlfn.IFNA(VLOOKUP(AY1244,ACCESSORIES!F:J,5,FALSE),"N/A")</f>
        <v>N/A</v>
      </c>
      <c r="BA1244" s="13" t="s">
        <v>85</v>
      </c>
      <c r="BB1244" s="98" t="str">
        <f>_xlfn.IFNA(VLOOKUP(BA1244,ACCESSORIES!F:J,5,FALSE),"N/A")</f>
        <v>N/A</v>
      </c>
      <c r="BC1244" s="77">
        <v>32.17</v>
      </c>
      <c r="BD1244" s="56">
        <v>20.236220472440898</v>
      </c>
      <c r="BE1244" s="56">
        <v>20.236220472440898</v>
      </c>
      <c r="BF1244" s="56">
        <v>11.417322834645701</v>
      </c>
      <c r="BG1244" s="378">
        <f t="shared" si="142"/>
        <v>7.6616839999999839E-2</v>
      </c>
      <c r="BH1244" s="14">
        <v>36</v>
      </c>
      <c r="BI1244" s="114" t="s">
        <v>4923</v>
      </c>
      <c r="BJ1244" s="50" t="s">
        <v>4050</v>
      </c>
      <c r="BK1244" s="81"/>
      <c r="BL1244" s="81"/>
      <c r="BM1244" s="81"/>
      <c r="BN1244" s="81"/>
      <c r="BO1244" s="81"/>
      <c r="BP1244" s="81"/>
      <c r="BQ1244" s="81"/>
      <c r="BR1244" s="81"/>
      <c r="BS1244" s="81"/>
      <c r="BT1244" s="81"/>
      <c r="BU1244" s="349"/>
      <c r="BV1244" s="390"/>
      <c r="BW1244" s="352"/>
      <c r="BX1244" s="390"/>
      <c r="BY1244" s="93" t="str">
        <f t="shared" ref="BY1244:BY1286" si="163">CONCATENATE(IF(J1244="Closeout","CLOSEOUT - ",""),D1244,", ",N1244,"x",O1244,", ",IF(U1244="N/A","",CONCATENATE(U1244,"/")),IF(S1244&gt;0,CONCATENATE("+",S1244),S1244),"mm Offset, ",P1244,", ",V1244,"mm Centerbore, ",PROPER(Y1244),IF(G1244="R",", Race Drilled",""),"",IF(BA1244="N/A","",CONCATENATE(", w/ ",BA1244)))</f>
        <v>MR708 Bead Grip, 17x8.5, 0mm Offset, 5x5, 71.5mm Centerbore, Gloss Black</v>
      </c>
      <c r="BZ1244" s="81" t="s">
        <v>3878</v>
      </c>
      <c r="CA1244" s="81" t="s">
        <v>3879</v>
      </c>
      <c r="CB1244" s="81" t="str">
        <f t="shared" ref="CB1244:CB1286" si="164">C1244</f>
        <v>TRAIL (7XX)</v>
      </c>
    </row>
    <row r="1245" spans="1:80" s="38" customFormat="1" ht="15" customHeight="1">
      <c r="A1245" s="22">
        <f t="shared" ref="A1245" si="165">ROW(B1245)-2</f>
        <v>1243</v>
      </c>
      <c r="B1245" s="13" t="s">
        <v>84</v>
      </c>
      <c r="C1245" s="104" t="s">
        <v>1282</v>
      </c>
      <c r="D1245" s="82" t="s">
        <v>7405</v>
      </c>
      <c r="E1245" s="91" t="str">
        <f>CONCATENATE(LEFT(D1245,5),VLOOKUP(CONCATENATE(N1245,"x",O1245),'PART NUMBER GUIDE'!$B$9:$C$49,2,FALSE),VLOOKUP(CONCATENATE(P1245, V1245), 'PART NUMBER GUIDE'!$Q$6:$R$91, 2, FALSE),VLOOKUP(Y1245,'PART NUMBER GUIDE'!$J$8:$K$43,2, FALSE),IF(U1245="N/A",IF(ABS(S1245)&lt;10,"0"&amp;ABS(S1245),ABS(S1245)),CONCATENATE(LEFT(U1245,1),RIGHT(U1245,1))), F1245, G1245)</f>
        <v>MR70878550800</v>
      </c>
      <c r="F1245" s="90"/>
      <c r="G1245" s="90"/>
      <c r="H1245" s="79" t="s">
        <v>7436</v>
      </c>
      <c r="I1245" s="109">
        <v>45208</v>
      </c>
      <c r="J1245" s="85" t="s">
        <v>1266</v>
      </c>
      <c r="K1245" s="342">
        <v>319</v>
      </c>
      <c r="L1245" s="92">
        <f t="shared" si="150"/>
        <v>319</v>
      </c>
      <c r="M1245" s="344"/>
      <c r="N1245" s="82">
        <v>17</v>
      </c>
      <c r="O1245" s="8">
        <v>8.5</v>
      </c>
      <c r="P1245" s="99" t="str">
        <f t="shared" ref="P1245" si="166">CONCATENATE(Q1245,"x",R1245)</f>
        <v>5x5</v>
      </c>
      <c r="Q1245" s="82">
        <v>5</v>
      </c>
      <c r="R1245" s="82">
        <v>5</v>
      </c>
      <c r="S1245" s="82">
        <v>0</v>
      </c>
      <c r="T1245" s="84">
        <v>4.72</v>
      </c>
      <c r="U1245" s="102" t="s">
        <v>85</v>
      </c>
      <c r="V1245" s="75">
        <v>71.5</v>
      </c>
      <c r="W1245" s="41">
        <v>27.67</v>
      </c>
      <c r="X1245" s="51">
        <v>2650</v>
      </c>
      <c r="Y1245" s="45" t="s">
        <v>2646</v>
      </c>
      <c r="Z1245" s="79" t="s">
        <v>2992</v>
      </c>
      <c r="AA1245" s="51" t="str">
        <f t="shared" ref="AA1245" si="167">_xlfn.CONCAT(N1245,"x",O1245,","," ",P1245,","," ",S1245," ","OS")</f>
        <v>17x8.5, 5x5, 0 OS</v>
      </c>
      <c r="AB1245" s="81" t="s">
        <v>4102</v>
      </c>
      <c r="AC1245" s="89">
        <f>_xlfn.IFNA(VLOOKUP(AB1245,ACCESSORIES!F:J,5,FALSE),"N/A")</f>
        <v>22</v>
      </c>
      <c r="AD1245" s="14" t="s">
        <v>85</v>
      </c>
      <c r="AE1245" s="9" t="str">
        <f>_xlfn.IFNA(VLOOKUP(AD1245,ACCESSORIES!C:G,5,FALSE),"N/A")</f>
        <v>N/A</v>
      </c>
      <c r="AF1245" s="9" t="str">
        <f>_xlfn.IFNA(VLOOKUP(AE1245,ACCESSORIES!D:H,5,FALSE),"N/A")</f>
        <v>N/A</v>
      </c>
      <c r="AG1245" s="14" t="s">
        <v>85</v>
      </c>
      <c r="AH1245" s="9" t="str">
        <f>_xlfn.IFNA(VLOOKUP(AG1245,ACCESSORIES!F:J,5,FALSE),"N/A")</f>
        <v>N/A</v>
      </c>
      <c r="AI1245" s="99" t="s">
        <v>266</v>
      </c>
      <c r="AJ1245" s="82" t="s">
        <v>85</v>
      </c>
      <c r="AK1245" s="40" t="str">
        <f>_xlfn.IFNA(VLOOKUP(AJ1245,ACCESSORIES!F:J,5,FALSE),"N/A")</f>
        <v>N/A</v>
      </c>
      <c r="AL1245" s="82" t="s">
        <v>85</v>
      </c>
      <c r="AM1245" s="82">
        <v>16.2</v>
      </c>
      <c r="AN1245" s="82">
        <v>175</v>
      </c>
      <c r="AO1245" s="36">
        <v>4.0999999999999996</v>
      </c>
      <c r="AP1245" s="36">
        <v>20.399999999999999</v>
      </c>
      <c r="AQ1245" s="25">
        <v>41.6</v>
      </c>
      <c r="AR1245" s="36">
        <v>53.5</v>
      </c>
      <c r="AS1245" s="25">
        <v>210.86</v>
      </c>
      <c r="AT1245" s="74">
        <v>207.78</v>
      </c>
      <c r="AU1245" s="410">
        <v>71.5</v>
      </c>
      <c r="AV1245" s="407">
        <v>42.8</v>
      </c>
      <c r="AW1245" s="407">
        <v>42.8</v>
      </c>
      <c r="AX1245" s="54">
        <v>32</v>
      </c>
      <c r="AY1245" s="13" t="s">
        <v>85</v>
      </c>
      <c r="AZ1245" s="98" t="str">
        <f>_xlfn.IFNA(VLOOKUP(AY1245,ACCESSORIES!F:J,5,FALSE),"N/A")</f>
        <v>N/A</v>
      </c>
      <c r="BA1245" s="13" t="s">
        <v>85</v>
      </c>
      <c r="BB1245" s="98" t="str">
        <f>_xlfn.IFNA(VLOOKUP(BA1245,ACCESSORIES!F:J,5,FALSE),"N/A")</f>
        <v>N/A</v>
      </c>
      <c r="BC1245" s="77">
        <v>32.17</v>
      </c>
      <c r="BD1245" s="56">
        <v>20.236220472440898</v>
      </c>
      <c r="BE1245" s="56">
        <v>20.236220472440898</v>
      </c>
      <c r="BF1245" s="56">
        <v>11.417322834645701</v>
      </c>
      <c r="BG1245" s="378">
        <f t="shared" ref="BG1245" si="168">SUM(((BD1245*25.4)*(BE1245*25.4)*(BF1245*25.4))/1000000000)</f>
        <v>7.6616839999999839E-2</v>
      </c>
      <c r="BH1245" s="14">
        <v>36</v>
      </c>
      <c r="BI1245" s="114" t="s">
        <v>4923</v>
      </c>
      <c r="BJ1245" s="50" t="s">
        <v>4050</v>
      </c>
      <c r="BK1245" s="81"/>
      <c r="BL1245" s="81"/>
      <c r="BM1245" s="81"/>
      <c r="BN1245" s="81"/>
      <c r="BO1245" s="81"/>
      <c r="BP1245" s="81"/>
      <c r="BQ1245" s="81"/>
      <c r="BR1245" s="81"/>
      <c r="BS1245" s="81"/>
      <c r="BT1245" s="81"/>
      <c r="BU1245" s="349"/>
      <c r="BV1245" s="390"/>
      <c r="BW1245" s="352"/>
      <c r="BX1245" s="390"/>
      <c r="BY1245" s="93" t="str">
        <f t="shared" ref="BY1245" si="169">CONCATENATE(IF(J1245="Closeout","CLOSEOUT - ",""),D1245,", ",N1245,"x",O1245,", ",IF(U1245="N/A","",CONCATENATE(U1245,"/")),IF(S1245&gt;0,CONCATENATE("+",S1245),S1245),"mm Offset, ",P1245,", ",V1245,"mm Centerbore, ",PROPER(Y1245),IF(G1245="R",", Race Drilled",""),"",IF(BA1245="N/A","",CONCATENATE(", w/ ",BA1245)))</f>
        <v>MR708 Bead Grip, 17x8.5, 0mm Offset, 5x5, 71.5mm Centerbore, Gloss Titanium</v>
      </c>
      <c r="BZ1245" s="81" t="s">
        <v>3878</v>
      </c>
      <c r="CA1245" s="81" t="s">
        <v>3879</v>
      </c>
      <c r="CB1245" s="81" t="str">
        <f t="shared" ref="CB1245" si="170">C1245</f>
        <v>TRAIL (7XX)</v>
      </c>
    </row>
    <row r="1246" spans="1:80" s="38" customFormat="1" ht="15" customHeight="1">
      <c r="A1246" s="22">
        <f t="shared" si="162"/>
        <v>1244</v>
      </c>
      <c r="B1246" s="13" t="s">
        <v>84</v>
      </c>
      <c r="C1246" s="104" t="s">
        <v>1282</v>
      </c>
      <c r="D1246" s="82" t="s">
        <v>7405</v>
      </c>
      <c r="E1246" s="91" t="str">
        <f>CONCATENATE(LEFT(D1246,5),VLOOKUP(CONCATENATE(N1246,"x",O1246),'PART NUMBER GUIDE'!$B$9:$C$49,2,FALSE),VLOOKUP(CONCATENATE(P1246, V1246), 'PART NUMBER GUIDE'!$Q$6:$R$91, 2, FALSE),VLOOKUP(Y1246,'PART NUMBER GUIDE'!$J$8:$K$43,2, FALSE),IF(U1246="N/A",IF(ABS(S1246)&lt;10,"0"&amp;ABS(S1246),ABS(S1246)),CONCATENATE(LEFT(U1246,1),RIGHT(U1246,1))), F1246, G1246)</f>
        <v>MR708785161300</v>
      </c>
      <c r="F1246" s="90"/>
      <c r="G1246" s="90"/>
      <c r="H1246" s="79" t="s">
        <v>7407</v>
      </c>
      <c r="I1246" s="319">
        <v>45155</v>
      </c>
      <c r="J1246" s="85" t="s">
        <v>1266</v>
      </c>
      <c r="K1246" s="342">
        <v>319</v>
      </c>
      <c r="L1246" s="92">
        <f t="shared" si="150"/>
        <v>319</v>
      </c>
      <c r="M1246" s="344"/>
      <c r="N1246" s="82">
        <v>17</v>
      </c>
      <c r="O1246" s="8">
        <v>8.5</v>
      </c>
      <c r="P1246" s="99" t="str">
        <f t="shared" si="144"/>
        <v>6x135</v>
      </c>
      <c r="Q1246" s="82">
        <v>6</v>
      </c>
      <c r="R1246" s="82">
        <v>135</v>
      </c>
      <c r="S1246" s="82">
        <v>0</v>
      </c>
      <c r="T1246" s="84">
        <v>4.72</v>
      </c>
      <c r="U1246" s="102" t="s">
        <v>85</v>
      </c>
      <c r="V1246" s="75">
        <v>87</v>
      </c>
      <c r="W1246" s="41">
        <v>27.67</v>
      </c>
      <c r="X1246" s="51">
        <v>2650</v>
      </c>
      <c r="Y1246" s="45" t="s">
        <v>4304</v>
      </c>
      <c r="Z1246" s="79" t="s">
        <v>2987</v>
      </c>
      <c r="AA1246" s="51" t="str">
        <f t="shared" si="145"/>
        <v>17x8.5, 6x135, 0 OS</v>
      </c>
      <c r="AB1246" s="81" t="s">
        <v>4102</v>
      </c>
      <c r="AC1246" s="89">
        <f>_xlfn.IFNA(VLOOKUP(AB1246,ACCESSORIES!F:J,5,FALSE),"N/A")</f>
        <v>22</v>
      </c>
      <c r="AD1246" s="14" t="s">
        <v>85</v>
      </c>
      <c r="AE1246" s="9" t="str">
        <f>_xlfn.IFNA(VLOOKUP(AD1246,ACCESSORIES!C:G,5,FALSE),"N/A")</f>
        <v>N/A</v>
      </c>
      <c r="AF1246" s="9" t="str">
        <f>_xlfn.IFNA(VLOOKUP(AE1246,ACCESSORIES!D:H,5,FALSE),"N/A")</f>
        <v>N/A</v>
      </c>
      <c r="AG1246" s="14" t="s">
        <v>85</v>
      </c>
      <c r="AH1246" s="9" t="str">
        <f>_xlfn.IFNA(VLOOKUP(AG1246,ACCESSORIES!F:J,5,FALSE),"N/A")</f>
        <v>N/A</v>
      </c>
      <c r="AI1246" s="99" t="s">
        <v>266</v>
      </c>
      <c r="AJ1246" s="82" t="s">
        <v>85</v>
      </c>
      <c r="AK1246" s="40" t="str">
        <f>_xlfn.IFNA(VLOOKUP(AJ1246,ACCESSORIES!F:J,5,FALSE),"N/A")</f>
        <v>N/A</v>
      </c>
      <c r="AL1246" s="82" t="s">
        <v>85</v>
      </c>
      <c r="AM1246" s="82">
        <v>16.2</v>
      </c>
      <c r="AN1246" s="82">
        <v>175</v>
      </c>
      <c r="AO1246" s="36">
        <v>4.0999999999999996</v>
      </c>
      <c r="AP1246" s="36">
        <v>20.399999999999999</v>
      </c>
      <c r="AQ1246" s="25">
        <v>41.6</v>
      </c>
      <c r="AR1246" s="36">
        <v>53.5</v>
      </c>
      <c r="AS1246" s="25">
        <v>210.86</v>
      </c>
      <c r="AT1246" s="74">
        <v>207.78</v>
      </c>
      <c r="AU1246" s="410">
        <v>82.61</v>
      </c>
      <c r="AV1246" s="407">
        <v>34.520000000000003</v>
      </c>
      <c r="AW1246" s="407">
        <v>42.8</v>
      </c>
      <c r="AX1246" s="54">
        <v>32</v>
      </c>
      <c r="AY1246" s="13" t="s">
        <v>85</v>
      </c>
      <c r="AZ1246" s="98" t="str">
        <f>_xlfn.IFNA(VLOOKUP(AY1246,ACCESSORIES!F:J,5,FALSE),"N/A")</f>
        <v>N/A</v>
      </c>
      <c r="BA1246" s="13" t="s">
        <v>85</v>
      </c>
      <c r="BB1246" s="98" t="str">
        <f>_xlfn.IFNA(VLOOKUP(BA1246,ACCESSORIES!F:J,5,FALSE),"N/A")</f>
        <v>N/A</v>
      </c>
      <c r="BC1246" s="77">
        <v>32.17</v>
      </c>
      <c r="BD1246" s="56">
        <v>20.236220472440898</v>
      </c>
      <c r="BE1246" s="56">
        <v>20.236220472440898</v>
      </c>
      <c r="BF1246" s="56">
        <v>11.417322834645701</v>
      </c>
      <c r="BG1246" s="378">
        <f t="shared" si="142"/>
        <v>7.6616839999999839E-2</v>
      </c>
      <c r="BH1246" s="14">
        <v>36</v>
      </c>
      <c r="BI1246" s="114" t="s">
        <v>4923</v>
      </c>
      <c r="BJ1246" s="50" t="s">
        <v>4050</v>
      </c>
      <c r="BK1246" s="81"/>
      <c r="BL1246" s="81"/>
      <c r="BM1246" s="81"/>
      <c r="BN1246" s="81"/>
      <c r="BO1246" s="81"/>
      <c r="BP1246" s="81"/>
      <c r="BQ1246" s="81"/>
      <c r="BR1246" s="81"/>
      <c r="BS1246" s="81"/>
      <c r="BT1246" s="81"/>
      <c r="BU1246" s="349"/>
      <c r="BV1246" s="390"/>
      <c r="BW1246" s="352"/>
      <c r="BX1246" s="390"/>
      <c r="BY1246" s="93" t="str">
        <f t="shared" si="163"/>
        <v>MR708 Bead Grip, 17x8.5, 0mm Offset, 6x135, 87mm Centerbore, Gloss Black</v>
      </c>
      <c r="BZ1246" s="81" t="s">
        <v>3878</v>
      </c>
      <c r="CA1246" s="81" t="s">
        <v>3879</v>
      </c>
      <c r="CB1246" s="81" t="str">
        <f t="shared" si="164"/>
        <v>TRAIL (7XX)</v>
      </c>
    </row>
    <row r="1247" spans="1:80" s="38" customFormat="1" ht="15" customHeight="1">
      <c r="A1247" s="22">
        <f t="shared" ref="A1247" si="171">ROW(B1247)-2</f>
        <v>1245</v>
      </c>
      <c r="B1247" s="13" t="s">
        <v>84</v>
      </c>
      <c r="C1247" s="104" t="s">
        <v>1282</v>
      </c>
      <c r="D1247" s="82" t="s">
        <v>7405</v>
      </c>
      <c r="E1247" s="91" t="str">
        <f>CONCATENATE(LEFT(D1247,5),VLOOKUP(CONCATENATE(N1247,"x",O1247),'PART NUMBER GUIDE'!$B$9:$C$49,2,FALSE),VLOOKUP(CONCATENATE(P1247, V1247), 'PART NUMBER GUIDE'!$Q$6:$R$91, 2, FALSE),VLOOKUP(Y1247,'PART NUMBER GUIDE'!$J$8:$K$43,2, FALSE),IF(U1247="N/A",IF(ABS(S1247)&lt;10,"0"&amp;ABS(S1247),ABS(S1247)),CONCATENATE(LEFT(U1247,1),RIGHT(U1247,1))), F1247, G1247)</f>
        <v>MR70878516800</v>
      </c>
      <c r="F1247" s="90"/>
      <c r="G1247" s="90"/>
      <c r="H1247" s="79" t="s">
        <v>7437</v>
      </c>
      <c r="I1247" s="109">
        <v>45208</v>
      </c>
      <c r="J1247" s="85" t="s">
        <v>1266</v>
      </c>
      <c r="K1247" s="342">
        <v>319</v>
      </c>
      <c r="L1247" s="92">
        <f t="shared" si="150"/>
        <v>319</v>
      </c>
      <c r="M1247" s="344"/>
      <c r="N1247" s="82">
        <v>17</v>
      </c>
      <c r="O1247" s="8">
        <v>8.5</v>
      </c>
      <c r="P1247" s="99" t="str">
        <f t="shared" ref="P1247" si="172">CONCATENATE(Q1247,"x",R1247)</f>
        <v>6x135</v>
      </c>
      <c r="Q1247" s="82">
        <v>6</v>
      </c>
      <c r="R1247" s="82">
        <v>135</v>
      </c>
      <c r="S1247" s="82">
        <v>0</v>
      </c>
      <c r="T1247" s="84">
        <v>4.72</v>
      </c>
      <c r="U1247" s="102" t="s">
        <v>85</v>
      </c>
      <c r="V1247" s="75">
        <v>87</v>
      </c>
      <c r="W1247" s="41">
        <v>27.67</v>
      </c>
      <c r="X1247" s="51">
        <v>2650</v>
      </c>
      <c r="Y1247" s="45" t="s">
        <v>2646</v>
      </c>
      <c r="Z1247" s="79" t="s">
        <v>2992</v>
      </c>
      <c r="AA1247" s="51" t="str">
        <f t="shared" ref="AA1247" si="173">_xlfn.CONCAT(N1247,"x",O1247,","," ",P1247,","," ",S1247," ","OS")</f>
        <v>17x8.5, 6x135, 0 OS</v>
      </c>
      <c r="AB1247" s="81" t="s">
        <v>4102</v>
      </c>
      <c r="AC1247" s="89">
        <f>_xlfn.IFNA(VLOOKUP(AB1247,ACCESSORIES!F:J,5,FALSE),"N/A")</f>
        <v>22</v>
      </c>
      <c r="AD1247" s="14" t="s">
        <v>85</v>
      </c>
      <c r="AE1247" s="9" t="str">
        <f>_xlfn.IFNA(VLOOKUP(AD1247,ACCESSORIES!C:G,5,FALSE),"N/A")</f>
        <v>N/A</v>
      </c>
      <c r="AF1247" s="9" t="str">
        <f>_xlfn.IFNA(VLOOKUP(AE1247,ACCESSORIES!D:H,5,FALSE),"N/A")</f>
        <v>N/A</v>
      </c>
      <c r="AG1247" s="14" t="s">
        <v>85</v>
      </c>
      <c r="AH1247" s="9" t="str">
        <f>_xlfn.IFNA(VLOOKUP(AG1247,ACCESSORIES!F:J,5,FALSE),"N/A")</f>
        <v>N/A</v>
      </c>
      <c r="AI1247" s="99" t="s">
        <v>266</v>
      </c>
      <c r="AJ1247" s="82" t="s">
        <v>85</v>
      </c>
      <c r="AK1247" s="40" t="str">
        <f>_xlfn.IFNA(VLOOKUP(AJ1247,ACCESSORIES!F:J,5,FALSE),"N/A")</f>
        <v>N/A</v>
      </c>
      <c r="AL1247" s="82" t="s">
        <v>85</v>
      </c>
      <c r="AM1247" s="82">
        <v>16.2</v>
      </c>
      <c r="AN1247" s="82">
        <v>175</v>
      </c>
      <c r="AO1247" s="36">
        <v>4.0999999999999996</v>
      </c>
      <c r="AP1247" s="36">
        <v>20.399999999999999</v>
      </c>
      <c r="AQ1247" s="25">
        <v>41.6</v>
      </c>
      <c r="AR1247" s="36">
        <v>53.5</v>
      </c>
      <c r="AS1247" s="25">
        <v>210.86</v>
      </c>
      <c r="AT1247" s="74">
        <v>207.78</v>
      </c>
      <c r="AU1247" s="410">
        <v>82.61</v>
      </c>
      <c r="AV1247" s="407">
        <v>34.520000000000003</v>
      </c>
      <c r="AW1247" s="407">
        <v>42.8</v>
      </c>
      <c r="AX1247" s="54">
        <v>32</v>
      </c>
      <c r="AY1247" s="13" t="s">
        <v>85</v>
      </c>
      <c r="AZ1247" s="98" t="str">
        <f>_xlfn.IFNA(VLOOKUP(AY1247,ACCESSORIES!F:J,5,FALSE),"N/A")</f>
        <v>N/A</v>
      </c>
      <c r="BA1247" s="13" t="s">
        <v>85</v>
      </c>
      <c r="BB1247" s="98" t="str">
        <f>_xlfn.IFNA(VLOOKUP(BA1247,ACCESSORIES!F:J,5,FALSE),"N/A")</f>
        <v>N/A</v>
      </c>
      <c r="BC1247" s="77">
        <v>32.17</v>
      </c>
      <c r="BD1247" s="56">
        <v>20.236220472440898</v>
      </c>
      <c r="BE1247" s="56">
        <v>20.236220472440898</v>
      </c>
      <c r="BF1247" s="56">
        <v>11.417322834645701</v>
      </c>
      <c r="BG1247" s="378">
        <f t="shared" ref="BG1247" si="174">SUM(((BD1247*25.4)*(BE1247*25.4)*(BF1247*25.4))/1000000000)</f>
        <v>7.6616839999999839E-2</v>
      </c>
      <c r="BH1247" s="14">
        <v>36</v>
      </c>
      <c r="BI1247" s="114" t="s">
        <v>4923</v>
      </c>
      <c r="BJ1247" s="50" t="s">
        <v>4050</v>
      </c>
      <c r="BK1247" s="81"/>
      <c r="BL1247" s="81"/>
      <c r="BM1247" s="81"/>
      <c r="BN1247" s="81"/>
      <c r="BO1247" s="81"/>
      <c r="BP1247" s="81"/>
      <c r="BQ1247" s="81"/>
      <c r="BR1247" s="81"/>
      <c r="BS1247" s="81"/>
      <c r="BT1247" s="81"/>
      <c r="BU1247" s="349"/>
      <c r="BV1247" s="390"/>
      <c r="BW1247" s="352"/>
      <c r="BX1247" s="390"/>
      <c r="BY1247" s="93" t="str">
        <f t="shared" ref="BY1247" si="175">CONCATENATE(IF(J1247="Closeout","CLOSEOUT - ",""),D1247,", ",N1247,"x",O1247,", ",IF(U1247="N/A","",CONCATENATE(U1247,"/")),IF(S1247&gt;0,CONCATENATE("+",S1247),S1247),"mm Offset, ",P1247,", ",V1247,"mm Centerbore, ",PROPER(Y1247),IF(G1247="R",", Race Drilled",""),"",IF(BA1247="N/A","",CONCATENATE(", w/ ",BA1247)))</f>
        <v>MR708 Bead Grip, 17x8.5, 0mm Offset, 6x135, 87mm Centerbore, Gloss Titanium</v>
      </c>
      <c r="BZ1247" s="81" t="s">
        <v>3878</v>
      </c>
      <c r="CA1247" s="81" t="s">
        <v>3879</v>
      </c>
      <c r="CB1247" s="81" t="str">
        <f t="shared" ref="CB1247" si="176">C1247</f>
        <v>TRAIL (7XX)</v>
      </c>
    </row>
    <row r="1248" spans="1:80" s="38" customFormat="1" ht="15" customHeight="1">
      <c r="A1248" s="22">
        <f t="shared" si="162"/>
        <v>1246</v>
      </c>
      <c r="B1248" s="13" t="s">
        <v>84</v>
      </c>
      <c r="C1248" s="104" t="s">
        <v>1282</v>
      </c>
      <c r="D1248" s="82" t="s">
        <v>7405</v>
      </c>
      <c r="E1248" s="91" t="str">
        <f>CONCATENATE(LEFT(D1248,5),VLOOKUP(CONCATENATE(N1248,"x",O1248),'PART NUMBER GUIDE'!$B$9:$C$49,2,FALSE),VLOOKUP(CONCATENATE(P1248, V1248), 'PART NUMBER GUIDE'!$Q$6:$R$91, 2, FALSE),VLOOKUP(Y1248,'PART NUMBER GUIDE'!$J$8:$K$43,2, FALSE),IF(U1248="N/A",IF(ABS(S1248)&lt;10,"0"&amp;ABS(S1248),ABS(S1248)),CONCATENATE(LEFT(U1248,1),RIGHT(U1248,1))), F1248, G1248)</f>
        <v>MR708785601300</v>
      </c>
      <c r="F1248" s="90"/>
      <c r="G1248" s="90"/>
      <c r="H1248" s="79" t="s">
        <v>7408</v>
      </c>
      <c r="I1248" s="319">
        <v>45155</v>
      </c>
      <c r="J1248" s="85" t="s">
        <v>1266</v>
      </c>
      <c r="K1248" s="342">
        <v>319</v>
      </c>
      <c r="L1248" s="92">
        <f t="shared" si="150"/>
        <v>319</v>
      </c>
      <c r="M1248" s="344"/>
      <c r="N1248" s="82">
        <v>17</v>
      </c>
      <c r="O1248" s="8">
        <v>8.5</v>
      </c>
      <c r="P1248" s="99" t="str">
        <f t="shared" si="144"/>
        <v>6x5.5</v>
      </c>
      <c r="Q1248" s="82">
        <v>6</v>
      </c>
      <c r="R1248" s="82">
        <v>5.5</v>
      </c>
      <c r="S1248" s="82">
        <v>0</v>
      </c>
      <c r="T1248" s="84">
        <v>4.72</v>
      </c>
      <c r="U1248" s="102" t="s">
        <v>85</v>
      </c>
      <c r="V1248" s="75">
        <v>106.25</v>
      </c>
      <c r="W1248" s="41">
        <v>27.67</v>
      </c>
      <c r="X1248" s="51">
        <v>2650</v>
      </c>
      <c r="Y1248" s="45" t="s">
        <v>4304</v>
      </c>
      <c r="Z1248" s="79" t="s">
        <v>2987</v>
      </c>
      <c r="AA1248" s="51" t="str">
        <f t="shared" si="145"/>
        <v>17x8.5, 6x5.5, 0 OS</v>
      </c>
      <c r="AB1248" s="81" t="s">
        <v>4103</v>
      </c>
      <c r="AC1248" s="89">
        <f>_xlfn.IFNA(VLOOKUP(AB1248,ACCESSORIES!F:J,5,FALSE),"N/A")</f>
        <v>22</v>
      </c>
      <c r="AD1248" s="14" t="s">
        <v>85</v>
      </c>
      <c r="AE1248" s="9" t="str">
        <f>_xlfn.IFNA(VLOOKUP(AD1248,ACCESSORIES!C:G,5,FALSE),"N/A")</f>
        <v>N/A</v>
      </c>
      <c r="AF1248" s="9" t="str">
        <f>_xlfn.IFNA(VLOOKUP(AE1248,ACCESSORIES!D:H,5,FALSE),"N/A")</f>
        <v>N/A</v>
      </c>
      <c r="AG1248" s="14" t="s">
        <v>85</v>
      </c>
      <c r="AH1248" s="9" t="str">
        <f>_xlfn.IFNA(VLOOKUP(AG1248,ACCESSORIES!F:J,5,FALSE),"N/A")</f>
        <v>N/A</v>
      </c>
      <c r="AI1248" s="99" t="s">
        <v>265</v>
      </c>
      <c r="AJ1248" s="82" t="s">
        <v>1709</v>
      </c>
      <c r="AK1248" s="40">
        <f>_xlfn.IFNA(VLOOKUP(AJ1248,ACCESSORIES!F:J,5,FALSE),"N/A")</f>
        <v>2.75</v>
      </c>
      <c r="AL1248" s="3">
        <v>78.3</v>
      </c>
      <c r="AM1248" s="82">
        <v>16.2</v>
      </c>
      <c r="AN1248" s="82">
        <v>175</v>
      </c>
      <c r="AO1248" s="36">
        <v>4.0999999999999996</v>
      </c>
      <c r="AP1248" s="36">
        <v>20.399999999999999</v>
      </c>
      <c r="AQ1248" s="25">
        <v>41.6</v>
      </c>
      <c r="AR1248" s="36">
        <v>53.5</v>
      </c>
      <c r="AS1248" s="25">
        <v>210.86</v>
      </c>
      <c r="AT1248" s="74">
        <v>207.78</v>
      </c>
      <c r="AU1248" s="410">
        <v>103.35</v>
      </c>
      <c r="AV1248" s="407">
        <v>34.49</v>
      </c>
      <c r="AW1248" s="407">
        <v>40.799999999999997</v>
      </c>
      <c r="AX1248" s="54">
        <v>32</v>
      </c>
      <c r="AY1248" s="13" t="s">
        <v>85</v>
      </c>
      <c r="AZ1248" s="98" t="str">
        <f>_xlfn.IFNA(VLOOKUP(AY1248,ACCESSORIES!F:J,5,FALSE),"N/A")</f>
        <v>N/A</v>
      </c>
      <c r="BA1248" s="13" t="s">
        <v>85</v>
      </c>
      <c r="BB1248" s="98" t="str">
        <f>_xlfn.IFNA(VLOOKUP(BA1248,ACCESSORIES!F:J,5,FALSE),"N/A")</f>
        <v>N/A</v>
      </c>
      <c r="BC1248" s="77">
        <v>32.17</v>
      </c>
      <c r="BD1248" s="56">
        <v>20.236220472440898</v>
      </c>
      <c r="BE1248" s="56">
        <v>20.236220472440898</v>
      </c>
      <c r="BF1248" s="56">
        <v>11.417322834645701</v>
      </c>
      <c r="BG1248" s="378">
        <f t="shared" si="142"/>
        <v>7.6616839999999839E-2</v>
      </c>
      <c r="BH1248" s="14">
        <v>36</v>
      </c>
      <c r="BI1248" s="114" t="s">
        <v>4923</v>
      </c>
      <c r="BJ1248" s="50" t="s">
        <v>4050</v>
      </c>
      <c r="BK1248" s="81"/>
      <c r="BL1248" s="81"/>
      <c r="BM1248" s="81"/>
      <c r="BN1248" s="81"/>
      <c r="BO1248" s="81"/>
      <c r="BP1248" s="81"/>
      <c r="BQ1248" s="81"/>
      <c r="BR1248" s="81"/>
      <c r="BS1248" s="81"/>
      <c r="BT1248" s="81"/>
      <c r="BU1248" s="349"/>
      <c r="BV1248" s="390"/>
      <c r="BW1248" s="352"/>
      <c r="BX1248" s="390"/>
      <c r="BY1248" s="93" t="str">
        <f t="shared" si="163"/>
        <v>MR708 Bead Grip, 17x8.5, 0mm Offset, 6x5.5, 106.25mm Centerbore, Gloss Black</v>
      </c>
      <c r="BZ1248" s="81" t="s">
        <v>3878</v>
      </c>
      <c r="CA1248" s="81" t="s">
        <v>3879</v>
      </c>
      <c r="CB1248" s="81" t="str">
        <f t="shared" si="164"/>
        <v>TRAIL (7XX)</v>
      </c>
    </row>
    <row r="1249" spans="1:80" s="38" customFormat="1" ht="15" customHeight="1">
      <c r="A1249" s="22">
        <f t="shared" ref="A1249:A1255" si="177">ROW(B1249)-2</f>
        <v>1247</v>
      </c>
      <c r="B1249" s="13" t="s">
        <v>84</v>
      </c>
      <c r="C1249" s="104" t="s">
        <v>1282</v>
      </c>
      <c r="D1249" s="82" t="s">
        <v>7405</v>
      </c>
      <c r="E1249" s="91" t="str">
        <f>CONCATENATE(LEFT(D1249,5),VLOOKUP(CONCATENATE(N1249,"x",O1249),'PART NUMBER GUIDE'!$B$9:$C$49,2,FALSE),VLOOKUP(CONCATENATE(P1249, V1249), 'PART NUMBER GUIDE'!$Q$6:$R$91, 2, FALSE),VLOOKUP(Y1249,'PART NUMBER GUIDE'!$J$8:$K$43,2, FALSE),IF(U1249="N/A",IF(ABS(S1249)&lt;10,"0"&amp;ABS(S1249),ABS(S1249)),CONCATENATE(LEFT(U1249,1),RIGHT(U1249,1))), F1249, G1249)</f>
        <v>MR70878560800</v>
      </c>
      <c r="F1249" s="90"/>
      <c r="G1249" s="90"/>
      <c r="H1249" s="79" t="s">
        <v>7438</v>
      </c>
      <c r="I1249" s="109">
        <v>45208</v>
      </c>
      <c r="J1249" s="85" t="s">
        <v>1266</v>
      </c>
      <c r="K1249" s="342">
        <v>319</v>
      </c>
      <c r="L1249" s="92">
        <f t="shared" si="150"/>
        <v>319</v>
      </c>
      <c r="M1249" s="344"/>
      <c r="N1249" s="82">
        <v>17</v>
      </c>
      <c r="O1249" s="8">
        <v>8.5</v>
      </c>
      <c r="P1249" s="99" t="str">
        <f t="shared" ref="P1249:P1270" si="178">CONCATENATE(Q1249,"x",R1249)</f>
        <v>6x5.5</v>
      </c>
      <c r="Q1249" s="82">
        <v>6</v>
      </c>
      <c r="R1249" s="82">
        <v>5.5</v>
      </c>
      <c r="S1249" s="82">
        <v>0</v>
      </c>
      <c r="T1249" s="84">
        <v>4.72</v>
      </c>
      <c r="U1249" s="102" t="s">
        <v>85</v>
      </c>
      <c r="V1249" s="75">
        <v>106.25</v>
      </c>
      <c r="W1249" s="41">
        <v>27.67</v>
      </c>
      <c r="X1249" s="51">
        <v>2650</v>
      </c>
      <c r="Y1249" s="45" t="s">
        <v>2646</v>
      </c>
      <c r="Z1249" s="79" t="s">
        <v>2992</v>
      </c>
      <c r="AA1249" s="51" t="str">
        <f t="shared" ref="AA1249:AA1269" si="179">_xlfn.CONCAT(N1249,"x",O1249,","," ",P1249,","," ",S1249," ","OS")</f>
        <v>17x8.5, 6x5.5, 0 OS</v>
      </c>
      <c r="AB1249" s="81" t="s">
        <v>4103</v>
      </c>
      <c r="AC1249" s="89">
        <f>_xlfn.IFNA(VLOOKUP(AB1249,ACCESSORIES!F:J,5,FALSE),"N/A")</f>
        <v>22</v>
      </c>
      <c r="AD1249" s="14" t="s">
        <v>85</v>
      </c>
      <c r="AE1249" s="9" t="str">
        <f>_xlfn.IFNA(VLOOKUP(AD1249,ACCESSORIES!C:G,5,FALSE),"N/A")</f>
        <v>N/A</v>
      </c>
      <c r="AF1249" s="9" t="str">
        <f>_xlfn.IFNA(VLOOKUP(AE1249,ACCESSORIES!D:H,5,FALSE),"N/A")</f>
        <v>N/A</v>
      </c>
      <c r="AG1249" s="14" t="s">
        <v>85</v>
      </c>
      <c r="AH1249" s="9" t="str">
        <f>_xlfn.IFNA(VLOOKUP(AG1249,ACCESSORIES!F:J,5,FALSE),"N/A")</f>
        <v>N/A</v>
      </c>
      <c r="AI1249" s="99" t="s">
        <v>265</v>
      </c>
      <c r="AJ1249" s="82" t="s">
        <v>1709</v>
      </c>
      <c r="AK1249" s="40">
        <f>_xlfn.IFNA(VLOOKUP(AJ1249,ACCESSORIES!F:J,5,FALSE),"N/A")</f>
        <v>2.75</v>
      </c>
      <c r="AL1249" s="3">
        <v>78.3</v>
      </c>
      <c r="AM1249" s="82">
        <v>16.2</v>
      </c>
      <c r="AN1249" s="82">
        <v>175</v>
      </c>
      <c r="AO1249" s="36">
        <v>4.0999999999999996</v>
      </c>
      <c r="AP1249" s="36">
        <v>20.399999999999999</v>
      </c>
      <c r="AQ1249" s="25">
        <v>41.6</v>
      </c>
      <c r="AR1249" s="36">
        <v>53.5</v>
      </c>
      <c r="AS1249" s="25">
        <v>210.86</v>
      </c>
      <c r="AT1249" s="74">
        <v>207.78</v>
      </c>
      <c r="AU1249" s="410">
        <v>103.35</v>
      </c>
      <c r="AV1249" s="407">
        <v>34.49</v>
      </c>
      <c r="AW1249" s="407">
        <v>40.799999999999997</v>
      </c>
      <c r="AX1249" s="54">
        <v>32</v>
      </c>
      <c r="AY1249" s="13" t="s">
        <v>85</v>
      </c>
      <c r="AZ1249" s="98" t="str">
        <f>_xlfn.IFNA(VLOOKUP(AY1249,ACCESSORIES!F:J,5,FALSE),"N/A")</f>
        <v>N/A</v>
      </c>
      <c r="BA1249" s="13" t="s">
        <v>85</v>
      </c>
      <c r="BB1249" s="98" t="str">
        <f>_xlfn.IFNA(VLOOKUP(BA1249,ACCESSORIES!F:J,5,FALSE),"N/A")</f>
        <v>N/A</v>
      </c>
      <c r="BC1249" s="77">
        <v>32.17</v>
      </c>
      <c r="BD1249" s="56">
        <v>20.236220472440898</v>
      </c>
      <c r="BE1249" s="56">
        <v>20.236220472440898</v>
      </c>
      <c r="BF1249" s="56">
        <v>11.417322834645701</v>
      </c>
      <c r="BG1249" s="378">
        <f t="shared" ref="BG1249" si="180">SUM(((BD1249*25.4)*(BE1249*25.4)*(BF1249*25.4))/1000000000)</f>
        <v>7.6616839999999839E-2</v>
      </c>
      <c r="BH1249" s="14">
        <v>36</v>
      </c>
      <c r="BI1249" s="114" t="s">
        <v>4923</v>
      </c>
      <c r="BJ1249" s="50" t="s">
        <v>4050</v>
      </c>
      <c r="BK1249" s="81"/>
      <c r="BL1249" s="81"/>
      <c r="BM1249" s="81"/>
      <c r="BN1249" s="81"/>
      <c r="BO1249" s="81"/>
      <c r="BP1249" s="81"/>
      <c r="BQ1249" s="81"/>
      <c r="BR1249" s="81"/>
      <c r="BS1249" s="81"/>
      <c r="BT1249" s="81"/>
      <c r="BU1249" s="349"/>
      <c r="BV1249" s="390"/>
      <c r="BW1249" s="352"/>
      <c r="BX1249" s="390"/>
      <c r="BY1249" s="93" t="str">
        <f t="shared" ref="BY1249" si="181">CONCATENATE(IF(J1249="Closeout","CLOSEOUT - ",""),D1249,", ",N1249,"x",O1249,", ",IF(U1249="N/A","",CONCATENATE(U1249,"/")),IF(S1249&gt;0,CONCATENATE("+",S1249),S1249),"mm Offset, ",P1249,", ",V1249,"mm Centerbore, ",PROPER(Y1249),IF(G1249="R",", Race Drilled",""),"",IF(BA1249="N/A","",CONCATENATE(", w/ ",BA1249)))</f>
        <v>MR708 Bead Grip, 17x8.5, 0mm Offset, 6x5.5, 106.25mm Centerbore, Gloss Titanium</v>
      </c>
      <c r="BZ1249" s="81" t="s">
        <v>3878</v>
      </c>
      <c r="CA1249" s="81" t="s">
        <v>3879</v>
      </c>
      <c r="CB1249" s="81" t="str">
        <f t="shared" ref="CB1249" si="182">C1249</f>
        <v>TRAIL (7XX)</v>
      </c>
    </row>
    <row r="1250" spans="1:80" s="38" customFormat="1" ht="15" customHeight="1">
      <c r="A1250" s="22">
        <f t="shared" si="177"/>
        <v>1248</v>
      </c>
      <c r="B1250" s="13" t="s">
        <v>84</v>
      </c>
      <c r="C1250" s="104" t="s">
        <v>1282</v>
      </c>
      <c r="D1250" s="82" t="s">
        <v>7405</v>
      </c>
      <c r="E1250" s="91" t="str">
        <f>CONCATENATE(LEFT(D1250,5),VLOOKUP(CONCATENATE(N1250,"x",O1250),'PART NUMBER GUIDE'!$B$9:$C$49,2,FALSE),VLOOKUP(CONCATENATE(P1250, V1250), 'PART NUMBER GUIDE'!$Q$6:$R$91, 2, FALSE),VLOOKUP(Y1250,'PART NUMBER GUIDE'!$J$8:$K$43,2, FALSE),IF(U1250="N/A",IF(ABS(S1250)&lt;10,"0"&amp;ABS(S1250),ABS(S1250)),CONCATENATE(LEFT(U1250,1),RIGHT(U1250,1))), F1250, G1250)</f>
        <v>MR708785801300</v>
      </c>
      <c r="F1250" s="90"/>
      <c r="G1250" s="90"/>
      <c r="H1250" s="79" t="s">
        <v>7465</v>
      </c>
      <c r="I1250" s="109">
        <v>45208</v>
      </c>
      <c r="J1250" s="85" t="s">
        <v>1266</v>
      </c>
      <c r="K1250" s="342">
        <v>339</v>
      </c>
      <c r="L1250" s="92">
        <f t="shared" si="150"/>
        <v>339</v>
      </c>
      <c r="M1250" s="344"/>
      <c r="N1250" s="82">
        <v>17</v>
      </c>
      <c r="O1250" s="8">
        <v>8.5</v>
      </c>
      <c r="P1250" s="99" t="str">
        <f t="shared" si="178"/>
        <v>8x6.5</v>
      </c>
      <c r="Q1250" s="82">
        <v>8</v>
      </c>
      <c r="R1250" s="82">
        <v>6.5</v>
      </c>
      <c r="S1250" s="82">
        <v>0</v>
      </c>
      <c r="T1250" s="84">
        <v>4.72</v>
      </c>
      <c r="U1250" s="102" t="s">
        <v>85</v>
      </c>
      <c r="V1250" s="75">
        <v>130.81</v>
      </c>
      <c r="W1250" s="41">
        <v>31.526103492437493</v>
      </c>
      <c r="X1250" s="51">
        <v>3640</v>
      </c>
      <c r="Y1250" s="45" t="s">
        <v>4304</v>
      </c>
      <c r="Z1250" s="79" t="s">
        <v>2987</v>
      </c>
      <c r="AA1250" s="51" t="str">
        <f t="shared" si="179"/>
        <v>17x8.5, 8x6.5, 0 OS</v>
      </c>
      <c r="AB1250" s="81" t="s">
        <v>7478</v>
      </c>
      <c r="AC1250" s="89">
        <f>_xlfn.IFNA(VLOOKUP(AB1250,ACCESSORIES!F:J,5,FALSE),"N/A")</f>
        <v>33</v>
      </c>
      <c r="AD1250" s="14" t="s">
        <v>85</v>
      </c>
      <c r="AE1250" s="9" t="str">
        <f>_xlfn.IFNA(VLOOKUP(AD1250,ACCESSORIES!C:G,5,FALSE),"N/A")</f>
        <v>N/A</v>
      </c>
      <c r="AF1250" s="9" t="s">
        <v>3005</v>
      </c>
      <c r="AG1250" s="14" t="s">
        <v>85</v>
      </c>
      <c r="AH1250" s="9" t="str">
        <f>_xlfn.IFNA(VLOOKUP(AG1250,ACCESSORIES!F:J,5,FALSE),"N/A")</f>
        <v>N/A</v>
      </c>
      <c r="AI1250" s="99" t="s">
        <v>266</v>
      </c>
      <c r="AJ1250" s="82" t="s">
        <v>85</v>
      </c>
      <c r="AK1250" s="40" t="str">
        <f>_xlfn.IFNA(VLOOKUP(AJ1250,ACCESSORIES!F:J,5,FALSE),"N/A")</f>
        <v>N/A</v>
      </c>
      <c r="AL1250" s="82" t="s">
        <v>85</v>
      </c>
      <c r="AM1250" s="82">
        <v>16.2</v>
      </c>
      <c r="AN1250" s="82">
        <v>200</v>
      </c>
      <c r="AO1250" s="36">
        <v>0</v>
      </c>
      <c r="AP1250" s="36">
        <v>0</v>
      </c>
      <c r="AQ1250" s="25">
        <v>32.6</v>
      </c>
      <c r="AR1250" s="36">
        <v>54.7</v>
      </c>
      <c r="AS1250" s="25">
        <v>210.4</v>
      </c>
      <c r="AT1250" s="74">
        <v>207.3</v>
      </c>
      <c r="AU1250" s="410">
        <v>128</v>
      </c>
      <c r="AV1250" s="407">
        <v>84</v>
      </c>
      <c r="AW1250" s="407">
        <v>86.89</v>
      </c>
      <c r="AX1250" s="54">
        <v>32</v>
      </c>
      <c r="AY1250" s="13" t="s">
        <v>85</v>
      </c>
      <c r="AZ1250" s="98" t="str">
        <f>_xlfn.IFNA(VLOOKUP(AY1250,ACCESSORIES!F:J,5,FALSE),"N/A")</f>
        <v>N/A</v>
      </c>
      <c r="BA1250" s="13" t="s">
        <v>85</v>
      </c>
      <c r="BB1250" s="98" t="str">
        <f>_xlfn.IFNA(VLOOKUP(BA1250,ACCESSORIES!F:J,5,FALSE),"N/A")</f>
        <v>N/A</v>
      </c>
      <c r="BC1250" s="77">
        <v>36.026103492437493</v>
      </c>
      <c r="BD1250" s="56">
        <v>20.236220472440898</v>
      </c>
      <c r="BE1250" s="56">
        <v>20.236220472440898</v>
      </c>
      <c r="BF1250" s="56">
        <v>11.417322834645701</v>
      </c>
      <c r="BG1250" s="378">
        <f t="shared" ref="BG1250:BG1255" si="183">SUM(((BD1250*25.4)*(BE1250*25.4)*(BF1250*25.4))/1000000000)</f>
        <v>7.6616839999999839E-2</v>
      </c>
      <c r="BH1250" s="14">
        <v>36</v>
      </c>
      <c r="BI1250" s="114" t="s">
        <v>4923</v>
      </c>
      <c r="BJ1250" s="50" t="s">
        <v>4050</v>
      </c>
      <c r="BK1250" s="81"/>
      <c r="BL1250" s="81"/>
      <c r="BM1250" s="81"/>
      <c r="BN1250" s="81"/>
      <c r="BO1250" s="81"/>
      <c r="BP1250" s="81"/>
      <c r="BQ1250" s="81"/>
      <c r="BR1250" s="81"/>
      <c r="BS1250" s="81"/>
      <c r="BT1250" s="81"/>
      <c r="BU1250" s="349"/>
      <c r="BV1250" s="390"/>
      <c r="BW1250" s="352"/>
      <c r="BX1250" s="390"/>
      <c r="BY1250" s="93" t="str">
        <f t="shared" ref="BY1250:BY1269" si="184">CONCATENATE(IF(J1250="Closeout","CLOSEOUT - ",""),D1250,", ",N1250,"x",O1250,", ",IF(U1250="N/A","",CONCATENATE(U1250,"/")),IF(S1250&gt;0,CONCATENATE("+",S1250),S1250),"mm Offset, ",P1250,", ",V1250,"mm Centerbore, ",PROPER(Y1250),IF(G1250="R",", Race Drilled",""),"",IF(BA1250="N/A","",CONCATENATE(", w/ ",BA1250)))</f>
        <v>MR708 Bead Grip, 17x8.5, 0mm Offset, 8x6.5, 130.81mm Centerbore, Gloss Black</v>
      </c>
      <c r="BZ1250" s="81" t="s">
        <v>3878</v>
      </c>
      <c r="CA1250" s="81" t="s">
        <v>3879</v>
      </c>
      <c r="CB1250" s="81" t="str">
        <f t="shared" ref="CB1250:CB1269" si="185">C1250</f>
        <v>TRAIL (7XX)</v>
      </c>
    </row>
    <row r="1251" spans="1:80" s="38" customFormat="1" ht="15" customHeight="1">
      <c r="A1251" s="22">
        <f t="shared" si="177"/>
        <v>1249</v>
      </c>
      <c r="B1251" s="13" t="s">
        <v>84</v>
      </c>
      <c r="C1251" s="104" t="s">
        <v>1282</v>
      </c>
      <c r="D1251" s="82" t="s">
        <v>7405</v>
      </c>
      <c r="E1251" s="91" t="str">
        <f>CONCATENATE(LEFT(D1251,5),VLOOKUP(CONCATENATE(N1251,"x",O1251),'PART NUMBER GUIDE'!$B$9:$C$49,2,FALSE),VLOOKUP(CONCATENATE(P1251, V1251), 'PART NUMBER GUIDE'!$Q$6:$R$91, 2, FALSE),VLOOKUP(Y1251,'PART NUMBER GUIDE'!$J$8:$K$43,2, FALSE),IF(U1251="N/A",IF(ABS(S1251)&lt;10,"0"&amp;ABS(S1251),ABS(S1251)),CONCATENATE(LEFT(U1251,1),RIGHT(U1251,1))), F1251, G1251)</f>
        <v>MR70878580800</v>
      </c>
      <c r="F1251" s="90"/>
      <c r="G1251" s="90"/>
      <c r="H1251" s="79" t="s">
        <v>7466</v>
      </c>
      <c r="I1251" s="109">
        <v>45208</v>
      </c>
      <c r="J1251" s="85" t="s">
        <v>1266</v>
      </c>
      <c r="K1251" s="342">
        <v>339</v>
      </c>
      <c r="L1251" s="92">
        <f t="shared" si="150"/>
        <v>339</v>
      </c>
      <c r="M1251" s="344"/>
      <c r="N1251" s="82">
        <v>17</v>
      </c>
      <c r="O1251" s="8">
        <v>8.5</v>
      </c>
      <c r="P1251" s="99" t="str">
        <f t="shared" si="178"/>
        <v>8x6.5</v>
      </c>
      <c r="Q1251" s="82">
        <v>8</v>
      </c>
      <c r="R1251" s="82">
        <v>6.5</v>
      </c>
      <c r="S1251" s="82">
        <v>0</v>
      </c>
      <c r="T1251" s="84">
        <v>4.72</v>
      </c>
      <c r="U1251" s="102" t="s">
        <v>85</v>
      </c>
      <c r="V1251" s="75">
        <v>130.81</v>
      </c>
      <c r="W1251" s="41">
        <v>31.526103492437493</v>
      </c>
      <c r="X1251" s="51">
        <v>3640</v>
      </c>
      <c r="Y1251" s="45" t="s">
        <v>2646</v>
      </c>
      <c r="Z1251" s="79" t="s">
        <v>2992</v>
      </c>
      <c r="AA1251" s="51" t="str">
        <f t="shared" si="179"/>
        <v>17x8.5, 8x6.5, 0 OS</v>
      </c>
      <c r="AB1251" s="81" t="s">
        <v>7478</v>
      </c>
      <c r="AC1251" s="89">
        <f>_xlfn.IFNA(VLOOKUP(AB1251,ACCESSORIES!F:J,5,FALSE),"N/A")</f>
        <v>33</v>
      </c>
      <c r="AD1251" s="14" t="s">
        <v>85</v>
      </c>
      <c r="AE1251" s="9" t="str">
        <f>_xlfn.IFNA(VLOOKUP(AD1251,ACCESSORIES!C:G,5,FALSE),"N/A")</f>
        <v>N/A</v>
      </c>
      <c r="AF1251" s="9" t="s">
        <v>3005</v>
      </c>
      <c r="AG1251" s="14" t="s">
        <v>85</v>
      </c>
      <c r="AH1251" s="9" t="str">
        <f>_xlfn.IFNA(VLOOKUP(AG1251,ACCESSORIES!F:J,5,FALSE),"N/A")</f>
        <v>N/A</v>
      </c>
      <c r="AI1251" s="99" t="s">
        <v>266</v>
      </c>
      <c r="AJ1251" s="82" t="s">
        <v>85</v>
      </c>
      <c r="AK1251" s="40" t="str">
        <f>_xlfn.IFNA(VLOOKUP(AJ1251,ACCESSORIES!F:J,5,FALSE),"N/A")</f>
        <v>N/A</v>
      </c>
      <c r="AL1251" s="82" t="s">
        <v>85</v>
      </c>
      <c r="AM1251" s="82">
        <v>16.2</v>
      </c>
      <c r="AN1251" s="82">
        <v>200</v>
      </c>
      <c r="AO1251" s="36">
        <v>0</v>
      </c>
      <c r="AP1251" s="36">
        <v>0</v>
      </c>
      <c r="AQ1251" s="25">
        <v>32.6</v>
      </c>
      <c r="AR1251" s="36">
        <v>54.7</v>
      </c>
      <c r="AS1251" s="25">
        <v>210.4</v>
      </c>
      <c r="AT1251" s="74">
        <v>207.3</v>
      </c>
      <c r="AU1251" s="410">
        <v>128</v>
      </c>
      <c r="AV1251" s="407">
        <v>84</v>
      </c>
      <c r="AW1251" s="407">
        <v>86.89</v>
      </c>
      <c r="AX1251" s="54">
        <v>32</v>
      </c>
      <c r="AY1251" s="13" t="s">
        <v>85</v>
      </c>
      <c r="AZ1251" s="98" t="str">
        <f>_xlfn.IFNA(VLOOKUP(AY1251,ACCESSORIES!F:J,5,FALSE),"N/A")</f>
        <v>N/A</v>
      </c>
      <c r="BA1251" s="13" t="s">
        <v>85</v>
      </c>
      <c r="BB1251" s="98" t="str">
        <f>_xlfn.IFNA(VLOOKUP(BA1251,ACCESSORIES!F:J,5,FALSE),"N/A")</f>
        <v>N/A</v>
      </c>
      <c r="BC1251" s="77">
        <v>36.026103492437493</v>
      </c>
      <c r="BD1251" s="56">
        <v>20.236220472440898</v>
      </c>
      <c r="BE1251" s="56">
        <v>20.236220472440898</v>
      </c>
      <c r="BF1251" s="56">
        <v>11.417322834645701</v>
      </c>
      <c r="BG1251" s="378">
        <f t="shared" si="183"/>
        <v>7.6616839999999839E-2</v>
      </c>
      <c r="BH1251" s="14">
        <v>36</v>
      </c>
      <c r="BI1251" s="114" t="s">
        <v>4923</v>
      </c>
      <c r="BJ1251" s="50" t="s">
        <v>4050</v>
      </c>
      <c r="BK1251" s="81"/>
      <c r="BL1251" s="81"/>
      <c r="BM1251" s="81"/>
      <c r="BN1251" s="81"/>
      <c r="BO1251" s="81"/>
      <c r="BP1251" s="81"/>
      <c r="BQ1251" s="81"/>
      <c r="BR1251" s="81"/>
      <c r="BS1251" s="81"/>
      <c r="BT1251" s="81"/>
      <c r="BU1251" s="349"/>
      <c r="BV1251" s="390"/>
      <c r="BW1251" s="352"/>
      <c r="BX1251" s="390"/>
      <c r="BY1251" s="93" t="str">
        <f t="shared" si="184"/>
        <v>MR708 Bead Grip, 17x8.5, 0mm Offset, 8x6.5, 130.81mm Centerbore, Gloss Titanium</v>
      </c>
      <c r="BZ1251" s="81" t="s">
        <v>3878</v>
      </c>
      <c r="CA1251" s="81" t="s">
        <v>3879</v>
      </c>
      <c r="CB1251" s="81" t="str">
        <f t="shared" si="185"/>
        <v>TRAIL (7XX)</v>
      </c>
    </row>
    <row r="1252" spans="1:80" s="38" customFormat="1" ht="15" customHeight="1">
      <c r="A1252" s="22">
        <f t="shared" si="177"/>
        <v>1250</v>
      </c>
      <c r="B1252" s="13" t="s">
        <v>84</v>
      </c>
      <c r="C1252" s="104" t="s">
        <v>1282</v>
      </c>
      <c r="D1252" s="82" t="s">
        <v>7405</v>
      </c>
      <c r="E1252" s="91" t="str">
        <f>CONCATENATE(LEFT(D1252,5),VLOOKUP(CONCATENATE(N1252,"x",O1252),'PART NUMBER GUIDE'!$B$9:$C$49,2,FALSE),VLOOKUP(CONCATENATE(P1252, V1252), 'PART NUMBER GUIDE'!$Q$6:$R$91, 2, FALSE),VLOOKUP(Y1252,'PART NUMBER GUIDE'!$J$8:$K$43,2, FALSE),IF(U1252="N/A",IF(ABS(S1252)&lt;10,"0"&amp;ABS(S1252),ABS(S1252)),CONCATENATE(LEFT(U1252,1),RIGHT(U1252,1))), F1252, G1252)</f>
        <v>MR708785881300</v>
      </c>
      <c r="F1252" s="90"/>
      <c r="G1252" s="90"/>
      <c r="H1252" s="79" t="s">
        <v>7467</v>
      </c>
      <c r="I1252" s="109">
        <v>45208</v>
      </c>
      <c r="J1252" s="85" t="s">
        <v>1266</v>
      </c>
      <c r="K1252" s="342">
        <v>339</v>
      </c>
      <c r="L1252" s="92">
        <f t="shared" si="150"/>
        <v>339</v>
      </c>
      <c r="M1252" s="344"/>
      <c r="N1252" s="82">
        <v>17</v>
      </c>
      <c r="O1252" s="8">
        <v>8.5</v>
      </c>
      <c r="P1252" s="99" t="str">
        <f t="shared" si="178"/>
        <v>8x180</v>
      </c>
      <c r="Q1252" s="82">
        <v>8</v>
      </c>
      <c r="R1252" s="82">
        <v>180</v>
      </c>
      <c r="S1252" s="82">
        <v>0</v>
      </c>
      <c r="T1252" s="84">
        <v>4.72</v>
      </c>
      <c r="U1252" s="102" t="s">
        <v>85</v>
      </c>
      <c r="V1252" s="75">
        <v>130.81</v>
      </c>
      <c r="W1252" s="41">
        <v>31.74656575462237</v>
      </c>
      <c r="X1252" s="51">
        <v>3640</v>
      </c>
      <c r="Y1252" s="45" t="s">
        <v>4304</v>
      </c>
      <c r="Z1252" s="79" t="s">
        <v>2987</v>
      </c>
      <c r="AA1252" s="51" t="str">
        <f t="shared" si="179"/>
        <v>17x8.5, 8x180, 0 OS</v>
      </c>
      <c r="AB1252" s="81" t="s">
        <v>7478</v>
      </c>
      <c r="AC1252" s="89">
        <f>_xlfn.IFNA(VLOOKUP(AB1252,ACCESSORIES!F:J,5,FALSE),"N/A")</f>
        <v>33</v>
      </c>
      <c r="AD1252" s="14" t="s">
        <v>85</v>
      </c>
      <c r="AE1252" s="9" t="str">
        <f>_xlfn.IFNA(VLOOKUP(AD1252,ACCESSORIES!C:G,5,FALSE),"N/A")</f>
        <v>N/A</v>
      </c>
      <c r="AF1252" s="9" t="s">
        <v>3005</v>
      </c>
      <c r="AG1252" s="14" t="s">
        <v>85</v>
      </c>
      <c r="AH1252" s="9" t="str">
        <f>_xlfn.IFNA(VLOOKUP(AG1252,ACCESSORIES!F:J,5,FALSE),"N/A")</f>
        <v>N/A</v>
      </c>
      <c r="AI1252" s="99" t="s">
        <v>266</v>
      </c>
      <c r="AJ1252" s="82" t="s">
        <v>85</v>
      </c>
      <c r="AK1252" s="40" t="str">
        <f>_xlfn.IFNA(VLOOKUP(AJ1252,ACCESSORIES!F:J,5,FALSE),"N/A")</f>
        <v>N/A</v>
      </c>
      <c r="AL1252" s="82" t="s">
        <v>85</v>
      </c>
      <c r="AM1252" s="82">
        <v>16.2</v>
      </c>
      <c r="AN1252" s="82">
        <v>210</v>
      </c>
      <c r="AO1252" s="36">
        <v>0</v>
      </c>
      <c r="AP1252" s="36">
        <v>0</v>
      </c>
      <c r="AQ1252" s="25">
        <v>31.8</v>
      </c>
      <c r="AR1252" s="36">
        <v>54.7</v>
      </c>
      <c r="AS1252" s="25">
        <v>210.4</v>
      </c>
      <c r="AT1252" s="74">
        <v>207.3</v>
      </c>
      <c r="AU1252" s="410">
        <v>128</v>
      </c>
      <c r="AV1252" s="407">
        <v>84</v>
      </c>
      <c r="AW1252" s="407">
        <v>86.89</v>
      </c>
      <c r="AX1252" s="54">
        <v>32</v>
      </c>
      <c r="AY1252" s="13" t="s">
        <v>85</v>
      </c>
      <c r="AZ1252" s="98" t="str">
        <f>_xlfn.IFNA(VLOOKUP(AY1252,ACCESSORIES!F:J,5,FALSE),"N/A")</f>
        <v>N/A</v>
      </c>
      <c r="BA1252" s="13" t="s">
        <v>85</v>
      </c>
      <c r="BB1252" s="98" t="str">
        <f>_xlfn.IFNA(VLOOKUP(BA1252,ACCESSORIES!F:J,5,FALSE),"N/A")</f>
        <v>N/A</v>
      </c>
      <c r="BC1252" s="77">
        <v>36.246565754622367</v>
      </c>
      <c r="BD1252" s="56">
        <v>20.236220472440898</v>
      </c>
      <c r="BE1252" s="56">
        <v>20.236220472440898</v>
      </c>
      <c r="BF1252" s="56">
        <v>11.417322834645701</v>
      </c>
      <c r="BG1252" s="378">
        <f t="shared" si="183"/>
        <v>7.6616839999999839E-2</v>
      </c>
      <c r="BH1252" s="14">
        <v>36</v>
      </c>
      <c r="BI1252" s="114" t="s">
        <v>4923</v>
      </c>
      <c r="BJ1252" s="50" t="s">
        <v>4050</v>
      </c>
      <c r="BK1252" s="81"/>
      <c r="BL1252" s="81"/>
      <c r="BM1252" s="81"/>
      <c r="BN1252" s="81"/>
      <c r="BO1252" s="81"/>
      <c r="BP1252" s="81"/>
      <c r="BQ1252" s="81"/>
      <c r="BR1252" s="81"/>
      <c r="BS1252" s="81"/>
      <c r="BT1252" s="81"/>
      <c r="BU1252" s="349"/>
      <c r="BV1252" s="390"/>
      <c r="BW1252" s="352"/>
      <c r="BX1252" s="390"/>
      <c r="BY1252" s="93" t="str">
        <f t="shared" si="184"/>
        <v>MR708 Bead Grip, 17x8.5, 0mm Offset, 8x180, 130.81mm Centerbore, Gloss Black</v>
      </c>
      <c r="BZ1252" s="81" t="s">
        <v>3878</v>
      </c>
      <c r="CA1252" s="81" t="s">
        <v>3879</v>
      </c>
      <c r="CB1252" s="81" t="str">
        <f t="shared" si="185"/>
        <v>TRAIL (7XX)</v>
      </c>
    </row>
    <row r="1253" spans="1:80" s="38" customFormat="1" ht="15" customHeight="1">
      <c r="A1253" s="22">
        <f t="shared" si="177"/>
        <v>1251</v>
      </c>
      <c r="B1253" s="13" t="s">
        <v>84</v>
      </c>
      <c r="C1253" s="104" t="s">
        <v>1282</v>
      </c>
      <c r="D1253" s="82" t="s">
        <v>7405</v>
      </c>
      <c r="E1253" s="91" t="str">
        <f>CONCATENATE(LEFT(D1253,5),VLOOKUP(CONCATENATE(N1253,"x",O1253),'PART NUMBER GUIDE'!$B$9:$C$49,2,FALSE),VLOOKUP(CONCATENATE(P1253, V1253), 'PART NUMBER GUIDE'!$Q$6:$R$91, 2, FALSE),VLOOKUP(Y1253,'PART NUMBER GUIDE'!$J$8:$K$43,2, FALSE),IF(U1253="N/A",IF(ABS(S1253)&lt;10,"0"&amp;ABS(S1253),ABS(S1253)),CONCATENATE(LEFT(U1253,1),RIGHT(U1253,1))), F1253, G1253)</f>
        <v>MR70878588800</v>
      </c>
      <c r="F1253" s="90"/>
      <c r="G1253" s="90"/>
      <c r="H1253" s="79" t="s">
        <v>7468</v>
      </c>
      <c r="I1253" s="109">
        <v>45208</v>
      </c>
      <c r="J1253" s="85" t="s">
        <v>1266</v>
      </c>
      <c r="K1253" s="342">
        <v>339</v>
      </c>
      <c r="L1253" s="92">
        <f t="shared" si="150"/>
        <v>339</v>
      </c>
      <c r="M1253" s="344"/>
      <c r="N1253" s="82">
        <v>17</v>
      </c>
      <c r="O1253" s="8">
        <v>8.5</v>
      </c>
      <c r="P1253" s="99" t="str">
        <f t="shared" si="178"/>
        <v>8x180</v>
      </c>
      <c r="Q1253" s="82">
        <v>8</v>
      </c>
      <c r="R1253" s="82">
        <v>180</v>
      </c>
      <c r="S1253" s="82">
        <v>0</v>
      </c>
      <c r="T1253" s="84">
        <v>4.72</v>
      </c>
      <c r="U1253" s="102" t="s">
        <v>85</v>
      </c>
      <c r="V1253" s="75">
        <v>130.81</v>
      </c>
      <c r="W1253" s="41">
        <v>31.74656575462237</v>
      </c>
      <c r="X1253" s="51">
        <v>3640</v>
      </c>
      <c r="Y1253" s="45" t="s">
        <v>2646</v>
      </c>
      <c r="Z1253" s="79" t="s">
        <v>2992</v>
      </c>
      <c r="AA1253" s="51" t="str">
        <f t="shared" si="179"/>
        <v>17x8.5, 8x180, 0 OS</v>
      </c>
      <c r="AB1253" s="81" t="s">
        <v>7478</v>
      </c>
      <c r="AC1253" s="89">
        <f>_xlfn.IFNA(VLOOKUP(AB1253,ACCESSORIES!F:J,5,FALSE),"N/A")</f>
        <v>33</v>
      </c>
      <c r="AD1253" s="14" t="s">
        <v>85</v>
      </c>
      <c r="AE1253" s="9" t="str">
        <f>_xlfn.IFNA(VLOOKUP(AD1253,ACCESSORIES!C:G,5,FALSE),"N/A")</f>
        <v>N/A</v>
      </c>
      <c r="AF1253" s="9" t="s">
        <v>3005</v>
      </c>
      <c r="AG1253" s="14" t="s">
        <v>85</v>
      </c>
      <c r="AH1253" s="9" t="str">
        <f>_xlfn.IFNA(VLOOKUP(AG1253,ACCESSORIES!F:J,5,FALSE),"N/A")</f>
        <v>N/A</v>
      </c>
      <c r="AI1253" s="99" t="s">
        <v>266</v>
      </c>
      <c r="AJ1253" s="82" t="s">
        <v>85</v>
      </c>
      <c r="AK1253" s="40" t="str">
        <f>_xlfn.IFNA(VLOOKUP(AJ1253,ACCESSORIES!F:J,5,FALSE),"N/A")</f>
        <v>N/A</v>
      </c>
      <c r="AL1253" s="82" t="s">
        <v>85</v>
      </c>
      <c r="AM1253" s="82">
        <v>16.2</v>
      </c>
      <c r="AN1253" s="82">
        <v>210</v>
      </c>
      <c r="AO1253" s="36">
        <v>0</v>
      </c>
      <c r="AP1253" s="36">
        <v>0</v>
      </c>
      <c r="AQ1253" s="25">
        <v>31.8</v>
      </c>
      <c r="AR1253" s="36">
        <v>54.7</v>
      </c>
      <c r="AS1253" s="25">
        <v>210.4</v>
      </c>
      <c r="AT1253" s="74">
        <v>207.3</v>
      </c>
      <c r="AU1253" s="410">
        <v>128</v>
      </c>
      <c r="AV1253" s="407">
        <v>84</v>
      </c>
      <c r="AW1253" s="407">
        <v>86.89</v>
      </c>
      <c r="AX1253" s="54">
        <v>32</v>
      </c>
      <c r="AY1253" s="13" t="s">
        <v>85</v>
      </c>
      <c r="AZ1253" s="98" t="str">
        <f>_xlfn.IFNA(VLOOKUP(AY1253,ACCESSORIES!F:J,5,FALSE),"N/A")</f>
        <v>N/A</v>
      </c>
      <c r="BA1253" s="13" t="s">
        <v>85</v>
      </c>
      <c r="BB1253" s="98" t="str">
        <f>_xlfn.IFNA(VLOOKUP(BA1253,ACCESSORIES!F:J,5,FALSE),"N/A")</f>
        <v>N/A</v>
      </c>
      <c r="BC1253" s="77">
        <v>36.246565754622367</v>
      </c>
      <c r="BD1253" s="56">
        <v>20.236220472440898</v>
      </c>
      <c r="BE1253" s="56">
        <v>20.236220472440898</v>
      </c>
      <c r="BF1253" s="56">
        <v>11.417322834645701</v>
      </c>
      <c r="BG1253" s="378">
        <f t="shared" si="183"/>
        <v>7.6616839999999839E-2</v>
      </c>
      <c r="BH1253" s="14">
        <v>36</v>
      </c>
      <c r="BI1253" s="114" t="s">
        <v>4923</v>
      </c>
      <c r="BJ1253" s="50" t="s">
        <v>4050</v>
      </c>
      <c r="BK1253" s="81"/>
      <c r="BL1253" s="81"/>
      <c r="BM1253" s="81"/>
      <c r="BN1253" s="81"/>
      <c r="BO1253" s="81"/>
      <c r="BP1253" s="81"/>
      <c r="BQ1253" s="81"/>
      <c r="BR1253" s="81"/>
      <c r="BS1253" s="81"/>
      <c r="BT1253" s="81"/>
      <c r="BU1253" s="349"/>
      <c r="BV1253" s="390"/>
      <c r="BW1253" s="352"/>
      <c r="BX1253" s="390"/>
      <c r="BY1253" s="93" t="str">
        <f t="shared" si="184"/>
        <v>MR708 Bead Grip, 17x8.5, 0mm Offset, 8x180, 130.81mm Centerbore, Gloss Titanium</v>
      </c>
      <c r="BZ1253" s="81" t="s">
        <v>3878</v>
      </c>
      <c r="CA1253" s="81" t="s">
        <v>3879</v>
      </c>
      <c r="CB1253" s="81" t="str">
        <f t="shared" si="185"/>
        <v>TRAIL (7XX)</v>
      </c>
    </row>
    <row r="1254" spans="1:80" s="38" customFormat="1" ht="15" customHeight="1">
      <c r="A1254" s="22">
        <f t="shared" si="177"/>
        <v>1252</v>
      </c>
      <c r="B1254" s="13" t="s">
        <v>84</v>
      </c>
      <c r="C1254" s="104" t="s">
        <v>1282</v>
      </c>
      <c r="D1254" s="82" t="s">
        <v>7405</v>
      </c>
      <c r="E1254" s="91" t="str">
        <f>CONCATENATE(LEFT(D1254,5),VLOOKUP(CONCATENATE(N1254,"x",O1254),'PART NUMBER GUIDE'!$B$9:$C$49,2,FALSE),VLOOKUP(CONCATENATE(P1254, V1254), 'PART NUMBER GUIDE'!$Q$6:$R$91, 2, FALSE),VLOOKUP(Y1254,'PART NUMBER GUIDE'!$J$8:$K$43,2, FALSE),IF(U1254="N/A",IF(ABS(S1254)&lt;10,"0"&amp;ABS(S1254),ABS(S1254)),CONCATENATE(LEFT(U1254,1),RIGHT(U1254,1))), F1254, G1254)</f>
        <v>MR708785871300</v>
      </c>
      <c r="F1254" s="90"/>
      <c r="G1254" s="90"/>
      <c r="H1254" s="79" t="s">
        <v>7469</v>
      </c>
      <c r="I1254" s="109">
        <v>45208</v>
      </c>
      <c r="J1254" s="85" t="s">
        <v>1266</v>
      </c>
      <c r="K1254" s="342">
        <v>339</v>
      </c>
      <c r="L1254" s="92">
        <f t="shared" si="150"/>
        <v>339</v>
      </c>
      <c r="M1254" s="344"/>
      <c r="N1254" s="82">
        <v>17</v>
      </c>
      <c r="O1254" s="8">
        <v>8.5</v>
      </c>
      <c r="P1254" s="99" t="str">
        <f t="shared" si="178"/>
        <v>8x170</v>
      </c>
      <c r="Q1254" s="82">
        <v>8</v>
      </c>
      <c r="R1254" s="82">
        <v>170</v>
      </c>
      <c r="S1254" s="82">
        <v>0</v>
      </c>
      <c r="T1254" s="84">
        <v>4.72</v>
      </c>
      <c r="U1254" s="102" t="s">
        <v>85</v>
      </c>
      <c r="V1254" s="75">
        <v>130.81</v>
      </c>
      <c r="W1254" s="41">
        <v>31.526103492437493</v>
      </c>
      <c r="X1254" s="51">
        <v>3640</v>
      </c>
      <c r="Y1254" s="45" t="s">
        <v>4304</v>
      </c>
      <c r="Z1254" s="79" t="s">
        <v>2987</v>
      </c>
      <c r="AA1254" s="51" t="str">
        <f t="shared" si="179"/>
        <v>17x8.5, 8x170, 0 OS</v>
      </c>
      <c r="AB1254" s="81" t="s">
        <v>7478</v>
      </c>
      <c r="AC1254" s="89">
        <f>_xlfn.IFNA(VLOOKUP(AB1254,ACCESSORIES!F:J,5,FALSE),"N/A")</f>
        <v>33</v>
      </c>
      <c r="AD1254" s="14" t="s">
        <v>85</v>
      </c>
      <c r="AE1254" s="9" t="str">
        <f>_xlfn.IFNA(VLOOKUP(AD1254,ACCESSORIES!C:G,5,FALSE),"N/A")</f>
        <v>N/A</v>
      </c>
      <c r="AF1254" s="9" t="s">
        <v>3005</v>
      </c>
      <c r="AG1254" s="14" t="s">
        <v>85</v>
      </c>
      <c r="AH1254" s="9" t="str">
        <f>_xlfn.IFNA(VLOOKUP(AG1254,ACCESSORIES!F:J,5,FALSE),"N/A")</f>
        <v>N/A</v>
      </c>
      <c r="AI1254" s="99" t="s">
        <v>266</v>
      </c>
      <c r="AJ1254" s="82" t="s">
        <v>85</v>
      </c>
      <c r="AK1254" s="40" t="str">
        <f>_xlfn.IFNA(VLOOKUP(AJ1254,ACCESSORIES!F:J,5,FALSE),"N/A")</f>
        <v>N/A</v>
      </c>
      <c r="AL1254" s="82" t="s">
        <v>85</v>
      </c>
      <c r="AM1254" s="82">
        <v>16.2</v>
      </c>
      <c r="AN1254" s="82">
        <v>200</v>
      </c>
      <c r="AO1254" s="36">
        <v>0</v>
      </c>
      <c r="AP1254" s="36">
        <v>0</v>
      </c>
      <c r="AQ1254" s="25">
        <v>32.6</v>
      </c>
      <c r="AR1254" s="36">
        <v>54.7</v>
      </c>
      <c r="AS1254" s="25">
        <v>210.4</v>
      </c>
      <c r="AT1254" s="74">
        <v>207.3</v>
      </c>
      <c r="AU1254" s="410">
        <v>128</v>
      </c>
      <c r="AV1254" s="407">
        <v>84</v>
      </c>
      <c r="AW1254" s="407">
        <v>86.89</v>
      </c>
      <c r="AX1254" s="54">
        <v>32</v>
      </c>
      <c r="AY1254" s="13" t="s">
        <v>85</v>
      </c>
      <c r="AZ1254" s="98" t="str">
        <f>_xlfn.IFNA(VLOOKUP(AY1254,ACCESSORIES!F:J,5,FALSE),"N/A")</f>
        <v>N/A</v>
      </c>
      <c r="BA1254" s="13" t="s">
        <v>85</v>
      </c>
      <c r="BB1254" s="98" t="str">
        <f>_xlfn.IFNA(VLOOKUP(BA1254,ACCESSORIES!F:J,5,FALSE),"N/A")</f>
        <v>N/A</v>
      </c>
      <c r="BC1254" s="77">
        <v>36.026103492437493</v>
      </c>
      <c r="BD1254" s="56">
        <v>20.236220472440898</v>
      </c>
      <c r="BE1254" s="56">
        <v>20.236220472440898</v>
      </c>
      <c r="BF1254" s="56">
        <v>11.417322834645701</v>
      </c>
      <c r="BG1254" s="378">
        <f t="shared" si="183"/>
        <v>7.6616839999999839E-2</v>
      </c>
      <c r="BH1254" s="14">
        <v>36</v>
      </c>
      <c r="BI1254" s="114" t="s">
        <v>4923</v>
      </c>
      <c r="BJ1254" s="50" t="s">
        <v>4050</v>
      </c>
      <c r="BK1254" s="81"/>
      <c r="BL1254" s="81"/>
      <c r="BM1254" s="81"/>
      <c r="BN1254" s="81"/>
      <c r="BO1254" s="81"/>
      <c r="BP1254" s="81"/>
      <c r="BQ1254" s="81"/>
      <c r="BR1254" s="81"/>
      <c r="BS1254" s="81"/>
      <c r="BT1254" s="81"/>
      <c r="BU1254" s="349"/>
      <c r="BV1254" s="390"/>
      <c r="BW1254" s="352"/>
      <c r="BX1254" s="390"/>
      <c r="BY1254" s="93" t="str">
        <f t="shared" si="184"/>
        <v>MR708 Bead Grip, 17x8.5, 0mm Offset, 8x170, 130.81mm Centerbore, Gloss Black</v>
      </c>
      <c r="BZ1254" s="81" t="s">
        <v>3878</v>
      </c>
      <c r="CA1254" s="81" t="s">
        <v>3879</v>
      </c>
      <c r="CB1254" s="81" t="str">
        <f t="shared" si="185"/>
        <v>TRAIL (7XX)</v>
      </c>
    </row>
    <row r="1255" spans="1:80" s="38" customFormat="1" ht="15" customHeight="1">
      <c r="A1255" s="22">
        <f t="shared" si="177"/>
        <v>1253</v>
      </c>
      <c r="B1255" s="13" t="s">
        <v>84</v>
      </c>
      <c r="C1255" s="104" t="s">
        <v>1282</v>
      </c>
      <c r="D1255" s="82" t="s">
        <v>7405</v>
      </c>
      <c r="E1255" s="91" t="str">
        <f>CONCATENATE(LEFT(D1255,5),VLOOKUP(CONCATENATE(N1255,"x",O1255),'PART NUMBER GUIDE'!$B$9:$C$49,2,FALSE),VLOOKUP(CONCATENATE(P1255, V1255), 'PART NUMBER GUIDE'!$Q$6:$R$91, 2, FALSE),VLOOKUP(Y1255,'PART NUMBER GUIDE'!$J$8:$K$43,2, FALSE),IF(U1255="N/A",IF(ABS(S1255)&lt;10,"0"&amp;ABS(S1255),ABS(S1255)),CONCATENATE(LEFT(U1255,1),RIGHT(U1255,1))), F1255, G1255)</f>
        <v>MR70878587800</v>
      </c>
      <c r="F1255" s="90"/>
      <c r="G1255" s="90"/>
      <c r="H1255" s="79" t="s">
        <v>7470</v>
      </c>
      <c r="I1255" s="109">
        <v>45208</v>
      </c>
      <c r="J1255" s="85" t="s">
        <v>1266</v>
      </c>
      <c r="K1255" s="342">
        <v>339</v>
      </c>
      <c r="L1255" s="92">
        <f t="shared" si="150"/>
        <v>339</v>
      </c>
      <c r="M1255" s="344"/>
      <c r="N1255" s="82">
        <v>17</v>
      </c>
      <c r="O1255" s="8">
        <v>8.5</v>
      </c>
      <c r="P1255" s="99" t="str">
        <f t="shared" si="178"/>
        <v>8x170</v>
      </c>
      <c r="Q1255" s="82">
        <v>8</v>
      </c>
      <c r="R1255" s="82">
        <v>170</v>
      </c>
      <c r="S1255" s="82">
        <v>0</v>
      </c>
      <c r="T1255" s="84">
        <v>4.72</v>
      </c>
      <c r="U1255" s="102" t="s">
        <v>85</v>
      </c>
      <c r="V1255" s="75">
        <v>130.81</v>
      </c>
      <c r="W1255" s="41">
        <v>31.526103492437493</v>
      </c>
      <c r="X1255" s="51">
        <v>3640</v>
      </c>
      <c r="Y1255" s="45" t="s">
        <v>2646</v>
      </c>
      <c r="Z1255" s="79" t="s">
        <v>2992</v>
      </c>
      <c r="AA1255" s="51" t="str">
        <f t="shared" si="179"/>
        <v>17x8.5, 8x170, 0 OS</v>
      </c>
      <c r="AB1255" s="81" t="s">
        <v>7478</v>
      </c>
      <c r="AC1255" s="89">
        <f>_xlfn.IFNA(VLOOKUP(AB1255,ACCESSORIES!F:J,5,FALSE),"N/A")</f>
        <v>33</v>
      </c>
      <c r="AD1255" s="14" t="s">
        <v>85</v>
      </c>
      <c r="AE1255" s="9" t="str">
        <f>_xlfn.IFNA(VLOOKUP(AD1255,ACCESSORIES!C:G,5,FALSE),"N/A")</f>
        <v>N/A</v>
      </c>
      <c r="AF1255" s="9" t="s">
        <v>3005</v>
      </c>
      <c r="AG1255" s="14" t="s">
        <v>85</v>
      </c>
      <c r="AH1255" s="9" t="str">
        <f>_xlfn.IFNA(VLOOKUP(AG1255,ACCESSORIES!F:J,5,FALSE),"N/A")</f>
        <v>N/A</v>
      </c>
      <c r="AI1255" s="99" t="s">
        <v>266</v>
      </c>
      <c r="AJ1255" s="82" t="s">
        <v>85</v>
      </c>
      <c r="AK1255" s="40" t="str">
        <f>_xlfn.IFNA(VLOOKUP(AJ1255,ACCESSORIES!F:J,5,FALSE),"N/A")</f>
        <v>N/A</v>
      </c>
      <c r="AL1255" s="82" t="s">
        <v>85</v>
      </c>
      <c r="AM1255" s="82">
        <v>16.2</v>
      </c>
      <c r="AN1255" s="82">
        <v>200</v>
      </c>
      <c r="AO1255" s="36">
        <v>0</v>
      </c>
      <c r="AP1255" s="36">
        <v>0</v>
      </c>
      <c r="AQ1255" s="25">
        <v>32.6</v>
      </c>
      <c r="AR1255" s="36">
        <v>54.7</v>
      </c>
      <c r="AS1255" s="25">
        <v>210.4</v>
      </c>
      <c r="AT1255" s="74">
        <v>207.3</v>
      </c>
      <c r="AU1255" s="410">
        <v>128</v>
      </c>
      <c r="AV1255" s="407">
        <v>84</v>
      </c>
      <c r="AW1255" s="407">
        <v>86.89</v>
      </c>
      <c r="AX1255" s="54">
        <v>32</v>
      </c>
      <c r="AY1255" s="13" t="s">
        <v>85</v>
      </c>
      <c r="AZ1255" s="98" t="str">
        <f>_xlfn.IFNA(VLOOKUP(AY1255,ACCESSORIES!F:J,5,FALSE),"N/A")</f>
        <v>N/A</v>
      </c>
      <c r="BA1255" s="13" t="s">
        <v>85</v>
      </c>
      <c r="BB1255" s="98" t="str">
        <f>_xlfn.IFNA(VLOOKUP(BA1255,ACCESSORIES!F:J,5,FALSE),"N/A")</f>
        <v>N/A</v>
      </c>
      <c r="BC1255" s="77">
        <v>36.026103492437493</v>
      </c>
      <c r="BD1255" s="56">
        <v>20.236220472440898</v>
      </c>
      <c r="BE1255" s="56">
        <v>20.236220472440898</v>
      </c>
      <c r="BF1255" s="56">
        <v>11.417322834645701</v>
      </c>
      <c r="BG1255" s="378">
        <f t="shared" si="183"/>
        <v>7.6616839999999839E-2</v>
      </c>
      <c r="BH1255" s="14">
        <v>36</v>
      </c>
      <c r="BI1255" s="114" t="s">
        <v>4923</v>
      </c>
      <c r="BJ1255" s="50" t="s">
        <v>4050</v>
      </c>
      <c r="BK1255" s="81"/>
      <c r="BL1255" s="81"/>
      <c r="BM1255" s="81"/>
      <c r="BN1255" s="81"/>
      <c r="BO1255" s="81"/>
      <c r="BP1255" s="81"/>
      <c r="BQ1255" s="81"/>
      <c r="BR1255" s="81"/>
      <c r="BS1255" s="81"/>
      <c r="BT1255" s="81"/>
      <c r="BU1255" s="349"/>
      <c r="BV1255" s="390"/>
      <c r="BW1255" s="352"/>
      <c r="BX1255" s="390"/>
      <c r="BY1255" s="93" t="str">
        <f t="shared" si="184"/>
        <v>MR708 Bead Grip, 17x8.5, 0mm Offset, 8x170, 130.81mm Centerbore, Gloss Titanium</v>
      </c>
      <c r="BZ1255" s="81" t="s">
        <v>3878</v>
      </c>
      <c r="CA1255" s="81" t="s">
        <v>3879</v>
      </c>
      <c r="CB1255" s="81" t="str">
        <f t="shared" si="185"/>
        <v>TRAIL (7XX)</v>
      </c>
    </row>
    <row r="1256" spans="1:80" s="38" customFormat="1" ht="15" customHeight="1">
      <c r="A1256" s="22">
        <f t="shared" si="162"/>
        <v>1254</v>
      </c>
      <c r="B1256" s="13" t="s">
        <v>84</v>
      </c>
      <c r="C1256" s="104" t="s">
        <v>1282</v>
      </c>
      <c r="D1256" s="82" t="s">
        <v>7405</v>
      </c>
      <c r="E1256" s="91" t="str">
        <f>CONCATENATE(LEFT(D1256,5),VLOOKUP(CONCATENATE(N1256,"x",O1256),'PART NUMBER GUIDE'!$B$9:$C$49,2,FALSE),VLOOKUP(CONCATENATE(P1256, V1256), 'PART NUMBER GUIDE'!$Q$6:$R$91, 2, FALSE),VLOOKUP(Y1256,'PART NUMBER GUIDE'!$J$8:$K$43,2, FALSE),IF(U1256="N/A",IF(ABS(S1256)&lt;10,"0"&amp;ABS(S1256),ABS(S1256)),CONCATENATE(LEFT(U1256,1),RIGHT(U1256,1))), F1256, G1256)</f>
        <v>MR708790121338N</v>
      </c>
      <c r="F1256" s="90" t="s">
        <v>2224</v>
      </c>
      <c r="G1256" s="90"/>
      <c r="H1256" s="79" t="s">
        <v>7409</v>
      </c>
      <c r="I1256" s="319">
        <v>45155</v>
      </c>
      <c r="J1256" s="85" t="s">
        <v>1266</v>
      </c>
      <c r="K1256" s="342">
        <v>339</v>
      </c>
      <c r="L1256" s="92">
        <f t="shared" si="150"/>
        <v>339</v>
      </c>
      <c r="M1256" s="344"/>
      <c r="N1256" s="82">
        <v>17</v>
      </c>
      <c r="O1256" s="8">
        <v>9</v>
      </c>
      <c r="P1256" s="99" t="str">
        <f t="shared" si="178"/>
        <v>5x4.5</v>
      </c>
      <c r="Q1256" s="82">
        <v>5</v>
      </c>
      <c r="R1256" s="82">
        <v>4.5</v>
      </c>
      <c r="S1256" s="82">
        <v>-38</v>
      </c>
      <c r="T1256" s="16">
        <v>3.5</v>
      </c>
      <c r="U1256" s="102" t="s">
        <v>85</v>
      </c>
      <c r="V1256" s="75">
        <v>83</v>
      </c>
      <c r="W1256" s="41">
        <v>30.77</v>
      </c>
      <c r="X1256" s="51">
        <v>2650</v>
      </c>
      <c r="Y1256" s="45" t="s">
        <v>4304</v>
      </c>
      <c r="Z1256" s="79" t="s">
        <v>2987</v>
      </c>
      <c r="AA1256" s="51" t="str">
        <f t="shared" si="179"/>
        <v>17x9, 5x4.5, -38 OS</v>
      </c>
      <c r="AB1256" s="81" t="s">
        <v>4101</v>
      </c>
      <c r="AC1256" s="89">
        <f>_xlfn.IFNA(VLOOKUP(AB1256,ACCESSORIES!F:J,5,FALSE),"N/A")</f>
        <v>22</v>
      </c>
      <c r="AD1256" s="14" t="s">
        <v>85</v>
      </c>
      <c r="AE1256" s="9" t="str">
        <f>_xlfn.IFNA(VLOOKUP(AD1256,ACCESSORIES!C:G,5,FALSE),"N/A")</f>
        <v>N/A</v>
      </c>
      <c r="AF1256" s="9" t="str">
        <f>_xlfn.IFNA(VLOOKUP(AE1256,ACCESSORIES!D:H,5,FALSE),"N/A")</f>
        <v>N/A</v>
      </c>
      <c r="AG1256" s="14" t="s">
        <v>85</v>
      </c>
      <c r="AH1256" s="9" t="str">
        <f>_xlfn.IFNA(VLOOKUP(AG1256,ACCESSORIES!F:J,5,FALSE),"N/A")</f>
        <v>N/A</v>
      </c>
      <c r="AI1256" s="99" t="s">
        <v>266</v>
      </c>
      <c r="AJ1256" s="82" t="s">
        <v>85</v>
      </c>
      <c r="AK1256" s="40" t="str">
        <f>_xlfn.IFNA(VLOOKUP(AJ1256,ACCESSORIES!F:J,5,FALSE),"N/A")</f>
        <v>N/A</v>
      </c>
      <c r="AL1256" s="82" t="s">
        <v>85</v>
      </c>
      <c r="AM1256" s="82">
        <v>16.2</v>
      </c>
      <c r="AN1256" s="82">
        <v>155</v>
      </c>
      <c r="AO1256" s="36">
        <v>26.9</v>
      </c>
      <c r="AP1256" s="36">
        <v>48.4</v>
      </c>
      <c r="AQ1256" s="25">
        <v>79.8</v>
      </c>
      <c r="AR1256" s="36">
        <v>96.8</v>
      </c>
      <c r="AS1256" s="25">
        <v>212</v>
      </c>
      <c r="AT1256" s="74">
        <v>210.45</v>
      </c>
      <c r="AU1256" s="410">
        <v>60</v>
      </c>
      <c r="AV1256" s="407">
        <v>14.67</v>
      </c>
      <c r="AW1256" s="407">
        <v>42</v>
      </c>
      <c r="AX1256" s="54">
        <v>32</v>
      </c>
      <c r="AY1256" s="13" t="s">
        <v>85</v>
      </c>
      <c r="AZ1256" s="98" t="str">
        <f>_xlfn.IFNA(VLOOKUP(AY1256,ACCESSORIES!F:J,5,FALSE),"N/A")</f>
        <v>N/A</v>
      </c>
      <c r="BA1256" s="13" t="s">
        <v>85</v>
      </c>
      <c r="BB1256" s="98" t="str">
        <f>_xlfn.IFNA(VLOOKUP(BA1256,ACCESSORIES!F:J,5,FALSE),"N/A")</f>
        <v>N/A</v>
      </c>
      <c r="BC1256" s="77">
        <v>35.269999999999996</v>
      </c>
      <c r="BD1256" s="56">
        <v>20.236220472440898</v>
      </c>
      <c r="BE1256" s="56">
        <v>20.236220472440898</v>
      </c>
      <c r="BF1256" s="56">
        <v>12.4409448818898</v>
      </c>
      <c r="BG1256" s="378">
        <f t="shared" si="142"/>
        <v>8.348593599999983E-2</v>
      </c>
      <c r="BH1256" s="14">
        <v>36</v>
      </c>
      <c r="BI1256" s="114" t="s">
        <v>4923</v>
      </c>
      <c r="BJ1256" s="50" t="s">
        <v>4050</v>
      </c>
      <c r="BK1256" s="81"/>
      <c r="BL1256" s="81"/>
      <c r="BM1256" s="81"/>
      <c r="BN1256" s="81"/>
      <c r="BO1256" s="81"/>
      <c r="BP1256" s="81"/>
      <c r="BQ1256" s="81"/>
      <c r="BR1256" s="81"/>
      <c r="BS1256" s="81"/>
      <c r="BT1256" s="81"/>
      <c r="BU1256" s="349"/>
      <c r="BV1256" s="390"/>
      <c r="BW1256" s="352"/>
      <c r="BX1256" s="390"/>
      <c r="BY1256" s="93" t="str">
        <f t="shared" si="184"/>
        <v>MR708 Bead Grip, 17x9, -38mm Offset, 5x4.5, 83mm Centerbore, Gloss Black</v>
      </c>
      <c r="BZ1256" s="81" t="s">
        <v>3878</v>
      </c>
      <c r="CA1256" s="81" t="s">
        <v>3879</v>
      </c>
      <c r="CB1256" s="81" t="str">
        <f t="shared" si="185"/>
        <v>TRAIL (7XX)</v>
      </c>
    </row>
    <row r="1257" spans="1:80" s="38" customFormat="1" ht="15" customHeight="1">
      <c r="A1257" s="22">
        <f t="shared" ref="A1257" si="186">ROW(B1257)-2</f>
        <v>1255</v>
      </c>
      <c r="B1257" s="13" t="s">
        <v>84</v>
      </c>
      <c r="C1257" s="104" t="s">
        <v>1282</v>
      </c>
      <c r="D1257" s="82" t="s">
        <v>7405</v>
      </c>
      <c r="E1257" s="91" t="str">
        <f>CONCATENATE(LEFT(D1257,5),VLOOKUP(CONCATENATE(N1257,"x",O1257),'PART NUMBER GUIDE'!$B$9:$C$49,2,FALSE),VLOOKUP(CONCATENATE(P1257, V1257), 'PART NUMBER GUIDE'!$Q$6:$R$91, 2, FALSE),VLOOKUP(Y1257,'PART NUMBER GUIDE'!$J$8:$K$43,2, FALSE),IF(U1257="N/A",IF(ABS(S1257)&lt;10,"0"&amp;ABS(S1257),ABS(S1257)),CONCATENATE(LEFT(U1257,1),RIGHT(U1257,1))), F1257, G1257)</f>
        <v>MR70879012838N</v>
      </c>
      <c r="F1257" s="90" t="s">
        <v>2224</v>
      </c>
      <c r="G1257" s="90"/>
      <c r="H1257" s="79" t="s">
        <v>7439</v>
      </c>
      <c r="I1257" s="109">
        <v>45208</v>
      </c>
      <c r="J1257" s="85" t="s">
        <v>1266</v>
      </c>
      <c r="K1257" s="342">
        <v>339</v>
      </c>
      <c r="L1257" s="92">
        <f t="shared" si="150"/>
        <v>339</v>
      </c>
      <c r="M1257" s="344"/>
      <c r="N1257" s="82">
        <v>17</v>
      </c>
      <c r="O1257" s="8">
        <v>9</v>
      </c>
      <c r="P1257" s="99" t="str">
        <f t="shared" si="178"/>
        <v>5x4.5</v>
      </c>
      <c r="Q1257" s="82">
        <v>5</v>
      </c>
      <c r="R1257" s="82">
        <v>4.5</v>
      </c>
      <c r="S1257" s="82">
        <v>-38</v>
      </c>
      <c r="T1257" s="16">
        <v>3.5</v>
      </c>
      <c r="U1257" s="102" t="s">
        <v>85</v>
      </c>
      <c r="V1257" s="75">
        <v>83</v>
      </c>
      <c r="W1257" s="41">
        <v>30.77</v>
      </c>
      <c r="X1257" s="51">
        <v>2650</v>
      </c>
      <c r="Y1257" s="45" t="s">
        <v>2646</v>
      </c>
      <c r="Z1257" s="79" t="s">
        <v>2992</v>
      </c>
      <c r="AA1257" s="51" t="str">
        <f t="shared" si="179"/>
        <v>17x9, 5x4.5, -38 OS</v>
      </c>
      <c r="AB1257" s="81" t="s">
        <v>4101</v>
      </c>
      <c r="AC1257" s="89">
        <f>_xlfn.IFNA(VLOOKUP(AB1257,ACCESSORIES!F:J,5,FALSE),"N/A")</f>
        <v>22</v>
      </c>
      <c r="AD1257" s="14" t="s">
        <v>85</v>
      </c>
      <c r="AE1257" s="9" t="str">
        <f>_xlfn.IFNA(VLOOKUP(AD1257,ACCESSORIES!C:G,5,FALSE),"N/A")</f>
        <v>N/A</v>
      </c>
      <c r="AF1257" s="9" t="str">
        <f>_xlfn.IFNA(VLOOKUP(AE1257,ACCESSORIES!D:H,5,FALSE),"N/A")</f>
        <v>N/A</v>
      </c>
      <c r="AG1257" s="14" t="s">
        <v>85</v>
      </c>
      <c r="AH1257" s="9" t="str">
        <f>_xlfn.IFNA(VLOOKUP(AG1257,ACCESSORIES!F:J,5,FALSE),"N/A")</f>
        <v>N/A</v>
      </c>
      <c r="AI1257" s="99" t="s">
        <v>266</v>
      </c>
      <c r="AJ1257" s="82" t="s">
        <v>85</v>
      </c>
      <c r="AK1257" s="40" t="str">
        <f>_xlfn.IFNA(VLOOKUP(AJ1257,ACCESSORIES!F:J,5,FALSE),"N/A")</f>
        <v>N/A</v>
      </c>
      <c r="AL1257" s="82" t="s">
        <v>85</v>
      </c>
      <c r="AM1257" s="82">
        <v>16.2</v>
      </c>
      <c r="AN1257" s="82">
        <v>155</v>
      </c>
      <c r="AO1257" s="36">
        <v>26.9</v>
      </c>
      <c r="AP1257" s="36">
        <v>48.4</v>
      </c>
      <c r="AQ1257" s="25">
        <v>79.8</v>
      </c>
      <c r="AR1257" s="36">
        <v>96.8</v>
      </c>
      <c r="AS1257" s="25">
        <v>212</v>
      </c>
      <c r="AT1257" s="74">
        <v>210.45</v>
      </c>
      <c r="AU1257" s="410">
        <v>60</v>
      </c>
      <c r="AV1257" s="407">
        <v>14.67</v>
      </c>
      <c r="AW1257" s="407">
        <v>42</v>
      </c>
      <c r="AX1257" s="54">
        <v>32</v>
      </c>
      <c r="AY1257" s="13" t="s">
        <v>85</v>
      </c>
      <c r="AZ1257" s="98" t="str">
        <f>_xlfn.IFNA(VLOOKUP(AY1257,ACCESSORIES!F:J,5,FALSE),"N/A")</f>
        <v>N/A</v>
      </c>
      <c r="BA1257" s="13" t="s">
        <v>85</v>
      </c>
      <c r="BB1257" s="98" t="str">
        <f>_xlfn.IFNA(VLOOKUP(BA1257,ACCESSORIES!F:J,5,FALSE),"N/A")</f>
        <v>N/A</v>
      </c>
      <c r="BC1257" s="77">
        <v>35.269999999999996</v>
      </c>
      <c r="BD1257" s="56">
        <v>20.236220472440898</v>
      </c>
      <c r="BE1257" s="56">
        <v>20.236220472440898</v>
      </c>
      <c r="BF1257" s="56">
        <v>12.4409448818898</v>
      </c>
      <c r="BG1257" s="378">
        <f t="shared" ref="BG1257" si="187">SUM(((BD1257*25.4)*(BE1257*25.4)*(BF1257*25.4))/1000000000)</f>
        <v>8.348593599999983E-2</v>
      </c>
      <c r="BH1257" s="14">
        <v>36</v>
      </c>
      <c r="BI1257" s="114" t="s">
        <v>4923</v>
      </c>
      <c r="BJ1257" s="50" t="s">
        <v>4050</v>
      </c>
      <c r="BK1257" s="81"/>
      <c r="BL1257" s="81"/>
      <c r="BM1257" s="81"/>
      <c r="BN1257" s="81"/>
      <c r="BO1257" s="81"/>
      <c r="BP1257" s="81"/>
      <c r="BQ1257" s="81"/>
      <c r="BR1257" s="81"/>
      <c r="BS1257" s="81"/>
      <c r="BT1257" s="81"/>
      <c r="BU1257" s="349"/>
      <c r="BV1257" s="390"/>
      <c r="BW1257" s="352"/>
      <c r="BX1257" s="390"/>
      <c r="BY1257" s="93" t="str">
        <f t="shared" si="184"/>
        <v>MR708 Bead Grip, 17x9, -38mm Offset, 5x4.5, 83mm Centerbore, Gloss Titanium</v>
      </c>
      <c r="BZ1257" s="81" t="s">
        <v>3878</v>
      </c>
      <c r="CA1257" s="81" t="s">
        <v>3879</v>
      </c>
      <c r="CB1257" s="81" t="str">
        <f t="shared" si="185"/>
        <v>TRAIL (7XX)</v>
      </c>
    </row>
    <row r="1258" spans="1:80" s="38" customFormat="1" ht="15" customHeight="1">
      <c r="A1258" s="22">
        <f t="shared" si="162"/>
        <v>1256</v>
      </c>
      <c r="B1258" s="13" t="s">
        <v>84</v>
      </c>
      <c r="C1258" s="104" t="s">
        <v>1282</v>
      </c>
      <c r="D1258" s="82" t="s">
        <v>7405</v>
      </c>
      <c r="E1258" s="91" t="str">
        <f>CONCATENATE(LEFT(D1258,5),VLOOKUP(CONCATENATE(N1258,"x",O1258),'PART NUMBER GUIDE'!$B$9:$C$49,2,FALSE),VLOOKUP(CONCATENATE(P1258, V1258), 'PART NUMBER GUIDE'!$Q$6:$R$91, 2, FALSE),VLOOKUP(Y1258,'PART NUMBER GUIDE'!$J$8:$K$43,2, FALSE),IF(U1258="N/A",IF(ABS(S1258)&lt;10,"0"&amp;ABS(S1258),ABS(S1258)),CONCATENATE(LEFT(U1258,1),RIGHT(U1258,1))), F1258, G1258)</f>
        <v>MR708790501338N</v>
      </c>
      <c r="F1258" s="90" t="s">
        <v>2224</v>
      </c>
      <c r="G1258" s="90"/>
      <c r="H1258" s="79" t="s">
        <v>7410</v>
      </c>
      <c r="I1258" s="319">
        <v>45155</v>
      </c>
      <c r="J1258" s="85" t="s">
        <v>1266</v>
      </c>
      <c r="K1258" s="342">
        <v>339</v>
      </c>
      <c r="L1258" s="92">
        <f t="shared" si="150"/>
        <v>339</v>
      </c>
      <c r="M1258" s="344"/>
      <c r="N1258" s="82">
        <v>17</v>
      </c>
      <c r="O1258" s="8">
        <v>9</v>
      </c>
      <c r="P1258" s="99" t="str">
        <f t="shared" si="178"/>
        <v>5x5</v>
      </c>
      <c r="Q1258" s="82">
        <v>5</v>
      </c>
      <c r="R1258" s="82">
        <v>5</v>
      </c>
      <c r="S1258" s="82">
        <v>-38</v>
      </c>
      <c r="T1258" s="16">
        <v>3.5</v>
      </c>
      <c r="U1258" s="102" t="s">
        <v>85</v>
      </c>
      <c r="V1258" s="75">
        <v>71.5</v>
      </c>
      <c r="W1258" s="41">
        <v>30.77</v>
      </c>
      <c r="X1258" s="51">
        <v>2650</v>
      </c>
      <c r="Y1258" s="45" t="s">
        <v>4304</v>
      </c>
      <c r="Z1258" s="79" t="s">
        <v>2987</v>
      </c>
      <c r="AA1258" s="51" t="str">
        <f t="shared" si="179"/>
        <v>17x9, 5x5, -38 OS</v>
      </c>
      <c r="AB1258" s="81" t="s">
        <v>4102</v>
      </c>
      <c r="AC1258" s="89">
        <f>_xlfn.IFNA(VLOOKUP(AB1258,ACCESSORIES!F:J,5,FALSE),"N/A")</f>
        <v>22</v>
      </c>
      <c r="AD1258" s="14" t="s">
        <v>85</v>
      </c>
      <c r="AE1258" s="9" t="str">
        <f>_xlfn.IFNA(VLOOKUP(AD1258,ACCESSORIES!C:G,5,FALSE),"N/A")</f>
        <v>N/A</v>
      </c>
      <c r="AF1258" s="9" t="str">
        <f>_xlfn.IFNA(VLOOKUP(AE1258,ACCESSORIES!D:H,5,FALSE),"N/A")</f>
        <v>N/A</v>
      </c>
      <c r="AG1258" s="14" t="s">
        <v>85</v>
      </c>
      <c r="AH1258" s="9" t="str">
        <f>_xlfn.IFNA(VLOOKUP(AG1258,ACCESSORIES!F:J,5,FALSE),"N/A")</f>
        <v>N/A</v>
      </c>
      <c r="AI1258" s="99" t="s">
        <v>266</v>
      </c>
      <c r="AJ1258" s="82" t="s">
        <v>85</v>
      </c>
      <c r="AK1258" s="40" t="str">
        <f>_xlfn.IFNA(VLOOKUP(AJ1258,ACCESSORIES!F:J,5,FALSE),"N/A")</f>
        <v>N/A</v>
      </c>
      <c r="AL1258" s="82" t="s">
        <v>85</v>
      </c>
      <c r="AM1258" s="82">
        <v>16.2</v>
      </c>
      <c r="AN1258" s="82">
        <v>175</v>
      </c>
      <c r="AO1258" s="36">
        <v>8.1999999999999993</v>
      </c>
      <c r="AP1258" s="36">
        <v>41.2</v>
      </c>
      <c r="AQ1258" s="25">
        <v>79.8</v>
      </c>
      <c r="AR1258" s="36">
        <v>96.8</v>
      </c>
      <c r="AS1258" s="25">
        <v>212</v>
      </c>
      <c r="AT1258" s="74">
        <v>210.45</v>
      </c>
      <c r="AU1258" s="410">
        <v>71.5</v>
      </c>
      <c r="AV1258" s="407">
        <v>42.8</v>
      </c>
      <c r="AW1258" s="407">
        <v>42.8</v>
      </c>
      <c r="AX1258" s="54">
        <v>32</v>
      </c>
      <c r="AY1258" s="13" t="s">
        <v>85</v>
      </c>
      <c r="AZ1258" s="98" t="str">
        <f>_xlfn.IFNA(VLOOKUP(AY1258,ACCESSORIES!F:J,5,FALSE),"N/A")</f>
        <v>N/A</v>
      </c>
      <c r="BA1258" s="13" t="s">
        <v>85</v>
      </c>
      <c r="BB1258" s="98" t="str">
        <f>_xlfn.IFNA(VLOOKUP(BA1258,ACCESSORIES!F:J,5,FALSE),"N/A")</f>
        <v>N/A</v>
      </c>
      <c r="BC1258" s="77">
        <v>35.269999999999996</v>
      </c>
      <c r="BD1258" s="56">
        <v>20.236220472440898</v>
      </c>
      <c r="BE1258" s="56">
        <v>20.236220472440898</v>
      </c>
      <c r="BF1258" s="56">
        <v>12.4409448818898</v>
      </c>
      <c r="BG1258" s="378">
        <f t="shared" si="142"/>
        <v>8.348593599999983E-2</v>
      </c>
      <c r="BH1258" s="14">
        <v>36</v>
      </c>
      <c r="BI1258" s="114" t="s">
        <v>4923</v>
      </c>
      <c r="BJ1258" s="50" t="s">
        <v>4050</v>
      </c>
      <c r="BK1258" s="81"/>
      <c r="BL1258" s="81"/>
      <c r="BM1258" s="81"/>
      <c r="BN1258" s="81"/>
      <c r="BO1258" s="81"/>
      <c r="BP1258" s="81"/>
      <c r="BQ1258" s="81"/>
      <c r="BR1258" s="81"/>
      <c r="BS1258" s="81"/>
      <c r="BT1258" s="81"/>
      <c r="BU1258" s="349"/>
      <c r="BV1258" s="390"/>
      <c r="BW1258" s="352"/>
      <c r="BX1258" s="390"/>
      <c r="BY1258" s="93" t="str">
        <f t="shared" si="184"/>
        <v>MR708 Bead Grip, 17x9, -38mm Offset, 5x5, 71.5mm Centerbore, Gloss Black</v>
      </c>
      <c r="BZ1258" s="81" t="s">
        <v>3878</v>
      </c>
      <c r="CA1258" s="81" t="s">
        <v>3879</v>
      </c>
      <c r="CB1258" s="81" t="str">
        <f t="shared" si="185"/>
        <v>TRAIL (7XX)</v>
      </c>
    </row>
    <row r="1259" spans="1:80" s="38" customFormat="1" ht="15" customHeight="1">
      <c r="A1259" s="22">
        <f t="shared" ref="A1259" si="188">ROW(B1259)-2</f>
        <v>1257</v>
      </c>
      <c r="B1259" s="13" t="s">
        <v>84</v>
      </c>
      <c r="C1259" s="104" t="s">
        <v>1282</v>
      </c>
      <c r="D1259" s="82" t="s">
        <v>7405</v>
      </c>
      <c r="E1259" s="91" t="str">
        <f>CONCATENATE(LEFT(D1259,5),VLOOKUP(CONCATENATE(N1259,"x",O1259),'PART NUMBER GUIDE'!$B$9:$C$49,2,FALSE),VLOOKUP(CONCATENATE(P1259, V1259), 'PART NUMBER GUIDE'!$Q$6:$R$91, 2, FALSE),VLOOKUP(Y1259,'PART NUMBER GUIDE'!$J$8:$K$43,2, FALSE),IF(U1259="N/A",IF(ABS(S1259)&lt;10,"0"&amp;ABS(S1259),ABS(S1259)),CONCATENATE(LEFT(U1259,1),RIGHT(U1259,1))), F1259, G1259)</f>
        <v>MR70879050838N</v>
      </c>
      <c r="F1259" s="90" t="s">
        <v>2224</v>
      </c>
      <c r="G1259" s="90"/>
      <c r="H1259" s="79" t="s">
        <v>7440</v>
      </c>
      <c r="I1259" s="109">
        <v>45208</v>
      </c>
      <c r="J1259" s="85" t="s">
        <v>1266</v>
      </c>
      <c r="K1259" s="342">
        <v>339</v>
      </c>
      <c r="L1259" s="92">
        <f t="shared" si="150"/>
        <v>339</v>
      </c>
      <c r="M1259" s="344"/>
      <c r="N1259" s="82">
        <v>17</v>
      </c>
      <c r="O1259" s="8">
        <v>9</v>
      </c>
      <c r="P1259" s="99" t="str">
        <f t="shared" si="178"/>
        <v>5x5</v>
      </c>
      <c r="Q1259" s="82">
        <v>5</v>
      </c>
      <c r="R1259" s="82">
        <v>5</v>
      </c>
      <c r="S1259" s="82">
        <v>-38</v>
      </c>
      <c r="T1259" s="16">
        <v>3.5</v>
      </c>
      <c r="U1259" s="102" t="s">
        <v>85</v>
      </c>
      <c r="V1259" s="75">
        <v>71.5</v>
      </c>
      <c r="W1259" s="41">
        <v>30.77</v>
      </c>
      <c r="X1259" s="51">
        <v>2650</v>
      </c>
      <c r="Y1259" s="45" t="s">
        <v>2646</v>
      </c>
      <c r="Z1259" s="79" t="s">
        <v>2992</v>
      </c>
      <c r="AA1259" s="51" t="str">
        <f t="shared" si="179"/>
        <v>17x9, 5x5, -38 OS</v>
      </c>
      <c r="AB1259" s="81" t="s">
        <v>4102</v>
      </c>
      <c r="AC1259" s="89">
        <f>_xlfn.IFNA(VLOOKUP(AB1259,ACCESSORIES!F:J,5,FALSE),"N/A")</f>
        <v>22</v>
      </c>
      <c r="AD1259" s="14" t="s">
        <v>85</v>
      </c>
      <c r="AE1259" s="9" t="str">
        <f>_xlfn.IFNA(VLOOKUP(AD1259,ACCESSORIES!C:G,5,FALSE),"N/A")</f>
        <v>N/A</v>
      </c>
      <c r="AF1259" s="9" t="str">
        <f>_xlfn.IFNA(VLOOKUP(AE1259,ACCESSORIES!D:H,5,FALSE),"N/A")</f>
        <v>N/A</v>
      </c>
      <c r="AG1259" s="14" t="s">
        <v>85</v>
      </c>
      <c r="AH1259" s="9" t="str">
        <f>_xlfn.IFNA(VLOOKUP(AG1259,ACCESSORIES!F:J,5,FALSE),"N/A")</f>
        <v>N/A</v>
      </c>
      <c r="AI1259" s="99" t="s">
        <v>266</v>
      </c>
      <c r="AJ1259" s="82" t="s">
        <v>85</v>
      </c>
      <c r="AK1259" s="40" t="str">
        <f>_xlfn.IFNA(VLOOKUP(AJ1259,ACCESSORIES!F:J,5,FALSE),"N/A")</f>
        <v>N/A</v>
      </c>
      <c r="AL1259" s="82" t="s">
        <v>85</v>
      </c>
      <c r="AM1259" s="82">
        <v>16.2</v>
      </c>
      <c r="AN1259" s="82">
        <v>175</v>
      </c>
      <c r="AO1259" s="36">
        <v>8.1999999999999993</v>
      </c>
      <c r="AP1259" s="36">
        <v>41.2</v>
      </c>
      <c r="AQ1259" s="25">
        <v>79.8</v>
      </c>
      <c r="AR1259" s="36">
        <v>96.8</v>
      </c>
      <c r="AS1259" s="25">
        <v>212</v>
      </c>
      <c r="AT1259" s="74">
        <v>210.45</v>
      </c>
      <c r="AU1259" s="410">
        <v>71.5</v>
      </c>
      <c r="AV1259" s="407">
        <v>42.8</v>
      </c>
      <c r="AW1259" s="407">
        <v>42.8</v>
      </c>
      <c r="AX1259" s="54">
        <v>32</v>
      </c>
      <c r="AY1259" s="13" t="s">
        <v>85</v>
      </c>
      <c r="AZ1259" s="98" t="str">
        <f>_xlfn.IFNA(VLOOKUP(AY1259,ACCESSORIES!F:J,5,FALSE),"N/A")</f>
        <v>N/A</v>
      </c>
      <c r="BA1259" s="13" t="s">
        <v>85</v>
      </c>
      <c r="BB1259" s="98" t="str">
        <f>_xlfn.IFNA(VLOOKUP(BA1259,ACCESSORIES!F:J,5,FALSE),"N/A")</f>
        <v>N/A</v>
      </c>
      <c r="BC1259" s="77">
        <v>35.269999999999996</v>
      </c>
      <c r="BD1259" s="56">
        <v>20.236220472440898</v>
      </c>
      <c r="BE1259" s="56">
        <v>20.236220472440898</v>
      </c>
      <c r="BF1259" s="56">
        <v>12.4409448818898</v>
      </c>
      <c r="BG1259" s="378">
        <f t="shared" ref="BG1259" si="189">SUM(((BD1259*25.4)*(BE1259*25.4)*(BF1259*25.4))/1000000000)</f>
        <v>8.348593599999983E-2</v>
      </c>
      <c r="BH1259" s="14">
        <v>36</v>
      </c>
      <c r="BI1259" s="114" t="s">
        <v>4923</v>
      </c>
      <c r="BJ1259" s="50" t="s">
        <v>4050</v>
      </c>
      <c r="BK1259" s="81"/>
      <c r="BL1259" s="81"/>
      <c r="BM1259" s="81"/>
      <c r="BN1259" s="81"/>
      <c r="BO1259" s="81"/>
      <c r="BP1259" s="81"/>
      <c r="BQ1259" s="81"/>
      <c r="BR1259" s="81"/>
      <c r="BS1259" s="81"/>
      <c r="BT1259" s="81"/>
      <c r="BU1259" s="349"/>
      <c r="BV1259" s="390"/>
      <c r="BW1259" s="352"/>
      <c r="BX1259" s="390"/>
      <c r="BY1259" s="93" t="str">
        <f t="shared" si="184"/>
        <v>MR708 Bead Grip, 17x9, -38mm Offset, 5x5, 71.5mm Centerbore, Gloss Titanium</v>
      </c>
      <c r="BZ1259" s="81" t="s">
        <v>3878</v>
      </c>
      <c r="CA1259" s="81" t="s">
        <v>3879</v>
      </c>
      <c r="CB1259" s="81" t="str">
        <f t="shared" si="185"/>
        <v>TRAIL (7XX)</v>
      </c>
    </row>
    <row r="1260" spans="1:80" s="38" customFormat="1" ht="15" customHeight="1">
      <c r="A1260" s="22">
        <f t="shared" ref="A1260:A1261" si="190">ROW(B1260)-2</f>
        <v>1258</v>
      </c>
      <c r="B1260" s="13" t="s">
        <v>84</v>
      </c>
      <c r="C1260" s="104" t="s">
        <v>1282</v>
      </c>
      <c r="D1260" s="82" t="s">
        <v>7405</v>
      </c>
      <c r="E1260" s="91" t="str">
        <f>CONCATENATE(LEFT(D1260,5),VLOOKUP(CONCATENATE(N1260,"x",O1260),'PART NUMBER GUIDE'!$B$9:$C$49,2,FALSE),VLOOKUP(CONCATENATE(P1260, V1260), 'PART NUMBER GUIDE'!$Q$6:$R$91, 2, FALSE),VLOOKUP(Y1260,'PART NUMBER GUIDE'!$J$8:$K$43,2, FALSE),IF(U1260="N/A",IF(ABS(S1260)&lt;10,"0"&amp;ABS(S1260),ABS(S1260)),CONCATENATE(LEFT(U1260,1),RIGHT(U1260,1))), F1260, G1260)</f>
        <v>MR708790161338N</v>
      </c>
      <c r="F1260" s="90" t="s">
        <v>2224</v>
      </c>
      <c r="G1260" s="90"/>
      <c r="H1260" s="79" t="s">
        <v>8057</v>
      </c>
      <c r="I1260" s="109"/>
      <c r="J1260" s="85" t="s">
        <v>1266</v>
      </c>
      <c r="K1260" s="342">
        <v>339</v>
      </c>
      <c r="L1260" s="92">
        <f t="shared" ref="L1260:L1261" si="191">IF(J1260="Coming Soon",K1260,IF(J1260="Active",K1260,""))</f>
        <v>339</v>
      </c>
      <c r="M1260" s="344"/>
      <c r="N1260" s="82">
        <v>17</v>
      </c>
      <c r="O1260" s="8">
        <v>9</v>
      </c>
      <c r="P1260" s="99" t="str">
        <f t="shared" ref="P1260:P1261" si="192">CONCATENATE(Q1260,"x",R1260)</f>
        <v>6x135</v>
      </c>
      <c r="Q1260" s="82">
        <v>6</v>
      </c>
      <c r="R1260" s="82">
        <v>135</v>
      </c>
      <c r="S1260" s="82">
        <v>-38</v>
      </c>
      <c r="T1260" s="16">
        <v>3.5</v>
      </c>
      <c r="U1260" s="102" t="s">
        <v>85</v>
      </c>
      <c r="V1260" s="75">
        <v>87</v>
      </c>
      <c r="W1260" s="41">
        <v>30.77</v>
      </c>
      <c r="X1260" s="51">
        <v>2650</v>
      </c>
      <c r="Y1260" s="45" t="s">
        <v>4304</v>
      </c>
      <c r="Z1260" s="79" t="s">
        <v>2987</v>
      </c>
      <c r="AA1260" s="51" t="str">
        <f t="shared" ref="AA1260:AA1261" si="193">_xlfn.CONCAT(N1260,"x",O1260,","," ",P1260,","," ",S1260," ","OS")</f>
        <v>17x9, 6x135, -38 OS</v>
      </c>
      <c r="AB1260" s="81" t="s">
        <v>4102</v>
      </c>
      <c r="AC1260" s="89">
        <f>_xlfn.IFNA(VLOOKUP(AB1260,ACCESSORIES!F:J,5,FALSE),"N/A")</f>
        <v>22</v>
      </c>
      <c r="AD1260" s="14" t="s">
        <v>85</v>
      </c>
      <c r="AE1260" s="9" t="str">
        <f>_xlfn.IFNA(VLOOKUP(AD1260,ACCESSORIES!C:G,5,FALSE),"N/A")</f>
        <v>N/A</v>
      </c>
      <c r="AF1260" s="9" t="str">
        <f>_xlfn.IFNA(VLOOKUP(AE1260,ACCESSORIES!D:H,5,FALSE),"N/A")</f>
        <v>N/A</v>
      </c>
      <c r="AG1260" s="14" t="s">
        <v>85</v>
      </c>
      <c r="AH1260" s="9" t="str">
        <f>_xlfn.IFNA(VLOOKUP(AG1260,ACCESSORIES!F:J,5,FALSE),"N/A")</f>
        <v>N/A</v>
      </c>
      <c r="AI1260" s="99" t="s">
        <v>266</v>
      </c>
      <c r="AJ1260" s="82" t="s">
        <v>85</v>
      </c>
      <c r="AK1260" s="40" t="str">
        <f>_xlfn.IFNA(VLOOKUP(AJ1260,ACCESSORIES!F:J,5,FALSE),"N/A")</f>
        <v>N/A</v>
      </c>
      <c r="AL1260" s="82" t="s">
        <v>85</v>
      </c>
      <c r="AM1260" s="82">
        <v>16.2</v>
      </c>
      <c r="AN1260" s="82">
        <v>175</v>
      </c>
      <c r="AO1260" s="36">
        <v>8.1999999999999993</v>
      </c>
      <c r="AP1260" s="36">
        <v>41.2</v>
      </c>
      <c r="AQ1260" s="25">
        <v>79.8</v>
      </c>
      <c r="AR1260" s="36">
        <v>96.8</v>
      </c>
      <c r="AS1260" s="25">
        <v>212</v>
      </c>
      <c r="AT1260" s="74">
        <v>210.45</v>
      </c>
      <c r="AU1260" s="410">
        <v>82.6</v>
      </c>
      <c r="AV1260" s="407">
        <v>34.1</v>
      </c>
      <c r="AW1260" s="407">
        <v>42.8</v>
      </c>
      <c r="AX1260" s="54">
        <v>32</v>
      </c>
      <c r="AY1260" s="13" t="s">
        <v>85</v>
      </c>
      <c r="AZ1260" s="98" t="str">
        <f>_xlfn.IFNA(VLOOKUP(AY1260,ACCESSORIES!F:J,5,FALSE),"N/A")</f>
        <v>N/A</v>
      </c>
      <c r="BA1260" s="13" t="s">
        <v>85</v>
      </c>
      <c r="BB1260" s="98" t="str">
        <f>_xlfn.IFNA(VLOOKUP(BA1260,ACCESSORIES!F:J,5,FALSE),"N/A")</f>
        <v>N/A</v>
      </c>
      <c r="BC1260" s="77">
        <v>35.269999999999996</v>
      </c>
      <c r="BD1260" s="56">
        <v>20.236220472440898</v>
      </c>
      <c r="BE1260" s="56">
        <v>20.236220472440898</v>
      </c>
      <c r="BF1260" s="56">
        <v>12.4409448818898</v>
      </c>
      <c r="BG1260" s="378">
        <f t="shared" ref="BG1260:BG1261" si="194">SUM(((BD1260*25.4)*(BE1260*25.4)*(BF1260*25.4))/1000000000)</f>
        <v>8.348593599999983E-2</v>
      </c>
      <c r="BH1260" s="14">
        <v>36</v>
      </c>
      <c r="BI1260" s="114" t="s">
        <v>4923</v>
      </c>
      <c r="BJ1260" s="50" t="s">
        <v>4050</v>
      </c>
      <c r="BK1260" s="81"/>
      <c r="BL1260" s="81"/>
      <c r="BM1260" s="81"/>
      <c r="BN1260" s="81"/>
      <c r="BO1260" s="81"/>
      <c r="BP1260" s="81"/>
      <c r="BQ1260" s="81"/>
      <c r="BR1260" s="81"/>
      <c r="BS1260" s="81"/>
      <c r="BT1260" s="81"/>
      <c r="BU1260" s="349"/>
      <c r="BV1260" s="390"/>
      <c r="BW1260" s="352"/>
      <c r="BX1260" s="390"/>
      <c r="BY1260" s="93" t="str">
        <f t="shared" ref="BY1260:BY1261" si="195">CONCATENATE(IF(J1260="Closeout","CLOSEOUT - ",""),D1260,", ",N1260,"x",O1260,", ",IF(U1260="N/A","",CONCATENATE(U1260,"/")),IF(S1260&gt;0,CONCATENATE("+",S1260),S1260),"mm Offset, ",P1260,", ",V1260,"mm Centerbore, ",PROPER(Y1260),IF(G1260="R",", Race Drilled",""),"",IF(BA1260="N/A","",CONCATENATE(", w/ ",BA1260)))</f>
        <v>MR708 Bead Grip, 17x9, -38mm Offset, 6x135, 87mm Centerbore, Gloss Black</v>
      </c>
      <c r="BZ1260" s="81" t="s">
        <v>3878</v>
      </c>
      <c r="CA1260" s="81" t="s">
        <v>3879</v>
      </c>
      <c r="CB1260" s="81" t="str">
        <f t="shared" ref="CB1260:CB1261" si="196">C1260</f>
        <v>TRAIL (7XX)</v>
      </c>
    </row>
    <row r="1261" spans="1:80" s="38" customFormat="1" ht="15" customHeight="1">
      <c r="A1261" s="22">
        <f t="shared" si="190"/>
        <v>1259</v>
      </c>
      <c r="B1261" s="13" t="s">
        <v>84</v>
      </c>
      <c r="C1261" s="104" t="s">
        <v>1282</v>
      </c>
      <c r="D1261" s="82" t="s">
        <v>7405</v>
      </c>
      <c r="E1261" s="91" t="str">
        <f>CONCATENATE(LEFT(D1261,5),VLOOKUP(CONCATENATE(N1261,"x",O1261),'PART NUMBER GUIDE'!$B$9:$C$49,2,FALSE),VLOOKUP(CONCATENATE(P1261, V1261), 'PART NUMBER GUIDE'!$Q$6:$R$91, 2, FALSE),VLOOKUP(Y1261,'PART NUMBER GUIDE'!$J$8:$K$43,2, FALSE),IF(U1261="N/A",IF(ABS(S1261)&lt;10,"0"&amp;ABS(S1261),ABS(S1261)),CONCATENATE(LEFT(U1261,1),RIGHT(U1261,1))), F1261, G1261)</f>
        <v>MR70879016838N</v>
      </c>
      <c r="F1261" s="90" t="s">
        <v>2224</v>
      </c>
      <c r="G1261" s="90"/>
      <c r="H1261" s="79" t="s">
        <v>8058</v>
      </c>
      <c r="I1261" s="109"/>
      <c r="J1261" s="85" t="s">
        <v>1266</v>
      </c>
      <c r="K1261" s="342">
        <v>339</v>
      </c>
      <c r="L1261" s="92">
        <f t="shared" si="191"/>
        <v>339</v>
      </c>
      <c r="M1261" s="344"/>
      <c r="N1261" s="82">
        <v>17</v>
      </c>
      <c r="O1261" s="8">
        <v>9</v>
      </c>
      <c r="P1261" s="99" t="str">
        <f t="shared" si="192"/>
        <v>6x135</v>
      </c>
      <c r="Q1261" s="82">
        <v>6</v>
      </c>
      <c r="R1261" s="82">
        <v>135</v>
      </c>
      <c r="S1261" s="82">
        <v>-38</v>
      </c>
      <c r="T1261" s="16">
        <v>3.5</v>
      </c>
      <c r="U1261" s="102" t="s">
        <v>85</v>
      </c>
      <c r="V1261" s="75">
        <v>87</v>
      </c>
      <c r="W1261" s="41">
        <v>30.77</v>
      </c>
      <c r="X1261" s="51">
        <v>2650</v>
      </c>
      <c r="Y1261" s="45" t="s">
        <v>2646</v>
      </c>
      <c r="Z1261" s="79" t="s">
        <v>2992</v>
      </c>
      <c r="AA1261" s="51" t="str">
        <f t="shared" si="193"/>
        <v>17x9, 6x135, -38 OS</v>
      </c>
      <c r="AB1261" s="81" t="s">
        <v>4102</v>
      </c>
      <c r="AC1261" s="89">
        <f>_xlfn.IFNA(VLOOKUP(AB1261,ACCESSORIES!F:J,5,FALSE),"N/A")</f>
        <v>22</v>
      </c>
      <c r="AD1261" s="14" t="s">
        <v>85</v>
      </c>
      <c r="AE1261" s="9" t="str">
        <f>_xlfn.IFNA(VLOOKUP(AD1261,ACCESSORIES!C:G,5,FALSE),"N/A")</f>
        <v>N/A</v>
      </c>
      <c r="AF1261" s="9" t="str">
        <f>_xlfn.IFNA(VLOOKUP(AE1261,ACCESSORIES!D:H,5,FALSE),"N/A")</f>
        <v>N/A</v>
      </c>
      <c r="AG1261" s="14" t="s">
        <v>85</v>
      </c>
      <c r="AH1261" s="9" t="str">
        <f>_xlfn.IFNA(VLOOKUP(AG1261,ACCESSORIES!F:J,5,FALSE),"N/A")</f>
        <v>N/A</v>
      </c>
      <c r="AI1261" s="99" t="s">
        <v>266</v>
      </c>
      <c r="AJ1261" s="82" t="s">
        <v>85</v>
      </c>
      <c r="AK1261" s="40" t="str">
        <f>_xlfn.IFNA(VLOOKUP(AJ1261,ACCESSORIES!F:J,5,FALSE),"N/A")</f>
        <v>N/A</v>
      </c>
      <c r="AL1261" s="82" t="s">
        <v>85</v>
      </c>
      <c r="AM1261" s="82">
        <v>16.2</v>
      </c>
      <c r="AN1261" s="82">
        <v>175</v>
      </c>
      <c r="AO1261" s="36">
        <v>8.1999999999999993</v>
      </c>
      <c r="AP1261" s="36">
        <v>41.2</v>
      </c>
      <c r="AQ1261" s="25">
        <v>79.8</v>
      </c>
      <c r="AR1261" s="36">
        <v>96.8</v>
      </c>
      <c r="AS1261" s="25">
        <v>212</v>
      </c>
      <c r="AT1261" s="74">
        <v>210.45</v>
      </c>
      <c r="AU1261" s="410">
        <v>82.6</v>
      </c>
      <c r="AV1261" s="407">
        <v>34.1</v>
      </c>
      <c r="AW1261" s="407">
        <v>42.8</v>
      </c>
      <c r="AX1261" s="54">
        <v>32</v>
      </c>
      <c r="AY1261" s="13" t="s">
        <v>85</v>
      </c>
      <c r="AZ1261" s="98" t="str">
        <f>_xlfn.IFNA(VLOOKUP(AY1261,ACCESSORIES!F:J,5,FALSE),"N/A")</f>
        <v>N/A</v>
      </c>
      <c r="BA1261" s="13" t="s">
        <v>85</v>
      </c>
      <c r="BB1261" s="98" t="str">
        <f>_xlfn.IFNA(VLOOKUP(BA1261,ACCESSORIES!F:J,5,FALSE),"N/A")</f>
        <v>N/A</v>
      </c>
      <c r="BC1261" s="77">
        <v>35.269999999999996</v>
      </c>
      <c r="BD1261" s="56">
        <v>20.236220472440898</v>
      </c>
      <c r="BE1261" s="56">
        <v>20.236220472440898</v>
      </c>
      <c r="BF1261" s="56">
        <v>12.4409448818898</v>
      </c>
      <c r="BG1261" s="378">
        <f t="shared" si="194"/>
        <v>8.348593599999983E-2</v>
      </c>
      <c r="BH1261" s="14">
        <v>36</v>
      </c>
      <c r="BI1261" s="114" t="s">
        <v>4923</v>
      </c>
      <c r="BJ1261" s="50" t="s">
        <v>4050</v>
      </c>
      <c r="BK1261" s="81"/>
      <c r="BL1261" s="81"/>
      <c r="BM1261" s="81"/>
      <c r="BN1261" s="81"/>
      <c r="BO1261" s="81"/>
      <c r="BP1261" s="81"/>
      <c r="BQ1261" s="81"/>
      <c r="BR1261" s="81"/>
      <c r="BS1261" s="81"/>
      <c r="BT1261" s="81"/>
      <c r="BU1261" s="349"/>
      <c r="BV1261" s="390"/>
      <c r="BW1261" s="352"/>
      <c r="BX1261" s="390"/>
      <c r="BY1261" s="93" t="str">
        <f t="shared" si="195"/>
        <v>MR708 Bead Grip, 17x9, -38mm Offset, 6x135, 87mm Centerbore, Gloss Titanium</v>
      </c>
      <c r="BZ1261" s="81" t="s">
        <v>3878</v>
      </c>
      <c r="CA1261" s="81" t="s">
        <v>3879</v>
      </c>
      <c r="CB1261" s="81" t="str">
        <f t="shared" si="196"/>
        <v>TRAIL (7XX)</v>
      </c>
    </row>
    <row r="1262" spans="1:80" s="38" customFormat="1" ht="15" customHeight="1">
      <c r="A1262" s="22">
        <f t="shared" si="162"/>
        <v>1260</v>
      </c>
      <c r="B1262" s="13" t="s">
        <v>84</v>
      </c>
      <c r="C1262" s="104" t="s">
        <v>1282</v>
      </c>
      <c r="D1262" s="82" t="s">
        <v>7405</v>
      </c>
      <c r="E1262" s="91" t="str">
        <f>CONCATENATE(LEFT(D1262,5),VLOOKUP(CONCATENATE(N1262,"x",O1262),'PART NUMBER GUIDE'!$B$9:$C$49,2,FALSE),VLOOKUP(CONCATENATE(P1262, V1262), 'PART NUMBER GUIDE'!$Q$6:$R$91, 2, FALSE),VLOOKUP(Y1262,'PART NUMBER GUIDE'!$J$8:$K$43,2, FALSE),IF(U1262="N/A",IF(ABS(S1262)&lt;10,"0"&amp;ABS(S1262),ABS(S1262)),CONCATENATE(LEFT(U1262,1),RIGHT(U1262,1))), F1262, G1262)</f>
        <v>MR708790601338N</v>
      </c>
      <c r="F1262" s="90" t="s">
        <v>2224</v>
      </c>
      <c r="G1262" s="90"/>
      <c r="H1262" s="79" t="s">
        <v>7411</v>
      </c>
      <c r="I1262" s="319">
        <v>45155</v>
      </c>
      <c r="J1262" s="85" t="s">
        <v>1266</v>
      </c>
      <c r="K1262" s="342">
        <v>339</v>
      </c>
      <c r="L1262" s="92">
        <f t="shared" si="150"/>
        <v>339</v>
      </c>
      <c r="M1262" s="344"/>
      <c r="N1262" s="82">
        <v>17</v>
      </c>
      <c r="O1262" s="8">
        <v>9</v>
      </c>
      <c r="P1262" s="99" t="str">
        <f t="shared" si="178"/>
        <v>6x5.5</v>
      </c>
      <c r="Q1262" s="82">
        <v>6</v>
      </c>
      <c r="R1262" s="82">
        <v>5.5</v>
      </c>
      <c r="S1262" s="82">
        <v>-38</v>
      </c>
      <c r="T1262" s="16">
        <v>3.5</v>
      </c>
      <c r="U1262" s="102" t="s">
        <v>85</v>
      </c>
      <c r="V1262" s="75">
        <v>106.25</v>
      </c>
      <c r="W1262" s="41">
        <v>30.77</v>
      </c>
      <c r="X1262" s="51">
        <v>2650</v>
      </c>
      <c r="Y1262" s="45" t="s">
        <v>4304</v>
      </c>
      <c r="Z1262" s="79" t="s">
        <v>2987</v>
      </c>
      <c r="AA1262" s="51" t="str">
        <f t="shared" si="179"/>
        <v>17x9, 6x5.5, -38 OS</v>
      </c>
      <c r="AB1262" s="81" t="s">
        <v>4103</v>
      </c>
      <c r="AC1262" s="89">
        <f>_xlfn.IFNA(VLOOKUP(AB1262,ACCESSORIES!F:J,5,FALSE),"N/A")</f>
        <v>22</v>
      </c>
      <c r="AD1262" s="14" t="s">
        <v>85</v>
      </c>
      <c r="AE1262" s="9" t="str">
        <f>_xlfn.IFNA(VLOOKUP(AD1262,ACCESSORIES!C:G,5,FALSE),"N/A")</f>
        <v>N/A</v>
      </c>
      <c r="AF1262" s="9" t="str">
        <f>_xlfn.IFNA(VLOOKUP(AE1262,ACCESSORIES!D:H,5,FALSE),"N/A")</f>
        <v>N/A</v>
      </c>
      <c r="AG1262" s="14" t="s">
        <v>85</v>
      </c>
      <c r="AH1262" s="9" t="str">
        <f>_xlfn.IFNA(VLOOKUP(AG1262,ACCESSORIES!F:J,5,FALSE),"N/A")</f>
        <v>N/A</v>
      </c>
      <c r="AI1262" s="99" t="s">
        <v>265</v>
      </c>
      <c r="AJ1262" s="82" t="s">
        <v>1709</v>
      </c>
      <c r="AK1262" s="40">
        <f>_xlfn.IFNA(VLOOKUP(AJ1262,ACCESSORIES!F:J,5,FALSE),"N/A")</f>
        <v>2.75</v>
      </c>
      <c r="AL1262" s="3">
        <v>78.3</v>
      </c>
      <c r="AM1262" s="82">
        <v>16.2</v>
      </c>
      <c r="AN1262" s="82">
        <v>175</v>
      </c>
      <c r="AO1262" s="36">
        <v>8.1999999999999993</v>
      </c>
      <c r="AP1262" s="36">
        <v>41.2</v>
      </c>
      <c r="AQ1262" s="25">
        <v>79.8</v>
      </c>
      <c r="AR1262" s="36">
        <v>96.8</v>
      </c>
      <c r="AS1262" s="25">
        <v>212</v>
      </c>
      <c r="AT1262" s="74">
        <v>210.45</v>
      </c>
      <c r="AU1262" s="410">
        <v>103.35</v>
      </c>
      <c r="AV1262" s="407">
        <v>34.49</v>
      </c>
      <c r="AW1262" s="407">
        <v>40.799999999999997</v>
      </c>
      <c r="AX1262" s="54">
        <v>32</v>
      </c>
      <c r="AY1262" s="13" t="s">
        <v>85</v>
      </c>
      <c r="AZ1262" s="98" t="str">
        <f>_xlfn.IFNA(VLOOKUP(AY1262,ACCESSORIES!F:J,5,FALSE),"N/A")</f>
        <v>N/A</v>
      </c>
      <c r="BA1262" s="13" t="s">
        <v>85</v>
      </c>
      <c r="BB1262" s="98" t="str">
        <f>_xlfn.IFNA(VLOOKUP(BA1262,ACCESSORIES!F:J,5,FALSE),"N/A")</f>
        <v>N/A</v>
      </c>
      <c r="BC1262" s="77">
        <v>35.269999999999996</v>
      </c>
      <c r="BD1262" s="56">
        <v>20.236220472440898</v>
      </c>
      <c r="BE1262" s="56">
        <v>20.236220472440898</v>
      </c>
      <c r="BF1262" s="56">
        <v>12.4409448818898</v>
      </c>
      <c r="BG1262" s="378">
        <f t="shared" si="142"/>
        <v>8.348593599999983E-2</v>
      </c>
      <c r="BH1262" s="14">
        <v>36</v>
      </c>
      <c r="BI1262" s="114" t="s">
        <v>4923</v>
      </c>
      <c r="BJ1262" s="50" t="s">
        <v>4050</v>
      </c>
      <c r="BK1262" s="81"/>
      <c r="BL1262" s="81"/>
      <c r="BM1262" s="81"/>
      <c r="BN1262" s="81"/>
      <c r="BO1262" s="81"/>
      <c r="BP1262" s="81"/>
      <c r="BQ1262" s="81"/>
      <c r="BR1262" s="81"/>
      <c r="BS1262" s="81"/>
      <c r="BT1262" s="81"/>
      <c r="BU1262" s="349"/>
      <c r="BV1262" s="390"/>
      <c r="BW1262" s="352"/>
      <c r="BX1262" s="390"/>
      <c r="BY1262" s="93" t="str">
        <f t="shared" si="184"/>
        <v>MR708 Bead Grip, 17x9, -38mm Offset, 6x5.5, 106.25mm Centerbore, Gloss Black</v>
      </c>
      <c r="BZ1262" s="81" t="s">
        <v>3878</v>
      </c>
      <c r="CA1262" s="81" t="s">
        <v>3879</v>
      </c>
      <c r="CB1262" s="81" t="str">
        <f t="shared" si="185"/>
        <v>TRAIL (7XX)</v>
      </c>
    </row>
    <row r="1263" spans="1:80" s="38" customFormat="1" ht="15" customHeight="1">
      <c r="A1263" s="22">
        <f t="shared" ref="A1263" si="197">ROW(B1263)-2</f>
        <v>1261</v>
      </c>
      <c r="B1263" s="13" t="s">
        <v>84</v>
      </c>
      <c r="C1263" s="104" t="s">
        <v>1282</v>
      </c>
      <c r="D1263" s="82" t="s">
        <v>7405</v>
      </c>
      <c r="E1263" s="91" t="str">
        <f>CONCATENATE(LEFT(D1263,5),VLOOKUP(CONCATENATE(N1263,"x",O1263),'PART NUMBER GUIDE'!$B$9:$C$49,2,FALSE),VLOOKUP(CONCATENATE(P1263, V1263), 'PART NUMBER GUIDE'!$Q$6:$R$91, 2, FALSE),VLOOKUP(Y1263,'PART NUMBER GUIDE'!$J$8:$K$43,2, FALSE),IF(U1263="N/A",IF(ABS(S1263)&lt;10,"0"&amp;ABS(S1263),ABS(S1263)),CONCATENATE(LEFT(U1263,1),RIGHT(U1263,1))), F1263, G1263)</f>
        <v>MR70879060838N</v>
      </c>
      <c r="F1263" s="90" t="s">
        <v>2224</v>
      </c>
      <c r="G1263" s="90"/>
      <c r="H1263" s="79" t="s">
        <v>7441</v>
      </c>
      <c r="I1263" s="109">
        <v>45208</v>
      </c>
      <c r="J1263" s="85" t="s">
        <v>1266</v>
      </c>
      <c r="K1263" s="342">
        <v>339</v>
      </c>
      <c r="L1263" s="92">
        <f t="shared" si="150"/>
        <v>339</v>
      </c>
      <c r="M1263" s="344"/>
      <c r="N1263" s="82">
        <v>17</v>
      </c>
      <c r="O1263" s="8">
        <v>9</v>
      </c>
      <c r="P1263" s="99" t="str">
        <f t="shared" si="178"/>
        <v>6x5.5</v>
      </c>
      <c r="Q1263" s="82">
        <v>6</v>
      </c>
      <c r="R1263" s="82">
        <v>5.5</v>
      </c>
      <c r="S1263" s="82">
        <v>-38</v>
      </c>
      <c r="T1263" s="16">
        <v>3.5</v>
      </c>
      <c r="U1263" s="102" t="s">
        <v>85</v>
      </c>
      <c r="V1263" s="75">
        <v>106.25</v>
      </c>
      <c r="W1263" s="41">
        <v>30.77</v>
      </c>
      <c r="X1263" s="51">
        <v>2650</v>
      </c>
      <c r="Y1263" s="45" t="s">
        <v>2646</v>
      </c>
      <c r="Z1263" s="79" t="s">
        <v>2992</v>
      </c>
      <c r="AA1263" s="51" t="str">
        <f t="shared" si="179"/>
        <v>17x9, 6x5.5, -38 OS</v>
      </c>
      <c r="AB1263" s="81" t="s">
        <v>4103</v>
      </c>
      <c r="AC1263" s="89">
        <f>_xlfn.IFNA(VLOOKUP(AB1263,ACCESSORIES!F:J,5,FALSE),"N/A")</f>
        <v>22</v>
      </c>
      <c r="AD1263" s="14" t="s">
        <v>85</v>
      </c>
      <c r="AE1263" s="9" t="str">
        <f>_xlfn.IFNA(VLOOKUP(AD1263,ACCESSORIES!C:G,5,FALSE),"N/A")</f>
        <v>N/A</v>
      </c>
      <c r="AF1263" s="9" t="str">
        <f>_xlfn.IFNA(VLOOKUP(AE1263,ACCESSORIES!D:H,5,FALSE),"N/A")</f>
        <v>N/A</v>
      </c>
      <c r="AG1263" s="14" t="s">
        <v>85</v>
      </c>
      <c r="AH1263" s="9" t="str">
        <f>_xlfn.IFNA(VLOOKUP(AG1263,ACCESSORIES!F:J,5,FALSE),"N/A")</f>
        <v>N/A</v>
      </c>
      <c r="AI1263" s="99" t="s">
        <v>265</v>
      </c>
      <c r="AJ1263" s="82" t="s">
        <v>1709</v>
      </c>
      <c r="AK1263" s="40">
        <f>_xlfn.IFNA(VLOOKUP(AJ1263,ACCESSORIES!F:J,5,FALSE),"N/A")</f>
        <v>2.75</v>
      </c>
      <c r="AL1263" s="3">
        <v>78.3</v>
      </c>
      <c r="AM1263" s="82">
        <v>16.2</v>
      </c>
      <c r="AN1263" s="82">
        <v>175</v>
      </c>
      <c r="AO1263" s="36">
        <v>8.1999999999999993</v>
      </c>
      <c r="AP1263" s="36">
        <v>41.2</v>
      </c>
      <c r="AQ1263" s="25">
        <v>79.8</v>
      </c>
      <c r="AR1263" s="36">
        <v>96.8</v>
      </c>
      <c r="AS1263" s="25">
        <v>212</v>
      </c>
      <c r="AT1263" s="74">
        <v>210.45</v>
      </c>
      <c r="AU1263" s="410">
        <v>103.35</v>
      </c>
      <c r="AV1263" s="407">
        <v>34.49</v>
      </c>
      <c r="AW1263" s="407">
        <v>40.799999999999997</v>
      </c>
      <c r="AX1263" s="54">
        <v>32</v>
      </c>
      <c r="AY1263" s="13" t="s">
        <v>85</v>
      </c>
      <c r="AZ1263" s="98" t="str">
        <f>_xlfn.IFNA(VLOOKUP(AY1263,ACCESSORIES!F:J,5,FALSE),"N/A")</f>
        <v>N/A</v>
      </c>
      <c r="BA1263" s="13" t="s">
        <v>85</v>
      </c>
      <c r="BB1263" s="98" t="str">
        <f>_xlfn.IFNA(VLOOKUP(BA1263,ACCESSORIES!F:J,5,FALSE),"N/A")</f>
        <v>N/A</v>
      </c>
      <c r="BC1263" s="77">
        <v>35.269999999999996</v>
      </c>
      <c r="BD1263" s="56">
        <v>20.236220472440898</v>
      </c>
      <c r="BE1263" s="56">
        <v>20.236220472440898</v>
      </c>
      <c r="BF1263" s="56">
        <v>12.4409448818898</v>
      </c>
      <c r="BG1263" s="378">
        <f t="shared" ref="BG1263" si="198">SUM(((BD1263*25.4)*(BE1263*25.4)*(BF1263*25.4))/1000000000)</f>
        <v>8.348593599999983E-2</v>
      </c>
      <c r="BH1263" s="14">
        <v>36</v>
      </c>
      <c r="BI1263" s="114" t="s">
        <v>4923</v>
      </c>
      <c r="BJ1263" s="50" t="s">
        <v>4050</v>
      </c>
      <c r="BK1263" s="81"/>
      <c r="BL1263" s="81"/>
      <c r="BM1263" s="81"/>
      <c r="BN1263" s="81"/>
      <c r="BO1263" s="81"/>
      <c r="BP1263" s="81"/>
      <c r="BQ1263" s="81"/>
      <c r="BR1263" s="81"/>
      <c r="BS1263" s="81"/>
      <c r="BT1263" s="81"/>
      <c r="BU1263" s="349"/>
      <c r="BV1263" s="390"/>
      <c r="BW1263" s="352"/>
      <c r="BX1263" s="390"/>
      <c r="BY1263" s="93" t="str">
        <f t="shared" si="184"/>
        <v>MR708 Bead Grip, 17x9, -38mm Offset, 6x5.5, 106.25mm Centerbore, Gloss Titanium</v>
      </c>
      <c r="BZ1263" s="81" t="s">
        <v>3878</v>
      </c>
      <c r="CA1263" s="81" t="s">
        <v>3879</v>
      </c>
      <c r="CB1263" s="81" t="str">
        <f t="shared" si="185"/>
        <v>TRAIL (7XX)</v>
      </c>
    </row>
    <row r="1264" spans="1:80" s="38" customFormat="1" ht="15" customHeight="1">
      <c r="A1264" s="22">
        <f t="shared" ref="A1264:A1269" si="199">ROW(B1264)-2</f>
        <v>1262</v>
      </c>
      <c r="B1264" s="13" t="s">
        <v>84</v>
      </c>
      <c r="C1264" s="104" t="s">
        <v>1282</v>
      </c>
      <c r="D1264" s="82" t="s">
        <v>7405</v>
      </c>
      <c r="E1264" s="91" t="str">
        <f>CONCATENATE(LEFT(D1264,5),VLOOKUP(CONCATENATE(N1264,"x",O1264),'PART NUMBER GUIDE'!$B$9:$C$49,2,FALSE),VLOOKUP(CONCATENATE(P1264, V1264), 'PART NUMBER GUIDE'!$Q$6:$R$91, 2, FALSE),VLOOKUP(Y1264,'PART NUMBER GUIDE'!$J$8:$K$43,2, FALSE),IF(U1264="N/A",IF(ABS(S1264)&lt;10,"0"&amp;ABS(S1264),ABS(S1264)),CONCATENATE(LEFT(U1264,1),RIGHT(U1264,1))), F1264, G1264)</f>
        <v>MR708790801338N</v>
      </c>
      <c r="F1264" s="90" t="s">
        <v>2224</v>
      </c>
      <c r="G1264" s="90"/>
      <c r="H1264" s="79" t="s">
        <v>7471</v>
      </c>
      <c r="I1264" s="109">
        <v>45208</v>
      </c>
      <c r="J1264" s="85" t="s">
        <v>1266</v>
      </c>
      <c r="K1264" s="342">
        <v>359</v>
      </c>
      <c r="L1264" s="92">
        <f t="shared" si="150"/>
        <v>359</v>
      </c>
      <c r="M1264" s="344"/>
      <c r="N1264" s="82">
        <v>17</v>
      </c>
      <c r="O1264" s="8">
        <v>9</v>
      </c>
      <c r="P1264" s="99" t="str">
        <f t="shared" si="178"/>
        <v>8x6.5</v>
      </c>
      <c r="Q1264" s="82">
        <v>8</v>
      </c>
      <c r="R1264" s="82">
        <v>6.5</v>
      </c>
      <c r="S1264" s="82">
        <v>-38</v>
      </c>
      <c r="T1264" s="16">
        <v>3.5</v>
      </c>
      <c r="U1264" s="102" t="s">
        <v>85</v>
      </c>
      <c r="V1264" s="75">
        <v>130.81</v>
      </c>
      <c r="W1264" s="41">
        <v>31.74656575462237</v>
      </c>
      <c r="X1264" s="51">
        <v>3640</v>
      </c>
      <c r="Y1264" s="45" t="s">
        <v>4304</v>
      </c>
      <c r="Z1264" s="79" t="s">
        <v>2987</v>
      </c>
      <c r="AA1264" s="51" t="str">
        <f t="shared" si="179"/>
        <v>17x9, 8x6.5, -38 OS</v>
      </c>
      <c r="AB1264" s="81" t="s">
        <v>7478</v>
      </c>
      <c r="AC1264" s="89">
        <f>_xlfn.IFNA(VLOOKUP(AB1264,ACCESSORIES!F:J,5,FALSE),"N/A")</f>
        <v>33</v>
      </c>
      <c r="AD1264" s="14" t="s">
        <v>85</v>
      </c>
      <c r="AE1264" s="9" t="str">
        <f>_xlfn.IFNA(VLOOKUP(AD1264,ACCESSORIES!C:G,5,FALSE),"N/A")</f>
        <v>N/A</v>
      </c>
      <c r="AF1264" s="9" t="s">
        <v>3005</v>
      </c>
      <c r="AG1264" s="14" t="s">
        <v>85</v>
      </c>
      <c r="AH1264" s="9" t="str">
        <f>_xlfn.IFNA(VLOOKUP(AG1264,ACCESSORIES!F:J,5,FALSE),"N/A")</f>
        <v>N/A</v>
      </c>
      <c r="AI1264" s="99" t="s">
        <v>266</v>
      </c>
      <c r="AJ1264" s="82" t="s">
        <v>85</v>
      </c>
      <c r="AK1264" s="40" t="str">
        <f>_xlfn.IFNA(VLOOKUP(AJ1264,ACCESSORIES!F:J,5,FALSE),"N/A")</f>
        <v>N/A</v>
      </c>
      <c r="AL1264" s="82" t="s">
        <v>85</v>
      </c>
      <c r="AM1264" s="82">
        <v>16.2</v>
      </c>
      <c r="AN1264" s="82">
        <v>200</v>
      </c>
      <c r="AO1264" s="36">
        <v>0</v>
      </c>
      <c r="AP1264" s="36">
        <v>0</v>
      </c>
      <c r="AQ1264" s="25">
        <v>53.4</v>
      </c>
      <c r="AR1264" s="36">
        <v>95</v>
      </c>
      <c r="AS1264" s="25">
        <v>211.2</v>
      </c>
      <c r="AT1264" s="74">
        <v>210</v>
      </c>
      <c r="AU1264" s="410">
        <v>128</v>
      </c>
      <c r="AV1264" s="407">
        <v>84</v>
      </c>
      <c r="AW1264" s="407">
        <v>86.89</v>
      </c>
      <c r="AX1264" s="54">
        <v>32</v>
      </c>
      <c r="AY1264" s="13" t="s">
        <v>85</v>
      </c>
      <c r="AZ1264" s="98" t="str">
        <f>_xlfn.IFNA(VLOOKUP(AY1264,ACCESSORIES!F:J,5,FALSE),"N/A")</f>
        <v>N/A</v>
      </c>
      <c r="BA1264" s="13" t="s">
        <v>85</v>
      </c>
      <c r="BB1264" s="98" t="str">
        <f>_xlfn.IFNA(VLOOKUP(BA1264,ACCESSORIES!F:J,5,FALSE),"N/A")</f>
        <v>N/A</v>
      </c>
      <c r="BC1264" s="77">
        <v>36.246565754622367</v>
      </c>
      <c r="BD1264" s="56">
        <v>20.236220472440898</v>
      </c>
      <c r="BE1264" s="56">
        <v>20.236220472440898</v>
      </c>
      <c r="BF1264" s="56">
        <v>12.4409448818898</v>
      </c>
      <c r="BG1264" s="378">
        <f t="shared" ref="BG1264:BG1269" si="200">SUM(((BD1264*25.4)*(BE1264*25.4)*(BF1264*25.4))/1000000000)</f>
        <v>8.348593599999983E-2</v>
      </c>
      <c r="BH1264" s="14">
        <v>36</v>
      </c>
      <c r="BI1264" s="114" t="s">
        <v>4923</v>
      </c>
      <c r="BJ1264" s="50" t="s">
        <v>4050</v>
      </c>
      <c r="BK1264" s="81"/>
      <c r="BL1264" s="81"/>
      <c r="BM1264" s="81"/>
      <c r="BN1264" s="81"/>
      <c r="BO1264" s="81"/>
      <c r="BP1264" s="81"/>
      <c r="BQ1264" s="81"/>
      <c r="BR1264" s="81"/>
      <c r="BS1264" s="81"/>
      <c r="BT1264" s="81"/>
      <c r="BU1264" s="349"/>
      <c r="BV1264" s="390"/>
      <c r="BW1264" s="352"/>
      <c r="BX1264" s="390"/>
      <c r="BY1264" s="93" t="str">
        <f t="shared" si="184"/>
        <v>MR708 Bead Grip, 17x9, -38mm Offset, 8x6.5, 130.81mm Centerbore, Gloss Black</v>
      </c>
      <c r="BZ1264" s="81" t="s">
        <v>3878</v>
      </c>
      <c r="CA1264" s="81" t="s">
        <v>3879</v>
      </c>
      <c r="CB1264" s="81" t="str">
        <f t="shared" si="185"/>
        <v>TRAIL (7XX)</v>
      </c>
    </row>
    <row r="1265" spans="1:80" s="38" customFormat="1" ht="15" customHeight="1">
      <c r="A1265" s="22">
        <f t="shared" si="199"/>
        <v>1263</v>
      </c>
      <c r="B1265" s="13" t="s">
        <v>84</v>
      </c>
      <c r="C1265" s="104" t="s">
        <v>1282</v>
      </c>
      <c r="D1265" s="82" t="s">
        <v>7405</v>
      </c>
      <c r="E1265" s="91" t="str">
        <f>CONCATENATE(LEFT(D1265,5),VLOOKUP(CONCATENATE(N1265,"x",O1265),'PART NUMBER GUIDE'!$B$9:$C$49,2,FALSE),VLOOKUP(CONCATENATE(P1265, V1265), 'PART NUMBER GUIDE'!$Q$6:$R$91, 2, FALSE),VLOOKUP(Y1265,'PART NUMBER GUIDE'!$J$8:$K$43,2, FALSE),IF(U1265="N/A",IF(ABS(S1265)&lt;10,"0"&amp;ABS(S1265),ABS(S1265)),CONCATENATE(LEFT(U1265,1),RIGHT(U1265,1))), F1265, G1265)</f>
        <v>MR70879080838N</v>
      </c>
      <c r="F1265" s="90" t="s">
        <v>2224</v>
      </c>
      <c r="G1265" s="90"/>
      <c r="H1265" s="79" t="s">
        <v>7472</v>
      </c>
      <c r="I1265" s="109">
        <v>45208</v>
      </c>
      <c r="J1265" s="85" t="s">
        <v>1266</v>
      </c>
      <c r="K1265" s="342">
        <v>359</v>
      </c>
      <c r="L1265" s="92">
        <f t="shared" si="150"/>
        <v>359</v>
      </c>
      <c r="M1265" s="344"/>
      <c r="N1265" s="82">
        <v>17</v>
      </c>
      <c r="O1265" s="8">
        <v>9</v>
      </c>
      <c r="P1265" s="99" t="str">
        <f t="shared" si="178"/>
        <v>8x6.5</v>
      </c>
      <c r="Q1265" s="82">
        <v>8</v>
      </c>
      <c r="R1265" s="82">
        <v>6.5</v>
      </c>
      <c r="S1265" s="82">
        <v>-38</v>
      </c>
      <c r="T1265" s="16">
        <v>3.5</v>
      </c>
      <c r="U1265" s="102" t="s">
        <v>85</v>
      </c>
      <c r="V1265" s="75">
        <v>130.81</v>
      </c>
      <c r="W1265" s="41">
        <v>31.74656575462237</v>
      </c>
      <c r="X1265" s="51">
        <v>3640</v>
      </c>
      <c r="Y1265" s="45" t="s">
        <v>2646</v>
      </c>
      <c r="Z1265" s="79" t="s">
        <v>2992</v>
      </c>
      <c r="AA1265" s="51" t="str">
        <f t="shared" si="179"/>
        <v>17x9, 8x6.5, -38 OS</v>
      </c>
      <c r="AB1265" s="81" t="s">
        <v>7478</v>
      </c>
      <c r="AC1265" s="89">
        <f>_xlfn.IFNA(VLOOKUP(AB1265,ACCESSORIES!F:J,5,FALSE),"N/A")</f>
        <v>33</v>
      </c>
      <c r="AD1265" s="14" t="s">
        <v>85</v>
      </c>
      <c r="AE1265" s="9" t="str">
        <f>_xlfn.IFNA(VLOOKUP(AD1265,ACCESSORIES!C:G,5,FALSE),"N/A")</f>
        <v>N/A</v>
      </c>
      <c r="AF1265" s="9" t="s">
        <v>3005</v>
      </c>
      <c r="AG1265" s="14" t="s">
        <v>85</v>
      </c>
      <c r="AH1265" s="9" t="str">
        <f>_xlfn.IFNA(VLOOKUP(AG1265,ACCESSORIES!F:J,5,FALSE),"N/A")</f>
        <v>N/A</v>
      </c>
      <c r="AI1265" s="99" t="s">
        <v>266</v>
      </c>
      <c r="AJ1265" s="82" t="s">
        <v>85</v>
      </c>
      <c r="AK1265" s="40" t="str">
        <f>_xlfn.IFNA(VLOOKUP(AJ1265,ACCESSORIES!F:J,5,FALSE),"N/A")</f>
        <v>N/A</v>
      </c>
      <c r="AL1265" s="82" t="s">
        <v>85</v>
      </c>
      <c r="AM1265" s="82">
        <v>16.2</v>
      </c>
      <c r="AN1265" s="82">
        <v>200</v>
      </c>
      <c r="AO1265" s="36">
        <v>0</v>
      </c>
      <c r="AP1265" s="36">
        <v>0</v>
      </c>
      <c r="AQ1265" s="25">
        <v>53.4</v>
      </c>
      <c r="AR1265" s="36">
        <v>95</v>
      </c>
      <c r="AS1265" s="25">
        <v>211.2</v>
      </c>
      <c r="AT1265" s="74">
        <v>210</v>
      </c>
      <c r="AU1265" s="410">
        <v>128</v>
      </c>
      <c r="AV1265" s="407">
        <v>84</v>
      </c>
      <c r="AW1265" s="407">
        <v>86.89</v>
      </c>
      <c r="AX1265" s="54">
        <v>32</v>
      </c>
      <c r="AY1265" s="13" t="s">
        <v>85</v>
      </c>
      <c r="AZ1265" s="98" t="str">
        <f>_xlfn.IFNA(VLOOKUP(AY1265,ACCESSORIES!F:J,5,FALSE),"N/A")</f>
        <v>N/A</v>
      </c>
      <c r="BA1265" s="13" t="s">
        <v>85</v>
      </c>
      <c r="BB1265" s="98" t="str">
        <f>_xlfn.IFNA(VLOOKUP(BA1265,ACCESSORIES!F:J,5,FALSE),"N/A")</f>
        <v>N/A</v>
      </c>
      <c r="BC1265" s="77">
        <v>36.246565754622367</v>
      </c>
      <c r="BD1265" s="56">
        <v>20.236220472440898</v>
      </c>
      <c r="BE1265" s="56">
        <v>20.236220472440898</v>
      </c>
      <c r="BF1265" s="56">
        <v>12.4409448818898</v>
      </c>
      <c r="BG1265" s="378">
        <f t="shared" si="200"/>
        <v>8.348593599999983E-2</v>
      </c>
      <c r="BH1265" s="14">
        <v>36</v>
      </c>
      <c r="BI1265" s="114" t="s">
        <v>4923</v>
      </c>
      <c r="BJ1265" s="50" t="s">
        <v>4050</v>
      </c>
      <c r="BK1265" s="81"/>
      <c r="BL1265" s="81"/>
      <c r="BM1265" s="81"/>
      <c r="BN1265" s="81"/>
      <c r="BO1265" s="81"/>
      <c r="BP1265" s="81"/>
      <c r="BQ1265" s="81"/>
      <c r="BR1265" s="81"/>
      <c r="BS1265" s="81"/>
      <c r="BT1265" s="81"/>
      <c r="BU1265" s="349"/>
      <c r="BV1265" s="390"/>
      <c r="BW1265" s="352"/>
      <c r="BX1265" s="390"/>
      <c r="BY1265" s="93" t="str">
        <f t="shared" si="184"/>
        <v>MR708 Bead Grip, 17x9, -38mm Offset, 8x6.5, 130.81mm Centerbore, Gloss Titanium</v>
      </c>
      <c r="BZ1265" s="81" t="s">
        <v>3878</v>
      </c>
      <c r="CA1265" s="81" t="s">
        <v>3879</v>
      </c>
      <c r="CB1265" s="81" t="str">
        <f t="shared" si="185"/>
        <v>TRAIL (7XX)</v>
      </c>
    </row>
    <row r="1266" spans="1:80" s="38" customFormat="1" ht="15" customHeight="1">
      <c r="A1266" s="22">
        <f t="shared" si="199"/>
        <v>1264</v>
      </c>
      <c r="B1266" s="13" t="s">
        <v>84</v>
      </c>
      <c r="C1266" s="104" t="s">
        <v>1282</v>
      </c>
      <c r="D1266" s="82" t="s">
        <v>7405</v>
      </c>
      <c r="E1266" s="91" t="str">
        <f>CONCATENATE(LEFT(D1266,5),VLOOKUP(CONCATENATE(N1266,"x",O1266),'PART NUMBER GUIDE'!$B$9:$C$49,2,FALSE),VLOOKUP(CONCATENATE(P1266, V1266), 'PART NUMBER GUIDE'!$Q$6:$R$91, 2, FALSE),VLOOKUP(Y1266,'PART NUMBER GUIDE'!$J$8:$K$43,2, FALSE),IF(U1266="N/A",IF(ABS(S1266)&lt;10,"0"&amp;ABS(S1266),ABS(S1266)),CONCATENATE(LEFT(U1266,1),RIGHT(U1266,1))), F1266, G1266)</f>
        <v>MR708790881338N</v>
      </c>
      <c r="F1266" s="90" t="s">
        <v>2224</v>
      </c>
      <c r="G1266" s="90"/>
      <c r="H1266" s="79" t="s">
        <v>7473</v>
      </c>
      <c r="I1266" s="109">
        <v>45208</v>
      </c>
      <c r="J1266" s="85" t="s">
        <v>1266</v>
      </c>
      <c r="K1266" s="342">
        <v>359</v>
      </c>
      <c r="L1266" s="92">
        <f t="shared" si="150"/>
        <v>359</v>
      </c>
      <c r="M1266" s="344"/>
      <c r="N1266" s="82">
        <v>17</v>
      </c>
      <c r="O1266" s="8">
        <v>9</v>
      </c>
      <c r="P1266" s="99" t="str">
        <f t="shared" si="178"/>
        <v>8x180</v>
      </c>
      <c r="Q1266" s="82">
        <v>8</v>
      </c>
      <c r="R1266" s="82">
        <v>180</v>
      </c>
      <c r="S1266" s="82">
        <v>-38</v>
      </c>
      <c r="T1266" s="16">
        <v>3.5</v>
      </c>
      <c r="U1266" s="102" t="s">
        <v>85</v>
      </c>
      <c r="V1266" s="75">
        <v>130.81</v>
      </c>
      <c r="W1266" s="41">
        <v>31.967028016807244</v>
      </c>
      <c r="X1266" s="51">
        <v>3640</v>
      </c>
      <c r="Y1266" s="45" t="s">
        <v>4304</v>
      </c>
      <c r="Z1266" s="79" t="s">
        <v>2987</v>
      </c>
      <c r="AA1266" s="51" t="str">
        <f t="shared" si="179"/>
        <v>17x9, 8x180, -38 OS</v>
      </c>
      <c r="AB1266" s="81" t="s">
        <v>7478</v>
      </c>
      <c r="AC1266" s="89">
        <f>_xlfn.IFNA(VLOOKUP(AB1266,ACCESSORIES!F:J,5,FALSE),"N/A")</f>
        <v>33</v>
      </c>
      <c r="AD1266" s="14" t="s">
        <v>85</v>
      </c>
      <c r="AE1266" s="9" t="str">
        <f>_xlfn.IFNA(VLOOKUP(AD1266,ACCESSORIES!C:G,5,FALSE),"N/A")</f>
        <v>N/A</v>
      </c>
      <c r="AF1266" s="9" t="s">
        <v>3005</v>
      </c>
      <c r="AG1266" s="14" t="s">
        <v>85</v>
      </c>
      <c r="AH1266" s="9" t="str">
        <f>_xlfn.IFNA(VLOOKUP(AG1266,ACCESSORIES!F:J,5,FALSE),"N/A")</f>
        <v>N/A</v>
      </c>
      <c r="AI1266" s="99" t="s">
        <v>266</v>
      </c>
      <c r="AJ1266" s="82" t="s">
        <v>85</v>
      </c>
      <c r="AK1266" s="40" t="str">
        <f>_xlfn.IFNA(VLOOKUP(AJ1266,ACCESSORIES!F:J,5,FALSE),"N/A")</f>
        <v>N/A</v>
      </c>
      <c r="AL1266" s="82" t="s">
        <v>85</v>
      </c>
      <c r="AM1266" s="82">
        <v>16.2</v>
      </c>
      <c r="AN1266" s="82">
        <v>210</v>
      </c>
      <c r="AO1266" s="36">
        <v>0</v>
      </c>
      <c r="AP1266" s="36">
        <v>0</v>
      </c>
      <c r="AQ1266" s="25">
        <v>50</v>
      </c>
      <c r="AR1266" s="36">
        <v>95</v>
      </c>
      <c r="AS1266" s="25">
        <v>211.2</v>
      </c>
      <c r="AT1266" s="74">
        <v>210</v>
      </c>
      <c r="AU1266" s="410">
        <v>128</v>
      </c>
      <c r="AV1266" s="407">
        <v>84</v>
      </c>
      <c r="AW1266" s="407">
        <v>86.89</v>
      </c>
      <c r="AX1266" s="54">
        <v>32</v>
      </c>
      <c r="AY1266" s="13" t="s">
        <v>85</v>
      </c>
      <c r="AZ1266" s="98" t="str">
        <f>_xlfn.IFNA(VLOOKUP(AY1266,ACCESSORIES!F:J,5,FALSE),"N/A")</f>
        <v>N/A</v>
      </c>
      <c r="BA1266" s="13" t="s">
        <v>85</v>
      </c>
      <c r="BB1266" s="98" t="str">
        <f>_xlfn.IFNA(VLOOKUP(BA1266,ACCESSORIES!F:J,5,FALSE),"N/A")</f>
        <v>N/A</v>
      </c>
      <c r="BC1266" s="77">
        <v>36.467028016807248</v>
      </c>
      <c r="BD1266" s="56">
        <v>20.236220472440898</v>
      </c>
      <c r="BE1266" s="56">
        <v>20.236220472440898</v>
      </c>
      <c r="BF1266" s="56">
        <v>12.4409448818898</v>
      </c>
      <c r="BG1266" s="378">
        <f t="shared" si="200"/>
        <v>8.348593599999983E-2</v>
      </c>
      <c r="BH1266" s="14">
        <v>36</v>
      </c>
      <c r="BI1266" s="114" t="s">
        <v>4923</v>
      </c>
      <c r="BJ1266" s="50" t="s">
        <v>4050</v>
      </c>
      <c r="BK1266" s="81"/>
      <c r="BL1266" s="81"/>
      <c r="BM1266" s="81"/>
      <c r="BN1266" s="81"/>
      <c r="BO1266" s="81"/>
      <c r="BP1266" s="81"/>
      <c r="BQ1266" s="81"/>
      <c r="BR1266" s="81"/>
      <c r="BS1266" s="81"/>
      <c r="BT1266" s="81"/>
      <c r="BU1266" s="349"/>
      <c r="BV1266" s="390"/>
      <c r="BW1266" s="352"/>
      <c r="BX1266" s="390"/>
      <c r="BY1266" s="93" t="str">
        <f t="shared" si="184"/>
        <v>MR708 Bead Grip, 17x9, -38mm Offset, 8x180, 130.81mm Centerbore, Gloss Black</v>
      </c>
      <c r="BZ1266" s="81" t="s">
        <v>3878</v>
      </c>
      <c r="CA1266" s="81" t="s">
        <v>3879</v>
      </c>
      <c r="CB1266" s="81" t="str">
        <f t="shared" si="185"/>
        <v>TRAIL (7XX)</v>
      </c>
    </row>
    <row r="1267" spans="1:80" s="38" customFormat="1" ht="15" customHeight="1">
      <c r="A1267" s="22">
        <f t="shared" si="199"/>
        <v>1265</v>
      </c>
      <c r="B1267" s="13" t="s">
        <v>84</v>
      </c>
      <c r="C1267" s="104" t="s">
        <v>1282</v>
      </c>
      <c r="D1267" s="82" t="s">
        <v>7405</v>
      </c>
      <c r="E1267" s="91" t="str">
        <f>CONCATENATE(LEFT(D1267,5),VLOOKUP(CONCATENATE(N1267,"x",O1267),'PART NUMBER GUIDE'!$B$9:$C$49,2,FALSE),VLOOKUP(CONCATENATE(P1267, V1267), 'PART NUMBER GUIDE'!$Q$6:$R$91, 2, FALSE),VLOOKUP(Y1267,'PART NUMBER GUIDE'!$J$8:$K$43,2, FALSE),IF(U1267="N/A",IF(ABS(S1267)&lt;10,"0"&amp;ABS(S1267),ABS(S1267)),CONCATENATE(LEFT(U1267,1),RIGHT(U1267,1))), F1267, G1267)</f>
        <v>MR70879088838N</v>
      </c>
      <c r="F1267" s="90" t="s">
        <v>2224</v>
      </c>
      <c r="G1267" s="90"/>
      <c r="H1267" s="79" t="s">
        <v>7474</v>
      </c>
      <c r="I1267" s="109">
        <v>45208</v>
      </c>
      <c r="J1267" s="85" t="s">
        <v>1266</v>
      </c>
      <c r="K1267" s="342">
        <v>359</v>
      </c>
      <c r="L1267" s="92">
        <f t="shared" si="150"/>
        <v>359</v>
      </c>
      <c r="M1267" s="344"/>
      <c r="N1267" s="82">
        <v>17</v>
      </c>
      <c r="O1267" s="8">
        <v>9</v>
      </c>
      <c r="P1267" s="99" t="str">
        <f t="shared" si="178"/>
        <v>8x180</v>
      </c>
      <c r="Q1267" s="82">
        <v>8</v>
      </c>
      <c r="R1267" s="82">
        <v>180</v>
      </c>
      <c r="S1267" s="82">
        <v>-38</v>
      </c>
      <c r="T1267" s="16">
        <v>3.5</v>
      </c>
      <c r="U1267" s="102" t="s">
        <v>85</v>
      </c>
      <c r="V1267" s="75">
        <v>130.81</v>
      </c>
      <c r="W1267" s="41">
        <v>31.967028016807244</v>
      </c>
      <c r="X1267" s="51">
        <v>3640</v>
      </c>
      <c r="Y1267" s="45" t="s">
        <v>2646</v>
      </c>
      <c r="Z1267" s="79" t="s">
        <v>2992</v>
      </c>
      <c r="AA1267" s="51" t="str">
        <f t="shared" si="179"/>
        <v>17x9, 8x180, -38 OS</v>
      </c>
      <c r="AB1267" s="81" t="s">
        <v>7478</v>
      </c>
      <c r="AC1267" s="89">
        <f>_xlfn.IFNA(VLOOKUP(AB1267,ACCESSORIES!F:J,5,FALSE),"N/A")</f>
        <v>33</v>
      </c>
      <c r="AD1267" s="14" t="s">
        <v>85</v>
      </c>
      <c r="AE1267" s="9" t="str">
        <f>_xlfn.IFNA(VLOOKUP(AD1267,ACCESSORIES!C:G,5,FALSE),"N/A")</f>
        <v>N/A</v>
      </c>
      <c r="AF1267" s="9" t="s">
        <v>3005</v>
      </c>
      <c r="AG1267" s="14" t="s">
        <v>85</v>
      </c>
      <c r="AH1267" s="9" t="str">
        <f>_xlfn.IFNA(VLOOKUP(AG1267,ACCESSORIES!F:J,5,FALSE),"N/A")</f>
        <v>N/A</v>
      </c>
      <c r="AI1267" s="99" t="s">
        <v>266</v>
      </c>
      <c r="AJ1267" s="82" t="s">
        <v>85</v>
      </c>
      <c r="AK1267" s="40" t="str">
        <f>_xlfn.IFNA(VLOOKUP(AJ1267,ACCESSORIES!F:J,5,FALSE),"N/A")</f>
        <v>N/A</v>
      </c>
      <c r="AL1267" s="82" t="s">
        <v>85</v>
      </c>
      <c r="AM1267" s="82">
        <v>16.2</v>
      </c>
      <c r="AN1267" s="82">
        <v>210</v>
      </c>
      <c r="AO1267" s="36">
        <v>0</v>
      </c>
      <c r="AP1267" s="36">
        <v>0</v>
      </c>
      <c r="AQ1267" s="25">
        <v>50</v>
      </c>
      <c r="AR1267" s="36">
        <v>95</v>
      </c>
      <c r="AS1267" s="25">
        <v>211.2</v>
      </c>
      <c r="AT1267" s="74">
        <v>210</v>
      </c>
      <c r="AU1267" s="410">
        <v>128</v>
      </c>
      <c r="AV1267" s="407">
        <v>84</v>
      </c>
      <c r="AW1267" s="407">
        <v>86.89</v>
      </c>
      <c r="AX1267" s="54">
        <v>32</v>
      </c>
      <c r="AY1267" s="13" t="s">
        <v>85</v>
      </c>
      <c r="AZ1267" s="98" t="str">
        <f>_xlfn.IFNA(VLOOKUP(AY1267,ACCESSORIES!F:J,5,FALSE),"N/A")</f>
        <v>N/A</v>
      </c>
      <c r="BA1267" s="13" t="s">
        <v>85</v>
      </c>
      <c r="BB1267" s="98" t="str">
        <f>_xlfn.IFNA(VLOOKUP(BA1267,ACCESSORIES!F:J,5,FALSE),"N/A")</f>
        <v>N/A</v>
      </c>
      <c r="BC1267" s="77">
        <v>36.467028016807248</v>
      </c>
      <c r="BD1267" s="56">
        <v>20.236220472440898</v>
      </c>
      <c r="BE1267" s="56">
        <v>20.236220472440898</v>
      </c>
      <c r="BF1267" s="56">
        <v>12.4409448818898</v>
      </c>
      <c r="BG1267" s="378">
        <f t="shared" si="200"/>
        <v>8.348593599999983E-2</v>
      </c>
      <c r="BH1267" s="14">
        <v>36</v>
      </c>
      <c r="BI1267" s="114" t="s">
        <v>4923</v>
      </c>
      <c r="BJ1267" s="50" t="s">
        <v>4050</v>
      </c>
      <c r="BK1267" s="81"/>
      <c r="BL1267" s="81"/>
      <c r="BM1267" s="81"/>
      <c r="BN1267" s="81"/>
      <c r="BO1267" s="81"/>
      <c r="BP1267" s="81"/>
      <c r="BQ1267" s="81"/>
      <c r="BR1267" s="81"/>
      <c r="BS1267" s="81"/>
      <c r="BT1267" s="81"/>
      <c r="BU1267" s="349"/>
      <c r="BV1267" s="390"/>
      <c r="BW1267" s="352"/>
      <c r="BX1267" s="390"/>
      <c r="BY1267" s="93" t="str">
        <f t="shared" si="184"/>
        <v>MR708 Bead Grip, 17x9, -38mm Offset, 8x180, 130.81mm Centerbore, Gloss Titanium</v>
      </c>
      <c r="BZ1267" s="81" t="s">
        <v>3878</v>
      </c>
      <c r="CA1267" s="81" t="s">
        <v>3879</v>
      </c>
      <c r="CB1267" s="81" t="str">
        <f t="shared" si="185"/>
        <v>TRAIL (7XX)</v>
      </c>
    </row>
    <row r="1268" spans="1:80" s="38" customFormat="1" ht="15" customHeight="1">
      <c r="A1268" s="22">
        <f t="shared" si="199"/>
        <v>1266</v>
      </c>
      <c r="B1268" s="13" t="s">
        <v>84</v>
      </c>
      <c r="C1268" s="104" t="s">
        <v>1282</v>
      </c>
      <c r="D1268" s="82" t="s">
        <v>7405</v>
      </c>
      <c r="E1268" s="91" t="str">
        <f>CONCATENATE(LEFT(D1268,5),VLOOKUP(CONCATENATE(N1268,"x",O1268),'PART NUMBER GUIDE'!$B$9:$C$49,2,FALSE),VLOOKUP(CONCATENATE(P1268, V1268), 'PART NUMBER GUIDE'!$Q$6:$R$91, 2, FALSE),VLOOKUP(Y1268,'PART NUMBER GUIDE'!$J$8:$K$43,2, FALSE),IF(U1268="N/A",IF(ABS(S1268)&lt;10,"0"&amp;ABS(S1268),ABS(S1268)),CONCATENATE(LEFT(U1268,1),RIGHT(U1268,1))), F1268, G1268)</f>
        <v>MR708790871338N</v>
      </c>
      <c r="F1268" s="90" t="s">
        <v>2224</v>
      </c>
      <c r="G1268" s="90"/>
      <c r="H1268" s="79" t="s">
        <v>7475</v>
      </c>
      <c r="I1268" s="109">
        <v>45208</v>
      </c>
      <c r="J1268" s="85" t="s">
        <v>1266</v>
      </c>
      <c r="K1268" s="342">
        <v>359</v>
      </c>
      <c r="L1268" s="92">
        <f t="shared" si="150"/>
        <v>359</v>
      </c>
      <c r="M1268" s="344"/>
      <c r="N1268" s="82">
        <v>17</v>
      </c>
      <c r="O1268" s="8">
        <v>9</v>
      </c>
      <c r="P1268" s="99" t="str">
        <f t="shared" si="178"/>
        <v>8x170</v>
      </c>
      <c r="Q1268" s="82">
        <v>8</v>
      </c>
      <c r="R1268" s="82">
        <v>170</v>
      </c>
      <c r="S1268" s="82">
        <v>-38</v>
      </c>
      <c r="T1268" s="16">
        <v>3.5</v>
      </c>
      <c r="U1268" s="102" t="s">
        <v>85</v>
      </c>
      <c r="V1268" s="75">
        <v>130.81</v>
      </c>
      <c r="W1268" s="41">
        <v>31.74656575462237</v>
      </c>
      <c r="X1268" s="51">
        <v>3640</v>
      </c>
      <c r="Y1268" s="45" t="s">
        <v>4304</v>
      </c>
      <c r="Z1268" s="79" t="s">
        <v>2987</v>
      </c>
      <c r="AA1268" s="51" t="str">
        <f t="shared" si="179"/>
        <v>17x9, 8x170, -38 OS</v>
      </c>
      <c r="AB1268" s="81" t="s">
        <v>7478</v>
      </c>
      <c r="AC1268" s="89">
        <f>_xlfn.IFNA(VLOOKUP(AB1268,ACCESSORIES!F:J,5,FALSE),"N/A")</f>
        <v>33</v>
      </c>
      <c r="AD1268" s="14" t="s">
        <v>85</v>
      </c>
      <c r="AE1268" s="9" t="str">
        <f>_xlfn.IFNA(VLOOKUP(AD1268,ACCESSORIES!C:G,5,FALSE),"N/A")</f>
        <v>N/A</v>
      </c>
      <c r="AF1268" s="9" t="s">
        <v>3005</v>
      </c>
      <c r="AG1268" s="14" t="s">
        <v>85</v>
      </c>
      <c r="AH1268" s="9" t="str">
        <f>_xlfn.IFNA(VLOOKUP(AG1268,ACCESSORIES!F:J,5,FALSE),"N/A")</f>
        <v>N/A</v>
      </c>
      <c r="AI1268" s="99" t="s">
        <v>266</v>
      </c>
      <c r="AJ1268" s="82" t="s">
        <v>85</v>
      </c>
      <c r="AK1268" s="40" t="str">
        <f>_xlfn.IFNA(VLOOKUP(AJ1268,ACCESSORIES!F:J,5,FALSE),"N/A")</f>
        <v>N/A</v>
      </c>
      <c r="AL1268" s="82" t="s">
        <v>85</v>
      </c>
      <c r="AM1268" s="82">
        <v>16.2</v>
      </c>
      <c r="AN1268" s="82">
        <v>200</v>
      </c>
      <c r="AO1268" s="36">
        <v>0</v>
      </c>
      <c r="AP1268" s="36">
        <v>0</v>
      </c>
      <c r="AQ1268" s="25">
        <v>53.4</v>
      </c>
      <c r="AR1268" s="36">
        <v>95</v>
      </c>
      <c r="AS1268" s="25">
        <v>211.2</v>
      </c>
      <c r="AT1268" s="74">
        <v>210</v>
      </c>
      <c r="AU1268" s="410">
        <v>128</v>
      </c>
      <c r="AV1268" s="407">
        <v>84</v>
      </c>
      <c r="AW1268" s="407">
        <v>86.89</v>
      </c>
      <c r="AX1268" s="54">
        <v>32</v>
      </c>
      <c r="AY1268" s="13" t="s">
        <v>85</v>
      </c>
      <c r="AZ1268" s="98" t="str">
        <f>_xlfn.IFNA(VLOOKUP(AY1268,ACCESSORIES!F:J,5,FALSE),"N/A")</f>
        <v>N/A</v>
      </c>
      <c r="BA1268" s="13" t="s">
        <v>85</v>
      </c>
      <c r="BB1268" s="98" t="str">
        <f>_xlfn.IFNA(VLOOKUP(BA1268,ACCESSORIES!F:J,5,FALSE),"N/A")</f>
        <v>N/A</v>
      </c>
      <c r="BC1268" s="77">
        <v>36.246565754622367</v>
      </c>
      <c r="BD1268" s="56">
        <v>20.236220472440898</v>
      </c>
      <c r="BE1268" s="56">
        <v>20.236220472440898</v>
      </c>
      <c r="BF1268" s="56">
        <v>12.4409448818898</v>
      </c>
      <c r="BG1268" s="378">
        <f t="shared" si="200"/>
        <v>8.348593599999983E-2</v>
      </c>
      <c r="BH1268" s="14">
        <v>36</v>
      </c>
      <c r="BI1268" s="114" t="s">
        <v>4923</v>
      </c>
      <c r="BJ1268" s="50" t="s">
        <v>4050</v>
      </c>
      <c r="BK1268" s="81"/>
      <c r="BL1268" s="81"/>
      <c r="BM1268" s="81"/>
      <c r="BN1268" s="81"/>
      <c r="BO1268" s="81"/>
      <c r="BP1268" s="81"/>
      <c r="BQ1268" s="81"/>
      <c r="BR1268" s="81"/>
      <c r="BS1268" s="81"/>
      <c r="BT1268" s="81"/>
      <c r="BU1268" s="349"/>
      <c r="BV1268" s="390"/>
      <c r="BW1268" s="352"/>
      <c r="BX1268" s="390"/>
      <c r="BY1268" s="93" t="str">
        <f t="shared" si="184"/>
        <v>MR708 Bead Grip, 17x9, -38mm Offset, 8x170, 130.81mm Centerbore, Gloss Black</v>
      </c>
      <c r="BZ1268" s="81" t="s">
        <v>3878</v>
      </c>
      <c r="CA1268" s="81" t="s">
        <v>3879</v>
      </c>
      <c r="CB1268" s="81" t="str">
        <f t="shared" si="185"/>
        <v>TRAIL (7XX)</v>
      </c>
    </row>
    <row r="1269" spans="1:80" s="38" customFormat="1" ht="15" customHeight="1">
      <c r="A1269" s="22">
        <f t="shared" si="199"/>
        <v>1267</v>
      </c>
      <c r="B1269" s="13" t="s">
        <v>84</v>
      </c>
      <c r="C1269" s="104" t="s">
        <v>1282</v>
      </c>
      <c r="D1269" s="82" t="s">
        <v>7405</v>
      </c>
      <c r="E1269" s="91" t="str">
        <f>CONCATENATE(LEFT(D1269,5),VLOOKUP(CONCATENATE(N1269,"x",O1269),'PART NUMBER GUIDE'!$B$9:$C$49,2,FALSE),VLOOKUP(CONCATENATE(P1269, V1269), 'PART NUMBER GUIDE'!$Q$6:$R$91, 2, FALSE),VLOOKUP(Y1269,'PART NUMBER GUIDE'!$J$8:$K$43,2, FALSE),IF(U1269="N/A",IF(ABS(S1269)&lt;10,"0"&amp;ABS(S1269),ABS(S1269)),CONCATENATE(LEFT(U1269,1),RIGHT(U1269,1))), F1269, G1269)</f>
        <v>MR70879087838N</v>
      </c>
      <c r="F1269" s="90" t="s">
        <v>2224</v>
      </c>
      <c r="G1269" s="90"/>
      <c r="H1269" s="79" t="s">
        <v>7476</v>
      </c>
      <c r="I1269" s="109">
        <v>45208</v>
      </c>
      <c r="J1269" s="85" t="s">
        <v>1266</v>
      </c>
      <c r="K1269" s="342">
        <v>359</v>
      </c>
      <c r="L1269" s="92">
        <f t="shared" si="150"/>
        <v>359</v>
      </c>
      <c r="M1269" s="344"/>
      <c r="N1269" s="82">
        <v>17</v>
      </c>
      <c r="O1269" s="8">
        <v>9</v>
      </c>
      <c r="P1269" s="99" t="str">
        <f t="shared" si="178"/>
        <v>8x170</v>
      </c>
      <c r="Q1269" s="82">
        <v>8</v>
      </c>
      <c r="R1269" s="82">
        <v>170</v>
      </c>
      <c r="S1269" s="82">
        <v>-38</v>
      </c>
      <c r="T1269" s="16">
        <v>3.5</v>
      </c>
      <c r="U1269" s="102" t="s">
        <v>85</v>
      </c>
      <c r="V1269" s="75">
        <v>130.81</v>
      </c>
      <c r="W1269" s="41">
        <v>31.74656575462237</v>
      </c>
      <c r="X1269" s="51">
        <v>3640</v>
      </c>
      <c r="Y1269" s="45" t="s">
        <v>2646</v>
      </c>
      <c r="Z1269" s="79" t="s">
        <v>2992</v>
      </c>
      <c r="AA1269" s="51" t="str">
        <f t="shared" si="179"/>
        <v>17x9, 8x170, -38 OS</v>
      </c>
      <c r="AB1269" s="81" t="s">
        <v>7478</v>
      </c>
      <c r="AC1269" s="89">
        <f>_xlfn.IFNA(VLOOKUP(AB1269,ACCESSORIES!F:J,5,FALSE),"N/A")</f>
        <v>33</v>
      </c>
      <c r="AD1269" s="14" t="s">
        <v>85</v>
      </c>
      <c r="AE1269" s="9" t="str">
        <f>_xlfn.IFNA(VLOOKUP(AD1269,ACCESSORIES!C:G,5,FALSE),"N/A")</f>
        <v>N/A</v>
      </c>
      <c r="AF1269" s="9" t="s">
        <v>3005</v>
      </c>
      <c r="AG1269" s="14" t="s">
        <v>85</v>
      </c>
      <c r="AH1269" s="9" t="str">
        <f>_xlfn.IFNA(VLOOKUP(AG1269,ACCESSORIES!F:J,5,FALSE),"N/A")</f>
        <v>N/A</v>
      </c>
      <c r="AI1269" s="99" t="s">
        <v>266</v>
      </c>
      <c r="AJ1269" s="82" t="s">
        <v>85</v>
      </c>
      <c r="AK1269" s="40" t="str">
        <f>_xlfn.IFNA(VLOOKUP(AJ1269,ACCESSORIES!F:J,5,FALSE),"N/A")</f>
        <v>N/A</v>
      </c>
      <c r="AL1269" s="82" t="s">
        <v>85</v>
      </c>
      <c r="AM1269" s="82">
        <v>16.2</v>
      </c>
      <c r="AN1269" s="82">
        <v>200</v>
      </c>
      <c r="AO1269" s="36">
        <v>0</v>
      </c>
      <c r="AP1269" s="36">
        <v>0</v>
      </c>
      <c r="AQ1269" s="25">
        <v>53.4</v>
      </c>
      <c r="AR1269" s="36">
        <v>95</v>
      </c>
      <c r="AS1269" s="25">
        <v>211.2</v>
      </c>
      <c r="AT1269" s="74">
        <v>210</v>
      </c>
      <c r="AU1269" s="410">
        <v>128</v>
      </c>
      <c r="AV1269" s="407">
        <v>84</v>
      </c>
      <c r="AW1269" s="407">
        <v>86.89</v>
      </c>
      <c r="AX1269" s="54">
        <v>32</v>
      </c>
      <c r="AY1269" s="13" t="s">
        <v>85</v>
      </c>
      <c r="AZ1269" s="98" t="str">
        <f>_xlfn.IFNA(VLOOKUP(AY1269,ACCESSORIES!F:J,5,FALSE),"N/A")</f>
        <v>N/A</v>
      </c>
      <c r="BA1269" s="13" t="s">
        <v>85</v>
      </c>
      <c r="BB1269" s="98" t="str">
        <f>_xlfn.IFNA(VLOOKUP(BA1269,ACCESSORIES!F:J,5,FALSE),"N/A")</f>
        <v>N/A</v>
      </c>
      <c r="BC1269" s="77">
        <v>36.246565754622367</v>
      </c>
      <c r="BD1269" s="56">
        <v>20.236220472440898</v>
      </c>
      <c r="BE1269" s="56">
        <v>20.236220472440898</v>
      </c>
      <c r="BF1269" s="56">
        <v>12.4409448818898</v>
      </c>
      <c r="BG1269" s="378">
        <f t="shared" si="200"/>
        <v>8.348593599999983E-2</v>
      </c>
      <c r="BH1269" s="14">
        <v>36</v>
      </c>
      <c r="BI1269" s="114" t="s">
        <v>4923</v>
      </c>
      <c r="BJ1269" s="50" t="s">
        <v>4050</v>
      </c>
      <c r="BK1269" s="81"/>
      <c r="BL1269" s="81"/>
      <c r="BM1269" s="81"/>
      <c r="BN1269" s="81"/>
      <c r="BO1269" s="81"/>
      <c r="BP1269" s="81"/>
      <c r="BQ1269" s="81"/>
      <c r="BR1269" s="81"/>
      <c r="BS1269" s="81"/>
      <c r="BT1269" s="81"/>
      <c r="BU1269" s="349"/>
      <c r="BV1269" s="390"/>
      <c r="BW1269" s="352"/>
      <c r="BX1269" s="390"/>
      <c r="BY1269" s="93" t="str">
        <f t="shared" si="184"/>
        <v>MR708 Bead Grip, 17x9, -38mm Offset, 8x170, 130.81mm Centerbore, Gloss Titanium</v>
      </c>
      <c r="BZ1269" s="81" t="s">
        <v>3878</v>
      </c>
      <c r="CA1269" s="81" t="s">
        <v>3879</v>
      </c>
      <c r="CB1269" s="81" t="str">
        <f t="shared" si="185"/>
        <v>TRAIL (7XX)</v>
      </c>
    </row>
    <row r="1270" spans="1:80" s="38" customFormat="1" ht="15" customHeight="1">
      <c r="A1270" s="22">
        <f t="shared" si="162"/>
        <v>1268</v>
      </c>
      <c r="B1270" s="13" t="s">
        <v>84</v>
      </c>
      <c r="C1270" s="104" t="s">
        <v>1282</v>
      </c>
      <c r="D1270" s="82" t="s">
        <v>7405</v>
      </c>
      <c r="E1270" s="91" t="str">
        <f>CONCATENATE(LEFT(D1270,5),VLOOKUP(CONCATENATE(N1270,"x",O1270),'PART NUMBER GUIDE'!$B$9:$C$49,2,FALSE),VLOOKUP(CONCATENATE(P1270, V1270), 'PART NUMBER GUIDE'!$Q$6:$R$91, 2, FALSE),VLOOKUP(Y1270,'PART NUMBER GUIDE'!$J$8:$K$43,2, FALSE),IF(U1270="N/A",IF(ABS(S1270)&lt;10,"0"&amp;ABS(S1270),ABS(S1270)),CONCATENATE(LEFT(U1270,1),RIGHT(U1270,1))), F1270, G1270)</f>
        <v>MR708890581312</v>
      </c>
      <c r="F1270" s="90"/>
      <c r="G1270" s="90"/>
      <c r="H1270" s="79" t="s">
        <v>7412</v>
      </c>
      <c r="I1270" s="319">
        <v>45155</v>
      </c>
      <c r="J1270" s="85" t="s">
        <v>1266</v>
      </c>
      <c r="K1270" s="342">
        <v>379</v>
      </c>
      <c r="L1270" s="92">
        <f t="shared" si="150"/>
        <v>379</v>
      </c>
      <c r="M1270" s="344"/>
      <c r="N1270" s="82">
        <v>18</v>
      </c>
      <c r="O1270" s="8">
        <v>9</v>
      </c>
      <c r="P1270" s="99" t="str">
        <f t="shared" si="178"/>
        <v>5x150</v>
      </c>
      <c r="Q1270" s="82">
        <v>5</v>
      </c>
      <c r="R1270" s="82">
        <v>150</v>
      </c>
      <c r="S1270" s="82">
        <v>12</v>
      </c>
      <c r="T1270" s="84">
        <v>5.44</v>
      </c>
      <c r="U1270" s="102" t="s">
        <v>85</v>
      </c>
      <c r="V1270" s="75">
        <v>110.5</v>
      </c>
      <c r="W1270" s="41">
        <v>32.19</v>
      </c>
      <c r="X1270" s="51">
        <v>2650</v>
      </c>
      <c r="Y1270" s="45" t="s">
        <v>4304</v>
      </c>
      <c r="Z1270" s="79" t="s">
        <v>2987</v>
      </c>
      <c r="AA1270" s="51" t="str">
        <f t="shared" si="145"/>
        <v>18x9, 5x150, 12 OS</v>
      </c>
      <c r="AB1270" s="81" t="s">
        <v>4103</v>
      </c>
      <c r="AC1270" s="89">
        <f>_xlfn.IFNA(VLOOKUP(AB1270,ACCESSORIES!F:J,5,FALSE),"N/A")</f>
        <v>22</v>
      </c>
      <c r="AD1270" s="14" t="s">
        <v>85</v>
      </c>
      <c r="AE1270" s="9" t="str">
        <f>_xlfn.IFNA(VLOOKUP(AD1270,ACCESSORIES!C:G,5,FALSE),"N/A")</f>
        <v>N/A</v>
      </c>
      <c r="AF1270" s="9" t="str">
        <f>_xlfn.IFNA(VLOOKUP(AE1270,ACCESSORIES!D:H,5,FALSE),"N/A")</f>
        <v>N/A</v>
      </c>
      <c r="AG1270" s="14" t="s">
        <v>85</v>
      </c>
      <c r="AH1270" s="9" t="str">
        <f>_xlfn.IFNA(VLOOKUP(AG1270,ACCESSORIES!F:J,5,FALSE),"N/A")</f>
        <v>N/A</v>
      </c>
      <c r="AI1270" s="99" t="s">
        <v>266</v>
      </c>
      <c r="AJ1270" s="82" t="s">
        <v>85</v>
      </c>
      <c r="AK1270" s="40" t="str">
        <f>_xlfn.IFNA(VLOOKUP(AJ1270,ACCESSORIES!F:J,5,FALSE),"N/A")</f>
        <v>N/A</v>
      </c>
      <c r="AL1270" s="82" t="s">
        <v>85</v>
      </c>
      <c r="AM1270" s="82">
        <v>16.2</v>
      </c>
      <c r="AN1270" s="82">
        <v>185</v>
      </c>
      <c r="AO1270" s="36">
        <v>0</v>
      </c>
      <c r="AP1270" s="36">
        <v>20.8</v>
      </c>
      <c r="AQ1270" s="25">
        <v>37.799999999999997</v>
      </c>
      <c r="AR1270" s="36">
        <v>43.8</v>
      </c>
      <c r="AS1270" s="25">
        <v>222.9</v>
      </c>
      <c r="AT1270" s="74">
        <v>216.4</v>
      </c>
      <c r="AU1270" s="410">
        <v>103.35</v>
      </c>
      <c r="AV1270" s="407">
        <v>34.6</v>
      </c>
      <c r="AW1270" s="407">
        <v>40.909999999999997</v>
      </c>
      <c r="AX1270" s="54">
        <v>32</v>
      </c>
      <c r="AY1270" s="13" t="s">
        <v>85</v>
      </c>
      <c r="AZ1270" s="98" t="str">
        <f>_xlfn.IFNA(VLOOKUP(AY1270,ACCESSORIES!F:J,5,FALSE),"N/A")</f>
        <v>N/A</v>
      </c>
      <c r="BA1270" s="13" t="s">
        <v>85</v>
      </c>
      <c r="BB1270" s="98" t="str">
        <f>_xlfn.IFNA(VLOOKUP(BA1270,ACCESSORIES!F:J,5,FALSE),"N/A")</f>
        <v>N/A</v>
      </c>
      <c r="BC1270" s="77">
        <v>36.69</v>
      </c>
      <c r="BD1270" s="56">
        <v>21.141732283464599</v>
      </c>
      <c r="BE1270" s="56">
        <v>21.141732283464599</v>
      </c>
      <c r="BF1270" s="56">
        <v>11.929133858267701</v>
      </c>
      <c r="BG1270" s="378">
        <f t="shared" si="142"/>
        <v>8.7375807000000152E-2</v>
      </c>
      <c r="BH1270" s="14">
        <v>36</v>
      </c>
      <c r="BI1270" s="114" t="s">
        <v>4923</v>
      </c>
      <c r="BJ1270" s="50" t="s">
        <v>4050</v>
      </c>
      <c r="BK1270" s="81"/>
      <c r="BL1270" s="81"/>
      <c r="BM1270" s="81"/>
      <c r="BN1270" s="81"/>
      <c r="BO1270" s="81"/>
      <c r="BP1270" s="81"/>
      <c r="BQ1270" s="81"/>
      <c r="BR1270" s="81"/>
      <c r="BS1270" s="81"/>
      <c r="BT1270" s="81"/>
      <c r="BU1270" s="349"/>
      <c r="BV1270" s="390"/>
      <c r="BW1270" s="352"/>
      <c r="BX1270" s="390"/>
      <c r="BY1270" s="93" t="str">
        <f t="shared" si="163"/>
        <v>MR708 Bead Grip, 18x9, +12mm Offset, 5x150, 110.5mm Centerbore, Gloss Black</v>
      </c>
      <c r="BZ1270" s="81" t="s">
        <v>3878</v>
      </c>
      <c r="CA1270" s="81" t="s">
        <v>3879</v>
      </c>
      <c r="CB1270" s="81" t="str">
        <f t="shared" si="164"/>
        <v>TRAIL (7XX)</v>
      </c>
    </row>
    <row r="1271" spans="1:80" s="38" customFormat="1" ht="15" customHeight="1">
      <c r="A1271" s="22">
        <f t="shared" ref="A1271" si="201">ROW(B1271)-2</f>
        <v>1269</v>
      </c>
      <c r="B1271" s="13" t="s">
        <v>84</v>
      </c>
      <c r="C1271" s="104" t="s">
        <v>1282</v>
      </c>
      <c r="D1271" s="82" t="s">
        <v>7405</v>
      </c>
      <c r="E1271" s="91" t="str">
        <f>CONCATENATE(LEFT(D1271,5),VLOOKUP(CONCATENATE(N1271,"x",O1271),'PART NUMBER GUIDE'!$B$9:$C$49,2,FALSE),VLOOKUP(CONCATENATE(P1271, V1271), 'PART NUMBER GUIDE'!$Q$6:$R$91, 2, FALSE),VLOOKUP(Y1271,'PART NUMBER GUIDE'!$J$8:$K$43,2, FALSE),IF(U1271="N/A",IF(ABS(S1271)&lt;10,"0"&amp;ABS(S1271),ABS(S1271)),CONCATENATE(LEFT(U1271,1),RIGHT(U1271,1))), F1271, G1271)</f>
        <v>MR70889058812</v>
      </c>
      <c r="F1271" s="90"/>
      <c r="G1271" s="90"/>
      <c r="H1271" s="79" t="s">
        <v>7442</v>
      </c>
      <c r="I1271" s="109">
        <v>45208</v>
      </c>
      <c r="J1271" s="85" t="s">
        <v>1266</v>
      </c>
      <c r="K1271" s="342">
        <v>379</v>
      </c>
      <c r="L1271" s="92">
        <f t="shared" ref="L1271" si="202">IF(J1271="Coming Soon",K1271,IF(J1271="Active",K1271,""))</f>
        <v>379</v>
      </c>
      <c r="M1271" s="344"/>
      <c r="N1271" s="82">
        <v>18</v>
      </c>
      <c r="O1271" s="8">
        <v>9</v>
      </c>
      <c r="P1271" s="99" t="str">
        <f t="shared" ref="P1271" si="203">CONCATENATE(Q1271,"x",R1271)</f>
        <v>5x150</v>
      </c>
      <c r="Q1271" s="82">
        <v>5</v>
      </c>
      <c r="R1271" s="82">
        <v>150</v>
      </c>
      <c r="S1271" s="82">
        <v>12</v>
      </c>
      <c r="T1271" s="84">
        <v>5.44</v>
      </c>
      <c r="U1271" s="102" t="s">
        <v>85</v>
      </c>
      <c r="V1271" s="75">
        <v>110.5</v>
      </c>
      <c r="W1271" s="41">
        <v>32.19</v>
      </c>
      <c r="X1271" s="51">
        <v>2650</v>
      </c>
      <c r="Y1271" s="45" t="s">
        <v>2646</v>
      </c>
      <c r="Z1271" s="79" t="s">
        <v>2992</v>
      </c>
      <c r="AA1271" s="51" t="str">
        <f t="shared" ref="AA1271" si="204">_xlfn.CONCAT(N1271,"x",O1271,","," ",P1271,","," ",S1271," ","OS")</f>
        <v>18x9, 5x150, 12 OS</v>
      </c>
      <c r="AB1271" s="81" t="s">
        <v>4103</v>
      </c>
      <c r="AC1271" s="89">
        <f>_xlfn.IFNA(VLOOKUP(AB1271,ACCESSORIES!F:J,5,FALSE),"N/A")</f>
        <v>22</v>
      </c>
      <c r="AD1271" s="14" t="s">
        <v>85</v>
      </c>
      <c r="AE1271" s="9" t="str">
        <f>_xlfn.IFNA(VLOOKUP(AD1271,ACCESSORIES!C:G,5,FALSE),"N/A")</f>
        <v>N/A</v>
      </c>
      <c r="AF1271" s="9" t="str">
        <f>_xlfn.IFNA(VLOOKUP(AE1271,ACCESSORIES!D:H,5,FALSE),"N/A")</f>
        <v>N/A</v>
      </c>
      <c r="AG1271" s="14" t="s">
        <v>85</v>
      </c>
      <c r="AH1271" s="9" t="str">
        <f>_xlfn.IFNA(VLOOKUP(AG1271,ACCESSORIES!F:J,5,FALSE),"N/A")</f>
        <v>N/A</v>
      </c>
      <c r="AI1271" s="99" t="s">
        <v>266</v>
      </c>
      <c r="AJ1271" s="82" t="s">
        <v>85</v>
      </c>
      <c r="AK1271" s="40" t="str">
        <f>_xlfn.IFNA(VLOOKUP(AJ1271,ACCESSORIES!F:J,5,FALSE),"N/A")</f>
        <v>N/A</v>
      </c>
      <c r="AL1271" s="82" t="s">
        <v>85</v>
      </c>
      <c r="AM1271" s="82">
        <v>16.2</v>
      </c>
      <c r="AN1271" s="82">
        <v>185</v>
      </c>
      <c r="AO1271" s="36">
        <v>0</v>
      </c>
      <c r="AP1271" s="36">
        <v>20.8</v>
      </c>
      <c r="AQ1271" s="25">
        <v>37.799999999999997</v>
      </c>
      <c r="AR1271" s="36">
        <v>43.8</v>
      </c>
      <c r="AS1271" s="25">
        <v>222.9</v>
      </c>
      <c r="AT1271" s="74">
        <v>216.4</v>
      </c>
      <c r="AU1271" s="410">
        <v>103.35</v>
      </c>
      <c r="AV1271" s="407">
        <v>34.6</v>
      </c>
      <c r="AW1271" s="407">
        <v>40.909999999999997</v>
      </c>
      <c r="AX1271" s="54">
        <v>32</v>
      </c>
      <c r="AY1271" s="13" t="s">
        <v>85</v>
      </c>
      <c r="AZ1271" s="98" t="str">
        <f>_xlfn.IFNA(VLOOKUP(AY1271,ACCESSORIES!F:J,5,FALSE),"N/A")</f>
        <v>N/A</v>
      </c>
      <c r="BA1271" s="13" t="s">
        <v>85</v>
      </c>
      <c r="BB1271" s="98" t="str">
        <f>_xlfn.IFNA(VLOOKUP(BA1271,ACCESSORIES!F:J,5,FALSE),"N/A")</f>
        <v>N/A</v>
      </c>
      <c r="BC1271" s="77">
        <v>36.69</v>
      </c>
      <c r="BD1271" s="56">
        <v>21.141732283464599</v>
      </c>
      <c r="BE1271" s="56">
        <v>21.141732283464599</v>
      </c>
      <c r="BF1271" s="56">
        <v>11.929133858267701</v>
      </c>
      <c r="BG1271" s="378">
        <f t="shared" ref="BG1271" si="205">SUM(((BD1271*25.4)*(BE1271*25.4)*(BF1271*25.4))/1000000000)</f>
        <v>8.7375807000000152E-2</v>
      </c>
      <c r="BH1271" s="14">
        <v>36</v>
      </c>
      <c r="BI1271" s="114" t="s">
        <v>4923</v>
      </c>
      <c r="BJ1271" s="50" t="s">
        <v>4050</v>
      </c>
      <c r="BK1271" s="81"/>
      <c r="BL1271" s="81"/>
      <c r="BM1271" s="81"/>
      <c r="BN1271" s="81"/>
      <c r="BO1271" s="81"/>
      <c r="BP1271" s="81"/>
      <c r="BQ1271" s="81"/>
      <c r="BR1271" s="81"/>
      <c r="BS1271" s="81"/>
      <c r="BT1271" s="81"/>
      <c r="BU1271" s="349"/>
      <c r="BV1271" s="390"/>
      <c r="BW1271" s="352"/>
      <c r="BX1271" s="390"/>
      <c r="BY1271" s="93" t="str">
        <f t="shared" ref="BY1271" si="206">CONCATENATE(IF(J1271="Closeout","CLOSEOUT - ",""),D1271,", ",N1271,"x",O1271,", ",IF(U1271="N/A","",CONCATENATE(U1271,"/")),IF(S1271&gt;0,CONCATENATE("+",S1271),S1271),"mm Offset, ",P1271,", ",V1271,"mm Centerbore, ",PROPER(Y1271),IF(G1271="R",", Race Drilled",""),"",IF(BA1271="N/A","",CONCATENATE(", w/ ",BA1271)))</f>
        <v>MR708 Bead Grip, 18x9, +12mm Offset, 5x150, 110.5mm Centerbore, Gloss Titanium</v>
      </c>
      <c r="BZ1271" s="81" t="s">
        <v>3878</v>
      </c>
      <c r="CA1271" s="81" t="s">
        <v>3879</v>
      </c>
      <c r="CB1271" s="81" t="str">
        <f t="shared" ref="CB1271" si="207">C1271</f>
        <v>TRAIL (7XX)</v>
      </c>
    </row>
    <row r="1272" spans="1:80" s="38" customFormat="1" ht="15" customHeight="1">
      <c r="A1272" s="22">
        <f t="shared" si="162"/>
        <v>1270</v>
      </c>
      <c r="B1272" s="13" t="s">
        <v>84</v>
      </c>
      <c r="C1272" s="104" t="s">
        <v>1282</v>
      </c>
      <c r="D1272" s="82" t="s">
        <v>7405</v>
      </c>
      <c r="E1272" s="91" t="str">
        <f>CONCATENATE(LEFT(D1272,5),VLOOKUP(CONCATENATE(N1272,"x",O1272),'PART NUMBER GUIDE'!$B$9:$C$49,2,FALSE),VLOOKUP(CONCATENATE(P1272, V1272), 'PART NUMBER GUIDE'!$Q$6:$R$91, 2, FALSE),VLOOKUP(Y1272,'PART NUMBER GUIDE'!$J$8:$K$43,2, FALSE),IF(U1272="N/A",IF(ABS(S1272)&lt;10,"0"&amp;ABS(S1272),ABS(S1272)),CONCATENATE(LEFT(U1272,1),RIGHT(U1272,1))), F1272, G1272)</f>
        <v>MR708890161312</v>
      </c>
      <c r="F1272" s="90"/>
      <c r="G1272" s="90"/>
      <c r="H1272" s="79" t="s">
        <v>7413</v>
      </c>
      <c r="I1272" s="319">
        <v>45155</v>
      </c>
      <c r="J1272" s="85" t="s">
        <v>1266</v>
      </c>
      <c r="K1272" s="342">
        <v>379</v>
      </c>
      <c r="L1272" s="92">
        <f t="shared" si="150"/>
        <v>379</v>
      </c>
      <c r="M1272" s="344"/>
      <c r="N1272" s="82">
        <v>18</v>
      </c>
      <c r="O1272" s="8">
        <v>9</v>
      </c>
      <c r="P1272" s="99" t="str">
        <f t="shared" si="144"/>
        <v>6x135</v>
      </c>
      <c r="Q1272" s="82">
        <v>6</v>
      </c>
      <c r="R1272" s="82">
        <v>135</v>
      </c>
      <c r="S1272" s="82">
        <v>12</v>
      </c>
      <c r="T1272" s="84">
        <v>5.44</v>
      </c>
      <c r="U1272" s="102" t="s">
        <v>85</v>
      </c>
      <c r="V1272" s="75">
        <v>87</v>
      </c>
      <c r="W1272" s="41">
        <v>32.19</v>
      </c>
      <c r="X1272" s="51">
        <v>2650</v>
      </c>
      <c r="Y1272" s="45" t="s">
        <v>4304</v>
      </c>
      <c r="Z1272" s="79" t="s">
        <v>2987</v>
      </c>
      <c r="AA1272" s="51" t="str">
        <f t="shared" si="145"/>
        <v>18x9, 6x135, 12 OS</v>
      </c>
      <c r="AB1272" s="81" t="s">
        <v>4102</v>
      </c>
      <c r="AC1272" s="89">
        <f>_xlfn.IFNA(VLOOKUP(AB1272,ACCESSORIES!F:J,5,FALSE),"N/A")</f>
        <v>22</v>
      </c>
      <c r="AD1272" s="14" t="s">
        <v>85</v>
      </c>
      <c r="AE1272" s="9" t="str">
        <f>_xlfn.IFNA(VLOOKUP(AD1272,ACCESSORIES!C:G,5,FALSE),"N/A")</f>
        <v>N/A</v>
      </c>
      <c r="AF1272" s="9" t="str">
        <f>_xlfn.IFNA(VLOOKUP(AE1272,ACCESSORIES!D:H,5,FALSE),"N/A")</f>
        <v>N/A</v>
      </c>
      <c r="AG1272" s="14" t="s">
        <v>85</v>
      </c>
      <c r="AH1272" s="9" t="str">
        <f>_xlfn.IFNA(VLOOKUP(AG1272,ACCESSORIES!F:J,5,FALSE),"N/A")</f>
        <v>N/A</v>
      </c>
      <c r="AI1272" s="99" t="s">
        <v>266</v>
      </c>
      <c r="AJ1272" s="82" t="s">
        <v>85</v>
      </c>
      <c r="AK1272" s="40" t="str">
        <f>_xlfn.IFNA(VLOOKUP(AJ1272,ACCESSORIES!F:J,5,FALSE),"N/A")</f>
        <v>N/A</v>
      </c>
      <c r="AL1272" s="82" t="s">
        <v>85</v>
      </c>
      <c r="AM1272" s="82">
        <v>16.2</v>
      </c>
      <c r="AN1272" s="82">
        <v>175</v>
      </c>
      <c r="AO1272" s="36">
        <v>4.9000000000000004</v>
      </c>
      <c r="AP1272" s="36">
        <v>23.4</v>
      </c>
      <c r="AQ1272" s="25">
        <v>38.200000000000003</v>
      </c>
      <c r="AR1272" s="36">
        <v>43.8</v>
      </c>
      <c r="AS1272" s="25">
        <v>222.9</v>
      </c>
      <c r="AT1272" s="74">
        <v>216.4</v>
      </c>
      <c r="AU1272" s="410">
        <v>82.61</v>
      </c>
      <c r="AV1272" s="407">
        <v>34.6</v>
      </c>
      <c r="AW1272" s="407">
        <v>42.91</v>
      </c>
      <c r="AX1272" s="54">
        <v>32</v>
      </c>
      <c r="AY1272" s="13" t="s">
        <v>85</v>
      </c>
      <c r="AZ1272" s="98" t="str">
        <f>_xlfn.IFNA(VLOOKUP(AY1272,ACCESSORIES!F:J,5,FALSE),"N/A")</f>
        <v>N/A</v>
      </c>
      <c r="BA1272" s="13" t="s">
        <v>85</v>
      </c>
      <c r="BB1272" s="98" t="str">
        <f>_xlfn.IFNA(VLOOKUP(BA1272,ACCESSORIES!F:J,5,FALSE),"N/A")</f>
        <v>N/A</v>
      </c>
      <c r="BC1272" s="77">
        <v>36.69</v>
      </c>
      <c r="BD1272" s="56">
        <v>21.141732283464599</v>
      </c>
      <c r="BE1272" s="56">
        <v>21.141732283464599</v>
      </c>
      <c r="BF1272" s="56">
        <v>11.929133858267701</v>
      </c>
      <c r="BG1272" s="378">
        <f t="shared" ref="BG1272:BG1276" si="208">SUM(((BD1272*25.4)*(BE1272*25.4)*(BF1272*25.4))/1000000000)</f>
        <v>8.7375807000000152E-2</v>
      </c>
      <c r="BH1272" s="14">
        <v>36</v>
      </c>
      <c r="BI1272" s="114" t="s">
        <v>4923</v>
      </c>
      <c r="BJ1272" s="50" t="s">
        <v>4050</v>
      </c>
      <c r="BK1272" s="81"/>
      <c r="BL1272" s="81"/>
      <c r="BM1272" s="81"/>
      <c r="BN1272" s="81"/>
      <c r="BO1272" s="81"/>
      <c r="BP1272" s="81"/>
      <c r="BQ1272" s="81"/>
      <c r="BR1272" s="81"/>
      <c r="BS1272" s="81"/>
      <c r="BT1272" s="81"/>
      <c r="BU1272" s="349"/>
      <c r="BV1272" s="390"/>
      <c r="BW1272" s="352"/>
      <c r="BX1272" s="390"/>
      <c r="BY1272" s="93" t="str">
        <f t="shared" si="163"/>
        <v>MR708 Bead Grip, 18x9, +12mm Offset, 6x135, 87mm Centerbore, Gloss Black</v>
      </c>
      <c r="BZ1272" s="81" t="s">
        <v>3878</v>
      </c>
      <c r="CA1272" s="81" t="s">
        <v>3879</v>
      </c>
      <c r="CB1272" s="81" t="str">
        <f t="shared" si="164"/>
        <v>TRAIL (7XX)</v>
      </c>
    </row>
    <row r="1273" spans="1:80" s="38" customFormat="1" ht="15" customHeight="1">
      <c r="A1273" s="22">
        <f t="shared" ref="A1273" si="209">ROW(B1273)-2</f>
        <v>1271</v>
      </c>
      <c r="B1273" s="13" t="s">
        <v>84</v>
      </c>
      <c r="C1273" s="104" t="s">
        <v>1282</v>
      </c>
      <c r="D1273" s="82" t="s">
        <v>7405</v>
      </c>
      <c r="E1273" s="91" t="str">
        <f>CONCATENATE(LEFT(D1273,5),VLOOKUP(CONCATENATE(N1273,"x",O1273),'PART NUMBER GUIDE'!$B$9:$C$49,2,FALSE),VLOOKUP(CONCATENATE(P1273, V1273), 'PART NUMBER GUIDE'!$Q$6:$R$91, 2, FALSE),VLOOKUP(Y1273,'PART NUMBER GUIDE'!$J$8:$K$43,2, FALSE),IF(U1273="N/A",IF(ABS(S1273)&lt;10,"0"&amp;ABS(S1273),ABS(S1273)),CONCATENATE(LEFT(U1273,1),RIGHT(U1273,1))), F1273, G1273)</f>
        <v>MR70889016812</v>
      </c>
      <c r="F1273" s="90"/>
      <c r="G1273" s="90"/>
      <c r="H1273" s="79" t="s">
        <v>7443</v>
      </c>
      <c r="I1273" s="109">
        <v>45208</v>
      </c>
      <c r="J1273" s="85" t="s">
        <v>1266</v>
      </c>
      <c r="K1273" s="342">
        <v>379</v>
      </c>
      <c r="L1273" s="92">
        <f t="shared" ref="L1273" si="210">IF(J1273="Coming Soon",K1273,IF(J1273="Active",K1273,""))</f>
        <v>379</v>
      </c>
      <c r="M1273" s="344"/>
      <c r="N1273" s="82">
        <v>18</v>
      </c>
      <c r="O1273" s="8">
        <v>9</v>
      </c>
      <c r="P1273" s="99" t="str">
        <f t="shared" ref="P1273" si="211">CONCATENATE(Q1273,"x",R1273)</f>
        <v>6x135</v>
      </c>
      <c r="Q1273" s="82">
        <v>6</v>
      </c>
      <c r="R1273" s="82">
        <v>135</v>
      </c>
      <c r="S1273" s="82">
        <v>12</v>
      </c>
      <c r="T1273" s="84">
        <v>5.44</v>
      </c>
      <c r="U1273" s="102" t="s">
        <v>85</v>
      </c>
      <c r="V1273" s="75">
        <v>87</v>
      </c>
      <c r="W1273" s="41">
        <v>32.19</v>
      </c>
      <c r="X1273" s="51">
        <v>2650</v>
      </c>
      <c r="Y1273" s="45" t="s">
        <v>2646</v>
      </c>
      <c r="Z1273" s="79" t="s">
        <v>2992</v>
      </c>
      <c r="AA1273" s="51" t="str">
        <f t="shared" ref="AA1273" si="212">_xlfn.CONCAT(N1273,"x",O1273,","," ",P1273,","," ",S1273," ","OS")</f>
        <v>18x9, 6x135, 12 OS</v>
      </c>
      <c r="AB1273" s="81" t="s">
        <v>4102</v>
      </c>
      <c r="AC1273" s="89">
        <f>_xlfn.IFNA(VLOOKUP(AB1273,ACCESSORIES!F:J,5,FALSE),"N/A")</f>
        <v>22</v>
      </c>
      <c r="AD1273" s="14" t="s">
        <v>85</v>
      </c>
      <c r="AE1273" s="9" t="str">
        <f>_xlfn.IFNA(VLOOKUP(AD1273,ACCESSORIES!C:G,5,FALSE),"N/A")</f>
        <v>N/A</v>
      </c>
      <c r="AF1273" s="9" t="str">
        <f>_xlfn.IFNA(VLOOKUP(AE1273,ACCESSORIES!D:H,5,FALSE),"N/A")</f>
        <v>N/A</v>
      </c>
      <c r="AG1273" s="14" t="s">
        <v>85</v>
      </c>
      <c r="AH1273" s="9" t="str">
        <f>_xlfn.IFNA(VLOOKUP(AG1273,ACCESSORIES!F:J,5,FALSE),"N/A")</f>
        <v>N/A</v>
      </c>
      <c r="AI1273" s="99" t="s">
        <v>266</v>
      </c>
      <c r="AJ1273" s="82" t="s">
        <v>85</v>
      </c>
      <c r="AK1273" s="40" t="str">
        <f>_xlfn.IFNA(VLOOKUP(AJ1273,ACCESSORIES!F:J,5,FALSE),"N/A")</f>
        <v>N/A</v>
      </c>
      <c r="AL1273" s="82" t="s">
        <v>85</v>
      </c>
      <c r="AM1273" s="82">
        <v>16.2</v>
      </c>
      <c r="AN1273" s="82">
        <v>175</v>
      </c>
      <c r="AO1273" s="36">
        <v>4.9000000000000004</v>
      </c>
      <c r="AP1273" s="36">
        <v>23.4</v>
      </c>
      <c r="AQ1273" s="25">
        <v>38.200000000000003</v>
      </c>
      <c r="AR1273" s="36">
        <v>43.8</v>
      </c>
      <c r="AS1273" s="25">
        <v>222.9</v>
      </c>
      <c r="AT1273" s="74">
        <v>216.4</v>
      </c>
      <c r="AU1273" s="410">
        <v>82.61</v>
      </c>
      <c r="AV1273" s="407">
        <v>34.6</v>
      </c>
      <c r="AW1273" s="407">
        <v>42.91</v>
      </c>
      <c r="AX1273" s="54">
        <v>32</v>
      </c>
      <c r="AY1273" s="13" t="s">
        <v>85</v>
      </c>
      <c r="AZ1273" s="98" t="str">
        <f>_xlfn.IFNA(VLOOKUP(AY1273,ACCESSORIES!F:J,5,FALSE),"N/A")</f>
        <v>N/A</v>
      </c>
      <c r="BA1273" s="13" t="s">
        <v>85</v>
      </c>
      <c r="BB1273" s="98" t="str">
        <f>_xlfn.IFNA(VLOOKUP(BA1273,ACCESSORIES!F:J,5,FALSE),"N/A")</f>
        <v>N/A</v>
      </c>
      <c r="BC1273" s="77">
        <v>36.69</v>
      </c>
      <c r="BD1273" s="56">
        <v>21.141732283464599</v>
      </c>
      <c r="BE1273" s="56">
        <v>21.141732283464599</v>
      </c>
      <c r="BF1273" s="56">
        <v>11.929133858267701</v>
      </c>
      <c r="BG1273" s="378">
        <f t="shared" ref="BG1273" si="213">SUM(((BD1273*25.4)*(BE1273*25.4)*(BF1273*25.4))/1000000000)</f>
        <v>8.7375807000000152E-2</v>
      </c>
      <c r="BH1273" s="14">
        <v>36</v>
      </c>
      <c r="BI1273" s="114" t="s">
        <v>4923</v>
      </c>
      <c r="BJ1273" s="50" t="s">
        <v>4050</v>
      </c>
      <c r="BK1273" s="81"/>
      <c r="BL1273" s="81"/>
      <c r="BM1273" s="81"/>
      <c r="BN1273" s="81"/>
      <c r="BO1273" s="81"/>
      <c r="BP1273" s="81"/>
      <c r="BQ1273" s="81"/>
      <c r="BR1273" s="81"/>
      <c r="BS1273" s="81"/>
      <c r="BT1273" s="81"/>
      <c r="BU1273" s="349"/>
      <c r="BV1273" s="390"/>
      <c r="BW1273" s="352"/>
      <c r="BX1273" s="390"/>
      <c r="BY1273" s="93" t="str">
        <f t="shared" ref="BY1273" si="214">CONCATENATE(IF(J1273="Closeout","CLOSEOUT - ",""),D1273,", ",N1273,"x",O1273,", ",IF(U1273="N/A","",CONCATENATE(U1273,"/")),IF(S1273&gt;0,CONCATENATE("+",S1273),S1273),"mm Offset, ",P1273,", ",V1273,"mm Centerbore, ",PROPER(Y1273),IF(G1273="R",", Race Drilled",""),"",IF(BA1273="N/A","",CONCATENATE(", w/ ",BA1273)))</f>
        <v>MR708 Bead Grip, 18x9, +12mm Offset, 6x135, 87mm Centerbore, Gloss Titanium</v>
      </c>
      <c r="BZ1273" s="81" t="s">
        <v>3878</v>
      </c>
      <c r="CA1273" s="81" t="s">
        <v>3879</v>
      </c>
      <c r="CB1273" s="81" t="str">
        <f t="shared" ref="CB1273" si="215">C1273</f>
        <v>TRAIL (7XX)</v>
      </c>
    </row>
    <row r="1274" spans="1:80" s="38" customFormat="1" ht="15" customHeight="1">
      <c r="A1274" s="22">
        <f t="shared" si="162"/>
        <v>1272</v>
      </c>
      <c r="B1274" s="13" t="s">
        <v>84</v>
      </c>
      <c r="C1274" s="104" t="s">
        <v>1282</v>
      </c>
      <c r="D1274" s="82" t="s">
        <v>7405</v>
      </c>
      <c r="E1274" s="91" t="str">
        <f>CONCATENATE(LEFT(D1274,5),VLOOKUP(CONCATENATE(N1274,"x",O1274),'PART NUMBER GUIDE'!$B$9:$C$49,2,FALSE),VLOOKUP(CONCATENATE(P1274, V1274), 'PART NUMBER GUIDE'!$Q$6:$R$91, 2, FALSE),VLOOKUP(Y1274,'PART NUMBER GUIDE'!$J$8:$K$43,2, FALSE),IF(U1274="N/A",IF(ABS(S1274)&lt;10,"0"&amp;ABS(S1274),ABS(S1274)),CONCATENATE(LEFT(U1274,1),RIGHT(U1274,1))), F1274, G1274)</f>
        <v>MR708890601312</v>
      </c>
      <c r="F1274" s="90"/>
      <c r="G1274" s="90"/>
      <c r="H1274" s="79" t="s">
        <v>7414</v>
      </c>
      <c r="I1274" s="319">
        <v>45155</v>
      </c>
      <c r="J1274" s="85" t="s">
        <v>1266</v>
      </c>
      <c r="K1274" s="342">
        <v>379</v>
      </c>
      <c r="L1274" s="92">
        <f t="shared" si="150"/>
        <v>379</v>
      </c>
      <c r="M1274" s="344"/>
      <c r="N1274" s="82">
        <v>18</v>
      </c>
      <c r="O1274" s="8">
        <v>9</v>
      </c>
      <c r="P1274" s="99" t="str">
        <f t="shared" si="144"/>
        <v>6x5.5</v>
      </c>
      <c r="Q1274" s="82">
        <v>6</v>
      </c>
      <c r="R1274" s="82">
        <v>5.5</v>
      </c>
      <c r="S1274" s="82">
        <v>12</v>
      </c>
      <c r="T1274" s="84">
        <v>5.44</v>
      </c>
      <c r="U1274" s="102" t="s">
        <v>85</v>
      </c>
      <c r="V1274" s="75">
        <v>106.25</v>
      </c>
      <c r="W1274" s="41">
        <v>32.19</v>
      </c>
      <c r="X1274" s="51">
        <v>2650</v>
      </c>
      <c r="Y1274" s="45" t="s">
        <v>4304</v>
      </c>
      <c r="Z1274" s="79" t="s">
        <v>2987</v>
      </c>
      <c r="AA1274" s="51" t="str">
        <f t="shared" si="145"/>
        <v>18x9, 6x5.5, 12 OS</v>
      </c>
      <c r="AB1274" s="81" t="s">
        <v>4103</v>
      </c>
      <c r="AC1274" s="89">
        <f>_xlfn.IFNA(VLOOKUP(AB1274,ACCESSORIES!F:J,5,FALSE),"N/A")</f>
        <v>22</v>
      </c>
      <c r="AD1274" s="14" t="s">
        <v>85</v>
      </c>
      <c r="AE1274" s="9" t="str">
        <f>_xlfn.IFNA(VLOOKUP(AD1274,ACCESSORIES!C:G,5,FALSE),"N/A")</f>
        <v>N/A</v>
      </c>
      <c r="AF1274" s="9" t="str">
        <f>_xlfn.IFNA(VLOOKUP(AE1274,ACCESSORIES!D:H,5,FALSE),"N/A")</f>
        <v>N/A</v>
      </c>
      <c r="AG1274" s="14" t="s">
        <v>85</v>
      </c>
      <c r="AH1274" s="9" t="str">
        <f>_xlfn.IFNA(VLOOKUP(AG1274,ACCESSORIES!F:J,5,FALSE),"N/A")</f>
        <v>N/A</v>
      </c>
      <c r="AI1274" s="99" t="s">
        <v>265</v>
      </c>
      <c r="AJ1274" s="82" t="s">
        <v>1709</v>
      </c>
      <c r="AK1274" s="40">
        <f>_xlfn.IFNA(VLOOKUP(AJ1274,ACCESSORIES!F:J,5,FALSE),"N/A")</f>
        <v>2.75</v>
      </c>
      <c r="AL1274" s="3">
        <v>78.3</v>
      </c>
      <c r="AM1274" s="82">
        <v>16.2</v>
      </c>
      <c r="AN1274" s="82">
        <v>175</v>
      </c>
      <c r="AO1274" s="36">
        <v>4.9000000000000004</v>
      </c>
      <c r="AP1274" s="36">
        <v>23.4</v>
      </c>
      <c r="AQ1274" s="25">
        <v>38.200000000000003</v>
      </c>
      <c r="AR1274" s="36">
        <v>43.8</v>
      </c>
      <c r="AS1274" s="25">
        <v>222.9</v>
      </c>
      <c r="AT1274" s="74">
        <v>216.4</v>
      </c>
      <c r="AU1274" s="410">
        <v>103.35</v>
      </c>
      <c r="AV1274" s="407">
        <v>34.6</v>
      </c>
      <c r="AW1274" s="407">
        <v>40.909999999999997</v>
      </c>
      <c r="AX1274" s="54">
        <v>32</v>
      </c>
      <c r="AY1274" s="13" t="s">
        <v>85</v>
      </c>
      <c r="AZ1274" s="98" t="str">
        <f>_xlfn.IFNA(VLOOKUP(AY1274,ACCESSORIES!F:J,5,FALSE),"N/A")</f>
        <v>N/A</v>
      </c>
      <c r="BA1274" s="13" t="s">
        <v>85</v>
      </c>
      <c r="BB1274" s="98" t="str">
        <f>_xlfn.IFNA(VLOOKUP(BA1274,ACCESSORIES!F:J,5,FALSE),"N/A")</f>
        <v>N/A</v>
      </c>
      <c r="BC1274" s="77">
        <v>36.69</v>
      </c>
      <c r="BD1274" s="56">
        <v>21.141732283464599</v>
      </c>
      <c r="BE1274" s="56">
        <v>21.141732283464599</v>
      </c>
      <c r="BF1274" s="56">
        <v>11.929133858267701</v>
      </c>
      <c r="BG1274" s="378">
        <f t="shared" si="208"/>
        <v>8.7375807000000152E-2</v>
      </c>
      <c r="BH1274" s="14">
        <v>36</v>
      </c>
      <c r="BI1274" s="114" t="s">
        <v>4923</v>
      </c>
      <c r="BJ1274" s="50" t="s">
        <v>4050</v>
      </c>
      <c r="BK1274" s="81"/>
      <c r="BL1274" s="81"/>
      <c r="BM1274" s="81"/>
      <c r="BN1274" s="81"/>
      <c r="BO1274" s="81"/>
      <c r="BP1274" s="81"/>
      <c r="BQ1274" s="81"/>
      <c r="BR1274" s="81"/>
      <c r="BS1274" s="81"/>
      <c r="BT1274" s="81"/>
      <c r="BU1274" s="349"/>
      <c r="BV1274" s="390"/>
      <c r="BW1274" s="352"/>
      <c r="BX1274" s="390"/>
      <c r="BY1274" s="93" t="str">
        <f t="shared" si="163"/>
        <v>MR708 Bead Grip, 18x9, +12mm Offset, 6x5.5, 106.25mm Centerbore, Gloss Black</v>
      </c>
      <c r="BZ1274" s="81" t="s">
        <v>3878</v>
      </c>
      <c r="CA1274" s="81" t="s">
        <v>3879</v>
      </c>
      <c r="CB1274" s="81" t="str">
        <f t="shared" si="164"/>
        <v>TRAIL (7XX)</v>
      </c>
    </row>
    <row r="1275" spans="1:80" s="38" customFormat="1" ht="15" customHeight="1">
      <c r="A1275" s="22">
        <f t="shared" ref="A1275" si="216">ROW(B1275)-2</f>
        <v>1273</v>
      </c>
      <c r="B1275" s="13" t="s">
        <v>84</v>
      </c>
      <c r="C1275" s="104" t="s">
        <v>1282</v>
      </c>
      <c r="D1275" s="82" t="s">
        <v>7405</v>
      </c>
      <c r="E1275" s="91" t="str">
        <f>CONCATENATE(LEFT(D1275,5),VLOOKUP(CONCATENATE(N1275,"x",O1275),'PART NUMBER GUIDE'!$B$9:$C$49,2,FALSE),VLOOKUP(CONCATENATE(P1275, V1275), 'PART NUMBER GUIDE'!$Q$6:$R$91, 2, FALSE),VLOOKUP(Y1275,'PART NUMBER GUIDE'!$J$8:$K$43,2, FALSE),IF(U1275="N/A",IF(ABS(S1275)&lt;10,"0"&amp;ABS(S1275),ABS(S1275)),CONCATENATE(LEFT(U1275,1),RIGHT(U1275,1))), F1275, G1275)</f>
        <v>MR70889060812</v>
      </c>
      <c r="F1275" s="90"/>
      <c r="G1275" s="90"/>
      <c r="H1275" s="79" t="s">
        <v>7444</v>
      </c>
      <c r="I1275" s="109">
        <v>45208</v>
      </c>
      <c r="J1275" s="85" t="s">
        <v>1266</v>
      </c>
      <c r="K1275" s="342">
        <v>379</v>
      </c>
      <c r="L1275" s="92">
        <f t="shared" ref="L1275" si="217">IF(J1275="Coming Soon",K1275,IF(J1275="Active",K1275,""))</f>
        <v>379</v>
      </c>
      <c r="M1275" s="344"/>
      <c r="N1275" s="82">
        <v>18</v>
      </c>
      <c r="O1275" s="8">
        <v>9</v>
      </c>
      <c r="P1275" s="99" t="str">
        <f t="shared" ref="P1275" si="218">CONCATENATE(Q1275,"x",R1275)</f>
        <v>6x5.5</v>
      </c>
      <c r="Q1275" s="82">
        <v>6</v>
      </c>
      <c r="R1275" s="82">
        <v>5.5</v>
      </c>
      <c r="S1275" s="82">
        <v>12</v>
      </c>
      <c r="T1275" s="84">
        <v>5.44</v>
      </c>
      <c r="U1275" s="102" t="s">
        <v>85</v>
      </c>
      <c r="V1275" s="75">
        <v>106.25</v>
      </c>
      <c r="W1275" s="41">
        <v>32.19</v>
      </c>
      <c r="X1275" s="51">
        <v>2650</v>
      </c>
      <c r="Y1275" s="45" t="s">
        <v>2646</v>
      </c>
      <c r="Z1275" s="79" t="s">
        <v>2992</v>
      </c>
      <c r="AA1275" s="51" t="str">
        <f t="shared" ref="AA1275" si="219">_xlfn.CONCAT(N1275,"x",O1275,","," ",P1275,","," ",S1275," ","OS")</f>
        <v>18x9, 6x5.5, 12 OS</v>
      </c>
      <c r="AB1275" s="81" t="s">
        <v>4103</v>
      </c>
      <c r="AC1275" s="89">
        <f>_xlfn.IFNA(VLOOKUP(AB1275,ACCESSORIES!F:J,5,FALSE),"N/A")</f>
        <v>22</v>
      </c>
      <c r="AD1275" s="14" t="s">
        <v>85</v>
      </c>
      <c r="AE1275" s="9" t="str">
        <f>_xlfn.IFNA(VLOOKUP(AD1275,ACCESSORIES!C:G,5,FALSE),"N/A")</f>
        <v>N/A</v>
      </c>
      <c r="AF1275" s="9" t="str">
        <f>_xlfn.IFNA(VLOOKUP(AE1275,ACCESSORIES!D:H,5,FALSE),"N/A")</f>
        <v>N/A</v>
      </c>
      <c r="AG1275" s="14" t="s">
        <v>85</v>
      </c>
      <c r="AH1275" s="9" t="str">
        <f>_xlfn.IFNA(VLOOKUP(AG1275,ACCESSORIES!F:J,5,FALSE),"N/A")</f>
        <v>N/A</v>
      </c>
      <c r="AI1275" s="99" t="s">
        <v>265</v>
      </c>
      <c r="AJ1275" s="82" t="s">
        <v>1709</v>
      </c>
      <c r="AK1275" s="40">
        <f>_xlfn.IFNA(VLOOKUP(AJ1275,ACCESSORIES!F:J,5,FALSE),"N/A")</f>
        <v>2.75</v>
      </c>
      <c r="AL1275" s="3">
        <v>78.3</v>
      </c>
      <c r="AM1275" s="82">
        <v>16.2</v>
      </c>
      <c r="AN1275" s="82">
        <v>175</v>
      </c>
      <c r="AO1275" s="36">
        <v>4.9000000000000004</v>
      </c>
      <c r="AP1275" s="36">
        <v>23.4</v>
      </c>
      <c r="AQ1275" s="25">
        <v>38.200000000000003</v>
      </c>
      <c r="AR1275" s="36">
        <v>43.8</v>
      </c>
      <c r="AS1275" s="25">
        <v>222.9</v>
      </c>
      <c r="AT1275" s="74">
        <v>216.4</v>
      </c>
      <c r="AU1275" s="410">
        <v>103.35</v>
      </c>
      <c r="AV1275" s="407">
        <v>34.6</v>
      </c>
      <c r="AW1275" s="407">
        <v>40.909999999999997</v>
      </c>
      <c r="AX1275" s="54">
        <v>32</v>
      </c>
      <c r="AY1275" s="13" t="s">
        <v>85</v>
      </c>
      <c r="AZ1275" s="98" t="str">
        <f>_xlfn.IFNA(VLOOKUP(AY1275,ACCESSORIES!F:J,5,FALSE),"N/A")</f>
        <v>N/A</v>
      </c>
      <c r="BA1275" s="13" t="s">
        <v>85</v>
      </c>
      <c r="BB1275" s="98" t="str">
        <f>_xlfn.IFNA(VLOOKUP(BA1275,ACCESSORIES!F:J,5,FALSE),"N/A")</f>
        <v>N/A</v>
      </c>
      <c r="BC1275" s="77">
        <v>36.69</v>
      </c>
      <c r="BD1275" s="56">
        <v>21.141732283464599</v>
      </c>
      <c r="BE1275" s="56">
        <v>21.141732283464599</v>
      </c>
      <c r="BF1275" s="56">
        <v>11.929133858267701</v>
      </c>
      <c r="BG1275" s="378">
        <f t="shared" ref="BG1275" si="220">SUM(((BD1275*25.4)*(BE1275*25.4)*(BF1275*25.4))/1000000000)</f>
        <v>8.7375807000000152E-2</v>
      </c>
      <c r="BH1275" s="14">
        <v>36</v>
      </c>
      <c r="BI1275" s="114" t="s">
        <v>4923</v>
      </c>
      <c r="BJ1275" s="50" t="s">
        <v>4050</v>
      </c>
      <c r="BK1275" s="81"/>
      <c r="BL1275" s="81"/>
      <c r="BM1275" s="81"/>
      <c r="BN1275" s="81"/>
      <c r="BO1275" s="81"/>
      <c r="BP1275" s="81"/>
      <c r="BQ1275" s="81"/>
      <c r="BR1275" s="81"/>
      <c r="BS1275" s="81"/>
      <c r="BT1275" s="81"/>
      <c r="BU1275" s="349"/>
      <c r="BV1275" s="390"/>
      <c r="BW1275" s="352"/>
      <c r="BX1275" s="390"/>
      <c r="BY1275" s="93" t="str">
        <f t="shared" ref="BY1275" si="221">CONCATENATE(IF(J1275="Closeout","CLOSEOUT - ",""),D1275,", ",N1275,"x",O1275,", ",IF(U1275="N/A","",CONCATENATE(U1275,"/")),IF(S1275&gt;0,CONCATENATE("+",S1275),S1275),"mm Offset, ",P1275,", ",V1275,"mm Centerbore, ",PROPER(Y1275),IF(G1275="R",", Race Drilled",""),"",IF(BA1275="N/A","",CONCATENATE(", w/ ",BA1275)))</f>
        <v>MR708 Bead Grip, 18x9, +12mm Offset, 6x5.5, 106.25mm Centerbore, Gloss Titanium</v>
      </c>
      <c r="BZ1275" s="81" t="s">
        <v>3878</v>
      </c>
      <c r="CA1275" s="81" t="s">
        <v>3879</v>
      </c>
      <c r="CB1275" s="81" t="str">
        <f t="shared" ref="CB1275" si="222">C1275</f>
        <v>TRAIL (7XX)</v>
      </c>
    </row>
    <row r="1276" spans="1:80" s="38" customFormat="1" ht="15" customHeight="1">
      <c r="A1276" s="22">
        <f t="shared" si="162"/>
        <v>1274</v>
      </c>
      <c r="B1276" s="13" t="s">
        <v>84</v>
      </c>
      <c r="C1276" s="104" t="s">
        <v>1282</v>
      </c>
      <c r="D1276" s="82" t="s">
        <v>7479</v>
      </c>
      <c r="E1276" s="91" t="str">
        <f>CONCATENATE(LEFT(D1276,5),VLOOKUP(CONCATENATE(N1276,"x",O1276),'PART NUMBER GUIDE'!$B$9:$C$49,2,FALSE),VLOOKUP(CONCATENATE(P1276, V1276), 'PART NUMBER GUIDE'!$Q$6:$R$91, 2, FALSE),VLOOKUP(Y1276,'PART NUMBER GUIDE'!$J$8:$K$43,2, FALSE),IF(U1276="N/A",IF(ABS(S1276)&lt;10,"0"&amp;ABS(S1276),ABS(S1276)),CONCATENATE(LEFT(U1276,1),RIGHT(U1276,1))), F1276, G1276)</f>
        <v>MR708890931340H</v>
      </c>
      <c r="F1276" s="90" t="s">
        <v>2229</v>
      </c>
      <c r="G1276" s="90"/>
      <c r="H1276" s="79" t="s">
        <v>7415</v>
      </c>
      <c r="I1276" s="319">
        <v>45155</v>
      </c>
      <c r="J1276" s="85" t="s">
        <v>1266</v>
      </c>
      <c r="K1276" s="342">
        <v>379</v>
      </c>
      <c r="L1276" s="92">
        <f t="shared" si="150"/>
        <v>379</v>
      </c>
      <c r="M1276" s="344"/>
      <c r="N1276" s="82">
        <v>18</v>
      </c>
      <c r="O1276" s="8">
        <v>9</v>
      </c>
      <c r="P1276" s="99" t="str">
        <f t="shared" si="144"/>
        <v>6x5.5</v>
      </c>
      <c r="Q1276" s="82">
        <v>6</v>
      </c>
      <c r="R1276" s="82">
        <v>5.5</v>
      </c>
      <c r="S1276" s="82">
        <v>40</v>
      </c>
      <c r="T1276" s="84">
        <v>6.5</v>
      </c>
      <c r="U1276" s="102" t="s">
        <v>85</v>
      </c>
      <c r="V1276" s="75">
        <v>95.25</v>
      </c>
      <c r="W1276" s="41">
        <v>36.43</v>
      </c>
      <c r="X1276" s="51">
        <v>3640</v>
      </c>
      <c r="Y1276" s="45" t="s">
        <v>4304</v>
      </c>
      <c r="Z1276" s="79" t="s">
        <v>2987</v>
      </c>
      <c r="AA1276" s="51" t="str">
        <f t="shared" si="145"/>
        <v>18x9, 6x5.5, 40 OS</v>
      </c>
      <c r="AB1276" s="81" t="s">
        <v>4103</v>
      </c>
      <c r="AC1276" s="89">
        <f>_xlfn.IFNA(VLOOKUP(AB1276,ACCESSORIES!F:J,5,FALSE),"N/A")</f>
        <v>22</v>
      </c>
      <c r="AD1276" s="14" t="s">
        <v>85</v>
      </c>
      <c r="AE1276" s="9" t="str">
        <f>_xlfn.IFNA(VLOOKUP(AD1276,ACCESSORIES!C:G,5,FALSE),"N/A")</f>
        <v>N/A</v>
      </c>
      <c r="AF1276" s="9" t="str">
        <f>_xlfn.IFNA(VLOOKUP(AE1276,ACCESSORIES!D:H,5,FALSE),"N/A")</f>
        <v>N/A</v>
      </c>
      <c r="AG1276" s="14" t="s">
        <v>85</v>
      </c>
      <c r="AH1276" s="9" t="str">
        <f>_xlfn.IFNA(VLOOKUP(AG1276,ACCESSORIES!F:J,5,FALSE),"N/A")</f>
        <v>N/A</v>
      </c>
      <c r="AI1276" s="99" t="s">
        <v>266</v>
      </c>
      <c r="AJ1276" s="82" t="s">
        <v>85</v>
      </c>
      <c r="AK1276" s="40" t="str">
        <f>_xlfn.IFNA(VLOOKUP(AJ1276,ACCESSORIES!F:J,5,FALSE),"N/A")</f>
        <v>N/A</v>
      </c>
      <c r="AL1276" s="82" t="s">
        <v>85</v>
      </c>
      <c r="AM1276" s="82">
        <v>16.2</v>
      </c>
      <c r="AN1276" s="82">
        <v>175</v>
      </c>
      <c r="AO1276" s="36">
        <v>2.7</v>
      </c>
      <c r="AP1276" s="36">
        <v>13.7</v>
      </c>
      <c r="AQ1276" s="25">
        <v>31.2</v>
      </c>
      <c r="AR1276" s="36">
        <v>39.299999999999997</v>
      </c>
      <c r="AS1276" s="25">
        <v>224.54</v>
      </c>
      <c r="AT1276" s="74">
        <v>211.96</v>
      </c>
      <c r="AU1276" s="410">
        <v>95.25</v>
      </c>
      <c r="AV1276" s="407">
        <v>44.55</v>
      </c>
      <c r="AW1276" s="407">
        <v>44.55</v>
      </c>
      <c r="AX1276" s="54">
        <v>13</v>
      </c>
      <c r="AY1276" s="13" t="s">
        <v>85</v>
      </c>
      <c r="AZ1276" s="98" t="str">
        <f>_xlfn.IFNA(VLOOKUP(AY1276,ACCESSORIES!F:J,5,FALSE),"N/A")</f>
        <v>N/A</v>
      </c>
      <c r="BA1276" s="13" t="s">
        <v>85</v>
      </c>
      <c r="BB1276" s="98" t="str">
        <f>_xlfn.IFNA(VLOOKUP(BA1276,ACCESSORIES!F:J,5,FALSE),"N/A")</f>
        <v>N/A</v>
      </c>
      <c r="BC1276" s="77">
        <v>40.93</v>
      </c>
      <c r="BD1276" s="56">
        <v>21.141732283464599</v>
      </c>
      <c r="BE1276" s="56">
        <v>21.141732283464599</v>
      </c>
      <c r="BF1276" s="56">
        <v>11.929133858267701</v>
      </c>
      <c r="BG1276" s="378">
        <f t="shared" si="208"/>
        <v>8.7375807000000152E-2</v>
      </c>
      <c r="BH1276" s="14">
        <v>36</v>
      </c>
      <c r="BI1276" s="114" t="s">
        <v>4923</v>
      </c>
      <c r="BJ1276" s="50" t="s">
        <v>4050</v>
      </c>
      <c r="BK1276" s="81"/>
      <c r="BL1276" s="81"/>
      <c r="BM1276" s="81"/>
      <c r="BN1276" s="81"/>
      <c r="BO1276" s="81"/>
      <c r="BP1276" s="81"/>
      <c r="BQ1276" s="81"/>
      <c r="BR1276" s="81"/>
      <c r="BS1276" s="81"/>
      <c r="BT1276" s="81"/>
      <c r="BU1276" s="349"/>
      <c r="BV1276" s="390"/>
      <c r="BW1276" s="352"/>
      <c r="BX1276" s="390"/>
      <c r="BY1276" s="93" t="str">
        <f t="shared" si="163"/>
        <v>MR708 HD Bead Grip, 18x9, +40mm Offset, 6x5.5, 95.25mm Centerbore, Gloss Black</v>
      </c>
      <c r="BZ1276" s="81" t="s">
        <v>3878</v>
      </c>
      <c r="CA1276" s="81" t="s">
        <v>3879</v>
      </c>
      <c r="CB1276" s="81" t="str">
        <f t="shared" si="164"/>
        <v>TRAIL (7XX)</v>
      </c>
    </row>
    <row r="1277" spans="1:80" s="38" customFormat="1" ht="15" customHeight="1">
      <c r="A1277" s="22">
        <f t="shared" ref="A1277" si="223">ROW(B1277)-2</f>
        <v>1275</v>
      </c>
      <c r="B1277" s="13" t="s">
        <v>84</v>
      </c>
      <c r="C1277" s="104" t="s">
        <v>1282</v>
      </c>
      <c r="D1277" s="82" t="s">
        <v>7479</v>
      </c>
      <c r="E1277" s="91" t="str">
        <f>CONCATENATE(LEFT(D1277,5),VLOOKUP(CONCATENATE(N1277,"x",O1277),'PART NUMBER GUIDE'!$B$9:$C$49,2,FALSE),VLOOKUP(CONCATENATE(P1277, V1277), 'PART NUMBER GUIDE'!$Q$6:$R$91, 2, FALSE),VLOOKUP(Y1277,'PART NUMBER GUIDE'!$J$8:$K$43,2, FALSE),IF(U1277="N/A",IF(ABS(S1277)&lt;10,"0"&amp;ABS(S1277),ABS(S1277)),CONCATENATE(LEFT(U1277,1),RIGHT(U1277,1))), F1277, G1277)</f>
        <v>MR70889093840H</v>
      </c>
      <c r="F1277" s="90" t="s">
        <v>2229</v>
      </c>
      <c r="G1277" s="90"/>
      <c r="H1277" s="79" t="s">
        <v>7445</v>
      </c>
      <c r="I1277" s="109">
        <v>45208</v>
      </c>
      <c r="J1277" s="85" t="s">
        <v>1266</v>
      </c>
      <c r="K1277" s="342">
        <v>379</v>
      </c>
      <c r="L1277" s="92">
        <f t="shared" ref="L1277" si="224">IF(J1277="Coming Soon",K1277,IF(J1277="Active",K1277,""))</f>
        <v>379</v>
      </c>
      <c r="M1277" s="344"/>
      <c r="N1277" s="82">
        <v>18</v>
      </c>
      <c r="O1277" s="8">
        <v>9</v>
      </c>
      <c r="P1277" s="99" t="str">
        <f t="shared" ref="P1277" si="225">CONCATENATE(Q1277,"x",R1277)</f>
        <v>6x5.5</v>
      </c>
      <c r="Q1277" s="82">
        <v>6</v>
      </c>
      <c r="R1277" s="82">
        <v>5.5</v>
      </c>
      <c r="S1277" s="82">
        <v>40</v>
      </c>
      <c r="T1277" s="84">
        <v>6.5</v>
      </c>
      <c r="U1277" s="102" t="s">
        <v>85</v>
      </c>
      <c r="V1277" s="75">
        <v>95.25</v>
      </c>
      <c r="W1277" s="41">
        <v>36.43</v>
      </c>
      <c r="X1277" s="51">
        <v>3640</v>
      </c>
      <c r="Y1277" s="45" t="s">
        <v>2646</v>
      </c>
      <c r="Z1277" s="79" t="s">
        <v>2992</v>
      </c>
      <c r="AA1277" s="51" t="str">
        <f t="shared" ref="AA1277" si="226">_xlfn.CONCAT(N1277,"x",O1277,","," ",P1277,","," ",S1277," ","OS")</f>
        <v>18x9, 6x5.5, 40 OS</v>
      </c>
      <c r="AB1277" s="81" t="s">
        <v>4103</v>
      </c>
      <c r="AC1277" s="89">
        <f>_xlfn.IFNA(VLOOKUP(AB1277,ACCESSORIES!F:J,5,FALSE),"N/A")</f>
        <v>22</v>
      </c>
      <c r="AD1277" s="14" t="s">
        <v>85</v>
      </c>
      <c r="AE1277" s="9" t="str">
        <f>_xlfn.IFNA(VLOOKUP(AD1277,ACCESSORIES!C:G,5,FALSE),"N/A")</f>
        <v>N/A</v>
      </c>
      <c r="AF1277" s="9" t="str">
        <f>_xlfn.IFNA(VLOOKUP(AE1277,ACCESSORIES!D:H,5,FALSE),"N/A")</f>
        <v>N/A</v>
      </c>
      <c r="AG1277" s="14" t="s">
        <v>85</v>
      </c>
      <c r="AH1277" s="9" t="str">
        <f>_xlfn.IFNA(VLOOKUP(AG1277,ACCESSORIES!F:J,5,FALSE),"N/A")</f>
        <v>N/A</v>
      </c>
      <c r="AI1277" s="99" t="s">
        <v>266</v>
      </c>
      <c r="AJ1277" s="82" t="s">
        <v>85</v>
      </c>
      <c r="AK1277" s="40" t="str">
        <f>_xlfn.IFNA(VLOOKUP(AJ1277,ACCESSORIES!F:J,5,FALSE),"N/A")</f>
        <v>N/A</v>
      </c>
      <c r="AL1277" s="82" t="s">
        <v>85</v>
      </c>
      <c r="AM1277" s="82">
        <v>16.2</v>
      </c>
      <c r="AN1277" s="82">
        <v>175</v>
      </c>
      <c r="AO1277" s="36">
        <v>2.7</v>
      </c>
      <c r="AP1277" s="36">
        <v>13.7</v>
      </c>
      <c r="AQ1277" s="25">
        <v>31.2</v>
      </c>
      <c r="AR1277" s="36">
        <v>39.299999999999997</v>
      </c>
      <c r="AS1277" s="25">
        <v>224.54</v>
      </c>
      <c r="AT1277" s="74">
        <v>211.96</v>
      </c>
      <c r="AU1277" s="410">
        <v>95.25</v>
      </c>
      <c r="AV1277" s="407">
        <v>44.55</v>
      </c>
      <c r="AW1277" s="407">
        <v>44.55</v>
      </c>
      <c r="AX1277" s="54">
        <v>13</v>
      </c>
      <c r="AY1277" s="13" t="s">
        <v>85</v>
      </c>
      <c r="AZ1277" s="98" t="str">
        <f>_xlfn.IFNA(VLOOKUP(AY1277,ACCESSORIES!F:J,5,FALSE),"N/A")</f>
        <v>N/A</v>
      </c>
      <c r="BA1277" s="13" t="s">
        <v>85</v>
      </c>
      <c r="BB1277" s="98" t="str">
        <f>_xlfn.IFNA(VLOOKUP(BA1277,ACCESSORIES!F:J,5,FALSE),"N/A")</f>
        <v>N/A</v>
      </c>
      <c r="BC1277" s="77">
        <v>40.93</v>
      </c>
      <c r="BD1277" s="56">
        <v>21.141732283464599</v>
      </c>
      <c r="BE1277" s="56">
        <v>21.141732283464599</v>
      </c>
      <c r="BF1277" s="56">
        <v>11.929133858267701</v>
      </c>
      <c r="BG1277" s="378">
        <f t="shared" ref="BG1277" si="227">SUM(((BD1277*25.4)*(BE1277*25.4)*(BF1277*25.4))/1000000000)</f>
        <v>8.7375807000000152E-2</v>
      </c>
      <c r="BH1277" s="14">
        <v>36</v>
      </c>
      <c r="BI1277" s="114" t="s">
        <v>4923</v>
      </c>
      <c r="BJ1277" s="50" t="s">
        <v>4050</v>
      </c>
      <c r="BK1277" s="81"/>
      <c r="BL1277" s="81"/>
      <c r="BM1277" s="81"/>
      <c r="BN1277" s="81"/>
      <c r="BO1277" s="81"/>
      <c r="BP1277" s="81"/>
      <c r="BQ1277" s="81"/>
      <c r="BR1277" s="81"/>
      <c r="BS1277" s="81"/>
      <c r="BT1277" s="81"/>
      <c r="BU1277" s="349"/>
      <c r="BV1277" s="390"/>
      <c r="BW1277" s="352"/>
      <c r="BX1277" s="390"/>
      <c r="BY1277" s="93" t="str">
        <f t="shared" ref="BY1277" si="228">CONCATENATE(IF(J1277="Closeout","CLOSEOUT - ",""),D1277,", ",N1277,"x",O1277,", ",IF(U1277="N/A","",CONCATENATE(U1277,"/")),IF(S1277&gt;0,CONCATENATE("+",S1277),S1277),"mm Offset, ",P1277,", ",V1277,"mm Centerbore, ",PROPER(Y1277),IF(G1277="R",", Race Drilled",""),"",IF(BA1277="N/A","",CONCATENATE(", w/ ",BA1277)))</f>
        <v>MR708 HD Bead Grip, 18x9, +40mm Offset, 6x5.5, 95.25mm Centerbore, Gloss Titanium</v>
      </c>
      <c r="BZ1277" s="81" t="s">
        <v>3878</v>
      </c>
      <c r="CA1277" s="81" t="s">
        <v>3879</v>
      </c>
      <c r="CB1277" s="81" t="str">
        <f t="shared" ref="CB1277" si="229">C1277</f>
        <v>TRAIL (7XX)</v>
      </c>
    </row>
    <row r="1278" spans="1:80" s="38" customFormat="1" ht="15" customHeight="1">
      <c r="A1278" s="22">
        <f t="shared" si="162"/>
        <v>1276</v>
      </c>
      <c r="B1278" s="13" t="s">
        <v>84</v>
      </c>
      <c r="C1278" s="104" t="s">
        <v>1282</v>
      </c>
      <c r="D1278" s="82" t="s">
        <v>7479</v>
      </c>
      <c r="E1278" s="91" t="str">
        <f>CONCATENATE(LEFT(D1278,5),VLOOKUP(CONCATENATE(N1278,"x",O1278),'PART NUMBER GUIDE'!$B$9:$C$49,2,FALSE),VLOOKUP(CONCATENATE(P1278, V1278), 'PART NUMBER GUIDE'!$Q$6:$R$91, 2, FALSE),VLOOKUP(Y1278,'PART NUMBER GUIDE'!$J$8:$K$43,2, FALSE),IF(U1278="N/A",IF(ABS(S1278)&lt;10,"0"&amp;ABS(S1278),ABS(S1278)),CONCATENATE(LEFT(U1278,1),RIGHT(U1278,1))), F1278, G1278)</f>
        <v>MR708890521340H</v>
      </c>
      <c r="F1278" s="90" t="s">
        <v>2229</v>
      </c>
      <c r="G1278" s="90"/>
      <c r="H1278" s="79" t="s">
        <v>7416</v>
      </c>
      <c r="I1278" s="319">
        <v>45155</v>
      </c>
      <c r="J1278" s="85" t="s">
        <v>1266</v>
      </c>
      <c r="K1278" s="342">
        <v>379</v>
      </c>
      <c r="L1278" s="92">
        <f t="shared" si="150"/>
        <v>379</v>
      </c>
      <c r="M1278" s="344"/>
      <c r="N1278" s="82">
        <v>18</v>
      </c>
      <c r="O1278" s="8">
        <v>9</v>
      </c>
      <c r="P1278" s="99" t="str">
        <f t="shared" si="144"/>
        <v>5x120</v>
      </c>
      <c r="Q1278" s="82">
        <v>5</v>
      </c>
      <c r="R1278" s="82">
        <v>120</v>
      </c>
      <c r="S1278" s="82">
        <v>40</v>
      </c>
      <c r="T1278" s="84">
        <v>6.5</v>
      </c>
      <c r="U1278" s="102" t="s">
        <v>85</v>
      </c>
      <c r="V1278" s="75">
        <v>72.599999999999994</v>
      </c>
      <c r="W1278" s="41">
        <v>36.43</v>
      </c>
      <c r="X1278" s="51">
        <v>3640</v>
      </c>
      <c r="Y1278" s="45" t="s">
        <v>4304</v>
      </c>
      <c r="Z1278" s="79" t="s">
        <v>2987</v>
      </c>
      <c r="AA1278" s="51" t="str">
        <f t="shared" si="145"/>
        <v>18x9, 5x120, 40 OS</v>
      </c>
      <c r="AB1278" s="81" t="s">
        <v>4102</v>
      </c>
      <c r="AC1278" s="89">
        <f>_xlfn.IFNA(VLOOKUP(AB1278,ACCESSORIES!F:J,5,FALSE),"N/A")</f>
        <v>22</v>
      </c>
      <c r="AD1278" s="14" t="s">
        <v>85</v>
      </c>
      <c r="AE1278" s="9" t="str">
        <f>_xlfn.IFNA(VLOOKUP(AD1278,ACCESSORIES!C:G,5,FALSE),"N/A")</f>
        <v>N/A</v>
      </c>
      <c r="AF1278" s="9" t="str">
        <f>_xlfn.IFNA(VLOOKUP(AE1278,ACCESSORIES!D:H,5,FALSE),"N/A")</f>
        <v>N/A</v>
      </c>
      <c r="AG1278" s="14" t="s">
        <v>85</v>
      </c>
      <c r="AH1278" s="9" t="str">
        <f>_xlfn.IFNA(VLOOKUP(AG1278,ACCESSORIES!F:J,5,FALSE),"N/A")</f>
        <v>N/A</v>
      </c>
      <c r="AI1278" s="99" t="s">
        <v>266</v>
      </c>
      <c r="AJ1278" s="82" t="s">
        <v>85</v>
      </c>
      <c r="AK1278" s="40" t="str">
        <f>_xlfn.IFNA(VLOOKUP(AJ1278,ACCESSORIES!F:J,5,FALSE),"N/A")</f>
        <v>N/A</v>
      </c>
      <c r="AL1278" s="82" t="s">
        <v>85</v>
      </c>
      <c r="AM1278" s="82">
        <v>16.2</v>
      </c>
      <c r="AN1278" s="82">
        <v>175</v>
      </c>
      <c r="AO1278" s="36">
        <v>2.7</v>
      </c>
      <c r="AP1278" s="36">
        <v>13.7</v>
      </c>
      <c r="AQ1278" s="25">
        <v>31.2</v>
      </c>
      <c r="AR1278" s="36">
        <v>39.299999999999997</v>
      </c>
      <c r="AS1278" s="25">
        <v>224.54</v>
      </c>
      <c r="AT1278" s="74">
        <v>211.96</v>
      </c>
      <c r="AU1278" s="410">
        <v>72.599999999999994</v>
      </c>
      <c r="AV1278" s="407">
        <v>46.55</v>
      </c>
      <c r="AW1278" s="407">
        <v>46.55</v>
      </c>
      <c r="AX1278" s="54">
        <v>13</v>
      </c>
      <c r="AY1278" s="13" t="s">
        <v>85</v>
      </c>
      <c r="AZ1278" s="98" t="str">
        <f>_xlfn.IFNA(VLOOKUP(AY1278,ACCESSORIES!F:J,5,FALSE),"N/A")</f>
        <v>N/A</v>
      </c>
      <c r="BA1278" s="13" t="s">
        <v>85</v>
      </c>
      <c r="BB1278" s="98" t="str">
        <f>_xlfn.IFNA(VLOOKUP(BA1278,ACCESSORIES!F:J,5,FALSE),"N/A")</f>
        <v>N/A</v>
      </c>
      <c r="BC1278" s="77">
        <v>40.93</v>
      </c>
      <c r="BD1278" s="56">
        <v>21.141732283464599</v>
      </c>
      <c r="BE1278" s="56">
        <v>21.141732283464599</v>
      </c>
      <c r="BF1278" s="56">
        <v>11.929133858267701</v>
      </c>
      <c r="BG1278" s="378">
        <f t="shared" ref="BG1278:BG1286" si="230">SUM(((BD1278*25.4)*(BE1278*25.4)*(BF1278*25.4))/1000000000)</f>
        <v>8.7375807000000152E-2</v>
      </c>
      <c r="BH1278" s="14">
        <v>36</v>
      </c>
      <c r="BI1278" s="114" t="s">
        <v>4923</v>
      </c>
      <c r="BJ1278" s="50" t="s">
        <v>4050</v>
      </c>
      <c r="BK1278" s="81"/>
      <c r="BL1278" s="81"/>
      <c r="BM1278" s="81"/>
      <c r="BN1278" s="81"/>
      <c r="BO1278" s="81"/>
      <c r="BP1278" s="81"/>
      <c r="BQ1278" s="81"/>
      <c r="BR1278" s="81"/>
      <c r="BS1278" s="81"/>
      <c r="BT1278" s="81"/>
      <c r="BU1278" s="349"/>
      <c r="BV1278" s="390"/>
      <c r="BW1278" s="352"/>
      <c r="BX1278" s="390"/>
      <c r="BY1278" s="93" t="str">
        <f t="shared" si="163"/>
        <v>MR708 HD Bead Grip, 18x9, +40mm Offset, 5x120, 72.6mm Centerbore, Gloss Black</v>
      </c>
      <c r="BZ1278" s="81" t="s">
        <v>3878</v>
      </c>
      <c r="CA1278" s="81" t="s">
        <v>3879</v>
      </c>
      <c r="CB1278" s="81" t="str">
        <f t="shared" si="164"/>
        <v>TRAIL (7XX)</v>
      </c>
    </row>
    <row r="1279" spans="1:80" s="38" customFormat="1" ht="15" customHeight="1">
      <c r="A1279" s="22">
        <f t="shared" ref="A1279" si="231">ROW(B1279)-2</f>
        <v>1277</v>
      </c>
      <c r="B1279" s="13" t="s">
        <v>84</v>
      </c>
      <c r="C1279" s="104" t="s">
        <v>1282</v>
      </c>
      <c r="D1279" s="82" t="s">
        <v>7479</v>
      </c>
      <c r="E1279" s="91" t="str">
        <f>CONCATENATE(LEFT(D1279,5),VLOOKUP(CONCATENATE(N1279,"x",O1279),'PART NUMBER GUIDE'!$B$9:$C$49,2,FALSE),VLOOKUP(CONCATENATE(P1279, V1279), 'PART NUMBER GUIDE'!$Q$6:$R$91, 2, FALSE),VLOOKUP(Y1279,'PART NUMBER GUIDE'!$J$8:$K$43,2, FALSE),IF(U1279="N/A",IF(ABS(S1279)&lt;10,"0"&amp;ABS(S1279),ABS(S1279)),CONCATENATE(LEFT(U1279,1),RIGHT(U1279,1))), F1279, G1279)</f>
        <v>MR70889052840H</v>
      </c>
      <c r="F1279" s="90" t="s">
        <v>2229</v>
      </c>
      <c r="G1279" s="90"/>
      <c r="H1279" s="79" t="s">
        <v>7446</v>
      </c>
      <c r="I1279" s="109">
        <v>45208</v>
      </c>
      <c r="J1279" s="85" t="s">
        <v>1266</v>
      </c>
      <c r="K1279" s="342">
        <v>379</v>
      </c>
      <c r="L1279" s="92">
        <f t="shared" ref="L1279" si="232">IF(J1279="Coming Soon",K1279,IF(J1279="Active",K1279,""))</f>
        <v>379</v>
      </c>
      <c r="M1279" s="344"/>
      <c r="N1279" s="82">
        <v>18</v>
      </c>
      <c r="O1279" s="8">
        <v>9</v>
      </c>
      <c r="P1279" s="99" t="str">
        <f t="shared" ref="P1279" si="233">CONCATENATE(Q1279,"x",R1279)</f>
        <v>5x120</v>
      </c>
      <c r="Q1279" s="82">
        <v>5</v>
      </c>
      <c r="R1279" s="82">
        <v>120</v>
      </c>
      <c r="S1279" s="82">
        <v>40</v>
      </c>
      <c r="T1279" s="84">
        <v>6.5</v>
      </c>
      <c r="U1279" s="102" t="s">
        <v>85</v>
      </c>
      <c r="V1279" s="75">
        <v>72.599999999999994</v>
      </c>
      <c r="W1279" s="41">
        <v>36.43</v>
      </c>
      <c r="X1279" s="51">
        <v>3640</v>
      </c>
      <c r="Y1279" s="45" t="s">
        <v>2646</v>
      </c>
      <c r="Z1279" s="79" t="s">
        <v>2992</v>
      </c>
      <c r="AA1279" s="51" t="str">
        <f t="shared" ref="AA1279" si="234">_xlfn.CONCAT(N1279,"x",O1279,","," ",P1279,","," ",S1279," ","OS")</f>
        <v>18x9, 5x120, 40 OS</v>
      </c>
      <c r="AB1279" s="81" t="s">
        <v>4102</v>
      </c>
      <c r="AC1279" s="89">
        <f>_xlfn.IFNA(VLOOKUP(AB1279,ACCESSORIES!F:J,5,FALSE),"N/A")</f>
        <v>22</v>
      </c>
      <c r="AD1279" s="14" t="s">
        <v>85</v>
      </c>
      <c r="AE1279" s="9" t="str">
        <f>_xlfn.IFNA(VLOOKUP(AD1279,ACCESSORIES!C:G,5,FALSE),"N/A")</f>
        <v>N/A</v>
      </c>
      <c r="AF1279" s="9" t="str">
        <f>_xlfn.IFNA(VLOOKUP(AE1279,ACCESSORIES!D:H,5,FALSE),"N/A")</f>
        <v>N/A</v>
      </c>
      <c r="AG1279" s="14" t="s">
        <v>85</v>
      </c>
      <c r="AH1279" s="9" t="str">
        <f>_xlfn.IFNA(VLOOKUP(AG1279,ACCESSORIES!F:J,5,FALSE),"N/A")</f>
        <v>N/A</v>
      </c>
      <c r="AI1279" s="99" t="s">
        <v>266</v>
      </c>
      <c r="AJ1279" s="82" t="s">
        <v>85</v>
      </c>
      <c r="AK1279" s="40" t="str">
        <f>_xlfn.IFNA(VLOOKUP(AJ1279,ACCESSORIES!F:J,5,FALSE),"N/A")</f>
        <v>N/A</v>
      </c>
      <c r="AL1279" s="82" t="s">
        <v>85</v>
      </c>
      <c r="AM1279" s="82">
        <v>16.2</v>
      </c>
      <c r="AN1279" s="82">
        <v>175</v>
      </c>
      <c r="AO1279" s="36">
        <v>2.7</v>
      </c>
      <c r="AP1279" s="36">
        <v>13.7</v>
      </c>
      <c r="AQ1279" s="25">
        <v>31.2</v>
      </c>
      <c r="AR1279" s="36">
        <v>39.299999999999997</v>
      </c>
      <c r="AS1279" s="25">
        <v>224.54</v>
      </c>
      <c r="AT1279" s="74">
        <v>211.96</v>
      </c>
      <c r="AU1279" s="410">
        <v>72.599999999999994</v>
      </c>
      <c r="AV1279" s="407">
        <v>46.55</v>
      </c>
      <c r="AW1279" s="407">
        <v>46.55</v>
      </c>
      <c r="AX1279" s="54">
        <v>13</v>
      </c>
      <c r="AY1279" s="13" t="s">
        <v>85</v>
      </c>
      <c r="AZ1279" s="98" t="str">
        <f>_xlfn.IFNA(VLOOKUP(AY1279,ACCESSORIES!F:J,5,FALSE),"N/A")</f>
        <v>N/A</v>
      </c>
      <c r="BA1279" s="13" t="s">
        <v>85</v>
      </c>
      <c r="BB1279" s="98" t="str">
        <f>_xlfn.IFNA(VLOOKUP(BA1279,ACCESSORIES!F:J,5,FALSE),"N/A")</f>
        <v>N/A</v>
      </c>
      <c r="BC1279" s="77">
        <v>40.93</v>
      </c>
      <c r="BD1279" s="56">
        <v>21.141732283464599</v>
      </c>
      <c r="BE1279" s="56">
        <v>21.141732283464599</v>
      </c>
      <c r="BF1279" s="56">
        <v>11.929133858267701</v>
      </c>
      <c r="BG1279" s="378">
        <f t="shared" ref="BG1279" si="235">SUM(((BD1279*25.4)*(BE1279*25.4)*(BF1279*25.4))/1000000000)</f>
        <v>8.7375807000000152E-2</v>
      </c>
      <c r="BH1279" s="14">
        <v>36</v>
      </c>
      <c r="BI1279" s="114" t="s">
        <v>4923</v>
      </c>
      <c r="BJ1279" s="50" t="s">
        <v>4050</v>
      </c>
      <c r="BK1279" s="81"/>
      <c r="BL1279" s="81"/>
      <c r="BM1279" s="81"/>
      <c r="BN1279" s="81"/>
      <c r="BO1279" s="81"/>
      <c r="BP1279" s="81"/>
      <c r="BQ1279" s="81"/>
      <c r="BR1279" s="81"/>
      <c r="BS1279" s="81"/>
      <c r="BT1279" s="81"/>
      <c r="BU1279" s="349"/>
      <c r="BV1279" s="390"/>
      <c r="BW1279" s="352"/>
      <c r="BX1279" s="390"/>
      <c r="BY1279" s="93" t="str">
        <f t="shared" ref="BY1279" si="236">CONCATENATE(IF(J1279="Closeout","CLOSEOUT - ",""),D1279,", ",N1279,"x",O1279,", ",IF(U1279="N/A","",CONCATENATE(U1279,"/")),IF(S1279&gt;0,CONCATENATE("+",S1279),S1279),"mm Offset, ",P1279,", ",V1279,"mm Centerbore, ",PROPER(Y1279),IF(G1279="R",", Race Drilled",""),"",IF(BA1279="N/A","",CONCATENATE(", w/ ",BA1279)))</f>
        <v>MR708 HD Bead Grip, 18x9, +40mm Offset, 5x120, 72.6mm Centerbore, Gloss Titanium</v>
      </c>
      <c r="BZ1279" s="81" t="s">
        <v>3878</v>
      </c>
      <c r="CA1279" s="81" t="s">
        <v>3879</v>
      </c>
      <c r="CB1279" s="81" t="str">
        <f t="shared" ref="CB1279" si="237">C1279</f>
        <v>TRAIL (7XX)</v>
      </c>
    </row>
    <row r="1280" spans="1:80" s="38" customFormat="1" ht="15" customHeight="1">
      <c r="A1280" s="22">
        <f t="shared" si="162"/>
        <v>1278</v>
      </c>
      <c r="B1280" s="13" t="s">
        <v>84</v>
      </c>
      <c r="C1280" s="104" t="s">
        <v>1282</v>
      </c>
      <c r="D1280" s="82" t="s">
        <v>7479</v>
      </c>
      <c r="E1280" s="91" t="str">
        <f>CONCATENATE(LEFT(D1280,5),VLOOKUP(CONCATENATE(N1280,"x",O1280),'PART NUMBER GUIDE'!$B$9:$C$49,2,FALSE),VLOOKUP(CONCATENATE(P1280, V1280), 'PART NUMBER GUIDE'!$Q$6:$R$91, 2, FALSE),VLOOKUP(Y1280,'PART NUMBER GUIDE'!$J$8:$K$43,2, FALSE),IF(U1280="N/A",IF(ABS(S1280)&lt;10,"0"&amp;ABS(S1280),ABS(S1280)),CONCATENATE(LEFT(U1280,1),RIGHT(U1280,1))), F1280, G1280)</f>
        <v>MR708890521330H</v>
      </c>
      <c r="F1280" s="90" t="s">
        <v>2229</v>
      </c>
      <c r="G1280" s="90"/>
      <c r="H1280" s="79" t="s">
        <v>7417</v>
      </c>
      <c r="I1280" s="319">
        <v>45155</v>
      </c>
      <c r="J1280" s="85" t="s">
        <v>1266</v>
      </c>
      <c r="K1280" s="342">
        <v>379</v>
      </c>
      <c r="L1280" s="92">
        <f t="shared" si="150"/>
        <v>379</v>
      </c>
      <c r="M1280" s="344"/>
      <c r="N1280" s="82">
        <v>18</v>
      </c>
      <c r="O1280" s="8">
        <v>9</v>
      </c>
      <c r="P1280" s="99" t="str">
        <f t="shared" si="144"/>
        <v>5x120</v>
      </c>
      <c r="Q1280" s="82">
        <v>5</v>
      </c>
      <c r="R1280" s="82">
        <v>120</v>
      </c>
      <c r="S1280" s="82">
        <v>30</v>
      </c>
      <c r="T1280" s="84">
        <v>6</v>
      </c>
      <c r="U1280" s="102" t="s">
        <v>85</v>
      </c>
      <c r="V1280" s="75">
        <v>72.599999999999994</v>
      </c>
      <c r="W1280" s="41">
        <v>36.43</v>
      </c>
      <c r="X1280" s="51">
        <v>3640</v>
      </c>
      <c r="Y1280" s="45" t="s">
        <v>4304</v>
      </c>
      <c r="Z1280" s="79" t="s">
        <v>2987</v>
      </c>
      <c r="AA1280" s="51" t="str">
        <f t="shared" si="145"/>
        <v>18x9, 5x120, 30 OS</v>
      </c>
      <c r="AB1280" s="81" t="s">
        <v>4102</v>
      </c>
      <c r="AC1280" s="89">
        <f>_xlfn.IFNA(VLOOKUP(AB1280,ACCESSORIES!F:J,5,FALSE),"N/A")</f>
        <v>22</v>
      </c>
      <c r="AD1280" s="14" t="s">
        <v>85</v>
      </c>
      <c r="AE1280" s="9" t="str">
        <f>_xlfn.IFNA(VLOOKUP(AD1280,ACCESSORIES!C:G,5,FALSE),"N/A")</f>
        <v>N/A</v>
      </c>
      <c r="AF1280" s="9" t="str">
        <f>_xlfn.IFNA(VLOOKUP(AE1280,ACCESSORIES!D:H,5,FALSE),"N/A")</f>
        <v>N/A</v>
      </c>
      <c r="AG1280" s="14" t="s">
        <v>85</v>
      </c>
      <c r="AH1280" s="9" t="str">
        <f>_xlfn.IFNA(VLOOKUP(AG1280,ACCESSORIES!F:J,5,FALSE),"N/A")</f>
        <v>N/A</v>
      </c>
      <c r="AI1280" s="99" t="s">
        <v>266</v>
      </c>
      <c r="AJ1280" s="82" t="s">
        <v>85</v>
      </c>
      <c r="AK1280" s="40" t="str">
        <f>_xlfn.IFNA(VLOOKUP(AJ1280,ACCESSORIES!F:J,5,FALSE),"N/A")</f>
        <v>N/A</v>
      </c>
      <c r="AL1280" s="82" t="s">
        <v>85</v>
      </c>
      <c r="AM1280" s="82">
        <v>16.2</v>
      </c>
      <c r="AN1280" s="82">
        <v>175</v>
      </c>
      <c r="AO1280" s="36">
        <v>4</v>
      </c>
      <c r="AP1280" s="36">
        <v>20</v>
      </c>
      <c r="AQ1280" s="25">
        <v>41.1</v>
      </c>
      <c r="AR1280" s="36">
        <v>49.3</v>
      </c>
      <c r="AS1280" s="25">
        <v>224.54</v>
      </c>
      <c r="AT1280" s="74">
        <v>211.96</v>
      </c>
      <c r="AU1280" s="410">
        <v>72.599999999999994</v>
      </c>
      <c r="AV1280" s="407">
        <v>56.55</v>
      </c>
      <c r="AW1280" s="407">
        <v>56.55</v>
      </c>
      <c r="AX1280" s="54">
        <v>13</v>
      </c>
      <c r="AY1280" s="13" t="s">
        <v>85</v>
      </c>
      <c r="AZ1280" s="98" t="str">
        <f>_xlfn.IFNA(VLOOKUP(AY1280,ACCESSORIES!F:J,5,FALSE),"N/A")</f>
        <v>N/A</v>
      </c>
      <c r="BA1280" s="13" t="s">
        <v>85</v>
      </c>
      <c r="BB1280" s="98" t="str">
        <f>_xlfn.IFNA(VLOOKUP(BA1280,ACCESSORIES!F:J,5,FALSE),"N/A")</f>
        <v>N/A</v>
      </c>
      <c r="BC1280" s="77">
        <v>40.93</v>
      </c>
      <c r="BD1280" s="56">
        <v>21.141732283464599</v>
      </c>
      <c r="BE1280" s="56">
        <v>21.141732283464599</v>
      </c>
      <c r="BF1280" s="56">
        <v>11.929133858267701</v>
      </c>
      <c r="BG1280" s="378">
        <f t="shared" si="230"/>
        <v>8.7375807000000152E-2</v>
      </c>
      <c r="BH1280" s="14">
        <v>36</v>
      </c>
      <c r="BI1280" s="114" t="s">
        <v>4923</v>
      </c>
      <c r="BJ1280" s="50" t="s">
        <v>4050</v>
      </c>
      <c r="BK1280" s="81"/>
      <c r="BL1280" s="81"/>
      <c r="BM1280" s="81"/>
      <c r="BN1280" s="81"/>
      <c r="BO1280" s="81"/>
      <c r="BP1280" s="81"/>
      <c r="BQ1280" s="81"/>
      <c r="BR1280" s="81"/>
      <c r="BS1280" s="81"/>
      <c r="BT1280" s="81"/>
      <c r="BU1280" s="349"/>
      <c r="BV1280" s="390"/>
      <c r="BW1280" s="352"/>
      <c r="BX1280" s="390"/>
      <c r="BY1280" s="93" t="str">
        <f t="shared" si="163"/>
        <v>MR708 HD Bead Grip, 18x9, +30mm Offset, 5x120, 72.6mm Centerbore, Gloss Black</v>
      </c>
      <c r="BZ1280" s="81" t="s">
        <v>3878</v>
      </c>
      <c r="CA1280" s="81" t="s">
        <v>3879</v>
      </c>
      <c r="CB1280" s="81" t="str">
        <f t="shared" si="164"/>
        <v>TRAIL (7XX)</v>
      </c>
    </row>
    <row r="1281" spans="1:80" s="38" customFormat="1" ht="15" customHeight="1">
      <c r="A1281" s="22">
        <f t="shared" ref="A1281" si="238">ROW(B1281)-2</f>
        <v>1279</v>
      </c>
      <c r="B1281" s="13" t="s">
        <v>84</v>
      </c>
      <c r="C1281" s="104" t="s">
        <v>1282</v>
      </c>
      <c r="D1281" s="82" t="s">
        <v>7479</v>
      </c>
      <c r="E1281" s="91" t="str">
        <f>CONCATENATE(LEFT(D1281,5),VLOOKUP(CONCATENATE(N1281,"x",O1281),'PART NUMBER GUIDE'!$B$9:$C$49,2,FALSE),VLOOKUP(CONCATENATE(P1281, V1281), 'PART NUMBER GUIDE'!$Q$6:$R$91, 2, FALSE),VLOOKUP(Y1281,'PART NUMBER GUIDE'!$J$8:$K$43,2, FALSE),IF(U1281="N/A",IF(ABS(S1281)&lt;10,"0"&amp;ABS(S1281),ABS(S1281)),CONCATENATE(LEFT(U1281,1),RIGHT(U1281,1))), F1281, G1281)</f>
        <v>MR70889052830H</v>
      </c>
      <c r="F1281" s="90" t="s">
        <v>2229</v>
      </c>
      <c r="G1281" s="90"/>
      <c r="H1281" s="79" t="s">
        <v>7447</v>
      </c>
      <c r="I1281" s="109">
        <v>45208</v>
      </c>
      <c r="J1281" s="85" t="s">
        <v>1266</v>
      </c>
      <c r="K1281" s="342">
        <v>379</v>
      </c>
      <c r="L1281" s="92">
        <f t="shared" ref="L1281" si="239">IF(J1281="Coming Soon",K1281,IF(J1281="Active",K1281,""))</f>
        <v>379</v>
      </c>
      <c r="M1281" s="344"/>
      <c r="N1281" s="82">
        <v>18</v>
      </c>
      <c r="O1281" s="8">
        <v>9</v>
      </c>
      <c r="P1281" s="99" t="str">
        <f t="shared" ref="P1281" si="240">CONCATENATE(Q1281,"x",R1281)</f>
        <v>5x120</v>
      </c>
      <c r="Q1281" s="82">
        <v>5</v>
      </c>
      <c r="R1281" s="82">
        <v>120</v>
      </c>
      <c r="S1281" s="82">
        <v>30</v>
      </c>
      <c r="T1281" s="84">
        <v>6</v>
      </c>
      <c r="U1281" s="102" t="s">
        <v>85</v>
      </c>
      <c r="V1281" s="75">
        <v>72.599999999999994</v>
      </c>
      <c r="W1281" s="41">
        <v>36.43</v>
      </c>
      <c r="X1281" s="51">
        <v>3640</v>
      </c>
      <c r="Y1281" s="45" t="s">
        <v>2646</v>
      </c>
      <c r="Z1281" s="79" t="s">
        <v>2992</v>
      </c>
      <c r="AA1281" s="51" t="str">
        <f t="shared" ref="AA1281" si="241">_xlfn.CONCAT(N1281,"x",O1281,","," ",P1281,","," ",S1281," ","OS")</f>
        <v>18x9, 5x120, 30 OS</v>
      </c>
      <c r="AB1281" s="81" t="s">
        <v>4102</v>
      </c>
      <c r="AC1281" s="89">
        <f>_xlfn.IFNA(VLOOKUP(AB1281,ACCESSORIES!F:J,5,FALSE),"N/A")</f>
        <v>22</v>
      </c>
      <c r="AD1281" s="14" t="s">
        <v>85</v>
      </c>
      <c r="AE1281" s="9" t="str">
        <f>_xlfn.IFNA(VLOOKUP(AD1281,ACCESSORIES!C:G,5,FALSE),"N/A")</f>
        <v>N/A</v>
      </c>
      <c r="AF1281" s="9" t="str">
        <f>_xlfn.IFNA(VLOOKUP(AE1281,ACCESSORIES!D:H,5,FALSE),"N/A")</f>
        <v>N/A</v>
      </c>
      <c r="AG1281" s="14" t="s">
        <v>85</v>
      </c>
      <c r="AH1281" s="9" t="str">
        <f>_xlfn.IFNA(VLOOKUP(AG1281,ACCESSORIES!F:J,5,FALSE),"N/A")</f>
        <v>N/A</v>
      </c>
      <c r="AI1281" s="99" t="s">
        <v>266</v>
      </c>
      <c r="AJ1281" s="82" t="s">
        <v>85</v>
      </c>
      <c r="AK1281" s="40" t="str">
        <f>_xlfn.IFNA(VLOOKUP(AJ1281,ACCESSORIES!F:J,5,FALSE),"N/A")</f>
        <v>N/A</v>
      </c>
      <c r="AL1281" s="82" t="s">
        <v>85</v>
      </c>
      <c r="AM1281" s="82">
        <v>16.2</v>
      </c>
      <c r="AN1281" s="82">
        <v>175</v>
      </c>
      <c r="AO1281" s="36">
        <v>4</v>
      </c>
      <c r="AP1281" s="36">
        <v>20</v>
      </c>
      <c r="AQ1281" s="25">
        <v>41.1</v>
      </c>
      <c r="AR1281" s="36">
        <v>49.3</v>
      </c>
      <c r="AS1281" s="25">
        <v>224.54</v>
      </c>
      <c r="AT1281" s="74">
        <v>211.96</v>
      </c>
      <c r="AU1281" s="410">
        <v>72.599999999999994</v>
      </c>
      <c r="AV1281" s="407">
        <v>56.55</v>
      </c>
      <c r="AW1281" s="407">
        <v>56.55</v>
      </c>
      <c r="AX1281" s="54">
        <v>13</v>
      </c>
      <c r="AY1281" s="13" t="s">
        <v>85</v>
      </c>
      <c r="AZ1281" s="98" t="str">
        <f>_xlfn.IFNA(VLOOKUP(AY1281,ACCESSORIES!F:J,5,FALSE),"N/A")</f>
        <v>N/A</v>
      </c>
      <c r="BA1281" s="13" t="s">
        <v>85</v>
      </c>
      <c r="BB1281" s="98" t="str">
        <f>_xlfn.IFNA(VLOOKUP(BA1281,ACCESSORIES!F:J,5,FALSE),"N/A")</f>
        <v>N/A</v>
      </c>
      <c r="BC1281" s="77">
        <v>40.93</v>
      </c>
      <c r="BD1281" s="56">
        <v>21.141732283464599</v>
      </c>
      <c r="BE1281" s="56">
        <v>21.141732283464599</v>
      </c>
      <c r="BF1281" s="56">
        <v>11.929133858267701</v>
      </c>
      <c r="BG1281" s="378">
        <f t="shared" ref="BG1281" si="242">SUM(((BD1281*25.4)*(BE1281*25.4)*(BF1281*25.4))/1000000000)</f>
        <v>8.7375807000000152E-2</v>
      </c>
      <c r="BH1281" s="14">
        <v>36</v>
      </c>
      <c r="BI1281" s="114" t="s">
        <v>4923</v>
      </c>
      <c r="BJ1281" s="50" t="s">
        <v>4050</v>
      </c>
      <c r="BK1281" s="81"/>
      <c r="BL1281" s="81"/>
      <c r="BM1281" s="81"/>
      <c r="BN1281" s="81"/>
      <c r="BO1281" s="81"/>
      <c r="BP1281" s="81"/>
      <c r="BQ1281" s="81"/>
      <c r="BR1281" s="81"/>
      <c r="BS1281" s="81"/>
      <c r="BT1281" s="81"/>
      <c r="BU1281" s="349"/>
      <c r="BV1281" s="390"/>
      <c r="BW1281" s="352"/>
      <c r="BX1281" s="390"/>
      <c r="BY1281" s="93" t="str">
        <f t="shared" ref="BY1281" si="243">CONCATENATE(IF(J1281="Closeout","CLOSEOUT - ",""),D1281,", ",N1281,"x",O1281,", ",IF(U1281="N/A","",CONCATENATE(U1281,"/")),IF(S1281&gt;0,CONCATENATE("+",S1281),S1281),"mm Offset, ",P1281,", ",V1281,"mm Centerbore, ",PROPER(Y1281),IF(G1281="R",", Race Drilled",""),"",IF(BA1281="N/A","",CONCATENATE(", w/ ",BA1281)))</f>
        <v>MR708 HD Bead Grip, 18x9, +30mm Offset, 5x120, 72.6mm Centerbore, Gloss Titanium</v>
      </c>
      <c r="BZ1281" s="81" t="s">
        <v>3878</v>
      </c>
      <c r="CA1281" s="81" t="s">
        <v>3879</v>
      </c>
      <c r="CB1281" s="81" t="str">
        <f t="shared" ref="CB1281" si="244">C1281</f>
        <v>TRAIL (7XX)</v>
      </c>
    </row>
    <row r="1282" spans="1:80" s="38" customFormat="1" ht="15" customHeight="1">
      <c r="A1282" s="22">
        <f t="shared" si="162"/>
        <v>1280</v>
      </c>
      <c r="B1282" s="13" t="s">
        <v>84</v>
      </c>
      <c r="C1282" s="104" t="s">
        <v>1282</v>
      </c>
      <c r="D1282" s="82" t="s">
        <v>7405</v>
      </c>
      <c r="E1282" s="91" t="str">
        <f>CONCATENATE(LEFT(D1282,5),VLOOKUP(CONCATENATE(N1282,"x",O1282),'PART NUMBER GUIDE'!$B$9:$C$49,2,FALSE),VLOOKUP(CONCATENATE(P1282, V1282), 'PART NUMBER GUIDE'!$Q$6:$R$91, 2, FALSE),VLOOKUP(Y1282,'PART NUMBER GUIDE'!$J$8:$K$43,2, FALSE),IF(U1282="N/A",IF(ABS(S1282)&lt;10,"0"&amp;ABS(S1282),ABS(S1282)),CONCATENATE(LEFT(U1282,1),RIGHT(U1282,1))), F1282, G1282)</f>
        <v>MR708890801312</v>
      </c>
      <c r="F1282" s="90"/>
      <c r="G1282" s="90"/>
      <c r="H1282" s="79" t="s">
        <v>7418</v>
      </c>
      <c r="I1282" s="319">
        <v>45155</v>
      </c>
      <c r="J1282" s="85" t="s">
        <v>1266</v>
      </c>
      <c r="K1282" s="342">
        <v>379</v>
      </c>
      <c r="L1282" s="92">
        <f t="shared" si="150"/>
        <v>379</v>
      </c>
      <c r="M1282" s="344"/>
      <c r="N1282" s="82">
        <v>18</v>
      </c>
      <c r="O1282" s="8">
        <v>9</v>
      </c>
      <c r="P1282" s="99" t="str">
        <f t="shared" si="144"/>
        <v>8x6.5</v>
      </c>
      <c r="Q1282" s="82">
        <v>8</v>
      </c>
      <c r="R1282" s="82">
        <v>6.5</v>
      </c>
      <c r="S1282" s="82">
        <v>12</v>
      </c>
      <c r="T1282" s="84">
        <v>5.44</v>
      </c>
      <c r="U1282" s="102" t="s">
        <v>85</v>
      </c>
      <c r="V1282" s="75">
        <v>130.81</v>
      </c>
      <c r="W1282" s="41">
        <v>33.090000000000003</v>
      </c>
      <c r="X1282" s="51">
        <v>3640</v>
      </c>
      <c r="Y1282" s="45" t="s">
        <v>4304</v>
      </c>
      <c r="Z1282" s="79" t="s">
        <v>2987</v>
      </c>
      <c r="AA1282" s="51" t="str">
        <f t="shared" si="145"/>
        <v>18x9, 8x6.5, 12 OS</v>
      </c>
      <c r="AB1282" s="81" t="s">
        <v>7478</v>
      </c>
      <c r="AC1282" s="89">
        <f>_xlfn.IFNA(VLOOKUP(AB1282,ACCESSORIES!F:J,5,FALSE),"N/A")</f>
        <v>33</v>
      </c>
      <c r="AD1282" s="14" t="s">
        <v>85</v>
      </c>
      <c r="AE1282" s="9" t="str">
        <f>_xlfn.IFNA(VLOOKUP(AD1282,ACCESSORIES!C:G,5,FALSE),"N/A")</f>
        <v>N/A</v>
      </c>
      <c r="AF1282" s="13" t="s">
        <v>3005</v>
      </c>
      <c r="AG1282" s="14" t="s">
        <v>85</v>
      </c>
      <c r="AH1282" s="9" t="str">
        <f>_xlfn.IFNA(VLOOKUP(AG1282,ACCESSORIES!F:J,5,FALSE),"N/A")</f>
        <v>N/A</v>
      </c>
      <c r="AI1282" s="99" t="s">
        <v>266</v>
      </c>
      <c r="AJ1282" s="82" t="s">
        <v>85</v>
      </c>
      <c r="AK1282" s="40" t="str">
        <f>_xlfn.IFNA(VLOOKUP(AJ1282,ACCESSORIES!F:J,5,FALSE),"N/A")</f>
        <v>N/A</v>
      </c>
      <c r="AL1282" s="82" t="s">
        <v>85</v>
      </c>
      <c r="AM1282" s="82">
        <v>16.2</v>
      </c>
      <c r="AN1282" s="82">
        <v>200</v>
      </c>
      <c r="AO1282" s="36">
        <v>0</v>
      </c>
      <c r="AP1282" s="36">
        <v>0</v>
      </c>
      <c r="AQ1282" s="25">
        <v>27.3</v>
      </c>
      <c r="AR1282" s="36">
        <v>44.7</v>
      </c>
      <c r="AS1282" s="25">
        <v>222.4</v>
      </c>
      <c r="AT1282" s="74">
        <v>215.8</v>
      </c>
      <c r="AU1282" s="410">
        <v>128</v>
      </c>
      <c r="AV1282" s="407">
        <v>84</v>
      </c>
      <c r="AW1282" s="407">
        <v>86.89</v>
      </c>
      <c r="AX1282" s="54">
        <v>32</v>
      </c>
      <c r="AY1282" s="13" t="s">
        <v>85</v>
      </c>
      <c r="AZ1282" s="98" t="str">
        <f>_xlfn.IFNA(VLOOKUP(AY1282,ACCESSORIES!F:J,5,FALSE),"N/A")</f>
        <v>N/A</v>
      </c>
      <c r="BA1282" s="13" t="s">
        <v>85</v>
      </c>
      <c r="BB1282" s="98" t="str">
        <f>_xlfn.IFNA(VLOOKUP(BA1282,ACCESSORIES!F:J,5,FALSE),"N/A")</f>
        <v>N/A</v>
      </c>
      <c r="BC1282" s="77">
        <v>37.590000000000003</v>
      </c>
      <c r="BD1282" s="56">
        <v>21.141732283464599</v>
      </c>
      <c r="BE1282" s="56">
        <v>21.141732283464599</v>
      </c>
      <c r="BF1282" s="56">
        <v>11.929133858267701</v>
      </c>
      <c r="BG1282" s="378">
        <f t="shared" si="230"/>
        <v>8.7375807000000152E-2</v>
      </c>
      <c r="BH1282" s="14">
        <v>36</v>
      </c>
      <c r="BI1282" s="114" t="s">
        <v>4923</v>
      </c>
      <c r="BJ1282" s="50" t="s">
        <v>4050</v>
      </c>
      <c r="BK1282" s="81"/>
      <c r="BL1282" s="81"/>
      <c r="BM1282" s="81"/>
      <c r="BN1282" s="81"/>
      <c r="BO1282" s="81"/>
      <c r="BP1282" s="81"/>
      <c r="BQ1282" s="81"/>
      <c r="BR1282" s="81"/>
      <c r="BS1282" s="81"/>
      <c r="BT1282" s="81"/>
      <c r="BU1282" s="349"/>
      <c r="BV1282" s="390"/>
      <c r="BW1282" s="352"/>
      <c r="BX1282" s="390"/>
      <c r="BY1282" s="93" t="str">
        <f t="shared" si="163"/>
        <v>MR708 Bead Grip, 18x9, +12mm Offset, 8x6.5, 130.81mm Centerbore, Gloss Black</v>
      </c>
      <c r="BZ1282" s="81" t="s">
        <v>3878</v>
      </c>
      <c r="CA1282" s="81" t="s">
        <v>3879</v>
      </c>
      <c r="CB1282" s="81" t="str">
        <f t="shared" si="164"/>
        <v>TRAIL (7XX)</v>
      </c>
    </row>
    <row r="1283" spans="1:80" s="38" customFormat="1" ht="15" customHeight="1">
      <c r="A1283" s="22">
        <f t="shared" ref="A1283" si="245">ROW(B1283)-2</f>
        <v>1281</v>
      </c>
      <c r="B1283" s="13" t="s">
        <v>84</v>
      </c>
      <c r="C1283" s="104" t="s">
        <v>1282</v>
      </c>
      <c r="D1283" s="82" t="s">
        <v>7405</v>
      </c>
      <c r="E1283" s="91" t="str">
        <f>CONCATENATE(LEFT(D1283,5),VLOOKUP(CONCATENATE(N1283,"x",O1283),'PART NUMBER GUIDE'!$B$9:$C$49,2,FALSE),VLOOKUP(CONCATENATE(P1283, V1283), 'PART NUMBER GUIDE'!$Q$6:$R$91, 2, FALSE),VLOOKUP(Y1283,'PART NUMBER GUIDE'!$J$8:$K$43,2, FALSE),IF(U1283="N/A",IF(ABS(S1283)&lt;10,"0"&amp;ABS(S1283),ABS(S1283)),CONCATENATE(LEFT(U1283,1),RIGHT(U1283,1))), F1283, G1283)</f>
        <v>MR70889080812</v>
      </c>
      <c r="F1283" s="90"/>
      <c r="G1283" s="90"/>
      <c r="H1283" s="79" t="s">
        <v>7448</v>
      </c>
      <c r="I1283" s="109">
        <v>45208</v>
      </c>
      <c r="J1283" s="85" t="s">
        <v>1266</v>
      </c>
      <c r="K1283" s="342">
        <v>379</v>
      </c>
      <c r="L1283" s="92">
        <f t="shared" ref="L1283" si="246">IF(J1283="Coming Soon",K1283,IF(J1283="Active",K1283,""))</f>
        <v>379</v>
      </c>
      <c r="M1283" s="344"/>
      <c r="N1283" s="82">
        <v>18</v>
      </c>
      <c r="O1283" s="8">
        <v>9</v>
      </c>
      <c r="P1283" s="99" t="str">
        <f t="shared" ref="P1283" si="247">CONCATENATE(Q1283,"x",R1283)</f>
        <v>8x6.5</v>
      </c>
      <c r="Q1283" s="82">
        <v>8</v>
      </c>
      <c r="R1283" s="82">
        <v>6.5</v>
      </c>
      <c r="S1283" s="82">
        <v>12</v>
      </c>
      <c r="T1283" s="84">
        <v>5.44</v>
      </c>
      <c r="U1283" s="102" t="s">
        <v>85</v>
      </c>
      <c r="V1283" s="75">
        <v>130.81</v>
      </c>
      <c r="W1283" s="41">
        <v>33.090000000000003</v>
      </c>
      <c r="X1283" s="51">
        <v>3640</v>
      </c>
      <c r="Y1283" s="45" t="s">
        <v>2646</v>
      </c>
      <c r="Z1283" s="79" t="s">
        <v>2992</v>
      </c>
      <c r="AA1283" s="51" t="str">
        <f t="shared" ref="AA1283" si="248">_xlfn.CONCAT(N1283,"x",O1283,","," ",P1283,","," ",S1283," ","OS")</f>
        <v>18x9, 8x6.5, 12 OS</v>
      </c>
      <c r="AB1283" s="81" t="s">
        <v>7478</v>
      </c>
      <c r="AC1283" s="89">
        <f>_xlfn.IFNA(VLOOKUP(AB1283,ACCESSORIES!F:J,5,FALSE),"N/A")</f>
        <v>33</v>
      </c>
      <c r="AD1283" s="14" t="s">
        <v>85</v>
      </c>
      <c r="AE1283" s="9" t="str">
        <f>_xlfn.IFNA(VLOOKUP(AD1283,ACCESSORIES!C:G,5,FALSE),"N/A")</f>
        <v>N/A</v>
      </c>
      <c r="AF1283" s="13" t="s">
        <v>3005</v>
      </c>
      <c r="AG1283" s="14" t="s">
        <v>85</v>
      </c>
      <c r="AH1283" s="9" t="str">
        <f>_xlfn.IFNA(VLOOKUP(AG1283,ACCESSORIES!F:J,5,FALSE),"N/A")</f>
        <v>N/A</v>
      </c>
      <c r="AI1283" s="99" t="s">
        <v>266</v>
      </c>
      <c r="AJ1283" s="82" t="s">
        <v>85</v>
      </c>
      <c r="AK1283" s="40" t="str">
        <f>_xlfn.IFNA(VLOOKUP(AJ1283,ACCESSORIES!F:J,5,FALSE),"N/A")</f>
        <v>N/A</v>
      </c>
      <c r="AL1283" s="82" t="s">
        <v>85</v>
      </c>
      <c r="AM1283" s="82">
        <v>16.2</v>
      </c>
      <c r="AN1283" s="82">
        <v>200</v>
      </c>
      <c r="AO1283" s="36">
        <v>0</v>
      </c>
      <c r="AP1283" s="36">
        <v>0</v>
      </c>
      <c r="AQ1283" s="25">
        <v>27.3</v>
      </c>
      <c r="AR1283" s="36">
        <v>44.7</v>
      </c>
      <c r="AS1283" s="25">
        <v>222.4</v>
      </c>
      <c r="AT1283" s="74">
        <v>215.8</v>
      </c>
      <c r="AU1283" s="410">
        <v>128</v>
      </c>
      <c r="AV1283" s="407">
        <v>84</v>
      </c>
      <c r="AW1283" s="407">
        <v>86.89</v>
      </c>
      <c r="AX1283" s="54">
        <v>32</v>
      </c>
      <c r="AY1283" s="13" t="s">
        <v>85</v>
      </c>
      <c r="AZ1283" s="98" t="str">
        <f>_xlfn.IFNA(VLOOKUP(AY1283,ACCESSORIES!F:J,5,FALSE),"N/A")</f>
        <v>N/A</v>
      </c>
      <c r="BA1283" s="13" t="s">
        <v>85</v>
      </c>
      <c r="BB1283" s="98" t="str">
        <f>_xlfn.IFNA(VLOOKUP(BA1283,ACCESSORIES!F:J,5,FALSE),"N/A")</f>
        <v>N/A</v>
      </c>
      <c r="BC1283" s="77">
        <v>37.590000000000003</v>
      </c>
      <c r="BD1283" s="56">
        <v>21.141732283464599</v>
      </c>
      <c r="BE1283" s="56">
        <v>21.141732283464599</v>
      </c>
      <c r="BF1283" s="56">
        <v>11.929133858267701</v>
      </c>
      <c r="BG1283" s="378">
        <f t="shared" ref="BG1283" si="249">SUM(((BD1283*25.4)*(BE1283*25.4)*(BF1283*25.4))/1000000000)</f>
        <v>8.7375807000000152E-2</v>
      </c>
      <c r="BH1283" s="14">
        <v>36</v>
      </c>
      <c r="BI1283" s="114" t="s">
        <v>4923</v>
      </c>
      <c r="BJ1283" s="50" t="s">
        <v>4050</v>
      </c>
      <c r="BK1283" s="81"/>
      <c r="BL1283" s="81"/>
      <c r="BM1283" s="81"/>
      <c r="BN1283" s="81"/>
      <c r="BO1283" s="81"/>
      <c r="BP1283" s="81"/>
      <c r="BQ1283" s="81"/>
      <c r="BR1283" s="81"/>
      <c r="BS1283" s="81"/>
      <c r="BT1283" s="81"/>
      <c r="BU1283" s="349"/>
      <c r="BV1283" s="390"/>
      <c r="BW1283" s="352"/>
      <c r="BX1283" s="390"/>
      <c r="BY1283" s="93" t="str">
        <f t="shared" ref="BY1283" si="250">CONCATENATE(IF(J1283="Closeout","CLOSEOUT - ",""),D1283,", ",N1283,"x",O1283,", ",IF(U1283="N/A","",CONCATENATE(U1283,"/")),IF(S1283&gt;0,CONCATENATE("+",S1283),S1283),"mm Offset, ",P1283,", ",V1283,"mm Centerbore, ",PROPER(Y1283),IF(G1283="R",", Race Drilled",""),"",IF(BA1283="N/A","",CONCATENATE(", w/ ",BA1283)))</f>
        <v>MR708 Bead Grip, 18x9, +12mm Offset, 8x6.5, 130.81mm Centerbore, Gloss Titanium</v>
      </c>
      <c r="BZ1283" s="81" t="s">
        <v>3878</v>
      </c>
      <c r="CA1283" s="81" t="s">
        <v>3879</v>
      </c>
      <c r="CB1283" s="81" t="str">
        <f t="shared" ref="CB1283" si="251">C1283</f>
        <v>TRAIL (7XX)</v>
      </c>
    </row>
    <row r="1284" spans="1:80" s="38" customFormat="1" ht="15" customHeight="1">
      <c r="A1284" s="22">
        <f t="shared" si="162"/>
        <v>1282</v>
      </c>
      <c r="B1284" s="13" t="s">
        <v>84</v>
      </c>
      <c r="C1284" s="104" t="s">
        <v>1282</v>
      </c>
      <c r="D1284" s="82" t="s">
        <v>7405</v>
      </c>
      <c r="E1284" s="91" t="str">
        <f>CONCATENATE(LEFT(D1284,5),VLOOKUP(CONCATENATE(N1284,"x",O1284),'PART NUMBER GUIDE'!$B$9:$C$49,2,FALSE),VLOOKUP(CONCATENATE(P1284, V1284), 'PART NUMBER GUIDE'!$Q$6:$R$91, 2, FALSE),VLOOKUP(Y1284,'PART NUMBER GUIDE'!$J$8:$K$43,2, FALSE),IF(U1284="N/A",IF(ABS(S1284)&lt;10,"0"&amp;ABS(S1284),ABS(S1284)),CONCATENATE(LEFT(U1284,1),RIGHT(U1284,1))), F1284, G1284)</f>
        <v>MR708890881312</v>
      </c>
      <c r="F1284" s="90"/>
      <c r="G1284" s="90"/>
      <c r="H1284" s="79" t="s">
        <v>7419</v>
      </c>
      <c r="I1284" s="319">
        <v>45155</v>
      </c>
      <c r="J1284" s="85" t="s">
        <v>1266</v>
      </c>
      <c r="K1284" s="342">
        <v>379</v>
      </c>
      <c r="L1284" s="92">
        <f t="shared" si="150"/>
        <v>379</v>
      </c>
      <c r="M1284" s="344"/>
      <c r="N1284" s="82">
        <v>18</v>
      </c>
      <c r="O1284" s="8">
        <v>9</v>
      </c>
      <c r="P1284" s="99" t="str">
        <f t="shared" si="144"/>
        <v>8x180</v>
      </c>
      <c r="Q1284" s="82">
        <v>8</v>
      </c>
      <c r="R1284" s="82">
        <v>180</v>
      </c>
      <c r="S1284" s="82">
        <v>12</v>
      </c>
      <c r="T1284" s="84">
        <v>5.44</v>
      </c>
      <c r="U1284" s="102" t="s">
        <v>85</v>
      </c>
      <c r="V1284" s="75">
        <v>130.81</v>
      </c>
      <c r="W1284" s="41">
        <v>33.090000000000003</v>
      </c>
      <c r="X1284" s="51">
        <v>3640</v>
      </c>
      <c r="Y1284" s="45" t="s">
        <v>4304</v>
      </c>
      <c r="Z1284" s="79" t="s">
        <v>2987</v>
      </c>
      <c r="AA1284" s="51" t="str">
        <f t="shared" si="145"/>
        <v>18x9, 8x180, 12 OS</v>
      </c>
      <c r="AB1284" s="81" t="s">
        <v>7478</v>
      </c>
      <c r="AC1284" s="89">
        <f>_xlfn.IFNA(VLOOKUP(AB1284,ACCESSORIES!F:J,5,FALSE),"N/A")</f>
        <v>33</v>
      </c>
      <c r="AD1284" s="14" t="s">
        <v>85</v>
      </c>
      <c r="AE1284" s="9" t="str">
        <f>_xlfn.IFNA(VLOOKUP(AD1284,ACCESSORIES!C:G,5,FALSE),"N/A")</f>
        <v>N/A</v>
      </c>
      <c r="AF1284" s="13" t="s">
        <v>3005</v>
      </c>
      <c r="AG1284" s="14" t="s">
        <v>85</v>
      </c>
      <c r="AH1284" s="9" t="str">
        <f>_xlfn.IFNA(VLOOKUP(AG1284,ACCESSORIES!F:J,5,FALSE),"N/A")</f>
        <v>N/A</v>
      </c>
      <c r="AI1284" s="99" t="s">
        <v>266</v>
      </c>
      <c r="AJ1284" s="82" t="s">
        <v>85</v>
      </c>
      <c r="AK1284" s="40" t="str">
        <f>_xlfn.IFNA(VLOOKUP(AJ1284,ACCESSORIES!F:J,5,FALSE),"N/A")</f>
        <v>N/A</v>
      </c>
      <c r="AL1284" s="82" t="s">
        <v>85</v>
      </c>
      <c r="AM1284" s="82">
        <v>16.2</v>
      </c>
      <c r="AN1284" s="82">
        <v>210</v>
      </c>
      <c r="AO1284" s="36">
        <v>0</v>
      </c>
      <c r="AP1284" s="36">
        <v>0</v>
      </c>
      <c r="AQ1284" s="25">
        <v>27.3</v>
      </c>
      <c r="AR1284" s="36">
        <v>44.7</v>
      </c>
      <c r="AS1284" s="25">
        <v>222.4</v>
      </c>
      <c r="AT1284" s="74">
        <v>215.8</v>
      </c>
      <c r="AU1284" s="410">
        <v>128</v>
      </c>
      <c r="AV1284" s="407">
        <v>84</v>
      </c>
      <c r="AW1284" s="407">
        <v>86.89</v>
      </c>
      <c r="AX1284" s="54">
        <v>32</v>
      </c>
      <c r="AY1284" s="13" t="s">
        <v>85</v>
      </c>
      <c r="AZ1284" s="98" t="str">
        <f>_xlfn.IFNA(VLOOKUP(AY1284,ACCESSORIES!F:J,5,FALSE),"N/A")</f>
        <v>N/A</v>
      </c>
      <c r="BA1284" s="13" t="s">
        <v>85</v>
      </c>
      <c r="BB1284" s="98" t="str">
        <f>_xlfn.IFNA(VLOOKUP(BA1284,ACCESSORIES!F:J,5,FALSE),"N/A")</f>
        <v>N/A</v>
      </c>
      <c r="BC1284" s="77">
        <v>37.590000000000003</v>
      </c>
      <c r="BD1284" s="56">
        <v>21.141732283464599</v>
      </c>
      <c r="BE1284" s="56">
        <v>21.141732283464599</v>
      </c>
      <c r="BF1284" s="56">
        <v>11.929133858267701</v>
      </c>
      <c r="BG1284" s="378">
        <f t="shared" si="230"/>
        <v>8.7375807000000152E-2</v>
      </c>
      <c r="BH1284" s="14">
        <v>36</v>
      </c>
      <c r="BI1284" s="114" t="s">
        <v>4923</v>
      </c>
      <c r="BJ1284" s="50" t="s">
        <v>4050</v>
      </c>
      <c r="BK1284" s="81"/>
      <c r="BL1284" s="81"/>
      <c r="BM1284" s="81"/>
      <c r="BN1284" s="81"/>
      <c r="BO1284" s="81"/>
      <c r="BP1284" s="81"/>
      <c r="BQ1284" s="81"/>
      <c r="BR1284" s="81"/>
      <c r="BS1284" s="81"/>
      <c r="BT1284" s="81"/>
      <c r="BU1284" s="349"/>
      <c r="BV1284" s="390"/>
      <c r="BW1284" s="352"/>
      <c r="BX1284" s="390"/>
      <c r="BY1284" s="93" t="str">
        <f t="shared" si="163"/>
        <v>MR708 Bead Grip, 18x9, +12mm Offset, 8x180, 130.81mm Centerbore, Gloss Black</v>
      </c>
      <c r="BZ1284" s="81" t="s">
        <v>3878</v>
      </c>
      <c r="CA1284" s="81" t="s">
        <v>3879</v>
      </c>
      <c r="CB1284" s="81" t="str">
        <f t="shared" si="164"/>
        <v>TRAIL (7XX)</v>
      </c>
    </row>
    <row r="1285" spans="1:80" s="38" customFormat="1" ht="15" customHeight="1">
      <c r="A1285" s="22">
        <f t="shared" ref="A1285" si="252">ROW(B1285)-2</f>
        <v>1283</v>
      </c>
      <c r="B1285" s="13" t="s">
        <v>84</v>
      </c>
      <c r="C1285" s="104" t="s">
        <v>1282</v>
      </c>
      <c r="D1285" s="82" t="s">
        <v>7405</v>
      </c>
      <c r="E1285" s="91" t="str">
        <f>CONCATENATE(LEFT(D1285,5),VLOOKUP(CONCATENATE(N1285,"x",O1285),'PART NUMBER GUIDE'!$B$9:$C$49,2,FALSE),VLOOKUP(CONCATENATE(P1285, V1285), 'PART NUMBER GUIDE'!$Q$6:$R$91, 2, FALSE),VLOOKUP(Y1285,'PART NUMBER GUIDE'!$J$8:$K$43,2, FALSE),IF(U1285="N/A",IF(ABS(S1285)&lt;10,"0"&amp;ABS(S1285),ABS(S1285)),CONCATENATE(LEFT(U1285,1),RIGHT(U1285,1))), F1285, G1285)</f>
        <v>MR70889088812</v>
      </c>
      <c r="F1285" s="90"/>
      <c r="G1285" s="90"/>
      <c r="H1285" s="79" t="s">
        <v>7449</v>
      </c>
      <c r="I1285" s="109">
        <v>45208</v>
      </c>
      <c r="J1285" s="85" t="s">
        <v>1266</v>
      </c>
      <c r="K1285" s="342">
        <v>379</v>
      </c>
      <c r="L1285" s="92">
        <f t="shared" ref="L1285" si="253">IF(J1285="Coming Soon",K1285,IF(J1285="Active",K1285,""))</f>
        <v>379</v>
      </c>
      <c r="M1285" s="344"/>
      <c r="N1285" s="82">
        <v>18</v>
      </c>
      <c r="O1285" s="8">
        <v>9</v>
      </c>
      <c r="P1285" s="99" t="str">
        <f t="shared" ref="P1285" si="254">CONCATENATE(Q1285,"x",R1285)</f>
        <v>8x180</v>
      </c>
      <c r="Q1285" s="82">
        <v>8</v>
      </c>
      <c r="R1285" s="82">
        <v>180</v>
      </c>
      <c r="S1285" s="82">
        <v>12</v>
      </c>
      <c r="T1285" s="84">
        <v>5.44</v>
      </c>
      <c r="U1285" s="102" t="s">
        <v>85</v>
      </c>
      <c r="V1285" s="75">
        <v>130.81</v>
      </c>
      <c r="W1285" s="41">
        <v>33.090000000000003</v>
      </c>
      <c r="X1285" s="51">
        <v>3640</v>
      </c>
      <c r="Y1285" s="45" t="s">
        <v>2646</v>
      </c>
      <c r="Z1285" s="79" t="s">
        <v>2992</v>
      </c>
      <c r="AA1285" s="51" t="str">
        <f t="shared" ref="AA1285" si="255">_xlfn.CONCAT(N1285,"x",O1285,","," ",P1285,","," ",S1285," ","OS")</f>
        <v>18x9, 8x180, 12 OS</v>
      </c>
      <c r="AB1285" s="81" t="s">
        <v>7478</v>
      </c>
      <c r="AC1285" s="89">
        <f>_xlfn.IFNA(VLOOKUP(AB1285,ACCESSORIES!F:J,5,FALSE),"N/A")</f>
        <v>33</v>
      </c>
      <c r="AD1285" s="14" t="s">
        <v>85</v>
      </c>
      <c r="AE1285" s="9" t="str">
        <f>_xlfn.IFNA(VLOOKUP(AD1285,ACCESSORIES!C:G,5,FALSE),"N/A")</f>
        <v>N/A</v>
      </c>
      <c r="AF1285" s="13" t="s">
        <v>3005</v>
      </c>
      <c r="AG1285" s="14" t="s">
        <v>85</v>
      </c>
      <c r="AH1285" s="9" t="str">
        <f>_xlfn.IFNA(VLOOKUP(AG1285,ACCESSORIES!F:J,5,FALSE),"N/A")</f>
        <v>N/A</v>
      </c>
      <c r="AI1285" s="99" t="s">
        <v>266</v>
      </c>
      <c r="AJ1285" s="82" t="s">
        <v>85</v>
      </c>
      <c r="AK1285" s="40" t="str">
        <f>_xlfn.IFNA(VLOOKUP(AJ1285,ACCESSORIES!F:J,5,FALSE),"N/A")</f>
        <v>N/A</v>
      </c>
      <c r="AL1285" s="82" t="s">
        <v>85</v>
      </c>
      <c r="AM1285" s="82">
        <v>16.2</v>
      </c>
      <c r="AN1285" s="82">
        <v>210</v>
      </c>
      <c r="AO1285" s="36">
        <v>0</v>
      </c>
      <c r="AP1285" s="36">
        <v>0</v>
      </c>
      <c r="AQ1285" s="25">
        <v>27.3</v>
      </c>
      <c r="AR1285" s="36">
        <v>44.7</v>
      </c>
      <c r="AS1285" s="25">
        <v>222.4</v>
      </c>
      <c r="AT1285" s="74">
        <v>215.8</v>
      </c>
      <c r="AU1285" s="410">
        <v>128</v>
      </c>
      <c r="AV1285" s="407">
        <v>84</v>
      </c>
      <c r="AW1285" s="407">
        <v>86.89</v>
      </c>
      <c r="AX1285" s="54">
        <v>32</v>
      </c>
      <c r="AY1285" s="13" t="s">
        <v>85</v>
      </c>
      <c r="AZ1285" s="98" t="str">
        <f>_xlfn.IFNA(VLOOKUP(AY1285,ACCESSORIES!F:J,5,FALSE),"N/A")</f>
        <v>N/A</v>
      </c>
      <c r="BA1285" s="13" t="s">
        <v>85</v>
      </c>
      <c r="BB1285" s="98" t="str">
        <f>_xlfn.IFNA(VLOOKUP(BA1285,ACCESSORIES!F:J,5,FALSE),"N/A")</f>
        <v>N/A</v>
      </c>
      <c r="BC1285" s="77">
        <v>37.590000000000003</v>
      </c>
      <c r="BD1285" s="56">
        <v>21.141732283464599</v>
      </c>
      <c r="BE1285" s="56">
        <v>21.141732283464599</v>
      </c>
      <c r="BF1285" s="56">
        <v>11.929133858267701</v>
      </c>
      <c r="BG1285" s="378">
        <f t="shared" ref="BG1285" si="256">SUM(((BD1285*25.4)*(BE1285*25.4)*(BF1285*25.4))/1000000000)</f>
        <v>8.7375807000000152E-2</v>
      </c>
      <c r="BH1285" s="14">
        <v>36</v>
      </c>
      <c r="BI1285" s="114" t="s">
        <v>4923</v>
      </c>
      <c r="BJ1285" s="50" t="s">
        <v>4050</v>
      </c>
      <c r="BK1285" s="81"/>
      <c r="BL1285" s="81"/>
      <c r="BM1285" s="81"/>
      <c r="BN1285" s="81"/>
      <c r="BO1285" s="81"/>
      <c r="BP1285" s="81"/>
      <c r="BQ1285" s="81"/>
      <c r="BR1285" s="81"/>
      <c r="BS1285" s="81"/>
      <c r="BT1285" s="81"/>
      <c r="BU1285" s="349"/>
      <c r="BV1285" s="390"/>
      <c r="BW1285" s="352"/>
      <c r="BX1285" s="390"/>
      <c r="BY1285" s="93" t="str">
        <f t="shared" ref="BY1285" si="257">CONCATENATE(IF(J1285="Closeout","CLOSEOUT - ",""),D1285,", ",N1285,"x",O1285,", ",IF(U1285="N/A","",CONCATENATE(U1285,"/")),IF(S1285&gt;0,CONCATENATE("+",S1285),S1285),"mm Offset, ",P1285,", ",V1285,"mm Centerbore, ",PROPER(Y1285),IF(G1285="R",", Race Drilled",""),"",IF(BA1285="N/A","",CONCATENATE(", w/ ",BA1285)))</f>
        <v>MR708 Bead Grip, 18x9, +12mm Offset, 8x180, 130.81mm Centerbore, Gloss Titanium</v>
      </c>
      <c r="BZ1285" s="81" t="s">
        <v>3878</v>
      </c>
      <c r="CA1285" s="81" t="s">
        <v>3879</v>
      </c>
      <c r="CB1285" s="81" t="str">
        <f t="shared" ref="CB1285" si="258">C1285</f>
        <v>TRAIL (7XX)</v>
      </c>
    </row>
    <row r="1286" spans="1:80" s="38" customFormat="1" ht="15" customHeight="1">
      <c r="A1286" s="22">
        <f t="shared" si="162"/>
        <v>1284</v>
      </c>
      <c r="B1286" s="13" t="s">
        <v>84</v>
      </c>
      <c r="C1286" s="104" t="s">
        <v>1282</v>
      </c>
      <c r="D1286" s="82" t="s">
        <v>7405</v>
      </c>
      <c r="E1286" s="91" t="str">
        <f>CONCATENATE(LEFT(D1286,5),VLOOKUP(CONCATENATE(N1286,"x",O1286),'PART NUMBER GUIDE'!$B$9:$C$49,2,FALSE),VLOOKUP(CONCATENATE(P1286, V1286), 'PART NUMBER GUIDE'!$Q$6:$R$91, 2, FALSE),VLOOKUP(Y1286,'PART NUMBER GUIDE'!$J$8:$K$43,2, FALSE),IF(U1286="N/A",IF(ABS(S1286)&lt;10,"0"&amp;ABS(S1286),ABS(S1286)),CONCATENATE(LEFT(U1286,1),RIGHT(U1286,1))), F1286, G1286)</f>
        <v>MR708890871312</v>
      </c>
      <c r="F1286" s="90"/>
      <c r="G1286" s="90"/>
      <c r="H1286" s="79" t="s">
        <v>7420</v>
      </c>
      <c r="I1286" s="319">
        <v>45155</v>
      </c>
      <c r="J1286" s="85" t="s">
        <v>1266</v>
      </c>
      <c r="K1286" s="342">
        <v>379</v>
      </c>
      <c r="L1286" s="92">
        <f t="shared" si="150"/>
        <v>379</v>
      </c>
      <c r="M1286" s="344"/>
      <c r="N1286" s="82">
        <v>18</v>
      </c>
      <c r="O1286" s="8">
        <v>9</v>
      </c>
      <c r="P1286" s="99" t="str">
        <f t="shared" si="144"/>
        <v>8x170</v>
      </c>
      <c r="Q1286" s="82">
        <v>8</v>
      </c>
      <c r="R1286" s="82">
        <v>170</v>
      </c>
      <c r="S1286" s="82">
        <v>12</v>
      </c>
      <c r="T1286" s="84">
        <v>5.44</v>
      </c>
      <c r="U1286" s="102" t="s">
        <v>85</v>
      </c>
      <c r="V1286" s="75">
        <v>130.81</v>
      </c>
      <c r="W1286" s="41">
        <v>33.090000000000003</v>
      </c>
      <c r="X1286" s="51">
        <v>3640</v>
      </c>
      <c r="Y1286" s="45" t="s">
        <v>4304</v>
      </c>
      <c r="Z1286" s="79" t="s">
        <v>2987</v>
      </c>
      <c r="AA1286" s="51" t="str">
        <f t="shared" si="145"/>
        <v>18x9, 8x170, 12 OS</v>
      </c>
      <c r="AB1286" s="81" t="s">
        <v>7478</v>
      </c>
      <c r="AC1286" s="89">
        <f>_xlfn.IFNA(VLOOKUP(AB1286,ACCESSORIES!F:J,5,FALSE),"N/A")</f>
        <v>33</v>
      </c>
      <c r="AD1286" s="14" t="s">
        <v>85</v>
      </c>
      <c r="AE1286" s="9" t="str">
        <f>_xlfn.IFNA(VLOOKUP(AD1286,ACCESSORIES!C:G,5,FALSE),"N/A")</f>
        <v>N/A</v>
      </c>
      <c r="AF1286" s="13" t="s">
        <v>3005</v>
      </c>
      <c r="AG1286" s="14" t="s">
        <v>85</v>
      </c>
      <c r="AH1286" s="9" t="str">
        <f>_xlfn.IFNA(VLOOKUP(AG1286,ACCESSORIES!F:J,5,FALSE),"N/A")</f>
        <v>N/A</v>
      </c>
      <c r="AI1286" s="99" t="s">
        <v>266</v>
      </c>
      <c r="AJ1286" s="82" t="s">
        <v>85</v>
      </c>
      <c r="AK1286" s="40" t="str">
        <f>_xlfn.IFNA(VLOOKUP(AJ1286,ACCESSORIES!F:J,5,FALSE),"N/A")</f>
        <v>N/A</v>
      </c>
      <c r="AL1286" s="82" t="s">
        <v>85</v>
      </c>
      <c r="AM1286" s="82">
        <v>16.2</v>
      </c>
      <c r="AN1286" s="82">
        <v>200</v>
      </c>
      <c r="AO1286" s="36">
        <v>0</v>
      </c>
      <c r="AP1286" s="36">
        <v>0</v>
      </c>
      <c r="AQ1286" s="25">
        <v>27.3</v>
      </c>
      <c r="AR1286" s="36">
        <v>44.7</v>
      </c>
      <c r="AS1286" s="25">
        <v>222.4</v>
      </c>
      <c r="AT1286" s="74">
        <v>215.8</v>
      </c>
      <c r="AU1286" s="410">
        <v>128</v>
      </c>
      <c r="AV1286" s="407">
        <v>84</v>
      </c>
      <c r="AW1286" s="407">
        <v>86.89</v>
      </c>
      <c r="AX1286" s="54">
        <v>32</v>
      </c>
      <c r="AY1286" s="13" t="s">
        <v>85</v>
      </c>
      <c r="AZ1286" s="98" t="str">
        <f>_xlfn.IFNA(VLOOKUP(AY1286,ACCESSORIES!F:J,5,FALSE),"N/A")</f>
        <v>N/A</v>
      </c>
      <c r="BA1286" s="13" t="s">
        <v>85</v>
      </c>
      <c r="BB1286" s="98" t="str">
        <f>_xlfn.IFNA(VLOOKUP(BA1286,ACCESSORIES!F:J,5,FALSE),"N/A")</f>
        <v>N/A</v>
      </c>
      <c r="BC1286" s="77">
        <v>37.590000000000003</v>
      </c>
      <c r="BD1286" s="56">
        <v>21.141732283464599</v>
      </c>
      <c r="BE1286" s="56">
        <v>21.141732283464599</v>
      </c>
      <c r="BF1286" s="56">
        <v>11.929133858267701</v>
      </c>
      <c r="BG1286" s="378">
        <f t="shared" si="230"/>
        <v>8.7375807000000152E-2</v>
      </c>
      <c r="BH1286" s="14">
        <v>36</v>
      </c>
      <c r="BI1286" s="114" t="s">
        <v>4923</v>
      </c>
      <c r="BJ1286" s="50" t="s">
        <v>4050</v>
      </c>
      <c r="BK1286" s="81"/>
      <c r="BL1286" s="81"/>
      <c r="BM1286" s="81"/>
      <c r="BN1286" s="81"/>
      <c r="BO1286" s="81"/>
      <c r="BP1286" s="81"/>
      <c r="BQ1286" s="81"/>
      <c r="BR1286" s="81"/>
      <c r="BS1286" s="81"/>
      <c r="BT1286" s="81"/>
      <c r="BU1286" s="349"/>
      <c r="BV1286" s="390"/>
      <c r="BW1286" s="352"/>
      <c r="BX1286" s="390"/>
      <c r="BY1286" s="93" t="str">
        <f t="shared" si="163"/>
        <v>MR708 Bead Grip, 18x9, +12mm Offset, 8x170, 130.81mm Centerbore, Gloss Black</v>
      </c>
      <c r="BZ1286" s="81" t="s">
        <v>3878</v>
      </c>
      <c r="CA1286" s="81" t="s">
        <v>3879</v>
      </c>
      <c r="CB1286" s="81" t="str">
        <f t="shared" si="164"/>
        <v>TRAIL (7XX)</v>
      </c>
    </row>
    <row r="1287" spans="1:80" s="38" customFormat="1" ht="15" customHeight="1">
      <c r="A1287" s="22">
        <f t="shared" ref="A1287:A1560" si="259">ROW(B1287)-2</f>
        <v>1285</v>
      </c>
      <c r="B1287" s="13" t="s">
        <v>84</v>
      </c>
      <c r="C1287" s="104" t="s">
        <v>1282</v>
      </c>
      <c r="D1287" s="82" t="s">
        <v>7405</v>
      </c>
      <c r="E1287" s="91" t="str">
        <f>CONCATENATE(LEFT(D1287,5),VLOOKUP(CONCATENATE(N1287,"x",O1287),'PART NUMBER GUIDE'!$B$9:$C$49,2,FALSE),VLOOKUP(CONCATENATE(P1287, V1287), 'PART NUMBER GUIDE'!$Q$6:$R$91, 2, FALSE),VLOOKUP(Y1287,'PART NUMBER GUIDE'!$J$8:$K$43,2, FALSE),IF(U1287="N/A",IF(ABS(S1287)&lt;10,"0"&amp;ABS(S1287),ABS(S1287)),CONCATENATE(LEFT(U1287,1),RIGHT(U1287,1))), F1287, G1287)</f>
        <v>MR70889087812</v>
      </c>
      <c r="F1287" s="90"/>
      <c r="G1287" s="90"/>
      <c r="H1287" s="79" t="s">
        <v>7450</v>
      </c>
      <c r="I1287" s="109">
        <v>45208</v>
      </c>
      <c r="J1287" s="85" t="s">
        <v>1266</v>
      </c>
      <c r="K1287" s="342">
        <v>379</v>
      </c>
      <c r="L1287" s="92">
        <f t="shared" ref="L1287:L1350" si="260">IF(J1287="Coming Soon",K1287,IF(J1287="Active",K1287,""))</f>
        <v>379</v>
      </c>
      <c r="M1287" s="344"/>
      <c r="N1287" s="82">
        <v>18</v>
      </c>
      <c r="O1287" s="8">
        <v>9</v>
      </c>
      <c r="P1287" s="99" t="str">
        <f t="shared" ref="P1287:P1374" si="261">CONCATENATE(Q1287,"x",R1287)</f>
        <v>8x170</v>
      </c>
      <c r="Q1287" s="82">
        <v>8</v>
      </c>
      <c r="R1287" s="82">
        <v>170</v>
      </c>
      <c r="S1287" s="82">
        <v>12</v>
      </c>
      <c r="T1287" s="84">
        <v>5.44</v>
      </c>
      <c r="U1287" s="102" t="s">
        <v>85</v>
      </c>
      <c r="V1287" s="75">
        <v>130.81</v>
      </c>
      <c r="W1287" s="41">
        <v>33.090000000000003</v>
      </c>
      <c r="X1287" s="51">
        <v>3640</v>
      </c>
      <c r="Y1287" s="45" t="s">
        <v>2646</v>
      </c>
      <c r="Z1287" s="79" t="s">
        <v>2992</v>
      </c>
      <c r="AA1287" s="51" t="str">
        <f t="shared" ref="AA1287:AA1326" si="262">_xlfn.CONCAT(N1287,"x",O1287,","," ",P1287,","," ",S1287," ","OS")</f>
        <v>18x9, 8x170, 12 OS</v>
      </c>
      <c r="AB1287" s="81" t="s">
        <v>7478</v>
      </c>
      <c r="AC1287" s="89">
        <f>_xlfn.IFNA(VLOOKUP(AB1287,ACCESSORIES!F:J,5,FALSE),"N/A")</f>
        <v>33</v>
      </c>
      <c r="AD1287" s="14" t="s">
        <v>85</v>
      </c>
      <c r="AE1287" s="9" t="str">
        <f>_xlfn.IFNA(VLOOKUP(AD1287,ACCESSORIES!C:G,5,FALSE),"N/A")</f>
        <v>N/A</v>
      </c>
      <c r="AF1287" s="13" t="s">
        <v>3005</v>
      </c>
      <c r="AG1287" s="14" t="s">
        <v>85</v>
      </c>
      <c r="AH1287" s="9" t="str">
        <f>_xlfn.IFNA(VLOOKUP(AG1287,ACCESSORIES!F:J,5,FALSE),"N/A")</f>
        <v>N/A</v>
      </c>
      <c r="AI1287" s="99" t="s">
        <v>266</v>
      </c>
      <c r="AJ1287" s="82" t="s">
        <v>85</v>
      </c>
      <c r="AK1287" s="40" t="str">
        <f>_xlfn.IFNA(VLOOKUP(AJ1287,ACCESSORIES!F:J,5,FALSE),"N/A")</f>
        <v>N/A</v>
      </c>
      <c r="AL1287" s="82" t="s">
        <v>85</v>
      </c>
      <c r="AM1287" s="82">
        <v>16.2</v>
      </c>
      <c r="AN1287" s="82">
        <v>200</v>
      </c>
      <c r="AO1287" s="36">
        <v>0</v>
      </c>
      <c r="AP1287" s="36">
        <v>0</v>
      </c>
      <c r="AQ1287" s="25">
        <v>27.3</v>
      </c>
      <c r="AR1287" s="36">
        <v>44.7</v>
      </c>
      <c r="AS1287" s="25">
        <v>222.4</v>
      </c>
      <c r="AT1287" s="74">
        <v>215.8</v>
      </c>
      <c r="AU1287" s="410">
        <v>128</v>
      </c>
      <c r="AV1287" s="407">
        <v>84</v>
      </c>
      <c r="AW1287" s="407">
        <v>86.89</v>
      </c>
      <c r="AX1287" s="54">
        <v>32</v>
      </c>
      <c r="AY1287" s="13" t="s">
        <v>85</v>
      </c>
      <c r="AZ1287" s="98" t="str">
        <f>_xlfn.IFNA(VLOOKUP(AY1287,ACCESSORIES!F:J,5,FALSE),"N/A")</f>
        <v>N/A</v>
      </c>
      <c r="BA1287" s="13" t="s">
        <v>85</v>
      </c>
      <c r="BB1287" s="98" t="str">
        <f>_xlfn.IFNA(VLOOKUP(BA1287,ACCESSORIES!F:J,5,FALSE),"N/A")</f>
        <v>N/A</v>
      </c>
      <c r="BC1287" s="77">
        <v>37.590000000000003</v>
      </c>
      <c r="BD1287" s="56">
        <v>21.141732283464599</v>
      </c>
      <c r="BE1287" s="56">
        <v>21.141732283464599</v>
      </c>
      <c r="BF1287" s="56">
        <v>11.929133858267701</v>
      </c>
      <c r="BG1287" s="378">
        <f t="shared" ref="BG1287" si="263">SUM(((BD1287*25.4)*(BE1287*25.4)*(BF1287*25.4))/1000000000)</f>
        <v>8.7375807000000152E-2</v>
      </c>
      <c r="BH1287" s="14">
        <v>36</v>
      </c>
      <c r="BI1287" s="114" t="s">
        <v>4923</v>
      </c>
      <c r="BJ1287" s="50" t="s">
        <v>4050</v>
      </c>
      <c r="BK1287" s="81"/>
      <c r="BL1287" s="81"/>
      <c r="BM1287" s="81"/>
      <c r="BN1287" s="81"/>
      <c r="BO1287" s="81"/>
      <c r="BP1287" s="81"/>
      <c r="BQ1287" s="81"/>
      <c r="BR1287" s="81"/>
      <c r="BS1287" s="81"/>
      <c r="BT1287" s="81"/>
      <c r="BU1287" s="349"/>
      <c r="BV1287" s="390"/>
      <c r="BW1287" s="352"/>
      <c r="BX1287" s="390"/>
      <c r="BY1287" s="93" t="str">
        <f t="shared" ref="BY1287" si="264">CONCATENATE(IF(J1287="Closeout","CLOSEOUT - ",""),D1287,", ",N1287,"x",O1287,", ",IF(U1287="N/A","",CONCATENATE(U1287,"/")),IF(S1287&gt;0,CONCATENATE("+",S1287),S1287),"mm Offset, ",P1287,", ",V1287,"mm Centerbore, ",PROPER(Y1287),IF(G1287="R",", Race Drilled",""),"",IF(BA1287="N/A","",CONCATENATE(", w/ ",BA1287)))</f>
        <v>MR708 Bead Grip, 18x9, +12mm Offset, 8x170, 130.81mm Centerbore, Gloss Titanium</v>
      </c>
      <c r="BZ1287" s="81" t="s">
        <v>3878</v>
      </c>
      <c r="CA1287" s="81" t="s">
        <v>3879</v>
      </c>
      <c r="CB1287" s="81" t="str">
        <f t="shared" ref="CB1287" si="265">C1287</f>
        <v>TRAIL (7XX)</v>
      </c>
    </row>
    <row r="1288" spans="1:80" s="38" customFormat="1" ht="15" customHeight="1">
      <c r="A1288" s="22">
        <f t="shared" si="259"/>
        <v>1286</v>
      </c>
      <c r="B1288" s="13" t="s">
        <v>84</v>
      </c>
      <c r="C1288" s="104" t="s">
        <v>7657</v>
      </c>
      <c r="D1288" s="82" t="s">
        <v>7645</v>
      </c>
      <c r="E1288" s="91" t="str">
        <f>CONCATENATE(LEFT(D1288,5),VLOOKUP(CONCATENATE(N1288,"x",O1288),'PART NUMBER GUIDE'!$B$9:$C$49,2,FALSE),VLOOKUP(CONCATENATE(P1288, V1288), 'PART NUMBER GUIDE'!$Q$6:$R$91, 2, FALSE),VLOOKUP(Y1288,'PART NUMBER GUIDE'!$J$8:$K$43,2, FALSE),IF(U1288="N/A",IF(ABS(S1288)&lt;10,"0"&amp;ABS(S1288),ABS(S1288)),CONCATENATE(LEFT(U1288,1),RIGHT(U1288,1))), F1288, G1288)</f>
        <v>MR80129016512N</v>
      </c>
      <c r="F1288" s="90" t="s">
        <v>2224</v>
      </c>
      <c r="G1288" s="90"/>
      <c r="H1288" s="79" t="s">
        <v>7658</v>
      </c>
      <c r="I1288" s="109">
        <v>45372</v>
      </c>
      <c r="J1288" s="85" t="s">
        <v>1266</v>
      </c>
      <c r="K1288" s="342">
        <v>419</v>
      </c>
      <c r="L1288" s="92">
        <f t="shared" si="260"/>
        <v>419</v>
      </c>
      <c r="M1288" s="344"/>
      <c r="N1288" s="82">
        <v>20</v>
      </c>
      <c r="O1288" s="8">
        <v>9</v>
      </c>
      <c r="P1288" s="99" t="str">
        <f t="shared" si="261"/>
        <v>6x135</v>
      </c>
      <c r="Q1288" s="82">
        <v>6</v>
      </c>
      <c r="R1288" s="82">
        <v>135</v>
      </c>
      <c r="S1288" s="82">
        <v>-12</v>
      </c>
      <c r="T1288" s="84">
        <v>4.5</v>
      </c>
      <c r="U1288" s="102" t="s">
        <v>85</v>
      </c>
      <c r="V1288" s="75">
        <v>87</v>
      </c>
      <c r="W1288" s="41">
        <v>37.699046833614069</v>
      </c>
      <c r="X1288" s="51">
        <v>2650</v>
      </c>
      <c r="Y1288" s="45" t="s">
        <v>4305</v>
      </c>
      <c r="Z1288" s="79" t="s">
        <v>2987</v>
      </c>
      <c r="AA1288" s="51" t="str">
        <f t="shared" si="262"/>
        <v>20x9, 6x135, -12 OS</v>
      </c>
      <c r="AB1288" s="81" t="s">
        <v>7651</v>
      </c>
      <c r="AC1288" s="89">
        <f>_xlfn.IFNA(VLOOKUP(AB1288,ACCESSORIES!F:J,5,FALSE),"N/A")</f>
        <v>22</v>
      </c>
      <c r="AD1288" s="14" t="s">
        <v>85</v>
      </c>
      <c r="AE1288" s="9" t="str">
        <f>_xlfn.IFNA(VLOOKUP(AD1288,ACCESSORIES!C:G,5,FALSE),"N/A")</f>
        <v>N/A</v>
      </c>
      <c r="AF1288" s="14" t="s">
        <v>85</v>
      </c>
      <c r="AG1288" s="14" t="s">
        <v>85</v>
      </c>
      <c r="AH1288" s="9" t="str">
        <f>_xlfn.IFNA(VLOOKUP(AG1288,ACCESSORIES!F:J,5,FALSE),"N/A")</f>
        <v>N/A</v>
      </c>
      <c r="AI1288" s="99" t="s">
        <v>265</v>
      </c>
      <c r="AJ1288" s="82" t="s">
        <v>85</v>
      </c>
      <c r="AK1288" s="82" t="s">
        <v>85</v>
      </c>
      <c r="AL1288" s="82" t="s">
        <v>85</v>
      </c>
      <c r="AM1288" s="82">
        <v>16.2</v>
      </c>
      <c r="AN1288" s="82">
        <v>170</v>
      </c>
      <c r="AO1288" s="36">
        <v>13.7</v>
      </c>
      <c r="AP1288" s="36">
        <v>40</v>
      </c>
      <c r="AQ1288" s="25">
        <v>60.8</v>
      </c>
      <c r="AR1288" s="36">
        <v>73.099999999999994</v>
      </c>
      <c r="AS1288" s="25">
        <v>231.8</v>
      </c>
      <c r="AT1288" s="74">
        <v>229.3</v>
      </c>
      <c r="AU1288" s="84">
        <v>73.3</v>
      </c>
      <c r="AV1288" s="54">
        <v>69.8</v>
      </c>
      <c r="AW1288" s="54">
        <v>84.5</v>
      </c>
      <c r="AX1288" s="54">
        <v>37.6</v>
      </c>
      <c r="AY1288" s="13" t="s">
        <v>85</v>
      </c>
      <c r="AZ1288" s="98" t="str">
        <f>_xlfn.IFNA(VLOOKUP(AY1288,ACCESSORIES!F:J,5,FALSE),"N/A")</f>
        <v>N/A</v>
      </c>
      <c r="BA1288" s="13" t="s">
        <v>85</v>
      </c>
      <c r="BB1288" s="98" t="str">
        <f>_xlfn.IFNA(VLOOKUP(BA1288,ACCESSORIES!F:J,5,FALSE),"N/A")</f>
        <v>N/A</v>
      </c>
      <c r="BC1288" s="77">
        <f>W1288+4.5</f>
        <v>42.199046833614069</v>
      </c>
      <c r="BD1288" s="56">
        <v>23.228346456692901</v>
      </c>
      <c r="BE1288" s="56">
        <v>23.228346456692901</v>
      </c>
      <c r="BF1288" s="56">
        <v>11.771653543307099</v>
      </c>
      <c r="BG1288" s="378">
        <f t="shared" ref="BG1288:BG1326" si="266">SUM(((BD1288*25.4)*(BE1288*25.4)*(BF1288*25.4))/1000000000)</f>
        <v>0.10408189999999996</v>
      </c>
      <c r="BH1288" s="99">
        <v>24</v>
      </c>
      <c r="BI1288" s="114" t="s">
        <v>3532</v>
      </c>
      <c r="BJ1288" s="50" t="s">
        <v>4050</v>
      </c>
      <c r="BK1288" s="81"/>
      <c r="BL1288" s="81"/>
      <c r="BM1288" s="81"/>
      <c r="BN1288" s="81"/>
      <c r="BO1288" s="81"/>
      <c r="BP1288" s="81"/>
      <c r="BQ1288" s="81"/>
      <c r="BR1288" s="81"/>
      <c r="BS1288" s="81"/>
      <c r="BT1288" s="81"/>
      <c r="BU1288" s="349"/>
      <c r="BV1288" s="390"/>
      <c r="BW1288" s="352"/>
      <c r="BX1288" s="390"/>
      <c r="BY1288" s="93" t="str">
        <f t="shared" ref="BY1288:BY1325" si="267">CONCATENATE(IF(J1288="Closeout","CLOSEOUT - ",""),D1288,", ",N1288,"x",O1288,", ",IF(U1288="N/A","",CONCATENATE(U1288,"/")),IF(S1288&gt;0,CONCATENATE("+",S1288),S1288),"mm Offset, ",P1288,", ",V1288,"mm Centerbore, ",PROPER(Y1288),IF(G1288="R",", Race Drilled",""),"",IF(BA1288="N/A","",CONCATENATE(", w/ ",BA1288)))</f>
        <v>MR801, 20x9, -12mm Offset, 6x135, 87mm Centerbore, Gloss Black Milled</v>
      </c>
      <c r="BZ1288" s="81" t="s">
        <v>3878</v>
      </c>
      <c r="CA1288" s="81" t="s">
        <v>3879</v>
      </c>
      <c r="CB1288" s="81" t="str">
        <f t="shared" ref="CB1288:CB1325" si="268">C1288</f>
        <v>RAISED (8XX)</v>
      </c>
    </row>
    <row r="1289" spans="1:80" s="38" customFormat="1" ht="15" customHeight="1">
      <c r="A1289" s="22">
        <f t="shared" si="259"/>
        <v>1287</v>
      </c>
      <c r="B1289" s="13" t="s">
        <v>84</v>
      </c>
      <c r="C1289" s="104" t="s">
        <v>7657</v>
      </c>
      <c r="D1289" s="82" t="s">
        <v>7645</v>
      </c>
      <c r="E1289" s="91" t="str">
        <f>CONCATENATE(LEFT(D1289,5),VLOOKUP(CONCATENATE(N1289,"x",O1289),'PART NUMBER GUIDE'!$B$9:$C$49,2,FALSE),VLOOKUP(CONCATENATE(P1289, V1289), 'PART NUMBER GUIDE'!$Q$6:$R$91, 2, FALSE),VLOOKUP(Y1289,'PART NUMBER GUIDE'!$J$8:$K$43,2, FALSE),IF(U1289="N/A",IF(ABS(S1289)&lt;10,"0"&amp;ABS(S1289),ABS(S1289)),CONCATENATE(LEFT(U1289,1),RIGHT(U1289,1))), F1289, G1289)</f>
        <v>MR80129060512N</v>
      </c>
      <c r="F1289" s="90" t="s">
        <v>2224</v>
      </c>
      <c r="G1289" s="90"/>
      <c r="H1289" s="79" t="s">
        <v>7659</v>
      </c>
      <c r="I1289" s="109">
        <v>45372</v>
      </c>
      <c r="J1289" s="85" t="s">
        <v>1266</v>
      </c>
      <c r="K1289" s="342">
        <v>419</v>
      </c>
      <c r="L1289" s="92">
        <f t="shared" si="260"/>
        <v>419</v>
      </c>
      <c r="M1289" s="344"/>
      <c r="N1289" s="82">
        <v>20</v>
      </c>
      <c r="O1289" s="8">
        <v>9</v>
      </c>
      <c r="P1289" s="99" t="str">
        <f t="shared" si="261"/>
        <v>6x5.5</v>
      </c>
      <c r="Q1289" s="82">
        <v>6</v>
      </c>
      <c r="R1289" s="82">
        <v>5.5</v>
      </c>
      <c r="S1289" s="82">
        <v>-12</v>
      </c>
      <c r="T1289" s="84">
        <v>4.5</v>
      </c>
      <c r="U1289" s="102" t="s">
        <v>85</v>
      </c>
      <c r="V1289" s="75">
        <v>106.25</v>
      </c>
      <c r="W1289" s="41">
        <v>37.699046833614069</v>
      </c>
      <c r="X1289" s="51">
        <v>2650</v>
      </c>
      <c r="Y1289" s="45" t="s">
        <v>4305</v>
      </c>
      <c r="Z1289" s="79" t="s">
        <v>2987</v>
      </c>
      <c r="AA1289" s="51" t="str">
        <f t="shared" si="262"/>
        <v>20x9, 6x5.5, -12 OS</v>
      </c>
      <c r="AB1289" s="81" t="s">
        <v>7651</v>
      </c>
      <c r="AC1289" s="89">
        <f>_xlfn.IFNA(VLOOKUP(AB1289,ACCESSORIES!F:J,5,FALSE),"N/A")</f>
        <v>22</v>
      </c>
      <c r="AD1289" s="14" t="s">
        <v>85</v>
      </c>
      <c r="AE1289" s="9" t="str">
        <f>_xlfn.IFNA(VLOOKUP(AD1289,ACCESSORIES!C:G,5,FALSE),"N/A")</f>
        <v>N/A</v>
      </c>
      <c r="AF1289" s="14" t="s">
        <v>85</v>
      </c>
      <c r="AG1289" s="14" t="s">
        <v>85</v>
      </c>
      <c r="AH1289" s="9" t="str">
        <f>_xlfn.IFNA(VLOOKUP(AG1289,ACCESSORIES!F:J,5,FALSE),"N/A")</f>
        <v>N/A</v>
      </c>
      <c r="AI1289" s="99" t="s">
        <v>265</v>
      </c>
      <c r="AJ1289" s="82" t="s">
        <v>1709</v>
      </c>
      <c r="AK1289" s="40">
        <f>_xlfn.IFNA(VLOOKUP(AJ1289,ACCESSORIES!F:J,5,FALSE),"N/A")</f>
        <v>2.75</v>
      </c>
      <c r="AL1289" s="3">
        <v>78.3</v>
      </c>
      <c r="AM1289" s="82">
        <v>16.2</v>
      </c>
      <c r="AN1289" s="82">
        <v>170</v>
      </c>
      <c r="AO1289" s="36">
        <v>13.7</v>
      </c>
      <c r="AP1289" s="36">
        <v>40</v>
      </c>
      <c r="AQ1289" s="25">
        <v>60.8</v>
      </c>
      <c r="AR1289" s="36">
        <v>73.099999999999994</v>
      </c>
      <c r="AS1289" s="25">
        <v>231.8</v>
      </c>
      <c r="AT1289" s="74">
        <v>229.3</v>
      </c>
      <c r="AU1289" s="84">
        <v>73.3</v>
      </c>
      <c r="AV1289" s="54">
        <v>62.8</v>
      </c>
      <c r="AW1289" s="54">
        <v>84.5</v>
      </c>
      <c r="AX1289" s="54">
        <v>37.6</v>
      </c>
      <c r="AY1289" s="13" t="s">
        <v>85</v>
      </c>
      <c r="AZ1289" s="98" t="str">
        <f>_xlfn.IFNA(VLOOKUP(AY1289,ACCESSORIES!F:J,5,FALSE),"N/A")</f>
        <v>N/A</v>
      </c>
      <c r="BA1289" s="13" t="s">
        <v>85</v>
      </c>
      <c r="BB1289" s="98" t="str">
        <f>_xlfn.IFNA(VLOOKUP(BA1289,ACCESSORIES!F:J,5,FALSE),"N/A")</f>
        <v>N/A</v>
      </c>
      <c r="BC1289" s="77">
        <f t="shared" ref="BC1289:BC1352" si="269">W1289+4.5</f>
        <v>42.199046833614069</v>
      </c>
      <c r="BD1289" s="56">
        <v>23.228346456692901</v>
      </c>
      <c r="BE1289" s="56">
        <v>23.228346456692901</v>
      </c>
      <c r="BF1289" s="56">
        <v>11.771653543307099</v>
      </c>
      <c r="BG1289" s="378">
        <f t="shared" si="266"/>
        <v>0.10408189999999996</v>
      </c>
      <c r="BH1289" s="99">
        <v>24</v>
      </c>
      <c r="BI1289" s="114" t="s">
        <v>3532</v>
      </c>
      <c r="BJ1289" s="50" t="s">
        <v>4050</v>
      </c>
      <c r="BK1289" s="81"/>
      <c r="BL1289" s="81"/>
      <c r="BM1289" s="81"/>
      <c r="BN1289" s="81"/>
      <c r="BO1289" s="81"/>
      <c r="BP1289" s="81"/>
      <c r="BQ1289" s="81"/>
      <c r="BR1289" s="81"/>
      <c r="BS1289" s="81"/>
      <c r="BT1289" s="81"/>
      <c r="BU1289" s="349"/>
      <c r="BV1289" s="390"/>
      <c r="BW1289" s="352"/>
      <c r="BX1289" s="390"/>
      <c r="BY1289" s="93" t="str">
        <f t="shared" si="267"/>
        <v>MR801, 20x9, -12mm Offset, 6x5.5, 106.25mm Centerbore, Gloss Black Milled</v>
      </c>
      <c r="BZ1289" s="81" t="s">
        <v>3878</v>
      </c>
      <c r="CA1289" s="81" t="s">
        <v>3879</v>
      </c>
      <c r="CB1289" s="81" t="str">
        <f t="shared" si="268"/>
        <v>RAISED (8XX)</v>
      </c>
    </row>
    <row r="1290" spans="1:80" s="38" customFormat="1" ht="15" customHeight="1">
      <c r="A1290" s="22">
        <f t="shared" si="259"/>
        <v>1288</v>
      </c>
      <c r="B1290" s="13" t="s">
        <v>84</v>
      </c>
      <c r="C1290" s="104" t="s">
        <v>7657</v>
      </c>
      <c r="D1290" s="82" t="s">
        <v>7645</v>
      </c>
      <c r="E1290" s="91" t="str">
        <f>CONCATENATE(LEFT(D1290,5),VLOOKUP(CONCATENATE(N1290,"x",O1290),'PART NUMBER GUIDE'!$B$9:$C$49,2,FALSE),VLOOKUP(CONCATENATE(P1290, V1290), 'PART NUMBER GUIDE'!$Q$6:$R$91, 2, FALSE),VLOOKUP(Y1290,'PART NUMBER GUIDE'!$J$8:$K$43,2, FALSE),IF(U1290="N/A",IF(ABS(S1290)&lt;10,"0"&amp;ABS(S1290),ABS(S1290)),CONCATENATE(LEFT(U1290,1),RIGHT(U1290,1))), F1290, G1290)</f>
        <v>MR80129016500</v>
      </c>
      <c r="F1290" s="90"/>
      <c r="G1290" s="90"/>
      <c r="H1290" s="79" t="s">
        <v>7660</v>
      </c>
      <c r="I1290" s="109">
        <v>45372</v>
      </c>
      <c r="J1290" s="85" t="s">
        <v>1266</v>
      </c>
      <c r="K1290" s="342">
        <v>419</v>
      </c>
      <c r="L1290" s="92">
        <f t="shared" si="260"/>
        <v>419</v>
      </c>
      <c r="M1290" s="344"/>
      <c r="N1290" s="82">
        <v>20</v>
      </c>
      <c r="O1290" s="8">
        <v>9</v>
      </c>
      <c r="P1290" s="99" t="str">
        <f t="shared" si="261"/>
        <v>6x135</v>
      </c>
      <c r="Q1290" s="82">
        <v>6</v>
      </c>
      <c r="R1290" s="82">
        <v>135</v>
      </c>
      <c r="S1290" s="82">
        <v>0</v>
      </c>
      <c r="T1290" s="84">
        <v>4.95</v>
      </c>
      <c r="U1290" s="102" t="s">
        <v>85</v>
      </c>
      <c r="V1290" s="75">
        <v>87</v>
      </c>
      <c r="W1290" s="41">
        <v>36.817197784874551</v>
      </c>
      <c r="X1290" s="51">
        <v>2650</v>
      </c>
      <c r="Y1290" s="45" t="s">
        <v>4305</v>
      </c>
      <c r="Z1290" s="79" t="s">
        <v>2987</v>
      </c>
      <c r="AA1290" s="51" t="str">
        <f t="shared" si="262"/>
        <v>20x9, 6x135, 0 OS</v>
      </c>
      <c r="AB1290" s="81" t="s">
        <v>7651</v>
      </c>
      <c r="AC1290" s="89">
        <f>_xlfn.IFNA(VLOOKUP(AB1290,ACCESSORIES!F:J,5,FALSE),"N/A")</f>
        <v>22</v>
      </c>
      <c r="AD1290" s="14" t="s">
        <v>85</v>
      </c>
      <c r="AE1290" s="9" t="str">
        <f>_xlfn.IFNA(VLOOKUP(AD1290,ACCESSORIES!C:G,5,FALSE),"N/A")</f>
        <v>N/A</v>
      </c>
      <c r="AF1290" s="14" t="s">
        <v>85</v>
      </c>
      <c r="AG1290" s="14" t="s">
        <v>85</v>
      </c>
      <c r="AH1290" s="9" t="str">
        <f>_xlfn.IFNA(VLOOKUP(AG1290,ACCESSORIES!F:J,5,FALSE),"N/A")</f>
        <v>N/A</v>
      </c>
      <c r="AI1290" s="99" t="s">
        <v>265</v>
      </c>
      <c r="AJ1290" s="82" t="s">
        <v>85</v>
      </c>
      <c r="AK1290" s="82" t="s">
        <v>85</v>
      </c>
      <c r="AL1290" s="82" t="s">
        <v>85</v>
      </c>
      <c r="AM1290" s="82">
        <v>16.2</v>
      </c>
      <c r="AN1290" s="82">
        <v>170</v>
      </c>
      <c r="AO1290" s="36">
        <v>9</v>
      </c>
      <c r="AP1290" s="36">
        <v>27</v>
      </c>
      <c r="AQ1290" s="25">
        <v>48.6</v>
      </c>
      <c r="AR1290" s="36">
        <v>61.1</v>
      </c>
      <c r="AS1290" s="25">
        <v>231.2</v>
      </c>
      <c r="AT1290" s="74">
        <v>228.8</v>
      </c>
      <c r="AU1290" s="84">
        <v>73.3</v>
      </c>
      <c r="AV1290" s="54">
        <v>58</v>
      </c>
      <c r="AW1290" s="54">
        <v>72</v>
      </c>
      <c r="AX1290" s="54">
        <v>38</v>
      </c>
      <c r="AY1290" s="13" t="s">
        <v>85</v>
      </c>
      <c r="AZ1290" s="98" t="str">
        <f>_xlfn.IFNA(VLOOKUP(AY1290,ACCESSORIES!F:J,5,FALSE),"N/A")</f>
        <v>N/A</v>
      </c>
      <c r="BA1290" s="13" t="s">
        <v>85</v>
      </c>
      <c r="BB1290" s="98" t="str">
        <f>_xlfn.IFNA(VLOOKUP(BA1290,ACCESSORIES!F:J,5,FALSE),"N/A")</f>
        <v>N/A</v>
      </c>
      <c r="BC1290" s="77">
        <f t="shared" si="269"/>
        <v>41.317197784874551</v>
      </c>
      <c r="BD1290" s="56">
        <v>23.228346456692901</v>
      </c>
      <c r="BE1290" s="56">
        <v>23.228346456692901</v>
      </c>
      <c r="BF1290" s="56">
        <v>11.771653543307099</v>
      </c>
      <c r="BG1290" s="378">
        <f t="shared" si="266"/>
        <v>0.10408189999999996</v>
      </c>
      <c r="BH1290" s="99">
        <v>24</v>
      </c>
      <c r="BI1290" s="114" t="s">
        <v>3532</v>
      </c>
      <c r="BJ1290" s="50" t="s">
        <v>4050</v>
      </c>
      <c r="BK1290" s="81"/>
      <c r="BL1290" s="81"/>
      <c r="BM1290" s="81"/>
      <c r="BN1290" s="81"/>
      <c r="BO1290" s="81"/>
      <c r="BP1290" s="81"/>
      <c r="BQ1290" s="81"/>
      <c r="BR1290" s="81"/>
      <c r="BS1290" s="81"/>
      <c r="BT1290" s="81"/>
      <c r="BU1290" s="349"/>
      <c r="BV1290" s="390"/>
      <c r="BW1290" s="352"/>
      <c r="BX1290" s="390"/>
      <c r="BY1290" s="93" t="str">
        <f t="shared" si="267"/>
        <v>MR801, 20x9, 0mm Offset, 6x135, 87mm Centerbore, Gloss Black Milled</v>
      </c>
      <c r="BZ1290" s="81" t="s">
        <v>3878</v>
      </c>
      <c r="CA1290" s="81" t="s">
        <v>3879</v>
      </c>
      <c r="CB1290" s="81" t="str">
        <f t="shared" si="268"/>
        <v>RAISED (8XX)</v>
      </c>
    </row>
    <row r="1291" spans="1:80" s="38" customFormat="1" ht="15" customHeight="1">
      <c r="A1291" s="22">
        <f t="shared" si="259"/>
        <v>1289</v>
      </c>
      <c r="B1291" s="13" t="s">
        <v>84</v>
      </c>
      <c r="C1291" s="104" t="s">
        <v>7657</v>
      </c>
      <c r="D1291" s="82" t="s">
        <v>7645</v>
      </c>
      <c r="E1291" s="91" t="str">
        <f>CONCATENATE(LEFT(D1291,5),VLOOKUP(CONCATENATE(N1291,"x",O1291),'PART NUMBER GUIDE'!$B$9:$C$49,2,FALSE),VLOOKUP(CONCATENATE(P1291, V1291), 'PART NUMBER GUIDE'!$Q$6:$R$91, 2, FALSE),VLOOKUP(Y1291,'PART NUMBER GUIDE'!$J$8:$K$43,2, FALSE),IF(U1291="N/A",IF(ABS(S1291)&lt;10,"0"&amp;ABS(S1291),ABS(S1291)),CONCATENATE(LEFT(U1291,1),RIGHT(U1291,1))), F1291, G1291)</f>
        <v>MR80129060500</v>
      </c>
      <c r="F1291" s="90"/>
      <c r="G1291" s="90"/>
      <c r="H1291" s="79" t="s">
        <v>7661</v>
      </c>
      <c r="I1291" s="109">
        <v>45372</v>
      </c>
      <c r="J1291" s="85" t="s">
        <v>1266</v>
      </c>
      <c r="K1291" s="342">
        <v>419</v>
      </c>
      <c r="L1291" s="92">
        <f t="shared" si="260"/>
        <v>419</v>
      </c>
      <c r="M1291" s="344"/>
      <c r="N1291" s="82">
        <v>20</v>
      </c>
      <c r="O1291" s="8">
        <v>9</v>
      </c>
      <c r="P1291" s="99" t="str">
        <f t="shared" si="261"/>
        <v>6x5.5</v>
      </c>
      <c r="Q1291" s="82">
        <v>6</v>
      </c>
      <c r="R1291" s="82">
        <v>5.5</v>
      </c>
      <c r="S1291" s="82">
        <v>0</v>
      </c>
      <c r="T1291" s="84">
        <v>4.95</v>
      </c>
      <c r="U1291" s="102" t="s">
        <v>85</v>
      </c>
      <c r="V1291" s="75">
        <v>106.25</v>
      </c>
      <c r="W1291" s="41">
        <v>36.817197784874551</v>
      </c>
      <c r="X1291" s="51">
        <v>2650</v>
      </c>
      <c r="Y1291" s="45" t="s">
        <v>4305</v>
      </c>
      <c r="Z1291" s="79" t="s">
        <v>2987</v>
      </c>
      <c r="AA1291" s="51" t="str">
        <f t="shared" si="262"/>
        <v>20x9, 6x5.5, 0 OS</v>
      </c>
      <c r="AB1291" s="81" t="s">
        <v>7651</v>
      </c>
      <c r="AC1291" s="89">
        <f>_xlfn.IFNA(VLOOKUP(AB1291,ACCESSORIES!F:J,5,FALSE),"N/A")</f>
        <v>22</v>
      </c>
      <c r="AD1291" s="14" t="s">
        <v>85</v>
      </c>
      <c r="AE1291" s="9" t="str">
        <f>_xlfn.IFNA(VLOOKUP(AD1291,ACCESSORIES!C:G,5,FALSE),"N/A")</f>
        <v>N/A</v>
      </c>
      <c r="AF1291" s="14" t="s">
        <v>85</v>
      </c>
      <c r="AG1291" s="14" t="s">
        <v>85</v>
      </c>
      <c r="AH1291" s="9" t="str">
        <f>_xlfn.IFNA(VLOOKUP(AG1291,ACCESSORIES!F:J,5,FALSE),"N/A")</f>
        <v>N/A</v>
      </c>
      <c r="AI1291" s="99" t="s">
        <v>265</v>
      </c>
      <c r="AJ1291" s="82" t="s">
        <v>1709</v>
      </c>
      <c r="AK1291" s="40">
        <f>_xlfn.IFNA(VLOOKUP(AJ1291,ACCESSORIES!F:J,5,FALSE),"N/A")</f>
        <v>2.75</v>
      </c>
      <c r="AL1291" s="3">
        <v>78.3</v>
      </c>
      <c r="AM1291" s="82">
        <v>16.2</v>
      </c>
      <c r="AN1291" s="82">
        <v>170</v>
      </c>
      <c r="AO1291" s="36">
        <v>9</v>
      </c>
      <c r="AP1291" s="36">
        <v>27</v>
      </c>
      <c r="AQ1291" s="25">
        <v>48.6</v>
      </c>
      <c r="AR1291" s="36">
        <v>61.1</v>
      </c>
      <c r="AS1291" s="25">
        <v>231.2</v>
      </c>
      <c r="AT1291" s="74">
        <v>228.8</v>
      </c>
      <c r="AU1291" s="84">
        <v>73.3</v>
      </c>
      <c r="AV1291" s="54">
        <v>50</v>
      </c>
      <c r="AW1291" s="54">
        <v>72</v>
      </c>
      <c r="AX1291" s="54">
        <v>38</v>
      </c>
      <c r="AY1291" s="13" t="s">
        <v>85</v>
      </c>
      <c r="AZ1291" s="98" t="str">
        <f>_xlfn.IFNA(VLOOKUP(AY1291,ACCESSORIES!F:J,5,FALSE),"N/A")</f>
        <v>N/A</v>
      </c>
      <c r="BA1291" s="13" t="s">
        <v>85</v>
      </c>
      <c r="BB1291" s="98" t="str">
        <f>_xlfn.IFNA(VLOOKUP(BA1291,ACCESSORIES!F:J,5,FALSE),"N/A")</f>
        <v>N/A</v>
      </c>
      <c r="BC1291" s="77">
        <f t="shared" si="269"/>
        <v>41.317197784874551</v>
      </c>
      <c r="BD1291" s="56">
        <v>23.228346456692901</v>
      </c>
      <c r="BE1291" s="56">
        <v>23.228346456692901</v>
      </c>
      <c r="BF1291" s="56">
        <v>11.771653543307099</v>
      </c>
      <c r="BG1291" s="378">
        <f t="shared" si="266"/>
        <v>0.10408189999999996</v>
      </c>
      <c r="BH1291" s="99">
        <v>24</v>
      </c>
      <c r="BI1291" s="114" t="s">
        <v>3532</v>
      </c>
      <c r="BJ1291" s="50" t="s">
        <v>4050</v>
      </c>
      <c r="BK1291" s="81"/>
      <c r="BL1291" s="81"/>
      <c r="BM1291" s="81"/>
      <c r="BN1291" s="81"/>
      <c r="BO1291" s="81"/>
      <c r="BP1291" s="81"/>
      <c r="BQ1291" s="81"/>
      <c r="BR1291" s="81"/>
      <c r="BS1291" s="81"/>
      <c r="BT1291" s="81"/>
      <c r="BU1291" s="349"/>
      <c r="BV1291" s="390"/>
      <c r="BW1291" s="352"/>
      <c r="BX1291" s="390"/>
      <c r="BY1291" s="93" t="str">
        <f t="shared" si="267"/>
        <v>MR801, 20x9, 0mm Offset, 6x5.5, 106.25mm Centerbore, Gloss Black Milled</v>
      </c>
      <c r="BZ1291" s="81" t="s">
        <v>3878</v>
      </c>
      <c r="CA1291" s="81" t="s">
        <v>3879</v>
      </c>
      <c r="CB1291" s="81" t="str">
        <f t="shared" si="268"/>
        <v>RAISED (8XX)</v>
      </c>
    </row>
    <row r="1292" spans="1:80" s="38" customFormat="1" ht="15" customHeight="1">
      <c r="A1292" s="22">
        <f t="shared" si="259"/>
        <v>1290</v>
      </c>
      <c r="B1292" s="13" t="s">
        <v>84</v>
      </c>
      <c r="C1292" s="104" t="s">
        <v>7657</v>
      </c>
      <c r="D1292" s="82" t="s">
        <v>7645</v>
      </c>
      <c r="E1292" s="91" t="str">
        <f>CONCATENATE(LEFT(D1292,5),VLOOKUP(CONCATENATE(N1292,"x",O1292),'PART NUMBER GUIDE'!$B$9:$C$49,2,FALSE),VLOOKUP(CONCATENATE(P1292, V1292), 'PART NUMBER GUIDE'!$Q$6:$R$91, 2, FALSE),VLOOKUP(Y1292,'PART NUMBER GUIDE'!$J$8:$K$43,2, FALSE),IF(U1292="N/A",IF(ABS(S1292)&lt;10,"0"&amp;ABS(S1292),ABS(S1292)),CONCATENATE(LEFT(U1292,1),RIGHT(U1292,1))), F1292, G1292)</f>
        <v>MR80129016512</v>
      </c>
      <c r="F1292" s="90"/>
      <c r="G1292" s="90"/>
      <c r="H1292" s="79" t="s">
        <v>7662</v>
      </c>
      <c r="I1292" s="109">
        <v>45372</v>
      </c>
      <c r="J1292" s="85" t="s">
        <v>1266</v>
      </c>
      <c r="K1292" s="342">
        <v>419</v>
      </c>
      <c r="L1292" s="92">
        <f t="shared" si="260"/>
        <v>419</v>
      </c>
      <c r="M1292" s="344"/>
      <c r="N1292" s="82">
        <v>20</v>
      </c>
      <c r="O1292" s="8">
        <v>9</v>
      </c>
      <c r="P1292" s="99" t="str">
        <f t="shared" si="261"/>
        <v>6x135</v>
      </c>
      <c r="Q1292" s="82">
        <v>6</v>
      </c>
      <c r="R1292" s="82">
        <v>135</v>
      </c>
      <c r="S1292" s="82">
        <v>12</v>
      </c>
      <c r="T1292" s="84">
        <v>5.4</v>
      </c>
      <c r="U1292" s="102" t="s">
        <v>85</v>
      </c>
      <c r="V1292" s="75">
        <v>87</v>
      </c>
      <c r="W1292" s="41">
        <v>35.053499687395536</v>
      </c>
      <c r="X1292" s="51">
        <v>2650</v>
      </c>
      <c r="Y1292" s="45" t="s">
        <v>4305</v>
      </c>
      <c r="Z1292" s="79" t="s">
        <v>2987</v>
      </c>
      <c r="AA1292" s="51" t="str">
        <f t="shared" si="262"/>
        <v>20x9, 6x135, 12 OS</v>
      </c>
      <c r="AB1292" s="81" t="s">
        <v>7651</v>
      </c>
      <c r="AC1292" s="89">
        <f>_xlfn.IFNA(VLOOKUP(AB1292,ACCESSORIES!F:J,5,FALSE),"N/A")</f>
        <v>22</v>
      </c>
      <c r="AD1292" s="14" t="s">
        <v>85</v>
      </c>
      <c r="AE1292" s="9" t="str">
        <f>_xlfn.IFNA(VLOOKUP(AD1292,ACCESSORIES!C:G,5,FALSE),"N/A")</f>
        <v>N/A</v>
      </c>
      <c r="AF1292" s="14" t="s">
        <v>85</v>
      </c>
      <c r="AG1292" s="14" t="s">
        <v>85</v>
      </c>
      <c r="AH1292" s="9" t="str">
        <f>_xlfn.IFNA(VLOOKUP(AG1292,ACCESSORIES!F:J,5,FALSE),"N/A")</f>
        <v>N/A</v>
      </c>
      <c r="AI1292" s="99" t="s">
        <v>265</v>
      </c>
      <c r="AJ1292" s="82" t="s">
        <v>85</v>
      </c>
      <c r="AK1292" s="82" t="s">
        <v>85</v>
      </c>
      <c r="AL1292" s="82" t="s">
        <v>85</v>
      </c>
      <c r="AM1292" s="82">
        <v>16.2</v>
      </c>
      <c r="AN1292" s="82">
        <v>170</v>
      </c>
      <c r="AO1292" s="36">
        <v>9</v>
      </c>
      <c r="AP1292" s="36">
        <v>26</v>
      </c>
      <c r="AQ1292" s="25">
        <v>38.4</v>
      </c>
      <c r="AR1292" s="25">
        <v>49.1</v>
      </c>
      <c r="AS1292" s="25">
        <v>230.6</v>
      </c>
      <c r="AT1292" s="74">
        <v>228.2</v>
      </c>
      <c r="AU1292" s="84">
        <v>73.3</v>
      </c>
      <c r="AV1292" s="54">
        <v>45.8</v>
      </c>
      <c r="AW1292" s="54">
        <v>60.5</v>
      </c>
      <c r="AX1292" s="54">
        <v>38.299999999999997</v>
      </c>
      <c r="AY1292" s="13" t="s">
        <v>85</v>
      </c>
      <c r="AZ1292" s="98" t="str">
        <f>_xlfn.IFNA(VLOOKUP(AY1292,ACCESSORIES!F:J,5,FALSE),"N/A")</f>
        <v>N/A</v>
      </c>
      <c r="BA1292" s="13" t="s">
        <v>85</v>
      </c>
      <c r="BB1292" s="98" t="str">
        <f>_xlfn.IFNA(VLOOKUP(BA1292,ACCESSORIES!F:J,5,FALSE),"N/A")</f>
        <v>N/A</v>
      </c>
      <c r="BC1292" s="77">
        <f t="shared" si="269"/>
        <v>39.553499687395536</v>
      </c>
      <c r="BD1292" s="56">
        <v>23.228346456692901</v>
      </c>
      <c r="BE1292" s="56">
        <v>23.228346456692901</v>
      </c>
      <c r="BF1292" s="56">
        <v>11.771653543307099</v>
      </c>
      <c r="BG1292" s="378">
        <f t="shared" si="266"/>
        <v>0.10408189999999996</v>
      </c>
      <c r="BH1292" s="99">
        <v>24</v>
      </c>
      <c r="BI1292" s="114" t="s">
        <v>3532</v>
      </c>
      <c r="BJ1292" s="50" t="s">
        <v>4050</v>
      </c>
      <c r="BK1292" s="81"/>
      <c r="BL1292" s="81"/>
      <c r="BM1292" s="81"/>
      <c r="BN1292" s="81"/>
      <c r="BO1292" s="81"/>
      <c r="BP1292" s="81"/>
      <c r="BQ1292" s="81"/>
      <c r="BR1292" s="81"/>
      <c r="BS1292" s="81"/>
      <c r="BT1292" s="81"/>
      <c r="BU1292" s="349"/>
      <c r="BV1292" s="390"/>
      <c r="BW1292" s="352"/>
      <c r="BX1292" s="390"/>
      <c r="BY1292" s="93" t="str">
        <f t="shared" si="267"/>
        <v>MR801, 20x9, +12mm Offset, 6x135, 87mm Centerbore, Gloss Black Milled</v>
      </c>
      <c r="BZ1292" s="81" t="s">
        <v>3878</v>
      </c>
      <c r="CA1292" s="81" t="s">
        <v>3879</v>
      </c>
      <c r="CB1292" s="81" t="str">
        <f t="shared" si="268"/>
        <v>RAISED (8XX)</v>
      </c>
    </row>
    <row r="1293" spans="1:80" s="38" customFormat="1" ht="15" customHeight="1">
      <c r="A1293" s="22">
        <f t="shared" si="259"/>
        <v>1291</v>
      </c>
      <c r="B1293" s="13" t="s">
        <v>84</v>
      </c>
      <c r="C1293" s="104" t="s">
        <v>7657</v>
      </c>
      <c r="D1293" s="82" t="s">
        <v>7645</v>
      </c>
      <c r="E1293" s="91" t="str">
        <f>CONCATENATE(LEFT(D1293,5),VLOOKUP(CONCATENATE(N1293,"x",O1293),'PART NUMBER GUIDE'!$B$9:$C$49,2,FALSE),VLOOKUP(CONCATENATE(P1293, V1293), 'PART NUMBER GUIDE'!$Q$6:$R$91, 2, FALSE),VLOOKUP(Y1293,'PART NUMBER GUIDE'!$J$8:$K$43,2, FALSE),IF(U1293="N/A",IF(ABS(S1293)&lt;10,"0"&amp;ABS(S1293),ABS(S1293)),CONCATENATE(LEFT(U1293,1),RIGHT(U1293,1))), F1293, G1293)</f>
        <v>MR80129060512</v>
      </c>
      <c r="F1293" s="90"/>
      <c r="G1293" s="90"/>
      <c r="H1293" s="79" t="s">
        <v>7663</v>
      </c>
      <c r="I1293" s="109">
        <v>45372</v>
      </c>
      <c r="J1293" s="85" t="s">
        <v>1266</v>
      </c>
      <c r="K1293" s="342">
        <v>419</v>
      </c>
      <c r="L1293" s="92">
        <f t="shared" si="260"/>
        <v>419</v>
      </c>
      <c r="M1293" s="344"/>
      <c r="N1293" s="82">
        <v>20</v>
      </c>
      <c r="O1293" s="8">
        <v>9</v>
      </c>
      <c r="P1293" s="99" t="str">
        <f t="shared" si="261"/>
        <v>6x5.5</v>
      </c>
      <c r="Q1293" s="82">
        <v>6</v>
      </c>
      <c r="R1293" s="82">
        <v>5.5</v>
      </c>
      <c r="S1293" s="82">
        <v>12</v>
      </c>
      <c r="T1293" s="84">
        <v>5.4</v>
      </c>
      <c r="U1293" s="102" t="s">
        <v>85</v>
      </c>
      <c r="V1293" s="75">
        <v>106.25</v>
      </c>
      <c r="W1293" s="41">
        <v>35.053499687395536</v>
      </c>
      <c r="X1293" s="51">
        <v>2650</v>
      </c>
      <c r="Y1293" s="45" t="s">
        <v>4305</v>
      </c>
      <c r="Z1293" s="79" t="s">
        <v>2987</v>
      </c>
      <c r="AA1293" s="51" t="str">
        <f t="shared" si="262"/>
        <v>20x9, 6x5.5, 12 OS</v>
      </c>
      <c r="AB1293" s="81" t="s">
        <v>7651</v>
      </c>
      <c r="AC1293" s="89">
        <f>_xlfn.IFNA(VLOOKUP(AB1293,ACCESSORIES!F:J,5,FALSE),"N/A")</f>
        <v>22</v>
      </c>
      <c r="AD1293" s="14" t="s">
        <v>85</v>
      </c>
      <c r="AE1293" s="9" t="str">
        <f>_xlfn.IFNA(VLOOKUP(AD1293,ACCESSORIES!C:G,5,FALSE),"N/A")</f>
        <v>N/A</v>
      </c>
      <c r="AF1293" s="14" t="s">
        <v>85</v>
      </c>
      <c r="AG1293" s="14" t="s">
        <v>85</v>
      </c>
      <c r="AH1293" s="9" t="str">
        <f>_xlfn.IFNA(VLOOKUP(AG1293,ACCESSORIES!F:J,5,FALSE),"N/A")</f>
        <v>N/A</v>
      </c>
      <c r="AI1293" s="99" t="s">
        <v>265</v>
      </c>
      <c r="AJ1293" s="82" t="s">
        <v>1709</v>
      </c>
      <c r="AK1293" s="40">
        <f>_xlfn.IFNA(VLOOKUP(AJ1293,ACCESSORIES!F:J,5,FALSE),"N/A")</f>
        <v>2.75</v>
      </c>
      <c r="AL1293" s="3">
        <v>78.3</v>
      </c>
      <c r="AM1293" s="82">
        <v>16.2</v>
      </c>
      <c r="AN1293" s="82">
        <v>170</v>
      </c>
      <c r="AO1293" s="36">
        <v>9</v>
      </c>
      <c r="AP1293" s="36">
        <v>26</v>
      </c>
      <c r="AQ1293" s="25">
        <v>38.4</v>
      </c>
      <c r="AR1293" s="25">
        <v>49.1</v>
      </c>
      <c r="AS1293" s="25">
        <v>230.6</v>
      </c>
      <c r="AT1293" s="74">
        <v>228.2</v>
      </c>
      <c r="AU1293" s="84">
        <v>73.3</v>
      </c>
      <c r="AV1293" s="54">
        <v>39.1</v>
      </c>
      <c r="AW1293" s="54">
        <v>60.5</v>
      </c>
      <c r="AX1293" s="54">
        <v>38.299999999999997</v>
      </c>
      <c r="AY1293" s="13" t="s">
        <v>85</v>
      </c>
      <c r="AZ1293" s="98" t="str">
        <f>_xlfn.IFNA(VLOOKUP(AY1293,ACCESSORIES!F:J,5,FALSE),"N/A")</f>
        <v>N/A</v>
      </c>
      <c r="BA1293" s="13" t="s">
        <v>85</v>
      </c>
      <c r="BB1293" s="98" t="str">
        <f>_xlfn.IFNA(VLOOKUP(BA1293,ACCESSORIES!F:J,5,FALSE),"N/A")</f>
        <v>N/A</v>
      </c>
      <c r="BC1293" s="77">
        <f t="shared" si="269"/>
        <v>39.553499687395536</v>
      </c>
      <c r="BD1293" s="56">
        <v>23.228346456692901</v>
      </c>
      <c r="BE1293" s="56">
        <v>23.228346456692901</v>
      </c>
      <c r="BF1293" s="56">
        <v>11.771653543307099</v>
      </c>
      <c r="BG1293" s="378">
        <f t="shared" si="266"/>
        <v>0.10408189999999996</v>
      </c>
      <c r="BH1293" s="99">
        <v>24</v>
      </c>
      <c r="BI1293" s="114" t="s">
        <v>3532</v>
      </c>
      <c r="BJ1293" s="50" t="s">
        <v>4050</v>
      </c>
      <c r="BK1293" s="81"/>
      <c r="BL1293" s="81"/>
      <c r="BM1293" s="81"/>
      <c r="BN1293" s="81"/>
      <c r="BO1293" s="81"/>
      <c r="BP1293" s="81"/>
      <c r="BQ1293" s="81"/>
      <c r="BR1293" s="81"/>
      <c r="BS1293" s="81"/>
      <c r="BT1293" s="81"/>
      <c r="BU1293" s="349"/>
      <c r="BV1293" s="390"/>
      <c r="BW1293" s="352"/>
      <c r="BX1293" s="390"/>
      <c r="BY1293" s="93" t="str">
        <f t="shared" si="267"/>
        <v>MR801, 20x9, +12mm Offset, 6x5.5, 106.25mm Centerbore, Gloss Black Milled</v>
      </c>
      <c r="BZ1293" s="81" t="s">
        <v>3878</v>
      </c>
      <c r="CA1293" s="81" t="s">
        <v>3879</v>
      </c>
      <c r="CB1293" s="81" t="str">
        <f t="shared" si="268"/>
        <v>RAISED (8XX)</v>
      </c>
    </row>
    <row r="1294" spans="1:80" s="38" customFormat="1" ht="15" customHeight="1">
      <c r="A1294" s="22">
        <f t="shared" si="259"/>
        <v>1292</v>
      </c>
      <c r="B1294" s="13" t="s">
        <v>84</v>
      </c>
      <c r="C1294" s="104" t="s">
        <v>7657</v>
      </c>
      <c r="D1294" s="82" t="s">
        <v>7645</v>
      </c>
      <c r="E1294" s="91" t="str">
        <f>CONCATENATE(LEFT(D1294,5),VLOOKUP(CONCATENATE(N1294,"x",O1294),'PART NUMBER GUIDE'!$B$9:$C$49,2,FALSE),VLOOKUP(CONCATENATE(P1294, V1294), 'PART NUMBER GUIDE'!$Q$6:$R$91, 2, FALSE),VLOOKUP(Y1294,'PART NUMBER GUIDE'!$J$8:$K$43,2, FALSE),IF(U1294="N/A",IF(ABS(S1294)&lt;10,"0"&amp;ABS(S1294),ABS(S1294)),CONCATENATE(LEFT(U1294,1),RIGHT(U1294,1))), F1294, G1294)</f>
        <v>MR80129080512N</v>
      </c>
      <c r="F1294" s="90" t="s">
        <v>2224</v>
      </c>
      <c r="G1294" s="90"/>
      <c r="H1294" s="79" t="s">
        <v>7664</v>
      </c>
      <c r="I1294" s="109">
        <v>45372</v>
      </c>
      <c r="J1294" s="85" t="s">
        <v>1266</v>
      </c>
      <c r="K1294" s="342">
        <v>419</v>
      </c>
      <c r="L1294" s="92">
        <f t="shared" si="260"/>
        <v>419</v>
      </c>
      <c r="M1294" s="344"/>
      <c r="N1294" s="82">
        <v>20</v>
      </c>
      <c r="O1294" s="8">
        <v>9</v>
      </c>
      <c r="P1294" s="99" t="str">
        <f t="shared" si="261"/>
        <v>8x6.5</v>
      </c>
      <c r="Q1294" s="82">
        <v>8</v>
      </c>
      <c r="R1294" s="82">
        <v>6.5</v>
      </c>
      <c r="S1294" s="82">
        <v>-12</v>
      </c>
      <c r="T1294" s="84">
        <v>4.5</v>
      </c>
      <c r="U1294" s="102" t="s">
        <v>85</v>
      </c>
      <c r="V1294" s="75">
        <v>121.3</v>
      </c>
      <c r="W1294" s="41">
        <v>39.462744931093084</v>
      </c>
      <c r="X1294" s="51">
        <v>3640</v>
      </c>
      <c r="Y1294" s="45" t="s">
        <v>4305</v>
      </c>
      <c r="Z1294" s="79" t="s">
        <v>2987</v>
      </c>
      <c r="AA1294" s="51" t="str">
        <f t="shared" si="262"/>
        <v>20x9, 8x6.5, -12 OS</v>
      </c>
      <c r="AB1294" s="81" t="s">
        <v>7652</v>
      </c>
      <c r="AC1294" s="89">
        <f>_xlfn.IFNA(VLOOKUP(AB1294,ACCESSORIES!F:J,5,FALSE),"N/A")</f>
        <v>22</v>
      </c>
      <c r="AD1294" s="14" t="s">
        <v>85</v>
      </c>
      <c r="AE1294" s="9" t="str">
        <f>_xlfn.IFNA(VLOOKUP(AD1294,ACCESSORIES!C:G,5,FALSE),"N/A")</f>
        <v>N/A</v>
      </c>
      <c r="AF1294" s="14" t="s">
        <v>85</v>
      </c>
      <c r="AG1294" s="14" t="s">
        <v>85</v>
      </c>
      <c r="AH1294" s="9" t="str">
        <f>_xlfn.IFNA(VLOOKUP(AG1294,ACCESSORIES!F:J,5,FALSE),"N/A")</f>
        <v>N/A</v>
      </c>
      <c r="AI1294" s="99" t="s">
        <v>265</v>
      </c>
      <c r="AJ1294" s="82" t="s">
        <v>85</v>
      </c>
      <c r="AK1294" s="82" t="s">
        <v>85</v>
      </c>
      <c r="AL1294" s="82" t="s">
        <v>85</v>
      </c>
      <c r="AM1294" s="82">
        <v>16.2</v>
      </c>
      <c r="AN1294" s="82">
        <v>200</v>
      </c>
      <c r="AO1294" s="36">
        <v>0</v>
      </c>
      <c r="AP1294" s="36">
        <v>0</v>
      </c>
      <c r="AQ1294" s="25">
        <v>41.9</v>
      </c>
      <c r="AR1294" s="36">
        <v>61.4</v>
      </c>
      <c r="AS1294" s="25">
        <v>227.6</v>
      </c>
      <c r="AT1294" s="74">
        <v>225.1</v>
      </c>
      <c r="AU1294" s="84">
        <v>121.3</v>
      </c>
      <c r="AV1294" s="54">
        <v>101.9</v>
      </c>
      <c r="AW1294" s="54">
        <v>101.9</v>
      </c>
      <c r="AX1294" s="54">
        <v>37.6</v>
      </c>
      <c r="AY1294" s="13" t="s">
        <v>85</v>
      </c>
      <c r="AZ1294" s="98" t="str">
        <f>_xlfn.IFNA(VLOOKUP(AY1294,ACCESSORIES!F:J,5,FALSE),"N/A")</f>
        <v>N/A</v>
      </c>
      <c r="BA1294" s="13" t="s">
        <v>85</v>
      </c>
      <c r="BB1294" s="98" t="str">
        <f>_xlfn.IFNA(VLOOKUP(BA1294,ACCESSORIES!F:J,5,FALSE),"N/A")</f>
        <v>N/A</v>
      </c>
      <c r="BC1294" s="77">
        <f t="shared" si="269"/>
        <v>43.962744931093084</v>
      </c>
      <c r="BD1294" s="56">
        <v>23.228346456692901</v>
      </c>
      <c r="BE1294" s="56">
        <v>23.228346456692901</v>
      </c>
      <c r="BF1294" s="56">
        <v>11.771653543307099</v>
      </c>
      <c r="BG1294" s="378">
        <f t="shared" si="266"/>
        <v>0.10408189999999996</v>
      </c>
      <c r="BH1294" s="99">
        <v>24</v>
      </c>
      <c r="BI1294" s="114" t="s">
        <v>3532</v>
      </c>
      <c r="BJ1294" s="50" t="s">
        <v>4050</v>
      </c>
      <c r="BK1294" s="81"/>
      <c r="BL1294" s="81"/>
      <c r="BM1294" s="81"/>
      <c r="BN1294" s="81"/>
      <c r="BO1294" s="81"/>
      <c r="BP1294" s="81"/>
      <c r="BQ1294" s="81"/>
      <c r="BR1294" s="81"/>
      <c r="BS1294" s="81"/>
      <c r="BT1294" s="81"/>
      <c r="BU1294" s="349"/>
      <c r="BV1294" s="390"/>
      <c r="BW1294" s="352"/>
      <c r="BX1294" s="390"/>
      <c r="BY1294" s="93" t="str">
        <f t="shared" si="267"/>
        <v>MR801, 20x9, -12mm Offset, 8x6.5, 121.3mm Centerbore, Gloss Black Milled</v>
      </c>
      <c r="BZ1294" s="81" t="s">
        <v>3878</v>
      </c>
      <c r="CA1294" s="81" t="s">
        <v>3879</v>
      </c>
      <c r="CB1294" s="81" t="str">
        <f t="shared" si="268"/>
        <v>RAISED (8XX)</v>
      </c>
    </row>
    <row r="1295" spans="1:80" s="38" customFormat="1" ht="15" customHeight="1">
      <c r="A1295" s="22">
        <f t="shared" si="259"/>
        <v>1293</v>
      </c>
      <c r="B1295" s="13" t="s">
        <v>84</v>
      </c>
      <c r="C1295" s="104" t="s">
        <v>7657</v>
      </c>
      <c r="D1295" s="82" t="s">
        <v>7645</v>
      </c>
      <c r="E1295" s="91" t="str">
        <f>CONCATENATE(LEFT(D1295,5),VLOOKUP(CONCATENATE(N1295,"x",O1295),'PART NUMBER GUIDE'!$B$9:$C$49,2,FALSE),VLOOKUP(CONCATENATE(P1295, V1295), 'PART NUMBER GUIDE'!$Q$6:$R$91, 2, FALSE),VLOOKUP(Y1295,'PART NUMBER GUIDE'!$J$8:$K$43,2, FALSE),IF(U1295="N/A",IF(ABS(S1295)&lt;10,"0"&amp;ABS(S1295),ABS(S1295)),CONCATENATE(LEFT(U1295,1),RIGHT(U1295,1))), F1295, G1295)</f>
        <v>MR80129087512N</v>
      </c>
      <c r="F1295" s="90" t="s">
        <v>2224</v>
      </c>
      <c r="G1295" s="90"/>
      <c r="H1295" s="79" t="s">
        <v>7665</v>
      </c>
      <c r="I1295" s="109">
        <v>45372</v>
      </c>
      <c r="J1295" s="85" t="s">
        <v>1266</v>
      </c>
      <c r="K1295" s="342">
        <v>419</v>
      </c>
      <c r="L1295" s="92">
        <f t="shared" si="260"/>
        <v>419</v>
      </c>
      <c r="M1295" s="344"/>
      <c r="N1295" s="82">
        <v>20</v>
      </c>
      <c r="O1295" s="8">
        <v>9</v>
      </c>
      <c r="P1295" s="99" t="str">
        <f t="shared" si="261"/>
        <v>8x170</v>
      </c>
      <c r="Q1295" s="82">
        <v>8</v>
      </c>
      <c r="R1295" s="82">
        <v>170</v>
      </c>
      <c r="S1295" s="82">
        <v>-12</v>
      </c>
      <c r="T1295" s="84">
        <v>4.5</v>
      </c>
      <c r="U1295" s="102" t="s">
        <v>85</v>
      </c>
      <c r="V1295" s="75">
        <v>125</v>
      </c>
      <c r="W1295" s="41">
        <v>39.462744931093084</v>
      </c>
      <c r="X1295" s="51">
        <v>3640</v>
      </c>
      <c r="Y1295" s="45" t="s">
        <v>4305</v>
      </c>
      <c r="Z1295" s="79" t="s">
        <v>2987</v>
      </c>
      <c r="AA1295" s="51" t="str">
        <f t="shared" si="262"/>
        <v>20x9, 8x170, -12 OS</v>
      </c>
      <c r="AB1295" s="81" t="s">
        <v>7652</v>
      </c>
      <c r="AC1295" s="89">
        <f>_xlfn.IFNA(VLOOKUP(AB1295,ACCESSORIES!F:J,5,FALSE),"N/A")</f>
        <v>22</v>
      </c>
      <c r="AD1295" s="14" t="s">
        <v>85</v>
      </c>
      <c r="AE1295" s="9" t="str">
        <f>_xlfn.IFNA(VLOOKUP(AD1295,ACCESSORIES!C:G,5,FALSE),"N/A")</f>
        <v>N/A</v>
      </c>
      <c r="AF1295" s="14" t="s">
        <v>85</v>
      </c>
      <c r="AG1295" s="14" t="s">
        <v>85</v>
      </c>
      <c r="AH1295" s="9" t="str">
        <f>_xlfn.IFNA(VLOOKUP(AG1295,ACCESSORIES!F:J,5,FALSE),"N/A")</f>
        <v>N/A</v>
      </c>
      <c r="AI1295" s="99" t="s">
        <v>265</v>
      </c>
      <c r="AJ1295" s="82" t="s">
        <v>85</v>
      </c>
      <c r="AK1295" s="82" t="s">
        <v>85</v>
      </c>
      <c r="AL1295" s="82" t="s">
        <v>85</v>
      </c>
      <c r="AM1295" s="82">
        <v>16.2</v>
      </c>
      <c r="AN1295" s="82">
        <v>200</v>
      </c>
      <c r="AO1295" s="36">
        <v>0</v>
      </c>
      <c r="AP1295" s="36">
        <v>0</v>
      </c>
      <c r="AQ1295" s="25">
        <v>41.9</v>
      </c>
      <c r="AR1295" s="36">
        <v>61.4</v>
      </c>
      <c r="AS1295" s="25">
        <v>227.6</v>
      </c>
      <c r="AT1295" s="74">
        <v>225.1</v>
      </c>
      <c r="AU1295" s="84">
        <v>125</v>
      </c>
      <c r="AV1295" s="54">
        <v>101.9</v>
      </c>
      <c r="AW1295" s="54">
        <v>101.9</v>
      </c>
      <c r="AX1295" s="54">
        <v>37.6</v>
      </c>
      <c r="AY1295" s="13" t="s">
        <v>85</v>
      </c>
      <c r="AZ1295" s="98" t="str">
        <f>_xlfn.IFNA(VLOOKUP(AY1295,ACCESSORIES!F:J,5,FALSE),"N/A")</f>
        <v>N/A</v>
      </c>
      <c r="BA1295" s="13" t="s">
        <v>85</v>
      </c>
      <c r="BB1295" s="98" t="str">
        <f>_xlfn.IFNA(VLOOKUP(BA1295,ACCESSORIES!F:J,5,FALSE),"N/A")</f>
        <v>N/A</v>
      </c>
      <c r="BC1295" s="77">
        <f t="shared" si="269"/>
        <v>43.962744931093084</v>
      </c>
      <c r="BD1295" s="56">
        <v>23.228346456692901</v>
      </c>
      <c r="BE1295" s="56">
        <v>23.228346456692901</v>
      </c>
      <c r="BF1295" s="56">
        <v>11.771653543307099</v>
      </c>
      <c r="BG1295" s="378">
        <f t="shared" si="266"/>
        <v>0.10408189999999996</v>
      </c>
      <c r="BH1295" s="99">
        <v>24</v>
      </c>
      <c r="BI1295" s="114" t="s">
        <v>3532</v>
      </c>
      <c r="BJ1295" s="50" t="s">
        <v>4050</v>
      </c>
      <c r="BK1295" s="81"/>
      <c r="BL1295" s="81"/>
      <c r="BM1295" s="81"/>
      <c r="BN1295" s="81"/>
      <c r="BO1295" s="81"/>
      <c r="BP1295" s="81"/>
      <c r="BQ1295" s="81"/>
      <c r="BR1295" s="81"/>
      <c r="BS1295" s="81"/>
      <c r="BT1295" s="81"/>
      <c r="BU1295" s="349"/>
      <c r="BV1295" s="390"/>
      <c r="BW1295" s="352"/>
      <c r="BX1295" s="390"/>
      <c r="BY1295" s="93" t="str">
        <f t="shared" si="267"/>
        <v>MR801, 20x9, -12mm Offset, 8x170, 125mm Centerbore, Gloss Black Milled</v>
      </c>
      <c r="BZ1295" s="81" t="s">
        <v>3878</v>
      </c>
      <c r="CA1295" s="81" t="s">
        <v>3879</v>
      </c>
      <c r="CB1295" s="81" t="str">
        <f t="shared" si="268"/>
        <v>RAISED (8XX)</v>
      </c>
    </row>
    <row r="1296" spans="1:80" s="38" customFormat="1" ht="15" customHeight="1">
      <c r="A1296" s="22">
        <f t="shared" si="259"/>
        <v>1294</v>
      </c>
      <c r="B1296" s="13" t="s">
        <v>84</v>
      </c>
      <c r="C1296" s="104" t="s">
        <v>7657</v>
      </c>
      <c r="D1296" s="82" t="s">
        <v>7645</v>
      </c>
      <c r="E1296" s="91" t="str">
        <f>CONCATENATE(LEFT(D1296,5),VLOOKUP(CONCATENATE(N1296,"x",O1296),'PART NUMBER GUIDE'!$B$9:$C$49,2,FALSE),VLOOKUP(CONCATENATE(P1296, V1296), 'PART NUMBER GUIDE'!$Q$6:$R$91, 2, FALSE),VLOOKUP(Y1296,'PART NUMBER GUIDE'!$J$8:$K$43,2, FALSE),IF(U1296="N/A",IF(ABS(S1296)&lt;10,"0"&amp;ABS(S1296),ABS(S1296)),CONCATENATE(LEFT(U1296,1),RIGHT(U1296,1))), F1296, G1296)</f>
        <v>MR80129088512N</v>
      </c>
      <c r="F1296" s="90" t="s">
        <v>2224</v>
      </c>
      <c r="G1296" s="90"/>
      <c r="H1296" s="79" t="s">
        <v>7666</v>
      </c>
      <c r="I1296" s="109">
        <v>45372</v>
      </c>
      <c r="J1296" s="85" t="s">
        <v>1266</v>
      </c>
      <c r="K1296" s="342">
        <v>419</v>
      </c>
      <c r="L1296" s="92">
        <f t="shared" si="260"/>
        <v>419</v>
      </c>
      <c r="M1296" s="344"/>
      <c r="N1296" s="82">
        <v>20</v>
      </c>
      <c r="O1296" s="8">
        <v>9</v>
      </c>
      <c r="P1296" s="99" t="str">
        <f t="shared" si="261"/>
        <v>8x180</v>
      </c>
      <c r="Q1296" s="82">
        <v>8</v>
      </c>
      <c r="R1296" s="82">
        <v>180</v>
      </c>
      <c r="S1296" s="82">
        <v>-12</v>
      </c>
      <c r="T1296" s="84">
        <v>4.5</v>
      </c>
      <c r="U1296" s="102" t="s">
        <v>85</v>
      </c>
      <c r="V1296" s="75">
        <v>124.1</v>
      </c>
      <c r="W1296" s="41">
        <v>39.903669455462847</v>
      </c>
      <c r="X1296" s="51">
        <v>3640</v>
      </c>
      <c r="Y1296" s="45" t="s">
        <v>4305</v>
      </c>
      <c r="Z1296" s="79" t="s">
        <v>2987</v>
      </c>
      <c r="AA1296" s="51" t="str">
        <f t="shared" si="262"/>
        <v>20x9, 8x180, -12 OS</v>
      </c>
      <c r="AB1296" s="81" t="s">
        <v>7652</v>
      </c>
      <c r="AC1296" s="89">
        <f>_xlfn.IFNA(VLOOKUP(AB1296,ACCESSORIES!F:J,5,FALSE),"N/A")</f>
        <v>22</v>
      </c>
      <c r="AD1296" s="14" t="s">
        <v>85</v>
      </c>
      <c r="AE1296" s="9" t="str">
        <f>_xlfn.IFNA(VLOOKUP(AD1296,ACCESSORIES!C:G,5,FALSE),"N/A")</f>
        <v>N/A</v>
      </c>
      <c r="AF1296" s="14" t="s">
        <v>85</v>
      </c>
      <c r="AG1296" s="14" t="s">
        <v>85</v>
      </c>
      <c r="AH1296" s="9" t="str">
        <f>_xlfn.IFNA(VLOOKUP(AG1296,ACCESSORIES!F:J,5,FALSE),"N/A")</f>
        <v>N/A</v>
      </c>
      <c r="AI1296" s="99" t="s">
        <v>265</v>
      </c>
      <c r="AJ1296" s="82" t="s">
        <v>85</v>
      </c>
      <c r="AK1296" s="82" t="s">
        <v>85</v>
      </c>
      <c r="AL1296" s="82" t="s">
        <v>85</v>
      </c>
      <c r="AM1296" s="82">
        <v>16.2</v>
      </c>
      <c r="AN1296" s="82">
        <v>210</v>
      </c>
      <c r="AO1296" s="36">
        <v>0</v>
      </c>
      <c r="AP1296" s="36">
        <v>0</v>
      </c>
      <c r="AQ1296" s="25">
        <v>36.9</v>
      </c>
      <c r="AR1296" s="36">
        <v>61.4</v>
      </c>
      <c r="AS1296" s="25">
        <v>227.6</v>
      </c>
      <c r="AT1296" s="74">
        <v>225.1</v>
      </c>
      <c r="AU1296" s="84">
        <v>124.1</v>
      </c>
      <c r="AV1296" s="54">
        <v>101.9</v>
      </c>
      <c r="AW1296" s="54">
        <v>101.9</v>
      </c>
      <c r="AX1296" s="54">
        <v>37.6</v>
      </c>
      <c r="AY1296" s="13" t="s">
        <v>85</v>
      </c>
      <c r="AZ1296" s="98" t="str">
        <f>_xlfn.IFNA(VLOOKUP(AY1296,ACCESSORIES!F:J,5,FALSE),"N/A")</f>
        <v>N/A</v>
      </c>
      <c r="BA1296" s="13" t="s">
        <v>85</v>
      </c>
      <c r="BB1296" s="98" t="str">
        <f>_xlfn.IFNA(VLOOKUP(BA1296,ACCESSORIES!F:J,5,FALSE),"N/A")</f>
        <v>N/A</v>
      </c>
      <c r="BC1296" s="77">
        <f t="shared" si="269"/>
        <v>44.403669455462847</v>
      </c>
      <c r="BD1296" s="56">
        <v>23.228346456692901</v>
      </c>
      <c r="BE1296" s="56">
        <v>23.228346456692901</v>
      </c>
      <c r="BF1296" s="56">
        <v>11.771653543307099</v>
      </c>
      <c r="BG1296" s="378">
        <f t="shared" si="266"/>
        <v>0.10408189999999996</v>
      </c>
      <c r="BH1296" s="99">
        <v>24</v>
      </c>
      <c r="BI1296" s="114" t="s">
        <v>3532</v>
      </c>
      <c r="BJ1296" s="50" t="s">
        <v>4050</v>
      </c>
      <c r="BK1296" s="81"/>
      <c r="BL1296" s="81"/>
      <c r="BM1296" s="81"/>
      <c r="BN1296" s="81"/>
      <c r="BO1296" s="81"/>
      <c r="BP1296" s="81"/>
      <c r="BQ1296" s="81"/>
      <c r="BR1296" s="81"/>
      <c r="BS1296" s="81"/>
      <c r="BT1296" s="81"/>
      <c r="BU1296" s="349"/>
      <c r="BV1296" s="390"/>
      <c r="BW1296" s="352"/>
      <c r="BX1296" s="390"/>
      <c r="BY1296" s="93" t="str">
        <f t="shared" si="267"/>
        <v>MR801, 20x9, -12mm Offset, 8x180, 124.1mm Centerbore, Gloss Black Milled</v>
      </c>
      <c r="BZ1296" s="81" t="s">
        <v>3878</v>
      </c>
      <c r="CA1296" s="81" t="s">
        <v>3879</v>
      </c>
      <c r="CB1296" s="81" t="str">
        <f t="shared" si="268"/>
        <v>RAISED (8XX)</v>
      </c>
    </row>
    <row r="1297" spans="1:80" s="38" customFormat="1" ht="15" customHeight="1">
      <c r="A1297" s="22">
        <f t="shared" si="259"/>
        <v>1295</v>
      </c>
      <c r="B1297" s="13" t="s">
        <v>84</v>
      </c>
      <c r="C1297" s="104" t="s">
        <v>7657</v>
      </c>
      <c r="D1297" s="82" t="s">
        <v>7645</v>
      </c>
      <c r="E1297" s="91" t="str">
        <f>CONCATENATE(LEFT(D1297,5),VLOOKUP(CONCATENATE(N1297,"x",O1297),'PART NUMBER GUIDE'!$B$9:$C$49,2,FALSE),VLOOKUP(CONCATENATE(P1297, V1297), 'PART NUMBER GUIDE'!$Q$6:$R$91, 2, FALSE),VLOOKUP(Y1297,'PART NUMBER GUIDE'!$J$8:$K$43,2, FALSE),IF(U1297="N/A",IF(ABS(S1297)&lt;10,"0"&amp;ABS(S1297),ABS(S1297)),CONCATENATE(LEFT(U1297,1),RIGHT(U1297,1))), F1297, G1297)</f>
        <v>MR80129080500</v>
      </c>
      <c r="F1297" s="90"/>
      <c r="G1297" s="90"/>
      <c r="H1297" s="79" t="s">
        <v>7667</v>
      </c>
      <c r="I1297" s="109">
        <v>45372</v>
      </c>
      <c r="J1297" s="85" t="s">
        <v>1266</v>
      </c>
      <c r="K1297" s="342">
        <v>419</v>
      </c>
      <c r="L1297" s="92">
        <f t="shared" si="260"/>
        <v>419</v>
      </c>
      <c r="M1297" s="344"/>
      <c r="N1297" s="82">
        <v>20</v>
      </c>
      <c r="O1297" s="8">
        <v>9</v>
      </c>
      <c r="P1297" s="99" t="str">
        <f t="shared" si="261"/>
        <v>8x6.5</v>
      </c>
      <c r="Q1297" s="82">
        <v>8</v>
      </c>
      <c r="R1297" s="82">
        <v>6.5</v>
      </c>
      <c r="S1297" s="82">
        <v>0</v>
      </c>
      <c r="T1297" s="84">
        <v>4.95</v>
      </c>
      <c r="U1297" s="102" t="s">
        <v>85</v>
      </c>
      <c r="V1297" s="75">
        <v>121.3</v>
      </c>
      <c r="W1297" s="41">
        <v>37.919509095798944</v>
      </c>
      <c r="X1297" s="51">
        <v>3640</v>
      </c>
      <c r="Y1297" s="45" t="s">
        <v>4305</v>
      </c>
      <c r="Z1297" s="79" t="s">
        <v>2987</v>
      </c>
      <c r="AA1297" s="51" t="str">
        <f t="shared" si="262"/>
        <v>20x9, 8x6.5, 0 OS</v>
      </c>
      <c r="AB1297" s="81" t="s">
        <v>7652</v>
      </c>
      <c r="AC1297" s="89">
        <f>_xlfn.IFNA(VLOOKUP(AB1297,ACCESSORIES!F:J,5,FALSE),"N/A")</f>
        <v>22</v>
      </c>
      <c r="AD1297" s="14" t="s">
        <v>85</v>
      </c>
      <c r="AE1297" s="9" t="str">
        <f>_xlfn.IFNA(VLOOKUP(AD1297,ACCESSORIES!C:G,5,FALSE),"N/A")</f>
        <v>N/A</v>
      </c>
      <c r="AF1297" s="14" t="s">
        <v>85</v>
      </c>
      <c r="AG1297" s="14" t="s">
        <v>85</v>
      </c>
      <c r="AH1297" s="9" t="str">
        <f>_xlfn.IFNA(VLOOKUP(AG1297,ACCESSORIES!F:J,5,FALSE),"N/A")</f>
        <v>N/A</v>
      </c>
      <c r="AI1297" s="99" t="s">
        <v>265</v>
      </c>
      <c r="AJ1297" s="82" t="s">
        <v>85</v>
      </c>
      <c r="AK1297" s="82" t="s">
        <v>85</v>
      </c>
      <c r="AL1297" s="82" t="s">
        <v>85</v>
      </c>
      <c r="AM1297" s="82">
        <v>16.2</v>
      </c>
      <c r="AN1297" s="82">
        <v>200</v>
      </c>
      <c r="AO1297" s="36">
        <v>0</v>
      </c>
      <c r="AP1297" s="36">
        <v>0</v>
      </c>
      <c r="AQ1297" s="25">
        <v>32.1</v>
      </c>
      <c r="AR1297" s="36">
        <v>49.4</v>
      </c>
      <c r="AS1297" s="25">
        <v>227</v>
      </c>
      <c r="AT1297" s="74">
        <v>224.6</v>
      </c>
      <c r="AU1297" s="84">
        <v>121.3</v>
      </c>
      <c r="AV1297" s="54">
        <v>89.9</v>
      </c>
      <c r="AW1297" s="54">
        <v>89.9</v>
      </c>
      <c r="AX1297" s="54">
        <v>37.6</v>
      </c>
      <c r="AY1297" s="13" t="s">
        <v>85</v>
      </c>
      <c r="AZ1297" s="98" t="str">
        <f>_xlfn.IFNA(VLOOKUP(AY1297,ACCESSORIES!F:J,5,FALSE),"N/A")</f>
        <v>N/A</v>
      </c>
      <c r="BA1297" s="13" t="s">
        <v>85</v>
      </c>
      <c r="BB1297" s="98" t="str">
        <f>_xlfn.IFNA(VLOOKUP(BA1297,ACCESSORIES!F:J,5,FALSE),"N/A")</f>
        <v>N/A</v>
      </c>
      <c r="BC1297" s="77">
        <f t="shared" si="269"/>
        <v>42.419509095798944</v>
      </c>
      <c r="BD1297" s="56">
        <v>23.228346456692901</v>
      </c>
      <c r="BE1297" s="56">
        <v>23.228346456692901</v>
      </c>
      <c r="BF1297" s="56">
        <v>11.771653543307099</v>
      </c>
      <c r="BG1297" s="378">
        <f t="shared" si="266"/>
        <v>0.10408189999999996</v>
      </c>
      <c r="BH1297" s="99">
        <v>24</v>
      </c>
      <c r="BI1297" s="114" t="s">
        <v>3532</v>
      </c>
      <c r="BJ1297" s="50" t="s">
        <v>4050</v>
      </c>
      <c r="BK1297" s="81"/>
      <c r="BL1297" s="81"/>
      <c r="BM1297" s="81"/>
      <c r="BN1297" s="81"/>
      <c r="BO1297" s="81"/>
      <c r="BP1297" s="81"/>
      <c r="BQ1297" s="81"/>
      <c r="BR1297" s="81"/>
      <c r="BS1297" s="81"/>
      <c r="BT1297" s="81"/>
      <c r="BU1297" s="349"/>
      <c r="BV1297" s="390"/>
      <c r="BW1297" s="352"/>
      <c r="BX1297" s="390"/>
      <c r="BY1297" s="93" t="str">
        <f t="shared" si="267"/>
        <v>MR801, 20x9, 0mm Offset, 8x6.5, 121.3mm Centerbore, Gloss Black Milled</v>
      </c>
      <c r="BZ1297" s="81" t="s">
        <v>3878</v>
      </c>
      <c r="CA1297" s="81" t="s">
        <v>3879</v>
      </c>
      <c r="CB1297" s="81" t="str">
        <f t="shared" si="268"/>
        <v>RAISED (8XX)</v>
      </c>
    </row>
    <row r="1298" spans="1:80" s="38" customFormat="1" ht="15" customHeight="1">
      <c r="A1298" s="22">
        <f t="shared" si="259"/>
        <v>1296</v>
      </c>
      <c r="B1298" s="13" t="s">
        <v>84</v>
      </c>
      <c r="C1298" s="104" t="s">
        <v>7657</v>
      </c>
      <c r="D1298" s="82" t="s">
        <v>7645</v>
      </c>
      <c r="E1298" s="91" t="str">
        <f>CONCATENATE(LEFT(D1298,5),VLOOKUP(CONCATENATE(N1298,"x",O1298),'PART NUMBER GUIDE'!$B$9:$C$49,2,FALSE),VLOOKUP(CONCATENATE(P1298, V1298), 'PART NUMBER GUIDE'!$Q$6:$R$91, 2, FALSE),VLOOKUP(Y1298,'PART NUMBER GUIDE'!$J$8:$K$43,2, FALSE),IF(U1298="N/A",IF(ABS(S1298)&lt;10,"0"&amp;ABS(S1298),ABS(S1298)),CONCATENATE(LEFT(U1298,1),RIGHT(U1298,1))), F1298, G1298)</f>
        <v>MR80129087500</v>
      </c>
      <c r="F1298" s="90"/>
      <c r="G1298" s="90"/>
      <c r="H1298" s="79" t="s">
        <v>7668</v>
      </c>
      <c r="I1298" s="109">
        <v>45372</v>
      </c>
      <c r="J1298" s="85" t="s">
        <v>1266</v>
      </c>
      <c r="K1298" s="342">
        <v>419</v>
      </c>
      <c r="L1298" s="92">
        <f t="shared" si="260"/>
        <v>419</v>
      </c>
      <c r="M1298" s="344"/>
      <c r="N1298" s="82">
        <v>20</v>
      </c>
      <c r="O1298" s="8">
        <v>9</v>
      </c>
      <c r="P1298" s="99" t="str">
        <f t="shared" si="261"/>
        <v>8x170</v>
      </c>
      <c r="Q1298" s="82">
        <v>8</v>
      </c>
      <c r="R1298" s="82">
        <v>170</v>
      </c>
      <c r="S1298" s="82">
        <v>0</v>
      </c>
      <c r="T1298" s="84">
        <v>4.95</v>
      </c>
      <c r="U1298" s="102" t="s">
        <v>85</v>
      </c>
      <c r="V1298" s="75">
        <v>125</v>
      </c>
      <c r="W1298" s="41">
        <v>37.919509095798944</v>
      </c>
      <c r="X1298" s="51">
        <v>3640</v>
      </c>
      <c r="Y1298" s="45" t="s">
        <v>4305</v>
      </c>
      <c r="Z1298" s="79" t="s">
        <v>2987</v>
      </c>
      <c r="AA1298" s="51" t="str">
        <f t="shared" si="262"/>
        <v>20x9, 8x170, 0 OS</v>
      </c>
      <c r="AB1298" s="81" t="s">
        <v>7652</v>
      </c>
      <c r="AC1298" s="89">
        <f>_xlfn.IFNA(VLOOKUP(AB1298,ACCESSORIES!F:J,5,FALSE),"N/A")</f>
        <v>22</v>
      </c>
      <c r="AD1298" s="14" t="s">
        <v>85</v>
      </c>
      <c r="AE1298" s="9" t="str">
        <f>_xlfn.IFNA(VLOOKUP(AD1298,ACCESSORIES!C:G,5,FALSE),"N/A")</f>
        <v>N/A</v>
      </c>
      <c r="AF1298" s="14" t="s">
        <v>85</v>
      </c>
      <c r="AG1298" s="14" t="s">
        <v>85</v>
      </c>
      <c r="AH1298" s="9" t="str">
        <f>_xlfn.IFNA(VLOOKUP(AG1298,ACCESSORIES!F:J,5,FALSE),"N/A")</f>
        <v>N/A</v>
      </c>
      <c r="AI1298" s="99" t="s">
        <v>265</v>
      </c>
      <c r="AJ1298" s="82" t="s">
        <v>85</v>
      </c>
      <c r="AK1298" s="82" t="s">
        <v>85</v>
      </c>
      <c r="AL1298" s="82" t="s">
        <v>85</v>
      </c>
      <c r="AM1298" s="82">
        <v>16.2</v>
      </c>
      <c r="AN1298" s="82">
        <v>200</v>
      </c>
      <c r="AO1298" s="36">
        <v>0</v>
      </c>
      <c r="AP1298" s="36">
        <v>0</v>
      </c>
      <c r="AQ1298" s="25">
        <v>32.1</v>
      </c>
      <c r="AR1298" s="36">
        <v>49.4</v>
      </c>
      <c r="AS1298" s="25">
        <v>227</v>
      </c>
      <c r="AT1298" s="74">
        <v>224.6</v>
      </c>
      <c r="AU1298" s="84">
        <v>125</v>
      </c>
      <c r="AV1298" s="54">
        <v>89.9</v>
      </c>
      <c r="AW1298" s="54">
        <v>89.9</v>
      </c>
      <c r="AX1298" s="54">
        <v>37.6</v>
      </c>
      <c r="AY1298" s="13" t="s">
        <v>85</v>
      </c>
      <c r="AZ1298" s="98" t="str">
        <f>_xlfn.IFNA(VLOOKUP(AY1298,ACCESSORIES!F:J,5,FALSE),"N/A")</f>
        <v>N/A</v>
      </c>
      <c r="BA1298" s="13" t="s">
        <v>85</v>
      </c>
      <c r="BB1298" s="98" t="str">
        <f>_xlfn.IFNA(VLOOKUP(BA1298,ACCESSORIES!F:J,5,FALSE),"N/A")</f>
        <v>N/A</v>
      </c>
      <c r="BC1298" s="77">
        <f t="shared" si="269"/>
        <v>42.419509095798944</v>
      </c>
      <c r="BD1298" s="56">
        <v>23.228346456692901</v>
      </c>
      <c r="BE1298" s="56">
        <v>23.228346456692901</v>
      </c>
      <c r="BF1298" s="56">
        <v>11.771653543307099</v>
      </c>
      <c r="BG1298" s="378">
        <f t="shared" si="266"/>
        <v>0.10408189999999996</v>
      </c>
      <c r="BH1298" s="99">
        <v>24</v>
      </c>
      <c r="BI1298" s="114" t="s">
        <v>3532</v>
      </c>
      <c r="BJ1298" s="50" t="s">
        <v>4050</v>
      </c>
      <c r="BK1298" s="81"/>
      <c r="BL1298" s="81"/>
      <c r="BM1298" s="81"/>
      <c r="BN1298" s="81"/>
      <c r="BO1298" s="81"/>
      <c r="BP1298" s="81"/>
      <c r="BQ1298" s="81"/>
      <c r="BR1298" s="81"/>
      <c r="BS1298" s="81"/>
      <c r="BT1298" s="81"/>
      <c r="BU1298" s="349"/>
      <c r="BV1298" s="390"/>
      <c r="BW1298" s="352"/>
      <c r="BX1298" s="390"/>
      <c r="BY1298" s="93" t="str">
        <f t="shared" si="267"/>
        <v>MR801, 20x9, 0mm Offset, 8x170, 125mm Centerbore, Gloss Black Milled</v>
      </c>
      <c r="BZ1298" s="81" t="s">
        <v>3878</v>
      </c>
      <c r="CA1298" s="81" t="s">
        <v>3879</v>
      </c>
      <c r="CB1298" s="81" t="str">
        <f t="shared" si="268"/>
        <v>RAISED (8XX)</v>
      </c>
    </row>
    <row r="1299" spans="1:80" s="38" customFormat="1" ht="15" customHeight="1">
      <c r="A1299" s="22">
        <f t="shared" si="259"/>
        <v>1297</v>
      </c>
      <c r="B1299" s="13" t="s">
        <v>84</v>
      </c>
      <c r="C1299" s="104" t="s">
        <v>7657</v>
      </c>
      <c r="D1299" s="82" t="s">
        <v>7645</v>
      </c>
      <c r="E1299" s="91" t="str">
        <f>CONCATENATE(LEFT(D1299,5),VLOOKUP(CONCATENATE(N1299,"x",O1299),'PART NUMBER GUIDE'!$B$9:$C$49,2,FALSE),VLOOKUP(CONCATENATE(P1299, V1299), 'PART NUMBER GUIDE'!$Q$6:$R$91, 2, FALSE),VLOOKUP(Y1299,'PART NUMBER GUIDE'!$J$8:$K$43,2, FALSE),IF(U1299="N/A",IF(ABS(S1299)&lt;10,"0"&amp;ABS(S1299),ABS(S1299)),CONCATENATE(LEFT(U1299,1),RIGHT(U1299,1))), F1299, G1299)</f>
        <v>MR80129088500</v>
      </c>
      <c r="F1299" s="90"/>
      <c r="G1299" s="90"/>
      <c r="H1299" s="79" t="s">
        <v>7669</v>
      </c>
      <c r="I1299" s="109">
        <v>45372</v>
      </c>
      <c r="J1299" s="85" t="s">
        <v>1266</v>
      </c>
      <c r="K1299" s="342">
        <v>419</v>
      </c>
      <c r="L1299" s="92">
        <f t="shared" si="260"/>
        <v>419</v>
      </c>
      <c r="M1299" s="344"/>
      <c r="N1299" s="82">
        <v>20</v>
      </c>
      <c r="O1299" s="8">
        <v>9</v>
      </c>
      <c r="P1299" s="99" t="str">
        <f t="shared" si="261"/>
        <v>8x180</v>
      </c>
      <c r="Q1299" s="82">
        <v>8</v>
      </c>
      <c r="R1299" s="82">
        <v>180</v>
      </c>
      <c r="S1299" s="82">
        <v>0</v>
      </c>
      <c r="T1299" s="84">
        <v>4.95</v>
      </c>
      <c r="U1299" s="102" t="s">
        <v>85</v>
      </c>
      <c r="V1299" s="75">
        <v>124.1</v>
      </c>
      <c r="W1299" s="41">
        <v>38.360433620168692</v>
      </c>
      <c r="X1299" s="51">
        <v>3640</v>
      </c>
      <c r="Y1299" s="45" t="s">
        <v>4305</v>
      </c>
      <c r="Z1299" s="79" t="s">
        <v>2987</v>
      </c>
      <c r="AA1299" s="51" t="str">
        <f t="shared" si="262"/>
        <v>20x9, 8x180, 0 OS</v>
      </c>
      <c r="AB1299" s="81" t="s">
        <v>7652</v>
      </c>
      <c r="AC1299" s="89">
        <f>_xlfn.IFNA(VLOOKUP(AB1299,ACCESSORIES!F:J,5,FALSE),"N/A")</f>
        <v>22</v>
      </c>
      <c r="AD1299" s="14" t="s">
        <v>85</v>
      </c>
      <c r="AE1299" s="9" t="str">
        <f>_xlfn.IFNA(VLOOKUP(AD1299,ACCESSORIES!C:G,5,FALSE),"N/A")</f>
        <v>N/A</v>
      </c>
      <c r="AF1299" s="14" t="s">
        <v>85</v>
      </c>
      <c r="AG1299" s="14" t="s">
        <v>85</v>
      </c>
      <c r="AH1299" s="9" t="str">
        <f>_xlfn.IFNA(VLOOKUP(AG1299,ACCESSORIES!F:J,5,FALSE),"N/A")</f>
        <v>N/A</v>
      </c>
      <c r="AI1299" s="99" t="s">
        <v>265</v>
      </c>
      <c r="AJ1299" s="82" t="s">
        <v>85</v>
      </c>
      <c r="AK1299" s="82" t="s">
        <v>85</v>
      </c>
      <c r="AL1299" s="82" t="s">
        <v>85</v>
      </c>
      <c r="AM1299" s="82">
        <v>16.2</v>
      </c>
      <c r="AN1299" s="82">
        <v>210</v>
      </c>
      <c r="AO1299" s="36">
        <v>0</v>
      </c>
      <c r="AP1299" s="36">
        <v>0</v>
      </c>
      <c r="AQ1299" s="25">
        <v>27.9</v>
      </c>
      <c r="AR1299" s="36">
        <v>49.4</v>
      </c>
      <c r="AS1299" s="25">
        <v>227</v>
      </c>
      <c r="AT1299" s="74">
        <v>224.6</v>
      </c>
      <c r="AU1299" s="84">
        <v>124.1</v>
      </c>
      <c r="AV1299" s="54">
        <v>89.9</v>
      </c>
      <c r="AW1299" s="54">
        <v>89.9</v>
      </c>
      <c r="AX1299" s="54">
        <v>37.6</v>
      </c>
      <c r="AY1299" s="13" t="s">
        <v>85</v>
      </c>
      <c r="AZ1299" s="98" t="str">
        <f>_xlfn.IFNA(VLOOKUP(AY1299,ACCESSORIES!F:J,5,FALSE),"N/A")</f>
        <v>N/A</v>
      </c>
      <c r="BA1299" s="13" t="s">
        <v>85</v>
      </c>
      <c r="BB1299" s="98" t="str">
        <f>_xlfn.IFNA(VLOOKUP(BA1299,ACCESSORIES!F:J,5,FALSE),"N/A")</f>
        <v>N/A</v>
      </c>
      <c r="BC1299" s="77">
        <f t="shared" si="269"/>
        <v>42.860433620168692</v>
      </c>
      <c r="BD1299" s="56">
        <v>23.228346456692901</v>
      </c>
      <c r="BE1299" s="56">
        <v>23.228346456692901</v>
      </c>
      <c r="BF1299" s="56">
        <v>11.771653543307099</v>
      </c>
      <c r="BG1299" s="378">
        <f t="shared" si="266"/>
        <v>0.10408189999999996</v>
      </c>
      <c r="BH1299" s="99">
        <v>24</v>
      </c>
      <c r="BI1299" s="114" t="s">
        <v>3532</v>
      </c>
      <c r="BJ1299" s="50" t="s">
        <v>4050</v>
      </c>
      <c r="BK1299" s="81"/>
      <c r="BL1299" s="81"/>
      <c r="BM1299" s="81"/>
      <c r="BN1299" s="81"/>
      <c r="BO1299" s="81"/>
      <c r="BP1299" s="81"/>
      <c r="BQ1299" s="81"/>
      <c r="BR1299" s="81"/>
      <c r="BS1299" s="81"/>
      <c r="BT1299" s="81"/>
      <c r="BU1299" s="349"/>
      <c r="BV1299" s="390"/>
      <c r="BW1299" s="352"/>
      <c r="BX1299" s="390"/>
      <c r="BY1299" s="93" t="str">
        <f t="shared" si="267"/>
        <v>MR801, 20x9, 0mm Offset, 8x180, 124.1mm Centerbore, Gloss Black Milled</v>
      </c>
      <c r="BZ1299" s="81" t="s">
        <v>3878</v>
      </c>
      <c r="CA1299" s="81" t="s">
        <v>3879</v>
      </c>
      <c r="CB1299" s="81" t="str">
        <f t="shared" si="268"/>
        <v>RAISED (8XX)</v>
      </c>
    </row>
    <row r="1300" spans="1:80" s="38" customFormat="1" ht="15" customHeight="1">
      <c r="A1300" s="22">
        <f t="shared" si="259"/>
        <v>1298</v>
      </c>
      <c r="B1300" s="13" t="s">
        <v>84</v>
      </c>
      <c r="C1300" s="104" t="s">
        <v>7657</v>
      </c>
      <c r="D1300" s="82" t="s">
        <v>7645</v>
      </c>
      <c r="E1300" s="91" t="str">
        <f>CONCATENATE(LEFT(D1300,5),VLOOKUP(CONCATENATE(N1300,"x",O1300),'PART NUMBER GUIDE'!$B$9:$C$49,2,FALSE),VLOOKUP(CONCATENATE(P1300, V1300), 'PART NUMBER GUIDE'!$Q$6:$R$91, 2, FALSE),VLOOKUP(Y1300,'PART NUMBER GUIDE'!$J$8:$K$43,2, FALSE),IF(U1300="N/A",IF(ABS(S1300)&lt;10,"0"&amp;ABS(S1300),ABS(S1300)),CONCATENATE(LEFT(U1300,1),RIGHT(U1300,1))), F1300, G1300)</f>
        <v>MR80121016510</v>
      </c>
      <c r="F1300" s="90"/>
      <c r="G1300" s="90"/>
      <c r="H1300" s="79" t="s">
        <v>7670</v>
      </c>
      <c r="I1300" s="109">
        <v>45372</v>
      </c>
      <c r="J1300" s="85" t="s">
        <v>1266</v>
      </c>
      <c r="K1300" s="342">
        <v>429</v>
      </c>
      <c r="L1300" s="92">
        <f t="shared" si="260"/>
        <v>429</v>
      </c>
      <c r="M1300" s="344"/>
      <c r="N1300" s="82">
        <v>20</v>
      </c>
      <c r="O1300" s="8">
        <v>10</v>
      </c>
      <c r="P1300" s="99" t="str">
        <f t="shared" si="261"/>
        <v>6x135</v>
      </c>
      <c r="Q1300" s="82">
        <v>6</v>
      </c>
      <c r="R1300" s="82">
        <v>135</v>
      </c>
      <c r="S1300" s="82">
        <v>10</v>
      </c>
      <c r="T1300" s="84">
        <v>5.8500000000000005</v>
      </c>
      <c r="U1300" s="102" t="s">
        <v>85</v>
      </c>
      <c r="V1300" s="75">
        <v>87</v>
      </c>
      <c r="W1300" s="41">
        <v>36.817197784874551</v>
      </c>
      <c r="X1300" s="51">
        <v>2650</v>
      </c>
      <c r="Y1300" s="45" t="s">
        <v>4305</v>
      </c>
      <c r="Z1300" s="79" t="s">
        <v>2987</v>
      </c>
      <c r="AA1300" s="51" t="str">
        <f t="shared" si="262"/>
        <v>20x10, 6x135, 10 OS</v>
      </c>
      <c r="AB1300" s="81" t="s">
        <v>7651</v>
      </c>
      <c r="AC1300" s="89">
        <f>_xlfn.IFNA(VLOOKUP(AB1300,ACCESSORIES!F:J,5,FALSE),"N/A")</f>
        <v>22</v>
      </c>
      <c r="AD1300" s="14" t="s">
        <v>85</v>
      </c>
      <c r="AE1300" s="9" t="str">
        <f>_xlfn.IFNA(VLOOKUP(AD1300,ACCESSORIES!C:G,5,FALSE),"N/A")</f>
        <v>N/A</v>
      </c>
      <c r="AF1300" s="14" t="s">
        <v>85</v>
      </c>
      <c r="AG1300" s="14" t="s">
        <v>85</v>
      </c>
      <c r="AH1300" s="9" t="str">
        <f>_xlfn.IFNA(VLOOKUP(AG1300,ACCESSORIES!F:J,5,FALSE),"N/A")</f>
        <v>N/A</v>
      </c>
      <c r="AI1300" s="99" t="s">
        <v>265</v>
      </c>
      <c r="AJ1300" s="82" t="s">
        <v>85</v>
      </c>
      <c r="AK1300" s="82" t="s">
        <v>85</v>
      </c>
      <c r="AL1300" s="82" t="s">
        <v>85</v>
      </c>
      <c r="AM1300" s="82">
        <v>16.2</v>
      </c>
      <c r="AN1300" s="82">
        <v>170</v>
      </c>
      <c r="AO1300" s="36">
        <v>8.6</v>
      </c>
      <c r="AP1300" s="36">
        <v>24.1</v>
      </c>
      <c r="AQ1300" s="25">
        <v>40.299999999999997</v>
      </c>
      <c r="AR1300" s="36">
        <v>51.5</v>
      </c>
      <c r="AS1300" s="25">
        <v>230.4</v>
      </c>
      <c r="AT1300" s="74">
        <v>228</v>
      </c>
      <c r="AU1300" s="84">
        <v>73.3</v>
      </c>
      <c r="AV1300" s="54">
        <v>47.1</v>
      </c>
      <c r="AW1300" s="54">
        <v>61.97</v>
      </c>
      <c r="AX1300" s="54">
        <v>39.5</v>
      </c>
      <c r="AY1300" s="13" t="s">
        <v>85</v>
      </c>
      <c r="AZ1300" s="98" t="str">
        <f>_xlfn.IFNA(VLOOKUP(AY1300,ACCESSORIES!F:J,5,FALSE),"N/A")</f>
        <v>N/A</v>
      </c>
      <c r="BA1300" s="13" t="s">
        <v>85</v>
      </c>
      <c r="BB1300" s="98" t="str">
        <f>_xlfn.IFNA(VLOOKUP(BA1300,ACCESSORIES!F:J,5,FALSE),"N/A")</f>
        <v>N/A</v>
      </c>
      <c r="BC1300" s="77">
        <f t="shared" si="269"/>
        <v>41.317197784874551</v>
      </c>
      <c r="BD1300" s="56">
        <v>23.228346456692901</v>
      </c>
      <c r="BE1300" s="56">
        <v>23.228346456692901</v>
      </c>
      <c r="BF1300" s="56">
        <v>12.9133858267717</v>
      </c>
      <c r="BG1300" s="378">
        <f t="shared" si="266"/>
        <v>0.11417680000000027</v>
      </c>
      <c r="BH1300" s="81">
        <v>20</v>
      </c>
      <c r="BI1300" s="114" t="s">
        <v>3532</v>
      </c>
      <c r="BJ1300" s="50" t="s">
        <v>4050</v>
      </c>
      <c r="BK1300" s="81"/>
      <c r="BL1300" s="81"/>
      <c r="BM1300" s="81"/>
      <c r="BN1300" s="81"/>
      <c r="BO1300" s="81"/>
      <c r="BP1300" s="81"/>
      <c r="BQ1300" s="81"/>
      <c r="BR1300" s="81"/>
      <c r="BS1300" s="81"/>
      <c r="BT1300" s="81"/>
      <c r="BU1300" s="349"/>
      <c r="BV1300" s="390"/>
      <c r="BW1300" s="352"/>
      <c r="BX1300" s="390"/>
      <c r="BY1300" s="93" t="str">
        <f t="shared" si="267"/>
        <v>MR801, 20x10, +10mm Offset, 6x135, 87mm Centerbore, Gloss Black Milled</v>
      </c>
      <c r="BZ1300" s="81" t="s">
        <v>3878</v>
      </c>
      <c r="CA1300" s="81" t="s">
        <v>3879</v>
      </c>
      <c r="CB1300" s="81" t="str">
        <f t="shared" si="268"/>
        <v>RAISED (8XX)</v>
      </c>
    </row>
    <row r="1301" spans="1:80" s="38" customFormat="1" ht="15" customHeight="1">
      <c r="A1301" s="22">
        <f t="shared" si="259"/>
        <v>1299</v>
      </c>
      <c r="B1301" s="13" t="s">
        <v>84</v>
      </c>
      <c r="C1301" s="104" t="s">
        <v>7657</v>
      </c>
      <c r="D1301" s="82" t="s">
        <v>7645</v>
      </c>
      <c r="E1301" s="91" t="str">
        <f>CONCATENATE(LEFT(D1301,5),VLOOKUP(CONCATENATE(N1301,"x",O1301),'PART NUMBER GUIDE'!$B$9:$C$49,2,FALSE),VLOOKUP(CONCATENATE(P1301, V1301), 'PART NUMBER GUIDE'!$Q$6:$R$91, 2, FALSE),VLOOKUP(Y1301,'PART NUMBER GUIDE'!$J$8:$K$43,2, FALSE),IF(U1301="N/A",IF(ABS(S1301)&lt;10,"0"&amp;ABS(S1301),ABS(S1301)),CONCATENATE(LEFT(U1301,1),RIGHT(U1301,1))), F1301, G1301)</f>
        <v>MR80121060510</v>
      </c>
      <c r="F1301" s="90"/>
      <c r="G1301" s="90"/>
      <c r="H1301" s="79" t="s">
        <v>7671</v>
      </c>
      <c r="I1301" s="109">
        <v>45372</v>
      </c>
      <c r="J1301" s="85" t="s">
        <v>1266</v>
      </c>
      <c r="K1301" s="342">
        <v>429</v>
      </c>
      <c r="L1301" s="92">
        <f t="shared" si="260"/>
        <v>429</v>
      </c>
      <c r="M1301" s="344"/>
      <c r="N1301" s="82">
        <v>20</v>
      </c>
      <c r="O1301" s="8">
        <v>10</v>
      </c>
      <c r="P1301" s="99" t="str">
        <f t="shared" si="261"/>
        <v>6x5.5</v>
      </c>
      <c r="Q1301" s="82">
        <v>6</v>
      </c>
      <c r="R1301" s="82">
        <v>5.5</v>
      </c>
      <c r="S1301" s="82">
        <v>10</v>
      </c>
      <c r="T1301" s="84">
        <v>5.8500000000000005</v>
      </c>
      <c r="U1301" s="102" t="s">
        <v>85</v>
      </c>
      <c r="V1301" s="75">
        <v>106.25</v>
      </c>
      <c r="W1301" s="41">
        <v>36.817197784874551</v>
      </c>
      <c r="X1301" s="51">
        <v>2650</v>
      </c>
      <c r="Y1301" s="45" t="s">
        <v>4305</v>
      </c>
      <c r="Z1301" s="79" t="s">
        <v>2987</v>
      </c>
      <c r="AA1301" s="51" t="str">
        <f t="shared" si="262"/>
        <v>20x10, 6x5.5, 10 OS</v>
      </c>
      <c r="AB1301" s="81" t="s">
        <v>7651</v>
      </c>
      <c r="AC1301" s="89">
        <f>_xlfn.IFNA(VLOOKUP(AB1301,ACCESSORIES!F:J,5,FALSE),"N/A")</f>
        <v>22</v>
      </c>
      <c r="AD1301" s="14" t="s">
        <v>85</v>
      </c>
      <c r="AE1301" s="9" t="str">
        <f>_xlfn.IFNA(VLOOKUP(AD1301,ACCESSORIES!C:G,5,FALSE),"N/A")</f>
        <v>N/A</v>
      </c>
      <c r="AF1301" s="14" t="s">
        <v>85</v>
      </c>
      <c r="AG1301" s="14" t="s">
        <v>85</v>
      </c>
      <c r="AH1301" s="9" t="str">
        <f>_xlfn.IFNA(VLOOKUP(AG1301,ACCESSORIES!F:J,5,FALSE),"N/A")</f>
        <v>N/A</v>
      </c>
      <c r="AI1301" s="99" t="s">
        <v>265</v>
      </c>
      <c r="AJ1301" s="82" t="s">
        <v>1709</v>
      </c>
      <c r="AK1301" s="40">
        <f>_xlfn.IFNA(VLOOKUP(AJ1301,ACCESSORIES!F:J,5,FALSE),"N/A")</f>
        <v>2.75</v>
      </c>
      <c r="AL1301" s="3">
        <v>78.3</v>
      </c>
      <c r="AM1301" s="82">
        <v>16.2</v>
      </c>
      <c r="AN1301" s="82">
        <v>170</v>
      </c>
      <c r="AO1301" s="36">
        <v>8.6</v>
      </c>
      <c r="AP1301" s="36">
        <v>24.1</v>
      </c>
      <c r="AQ1301" s="25">
        <v>40.299999999999997</v>
      </c>
      <c r="AR1301" s="36">
        <v>51.5</v>
      </c>
      <c r="AS1301" s="25">
        <v>230.4</v>
      </c>
      <c r="AT1301" s="74">
        <v>228</v>
      </c>
      <c r="AU1301" s="84">
        <v>73.3</v>
      </c>
      <c r="AV1301" s="54">
        <v>40.799999999999997</v>
      </c>
      <c r="AW1301" s="54">
        <v>61.97</v>
      </c>
      <c r="AX1301" s="54">
        <v>39.5</v>
      </c>
      <c r="AY1301" s="13" t="s">
        <v>85</v>
      </c>
      <c r="AZ1301" s="98" t="str">
        <f>_xlfn.IFNA(VLOOKUP(AY1301,ACCESSORIES!F:J,5,FALSE),"N/A")</f>
        <v>N/A</v>
      </c>
      <c r="BA1301" s="13" t="s">
        <v>85</v>
      </c>
      <c r="BB1301" s="98" t="str">
        <f>_xlfn.IFNA(VLOOKUP(BA1301,ACCESSORIES!F:J,5,FALSE),"N/A")</f>
        <v>N/A</v>
      </c>
      <c r="BC1301" s="77">
        <f t="shared" si="269"/>
        <v>41.317197784874551</v>
      </c>
      <c r="BD1301" s="56">
        <v>23.228346456692901</v>
      </c>
      <c r="BE1301" s="56">
        <v>23.228346456692901</v>
      </c>
      <c r="BF1301" s="56">
        <v>12.9133858267717</v>
      </c>
      <c r="BG1301" s="378">
        <f t="shared" si="266"/>
        <v>0.11417680000000027</v>
      </c>
      <c r="BH1301" s="81">
        <v>20</v>
      </c>
      <c r="BI1301" s="114" t="s">
        <v>3532</v>
      </c>
      <c r="BJ1301" s="50" t="s">
        <v>4050</v>
      </c>
      <c r="BK1301" s="81"/>
      <c r="BL1301" s="81"/>
      <c r="BM1301" s="81"/>
      <c r="BN1301" s="81"/>
      <c r="BO1301" s="81"/>
      <c r="BP1301" s="81"/>
      <c r="BQ1301" s="81"/>
      <c r="BR1301" s="81"/>
      <c r="BS1301" s="81"/>
      <c r="BT1301" s="81"/>
      <c r="BU1301" s="349"/>
      <c r="BV1301" s="390"/>
      <c r="BW1301" s="352"/>
      <c r="BX1301" s="390"/>
      <c r="BY1301" s="93" t="str">
        <f t="shared" si="267"/>
        <v>MR801, 20x10, +10mm Offset, 6x5.5, 106.25mm Centerbore, Gloss Black Milled</v>
      </c>
      <c r="BZ1301" s="81" t="s">
        <v>3878</v>
      </c>
      <c r="CA1301" s="81" t="s">
        <v>3879</v>
      </c>
      <c r="CB1301" s="81" t="str">
        <f t="shared" si="268"/>
        <v>RAISED (8XX)</v>
      </c>
    </row>
    <row r="1302" spans="1:80" s="38" customFormat="1" ht="15" customHeight="1">
      <c r="A1302" s="22">
        <f t="shared" si="259"/>
        <v>1300</v>
      </c>
      <c r="B1302" s="13" t="s">
        <v>84</v>
      </c>
      <c r="C1302" s="104" t="s">
        <v>7657</v>
      </c>
      <c r="D1302" s="82" t="s">
        <v>7645</v>
      </c>
      <c r="E1302" s="91" t="str">
        <f>CONCATENATE(LEFT(D1302,5),VLOOKUP(CONCATENATE(N1302,"x",O1302),'PART NUMBER GUIDE'!$B$9:$C$49,2,FALSE),VLOOKUP(CONCATENATE(P1302, V1302), 'PART NUMBER GUIDE'!$Q$6:$R$91, 2, FALSE),VLOOKUP(Y1302,'PART NUMBER GUIDE'!$J$8:$K$43,2, FALSE),IF(U1302="N/A",IF(ABS(S1302)&lt;10,"0"&amp;ABS(S1302),ABS(S1302)),CONCATENATE(LEFT(U1302,1),RIGHT(U1302,1))), F1302, G1302)</f>
        <v>MR80121016518N</v>
      </c>
      <c r="F1302" s="90" t="s">
        <v>2224</v>
      </c>
      <c r="G1302" s="90"/>
      <c r="H1302" s="79" t="s">
        <v>7672</v>
      </c>
      <c r="I1302" s="109">
        <v>45372</v>
      </c>
      <c r="J1302" s="85" t="s">
        <v>1266</v>
      </c>
      <c r="K1302" s="342">
        <v>429</v>
      </c>
      <c r="L1302" s="92">
        <f t="shared" si="260"/>
        <v>429</v>
      </c>
      <c r="M1302" s="344"/>
      <c r="N1302" s="82">
        <v>20</v>
      </c>
      <c r="O1302" s="8">
        <v>10</v>
      </c>
      <c r="P1302" s="99" t="str">
        <f t="shared" si="261"/>
        <v>6x135</v>
      </c>
      <c r="Q1302" s="82">
        <v>6</v>
      </c>
      <c r="R1302" s="82">
        <v>135</v>
      </c>
      <c r="S1302" s="82">
        <v>-18</v>
      </c>
      <c r="T1302" s="84">
        <v>4.75</v>
      </c>
      <c r="U1302" s="102" t="s">
        <v>85</v>
      </c>
      <c r="V1302" s="75">
        <v>87</v>
      </c>
      <c r="W1302" s="41">
        <v>39.683207193277958</v>
      </c>
      <c r="X1302" s="51">
        <v>2650</v>
      </c>
      <c r="Y1302" s="45" t="s">
        <v>4305</v>
      </c>
      <c r="Z1302" s="79" t="s">
        <v>2987</v>
      </c>
      <c r="AA1302" s="51" t="str">
        <f t="shared" si="262"/>
        <v>20x10, 6x135, -18 OS</v>
      </c>
      <c r="AB1302" s="81" t="s">
        <v>7651</v>
      </c>
      <c r="AC1302" s="89">
        <f>_xlfn.IFNA(VLOOKUP(AB1302,ACCESSORIES!F:J,5,FALSE),"N/A")</f>
        <v>22</v>
      </c>
      <c r="AD1302" s="14" t="s">
        <v>85</v>
      </c>
      <c r="AE1302" s="9" t="str">
        <f>_xlfn.IFNA(VLOOKUP(AD1302,ACCESSORIES!C:G,5,FALSE),"N/A")</f>
        <v>N/A</v>
      </c>
      <c r="AF1302" s="14" t="s">
        <v>85</v>
      </c>
      <c r="AG1302" s="14" t="s">
        <v>85</v>
      </c>
      <c r="AH1302" s="9" t="str">
        <f>_xlfn.IFNA(VLOOKUP(AG1302,ACCESSORIES!F:J,5,FALSE),"N/A")</f>
        <v>N/A</v>
      </c>
      <c r="AI1302" s="99" t="s">
        <v>265</v>
      </c>
      <c r="AJ1302" s="82" t="s">
        <v>85</v>
      </c>
      <c r="AK1302" s="82" t="s">
        <v>85</v>
      </c>
      <c r="AL1302" s="82" t="s">
        <v>85</v>
      </c>
      <c r="AM1302" s="82">
        <v>16.2</v>
      </c>
      <c r="AN1302" s="82">
        <v>170</v>
      </c>
      <c r="AO1302" s="36">
        <v>13.7</v>
      </c>
      <c r="AP1302" s="36">
        <v>40.4</v>
      </c>
      <c r="AQ1302" s="25">
        <v>64.8</v>
      </c>
      <c r="AR1302" s="36">
        <v>79.5</v>
      </c>
      <c r="AS1302" s="25">
        <v>231.8</v>
      </c>
      <c r="AT1302" s="74">
        <v>229.3</v>
      </c>
      <c r="AU1302" s="84">
        <v>73.3</v>
      </c>
      <c r="AV1302" s="54">
        <v>75.5</v>
      </c>
      <c r="AW1302" s="54">
        <v>90</v>
      </c>
      <c r="AX1302" s="54">
        <v>39</v>
      </c>
      <c r="AY1302" s="13" t="s">
        <v>85</v>
      </c>
      <c r="AZ1302" s="98" t="str">
        <f>_xlfn.IFNA(VLOOKUP(AY1302,ACCESSORIES!F:J,5,FALSE),"N/A")</f>
        <v>N/A</v>
      </c>
      <c r="BA1302" s="13" t="s">
        <v>85</v>
      </c>
      <c r="BB1302" s="98" t="str">
        <f>_xlfn.IFNA(VLOOKUP(BA1302,ACCESSORIES!F:J,5,FALSE),"N/A")</f>
        <v>N/A</v>
      </c>
      <c r="BC1302" s="77">
        <f t="shared" si="269"/>
        <v>44.183207193277958</v>
      </c>
      <c r="BD1302" s="56">
        <v>23.228346456692901</v>
      </c>
      <c r="BE1302" s="56">
        <v>23.228346456692901</v>
      </c>
      <c r="BF1302" s="56">
        <v>12.9133858267717</v>
      </c>
      <c r="BG1302" s="378">
        <f t="shared" si="266"/>
        <v>0.11417680000000027</v>
      </c>
      <c r="BH1302" s="81">
        <v>20</v>
      </c>
      <c r="BI1302" s="114" t="s">
        <v>3532</v>
      </c>
      <c r="BJ1302" s="50" t="s">
        <v>4050</v>
      </c>
      <c r="BK1302" s="81"/>
      <c r="BL1302" s="81"/>
      <c r="BM1302" s="81"/>
      <c r="BN1302" s="81"/>
      <c r="BO1302" s="81"/>
      <c r="BP1302" s="81"/>
      <c r="BQ1302" s="81"/>
      <c r="BR1302" s="81"/>
      <c r="BS1302" s="81"/>
      <c r="BT1302" s="81"/>
      <c r="BU1302" s="349"/>
      <c r="BV1302" s="390"/>
      <c r="BW1302" s="352"/>
      <c r="BX1302" s="390"/>
      <c r="BY1302" s="93" t="str">
        <f t="shared" si="267"/>
        <v>MR801, 20x10, -18mm Offset, 6x135, 87mm Centerbore, Gloss Black Milled</v>
      </c>
      <c r="BZ1302" s="81" t="s">
        <v>3878</v>
      </c>
      <c r="CA1302" s="81" t="s">
        <v>3879</v>
      </c>
      <c r="CB1302" s="81" t="str">
        <f t="shared" si="268"/>
        <v>RAISED (8XX)</v>
      </c>
    </row>
    <row r="1303" spans="1:80" s="38" customFormat="1" ht="15" customHeight="1">
      <c r="A1303" s="22">
        <f t="shared" si="259"/>
        <v>1301</v>
      </c>
      <c r="B1303" s="13" t="s">
        <v>84</v>
      </c>
      <c r="C1303" s="104" t="s">
        <v>7657</v>
      </c>
      <c r="D1303" s="82" t="s">
        <v>7645</v>
      </c>
      <c r="E1303" s="91" t="str">
        <f>CONCATENATE(LEFT(D1303,5),VLOOKUP(CONCATENATE(N1303,"x",O1303),'PART NUMBER GUIDE'!$B$9:$C$49,2,FALSE),VLOOKUP(CONCATENATE(P1303, V1303), 'PART NUMBER GUIDE'!$Q$6:$R$91, 2, FALSE),VLOOKUP(Y1303,'PART NUMBER GUIDE'!$J$8:$K$43,2, FALSE),IF(U1303="N/A",IF(ABS(S1303)&lt;10,"0"&amp;ABS(S1303),ABS(S1303)),CONCATENATE(LEFT(U1303,1),RIGHT(U1303,1))), F1303, G1303)</f>
        <v>MR80121060518N</v>
      </c>
      <c r="F1303" s="90" t="s">
        <v>2224</v>
      </c>
      <c r="G1303" s="90"/>
      <c r="H1303" s="79" t="s">
        <v>7673</v>
      </c>
      <c r="I1303" s="109">
        <v>45372</v>
      </c>
      <c r="J1303" s="85" t="s">
        <v>1266</v>
      </c>
      <c r="K1303" s="342">
        <v>429</v>
      </c>
      <c r="L1303" s="92">
        <f t="shared" si="260"/>
        <v>429</v>
      </c>
      <c r="M1303" s="344"/>
      <c r="N1303" s="82">
        <v>20</v>
      </c>
      <c r="O1303" s="8">
        <v>10</v>
      </c>
      <c r="P1303" s="99" t="str">
        <f t="shared" si="261"/>
        <v>6x5.5</v>
      </c>
      <c r="Q1303" s="82">
        <v>6</v>
      </c>
      <c r="R1303" s="82">
        <v>5.5</v>
      </c>
      <c r="S1303" s="82">
        <v>-18</v>
      </c>
      <c r="T1303" s="84">
        <v>4.75</v>
      </c>
      <c r="U1303" s="102" t="s">
        <v>85</v>
      </c>
      <c r="V1303" s="75">
        <v>106.25</v>
      </c>
      <c r="W1303" s="41">
        <v>39.683207193277958</v>
      </c>
      <c r="X1303" s="51">
        <v>2650</v>
      </c>
      <c r="Y1303" s="45" t="s">
        <v>4305</v>
      </c>
      <c r="Z1303" s="79" t="s">
        <v>2987</v>
      </c>
      <c r="AA1303" s="51" t="str">
        <f t="shared" si="262"/>
        <v>20x10, 6x5.5, -18 OS</v>
      </c>
      <c r="AB1303" s="81" t="s">
        <v>7651</v>
      </c>
      <c r="AC1303" s="89">
        <f>_xlfn.IFNA(VLOOKUP(AB1303,ACCESSORIES!F:J,5,FALSE),"N/A")</f>
        <v>22</v>
      </c>
      <c r="AD1303" s="14" t="s">
        <v>85</v>
      </c>
      <c r="AE1303" s="9" t="str">
        <f>_xlfn.IFNA(VLOOKUP(AD1303,ACCESSORIES!C:G,5,FALSE),"N/A")</f>
        <v>N/A</v>
      </c>
      <c r="AF1303" s="14" t="s">
        <v>85</v>
      </c>
      <c r="AG1303" s="14" t="s">
        <v>85</v>
      </c>
      <c r="AH1303" s="9" t="str">
        <f>_xlfn.IFNA(VLOOKUP(AG1303,ACCESSORIES!F:J,5,FALSE),"N/A")</f>
        <v>N/A</v>
      </c>
      <c r="AI1303" s="99" t="s">
        <v>265</v>
      </c>
      <c r="AJ1303" s="82" t="s">
        <v>1709</v>
      </c>
      <c r="AK1303" s="40">
        <f>_xlfn.IFNA(VLOOKUP(AJ1303,ACCESSORIES!F:J,5,FALSE),"N/A")</f>
        <v>2.75</v>
      </c>
      <c r="AL1303" s="3">
        <v>78.3</v>
      </c>
      <c r="AM1303" s="82">
        <v>16.2</v>
      </c>
      <c r="AN1303" s="82">
        <v>170</v>
      </c>
      <c r="AO1303" s="36">
        <v>13.7</v>
      </c>
      <c r="AP1303" s="36">
        <v>40.4</v>
      </c>
      <c r="AQ1303" s="25">
        <v>64.8</v>
      </c>
      <c r="AR1303" s="36">
        <v>79.5</v>
      </c>
      <c r="AS1303" s="25">
        <v>231.8</v>
      </c>
      <c r="AT1303" s="74">
        <v>229.3</v>
      </c>
      <c r="AU1303" s="84">
        <v>73.3</v>
      </c>
      <c r="AV1303" s="36">
        <v>69.5</v>
      </c>
      <c r="AW1303" s="54">
        <v>90</v>
      </c>
      <c r="AX1303" s="54">
        <v>39</v>
      </c>
      <c r="AY1303" s="13" t="s">
        <v>85</v>
      </c>
      <c r="AZ1303" s="98" t="str">
        <f>_xlfn.IFNA(VLOOKUP(AY1303,ACCESSORIES!F:J,5,FALSE),"N/A")</f>
        <v>N/A</v>
      </c>
      <c r="BA1303" s="13" t="s">
        <v>85</v>
      </c>
      <c r="BB1303" s="98" t="str">
        <f>_xlfn.IFNA(VLOOKUP(BA1303,ACCESSORIES!F:J,5,FALSE),"N/A")</f>
        <v>N/A</v>
      </c>
      <c r="BC1303" s="77">
        <f t="shared" si="269"/>
        <v>44.183207193277958</v>
      </c>
      <c r="BD1303" s="56">
        <v>23.228346456692901</v>
      </c>
      <c r="BE1303" s="56">
        <v>23.228346456692901</v>
      </c>
      <c r="BF1303" s="56">
        <v>12.9133858267717</v>
      </c>
      <c r="BG1303" s="378">
        <f t="shared" si="266"/>
        <v>0.11417680000000027</v>
      </c>
      <c r="BH1303" s="81">
        <v>20</v>
      </c>
      <c r="BI1303" s="114" t="s">
        <v>3532</v>
      </c>
      <c r="BJ1303" s="50" t="s">
        <v>4050</v>
      </c>
      <c r="BK1303" s="81"/>
      <c r="BL1303" s="81"/>
      <c r="BM1303" s="81"/>
      <c r="BN1303" s="81"/>
      <c r="BO1303" s="81"/>
      <c r="BP1303" s="81"/>
      <c r="BQ1303" s="81"/>
      <c r="BR1303" s="81"/>
      <c r="BS1303" s="81"/>
      <c r="BT1303" s="81"/>
      <c r="BU1303" s="349"/>
      <c r="BV1303" s="390"/>
      <c r="BW1303" s="352"/>
      <c r="BX1303" s="390"/>
      <c r="BY1303" s="93" t="str">
        <f t="shared" si="267"/>
        <v>MR801, 20x10, -18mm Offset, 6x5.5, 106.25mm Centerbore, Gloss Black Milled</v>
      </c>
      <c r="BZ1303" s="81" t="s">
        <v>3878</v>
      </c>
      <c r="CA1303" s="81" t="s">
        <v>3879</v>
      </c>
      <c r="CB1303" s="81" t="str">
        <f t="shared" si="268"/>
        <v>RAISED (8XX)</v>
      </c>
    </row>
    <row r="1304" spans="1:80" s="38" customFormat="1" ht="15" customHeight="1">
      <c r="A1304" s="22">
        <f t="shared" si="259"/>
        <v>1302</v>
      </c>
      <c r="B1304" s="13" t="s">
        <v>84</v>
      </c>
      <c r="C1304" s="104" t="s">
        <v>7657</v>
      </c>
      <c r="D1304" s="82" t="s">
        <v>7645</v>
      </c>
      <c r="E1304" s="91" t="str">
        <f>CONCATENATE(LEFT(D1304,5),VLOOKUP(CONCATENATE(N1304,"x",O1304),'PART NUMBER GUIDE'!$B$9:$C$49,2,FALSE),VLOOKUP(CONCATENATE(P1304, V1304), 'PART NUMBER GUIDE'!$Q$6:$R$91, 2, FALSE),VLOOKUP(Y1304,'PART NUMBER GUIDE'!$J$8:$K$43,2, FALSE),IF(U1304="N/A",IF(ABS(S1304)&lt;10,"0"&amp;ABS(S1304),ABS(S1304)),CONCATENATE(LEFT(U1304,1),RIGHT(U1304,1))), F1304, G1304)</f>
        <v>MR80121080518N</v>
      </c>
      <c r="F1304" s="90" t="s">
        <v>2224</v>
      </c>
      <c r="G1304" s="90"/>
      <c r="H1304" s="79" t="s">
        <v>7674</v>
      </c>
      <c r="I1304" s="109">
        <v>45372</v>
      </c>
      <c r="J1304" s="85" t="s">
        <v>1266</v>
      </c>
      <c r="K1304" s="342">
        <v>429</v>
      </c>
      <c r="L1304" s="92">
        <f t="shared" si="260"/>
        <v>429</v>
      </c>
      <c r="M1304" s="344"/>
      <c r="N1304" s="82">
        <v>20</v>
      </c>
      <c r="O1304" s="8">
        <v>10</v>
      </c>
      <c r="P1304" s="99" t="str">
        <f t="shared" si="261"/>
        <v>8x6.5</v>
      </c>
      <c r="Q1304" s="82">
        <v>8</v>
      </c>
      <c r="R1304" s="82">
        <v>6.5</v>
      </c>
      <c r="S1304" s="82">
        <v>-18</v>
      </c>
      <c r="T1304" s="84">
        <v>4.75</v>
      </c>
      <c r="U1304" s="102" t="s">
        <v>85</v>
      </c>
      <c r="V1304" s="75">
        <v>121.3</v>
      </c>
      <c r="W1304" s="41">
        <v>42.108292077311624</v>
      </c>
      <c r="X1304" s="51">
        <v>3640</v>
      </c>
      <c r="Y1304" s="45" t="s">
        <v>4305</v>
      </c>
      <c r="Z1304" s="79" t="s">
        <v>2987</v>
      </c>
      <c r="AA1304" s="51" t="str">
        <f t="shared" si="262"/>
        <v>20x10, 8x6.5, -18 OS</v>
      </c>
      <c r="AB1304" s="81" t="s">
        <v>7652</v>
      </c>
      <c r="AC1304" s="89">
        <f>_xlfn.IFNA(VLOOKUP(AB1304,ACCESSORIES!F:J,5,FALSE),"N/A")</f>
        <v>22</v>
      </c>
      <c r="AD1304" s="14" t="s">
        <v>85</v>
      </c>
      <c r="AE1304" s="9" t="str">
        <f>_xlfn.IFNA(VLOOKUP(AD1304,ACCESSORIES!C:G,5,FALSE),"N/A")</f>
        <v>N/A</v>
      </c>
      <c r="AF1304" s="14" t="s">
        <v>85</v>
      </c>
      <c r="AG1304" s="14" t="s">
        <v>85</v>
      </c>
      <c r="AH1304" s="9" t="str">
        <f>_xlfn.IFNA(VLOOKUP(AG1304,ACCESSORIES!F:J,5,FALSE),"N/A")</f>
        <v>N/A</v>
      </c>
      <c r="AI1304" s="99" t="s">
        <v>265</v>
      </c>
      <c r="AJ1304" s="82" t="s">
        <v>85</v>
      </c>
      <c r="AK1304" s="82" t="s">
        <v>85</v>
      </c>
      <c r="AL1304" s="82" t="s">
        <v>85</v>
      </c>
      <c r="AM1304" s="82">
        <v>16.2</v>
      </c>
      <c r="AN1304" s="82">
        <v>192</v>
      </c>
      <c r="AO1304" s="36">
        <v>0</v>
      </c>
      <c r="AP1304" s="36">
        <v>9.4</v>
      </c>
      <c r="AQ1304" s="25">
        <v>33</v>
      </c>
      <c r="AR1304" s="36">
        <v>48.3</v>
      </c>
      <c r="AS1304" s="25">
        <v>227.3</v>
      </c>
      <c r="AT1304" s="74">
        <v>225.2</v>
      </c>
      <c r="AU1304" s="75">
        <v>121.3</v>
      </c>
      <c r="AV1304" s="54">
        <v>92.9</v>
      </c>
      <c r="AW1304" s="54">
        <v>92.9</v>
      </c>
      <c r="AX1304" s="54">
        <v>66</v>
      </c>
      <c r="AY1304" s="13" t="s">
        <v>85</v>
      </c>
      <c r="AZ1304" s="98" t="str">
        <f>_xlfn.IFNA(VLOOKUP(AY1304,ACCESSORIES!F:J,5,FALSE),"N/A")</f>
        <v>N/A</v>
      </c>
      <c r="BA1304" s="13" t="s">
        <v>85</v>
      </c>
      <c r="BB1304" s="98" t="str">
        <f>_xlfn.IFNA(VLOOKUP(BA1304,ACCESSORIES!F:J,5,FALSE),"N/A")</f>
        <v>N/A</v>
      </c>
      <c r="BC1304" s="77">
        <f t="shared" si="269"/>
        <v>46.608292077311624</v>
      </c>
      <c r="BD1304" s="56">
        <v>23.228346456692901</v>
      </c>
      <c r="BE1304" s="56">
        <v>23.228346456692901</v>
      </c>
      <c r="BF1304" s="56">
        <v>12.9133858267717</v>
      </c>
      <c r="BG1304" s="378">
        <f t="shared" si="266"/>
        <v>0.11417680000000027</v>
      </c>
      <c r="BH1304" s="81">
        <v>20</v>
      </c>
      <c r="BI1304" s="114" t="s">
        <v>3532</v>
      </c>
      <c r="BJ1304" s="50" t="s">
        <v>4050</v>
      </c>
      <c r="BK1304" s="81"/>
      <c r="BL1304" s="81"/>
      <c r="BM1304" s="81"/>
      <c r="BN1304" s="81"/>
      <c r="BO1304" s="81"/>
      <c r="BP1304" s="81"/>
      <c r="BQ1304" s="81"/>
      <c r="BR1304" s="81"/>
      <c r="BS1304" s="81"/>
      <c r="BT1304" s="81"/>
      <c r="BU1304" s="349"/>
      <c r="BV1304" s="390"/>
      <c r="BW1304" s="352"/>
      <c r="BX1304" s="390"/>
      <c r="BY1304" s="93" t="str">
        <f t="shared" si="267"/>
        <v>MR801, 20x10, -18mm Offset, 8x6.5, 121.3mm Centerbore, Gloss Black Milled</v>
      </c>
      <c r="BZ1304" s="81" t="s">
        <v>3878</v>
      </c>
      <c r="CA1304" s="81" t="s">
        <v>3879</v>
      </c>
      <c r="CB1304" s="81" t="str">
        <f t="shared" si="268"/>
        <v>RAISED (8XX)</v>
      </c>
    </row>
    <row r="1305" spans="1:80" s="38" customFormat="1" ht="15" customHeight="1">
      <c r="A1305" s="22">
        <f t="shared" si="259"/>
        <v>1303</v>
      </c>
      <c r="B1305" s="13" t="s">
        <v>84</v>
      </c>
      <c r="C1305" s="104" t="s">
        <v>7657</v>
      </c>
      <c r="D1305" s="82" t="s">
        <v>7645</v>
      </c>
      <c r="E1305" s="91" t="str">
        <f>CONCATENATE(LEFT(D1305,5),VLOOKUP(CONCATENATE(N1305,"x",O1305),'PART NUMBER GUIDE'!$B$9:$C$49,2,FALSE),VLOOKUP(CONCATENATE(P1305, V1305), 'PART NUMBER GUIDE'!$Q$6:$R$91, 2, FALSE),VLOOKUP(Y1305,'PART NUMBER GUIDE'!$J$8:$K$43,2, FALSE),IF(U1305="N/A",IF(ABS(S1305)&lt;10,"0"&amp;ABS(S1305),ABS(S1305)),CONCATENATE(LEFT(U1305,1),RIGHT(U1305,1))), F1305, G1305)</f>
        <v>MR80121087518N</v>
      </c>
      <c r="F1305" s="90" t="s">
        <v>2224</v>
      </c>
      <c r="G1305" s="90"/>
      <c r="H1305" s="79" t="s">
        <v>7675</v>
      </c>
      <c r="I1305" s="109">
        <v>45372</v>
      </c>
      <c r="J1305" s="85" t="s">
        <v>1266</v>
      </c>
      <c r="K1305" s="342">
        <v>429</v>
      </c>
      <c r="L1305" s="92">
        <f t="shared" si="260"/>
        <v>429</v>
      </c>
      <c r="M1305" s="344"/>
      <c r="N1305" s="82">
        <v>20</v>
      </c>
      <c r="O1305" s="8">
        <v>10</v>
      </c>
      <c r="P1305" s="99" t="str">
        <f t="shared" si="261"/>
        <v>8x170</v>
      </c>
      <c r="Q1305" s="82">
        <v>8</v>
      </c>
      <c r="R1305" s="82">
        <v>170</v>
      </c>
      <c r="S1305" s="82">
        <v>-18</v>
      </c>
      <c r="T1305" s="84">
        <v>4.75</v>
      </c>
      <c r="U1305" s="102" t="s">
        <v>85</v>
      </c>
      <c r="V1305" s="75">
        <v>125</v>
      </c>
      <c r="W1305" s="41">
        <v>42.328754339496491</v>
      </c>
      <c r="X1305" s="51">
        <v>3640</v>
      </c>
      <c r="Y1305" s="45" t="s">
        <v>4305</v>
      </c>
      <c r="Z1305" s="79" t="s">
        <v>2987</v>
      </c>
      <c r="AA1305" s="51" t="str">
        <f t="shared" si="262"/>
        <v>20x10, 8x170, -18 OS</v>
      </c>
      <c r="AB1305" s="81" t="s">
        <v>7652</v>
      </c>
      <c r="AC1305" s="89">
        <f>_xlfn.IFNA(VLOOKUP(AB1305,ACCESSORIES!F:J,5,FALSE),"N/A")</f>
        <v>22</v>
      </c>
      <c r="AD1305" s="14" t="s">
        <v>85</v>
      </c>
      <c r="AE1305" s="9" t="str">
        <f>_xlfn.IFNA(VLOOKUP(AD1305,ACCESSORIES!C:G,5,FALSE),"N/A")</f>
        <v>N/A</v>
      </c>
      <c r="AF1305" s="14" t="s">
        <v>85</v>
      </c>
      <c r="AG1305" s="14" t="s">
        <v>85</v>
      </c>
      <c r="AH1305" s="9" t="str">
        <f>_xlfn.IFNA(VLOOKUP(AG1305,ACCESSORIES!F:J,5,FALSE),"N/A")</f>
        <v>N/A</v>
      </c>
      <c r="AI1305" s="99" t="s">
        <v>265</v>
      </c>
      <c r="AJ1305" s="82" t="s">
        <v>85</v>
      </c>
      <c r="AK1305" s="82" t="s">
        <v>85</v>
      </c>
      <c r="AL1305" s="82" t="s">
        <v>85</v>
      </c>
      <c r="AM1305" s="82">
        <v>16.2</v>
      </c>
      <c r="AN1305" s="82">
        <v>198</v>
      </c>
      <c r="AO1305" s="36">
        <v>0</v>
      </c>
      <c r="AP1305" s="36">
        <v>2.4</v>
      </c>
      <c r="AQ1305" s="25">
        <v>31.9</v>
      </c>
      <c r="AR1305" s="36">
        <v>48.3</v>
      </c>
      <c r="AS1305" s="25">
        <v>227.3</v>
      </c>
      <c r="AT1305" s="74">
        <v>225.2</v>
      </c>
      <c r="AU1305" s="84">
        <v>125</v>
      </c>
      <c r="AV1305" s="54">
        <v>92.9</v>
      </c>
      <c r="AW1305" s="54">
        <v>92.9</v>
      </c>
      <c r="AX1305" s="54">
        <v>66</v>
      </c>
      <c r="AY1305" s="13" t="s">
        <v>85</v>
      </c>
      <c r="AZ1305" s="98" t="str">
        <f>_xlfn.IFNA(VLOOKUP(AY1305,ACCESSORIES!F:J,5,FALSE),"N/A")</f>
        <v>N/A</v>
      </c>
      <c r="BA1305" s="13" t="s">
        <v>85</v>
      </c>
      <c r="BB1305" s="98" t="str">
        <f>_xlfn.IFNA(VLOOKUP(BA1305,ACCESSORIES!F:J,5,FALSE),"N/A")</f>
        <v>N/A</v>
      </c>
      <c r="BC1305" s="77">
        <f t="shared" si="269"/>
        <v>46.828754339496491</v>
      </c>
      <c r="BD1305" s="56">
        <v>23.228346456692901</v>
      </c>
      <c r="BE1305" s="56">
        <v>23.228346456692901</v>
      </c>
      <c r="BF1305" s="56">
        <v>12.9133858267717</v>
      </c>
      <c r="BG1305" s="378">
        <f t="shared" si="266"/>
        <v>0.11417680000000027</v>
      </c>
      <c r="BH1305" s="81">
        <v>20</v>
      </c>
      <c r="BI1305" s="114" t="s">
        <v>3532</v>
      </c>
      <c r="BJ1305" s="50" t="s">
        <v>4050</v>
      </c>
      <c r="BK1305" s="81"/>
      <c r="BL1305" s="81"/>
      <c r="BM1305" s="81"/>
      <c r="BN1305" s="81"/>
      <c r="BO1305" s="81"/>
      <c r="BP1305" s="81"/>
      <c r="BQ1305" s="81"/>
      <c r="BR1305" s="81"/>
      <c r="BS1305" s="81"/>
      <c r="BT1305" s="81"/>
      <c r="BU1305" s="349"/>
      <c r="BV1305" s="390"/>
      <c r="BW1305" s="352"/>
      <c r="BX1305" s="390"/>
      <c r="BY1305" s="93" t="str">
        <f t="shared" si="267"/>
        <v>MR801, 20x10, -18mm Offset, 8x170, 125mm Centerbore, Gloss Black Milled</v>
      </c>
      <c r="BZ1305" s="81" t="s">
        <v>3878</v>
      </c>
      <c r="CA1305" s="81" t="s">
        <v>3879</v>
      </c>
      <c r="CB1305" s="81" t="str">
        <f t="shared" si="268"/>
        <v>RAISED (8XX)</v>
      </c>
    </row>
    <row r="1306" spans="1:80" s="38" customFormat="1" ht="15" customHeight="1">
      <c r="A1306" s="22">
        <f t="shared" si="259"/>
        <v>1304</v>
      </c>
      <c r="B1306" s="13" t="s">
        <v>84</v>
      </c>
      <c r="C1306" s="104" t="s">
        <v>7657</v>
      </c>
      <c r="D1306" s="82" t="s">
        <v>7645</v>
      </c>
      <c r="E1306" s="91" t="str">
        <f>CONCATENATE(LEFT(D1306,5),VLOOKUP(CONCATENATE(N1306,"x",O1306),'PART NUMBER GUIDE'!$B$9:$C$49,2,FALSE),VLOOKUP(CONCATENATE(P1306, V1306), 'PART NUMBER GUIDE'!$Q$6:$R$91, 2, FALSE),VLOOKUP(Y1306,'PART NUMBER GUIDE'!$J$8:$K$43,2, FALSE),IF(U1306="N/A",IF(ABS(S1306)&lt;10,"0"&amp;ABS(S1306),ABS(S1306)),CONCATENATE(LEFT(U1306,1),RIGHT(U1306,1))), F1306, G1306)</f>
        <v>MR80121088518N</v>
      </c>
      <c r="F1306" s="90" t="s">
        <v>2224</v>
      </c>
      <c r="G1306" s="90"/>
      <c r="H1306" s="79" t="s">
        <v>7676</v>
      </c>
      <c r="I1306" s="109">
        <v>45372</v>
      </c>
      <c r="J1306" s="85" t="s">
        <v>1266</v>
      </c>
      <c r="K1306" s="342">
        <v>429</v>
      </c>
      <c r="L1306" s="92">
        <f t="shared" si="260"/>
        <v>429</v>
      </c>
      <c r="M1306" s="344"/>
      <c r="N1306" s="82">
        <v>20</v>
      </c>
      <c r="O1306" s="8">
        <v>10</v>
      </c>
      <c r="P1306" s="99" t="str">
        <f t="shared" si="261"/>
        <v>8x180</v>
      </c>
      <c r="Q1306" s="82">
        <v>8</v>
      </c>
      <c r="R1306" s="82">
        <v>180</v>
      </c>
      <c r="S1306" s="82">
        <v>-18</v>
      </c>
      <c r="T1306" s="84">
        <v>4.75</v>
      </c>
      <c r="U1306" s="102" t="s">
        <v>85</v>
      </c>
      <c r="V1306" s="75">
        <v>124.1</v>
      </c>
      <c r="W1306" s="41">
        <v>42.769678863866247</v>
      </c>
      <c r="X1306" s="51">
        <v>3640</v>
      </c>
      <c r="Y1306" s="45" t="s">
        <v>4305</v>
      </c>
      <c r="Z1306" s="79" t="s">
        <v>2987</v>
      </c>
      <c r="AA1306" s="51" t="str">
        <f t="shared" si="262"/>
        <v>20x10, 8x180, -18 OS</v>
      </c>
      <c r="AB1306" s="81" t="s">
        <v>7652</v>
      </c>
      <c r="AC1306" s="89">
        <f>_xlfn.IFNA(VLOOKUP(AB1306,ACCESSORIES!F:J,5,FALSE),"N/A")</f>
        <v>22</v>
      </c>
      <c r="AD1306" s="14" t="s">
        <v>85</v>
      </c>
      <c r="AE1306" s="9" t="str">
        <f>_xlfn.IFNA(VLOOKUP(AD1306,ACCESSORIES!C:G,5,FALSE),"N/A")</f>
        <v>N/A</v>
      </c>
      <c r="AF1306" s="14" t="s">
        <v>85</v>
      </c>
      <c r="AG1306" s="14" t="s">
        <v>85</v>
      </c>
      <c r="AH1306" s="9" t="str">
        <f>_xlfn.IFNA(VLOOKUP(AG1306,ACCESSORIES!F:J,5,FALSE),"N/A")</f>
        <v>N/A</v>
      </c>
      <c r="AI1306" s="99" t="s">
        <v>265</v>
      </c>
      <c r="AJ1306" s="82" t="s">
        <v>85</v>
      </c>
      <c r="AK1306" s="82" t="s">
        <v>85</v>
      </c>
      <c r="AL1306" s="82" t="s">
        <v>85</v>
      </c>
      <c r="AM1306" s="82">
        <v>16.2</v>
      </c>
      <c r="AN1306" s="82">
        <v>206</v>
      </c>
      <c r="AO1306" s="36">
        <v>0</v>
      </c>
      <c r="AP1306" s="36">
        <v>0</v>
      </c>
      <c r="AQ1306" s="25">
        <v>29.9</v>
      </c>
      <c r="AR1306" s="36">
        <v>48.3</v>
      </c>
      <c r="AS1306" s="25">
        <v>227.3</v>
      </c>
      <c r="AT1306" s="74">
        <v>225.2</v>
      </c>
      <c r="AU1306" s="75">
        <v>124.1</v>
      </c>
      <c r="AV1306" s="54">
        <v>92.9</v>
      </c>
      <c r="AW1306" s="54">
        <v>92.9</v>
      </c>
      <c r="AX1306" s="54">
        <v>66</v>
      </c>
      <c r="AY1306" s="13" t="s">
        <v>85</v>
      </c>
      <c r="AZ1306" s="98" t="str">
        <f>_xlfn.IFNA(VLOOKUP(AY1306,ACCESSORIES!F:J,5,FALSE),"N/A")</f>
        <v>N/A</v>
      </c>
      <c r="BA1306" s="13" t="s">
        <v>85</v>
      </c>
      <c r="BB1306" s="98" t="str">
        <f>_xlfn.IFNA(VLOOKUP(BA1306,ACCESSORIES!F:J,5,FALSE),"N/A")</f>
        <v>N/A</v>
      </c>
      <c r="BC1306" s="77">
        <f t="shared" si="269"/>
        <v>47.269678863866247</v>
      </c>
      <c r="BD1306" s="56">
        <v>23.228346456692901</v>
      </c>
      <c r="BE1306" s="56">
        <v>23.228346456692901</v>
      </c>
      <c r="BF1306" s="56">
        <v>12.9133858267717</v>
      </c>
      <c r="BG1306" s="378">
        <f t="shared" si="266"/>
        <v>0.11417680000000027</v>
      </c>
      <c r="BH1306" s="81">
        <v>20</v>
      </c>
      <c r="BI1306" s="114" t="s">
        <v>3532</v>
      </c>
      <c r="BJ1306" s="50" t="s">
        <v>4050</v>
      </c>
      <c r="BK1306" s="81"/>
      <c r="BL1306" s="81"/>
      <c r="BM1306" s="81"/>
      <c r="BN1306" s="81"/>
      <c r="BO1306" s="81"/>
      <c r="BP1306" s="81"/>
      <c r="BQ1306" s="81"/>
      <c r="BR1306" s="81"/>
      <c r="BS1306" s="81"/>
      <c r="BT1306" s="81"/>
      <c r="BU1306" s="349"/>
      <c r="BV1306" s="390"/>
      <c r="BW1306" s="352"/>
      <c r="BX1306" s="390"/>
      <c r="BY1306" s="93" t="str">
        <f t="shared" si="267"/>
        <v>MR801, 20x10, -18mm Offset, 8x180, 124.1mm Centerbore, Gloss Black Milled</v>
      </c>
      <c r="BZ1306" s="81" t="s">
        <v>3878</v>
      </c>
      <c r="CA1306" s="81" t="s">
        <v>3879</v>
      </c>
      <c r="CB1306" s="81" t="str">
        <f t="shared" si="268"/>
        <v>RAISED (8XX)</v>
      </c>
    </row>
    <row r="1307" spans="1:80" s="38" customFormat="1" ht="15" customHeight="1">
      <c r="A1307" s="22">
        <f t="shared" si="259"/>
        <v>1305</v>
      </c>
      <c r="B1307" s="13" t="s">
        <v>84</v>
      </c>
      <c r="C1307" s="104" t="s">
        <v>7657</v>
      </c>
      <c r="D1307" s="82" t="s">
        <v>7645</v>
      </c>
      <c r="E1307" s="91" t="str">
        <f>CONCATENATE(LEFT(D1307,5),VLOOKUP(CONCATENATE(N1307,"x",O1307),'PART NUMBER GUIDE'!$B$9:$C$49,2,FALSE),VLOOKUP(CONCATENATE(P1307, V1307), 'PART NUMBER GUIDE'!$Q$6:$R$91, 2, FALSE),VLOOKUP(Y1307,'PART NUMBER GUIDE'!$J$8:$K$43,2, FALSE),IF(U1307="N/A",IF(ABS(S1307)&lt;10,"0"&amp;ABS(S1307),ABS(S1307)),CONCATENATE(LEFT(U1307,1),RIGHT(U1307,1))), F1307, G1307)</f>
        <v>MR80121216540N</v>
      </c>
      <c r="F1307" s="90" t="s">
        <v>2224</v>
      </c>
      <c r="G1307" s="90"/>
      <c r="H1307" s="79" t="s">
        <v>7677</v>
      </c>
      <c r="I1307" s="109">
        <v>45372</v>
      </c>
      <c r="J1307" s="85" t="s">
        <v>1266</v>
      </c>
      <c r="K1307" s="342">
        <v>449</v>
      </c>
      <c r="L1307" s="92">
        <f t="shared" si="260"/>
        <v>449</v>
      </c>
      <c r="M1307" s="344"/>
      <c r="N1307" s="82">
        <v>20</v>
      </c>
      <c r="O1307" s="8">
        <v>12</v>
      </c>
      <c r="P1307" s="99" t="str">
        <f t="shared" si="261"/>
        <v>6x135</v>
      </c>
      <c r="Q1307" s="82">
        <v>6</v>
      </c>
      <c r="R1307" s="82">
        <v>135</v>
      </c>
      <c r="S1307" s="82">
        <v>-40</v>
      </c>
      <c r="T1307" s="84">
        <v>4.9000000000000004</v>
      </c>
      <c r="U1307" s="102" t="s">
        <v>85</v>
      </c>
      <c r="V1307" s="75">
        <v>87</v>
      </c>
      <c r="W1307" s="41">
        <v>37.258122309244307</v>
      </c>
      <c r="X1307" s="51">
        <v>2650</v>
      </c>
      <c r="Y1307" s="45" t="s">
        <v>4305</v>
      </c>
      <c r="Z1307" s="79" t="s">
        <v>2987</v>
      </c>
      <c r="AA1307" s="51" t="str">
        <f t="shared" si="262"/>
        <v>20x12, 6x135, -40 OS</v>
      </c>
      <c r="AB1307" s="81" t="s">
        <v>7651</v>
      </c>
      <c r="AC1307" s="89">
        <f>_xlfn.IFNA(VLOOKUP(AB1307,ACCESSORIES!F:J,5,FALSE),"N/A")</f>
        <v>22</v>
      </c>
      <c r="AD1307" s="14" t="s">
        <v>85</v>
      </c>
      <c r="AE1307" s="9" t="str">
        <f>_xlfn.IFNA(VLOOKUP(AD1307,ACCESSORIES!C:G,5,FALSE),"N/A")</f>
        <v>N/A</v>
      </c>
      <c r="AF1307" s="14" t="s">
        <v>85</v>
      </c>
      <c r="AG1307" s="14" t="s">
        <v>85</v>
      </c>
      <c r="AH1307" s="9" t="str">
        <f>_xlfn.IFNA(VLOOKUP(AG1307,ACCESSORIES!F:J,5,FALSE),"N/A")</f>
        <v>N/A</v>
      </c>
      <c r="AI1307" s="99" t="s">
        <v>265</v>
      </c>
      <c r="AJ1307" s="82" t="s">
        <v>85</v>
      </c>
      <c r="AK1307" s="82" t="s">
        <v>85</v>
      </c>
      <c r="AL1307" s="82" t="s">
        <v>85</v>
      </c>
      <c r="AM1307" s="82">
        <v>16.2</v>
      </c>
      <c r="AN1307" s="82">
        <v>170</v>
      </c>
      <c r="AO1307" s="36">
        <v>10.1</v>
      </c>
      <c r="AP1307" s="36">
        <v>25</v>
      </c>
      <c r="AQ1307" s="25">
        <v>38.6</v>
      </c>
      <c r="AR1307" s="36">
        <v>50</v>
      </c>
      <c r="AS1307" s="25">
        <v>231.2</v>
      </c>
      <c r="AT1307" s="74">
        <v>226.2</v>
      </c>
      <c r="AU1307" s="84">
        <v>73.3</v>
      </c>
      <c r="AV1307" s="54">
        <v>44.8</v>
      </c>
      <c r="AW1307" s="54">
        <v>59.8</v>
      </c>
      <c r="AX1307" s="54">
        <v>121</v>
      </c>
      <c r="AY1307" s="13" t="s">
        <v>85</v>
      </c>
      <c r="AZ1307" s="98" t="str">
        <f>_xlfn.IFNA(VLOOKUP(AY1307,ACCESSORIES!F:J,5,FALSE),"N/A")</f>
        <v>N/A</v>
      </c>
      <c r="BA1307" s="13" t="s">
        <v>85</v>
      </c>
      <c r="BB1307" s="98" t="str">
        <f>_xlfn.IFNA(VLOOKUP(BA1307,ACCESSORIES!F:J,5,FALSE),"N/A")</f>
        <v>N/A</v>
      </c>
      <c r="BC1307" s="77">
        <f t="shared" si="269"/>
        <v>41.758122309244307</v>
      </c>
      <c r="BD1307" s="56">
        <v>23.228346456692901</v>
      </c>
      <c r="BE1307" s="56">
        <v>23.228346456692901</v>
      </c>
      <c r="BF1307" s="56">
        <v>14.96</v>
      </c>
      <c r="BG1307" s="378">
        <f t="shared" si="266"/>
        <v>0.13227243039999984</v>
      </c>
      <c r="BH1307" s="81">
        <v>16</v>
      </c>
      <c r="BI1307" s="114" t="s">
        <v>3532</v>
      </c>
      <c r="BJ1307" s="50" t="s">
        <v>4050</v>
      </c>
      <c r="BK1307" s="81"/>
      <c r="BL1307" s="81"/>
      <c r="BM1307" s="81"/>
      <c r="BN1307" s="81"/>
      <c r="BO1307" s="81"/>
      <c r="BP1307" s="81"/>
      <c r="BQ1307" s="81"/>
      <c r="BR1307" s="81"/>
      <c r="BS1307" s="81"/>
      <c r="BT1307" s="81"/>
      <c r="BU1307" s="349"/>
      <c r="BV1307" s="390"/>
      <c r="BW1307" s="352"/>
      <c r="BX1307" s="390"/>
      <c r="BY1307" s="93" t="str">
        <f t="shared" si="267"/>
        <v>MR801, 20x12, -40mm Offset, 6x135, 87mm Centerbore, Gloss Black Milled</v>
      </c>
      <c r="BZ1307" s="81" t="s">
        <v>3878</v>
      </c>
      <c r="CA1307" s="81" t="s">
        <v>3879</v>
      </c>
      <c r="CB1307" s="81" t="str">
        <f t="shared" si="268"/>
        <v>RAISED (8XX)</v>
      </c>
    </row>
    <row r="1308" spans="1:80" s="38" customFormat="1" ht="15" customHeight="1">
      <c r="A1308" s="22">
        <f t="shared" si="259"/>
        <v>1306</v>
      </c>
      <c r="B1308" s="13" t="s">
        <v>84</v>
      </c>
      <c r="C1308" s="104" t="s">
        <v>7657</v>
      </c>
      <c r="D1308" s="82" t="s">
        <v>7645</v>
      </c>
      <c r="E1308" s="91" t="str">
        <f>CONCATENATE(LEFT(D1308,5),VLOOKUP(CONCATENATE(N1308,"x",O1308),'PART NUMBER GUIDE'!$B$9:$C$49,2,FALSE),VLOOKUP(CONCATENATE(P1308, V1308), 'PART NUMBER GUIDE'!$Q$6:$R$91, 2, FALSE),VLOOKUP(Y1308,'PART NUMBER GUIDE'!$J$8:$K$43,2, FALSE),IF(U1308="N/A",IF(ABS(S1308)&lt;10,"0"&amp;ABS(S1308),ABS(S1308)),CONCATENATE(LEFT(U1308,1),RIGHT(U1308,1))), F1308, G1308)</f>
        <v>MR80121260540N</v>
      </c>
      <c r="F1308" s="90" t="s">
        <v>2224</v>
      </c>
      <c r="G1308" s="90"/>
      <c r="H1308" s="79" t="s">
        <v>7678</v>
      </c>
      <c r="I1308" s="109">
        <v>45372</v>
      </c>
      <c r="J1308" s="85" t="s">
        <v>1266</v>
      </c>
      <c r="K1308" s="342">
        <v>449</v>
      </c>
      <c r="L1308" s="92">
        <f t="shared" si="260"/>
        <v>449</v>
      </c>
      <c r="M1308" s="344"/>
      <c r="N1308" s="82">
        <v>20</v>
      </c>
      <c r="O1308" s="8">
        <v>12</v>
      </c>
      <c r="P1308" s="99" t="str">
        <f t="shared" si="261"/>
        <v>6x5.5</v>
      </c>
      <c r="Q1308" s="82">
        <v>6</v>
      </c>
      <c r="R1308" s="82">
        <v>5.5</v>
      </c>
      <c r="S1308" s="82">
        <v>-40</v>
      </c>
      <c r="T1308" s="84">
        <v>4.9000000000000004</v>
      </c>
      <c r="U1308" s="102" t="s">
        <v>85</v>
      </c>
      <c r="V1308" s="75">
        <v>106.25</v>
      </c>
      <c r="W1308" s="41">
        <v>37.258122309244307</v>
      </c>
      <c r="X1308" s="51">
        <v>2650</v>
      </c>
      <c r="Y1308" s="45" t="s">
        <v>4305</v>
      </c>
      <c r="Z1308" s="79" t="s">
        <v>2987</v>
      </c>
      <c r="AA1308" s="51" t="str">
        <f t="shared" si="262"/>
        <v>20x12, 6x5.5, -40 OS</v>
      </c>
      <c r="AB1308" s="81" t="s">
        <v>7651</v>
      </c>
      <c r="AC1308" s="89">
        <f>_xlfn.IFNA(VLOOKUP(AB1308,ACCESSORIES!F:J,5,FALSE),"N/A")</f>
        <v>22</v>
      </c>
      <c r="AD1308" s="14" t="s">
        <v>85</v>
      </c>
      <c r="AE1308" s="9" t="str">
        <f>_xlfn.IFNA(VLOOKUP(AD1308,ACCESSORIES!C:G,5,FALSE),"N/A")</f>
        <v>N/A</v>
      </c>
      <c r="AF1308" s="14" t="s">
        <v>85</v>
      </c>
      <c r="AG1308" s="14" t="s">
        <v>85</v>
      </c>
      <c r="AH1308" s="9" t="str">
        <f>_xlfn.IFNA(VLOOKUP(AG1308,ACCESSORIES!F:J,5,FALSE),"N/A")</f>
        <v>N/A</v>
      </c>
      <c r="AI1308" s="99" t="s">
        <v>265</v>
      </c>
      <c r="AJ1308" s="82" t="s">
        <v>1709</v>
      </c>
      <c r="AK1308" s="40">
        <f>_xlfn.IFNA(VLOOKUP(AJ1308,ACCESSORIES!F:J,5,FALSE),"N/A")</f>
        <v>2.75</v>
      </c>
      <c r="AL1308" s="3">
        <v>78.3</v>
      </c>
      <c r="AM1308" s="82">
        <v>16.2</v>
      </c>
      <c r="AN1308" s="82">
        <v>170</v>
      </c>
      <c r="AO1308" s="36">
        <v>10.1</v>
      </c>
      <c r="AP1308" s="36">
        <v>25</v>
      </c>
      <c r="AQ1308" s="25">
        <v>38.6</v>
      </c>
      <c r="AR1308" s="36">
        <v>50</v>
      </c>
      <c r="AS1308" s="25">
        <v>231.2</v>
      </c>
      <c r="AT1308" s="74">
        <v>226.2</v>
      </c>
      <c r="AU1308" s="84">
        <v>73.3</v>
      </c>
      <c r="AV1308" s="54">
        <v>38.200000000000003</v>
      </c>
      <c r="AW1308" s="54">
        <v>59.8</v>
      </c>
      <c r="AX1308" s="54">
        <v>121</v>
      </c>
      <c r="AY1308" s="13" t="s">
        <v>85</v>
      </c>
      <c r="AZ1308" s="98" t="str">
        <f>_xlfn.IFNA(VLOOKUP(AY1308,ACCESSORIES!F:J,5,FALSE),"N/A")</f>
        <v>N/A</v>
      </c>
      <c r="BA1308" s="13" t="s">
        <v>85</v>
      </c>
      <c r="BB1308" s="98" t="str">
        <f>_xlfn.IFNA(VLOOKUP(BA1308,ACCESSORIES!F:J,5,FALSE),"N/A")</f>
        <v>N/A</v>
      </c>
      <c r="BC1308" s="77">
        <f t="shared" si="269"/>
        <v>41.758122309244307</v>
      </c>
      <c r="BD1308" s="56">
        <v>23.228346456692901</v>
      </c>
      <c r="BE1308" s="56">
        <v>23.228346456692901</v>
      </c>
      <c r="BF1308" s="56">
        <v>14.96</v>
      </c>
      <c r="BG1308" s="378">
        <f t="shared" si="266"/>
        <v>0.13227243039999984</v>
      </c>
      <c r="BH1308" s="81">
        <v>16</v>
      </c>
      <c r="BI1308" s="114" t="s">
        <v>3532</v>
      </c>
      <c r="BJ1308" s="50" t="s">
        <v>4050</v>
      </c>
      <c r="BK1308" s="81"/>
      <c r="BL1308" s="81"/>
      <c r="BM1308" s="81"/>
      <c r="BN1308" s="81"/>
      <c r="BO1308" s="81"/>
      <c r="BP1308" s="81"/>
      <c r="BQ1308" s="81"/>
      <c r="BR1308" s="81"/>
      <c r="BS1308" s="81"/>
      <c r="BT1308" s="81"/>
      <c r="BU1308" s="349"/>
      <c r="BV1308" s="390"/>
      <c r="BW1308" s="352"/>
      <c r="BX1308" s="390"/>
      <c r="BY1308" s="93" t="str">
        <f t="shared" si="267"/>
        <v>MR801, 20x12, -40mm Offset, 6x5.5, 106.25mm Centerbore, Gloss Black Milled</v>
      </c>
      <c r="BZ1308" s="81" t="s">
        <v>3878</v>
      </c>
      <c r="CA1308" s="81" t="s">
        <v>3879</v>
      </c>
      <c r="CB1308" s="81" t="str">
        <f t="shared" si="268"/>
        <v>RAISED (8XX)</v>
      </c>
    </row>
    <row r="1309" spans="1:80" s="38" customFormat="1" ht="15" customHeight="1">
      <c r="A1309" s="22">
        <f t="shared" si="259"/>
        <v>1307</v>
      </c>
      <c r="B1309" s="13" t="s">
        <v>84</v>
      </c>
      <c r="C1309" s="104" t="s">
        <v>7657</v>
      </c>
      <c r="D1309" s="82" t="s">
        <v>7645</v>
      </c>
      <c r="E1309" s="91" t="str">
        <f>CONCATENATE(LEFT(D1309,5),VLOOKUP(CONCATENATE(N1309,"x",O1309),'PART NUMBER GUIDE'!$B$9:$C$49,2,FALSE),VLOOKUP(CONCATENATE(P1309, V1309), 'PART NUMBER GUIDE'!$Q$6:$R$91, 2, FALSE),VLOOKUP(Y1309,'PART NUMBER GUIDE'!$J$8:$K$43,2, FALSE),IF(U1309="N/A",IF(ABS(S1309)&lt;10,"0"&amp;ABS(S1309),ABS(S1309)),CONCATENATE(LEFT(U1309,1),RIGHT(U1309,1))), F1309, G1309)</f>
        <v>MR80121280540N</v>
      </c>
      <c r="F1309" s="90" t="s">
        <v>2224</v>
      </c>
      <c r="G1309" s="90"/>
      <c r="H1309" s="79" t="s">
        <v>7679</v>
      </c>
      <c r="I1309" s="109">
        <v>45372</v>
      </c>
      <c r="J1309" s="85" t="s">
        <v>1266</v>
      </c>
      <c r="K1309" s="342">
        <v>449</v>
      </c>
      <c r="L1309" s="92">
        <f t="shared" si="260"/>
        <v>449</v>
      </c>
      <c r="M1309" s="344"/>
      <c r="N1309" s="82">
        <v>20</v>
      </c>
      <c r="O1309" s="8">
        <v>12</v>
      </c>
      <c r="P1309" s="99" t="str">
        <f t="shared" si="261"/>
        <v>8x6.5</v>
      </c>
      <c r="Q1309" s="82">
        <v>8</v>
      </c>
      <c r="R1309" s="82">
        <v>6.5</v>
      </c>
      <c r="S1309" s="82">
        <v>-40</v>
      </c>
      <c r="T1309" s="84">
        <v>4.9000000000000004</v>
      </c>
      <c r="U1309" s="102" t="s">
        <v>85</v>
      </c>
      <c r="V1309" s="75">
        <v>121.3</v>
      </c>
      <c r="W1309" s="41">
        <v>40.344593979832595</v>
      </c>
      <c r="X1309" s="51">
        <v>3640</v>
      </c>
      <c r="Y1309" s="45" t="s">
        <v>4305</v>
      </c>
      <c r="Z1309" s="79" t="s">
        <v>2987</v>
      </c>
      <c r="AA1309" s="51" t="str">
        <f t="shared" si="262"/>
        <v>20x12, 8x6.5, -40 OS</v>
      </c>
      <c r="AB1309" s="81" t="s">
        <v>7652</v>
      </c>
      <c r="AC1309" s="89">
        <f>_xlfn.IFNA(VLOOKUP(AB1309,ACCESSORIES!F:J,5,FALSE),"N/A")</f>
        <v>22</v>
      </c>
      <c r="AD1309" s="14" t="s">
        <v>85</v>
      </c>
      <c r="AE1309" s="9" t="str">
        <f>_xlfn.IFNA(VLOOKUP(AD1309,ACCESSORIES!C:G,5,FALSE),"N/A")</f>
        <v>N/A</v>
      </c>
      <c r="AF1309" s="14" t="s">
        <v>85</v>
      </c>
      <c r="AG1309" s="14" t="s">
        <v>85</v>
      </c>
      <c r="AH1309" s="9" t="str">
        <f>_xlfn.IFNA(VLOOKUP(AG1309,ACCESSORIES!F:J,5,FALSE),"N/A")</f>
        <v>N/A</v>
      </c>
      <c r="AI1309" s="99" t="s">
        <v>265</v>
      </c>
      <c r="AJ1309" s="82" t="s">
        <v>85</v>
      </c>
      <c r="AK1309" s="82" t="s">
        <v>85</v>
      </c>
      <c r="AL1309" s="82" t="s">
        <v>85</v>
      </c>
      <c r="AM1309" s="82">
        <v>16.2</v>
      </c>
      <c r="AN1309" s="82">
        <v>200</v>
      </c>
      <c r="AO1309" s="36">
        <v>0</v>
      </c>
      <c r="AP1309" s="36">
        <v>0</v>
      </c>
      <c r="AQ1309" s="25">
        <v>34.1</v>
      </c>
      <c r="AR1309" s="36">
        <v>49.4</v>
      </c>
      <c r="AS1309" s="25">
        <v>226.4</v>
      </c>
      <c r="AT1309" s="74">
        <v>222.2</v>
      </c>
      <c r="AU1309" s="75">
        <v>121.3</v>
      </c>
      <c r="AV1309" s="54">
        <v>89.9</v>
      </c>
      <c r="AW1309" s="54">
        <v>89.9</v>
      </c>
      <c r="AX1309" s="54">
        <v>124</v>
      </c>
      <c r="AY1309" s="13" t="s">
        <v>85</v>
      </c>
      <c r="AZ1309" s="98" t="str">
        <f>_xlfn.IFNA(VLOOKUP(AY1309,ACCESSORIES!F:J,5,FALSE),"N/A")</f>
        <v>N/A</v>
      </c>
      <c r="BA1309" s="13" t="s">
        <v>85</v>
      </c>
      <c r="BB1309" s="98" t="str">
        <f>_xlfn.IFNA(VLOOKUP(BA1309,ACCESSORIES!F:J,5,FALSE),"N/A")</f>
        <v>N/A</v>
      </c>
      <c r="BC1309" s="77">
        <f t="shared" si="269"/>
        <v>44.844593979832595</v>
      </c>
      <c r="BD1309" s="56">
        <v>23.228346456692901</v>
      </c>
      <c r="BE1309" s="56">
        <v>23.228346456692901</v>
      </c>
      <c r="BF1309" s="56">
        <v>14.96</v>
      </c>
      <c r="BG1309" s="378">
        <f t="shared" si="266"/>
        <v>0.13227243039999984</v>
      </c>
      <c r="BH1309" s="81">
        <v>16</v>
      </c>
      <c r="BI1309" s="114" t="s">
        <v>3532</v>
      </c>
      <c r="BJ1309" s="50" t="s">
        <v>4050</v>
      </c>
      <c r="BK1309" s="81"/>
      <c r="BL1309" s="81"/>
      <c r="BM1309" s="81"/>
      <c r="BN1309" s="81"/>
      <c r="BO1309" s="81"/>
      <c r="BP1309" s="81"/>
      <c r="BQ1309" s="81"/>
      <c r="BR1309" s="81"/>
      <c r="BS1309" s="81"/>
      <c r="BT1309" s="81"/>
      <c r="BU1309" s="349"/>
      <c r="BV1309" s="390"/>
      <c r="BW1309" s="352"/>
      <c r="BX1309" s="390"/>
      <c r="BY1309" s="93" t="str">
        <f t="shared" si="267"/>
        <v>MR801, 20x12, -40mm Offset, 8x6.5, 121.3mm Centerbore, Gloss Black Milled</v>
      </c>
      <c r="BZ1309" s="81" t="s">
        <v>3878</v>
      </c>
      <c r="CA1309" s="81" t="s">
        <v>3879</v>
      </c>
      <c r="CB1309" s="81" t="str">
        <f t="shared" si="268"/>
        <v>RAISED (8XX)</v>
      </c>
    </row>
    <row r="1310" spans="1:80" s="38" customFormat="1" ht="15" customHeight="1">
      <c r="A1310" s="22">
        <f t="shared" si="259"/>
        <v>1308</v>
      </c>
      <c r="B1310" s="13" t="s">
        <v>84</v>
      </c>
      <c r="C1310" s="104" t="s">
        <v>7657</v>
      </c>
      <c r="D1310" s="82" t="s">
        <v>7645</v>
      </c>
      <c r="E1310" s="91" t="str">
        <f>CONCATENATE(LEFT(D1310,5),VLOOKUP(CONCATENATE(N1310,"x",O1310),'PART NUMBER GUIDE'!$B$9:$C$49,2,FALSE),VLOOKUP(CONCATENATE(P1310, V1310), 'PART NUMBER GUIDE'!$Q$6:$R$91, 2, FALSE),VLOOKUP(Y1310,'PART NUMBER GUIDE'!$J$8:$K$43,2, FALSE),IF(U1310="N/A",IF(ABS(S1310)&lt;10,"0"&amp;ABS(S1310),ABS(S1310)),CONCATENATE(LEFT(U1310,1),RIGHT(U1310,1))), F1310, G1310)</f>
        <v>MR80121287540N</v>
      </c>
      <c r="F1310" s="90" t="s">
        <v>2224</v>
      </c>
      <c r="G1310" s="90"/>
      <c r="H1310" s="79" t="s">
        <v>7680</v>
      </c>
      <c r="I1310" s="109">
        <v>45372</v>
      </c>
      <c r="J1310" s="85" t="s">
        <v>1266</v>
      </c>
      <c r="K1310" s="342">
        <v>449</v>
      </c>
      <c r="L1310" s="92">
        <f t="shared" si="260"/>
        <v>449</v>
      </c>
      <c r="M1310" s="344"/>
      <c r="N1310" s="82">
        <v>20</v>
      </c>
      <c r="O1310" s="8">
        <v>12</v>
      </c>
      <c r="P1310" s="99" t="str">
        <f t="shared" si="261"/>
        <v>8x170</v>
      </c>
      <c r="Q1310" s="82">
        <v>8</v>
      </c>
      <c r="R1310" s="82">
        <v>170</v>
      </c>
      <c r="S1310" s="82">
        <v>-40</v>
      </c>
      <c r="T1310" s="84">
        <v>4.9000000000000004</v>
      </c>
      <c r="U1310" s="102" t="s">
        <v>85</v>
      </c>
      <c r="V1310" s="75">
        <v>125</v>
      </c>
      <c r="W1310" s="41">
        <v>40.565056242017469</v>
      </c>
      <c r="X1310" s="51">
        <v>3640</v>
      </c>
      <c r="Y1310" s="45" t="s">
        <v>4305</v>
      </c>
      <c r="Z1310" s="79" t="s">
        <v>2987</v>
      </c>
      <c r="AA1310" s="51" t="str">
        <f t="shared" si="262"/>
        <v>20x12, 8x170, -40 OS</v>
      </c>
      <c r="AB1310" s="81" t="s">
        <v>7652</v>
      </c>
      <c r="AC1310" s="89">
        <f>_xlfn.IFNA(VLOOKUP(AB1310,ACCESSORIES!F:J,5,FALSE),"N/A")</f>
        <v>22</v>
      </c>
      <c r="AD1310" s="14" t="s">
        <v>85</v>
      </c>
      <c r="AE1310" s="9" t="str">
        <f>_xlfn.IFNA(VLOOKUP(AD1310,ACCESSORIES!C:G,5,FALSE),"N/A")</f>
        <v>N/A</v>
      </c>
      <c r="AF1310" s="14" t="s">
        <v>85</v>
      </c>
      <c r="AG1310" s="14" t="s">
        <v>85</v>
      </c>
      <c r="AH1310" s="9" t="str">
        <f>_xlfn.IFNA(VLOOKUP(AG1310,ACCESSORIES!F:J,5,FALSE),"N/A")</f>
        <v>N/A</v>
      </c>
      <c r="AI1310" s="99" t="s">
        <v>265</v>
      </c>
      <c r="AJ1310" s="82" t="s">
        <v>85</v>
      </c>
      <c r="AK1310" s="82" t="s">
        <v>85</v>
      </c>
      <c r="AL1310" s="82" t="s">
        <v>85</v>
      </c>
      <c r="AM1310" s="82">
        <v>16.2</v>
      </c>
      <c r="AN1310" s="82">
        <v>200</v>
      </c>
      <c r="AO1310" s="36">
        <v>0</v>
      </c>
      <c r="AP1310" s="36">
        <v>0</v>
      </c>
      <c r="AQ1310" s="25">
        <v>34.1</v>
      </c>
      <c r="AR1310" s="36">
        <v>49.4</v>
      </c>
      <c r="AS1310" s="25">
        <v>226.4</v>
      </c>
      <c r="AT1310" s="74">
        <v>222.2</v>
      </c>
      <c r="AU1310" s="84">
        <v>125</v>
      </c>
      <c r="AV1310" s="54">
        <v>89.9</v>
      </c>
      <c r="AW1310" s="54">
        <v>89.9</v>
      </c>
      <c r="AX1310" s="54">
        <v>124</v>
      </c>
      <c r="AY1310" s="13" t="s">
        <v>85</v>
      </c>
      <c r="AZ1310" s="98" t="str">
        <f>_xlfn.IFNA(VLOOKUP(AY1310,ACCESSORIES!F:J,5,FALSE),"N/A")</f>
        <v>N/A</v>
      </c>
      <c r="BA1310" s="13" t="s">
        <v>85</v>
      </c>
      <c r="BB1310" s="98" t="str">
        <f>_xlfn.IFNA(VLOOKUP(BA1310,ACCESSORIES!F:J,5,FALSE),"N/A")</f>
        <v>N/A</v>
      </c>
      <c r="BC1310" s="77">
        <f t="shared" si="269"/>
        <v>45.065056242017469</v>
      </c>
      <c r="BD1310" s="56">
        <v>23.228346456692901</v>
      </c>
      <c r="BE1310" s="56">
        <v>23.228346456692901</v>
      </c>
      <c r="BF1310" s="56">
        <v>14.96</v>
      </c>
      <c r="BG1310" s="378">
        <f t="shared" si="266"/>
        <v>0.13227243039999984</v>
      </c>
      <c r="BH1310" s="81">
        <v>16</v>
      </c>
      <c r="BI1310" s="114" t="s">
        <v>3532</v>
      </c>
      <c r="BJ1310" s="50" t="s">
        <v>4050</v>
      </c>
      <c r="BK1310" s="81"/>
      <c r="BL1310" s="81"/>
      <c r="BM1310" s="81"/>
      <c r="BN1310" s="81"/>
      <c r="BO1310" s="81"/>
      <c r="BP1310" s="81"/>
      <c r="BQ1310" s="81"/>
      <c r="BR1310" s="81"/>
      <c r="BS1310" s="81"/>
      <c r="BT1310" s="81"/>
      <c r="BU1310" s="349"/>
      <c r="BV1310" s="390"/>
      <c r="BW1310" s="352"/>
      <c r="BX1310" s="390"/>
      <c r="BY1310" s="93" t="str">
        <f t="shared" si="267"/>
        <v>MR801, 20x12, -40mm Offset, 8x170, 125mm Centerbore, Gloss Black Milled</v>
      </c>
      <c r="BZ1310" s="81" t="s">
        <v>3878</v>
      </c>
      <c r="CA1310" s="81" t="s">
        <v>3879</v>
      </c>
      <c r="CB1310" s="81" t="str">
        <f t="shared" si="268"/>
        <v>RAISED (8XX)</v>
      </c>
    </row>
    <row r="1311" spans="1:80" s="38" customFormat="1" ht="15" customHeight="1">
      <c r="A1311" s="22">
        <f t="shared" si="259"/>
        <v>1309</v>
      </c>
      <c r="B1311" s="13" t="s">
        <v>84</v>
      </c>
      <c r="C1311" s="104" t="s">
        <v>7657</v>
      </c>
      <c r="D1311" s="82" t="s">
        <v>7645</v>
      </c>
      <c r="E1311" s="91" t="str">
        <f>CONCATENATE(LEFT(D1311,5),VLOOKUP(CONCATENATE(N1311,"x",O1311),'PART NUMBER GUIDE'!$B$9:$C$49,2,FALSE),VLOOKUP(CONCATENATE(P1311, V1311), 'PART NUMBER GUIDE'!$Q$6:$R$91, 2, FALSE),VLOOKUP(Y1311,'PART NUMBER GUIDE'!$J$8:$K$43,2, FALSE),IF(U1311="N/A",IF(ABS(S1311)&lt;10,"0"&amp;ABS(S1311),ABS(S1311)),CONCATENATE(LEFT(U1311,1),RIGHT(U1311,1))), F1311, G1311)</f>
        <v>MR80121288540N</v>
      </c>
      <c r="F1311" s="90" t="s">
        <v>2224</v>
      </c>
      <c r="G1311" s="90"/>
      <c r="H1311" s="79" t="s">
        <v>7681</v>
      </c>
      <c r="I1311" s="109">
        <v>45372</v>
      </c>
      <c r="J1311" s="85" t="s">
        <v>1266</v>
      </c>
      <c r="K1311" s="342">
        <v>449</v>
      </c>
      <c r="L1311" s="92">
        <f t="shared" si="260"/>
        <v>449</v>
      </c>
      <c r="M1311" s="344"/>
      <c r="N1311" s="82">
        <v>20</v>
      </c>
      <c r="O1311" s="8">
        <v>12</v>
      </c>
      <c r="P1311" s="99" t="str">
        <f t="shared" si="261"/>
        <v>8x180</v>
      </c>
      <c r="Q1311" s="82">
        <v>8</v>
      </c>
      <c r="R1311" s="82">
        <v>180</v>
      </c>
      <c r="S1311" s="82">
        <v>-40</v>
      </c>
      <c r="T1311" s="84">
        <v>4.9000000000000004</v>
      </c>
      <c r="U1311" s="102" t="s">
        <v>85</v>
      </c>
      <c r="V1311" s="75">
        <v>124.1</v>
      </c>
      <c r="W1311" s="41">
        <v>40.785518504202351</v>
      </c>
      <c r="X1311" s="51">
        <v>3640</v>
      </c>
      <c r="Y1311" s="45" t="s">
        <v>4305</v>
      </c>
      <c r="Z1311" s="79" t="s">
        <v>2987</v>
      </c>
      <c r="AA1311" s="51" t="str">
        <f t="shared" si="262"/>
        <v>20x12, 8x180, -40 OS</v>
      </c>
      <c r="AB1311" s="81" t="s">
        <v>7652</v>
      </c>
      <c r="AC1311" s="89">
        <f>_xlfn.IFNA(VLOOKUP(AB1311,ACCESSORIES!F:J,5,FALSE),"N/A")</f>
        <v>22</v>
      </c>
      <c r="AD1311" s="14" t="s">
        <v>85</v>
      </c>
      <c r="AE1311" s="9" t="str">
        <f>_xlfn.IFNA(VLOOKUP(AD1311,ACCESSORIES!C:G,5,FALSE),"N/A")</f>
        <v>N/A</v>
      </c>
      <c r="AF1311" s="14" t="s">
        <v>85</v>
      </c>
      <c r="AG1311" s="14" t="s">
        <v>85</v>
      </c>
      <c r="AH1311" s="9" t="str">
        <f>_xlfn.IFNA(VLOOKUP(AG1311,ACCESSORIES!F:J,5,FALSE),"N/A")</f>
        <v>N/A</v>
      </c>
      <c r="AI1311" s="99" t="s">
        <v>265</v>
      </c>
      <c r="AJ1311" s="82" t="s">
        <v>85</v>
      </c>
      <c r="AK1311" s="82" t="s">
        <v>85</v>
      </c>
      <c r="AL1311" s="82" t="s">
        <v>85</v>
      </c>
      <c r="AM1311" s="82">
        <v>16.2</v>
      </c>
      <c r="AN1311" s="82">
        <v>210</v>
      </c>
      <c r="AO1311" s="36">
        <v>0</v>
      </c>
      <c r="AP1311" s="36">
        <v>0</v>
      </c>
      <c r="AQ1311" s="25">
        <v>28.7</v>
      </c>
      <c r="AR1311" s="36">
        <v>49.4</v>
      </c>
      <c r="AS1311" s="25">
        <v>226.4</v>
      </c>
      <c r="AT1311" s="74">
        <v>222.2</v>
      </c>
      <c r="AU1311" s="75">
        <v>124.1</v>
      </c>
      <c r="AV1311" s="54">
        <v>89.9</v>
      </c>
      <c r="AW1311" s="54">
        <v>89.9</v>
      </c>
      <c r="AX1311" s="54">
        <v>124</v>
      </c>
      <c r="AY1311" s="13" t="s">
        <v>85</v>
      </c>
      <c r="AZ1311" s="98" t="str">
        <f>_xlfn.IFNA(VLOOKUP(AY1311,ACCESSORIES!F:J,5,FALSE),"N/A")</f>
        <v>N/A</v>
      </c>
      <c r="BA1311" s="13" t="s">
        <v>85</v>
      </c>
      <c r="BB1311" s="98" t="str">
        <f>_xlfn.IFNA(VLOOKUP(BA1311,ACCESSORIES!F:J,5,FALSE),"N/A")</f>
        <v>N/A</v>
      </c>
      <c r="BC1311" s="77">
        <f t="shared" si="269"/>
        <v>45.285518504202351</v>
      </c>
      <c r="BD1311" s="56">
        <v>23.228346456692901</v>
      </c>
      <c r="BE1311" s="56">
        <v>23.228346456692901</v>
      </c>
      <c r="BF1311" s="56">
        <v>14.96</v>
      </c>
      <c r="BG1311" s="378">
        <f t="shared" si="266"/>
        <v>0.13227243039999984</v>
      </c>
      <c r="BH1311" s="81">
        <v>16</v>
      </c>
      <c r="BI1311" s="114" t="s">
        <v>3532</v>
      </c>
      <c r="BJ1311" s="50" t="s">
        <v>4050</v>
      </c>
      <c r="BK1311" s="81"/>
      <c r="BL1311" s="81"/>
      <c r="BM1311" s="81"/>
      <c r="BN1311" s="81"/>
      <c r="BO1311" s="81"/>
      <c r="BP1311" s="81"/>
      <c r="BQ1311" s="81"/>
      <c r="BR1311" s="81"/>
      <c r="BS1311" s="81"/>
      <c r="BT1311" s="81"/>
      <c r="BU1311" s="349"/>
      <c r="BV1311" s="390"/>
      <c r="BW1311" s="352"/>
      <c r="BX1311" s="390"/>
      <c r="BY1311" s="93" t="str">
        <f t="shared" si="267"/>
        <v>MR801, 20x12, -40mm Offset, 8x180, 124.1mm Centerbore, Gloss Black Milled</v>
      </c>
      <c r="BZ1311" s="81" t="s">
        <v>3878</v>
      </c>
      <c r="CA1311" s="81" t="s">
        <v>3879</v>
      </c>
      <c r="CB1311" s="81" t="str">
        <f t="shared" si="268"/>
        <v>RAISED (8XX)</v>
      </c>
    </row>
    <row r="1312" spans="1:80" s="38" customFormat="1" ht="15" customHeight="1">
      <c r="A1312" s="22">
        <f t="shared" si="259"/>
        <v>1310</v>
      </c>
      <c r="B1312" s="13" t="s">
        <v>84</v>
      </c>
      <c r="C1312" s="104" t="s">
        <v>7657</v>
      </c>
      <c r="D1312" s="82" t="s">
        <v>7645</v>
      </c>
      <c r="E1312" s="91" t="str">
        <f>CONCATENATE(LEFT(D1312,5),VLOOKUP(CONCATENATE(N1312,"x",O1312),'PART NUMBER GUIDE'!$B$9:$C$49,2,FALSE),VLOOKUP(CONCATENATE(P1312, V1312), 'PART NUMBER GUIDE'!$Q$6:$R$91, 2, FALSE),VLOOKUP(Y1312,'PART NUMBER GUIDE'!$J$8:$K$43,2, FALSE),IF(U1312="N/A",IF(ABS(S1312)&lt;10,"0"&amp;ABS(S1312),ABS(S1312)),CONCATENATE(LEFT(U1312,1),RIGHT(U1312,1))), F1312, G1312)</f>
        <v>MR80130916520</v>
      </c>
      <c r="F1312" s="90"/>
      <c r="G1312" s="90"/>
      <c r="H1312" s="79" t="s">
        <v>7682</v>
      </c>
      <c r="I1312" s="109">
        <v>45372</v>
      </c>
      <c r="J1312" s="85" t="s">
        <v>1266</v>
      </c>
      <c r="K1312" s="342">
        <v>449</v>
      </c>
      <c r="L1312" s="92">
        <f t="shared" si="260"/>
        <v>449</v>
      </c>
      <c r="M1312" s="344"/>
      <c r="N1312" s="82">
        <v>22</v>
      </c>
      <c r="O1312" s="8">
        <v>9</v>
      </c>
      <c r="P1312" s="99" t="str">
        <f t="shared" si="261"/>
        <v>6x135</v>
      </c>
      <c r="Q1312" s="82">
        <v>6</v>
      </c>
      <c r="R1312" s="82">
        <v>135</v>
      </c>
      <c r="S1312" s="82">
        <v>20</v>
      </c>
      <c r="T1312" s="84">
        <v>5.75</v>
      </c>
      <c r="U1312" s="102" t="s">
        <v>85</v>
      </c>
      <c r="V1312" s="75">
        <v>87</v>
      </c>
      <c r="W1312" s="41">
        <v>38.580895882353573</v>
      </c>
      <c r="X1312" s="51">
        <v>2650</v>
      </c>
      <c r="Y1312" s="45" t="s">
        <v>4305</v>
      </c>
      <c r="Z1312" s="79" t="s">
        <v>2987</v>
      </c>
      <c r="AA1312" s="51" t="str">
        <f t="shared" si="262"/>
        <v>22x9, 6x135, 20 OS</v>
      </c>
      <c r="AB1312" s="81" t="s">
        <v>7651</v>
      </c>
      <c r="AC1312" s="89">
        <f>_xlfn.IFNA(VLOOKUP(AB1312,ACCESSORIES!F:J,5,FALSE),"N/A")</f>
        <v>22</v>
      </c>
      <c r="AD1312" s="14" t="s">
        <v>85</v>
      </c>
      <c r="AE1312" s="9" t="str">
        <f>_xlfn.IFNA(VLOOKUP(AD1312,ACCESSORIES!C:G,5,FALSE),"N/A")</f>
        <v>N/A</v>
      </c>
      <c r="AF1312" s="14" t="s">
        <v>85</v>
      </c>
      <c r="AG1312" s="14" t="s">
        <v>85</v>
      </c>
      <c r="AH1312" s="9" t="str">
        <f>_xlfn.IFNA(VLOOKUP(AG1312,ACCESSORIES!F:J,5,FALSE),"N/A")</f>
        <v>N/A</v>
      </c>
      <c r="AI1312" s="99" t="s">
        <v>265</v>
      </c>
      <c r="AJ1312" s="82" t="s">
        <v>85</v>
      </c>
      <c r="AK1312" s="82" t="s">
        <v>85</v>
      </c>
      <c r="AL1312" s="82" t="s">
        <v>85</v>
      </c>
      <c r="AM1312" s="82">
        <v>16.2</v>
      </c>
      <c r="AN1312" s="82">
        <v>170</v>
      </c>
      <c r="AO1312" s="36">
        <v>8.6</v>
      </c>
      <c r="AP1312" s="36">
        <v>25.4</v>
      </c>
      <c r="AQ1312" s="25">
        <v>38</v>
      </c>
      <c r="AR1312" s="36">
        <v>48.1</v>
      </c>
      <c r="AS1312" s="25">
        <v>255.6</v>
      </c>
      <c r="AT1312" s="74">
        <v>253.2</v>
      </c>
      <c r="AU1312" s="84">
        <v>73.3</v>
      </c>
      <c r="AV1312" s="54">
        <v>44.5</v>
      </c>
      <c r="AW1312" s="54">
        <v>59.9</v>
      </c>
      <c r="AX1312" s="54">
        <v>37.700000000000003</v>
      </c>
      <c r="AY1312" s="13" t="s">
        <v>85</v>
      </c>
      <c r="AZ1312" s="98" t="str">
        <f>_xlfn.IFNA(VLOOKUP(AY1312,ACCESSORIES!F:J,5,FALSE),"N/A")</f>
        <v>N/A</v>
      </c>
      <c r="BA1312" s="13" t="s">
        <v>85</v>
      </c>
      <c r="BB1312" s="98" t="str">
        <f>_xlfn.IFNA(VLOOKUP(BA1312,ACCESSORIES!F:J,5,FALSE),"N/A")</f>
        <v>N/A</v>
      </c>
      <c r="BC1312" s="77">
        <f t="shared" si="269"/>
        <v>43.080895882353573</v>
      </c>
      <c r="BD1312" s="56">
        <v>24.803100000000001</v>
      </c>
      <c r="BE1312" s="56">
        <v>24.803100000000001</v>
      </c>
      <c r="BF1312" s="56">
        <v>11.417299999999999</v>
      </c>
      <c r="BG1312" s="378">
        <f t="shared" si="266"/>
        <v>0.1151003093953812</v>
      </c>
      <c r="BH1312" s="14"/>
      <c r="BI1312" s="114" t="s">
        <v>3532</v>
      </c>
      <c r="BJ1312" s="50" t="s">
        <v>4050</v>
      </c>
      <c r="BK1312" s="81"/>
      <c r="BL1312" s="81"/>
      <c r="BM1312" s="81"/>
      <c r="BN1312" s="81"/>
      <c r="BO1312" s="81"/>
      <c r="BP1312" s="81"/>
      <c r="BQ1312" s="81"/>
      <c r="BR1312" s="81"/>
      <c r="BS1312" s="81"/>
      <c r="BT1312" s="81"/>
      <c r="BU1312" s="349"/>
      <c r="BV1312" s="390"/>
      <c r="BW1312" s="352"/>
      <c r="BX1312" s="390"/>
      <c r="BY1312" s="93" t="str">
        <f t="shared" si="267"/>
        <v>MR801, 22x9, +20mm Offset, 6x135, 87mm Centerbore, Gloss Black Milled</v>
      </c>
      <c r="BZ1312" s="81" t="s">
        <v>3878</v>
      </c>
      <c r="CA1312" s="81" t="s">
        <v>3879</v>
      </c>
      <c r="CB1312" s="81" t="str">
        <f t="shared" si="268"/>
        <v>RAISED (8XX)</v>
      </c>
    </row>
    <row r="1313" spans="1:80" s="38" customFormat="1" ht="15" customHeight="1">
      <c r="A1313" s="22">
        <f t="shared" si="259"/>
        <v>1311</v>
      </c>
      <c r="B1313" s="13" t="s">
        <v>84</v>
      </c>
      <c r="C1313" s="104" t="s">
        <v>7657</v>
      </c>
      <c r="D1313" s="82" t="s">
        <v>7645</v>
      </c>
      <c r="E1313" s="91" t="str">
        <f>CONCATENATE(LEFT(D1313,5),VLOOKUP(CONCATENATE(N1313,"x",O1313),'PART NUMBER GUIDE'!$B$9:$C$49,2,FALSE),VLOOKUP(CONCATENATE(P1313, V1313), 'PART NUMBER GUIDE'!$Q$6:$R$91, 2, FALSE),VLOOKUP(Y1313,'PART NUMBER GUIDE'!$J$8:$K$43,2, FALSE),IF(U1313="N/A",IF(ABS(S1313)&lt;10,"0"&amp;ABS(S1313),ABS(S1313)),CONCATENATE(LEFT(U1313,1),RIGHT(U1313,1))), F1313, G1313)</f>
        <v>MR80130960520</v>
      </c>
      <c r="F1313" s="90"/>
      <c r="G1313" s="90"/>
      <c r="H1313" s="79" t="s">
        <v>7683</v>
      </c>
      <c r="I1313" s="109">
        <v>45372</v>
      </c>
      <c r="J1313" s="85" t="s">
        <v>1266</v>
      </c>
      <c r="K1313" s="342">
        <v>449</v>
      </c>
      <c r="L1313" s="92">
        <f t="shared" si="260"/>
        <v>449</v>
      </c>
      <c r="M1313" s="344"/>
      <c r="N1313" s="82">
        <v>22</v>
      </c>
      <c r="O1313" s="8">
        <v>9</v>
      </c>
      <c r="P1313" s="99" t="str">
        <f t="shared" si="261"/>
        <v>6x5.5</v>
      </c>
      <c r="Q1313" s="82">
        <v>6</v>
      </c>
      <c r="R1313" s="82">
        <v>5.5</v>
      </c>
      <c r="S1313" s="82">
        <v>20</v>
      </c>
      <c r="T1313" s="84">
        <v>5.75</v>
      </c>
      <c r="U1313" s="102" t="s">
        <v>85</v>
      </c>
      <c r="V1313" s="75">
        <v>106.25</v>
      </c>
      <c r="W1313" s="41">
        <v>38.580895882353573</v>
      </c>
      <c r="X1313" s="51">
        <v>2650</v>
      </c>
      <c r="Y1313" s="45" t="s">
        <v>4305</v>
      </c>
      <c r="Z1313" s="79" t="s">
        <v>2987</v>
      </c>
      <c r="AA1313" s="51" t="str">
        <f t="shared" si="262"/>
        <v>22x9, 6x5.5, 20 OS</v>
      </c>
      <c r="AB1313" s="81" t="s">
        <v>7651</v>
      </c>
      <c r="AC1313" s="89">
        <f>_xlfn.IFNA(VLOOKUP(AB1313,ACCESSORIES!F:J,5,FALSE),"N/A")</f>
        <v>22</v>
      </c>
      <c r="AD1313" s="14" t="s">
        <v>85</v>
      </c>
      <c r="AE1313" s="9" t="str">
        <f>_xlfn.IFNA(VLOOKUP(AD1313,ACCESSORIES!C:G,5,FALSE),"N/A")</f>
        <v>N/A</v>
      </c>
      <c r="AF1313" s="14" t="s">
        <v>85</v>
      </c>
      <c r="AG1313" s="14" t="s">
        <v>85</v>
      </c>
      <c r="AH1313" s="9" t="str">
        <f>_xlfn.IFNA(VLOOKUP(AG1313,ACCESSORIES!F:J,5,FALSE),"N/A")</f>
        <v>N/A</v>
      </c>
      <c r="AI1313" s="99" t="s">
        <v>265</v>
      </c>
      <c r="AJ1313" s="82" t="s">
        <v>1709</v>
      </c>
      <c r="AK1313" s="40">
        <f>_xlfn.IFNA(VLOOKUP(AJ1313,ACCESSORIES!F:J,5,FALSE),"N/A")</f>
        <v>2.75</v>
      </c>
      <c r="AL1313" s="3">
        <v>78.3</v>
      </c>
      <c r="AM1313" s="82">
        <v>16.2</v>
      </c>
      <c r="AN1313" s="82">
        <v>170</v>
      </c>
      <c r="AO1313" s="36">
        <v>8.6</v>
      </c>
      <c r="AP1313" s="36">
        <v>25.4</v>
      </c>
      <c r="AQ1313" s="25">
        <v>38</v>
      </c>
      <c r="AR1313" s="36">
        <v>48.1</v>
      </c>
      <c r="AS1313" s="25">
        <v>255.6</v>
      </c>
      <c r="AT1313" s="74">
        <v>253.2</v>
      </c>
      <c r="AU1313" s="84">
        <v>73.3</v>
      </c>
      <c r="AV1313" s="54">
        <v>38.299999999999997</v>
      </c>
      <c r="AW1313" s="54">
        <v>59.9</v>
      </c>
      <c r="AX1313" s="54">
        <v>37.700000000000003</v>
      </c>
      <c r="AY1313" s="13" t="s">
        <v>85</v>
      </c>
      <c r="AZ1313" s="98" t="str">
        <f>_xlfn.IFNA(VLOOKUP(AY1313,ACCESSORIES!F:J,5,FALSE),"N/A")</f>
        <v>N/A</v>
      </c>
      <c r="BA1313" s="13" t="s">
        <v>85</v>
      </c>
      <c r="BB1313" s="98" t="str">
        <f>_xlfn.IFNA(VLOOKUP(BA1313,ACCESSORIES!F:J,5,FALSE),"N/A")</f>
        <v>N/A</v>
      </c>
      <c r="BC1313" s="77">
        <f t="shared" si="269"/>
        <v>43.080895882353573</v>
      </c>
      <c r="BD1313" s="56">
        <v>24.803100000000001</v>
      </c>
      <c r="BE1313" s="56">
        <v>24.803100000000001</v>
      </c>
      <c r="BF1313" s="56">
        <v>11.417299999999999</v>
      </c>
      <c r="BG1313" s="378">
        <f t="shared" si="266"/>
        <v>0.1151003093953812</v>
      </c>
      <c r="BH1313" s="14"/>
      <c r="BI1313" s="114" t="s">
        <v>3532</v>
      </c>
      <c r="BJ1313" s="50" t="s">
        <v>4050</v>
      </c>
      <c r="BK1313" s="81"/>
      <c r="BL1313" s="81"/>
      <c r="BM1313" s="81"/>
      <c r="BN1313" s="81"/>
      <c r="BO1313" s="81"/>
      <c r="BP1313" s="81"/>
      <c r="BQ1313" s="81"/>
      <c r="BR1313" s="81"/>
      <c r="BS1313" s="81"/>
      <c r="BT1313" s="81"/>
      <c r="BU1313" s="349"/>
      <c r="BV1313" s="390"/>
      <c r="BW1313" s="352"/>
      <c r="BX1313" s="390"/>
      <c r="BY1313" s="93" t="str">
        <f t="shared" si="267"/>
        <v>MR801, 22x9, +20mm Offset, 6x5.5, 106.25mm Centerbore, Gloss Black Milled</v>
      </c>
      <c r="BZ1313" s="81" t="s">
        <v>3878</v>
      </c>
      <c r="CA1313" s="81" t="s">
        <v>3879</v>
      </c>
      <c r="CB1313" s="81" t="str">
        <f t="shared" si="268"/>
        <v>RAISED (8XX)</v>
      </c>
    </row>
    <row r="1314" spans="1:80" s="38" customFormat="1" ht="15" customHeight="1">
      <c r="A1314" s="22">
        <f t="shared" si="259"/>
        <v>1312</v>
      </c>
      <c r="B1314" s="13" t="s">
        <v>84</v>
      </c>
      <c r="C1314" s="104" t="s">
        <v>7657</v>
      </c>
      <c r="D1314" s="82" t="s">
        <v>7645</v>
      </c>
      <c r="E1314" s="91" t="str">
        <f>CONCATENATE(LEFT(D1314,5),VLOOKUP(CONCATENATE(N1314,"x",O1314),'PART NUMBER GUIDE'!$B$9:$C$49,2,FALSE),VLOOKUP(CONCATENATE(P1314, V1314), 'PART NUMBER GUIDE'!$Q$6:$R$91, 2, FALSE),VLOOKUP(Y1314,'PART NUMBER GUIDE'!$J$8:$K$43,2, FALSE),IF(U1314="N/A",IF(ABS(S1314)&lt;10,"0"&amp;ABS(S1314),ABS(S1314)),CONCATENATE(LEFT(U1314,1),RIGHT(U1314,1))), F1314, G1314)</f>
        <v>MR80131016510</v>
      </c>
      <c r="F1314" s="90"/>
      <c r="G1314" s="90"/>
      <c r="H1314" s="79" t="s">
        <v>7684</v>
      </c>
      <c r="I1314" s="109">
        <v>45372</v>
      </c>
      <c r="J1314" s="85" t="s">
        <v>1266</v>
      </c>
      <c r="K1314" s="342">
        <v>489</v>
      </c>
      <c r="L1314" s="92">
        <f t="shared" si="260"/>
        <v>489</v>
      </c>
      <c r="M1314" s="344"/>
      <c r="N1314" s="82">
        <v>22</v>
      </c>
      <c r="O1314" s="8">
        <v>10</v>
      </c>
      <c r="P1314" s="99" t="str">
        <f t="shared" si="261"/>
        <v>6x135</v>
      </c>
      <c r="Q1314" s="82">
        <v>6</v>
      </c>
      <c r="R1314" s="82">
        <v>135</v>
      </c>
      <c r="S1314" s="82">
        <v>10</v>
      </c>
      <c r="T1314" s="84">
        <v>5.8500000000000005</v>
      </c>
      <c r="U1314" s="102" t="s">
        <v>85</v>
      </c>
      <c r="V1314" s="75">
        <v>87</v>
      </c>
      <c r="W1314" s="41">
        <v>40.344593979832595</v>
      </c>
      <c r="X1314" s="51">
        <v>2650</v>
      </c>
      <c r="Y1314" s="45" t="s">
        <v>4305</v>
      </c>
      <c r="Z1314" s="79" t="s">
        <v>2987</v>
      </c>
      <c r="AA1314" s="51" t="str">
        <f t="shared" si="262"/>
        <v>22x10, 6x135, 10 OS</v>
      </c>
      <c r="AB1314" s="81" t="s">
        <v>7651</v>
      </c>
      <c r="AC1314" s="89">
        <f>_xlfn.IFNA(VLOOKUP(AB1314,ACCESSORIES!F:J,5,FALSE),"N/A")</f>
        <v>22</v>
      </c>
      <c r="AD1314" s="14" t="s">
        <v>85</v>
      </c>
      <c r="AE1314" s="9" t="str">
        <f>_xlfn.IFNA(VLOOKUP(AD1314,ACCESSORIES!C:G,5,FALSE),"N/A")</f>
        <v>N/A</v>
      </c>
      <c r="AF1314" s="14" t="s">
        <v>85</v>
      </c>
      <c r="AG1314" s="14" t="s">
        <v>85</v>
      </c>
      <c r="AH1314" s="9" t="str">
        <f>_xlfn.IFNA(VLOOKUP(AG1314,ACCESSORIES!F:J,5,FALSE),"N/A")</f>
        <v>N/A</v>
      </c>
      <c r="AI1314" s="99" t="s">
        <v>265</v>
      </c>
      <c r="AJ1314" s="82" t="s">
        <v>85</v>
      </c>
      <c r="AK1314" s="82" t="s">
        <v>85</v>
      </c>
      <c r="AL1314" s="82" t="s">
        <v>85</v>
      </c>
      <c r="AM1314" s="82">
        <v>16.2</v>
      </c>
      <c r="AN1314" s="82">
        <v>170</v>
      </c>
      <c r="AO1314" s="36">
        <v>8.6</v>
      </c>
      <c r="AP1314" s="36">
        <v>25.4</v>
      </c>
      <c r="AQ1314" s="25">
        <v>38.1</v>
      </c>
      <c r="AR1314" s="36">
        <v>50</v>
      </c>
      <c r="AS1314" s="25">
        <v>251.3</v>
      </c>
      <c r="AT1314" s="74">
        <v>248.8</v>
      </c>
      <c r="AU1314" s="84">
        <v>73.3</v>
      </c>
      <c r="AV1314" s="54">
        <v>46.8</v>
      </c>
      <c r="AW1314" s="54">
        <v>62.2</v>
      </c>
      <c r="AX1314" s="54">
        <v>40</v>
      </c>
      <c r="AY1314" s="13" t="s">
        <v>85</v>
      </c>
      <c r="AZ1314" s="98" t="str">
        <f>_xlfn.IFNA(VLOOKUP(AY1314,ACCESSORIES!F:J,5,FALSE),"N/A")</f>
        <v>N/A</v>
      </c>
      <c r="BA1314" s="13" t="s">
        <v>85</v>
      </c>
      <c r="BB1314" s="98" t="str">
        <f>_xlfn.IFNA(VLOOKUP(BA1314,ACCESSORIES!F:J,5,FALSE),"N/A")</f>
        <v>N/A</v>
      </c>
      <c r="BC1314" s="77">
        <f t="shared" si="269"/>
        <v>44.844593979832595</v>
      </c>
      <c r="BD1314" s="56">
        <v>24.803100000000001</v>
      </c>
      <c r="BE1314" s="56">
        <v>24.803100000000001</v>
      </c>
      <c r="BF1314" s="56">
        <v>12.5984</v>
      </c>
      <c r="BG1314" s="378">
        <f t="shared" si="266"/>
        <v>0.12700723795352409</v>
      </c>
      <c r="BH1314" s="14"/>
      <c r="BI1314" s="114" t="s">
        <v>3532</v>
      </c>
      <c r="BJ1314" s="50" t="s">
        <v>4050</v>
      </c>
      <c r="BK1314" s="81"/>
      <c r="BL1314" s="81"/>
      <c r="BM1314" s="81"/>
      <c r="BN1314" s="81"/>
      <c r="BO1314" s="81"/>
      <c r="BP1314" s="81"/>
      <c r="BQ1314" s="81"/>
      <c r="BR1314" s="81"/>
      <c r="BS1314" s="81"/>
      <c r="BT1314" s="81"/>
      <c r="BU1314" s="349"/>
      <c r="BV1314" s="390"/>
      <c r="BW1314" s="352"/>
      <c r="BX1314" s="390"/>
      <c r="BY1314" s="93" t="str">
        <f t="shared" si="267"/>
        <v>MR801, 22x10, +10mm Offset, 6x135, 87mm Centerbore, Gloss Black Milled</v>
      </c>
      <c r="BZ1314" s="81" t="s">
        <v>3878</v>
      </c>
      <c r="CA1314" s="81" t="s">
        <v>3879</v>
      </c>
      <c r="CB1314" s="81" t="str">
        <f t="shared" si="268"/>
        <v>RAISED (8XX)</v>
      </c>
    </row>
    <row r="1315" spans="1:80" s="38" customFormat="1" ht="15" customHeight="1">
      <c r="A1315" s="22">
        <f t="shared" si="259"/>
        <v>1313</v>
      </c>
      <c r="B1315" s="13" t="s">
        <v>84</v>
      </c>
      <c r="C1315" s="104" t="s">
        <v>7657</v>
      </c>
      <c r="D1315" s="82" t="s">
        <v>7645</v>
      </c>
      <c r="E1315" s="91" t="str">
        <f>CONCATENATE(LEFT(D1315,5),VLOOKUP(CONCATENATE(N1315,"x",O1315),'PART NUMBER GUIDE'!$B$9:$C$49,2,FALSE),VLOOKUP(CONCATENATE(P1315, V1315), 'PART NUMBER GUIDE'!$Q$6:$R$91, 2, FALSE),VLOOKUP(Y1315,'PART NUMBER GUIDE'!$J$8:$K$43,2, FALSE),IF(U1315="N/A",IF(ABS(S1315)&lt;10,"0"&amp;ABS(S1315),ABS(S1315)),CONCATENATE(LEFT(U1315,1),RIGHT(U1315,1))), F1315, G1315)</f>
        <v>MR80131060510</v>
      </c>
      <c r="F1315" s="90"/>
      <c r="G1315" s="90"/>
      <c r="H1315" s="79" t="s">
        <v>7685</v>
      </c>
      <c r="I1315" s="109">
        <v>45372</v>
      </c>
      <c r="J1315" s="85" t="s">
        <v>1266</v>
      </c>
      <c r="K1315" s="342">
        <v>489</v>
      </c>
      <c r="L1315" s="92">
        <f t="shared" si="260"/>
        <v>489</v>
      </c>
      <c r="M1315" s="344"/>
      <c r="N1315" s="82">
        <v>22</v>
      </c>
      <c r="O1315" s="8">
        <v>10</v>
      </c>
      <c r="P1315" s="99" t="str">
        <f t="shared" si="261"/>
        <v>6x5.5</v>
      </c>
      <c r="Q1315" s="82">
        <v>6</v>
      </c>
      <c r="R1315" s="82">
        <v>5.5</v>
      </c>
      <c r="S1315" s="82">
        <v>10</v>
      </c>
      <c r="T1315" s="84">
        <v>5.8500000000000005</v>
      </c>
      <c r="U1315" s="102" t="s">
        <v>85</v>
      </c>
      <c r="V1315" s="75">
        <v>106.25</v>
      </c>
      <c r="W1315" s="41">
        <v>40.124131717647721</v>
      </c>
      <c r="X1315" s="51">
        <v>2650</v>
      </c>
      <c r="Y1315" s="45" t="s">
        <v>4305</v>
      </c>
      <c r="Z1315" s="79" t="s">
        <v>2987</v>
      </c>
      <c r="AA1315" s="51" t="str">
        <f t="shared" si="262"/>
        <v>22x10, 6x5.5, 10 OS</v>
      </c>
      <c r="AB1315" s="81" t="s">
        <v>7651</v>
      </c>
      <c r="AC1315" s="89">
        <f>_xlfn.IFNA(VLOOKUP(AB1315,ACCESSORIES!F:J,5,FALSE),"N/A")</f>
        <v>22</v>
      </c>
      <c r="AD1315" s="14" t="s">
        <v>85</v>
      </c>
      <c r="AE1315" s="9" t="str">
        <f>_xlfn.IFNA(VLOOKUP(AD1315,ACCESSORIES!C:G,5,FALSE),"N/A")</f>
        <v>N/A</v>
      </c>
      <c r="AF1315" s="14" t="s">
        <v>85</v>
      </c>
      <c r="AG1315" s="14" t="s">
        <v>85</v>
      </c>
      <c r="AH1315" s="9" t="str">
        <f>_xlfn.IFNA(VLOOKUP(AG1315,ACCESSORIES!F:J,5,FALSE),"N/A")</f>
        <v>N/A</v>
      </c>
      <c r="AI1315" s="99" t="s">
        <v>265</v>
      </c>
      <c r="AJ1315" s="82" t="s">
        <v>1709</v>
      </c>
      <c r="AK1315" s="40">
        <f>_xlfn.IFNA(VLOOKUP(AJ1315,ACCESSORIES!F:J,5,FALSE),"N/A")</f>
        <v>2.75</v>
      </c>
      <c r="AL1315" s="3">
        <v>78.3</v>
      </c>
      <c r="AM1315" s="82">
        <v>16.2</v>
      </c>
      <c r="AN1315" s="82">
        <v>170</v>
      </c>
      <c r="AO1315" s="36">
        <v>8.6</v>
      </c>
      <c r="AP1315" s="36">
        <v>25.4</v>
      </c>
      <c r="AQ1315" s="25">
        <v>38.1</v>
      </c>
      <c r="AR1315" s="36">
        <v>50</v>
      </c>
      <c r="AS1315" s="25">
        <v>251.3</v>
      </c>
      <c r="AT1315" s="74">
        <v>248.8</v>
      </c>
      <c r="AU1315" s="84">
        <v>73.3</v>
      </c>
      <c r="AV1315" s="54">
        <v>40.6</v>
      </c>
      <c r="AW1315" s="54">
        <v>62.2</v>
      </c>
      <c r="AX1315" s="54">
        <v>40</v>
      </c>
      <c r="AY1315" s="13" t="s">
        <v>85</v>
      </c>
      <c r="AZ1315" s="98" t="str">
        <f>_xlfn.IFNA(VLOOKUP(AY1315,ACCESSORIES!F:J,5,FALSE),"N/A")</f>
        <v>N/A</v>
      </c>
      <c r="BA1315" s="13" t="s">
        <v>85</v>
      </c>
      <c r="BB1315" s="98" t="str">
        <f>_xlfn.IFNA(VLOOKUP(BA1315,ACCESSORIES!F:J,5,FALSE),"N/A")</f>
        <v>N/A</v>
      </c>
      <c r="BC1315" s="77">
        <f t="shared" si="269"/>
        <v>44.624131717647721</v>
      </c>
      <c r="BD1315" s="56">
        <v>24.803100000000001</v>
      </c>
      <c r="BE1315" s="56">
        <v>24.803100000000001</v>
      </c>
      <c r="BF1315" s="56">
        <v>12.5984</v>
      </c>
      <c r="BG1315" s="378">
        <f t="shared" si="266"/>
        <v>0.12700723795352409</v>
      </c>
      <c r="BH1315" s="14"/>
      <c r="BI1315" s="114" t="s">
        <v>3532</v>
      </c>
      <c r="BJ1315" s="50" t="s">
        <v>4050</v>
      </c>
      <c r="BK1315" s="81"/>
      <c r="BL1315" s="81"/>
      <c r="BM1315" s="81"/>
      <c r="BN1315" s="81"/>
      <c r="BO1315" s="81"/>
      <c r="BP1315" s="81"/>
      <c r="BQ1315" s="81"/>
      <c r="BR1315" s="81"/>
      <c r="BS1315" s="81"/>
      <c r="BT1315" s="81"/>
      <c r="BU1315" s="349"/>
      <c r="BV1315" s="390"/>
      <c r="BW1315" s="352"/>
      <c r="BX1315" s="390"/>
      <c r="BY1315" s="93" t="str">
        <f t="shared" si="267"/>
        <v>MR801, 22x10, +10mm Offset, 6x5.5, 106.25mm Centerbore, Gloss Black Milled</v>
      </c>
      <c r="BZ1315" s="81" t="s">
        <v>3878</v>
      </c>
      <c r="CA1315" s="81" t="s">
        <v>3879</v>
      </c>
      <c r="CB1315" s="81" t="str">
        <f t="shared" si="268"/>
        <v>RAISED (8XX)</v>
      </c>
    </row>
    <row r="1316" spans="1:80" s="38" customFormat="1" ht="15" customHeight="1">
      <c r="A1316" s="22">
        <f t="shared" si="259"/>
        <v>1314</v>
      </c>
      <c r="B1316" s="13" t="s">
        <v>84</v>
      </c>
      <c r="C1316" s="104" t="s">
        <v>7657</v>
      </c>
      <c r="D1316" s="82" t="s">
        <v>7645</v>
      </c>
      <c r="E1316" s="91" t="str">
        <f>CONCATENATE(LEFT(D1316,5),VLOOKUP(CONCATENATE(N1316,"x",O1316),'PART NUMBER GUIDE'!$B$9:$C$49,2,FALSE),VLOOKUP(CONCATENATE(P1316, V1316), 'PART NUMBER GUIDE'!$Q$6:$R$91, 2, FALSE),VLOOKUP(Y1316,'PART NUMBER GUIDE'!$J$8:$K$43,2, FALSE),IF(U1316="N/A",IF(ABS(S1316)&lt;10,"0"&amp;ABS(S1316),ABS(S1316)),CONCATENATE(LEFT(U1316,1),RIGHT(U1316,1))), F1316, G1316)</f>
        <v>MR80131016518N</v>
      </c>
      <c r="F1316" s="90" t="s">
        <v>2224</v>
      </c>
      <c r="G1316" s="90"/>
      <c r="H1316" s="79" t="s">
        <v>7686</v>
      </c>
      <c r="I1316" s="109">
        <v>45372</v>
      </c>
      <c r="J1316" s="85" t="s">
        <v>1266</v>
      </c>
      <c r="K1316" s="342">
        <v>489</v>
      </c>
      <c r="L1316" s="92">
        <f t="shared" si="260"/>
        <v>489</v>
      </c>
      <c r="M1316" s="344"/>
      <c r="N1316" s="82">
        <v>22</v>
      </c>
      <c r="O1316" s="8">
        <v>10</v>
      </c>
      <c r="P1316" s="99" t="str">
        <f t="shared" si="261"/>
        <v>6x135</v>
      </c>
      <c r="Q1316" s="82">
        <v>6</v>
      </c>
      <c r="R1316" s="82">
        <v>135</v>
      </c>
      <c r="S1316" s="82">
        <v>-18</v>
      </c>
      <c r="T1316" s="84">
        <v>4.75</v>
      </c>
      <c r="U1316" s="102" t="s">
        <v>85</v>
      </c>
      <c r="V1316" s="75">
        <v>87</v>
      </c>
      <c r="W1316" s="41">
        <v>42.549216601681373</v>
      </c>
      <c r="X1316" s="51">
        <v>2650</v>
      </c>
      <c r="Y1316" s="45" t="s">
        <v>4305</v>
      </c>
      <c r="Z1316" s="79" t="s">
        <v>2987</v>
      </c>
      <c r="AA1316" s="51" t="str">
        <f t="shared" si="262"/>
        <v>22x10, 6x135, -18 OS</v>
      </c>
      <c r="AB1316" s="81" t="s">
        <v>7651</v>
      </c>
      <c r="AC1316" s="89">
        <f>_xlfn.IFNA(VLOOKUP(AB1316,ACCESSORIES!F:J,5,FALSE),"N/A")</f>
        <v>22</v>
      </c>
      <c r="AD1316" s="14" t="s">
        <v>85</v>
      </c>
      <c r="AE1316" s="9" t="str">
        <f>_xlfn.IFNA(VLOOKUP(AD1316,ACCESSORIES!C:G,5,FALSE),"N/A")</f>
        <v>N/A</v>
      </c>
      <c r="AF1316" s="14" t="s">
        <v>85</v>
      </c>
      <c r="AG1316" s="14" t="s">
        <v>85</v>
      </c>
      <c r="AH1316" s="9" t="str">
        <f>_xlfn.IFNA(VLOOKUP(AG1316,ACCESSORIES!F:J,5,FALSE),"N/A")</f>
        <v>N/A</v>
      </c>
      <c r="AI1316" s="99" t="s">
        <v>265</v>
      </c>
      <c r="AJ1316" s="82" t="s">
        <v>85</v>
      </c>
      <c r="AK1316" s="82" t="s">
        <v>85</v>
      </c>
      <c r="AL1316" s="82" t="s">
        <v>85</v>
      </c>
      <c r="AM1316" s="82">
        <v>16.2</v>
      </c>
      <c r="AN1316" s="82">
        <v>170</v>
      </c>
      <c r="AO1316" s="36">
        <v>10.7</v>
      </c>
      <c r="AP1316" s="36">
        <v>32.1</v>
      </c>
      <c r="AQ1316" s="25">
        <v>65.400000000000006</v>
      </c>
      <c r="AR1316" s="36">
        <v>78</v>
      </c>
      <c r="AS1316" s="25">
        <v>252.7</v>
      </c>
      <c r="AT1316" s="74">
        <v>250.2</v>
      </c>
      <c r="AU1316" s="84">
        <v>73.3</v>
      </c>
      <c r="AV1316" s="54">
        <v>74.8</v>
      </c>
      <c r="AW1316" s="54">
        <v>90.2</v>
      </c>
      <c r="AX1316" s="54">
        <v>40</v>
      </c>
      <c r="AY1316" s="13" t="s">
        <v>85</v>
      </c>
      <c r="AZ1316" s="98" t="str">
        <f>_xlfn.IFNA(VLOOKUP(AY1316,ACCESSORIES!F:J,5,FALSE),"N/A")</f>
        <v>N/A</v>
      </c>
      <c r="BA1316" s="13" t="s">
        <v>85</v>
      </c>
      <c r="BB1316" s="98" t="str">
        <f>_xlfn.IFNA(VLOOKUP(BA1316,ACCESSORIES!F:J,5,FALSE),"N/A")</f>
        <v>N/A</v>
      </c>
      <c r="BC1316" s="77">
        <f t="shared" si="269"/>
        <v>47.049216601681373</v>
      </c>
      <c r="BD1316" s="56">
        <v>24.803100000000001</v>
      </c>
      <c r="BE1316" s="56">
        <v>24.803100000000001</v>
      </c>
      <c r="BF1316" s="56">
        <v>12.5984</v>
      </c>
      <c r="BG1316" s="378">
        <f t="shared" si="266"/>
        <v>0.12700723795352409</v>
      </c>
      <c r="BH1316" s="14"/>
      <c r="BI1316" s="114" t="s">
        <v>3532</v>
      </c>
      <c r="BJ1316" s="50" t="s">
        <v>4050</v>
      </c>
      <c r="BK1316" s="81"/>
      <c r="BL1316" s="81"/>
      <c r="BM1316" s="81"/>
      <c r="BN1316" s="81"/>
      <c r="BO1316" s="81"/>
      <c r="BP1316" s="81"/>
      <c r="BQ1316" s="81"/>
      <c r="BR1316" s="81"/>
      <c r="BS1316" s="81"/>
      <c r="BT1316" s="81"/>
      <c r="BU1316" s="349"/>
      <c r="BV1316" s="390"/>
      <c r="BW1316" s="352"/>
      <c r="BX1316" s="390"/>
      <c r="BY1316" s="93" t="str">
        <f t="shared" si="267"/>
        <v>MR801, 22x10, -18mm Offset, 6x135, 87mm Centerbore, Gloss Black Milled</v>
      </c>
      <c r="BZ1316" s="81" t="s">
        <v>3878</v>
      </c>
      <c r="CA1316" s="81" t="s">
        <v>3879</v>
      </c>
      <c r="CB1316" s="81" t="str">
        <f t="shared" si="268"/>
        <v>RAISED (8XX)</v>
      </c>
    </row>
    <row r="1317" spans="1:80" s="38" customFormat="1" ht="15" customHeight="1">
      <c r="A1317" s="22">
        <f t="shared" si="259"/>
        <v>1315</v>
      </c>
      <c r="B1317" s="13" t="s">
        <v>84</v>
      </c>
      <c r="C1317" s="104" t="s">
        <v>7657</v>
      </c>
      <c r="D1317" s="82" t="s">
        <v>7645</v>
      </c>
      <c r="E1317" s="91" t="str">
        <f>CONCATENATE(LEFT(D1317,5),VLOOKUP(CONCATENATE(N1317,"x",O1317),'PART NUMBER GUIDE'!$B$9:$C$49,2,FALSE),VLOOKUP(CONCATENATE(P1317, V1317), 'PART NUMBER GUIDE'!$Q$6:$R$91, 2, FALSE),VLOOKUP(Y1317,'PART NUMBER GUIDE'!$J$8:$K$43,2, FALSE),IF(U1317="N/A",IF(ABS(S1317)&lt;10,"0"&amp;ABS(S1317),ABS(S1317)),CONCATENATE(LEFT(U1317,1),RIGHT(U1317,1))), F1317, G1317)</f>
        <v>MR80131060518N</v>
      </c>
      <c r="F1317" s="90" t="s">
        <v>2224</v>
      </c>
      <c r="G1317" s="90"/>
      <c r="H1317" s="79" t="s">
        <v>7687</v>
      </c>
      <c r="I1317" s="109">
        <v>45372</v>
      </c>
      <c r="J1317" s="85" t="s">
        <v>1266</v>
      </c>
      <c r="K1317" s="342">
        <v>489</v>
      </c>
      <c r="L1317" s="92">
        <f t="shared" si="260"/>
        <v>489</v>
      </c>
      <c r="M1317" s="344"/>
      <c r="N1317" s="82">
        <v>22</v>
      </c>
      <c r="O1317" s="8">
        <v>10</v>
      </c>
      <c r="P1317" s="99" t="str">
        <f t="shared" si="261"/>
        <v>6x5.5</v>
      </c>
      <c r="Q1317" s="82">
        <v>6</v>
      </c>
      <c r="R1317" s="82">
        <v>5.5</v>
      </c>
      <c r="S1317" s="82">
        <v>-18</v>
      </c>
      <c r="T1317" s="84">
        <v>4.75</v>
      </c>
      <c r="U1317" s="102" t="s">
        <v>85</v>
      </c>
      <c r="V1317" s="75">
        <v>106.25</v>
      </c>
      <c r="W1317" s="41">
        <v>42.549216601681373</v>
      </c>
      <c r="X1317" s="51">
        <v>2650</v>
      </c>
      <c r="Y1317" s="45" t="s">
        <v>4305</v>
      </c>
      <c r="Z1317" s="79" t="s">
        <v>2987</v>
      </c>
      <c r="AA1317" s="51" t="str">
        <f t="shared" si="262"/>
        <v>22x10, 6x5.5, -18 OS</v>
      </c>
      <c r="AB1317" s="81" t="s">
        <v>7651</v>
      </c>
      <c r="AC1317" s="89">
        <f>_xlfn.IFNA(VLOOKUP(AB1317,ACCESSORIES!F:J,5,FALSE),"N/A")</f>
        <v>22</v>
      </c>
      <c r="AD1317" s="14" t="s">
        <v>85</v>
      </c>
      <c r="AE1317" s="9" t="str">
        <f>_xlfn.IFNA(VLOOKUP(AD1317,ACCESSORIES!C:G,5,FALSE),"N/A")</f>
        <v>N/A</v>
      </c>
      <c r="AF1317" s="14" t="s">
        <v>85</v>
      </c>
      <c r="AG1317" s="14" t="s">
        <v>85</v>
      </c>
      <c r="AH1317" s="9" t="str">
        <f>_xlfn.IFNA(VLOOKUP(AG1317,ACCESSORIES!F:J,5,FALSE),"N/A")</f>
        <v>N/A</v>
      </c>
      <c r="AI1317" s="99" t="s">
        <v>265</v>
      </c>
      <c r="AJ1317" s="82" t="s">
        <v>1709</v>
      </c>
      <c r="AK1317" s="40">
        <f>_xlfn.IFNA(VLOOKUP(AJ1317,ACCESSORIES!F:J,5,FALSE),"N/A")</f>
        <v>2.75</v>
      </c>
      <c r="AL1317" s="3">
        <v>78.3</v>
      </c>
      <c r="AM1317" s="82">
        <v>16.2</v>
      </c>
      <c r="AN1317" s="82">
        <v>170</v>
      </c>
      <c r="AO1317" s="36">
        <v>10.7</v>
      </c>
      <c r="AP1317" s="36">
        <v>32.1</v>
      </c>
      <c r="AQ1317" s="25">
        <v>65.400000000000006</v>
      </c>
      <c r="AR1317" s="36">
        <v>78</v>
      </c>
      <c r="AS1317" s="25">
        <v>252.7</v>
      </c>
      <c r="AT1317" s="74">
        <v>250.2</v>
      </c>
      <c r="AU1317" s="84">
        <v>73.3</v>
      </c>
      <c r="AV1317" s="54">
        <v>68.599999999999994</v>
      </c>
      <c r="AW1317" s="54">
        <v>90.2</v>
      </c>
      <c r="AX1317" s="54">
        <v>40</v>
      </c>
      <c r="AY1317" s="13" t="s">
        <v>85</v>
      </c>
      <c r="AZ1317" s="98" t="str">
        <f>_xlfn.IFNA(VLOOKUP(AY1317,ACCESSORIES!F:J,5,FALSE),"N/A")</f>
        <v>N/A</v>
      </c>
      <c r="BA1317" s="13" t="s">
        <v>85</v>
      </c>
      <c r="BB1317" s="98" t="str">
        <f>_xlfn.IFNA(VLOOKUP(BA1317,ACCESSORIES!F:J,5,FALSE),"N/A")</f>
        <v>N/A</v>
      </c>
      <c r="BC1317" s="77">
        <f t="shared" si="269"/>
        <v>47.049216601681373</v>
      </c>
      <c r="BD1317" s="56">
        <v>24.803100000000001</v>
      </c>
      <c r="BE1317" s="56">
        <v>24.803100000000001</v>
      </c>
      <c r="BF1317" s="56">
        <v>12.5984</v>
      </c>
      <c r="BG1317" s="378">
        <f t="shared" si="266"/>
        <v>0.12700723795352409</v>
      </c>
      <c r="BH1317" s="14"/>
      <c r="BI1317" s="114" t="s">
        <v>3532</v>
      </c>
      <c r="BJ1317" s="50" t="s">
        <v>4050</v>
      </c>
      <c r="BK1317" s="81"/>
      <c r="BL1317" s="81"/>
      <c r="BM1317" s="81"/>
      <c r="BN1317" s="81"/>
      <c r="BO1317" s="81"/>
      <c r="BP1317" s="81"/>
      <c r="BQ1317" s="81"/>
      <c r="BR1317" s="81"/>
      <c r="BS1317" s="81"/>
      <c r="BT1317" s="81"/>
      <c r="BU1317" s="349"/>
      <c r="BV1317" s="390"/>
      <c r="BW1317" s="352"/>
      <c r="BX1317" s="390"/>
      <c r="BY1317" s="93" t="str">
        <f t="shared" si="267"/>
        <v>MR801, 22x10, -18mm Offset, 6x5.5, 106.25mm Centerbore, Gloss Black Milled</v>
      </c>
      <c r="BZ1317" s="81" t="s">
        <v>3878</v>
      </c>
      <c r="CA1317" s="81" t="s">
        <v>3879</v>
      </c>
      <c r="CB1317" s="81" t="str">
        <f t="shared" si="268"/>
        <v>RAISED (8XX)</v>
      </c>
    </row>
    <row r="1318" spans="1:80" s="38" customFormat="1" ht="15" customHeight="1">
      <c r="A1318" s="22">
        <f t="shared" si="259"/>
        <v>1316</v>
      </c>
      <c r="B1318" s="13" t="s">
        <v>84</v>
      </c>
      <c r="C1318" s="104" t="s">
        <v>7657</v>
      </c>
      <c r="D1318" s="82" t="s">
        <v>7645</v>
      </c>
      <c r="E1318" s="91" t="str">
        <f>CONCATENATE(LEFT(D1318,5),VLOOKUP(CONCATENATE(N1318,"x",O1318),'PART NUMBER GUIDE'!$B$9:$C$49,2,FALSE),VLOOKUP(CONCATENATE(P1318, V1318), 'PART NUMBER GUIDE'!$Q$6:$R$91, 2, FALSE),VLOOKUP(Y1318,'PART NUMBER GUIDE'!$J$8:$K$43,2, FALSE),IF(U1318="N/A",IF(ABS(S1318)&lt;10,"0"&amp;ABS(S1318),ABS(S1318)),CONCATENATE(LEFT(U1318,1),RIGHT(U1318,1))), F1318, G1318)</f>
        <v>MR80131080518N</v>
      </c>
      <c r="F1318" s="90" t="s">
        <v>2224</v>
      </c>
      <c r="G1318" s="90"/>
      <c r="H1318" s="79" t="s">
        <v>7688</v>
      </c>
      <c r="I1318" s="109">
        <v>45372</v>
      </c>
      <c r="J1318" s="85" t="s">
        <v>1266</v>
      </c>
      <c r="K1318" s="342">
        <v>489</v>
      </c>
      <c r="L1318" s="92">
        <f t="shared" si="260"/>
        <v>489</v>
      </c>
      <c r="M1318" s="344"/>
      <c r="N1318" s="82">
        <v>22</v>
      </c>
      <c r="O1318" s="8">
        <v>10</v>
      </c>
      <c r="P1318" s="99" t="str">
        <f t="shared" si="261"/>
        <v>8x6.5</v>
      </c>
      <c r="Q1318" s="82">
        <v>8</v>
      </c>
      <c r="R1318" s="82">
        <v>6.5</v>
      </c>
      <c r="S1318" s="82">
        <v>-18</v>
      </c>
      <c r="T1318" s="84">
        <v>4.75</v>
      </c>
      <c r="U1318" s="102" t="s">
        <v>85</v>
      </c>
      <c r="V1318" s="75">
        <v>121.3</v>
      </c>
      <c r="W1318" s="41">
        <v>44.974301485715024</v>
      </c>
      <c r="X1318" s="51">
        <v>3640</v>
      </c>
      <c r="Y1318" s="45" t="s">
        <v>4305</v>
      </c>
      <c r="Z1318" s="79" t="s">
        <v>2987</v>
      </c>
      <c r="AA1318" s="51" t="str">
        <f t="shared" si="262"/>
        <v>22x10, 8x6.5, -18 OS</v>
      </c>
      <c r="AB1318" s="81" t="s">
        <v>7652</v>
      </c>
      <c r="AC1318" s="89">
        <f>_xlfn.IFNA(VLOOKUP(AB1318,ACCESSORIES!F:J,5,FALSE),"N/A")</f>
        <v>22</v>
      </c>
      <c r="AD1318" s="14" t="s">
        <v>85</v>
      </c>
      <c r="AE1318" s="9" t="str">
        <f>_xlfn.IFNA(VLOOKUP(AD1318,ACCESSORIES!C:G,5,FALSE),"N/A")</f>
        <v>N/A</v>
      </c>
      <c r="AF1318" s="14" t="s">
        <v>85</v>
      </c>
      <c r="AG1318" s="14" t="s">
        <v>85</v>
      </c>
      <c r="AH1318" s="9" t="str">
        <f>_xlfn.IFNA(VLOOKUP(AG1318,ACCESSORIES!F:J,5,FALSE),"N/A")</f>
        <v>N/A</v>
      </c>
      <c r="AI1318" s="99" t="s">
        <v>265</v>
      </c>
      <c r="AJ1318" s="82" t="s">
        <v>85</v>
      </c>
      <c r="AK1318" s="82" t="s">
        <v>85</v>
      </c>
      <c r="AL1318" s="82" t="s">
        <v>85</v>
      </c>
      <c r="AM1318" s="82">
        <v>16.2</v>
      </c>
      <c r="AN1318" s="82">
        <v>200</v>
      </c>
      <c r="AO1318" s="36">
        <v>0</v>
      </c>
      <c r="AP1318" s="36">
        <v>0</v>
      </c>
      <c r="AQ1318" s="25">
        <v>31.2</v>
      </c>
      <c r="AR1318" s="36">
        <v>42.8</v>
      </c>
      <c r="AS1318" s="25">
        <v>252.3</v>
      </c>
      <c r="AT1318" s="74">
        <v>249.8</v>
      </c>
      <c r="AU1318" s="75">
        <v>121.3</v>
      </c>
      <c r="AV1318" s="54">
        <v>91.7</v>
      </c>
      <c r="AW1318" s="54">
        <v>91.7</v>
      </c>
      <c r="AX1318" s="54">
        <v>70.900000000000006</v>
      </c>
      <c r="AY1318" s="13" t="s">
        <v>85</v>
      </c>
      <c r="AZ1318" s="98" t="str">
        <f>_xlfn.IFNA(VLOOKUP(AY1318,ACCESSORIES!F:J,5,FALSE),"N/A")</f>
        <v>N/A</v>
      </c>
      <c r="BA1318" s="13" t="s">
        <v>85</v>
      </c>
      <c r="BB1318" s="98" t="str">
        <f>_xlfn.IFNA(VLOOKUP(BA1318,ACCESSORIES!F:J,5,FALSE),"N/A")</f>
        <v>N/A</v>
      </c>
      <c r="BC1318" s="77">
        <f t="shared" si="269"/>
        <v>49.474301485715024</v>
      </c>
      <c r="BD1318" s="56">
        <v>24.803100000000001</v>
      </c>
      <c r="BE1318" s="56">
        <v>24.803100000000001</v>
      </c>
      <c r="BF1318" s="56">
        <v>12.5984</v>
      </c>
      <c r="BG1318" s="378">
        <f t="shared" si="266"/>
        <v>0.12700723795352409</v>
      </c>
      <c r="BH1318" s="14"/>
      <c r="BI1318" s="114" t="s">
        <v>3532</v>
      </c>
      <c r="BJ1318" s="50" t="s">
        <v>4050</v>
      </c>
      <c r="BK1318" s="81"/>
      <c r="BL1318" s="81"/>
      <c r="BM1318" s="81"/>
      <c r="BN1318" s="81"/>
      <c r="BO1318" s="81"/>
      <c r="BP1318" s="81"/>
      <c r="BQ1318" s="81"/>
      <c r="BR1318" s="81"/>
      <c r="BS1318" s="81"/>
      <c r="BT1318" s="81"/>
      <c r="BU1318" s="349"/>
      <c r="BV1318" s="390"/>
      <c r="BW1318" s="352"/>
      <c r="BX1318" s="390"/>
      <c r="BY1318" s="93" t="str">
        <f t="shared" si="267"/>
        <v>MR801, 22x10, -18mm Offset, 8x6.5, 121.3mm Centerbore, Gloss Black Milled</v>
      </c>
      <c r="BZ1318" s="81" t="s">
        <v>3878</v>
      </c>
      <c r="CA1318" s="81" t="s">
        <v>3879</v>
      </c>
      <c r="CB1318" s="81" t="str">
        <f t="shared" si="268"/>
        <v>RAISED (8XX)</v>
      </c>
    </row>
    <row r="1319" spans="1:80" s="38" customFormat="1" ht="15" customHeight="1">
      <c r="A1319" s="22">
        <f t="shared" si="259"/>
        <v>1317</v>
      </c>
      <c r="B1319" s="13" t="s">
        <v>84</v>
      </c>
      <c r="C1319" s="104" t="s">
        <v>7657</v>
      </c>
      <c r="D1319" s="82" t="s">
        <v>7645</v>
      </c>
      <c r="E1319" s="91" t="str">
        <f>CONCATENATE(LEFT(D1319,5),VLOOKUP(CONCATENATE(N1319,"x",O1319),'PART NUMBER GUIDE'!$B$9:$C$49,2,FALSE),VLOOKUP(CONCATENATE(P1319, V1319), 'PART NUMBER GUIDE'!$Q$6:$R$91, 2, FALSE),VLOOKUP(Y1319,'PART NUMBER GUIDE'!$J$8:$K$43,2, FALSE),IF(U1319="N/A",IF(ABS(S1319)&lt;10,"0"&amp;ABS(S1319),ABS(S1319)),CONCATENATE(LEFT(U1319,1),RIGHT(U1319,1))), F1319, G1319)</f>
        <v>MR80131087518N</v>
      </c>
      <c r="F1319" s="90" t="s">
        <v>2224</v>
      </c>
      <c r="G1319" s="90"/>
      <c r="H1319" s="79" t="s">
        <v>7689</v>
      </c>
      <c r="I1319" s="109">
        <v>45372</v>
      </c>
      <c r="J1319" s="85" t="s">
        <v>1266</v>
      </c>
      <c r="K1319" s="342">
        <v>489</v>
      </c>
      <c r="L1319" s="92">
        <f t="shared" si="260"/>
        <v>489</v>
      </c>
      <c r="M1319" s="344"/>
      <c r="N1319" s="82">
        <v>22</v>
      </c>
      <c r="O1319" s="8">
        <v>10</v>
      </c>
      <c r="P1319" s="99" t="str">
        <f t="shared" si="261"/>
        <v>8x170</v>
      </c>
      <c r="Q1319" s="82">
        <v>8</v>
      </c>
      <c r="R1319" s="82">
        <v>170</v>
      </c>
      <c r="S1319" s="82">
        <v>-18</v>
      </c>
      <c r="T1319" s="84">
        <v>4.75</v>
      </c>
      <c r="U1319" s="102" t="s">
        <v>85</v>
      </c>
      <c r="V1319" s="75">
        <v>125</v>
      </c>
      <c r="W1319" s="41">
        <v>44.974301485715024</v>
      </c>
      <c r="X1319" s="51">
        <v>3640</v>
      </c>
      <c r="Y1319" s="45" t="s">
        <v>4305</v>
      </c>
      <c r="Z1319" s="79" t="s">
        <v>2987</v>
      </c>
      <c r="AA1319" s="51" t="str">
        <f t="shared" si="262"/>
        <v>22x10, 8x170, -18 OS</v>
      </c>
      <c r="AB1319" s="81" t="s">
        <v>7652</v>
      </c>
      <c r="AC1319" s="89">
        <f>_xlfn.IFNA(VLOOKUP(AB1319,ACCESSORIES!F:J,5,FALSE),"N/A")</f>
        <v>22</v>
      </c>
      <c r="AD1319" s="14" t="s">
        <v>85</v>
      </c>
      <c r="AE1319" s="9" t="str">
        <f>_xlfn.IFNA(VLOOKUP(AD1319,ACCESSORIES!C:G,5,FALSE),"N/A")</f>
        <v>N/A</v>
      </c>
      <c r="AF1319" s="14" t="s">
        <v>85</v>
      </c>
      <c r="AG1319" s="14" t="s">
        <v>85</v>
      </c>
      <c r="AH1319" s="9" t="str">
        <f>_xlfn.IFNA(VLOOKUP(AG1319,ACCESSORIES!F:J,5,FALSE),"N/A")</f>
        <v>N/A</v>
      </c>
      <c r="AI1319" s="99" t="s">
        <v>265</v>
      </c>
      <c r="AJ1319" s="82" t="s">
        <v>85</v>
      </c>
      <c r="AK1319" s="82" t="s">
        <v>85</v>
      </c>
      <c r="AL1319" s="82" t="s">
        <v>85</v>
      </c>
      <c r="AM1319" s="82">
        <v>16.2</v>
      </c>
      <c r="AN1319" s="82">
        <v>200</v>
      </c>
      <c r="AO1319" s="36">
        <v>0</v>
      </c>
      <c r="AP1319" s="36">
        <v>0</v>
      </c>
      <c r="AQ1319" s="25">
        <v>31.2</v>
      </c>
      <c r="AR1319" s="36">
        <v>42.8</v>
      </c>
      <c r="AS1319" s="25">
        <v>252.3</v>
      </c>
      <c r="AT1319" s="74">
        <v>249.8</v>
      </c>
      <c r="AU1319" s="84">
        <v>125</v>
      </c>
      <c r="AV1319" s="54">
        <v>91.7</v>
      </c>
      <c r="AW1319" s="54">
        <v>91.7</v>
      </c>
      <c r="AX1319" s="54">
        <v>70.900000000000006</v>
      </c>
      <c r="AY1319" s="13" t="s">
        <v>85</v>
      </c>
      <c r="AZ1319" s="98" t="str">
        <f>_xlfn.IFNA(VLOOKUP(AY1319,ACCESSORIES!F:J,5,FALSE),"N/A")</f>
        <v>N/A</v>
      </c>
      <c r="BA1319" s="13" t="s">
        <v>85</v>
      </c>
      <c r="BB1319" s="98" t="str">
        <f>_xlfn.IFNA(VLOOKUP(BA1319,ACCESSORIES!F:J,5,FALSE),"N/A")</f>
        <v>N/A</v>
      </c>
      <c r="BC1319" s="77">
        <f t="shared" si="269"/>
        <v>49.474301485715024</v>
      </c>
      <c r="BD1319" s="56">
        <v>24.803100000000001</v>
      </c>
      <c r="BE1319" s="56">
        <v>24.803100000000001</v>
      </c>
      <c r="BF1319" s="56">
        <v>12.5984</v>
      </c>
      <c r="BG1319" s="378">
        <f t="shared" si="266"/>
        <v>0.12700723795352409</v>
      </c>
      <c r="BH1319" s="14"/>
      <c r="BI1319" s="114" t="s">
        <v>3532</v>
      </c>
      <c r="BJ1319" s="50" t="s">
        <v>4050</v>
      </c>
      <c r="BK1319" s="81"/>
      <c r="BL1319" s="81"/>
      <c r="BM1319" s="81"/>
      <c r="BN1319" s="81"/>
      <c r="BO1319" s="81"/>
      <c r="BP1319" s="81"/>
      <c r="BQ1319" s="81"/>
      <c r="BR1319" s="81"/>
      <c r="BS1319" s="81"/>
      <c r="BT1319" s="81"/>
      <c r="BU1319" s="349"/>
      <c r="BV1319" s="390"/>
      <c r="BW1319" s="352"/>
      <c r="BX1319" s="390"/>
      <c r="BY1319" s="93" t="str">
        <f t="shared" si="267"/>
        <v>MR801, 22x10, -18mm Offset, 8x170, 125mm Centerbore, Gloss Black Milled</v>
      </c>
      <c r="BZ1319" s="81" t="s">
        <v>3878</v>
      </c>
      <c r="CA1319" s="81" t="s">
        <v>3879</v>
      </c>
      <c r="CB1319" s="81" t="str">
        <f t="shared" si="268"/>
        <v>RAISED (8XX)</v>
      </c>
    </row>
    <row r="1320" spans="1:80" s="38" customFormat="1" ht="15" customHeight="1">
      <c r="A1320" s="22">
        <f t="shared" si="259"/>
        <v>1318</v>
      </c>
      <c r="B1320" s="13" t="s">
        <v>84</v>
      </c>
      <c r="C1320" s="104" t="s">
        <v>7657</v>
      </c>
      <c r="D1320" s="82" t="s">
        <v>7645</v>
      </c>
      <c r="E1320" s="91" t="str">
        <f>CONCATENATE(LEFT(D1320,5),VLOOKUP(CONCATENATE(N1320,"x",O1320),'PART NUMBER GUIDE'!$B$9:$C$49,2,FALSE),VLOOKUP(CONCATENATE(P1320, V1320), 'PART NUMBER GUIDE'!$Q$6:$R$91, 2, FALSE),VLOOKUP(Y1320,'PART NUMBER GUIDE'!$J$8:$K$43,2, FALSE),IF(U1320="N/A",IF(ABS(S1320)&lt;10,"0"&amp;ABS(S1320),ABS(S1320)),CONCATENATE(LEFT(U1320,1),RIGHT(U1320,1))), F1320, G1320)</f>
        <v>MR80131088518N</v>
      </c>
      <c r="F1320" s="90" t="s">
        <v>2224</v>
      </c>
      <c r="G1320" s="90"/>
      <c r="H1320" s="79" t="s">
        <v>7690</v>
      </c>
      <c r="I1320" s="109">
        <v>45372</v>
      </c>
      <c r="J1320" s="85" t="s">
        <v>1266</v>
      </c>
      <c r="K1320" s="342">
        <v>489</v>
      </c>
      <c r="L1320" s="92">
        <f t="shared" si="260"/>
        <v>489</v>
      </c>
      <c r="M1320" s="344"/>
      <c r="N1320" s="82">
        <v>22</v>
      </c>
      <c r="O1320" s="8">
        <v>10</v>
      </c>
      <c r="P1320" s="99" t="str">
        <f t="shared" si="261"/>
        <v>8x180</v>
      </c>
      <c r="Q1320" s="82">
        <v>8</v>
      </c>
      <c r="R1320" s="82">
        <v>180</v>
      </c>
      <c r="S1320" s="82">
        <v>-18</v>
      </c>
      <c r="T1320" s="84">
        <v>4.75</v>
      </c>
      <c r="U1320" s="102" t="s">
        <v>85</v>
      </c>
      <c r="V1320" s="75">
        <v>124.1</v>
      </c>
      <c r="W1320" s="41">
        <v>45.41522601008478</v>
      </c>
      <c r="X1320" s="51">
        <v>3640</v>
      </c>
      <c r="Y1320" s="45" t="s">
        <v>4305</v>
      </c>
      <c r="Z1320" s="79" t="s">
        <v>2987</v>
      </c>
      <c r="AA1320" s="51" t="str">
        <f t="shared" si="262"/>
        <v>22x10, 8x180, -18 OS</v>
      </c>
      <c r="AB1320" s="81" t="s">
        <v>7652</v>
      </c>
      <c r="AC1320" s="89">
        <f>_xlfn.IFNA(VLOOKUP(AB1320,ACCESSORIES!F:J,5,FALSE),"N/A")</f>
        <v>22</v>
      </c>
      <c r="AD1320" s="14" t="s">
        <v>85</v>
      </c>
      <c r="AE1320" s="9" t="str">
        <f>_xlfn.IFNA(VLOOKUP(AD1320,ACCESSORIES!C:G,5,FALSE),"N/A")</f>
        <v>N/A</v>
      </c>
      <c r="AF1320" s="14" t="s">
        <v>85</v>
      </c>
      <c r="AG1320" s="14" t="s">
        <v>85</v>
      </c>
      <c r="AH1320" s="9" t="str">
        <f>_xlfn.IFNA(VLOOKUP(AG1320,ACCESSORIES!F:J,5,FALSE),"N/A")</f>
        <v>N/A</v>
      </c>
      <c r="AI1320" s="99" t="s">
        <v>265</v>
      </c>
      <c r="AJ1320" s="82" t="s">
        <v>85</v>
      </c>
      <c r="AK1320" s="82" t="s">
        <v>85</v>
      </c>
      <c r="AL1320" s="82" t="s">
        <v>85</v>
      </c>
      <c r="AM1320" s="82">
        <v>16.2</v>
      </c>
      <c r="AN1320" s="82">
        <v>210</v>
      </c>
      <c r="AO1320" s="36">
        <v>0</v>
      </c>
      <c r="AP1320" s="36">
        <v>0</v>
      </c>
      <c r="AQ1320" s="25">
        <v>29.2</v>
      </c>
      <c r="AR1320" s="36">
        <v>42.8</v>
      </c>
      <c r="AS1320" s="25">
        <v>252.3</v>
      </c>
      <c r="AT1320" s="74">
        <v>249.8</v>
      </c>
      <c r="AU1320" s="75">
        <v>124.1</v>
      </c>
      <c r="AV1320" s="54">
        <v>91.7</v>
      </c>
      <c r="AW1320" s="54">
        <v>91.7</v>
      </c>
      <c r="AX1320" s="54">
        <v>70.900000000000006</v>
      </c>
      <c r="AY1320" s="13" t="s">
        <v>85</v>
      </c>
      <c r="AZ1320" s="98" t="str">
        <f>_xlfn.IFNA(VLOOKUP(AY1320,ACCESSORIES!F:J,5,FALSE),"N/A")</f>
        <v>N/A</v>
      </c>
      <c r="BA1320" s="13" t="s">
        <v>85</v>
      </c>
      <c r="BB1320" s="98" t="str">
        <f>_xlfn.IFNA(VLOOKUP(BA1320,ACCESSORIES!F:J,5,FALSE),"N/A")</f>
        <v>N/A</v>
      </c>
      <c r="BC1320" s="77">
        <f t="shared" si="269"/>
        <v>49.91522601008478</v>
      </c>
      <c r="BD1320" s="56">
        <v>24.803100000000001</v>
      </c>
      <c r="BE1320" s="56">
        <v>24.803100000000001</v>
      </c>
      <c r="BF1320" s="56">
        <v>12.5984</v>
      </c>
      <c r="BG1320" s="378">
        <f t="shared" si="266"/>
        <v>0.12700723795352409</v>
      </c>
      <c r="BH1320" s="14"/>
      <c r="BI1320" s="114" t="s">
        <v>3532</v>
      </c>
      <c r="BJ1320" s="50" t="s">
        <v>4050</v>
      </c>
      <c r="BK1320" s="81"/>
      <c r="BL1320" s="81"/>
      <c r="BM1320" s="81"/>
      <c r="BN1320" s="81"/>
      <c r="BO1320" s="81"/>
      <c r="BP1320" s="81"/>
      <c r="BQ1320" s="81"/>
      <c r="BR1320" s="81"/>
      <c r="BS1320" s="81"/>
      <c r="BT1320" s="81"/>
      <c r="BU1320" s="349"/>
      <c r="BV1320" s="390"/>
      <c r="BW1320" s="352"/>
      <c r="BX1320" s="390"/>
      <c r="BY1320" s="93" t="str">
        <f t="shared" si="267"/>
        <v>MR801, 22x10, -18mm Offset, 8x180, 124.1mm Centerbore, Gloss Black Milled</v>
      </c>
      <c r="BZ1320" s="81" t="s">
        <v>3878</v>
      </c>
      <c r="CA1320" s="81" t="s">
        <v>3879</v>
      </c>
      <c r="CB1320" s="81" t="str">
        <f t="shared" si="268"/>
        <v>RAISED (8XX)</v>
      </c>
    </row>
    <row r="1321" spans="1:80" s="38" customFormat="1" ht="15" customHeight="1">
      <c r="A1321" s="22">
        <f t="shared" si="259"/>
        <v>1319</v>
      </c>
      <c r="B1321" s="13" t="s">
        <v>84</v>
      </c>
      <c r="C1321" s="104" t="s">
        <v>7657</v>
      </c>
      <c r="D1321" s="82" t="s">
        <v>7645</v>
      </c>
      <c r="E1321" s="91" t="str">
        <f>CONCATENATE(LEFT(D1321,5),VLOOKUP(CONCATENATE(N1321,"x",O1321),'PART NUMBER GUIDE'!$B$9:$C$49,2,FALSE),VLOOKUP(CONCATENATE(P1321, V1321), 'PART NUMBER GUIDE'!$Q$6:$R$91, 2, FALSE),VLOOKUP(Y1321,'PART NUMBER GUIDE'!$J$8:$K$43,2, FALSE),IF(U1321="N/A",IF(ABS(S1321)&lt;10,"0"&amp;ABS(S1321),ABS(S1321)),CONCATENATE(LEFT(U1321,1),RIGHT(U1321,1))), F1321, G1321)</f>
        <v>MR80131216540N</v>
      </c>
      <c r="F1321" s="90" t="s">
        <v>2224</v>
      </c>
      <c r="G1321" s="90"/>
      <c r="H1321" s="79" t="s">
        <v>7691</v>
      </c>
      <c r="I1321" s="109">
        <v>45372</v>
      </c>
      <c r="J1321" s="85" t="s">
        <v>1266</v>
      </c>
      <c r="K1321" s="342">
        <v>539</v>
      </c>
      <c r="L1321" s="92">
        <f t="shared" si="260"/>
        <v>539</v>
      </c>
      <c r="M1321" s="344"/>
      <c r="N1321" s="82">
        <v>22</v>
      </c>
      <c r="O1321" s="8">
        <v>12</v>
      </c>
      <c r="P1321" s="99" t="str">
        <f t="shared" si="261"/>
        <v>6x135</v>
      </c>
      <c r="Q1321" s="82">
        <v>6</v>
      </c>
      <c r="R1321" s="82">
        <v>135</v>
      </c>
      <c r="S1321" s="82">
        <v>-40</v>
      </c>
      <c r="T1321" s="84">
        <v>4.9000000000000004</v>
      </c>
      <c r="U1321" s="102" t="s">
        <v>85</v>
      </c>
      <c r="V1321" s="75">
        <v>87</v>
      </c>
      <c r="W1321" s="41">
        <v>42.328754339496491</v>
      </c>
      <c r="X1321" s="51">
        <v>2650</v>
      </c>
      <c r="Y1321" s="45" t="s">
        <v>4305</v>
      </c>
      <c r="Z1321" s="79" t="s">
        <v>2987</v>
      </c>
      <c r="AA1321" s="51" t="str">
        <f t="shared" si="262"/>
        <v>22x12, 6x135, -40 OS</v>
      </c>
      <c r="AB1321" s="81" t="s">
        <v>7651</v>
      </c>
      <c r="AC1321" s="89">
        <f>_xlfn.IFNA(VLOOKUP(AB1321,ACCESSORIES!F:J,5,FALSE),"N/A")</f>
        <v>22</v>
      </c>
      <c r="AD1321" s="14" t="s">
        <v>85</v>
      </c>
      <c r="AE1321" s="9" t="str">
        <f>_xlfn.IFNA(VLOOKUP(AD1321,ACCESSORIES!C:G,5,FALSE),"N/A")</f>
        <v>N/A</v>
      </c>
      <c r="AF1321" s="14" t="s">
        <v>85</v>
      </c>
      <c r="AG1321" s="14" t="s">
        <v>85</v>
      </c>
      <c r="AH1321" s="9" t="str">
        <f>_xlfn.IFNA(VLOOKUP(AG1321,ACCESSORIES!F:J,5,FALSE),"N/A")</f>
        <v>N/A</v>
      </c>
      <c r="AI1321" s="99" t="s">
        <v>265</v>
      </c>
      <c r="AJ1321" s="82" t="s">
        <v>85</v>
      </c>
      <c r="AK1321" s="82" t="s">
        <v>85</v>
      </c>
      <c r="AL1321" s="82" t="s">
        <v>85</v>
      </c>
      <c r="AM1321" s="82">
        <v>16.2</v>
      </c>
      <c r="AN1321" s="82">
        <v>170</v>
      </c>
      <c r="AO1321" s="36">
        <v>10.7</v>
      </c>
      <c r="AP1321" s="36">
        <v>26.6</v>
      </c>
      <c r="AQ1321" s="25">
        <v>38.200000000000003</v>
      </c>
      <c r="AR1321" s="36">
        <v>48.8</v>
      </c>
      <c r="AS1321" s="25">
        <v>251.3</v>
      </c>
      <c r="AT1321" s="74">
        <v>246.2</v>
      </c>
      <c r="AU1321" s="84">
        <v>73.3</v>
      </c>
      <c r="AV1321" s="54">
        <v>44.8</v>
      </c>
      <c r="AW1321" s="54">
        <v>60.3</v>
      </c>
      <c r="AX1321" s="54">
        <v>118.4</v>
      </c>
      <c r="AY1321" s="13" t="s">
        <v>85</v>
      </c>
      <c r="AZ1321" s="98" t="str">
        <f>_xlfn.IFNA(VLOOKUP(AY1321,ACCESSORIES!F:J,5,FALSE),"N/A")</f>
        <v>N/A</v>
      </c>
      <c r="BA1321" s="13" t="s">
        <v>85</v>
      </c>
      <c r="BB1321" s="98" t="str">
        <f>_xlfn.IFNA(VLOOKUP(BA1321,ACCESSORIES!F:J,5,FALSE),"N/A")</f>
        <v>N/A</v>
      </c>
      <c r="BC1321" s="77">
        <f t="shared" si="269"/>
        <v>46.828754339496491</v>
      </c>
      <c r="BD1321" s="56">
        <v>24.803100000000001</v>
      </c>
      <c r="BE1321" s="56">
        <v>24.803100000000001</v>
      </c>
      <c r="BF1321" s="56">
        <v>14.5669</v>
      </c>
      <c r="BG1321" s="378">
        <f t="shared" si="266"/>
        <v>0.14685211888376223</v>
      </c>
      <c r="BH1321" s="14"/>
      <c r="BI1321" s="114" t="s">
        <v>3532</v>
      </c>
      <c r="BJ1321" s="50" t="s">
        <v>4050</v>
      </c>
      <c r="BK1321" s="81"/>
      <c r="BL1321" s="81"/>
      <c r="BM1321" s="81"/>
      <c r="BN1321" s="81"/>
      <c r="BO1321" s="81"/>
      <c r="BP1321" s="81"/>
      <c r="BQ1321" s="81"/>
      <c r="BR1321" s="81"/>
      <c r="BS1321" s="81"/>
      <c r="BT1321" s="81"/>
      <c r="BU1321" s="349"/>
      <c r="BV1321" s="390"/>
      <c r="BW1321" s="352"/>
      <c r="BX1321" s="390"/>
      <c r="BY1321" s="93" t="str">
        <f t="shared" si="267"/>
        <v>MR801, 22x12, -40mm Offset, 6x135, 87mm Centerbore, Gloss Black Milled</v>
      </c>
      <c r="BZ1321" s="81" t="s">
        <v>3878</v>
      </c>
      <c r="CA1321" s="81" t="s">
        <v>3879</v>
      </c>
      <c r="CB1321" s="81" t="str">
        <f t="shared" si="268"/>
        <v>RAISED (8XX)</v>
      </c>
    </row>
    <row r="1322" spans="1:80" s="38" customFormat="1" ht="15" customHeight="1">
      <c r="A1322" s="22">
        <f t="shared" si="259"/>
        <v>1320</v>
      </c>
      <c r="B1322" s="13" t="s">
        <v>84</v>
      </c>
      <c r="C1322" s="104" t="s">
        <v>7657</v>
      </c>
      <c r="D1322" s="82" t="s">
        <v>7645</v>
      </c>
      <c r="E1322" s="91" t="str">
        <f>CONCATENATE(LEFT(D1322,5),VLOOKUP(CONCATENATE(N1322,"x",O1322),'PART NUMBER GUIDE'!$B$9:$C$49,2,FALSE),VLOOKUP(CONCATENATE(P1322, V1322), 'PART NUMBER GUIDE'!$Q$6:$R$91, 2, FALSE),VLOOKUP(Y1322,'PART NUMBER GUIDE'!$J$8:$K$43,2, FALSE),IF(U1322="N/A",IF(ABS(S1322)&lt;10,"0"&amp;ABS(S1322),ABS(S1322)),CONCATENATE(LEFT(U1322,1),RIGHT(U1322,1))), F1322, G1322)</f>
        <v>MR80131260540N</v>
      </c>
      <c r="F1322" s="90" t="s">
        <v>2224</v>
      </c>
      <c r="G1322" s="90"/>
      <c r="H1322" s="79" t="s">
        <v>7692</v>
      </c>
      <c r="I1322" s="109">
        <v>45372</v>
      </c>
      <c r="J1322" s="85" t="s">
        <v>1266</v>
      </c>
      <c r="K1322" s="342">
        <v>539</v>
      </c>
      <c r="L1322" s="92">
        <f t="shared" si="260"/>
        <v>539</v>
      </c>
      <c r="M1322" s="344"/>
      <c r="N1322" s="82">
        <v>22</v>
      </c>
      <c r="O1322" s="8">
        <v>12</v>
      </c>
      <c r="P1322" s="99" t="str">
        <f t="shared" si="261"/>
        <v>6x5.5</v>
      </c>
      <c r="Q1322" s="82">
        <v>6</v>
      </c>
      <c r="R1322" s="82">
        <v>5.5</v>
      </c>
      <c r="S1322" s="82">
        <v>-40</v>
      </c>
      <c r="T1322" s="84">
        <v>4.9000000000000004</v>
      </c>
      <c r="U1322" s="102" t="s">
        <v>85</v>
      </c>
      <c r="V1322" s="75">
        <v>106.25</v>
      </c>
      <c r="W1322" s="41">
        <v>42.108292077311624</v>
      </c>
      <c r="X1322" s="51">
        <v>2650</v>
      </c>
      <c r="Y1322" s="45" t="s">
        <v>4305</v>
      </c>
      <c r="Z1322" s="79" t="s">
        <v>2987</v>
      </c>
      <c r="AA1322" s="51" t="str">
        <f t="shared" si="262"/>
        <v>22x12, 6x5.5, -40 OS</v>
      </c>
      <c r="AB1322" s="81" t="s">
        <v>7651</v>
      </c>
      <c r="AC1322" s="89">
        <f>_xlfn.IFNA(VLOOKUP(AB1322,ACCESSORIES!F:J,5,FALSE),"N/A")</f>
        <v>22</v>
      </c>
      <c r="AD1322" s="14" t="s">
        <v>85</v>
      </c>
      <c r="AE1322" s="9" t="str">
        <f>_xlfn.IFNA(VLOOKUP(AD1322,ACCESSORIES!C:G,5,FALSE),"N/A")</f>
        <v>N/A</v>
      </c>
      <c r="AF1322" s="14" t="s">
        <v>85</v>
      </c>
      <c r="AG1322" s="14" t="s">
        <v>85</v>
      </c>
      <c r="AH1322" s="9" t="str">
        <f>_xlfn.IFNA(VLOOKUP(AG1322,ACCESSORIES!F:J,5,FALSE),"N/A")</f>
        <v>N/A</v>
      </c>
      <c r="AI1322" s="99" t="s">
        <v>265</v>
      </c>
      <c r="AJ1322" s="82" t="s">
        <v>1709</v>
      </c>
      <c r="AK1322" s="40">
        <f>_xlfn.IFNA(VLOOKUP(AJ1322,ACCESSORIES!F:J,5,FALSE),"N/A")</f>
        <v>2.75</v>
      </c>
      <c r="AL1322" s="3">
        <v>78.3</v>
      </c>
      <c r="AM1322" s="82">
        <v>16.2</v>
      </c>
      <c r="AN1322" s="82">
        <v>170</v>
      </c>
      <c r="AO1322" s="36">
        <v>10.7</v>
      </c>
      <c r="AP1322" s="36">
        <v>26.6</v>
      </c>
      <c r="AQ1322" s="25">
        <v>38.200000000000003</v>
      </c>
      <c r="AR1322" s="36">
        <v>48.8</v>
      </c>
      <c r="AS1322" s="25">
        <v>251.3</v>
      </c>
      <c r="AT1322" s="74">
        <v>246.2</v>
      </c>
      <c r="AU1322" s="84">
        <v>73.3</v>
      </c>
      <c r="AV1322" s="54">
        <v>38.700000000000003</v>
      </c>
      <c r="AW1322" s="54">
        <v>60.3</v>
      </c>
      <c r="AX1322" s="54">
        <v>118.4</v>
      </c>
      <c r="AY1322" s="13" t="s">
        <v>85</v>
      </c>
      <c r="AZ1322" s="98" t="str">
        <f>_xlfn.IFNA(VLOOKUP(AY1322,ACCESSORIES!F:J,5,FALSE),"N/A")</f>
        <v>N/A</v>
      </c>
      <c r="BA1322" s="13" t="s">
        <v>85</v>
      </c>
      <c r="BB1322" s="98" t="str">
        <f>_xlfn.IFNA(VLOOKUP(BA1322,ACCESSORIES!F:J,5,FALSE),"N/A")</f>
        <v>N/A</v>
      </c>
      <c r="BC1322" s="77">
        <f t="shared" si="269"/>
        <v>46.608292077311624</v>
      </c>
      <c r="BD1322" s="56">
        <v>24.803100000000001</v>
      </c>
      <c r="BE1322" s="56">
        <v>24.803100000000001</v>
      </c>
      <c r="BF1322" s="56">
        <v>14.5669</v>
      </c>
      <c r="BG1322" s="378">
        <f t="shared" si="266"/>
        <v>0.14685211888376223</v>
      </c>
      <c r="BH1322" s="14"/>
      <c r="BI1322" s="114" t="s">
        <v>3532</v>
      </c>
      <c r="BJ1322" s="50" t="s">
        <v>4050</v>
      </c>
      <c r="BK1322" s="81"/>
      <c r="BL1322" s="81"/>
      <c r="BM1322" s="81"/>
      <c r="BN1322" s="81"/>
      <c r="BO1322" s="81"/>
      <c r="BP1322" s="81"/>
      <c r="BQ1322" s="81"/>
      <c r="BR1322" s="81"/>
      <c r="BS1322" s="81"/>
      <c r="BT1322" s="81"/>
      <c r="BU1322" s="349"/>
      <c r="BV1322" s="390"/>
      <c r="BW1322" s="352"/>
      <c r="BX1322" s="390"/>
      <c r="BY1322" s="93" t="str">
        <f t="shared" si="267"/>
        <v>MR801, 22x12, -40mm Offset, 6x5.5, 106.25mm Centerbore, Gloss Black Milled</v>
      </c>
      <c r="BZ1322" s="81" t="s">
        <v>3878</v>
      </c>
      <c r="CA1322" s="81" t="s">
        <v>3879</v>
      </c>
      <c r="CB1322" s="81" t="str">
        <f t="shared" si="268"/>
        <v>RAISED (8XX)</v>
      </c>
    </row>
    <row r="1323" spans="1:80" s="38" customFormat="1" ht="15" customHeight="1">
      <c r="A1323" s="22">
        <f t="shared" si="259"/>
        <v>1321</v>
      </c>
      <c r="B1323" s="13" t="s">
        <v>84</v>
      </c>
      <c r="C1323" s="104" t="s">
        <v>7657</v>
      </c>
      <c r="D1323" s="82" t="s">
        <v>7645</v>
      </c>
      <c r="E1323" s="91" t="str">
        <f>CONCATENATE(LEFT(D1323,5),VLOOKUP(CONCATENATE(N1323,"x",O1323),'PART NUMBER GUIDE'!$B$9:$C$49,2,FALSE),VLOOKUP(CONCATENATE(P1323, V1323), 'PART NUMBER GUIDE'!$Q$6:$R$91, 2, FALSE),VLOOKUP(Y1323,'PART NUMBER GUIDE'!$J$8:$K$43,2, FALSE),IF(U1323="N/A",IF(ABS(S1323)&lt;10,"0"&amp;ABS(S1323),ABS(S1323)),CONCATENATE(LEFT(U1323,1),RIGHT(U1323,1))), F1323, G1323)</f>
        <v>MR80131280540N</v>
      </c>
      <c r="F1323" s="90" t="s">
        <v>2224</v>
      </c>
      <c r="G1323" s="90"/>
      <c r="H1323" s="79" t="s">
        <v>7693</v>
      </c>
      <c r="I1323" s="109">
        <v>45372</v>
      </c>
      <c r="J1323" s="85" t="s">
        <v>1266</v>
      </c>
      <c r="K1323" s="342">
        <v>539</v>
      </c>
      <c r="L1323" s="92">
        <f t="shared" si="260"/>
        <v>539</v>
      </c>
      <c r="M1323" s="344"/>
      <c r="N1323" s="82">
        <v>22</v>
      </c>
      <c r="O1323" s="8">
        <v>12</v>
      </c>
      <c r="P1323" s="99" t="str">
        <f t="shared" si="261"/>
        <v>8x6.5</v>
      </c>
      <c r="Q1323" s="82">
        <v>8</v>
      </c>
      <c r="R1323" s="82">
        <v>6.5</v>
      </c>
      <c r="S1323" s="82">
        <v>-40</v>
      </c>
      <c r="T1323" s="84">
        <v>4.9000000000000004</v>
      </c>
      <c r="U1323" s="102" t="s">
        <v>85</v>
      </c>
      <c r="V1323" s="75">
        <v>121.3</v>
      </c>
      <c r="W1323" s="41">
        <v>46.958461845378928</v>
      </c>
      <c r="X1323" s="51">
        <v>3640</v>
      </c>
      <c r="Y1323" s="45" t="s">
        <v>4305</v>
      </c>
      <c r="Z1323" s="79" t="s">
        <v>2987</v>
      </c>
      <c r="AA1323" s="51" t="str">
        <f t="shared" si="262"/>
        <v>22x12, 8x6.5, -40 OS</v>
      </c>
      <c r="AB1323" s="81" t="s">
        <v>7652</v>
      </c>
      <c r="AC1323" s="89">
        <f>_xlfn.IFNA(VLOOKUP(AB1323,ACCESSORIES!F:J,5,FALSE),"N/A")</f>
        <v>22</v>
      </c>
      <c r="AD1323" s="14" t="s">
        <v>85</v>
      </c>
      <c r="AE1323" s="9" t="str">
        <f>_xlfn.IFNA(VLOOKUP(AD1323,ACCESSORIES!C:G,5,FALSE),"N/A")</f>
        <v>N/A</v>
      </c>
      <c r="AF1323" s="14" t="s">
        <v>85</v>
      </c>
      <c r="AG1323" s="14" t="s">
        <v>85</v>
      </c>
      <c r="AH1323" s="9" t="str">
        <f>_xlfn.IFNA(VLOOKUP(AG1323,ACCESSORIES!F:J,5,FALSE),"N/A")</f>
        <v>N/A</v>
      </c>
      <c r="AI1323" s="99" t="s">
        <v>265</v>
      </c>
      <c r="AJ1323" s="82" t="s">
        <v>85</v>
      </c>
      <c r="AK1323" s="82" t="s">
        <v>85</v>
      </c>
      <c r="AL1323" s="82" t="s">
        <v>85</v>
      </c>
      <c r="AM1323" s="82">
        <v>16.2</v>
      </c>
      <c r="AN1323" s="82">
        <v>200</v>
      </c>
      <c r="AO1323" s="36">
        <v>0</v>
      </c>
      <c r="AP1323" s="36">
        <v>0</v>
      </c>
      <c r="AQ1323" s="25">
        <v>32.4</v>
      </c>
      <c r="AR1323" s="36">
        <v>44.9</v>
      </c>
      <c r="AS1323" s="25">
        <v>252.1</v>
      </c>
      <c r="AT1323" s="25">
        <v>247.2</v>
      </c>
      <c r="AU1323" s="75">
        <v>121.3</v>
      </c>
      <c r="AV1323" s="54">
        <v>93</v>
      </c>
      <c r="AW1323" s="54">
        <v>93</v>
      </c>
      <c r="AX1323" s="54">
        <v>122</v>
      </c>
      <c r="AY1323" s="13" t="s">
        <v>85</v>
      </c>
      <c r="AZ1323" s="98" t="str">
        <f>_xlfn.IFNA(VLOOKUP(AY1323,ACCESSORIES!F:J,5,FALSE),"N/A")</f>
        <v>N/A</v>
      </c>
      <c r="BA1323" s="13" t="s">
        <v>85</v>
      </c>
      <c r="BB1323" s="98" t="str">
        <f>_xlfn.IFNA(VLOOKUP(BA1323,ACCESSORIES!F:J,5,FALSE),"N/A")</f>
        <v>N/A</v>
      </c>
      <c r="BC1323" s="77">
        <f t="shared" si="269"/>
        <v>51.458461845378928</v>
      </c>
      <c r="BD1323" s="56">
        <v>24.803100000000001</v>
      </c>
      <c r="BE1323" s="56">
        <v>24.803100000000001</v>
      </c>
      <c r="BF1323" s="56">
        <v>14.5669</v>
      </c>
      <c r="BG1323" s="378">
        <f t="shared" si="266"/>
        <v>0.14685211888376223</v>
      </c>
      <c r="BH1323" s="14"/>
      <c r="BI1323" s="114" t="s">
        <v>3532</v>
      </c>
      <c r="BJ1323" s="50" t="s">
        <v>4050</v>
      </c>
      <c r="BK1323" s="81"/>
      <c r="BL1323" s="81"/>
      <c r="BM1323" s="81"/>
      <c r="BN1323" s="81"/>
      <c r="BO1323" s="81"/>
      <c r="BP1323" s="81"/>
      <c r="BQ1323" s="81"/>
      <c r="BR1323" s="81"/>
      <c r="BS1323" s="81"/>
      <c r="BT1323" s="81"/>
      <c r="BU1323" s="349"/>
      <c r="BV1323" s="390"/>
      <c r="BW1323" s="352"/>
      <c r="BX1323" s="390"/>
      <c r="BY1323" s="93" t="str">
        <f t="shared" si="267"/>
        <v>MR801, 22x12, -40mm Offset, 8x6.5, 121.3mm Centerbore, Gloss Black Milled</v>
      </c>
      <c r="BZ1323" s="81" t="s">
        <v>3878</v>
      </c>
      <c r="CA1323" s="81" t="s">
        <v>3879</v>
      </c>
      <c r="CB1323" s="81" t="str">
        <f t="shared" si="268"/>
        <v>RAISED (8XX)</v>
      </c>
    </row>
    <row r="1324" spans="1:80" s="38" customFormat="1" ht="15" customHeight="1">
      <c r="A1324" s="22">
        <f t="shared" si="259"/>
        <v>1322</v>
      </c>
      <c r="B1324" s="13" t="s">
        <v>84</v>
      </c>
      <c r="C1324" s="104" t="s">
        <v>7657</v>
      </c>
      <c r="D1324" s="82" t="s">
        <v>7645</v>
      </c>
      <c r="E1324" s="91" t="str">
        <f>CONCATENATE(LEFT(D1324,5),VLOOKUP(CONCATENATE(N1324,"x",O1324),'PART NUMBER GUIDE'!$B$9:$C$49,2,FALSE),VLOOKUP(CONCATENATE(P1324, V1324), 'PART NUMBER GUIDE'!$Q$6:$R$91, 2, FALSE),VLOOKUP(Y1324,'PART NUMBER GUIDE'!$J$8:$K$43,2, FALSE),IF(U1324="N/A",IF(ABS(S1324)&lt;10,"0"&amp;ABS(S1324),ABS(S1324)),CONCATENATE(LEFT(U1324,1),RIGHT(U1324,1))), F1324, G1324)</f>
        <v>MR80131287540N</v>
      </c>
      <c r="F1324" s="90" t="s">
        <v>2224</v>
      </c>
      <c r="G1324" s="90"/>
      <c r="H1324" s="79" t="s">
        <v>7694</v>
      </c>
      <c r="I1324" s="109">
        <v>45372</v>
      </c>
      <c r="J1324" s="85" t="s">
        <v>1266</v>
      </c>
      <c r="K1324" s="342">
        <v>539</v>
      </c>
      <c r="L1324" s="92">
        <f t="shared" si="260"/>
        <v>539</v>
      </c>
      <c r="M1324" s="344"/>
      <c r="N1324" s="82">
        <v>22</v>
      </c>
      <c r="O1324" s="8">
        <v>12</v>
      </c>
      <c r="P1324" s="99" t="str">
        <f t="shared" si="261"/>
        <v>8x170</v>
      </c>
      <c r="Q1324" s="82">
        <v>8</v>
      </c>
      <c r="R1324" s="82">
        <v>170</v>
      </c>
      <c r="S1324" s="82">
        <v>-40</v>
      </c>
      <c r="T1324" s="84">
        <v>4.9000000000000004</v>
      </c>
      <c r="U1324" s="102" t="s">
        <v>85</v>
      </c>
      <c r="V1324" s="75">
        <v>125</v>
      </c>
      <c r="W1324" s="41">
        <v>46.958461845378928</v>
      </c>
      <c r="X1324" s="51">
        <v>3640</v>
      </c>
      <c r="Y1324" s="45" t="s">
        <v>4305</v>
      </c>
      <c r="Z1324" s="79" t="s">
        <v>2987</v>
      </c>
      <c r="AA1324" s="51" t="str">
        <f t="shared" si="262"/>
        <v>22x12, 8x170, -40 OS</v>
      </c>
      <c r="AB1324" s="81" t="s">
        <v>7652</v>
      </c>
      <c r="AC1324" s="89">
        <f>_xlfn.IFNA(VLOOKUP(AB1324,ACCESSORIES!F:J,5,FALSE),"N/A")</f>
        <v>22</v>
      </c>
      <c r="AD1324" s="14" t="s">
        <v>85</v>
      </c>
      <c r="AE1324" s="9" t="str">
        <f>_xlfn.IFNA(VLOOKUP(AD1324,ACCESSORIES!C:G,5,FALSE),"N/A")</f>
        <v>N/A</v>
      </c>
      <c r="AF1324" s="14" t="s">
        <v>85</v>
      </c>
      <c r="AG1324" s="14" t="s">
        <v>85</v>
      </c>
      <c r="AH1324" s="9" t="str">
        <f>_xlfn.IFNA(VLOOKUP(AG1324,ACCESSORIES!F:J,5,FALSE),"N/A")</f>
        <v>N/A</v>
      </c>
      <c r="AI1324" s="99" t="s">
        <v>265</v>
      </c>
      <c r="AJ1324" s="82" t="s">
        <v>85</v>
      </c>
      <c r="AK1324" s="82" t="s">
        <v>85</v>
      </c>
      <c r="AL1324" s="82" t="s">
        <v>85</v>
      </c>
      <c r="AM1324" s="82">
        <v>16.2</v>
      </c>
      <c r="AN1324" s="82">
        <v>200</v>
      </c>
      <c r="AO1324" s="36">
        <v>0</v>
      </c>
      <c r="AP1324" s="36">
        <v>0</v>
      </c>
      <c r="AQ1324" s="25">
        <v>32.4</v>
      </c>
      <c r="AR1324" s="36">
        <v>44.9</v>
      </c>
      <c r="AS1324" s="25">
        <v>252.1</v>
      </c>
      <c r="AT1324" s="25">
        <v>247.2</v>
      </c>
      <c r="AU1324" s="84">
        <v>125</v>
      </c>
      <c r="AV1324" s="54">
        <v>93</v>
      </c>
      <c r="AW1324" s="54">
        <v>93</v>
      </c>
      <c r="AX1324" s="54">
        <v>122</v>
      </c>
      <c r="AY1324" s="13" t="s">
        <v>85</v>
      </c>
      <c r="AZ1324" s="98" t="str">
        <f>_xlfn.IFNA(VLOOKUP(AY1324,ACCESSORIES!F:J,5,FALSE),"N/A")</f>
        <v>N/A</v>
      </c>
      <c r="BA1324" s="13" t="s">
        <v>85</v>
      </c>
      <c r="BB1324" s="98" t="str">
        <f>_xlfn.IFNA(VLOOKUP(BA1324,ACCESSORIES!F:J,5,FALSE),"N/A")</f>
        <v>N/A</v>
      </c>
      <c r="BC1324" s="77">
        <f t="shared" si="269"/>
        <v>51.458461845378928</v>
      </c>
      <c r="BD1324" s="56">
        <v>24.803100000000001</v>
      </c>
      <c r="BE1324" s="56">
        <v>24.803100000000001</v>
      </c>
      <c r="BF1324" s="56">
        <v>14.5669</v>
      </c>
      <c r="BG1324" s="378">
        <f t="shared" si="266"/>
        <v>0.14685211888376223</v>
      </c>
      <c r="BH1324" s="14"/>
      <c r="BI1324" s="114" t="s">
        <v>3532</v>
      </c>
      <c r="BJ1324" s="50" t="s">
        <v>4050</v>
      </c>
      <c r="BK1324" s="81"/>
      <c r="BL1324" s="81"/>
      <c r="BM1324" s="81"/>
      <c r="BN1324" s="81"/>
      <c r="BO1324" s="81"/>
      <c r="BP1324" s="81"/>
      <c r="BQ1324" s="81"/>
      <c r="BR1324" s="81"/>
      <c r="BS1324" s="81"/>
      <c r="BT1324" s="81"/>
      <c r="BU1324" s="349"/>
      <c r="BV1324" s="390"/>
      <c r="BW1324" s="352"/>
      <c r="BX1324" s="390"/>
      <c r="BY1324" s="93" t="str">
        <f t="shared" si="267"/>
        <v>MR801, 22x12, -40mm Offset, 8x170, 125mm Centerbore, Gloss Black Milled</v>
      </c>
      <c r="BZ1324" s="81" t="s">
        <v>3878</v>
      </c>
      <c r="CA1324" s="81" t="s">
        <v>3879</v>
      </c>
      <c r="CB1324" s="81" t="str">
        <f t="shared" si="268"/>
        <v>RAISED (8XX)</v>
      </c>
    </row>
    <row r="1325" spans="1:80" s="38" customFormat="1" ht="15" customHeight="1">
      <c r="A1325" s="22">
        <f t="shared" si="259"/>
        <v>1323</v>
      </c>
      <c r="B1325" s="13" t="s">
        <v>84</v>
      </c>
      <c r="C1325" s="104" t="s">
        <v>7657</v>
      </c>
      <c r="D1325" s="82" t="s">
        <v>7645</v>
      </c>
      <c r="E1325" s="91" t="str">
        <f>CONCATENATE(LEFT(D1325,5),VLOOKUP(CONCATENATE(N1325,"x",O1325),'PART NUMBER GUIDE'!$B$9:$C$49,2,FALSE),VLOOKUP(CONCATENATE(P1325, V1325), 'PART NUMBER GUIDE'!$Q$6:$R$91, 2, FALSE),VLOOKUP(Y1325,'PART NUMBER GUIDE'!$J$8:$K$43,2, FALSE),IF(U1325="N/A",IF(ABS(S1325)&lt;10,"0"&amp;ABS(S1325),ABS(S1325)),CONCATENATE(LEFT(U1325,1),RIGHT(U1325,1))), F1325, G1325)</f>
        <v>MR80131288540N</v>
      </c>
      <c r="F1325" s="90" t="s">
        <v>2224</v>
      </c>
      <c r="G1325" s="90"/>
      <c r="H1325" s="79" t="s">
        <v>7695</v>
      </c>
      <c r="I1325" s="109">
        <v>45372</v>
      </c>
      <c r="J1325" s="85" t="s">
        <v>1266</v>
      </c>
      <c r="K1325" s="342">
        <v>539</v>
      </c>
      <c r="L1325" s="92">
        <f t="shared" si="260"/>
        <v>539</v>
      </c>
      <c r="M1325" s="344"/>
      <c r="N1325" s="82">
        <v>22</v>
      </c>
      <c r="O1325" s="8">
        <v>12</v>
      </c>
      <c r="P1325" s="99" t="str">
        <f t="shared" si="261"/>
        <v>8x180</v>
      </c>
      <c r="Q1325" s="82">
        <v>8</v>
      </c>
      <c r="R1325" s="82">
        <v>180</v>
      </c>
      <c r="S1325" s="82">
        <v>-40</v>
      </c>
      <c r="T1325" s="84">
        <v>4.9000000000000004</v>
      </c>
      <c r="U1325" s="102" t="s">
        <v>85</v>
      </c>
      <c r="V1325" s="75">
        <v>124.1</v>
      </c>
      <c r="W1325" s="41">
        <v>47.399386369748676</v>
      </c>
      <c r="X1325" s="51">
        <v>3640</v>
      </c>
      <c r="Y1325" s="45" t="s">
        <v>4305</v>
      </c>
      <c r="Z1325" s="79" t="s">
        <v>2987</v>
      </c>
      <c r="AA1325" s="51" t="str">
        <f t="shared" si="262"/>
        <v>22x12, 8x180, -40 OS</v>
      </c>
      <c r="AB1325" s="81" t="s">
        <v>7652</v>
      </c>
      <c r="AC1325" s="89">
        <f>_xlfn.IFNA(VLOOKUP(AB1325,ACCESSORIES!F:J,5,FALSE),"N/A")</f>
        <v>22</v>
      </c>
      <c r="AD1325" s="14" t="s">
        <v>85</v>
      </c>
      <c r="AE1325" s="9" t="str">
        <f>_xlfn.IFNA(VLOOKUP(AD1325,ACCESSORIES!C:G,5,FALSE),"N/A")</f>
        <v>N/A</v>
      </c>
      <c r="AF1325" s="14" t="s">
        <v>85</v>
      </c>
      <c r="AG1325" s="14" t="s">
        <v>85</v>
      </c>
      <c r="AH1325" s="9" t="str">
        <f>_xlfn.IFNA(VLOOKUP(AG1325,ACCESSORIES!F:J,5,FALSE),"N/A")</f>
        <v>N/A</v>
      </c>
      <c r="AI1325" s="99" t="s">
        <v>265</v>
      </c>
      <c r="AJ1325" s="82" t="s">
        <v>85</v>
      </c>
      <c r="AK1325" s="82" t="s">
        <v>85</v>
      </c>
      <c r="AL1325" s="82" t="s">
        <v>85</v>
      </c>
      <c r="AM1325" s="82">
        <v>16.2</v>
      </c>
      <c r="AN1325" s="82">
        <v>210</v>
      </c>
      <c r="AO1325" s="36">
        <v>0</v>
      </c>
      <c r="AP1325" s="36">
        <v>0</v>
      </c>
      <c r="AQ1325" s="25">
        <v>30.6</v>
      </c>
      <c r="AR1325" s="36">
        <v>44.9</v>
      </c>
      <c r="AS1325" s="25">
        <v>252.1</v>
      </c>
      <c r="AT1325" s="25">
        <v>247.2</v>
      </c>
      <c r="AU1325" s="75">
        <v>124.1</v>
      </c>
      <c r="AV1325" s="54">
        <v>93</v>
      </c>
      <c r="AW1325" s="54">
        <v>93</v>
      </c>
      <c r="AX1325" s="54">
        <v>122</v>
      </c>
      <c r="AY1325" s="13" t="s">
        <v>85</v>
      </c>
      <c r="AZ1325" s="98" t="str">
        <f>_xlfn.IFNA(VLOOKUP(AY1325,ACCESSORIES!F:J,5,FALSE),"N/A")</f>
        <v>N/A</v>
      </c>
      <c r="BA1325" s="13" t="s">
        <v>85</v>
      </c>
      <c r="BB1325" s="98" t="str">
        <f>_xlfn.IFNA(VLOOKUP(BA1325,ACCESSORIES!F:J,5,FALSE),"N/A")</f>
        <v>N/A</v>
      </c>
      <c r="BC1325" s="77">
        <f t="shared" si="269"/>
        <v>51.899386369748676</v>
      </c>
      <c r="BD1325" s="56">
        <v>24.803100000000001</v>
      </c>
      <c r="BE1325" s="56">
        <v>24.803100000000001</v>
      </c>
      <c r="BF1325" s="56">
        <v>14.5669</v>
      </c>
      <c r="BG1325" s="378">
        <f t="shared" si="266"/>
        <v>0.14685211888376223</v>
      </c>
      <c r="BH1325" s="14"/>
      <c r="BI1325" s="114" t="s">
        <v>3532</v>
      </c>
      <c r="BJ1325" s="50" t="s">
        <v>4050</v>
      </c>
      <c r="BK1325" s="81"/>
      <c r="BL1325" s="81"/>
      <c r="BM1325" s="81"/>
      <c r="BN1325" s="81"/>
      <c r="BO1325" s="81"/>
      <c r="BP1325" s="81"/>
      <c r="BQ1325" s="81"/>
      <c r="BR1325" s="81"/>
      <c r="BS1325" s="81"/>
      <c r="BT1325" s="81"/>
      <c r="BU1325" s="349"/>
      <c r="BV1325" s="390"/>
      <c r="BW1325" s="352"/>
      <c r="BX1325" s="390"/>
      <c r="BY1325" s="93" t="str">
        <f t="shared" si="267"/>
        <v>MR801, 22x12, -40mm Offset, 8x180, 124.1mm Centerbore, Gloss Black Milled</v>
      </c>
      <c r="BZ1325" s="81" t="s">
        <v>3878</v>
      </c>
      <c r="CA1325" s="81" t="s">
        <v>3879</v>
      </c>
      <c r="CB1325" s="81" t="str">
        <f t="shared" si="268"/>
        <v>RAISED (8XX)</v>
      </c>
    </row>
    <row r="1326" spans="1:80" s="38" customFormat="1" ht="15" customHeight="1">
      <c r="A1326" s="22">
        <f t="shared" si="259"/>
        <v>1324</v>
      </c>
      <c r="B1326" s="13" t="s">
        <v>84</v>
      </c>
      <c r="C1326" s="104" t="s">
        <v>7657</v>
      </c>
      <c r="D1326" s="82" t="s">
        <v>7653</v>
      </c>
      <c r="E1326" s="91" t="str">
        <f>CONCATENATE(LEFT(D1326,5),VLOOKUP(CONCATENATE(N1326,"x",O1326),'PART NUMBER GUIDE'!$B$9:$C$49,2,FALSE),VLOOKUP(CONCATENATE(P1326, V1326), 'PART NUMBER GUIDE'!$Q$6:$R$91, 2, FALSE),VLOOKUP(Y1326,'PART NUMBER GUIDE'!$J$8:$K$43,2, FALSE),IF(U1326="N/A",IF(ABS(S1326)&lt;10,"0"&amp;ABS(S1326),ABS(S1326)),CONCATENATE(LEFT(U1326,1),RIGHT(U1326,1))), F1326, G1326)</f>
        <v>MR80229016512N</v>
      </c>
      <c r="F1326" s="90" t="s">
        <v>2224</v>
      </c>
      <c r="G1326" s="90"/>
      <c r="H1326" s="79" t="s">
        <v>7696</v>
      </c>
      <c r="I1326" s="109">
        <v>45372</v>
      </c>
      <c r="J1326" s="85" t="s">
        <v>1266</v>
      </c>
      <c r="K1326" s="342">
        <v>419</v>
      </c>
      <c r="L1326" s="92">
        <f t="shared" si="260"/>
        <v>419</v>
      </c>
      <c r="M1326" s="344"/>
      <c r="N1326" s="82">
        <v>20</v>
      </c>
      <c r="O1326" s="8">
        <v>9</v>
      </c>
      <c r="P1326" s="99" t="str">
        <f t="shared" si="261"/>
        <v>6x135</v>
      </c>
      <c r="Q1326" s="99">
        <v>6</v>
      </c>
      <c r="R1326" s="82">
        <v>135</v>
      </c>
      <c r="S1326" s="82">
        <v>-12</v>
      </c>
      <c r="T1326" s="84">
        <v>4.5</v>
      </c>
      <c r="U1326" s="102" t="s">
        <v>85</v>
      </c>
      <c r="V1326" s="75">
        <v>87</v>
      </c>
      <c r="W1326" s="41">
        <v>32.848877065546759</v>
      </c>
      <c r="X1326" s="51">
        <v>2650</v>
      </c>
      <c r="Y1326" s="45" t="s">
        <v>7646</v>
      </c>
      <c r="Z1326" s="79" t="s">
        <v>2987</v>
      </c>
      <c r="AA1326" s="51" t="str">
        <f t="shared" si="262"/>
        <v>20x9, 6x135, -12 OS</v>
      </c>
      <c r="AB1326" s="81" t="s">
        <v>7971</v>
      </c>
      <c r="AC1326" s="89">
        <f>_xlfn.IFNA(VLOOKUP(AB1326,ACCESSORIES!F:J,5,FALSE),"N/A")</f>
        <v>22</v>
      </c>
      <c r="AD1326" s="14" t="s">
        <v>85</v>
      </c>
      <c r="AE1326" s="9" t="str">
        <f>_xlfn.IFNA(VLOOKUP(AD1326,ACCESSORIES!C:G,5,FALSE),"N/A")</f>
        <v>N/A</v>
      </c>
      <c r="AF1326" s="9" t="str">
        <f>_xlfn.IFNA(VLOOKUP(AE1326,ACCESSORIES!D:H,5,FALSE),"N/A")</f>
        <v>N/A</v>
      </c>
      <c r="AG1326" s="14" t="s">
        <v>85</v>
      </c>
      <c r="AH1326" s="9" t="str">
        <f>_xlfn.IFNA(VLOOKUP(AG1326,ACCESSORIES!F:J,5,FALSE),"N/A")</f>
        <v>N/A</v>
      </c>
      <c r="AI1326" s="99" t="s">
        <v>265</v>
      </c>
      <c r="AJ1326" s="82" t="s">
        <v>85</v>
      </c>
      <c r="AK1326" s="82" t="s">
        <v>85</v>
      </c>
      <c r="AL1326" s="82" t="s">
        <v>85</v>
      </c>
      <c r="AM1326" s="82">
        <v>16.2</v>
      </c>
      <c r="AN1326" s="82">
        <v>170</v>
      </c>
      <c r="AO1326" s="36">
        <v>18.600000000000001</v>
      </c>
      <c r="AP1326" s="36">
        <v>44.4</v>
      </c>
      <c r="AQ1326" s="25">
        <v>61.2</v>
      </c>
      <c r="AR1326" s="36">
        <v>66.099999999999994</v>
      </c>
      <c r="AS1326" s="25">
        <v>242.8</v>
      </c>
      <c r="AT1326" s="74">
        <v>235.7</v>
      </c>
      <c r="AU1326" s="84">
        <v>87</v>
      </c>
      <c r="AV1326" s="54">
        <v>79.900000000000006</v>
      </c>
      <c r="AW1326" s="54">
        <v>79.900000000000006</v>
      </c>
      <c r="AX1326" s="54">
        <v>58.5</v>
      </c>
      <c r="AY1326" s="13" t="s">
        <v>85</v>
      </c>
      <c r="AZ1326" s="98" t="str">
        <f>_xlfn.IFNA(VLOOKUP(AY1326,ACCESSORIES!F:J,5,FALSE),"N/A")</f>
        <v>N/A</v>
      </c>
      <c r="BA1326" s="13" t="s">
        <v>85</v>
      </c>
      <c r="BB1326" s="98" t="str">
        <f>_xlfn.IFNA(VLOOKUP(BA1326,ACCESSORIES!F:J,5,FALSE),"N/A")</f>
        <v>N/A</v>
      </c>
      <c r="BC1326" s="77">
        <f t="shared" si="269"/>
        <v>37.348877065546759</v>
      </c>
      <c r="BD1326" s="56">
        <v>23.228346456692901</v>
      </c>
      <c r="BE1326" s="56">
        <v>23.228346456692901</v>
      </c>
      <c r="BF1326" s="56">
        <v>11.771653543307099</v>
      </c>
      <c r="BG1326" s="378">
        <f t="shared" si="266"/>
        <v>0.10408189999999996</v>
      </c>
      <c r="BH1326" s="99">
        <v>24</v>
      </c>
      <c r="BI1326" s="114" t="s">
        <v>3532</v>
      </c>
      <c r="BJ1326" s="50" t="s">
        <v>4050</v>
      </c>
      <c r="BK1326" s="81"/>
      <c r="BL1326" s="81"/>
      <c r="BM1326" s="81"/>
      <c r="BN1326" s="81"/>
      <c r="BO1326" s="81"/>
      <c r="BP1326" s="81"/>
      <c r="BQ1326" s="81"/>
      <c r="BR1326" s="81"/>
      <c r="BS1326" s="81"/>
      <c r="BT1326" s="81"/>
      <c r="BU1326" s="349"/>
      <c r="BV1326" s="390"/>
      <c r="BW1326" s="352"/>
      <c r="BX1326" s="390"/>
      <c r="BY1326" s="93" t="str">
        <f t="shared" ref="BY1326:BY1404" si="270">CONCATENATE(IF(J1326="Closeout","CLOSEOUT - ",""),D1326,", ",N1326,"x",O1326,", ",IF(U1326="N/A","",CONCATENATE(U1326,"/")),IF(S1326&gt;0,CONCATENATE("+",S1326),S1326),"mm Offset, ",P1326,", ",V1326,"mm Centerbore, ",PROPER(Y1326),IF(G1326="R",", Race Drilled",""),"",IF(BA1326="N/A","",CONCATENATE(", w/ ",BA1326)))</f>
        <v>MR802, 20x9, -12mm Offset, 6x135, 87mm Centerbore, Double Black Milled</v>
      </c>
      <c r="BZ1326" s="81" t="s">
        <v>3878</v>
      </c>
      <c r="CA1326" s="81" t="s">
        <v>3879</v>
      </c>
      <c r="CB1326" s="81" t="str">
        <f t="shared" ref="CB1326:CB1404" si="271">C1326</f>
        <v>RAISED (8XX)</v>
      </c>
    </row>
    <row r="1327" spans="1:80" s="38" customFormat="1" ht="15" customHeight="1">
      <c r="A1327" s="22">
        <f t="shared" ref="A1327" si="272">ROW(B1327)-2</f>
        <v>1325</v>
      </c>
      <c r="B1327" s="13" t="s">
        <v>84</v>
      </c>
      <c r="C1327" s="104" t="s">
        <v>7657</v>
      </c>
      <c r="D1327" s="82" t="s">
        <v>7653</v>
      </c>
      <c r="E1327" s="91" t="str">
        <f>CONCATENATE(LEFT(D1327,5),VLOOKUP(CONCATENATE(N1327,"x",O1327),'PART NUMBER GUIDE'!$B$9:$C$49,2,FALSE),VLOOKUP(CONCATENATE(P1327, V1327), 'PART NUMBER GUIDE'!$Q$6:$R$91, 2, FALSE),VLOOKUP(Y1327,'PART NUMBER GUIDE'!$J$8:$K$43,2, FALSE),IF(U1327="N/A",IF(ABS(S1327)&lt;10,"0"&amp;ABS(S1327),ABS(S1327)),CONCATENATE(LEFT(U1327,1),RIGHT(U1327,1))), F1327, G1327)</f>
        <v>MR80229016312N</v>
      </c>
      <c r="F1327" s="90" t="s">
        <v>2224</v>
      </c>
      <c r="G1327" s="90"/>
      <c r="H1327" s="79" t="s">
        <v>7697</v>
      </c>
      <c r="I1327" s="109">
        <v>45372</v>
      </c>
      <c r="J1327" s="85" t="s">
        <v>1266</v>
      </c>
      <c r="K1327" s="342">
        <v>419</v>
      </c>
      <c r="L1327" s="92">
        <f t="shared" si="260"/>
        <v>419</v>
      </c>
      <c r="M1327" s="344"/>
      <c r="N1327" s="82">
        <v>20</v>
      </c>
      <c r="O1327" s="8">
        <v>9</v>
      </c>
      <c r="P1327" s="99" t="str">
        <f t="shared" ref="P1327" si="273">CONCATENATE(Q1327,"x",R1327)</f>
        <v>6x135</v>
      </c>
      <c r="Q1327" s="99">
        <v>6</v>
      </c>
      <c r="R1327" s="82">
        <v>135</v>
      </c>
      <c r="S1327" s="82">
        <v>-12</v>
      </c>
      <c r="T1327" s="84">
        <v>4.5</v>
      </c>
      <c r="U1327" s="102" t="s">
        <v>85</v>
      </c>
      <c r="V1327" s="75">
        <v>87</v>
      </c>
      <c r="W1327" s="41">
        <v>32.848877065546759</v>
      </c>
      <c r="X1327" s="51">
        <v>2650</v>
      </c>
      <c r="Y1327" s="45" t="s">
        <v>5454</v>
      </c>
      <c r="Z1327" s="79" t="s">
        <v>196</v>
      </c>
      <c r="AA1327" s="51" t="str">
        <f t="shared" ref="AA1327" si="274">_xlfn.CONCAT(N1327,"x",O1327,","," ",P1327,","," ",S1327," ","OS")</f>
        <v>20x9, 6x135, -12 OS</v>
      </c>
      <c r="AB1327" s="81" t="s">
        <v>7971</v>
      </c>
      <c r="AC1327" s="89">
        <f>_xlfn.IFNA(VLOOKUP(AB1327,ACCESSORIES!F:J,5,FALSE),"N/A")</f>
        <v>22</v>
      </c>
      <c r="AD1327" s="14" t="s">
        <v>85</v>
      </c>
      <c r="AE1327" s="9" t="str">
        <f>_xlfn.IFNA(VLOOKUP(AD1327,ACCESSORIES!C:G,5,FALSE),"N/A")</f>
        <v>N/A</v>
      </c>
      <c r="AF1327" s="9" t="str">
        <f>_xlfn.IFNA(VLOOKUP(AE1327,ACCESSORIES!D:H,5,FALSE),"N/A")</f>
        <v>N/A</v>
      </c>
      <c r="AG1327" s="14" t="s">
        <v>85</v>
      </c>
      <c r="AH1327" s="9" t="str">
        <f>_xlfn.IFNA(VLOOKUP(AG1327,ACCESSORIES!F:J,5,FALSE),"N/A")</f>
        <v>N/A</v>
      </c>
      <c r="AI1327" s="99" t="s">
        <v>265</v>
      </c>
      <c r="AJ1327" s="82" t="s">
        <v>85</v>
      </c>
      <c r="AK1327" s="82" t="s">
        <v>85</v>
      </c>
      <c r="AL1327" s="82" t="s">
        <v>85</v>
      </c>
      <c r="AM1327" s="82">
        <v>16.2</v>
      </c>
      <c r="AN1327" s="82">
        <v>170</v>
      </c>
      <c r="AO1327" s="36">
        <v>18.600000000000001</v>
      </c>
      <c r="AP1327" s="36">
        <v>44.4</v>
      </c>
      <c r="AQ1327" s="25">
        <v>61.2</v>
      </c>
      <c r="AR1327" s="36">
        <v>66.099999999999994</v>
      </c>
      <c r="AS1327" s="25">
        <v>242.8</v>
      </c>
      <c r="AT1327" s="74">
        <v>235.7</v>
      </c>
      <c r="AU1327" s="84">
        <v>87</v>
      </c>
      <c r="AV1327" s="54">
        <v>79.900000000000006</v>
      </c>
      <c r="AW1327" s="54">
        <v>79.900000000000006</v>
      </c>
      <c r="AX1327" s="54">
        <v>58.5</v>
      </c>
      <c r="AY1327" s="13" t="s">
        <v>85</v>
      </c>
      <c r="AZ1327" s="98" t="str">
        <f>_xlfn.IFNA(VLOOKUP(AY1327,ACCESSORIES!F:J,5,FALSE),"N/A")</f>
        <v>N/A</v>
      </c>
      <c r="BA1327" s="13" t="s">
        <v>85</v>
      </c>
      <c r="BB1327" s="98" t="str">
        <f>_xlfn.IFNA(VLOOKUP(BA1327,ACCESSORIES!F:J,5,FALSE),"N/A")</f>
        <v>N/A</v>
      </c>
      <c r="BC1327" s="77">
        <f t="shared" si="269"/>
        <v>37.348877065546759</v>
      </c>
      <c r="BD1327" s="56">
        <v>23.228346456692901</v>
      </c>
      <c r="BE1327" s="56">
        <v>23.228346456692901</v>
      </c>
      <c r="BF1327" s="56">
        <v>11.771653543307099</v>
      </c>
      <c r="BG1327" s="378">
        <f t="shared" ref="BG1327:BG1378" si="275">SUM(((BD1327*25.4)*(BE1327*25.4)*(BF1327*25.4))/1000000000)</f>
        <v>0.10408189999999996</v>
      </c>
      <c r="BH1327" s="99">
        <v>24</v>
      </c>
      <c r="BI1327" s="114" t="s">
        <v>3532</v>
      </c>
      <c r="BJ1327" s="50" t="s">
        <v>4050</v>
      </c>
      <c r="BK1327" s="81"/>
      <c r="BL1327" s="81"/>
      <c r="BM1327" s="81"/>
      <c r="BN1327" s="81"/>
      <c r="BO1327" s="81"/>
      <c r="BP1327" s="81"/>
      <c r="BQ1327" s="81"/>
      <c r="BR1327" s="81"/>
      <c r="BS1327" s="81"/>
      <c r="BT1327" s="81"/>
      <c r="BU1327" s="349"/>
      <c r="BV1327" s="390"/>
      <c r="BW1327" s="352"/>
      <c r="BX1327" s="390"/>
      <c r="BY1327" s="93" t="str">
        <f t="shared" ref="BY1327" si="276">CONCATENATE(IF(J1327="Closeout","CLOSEOUT - ",""),D1327,", ",N1327,"x",O1327,", ",IF(U1327="N/A","",CONCATENATE(U1327,"/")),IF(S1327&gt;0,CONCATENATE("+",S1327),S1327),"mm Offset, ",P1327,", ",V1327,"mm Centerbore, ",PROPER(Y1327),IF(G1327="R",", Race Drilled",""),"",IF(BA1327="N/A","",CONCATENATE(", w/ ",BA1327)))</f>
        <v>MR802, 20x9, -12mm Offset, 6x135, 87mm Centerbore, Machined - Clear Coat</v>
      </c>
      <c r="BZ1327" s="81" t="s">
        <v>3878</v>
      </c>
      <c r="CA1327" s="81" t="s">
        <v>3879</v>
      </c>
      <c r="CB1327" s="81" t="str">
        <f t="shared" ref="CB1327" si="277">C1327</f>
        <v>RAISED (8XX)</v>
      </c>
    </row>
    <row r="1328" spans="1:80" s="38" customFormat="1" ht="15" customHeight="1">
      <c r="A1328" s="22">
        <f t="shared" si="259"/>
        <v>1326</v>
      </c>
      <c r="B1328" s="13" t="s">
        <v>84</v>
      </c>
      <c r="C1328" s="104" t="s">
        <v>7657</v>
      </c>
      <c r="D1328" s="82" t="s">
        <v>7653</v>
      </c>
      <c r="E1328" s="91" t="str">
        <f>CONCATENATE(LEFT(D1328,5),VLOOKUP(CONCATENATE(N1328,"x",O1328),'PART NUMBER GUIDE'!$B$9:$C$49,2,FALSE),VLOOKUP(CONCATENATE(P1328, V1328), 'PART NUMBER GUIDE'!$Q$6:$R$91, 2, FALSE),VLOOKUP(Y1328,'PART NUMBER GUIDE'!$J$8:$K$43,2, FALSE),IF(U1328="N/A",IF(ABS(S1328)&lt;10,"0"&amp;ABS(S1328),ABS(S1328)),CONCATENATE(LEFT(U1328,1),RIGHT(U1328,1))), F1328, G1328)</f>
        <v>MR80229060512N</v>
      </c>
      <c r="F1328" s="90" t="s">
        <v>2224</v>
      </c>
      <c r="G1328" s="90"/>
      <c r="H1328" s="79" t="s">
        <v>7698</v>
      </c>
      <c r="I1328" s="109">
        <v>45372</v>
      </c>
      <c r="J1328" s="85" t="s">
        <v>1266</v>
      </c>
      <c r="K1328" s="342">
        <v>419</v>
      </c>
      <c r="L1328" s="92">
        <f t="shared" si="260"/>
        <v>419</v>
      </c>
      <c r="M1328" s="344"/>
      <c r="N1328" s="82">
        <v>20</v>
      </c>
      <c r="O1328" s="8">
        <v>9</v>
      </c>
      <c r="P1328" s="99" t="str">
        <f t="shared" si="261"/>
        <v>6x5.5</v>
      </c>
      <c r="Q1328" s="99">
        <v>6</v>
      </c>
      <c r="R1328" s="82">
        <v>5.5</v>
      </c>
      <c r="S1328" s="82">
        <v>-12</v>
      </c>
      <c r="T1328" s="84">
        <v>4.5</v>
      </c>
      <c r="U1328" s="102" t="s">
        <v>85</v>
      </c>
      <c r="V1328" s="75">
        <v>106.25</v>
      </c>
      <c r="W1328" s="41">
        <v>32.848877065546759</v>
      </c>
      <c r="X1328" s="51">
        <v>2650</v>
      </c>
      <c r="Y1328" s="45" t="s">
        <v>7646</v>
      </c>
      <c r="Z1328" s="79" t="s">
        <v>2987</v>
      </c>
      <c r="AA1328" s="51" t="str">
        <f t="shared" ref="AA1328:AA1406" si="278">_xlfn.CONCAT(N1328,"x",O1328,","," ",P1328,","," ",S1328," ","OS")</f>
        <v>20x9, 6x5.5, -12 OS</v>
      </c>
      <c r="AB1328" s="81" t="s">
        <v>7971</v>
      </c>
      <c r="AC1328" s="89">
        <f>_xlfn.IFNA(VLOOKUP(AB1328,ACCESSORIES!F:J,5,FALSE),"N/A")</f>
        <v>22</v>
      </c>
      <c r="AD1328" s="14" t="s">
        <v>85</v>
      </c>
      <c r="AE1328" s="9" t="str">
        <f>_xlfn.IFNA(VLOOKUP(AD1328,ACCESSORIES!C:G,5,FALSE),"N/A")</f>
        <v>N/A</v>
      </c>
      <c r="AF1328" s="9" t="str">
        <f>_xlfn.IFNA(VLOOKUP(AE1328,ACCESSORIES!D:H,5,FALSE),"N/A")</f>
        <v>N/A</v>
      </c>
      <c r="AG1328" s="14" t="s">
        <v>85</v>
      </c>
      <c r="AH1328" s="9" t="str">
        <f>_xlfn.IFNA(VLOOKUP(AG1328,ACCESSORIES!F:J,5,FALSE),"N/A")</f>
        <v>N/A</v>
      </c>
      <c r="AI1328" s="99" t="s">
        <v>265</v>
      </c>
      <c r="AJ1328" s="82" t="s">
        <v>1709</v>
      </c>
      <c r="AK1328" s="40">
        <f>_xlfn.IFNA(VLOOKUP(AJ1328,ACCESSORIES!F:J,5,FALSE),"N/A")</f>
        <v>2.75</v>
      </c>
      <c r="AL1328" s="3">
        <v>78.3</v>
      </c>
      <c r="AM1328" s="82">
        <v>16.2</v>
      </c>
      <c r="AN1328" s="82">
        <v>170</v>
      </c>
      <c r="AO1328" s="36">
        <v>18.600000000000001</v>
      </c>
      <c r="AP1328" s="36">
        <v>44.4</v>
      </c>
      <c r="AQ1328" s="25">
        <v>61.2</v>
      </c>
      <c r="AR1328" s="36">
        <v>66.099999999999994</v>
      </c>
      <c r="AS1328" s="25">
        <v>242.8</v>
      </c>
      <c r="AT1328" s="74">
        <v>235.7</v>
      </c>
      <c r="AU1328" s="84">
        <v>94.8</v>
      </c>
      <c r="AV1328" s="54">
        <v>65.2</v>
      </c>
      <c r="AW1328" s="54">
        <v>79.900000000000006</v>
      </c>
      <c r="AX1328" s="54">
        <v>58.5</v>
      </c>
      <c r="AY1328" s="13" t="s">
        <v>85</v>
      </c>
      <c r="AZ1328" s="98" t="str">
        <f>_xlfn.IFNA(VLOOKUP(AY1328,ACCESSORIES!F:J,5,FALSE),"N/A")</f>
        <v>N/A</v>
      </c>
      <c r="BA1328" s="13" t="s">
        <v>85</v>
      </c>
      <c r="BB1328" s="98" t="str">
        <f>_xlfn.IFNA(VLOOKUP(BA1328,ACCESSORIES!F:J,5,FALSE),"N/A")</f>
        <v>N/A</v>
      </c>
      <c r="BC1328" s="77">
        <f t="shared" si="269"/>
        <v>37.348877065546759</v>
      </c>
      <c r="BD1328" s="56">
        <v>23.228346456692901</v>
      </c>
      <c r="BE1328" s="56">
        <v>23.228346456692901</v>
      </c>
      <c r="BF1328" s="56">
        <v>11.771653543307099</v>
      </c>
      <c r="BG1328" s="378">
        <f t="shared" si="275"/>
        <v>0.10408189999999996</v>
      </c>
      <c r="BH1328" s="99">
        <v>24</v>
      </c>
      <c r="BI1328" s="114" t="s">
        <v>3532</v>
      </c>
      <c r="BJ1328" s="50" t="s">
        <v>4050</v>
      </c>
      <c r="BK1328" s="81"/>
      <c r="BL1328" s="81"/>
      <c r="BM1328" s="81"/>
      <c r="BN1328" s="81"/>
      <c r="BO1328" s="81"/>
      <c r="BP1328" s="81"/>
      <c r="BQ1328" s="81"/>
      <c r="BR1328" s="81"/>
      <c r="BS1328" s="81"/>
      <c r="BT1328" s="81"/>
      <c r="BU1328" s="349"/>
      <c r="BV1328" s="390"/>
      <c r="BW1328" s="352"/>
      <c r="BX1328" s="390"/>
      <c r="BY1328" s="93" t="str">
        <f t="shared" si="270"/>
        <v>MR802, 20x9, -12mm Offset, 6x5.5, 106.25mm Centerbore, Double Black Milled</v>
      </c>
      <c r="BZ1328" s="81" t="s">
        <v>3878</v>
      </c>
      <c r="CA1328" s="81" t="s">
        <v>3879</v>
      </c>
      <c r="CB1328" s="81" t="str">
        <f t="shared" si="271"/>
        <v>RAISED (8XX)</v>
      </c>
    </row>
    <row r="1329" spans="1:80" s="38" customFormat="1" ht="15" customHeight="1">
      <c r="A1329" s="22">
        <f t="shared" ref="A1329" si="279">ROW(B1329)-2</f>
        <v>1327</v>
      </c>
      <c r="B1329" s="13" t="s">
        <v>84</v>
      </c>
      <c r="C1329" s="104" t="s">
        <v>7657</v>
      </c>
      <c r="D1329" s="82" t="s">
        <v>7653</v>
      </c>
      <c r="E1329" s="91" t="str">
        <f>CONCATENATE(LEFT(D1329,5),VLOOKUP(CONCATENATE(N1329,"x",O1329),'PART NUMBER GUIDE'!$B$9:$C$49,2,FALSE),VLOOKUP(CONCATENATE(P1329, V1329), 'PART NUMBER GUIDE'!$Q$6:$R$91, 2, FALSE),VLOOKUP(Y1329,'PART NUMBER GUIDE'!$J$8:$K$43,2, FALSE),IF(U1329="N/A",IF(ABS(S1329)&lt;10,"0"&amp;ABS(S1329),ABS(S1329)),CONCATENATE(LEFT(U1329,1),RIGHT(U1329,1))), F1329, G1329)</f>
        <v>MR80229060312N</v>
      </c>
      <c r="F1329" s="90" t="s">
        <v>2224</v>
      </c>
      <c r="G1329" s="90"/>
      <c r="H1329" s="79" t="s">
        <v>7699</v>
      </c>
      <c r="I1329" s="109">
        <v>45372</v>
      </c>
      <c r="J1329" s="85" t="s">
        <v>1266</v>
      </c>
      <c r="K1329" s="342">
        <v>419</v>
      </c>
      <c r="L1329" s="92">
        <f t="shared" si="260"/>
        <v>419</v>
      </c>
      <c r="M1329" s="344"/>
      <c r="N1329" s="82">
        <v>20</v>
      </c>
      <c r="O1329" s="8">
        <v>9</v>
      </c>
      <c r="P1329" s="99" t="str">
        <f t="shared" ref="P1329" si="280">CONCATENATE(Q1329,"x",R1329)</f>
        <v>6x5.5</v>
      </c>
      <c r="Q1329" s="99">
        <v>6</v>
      </c>
      <c r="R1329" s="82">
        <v>5.5</v>
      </c>
      <c r="S1329" s="82">
        <v>-12</v>
      </c>
      <c r="T1329" s="84">
        <v>4.5</v>
      </c>
      <c r="U1329" s="102" t="s">
        <v>85</v>
      </c>
      <c r="V1329" s="75">
        <v>106.25</v>
      </c>
      <c r="W1329" s="41">
        <v>32.848877065546759</v>
      </c>
      <c r="X1329" s="51">
        <v>2650</v>
      </c>
      <c r="Y1329" s="45" t="s">
        <v>5454</v>
      </c>
      <c r="Z1329" s="79" t="s">
        <v>196</v>
      </c>
      <c r="AA1329" s="51" t="str">
        <f t="shared" ref="AA1329" si="281">_xlfn.CONCAT(N1329,"x",O1329,","," ",P1329,","," ",S1329," ","OS")</f>
        <v>20x9, 6x5.5, -12 OS</v>
      </c>
      <c r="AB1329" s="81" t="s">
        <v>7971</v>
      </c>
      <c r="AC1329" s="89">
        <f>_xlfn.IFNA(VLOOKUP(AB1329,ACCESSORIES!F:J,5,FALSE),"N/A")</f>
        <v>22</v>
      </c>
      <c r="AD1329" s="14" t="s">
        <v>85</v>
      </c>
      <c r="AE1329" s="9" t="str">
        <f>_xlfn.IFNA(VLOOKUP(AD1329,ACCESSORIES!C:G,5,FALSE),"N/A")</f>
        <v>N/A</v>
      </c>
      <c r="AF1329" s="9" t="str">
        <f>_xlfn.IFNA(VLOOKUP(AE1329,ACCESSORIES!D:H,5,FALSE),"N/A")</f>
        <v>N/A</v>
      </c>
      <c r="AG1329" s="14" t="s">
        <v>85</v>
      </c>
      <c r="AH1329" s="9" t="str">
        <f>_xlfn.IFNA(VLOOKUP(AG1329,ACCESSORIES!F:J,5,FALSE),"N/A")</f>
        <v>N/A</v>
      </c>
      <c r="AI1329" s="99" t="s">
        <v>265</v>
      </c>
      <c r="AJ1329" s="82" t="s">
        <v>1709</v>
      </c>
      <c r="AK1329" s="40">
        <f>_xlfn.IFNA(VLOOKUP(AJ1329,ACCESSORIES!F:J,5,FALSE),"N/A")</f>
        <v>2.75</v>
      </c>
      <c r="AL1329" s="3">
        <v>78.3</v>
      </c>
      <c r="AM1329" s="82">
        <v>16.2</v>
      </c>
      <c r="AN1329" s="82">
        <v>170</v>
      </c>
      <c r="AO1329" s="36">
        <v>18.600000000000001</v>
      </c>
      <c r="AP1329" s="36">
        <v>44.4</v>
      </c>
      <c r="AQ1329" s="25">
        <v>61.2</v>
      </c>
      <c r="AR1329" s="36">
        <v>66.099999999999994</v>
      </c>
      <c r="AS1329" s="25">
        <v>242.8</v>
      </c>
      <c r="AT1329" s="74">
        <v>235.7</v>
      </c>
      <c r="AU1329" s="84">
        <v>94.8</v>
      </c>
      <c r="AV1329" s="54">
        <v>65.2</v>
      </c>
      <c r="AW1329" s="54">
        <v>79.900000000000006</v>
      </c>
      <c r="AX1329" s="54">
        <v>58.5</v>
      </c>
      <c r="AY1329" s="13" t="s">
        <v>85</v>
      </c>
      <c r="AZ1329" s="98" t="str">
        <f>_xlfn.IFNA(VLOOKUP(AY1329,ACCESSORIES!F:J,5,FALSE),"N/A")</f>
        <v>N/A</v>
      </c>
      <c r="BA1329" s="13" t="s">
        <v>85</v>
      </c>
      <c r="BB1329" s="98" t="str">
        <f>_xlfn.IFNA(VLOOKUP(BA1329,ACCESSORIES!F:J,5,FALSE),"N/A")</f>
        <v>N/A</v>
      </c>
      <c r="BC1329" s="77">
        <f t="shared" si="269"/>
        <v>37.348877065546759</v>
      </c>
      <c r="BD1329" s="56">
        <v>23.228346456692901</v>
      </c>
      <c r="BE1329" s="56">
        <v>23.228346456692901</v>
      </c>
      <c r="BF1329" s="56">
        <v>11.771653543307099</v>
      </c>
      <c r="BG1329" s="378">
        <f t="shared" si="275"/>
        <v>0.10408189999999996</v>
      </c>
      <c r="BH1329" s="99">
        <v>24</v>
      </c>
      <c r="BI1329" s="114" t="s">
        <v>3532</v>
      </c>
      <c r="BJ1329" s="50" t="s">
        <v>4050</v>
      </c>
      <c r="BK1329" s="81"/>
      <c r="BL1329" s="81"/>
      <c r="BM1329" s="81"/>
      <c r="BN1329" s="81"/>
      <c r="BO1329" s="81"/>
      <c r="BP1329" s="81"/>
      <c r="BQ1329" s="81"/>
      <c r="BR1329" s="81"/>
      <c r="BS1329" s="81"/>
      <c r="BT1329" s="81"/>
      <c r="BU1329" s="349"/>
      <c r="BV1329" s="390"/>
      <c r="BW1329" s="352"/>
      <c r="BX1329" s="390"/>
      <c r="BY1329" s="93" t="str">
        <f t="shared" ref="BY1329" si="282">CONCATENATE(IF(J1329="Closeout","CLOSEOUT - ",""),D1329,", ",N1329,"x",O1329,", ",IF(U1329="N/A","",CONCATENATE(U1329,"/")),IF(S1329&gt;0,CONCATENATE("+",S1329),S1329),"mm Offset, ",P1329,", ",V1329,"mm Centerbore, ",PROPER(Y1329),IF(G1329="R",", Race Drilled",""),"",IF(BA1329="N/A","",CONCATENATE(", w/ ",BA1329)))</f>
        <v>MR802, 20x9, -12mm Offset, 6x5.5, 106.25mm Centerbore, Machined - Clear Coat</v>
      </c>
      <c r="BZ1329" s="81" t="s">
        <v>3878</v>
      </c>
      <c r="CA1329" s="81" t="s">
        <v>3879</v>
      </c>
      <c r="CB1329" s="81" t="str">
        <f t="shared" ref="CB1329" si="283">C1329</f>
        <v>RAISED (8XX)</v>
      </c>
    </row>
    <row r="1330" spans="1:80" s="38" customFormat="1" ht="15" customHeight="1">
      <c r="A1330" s="22">
        <f t="shared" si="259"/>
        <v>1328</v>
      </c>
      <c r="B1330" s="13" t="s">
        <v>84</v>
      </c>
      <c r="C1330" s="104" t="s">
        <v>7657</v>
      </c>
      <c r="D1330" s="82" t="s">
        <v>7653</v>
      </c>
      <c r="E1330" s="91" t="str">
        <f>CONCATENATE(LEFT(D1330,5),VLOOKUP(CONCATENATE(N1330,"x",O1330),'PART NUMBER GUIDE'!$B$9:$C$49,2,FALSE),VLOOKUP(CONCATENATE(P1330, V1330), 'PART NUMBER GUIDE'!$Q$6:$R$91, 2, FALSE),VLOOKUP(Y1330,'PART NUMBER GUIDE'!$J$8:$K$43,2, FALSE),IF(U1330="N/A",IF(ABS(S1330)&lt;10,"0"&amp;ABS(S1330),ABS(S1330)),CONCATENATE(LEFT(U1330,1),RIGHT(U1330,1))), F1330, G1330)</f>
        <v>MR80229016500</v>
      </c>
      <c r="F1330" s="90"/>
      <c r="G1330" s="90"/>
      <c r="H1330" s="79" t="s">
        <v>7700</v>
      </c>
      <c r="I1330" s="109">
        <v>45372</v>
      </c>
      <c r="J1330" s="85" t="s">
        <v>1266</v>
      </c>
      <c r="K1330" s="342">
        <v>419</v>
      </c>
      <c r="L1330" s="92">
        <f t="shared" si="260"/>
        <v>419</v>
      </c>
      <c r="M1330" s="344"/>
      <c r="N1330" s="82">
        <v>20</v>
      </c>
      <c r="O1330" s="8">
        <v>9</v>
      </c>
      <c r="P1330" s="99" t="str">
        <f t="shared" si="261"/>
        <v>6x135</v>
      </c>
      <c r="Q1330" s="99">
        <v>6</v>
      </c>
      <c r="R1330" s="82">
        <v>135</v>
      </c>
      <c r="S1330" s="82">
        <v>0</v>
      </c>
      <c r="T1330" s="84">
        <v>4.95</v>
      </c>
      <c r="U1330" s="102" t="s">
        <v>85</v>
      </c>
      <c r="V1330" s="75">
        <v>87</v>
      </c>
      <c r="W1330" s="41">
        <v>31.967028016807244</v>
      </c>
      <c r="X1330" s="51">
        <v>2650</v>
      </c>
      <c r="Y1330" s="45" t="s">
        <v>7646</v>
      </c>
      <c r="Z1330" s="79" t="s">
        <v>2987</v>
      </c>
      <c r="AA1330" s="51" t="str">
        <f t="shared" si="278"/>
        <v>20x9, 6x135, 0 OS</v>
      </c>
      <c r="AB1330" s="81" t="s">
        <v>7971</v>
      </c>
      <c r="AC1330" s="89">
        <f>_xlfn.IFNA(VLOOKUP(AB1330,ACCESSORIES!F:J,5,FALSE),"N/A")</f>
        <v>22</v>
      </c>
      <c r="AD1330" s="14" t="s">
        <v>85</v>
      </c>
      <c r="AE1330" s="9" t="str">
        <f>_xlfn.IFNA(VLOOKUP(AD1330,ACCESSORIES!C:G,5,FALSE),"N/A")</f>
        <v>N/A</v>
      </c>
      <c r="AF1330" s="9" t="str">
        <f>_xlfn.IFNA(VLOOKUP(AE1330,ACCESSORIES!D:H,5,FALSE),"N/A")</f>
        <v>N/A</v>
      </c>
      <c r="AG1330" s="14" t="s">
        <v>85</v>
      </c>
      <c r="AH1330" s="9" t="str">
        <f>_xlfn.IFNA(VLOOKUP(AG1330,ACCESSORIES!F:J,5,FALSE),"N/A")</f>
        <v>N/A</v>
      </c>
      <c r="AI1330" s="99" t="s">
        <v>265</v>
      </c>
      <c r="AJ1330" s="82" t="s">
        <v>85</v>
      </c>
      <c r="AK1330" s="82" t="s">
        <v>85</v>
      </c>
      <c r="AL1330" s="82" t="s">
        <v>85</v>
      </c>
      <c r="AM1330" s="82">
        <v>16.2</v>
      </c>
      <c r="AN1330" s="82">
        <v>170</v>
      </c>
      <c r="AO1330" s="36">
        <v>18.5</v>
      </c>
      <c r="AP1330" s="36">
        <v>36.5</v>
      </c>
      <c r="AQ1330" s="25">
        <v>50.5</v>
      </c>
      <c r="AR1330" s="36">
        <v>54.1</v>
      </c>
      <c r="AS1330" s="25">
        <v>241.1</v>
      </c>
      <c r="AT1330" s="74">
        <v>234</v>
      </c>
      <c r="AU1330" s="84">
        <v>87</v>
      </c>
      <c r="AV1330" s="54">
        <v>67.900000000000006</v>
      </c>
      <c r="AW1330" s="54">
        <v>67.900000000000006</v>
      </c>
      <c r="AX1330" s="54">
        <v>58.5</v>
      </c>
      <c r="AY1330" s="13" t="s">
        <v>85</v>
      </c>
      <c r="AZ1330" s="98" t="str">
        <f>_xlfn.IFNA(VLOOKUP(AY1330,ACCESSORIES!F:J,5,FALSE),"N/A")</f>
        <v>N/A</v>
      </c>
      <c r="BA1330" s="13" t="s">
        <v>85</v>
      </c>
      <c r="BB1330" s="98" t="str">
        <f>_xlfn.IFNA(VLOOKUP(BA1330,ACCESSORIES!F:J,5,FALSE),"N/A")</f>
        <v>N/A</v>
      </c>
      <c r="BC1330" s="77">
        <f t="shared" si="269"/>
        <v>36.467028016807248</v>
      </c>
      <c r="BD1330" s="56">
        <v>23.228346456692901</v>
      </c>
      <c r="BE1330" s="56">
        <v>23.228346456692901</v>
      </c>
      <c r="BF1330" s="56">
        <v>11.771653543307099</v>
      </c>
      <c r="BG1330" s="378">
        <f t="shared" si="275"/>
        <v>0.10408189999999996</v>
      </c>
      <c r="BH1330" s="99">
        <v>24</v>
      </c>
      <c r="BI1330" s="114" t="s">
        <v>3532</v>
      </c>
      <c r="BJ1330" s="50" t="s">
        <v>4050</v>
      </c>
      <c r="BK1330" s="81"/>
      <c r="BL1330" s="81"/>
      <c r="BM1330" s="81"/>
      <c r="BN1330" s="81"/>
      <c r="BO1330" s="81"/>
      <c r="BP1330" s="81"/>
      <c r="BQ1330" s="81"/>
      <c r="BR1330" s="81"/>
      <c r="BS1330" s="81"/>
      <c r="BT1330" s="81"/>
      <c r="BU1330" s="349"/>
      <c r="BV1330" s="390"/>
      <c r="BW1330" s="352"/>
      <c r="BX1330" s="390"/>
      <c r="BY1330" s="93" t="str">
        <f t="shared" si="270"/>
        <v>MR802, 20x9, 0mm Offset, 6x135, 87mm Centerbore, Double Black Milled</v>
      </c>
      <c r="BZ1330" s="81" t="s">
        <v>3878</v>
      </c>
      <c r="CA1330" s="81" t="s">
        <v>3879</v>
      </c>
      <c r="CB1330" s="81" t="str">
        <f t="shared" si="271"/>
        <v>RAISED (8XX)</v>
      </c>
    </row>
    <row r="1331" spans="1:80" s="38" customFormat="1" ht="15" customHeight="1">
      <c r="A1331" s="22">
        <f t="shared" ref="A1331" si="284">ROW(B1331)-2</f>
        <v>1329</v>
      </c>
      <c r="B1331" s="13" t="s">
        <v>84</v>
      </c>
      <c r="C1331" s="104" t="s">
        <v>7657</v>
      </c>
      <c r="D1331" s="82" t="s">
        <v>7653</v>
      </c>
      <c r="E1331" s="91" t="str">
        <f>CONCATENATE(LEFT(D1331,5),VLOOKUP(CONCATENATE(N1331,"x",O1331),'PART NUMBER GUIDE'!$B$9:$C$49,2,FALSE),VLOOKUP(CONCATENATE(P1331, V1331), 'PART NUMBER GUIDE'!$Q$6:$R$91, 2, FALSE),VLOOKUP(Y1331,'PART NUMBER GUIDE'!$J$8:$K$43,2, FALSE),IF(U1331="N/A",IF(ABS(S1331)&lt;10,"0"&amp;ABS(S1331),ABS(S1331)),CONCATENATE(LEFT(U1331,1),RIGHT(U1331,1))), F1331, G1331)</f>
        <v>MR80229016300</v>
      </c>
      <c r="F1331" s="90"/>
      <c r="G1331" s="90"/>
      <c r="H1331" s="79" t="s">
        <v>7701</v>
      </c>
      <c r="I1331" s="109">
        <v>45372</v>
      </c>
      <c r="J1331" s="85" t="s">
        <v>1266</v>
      </c>
      <c r="K1331" s="342">
        <v>419</v>
      </c>
      <c r="L1331" s="92">
        <f t="shared" si="260"/>
        <v>419</v>
      </c>
      <c r="M1331" s="344"/>
      <c r="N1331" s="82">
        <v>20</v>
      </c>
      <c r="O1331" s="8">
        <v>9</v>
      </c>
      <c r="P1331" s="99" t="str">
        <f t="shared" ref="P1331" si="285">CONCATENATE(Q1331,"x",R1331)</f>
        <v>6x135</v>
      </c>
      <c r="Q1331" s="99">
        <v>6</v>
      </c>
      <c r="R1331" s="82">
        <v>135</v>
      </c>
      <c r="S1331" s="82">
        <v>0</v>
      </c>
      <c r="T1331" s="84">
        <v>4.95</v>
      </c>
      <c r="U1331" s="102" t="s">
        <v>85</v>
      </c>
      <c r="V1331" s="75">
        <v>87</v>
      </c>
      <c r="W1331" s="41">
        <v>31.967028016807244</v>
      </c>
      <c r="X1331" s="51">
        <v>2650</v>
      </c>
      <c r="Y1331" s="45" t="s">
        <v>5454</v>
      </c>
      <c r="Z1331" s="79" t="s">
        <v>196</v>
      </c>
      <c r="AA1331" s="51" t="str">
        <f t="shared" ref="AA1331" si="286">_xlfn.CONCAT(N1331,"x",O1331,","," ",P1331,","," ",S1331," ","OS")</f>
        <v>20x9, 6x135, 0 OS</v>
      </c>
      <c r="AB1331" s="81" t="s">
        <v>7971</v>
      </c>
      <c r="AC1331" s="89">
        <f>_xlfn.IFNA(VLOOKUP(AB1331,ACCESSORIES!F:J,5,FALSE),"N/A")</f>
        <v>22</v>
      </c>
      <c r="AD1331" s="14" t="s">
        <v>85</v>
      </c>
      <c r="AE1331" s="9" t="str">
        <f>_xlfn.IFNA(VLOOKUP(AD1331,ACCESSORIES!C:G,5,FALSE),"N/A")</f>
        <v>N/A</v>
      </c>
      <c r="AF1331" s="9" t="str">
        <f>_xlfn.IFNA(VLOOKUP(AE1331,ACCESSORIES!D:H,5,FALSE),"N/A")</f>
        <v>N/A</v>
      </c>
      <c r="AG1331" s="14" t="s">
        <v>85</v>
      </c>
      <c r="AH1331" s="9" t="str">
        <f>_xlfn.IFNA(VLOOKUP(AG1331,ACCESSORIES!F:J,5,FALSE),"N/A")</f>
        <v>N/A</v>
      </c>
      <c r="AI1331" s="99" t="s">
        <v>265</v>
      </c>
      <c r="AJ1331" s="82" t="s">
        <v>85</v>
      </c>
      <c r="AK1331" s="82" t="s">
        <v>85</v>
      </c>
      <c r="AL1331" s="82" t="s">
        <v>85</v>
      </c>
      <c r="AM1331" s="82">
        <v>16.2</v>
      </c>
      <c r="AN1331" s="82">
        <v>170</v>
      </c>
      <c r="AO1331" s="36">
        <v>18.5</v>
      </c>
      <c r="AP1331" s="36">
        <v>36.5</v>
      </c>
      <c r="AQ1331" s="25">
        <v>50.5</v>
      </c>
      <c r="AR1331" s="36">
        <v>54.1</v>
      </c>
      <c r="AS1331" s="25">
        <v>241.1</v>
      </c>
      <c r="AT1331" s="74">
        <v>234</v>
      </c>
      <c r="AU1331" s="84">
        <v>87</v>
      </c>
      <c r="AV1331" s="54">
        <v>67.900000000000006</v>
      </c>
      <c r="AW1331" s="54">
        <v>67.900000000000006</v>
      </c>
      <c r="AX1331" s="54">
        <v>58.5</v>
      </c>
      <c r="AY1331" s="13" t="s">
        <v>85</v>
      </c>
      <c r="AZ1331" s="98" t="str">
        <f>_xlfn.IFNA(VLOOKUP(AY1331,ACCESSORIES!F:J,5,FALSE),"N/A")</f>
        <v>N/A</v>
      </c>
      <c r="BA1331" s="13" t="s">
        <v>85</v>
      </c>
      <c r="BB1331" s="98" t="str">
        <f>_xlfn.IFNA(VLOOKUP(BA1331,ACCESSORIES!F:J,5,FALSE),"N/A")</f>
        <v>N/A</v>
      </c>
      <c r="BC1331" s="77">
        <f t="shared" si="269"/>
        <v>36.467028016807248</v>
      </c>
      <c r="BD1331" s="56">
        <v>23.228346456692901</v>
      </c>
      <c r="BE1331" s="56">
        <v>23.228346456692901</v>
      </c>
      <c r="BF1331" s="56">
        <v>11.771653543307099</v>
      </c>
      <c r="BG1331" s="378">
        <f t="shared" si="275"/>
        <v>0.10408189999999996</v>
      </c>
      <c r="BH1331" s="99">
        <v>24</v>
      </c>
      <c r="BI1331" s="114" t="s">
        <v>3532</v>
      </c>
      <c r="BJ1331" s="50" t="s">
        <v>4050</v>
      </c>
      <c r="BK1331" s="81"/>
      <c r="BL1331" s="81"/>
      <c r="BM1331" s="81"/>
      <c r="BN1331" s="81"/>
      <c r="BO1331" s="81"/>
      <c r="BP1331" s="81"/>
      <c r="BQ1331" s="81"/>
      <c r="BR1331" s="81"/>
      <c r="BS1331" s="81"/>
      <c r="BT1331" s="81"/>
      <c r="BU1331" s="349"/>
      <c r="BV1331" s="390"/>
      <c r="BW1331" s="352"/>
      <c r="BX1331" s="390"/>
      <c r="BY1331" s="93" t="str">
        <f t="shared" ref="BY1331" si="287">CONCATENATE(IF(J1331="Closeout","CLOSEOUT - ",""),D1331,", ",N1331,"x",O1331,", ",IF(U1331="N/A","",CONCATENATE(U1331,"/")),IF(S1331&gt;0,CONCATENATE("+",S1331),S1331),"mm Offset, ",P1331,", ",V1331,"mm Centerbore, ",PROPER(Y1331),IF(G1331="R",", Race Drilled",""),"",IF(BA1331="N/A","",CONCATENATE(", w/ ",BA1331)))</f>
        <v>MR802, 20x9, 0mm Offset, 6x135, 87mm Centerbore, Machined - Clear Coat</v>
      </c>
      <c r="BZ1331" s="81" t="s">
        <v>3878</v>
      </c>
      <c r="CA1331" s="81" t="s">
        <v>3879</v>
      </c>
      <c r="CB1331" s="81" t="str">
        <f t="shared" ref="CB1331" si="288">C1331</f>
        <v>RAISED (8XX)</v>
      </c>
    </row>
    <row r="1332" spans="1:80" s="38" customFormat="1" ht="15" customHeight="1">
      <c r="A1332" s="22">
        <f t="shared" si="259"/>
        <v>1330</v>
      </c>
      <c r="B1332" s="13" t="s">
        <v>84</v>
      </c>
      <c r="C1332" s="104" t="s">
        <v>7657</v>
      </c>
      <c r="D1332" s="82" t="s">
        <v>7653</v>
      </c>
      <c r="E1332" s="91" t="str">
        <f>CONCATENATE(LEFT(D1332,5),VLOOKUP(CONCATENATE(N1332,"x",O1332),'PART NUMBER GUIDE'!$B$9:$C$49,2,FALSE),VLOOKUP(CONCATENATE(P1332, V1332), 'PART NUMBER GUIDE'!$Q$6:$R$91, 2, FALSE),VLOOKUP(Y1332,'PART NUMBER GUIDE'!$J$8:$K$43,2, FALSE),IF(U1332="N/A",IF(ABS(S1332)&lt;10,"0"&amp;ABS(S1332),ABS(S1332)),CONCATENATE(LEFT(U1332,1),RIGHT(U1332,1))), F1332, G1332)</f>
        <v>MR80229060500</v>
      </c>
      <c r="F1332" s="90"/>
      <c r="G1332" s="90"/>
      <c r="H1332" s="79" t="s">
        <v>7702</v>
      </c>
      <c r="I1332" s="109">
        <v>45372</v>
      </c>
      <c r="J1332" s="85" t="s">
        <v>1266</v>
      </c>
      <c r="K1332" s="342">
        <v>419</v>
      </c>
      <c r="L1332" s="92">
        <f t="shared" si="260"/>
        <v>419</v>
      </c>
      <c r="M1332" s="344"/>
      <c r="N1332" s="82">
        <v>20</v>
      </c>
      <c r="O1332" s="8">
        <v>9</v>
      </c>
      <c r="P1332" s="99" t="str">
        <f t="shared" si="261"/>
        <v>6x5.5</v>
      </c>
      <c r="Q1332" s="99">
        <v>6</v>
      </c>
      <c r="R1332" s="82">
        <v>5.5</v>
      </c>
      <c r="S1332" s="82">
        <v>0</v>
      </c>
      <c r="T1332" s="84">
        <v>4.95</v>
      </c>
      <c r="U1332" s="102" t="s">
        <v>85</v>
      </c>
      <c r="V1332" s="75">
        <v>106.25</v>
      </c>
      <c r="W1332" s="41">
        <v>31.967028016807244</v>
      </c>
      <c r="X1332" s="51">
        <v>2650</v>
      </c>
      <c r="Y1332" s="45" t="s">
        <v>7646</v>
      </c>
      <c r="Z1332" s="79" t="s">
        <v>2987</v>
      </c>
      <c r="AA1332" s="51" t="str">
        <f t="shared" si="278"/>
        <v>20x9, 6x5.5, 0 OS</v>
      </c>
      <c r="AB1332" s="81" t="s">
        <v>7971</v>
      </c>
      <c r="AC1332" s="89">
        <f>_xlfn.IFNA(VLOOKUP(AB1332,ACCESSORIES!F:J,5,FALSE),"N/A")</f>
        <v>22</v>
      </c>
      <c r="AD1332" s="14" t="s">
        <v>85</v>
      </c>
      <c r="AE1332" s="9" t="str">
        <f>_xlfn.IFNA(VLOOKUP(AD1332,ACCESSORIES!C:G,5,FALSE),"N/A")</f>
        <v>N/A</v>
      </c>
      <c r="AF1332" s="9" t="str">
        <f>_xlfn.IFNA(VLOOKUP(AE1332,ACCESSORIES!D:H,5,FALSE),"N/A")</f>
        <v>N/A</v>
      </c>
      <c r="AG1332" s="14" t="s">
        <v>85</v>
      </c>
      <c r="AH1332" s="9" t="str">
        <f>_xlfn.IFNA(VLOOKUP(AG1332,ACCESSORIES!F:J,5,FALSE),"N/A")</f>
        <v>N/A</v>
      </c>
      <c r="AI1332" s="99" t="s">
        <v>265</v>
      </c>
      <c r="AJ1332" s="82" t="s">
        <v>1709</v>
      </c>
      <c r="AK1332" s="40">
        <f>_xlfn.IFNA(VLOOKUP(AJ1332,ACCESSORIES!F:J,5,FALSE),"N/A")</f>
        <v>2.75</v>
      </c>
      <c r="AL1332" s="3">
        <v>78.3</v>
      </c>
      <c r="AM1332" s="82">
        <v>16.2</v>
      </c>
      <c r="AN1332" s="82">
        <v>170</v>
      </c>
      <c r="AO1332" s="36">
        <v>18.5</v>
      </c>
      <c r="AP1332" s="36">
        <v>36.5</v>
      </c>
      <c r="AQ1332" s="25">
        <v>50.5</v>
      </c>
      <c r="AR1332" s="36">
        <v>54.1</v>
      </c>
      <c r="AS1332" s="25">
        <v>241.1</v>
      </c>
      <c r="AT1332" s="74">
        <v>234</v>
      </c>
      <c r="AU1332" s="84">
        <v>94.8</v>
      </c>
      <c r="AV1332" s="54">
        <v>53.2</v>
      </c>
      <c r="AW1332" s="54">
        <v>67.900000000000006</v>
      </c>
      <c r="AX1332" s="54">
        <v>58.5</v>
      </c>
      <c r="AY1332" s="13" t="s">
        <v>85</v>
      </c>
      <c r="AZ1332" s="98" t="str">
        <f>_xlfn.IFNA(VLOOKUP(AY1332,ACCESSORIES!F:J,5,FALSE),"N/A")</f>
        <v>N/A</v>
      </c>
      <c r="BA1332" s="13" t="s">
        <v>85</v>
      </c>
      <c r="BB1332" s="98" t="str">
        <f>_xlfn.IFNA(VLOOKUP(BA1332,ACCESSORIES!F:J,5,FALSE),"N/A")</f>
        <v>N/A</v>
      </c>
      <c r="BC1332" s="77">
        <f t="shared" si="269"/>
        <v>36.467028016807248</v>
      </c>
      <c r="BD1332" s="56">
        <v>23.228346456692901</v>
      </c>
      <c r="BE1332" s="56">
        <v>23.228346456692901</v>
      </c>
      <c r="BF1332" s="56">
        <v>11.771653543307099</v>
      </c>
      <c r="BG1332" s="378">
        <f t="shared" si="275"/>
        <v>0.10408189999999996</v>
      </c>
      <c r="BH1332" s="99">
        <v>24</v>
      </c>
      <c r="BI1332" s="114" t="s">
        <v>3532</v>
      </c>
      <c r="BJ1332" s="50" t="s">
        <v>4050</v>
      </c>
      <c r="BK1332" s="81"/>
      <c r="BL1332" s="81"/>
      <c r="BM1332" s="81"/>
      <c r="BN1332" s="81"/>
      <c r="BO1332" s="81"/>
      <c r="BP1332" s="81"/>
      <c r="BQ1332" s="81"/>
      <c r="BR1332" s="81"/>
      <c r="BS1332" s="81"/>
      <c r="BT1332" s="81"/>
      <c r="BU1332" s="349"/>
      <c r="BV1332" s="390"/>
      <c r="BW1332" s="352"/>
      <c r="BX1332" s="390"/>
      <c r="BY1332" s="93" t="str">
        <f t="shared" si="270"/>
        <v>MR802, 20x9, 0mm Offset, 6x5.5, 106.25mm Centerbore, Double Black Milled</v>
      </c>
      <c r="BZ1332" s="81" t="s">
        <v>3878</v>
      </c>
      <c r="CA1332" s="81" t="s">
        <v>3879</v>
      </c>
      <c r="CB1332" s="81" t="str">
        <f t="shared" si="271"/>
        <v>RAISED (8XX)</v>
      </c>
    </row>
    <row r="1333" spans="1:80" s="38" customFormat="1" ht="15" customHeight="1">
      <c r="A1333" s="22">
        <f t="shared" ref="A1333" si="289">ROW(B1333)-2</f>
        <v>1331</v>
      </c>
      <c r="B1333" s="13" t="s">
        <v>84</v>
      </c>
      <c r="C1333" s="104" t="s">
        <v>7657</v>
      </c>
      <c r="D1333" s="82" t="s">
        <v>7653</v>
      </c>
      <c r="E1333" s="91" t="str">
        <f>CONCATENATE(LEFT(D1333,5),VLOOKUP(CONCATENATE(N1333,"x",O1333),'PART NUMBER GUIDE'!$B$9:$C$49,2,FALSE),VLOOKUP(CONCATENATE(P1333, V1333), 'PART NUMBER GUIDE'!$Q$6:$R$91, 2, FALSE),VLOOKUP(Y1333,'PART NUMBER GUIDE'!$J$8:$K$43,2, FALSE),IF(U1333="N/A",IF(ABS(S1333)&lt;10,"0"&amp;ABS(S1333),ABS(S1333)),CONCATENATE(LEFT(U1333,1),RIGHT(U1333,1))), F1333, G1333)</f>
        <v>MR80229060300</v>
      </c>
      <c r="F1333" s="90"/>
      <c r="G1333" s="90"/>
      <c r="H1333" s="79" t="s">
        <v>7703</v>
      </c>
      <c r="I1333" s="109">
        <v>45372</v>
      </c>
      <c r="J1333" s="85" t="s">
        <v>1266</v>
      </c>
      <c r="K1333" s="342">
        <v>419</v>
      </c>
      <c r="L1333" s="92">
        <f t="shared" si="260"/>
        <v>419</v>
      </c>
      <c r="M1333" s="344"/>
      <c r="N1333" s="82">
        <v>20</v>
      </c>
      <c r="O1333" s="8">
        <v>9</v>
      </c>
      <c r="P1333" s="99" t="str">
        <f t="shared" ref="P1333" si="290">CONCATENATE(Q1333,"x",R1333)</f>
        <v>6x5.5</v>
      </c>
      <c r="Q1333" s="99">
        <v>6</v>
      </c>
      <c r="R1333" s="82">
        <v>5.5</v>
      </c>
      <c r="S1333" s="82">
        <v>0</v>
      </c>
      <c r="T1333" s="84">
        <v>4.95</v>
      </c>
      <c r="U1333" s="102" t="s">
        <v>85</v>
      </c>
      <c r="V1333" s="75">
        <v>106.25</v>
      </c>
      <c r="W1333" s="41">
        <v>31.967028016807244</v>
      </c>
      <c r="X1333" s="51">
        <v>2650</v>
      </c>
      <c r="Y1333" s="45" t="s">
        <v>5454</v>
      </c>
      <c r="Z1333" s="79" t="s">
        <v>196</v>
      </c>
      <c r="AA1333" s="51" t="str">
        <f t="shared" ref="AA1333" si="291">_xlfn.CONCAT(N1333,"x",O1333,","," ",P1333,","," ",S1333," ","OS")</f>
        <v>20x9, 6x5.5, 0 OS</v>
      </c>
      <c r="AB1333" s="81" t="s">
        <v>7971</v>
      </c>
      <c r="AC1333" s="89">
        <f>_xlfn.IFNA(VLOOKUP(AB1333,ACCESSORIES!F:J,5,FALSE),"N/A")</f>
        <v>22</v>
      </c>
      <c r="AD1333" s="14" t="s">
        <v>85</v>
      </c>
      <c r="AE1333" s="9" t="str">
        <f>_xlfn.IFNA(VLOOKUP(AD1333,ACCESSORIES!C:G,5,FALSE),"N/A")</f>
        <v>N/A</v>
      </c>
      <c r="AF1333" s="9" t="str">
        <f>_xlfn.IFNA(VLOOKUP(AE1333,ACCESSORIES!D:H,5,FALSE),"N/A")</f>
        <v>N/A</v>
      </c>
      <c r="AG1333" s="14" t="s">
        <v>85</v>
      </c>
      <c r="AH1333" s="9" t="str">
        <f>_xlfn.IFNA(VLOOKUP(AG1333,ACCESSORIES!F:J,5,FALSE),"N/A")</f>
        <v>N/A</v>
      </c>
      <c r="AI1333" s="99" t="s">
        <v>265</v>
      </c>
      <c r="AJ1333" s="82" t="s">
        <v>1709</v>
      </c>
      <c r="AK1333" s="40">
        <f>_xlfn.IFNA(VLOOKUP(AJ1333,ACCESSORIES!F:J,5,FALSE),"N/A")</f>
        <v>2.75</v>
      </c>
      <c r="AL1333" s="3">
        <v>78.3</v>
      </c>
      <c r="AM1333" s="82">
        <v>16.2</v>
      </c>
      <c r="AN1333" s="82">
        <v>170</v>
      </c>
      <c r="AO1333" s="36">
        <v>18.5</v>
      </c>
      <c r="AP1333" s="36">
        <v>36.5</v>
      </c>
      <c r="AQ1333" s="25">
        <v>50.5</v>
      </c>
      <c r="AR1333" s="36">
        <v>54.1</v>
      </c>
      <c r="AS1333" s="25">
        <v>241.1</v>
      </c>
      <c r="AT1333" s="74">
        <v>234</v>
      </c>
      <c r="AU1333" s="84">
        <v>94.8</v>
      </c>
      <c r="AV1333" s="54">
        <v>53.2</v>
      </c>
      <c r="AW1333" s="54">
        <v>67.900000000000006</v>
      </c>
      <c r="AX1333" s="54">
        <v>58.5</v>
      </c>
      <c r="AY1333" s="13" t="s">
        <v>85</v>
      </c>
      <c r="AZ1333" s="98" t="str">
        <f>_xlfn.IFNA(VLOOKUP(AY1333,ACCESSORIES!F:J,5,FALSE),"N/A")</f>
        <v>N/A</v>
      </c>
      <c r="BA1333" s="13" t="s">
        <v>85</v>
      </c>
      <c r="BB1333" s="98" t="str">
        <f>_xlfn.IFNA(VLOOKUP(BA1333,ACCESSORIES!F:J,5,FALSE),"N/A")</f>
        <v>N/A</v>
      </c>
      <c r="BC1333" s="77">
        <f t="shared" si="269"/>
        <v>36.467028016807248</v>
      </c>
      <c r="BD1333" s="56">
        <v>23.228346456692901</v>
      </c>
      <c r="BE1333" s="56">
        <v>23.228346456692901</v>
      </c>
      <c r="BF1333" s="56">
        <v>11.771653543307099</v>
      </c>
      <c r="BG1333" s="378">
        <f t="shared" si="275"/>
        <v>0.10408189999999996</v>
      </c>
      <c r="BH1333" s="99">
        <v>24</v>
      </c>
      <c r="BI1333" s="114" t="s">
        <v>3532</v>
      </c>
      <c r="BJ1333" s="50" t="s">
        <v>4050</v>
      </c>
      <c r="BK1333" s="81"/>
      <c r="BL1333" s="81"/>
      <c r="BM1333" s="81"/>
      <c r="BN1333" s="81"/>
      <c r="BO1333" s="81"/>
      <c r="BP1333" s="81"/>
      <c r="BQ1333" s="81"/>
      <c r="BR1333" s="81"/>
      <c r="BS1333" s="81"/>
      <c r="BT1333" s="81"/>
      <c r="BU1333" s="349"/>
      <c r="BV1333" s="390"/>
      <c r="BW1333" s="352"/>
      <c r="BX1333" s="390"/>
      <c r="BY1333" s="93" t="str">
        <f t="shared" ref="BY1333" si="292">CONCATENATE(IF(J1333="Closeout","CLOSEOUT - ",""),D1333,", ",N1333,"x",O1333,", ",IF(U1333="N/A","",CONCATENATE(U1333,"/")),IF(S1333&gt;0,CONCATENATE("+",S1333),S1333),"mm Offset, ",P1333,", ",V1333,"mm Centerbore, ",PROPER(Y1333),IF(G1333="R",", Race Drilled",""),"",IF(BA1333="N/A","",CONCATENATE(", w/ ",BA1333)))</f>
        <v>MR802, 20x9, 0mm Offset, 6x5.5, 106.25mm Centerbore, Machined - Clear Coat</v>
      </c>
      <c r="BZ1333" s="81" t="s">
        <v>3878</v>
      </c>
      <c r="CA1333" s="81" t="s">
        <v>3879</v>
      </c>
      <c r="CB1333" s="81" t="str">
        <f t="shared" ref="CB1333" si="293">C1333</f>
        <v>RAISED (8XX)</v>
      </c>
    </row>
    <row r="1334" spans="1:80" s="38" customFormat="1" ht="15" customHeight="1">
      <c r="A1334" s="22">
        <f t="shared" si="259"/>
        <v>1332</v>
      </c>
      <c r="B1334" s="13" t="s">
        <v>84</v>
      </c>
      <c r="C1334" s="104" t="s">
        <v>7657</v>
      </c>
      <c r="D1334" s="82" t="s">
        <v>7653</v>
      </c>
      <c r="E1334" s="91" t="str">
        <f>CONCATENATE(LEFT(D1334,5),VLOOKUP(CONCATENATE(N1334,"x",O1334),'PART NUMBER GUIDE'!$B$9:$C$49,2,FALSE),VLOOKUP(CONCATENATE(P1334, V1334), 'PART NUMBER GUIDE'!$Q$6:$R$91, 2, FALSE),VLOOKUP(Y1334,'PART NUMBER GUIDE'!$J$8:$K$43,2, FALSE),IF(U1334="N/A",IF(ABS(S1334)&lt;10,"0"&amp;ABS(S1334),ABS(S1334)),CONCATENATE(LEFT(U1334,1),RIGHT(U1334,1))), F1334, G1334)</f>
        <v>MR80229016512</v>
      </c>
      <c r="F1334" s="90"/>
      <c r="G1334" s="90"/>
      <c r="H1334" s="79" t="s">
        <v>7704</v>
      </c>
      <c r="I1334" s="109">
        <v>45372</v>
      </c>
      <c r="J1334" s="85" t="s">
        <v>1266</v>
      </c>
      <c r="K1334" s="342">
        <v>419</v>
      </c>
      <c r="L1334" s="92">
        <f t="shared" si="260"/>
        <v>419</v>
      </c>
      <c r="M1334" s="344"/>
      <c r="N1334" s="82">
        <v>20</v>
      </c>
      <c r="O1334" s="8">
        <v>9</v>
      </c>
      <c r="P1334" s="99" t="str">
        <f t="shared" si="261"/>
        <v>6x135</v>
      </c>
      <c r="Q1334" s="99">
        <v>6</v>
      </c>
      <c r="R1334" s="82">
        <v>135</v>
      </c>
      <c r="S1334" s="82">
        <v>12</v>
      </c>
      <c r="T1334" s="84">
        <v>5.4</v>
      </c>
      <c r="U1334" s="102" t="s">
        <v>85</v>
      </c>
      <c r="V1334" s="75">
        <v>87</v>
      </c>
      <c r="W1334" s="41">
        <v>31.085178968067737</v>
      </c>
      <c r="X1334" s="51">
        <v>2650</v>
      </c>
      <c r="Y1334" s="45" t="s">
        <v>7646</v>
      </c>
      <c r="Z1334" s="79" t="s">
        <v>2987</v>
      </c>
      <c r="AA1334" s="51" t="str">
        <f t="shared" si="278"/>
        <v>20x9, 6x135, 12 OS</v>
      </c>
      <c r="AB1334" s="81" t="s">
        <v>7971</v>
      </c>
      <c r="AC1334" s="89">
        <f>_xlfn.IFNA(VLOOKUP(AB1334,ACCESSORIES!F:J,5,FALSE),"N/A")</f>
        <v>22</v>
      </c>
      <c r="AD1334" s="14" t="s">
        <v>85</v>
      </c>
      <c r="AE1334" s="9" t="str">
        <f>_xlfn.IFNA(VLOOKUP(AD1334,ACCESSORIES!C:G,5,FALSE),"N/A")</f>
        <v>N/A</v>
      </c>
      <c r="AF1334" s="9" t="str">
        <f>_xlfn.IFNA(VLOOKUP(AE1334,ACCESSORIES!D:H,5,FALSE),"N/A")</f>
        <v>N/A</v>
      </c>
      <c r="AG1334" s="14" t="s">
        <v>85</v>
      </c>
      <c r="AH1334" s="9" t="str">
        <f>_xlfn.IFNA(VLOOKUP(AG1334,ACCESSORIES!F:J,5,FALSE),"N/A")</f>
        <v>N/A</v>
      </c>
      <c r="AI1334" s="99" t="s">
        <v>265</v>
      </c>
      <c r="AJ1334" s="82" t="s">
        <v>85</v>
      </c>
      <c r="AK1334" s="82" t="s">
        <v>85</v>
      </c>
      <c r="AL1334" s="82" t="s">
        <v>85</v>
      </c>
      <c r="AM1334" s="82">
        <v>16.2</v>
      </c>
      <c r="AN1334" s="82">
        <v>170</v>
      </c>
      <c r="AO1334" s="36">
        <v>13</v>
      </c>
      <c r="AP1334" s="36">
        <v>27.1</v>
      </c>
      <c r="AQ1334" s="25">
        <v>39.200000000000003</v>
      </c>
      <c r="AR1334" s="36">
        <v>42.1</v>
      </c>
      <c r="AS1334" s="25">
        <v>239.4</v>
      </c>
      <c r="AT1334" s="74">
        <v>232.4</v>
      </c>
      <c r="AU1334" s="84">
        <v>87</v>
      </c>
      <c r="AV1334" s="54">
        <v>55.9</v>
      </c>
      <c r="AW1334" s="54">
        <v>55.9</v>
      </c>
      <c r="AX1334" s="54">
        <v>58.5</v>
      </c>
      <c r="AY1334" s="13" t="s">
        <v>85</v>
      </c>
      <c r="AZ1334" s="98" t="str">
        <f>_xlfn.IFNA(VLOOKUP(AY1334,ACCESSORIES!F:J,5,FALSE),"N/A")</f>
        <v>N/A</v>
      </c>
      <c r="BA1334" s="13" t="s">
        <v>85</v>
      </c>
      <c r="BB1334" s="98" t="str">
        <f>_xlfn.IFNA(VLOOKUP(BA1334,ACCESSORIES!F:J,5,FALSE),"N/A")</f>
        <v>N/A</v>
      </c>
      <c r="BC1334" s="77">
        <f t="shared" si="269"/>
        <v>35.585178968067737</v>
      </c>
      <c r="BD1334" s="56">
        <v>23.228346456692901</v>
      </c>
      <c r="BE1334" s="56">
        <v>23.228346456692901</v>
      </c>
      <c r="BF1334" s="56">
        <v>11.771653543307099</v>
      </c>
      <c r="BG1334" s="378">
        <f t="shared" si="275"/>
        <v>0.10408189999999996</v>
      </c>
      <c r="BH1334" s="99">
        <v>24</v>
      </c>
      <c r="BI1334" s="114" t="s">
        <v>3532</v>
      </c>
      <c r="BJ1334" s="50" t="s">
        <v>4050</v>
      </c>
      <c r="BK1334" s="81"/>
      <c r="BL1334" s="81"/>
      <c r="BM1334" s="81"/>
      <c r="BN1334" s="81"/>
      <c r="BO1334" s="81"/>
      <c r="BP1334" s="81"/>
      <c r="BQ1334" s="81"/>
      <c r="BR1334" s="81"/>
      <c r="BS1334" s="81"/>
      <c r="BT1334" s="81"/>
      <c r="BU1334" s="349"/>
      <c r="BV1334" s="390"/>
      <c r="BW1334" s="352"/>
      <c r="BX1334" s="390"/>
      <c r="BY1334" s="93" t="str">
        <f t="shared" si="270"/>
        <v>MR802, 20x9, +12mm Offset, 6x135, 87mm Centerbore, Double Black Milled</v>
      </c>
      <c r="BZ1334" s="81" t="s">
        <v>3878</v>
      </c>
      <c r="CA1334" s="81" t="s">
        <v>3879</v>
      </c>
      <c r="CB1334" s="81" t="str">
        <f t="shared" si="271"/>
        <v>RAISED (8XX)</v>
      </c>
    </row>
    <row r="1335" spans="1:80" s="38" customFormat="1" ht="15" customHeight="1">
      <c r="A1335" s="22">
        <f t="shared" ref="A1335" si="294">ROW(B1335)-2</f>
        <v>1333</v>
      </c>
      <c r="B1335" s="13" t="s">
        <v>84</v>
      </c>
      <c r="C1335" s="104" t="s">
        <v>7657</v>
      </c>
      <c r="D1335" s="82" t="s">
        <v>7653</v>
      </c>
      <c r="E1335" s="91" t="str">
        <f>CONCATENATE(LEFT(D1335,5),VLOOKUP(CONCATENATE(N1335,"x",O1335),'PART NUMBER GUIDE'!$B$9:$C$49,2,FALSE),VLOOKUP(CONCATENATE(P1335, V1335), 'PART NUMBER GUIDE'!$Q$6:$R$91, 2, FALSE),VLOOKUP(Y1335,'PART NUMBER GUIDE'!$J$8:$K$43,2, FALSE),IF(U1335="N/A",IF(ABS(S1335)&lt;10,"0"&amp;ABS(S1335),ABS(S1335)),CONCATENATE(LEFT(U1335,1),RIGHT(U1335,1))), F1335, G1335)</f>
        <v>MR80229016312</v>
      </c>
      <c r="F1335" s="90"/>
      <c r="G1335" s="90"/>
      <c r="H1335" s="79" t="s">
        <v>7705</v>
      </c>
      <c r="I1335" s="109">
        <v>45372</v>
      </c>
      <c r="J1335" s="85" t="s">
        <v>1266</v>
      </c>
      <c r="K1335" s="342">
        <v>419</v>
      </c>
      <c r="L1335" s="92">
        <f t="shared" si="260"/>
        <v>419</v>
      </c>
      <c r="M1335" s="344"/>
      <c r="N1335" s="82">
        <v>20</v>
      </c>
      <c r="O1335" s="8">
        <v>9</v>
      </c>
      <c r="P1335" s="99" t="str">
        <f t="shared" ref="P1335" si="295">CONCATENATE(Q1335,"x",R1335)</f>
        <v>6x135</v>
      </c>
      <c r="Q1335" s="99">
        <v>6</v>
      </c>
      <c r="R1335" s="82">
        <v>135</v>
      </c>
      <c r="S1335" s="82">
        <v>12</v>
      </c>
      <c r="T1335" s="84">
        <v>5.4</v>
      </c>
      <c r="U1335" s="102" t="s">
        <v>85</v>
      </c>
      <c r="V1335" s="75">
        <v>87</v>
      </c>
      <c r="W1335" s="41">
        <v>31.085178968067737</v>
      </c>
      <c r="X1335" s="51">
        <v>2650</v>
      </c>
      <c r="Y1335" s="45" t="s">
        <v>5454</v>
      </c>
      <c r="Z1335" s="79" t="s">
        <v>196</v>
      </c>
      <c r="AA1335" s="51" t="str">
        <f t="shared" ref="AA1335" si="296">_xlfn.CONCAT(N1335,"x",O1335,","," ",P1335,","," ",S1335," ","OS")</f>
        <v>20x9, 6x135, 12 OS</v>
      </c>
      <c r="AB1335" s="81" t="s">
        <v>7971</v>
      </c>
      <c r="AC1335" s="89">
        <f>_xlfn.IFNA(VLOOKUP(AB1335,ACCESSORIES!F:J,5,FALSE),"N/A")</f>
        <v>22</v>
      </c>
      <c r="AD1335" s="14" t="s">
        <v>85</v>
      </c>
      <c r="AE1335" s="9" t="str">
        <f>_xlfn.IFNA(VLOOKUP(AD1335,ACCESSORIES!C:G,5,FALSE),"N/A")</f>
        <v>N/A</v>
      </c>
      <c r="AF1335" s="9" t="str">
        <f>_xlfn.IFNA(VLOOKUP(AE1335,ACCESSORIES!D:H,5,FALSE),"N/A")</f>
        <v>N/A</v>
      </c>
      <c r="AG1335" s="14" t="s">
        <v>85</v>
      </c>
      <c r="AH1335" s="9" t="str">
        <f>_xlfn.IFNA(VLOOKUP(AG1335,ACCESSORIES!F:J,5,FALSE),"N/A")</f>
        <v>N/A</v>
      </c>
      <c r="AI1335" s="99" t="s">
        <v>265</v>
      </c>
      <c r="AJ1335" s="82" t="s">
        <v>85</v>
      </c>
      <c r="AK1335" s="82" t="s">
        <v>85</v>
      </c>
      <c r="AL1335" s="82" t="s">
        <v>85</v>
      </c>
      <c r="AM1335" s="82">
        <v>16.2</v>
      </c>
      <c r="AN1335" s="82">
        <v>170</v>
      </c>
      <c r="AO1335" s="36">
        <v>13</v>
      </c>
      <c r="AP1335" s="36">
        <v>27.1</v>
      </c>
      <c r="AQ1335" s="25">
        <v>39.200000000000003</v>
      </c>
      <c r="AR1335" s="36">
        <v>42.1</v>
      </c>
      <c r="AS1335" s="25">
        <v>239.4</v>
      </c>
      <c r="AT1335" s="74">
        <v>232.4</v>
      </c>
      <c r="AU1335" s="84">
        <v>87</v>
      </c>
      <c r="AV1335" s="54">
        <v>55.9</v>
      </c>
      <c r="AW1335" s="54">
        <v>55.9</v>
      </c>
      <c r="AX1335" s="54">
        <v>58.5</v>
      </c>
      <c r="AY1335" s="13" t="s">
        <v>85</v>
      </c>
      <c r="AZ1335" s="98" t="str">
        <f>_xlfn.IFNA(VLOOKUP(AY1335,ACCESSORIES!F:J,5,FALSE),"N/A")</f>
        <v>N/A</v>
      </c>
      <c r="BA1335" s="13" t="s">
        <v>85</v>
      </c>
      <c r="BB1335" s="98" t="str">
        <f>_xlfn.IFNA(VLOOKUP(BA1335,ACCESSORIES!F:J,5,FALSE),"N/A")</f>
        <v>N/A</v>
      </c>
      <c r="BC1335" s="77">
        <f t="shared" si="269"/>
        <v>35.585178968067737</v>
      </c>
      <c r="BD1335" s="56">
        <v>23.228346456692901</v>
      </c>
      <c r="BE1335" s="56">
        <v>23.228346456692901</v>
      </c>
      <c r="BF1335" s="56">
        <v>11.771653543307099</v>
      </c>
      <c r="BG1335" s="378">
        <f t="shared" si="275"/>
        <v>0.10408189999999996</v>
      </c>
      <c r="BH1335" s="99">
        <v>24</v>
      </c>
      <c r="BI1335" s="114" t="s">
        <v>3532</v>
      </c>
      <c r="BJ1335" s="50" t="s">
        <v>4050</v>
      </c>
      <c r="BK1335" s="81"/>
      <c r="BL1335" s="81"/>
      <c r="BM1335" s="81"/>
      <c r="BN1335" s="81"/>
      <c r="BO1335" s="81"/>
      <c r="BP1335" s="81"/>
      <c r="BQ1335" s="81"/>
      <c r="BR1335" s="81"/>
      <c r="BS1335" s="81"/>
      <c r="BT1335" s="81"/>
      <c r="BU1335" s="349"/>
      <c r="BV1335" s="390"/>
      <c r="BW1335" s="352"/>
      <c r="BX1335" s="390"/>
      <c r="BY1335" s="93" t="str">
        <f t="shared" ref="BY1335" si="297">CONCATENATE(IF(J1335="Closeout","CLOSEOUT - ",""),D1335,", ",N1335,"x",O1335,", ",IF(U1335="N/A","",CONCATENATE(U1335,"/")),IF(S1335&gt;0,CONCATENATE("+",S1335),S1335),"mm Offset, ",P1335,", ",V1335,"mm Centerbore, ",PROPER(Y1335),IF(G1335="R",", Race Drilled",""),"",IF(BA1335="N/A","",CONCATENATE(", w/ ",BA1335)))</f>
        <v>MR802, 20x9, +12mm Offset, 6x135, 87mm Centerbore, Machined - Clear Coat</v>
      </c>
      <c r="BZ1335" s="81" t="s">
        <v>3878</v>
      </c>
      <c r="CA1335" s="81" t="s">
        <v>3879</v>
      </c>
      <c r="CB1335" s="81" t="str">
        <f t="shared" ref="CB1335" si="298">C1335</f>
        <v>RAISED (8XX)</v>
      </c>
    </row>
    <row r="1336" spans="1:80" s="38" customFormat="1" ht="15" customHeight="1">
      <c r="A1336" s="22">
        <f t="shared" si="259"/>
        <v>1334</v>
      </c>
      <c r="B1336" s="13" t="s">
        <v>84</v>
      </c>
      <c r="C1336" s="104" t="s">
        <v>7657</v>
      </c>
      <c r="D1336" s="82" t="s">
        <v>7653</v>
      </c>
      <c r="E1336" s="91" t="str">
        <f>CONCATENATE(LEFT(D1336,5),VLOOKUP(CONCATENATE(N1336,"x",O1336),'PART NUMBER GUIDE'!$B$9:$C$49,2,FALSE),VLOOKUP(CONCATENATE(P1336, V1336), 'PART NUMBER GUIDE'!$Q$6:$R$91, 2, FALSE),VLOOKUP(Y1336,'PART NUMBER GUIDE'!$J$8:$K$43,2, FALSE),IF(U1336="N/A",IF(ABS(S1336)&lt;10,"0"&amp;ABS(S1336),ABS(S1336)),CONCATENATE(LEFT(U1336,1),RIGHT(U1336,1))), F1336, G1336)</f>
        <v>MR80229060512</v>
      </c>
      <c r="F1336" s="90"/>
      <c r="G1336" s="90"/>
      <c r="H1336" s="79" t="s">
        <v>7706</v>
      </c>
      <c r="I1336" s="109">
        <v>45372</v>
      </c>
      <c r="J1336" s="85" t="s">
        <v>1266</v>
      </c>
      <c r="K1336" s="342">
        <v>419</v>
      </c>
      <c r="L1336" s="92">
        <f t="shared" si="260"/>
        <v>419</v>
      </c>
      <c r="M1336" s="344"/>
      <c r="N1336" s="82">
        <v>20</v>
      </c>
      <c r="O1336" s="8">
        <v>9</v>
      </c>
      <c r="P1336" s="99" t="str">
        <f t="shared" si="261"/>
        <v>6x5.5</v>
      </c>
      <c r="Q1336" s="99">
        <v>6</v>
      </c>
      <c r="R1336" s="82">
        <v>5.5</v>
      </c>
      <c r="S1336" s="82">
        <v>12</v>
      </c>
      <c r="T1336" s="84">
        <v>5.4</v>
      </c>
      <c r="U1336" s="102" t="s">
        <v>85</v>
      </c>
      <c r="V1336" s="75">
        <v>106.25</v>
      </c>
      <c r="W1336" s="41">
        <v>31.085178968067737</v>
      </c>
      <c r="X1336" s="51">
        <v>2650</v>
      </c>
      <c r="Y1336" s="45" t="s">
        <v>7646</v>
      </c>
      <c r="Z1336" s="79" t="s">
        <v>2987</v>
      </c>
      <c r="AA1336" s="51" t="str">
        <f t="shared" si="278"/>
        <v>20x9, 6x5.5, 12 OS</v>
      </c>
      <c r="AB1336" s="81" t="s">
        <v>7971</v>
      </c>
      <c r="AC1336" s="89">
        <f>_xlfn.IFNA(VLOOKUP(AB1336,ACCESSORIES!F:J,5,FALSE),"N/A")</f>
        <v>22</v>
      </c>
      <c r="AD1336" s="14" t="s">
        <v>85</v>
      </c>
      <c r="AE1336" s="9" t="str">
        <f>_xlfn.IFNA(VLOOKUP(AD1336,ACCESSORIES!C:G,5,FALSE),"N/A")</f>
        <v>N/A</v>
      </c>
      <c r="AF1336" s="9" t="str">
        <f>_xlfn.IFNA(VLOOKUP(AE1336,ACCESSORIES!D:H,5,FALSE),"N/A")</f>
        <v>N/A</v>
      </c>
      <c r="AG1336" s="14" t="s">
        <v>85</v>
      </c>
      <c r="AH1336" s="9" t="str">
        <f>_xlfn.IFNA(VLOOKUP(AG1336,ACCESSORIES!F:J,5,FALSE),"N/A")</f>
        <v>N/A</v>
      </c>
      <c r="AI1336" s="99" t="s">
        <v>265</v>
      </c>
      <c r="AJ1336" s="82" t="s">
        <v>1709</v>
      </c>
      <c r="AK1336" s="40">
        <f>_xlfn.IFNA(VLOOKUP(AJ1336,ACCESSORIES!F:J,5,FALSE),"N/A")</f>
        <v>2.75</v>
      </c>
      <c r="AL1336" s="3">
        <v>78.3</v>
      </c>
      <c r="AM1336" s="82">
        <v>16.2</v>
      </c>
      <c r="AN1336" s="82">
        <v>170</v>
      </c>
      <c r="AO1336" s="36">
        <v>13</v>
      </c>
      <c r="AP1336" s="36">
        <v>27.1</v>
      </c>
      <c r="AQ1336" s="25">
        <v>39.200000000000003</v>
      </c>
      <c r="AR1336" s="36">
        <v>42.1</v>
      </c>
      <c r="AS1336" s="25">
        <v>239.4</v>
      </c>
      <c r="AT1336" s="74">
        <v>232.4</v>
      </c>
      <c r="AU1336" s="84">
        <v>94.8</v>
      </c>
      <c r="AV1336" s="54">
        <v>41.2</v>
      </c>
      <c r="AW1336" s="54">
        <v>55.9</v>
      </c>
      <c r="AX1336" s="54">
        <v>58.5</v>
      </c>
      <c r="AY1336" s="13" t="s">
        <v>85</v>
      </c>
      <c r="AZ1336" s="98" t="str">
        <f>_xlfn.IFNA(VLOOKUP(AY1336,ACCESSORIES!F:J,5,FALSE),"N/A")</f>
        <v>N/A</v>
      </c>
      <c r="BA1336" s="13" t="s">
        <v>85</v>
      </c>
      <c r="BB1336" s="98" t="str">
        <f>_xlfn.IFNA(VLOOKUP(BA1336,ACCESSORIES!F:J,5,FALSE),"N/A")</f>
        <v>N/A</v>
      </c>
      <c r="BC1336" s="77">
        <f t="shared" si="269"/>
        <v>35.585178968067737</v>
      </c>
      <c r="BD1336" s="56">
        <v>23.228346456692901</v>
      </c>
      <c r="BE1336" s="56">
        <v>23.228346456692901</v>
      </c>
      <c r="BF1336" s="56">
        <v>11.771653543307099</v>
      </c>
      <c r="BG1336" s="378">
        <f t="shared" si="275"/>
        <v>0.10408189999999996</v>
      </c>
      <c r="BH1336" s="99">
        <v>24</v>
      </c>
      <c r="BI1336" s="114" t="s">
        <v>3532</v>
      </c>
      <c r="BJ1336" s="50" t="s">
        <v>4050</v>
      </c>
      <c r="BK1336" s="81"/>
      <c r="BL1336" s="81"/>
      <c r="BM1336" s="81"/>
      <c r="BN1336" s="81"/>
      <c r="BO1336" s="81"/>
      <c r="BP1336" s="81"/>
      <c r="BQ1336" s="81"/>
      <c r="BR1336" s="81"/>
      <c r="BS1336" s="81"/>
      <c r="BT1336" s="81"/>
      <c r="BU1336" s="349"/>
      <c r="BV1336" s="390"/>
      <c r="BW1336" s="352"/>
      <c r="BX1336" s="390"/>
      <c r="BY1336" s="93" t="str">
        <f t="shared" si="270"/>
        <v>MR802, 20x9, +12mm Offset, 6x5.5, 106.25mm Centerbore, Double Black Milled</v>
      </c>
      <c r="BZ1336" s="81" t="s">
        <v>3878</v>
      </c>
      <c r="CA1336" s="81" t="s">
        <v>3879</v>
      </c>
      <c r="CB1336" s="81" t="str">
        <f t="shared" si="271"/>
        <v>RAISED (8XX)</v>
      </c>
    </row>
    <row r="1337" spans="1:80" s="38" customFormat="1" ht="15" customHeight="1">
      <c r="A1337" s="22">
        <f t="shared" ref="A1337" si="299">ROW(B1337)-2</f>
        <v>1335</v>
      </c>
      <c r="B1337" s="13" t="s">
        <v>84</v>
      </c>
      <c r="C1337" s="104" t="s">
        <v>7657</v>
      </c>
      <c r="D1337" s="82" t="s">
        <v>7653</v>
      </c>
      <c r="E1337" s="91" t="str">
        <f>CONCATENATE(LEFT(D1337,5),VLOOKUP(CONCATENATE(N1337,"x",O1337),'PART NUMBER GUIDE'!$B$9:$C$49,2,FALSE),VLOOKUP(CONCATENATE(P1337, V1337), 'PART NUMBER GUIDE'!$Q$6:$R$91, 2, FALSE),VLOOKUP(Y1337,'PART NUMBER GUIDE'!$J$8:$K$43,2, FALSE),IF(U1337="N/A",IF(ABS(S1337)&lt;10,"0"&amp;ABS(S1337),ABS(S1337)),CONCATENATE(LEFT(U1337,1),RIGHT(U1337,1))), F1337, G1337)</f>
        <v>MR80229060312</v>
      </c>
      <c r="F1337" s="90"/>
      <c r="G1337" s="90"/>
      <c r="H1337" s="79" t="s">
        <v>7707</v>
      </c>
      <c r="I1337" s="109">
        <v>45372</v>
      </c>
      <c r="J1337" s="85" t="s">
        <v>1266</v>
      </c>
      <c r="K1337" s="342">
        <v>419</v>
      </c>
      <c r="L1337" s="92">
        <f t="shared" si="260"/>
        <v>419</v>
      </c>
      <c r="M1337" s="344"/>
      <c r="N1337" s="82">
        <v>20</v>
      </c>
      <c r="O1337" s="8">
        <v>9</v>
      </c>
      <c r="P1337" s="99" t="str">
        <f t="shared" ref="P1337" si="300">CONCATENATE(Q1337,"x",R1337)</f>
        <v>6x5.5</v>
      </c>
      <c r="Q1337" s="99">
        <v>6</v>
      </c>
      <c r="R1337" s="82">
        <v>5.5</v>
      </c>
      <c r="S1337" s="82">
        <v>12</v>
      </c>
      <c r="T1337" s="84">
        <v>5.4</v>
      </c>
      <c r="U1337" s="102" t="s">
        <v>85</v>
      </c>
      <c r="V1337" s="75">
        <v>106.25</v>
      </c>
      <c r="W1337" s="41">
        <v>31.085178968067737</v>
      </c>
      <c r="X1337" s="51">
        <v>2650</v>
      </c>
      <c r="Y1337" s="45" t="s">
        <v>5454</v>
      </c>
      <c r="Z1337" s="79" t="s">
        <v>196</v>
      </c>
      <c r="AA1337" s="51" t="str">
        <f t="shared" ref="AA1337" si="301">_xlfn.CONCAT(N1337,"x",O1337,","," ",P1337,","," ",S1337," ","OS")</f>
        <v>20x9, 6x5.5, 12 OS</v>
      </c>
      <c r="AB1337" s="81" t="s">
        <v>7971</v>
      </c>
      <c r="AC1337" s="89">
        <f>_xlfn.IFNA(VLOOKUP(AB1337,ACCESSORIES!F:J,5,FALSE),"N/A")</f>
        <v>22</v>
      </c>
      <c r="AD1337" s="14" t="s">
        <v>85</v>
      </c>
      <c r="AE1337" s="9" t="str">
        <f>_xlfn.IFNA(VLOOKUP(AD1337,ACCESSORIES!C:G,5,FALSE),"N/A")</f>
        <v>N/A</v>
      </c>
      <c r="AF1337" s="9" t="str">
        <f>_xlfn.IFNA(VLOOKUP(AE1337,ACCESSORIES!D:H,5,FALSE),"N/A")</f>
        <v>N/A</v>
      </c>
      <c r="AG1337" s="14" t="s">
        <v>85</v>
      </c>
      <c r="AH1337" s="9" t="str">
        <f>_xlfn.IFNA(VLOOKUP(AG1337,ACCESSORIES!F:J,5,FALSE),"N/A")</f>
        <v>N/A</v>
      </c>
      <c r="AI1337" s="99" t="s">
        <v>265</v>
      </c>
      <c r="AJ1337" s="82" t="s">
        <v>1709</v>
      </c>
      <c r="AK1337" s="40">
        <f>_xlfn.IFNA(VLOOKUP(AJ1337,ACCESSORIES!F:J,5,FALSE),"N/A")</f>
        <v>2.75</v>
      </c>
      <c r="AL1337" s="3">
        <v>78.3</v>
      </c>
      <c r="AM1337" s="82">
        <v>16.2</v>
      </c>
      <c r="AN1337" s="82">
        <v>170</v>
      </c>
      <c r="AO1337" s="36">
        <v>13</v>
      </c>
      <c r="AP1337" s="36">
        <v>27.1</v>
      </c>
      <c r="AQ1337" s="25">
        <v>39.200000000000003</v>
      </c>
      <c r="AR1337" s="36">
        <v>42.1</v>
      </c>
      <c r="AS1337" s="25">
        <v>239.4</v>
      </c>
      <c r="AT1337" s="74">
        <v>232.4</v>
      </c>
      <c r="AU1337" s="84">
        <v>94.8</v>
      </c>
      <c r="AV1337" s="54">
        <v>41.2</v>
      </c>
      <c r="AW1337" s="54">
        <v>55.9</v>
      </c>
      <c r="AX1337" s="54">
        <v>58.5</v>
      </c>
      <c r="AY1337" s="13" t="s">
        <v>85</v>
      </c>
      <c r="AZ1337" s="98" t="str">
        <f>_xlfn.IFNA(VLOOKUP(AY1337,ACCESSORIES!F:J,5,FALSE),"N/A")</f>
        <v>N/A</v>
      </c>
      <c r="BA1337" s="13" t="s">
        <v>85</v>
      </c>
      <c r="BB1337" s="98" t="str">
        <f>_xlfn.IFNA(VLOOKUP(BA1337,ACCESSORIES!F:J,5,FALSE),"N/A")</f>
        <v>N/A</v>
      </c>
      <c r="BC1337" s="77">
        <f t="shared" si="269"/>
        <v>35.585178968067737</v>
      </c>
      <c r="BD1337" s="56">
        <v>23.228346456692901</v>
      </c>
      <c r="BE1337" s="56">
        <v>23.228346456692901</v>
      </c>
      <c r="BF1337" s="56">
        <v>11.771653543307099</v>
      </c>
      <c r="BG1337" s="378">
        <f t="shared" si="275"/>
        <v>0.10408189999999996</v>
      </c>
      <c r="BH1337" s="99">
        <v>24</v>
      </c>
      <c r="BI1337" s="114" t="s">
        <v>3532</v>
      </c>
      <c r="BJ1337" s="50" t="s">
        <v>4050</v>
      </c>
      <c r="BK1337" s="81"/>
      <c r="BL1337" s="81"/>
      <c r="BM1337" s="81"/>
      <c r="BN1337" s="81"/>
      <c r="BO1337" s="81"/>
      <c r="BP1337" s="81"/>
      <c r="BQ1337" s="81"/>
      <c r="BR1337" s="81"/>
      <c r="BS1337" s="81"/>
      <c r="BT1337" s="81"/>
      <c r="BU1337" s="349"/>
      <c r="BV1337" s="390"/>
      <c r="BW1337" s="352"/>
      <c r="BX1337" s="390"/>
      <c r="BY1337" s="93" t="str">
        <f t="shared" ref="BY1337" si="302">CONCATENATE(IF(J1337="Closeout","CLOSEOUT - ",""),D1337,", ",N1337,"x",O1337,", ",IF(U1337="N/A","",CONCATENATE(U1337,"/")),IF(S1337&gt;0,CONCATENATE("+",S1337),S1337),"mm Offset, ",P1337,", ",V1337,"mm Centerbore, ",PROPER(Y1337),IF(G1337="R",", Race Drilled",""),"",IF(BA1337="N/A","",CONCATENATE(", w/ ",BA1337)))</f>
        <v>MR802, 20x9, +12mm Offset, 6x5.5, 106.25mm Centerbore, Machined - Clear Coat</v>
      </c>
      <c r="BZ1337" s="81" t="s">
        <v>3878</v>
      </c>
      <c r="CA1337" s="81" t="s">
        <v>3879</v>
      </c>
      <c r="CB1337" s="81" t="str">
        <f t="shared" ref="CB1337" si="303">C1337</f>
        <v>RAISED (8XX)</v>
      </c>
    </row>
    <row r="1338" spans="1:80" s="38" customFormat="1" ht="15" customHeight="1">
      <c r="A1338" s="22">
        <f t="shared" si="259"/>
        <v>1336</v>
      </c>
      <c r="B1338" s="13" t="s">
        <v>84</v>
      </c>
      <c r="C1338" s="104" t="s">
        <v>7657</v>
      </c>
      <c r="D1338" s="82" t="s">
        <v>7653</v>
      </c>
      <c r="E1338" s="91" t="str">
        <f>CONCATENATE(LEFT(D1338,5),VLOOKUP(CONCATENATE(N1338,"x",O1338),'PART NUMBER GUIDE'!$B$9:$C$49,2,FALSE),VLOOKUP(CONCATENATE(P1338, V1338), 'PART NUMBER GUIDE'!$Q$6:$R$91, 2, FALSE),VLOOKUP(Y1338,'PART NUMBER GUIDE'!$J$8:$K$43,2, FALSE),IF(U1338="N/A",IF(ABS(S1338)&lt;10,"0"&amp;ABS(S1338),ABS(S1338)),CONCATENATE(LEFT(U1338,1),RIGHT(U1338,1))), F1338, G1338)</f>
        <v>MR80229080512N</v>
      </c>
      <c r="F1338" s="90" t="s">
        <v>2224</v>
      </c>
      <c r="G1338" s="90"/>
      <c r="H1338" s="79" t="s">
        <v>7708</v>
      </c>
      <c r="I1338" s="109">
        <v>45372</v>
      </c>
      <c r="J1338" s="85" t="s">
        <v>1266</v>
      </c>
      <c r="K1338" s="342">
        <v>419</v>
      </c>
      <c r="L1338" s="92">
        <f t="shared" si="260"/>
        <v>419</v>
      </c>
      <c r="M1338" s="344"/>
      <c r="N1338" s="82">
        <v>20</v>
      </c>
      <c r="O1338" s="8">
        <v>9</v>
      </c>
      <c r="P1338" s="99" t="str">
        <f t="shared" si="261"/>
        <v>8x6.5</v>
      </c>
      <c r="Q1338" s="99">
        <v>8</v>
      </c>
      <c r="R1338" s="82">
        <v>6.5</v>
      </c>
      <c r="S1338" s="82">
        <v>-12</v>
      </c>
      <c r="T1338" s="84">
        <v>4.5</v>
      </c>
      <c r="U1338" s="102" t="s">
        <v>85</v>
      </c>
      <c r="V1338" s="75">
        <v>121.3</v>
      </c>
      <c r="W1338" s="41">
        <v>37.478584571429181</v>
      </c>
      <c r="X1338" s="51">
        <v>3640</v>
      </c>
      <c r="Y1338" s="45" t="s">
        <v>7646</v>
      </c>
      <c r="Z1338" s="79" t="s">
        <v>2987</v>
      </c>
      <c r="AA1338" s="51" t="str">
        <f t="shared" si="278"/>
        <v>20x9, 8x6.5, -12 OS</v>
      </c>
      <c r="AB1338" s="81" t="s">
        <v>7652</v>
      </c>
      <c r="AC1338" s="89">
        <f>_xlfn.IFNA(VLOOKUP(AB1338,ACCESSORIES!F:J,5,FALSE),"N/A")</f>
        <v>22</v>
      </c>
      <c r="AD1338" s="14" t="s">
        <v>85</v>
      </c>
      <c r="AE1338" s="9" t="str">
        <f>_xlfn.IFNA(VLOOKUP(AD1338,ACCESSORIES!C:G,5,FALSE),"N/A")</f>
        <v>N/A</v>
      </c>
      <c r="AF1338" s="9" t="str">
        <f>_xlfn.IFNA(VLOOKUP(AE1338,ACCESSORIES!D:H,5,FALSE),"N/A")</f>
        <v>N/A</v>
      </c>
      <c r="AG1338" s="14" t="s">
        <v>85</v>
      </c>
      <c r="AH1338" s="9" t="str">
        <f>_xlfn.IFNA(VLOOKUP(AG1338,ACCESSORIES!F:J,5,FALSE),"N/A")</f>
        <v>N/A</v>
      </c>
      <c r="AI1338" s="99" t="s">
        <v>265</v>
      </c>
      <c r="AJ1338" s="82" t="s">
        <v>85</v>
      </c>
      <c r="AK1338" s="82" t="s">
        <v>85</v>
      </c>
      <c r="AL1338" s="82" t="s">
        <v>85</v>
      </c>
      <c r="AM1338" s="82">
        <v>16.2</v>
      </c>
      <c r="AN1338" s="82">
        <v>200</v>
      </c>
      <c r="AO1338" s="36">
        <v>0</v>
      </c>
      <c r="AP1338" s="36">
        <v>0</v>
      </c>
      <c r="AQ1338" s="25">
        <v>41.5</v>
      </c>
      <c r="AR1338" s="36">
        <v>54.2</v>
      </c>
      <c r="AS1338" s="25">
        <v>242.2</v>
      </c>
      <c r="AT1338" s="74">
        <v>235.3</v>
      </c>
      <c r="AU1338" s="84">
        <v>121.3</v>
      </c>
      <c r="AV1338" s="54">
        <v>101</v>
      </c>
      <c r="AW1338" s="54">
        <v>101</v>
      </c>
      <c r="AX1338" s="54">
        <v>62.9</v>
      </c>
      <c r="AY1338" s="13" t="s">
        <v>85</v>
      </c>
      <c r="AZ1338" s="98" t="str">
        <f>_xlfn.IFNA(VLOOKUP(AY1338,ACCESSORIES!F:J,5,FALSE),"N/A")</f>
        <v>N/A</v>
      </c>
      <c r="BA1338" s="13" t="s">
        <v>85</v>
      </c>
      <c r="BB1338" s="98" t="str">
        <f>_xlfn.IFNA(VLOOKUP(BA1338,ACCESSORIES!F:J,5,FALSE),"N/A")</f>
        <v>N/A</v>
      </c>
      <c r="BC1338" s="77">
        <f t="shared" si="269"/>
        <v>41.978584571429181</v>
      </c>
      <c r="BD1338" s="56">
        <v>23.228346456692901</v>
      </c>
      <c r="BE1338" s="56">
        <v>23.228346456692901</v>
      </c>
      <c r="BF1338" s="56">
        <v>11.771653543307099</v>
      </c>
      <c r="BG1338" s="378">
        <f t="shared" si="275"/>
        <v>0.10408189999999996</v>
      </c>
      <c r="BH1338" s="99">
        <v>24</v>
      </c>
      <c r="BI1338" s="114" t="s">
        <v>3532</v>
      </c>
      <c r="BJ1338" s="50" t="s">
        <v>4050</v>
      </c>
      <c r="BK1338" s="81"/>
      <c r="BL1338" s="81"/>
      <c r="BM1338" s="81"/>
      <c r="BN1338" s="81"/>
      <c r="BO1338" s="81"/>
      <c r="BP1338" s="81"/>
      <c r="BQ1338" s="81"/>
      <c r="BR1338" s="81"/>
      <c r="BS1338" s="81"/>
      <c r="BT1338" s="81"/>
      <c r="BU1338" s="349"/>
      <c r="BV1338" s="390"/>
      <c r="BW1338" s="352"/>
      <c r="BX1338" s="390"/>
      <c r="BY1338" s="93" t="str">
        <f t="shared" si="270"/>
        <v>MR802, 20x9, -12mm Offset, 8x6.5, 121.3mm Centerbore, Double Black Milled</v>
      </c>
      <c r="BZ1338" s="81" t="s">
        <v>3878</v>
      </c>
      <c r="CA1338" s="81" t="s">
        <v>3879</v>
      </c>
      <c r="CB1338" s="81" t="str">
        <f t="shared" si="271"/>
        <v>RAISED (8XX)</v>
      </c>
    </row>
    <row r="1339" spans="1:80" s="38" customFormat="1" ht="15" customHeight="1">
      <c r="A1339" s="22">
        <f t="shared" ref="A1339" si="304">ROW(B1339)-2</f>
        <v>1337</v>
      </c>
      <c r="B1339" s="13" t="s">
        <v>84</v>
      </c>
      <c r="C1339" s="104" t="s">
        <v>7657</v>
      </c>
      <c r="D1339" s="82" t="s">
        <v>7653</v>
      </c>
      <c r="E1339" s="91" t="str">
        <f>CONCATENATE(LEFT(D1339,5),VLOOKUP(CONCATENATE(N1339,"x",O1339),'PART NUMBER GUIDE'!$B$9:$C$49,2,FALSE),VLOOKUP(CONCATENATE(P1339, V1339), 'PART NUMBER GUIDE'!$Q$6:$R$91, 2, FALSE),VLOOKUP(Y1339,'PART NUMBER GUIDE'!$J$8:$K$43,2, FALSE),IF(U1339="N/A",IF(ABS(S1339)&lt;10,"0"&amp;ABS(S1339),ABS(S1339)),CONCATENATE(LEFT(U1339,1),RIGHT(U1339,1))), F1339, G1339)</f>
        <v>MR80229080312N</v>
      </c>
      <c r="F1339" s="90" t="s">
        <v>2224</v>
      </c>
      <c r="G1339" s="90"/>
      <c r="H1339" s="79" t="s">
        <v>7709</v>
      </c>
      <c r="I1339" s="109">
        <v>45372</v>
      </c>
      <c r="J1339" s="85" t="s">
        <v>1266</v>
      </c>
      <c r="K1339" s="342">
        <v>419</v>
      </c>
      <c r="L1339" s="92">
        <f t="shared" si="260"/>
        <v>419</v>
      </c>
      <c r="M1339" s="344"/>
      <c r="N1339" s="82">
        <v>20</v>
      </c>
      <c r="O1339" s="8">
        <v>9</v>
      </c>
      <c r="P1339" s="99" t="str">
        <f t="shared" ref="P1339" si="305">CONCATENATE(Q1339,"x",R1339)</f>
        <v>8x6.5</v>
      </c>
      <c r="Q1339" s="99">
        <v>8</v>
      </c>
      <c r="R1339" s="82">
        <v>6.5</v>
      </c>
      <c r="S1339" s="82">
        <v>-12</v>
      </c>
      <c r="T1339" s="84">
        <v>4.5</v>
      </c>
      <c r="U1339" s="102" t="s">
        <v>85</v>
      </c>
      <c r="V1339" s="75">
        <v>121.3</v>
      </c>
      <c r="W1339" s="41">
        <v>37.478584571429181</v>
      </c>
      <c r="X1339" s="51">
        <v>3640</v>
      </c>
      <c r="Y1339" s="45" t="s">
        <v>5454</v>
      </c>
      <c r="Z1339" s="79" t="s">
        <v>196</v>
      </c>
      <c r="AA1339" s="51" t="str">
        <f t="shared" ref="AA1339" si="306">_xlfn.CONCAT(N1339,"x",O1339,","," ",P1339,","," ",S1339," ","OS")</f>
        <v>20x9, 8x6.5, -12 OS</v>
      </c>
      <c r="AB1339" s="81" t="s">
        <v>7652</v>
      </c>
      <c r="AC1339" s="89">
        <f>_xlfn.IFNA(VLOOKUP(AB1339,ACCESSORIES!F:J,5,FALSE),"N/A")</f>
        <v>22</v>
      </c>
      <c r="AD1339" s="14" t="s">
        <v>85</v>
      </c>
      <c r="AE1339" s="9" t="str">
        <f>_xlfn.IFNA(VLOOKUP(AD1339,ACCESSORIES!C:G,5,FALSE),"N/A")</f>
        <v>N/A</v>
      </c>
      <c r="AF1339" s="9" t="str">
        <f>_xlfn.IFNA(VLOOKUP(AE1339,ACCESSORIES!D:H,5,FALSE),"N/A")</f>
        <v>N/A</v>
      </c>
      <c r="AG1339" s="14" t="s">
        <v>85</v>
      </c>
      <c r="AH1339" s="9" t="str">
        <f>_xlfn.IFNA(VLOOKUP(AG1339,ACCESSORIES!F:J,5,FALSE),"N/A")</f>
        <v>N/A</v>
      </c>
      <c r="AI1339" s="99" t="s">
        <v>265</v>
      </c>
      <c r="AJ1339" s="82" t="s">
        <v>85</v>
      </c>
      <c r="AK1339" s="82" t="s">
        <v>85</v>
      </c>
      <c r="AL1339" s="82" t="s">
        <v>85</v>
      </c>
      <c r="AM1339" s="82">
        <v>16.2</v>
      </c>
      <c r="AN1339" s="82">
        <v>200</v>
      </c>
      <c r="AO1339" s="36">
        <v>0</v>
      </c>
      <c r="AP1339" s="36">
        <v>0</v>
      </c>
      <c r="AQ1339" s="25">
        <v>41.5</v>
      </c>
      <c r="AR1339" s="36">
        <v>54.2</v>
      </c>
      <c r="AS1339" s="25">
        <v>242.2</v>
      </c>
      <c r="AT1339" s="74">
        <v>235.3</v>
      </c>
      <c r="AU1339" s="84">
        <v>121.3</v>
      </c>
      <c r="AV1339" s="54">
        <v>101</v>
      </c>
      <c r="AW1339" s="54">
        <v>101</v>
      </c>
      <c r="AX1339" s="54">
        <v>62.9</v>
      </c>
      <c r="AY1339" s="13" t="s">
        <v>85</v>
      </c>
      <c r="AZ1339" s="98" t="str">
        <f>_xlfn.IFNA(VLOOKUP(AY1339,ACCESSORIES!F:J,5,FALSE),"N/A")</f>
        <v>N/A</v>
      </c>
      <c r="BA1339" s="13" t="s">
        <v>85</v>
      </c>
      <c r="BB1339" s="98" t="str">
        <f>_xlfn.IFNA(VLOOKUP(BA1339,ACCESSORIES!F:J,5,FALSE),"N/A")</f>
        <v>N/A</v>
      </c>
      <c r="BC1339" s="77">
        <f t="shared" si="269"/>
        <v>41.978584571429181</v>
      </c>
      <c r="BD1339" s="56">
        <v>23.228346456692901</v>
      </c>
      <c r="BE1339" s="56">
        <v>23.228346456692901</v>
      </c>
      <c r="BF1339" s="56">
        <v>11.771653543307099</v>
      </c>
      <c r="BG1339" s="378">
        <f t="shared" si="275"/>
        <v>0.10408189999999996</v>
      </c>
      <c r="BH1339" s="99">
        <v>24</v>
      </c>
      <c r="BI1339" s="114" t="s">
        <v>3532</v>
      </c>
      <c r="BJ1339" s="50" t="s">
        <v>4050</v>
      </c>
      <c r="BK1339" s="81"/>
      <c r="BL1339" s="81"/>
      <c r="BM1339" s="81"/>
      <c r="BN1339" s="81"/>
      <c r="BO1339" s="81"/>
      <c r="BP1339" s="81"/>
      <c r="BQ1339" s="81"/>
      <c r="BR1339" s="81"/>
      <c r="BS1339" s="81"/>
      <c r="BT1339" s="81"/>
      <c r="BU1339" s="349"/>
      <c r="BV1339" s="390"/>
      <c r="BW1339" s="352"/>
      <c r="BX1339" s="390"/>
      <c r="BY1339" s="93" t="str">
        <f t="shared" ref="BY1339" si="307">CONCATENATE(IF(J1339="Closeout","CLOSEOUT - ",""),D1339,", ",N1339,"x",O1339,", ",IF(U1339="N/A","",CONCATENATE(U1339,"/")),IF(S1339&gt;0,CONCATENATE("+",S1339),S1339),"mm Offset, ",P1339,", ",V1339,"mm Centerbore, ",PROPER(Y1339),IF(G1339="R",", Race Drilled",""),"",IF(BA1339="N/A","",CONCATENATE(", w/ ",BA1339)))</f>
        <v>MR802, 20x9, -12mm Offset, 8x6.5, 121.3mm Centerbore, Machined - Clear Coat</v>
      </c>
      <c r="BZ1339" s="81" t="s">
        <v>3878</v>
      </c>
      <c r="CA1339" s="81" t="s">
        <v>3879</v>
      </c>
      <c r="CB1339" s="81" t="str">
        <f t="shared" ref="CB1339" si="308">C1339</f>
        <v>RAISED (8XX)</v>
      </c>
    </row>
    <row r="1340" spans="1:80" s="38" customFormat="1" ht="15" customHeight="1">
      <c r="A1340" s="22">
        <f t="shared" si="259"/>
        <v>1338</v>
      </c>
      <c r="B1340" s="13" t="s">
        <v>84</v>
      </c>
      <c r="C1340" s="104" t="s">
        <v>7657</v>
      </c>
      <c r="D1340" s="82" t="s">
        <v>7653</v>
      </c>
      <c r="E1340" s="91" t="str">
        <f>CONCATENATE(LEFT(D1340,5),VLOOKUP(CONCATENATE(N1340,"x",O1340),'PART NUMBER GUIDE'!$B$9:$C$49,2,FALSE),VLOOKUP(CONCATENATE(P1340, V1340), 'PART NUMBER GUIDE'!$Q$6:$R$91, 2, FALSE),VLOOKUP(Y1340,'PART NUMBER GUIDE'!$J$8:$K$43,2, FALSE),IF(U1340="N/A",IF(ABS(S1340)&lt;10,"0"&amp;ABS(S1340),ABS(S1340)),CONCATENATE(LEFT(U1340,1),RIGHT(U1340,1))), F1340, G1340)</f>
        <v>MR80229087512N</v>
      </c>
      <c r="F1340" s="90" t="s">
        <v>2224</v>
      </c>
      <c r="G1340" s="90"/>
      <c r="H1340" s="79" t="s">
        <v>7710</v>
      </c>
      <c r="I1340" s="109">
        <v>45372</v>
      </c>
      <c r="J1340" s="85" t="s">
        <v>1266</v>
      </c>
      <c r="K1340" s="342">
        <v>419</v>
      </c>
      <c r="L1340" s="92">
        <f t="shared" si="260"/>
        <v>419</v>
      </c>
      <c r="M1340" s="344"/>
      <c r="N1340" s="82">
        <v>20</v>
      </c>
      <c r="O1340" s="8">
        <v>9</v>
      </c>
      <c r="P1340" s="99" t="str">
        <f t="shared" si="261"/>
        <v>8x170</v>
      </c>
      <c r="Q1340" s="99">
        <v>8</v>
      </c>
      <c r="R1340" s="82">
        <v>170</v>
      </c>
      <c r="S1340" s="82">
        <v>-12</v>
      </c>
      <c r="T1340" s="84">
        <v>4.5</v>
      </c>
      <c r="U1340" s="102" t="s">
        <v>85</v>
      </c>
      <c r="V1340" s="75">
        <v>125</v>
      </c>
      <c r="W1340" s="41">
        <v>37.478584571429181</v>
      </c>
      <c r="X1340" s="51">
        <v>3640</v>
      </c>
      <c r="Y1340" s="45" t="s">
        <v>7646</v>
      </c>
      <c r="Z1340" s="79" t="s">
        <v>2987</v>
      </c>
      <c r="AA1340" s="51" t="str">
        <f t="shared" si="278"/>
        <v>20x9, 8x170, -12 OS</v>
      </c>
      <c r="AB1340" s="81" t="s">
        <v>7652</v>
      </c>
      <c r="AC1340" s="89">
        <f>_xlfn.IFNA(VLOOKUP(AB1340,ACCESSORIES!F:J,5,FALSE),"N/A")</f>
        <v>22</v>
      </c>
      <c r="AD1340" s="14" t="s">
        <v>85</v>
      </c>
      <c r="AE1340" s="9" t="str">
        <f>_xlfn.IFNA(VLOOKUP(AD1340,ACCESSORIES!C:G,5,FALSE),"N/A")</f>
        <v>N/A</v>
      </c>
      <c r="AF1340" s="9" t="str">
        <f>_xlfn.IFNA(VLOOKUP(AE1340,ACCESSORIES!D:H,5,FALSE),"N/A")</f>
        <v>N/A</v>
      </c>
      <c r="AG1340" s="14" t="s">
        <v>85</v>
      </c>
      <c r="AH1340" s="9" t="str">
        <f>_xlfn.IFNA(VLOOKUP(AG1340,ACCESSORIES!F:J,5,FALSE),"N/A")</f>
        <v>N/A</v>
      </c>
      <c r="AI1340" s="99" t="s">
        <v>265</v>
      </c>
      <c r="AJ1340" s="82" t="s">
        <v>85</v>
      </c>
      <c r="AK1340" s="82" t="s">
        <v>85</v>
      </c>
      <c r="AL1340" s="82" t="s">
        <v>85</v>
      </c>
      <c r="AM1340" s="82">
        <v>16.2</v>
      </c>
      <c r="AN1340" s="82">
        <v>200</v>
      </c>
      <c r="AO1340" s="36">
        <v>0</v>
      </c>
      <c r="AP1340" s="36">
        <v>0</v>
      </c>
      <c r="AQ1340" s="25">
        <v>41.5</v>
      </c>
      <c r="AR1340" s="36">
        <v>54.2</v>
      </c>
      <c r="AS1340" s="25">
        <v>242.2</v>
      </c>
      <c r="AT1340" s="74">
        <v>235.3</v>
      </c>
      <c r="AU1340" s="84">
        <v>125</v>
      </c>
      <c r="AV1340" s="54">
        <v>101</v>
      </c>
      <c r="AW1340" s="54">
        <v>101</v>
      </c>
      <c r="AX1340" s="54">
        <v>62.9</v>
      </c>
      <c r="AY1340" s="13" t="s">
        <v>85</v>
      </c>
      <c r="AZ1340" s="98" t="str">
        <f>_xlfn.IFNA(VLOOKUP(AY1340,ACCESSORIES!F:J,5,FALSE),"N/A")</f>
        <v>N/A</v>
      </c>
      <c r="BA1340" s="13" t="s">
        <v>85</v>
      </c>
      <c r="BB1340" s="98" t="str">
        <f>_xlfn.IFNA(VLOOKUP(BA1340,ACCESSORIES!F:J,5,FALSE),"N/A")</f>
        <v>N/A</v>
      </c>
      <c r="BC1340" s="77">
        <f t="shared" si="269"/>
        <v>41.978584571429181</v>
      </c>
      <c r="BD1340" s="56">
        <v>23.228346456692901</v>
      </c>
      <c r="BE1340" s="56">
        <v>23.228346456692901</v>
      </c>
      <c r="BF1340" s="56">
        <v>11.771653543307099</v>
      </c>
      <c r="BG1340" s="378">
        <f t="shared" si="275"/>
        <v>0.10408189999999996</v>
      </c>
      <c r="BH1340" s="99">
        <v>24</v>
      </c>
      <c r="BI1340" s="114" t="s">
        <v>3532</v>
      </c>
      <c r="BJ1340" s="50" t="s">
        <v>4050</v>
      </c>
      <c r="BK1340" s="81"/>
      <c r="BL1340" s="81"/>
      <c r="BM1340" s="81"/>
      <c r="BN1340" s="81"/>
      <c r="BO1340" s="81"/>
      <c r="BP1340" s="81"/>
      <c r="BQ1340" s="81"/>
      <c r="BR1340" s="81"/>
      <c r="BS1340" s="81"/>
      <c r="BT1340" s="81"/>
      <c r="BU1340" s="349"/>
      <c r="BV1340" s="390"/>
      <c r="BW1340" s="352"/>
      <c r="BX1340" s="390"/>
      <c r="BY1340" s="93" t="str">
        <f t="shared" si="270"/>
        <v>MR802, 20x9, -12mm Offset, 8x170, 125mm Centerbore, Double Black Milled</v>
      </c>
      <c r="BZ1340" s="81" t="s">
        <v>3878</v>
      </c>
      <c r="CA1340" s="81" t="s">
        <v>3879</v>
      </c>
      <c r="CB1340" s="81" t="str">
        <f t="shared" si="271"/>
        <v>RAISED (8XX)</v>
      </c>
    </row>
    <row r="1341" spans="1:80" s="38" customFormat="1" ht="15" customHeight="1">
      <c r="A1341" s="22">
        <f t="shared" ref="A1341" si="309">ROW(B1341)-2</f>
        <v>1339</v>
      </c>
      <c r="B1341" s="13" t="s">
        <v>84</v>
      </c>
      <c r="C1341" s="104" t="s">
        <v>7657</v>
      </c>
      <c r="D1341" s="82" t="s">
        <v>7653</v>
      </c>
      <c r="E1341" s="91" t="str">
        <f>CONCATENATE(LEFT(D1341,5),VLOOKUP(CONCATENATE(N1341,"x",O1341),'PART NUMBER GUIDE'!$B$9:$C$49,2,FALSE),VLOOKUP(CONCATENATE(P1341, V1341), 'PART NUMBER GUIDE'!$Q$6:$R$91, 2, FALSE),VLOOKUP(Y1341,'PART NUMBER GUIDE'!$J$8:$K$43,2, FALSE),IF(U1341="N/A",IF(ABS(S1341)&lt;10,"0"&amp;ABS(S1341),ABS(S1341)),CONCATENATE(LEFT(U1341,1),RIGHT(U1341,1))), F1341, G1341)</f>
        <v>MR80229087312N</v>
      </c>
      <c r="F1341" s="90" t="s">
        <v>2224</v>
      </c>
      <c r="G1341" s="90"/>
      <c r="H1341" s="79" t="s">
        <v>7711</v>
      </c>
      <c r="I1341" s="109">
        <v>45372</v>
      </c>
      <c r="J1341" s="85" t="s">
        <v>1266</v>
      </c>
      <c r="K1341" s="342">
        <v>419</v>
      </c>
      <c r="L1341" s="92">
        <f t="shared" si="260"/>
        <v>419</v>
      </c>
      <c r="M1341" s="344"/>
      <c r="N1341" s="82">
        <v>20</v>
      </c>
      <c r="O1341" s="8">
        <v>9</v>
      </c>
      <c r="P1341" s="99" t="str">
        <f t="shared" ref="P1341" si="310">CONCATENATE(Q1341,"x",R1341)</f>
        <v>8x170</v>
      </c>
      <c r="Q1341" s="99">
        <v>8</v>
      </c>
      <c r="R1341" s="82">
        <v>170</v>
      </c>
      <c r="S1341" s="82">
        <v>-12</v>
      </c>
      <c r="T1341" s="84">
        <v>4.5</v>
      </c>
      <c r="U1341" s="102" t="s">
        <v>85</v>
      </c>
      <c r="V1341" s="75">
        <v>125</v>
      </c>
      <c r="W1341" s="41">
        <v>37.478584571429181</v>
      </c>
      <c r="X1341" s="51">
        <v>3640</v>
      </c>
      <c r="Y1341" s="45" t="s">
        <v>5454</v>
      </c>
      <c r="Z1341" s="79" t="s">
        <v>196</v>
      </c>
      <c r="AA1341" s="51" t="str">
        <f t="shared" ref="AA1341" si="311">_xlfn.CONCAT(N1341,"x",O1341,","," ",P1341,","," ",S1341," ","OS")</f>
        <v>20x9, 8x170, -12 OS</v>
      </c>
      <c r="AB1341" s="81" t="s">
        <v>7652</v>
      </c>
      <c r="AC1341" s="89">
        <f>_xlfn.IFNA(VLOOKUP(AB1341,ACCESSORIES!F:J,5,FALSE),"N/A")</f>
        <v>22</v>
      </c>
      <c r="AD1341" s="14" t="s">
        <v>85</v>
      </c>
      <c r="AE1341" s="9" t="str">
        <f>_xlfn.IFNA(VLOOKUP(AD1341,ACCESSORIES!C:G,5,FALSE),"N/A")</f>
        <v>N/A</v>
      </c>
      <c r="AF1341" s="9" t="str">
        <f>_xlfn.IFNA(VLOOKUP(AE1341,ACCESSORIES!D:H,5,FALSE),"N/A")</f>
        <v>N/A</v>
      </c>
      <c r="AG1341" s="14" t="s">
        <v>85</v>
      </c>
      <c r="AH1341" s="9" t="str">
        <f>_xlfn.IFNA(VLOOKUP(AG1341,ACCESSORIES!F:J,5,FALSE),"N/A")</f>
        <v>N/A</v>
      </c>
      <c r="AI1341" s="99" t="s">
        <v>265</v>
      </c>
      <c r="AJ1341" s="82" t="s">
        <v>85</v>
      </c>
      <c r="AK1341" s="82" t="s">
        <v>85</v>
      </c>
      <c r="AL1341" s="82" t="s">
        <v>85</v>
      </c>
      <c r="AM1341" s="82">
        <v>16.2</v>
      </c>
      <c r="AN1341" s="82">
        <v>200</v>
      </c>
      <c r="AO1341" s="36">
        <v>0</v>
      </c>
      <c r="AP1341" s="36">
        <v>0</v>
      </c>
      <c r="AQ1341" s="25">
        <v>41.5</v>
      </c>
      <c r="AR1341" s="36">
        <v>54.2</v>
      </c>
      <c r="AS1341" s="25">
        <v>242.2</v>
      </c>
      <c r="AT1341" s="74">
        <v>235.3</v>
      </c>
      <c r="AU1341" s="84">
        <v>125</v>
      </c>
      <c r="AV1341" s="54">
        <v>101</v>
      </c>
      <c r="AW1341" s="54">
        <v>101</v>
      </c>
      <c r="AX1341" s="54">
        <v>62.9</v>
      </c>
      <c r="AY1341" s="13" t="s">
        <v>85</v>
      </c>
      <c r="AZ1341" s="98" t="str">
        <f>_xlfn.IFNA(VLOOKUP(AY1341,ACCESSORIES!F:J,5,FALSE),"N/A")</f>
        <v>N/A</v>
      </c>
      <c r="BA1341" s="13" t="s">
        <v>85</v>
      </c>
      <c r="BB1341" s="98" t="str">
        <f>_xlfn.IFNA(VLOOKUP(BA1341,ACCESSORIES!F:J,5,FALSE),"N/A")</f>
        <v>N/A</v>
      </c>
      <c r="BC1341" s="77">
        <f t="shared" si="269"/>
        <v>41.978584571429181</v>
      </c>
      <c r="BD1341" s="56">
        <v>23.228346456692901</v>
      </c>
      <c r="BE1341" s="56">
        <v>23.228346456692901</v>
      </c>
      <c r="BF1341" s="56">
        <v>11.771653543307099</v>
      </c>
      <c r="BG1341" s="378">
        <f t="shared" si="275"/>
        <v>0.10408189999999996</v>
      </c>
      <c r="BH1341" s="99">
        <v>24</v>
      </c>
      <c r="BI1341" s="114" t="s">
        <v>3532</v>
      </c>
      <c r="BJ1341" s="50" t="s">
        <v>4050</v>
      </c>
      <c r="BK1341" s="81"/>
      <c r="BL1341" s="81"/>
      <c r="BM1341" s="81"/>
      <c r="BN1341" s="81"/>
      <c r="BO1341" s="81"/>
      <c r="BP1341" s="81"/>
      <c r="BQ1341" s="81"/>
      <c r="BR1341" s="81"/>
      <c r="BS1341" s="81"/>
      <c r="BT1341" s="81"/>
      <c r="BU1341" s="349"/>
      <c r="BV1341" s="390"/>
      <c r="BW1341" s="352"/>
      <c r="BX1341" s="390"/>
      <c r="BY1341" s="93" t="str">
        <f t="shared" ref="BY1341" si="312">CONCATENATE(IF(J1341="Closeout","CLOSEOUT - ",""),D1341,", ",N1341,"x",O1341,", ",IF(U1341="N/A","",CONCATENATE(U1341,"/")),IF(S1341&gt;0,CONCATENATE("+",S1341),S1341),"mm Offset, ",P1341,", ",V1341,"mm Centerbore, ",PROPER(Y1341),IF(G1341="R",", Race Drilled",""),"",IF(BA1341="N/A","",CONCATENATE(", w/ ",BA1341)))</f>
        <v>MR802, 20x9, -12mm Offset, 8x170, 125mm Centerbore, Machined - Clear Coat</v>
      </c>
      <c r="BZ1341" s="81" t="s">
        <v>3878</v>
      </c>
      <c r="CA1341" s="81" t="s">
        <v>3879</v>
      </c>
      <c r="CB1341" s="81" t="str">
        <f t="shared" ref="CB1341" si="313">C1341</f>
        <v>RAISED (8XX)</v>
      </c>
    </row>
    <row r="1342" spans="1:80" s="38" customFormat="1" ht="15" customHeight="1">
      <c r="A1342" s="22">
        <f t="shared" si="259"/>
        <v>1340</v>
      </c>
      <c r="B1342" s="13" t="s">
        <v>84</v>
      </c>
      <c r="C1342" s="104" t="s">
        <v>7657</v>
      </c>
      <c r="D1342" s="82" t="s">
        <v>7653</v>
      </c>
      <c r="E1342" s="91" t="str">
        <f>CONCATENATE(LEFT(D1342,5),VLOOKUP(CONCATENATE(N1342,"x",O1342),'PART NUMBER GUIDE'!$B$9:$C$49,2,FALSE),VLOOKUP(CONCATENATE(P1342, V1342), 'PART NUMBER GUIDE'!$Q$6:$R$91, 2, FALSE),VLOOKUP(Y1342,'PART NUMBER GUIDE'!$J$8:$K$43,2, FALSE),IF(U1342="N/A",IF(ABS(S1342)&lt;10,"0"&amp;ABS(S1342),ABS(S1342)),CONCATENATE(LEFT(U1342,1),RIGHT(U1342,1))), F1342, G1342)</f>
        <v>MR80229088512N</v>
      </c>
      <c r="F1342" s="90" t="s">
        <v>2224</v>
      </c>
      <c r="G1342" s="90"/>
      <c r="H1342" s="79" t="s">
        <v>7712</v>
      </c>
      <c r="I1342" s="109">
        <v>45372</v>
      </c>
      <c r="J1342" s="85" t="s">
        <v>1266</v>
      </c>
      <c r="K1342" s="342">
        <v>419</v>
      </c>
      <c r="L1342" s="92">
        <f t="shared" si="260"/>
        <v>419</v>
      </c>
      <c r="M1342" s="344"/>
      <c r="N1342" s="82">
        <v>20</v>
      </c>
      <c r="O1342" s="8">
        <v>9</v>
      </c>
      <c r="P1342" s="99" t="str">
        <f t="shared" si="261"/>
        <v>8x180</v>
      </c>
      <c r="Q1342" s="99">
        <v>8</v>
      </c>
      <c r="R1342" s="82">
        <v>180</v>
      </c>
      <c r="S1342" s="82">
        <v>-12</v>
      </c>
      <c r="T1342" s="84">
        <v>4.5</v>
      </c>
      <c r="U1342" s="102" t="s">
        <v>85</v>
      </c>
      <c r="V1342" s="75">
        <v>124.1</v>
      </c>
      <c r="W1342" s="41">
        <v>37.919509095798944</v>
      </c>
      <c r="X1342" s="51">
        <v>3640</v>
      </c>
      <c r="Y1342" s="45" t="s">
        <v>7646</v>
      </c>
      <c r="Z1342" s="79" t="s">
        <v>2987</v>
      </c>
      <c r="AA1342" s="51" t="str">
        <f t="shared" si="278"/>
        <v>20x9, 8x180, -12 OS</v>
      </c>
      <c r="AB1342" s="81" t="s">
        <v>7652</v>
      </c>
      <c r="AC1342" s="89">
        <f>_xlfn.IFNA(VLOOKUP(AB1342,ACCESSORIES!F:J,5,FALSE),"N/A")</f>
        <v>22</v>
      </c>
      <c r="AD1342" s="14" t="s">
        <v>85</v>
      </c>
      <c r="AE1342" s="9" t="str">
        <f>_xlfn.IFNA(VLOOKUP(AD1342,ACCESSORIES!C:G,5,FALSE),"N/A")</f>
        <v>N/A</v>
      </c>
      <c r="AF1342" s="9" t="str">
        <f>_xlfn.IFNA(VLOOKUP(AE1342,ACCESSORIES!D:H,5,FALSE),"N/A")</f>
        <v>N/A</v>
      </c>
      <c r="AG1342" s="14" t="s">
        <v>85</v>
      </c>
      <c r="AH1342" s="9" t="str">
        <f>_xlfn.IFNA(VLOOKUP(AG1342,ACCESSORIES!F:J,5,FALSE),"N/A")</f>
        <v>N/A</v>
      </c>
      <c r="AI1342" s="99" t="s">
        <v>265</v>
      </c>
      <c r="AJ1342" s="82" t="s">
        <v>85</v>
      </c>
      <c r="AK1342" s="82" t="s">
        <v>85</v>
      </c>
      <c r="AL1342" s="82" t="s">
        <v>85</v>
      </c>
      <c r="AM1342" s="82">
        <v>16.2</v>
      </c>
      <c r="AN1342" s="82">
        <v>210</v>
      </c>
      <c r="AO1342" s="36">
        <v>0</v>
      </c>
      <c r="AP1342" s="36">
        <v>0</v>
      </c>
      <c r="AQ1342" s="25">
        <v>36.700000000000003</v>
      </c>
      <c r="AR1342" s="36">
        <v>54.2</v>
      </c>
      <c r="AS1342" s="25">
        <v>242.2</v>
      </c>
      <c r="AT1342" s="74">
        <v>235.3</v>
      </c>
      <c r="AU1342" s="84">
        <v>124.1</v>
      </c>
      <c r="AV1342" s="54">
        <v>101</v>
      </c>
      <c r="AW1342" s="54">
        <v>101</v>
      </c>
      <c r="AX1342" s="54">
        <v>62.9</v>
      </c>
      <c r="AY1342" s="13" t="s">
        <v>85</v>
      </c>
      <c r="AZ1342" s="98" t="str">
        <f>_xlfn.IFNA(VLOOKUP(AY1342,ACCESSORIES!F:J,5,FALSE),"N/A")</f>
        <v>N/A</v>
      </c>
      <c r="BA1342" s="13" t="s">
        <v>85</v>
      </c>
      <c r="BB1342" s="98" t="str">
        <f>_xlfn.IFNA(VLOOKUP(BA1342,ACCESSORIES!F:J,5,FALSE),"N/A")</f>
        <v>N/A</v>
      </c>
      <c r="BC1342" s="77">
        <f t="shared" si="269"/>
        <v>42.419509095798944</v>
      </c>
      <c r="BD1342" s="56">
        <v>23.228346456692901</v>
      </c>
      <c r="BE1342" s="56">
        <v>23.228346456692901</v>
      </c>
      <c r="BF1342" s="56">
        <v>11.771653543307099</v>
      </c>
      <c r="BG1342" s="378">
        <f t="shared" si="275"/>
        <v>0.10408189999999996</v>
      </c>
      <c r="BH1342" s="99">
        <v>24</v>
      </c>
      <c r="BI1342" s="114" t="s">
        <v>3532</v>
      </c>
      <c r="BJ1342" s="50" t="s">
        <v>4050</v>
      </c>
      <c r="BK1342" s="81"/>
      <c r="BL1342" s="81"/>
      <c r="BM1342" s="81"/>
      <c r="BN1342" s="81"/>
      <c r="BO1342" s="81"/>
      <c r="BP1342" s="81"/>
      <c r="BQ1342" s="81"/>
      <c r="BR1342" s="81"/>
      <c r="BS1342" s="81"/>
      <c r="BT1342" s="81"/>
      <c r="BU1342" s="349"/>
      <c r="BV1342" s="390"/>
      <c r="BW1342" s="352"/>
      <c r="BX1342" s="390"/>
      <c r="BY1342" s="93" t="str">
        <f t="shared" si="270"/>
        <v>MR802, 20x9, -12mm Offset, 8x180, 124.1mm Centerbore, Double Black Milled</v>
      </c>
      <c r="BZ1342" s="81" t="s">
        <v>3878</v>
      </c>
      <c r="CA1342" s="81" t="s">
        <v>3879</v>
      </c>
      <c r="CB1342" s="81" t="str">
        <f t="shared" si="271"/>
        <v>RAISED (8XX)</v>
      </c>
    </row>
    <row r="1343" spans="1:80" s="38" customFormat="1" ht="15" customHeight="1">
      <c r="A1343" s="22">
        <f t="shared" ref="A1343" si="314">ROW(B1343)-2</f>
        <v>1341</v>
      </c>
      <c r="B1343" s="13" t="s">
        <v>84</v>
      </c>
      <c r="C1343" s="104" t="s">
        <v>7657</v>
      </c>
      <c r="D1343" s="82" t="s">
        <v>7653</v>
      </c>
      <c r="E1343" s="91" t="str">
        <f>CONCATENATE(LEFT(D1343,5),VLOOKUP(CONCATENATE(N1343,"x",O1343),'PART NUMBER GUIDE'!$B$9:$C$49,2,FALSE),VLOOKUP(CONCATENATE(P1343, V1343), 'PART NUMBER GUIDE'!$Q$6:$R$91, 2, FALSE),VLOOKUP(Y1343,'PART NUMBER GUIDE'!$J$8:$K$43,2, FALSE),IF(U1343="N/A",IF(ABS(S1343)&lt;10,"0"&amp;ABS(S1343),ABS(S1343)),CONCATENATE(LEFT(U1343,1),RIGHT(U1343,1))), F1343, G1343)</f>
        <v>MR80229088312N</v>
      </c>
      <c r="F1343" s="90" t="s">
        <v>2224</v>
      </c>
      <c r="G1343" s="90"/>
      <c r="H1343" s="79" t="s">
        <v>7713</v>
      </c>
      <c r="I1343" s="109">
        <v>45372</v>
      </c>
      <c r="J1343" s="85" t="s">
        <v>1266</v>
      </c>
      <c r="K1343" s="342">
        <v>419</v>
      </c>
      <c r="L1343" s="92">
        <f t="shared" si="260"/>
        <v>419</v>
      </c>
      <c r="M1343" s="344"/>
      <c r="N1343" s="82">
        <v>20</v>
      </c>
      <c r="O1343" s="8">
        <v>9</v>
      </c>
      <c r="P1343" s="99" t="str">
        <f t="shared" ref="P1343" si="315">CONCATENATE(Q1343,"x",R1343)</f>
        <v>8x180</v>
      </c>
      <c r="Q1343" s="99">
        <v>8</v>
      </c>
      <c r="R1343" s="82">
        <v>180</v>
      </c>
      <c r="S1343" s="82">
        <v>-12</v>
      </c>
      <c r="T1343" s="84">
        <v>4.5</v>
      </c>
      <c r="U1343" s="102" t="s">
        <v>85</v>
      </c>
      <c r="V1343" s="75">
        <v>124.1</v>
      </c>
      <c r="W1343" s="41">
        <v>37.919509095798944</v>
      </c>
      <c r="X1343" s="51">
        <v>3640</v>
      </c>
      <c r="Y1343" s="45" t="s">
        <v>5454</v>
      </c>
      <c r="Z1343" s="79" t="s">
        <v>196</v>
      </c>
      <c r="AA1343" s="51" t="str">
        <f t="shared" ref="AA1343" si="316">_xlfn.CONCAT(N1343,"x",O1343,","," ",P1343,","," ",S1343," ","OS")</f>
        <v>20x9, 8x180, -12 OS</v>
      </c>
      <c r="AB1343" s="81" t="s">
        <v>7652</v>
      </c>
      <c r="AC1343" s="89">
        <f>_xlfn.IFNA(VLOOKUP(AB1343,ACCESSORIES!F:J,5,FALSE),"N/A")</f>
        <v>22</v>
      </c>
      <c r="AD1343" s="14" t="s">
        <v>85</v>
      </c>
      <c r="AE1343" s="9" t="str">
        <f>_xlfn.IFNA(VLOOKUP(AD1343,ACCESSORIES!C:G,5,FALSE),"N/A")</f>
        <v>N/A</v>
      </c>
      <c r="AF1343" s="9" t="str">
        <f>_xlfn.IFNA(VLOOKUP(AE1343,ACCESSORIES!D:H,5,FALSE),"N/A")</f>
        <v>N/A</v>
      </c>
      <c r="AG1343" s="14" t="s">
        <v>85</v>
      </c>
      <c r="AH1343" s="9" t="str">
        <f>_xlfn.IFNA(VLOOKUP(AG1343,ACCESSORIES!F:J,5,FALSE),"N/A")</f>
        <v>N/A</v>
      </c>
      <c r="AI1343" s="99" t="s">
        <v>265</v>
      </c>
      <c r="AJ1343" s="82" t="s">
        <v>85</v>
      </c>
      <c r="AK1343" s="82" t="s">
        <v>85</v>
      </c>
      <c r="AL1343" s="82" t="s">
        <v>85</v>
      </c>
      <c r="AM1343" s="82">
        <v>16.2</v>
      </c>
      <c r="AN1343" s="82">
        <v>210</v>
      </c>
      <c r="AO1343" s="36">
        <v>0</v>
      </c>
      <c r="AP1343" s="36">
        <v>0</v>
      </c>
      <c r="AQ1343" s="25">
        <v>36.700000000000003</v>
      </c>
      <c r="AR1343" s="36">
        <v>54.2</v>
      </c>
      <c r="AS1343" s="25">
        <v>242.2</v>
      </c>
      <c r="AT1343" s="74">
        <v>235.3</v>
      </c>
      <c r="AU1343" s="84">
        <v>124.1</v>
      </c>
      <c r="AV1343" s="54">
        <v>101</v>
      </c>
      <c r="AW1343" s="54">
        <v>101</v>
      </c>
      <c r="AX1343" s="54">
        <v>62.9</v>
      </c>
      <c r="AY1343" s="13" t="s">
        <v>85</v>
      </c>
      <c r="AZ1343" s="98" t="str">
        <f>_xlfn.IFNA(VLOOKUP(AY1343,ACCESSORIES!F:J,5,FALSE),"N/A")</f>
        <v>N/A</v>
      </c>
      <c r="BA1343" s="13" t="s">
        <v>85</v>
      </c>
      <c r="BB1343" s="98" t="str">
        <f>_xlfn.IFNA(VLOOKUP(BA1343,ACCESSORIES!F:J,5,FALSE),"N/A")</f>
        <v>N/A</v>
      </c>
      <c r="BC1343" s="77">
        <f t="shared" si="269"/>
        <v>42.419509095798944</v>
      </c>
      <c r="BD1343" s="56">
        <v>23.228346456692901</v>
      </c>
      <c r="BE1343" s="56">
        <v>23.228346456692901</v>
      </c>
      <c r="BF1343" s="56">
        <v>11.771653543307099</v>
      </c>
      <c r="BG1343" s="378">
        <f t="shared" si="275"/>
        <v>0.10408189999999996</v>
      </c>
      <c r="BH1343" s="99">
        <v>24</v>
      </c>
      <c r="BI1343" s="114" t="s">
        <v>3532</v>
      </c>
      <c r="BJ1343" s="50" t="s">
        <v>4050</v>
      </c>
      <c r="BK1343" s="81"/>
      <c r="BL1343" s="81"/>
      <c r="BM1343" s="81"/>
      <c r="BN1343" s="81"/>
      <c r="BO1343" s="81"/>
      <c r="BP1343" s="81"/>
      <c r="BQ1343" s="81"/>
      <c r="BR1343" s="81"/>
      <c r="BS1343" s="81"/>
      <c r="BT1343" s="81"/>
      <c r="BU1343" s="349"/>
      <c r="BV1343" s="390"/>
      <c r="BW1343" s="352"/>
      <c r="BX1343" s="390"/>
      <c r="BY1343" s="93" t="str">
        <f t="shared" ref="BY1343" si="317">CONCATENATE(IF(J1343="Closeout","CLOSEOUT - ",""),D1343,", ",N1343,"x",O1343,", ",IF(U1343="N/A","",CONCATENATE(U1343,"/")),IF(S1343&gt;0,CONCATENATE("+",S1343),S1343),"mm Offset, ",P1343,", ",V1343,"mm Centerbore, ",PROPER(Y1343),IF(G1343="R",", Race Drilled",""),"",IF(BA1343="N/A","",CONCATENATE(", w/ ",BA1343)))</f>
        <v>MR802, 20x9, -12mm Offset, 8x180, 124.1mm Centerbore, Machined - Clear Coat</v>
      </c>
      <c r="BZ1343" s="81" t="s">
        <v>3878</v>
      </c>
      <c r="CA1343" s="81" t="s">
        <v>3879</v>
      </c>
      <c r="CB1343" s="81" t="str">
        <f t="shared" ref="CB1343" si="318">C1343</f>
        <v>RAISED (8XX)</v>
      </c>
    </row>
    <row r="1344" spans="1:80" s="38" customFormat="1" ht="15" customHeight="1">
      <c r="A1344" s="22">
        <f t="shared" si="259"/>
        <v>1342</v>
      </c>
      <c r="B1344" s="13" t="s">
        <v>84</v>
      </c>
      <c r="C1344" s="104" t="s">
        <v>7657</v>
      </c>
      <c r="D1344" s="82" t="s">
        <v>7653</v>
      </c>
      <c r="E1344" s="91" t="str">
        <f>CONCATENATE(LEFT(D1344,5),VLOOKUP(CONCATENATE(N1344,"x",O1344),'PART NUMBER GUIDE'!$B$9:$C$49,2,FALSE),VLOOKUP(CONCATENATE(P1344, V1344), 'PART NUMBER GUIDE'!$Q$6:$R$91, 2, FALSE),VLOOKUP(Y1344,'PART NUMBER GUIDE'!$J$8:$K$43,2, FALSE),IF(U1344="N/A",IF(ABS(S1344)&lt;10,"0"&amp;ABS(S1344),ABS(S1344)),CONCATENATE(LEFT(U1344,1),RIGHT(U1344,1))), F1344, G1344)</f>
        <v>MR80229080500</v>
      </c>
      <c r="F1344" s="90"/>
      <c r="G1344" s="90"/>
      <c r="H1344" s="79" t="s">
        <v>7714</v>
      </c>
      <c r="I1344" s="109">
        <v>45372</v>
      </c>
      <c r="J1344" s="85" t="s">
        <v>1266</v>
      </c>
      <c r="K1344" s="342">
        <v>419</v>
      </c>
      <c r="L1344" s="92">
        <f t="shared" si="260"/>
        <v>419</v>
      </c>
      <c r="M1344" s="344"/>
      <c r="N1344" s="82">
        <v>20</v>
      </c>
      <c r="O1344" s="8">
        <v>9</v>
      </c>
      <c r="P1344" s="99" t="str">
        <f t="shared" si="261"/>
        <v>8x6.5</v>
      </c>
      <c r="Q1344" s="99">
        <v>8</v>
      </c>
      <c r="R1344" s="82">
        <v>6.5</v>
      </c>
      <c r="S1344" s="82">
        <v>0</v>
      </c>
      <c r="T1344" s="84">
        <v>4.95</v>
      </c>
      <c r="U1344" s="102" t="s">
        <v>85</v>
      </c>
      <c r="V1344" s="75">
        <v>121.3</v>
      </c>
      <c r="W1344" s="41">
        <v>35.714886473950166</v>
      </c>
      <c r="X1344" s="51">
        <v>3640</v>
      </c>
      <c r="Y1344" s="45" t="s">
        <v>7646</v>
      </c>
      <c r="Z1344" s="79" t="s">
        <v>2987</v>
      </c>
      <c r="AA1344" s="51" t="str">
        <f t="shared" si="278"/>
        <v>20x9, 8x6.5, 0 OS</v>
      </c>
      <c r="AB1344" s="81" t="s">
        <v>7652</v>
      </c>
      <c r="AC1344" s="89">
        <f>_xlfn.IFNA(VLOOKUP(AB1344,ACCESSORIES!F:J,5,FALSE),"N/A")</f>
        <v>22</v>
      </c>
      <c r="AD1344" s="14" t="s">
        <v>85</v>
      </c>
      <c r="AE1344" s="9" t="str">
        <f>_xlfn.IFNA(VLOOKUP(AD1344,ACCESSORIES!C:G,5,FALSE),"N/A")</f>
        <v>N/A</v>
      </c>
      <c r="AF1344" s="9" t="str">
        <f>_xlfn.IFNA(VLOOKUP(AE1344,ACCESSORIES!D:H,5,FALSE),"N/A")</f>
        <v>N/A</v>
      </c>
      <c r="AG1344" s="14" t="s">
        <v>85</v>
      </c>
      <c r="AH1344" s="9" t="str">
        <f>_xlfn.IFNA(VLOOKUP(AG1344,ACCESSORIES!F:J,5,FALSE),"N/A")</f>
        <v>N/A</v>
      </c>
      <c r="AI1344" s="99" t="s">
        <v>265</v>
      </c>
      <c r="AJ1344" s="82" t="s">
        <v>85</v>
      </c>
      <c r="AK1344" s="82" t="s">
        <v>85</v>
      </c>
      <c r="AL1344" s="82" t="s">
        <v>85</v>
      </c>
      <c r="AM1344" s="82">
        <v>16.2</v>
      </c>
      <c r="AN1344" s="82">
        <v>200</v>
      </c>
      <c r="AO1344" s="36">
        <v>0</v>
      </c>
      <c r="AP1344" s="36">
        <v>0</v>
      </c>
      <c r="AQ1344" s="25">
        <v>31.5</v>
      </c>
      <c r="AR1344" s="36">
        <v>42.2</v>
      </c>
      <c r="AS1344" s="25">
        <v>240.6</v>
      </c>
      <c r="AT1344" s="74">
        <v>233.5</v>
      </c>
      <c r="AU1344" s="84">
        <v>121.3</v>
      </c>
      <c r="AV1344" s="54">
        <v>89</v>
      </c>
      <c r="AW1344" s="54">
        <v>89</v>
      </c>
      <c r="AX1344" s="54">
        <v>62.9</v>
      </c>
      <c r="AY1344" s="13" t="s">
        <v>85</v>
      </c>
      <c r="AZ1344" s="98" t="str">
        <f>_xlfn.IFNA(VLOOKUP(AY1344,ACCESSORIES!F:J,5,FALSE),"N/A")</f>
        <v>N/A</v>
      </c>
      <c r="BA1344" s="13" t="s">
        <v>85</v>
      </c>
      <c r="BB1344" s="98" t="str">
        <f>_xlfn.IFNA(VLOOKUP(BA1344,ACCESSORIES!F:J,5,FALSE),"N/A")</f>
        <v>N/A</v>
      </c>
      <c r="BC1344" s="77">
        <f t="shared" si="269"/>
        <v>40.214886473950166</v>
      </c>
      <c r="BD1344" s="56">
        <v>23.228346456692901</v>
      </c>
      <c r="BE1344" s="56">
        <v>23.228346456692901</v>
      </c>
      <c r="BF1344" s="56">
        <v>11.771653543307099</v>
      </c>
      <c r="BG1344" s="378">
        <f t="shared" si="275"/>
        <v>0.10408189999999996</v>
      </c>
      <c r="BH1344" s="99">
        <v>24</v>
      </c>
      <c r="BI1344" s="114" t="s">
        <v>3532</v>
      </c>
      <c r="BJ1344" s="50" t="s">
        <v>4050</v>
      </c>
      <c r="BK1344" s="81"/>
      <c r="BL1344" s="81"/>
      <c r="BM1344" s="81"/>
      <c r="BN1344" s="81"/>
      <c r="BO1344" s="81"/>
      <c r="BP1344" s="81"/>
      <c r="BQ1344" s="81"/>
      <c r="BR1344" s="81"/>
      <c r="BS1344" s="81"/>
      <c r="BT1344" s="81"/>
      <c r="BU1344" s="349"/>
      <c r="BV1344" s="390"/>
      <c r="BW1344" s="352"/>
      <c r="BX1344" s="390"/>
      <c r="BY1344" s="93" t="str">
        <f t="shared" si="270"/>
        <v>MR802, 20x9, 0mm Offset, 8x6.5, 121.3mm Centerbore, Double Black Milled</v>
      </c>
      <c r="BZ1344" s="81" t="s">
        <v>3878</v>
      </c>
      <c r="CA1344" s="81" t="s">
        <v>3879</v>
      </c>
      <c r="CB1344" s="81" t="str">
        <f t="shared" si="271"/>
        <v>RAISED (8XX)</v>
      </c>
    </row>
    <row r="1345" spans="1:80" s="38" customFormat="1" ht="15" customHeight="1">
      <c r="A1345" s="22">
        <f t="shared" ref="A1345" si="319">ROW(B1345)-2</f>
        <v>1343</v>
      </c>
      <c r="B1345" s="13" t="s">
        <v>84</v>
      </c>
      <c r="C1345" s="104" t="s">
        <v>7657</v>
      </c>
      <c r="D1345" s="82" t="s">
        <v>7653</v>
      </c>
      <c r="E1345" s="91" t="str">
        <f>CONCATENATE(LEFT(D1345,5),VLOOKUP(CONCATENATE(N1345,"x",O1345),'PART NUMBER GUIDE'!$B$9:$C$49,2,FALSE),VLOOKUP(CONCATENATE(P1345, V1345), 'PART NUMBER GUIDE'!$Q$6:$R$91, 2, FALSE),VLOOKUP(Y1345,'PART NUMBER GUIDE'!$J$8:$K$43,2, FALSE),IF(U1345="N/A",IF(ABS(S1345)&lt;10,"0"&amp;ABS(S1345),ABS(S1345)),CONCATENATE(LEFT(U1345,1),RIGHT(U1345,1))), F1345, G1345)</f>
        <v>MR80229080300</v>
      </c>
      <c r="F1345" s="90"/>
      <c r="G1345" s="90"/>
      <c r="H1345" s="79" t="s">
        <v>7715</v>
      </c>
      <c r="I1345" s="109">
        <v>45372</v>
      </c>
      <c r="J1345" s="85" t="s">
        <v>1266</v>
      </c>
      <c r="K1345" s="342">
        <v>419</v>
      </c>
      <c r="L1345" s="92">
        <f t="shared" si="260"/>
        <v>419</v>
      </c>
      <c r="M1345" s="344"/>
      <c r="N1345" s="82">
        <v>20</v>
      </c>
      <c r="O1345" s="8">
        <v>9</v>
      </c>
      <c r="P1345" s="99" t="str">
        <f t="shared" ref="P1345" si="320">CONCATENATE(Q1345,"x",R1345)</f>
        <v>8x6.5</v>
      </c>
      <c r="Q1345" s="99">
        <v>8</v>
      </c>
      <c r="R1345" s="82">
        <v>6.5</v>
      </c>
      <c r="S1345" s="82">
        <v>0</v>
      </c>
      <c r="T1345" s="84">
        <v>4.95</v>
      </c>
      <c r="U1345" s="102" t="s">
        <v>85</v>
      </c>
      <c r="V1345" s="75">
        <v>121.3</v>
      </c>
      <c r="W1345" s="41">
        <v>35.714886473950166</v>
      </c>
      <c r="X1345" s="51">
        <v>3640</v>
      </c>
      <c r="Y1345" s="45" t="s">
        <v>5454</v>
      </c>
      <c r="Z1345" s="79" t="s">
        <v>196</v>
      </c>
      <c r="AA1345" s="51" t="str">
        <f t="shared" ref="AA1345" si="321">_xlfn.CONCAT(N1345,"x",O1345,","," ",P1345,","," ",S1345," ","OS")</f>
        <v>20x9, 8x6.5, 0 OS</v>
      </c>
      <c r="AB1345" s="81" t="s">
        <v>7652</v>
      </c>
      <c r="AC1345" s="89">
        <f>_xlfn.IFNA(VLOOKUP(AB1345,ACCESSORIES!F:J,5,FALSE),"N/A")</f>
        <v>22</v>
      </c>
      <c r="AD1345" s="14" t="s">
        <v>85</v>
      </c>
      <c r="AE1345" s="9" t="str">
        <f>_xlfn.IFNA(VLOOKUP(AD1345,ACCESSORIES!C:G,5,FALSE),"N/A")</f>
        <v>N/A</v>
      </c>
      <c r="AF1345" s="9" t="str">
        <f>_xlfn.IFNA(VLOOKUP(AE1345,ACCESSORIES!D:H,5,FALSE),"N/A")</f>
        <v>N/A</v>
      </c>
      <c r="AG1345" s="14" t="s">
        <v>85</v>
      </c>
      <c r="AH1345" s="9" t="str">
        <f>_xlfn.IFNA(VLOOKUP(AG1345,ACCESSORIES!F:J,5,FALSE),"N/A")</f>
        <v>N/A</v>
      </c>
      <c r="AI1345" s="99" t="s">
        <v>265</v>
      </c>
      <c r="AJ1345" s="82" t="s">
        <v>85</v>
      </c>
      <c r="AK1345" s="82" t="s">
        <v>85</v>
      </c>
      <c r="AL1345" s="82" t="s">
        <v>85</v>
      </c>
      <c r="AM1345" s="82">
        <v>16.2</v>
      </c>
      <c r="AN1345" s="82">
        <v>200</v>
      </c>
      <c r="AO1345" s="36">
        <v>0</v>
      </c>
      <c r="AP1345" s="36">
        <v>0</v>
      </c>
      <c r="AQ1345" s="25">
        <v>31.5</v>
      </c>
      <c r="AR1345" s="36">
        <v>42.2</v>
      </c>
      <c r="AS1345" s="25">
        <v>240.6</v>
      </c>
      <c r="AT1345" s="74">
        <v>233.5</v>
      </c>
      <c r="AU1345" s="84">
        <v>121.3</v>
      </c>
      <c r="AV1345" s="54">
        <v>89</v>
      </c>
      <c r="AW1345" s="54">
        <v>89</v>
      </c>
      <c r="AX1345" s="54">
        <v>62.9</v>
      </c>
      <c r="AY1345" s="13" t="s">
        <v>85</v>
      </c>
      <c r="AZ1345" s="98" t="str">
        <f>_xlfn.IFNA(VLOOKUP(AY1345,ACCESSORIES!F:J,5,FALSE),"N/A")</f>
        <v>N/A</v>
      </c>
      <c r="BA1345" s="13" t="s">
        <v>85</v>
      </c>
      <c r="BB1345" s="98" t="str">
        <f>_xlfn.IFNA(VLOOKUP(BA1345,ACCESSORIES!F:J,5,FALSE),"N/A")</f>
        <v>N/A</v>
      </c>
      <c r="BC1345" s="77">
        <f t="shared" si="269"/>
        <v>40.214886473950166</v>
      </c>
      <c r="BD1345" s="56">
        <v>23.228346456692901</v>
      </c>
      <c r="BE1345" s="56">
        <v>23.228346456692901</v>
      </c>
      <c r="BF1345" s="56">
        <v>11.771653543307099</v>
      </c>
      <c r="BG1345" s="378">
        <f t="shared" si="275"/>
        <v>0.10408189999999996</v>
      </c>
      <c r="BH1345" s="99">
        <v>24</v>
      </c>
      <c r="BI1345" s="114" t="s">
        <v>3532</v>
      </c>
      <c r="BJ1345" s="50" t="s">
        <v>4050</v>
      </c>
      <c r="BK1345" s="81"/>
      <c r="BL1345" s="81"/>
      <c r="BM1345" s="81"/>
      <c r="BN1345" s="81"/>
      <c r="BO1345" s="81"/>
      <c r="BP1345" s="81"/>
      <c r="BQ1345" s="81"/>
      <c r="BR1345" s="81"/>
      <c r="BS1345" s="81"/>
      <c r="BT1345" s="81"/>
      <c r="BU1345" s="349"/>
      <c r="BV1345" s="390"/>
      <c r="BW1345" s="352"/>
      <c r="BX1345" s="390"/>
      <c r="BY1345" s="93" t="str">
        <f t="shared" ref="BY1345" si="322">CONCATENATE(IF(J1345="Closeout","CLOSEOUT - ",""),D1345,", ",N1345,"x",O1345,", ",IF(U1345="N/A","",CONCATENATE(U1345,"/")),IF(S1345&gt;0,CONCATENATE("+",S1345),S1345),"mm Offset, ",P1345,", ",V1345,"mm Centerbore, ",PROPER(Y1345),IF(G1345="R",", Race Drilled",""),"",IF(BA1345="N/A","",CONCATENATE(", w/ ",BA1345)))</f>
        <v>MR802, 20x9, 0mm Offset, 8x6.5, 121.3mm Centerbore, Machined - Clear Coat</v>
      </c>
      <c r="BZ1345" s="81" t="s">
        <v>3878</v>
      </c>
      <c r="CA1345" s="81" t="s">
        <v>3879</v>
      </c>
      <c r="CB1345" s="81" t="str">
        <f t="shared" ref="CB1345" si="323">C1345</f>
        <v>RAISED (8XX)</v>
      </c>
    </row>
    <row r="1346" spans="1:80" s="38" customFormat="1" ht="15" customHeight="1">
      <c r="A1346" s="22">
        <f t="shared" si="259"/>
        <v>1344</v>
      </c>
      <c r="B1346" s="13" t="s">
        <v>84</v>
      </c>
      <c r="C1346" s="104" t="s">
        <v>7657</v>
      </c>
      <c r="D1346" s="82" t="s">
        <v>7653</v>
      </c>
      <c r="E1346" s="91" t="str">
        <f>CONCATENATE(LEFT(D1346,5),VLOOKUP(CONCATENATE(N1346,"x",O1346),'PART NUMBER GUIDE'!$B$9:$C$49,2,FALSE),VLOOKUP(CONCATENATE(P1346, V1346), 'PART NUMBER GUIDE'!$Q$6:$R$91, 2, FALSE),VLOOKUP(Y1346,'PART NUMBER GUIDE'!$J$8:$K$43,2, FALSE),IF(U1346="N/A",IF(ABS(S1346)&lt;10,"0"&amp;ABS(S1346),ABS(S1346)),CONCATENATE(LEFT(U1346,1),RIGHT(U1346,1))), F1346, G1346)</f>
        <v>MR80229087500</v>
      </c>
      <c r="F1346" s="90"/>
      <c r="G1346" s="90"/>
      <c r="H1346" s="79" t="s">
        <v>7716</v>
      </c>
      <c r="I1346" s="109">
        <v>45372</v>
      </c>
      <c r="J1346" s="85" t="s">
        <v>1266</v>
      </c>
      <c r="K1346" s="342">
        <v>419</v>
      </c>
      <c r="L1346" s="92">
        <f t="shared" si="260"/>
        <v>419</v>
      </c>
      <c r="M1346" s="344"/>
      <c r="N1346" s="82">
        <v>20</v>
      </c>
      <c r="O1346" s="8">
        <v>9</v>
      </c>
      <c r="P1346" s="99" t="str">
        <f t="shared" si="261"/>
        <v>8x170</v>
      </c>
      <c r="Q1346" s="99">
        <v>8</v>
      </c>
      <c r="R1346" s="82">
        <v>170</v>
      </c>
      <c r="S1346" s="82">
        <v>0</v>
      </c>
      <c r="T1346" s="84">
        <v>4.95</v>
      </c>
      <c r="U1346" s="102" t="s">
        <v>85</v>
      </c>
      <c r="V1346" s="75">
        <v>125</v>
      </c>
      <c r="W1346" s="41">
        <v>35.714886473950166</v>
      </c>
      <c r="X1346" s="51">
        <v>3640</v>
      </c>
      <c r="Y1346" s="45" t="s">
        <v>7646</v>
      </c>
      <c r="Z1346" s="79" t="s">
        <v>2987</v>
      </c>
      <c r="AA1346" s="51" t="str">
        <f t="shared" si="278"/>
        <v>20x9, 8x170, 0 OS</v>
      </c>
      <c r="AB1346" s="81" t="s">
        <v>7652</v>
      </c>
      <c r="AC1346" s="89">
        <f>_xlfn.IFNA(VLOOKUP(AB1346,ACCESSORIES!F:J,5,FALSE),"N/A")</f>
        <v>22</v>
      </c>
      <c r="AD1346" s="14" t="s">
        <v>85</v>
      </c>
      <c r="AE1346" s="9" t="str">
        <f>_xlfn.IFNA(VLOOKUP(AD1346,ACCESSORIES!C:G,5,FALSE),"N/A")</f>
        <v>N/A</v>
      </c>
      <c r="AF1346" s="9" t="str">
        <f>_xlfn.IFNA(VLOOKUP(AE1346,ACCESSORIES!D:H,5,FALSE),"N/A")</f>
        <v>N/A</v>
      </c>
      <c r="AG1346" s="14" t="s">
        <v>85</v>
      </c>
      <c r="AH1346" s="9" t="str">
        <f>_xlfn.IFNA(VLOOKUP(AG1346,ACCESSORIES!F:J,5,FALSE),"N/A")</f>
        <v>N/A</v>
      </c>
      <c r="AI1346" s="99" t="s">
        <v>265</v>
      </c>
      <c r="AJ1346" s="82" t="s">
        <v>85</v>
      </c>
      <c r="AK1346" s="82" t="s">
        <v>85</v>
      </c>
      <c r="AL1346" s="82" t="s">
        <v>85</v>
      </c>
      <c r="AM1346" s="82">
        <v>16.2</v>
      </c>
      <c r="AN1346" s="82">
        <v>200</v>
      </c>
      <c r="AO1346" s="36">
        <v>0</v>
      </c>
      <c r="AP1346" s="36">
        <v>0</v>
      </c>
      <c r="AQ1346" s="25">
        <v>31.5</v>
      </c>
      <c r="AR1346" s="36">
        <v>42.2</v>
      </c>
      <c r="AS1346" s="25">
        <v>240.6</v>
      </c>
      <c r="AT1346" s="74">
        <v>233.5</v>
      </c>
      <c r="AU1346" s="84">
        <v>125</v>
      </c>
      <c r="AV1346" s="54">
        <v>89</v>
      </c>
      <c r="AW1346" s="54">
        <v>89</v>
      </c>
      <c r="AX1346" s="54">
        <v>62.9</v>
      </c>
      <c r="AY1346" s="13" t="s">
        <v>85</v>
      </c>
      <c r="AZ1346" s="98" t="str">
        <f>_xlfn.IFNA(VLOOKUP(AY1346,ACCESSORIES!F:J,5,FALSE),"N/A")</f>
        <v>N/A</v>
      </c>
      <c r="BA1346" s="13" t="s">
        <v>85</v>
      </c>
      <c r="BB1346" s="98" t="str">
        <f>_xlfn.IFNA(VLOOKUP(BA1346,ACCESSORIES!F:J,5,FALSE),"N/A")</f>
        <v>N/A</v>
      </c>
      <c r="BC1346" s="77">
        <f t="shared" si="269"/>
        <v>40.214886473950166</v>
      </c>
      <c r="BD1346" s="56">
        <v>23.228346456692901</v>
      </c>
      <c r="BE1346" s="56">
        <v>23.228346456692901</v>
      </c>
      <c r="BF1346" s="56">
        <v>11.771653543307099</v>
      </c>
      <c r="BG1346" s="378">
        <f t="shared" si="275"/>
        <v>0.10408189999999996</v>
      </c>
      <c r="BH1346" s="99">
        <v>24</v>
      </c>
      <c r="BI1346" s="114" t="s">
        <v>3532</v>
      </c>
      <c r="BJ1346" s="50" t="s">
        <v>4050</v>
      </c>
      <c r="BK1346" s="81"/>
      <c r="BL1346" s="81"/>
      <c r="BM1346" s="81"/>
      <c r="BN1346" s="81"/>
      <c r="BO1346" s="81"/>
      <c r="BP1346" s="81"/>
      <c r="BQ1346" s="81"/>
      <c r="BR1346" s="81"/>
      <c r="BS1346" s="81"/>
      <c r="BT1346" s="81"/>
      <c r="BU1346" s="349"/>
      <c r="BV1346" s="390"/>
      <c r="BW1346" s="352"/>
      <c r="BX1346" s="390"/>
      <c r="BY1346" s="93" t="str">
        <f t="shared" si="270"/>
        <v>MR802, 20x9, 0mm Offset, 8x170, 125mm Centerbore, Double Black Milled</v>
      </c>
      <c r="BZ1346" s="81" t="s">
        <v>3878</v>
      </c>
      <c r="CA1346" s="81" t="s">
        <v>3879</v>
      </c>
      <c r="CB1346" s="81" t="str">
        <f t="shared" si="271"/>
        <v>RAISED (8XX)</v>
      </c>
    </row>
    <row r="1347" spans="1:80" s="38" customFormat="1" ht="15" customHeight="1">
      <c r="A1347" s="22">
        <f t="shared" ref="A1347" si="324">ROW(B1347)-2</f>
        <v>1345</v>
      </c>
      <c r="B1347" s="13" t="s">
        <v>84</v>
      </c>
      <c r="C1347" s="104" t="s">
        <v>7657</v>
      </c>
      <c r="D1347" s="82" t="s">
        <v>7653</v>
      </c>
      <c r="E1347" s="91" t="str">
        <f>CONCATENATE(LEFT(D1347,5),VLOOKUP(CONCATENATE(N1347,"x",O1347),'PART NUMBER GUIDE'!$B$9:$C$49,2,FALSE),VLOOKUP(CONCATENATE(P1347, V1347), 'PART NUMBER GUIDE'!$Q$6:$R$91, 2, FALSE),VLOOKUP(Y1347,'PART NUMBER GUIDE'!$J$8:$K$43,2, FALSE),IF(U1347="N/A",IF(ABS(S1347)&lt;10,"0"&amp;ABS(S1347),ABS(S1347)),CONCATENATE(LEFT(U1347,1),RIGHT(U1347,1))), F1347, G1347)</f>
        <v>MR80229087300</v>
      </c>
      <c r="F1347" s="90"/>
      <c r="G1347" s="90"/>
      <c r="H1347" s="79" t="s">
        <v>7717</v>
      </c>
      <c r="I1347" s="109">
        <v>45372</v>
      </c>
      <c r="J1347" s="85" t="s">
        <v>1266</v>
      </c>
      <c r="K1347" s="342">
        <v>419</v>
      </c>
      <c r="L1347" s="92">
        <f t="shared" si="260"/>
        <v>419</v>
      </c>
      <c r="M1347" s="344"/>
      <c r="N1347" s="82">
        <v>20</v>
      </c>
      <c r="O1347" s="8">
        <v>9</v>
      </c>
      <c r="P1347" s="99" t="str">
        <f t="shared" ref="P1347" si="325">CONCATENATE(Q1347,"x",R1347)</f>
        <v>8x170</v>
      </c>
      <c r="Q1347" s="99">
        <v>8</v>
      </c>
      <c r="R1347" s="82">
        <v>170</v>
      </c>
      <c r="S1347" s="82">
        <v>0</v>
      </c>
      <c r="T1347" s="84">
        <v>4.95</v>
      </c>
      <c r="U1347" s="102" t="s">
        <v>85</v>
      </c>
      <c r="V1347" s="75">
        <v>125</v>
      </c>
      <c r="W1347" s="41">
        <v>35.714886473950166</v>
      </c>
      <c r="X1347" s="51">
        <v>3640</v>
      </c>
      <c r="Y1347" s="45" t="s">
        <v>5454</v>
      </c>
      <c r="Z1347" s="79" t="s">
        <v>196</v>
      </c>
      <c r="AA1347" s="51" t="str">
        <f t="shared" ref="AA1347" si="326">_xlfn.CONCAT(N1347,"x",O1347,","," ",P1347,","," ",S1347," ","OS")</f>
        <v>20x9, 8x170, 0 OS</v>
      </c>
      <c r="AB1347" s="81" t="s">
        <v>7652</v>
      </c>
      <c r="AC1347" s="89">
        <f>_xlfn.IFNA(VLOOKUP(AB1347,ACCESSORIES!F:J,5,FALSE),"N/A")</f>
        <v>22</v>
      </c>
      <c r="AD1347" s="14" t="s">
        <v>85</v>
      </c>
      <c r="AE1347" s="9" t="str">
        <f>_xlfn.IFNA(VLOOKUP(AD1347,ACCESSORIES!C:G,5,FALSE),"N/A")</f>
        <v>N/A</v>
      </c>
      <c r="AF1347" s="9" t="str">
        <f>_xlfn.IFNA(VLOOKUP(AE1347,ACCESSORIES!D:H,5,FALSE),"N/A")</f>
        <v>N/A</v>
      </c>
      <c r="AG1347" s="14" t="s">
        <v>85</v>
      </c>
      <c r="AH1347" s="9" t="str">
        <f>_xlfn.IFNA(VLOOKUP(AG1347,ACCESSORIES!F:J,5,FALSE),"N/A")</f>
        <v>N/A</v>
      </c>
      <c r="AI1347" s="99" t="s">
        <v>265</v>
      </c>
      <c r="AJ1347" s="82" t="s">
        <v>85</v>
      </c>
      <c r="AK1347" s="82" t="s">
        <v>85</v>
      </c>
      <c r="AL1347" s="82" t="s">
        <v>85</v>
      </c>
      <c r="AM1347" s="82">
        <v>16.2</v>
      </c>
      <c r="AN1347" s="82">
        <v>200</v>
      </c>
      <c r="AO1347" s="36">
        <v>0</v>
      </c>
      <c r="AP1347" s="36">
        <v>0</v>
      </c>
      <c r="AQ1347" s="25">
        <v>31.5</v>
      </c>
      <c r="AR1347" s="36">
        <v>42.2</v>
      </c>
      <c r="AS1347" s="25">
        <v>240.6</v>
      </c>
      <c r="AT1347" s="74">
        <v>233.5</v>
      </c>
      <c r="AU1347" s="84">
        <v>125</v>
      </c>
      <c r="AV1347" s="54">
        <v>89</v>
      </c>
      <c r="AW1347" s="54">
        <v>89</v>
      </c>
      <c r="AX1347" s="54">
        <v>62.9</v>
      </c>
      <c r="AY1347" s="13" t="s">
        <v>85</v>
      </c>
      <c r="AZ1347" s="98" t="str">
        <f>_xlfn.IFNA(VLOOKUP(AY1347,ACCESSORIES!F:J,5,FALSE),"N/A")</f>
        <v>N/A</v>
      </c>
      <c r="BA1347" s="13" t="s">
        <v>85</v>
      </c>
      <c r="BB1347" s="98" t="str">
        <f>_xlfn.IFNA(VLOOKUP(BA1347,ACCESSORIES!F:J,5,FALSE),"N/A")</f>
        <v>N/A</v>
      </c>
      <c r="BC1347" s="77">
        <f t="shared" si="269"/>
        <v>40.214886473950166</v>
      </c>
      <c r="BD1347" s="56">
        <v>23.228346456692901</v>
      </c>
      <c r="BE1347" s="56">
        <v>23.228346456692901</v>
      </c>
      <c r="BF1347" s="56">
        <v>11.771653543307099</v>
      </c>
      <c r="BG1347" s="378">
        <f t="shared" si="275"/>
        <v>0.10408189999999996</v>
      </c>
      <c r="BH1347" s="99">
        <v>24</v>
      </c>
      <c r="BI1347" s="114" t="s">
        <v>3532</v>
      </c>
      <c r="BJ1347" s="50" t="s">
        <v>4050</v>
      </c>
      <c r="BK1347" s="81"/>
      <c r="BL1347" s="81"/>
      <c r="BM1347" s="81"/>
      <c r="BN1347" s="81"/>
      <c r="BO1347" s="81"/>
      <c r="BP1347" s="81"/>
      <c r="BQ1347" s="81"/>
      <c r="BR1347" s="81"/>
      <c r="BS1347" s="81"/>
      <c r="BT1347" s="81"/>
      <c r="BU1347" s="349"/>
      <c r="BV1347" s="390"/>
      <c r="BW1347" s="352"/>
      <c r="BX1347" s="390"/>
      <c r="BY1347" s="93" t="str">
        <f t="shared" ref="BY1347" si="327">CONCATENATE(IF(J1347="Closeout","CLOSEOUT - ",""),D1347,", ",N1347,"x",O1347,", ",IF(U1347="N/A","",CONCATENATE(U1347,"/")),IF(S1347&gt;0,CONCATENATE("+",S1347),S1347),"mm Offset, ",P1347,", ",V1347,"mm Centerbore, ",PROPER(Y1347),IF(G1347="R",", Race Drilled",""),"",IF(BA1347="N/A","",CONCATENATE(", w/ ",BA1347)))</f>
        <v>MR802, 20x9, 0mm Offset, 8x170, 125mm Centerbore, Machined - Clear Coat</v>
      </c>
      <c r="BZ1347" s="81" t="s">
        <v>3878</v>
      </c>
      <c r="CA1347" s="81" t="s">
        <v>3879</v>
      </c>
      <c r="CB1347" s="81" t="str">
        <f t="shared" ref="CB1347" si="328">C1347</f>
        <v>RAISED (8XX)</v>
      </c>
    </row>
    <row r="1348" spans="1:80" s="38" customFormat="1" ht="15" customHeight="1">
      <c r="A1348" s="22">
        <f t="shared" si="259"/>
        <v>1346</v>
      </c>
      <c r="B1348" s="13" t="s">
        <v>84</v>
      </c>
      <c r="C1348" s="104" t="s">
        <v>7657</v>
      </c>
      <c r="D1348" s="82" t="s">
        <v>7653</v>
      </c>
      <c r="E1348" s="91" t="str">
        <f>CONCATENATE(LEFT(D1348,5),VLOOKUP(CONCATENATE(N1348,"x",O1348),'PART NUMBER GUIDE'!$B$9:$C$49,2,FALSE),VLOOKUP(CONCATENATE(P1348, V1348), 'PART NUMBER GUIDE'!$Q$6:$R$91, 2, FALSE),VLOOKUP(Y1348,'PART NUMBER GUIDE'!$J$8:$K$43,2, FALSE),IF(U1348="N/A",IF(ABS(S1348)&lt;10,"0"&amp;ABS(S1348),ABS(S1348)),CONCATENATE(LEFT(U1348,1),RIGHT(U1348,1))), F1348, G1348)</f>
        <v>MR80229088500</v>
      </c>
      <c r="F1348" s="90"/>
      <c r="G1348" s="90"/>
      <c r="H1348" s="79" t="s">
        <v>7718</v>
      </c>
      <c r="I1348" s="109">
        <v>45372</v>
      </c>
      <c r="J1348" s="85" t="s">
        <v>1266</v>
      </c>
      <c r="K1348" s="342">
        <v>419</v>
      </c>
      <c r="L1348" s="92">
        <f t="shared" si="260"/>
        <v>419</v>
      </c>
      <c r="M1348" s="344"/>
      <c r="N1348" s="82">
        <v>20</v>
      </c>
      <c r="O1348" s="8">
        <v>9</v>
      </c>
      <c r="P1348" s="99" t="str">
        <f t="shared" si="261"/>
        <v>8x180</v>
      </c>
      <c r="Q1348" s="99">
        <v>8</v>
      </c>
      <c r="R1348" s="82">
        <v>180</v>
      </c>
      <c r="S1348" s="82">
        <v>0</v>
      </c>
      <c r="T1348" s="84">
        <v>4.95</v>
      </c>
      <c r="U1348" s="102" t="s">
        <v>85</v>
      </c>
      <c r="V1348" s="75">
        <v>124.1</v>
      </c>
      <c r="W1348" s="41">
        <v>36.155810998319915</v>
      </c>
      <c r="X1348" s="51">
        <v>3640</v>
      </c>
      <c r="Y1348" s="45" t="s">
        <v>7646</v>
      </c>
      <c r="Z1348" s="79" t="s">
        <v>2987</v>
      </c>
      <c r="AA1348" s="51" t="str">
        <f t="shared" si="278"/>
        <v>20x9, 8x180, 0 OS</v>
      </c>
      <c r="AB1348" s="81" t="s">
        <v>7652</v>
      </c>
      <c r="AC1348" s="89">
        <f>_xlfn.IFNA(VLOOKUP(AB1348,ACCESSORIES!F:J,5,FALSE),"N/A")</f>
        <v>22</v>
      </c>
      <c r="AD1348" s="14" t="s">
        <v>85</v>
      </c>
      <c r="AE1348" s="9" t="str">
        <f>_xlfn.IFNA(VLOOKUP(AD1348,ACCESSORIES!C:G,5,FALSE),"N/A")</f>
        <v>N/A</v>
      </c>
      <c r="AF1348" s="9" t="str">
        <f>_xlfn.IFNA(VLOOKUP(AE1348,ACCESSORIES!D:H,5,FALSE),"N/A")</f>
        <v>N/A</v>
      </c>
      <c r="AG1348" s="14" t="s">
        <v>85</v>
      </c>
      <c r="AH1348" s="9" t="str">
        <f>_xlfn.IFNA(VLOOKUP(AG1348,ACCESSORIES!F:J,5,FALSE),"N/A")</f>
        <v>N/A</v>
      </c>
      <c r="AI1348" s="99" t="s">
        <v>265</v>
      </c>
      <c r="AJ1348" s="82" t="s">
        <v>85</v>
      </c>
      <c r="AK1348" s="82" t="s">
        <v>85</v>
      </c>
      <c r="AL1348" s="82" t="s">
        <v>85</v>
      </c>
      <c r="AM1348" s="82">
        <v>16.2</v>
      </c>
      <c r="AN1348" s="82">
        <v>210</v>
      </c>
      <c r="AO1348" s="36">
        <v>0</v>
      </c>
      <c r="AP1348" s="36">
        <v>0</v>
      </c>
      <c r="AQ1348" s="25">
        <v>28</v>
      </c>
      <c r="AR1348" s="36">
        <v>42.2</v>
      </c>
      <c r="AS1348" s="25">
        <v>240.6</v>
      </c>
      <c r="AT1348" s="74">
        <v>233.5</v>
      </c>
      <c r="AU1348" s="84">
        <v>124.1</v>
      </c>
      <c r="AV1348" s="54">
        <v>89</v>
      </c>
      <c r="AW1348" s="54">
        <v>89</v>
      </c>
      <c r="AX1348" s="54">
        <v>62.9</v>
      </c>
      <c r="AY1348" s="13" t="s">
        <v>85</v>
      </c>
      <c r="AZ1348" s="98" t="str">
        <f>_xlfn.IFNA(VLOOKUP(AY1348,ACCESSORIES!F:J,5,FALSE),"N/A")</f>
        <v>N/A</v>
      </c>
      <c r="BA1348" s="13" t="s">
        <v>85</v>
      </c>
      <c r="BB1348" s="98" t="str">
        <f>_xlfn.IFNA(VLOOKUP(BA1348,ACCESSORIES!F:J,5,FALSE),"N/A")</f>
        <v>N/A</v>
      </c>
      <c r="BC1348" s="77">
        <f t="shared" si="269"/>
        <v>40.655810998319915</v>
      </c>
      <c r="BD1348" s="56">
        <v>23.228346456692901</v>
      </c>
      <c r="BE1348" s="56">
        <v>23.228346456692901</v>
      </c>
      <c r="BF1348" s="56">
        <v>11.771653543307099</v>
      </c>
      <c r="BG1348" s="378">
        <f t="shared" si="275"/>
        <v>0.10408189999999996</v>
      </c>
      <c r="BH1348" s="99">
        <v>24</v>
      </c>
      <c r="BI1348" s="114" t="s">
        <v>3532</v>
      </c>
      <c r="BJ1348" s="50" t="s">
        <v>4050</v>
      </c>
      <c r="BK1348" s="81"/>
      <c r="BL1348" s="81"/>
      <c r="BM1348" s="81"/>
      <c r="BN1348" s="81"/>
      <c r="BO1348" s="81"/>
      <c r="BP1348" s="81"/>
      <c r="BQ1348" s="81"/>
      <c r="BR1348" s="81"/>
      <c r="BS1348" s="81"/>
      <c r="BT1348" s="81"/>
      <c r="BU1348" s="349"/>
      <c r="BV1348" s="390"/>
      <c r="BW1348" s="352"/>
      <c r="BX1348" s="390"/>
      <c r="BY1348" s="93" t="str">
        <f t="shared" si="270"/>
        <v>MR802, 20x9, 0mm Offset, 8x180, 124.1mm Centerbore, Double Black Milled</v>
      </c>
      <c r="BZ1348" s="81" t="s">
        <v>3878</v>
      </c>
      <c r="CA1348" s="81" t="s">
        <v>3879</v>
      </c>
      <c r="CB1348" s="81" t="str">
        <f t="shared" si="271"/>
        <v>RAISED (8XX)</v>
      </c>
    </row>
    <row r="1349" spans="1:80" s="38" customFormat="1" ht="15" customHeight="1">
      <c r="A1349" s="22">
        <f t="shared" ref="A1349" si="329">ROW(B1349)-2</f>
        <v>1347</v>
      </c>
      <c r="B1349" s="13" t="s">
        <v>84</v>
      </c>
      <c r="C1349" s="104" t="s">
        <v>7657</v>
      </c>
      <c r="D1349" s="82" t="s">
        <v>7653</v>
      </c>
      <c r="E1349" s="91" t="str">
        <f>CONCATENATE(LEFT(D1349,5),VLOOKUP(CONCATENATE(N1349,"x",O1349),'PART NUMBER GUIDE'!$B$9:$C$49,2,FALSE),VLOOKUP(CONCATENATE(P1349, V1349), 'PART NUMBER GUIDE'!$Q$6:$R$91, 2, FALSE),VLOOKUP(Y1349,'PART NUMBER GUIDE'!$J$8:$K$43,2, FALSE),IF(U1349="N/A",IF(ABS(S1349)&lt;10,"0"&amp;ABS(S1349),ABS(S1349)),CONCATENATE(LEFT(U1349,1),RIGHT(U1349,1))), F1349, G1349)</f>
        <v>MR80229088300</v>
      </c>
      <c r="F1349" s="90"/>
      <c r="G1349" s="90"/>
      <c r="H1349" s="79" t="s">
        <v>7719</v>
      </c>
      <c r="I1349" s="109">
        <v>45372</v>
      </c>
      <c r="J1349" s="85" t="s">
        <v>1266</v>
      </c>
      <c r="K1349" s="342">
        <v>419</v>
      </c>
      <c r="L1349" s="92">
        <f t="shared" si="260"/>
        <v>419</v>
      </c>
      <c r="M1349" s="344"/>
      <c r="N1349" s="82">
        <v>20</v>
      </c>
      <c r="O1349" s="8">
        <v>9</v>
      </c>
      <c r="P1349" s="99" t="str">
        <f t="shared" ref="P1349" si="330">CONCATENATE(Q1349,"x",R1349)</f>
        <v>8x180</v>
      </c>
      <c r="Q1349" s="99">
        <v>8</v>
      </c>
      <c r="R1349" s="82">
        <v>180</v>
      </c>
      <c r="S1349" s="82">
        <v>0</v>
      </c>
      <c r="T1349" s="84">
        <v>4.95</v>
      </c>
      <c r="U1349" s="102" t="s">
        <v>85</v>
      </c>
      <c r="V1349" s="75">
        <v>124.1</v>
      </c>
      <c r="W1349" s="41">
        <v>36.155810998319915</v>
      </c>
      <c r="X1349" s="51">
        <v>3640</v>
      </c>
      <c r="Y1349" s="45" t="s">
        <v>5454</v>
      </c>
      <c r="Z1349" s="79" t="s">
        <v>196</v>
      </c>
      <c r="AA1349" s="51" t="str">
        <f t="shared" ref="AA1349" si="331">_xlfn.CONCAT(N1349,"x",O1349,","," ",P1349,","," ",S1349," ","OS")</f>
        <v>20x9, 8x180, 0 OS</v>
      </c>
      <c r="AB1349" s="81" t="s">
        <v>7652</v>
      </c>
      <c r="AC1349" s="89">
        <f>_xlfn.IFNA(VLOOKUP(AB1349,ACCESSORIES!F:J,5,FALSE),"N/A")</f>
        <v>22</v>
      </c>
      <c r="AD1349" s="14" t="s">
        <v>85</v>
      </c>
      <c r="AE1349" s="9" t="str">
        <f>_xlfn.IFNA(VLOOKUP(AD1349,ACCESSORIES!C:G,5,FALSE),"N/A")</f>
        <v>N/A</v>
      </c>
      <c r="AF1349" s="9" t="str">
        <f>_xlfn.IFNA(VLOOKUP(AE1349,ACCESSORIES!D:H,5,FALSE),"N/A")</f>
        <v>N/A</v>
      </c>
      <c r="AG1349" s="14" t="s">
        <v>85</v>
      </c>
      <c r="AH1349" s="9" t="str">
        <f>_xlfn.IFNA(VLOOKUP(AG1349,ACCESSORIES!F:J,5,FALSE),"N/A")</f>
        <v>N/A</v>
      </c>
      <c r="AI1349" s="99" t="s">
        <v>265</v>
      </c>
      <c r="AJ1349" s="82" t="s">
        <v>85</v>
      </c>
      <c r="AK1349" s="82" t="s">
        <v>85</v>
      </c>
      <c r="AL1349" s="82" t="s">
        <v>85</v>
      </c>
      <c r="AM1349" s="82">
        <v>16.2</v>
      </c>
      <c r="AN1349" s="82">
        <v>210</v>
      </c>
      <c r="AO1349" s="36">
        <v>0</v>
      </c>
      <c r="AP1349" s="36">
        <v>0</v>
      </c>
      <c r="AQ1349" s="25">
        <v>28</v>
      </c>
      <c r="AR1349" s="36">
        <v>42.2</v>
      </c>
      <c r="AS1349" s="25">
        <v>240.6</v>
      </c>
      <c r="AT1349" s="74">
        <v>233.5</v>
      </c>
      <c r="AU1349" s="84">
        <v>124.1</v>
      </c>
      <c r="AV1349" s="54">
        <v>89</v>
      </c>
      <c r="AW1349" s="54">
        <v>89</v>
      </c>
      <c r="AX1349" s="54">
        <v>62.9</v>
      </c>
      <c r="AY1349" s="13" t="s">
        <v>85</v>
      </c>
      <c r="AZ1349" s="98" t="str">
        <f>_xlfn.IFNA(VLOOKUP(AY1349,ACCESSORIES!F:J,5,FALSE),"N/A")</f>
        <v>N/A</v>
      </c>
      <c r="BA1349" s="13" t="s">
        <v>85</v>
      </c>
      <c r="BB1349" s="98" t="str">
        <f>_xlfn.IFNA(VLOOKUP(BA1349,ACCESSORIES!F:J,5,FALSE),"N/A")</f>
        <v>N/A</v>
      </c>
      <c r="BC1349" s="77">
        <f t="shared" si="269"/>
        <v>40.655810998319915</v>
      </c>
      <c r="BD1349" s="56">
        <v>23.228346456692901</v>
      </c>
      <c r="BE1349" s="56">
        <v>23.228346456692901</v>
      </c>
      <c r="BF1349" s="56">
        <v>11.771653543307099</v>
      </c>
      <c r="BG1349" s="378">
        <f t="shared" si="275"/>
        <v>0.10408189999999996</v>
      </c>
      <c r="BH1349" s="99">
        <v>24</v>
      </c>
      <c r="BI1349" s="114" t="s">
        <v>3532</v>
      </c>
      <c r="BJ1349" s="50" t="s">
        <v>4050</v>
      </c>
      <c r="BK1349" s="81"/>
      <c r="BL1349" s="81"/>
      <c r="BM1349" s="81"/>
      <c r="BN1349" s="81"/>
      <c r="BO1349" s="81"/>
      <c r="BP1349" s="81"/>
      <c r="BQ1349" s="81"/>
      <c r="BR1349" s="81"/>
      <c r="BS1349" s="81"/>
      <c r="BT1349" s="81"/>
      <c r="BU1349" s="349"/>
      <c r="BV1349" s="390"/>
      <c r="BW1349" s="352"/>
      <c r="BX1349" s="390"/>
      <c r="BY1349" s="93" t="str">
        <f t="shared" ref="BY1349" si="332">CONCATENATE(IF(J1349="Closeout","CLOSEOUT - ",""),D1349,", ",N1349,"x",O1349,", ",IF(U1349="N/A","",CONCATENATE(U1349,"/")),IF(S1349&gt;0,CONCATENATE("+",S1349),S1349),"mm Offset, ",P1349,", ",V1349,"mm Centerbore, ",PROPER(Y1349),IF(G1349="R",", Race Drilled",""),"",IF(BA1349="N/A","",CONCATENATE(", w/ ",BA1349)))</f>
        <v>MR802, 20x9, 0mm Offset, 8x180, 124.1mm Centerbore, Machined - Clear Coat</v>
      </c>
      <c r="BZ1349" s="81" t="s">
        <v>3878</v>
      </c>
      <c r="CA1349" s="81" t="s">
        <v>3879</v>
      </c>
      <c r="CB1349" s="81" t="str">
        <f t="shared" ref="CB1349" si="333">C1349</f>
        <v>RAISED (8XX)</v>
      </c>
    </row>
    <row r="1350" spans="1:80" s="38" customFormat="1" ht="15" customHeight="1">
      <c r="A1350" s="22">
        <f t="shared" si="259"/>
        <v>1348</v>
      </c>
      <c r="B1350" s="13" t="s">
        <v>84</v>
      </c>
      <c r="C1350" s="104" t="s">
        <v>7657</v>
      </c>
      <c r="D1350" s="82" t="s">
        <v>7653</v>
      </c>
      <c r="E1350" s="91" t="str">
        <f>CONCATENATE(LEFT(D1350,5),VLOOKUP(CONCATENATE(N1350,"x",O1350),'PART NUMBER GUIDE'!$B$9:$C$49,2,FALSE),VLOOKUP(CONCATENATE(P1350, V1350), 'PART NUMBER GUIDE'!$Q$6:$R$91, 2, FALSE),VLOOKUP(Y1350,'PART NUMBER GUIDE'!$J$8:$K$43,2, FALSE),IF(U1350="N/A",IF(ABS(S1350)&lt;10,"0"&amp;ABS(S1350),ABS(S1350)),CONCATENATE(LEFT(U1350,1),RIGHT(U1350,1))), F1350, G1350)</f>
        <v>MR80221016510</v>
      </c>
      <c r="F1350" s="90"/>
      <c r="G1350" s="90"/>
      <c r="H1350" s="79" t="s">
        <v>7720</v>
      </c>
      <c r="I1350" s="109">
        <v>45372</v>
      </c>
      <c r="J1350" s="85" t="s">
        <v>1266</v>
      </c>
      <c r="K1350" s="342">
        <v>429</v>
      </c>
      <c r="L1350" s="92">
        <f t="shared" si="260"/>
        <v>429</v>
      </c>
      <c r="M1350" s="344"/>
      <c r="N1350" s="82">
        <v>20</v>
      </c>
      <c r="O1350" s="8">
        <v>10</v>
      </c>
      <c r="P1350" s="99" t="str">
        <f t="shared" si="261"/>
        <v>6x135</v>
      </c>
      <c r="Q1350" s="99">
        <v>6</v>
      </c>
      <c r="R1350" s="82">
        <v>135</v>
      </c>
      <c r="S1350" s="82">
        <v>10</v>
      </c>
      <c r="T1350" s="84">
        <v>5.8500000000000005</v>
      </c>
      <c r="U1350" s="102" t="s">
        <v>85</v>
      </c>
      <c r="V1350" s="75">
        <v>87</v>
      </c>
      <c r="W1350" s="41">
        <v>32.628414803361885</v>
      </c>
      <c r="X1350" s="51">
        <v>2650</v>
      </c>
      <c r="Y1350" s="45" t="s">
        <v>7646</v>
      </c>
      <c r="Z1350" s="79" t="s">
        <v>2987</v>
      </c>
      <c r="AA1350" s="51" t="str">
        <f t="shared" si="278"/>
        <v>20x10, 6x135, 10 OS</v>
      </c>
      <c r="AB1350" s="81" t="s">
        <v>7971</v>
      </c>
      <c r="AC1350" s="89">
        <f>_xlfn.IFNA(VLOOKUP(AB1350,ACCESSORIES!F:J,5,FALSE),"N/A")</f>
        <v>22</v>
      </c>
      <c r="AD1350" s="14" t="s">
        <v>85</v>
      </c>
      <c r="AE1350" s="9" t="str">
        <f>_xlfn.IFNA(VLOOKUP(AD1350,ACCESSORIES!C:G,5,FALSE),"N/A")</f>
        <v>N/A</v>
      </c>
      <c r="AF1350" s="9" t="str">
        <f>_xlfn.IFNA(VLOOKUP(AE1350,ACCESSORIES!D:H,5,FALSE),"N/A")</f>
        <v>N/A</v>
      </c>
      <c r="AG1350" s="14" t="s">
        <v>85</v>
      </c>
      <c r="AH1350" s="9" t="str">
        <f>_xlfn.IFNA(VLOOKUP(AG1350,ACCESSORIES!F:J,5,FALSE),"N/A")</f>
        <v>N/A</v>
      </c>
      <c r="AI1350" s="99" t="s">
        <v>265</v>
      </c>
      <c r="AJ1350" s="82" t="s">
        <v>85</v>
      </c>
      <c r="AK1350" s="82" t="s">
        <v>85</v>
      </c>
      <c r="AL1350" s="82" t="s">
        <v>85</v>
      </c>
      <c r="AM1350" s="82">
        <v>16.2</v>
      </c>
      <c r="AN1350" s="82">
        <v>170</v>
      </c>
      <c r="AO1350" s="36">
        <v>13.4</v>
      </c>
      <c r="AP1350" s="36">
        <v>27.6</v>
      </c>
      <c r="AQ1350" s="25">
        <v>38.700000000000003</v>
      </c>
      <c r="AR1350" s="36">
        <v>45.5</v>
      </c>
      <c r="AS1350" s="25">
        <v>239.1</v>
      </c>
      <c r="AT1350" s="74">
        <v>232.1</v>
      </c>
      <c r="AU1350" s="84">
        <v>87</v>
      </c>
      <c r="AV1350" s="54">
        <v>55.9</v>
      </c>
      <c r="AW1350" s="54">
        <v>55.9</v>
      </c>
      <c r="AX1350" s="54">
        <v>59.7</v>
      </c>
      <c r="AY1350" s="13" t="s">
        <v>85</v>
      </c>
      <c r="AZ1350" s="98" t="str">
        <f>_xlfn.IFNA(VLOOKUP(AY1350,ACCESSORIES!F:J,5,FALSE),"N/A")</f>
        <v>N/A</v>
      </c>
      <c r="BA1350" s="13" t="s">
        <v>85</v>
      </c>
      <c r="BB1350" s="98" t="str">
        <f>_xlfn.IFNA(VLOOKUP(BA1350,ACCESSORIES!F:J,5,FALSE),"N/A")</f>
        <v>N/A</v>
      </c>
      <c r="BC1350" s="77">
        <f t="shared" si="269"/>
        <v>37.128414803361885</v>
      </c>
      <c r="BD1350" s="56">
        <v>23.228346456692901</v>
      </c>
      <c r="BE1350" s="56">
        <v>23.228346456692901</v>
      </c>
      <c r="BF1350" s="56">
        <v>12.9133858267717</v>
      </c>
      <c r="BG1350" s="378">
        <f t="shared" si="275"/>
        <v>0.11417680000000027</v>
      </c>
      <c r="BH1350" s="81">
        <v>20</v>
      </c>
      <c r="BI1350" s="114" t="s">
        <v>3532</v>
      </c>
      <c r="BJ1350" s="50" t="s">
        <v>4050</v>
      </c>
      <c r="BK1350" s="81"/>
      <c r="BL1350" s="81"/>
      <c r="BM1350" s="81"/>
      <c r="BN1350" s="81"/>
      <c r="BO1350" s="81"/>
      <c r="BP1350" s="81"/>
      <c r="BQ1350" s="81"/>
      <c r="BR1350" s="81"/>
      <c r="BS1350" s="81"/>
      <c r="BT1350" s="81"/>
      <c r="BU1350" s="349"/>
      <c r="BV1350" s="390"/>
      <c r="BW1350" s="352"/>
      <c r="BX1350" s="390"/>
      <c r="BY1350" s="93" t="str">
        <f t="shared" si="270"/>
        <v>MR802, 20x10, +10mm Offset, 6x135, 87mm Centerbore, Double Black Milled</v>
      </c>
      <c r="BZ1350" s="81" t="s">
        <v>3878</v>
      </c>
      <c r="CA1350" s="81" t="s">
        <v>3879</v>
      </c>
      <c r="CB1350" s="81" t="str">
        <f t="shared" si="271"/>
        <v>RAISED (8XX)</v>
      </c>
    </row>
    <row r="1351" spans="1:80" s="38" customFormat="1" ht="15" customHeight="1">
      <c r="A1351" s="22">
        <f t="shared" ref="A1351" si="334">ROW(B1351)-2</f>
        <v>1349</v>
      </c>
      <c r="B1351" s="13" t="s">
        <v>84</v>
      </c>
      <c r="C1351" s="104" t="s">
        <v>7657</v>
      </c>
      <c r="D1351" s="82" t="s">
        <v>7653</v>
      </c>
      <c r="E1351" s="91" t="str">
        <f>CONCATENATE(LEFT(D1351,5),VLOOKUP(CONCATENATE(N1351,"x",O1351),'PART NUMBER GUIDE'!$B$9:$C$49,2,FALSE),VLOOKUP(CONCATENATE(P1351, V1351), 'PART NUMBER GUIDE'!$Q$6:$R$91, 2, FALSE),VLOOKUP(Y1351,'PART NUMBER GUIDE'!$J$8:$K$43,2, FALSE),IF(U1351="N/A",IF(ABS(S1351)&lt;10,"0"&amp;ABS(S1351),ABS(S1351)),CONCATENATE(LEFT(U1351,1),RIGHT(U1351,1))), F1351, G1351)</f>
        <v>MR80221016310</v>
      </c>
      <c r="F1351" s="90"/>
      <c r="G1351" s="90"/>
      <c r="H1351" s="79" t="s">
        <v>7721</v>
      </c>
      <c r="I1351" s="109">
        <v>45372</v>
      </c>
      <c r="J1351" s="85" t="s">
        <v>1266</v>
      </c>
      <c r="K1351" s="342">
        <v>429</v>
      </c>
      <c r="L1351" s="92">
        <f t="shared" ref="L1351:L1414" si="335">IF(J1351="Coming Soon",K1351,IF(J1351="Active",K1351,""))</f>
        <v>429</v>
      </c>
      <c r="M1351" s="344"/>
      <c r="N1351" s="82">
        <v>20</v>
      </c>
      <c r="O1351" s="8">
        <v>10</v>
      </c>
      <c r="P1351" s="99" t="str">
        <f t="shared" ref="P1351" si="336">CONCATENATE(Q1351,"x",R1351)</f>
        <v>6x135</v>
      </c>
      <c r="Q1351" s="99">
        <v>6</v>
      </c>
      <c r="R1351" s="82">
        <v>135</v>
      </c>
      <c r="S1351" s="82">
        <v>10</v>
      </c>
      <c r="T1351" s="84">
        <v>5.8500000000000005</v>
      </c>
      <c r="U1351" s="102" t="s">
        <v>85</v>
      </c>
      <c r="V1351" s="75">
        <v>87</v>
      </c>
      <c r="W1351" s="41">
        <v>32.628414803361885</v>
      </c>
      <c r="X1351" s="51">
        <v>2650</v>
      </c>
      <c r="Y1351" s="45" t="s">
        <v>5454</v>
      </c>
      <c r="Z1351" s="79" t="s">
        <v>196</v>
      </c>
      <c r="AA1351" s="51" t="str">
        <f t="shared" ref="AA1351" si="337">_xlfn.CONCAT(N1351,"x",O1351,","," ",P1351,","," ",S1351," ","OS")</f>
        <v>20x10, 6x135, 10 OS</v>
      </c>
      <c r="AB1351" s="81" t="s">
        <v>7971</v>
      </c>
      <c r="AC1351" s="89">
        <f>_xlfn.IFNA(VLOOKUP(AB1351,ACCESSORIES!F:J,5,FALSE),"N/A")</f>
        <v>22</v>
      </c>
      <c r="AD1351" s="14" t="s">
        <v>85</v>
      </c>
      <c r="AE1351" s="9" t="str">
        <f>_xlfn.IFNA(VLOOKUP(AD1351,ACCESSORIES!C:G,5,FALSE),"N/A")</f>
        <v>N/A</v>
      </c>
      <c r="AF1351" s="9" t="str">
        <f>_xlfn.IFNA(VLOOKUP(AE1351,ACCESSORIES!D:H,5,FALSE),"N/A")</f>
        <v>N/A</v>
      </c>
      <c r="AG1351" s="14" t="s">
        <v>85</v>
      </c>
      <c r="AH1351" s="9" t="str">
        <f>_xlfn.IFNA(VLOOKUP(AG1351,ACCESSORIES!F:J,5,FALSE),"N/A")</f>
        <v>N/A</v>
      </c>
      <c r="AI1351" s="99" t="s">
        <v>265</v>
      </c>
      <c r="AJ1351" s="82" t="s">
        <v>85</v>
      </c>
      <c r="AK1351" s="82" t="s">
        <v>85</v>
      </c>
      <c r="AL1351" s="82" t="s">
        <v>85</v>
      </c>
      <c r="AM1351" s="82">
        <v>16.2</v>
      </c>
      <c r="AN1351" s="82">
        <v>170</v>
      </c>
      <c r="AO1351" s="36">
        <v>13.4</v>
      </c>
      <c r="AP1351" s="36">
        <v>27.6</v>
      </c>
      <c r="AQ1351" s="25">
        <v>38.700000000000003</v>
      </c>
      <c r="AR1351" s="36">
        <v>45.5</v>
      </c>
      <c r="AS1351" s="25">
        <v>239.1</v>
      </c>
      <c r="AT1351" s="74">
        <v>232.1</v>
      </c>
      <c r="AU1351" s="84">
        <v>87</v>
      </c>
      <c r="AV1351" s="54">
        <v>55.9</v>
      </c>
      <c r="AW1351" s="54">
        <v>55.9</v>
      </c>
      <c r="AX1351" s="54">
        <v>59.7</v>
      </c>
      <c r="AY1351" s="13" t="s">
        <v>85</v>
      </c>
      <c r="AZ1351" s="98" t="str">
        <f>_xlfn.IFNA(VLOOKUP(AY1351,ACCESSORIES!F:J,5,FALSE),"N/A")</f>
        <v>N/A</v>
      </c>
      <c r="BA1351" s="13" t="s">
        <v>85</v>
      </c>
      <c r="BB1351" s="98" t="str">
        <f>_xlfn.IFNA(VLOOKUP(BA1351,ACCESSORIES!F:J,5,FALSE),"N/A")</f>
        <v>N/A</v>
      </c>
      <c r="BC1351" s="77">
        <f t="shared" si="269"/>
        <v>37.128414803361885</v>
      </c>
      <c r="BD1351" s="56">
        <v>23.228346456692901</v>
      </c>
      <c r="BE1351" s="56">
        <v>23.228346456692901</v>
      </c>
      <c r="BF1351" s="56">
        <v>12.9133858267717</v>
      </c>
      <c r="BG1351" s="378">
        <f t="shared" si="275"/>
        <v>0.11417680000000027</v>
      </c>
      <c r="BH1351" s="81">
        <v>20</v>
      </c>
      <c r="BI1351" s="114" t="s">
        <v>3532</v>
      </c>
      <c r="BJ1351" s="50" t="s">
        <v>4050</v>
      </c>
      <c r="BK1351" s="81"/>
      <c r="BL1351" s="81"/>
      <c r="BM1351" s="81"/>
      <c r="BN1351" s="81"/>
      <c r="BO1351" s="81"/>
      <c r="BP1351" s="81"/>
      <c r="BQ1351" s="81"/>
      <c r="BR1351" s="81"/>
      <c r="BS1351" s="81"/>
      <c r="BT1351" s="81"/>
      <c r="BU1351" s="349"/>
      <c r="BV1351" s="390"/>
      <c r="BW1351" s="352"/>
      <c r="BX1351" s="390"/>
      <c r="BY1351" s="93" t="str">
        <f t="shared" ref="BY1351" si="338">CONCATENATE(IF(J1351="Closeout","CLOSEOUT - ",""),D1351,", ",N1351,"x",O1351,", ",IF(U1351="N/A","",CONCATENATE(U1351,"/")),IF(S1351&gt;0,CONCATENATE("+",S1351),S1351),"mm Offset, ",P1351,", ",V1351,"mm Centerbore, ",PROPER(Y1351),IF(G1351="R",", Race Drilled",""),"",IF(BA1351="N/A","",CONCATENATE(", w/ ",BA1351)))</f>
        <v>MR802, 20x10, +10mm Offset, 6x135, 87mm Centerbore, Machined - Clear Coat</v>
      </c>
      <c r="BZ1351" s="81" t="s">
        <v>3878</v>
      </c>
      <c r="CA1351" s="81" t="s">
        <v>3879</v>
      </c>
      <c r="CB1351" s="81" t="str">
        <f t="shared" ref="CB1351" si="339">C1351</f>
        <v>RAISED (8XX)</v>
      </c>
    </row>
    <row r="1352" spans="1:80" s="38" customFormat="1" ht="15" customHeight="1">
      <c r="A1352" s="22">
        <f t="shared" si="259"/>
        <v>1350</v>
      </c>
      <c r="B1352" s="13" t="s">
        <v>84</v>
      </c>
      <c r="C1352" s="104" t="s">
        <v>7657</v>
      </c>
      <c r="D1352" s="82" t="s">
        <v>7653</v>
      </c>
      <c r="E1352" s="91" t="str">
        <f>CONCATENATE(LEFT(D1352,5),VLOOKUP(CONCATENATE(N1352,"x",O1352),'PART NUMBER GUIDE'!$B$9:$C$49,2,FALSE),VLOOKUP(CONCATENATE(P1352, V1352), 'PART NUMBER GUIDE'!$Q$6:$R$91, 2, FALSE),VLOOKUP(Y1352,'PART NUMBER GUIDE'!$J$8:$K$43,2, FALSE),IF(U1352="N/A",IF(ABS(S1352)&lt;10,"0"&amp;ABS(S1352),ABS(S1352)),CONCATENATE(LEFT(U1352,1),RIGHT(U1352,1))), F1352, G1352)</f>
        <v>MR80221060510</v>
      </c>
      <c r="F1352" s="90"/>
      <c r="G1352" s="90"/>
      <c r="H1352" s="79" t="s">
        <v>7722</v>
      </c>
      <c r="I1352" s="109">
        <v>45372</v>
      </c>
      <c r="J1352" s="85" t="s">
        <v>1266</v>
      </c>
      <c r="K1352" s="342">
        <v>429</v>
      </c>
      <c r="L1352" s="92">
        <f t="shared" si="335"/>
        <v>429</v>
      </c>
      <c r="M1352" s="344"/>
      <c r="N1352" s="82">
        <v>20</v>
      </c>
      <c r="O1352" s="8">
        <v>10</v>
      </c>
      <c r="P1352" s="99" t="str">
        <f t="shared" si="261"/>
        <v>6x5.5</v>
      </c>
      <c r="Q1352" s="99">
        <v>6</v>
      </c>
      <c r="R1352" s="82">
        <v>5.5</v>
      </c>
      <c r="S1352" s="82">
        <v>10</v>
      </c>
      <c r="T1352" s="84">
        <v>5.8500000000000005</v>
      </c>
      <c r="U1352" s="102" t="s">
        <v>85</v>
      </c>
      <c r="V1352" s="75">
        <v>106.25</v>
      </c>
      <c r="W1352" s="41">
        <v>32.628414803361885</v>
      </c>
      <c r="X1352" s="51">
        <v>2650</v>
      </c>
      <c r="Y1352" s="45" t="s">
        <v>7646</v>
      </c>
      <c r="Z1352" s="79" t="s">
        <v>2987</v>
      </c>
      <c r="AA1352" s="51" t="str">
        <f t="shared" si="278"/>
        <v>20x10, 6x5.5, 10 OS</v>
      </c>
      <c r="AB1352" s="81" t="s">
        <v>7971</v>
      </c>
      <c r="AC1352" s="89">
        <f>_xlfn.IFNA(VLOOKUP(AB1352,ACCESSORIES!F:J,5,FALSE),"N/A")</f>
        <v>22</v>
      </c>
      <c r="AD1352" s="14" t="s">
        <v>85</v>
      </c>
      <c r="AE1352" s="9" t="str">
        <f>_xlfn.IFNA(VLOOKUP(AD1352,ACCESSORIES!C:G,5,FALSE),"N/A")</f>
        <v>N/A</v>
      </c>
      <c r="AF1352" s="9" t="str">
        <f>_xlfn.IFNA(VLOOKUP(AE1352,ACCESSORIES!D:H,5,FALSE),"N/A")</f>
        <v>N/A</v>
      </c>
      <c r="AG1352" s="14" t="s">
        <v>85</v>
      </c>
      <c r="AH1352" s="9" t="str">
        <f>_xlfn.IFNA(VLOOKUP(AG1352,ACCESSORIES!F:J,5,FALSE),"N/A")</f>
        <v>N/A</v>
      </c>
      <c r="AI1352" s="99" t="s">
        <v>265</v>
      </c>
      <c r="AJ1352" s="82" t="s">
        <v>1709</v>
      </c>
      <c r="AK1352" s="40">
        <f>_xlfn.IFNA(VLOOKUP(AJ1352,ACCESSORIES!F:J,5,FALSE),"N/A")</f>
        <v>2.75</v>
      </c>
      <c r="AL1352" s="3">
        <v>78.3</v>
      </c>
      <c r="AM1352" s="82">
        <v>16.2</v>
      </c>
      <c r="AN1352" s="82">
        <v>170</v>
      </c>
      <c r="AO1352" s="36">
        <v>13.4</v>
      </c>
      <c r="AP1352" s="36">
        <v>27.6</v>
      </c>
      <c r="AQ1352" s="25">
        <v>38.700000000000003</v>
      </c>
      <c r="AR1352" s="36">
        <v>45.5</v>
      </c>
      <c r="AS1352" s="25">
        <v>239.1</v>
      </c>
      <c r="AT1352" s="74">
        <v>232.1</v>
      </c>
      <c r="AU1352" s="84">
        <v>94.8</v>
      </c>
      <c r="AV1352" s="54">
        <v>41.2</v>
      </c>
      <c r="AW1352" s="54">
        <v>55.9</v>
      </c>
      <c r="AX1352" s="54">
        <v>59.7</v>
      </c>
      <c r="AY1352" s="13" t="s">
        <v>85</v>
      </c>
      <c r="AZ1352" s="98" t="str">
        <f>_xlfn.IFNA(VLOOKUP(AY1352,ACCESSORIES!F:J,5,FALSE),"N/A")</f>
        <v>N/A</v>
      </c>
      <c r="BA1352" s="13" t="s">
        <v>85</v>
      </c>
      <c r="BB1352" s="98" t="str">
        <f>_xlfn.IFNA(VLOOKUP(BA1352,ACCESSORIES!F:J,5,FALSE),"N/A")</f>
        <v>N/A</v>
      </c>
      <c r="BC1352" s="77">
        <f t="shared" si="269"/>
        <v>37.128414803361885</v>
      </c>
      <c r="BD1352" s="56">
        <v>23.228346456692901</v>
      </c>
      <c r="BE1352" s="56">
        <v>23.228346456692901</v>
      </c>
      <c r="BF1352" s="56">
        <v>12.9133858267717</v>
      </c>
      <c r="BG1352" s="378">
        <f t="shared" si="275"/>
        <v>0.11417680000000027</v>
      </c>
      <c r="BH1352" s="81">
        <v>20</v>
      </c>
      <c r="BI1352" s="114" t="s">
        <v>3532</v>
      </c>
      <c r="BJ1352" s="50" t="s">
        <v>4050</v>
      </c>
      <c r="BK1352" s="81"/>
      <c r="BL1352" s="81"/>
      <c r="BM1352" s="81"/>
      <c r="BN1352" s="81"/>
      <c r="BO1352" s="81"/>
      <c r="BP1352" s="81"/>
      <c r="BQ1352" s="81"/>
      <c r="BR1352" s="81"/>
      <c r="BS1352" s="81"/>
      <c r="BT1352" s="81"/>
      <c r="BU1352" s="349"/>
      <c r="BV1352" s="390"/>
      <c r="BW1352" s="352"/>
      <c r="BX1352" s="390"/>
      <c r="BY1352" s="93" t="str">
        <f t="shared" si="270"/>
        <v>MR802, 20x10, +10mm Offset, 6x5.5, 106.25mm Centerbore, Double Black Milled</v>
      </c>
      <c r="BZ1352" s="81" t="s">
        <v>3878</v>
      </c>
      <c r="CA1352" s="81" t="s">
        <v>3879</v>
      </c>
      <c r="CB1352" s="81" t="str">
        <f t="shared" si="271"/>
        <v>RAISED (8XX)</v>
      </c>
    </row>
    <row r="1353" spans="1:80" s="38" customFormat="1" ht="15" customHeight="1">
      <c r="A1353" s="22">
        <f t="shared" ref="A1353" si="340">ROW(B1353)-2</f>
        <v>1351</v>
      </c>
      <c r="B1353" s="13" t="s">
        <v>84</v>
      </c>
      <c r="C1353" s="104" t="s">
        <v>7657</v>
      </c>
      <c r="D1353" s="82" t="s">
        <v>7653</v>
      </c>
      <c r="E1353" s="91" t="str">
        <f>CONCATENATE(LEFT(D1353,5),VLOOKUP(CONCATENATE(N1353,"x",O1353),'PART NUMBER GUIDE'!$B$9:$C$49,2,FALSE),VLOOKUP(CONCATENATE(P1353, V1353), 'PART NUMBER GUIDE'!$Q$6:$R$91, 2, FALSE),VLOOKUP(Y1353,'PART NUMBER GUIDE'!$J$8:$K$43,2, FALSE),IF(U1353="N/A",IF(ABS(S1353)&lt;10,"0"&amp;ABS(S1353),ABS(S1353)),CONCATENATE(LEFT(U1353,1),RIGHT(U1353,1))), F1353, G1353)</f>
        <v>MR80221060310</v>
      </c>
      <c r="F1353" s="90"/>
      <c r="G1353" s="90"/>
      <c r="H1353" s="79" t="s">
        <v>7723</v>
      </c>
      <c r="I1353" s="109">
        <v>45372</v>
      </c>
      <c r="J1353" s="85" t="s">
        <v>1266</v>
      </c>
      <c r="K1353" s="342">
        <v>429</v>
      </c>
      <c r="L1353" s="92">
        <f t="shared" si="335"/>
        <v>429</v>
      </c>
      <c r="M1353" s="344"/>
      <c r="N1353" s="82">
        <v>20</v>
      </c>
      <c r="O1353" s="8">
        <v>10</v>
      </c>
      <c r="P1353" s="99" t="str">
        <f t="shared" ref="P1353" si="341">CONCATENATE(Q1353,"x",R1353)</f>
        <v>6x5.5</v>
      </c>
      <c r="Q1353" s="99">
        <v>6</v>
      </c>
      <c r="R1353" s="82">
        <v>5.5</v>
      </c>
      <c r="S1353" s="82">
        <v>10</v>
      </c>
      <c r="T1353" s="84">
        <v>5.8500000000000005</v>
      </c>
      <c r="U1353" s="102" t="s">
        <v>85</v>
      </c>
      <c r="V1353" s="75">
        <v>106.25</v>
      </c>
      <c r="W1353" s="41">
        <v>32.628414803361885</v>
      </c>
      <c r="X1353" s="51">
        <v>2650</v>
      </c>
      <c r="Y1353" s="45" t="s">
        <v>5454</v>
      </c>
      <c r="Z1353" s="79" t="s">
        <v>196</v>
      </c>
      <c r="AA1353" s="51" t="str">
        <f t="shared" ref="AA1353" si="342">_xlfn.CONCAT(N1353,"x",O1353,","," ",P1353,","," ",S1353," ","OS")</f>
        <v>20x10, 6x5.5, 10 OS</v>
      </c>
      <c r="AB1353" s="81" t="s">
        <v>7971</v>
      </c>
      <c r="AC1353" s="89">
        <f>_xlfn.IFNA(VLOOKUP(AB1353,ACCESSORIES!F:J,5,FALSE),"N/A")</f>
        <v>22</v>
      </c>
      <c r="AD1353" s="14" t="s">
        <v>85</v>
      </c>
      <c r="AE1353" s="9" t="str">
        <f>_xlfn.IFNA(VLOOKUP(AD1353,ACCESSORIES!C:G,5,FALSE),"N/A")</f>
        <v>N/A</v>
      </c>
      <c r="AF1353" s="9" t="str">
        <f>_xlfn.IFNA(VLOOKUP(AE1353,ACCESSORIES!D:H,5,FALSE),"N/A")</f>
        <v>N/A</v>
      </c>
      <c r="AG1353" s="14" t="s">
        <v>85</v>
      </c>
      <c r="AH1353" s="9" t="str">
        <f>_xlfn.IFNA(VLOOKUP(AG1353,ACCESSORIES!F:J,5,FALSE),"N/A")</f>
        <v>N/A</v>
      </c>
      <c r="AI1353" s="99" t="s">
        <v>265</v>
      </c>
      <c r="AJ1353" s="82" t="s">
        <v>1709</v>
      </c>
      <c r="AK1353" s="40">
        <f>_xlfn.IFNA(VLOOKUP(AJ1353,ACCESSORIES!F:J,5,FALSE),"N/A")</f>
        <v>2.75</v>
      </c>
      <c r="AL1353" s="3">
        <v>78.3</v>
      </c>
      <c r="AM1353" s="82">
        <v>16.2</v>
      </c>
      <c r="AN1353" s="82">
        <v>170</v>
      </c>
      <c r="AO1353" s="36">
        <v>13.4</v>
      </c>
      <c r="AP1353" s="36">
        <v>27.6</v>
      </c>
      <c r="AQ1353" s="25">
        <v>38.700000000000003</v>
      </c>
      <c r="AR1353" s="36">
        <v>45.5</v>
      </c>
      <c r="AS1353" s="25">
        <v>239.1</v>
      </c>
      <c r="AT1353" s="74">
        <v>232.1</v>
      </c>
      <c r="AU1353" s="84">
        <v>94.8</v>
      </c>
      <c r="AV1353" s="54">
        <v>41.2</v>
      </c>
      <c r="AW1353" s="54">
        <v>55.9</v>
      </c>
      <c r="AX1353" s="54">
        <v>59.7</v>
      </c>
      <c r="AY1353" s="13" t="s">
        <v>85</v>
      </c>
      <c r="AZ1353" s="98" t="str">
        <f>_xlfn.IFNA(VLOOKUP(AY1353,ACCESSORIES!F:J,5,FALSE),"N/A")</f>
        <v>N/A</v>
      </c>
      <c r="BA1353" s="13" t="s">
        <v>85</v>
      </c>
      <c r="BB1353" s="98" t="str">
        <f>_xlfn.IFNA(VLOOKUP(BA1353,ACCESSORIES!F:J,5,FALSE),"N/A")</f>
        <v>N/A</v>
      </c>
      <c r="BC1353" s="77">
        <f t="shared" ref="BC1353:BC1418" si="343">W1353+4.5</f>
        <v>37.128414803361885</v>
      </c>
      <c r="BD1353" s="56">
        <v>23.228346456692901</v>
      </c>
      <c r="BE1353" s="56">
        <v>23.228346456692901</v>
      </c>
      <c r="BF1353" s="56">
        <v>12.9133858267717</v>
      </c>
      <c r="BG1353" s="378">
        <f t="shared" si="275"/>
        <v>0.11417680000000027</v>
      </c>
      <c r="BH1353" s="81">
        <v>20</v>
      </c>
      <c r="BI1353" s="114" t="s">
        <v>3532</v>
      </c>
      <c r="BJ1353" s="50" t="s">
        <v>4050</v>
      </c>
      <c r="BK1353" s="81"/>
      <c r="BL1353" s="81"/>
      <c r="BM1353" s="81"/>
      <c r="BN1353" s="81"/>
      <c r="BO1353" s="81"/>
      <c r="BP1353" s="81"/>
      <c r="BQ1353" s="81"/>
      <c r="BR1353" s="81"/>
      <c r="BS1353" s="81"/>
      <c r="BT1353" s="81"/>
      <c r="BU1353" s="349"/>
      <c r="BV1353" s="390"/>
      <c r="BW1353" s="352"/>
      <c r="BX1353" s="390"/>
      <c r="BY1353" s="93" t="str">
        <f t="shared" ref="BY1353" si="344">CONCATENATE(IF(J1353="Closeout","CLOSEOUT - ",""),D1353,", ",N1353,"x",O1353,", ",IF(U1353="N/A","",CONCATENATE(U1353,"/")),IF(S1353&gt;0,CONCATENATE("+",S1353),S1353),"mm Offset, ",P1353,", ",V1353,"mm Centerbore, ",PROPER(Y1353),IF(G1353="R",", Race Drilled",""),"",IF(BA1353="N/A","",CONCATENATE(", w/ ",BA1353)))</f>
        <v>MR802, 20x10, +10mm Offset, 6x5.5, 106.25mm Centerbore, Machined - Clear Coat</v>
      </c>
      <c r="BZ1353" s="81" t="s">
        <v>3878</v>
      </c>
      <c r="CA1353" s="81" t="s">
        <v>3879</v>
      </c>
      <c r="CB1353" s="81" t="str">
        <f t="shared" ref="CB1353" si="345">C1353</f>
        <v>RAISED (8XX)</v>
      </c>
    </row>
    <row r="1354" spans="1:80" s="38" customFormat="1" ht="15" customHeight="1">
      <c r="A1354" s="22">
        <f t="shared" si="259"/>
        <v>1352</v>
      </c>
      <c r="B1354" s="13" t="s">
        <v>84</v>
      </c>
      <c r="C1354" s="104" t="s">
        <v>7657</v>
      </c>
      <c r="D1354" s="82" t="s">
        <v>7653</v>
      </c>
      <c r="E1354" s="91" t="str">
        <f>CONCATENATE(LEFT(D1354,5),VLOOKUP(CONCATENATE(N1354,"x",O1354),'PART NUMBER GUIDE'!$B$9:$C$49,2,FALSE),VLOOKUP(CONCATENATE(P1354, V1354), 'PART NUMBER GUIDE'!$Q$6:$R$91, 2, FALSE),VLOOKUP(Y1354,'PART NUMBER GUIDE'!$J$8:$K$43,2, FALSE),IF(U1354="N/A",IF(ABS(S1354)&lt;10,"0"&amp;ABS(S1354),ABS(S1354)),CONCATENATE(LEFT(U1354,1),RIGHT(U1354,1))), F1354, G1354)</f>
        <v>MR80221050518N</v>
      </c>
      <c r="F1354" s="90" t="s">
        <v>2224</v>
      </c>
      <c r="G1354" s="90"/>
      <c r="H1354" s="79" t="s">
        <v>7724</v>
      </c>
      <c r="I1354" s="109">
        <v>45372</v>
      </c>
      <c r="J1354" s="85" t="s">
        <v>1266</v>
      </c>
      <c r="K1354" s="342">
        <v>429</v>
      </c>
      <c r="L1354" s="92">
        <f t="shared" si="335"/>
        <v>429</v>
      </c>
      <c r="M1354" s="344"/>
      <c r="N1354" s="82">
        <v>20</v>
      </c>
      <c r="O1354" s="8">
        <v>10</v>
      </c>
      <c r="P1354" s="99" t="str">
        <f t="shared" si="261"/>
        <v>5x5</v>
      </c>
      <c r="Q1354" s="99">
        <v>5</v>
      </c>
      <c r="R1354" s="82">
        <v>5</v>
      </c>
      <c r="S1354" s="82">
        <v>-18</v>
      </c>
      <c r="T1354" s="84">
        <v>4.75</v>
      </c>
      <c r="U1354" s="102" t="s">
        <v>85</v>
      </c>
      <c r="V1354" s="84">
        <v>78.25</v>
      </c>
      <c r="W1354" s="41">
        <v>36.817197784874551</v>
      </c>
      <c r="X1354" s="51">
        <v>2650</v>
      </c>
      <c r="Y1354" s="45" t="s">
        <v>7646</v>
      </c>
      <c r="Z1354" s="79" t="s">
        <v>2987</v>
      </c>
      <c r="AA1354" s="51" t="str">
        <f t="shared" si="278"/>
        <v>20x10, 5x5, -18 OS</v>
      </c>
      <c r="AB1354" s="81" t="s">
        <v>7651</v>
      </c>
      <c r="AC1354" s="89">
        <f>_xlfn.IFNA(VLOOKUP(AB1354,ACCESSORIES!F:J,5,FALSE),"N/A")</f>
        <v>22</v>
      </c>
      <c r="AD1354" s="14" t="s">
        <v>85</v>
      </c>
      <c r="AE1354" s="9" t="str">
        <f>_xlfn.IFNA(VLOOKUP(AD1354,ACCESSORIES!C:G,5,FALSE),"N/A")</f>
        <v>N/A</v>
      </c>
      <c r="AF1354" s="9" t="str">
        <f>_xlfn.IFNA(VLOOKUP(AE1354,ACCESSORIES!D:H,5,FALSE),"N/A")</f>
        <v>N/A</v>
      </c>
      <c r="AG1354" s="14" t="s">
        <v>85</v>
      </c>
      <c r="AH1354" s="9" t="str">
        <f>_xlfn.IFNA(VLOOKUP(AG1354,ACCESSORIES!F:J,5,FALSE),"N/A")</f>
        <v>N/A</v>
      </c>
      <c r="AI1354" s="99" t="s">
        <v>265</v>
      </c>
      <c r="AJ1354" s="82" t="s">
        <v>8621</v>
      </c>
      <c r="AK1354" s="40">
        <f>_xlfn.IFNA(VLOOKUP(AJ1354,ACCESSORIES!F:J,5,FALSE),"N/A")</f>
        <v>3</v>
      </c>
      <c r="AL1354" s="82">
        <v>71.8</v>
      </c>
      <c r="AM1354" s="82">
        <v>16.2</v>
      </c>
      <c r="AN1354" s="82">
        <v>170</v>
      </c>
      <c r="AO1354" s="36">
        <v>18.600000000000001</v>
      </c>
      <c r="AP1354" s="36">
        <v>50.9</v>
      </c>
      <c r="AQ1354" s="25">
        <v>66.599999999999994</v>
      </c>
      <c r="AR1354" s="36">
        <v>73.5</v>
      </c>
      <c r="AS1354" s="25">
        <v>243</v>
      </c>
      <c r="AT1354" s="74">
        <v>236</v>
      </c>
      <c r="AU1354" s="75">
        <v>71.5</v>
      </c>
      <c r="AV1354" s="54">
        <v>83.8</v>
      </c>
      <c r="AW1354" s="54">
        <v>83.8</v>
      </c>
      <c r="AX1354" s="54">
        <v>59.7</v>
      </c>
      <c r="AY1354" s="13" t="s">
        <v>85</v>
      </c>
      <c r="AZ1354" s="98" t="str">
        <f>_xlfn.IFNA(VLOOKUP(AY1354,ACCESSORIES!F:J,5,FALSE),"N/A")</f>
        <v>N/A</v>
      </c>
      <c r="BA1354" s="13" t="s">
        <v>85</v>
      </c>
      <c r="BB1354" s="98" t="str">
        <f>_xlfn.IFNA(VLOOKUP(BA1354,ACCESSORIES!F:J,5,FALSE),"N/A")</f>
        <v>N/A</v>
      </c>
      <c r="BC1354" s="77">
        <f t="shared" si="343"/>
        <v>41.317197784874551</v>
      </c>
      <c r="BD1354" s="56">
        <v>23.228346456692901</v>
      </c>
      <c r="BE1354" s="56">
        <v>23.228346456692901</v>
      </c>
      <c r="BF1354" s="56">
        <v>12.9133858267717</v>
      </c>
      <c r="BG1354" s="378">
        <f t="shared" si="275"/>
        <v>0.11417680000000027</v>
      </c>
      <c r="BH1354" s="81">
        <v>20</v>
      </c>
      <c r="BI1354" s="114" t="s">
        <v>3532</v>
      </c>
      <c r="BJ1354" s="50" t="s">
        <v>4050</v>
      </c>
      <c r="BK1354" s="81"/>
      <c r="BL1354" s="81"/>
      <c r="BM1354" s="81"/>
      <c r="BN1354" s="81"/>
      <c r="BO1354" s="81"/>
      <c r="BP1354" s="81"/>
      <c r="BQ1354" s="81"/>
      <c r="BR1354" s="81"/>
      <c r="BS1354" s="81"/>
      <c r="BT1354" s="81"/>
      <c r="BU1354" s="349"/>
      <c r="BV1354" s="390"/>
      <c r="BW1354" s="352"/>
      <c r="BX1354" s="390"/>
      <c r="BY1354" s="93" t="str">
        <f t="shared" si="270"/>
        <v>MR802, 20x10, -18mm Offset, 5x5, 78.25mm Centerbore, Double Black Milled</v>
      </c>
      <c r="BZ1354" s="81" t="s">
        <v>3878</v>
      </c>
      <c r="CA1354" s="81" t="s">
        <v>3879</v>
      </c>
      <c r="CB1354" s="81" t="str">
        <f t="shared" si="271"/>
        <v>RAISED (8XX)</v>
      </c>
    </row>
    <row r="1355" spans="1:80" s="38" customFormat="1" ht="15" customHeight="1">
      <c r="A1355" s="22">
        <f t="shared" ref="A1355" si="346">ROW(B1355)-2</f>
        <v>1353</v>
      </c>
      <c r="B1355" s="13" t="s">
        <v>84</v>
      </c>
      <c r="C1355" s="104" t="s">
        <v>7657</v>
      </c>
      <c r="D1355" s="82" t="s">
        <v>7653</v>
      </c>
      <c r="E1355" s="91" t="str">
        <f>CONCATENATE(LEFT(D1355,5),VLOOKUP(CONCATENATE(N1355,"x",O1355),'PART NUMBER GUIDE'!$B$9:$C$49,2,FALSE),VLOOKUP(CONCATENATE(P1355, V1355), 'PART NUMBER GUIDE'!$Q$6:$R$91, 2, FALSE),VLOOKUP(Y1355,'PART NUMBER GUIDE'!$J$8:$K$43,2, FALSE),IF(U1355="N/A",IF(ABS(S1355)&lt;10,"0"&amp;ABS(S1355),ABS(S1355)),CONCATENATE(LEFT(U1355,1),RIGHT(U1355,1))), F1355, G1355)</f>
        <v>MR80221050318N</v>
      </c>
      <c r="F1355" s="90" t="s">
        <v>2224</v>
      </c>
      <c r="G1355" s="90"/>
      <c r="H1355" s="79" t="s">
        <v>7725</v>
      </c>
      <c r="I1355" s="109">
        <v>45372</v>
      </c>
      <c r="J1355" s="85" t="s">
        <v>1266</v>
      </c>
      <c r="K1355" s="342">
        <v>429</v>
      </c>
      <c r="L1355" s="92">
        <f t="shared" si="335"/>
        <v>429</v>
      </c>
      <c r="M1355" s="344"/>
      <c r="N1355" s="82">
        <v>20</v>
      </c>
      <c r="O1355" s="8">
        <v>10</v>
      </c>
      <c r="P1355" s="99" t="str">
        <f t="shared" ref="P1355" si="347">CONCATENATE(Q1355,"x",R1355)</f>
        <v>5x5</v>
      </c>
      <c r="Q1355" s="99">
        <v>5</v>
      </c>
      <c r="R1355" s="82">
        <v>5</v>
      </c>
      <c r="S1355" s="82">
        <v>-18</v>
      </c>
      <c r="T1355" s="84">
        <v>4.75</v>
      </c>
      <c r="U1355" s="102" t="s">
        <v>85</v>
      </c>
      <c r="V1355" s="84">
        <v>78.25</v>
      </c>
      <c r="W1355" s="41">
        <v>36.817197784874551</v>
      </c>
      <c r="X1355" s="51">
        <v>2650</v>
      </c>
      <c r="Y1355" s="45" t="s">
        <v>5454</v>
      </c>
      <c r="Z1355" s="79" t="s">
        <v>196</v>
      </c>
      <c r="AA1355" s="51" t="str">
        <f t="shared" ref="AA1355" si="348">_xlfn.CONCAT(N1355,"x",O1355,","," ",P1355,","," ",S1355," ","OS")</f>
        <v>20x10, 5x5, -18 OS</v>
      </c>
      <c r="AB1355" s="81" t="s">
        <v>7651</v>
      </c>
      <c r="AC1355" s="89">
        <f>_xlfn.IFNA(VLOOKUP(AB1355,ACCESSORIES!F:J,5,FALSE),"N/A")</f>
        <v>22</v>
      </c>
      <c r="AD1355" s="14" t="s">
        <v>85</v>
      </c>
      <c r="AE1355" s="9" t="str">
        <f>_xlfn.IFNA(VLOOKUP(AD1355,ACCESSORIES!C:G,5,FALSE),"N/A")</f>
        <v>N/A</v>
      </c>
      <c r="AF1355" s="9" t="str">
        <f>_xlfn.IFNA(VLOOKUP(AE1355,ACCESSORIES!D:H,5,FALSE),"N/A")</f>
        <v>N/A</v>
      </c>
      <c r="AG1355" s="14" t="s">
        <v>85</v>
      </c>
      <c r="AH1355" s="9" t="str">
        <f>_xlfn.IFNA(VLOOKUP(AG1355,ACCESSORIES!F:J,5,FALSE),"N/A")</f>
        <v>N/A</v>
      </c>
      <c r="AI1355" s="99" t="s">
        <v>265</v>
      </c>
      <c r="AJ1355" s="82" t="s">
        <v>8621</v>
      </c>
      <c r="AK1355" s="40">
        <f>_xlfn.IFNA(VLOOKUP(AJ1355,ACCESSORIES!F:J,5,FALSE),"N/A")</f>
        <v>3</v>
      </c>
      <c r="AL1355" s="82">
        <v>71.8</v>
      </c>
      <c r="AM1355" s="82">
        <v>16.2</v>
      </c>
      <c r="AN1355" s="82">
        <v>170</v>
      </c>
      <c r="AO1355" s="36">
        <v>18.600000000000001</v>
      </c>
      <c r="AP1355" s="36">
        <v>50.9</v>
      </c>
      <c r="AQ1355" s="25">
        <v>66.599999999999994</v>
      </c>
      <c r="AR1355" s="36">
        <v>73.5</v>
      </c>
      <c r="AS1355" s="25">
        <v>243</v>
      </c>
      <c r="AT1355" s="74">
        <v>236</v>
      </c>
      <c r="AU1355" s="75">
        <v>71.5</v>
      </c>
      <c r="AV1355" s="54">
        <v>83.8</v>
      </c>
      <c r="AW1355" s="54">
        <v>83.8</v>
      </c>
      <c r="AX1355" s="54">
        <v>59.7</v>
      </c>
      <c r="AY1355" s="13" t="s">
        <v>85</v>
      </c>
      <c r="AZ1355" s="98" t="str">
        <f>_xlfn.IFNA(VLOOKUP(AY1355,ACCESSORIES!F:J,5,FALSE),"N/A")</f>
        <v>N/A</v>
      </c>
      <c r="BA1355" s="13" t="s">
        <v>85</v>
      </c>
      <c r="BB1355" s="98" t="str">
        <f>_xlfn.IFNA(VLOOKUP(BA1355,ACCESSORIES!F:J,5,FALSE),"N/A")</f>
        <v>N/A</v>
      </c>
      <c r="BC1355" s="77">
        <f t="shared" si="343"/>
        <v>41.317197784874551</v>
      </c>
      <c r="BD1355" s="56">
        <v>23.228346456692901</v>
      </c>
      <c r="BE1355" s="56">
        <v>23.228346456692901</v>
      </c>
      <c r="BF1355" s="56">
        <v>12.9133858267717</v>
      </c>
      <c r="BG1355" s="378">
        <f t="shared" si="275"/>
        <v>0.11417680000000027</v>
      </c>
      <c r="BH1355" s="81">
        <v>20</v>
      </c>
      <c r="BI1355" s="114" t="s">
        <v>3532</v>
      </c>
      <c r="BJ1355" s="50" t="s">
        <v>4050</v>
      </c>
      <c r="BK1355" s="81"/>
      <c r="BL1355" s="81"/>
      <c r="BM1355" s="81"/>
      <c r="BN1355" s="81"/>
      <c r="BO1355" s="81"/>
      <c r="BP1355" s="81"/>
      <c r="BQ1355" s="81"/>
      <c r="BR1355" s="81"/>
      <c r="BS1355" s="81"/>
      <c r="BT1355" s="81"/>
      <c r="BU1355" s="349"/>
      <c r="BV1355" s="390"/>
      <c r="BW1355" s="352"/>
      <c r="BX1355" s="390"/>
      <c r="BY1355" s="93" t="str">
        <f t="shared" ref="BY1355" si="349">CONCATENATE(IF(J1355="Closeout","CLOSEOUT - ",""),D1355,", ",N1355,"x",O1355,", ",IF(U1355="N/A","",CONCATENATE(U1355,"/")),IF(S1355&gt;0,CONCATENATE("+",S1355),S1355),"mm Offset, ",P1355,", ",V1355,"mm Centerbore, ",PROPER(Y1355),IF(G1355="R",", Race Drilled",""),"",IF(BA1355="N/A","",CONCATENATE(", w/ ",BA1355)))</f>
        <v>MR802, 20x10, -18mm Offset, 5x5, 78.25mm Centerbore, Machined - Clear Coat</v>
      </c>
      <c r="BZ1355" s="81" t="s">
        <v>3878</v>
      </c>
      <c r="CA1355" s="81" t="s">
        <v>3879</v>
      </c>
      <c r="CB1355" s="81" t="str">
        <f t="shared" ref="CB1355" si="350">C1355</f>
        <v>RAISED (8XX)</v>
      </c>
    </row>
    <row r="1356" spans="1:80" s="38" customFormat="1" ht="15" customHeight="1">
      <c r="A1356" s="22">
        <f t="shared" si="259"/>
        <v>1354</v>
      </c>
      <c r="B1356" s="13" t="s">
        <v>84</v>
      </c>
      <c r="C1356" s="104" t="s">
        <v>7657</v>
      </c>
      <c r="D1356" s="82" t="s">
        <v>7653</v>
      </c>
      <c r="E1356" s="91" t="str">
        <f>CONCATENATE(LEFT(D1356,5),VLOOKUP(CONCATENATE(N1356,"x",O1356),'PART NUMBER GUIDE'!$B$9:$C$49,2,FALSE),VLOOKUP(CONCATENATE(P1356, V1356), 'PART NUMBER GUIDE'!$Q$6:$R$91, 2, FALSE),VLOOKUP(Y1356,'PART NUMBER GUIDE'!$J$8:$K$43,2, FALSE),IF(U1356="N/A",IF(ABS(S1356)&lt;10,"0"&amp;ABS(S1356),ABS(S1356)),CONCATENATE(LEFT(U1356,1),RIGHT(U1356,1))), F1356, G1356)</f>
        <v>MR80221016518N</v>
      </c>
      <c r="F1356" s="90" t="s">
        <v>2224</v>
      </c>
      <c r="G1356" s="90"/>
      <c r="H1356" s="79" t="s">
        <v>7726</v>
      </c>
      <c r="I1356" s="109">
        <v>45372</v>
      </c>
      <c r="J1356" s="85" t="s">
        <v>1266</v>
      </c>
      <c r="K1356" s="342">
        <v>429</v>
      </c>
      <c r="L1356" s="92">
        <f t="shared" si="335"/>
        <v>429</v>
      </c>
      <c r="M1356" s="344"/>
      <c r="N1356" s="82">
        <v>20</v>
      </c>
      <c r="O1356" s="8">
        <v>10</v>
      </c>
      <c r="P1356" s="99" t="str">
        <f t="shared" si="261"/>
        <v>6x135</v>
      </c>
      <c r="Q1356" s="99">
        <v>6</v>
      </c>
      <c r="R1356" s="82">
        <v>135</v>
      </c>
      <c r="S1356" s="82">
        <v>-18</v>
      </c>
      <c r="T1356" s="84">
        <v>4.75</v>
      </c>
      <c r="U1356" s="102" t="s">
        <v>85</v>
      </c>
      <c r="V1356" s="75">
        <v>87</v>
      </c>
      <c r="W1356" s="41">
        <v>35.714886473950166</v>
      </c>
      <c r="X1356" s="51">
        <v>2650</v>
      </c>
      <c r="Y1356" s="45" t="s">
        <v>7646</v>
      </c>
      <c r="Z1356" s="79" t="s">
        <v>2987</v>
      </c>
      <c r="AA1356" s="51" t="str">
        <f t="shared" si="278"/>
        <v>20x10, 6x135, -18 OS</v>
      </c>
      <c r="AB1356" s="81" t="s">
        <v>7971</v>
      </c>
      <c r="AC1356" s="89">
        <f>_xlfn.IFNA(VLOOKUP(AB1356,ACCESSORIES!F:J,5,FALSE),"N/A")</f>
        <v>22</v>
      </c>
      <c r="AD1356" s="14" t="s">
        <v>85</v>
      </c>
      <c r="AE1356" s="9" t="str">
        <f>_xlfn.IFNA(VLOOKUP(AD1356,ACCESSORIES!C:G,5,FALSE),"N/A")</f>
        <v>N/A</v>
      </c>
      <c r="AF1356" s="9" t="str">
        <f>_xlfn.IFNA(VLOOKUP(AE1356,ACCESSORIES!D:H,5,FALSE),"N/A")</f>
        <v>N/A</v>
      </c>
      <c r="AG1356" s="14" t="s">
        <v>85</v>
      </c>
      <c r="AH1356" s="9" t="str">
        <f>_xlfn.IFNA(VLOOKUP(AG1356,ACCESSORIES!F:J,5,FALSE),"N/A")</f>
        <v>N/A</v>
      </c>
      <c r="AI1356" s="99" t="s">
        <v>265</v>
      </c>
      <c r="AJ1356" s="82" t="s">
        <v>85</v>
      </c>
      <c r="AK1356" s="82" t="s">
        <v>85</v>
      </c>
      <c r="AL1356" s="82" t="s">
        <v>85</v>
      </c>
      <c r="AM1356" s="82">
        <v>16.2</v>
      </c>
      <c r="AN1356" s="82">
        <v>170</v>
      </c>
      <c r="AO1356" s="36">
        <v>18.600000000000001</v>
      </c>
      <c r="AP1356" s="36">
        <v>50.9</v>
      </c>
      <c r="AQ1356" s="25">
        <v>66.599999999999994</v>
      </c>
      <c r="AR1356" s="36">
        <v>73.5</v>
      </c>
      <c r="AS1356" s="25">
        <v>243</v>
      </c>
      <c r="AT1356" s="74">
        <v>236</v>
      </c>
      <c r="AU1356" s="84">
        <v>87</v>
      </c>
      <c r="AV1356" s="54">
        <v>83.9</v>
      </c>
      <c r="AW1356" s="54">
        <v>83.9</v>
      </c>
      <c r="AX1356" s="54">
        <v>59.7</v>
      </c>
      <c r="AY1356" s="13" t="s">
        <v>85</v>
      </c>
      <c r="AZ1356" s="98" t="str">
        <f>_xlfn.IFNA(VLOOKUP(AY1356,ACCESSORIES!F:J,5,FALSE),"N/A")</f>
        <v>N/A</v>
      </c>
      <c r="BA1356" s="13" t="s">
        <v>85</v>
      </c>
      <c r="BB1356" s="98" t="str">
        <f>_xlfn.IFNA(VLOOKUP(BA1356,ACCESSORIES!F:J,5,FALSE),"N/A")</f>
        <v>N/A</v>
      </c>
      <c r="BC1356" s="77">
        <f t="shared" si="343"/>
        <v>40.214886473950166</v>
      </c>
      <c r="BD1356" s="56">
        <v>23.228346456692901</v>
      </c>
      <c r="BE1356" s="56">
        <v>23.228346456692901</v>
      </c>
      <c r="BF1356" s="56">
        <v>12.9133858267717</v>
      </c>
      <c r="BG1356" s="378">
        <f t="shared" si="275"/>
        <v>0.11417680000000027</v>
      </c>
      <c r="BH1356" s="81">
        <v>20</v>
      </c>
      <c r="BI1356" s="114" t="s">
        <v>3532</v>
      </c>
      <c r="BJ1356" s="50" t="s">
        <v>4050</v>
      </c>
      <c r="BK1356" s="81"/>
      <c r="BL1356" s="81"/>
      <c r="BM1356" s="81"/>
      <c r="BN1356" s="81"/>
      <c r="BO1356" s="81"/>
      <c r="BP1356" s="81"/>
      <c r="BQ1356" s="81"/>
      <c r="BR1356" s="81"/>
      <c r="BS1356" s="81"/>
      <c r="BT1356" s="81"/>
      <c r="BU1356" s="349"/>
      <c r="BV1356" s="390"/>
      <c r="BW1356" s="352"/>
      <c r="BX1356" s="390"/>
      <c r="BY1356" s="93" t="str">
        <f t="shared" si="270"/>
        <v>MR802, 20x10, -18mm Offset, 6x135, 87mm Centerbore, Double Black Milled</v>
      </c>
      <c r="BZ1356" s="81" t="s">
        <v>3878</v>
      </c>
      <c r="CA1356" s="81" t="s">
        <v>3879</v>
      </c>
      <c r="CB1356" s="81" t="str">
        <f t="shared" si="271"/>
        <v>RAISED (8XX)</v>
      </c>
    </row>
    <row r="1357" spans="1:80" s="38" customFormat="1" ht="15" customHeight="1">
      <c r="A1357" s="22">
        <f t="shared" ref="A1357" si="351">ROW(B1357)-2</f>
        <v>1355</v>
      </c>
      <c r="B1357" s="13" t="s">
        <v>84</v>
      </c>
      <c r="C1357" s="104" t="s">
        <v>7657</v>
      </c>
      <c r="D1357" s="82" t="s">
        <v>7653</v>
      </c>
      <c r="E1357" s="91" t="str">
        <f>CONCATENATE(LEFT(D1357,5),VLOOKUP(CONCATENATE(N1357,"x",O1357),'PART NUMBER GUIDE'!$B$9:$C$49,2,FALSE),VLOOKUP(CONCATENATE(P1357, V1357), 'PART NUMBER GUIDE'!$Q$6:$R$91, 2, FALSE),VLOOKUP(Y1357,'PART NUMBER GUIDE'!$J$8:$K$43,2, FALSE),IF(U1357="N/A",IF(ABS(S1357)&lt;10,"0"&amp;ABS(S1357),ABS(S1357)),CONCATENATE(LEFT(U1357,1),RIGHT(U1357,1))), F1357, G1357)</f>
        <v>MR80221016318N</v>
      </c>
      <c r="F1357" s="90" t="s">
        <v>2224</v>
      </c>
      <c r="G1357" s="90"/>
      <c r="H1357" s="79" t="s">
        <v>7727</v>
      </c>
      <c r="I1357" s="109">
        <v>45372</v>
      </c>
      <c r="J1357" s="85" t="s">
        <v>1266</v>
      </c>
      <c r="K1357" s="342">
        <v>429</v>
      </c>
      <c r="L1357" s="92">
        <f t="shared" si="335"/>
        <v>429</v>
      </c>
      <c r="M1357" s="344"/>
      <c r="N1357" s="82">
        <v>20</v>
      </c>
      <c r="O1357" s="8">
        <v>10</v>
      </c>
      <c r="P1357" s="99" t="str">
        <f t="shared" ref="P1357" si="352">CONCATENATE(Q1357,"x",R1357)</f>
        <v>6x135</v>
      </c>
      <c r="Q1357" s="99">
        <v>6</v>
      </c>
      <c r="R1357" s="82">
        <v>135</v>
      </c>
      <c r="S1357" s="82">
        <v>-18</v>
      </c>
      <c r="T1357" s="84">
        <v>4.75</v>
      </c>
      <c r="U1357" s="102" t="s">
        <v>85</v>
      </c>
      <c r="V1357" s="75">
        <v>87</v>
      </c>
      <c r="W1357" s="41">
        <v>35.714886473950166</v>
      </c>
      <c r="X1357" s="51">
        <v>2650</v>
      </c>
      <c r="Y1357" s="45" t="s">
        <v>5454</v>
      </c>
      <c r="Z1357" s="79" t="s">
        <v>196</v>
      </c>
      <c r="AA1357" s="51" t="str">
        <f t="shared" ref="AA1357" si="353">_xlfn.CONCAT(N1357,"x",O1357,","," ",P1357,","," ",S1357," ","OS")</f>
        <v>20x10, 6x135, -18 OS</v>
      </c>
      <c r="AB1357" s="81" t="s">
        <v>7971</v>
      </c>
      <c r="AC1357" s="89">
        <f>_xlfn.IFNA(VLOOKUP(AB1357,ACCESSORIES!F:J,5,FALSE),"N/A")</f>
        <v>22</v>
      </c>
      <c r="AD1357" s="14" t="s">
        <v>85</v>
      </c>
      <c r="AE1357" s="9" t="str">
        <f>_xlfn.IFNA(VLOOKUP(AD1357,ACCESSORIES!C:G,5,FALSE),"N/A")</f>
        <v>N/A</v>
      </c>
      <c r="AF1357" s="9" t="str">
        <f>_xlfn.IFNA(VLOOKUP(AE1357,ACCESSORIES!D:H,5,FALSE),"N/A")</f>
        <v>N/A</v>
      </c>
      <c r="AG1357" s="14" t="s">
        <v>85</v>
      </c>
      <c r="AH1357" s="9" t="str">
        <f>_xlfn.IFNA(VLOOKUP(AG1357,ACCESSORIES!F:J,5,FALSE),"N/A")</f>
        <v>N/A</v>
      </c>
      <c r="AI1357" s="99" t="s">
        <v>265</v>
      </c>
      <c r="AJ1357" s="82" t="s">
        <v>85</v>
      </c>
      <c r="AK1357" s="82" t="s">
        <v>85</v>
      </c>
      <c r="AL1357" s="82" t="s">
        <v>85</v>
      </c>
      <c r="AM1357" s="82">
        <v>16.2</v>
      </c>
      <c r="AN1357" s="82">
        <v>170</v>
      </c>
      <c r="AO1357" s="36">
        <v>18.600000000000001</v>
      </c>
      <c r="AP1357" s="36">
        <v>50.9</v>
      </c>
      <c r="AQ1357" s="25">
        <v>66.599999999999994</v>
      </c>
      <c r="AR1357" s="36">
        <v>73.5</v>
      </c>
      <c r="AS1357" s="25">
        <v>243</v>
      </c>
      <c r="AT1357" s="74">
        <v>236</v>
      </c>
      <c r="AU1357" s="84">
        <v>87</v>
      </c>
      <c r="AV1357" s="54">
        <v>83.9</v>
      </c>
      <c r="AW1357" s="54">
        <v>83.9</v>
      </c>
      <c r="AX1357" s="54">
        <v>59.7</v>
      </c>
      <c r="AY1357" s="13" t="s">
        <v>85</v>
      </c>
      <c r="AZ1357" s="98" t="str">
        <f>_xlfn.IFNA(VLOOKUP(AY1357,ACCESSORIES!F:J,5,FALSE),"N/A")</f>
        <v>N/A</v>
      </c>
      <c r="BA1357" s="13" t="s">
        <v>85</v>
      </c>
      <c r="BB1357" s="98" t="str">
        <f>_xlfn.IFNA(VLOOKUP(BA1357,ACCESSORIES!F:J,5,FALSE),"N/A")</f>
        <v>N/A</v>
      </c>
      <c r="BC1357" s="77">
        <f t="shared" si="343"/>
        <v>40.214886473950166</v>
      </c>
      <c r="BD1357" s="56">
        <v>23.228346456692901</v>
      </c>
      <c r="BE1357" s="56">
        <v>23.228346456692901</v>
      </c>
      <c r="BF1357" s="56">
        <v>12.9133858267717</v>
      </c>
      <c r="BG1357" s="378">
        <f t="shared" si="275"/>
        <v>0.11417680000000027</v>
      </c>
      <c r="BH1357" s="81">
        <v>20</v>
      </c>
      <c r="BI1357" s="114" t="s">
        <v>3532</v>
      </c>
      <c r="BJ1357" s="50" t="s">
        <v>4050</v>
      </c>
      <c r="BK1357" s="81"/>
      <c r="BL1357" s="81"/>
      <c r="BM1357" s="81"/>
      <c r="BN1357" s="81"/>
      <c r="BO1357" s="81"/>
      <c r="BP1357" s="81"/>
      <c r="BQ1357" s="81"/>
      <c r="BR1357" s="81"/>
      <c r="BS1357" s="81"/>
      <c r="BT1357" s="81"/>
      <c r="BU1357" s="349"/>
      <c r="BV1357" s="390"/>
      <c r="BW1357" s="352"/>
      <c r="BX1357" s="390"/>
      <c r="BY1357" s="93" t="str">
        <f t="shared" ref="BY1357" si="354">CONCATENATE(IF(J1357="Closeout","CLOSEOUT - ",""),D1357,", ",N1357,"x",O1357,", ",IF(U1357="N/A","",CONCATENATE(U1357,"/")),IF(S1357&gt;0,CONCATENATE("+",S1357),S1357),"mm Offset, ",P1357,", ",V1357,"mm Centerbore, ",PROPER(Y1357),IF(G1357="R",", Race Drilled",""),"",IF(BA1357="N/A","",CONCATENATE(", w/ ",BA1357)))</f>
        <v>MR802, 20x10, -18mm Offset, 6x135, 87mm Centerbore, Machined - Clear Coat</v>
      </c>
      <c r="BZ1357" s="81" t="s">
        <v>3878</v>
      </c>
      <c r="CA1357" s="81" t="s">
        <v>3879</v>
      </c>
      <c r="CB1357" s="81" t="str">
        <f t="shared" ref="CB1357" si="355">C1357</f>
        <v>RAISED (8XX)</v>
      </c>
    </row>
    <row r="1358" spans="1:80" s="38" customFormat="1" ht="15" customHeight="1">
      <c r="A1358" s="22">
        <f t="shared" si="259"/>
        <v>1356</v>
      </c>
      <c r="B1358" s="13" t="s">
        <v>84</v>
      </c>
      <c r="C1358" s="104" t="s">
        <v>7657</v>
      </c>
      <c r="D1358" s="82" t="s">
        <v>7653</v>
      </c>
      <c r="E1358" s="91" t="str">
        <f>CONCATENATE(LEFT(D1358,5),VLOOKUP(CONCATENATE(N1358,"x",O1358),'PART NUMBER GUIDE'!$B$9:$C$49,2,FALSE),VLOOKUP(CONCATENATE(P1358, V1358), 'PART NUMBER GUIDE'!$Q$6:$R$91, 2, FALSE),VLOOKUP(Y1358,'PART NUMBER GUIDE'!$J$8:$K$43,2, FALSE),IF(U1358="N/A",IF(ABS(S1358)&lt;10,"0"&amp;ABS(S1358),ABS(S1358)),CONCATENATE(LEFT(U1358,1),RIGHT(U1358,1))), F1358, G1358)</f>
        <v>MR80221060518N</v>
      </c>
      <c r="F1358" s="90" t="s">
        <v>2224</v>
      </c>
      <c r="G1358" s="90"/>
      <c r="H1358" s="79" t="s">
        <v>7728</v>
      </c>
      <c r="I1358" s="109">
        <v>45372</v>
      </c>
      <c r="J1358" s="85" t="s">
        <v>1266</v>
      </c>
      <c r="K1358" s="342">
        <v>429</v>
      </c>
      <c r="L1358" s="92">
        <f t="shared" si="335"/>
        <v>429</v>
      </c>
      <c r="M1358" s="344"/>
      <c r="N1358" s="82">
        <v>20</v>
      </c>
      <c r="O1358" s="8">
        <v>10</v>
      </c>
      <c r="P1358" s="99" t="str">
        <f t="shared" si="261"/>
        <v>6x5.5</v>
      </c>
      <c r="Q1358" s="99">
        <v>6</v>
      </c>
      <c r="R1358" s="82">
        <v>5.5</v>
      </c>
      <c r="S1358" s="82">
        <v>-18</v>
      </c>
      <c r="T1358" s="84">
        <v>4.75</v>
      </c>
      <c r="U1358" s="102" t="s">
        <v>85</v>
      </c>
      <c r="V1358" s="75">
        <v>106.25</v>
      </c>
      <c r="W1358" s="41">
        <v>35.714886473950166</v>
      </c>
      <c r="X1358" s="51">
        <v>2650</v>
      </c>
      <c r="Y1358" s="45" t="s">
        <v>7646</v>
      </c>
      <c r="Z1358" s="79" t="s">
        <v>2987</v>
      </c>
      <c r="AA1358" s="51" t="str">
        <f t="shared" si="278"/>
        <v>20x10, 6x5.5, -18 OS</v>
      </c>
      <c r="AB1358" s="81" t="s">
        <v>7971</v>
      </c>
      <c r="AC1358" s="89">
        <f>_xlfn.IFNA(VLOOKUP(AB1358,ACCESSORIES!F:J,5,FALSE),"N/A")</f>
        <v>22</v>
      </c>
      <c r="AD1358" s="14" t="s">
        <v>85</v>
      </c>
      <c r="AE1358" s="9" t="str">
        <f>_xlfn.IFNA(VLOOKUP(AD1358,ACCESSORIES!C:G,5,FALSE),"N/A")</f>
        <v>N/A</v>
      </c>
      <c r="AF1358" s="9" t="str">
        <f>_xlfn.IFNA(VLOOKUP(AE1358,ACCESSORIES!D:H,5,FALSE),"N/A")</f>
        <v>N/A</v>
      </c>
      <c r="AG1358" s="14" t="s">
        <v>85</v>
      </c>
      <c r="AH1358" s="9" t="str">
        <f>_xlfn.IFNA(VLOOKUP(AG1358,ACCESSORIES!F:J,5,FALSE),"N/A")</f>
        <v>N/A</v>
      </c>
      <c r="AI1358" s="99" t="s">
        <v>265</v>
      </c>
      <c r="AJ1358" s="82" t="s">
        <v>1709</v>
      </c>
      <c r="AK1358" s="40">
        <f>_xlfn.IFNA(VLOOKUP(AJ1358,ACCESSORIES!F:J,5,FALSE),"N/A")</f>
        <v>2.75</v>
      </c>
      <c r="AL1358" s="3">
        <v>78.3</v>
      </c>
      <c r="AM1358" s="82">
        <v>16.2</v>
      </c>
      <c r="AN1358" s="82">
        <v>170</v>
      </c>
      <c r="AO1358" s="36">
        <v>18.600000000000001</v>
      </c>
      <c r="AP1358" s="36">
        <v>50.9</v>
      </c>
      <c r="AQ1358" s="25">
        <v>66.599999999999994</v>
      </c>
      <c r="AR1358" s="36">
        <v>73.5</v>
      </c>
      <c r="AS1358" s="25">
        <v>243</v>
      </c>
      <c r="AT1358" s="74">
        <v>236</v>
      </c>
      <c r="AU1358" s="84">
        <v>94.8</v>
      </c>
      <c r="AV1358" s="54">
        <v>83.9</v>
      </c>
      <c r="AW1358" s="54">
        <v>83.9</v>
      </c>
      <c r="AX1358" s="54">
        <v>59.7</v>
      </c>
      <c r="AY1358" s="13" t="s">
        <v>85</v>
      </c>
      <c r="AZ1358" s="98" t="str">
        <f>_xlfn.IFNA(VLOOKUP(AY1358,ACCESSORIES!F:J,5,FALSE),"N/A")</f>
        <v>N/A</v>
      </c>
      <c r="BA1358" s="13" t="s">
        <v>85</v>
      </c>
      <c r="BB1358" s="98" t="str">
        <f>_xlfn.IFNA(VLOOKUP(BA1358,ACCESSORIES!F:J,5,FALSE),"N/A")</f>
        <v>N/A</v>
      </c>
      <c r="BC1358" s="77">
        <f t="shared" si="343"/>
        <v>40.214886473950166</v>
      </c>
      <c r="BD1358" s="56">
        <v>23.228346456692901</v>
      </c>
      <c r="BE1358" s="56">
        <v>23.228346456692901</v>
      </c>
      <c r="BF1358" s="56">
        <v>12.9133858267717</v>
      </c>
      <c r="BG1358" s="378">
        <f t="shared" si="275"/>
        <v>0.11417680000000027</v>
      </c>
      <c r="BH1358" s="81">
        <v>20</v>
      </c>
      <c r="BI1358" s="114" t="s">
        <v>3532</v>
      </c>
      <c r="BJ1358" s="50" t="s">
        <v>4050</v>
      </c>
      <c r="BK1358" s="81"/>
      <c r="BL1358" s="81"/>
      <c r="BM1358" s="81"/>
      <c r="BN1358" s="81"/>
      <c r="BO1358" s="81"/>
      <c r="BP1358" s="81"/>
      <c r="BQ1358" s="81"/>
      <c r="BR1358" s="81"/>
      <c r="BS1358" s="81"/>
      <c r="BT1358" s="81"/>
      <c r="BU1358" s="349"/>
      <c r="BV1358" s="390"/>
      <c r="BW1358" s="352"/>
      <c r="BX1358" s="390"/>
      <c r="BY1358" s="93" t="str">
        <f t="shared" si="270"/>
        <v>MR802, 20x10, -18mm Offset, 6x5.5, 106.25mm Centerbore, Double Black Milled</v>
      </c>
      <c r="BZ1358" s="81" t="s">
        <v>3878</v>
      </c>
      <c r="CA1358" s="81" t="s">
        <v>3879</v>
      </c>
      <c r="CB1358" s="81" t="str">
        <f t="shared" si="271"/>
        <v>RAISED (8XX)</v>
      </c>
    </row>
    <row r="1359" spans="1:80" s="38" customFormat="1" ht="15" customHeight="1">
      <c r="A1359" s="22">
        <f t="shared" ref="A1359" si="356">ROW(B1359)-2</f>
        <v>1357</v>
      </c>
      <c r="B1359" s="13" t="s">
        <v>84</v>
      </c>
      <c r="C1359" s="104" t="s">
        <v>7657</v>
      </c>
      <c r="D1359" s="82" t="s">
        <v>7653</v>
      </c>
      <c r="E1359" s="91" t="str">
        <f>CONCATENATE(LEFT(D1359,5),VLOOKUP(CONCATENATE(N1359,"x",O1359),'PART NUMBER GUIDE'!$B$9:$C$49,2,FALSE),VLOOKUP(CONCATENATE(P1359, V1359), 'PART NUMBER GUIDE'!$Q$6:$R$91, 2, FALSE),VLOOKUP(Y1359,'PART NUMBER GUIDE'!$J$8:$K$43,2, FALSE),IF(U1359="N/A",IF(ABS(S1359)&lt;10,"0"&amp;ABS(S1359),ABS(S1359)),CONCATENATE(LEFT(U1359,1),RIGHT(U1359,1))), F1359, G1359)</f>
        <v>MR80221060318N</v>
      </c>
      <c r="F1359" s="90" t="s">
        <v>2224</v>
      </c>
      <c r="G1359" s="90"/>
      <c r="H1359" s="79" t="s">
        <v>7729</v>
      </c>
      <c r="I1359" s="109">
        <v>45372</v>
      </c>
      <c r="J1359" s="85" t="s">
        <v>1266</v>
      </c>
      <c r="K1359" s="342">
        <v>429</v>
      </c>
      <c r="L1359" s="92">
        <f t="shared" si="335"/>
        <v>429</v>
      </c>
      <c r="M1359" s="344"/>
      <c r="N1359" s="82">
        <v>20</v>
      </c>
      <c r="O1359" s="8">
        <v>10</v>
      </c>
      <c r="P1359" s="99" t="str">
        <f t="shared" ref="P1359" si="357">CONCATENATE(Q1359,"x",R1359)</f>
        <v>6x5.5</v>
      </c>
      <c r="Q1359" s="99">
        <v>6</v>
      </c>
      <c r="R1359" s="82">
        <v>5.5</v>
      </c>
      <c r="S1359" s="82">
        <v>-18</v>
      </c>
      <c r="T1359" s="84">
        <v>4.75</v>
      </c>
      <c r="U1359" s="102" t="s">
        <v>85</v>
      </c>
      <c r="V1359" s="75">
        <v>106.25</v>
      </c>
      <c r="W1359" s="41">
        <v>35.714886473950166</v>
      </c>
      <c r="X1359" s="51">
        <v>2650</v>
      </c>
      <c r="Y1359" s="45" t="s">
        <v>5454</v>
      </c>
      <c r="Z1359" s="79" t="s">
        <v>196</v>
      </c>
      <c r="AA1359" s="51" t="str">
        <f t="shared" ref="AA1359" si="358">_xlfn.CONCAT(N1359,"x",O1359,","," ",P1359,","," ",S1359," ","OS")</f>
        <v>20x10, 6x5.5, -18 OS</v>
      </c>
      <c r="AB1359" s="81" t="s">
        <v>7971</v>
      </c>
      <c r="AC1359" s="89">
        <f>_xlfn.IFNA(VLOOKUP(AB1359,ACCESSORIES!F:J,5,FALSE),"N/A")</f>
        <v>22</v>
      </c>
      <c r="AD1359" s="14" t="s">
        <v>85</v>
      </c>
      <c r="AE1359" s="9" t="str">
        <f>_xlfn.IFNA(VLOOKUP(AD1359,ACCESSORIES!C:G,5,FALSE),"N/A")</f>
        <v>N/A</v>
      </c>
      <c r="AF1359" s="9" t="str">
        <f>_xlfn.IFNA(VLOOKUP(AE1359,ACCESSORIES!D:H,5,FALSE),"N/A")</f>
        <v>N/A</v>
      </c>
      <c r="AG1359" s="14" t="s">
        <v>85</v>
      </c>
      <c r="AH1359" s="9" t="str">
        <f>_xlfn.IFNA(VLOOKUP(AG1359,ACCESSORIES!F:J,5,FALSE),"N/A")</f>
        <v>N/A</v>
      </c>
      <c r="AI1359" s="99" t="s">
        <v>265</v>
      </c>
      <c r="AJ1359" s="82" t="s">
        <v>1709</v>
      </c>
      <c r="AK1359" s="40">
        <f>_xlfn.IFNA(VLOOKUP(AJ1359,ACCESSORIES!F:J,5,FALSE),"N/A")</f>
        <v>2.75</v>
      </c>
      <c r="AL1359" s="3">
        <v>78.3</v>
      </c>
      <c r="AM1359" s="82">
        <v>16.2</v>
      </c>
      <c r="AN1359" s="82">
        <v>170</v>
      </c>
      <c r="AO1359" s="36">
        <v>18.600000000000001</v>
      </c>
      <c r="AP1359" s="36">
        <v>50.9</v>
      </c>
      <c r="AQ1359" s="25">
        <v>66.599999999999994</v>
      </c>
      <c r="AR1359" s="36">
        <v>73.5</v>
      </c>
      <c r="AS1359" s="25">
        <v>243</v>
      </c>
      <c r="AT1359" s="74">
        <v>236</v>
      </c>
      <c r="AU1359" s="84">
        <v>94.8</v>
      </c>
      <c r="AV1359" s="54">
        <v>83.9</v>
      </c>
      <c r="AW1359" s="54">
        <v>83.9</v>
      </c>
      <c r="AX1359" s="54">
        <v>59.7</v>
      </c>
      <c r="AY1359" s="13" t="s">
        <v>85</v>
      </c>
      <c r="AZ1359" s="98" t="str">
        <f>_xlfn.IFNA(VLOOKUP(AY1359,ACCESSORIES!F:J,5,FALSE),"N/A")</f>
        <v>N/A</v>
      </c>
      <c r="BA1359" s="13" t="s">
        <v>85</v>
      </c>
      <c r="BB1359" s="98" t="str">
        <f>_xlfn.IFNA(VLOOKUP(BA1359,ACCESSORIES!F:J,5,FALSE),"N/A")</f>
        <v>N/A</v>
      </c>
      <c r="BC1359" s="77">
        <f t="shared" si="343"/>
        <v>40.214886473950166</v>
      </c>
      <c r="BD1359" s="56">
        <v>23.228346456692901</v>
      </c>
      <c r="BE1359" s="56">
        <v>23.228346456692901</v>
      </c>
      <c r="BF1359" s="56">
        <v>12.9133858267717</v>
      </c>
      <c r="BG1359" s="378">
        <f t="shared" si="275"/>
        <v>0.11417680000000027</v>
      </c>
      <c r="BH1359" s="81">
        <v>20</v>
      </c>
      <c r="BI1359" s="114" t="s">
        <v>3532</v>
      </c>
      <c r="BJ1359" s="50" t="s">
        <v>4050</v>
      </c>
      <c r="BK1359" s="81"/>
      <c r="BL1359" s="81"/>
      <c r="BM1359" s="81"/>
      <c r="BN1359" s="81"/>
      <c r="BO1359" s="81"/>
      <c r="BP1359" s="81"/>
      <c r="BQ1359" s="81"/>
      <c r="BR1359" s="81"/>
      <c r="BS1359" s="81"/>
      <c r="BT1359" s="81"/>
      <c r="BU1359" s="349"/>
      <c r="BV1359" s="390"/>
      <c r="BW1359" s="352"/>
      <c r="BX1359" s="390"/>
      <c r="BY1359" s="93" t="str">
        <f t="shared" ref="BY1359" si="359">CONCATENATE(IF(J1359="Closeout","CLOSEOUT - ",""),D1359,", ",N1359,"x",O1359,", ",IF(U1359="N/A","",CONCATENATE(U1359,"/")),IF(S1359&gt;0,CONCATENATE("+",S1359),S1359),"mm Offset, ",P1359,", ",V1359,"mm Centerbore, ",PROPER(Y1359),IF(G1359="R",", Race Drilled",""),"",IF(BA1359="N/A","",CONCATENATE(", w/ ",BA1359)))</f>
        <v>MR802, 20x10, -18mm Offset, 6x5.5, 106.25mm Centerbore, Machined - Clear Coat</v>
      </c>
      <c r="BZ1359" s="81" t="s">
        <v>3878</v>
      </c>
      <c r="CA1359" s="81" t="s">
        <v>3879</v>
      </c>
      <c r="CB1359" s="81" t="str">
        <f t="shared" ref="CB1359" si="360">C1359</f>
        <v>RAISED (8XX)</v>
      </c>
    </row>
    <row r="1360" spans="1:80" s="38" customFormat="1" ht="15" customHeight="1">
      <c r="A1360" s="22">
        <f t="shared" si="259"/>
        <v>1358</v>
      </c>
      <c r="B1360" s="13" t="s">
        <v>84</v>
      </c>
      <c r="C1360" s="104" t="s">
        <v>7657</v>
      </c>
      <c r="D1360" s="82" t="s">
        <v>7653</v>
      </c>
      <c r="E1360" s="91" t="str">
        <f>CONCATENATE(LEFT(D1360,5),VLOOKUP(CONCATENATE(N1360,"x",O1360),'PART NUMBER GUIDE'!$B$9:$C$49,2,FALSE),VLOOKUP(CONCATENATE(P1360, V1360), 'PART NUMBER GUIDE'!$Q$6:$R$91, 2, FALSE),VLOOKUP(Y1360,'PART NUMBER GUIDE'!$J$8:$K$43,2, FALSE),IF(U1360="N/A",IF(ABS(S1360)&lt;10,"0"&amp;ABS(S1360),ABS(S1360)),CONCATENATE(LEFT(U1360,1),RIGHT(U1360,1))), F1360, G1360)</f>
        <v>MR80221080518N</v>
      </c>
      <c r="F1360" s="90" t="s">
        <v>2224</v>
      </c>
      <c r="G1360" s="90"/>
      <c r="H1360" s="79" t="s">
        <v>7730</v>
      </c>
      <c r="I1360" s="109">
        <v>45372</v>
      </c>
      <c r="J1360" s="85" t="s">
        <v>1266</v>
      </c>
      <c r="K1360" s="342">
        <v>429</v>
      </c>
      <c r="L1360" s="92">
        <f t="shared" si="335"/>
        <v>429</v>
      </c>
      <c r="M1360" s="344"/>
      <c r="N1360" s="82">
        <v>20</v>
      </c>
      <c r="O1360" s="8">
        <v>10</v>
      </c>
      <c r="P1360" s="99" t="str">
        <f t="shared" si="261"/>
        <v>8x6.5</v>
      </c>
      <c r="Q1360" s="99">
        <v>8</v>
      </c>
      <c r="R1360" s="82">
        <v>6.5</v>
      </c>
      <c r="S1360" s="82">
        <v>-18</v>
      </c>
      <c r="T1360" s="84">
        <v>4.75</v>
      </c>
      <c r="U1360" s="102" t="s">
        <v>85</v>
      </c>
      <c r="V1360" s="75">
        <v>121.3</v>
      </c>
      <c r="W1360" s="41">
        <v>36.376273260504796</v>
      </c>
      <c r="X1360" s="51">
        <v>3640</v>
      </c>
      <c r="Y1360" s="45" t="s">
        <v>7646</v>
      </c>
      <c r="Z1360" s="79" t="s">
        <v>2987</v>
      </c>
      <c r="AA1360" s="51" t="str">
        <f t="shared" si="278"/>
        <v>20x10, 8x6.5, -18 OS</v>
      </c>
      <c r="AB1360" s="81" t="s">
        <v>7652</v>
      </c>
      <c r="AC1360" s="89">
        <f>_xlfn.IFNA(VLOOKUP(AB1360,ACCESSORIES!F:J,5,FALSE),"N/A")</f>
        <v>22</v>
      </c>
      <c r="AD1360" s="14" t="s">
        <v>85</v>
      </c>
      <c r="AE1360" s="9" t="str">
        <f>_xlfn.IFNA(VLOOKUP(AD1360,ACCESSORIES!C:G,5,FALSE),"N/A")</f>
        <v>N/A</v>
      </c>
      <c r="AF1360" s="9" t="str">
        <f>_xlfn.IFNA(VLOOKUP(AE1360,ACCESSORIES!D:H,5,FALSE),"N/A")</f>
        <v>N/A</v>
      </c>
      <c r="AG1360" s="14" t="s">
        <v>85</v>
      </c>
      <c r="AH1360" s="9" t="str">
        <f>_xlfn.IFNA(VLOOKUP(AG1360,ACCESSORIES!F:J,5,FALSE),"N/A")</f>
        <v>N/A</v>
      </c>
      <c r="AI1360" s="99" t="s">
        <v>265</v>
      </c>
      <c r="AJ1360" s="82" t="s">
        <v>85</v>
      </c>
      <c r="AK1360" s="82" t="s">
        <v>85</v>
      </c>
      <c r="AL1360" s="82" t="s">
        <v>85</v>
      </c>
      <c r="AM1360" s="82">
        <v>16.2</v>
      </c>
      <c r="AN1360" s="82">
        <v>200</v>
      </c>
      <c r="AO1360" s="36">
        <v>0</v>
      </c>
      <c r="AP1360" s="36">
        <v>0</v>
      </c>
      <c r="AQ1360" s="25">
        <v>38.1</v>
      </c>
      <c r="AR1360" s="36">
        <v>53.3</v>
      </c>
      <c r="AS1360" s="25">
        <v>242.5</v>
      </c>
      <c r="AT1360" s="74">
        <v>235.5</v>
      </c>
      <c r="AU1360" s="84">
        <v>121.3</v>
      </c>
      <c r="AV1360" s="54">
        <v>88</v>
      </c>
      <c r="AW1360" s="54">
        <v>88</v>
      </c>
      <c r="AX1360" s="54">
        <v>76.2</v>
      </c>
      <c r="AY1360" s="13" t="s">
        <v>85</v>
      </c>
      <c r="AZ1360" s="98" t="str">
        <f>_xlfn.IFNA(VLOOKUP(AY1360,ACCESSORIES!F:J,5,FALSE),"N/A")</f>
        <v>N/A</v>
      </c>
      <c r="BA1360" s="13" t="s">
        <v>85</v>
      </c>
      <c r="BB1360" s="98" t="str">
        <f>_xlfn.IFNA(VLOOKUP(BA1360,ACCESSORIES!F:J,5,FALSE),"N/A")</f>
        <v>N/A</v>
      </c>
      <c r="BC1360" s="77">
        <f t="shared" si="343"/>
        <v>40.876273260504796</v>
      </c>
      <c r="BD1360" s="56">
        <v>23.228346456692901</v>
      </c>
      <c r="BE1360" s="56">
        <v>23.228346456692901</v>
      </c>
      <c r="BF1360" s="56">
        <v>12.9133858267717</v>
      </c>
      <c r="BG1360" s="378">
        <f t="shared" si="275"/>
        <v>0.11417680000000027</v>
      </c>
      <c r="BH1360" s="81">
        <v>20</v>
      </c>
      <c r="BI1360" s="114" t="s">
        <v>3532</v>
      </c>
      <c r="BJ1360" s="50" t="s">
        <v>4050</v>
      </c>
      <c r="BK1360" s="81"/>
      <c r="BL1360" s="81"/>
      <c r="BM1360" s="81"/>
      <c r="BN1360" s="81"/>
      <c r="BO1360" s="81"/>
      <c r="BP1360" s="81"/>
      <c r="BQ1360" s="81"/>
      <c r="BR1360" s="81"/>
      <c r="BS1360" s="81"/>
      <c r="BT1360" s="81"/>
      <c r="BU1360" s="349"/>
      <c r="BV1360" s="390"/>
      <c r="BW1360" s="352"/>
      <c r="BX1360" s="390"/>
      <c r="BY1360" s="93" t="str">
        <f t="shared" si="270"/>
        <v>MR802, 20x10, -18mm Offset, 8x6.5, 121.3mm Centerbore, Double Black Milled</v>
      </c>
      <c r="BZ1360" s="81" t="s">
        <v>3878</v>
      </c>
      <c r="CA1360" s="81" t="s">
        <v>3879</v>
      </c>
      <c r="CB1360" s="81" t="str">
        <f t="shared" si="271"/>
        <v>RAISED (8XX)</v>
      </c>
    </row>
    <row r="1361" spans="1:80" s="38" customFormat="1" ht="15" customHeight="1">
      <c r="A1361" s="22">
        <f t="shared" ref="A1361" si="361">ROW(B1361)-2</f>
        <v>1359</v>
      </c>
      <c r="B1361" s="13" t="s">
        <v>84</v>
      </c>
      <c r="C1361" s="104" t="s">
        <v>7657</v>
      </c>
      <c r="D1361" s="82" t="s">
        <v>7653</v>
      </c>
      <c r="E1361" s="91" t="str">
        <f>CONCATENATE(LEFT(D1361,5),VLOOKUP(CONCATENATE(N1361,"x",O1361),'PART NUMBER GUIDE'!$B$9:$C$49,2,FALSE),VLOOKUP(CONCATENATE(P1361, V1361), 'PART NUMBER GUIDE'!$Q$6:$R$91, 2, FALSE),VLOOKUP(Y1361,'PART NUMBER GUIDE'!$J$8:$K$43,2, FALSE),IF(U1361="N/A",IF(ABS(S1361)&lt;10,"0"&amp;ABS(S1361),ABS(S1361)),CONCATENATE(LEFT(U1361,1),RIGHT(U1361,1))), F1361, G1361)</f>
        <v>MR80221080318N</v>
      </c>
      <c r="F1361" s="90" t="s">
        <v>2224</v>
      </c>
      <c r="G1361" s="90"/>
      <c r="H1361" s="79" t="s">
        <v>7731</v>
      </c>
      <c r="I1361" s="109">
        <v>45372</v>
      </c>
      <c r="J1361" s="85" t="s">
        <v>1266</v>
      </c>
      <c r="K1361" s="342">
        <v>429</v>
      </c>
      <c r="L1361" s="92">
        <f t="shared" si="335"/>
        <v>429</v>
      </c>
      <c r="M1361" s="344"/>
      <c r="N1361" s="82">
        <v>20</v>
      </c>
      <c r="O1361" s="8">
        <v>10</v>
      </c>
      <c r="P1361" s="99" t="str">
        <f t="shared" ref="P1361" si="362">CONCATENATE(Q1361,"x",R1361)</f>
        <v>8x6.5</v>
      </c>
      <c r="Q1361" s="99">
        <v>8</v>
      </c>
      <c r="R1361" s="82">
        <v>6.5</v>
      </c>
      <c r="S1361" s="82">
        <v>-18</v>
      </c>
      <c r="T1361" s="84">
        <v>4.75</v>
      </c>
      <c r="U1361" s="102" t="s">
        <v>85</v>
      </c>
      <c r="V1361" s="75">
        <v>121.3</v>
      </c>
      <c r="W1361" s="41">
        <v>36.376273260504796</v>
      </c>
      <c r="X1361" s="51">
        <v>3640</v>
      </c>
      <c r="Y1361" s="45" t="s">
        <v>5454</v>
      </c>
      <c r="Z1361" s="79" t="s">
        <v>196</v>
      </c>
      <c r="AA1361" s="51" t="str">
        <f t="shared" ref="AA1361" si="363">_xlfn.CONCAT(N1361,"x",O1361,","," ",P1361,","," ",S1361," ","OS")</f>
        <v>20x10, 8x6.5, -18 OS</v>
      </c>
      <c r="AB1361" s="81" t="s">
        <v>7652</v>
      </c>
      <c r="AC1361" s="89">
        <f>_xlfn.IFNA(VLOOKUP(AB1361,ACCESSORIES!F:J,5,FALSE),"N/A")</f>
        <v>22</v>
      </c>
      <c r="AD1361" s="14" t="s">
        <v>85</v>
      </c>
      <c r="AE1361" s="9" t="str">
        <f>_xlfn.IFNA(VLOOKUP(AD1361,ACCESSORIES!C:G,5,FALSE),"N/A")</f>
        <v>N/A</v>
      </c>
      <c r="AF1361" s="9" t="str">
        <f>_xlfn.IFNA(VLOOKUP(AE1361,ACCESSORIES!D:H,5,FALSE),"N/A")</f>
        <v>N/A</v>
      </c>
      <c r="AG1361" s="14" t="s">
        <v>85</v>
      </c>
      <c r="AH1361" s="9" t="str">
        <f>_xlfn.IFNA(VLOOKUP(AG1361,ACCESSORIES!F:J,5,FALSE),"N/A")</f>
        <v>N/A</v>
      </c>
      <c r="AI1361" s="99" t="s">
        <v>265</v>
      </c>
      <c r="AJ1361" s="82" t="s">
        <v>85</v>
      </c>
      <c r="AK1361" s="82" t="s">
        <v>85</v>
      </c>
      <c r="AL1361" s="82" t="s">
        <v>85</v>
      </c>
      <c r="AM1361" s="82">
        <v>16.2</v>
      </c>
      <c r="AN1361" s="82">
        <v>200</v>
      </c>
      <c r="AO1361" s="36">
        <v>0</v>
      </c>
      <c r="AP1361" s="36">
        <v>0</v>
      </c>
      <c r="AQ1361" s="25">
        <v>38.1</v>
      </c>
      <c r="AR1361" s="36">
        <v>53.3</v>
      </c>
      <c r="AS1361" s="25">
        <v>242.5</v>
      </c>
      <c r="AT1361" s="74">
        <v>235.5</v>
      </c>
      <c r="AU1361" s="84">
        <v>121.3</v>
      </c>
      <c r="AV1361" s="54">
        <v>88</v>
      </c>
      <c r="AW1361" s="54">
        <v>88</v>
      </c>
      <c r="AX1361" s="54">
        <v>76.2</v>
      </c>
      <c r="AY1361" s="13" t="s">
        <v>85</v>
      </c>
      <c r="AZ1361" s="98" t="str">
        <f>_xlfn.IFNA(VLOOKUP(AY1361,ACCESSORIES!F:J,5,FALSE),"N/A")</f>
        <v>N/A</v>
      </c>
      <c r="BA1361" s="13" t="s">
        <v>85</v>
      </c>
      <c r="BB1361" s="98" t="str">
        <f>_xlfn.IFNA(VLOOKUP(BA1361,ACCESSORIES!F:J,5,FALSE),"N/A")</f>
        <v>N/A</v>
      </c>
      <c r="BC1361" s="77">
        <f t="shared" si="343"/>
        <v>40.876273260504796</v>
      </c>
      <c r="BD1361" s="56">
        <v>23.228346456692901</v>
      </c>
      <c r="BE1361" s="56">
        <v>23.228346456692901</v>
      </c>
      <c r="BF1361" s="56">
        <v>12.9133858267717</v>
      </c>
      <c r="BG1361" s="378">
        <f t="shared" si="275"/>
        <v>0.11417680000000027</v>
      </c>
      <c r="BH1361" s="81">
        <v>20</v>
      </c>
      <c r="BI1361" s="114" t="s">
        <v>3532</v>
      </c>
      <c r="BJ1361" s="50" t="s">
        <v>4050</v>
      </c>
      <c r="BK1361" s="81"/>
      <c r="BL1361" s="81"/>
      <c r="BM1361" s="81"/>
      <c r="BN1361" s="81"/>
      <c r="BO1361" s="81"/>
      <c r="BP1361" s="81"/>
      <c r="BQ1361" s="81"/>
      <c r="BR1361" s="81"/>
      <c r="BS1361" s="81"/>
      <c r="BT1361" s="81"/>
      <c r="BU1361" s="349"/>
      <c r="BV1361" s="390"/>
      <c r="BW1361" s="352"/>
      <c r="BX1361" s="390"/>
      <c r="BY1361" s="93" t="str">
        <f t="shared" ref="BY1361" si="364">CONCATENATE(IF(J1361="Closeout","CLOSEOUT - ",""),D1361,", ",N1361,"x",O1361,", ",IF(U1361="N/A","",CONCATENATE(U1361,"/")),IF(S1361&gt;0,CONCATENATE("+",S1361),S1361),"mm Offset, ",P1361,", ",V1361,"mm Centerbore, ",PROPER(Y1361),IF(G1361="R",", Race Drilled",""),"",IF(BA1361="N/A","",CONCATENATE(", w/ ",BA1361)))</f>
        <v>MR802, 20x10, -18mm Offset, 8x6.5, 121.3mm Centerbore, Machined - Clear Coat</v>
      </c>
      <c r="BZ1361" s="81" t="s">
        <v>3878</v>
      </c>
      <c r="CA1361" s="81" t="s">
        <v>3879</v>
      </c>
      <c r="CB1361" s="81" t="str">
        <f t="shared" ref="CB1361" si="365">C1361</f>
        <v>RAISED (8XX)</v>
      </c>
    </row>
    <row r="1362" spans="1:80" s="38" customFormat="1" ht="15" customHeight="1">
      <c r="A1362" s="22">
        <f t="shared" si="259"/>
        <v>1360</v>
      </c>
      <c r="B1362" s="13" t="s">
        <v>84</v>
      </c>
      <c r="C1362" s="104" t="s">
        <v>7657</v>
      </c>
      <c r="D1362" s="82" t="s">
        <v>7653</v>
      </c>
      <c r="E1362" s="91" t="str">
        <f>CONCATENATE(LEFT(D1362,5),VLOOKUP(CONCATENATE(N1362,"x",O1362),'PART NUMBER GUIDE'!$B$9:$C$49,2,FALSE),VLOOKUP(CONCATENATE(P1362, V1362), 'PART NUMBER GUIDE'!$Q$6:$R$91, 2, FALSE),VLOOKUP(Y1362,'PART NUMBER GUIDE'!$J$8:$K$43,2, FALSE),IF(U1362="N/A",IF(ABS(S1362)&lt;10,"0"&amp;ABS(S1362),ABS(S1362)),CONCATENATE(LEFT(U1362,1),RIGHT(U1362,1))), F1362, G1362)</f>
        <v>MR80221087518N</v>
      </c>
      <c r="F1362" s="90" t="s">
        <v>2224</v>
      </c>
      <c r="G1362" s="90"/>
      <c r="H1362" s="79" t="s">
        <v>7732</v>
      </c>
      <c r="I1362" s="109">
        <v>45372</v>
      </c>
      <c r="J1362" s="85" t="s">
        <v>1266</v>
      </c>
      <c r="K1362" s="342">
        <v>429</v>
      </c>
      <c r="L1362" s="92">
        <f t="shared" si="335"/>
        <v>429</v>
      </c>
      <c r="M1362" s="344"/>
      <c r="N1362" s="82">
        <v>20</v>
      </c>
      <c r="O1362" s="8">
        <v>10</v>
      </c>
      <c r="P1362" s="99" t="str">
        <f t="shared" si="261"/>
        <v>8x170</v>
      </c>
      <c r="Q1362" s="99">
        <v>8</v>
      </c>
      <c r="R1362" s="82">
        <v>170</v>
      </c>
      <c r="S1362" s="82">
        <v>-18</v>
      </c>
      <c r="T1362" s="84">
        <v>4.75</v>
      </c>
      <c r="U1362" s="102" t="s">
        <v>85</v>
      </c>
      <c r="V1362" s="75">
        <v>125</v>
      </c>
      <c r="W1362" s="41">
        <v>36.376273260504796</v>
      </c>
      <c r="X1362" s="51">
        <v>3640</v>
      </c>
      <c r="Y1362" s="45" t="s">
        <v>7646</v>
      </c>
      <c r="Z1362" s="79" t="s">
        <v>2987</v>
      </c>
      <c r="AA1362" s="51" t="str">
        <f t="shared" si="278"/>
        <v>20x10, 8x170, -18 OS</v>
      </c>
      <c r="AB1362" s="81" t="s">
        <v>7652</v>
      </c>
      <c r="AC1362" s="89">
        <f>_xlfn.IFNA(VLOOKUP(AB1362,ACCESSORIES!F:J,5,FALSE),"N/A")</f>
        <v>22</v>
      </c>
      <c r="AD1362" s="14" t="s">
        <v>85</v>
      </c>
      <c r="AE1362" s="9" t="str">
        <f>_xlfn.IFNA(VLOOKUP(AD1362,ACCESSORIES!C:G,5,FALSE),"N/A")</f>
        <v>N/A</v>
      </c>
      <c r="AF1362" s="9" t="str">
        <f>_xlfn.IFNA(VLOOKUP(AE1362,ACCESSORIES!D:H,5,FALSE),"N/A")</f>
        <v>N/A</v>
      </c>
      <c r="AG1362" s="14" t="s">
        <v>85</v>
      </c>
      <c r="AH1362" s="9" t="str">
        <f>_xlfn.IFNA(VLOOKUP(AG1362,ACCESSORIES!F:J,5,FALSE),"N/A")</f>
        <v>N/A</v>
      </c>
      <c r="AI1362" s="99" t="s">
        <v>265</v>
      </c>
      <c r="AJ1362" s="82" t="s">
        <v>85</v>
      </c>
      <c r="AK1362" s="82" t="s">
        <v>85</v>
      </c>
      <c r="AL1362" s="82" t="s">
        <v>85</v>
      </c>
      <c r="AM1362" s="82">
        <v>16.2</v>
      </c>
      <c r="AN1362" s="82">
        <v>200</v>
      </c>
      <c r="AO1362" s="36">
        <v>0</v>
      </c>
      <c r="AP1362" s="36">
        <v>0</v>
      </c>
      <c r="AQ1362" s="25">
        <v>38.1</v>
      </c>
      <c r="AR1362" s="36">
        <v>53.3</v>
      </c>
      <c r="AS1362" s="25">
        <v>242.5</v>
      </c>
      <c r="AT1362" s="74">
        <v>235.5</v>
      </c>
      <c r="AU1362" s="84">
        <v>125</v>
      </c>
      <c r="AV1362" s="54">
        <v>88</v>
      </c>
      <c r="AW1362" s="54">
        <v>88</v>
      </c>
      <c r="AX1362" s="54">
        <v>76.2</v>
      </c>
      <c r="AY1362" s="13" t="s">
        <v>85</v>
      </c>
      <c r="AZ1362" s="98" t="str">
        <f>_xlfn.IFNA(VLOOKUP(AY1362,ACCESSORIES!F:J,5,FALSE),"N/A")</f>
        <v>N/A</v>
      </c>
      <c r="BA1362" s="13" t="s">
        <v>85</v>
      </c>
      <c r="BB1362" s="98" t="str">
        <f>_xlfn.IFNA(VLOOKUP(BA1362,ACCESSORIES!F:J,5,FALSE),"N/A")</f>
        <v>N/A</v>
      </c>
      <c r="BC1362" s="77">
        <f t="shared" si="343"/>
        <v>40.876273260504796</v>
      </c>
      <c r="BD1362" s="56">
        <v>23.228346456692901</v>
      </c>
      <c r="BE1362" s="56">
        <v>23.228346456692901</v>
      </c>
      <c r="BF1362" s="56">
        <v>12.9133858267717</v>
      </c>
      <c r="BG1362" s="378">
        <f t="shared" si="275"/>
        <v>0.11417680000000027</v>
      </c>
      <c r="BH1362" s="81">
        <v>20</v>
      </c>
      <c r="BI1362" s="114" t="s">
        <v>3532</v>
      </c>
      <c r="BJ1362" s="50" t="s">
        <v>4050</v>
      </c>
      <c r="BK1362" s="81"/>
      <c r="BL1362" s="81"/>
      <c r="BM1362" s="81"/>
      <c r="BN1362" s="81"/>
      <c r="BO1362" s="81"/>
      <c r="BP1362" s="81"/>
      <c r="BQ1362" s="81"/>
      <c r="BR1362" s="81"/>
      <c r="BS1362" s="81"/>
      <c r="BT1362" s="81"/>
      <c r="BU1362" s="349"/>
      <c r="BV1362" s="390"/>
      <c r="BW1362" s="352"/>
      <c r="BX1362" s="390"/>
      <c r="BY1362" s="93" t="str">
        <f t="shared" si="270"/>
        <v>MR802, 20x10, -18mm Offset, 8x170, 125mm Centerbore, Double Black Milled</v>
      </c>
      <c r="BZ1362" s="81" t="s">
        <v>3878</v>
      </c>
      <c r="CA1362" s="81" t="s">
        <v>3879</v>
      </c>
      <c r="CB1362" s="81" t="str">
        <f t="shared" si="271"/>
        <v>RAISED (8XX)</v>
      </c>
    </row>
    <row r="1363" spans="1:80" s="38" customFormat="1" ht="15" customHeight="1">
      <c r="A1363" s="22">
        <f t="shared" ref="A1363" si="366">ROW(B1363)-2</f>
        <v>1361</v>
      </c>
      <c r="B1363" s="13" t="s">
        <v>84</v>
      </c>
      <c r="C1363" s="104" t="s">
        <v>7657</v>
      </c>
      <c r="D1363" s="82" t="s">
        <v>7653</v>
      </c>
      <c r="E1363" s="91" t="str">
        <f>CONCATENATE(LEFT(D1363,5),VLOOKUP(CONCATENATE(N1363,"x",O1363),'PART NUMBER GUIDE'!$B$9:$C$49,2,FALSE),VLOOKUP(CONCATENATE(P1363, V1363), 'PART NUMBER GUIDE'!$Q$6:$R$91, 2, FALSE),VLOOKUP(Y1363,'PART NUMBER GUIDE'!$J$8:$K$43,2, FALSE),IF(U1363="N/A",IF(ABS(S1363)&lt;10,"0"&amp;ABS(S1363),ABS(S1363)),CONCATENATE(LEFT(U1363,1),RIGHT(U1363,1))), F1363, G1363)</f>
        <v>MR80221087318N</v>
      </c>
      <c r="F1363" s="90" t="s">
        <v>2224</v>
      </c>
      <c r="G1363" s="90"/>
      <c r="H1363" s="79" t="s">
        <v>7733</v>
      </c>
      <c r="I1363" s="109">
        <v>45372</v>
      </c>
      <c r="J1363" s="85" t="s">
        <v>1266</v>
      </c>
      <c r="K1363" s="342">
        <v>429</v>
      </c>
      <c r="L1363" s="92">
        <f t="shared" si="335"/>
        <v>429</v>
      </c>
      <c r="M1363" s="344"/>
      <c r="N1363" s="82">
        <v>20</v>
      </c>
      <c r="O1363" s="8">
        <v>10</v>
      </c>
      <c r="P1363" s="99" t="str">
        <f t="shared" ref="P1363" si="367">CONCATENATE(Q1363,"x",R1363)</f>
        <v>8x170</v>
      </c>
      <c r="Q1363" s="99">
        <v>8</v>
      </c>
      <c r="R1363" s="82">
        <v>170</v>
      </c>
      <c r="S1363" s="82">
        <v>-18</v>
      </c>
      <c r="T1363" s="84">
        <v>4.75</v>
      </c>
      <c r="U1363" s="102" t="s">
        <v>85</v>
      </c>
      <c r="V1363" s="75">
        <v>125</v>
      </c>
      <c r="W1363" s="41">
        <v>36.376273260504796</v>
      </c>
      <c r="X1363" s="51">
        <v>3640</v>
      </c>
      <c r="Y1363" s="45" t="s">
        <v>5454</v>
      </c>
      <c r="Z1363" s="79" t="s">
        <v>196</v>
      </c>
      <c r="AA1363" s="51" t="str">
        <f t="shared" ref="AA1363" si="368">_xlfn.CONCAT(N1363,"x",O1363,","," ",P1363,","," ",S1363," ","OS")</f>
        <v>20x10, 8x170, -18 OS</v>
      </c>
      <c r="AB1363" s="81" t="s">
        <v>7652</v>
      </c>
      <c r="AC1363" s="89">
        <f>_xlfn.IFNA(VLOOKUP(AB1363,ACCESSORIES!F:J,5,FALSE),"N/A")</f>
        <v>22</v>
      </c>
      <c r="AD1363" s="14" t="s">
        <v>85</v>
      </c>
      <c r="AE1363" s="9" t="str">
        <f>_xlfn.IFNA(VLOOKUP(AD1363,ACCESSORIES!C:G,5,FALSE),"N/A")</f>
        <v>N/A</v>
      </c>
      <c r="AF1363" s="9" t="str">
        <f>_xlfn.IFNA(VLOOKUP(AE1363,ACCESSORIES!D:H,5,FALSE),"N/A")</f>
        <v>N/A</v>
      </c>
      <c r="AG1363" s="14" t="s">
        <v>85</v>
      </c>
      <c r="AH1363" s="9" t="str">
        <f>_xlfn.IFNA(VLOOKUP(AG1363,ACCESSORIES!F:J,5,FALSE),"N/A")</f>
        <v>N/A</v>
      </c>
      <c r="AI1363" s="99" t="s">
        <v>265</v>
      </c>
      <c r="AJ1363" s="82" t="s">
        <v>85</v>
      </c>
      <c r="AK1363" s="82" t="s">
        <v>85</v>
      </c>
      <c r="AL1363" s="82" t="s">
        <v>85</v>
      </c>
      <c r="AM1363" s="82">
        <v>16.2</v>
      </c>
      <c r="AN1363" s="82">
        <v>200</v>
      </c>
      <c r="AO1363" s="36">
        <v>0</v>
      </c>
      <c r="AP1363" s="36">
        <v>0</v>
      </c>
      <c r="AQ1363" s="25">
        <v>38.1</v>
      </c>
      <c r="AR1363" s="36">
        <v>53.3</v>
      </c>
      <c r="AS1363" s="25">
        <v>242.5</v>
      </c>
      <c r="AT1363" s="74">
        <v>235.5</v>
      </c>
      <c r="AU1363" s="84">
        <v>125</v>
      </c>
      <c r="AV1363" s="54">
        <v>88</v>
      </c>
      <c r="AW1363" s="54">
        <v>88</v>
      </c>
      <c r="AX1363" s="54">
        <v>76.2</v>
      </c>
      <c r="AY1363" s="13" t="s">
        <v>85</v>
      </c>
      <c r="AZ1363" s="98" t="str">
        <f>_xlfn.IFNA(VLOOKUP(AY1363,ACCESSORIES!F:J,5,FALSE),"N/A")</f>
        <v>N/A</v>
      </c>
      <c r="BA1363" s="13" t="s">
        <v>85</v>
      </c>
      <c r="BB1363" s="98" t="str">
        <f>_xlfn.IFNA(VLOOKUP(BA1363,ACCESSORIES!F:J,5,FALSE),"N/A")</f>
        <v>N/A</v>
      </c>
      <c r="BC1363" s="77">
        <f t="shared" si="343"/>
        <v>40.876273260504796</v>
      </c>
      <c r="BD1363" s="56">
        <v>23.228346456692901</v>
      </c>
      <c r="BE1363" s="56">
        <v>23.228346456692901</v>
      </c>
      <c r="BF1363" s="56">
        <v>12.9133858267717</v>
      </c>
      <c r="BG1363" s="378">
        <f t="shared" si="275"/>
        <v>0.11417680000000027</v>
      </c>
      <c r="BH1363" s="81">
        <v>20</v>
      </c>
      <c r="BI1363" s="114" t="s">
        <v>3532</v>
      </c>
      <c r="BJ1363" s="50" t="s">
        <v>4050</v>
      </c>
      <c r="BK1363" s="81"/>
      <c r="BL1363" s="81"/>
      <c r="BM1363" s="81"/>
      <c r="BN1363" s="81"/>
      <c r="BO1363" s="81"/>
      <c r="BP1363" s="81"/>
      <c r="BQ1363" s="81"/>
      <c r="BR1363" s="81"/>
      <c r="BS1363" s="81"/>
      <c r="BT1363" s="81"/>
      <c r="BU1363" s="349"/>
      <c r="BV1363" s="390"/>
      <c r="BW1363" s="352"/>
      <c r="BX1363" s="390"/>
      <c r="BY1363" s="93" t="str">
        <f t="shared" ref="BY1363" si="369">CONCATENATE(IF(J1363="Closeout","CLOSEOUT - ",""),D1363,", ",N1363,"x",O1363,", ",IF(U1363="N/A","",CONCATENATE(U1363,"/")),IF(S1363&gt;0,CONCATENATE("+",S1363),S1363),"mm Offset, ",P1363,", ",V1363,"mm Centerbore, ",PROPER(Y1363),IF(G1363="R",", Race Drilled",""),"",IF(BA1363="N/A","",CONCATENATE(", w/ ",BA1363)))</f>
        <v>MR802, 20x10, -18mm Offset, 8x170, 125mm Centerbore, Machined - Clear Coat</v>
      </c>
      <c r="BZ1363" s="81" t="s">
        <v>3878</v>
      </c>
      <c r="CA1363" s="81" t="s">
        <v>3879</v>
      </c>
      <c r="CB1363" s="81" t="str">
        <f t="shared" ref="CB1363" si="370">C1363</f>
        <v>RAISED (8XX)</v>
      </c>
    </row>
    <row r="1364" spans="1:80" s="38" customFormat="1" ht="15" customHeight="1">
      <c r="A1364" s="22">
        <f t="shared" si="259"/>
        <v>1362</v>
      </c>
      <c r="B1364" s="13" t="s">
        <v>84</v>
      </c>
      <c r="C1364" s="104" t="s">
        <v>7657</v>
      </c>
      <c r="D1364" s="82" t="s">
        <v>7653</v>
      </c>
      <c r="E1364" s="91" t="str">
        <f>CONCATENATE(LEFT(D1364,5),VLOOKUP(CONCATENATE(N1364,"x",O1364),'PART NUMBER GUIDE'!$B$9:$C$49,2,FALSE),VLOOKUP(CONCATENATE(P1364, V1364), 'PART NUMBER GUIDE'!$Q$6:$R$91, 2, FALSE),VLOOKUP(Y1364,'PART NUMBER GUIDE'!$J$8:$K$43,2, FALSE),IF(U1364="N/A",IF(ABS(S1364)&lt;10,"0"&amp;ABS(S1364),ABS(S1364)),CONCATENATE(LEFT(U1364,1),RIGHT(U1364,1))), F1364, G1364)</f>
        <v>MR80221088518N</v>
      </c>
      <c r="F1364" s="90" t="s">
        <v>2224</v>
      </c>
      <c r="G1364" s="90"/>
      <c r="H1364" s="79" t="s">
        <v>7734</v>
      </c>
      <c r="I1364" s="109">
        <v>45372</v>
      </c>
      <c r="J1364" s="85" t="s">
        <v>1266</v>
      </c>
      <c r="K1364" s="342">
        <v>429</v>
      </c>
      <c r="L1364" s="92">
        <f t="shared" si="335"/>
        <v>429</v>
      </c>
      <c r="M1364" s="344"/>
      <c r="N1364" s="82">
        <v>20</v>
      </c>
      <c r="O1364" s="8">
        <v>10</v>
      </c>
      <c r="P1364" s="99" t="str">
        <f t="shared" si="261"/>
        <v>8x180</v>
      </c>
      <c r="Q1364" s="99">
        <v>8</v>
      </c>
      <c r="R1364" s="82">
        <v>180</v>
      </c>
      <c r="S1364" s="82">
        <v>-18</v>
      </c>
      <c r="T1364" s="84">
        <v>4.75</v>
      </c>
      <c r="U1364" s="102" t="s">
        <v>85</v>
      </c>
      <c r="V1364" s="75">
        <v>124.1</v>
      </c>
      <c r="W1364" s="41">
        <v>36.817197784874551</v>
      </c>
      <c r="X1364" s="51">
        <v>3640</v>
      </c>
      <c r="Y1364" s="45" t="s">
        <v>7646</v>
      </c>
      <c r="Z1364" s="79" t="s">
        <v>2987</v>
      </c>
      <c r="AA1364" s="51" t="str">
        <f t="shared" si="278"/>
        <v>20x10, 8x180, -18 OS</v>
      </c>
      <c r="AB1364" s="81" t="s">
        <v>7652</v>
      </c>
      <c r="AC1364" s="89">
        <f>_xlfn.IFNA(VLOOKUP(AB1364,ACCESSORIES!F:J,5,FALSE),"N/A")</f>
        <v>22</v>
      </c>
      <c r="AD1364" s="14" t="s">
        <v>85</v>
      </c>
      <c r="AE1364" s="9" t="str">
        <f>_xlfn.IFNA(VLOOKUP(AD1364,ACCESSORIES!C:G,5,FALSE),"N/A")</f>
        <v>N/A</v>
      </c>
      <c r="AF1364" s="9" t="str">
        <f>_xlfn.IFNA(VLOOKUP(AE1364,ACCESSORIES!D:H,5,FALSE),"N/A")</f>
        <v>N/A</v>
      </c>
      <c r="AG1364" s="14" t="s">
        <v>85</v>
      </c>
      <c r="AH1364" s="9" t="str">
        <f>_xlfn.IFNA(VLOOKUP(AG1364,ACCESSORIES!F:J,5,FALSE),"N/A")</f>
        <v>N/A</v>
      </c>
      <c r="AI1364" s="99" t="s">
        <v>265</v>
      </c>
      <c r="AJ1364" s="82" t="s">
        <v>85</v>
      </c>
      <c r="AK1364" s="82" t="s">
        <v>85</v>
      </c>
      <c r="AL1364" s="82" t="s">
        <v>85</v>
      </c>
      <c r="AM1364" s="82">
        <v>16.2</v>
      </c>
      <c r="AN1364" s="82">
        <v>210</v>
      </c>
      <c r="AO1364" s="36">
        <v>0</v>
      </c>
      <c r="AP1364" s="36">
        <v>0</v>
      </c>
      <c r="AQ1364" s="25">
        <v>36.1</v>
      </c>
      <c r="AR1364" s="36">
        <v>53.3</v>
      </c>
      <c r="AS1364" s="25">
        <v>242.5</v>
      </c>
      <c r="AT1364" s="74">
        <v>235.5</v>
      </c>
      <c r="AU1364" s="84">
        <v>124.1</v>
      </c>
      <c r="AV1364" s="54">
        <v>88</v>
      </c>
      <c r="AW1364" s="54">
        <v>88</v>
      </c>
      <c r="AX1364" s="54">
        <v>76.2</v>
      </c>
      <c r="AY1364" s="13" t="s">
        <v>85</v>
      </c>
      <c r="AZ1364" s="98" t="str">
        <f>_xlfn.IFNA(VLOOKUP(AY1364,ACCESSORIES!F:J,5,FALSE),"N/A")</f>
        <v>N/A</v>
      </c>
      <c r="BA1364" s="13" t="s">
        <v>85</v>
      </c>
      <c r="BB1364" s="98" t="str">
        <f>_xlfn.IFNA(VLOOKUP(BA1364,ACCESSORIES!F:J,5,FALSE),"N/A")</f>
        <v>N/A</v>
      </c>
      <c r="BC1364" s="77">
        <f t="shared" si="343"/>
        <v>41.317197784874551</v>
      </c>
      <c r="BD1364" s="56">
        <v>23.228346456692901</v>
      </c>
      <c r="BE1364" s="56">
        <v>23.228346456692901</v>
      </c>
      <c r="BF1364" s="56">
        <v>12.9133858267717</v>
      </c>
      <c r="BG1364" s="378">
        <f t="shared" si="275"/>
        <v>0.11417680000000027</v>
      </c>
      <c r="BH1364" s="81">
        <v>20</v>
      </c>
      <c r="BI1364" s="114" t="s">
        <v>3532</v>
      </c>
      <c r="BJ1364" s="50" t="s">
        <v>4050</v>
      </c>
      <c r="BK1364" s="81"/>
      <c r="BL1364" s="81"/>
      <c r="BM1364" s="81"/>
      <c r="BN1364" s="81"/>
      <c r="BO1364" s="81"/>
      <c r="BP1364" s="81"/>
      <c r="BQ1364" s="81"/>
      <c r="BR1364" s="81"/>
      <c r="BS1364" s="81"/>
      <c r="BT1364" s="81"/>
      <c r="BU1364" s="349"/>
      <c r="BV1364" s="390"/>
      <c r="BW1364" s="352"/>
      <c r="BX1364" s="390"/>
      <c r="BY1364" s="93" t="str">
        <f t="shared" si="270"/>
        <v>MR802, 20x10, -18mm Offset, 8x180, 124.1mm Centerbore, Double Black Milled</v>
      </c>
      <c r="BZ1364" s="81" t="s">
        <v>3878</v>
      </c>
      <c r="CA1364" s="81" t="s">
        <v>3879</v>
      </c>
      <c r="CB1364" s="81" t="str">
        <f t="shared" si="271"/>
        <v>RAISED (8XX)</v>
      </c>
    </row>
    <row r="1365" spans="1:80" s="38" customFormat="1" ht="15" customHeight="1">
      <c r="A1365" s="22">
        <f t="shared" ref="A1365" si="371">ROW(B1365)-2</f>
        <v>1363</v>
      </c>
      <c r="B1365" s="13" t="s">
        <v>84</v>
      </c>
      <c r="C1365" s="104" t="s">
        <v>7657</v>
      </c>
      <c r="D1365" s="82" t="s">
        <v>7653</v>
      </c>
      <c r="E1365" s="91" t="str">
        <f>CONCATENATE(LEFT(D1365,5),VLOOKUP(CONCATENATE(N1365,"x",O1365),'PART NUMBER GUIDE'!$B$9:$C$49,2,FALSE),VLOOKUP(CONCATENATE(P1365, V1365), 'PART NUMBER GUIDE'!$Q$6:$R$91, 2, FALSE),VLOOKUP(Y1365,'PART NUMBER GUIDE'!$J$8:$K$43,2, FALSE),IF(U1365="N/A",IF(ABS(S1365)&lt;10,"0"&amp;ABS(S1365),ABS(S1365)),CONCATENATE(LEFT(U1365,1),RIGHT(U1365,1))), F1365, G1365)</f>
        <v>MR80221088318N</v>
      </c>
      <c r="F1365" s="90" t="s">
        <v>2224</v>
      </c>
      <c r="G1365" s="90"/>
      <c r="H1365" s="79" t="s">
        <v>7735</v>
      </c>
      <c r="I1365" s="109">
        <v>45372</v>
      </c>
      <c r="J1365" s="85" t="s">
        <v>1266</v>
      </c>
      <c r="K1365" s="342">
        <v>429</v>
      </c>
      <c r="L1365" s="92">
        <f t="shared" si="335"/>
        <v>429</v>
      </c>
      <c r="M1365" s="344"/>
      <c r="N1365" s="82">
        <v>20</v>
      </c>
      <c r="O1365" s="8">
        <v>10</v>
      </c>
      <c r="P1365" s="99" t="str">
        <f t="shared" ref="P1365:P1367" si="372">CONCATENATE(Q1365,"x",R1365)</f>
        <v>8x180</v>
      </c>
      <c r="Q1365" s="99">
        <v>8</v>
      </c>
      <c r="R1365" s="82">
        <v>180</v>
      </c>
      <c r="S1365" s="82">
        <v>-18</v>
      </c>
      <c r="T1365" s="84">
        <v>4.75</v>
      </c>
      <c r="U1365" s="102" t="s">
        <v>85</v>
      </c>
      <c r="V1365" s="75">
        <v>124.1</v>
      </c>
      <c r="W1365" s="41">
        <v>36.817197784874551</v>
      </c>
      <c r="X1365" s="51">
        <v>3640</v>
      </c>
      <c r="Y1365" s="45" t="s">
        <v>5454</v>
      </c>
      <c r="Z1365" s="79" t="s">
        <v>196</v>
      </c>
      <c r="AA1365" s="51" t="str">
        <f t="shared" ref="AA1365:AA1367" si="373">_xlfn.CONCAT(N1365,"x",O1365,","," ",P1365,","," ",S1365," ","OS")</f>
        <v>20x10, 8x180, -18 OS</v>
      </c>
      <c r="AB1365" s="81" t="s">
        <v>7652</v>
      </c>
      <c r="AC1365" s="89">
        <f>_xlfn.IFNA(VLOOKUP(AB1365,ACCESSORIES!F:J,5,FALSE),"N/A")</f>
        <v>22</v>
      </c>
      <c r="AD1365" s="14" t="s">
        <v>85</v>
      </c>
      <c r="AE1365" s="9" t="str">
        <f>_xlfn.IFNA(VLOOKUP(AD1365,ACCESSORIES!C:G,5,FALSE),"N/A")</f>
        <v>N/A</v>
      </c>
      <c r="AF1365" s="9" t="str">
        <f>_xlfn.IFNA(VLOOKUP(AE1365,ACCESSORIES!D:H,5,FALSE),"N/A")</f>
        <v>N/A</v>
      </c>
      <c r="AG1365" s="14" t="s">
        <v>85</v>
      </c>
      <c r="AH1365" s="9" t="str">
        <f>_xlfn.IFNA(VLOOKUP(AG1365,ACCESSORIES!F:J,5,FALSE),"N/A")</f>
        <v>N/A</v>
      </c>
      <c r="AI1365" s="99" t="s">
        <v>265</v>
      </c>
      <c r="AJ1365" s="82" t="s">
        <v>85</v>
      </c>
      <c r="AK1365" s="82" t="s">
        <v>85</v>
      </c>
      <c r="AL1365" s="82" t="s">
        <v>85</v>
      </c>
      <c r="AM1365" s="82">
        <v>16.2</v>
      </c>
      <c r="AN1365" s="82">
        <v>210</v>
      </c>
      <c r="AO1365" s="36">
        <v>0</v>
      </c>
      <c r="AP1365" s="36">
        <v>0</v>
      </c>
      <c r="AQ1365" s="25">
        <v>36.1</v>
      </c>
      <c r="AR1365" s="36">
        <v>53.3</v>
      </c>
      <c r="AS1365" s="25">
        <v>242.5</v>
      </c>
      <c r="AT1365" s="74">
        <v>235.5</v>
      </c>
      <c r="AU1365" s="84">
        <v>124.1</v>
      </c>
      <c r="AV1365" s="54">
        <v>88</v>
      </c>
      <c r="AW1365" s="54">
        <v>88</v>
      </c>
      <c r="AX1365" s="54">
        <v>76.2</v>
      </c>
      <c r="AY1365" s="13" t="s">
        <v>85</v>
      </c>
      <c r="AZ1365" s="98" t="str">
        <f>_xlfn.IFNA(VLOOKUP(AY1365,ACCESSORIES!F:J,5,FALSE),"N/A")</f>
        <v>N/A</v>
      </c>
      <c r="BA1365" s="13" t="s">
        <v>85</v>
      </c>
      <c r="BB1365" s="98" t="str">
        <f>_xlfn.IFNA(VLOOKUP(BA1365,ACCESSORIES!F:J,5,FALSE),"N/A")</f>
        <v>N/A</v>
      </c>
      <c r="BC1365" s="77">
        <f t="shared" si="343"/>
        <v>41.317197784874551</v>
      </c>
      <c r="BD1365" s="56">
        <v>23.228346456692901</v>
      </c>
      <c r="BE1365" s="56">
        <v>23.228346456692901</v>
      </c>
      <c r="BF1365" s="56">
        <v>12.9133858267717</v>
      </c>
      <c r="BG1365" s="378">
        <f t="shared" si="275"/>
        <v>0.11417680000000027</v>
      </c>
      <c r="BH1365" s="81">
        <v>20</v>
      </c>
      <c r="BI1365" s="114" t="s">
        <v>3532</v>
      </c>
      <c r="BJ1365" s="50" t="s">
        <v>4050</v>
      </c>
      <c r="BK1365" s="81"/>
      <c r="BL1365" s="81"/>
      <c r="BM1365" s="81"/>
      <c r="BN1365" s="81"/>
      <c r="BO1365" s="81"/>
      <c r="BP1365" s="81"/>
      <c r="BQ1365" s="81"/>
      <c r="BR1365" s="81"/>
      <c r="BS1365" s="81"/>
      <c r="BT1365" s="81"/>
      <c r="BU1365" s="349"/>
      <c r="BV1365" s="390"/>
      <c r="BW1365" s="352"/>
      <c r="BX1365" s="390"/>
      <c r="BY1365" s="93" t="str">
        <f t="shared" ref="BY1365:BY1367" si="374">CONCATENATE(IF(J1365="Closeout","CLOSEOUT - ",""),D1365,", ",N1365,"x",O1365,", ",IF(U1365="N/A","",CONCATENATE(U1365,"/")),IF(S1365&gt;0,CONCATENATE("+",S1365),S1365),"mm Offset, ",P1365,", ",V1365,"mm Centerbore, ",PROPER(Y1365),IF(G1365="R",", Race Drilled",""),"",IF(BA1365="N/A","",CONCATENATE(", w/ ",BA1365)))</f>
        <v>MR802, 20x10, -18mm Offset, 8x180, 124.1mm Centerbore, Machined - Clear Coat</v>
      </c>
      <c r="BZ1365" s="81" t="s">
        <v>3878</v>
      </c>
      <c r="CA1365" s="81" t="s">
        <v>3879</v>
      </c>
      <c r="CB1365" s="81" t="str">
        <f t="shared" ref="CB1365:CB1367" si="375">C1365</f>
        <v>RAISED (8XX)</v>
      </c>
    </row>
    <row r="1366" spans="1:80" s="38" customFormat="1" ht="15" customHeight="1">
      <c r="A1366" s="22">
        <f t="shared" ref="A1366:A1367" si="376">ROW(B1366)-2</f>
        <v>1364</v>
      </c>
      <c r="B1366" s="13" t="s">
        <v>84</v>
      </c>
      <c r="C1366" s="104" t="s">
        <v>7657</v>
      </c>
      <c r="D1366" s="82" t="s">
        <v>7653</v>
      </c>
      <c r="E1366" s="91" t="str">
        <f>CONCATENATE(LEFT(D1366,5),VLOOKUP(CONCATENATE(N1366,"x",O1366),'PART NUMBER GUIDE'!$B$9:$C$49,2,FALSE),VLOOKUP(CONCATENATE(P1366, V1366), 'PART NUMBER GUIDE'!$Q$6:$R$91, 2, FALSE),VLOOKUP(Y1366,'PART NUMBER GUIDE'!$J$8:$K$43,2, FALSE),IF(U1366="N/A",IF(ABS(S1366)&lt;10,"0"&amp;ABS(S1366),ABS(S1366)),CONCATENATE(LEFT(U1366,1),RIGHT(U1366,1))), F1366, G1366)</f>
        <v>MR80221250540N</v>
      </c>
      <c r="F1366" s="90" t="s">
        <v>2224</v>
      </c>
      <c r="G1366" s="90"/>
      <c r="H1366" s="79" t="s">
        <v>7951</v>
      </c>
      <c r="I1366" s="109">
        <v>45372</v>
      </c>
      <c r="J1366" s="85" t="s">
        <v>1266</v>
      </c>
      <c r="K1366" s="342">
        <v>449</v>
      </c>
      <c r="L1366" s="92">
        <f t="shared" si="335"/>
        <v>449</v>
      </c>
      <c r="M1366" s="344"/>
      <c r="N1366" s="82">
        <v>20</v>
      </c>
      <c r="O1366" s="8">
        <v>12</v>
      </c>
      <c r="P1366" s="99" t="str">
        <f t="shared" si="372"/>
        <v>5x5</v>
      </c>
      <c r="Q1366" s="99">
        <v>5</v>
      </c>
      <c r="R1366" s="82">
        <v>5</v>
      </c>
      <c r="S1366" s="82">
        <v>-40</v>
      </c>
      <c r="T1366" s="84">
        <v>4.9000000000000004</v>
      </c>
      <c r="U1366" s="102" t="s">
        <v>85</v>
      </c>
      <c r="V1366" s="84">
        <v>78.25</v>
      </c>
      <c r="W1366" s="41">
        <v>35.273961949580411</v>
      </c>
      <c r="X1366" s="51">
        <v>2650</v>
      </c>
      <c r="Y1366" s="45" t="s">
        <v>7646</v>
      </c>
      <c r="Z1366" s="79" t="s">
        <v>2987</v>
      </c>
      <c r="AA1366" s="51" t="str">
        <f t="shared" si="373"/>
        <v>20x12, 5x5, -40 OS</v>
      </c>
      <c r="AB1366" s="81" t="s">
        <v>7651</v>
      </c>
      <c r="AC1366" s="89">
        <f>_xlfn.IFNA(VLOOKUP(AB1366,ACCESSORIES!F:J,5,FALSE),"N/A")</f>
        <v>22</v>
      </c>
      <c r="AD1366" s="14" t="s">
        <v>85</v>
      </c>
      <c r="AE1366" s="9" t="str">
        <f>_xlfn.IFNA(VLOOKUP(AD1366,ACCESSORIES!C:G,5,FALSE),"N/A")</f>
        <v>N/A</v>
      </c>
      <c r="AF1366" s="9" t="str">
        <f>_xlfn.IFNA(VLOOKUP(AE1366,ACCESSORIES!D:H,5,FALSE),"N/A")</f>
        <v>N/A</v>
      </c>
      <c r="AG1366" s="14" t="s">
        <v>85</v>
      </c>
      <c r="AH1366" s="9" t="str">
        <f>_xlfn.IFNA(VLOOKUP(AG1366,ACCESSORIES!F:J,5,FALSE),"N/A")</f>
        <v>N/A</v>
      </c>
      <c r="AI1366" s="99" t="s">
        <v>265</v>
      </c>
      <c r="AJ1366" s="82" t="s">
        <v>8621</v>
      </c>
      <c r="AK1366" s="40">
        <f>_xlfn.IFNA(VLOOKUP(AJ1366,ACCESSORIES!F:J,5,FALSE),"N/A")</f>
        <v>3</v>
      </c>
      <c r="AL1366" s="82">
        <v>71.8</v>
      </c>
      <c r="AM1366" s="82">
        <v>16.2</v>
      </c>
      <c r="AN1366" s="82">
        <v>170</v>
      </c>
      <c r="AO1366" s="36">
        <v>12.8</v>
      </c>
      <c r="AP1366" s="36">
        <v>27</v>
      </c>
      <c r="AQ1366" s="25">
        <v>40.1</v>
      </c>
      <c r="AR1366" s="36">
        <v>50.4</v>
      </c>
      <c r="AS1366" s="25">
        <v>242.5</v>
      </c>
      <c r="AT1366" s="74">
        <v>235.3</v>
      </c>
      <c r="AU1366" s="75">
        <v>71.5</v>
      </c>
      <c r="AV1366" s="54">
        <v>55.9</v>
      </c>
      <c r="AW1366" s="54">
        <v>55.9</v>
      </c>
      <c r="AX1366" s="54">
        <v>127.7</v>
      </c>
      <c r="AY1366" s="13" t="s">
        <v>85</v>
      </c>
      <c r="AZ1366" s="98" t="str">
        <f>_xlfn.IFNA(VLOOKUP(AY1366,ACCESSORIES!F:J,5,FALSE),"N/A")</f>
        <v>N/A</v>
      </c>
      <c r="BA1366" s="13" t="s">
        <v>85</v>
      </c>
      <c r="BB1366" s="98" t="str">
        <f>_xlfn.IFNA(VLOOKUP(BA1366,ACCESSORIES!F:J,5,FALSE),"N/A")</f>
        <v>N/A</v>
      </c>
      <c r="BC1366" s="77">
        <f t="shared" ref="BC1366:BC1367" si="377">W1366+4.5</f>
        <v>39.773961949580411</v>
      </c>
      <c r="BD1366" s="56">
        <v>23.228346456692901</v>
      </c>
      <c r="BE1366" s="56">
        <v>23.228346456692901</v>
      </c>
      <c r="BF1366" s="56">
        <v>14.96</v>
      </c>
      <c r="BG1366" s="378">
        <f t="shared" ref="BG1366:BG1367" si="378">SUM(((BD1366*25.4)*(BE1366*25.4)*(BF1366*25.4))/1000000000)</f>
        <v>0.13227243039999984</v>
      </c>
      <c r="BH1366" s="81">
        <v>16</v>
      </c>
      <c r="BI1366" s="114" t="s">
        <v>3532</v>
      </c>
      <c r="BJ1366" s="50" t="s">
        <v>4050</v>
      </c>
      <c r="BK1366" s="81"/>
      <c r="BL1366" s="81"/>
      <c r="BM1366" s="81"/>
      <c r="BN1366" s="81"/>
      <c r="BO1366" s="81"/>
      <c r="BP1366" s="81"/>
      <c r="BQ1366" s="81"/>
      <c r="BR1366" s="81"/>
      <c r="BS1366" s="81"/>
      <c r="BT1366" s="81"/>
      <c r="BU1366" s="349"/>
      <c r="BV1366" s="390"/>
      <c r="BW1366" s="352"/>
      <c r="BX1366" s="390"/>
      <c r="BY1366" s="93" t="str">
        <f t="shared" si="374"/>
        <v>MR802, 20x12, -40mm Offset, 5x5, 78.25mm Centerbore, Double Black Milled</v>
      </c>
      <c r="BZ1366" s="81" t="s">
        <v>3878</v>
      </c>
      <c r="CA1366" s="81" t="s">
        <v>3879</v>
      </c>
      <c r="CB1366" s="81" t="str">
        <f t="shared" si="375"/>
        <v>RAISED (8XX)</v>
      </c>
    </row>
    <row r="1367" spans="1:80" s="38" customFormat="1" ht="15" customHeight="1">
      <c r="A1367" s="22">
        <f t="shared" si="376"/>
        <v>1365</v>
      </c>
      <c r="B1367" s="13" t="s">
        <v>84</v>
      </c>
      <c r="C1367" s="104" t="s">
        <v>7657</v>
      </c>
      <c r="D1367" s="82" t="s">
        <v>7653</v>
      </c>
      <c r="E1367" s="91" t="str">
        <f>CONCATENATE(LEFT(D1367,5),VLOOKUP(CONCATENATE(N1367,"x",O1367),'PART NUMBER GUIDE'!$B$9:$C$49,2,FALSE),VLOOKUP(CONCATENATE(P1367, V1367), 'PART NUMBER GUIDE'!$Q$6:$R$91, 2, FALSE),VLOOKUP(Y1367,'PART NUMBER GUIDE'!$J$8:$K$43,2, FALSE),IF(U1367="N/A",IF(ABS(S1367)&lt;10,"0"&amp;ABS(S1367),ABS(S1367)),CONCATENATE(LEFT(U1367,1),RIGHT(U1367,1))), F1367, G1367)</f>
        <v>MR80221250340N</v>
      </c>
      <c r="F1367" s="90" t="s">
        <v>2224</v>
      </c>
      <c r="G1367" s="90"/>
      <c r="H1367" s="79" t="s">
        <v>7952</v>
      </c>
      <c r="I1367" s="109">
        <v>45372</v>
      </c>
      <c r="J1367" s="85" t="s">
        <v>1266</v>
      </c>
      <c r="K1367" s="342">
        <v>449</v>
      </c>
      <c r="L1367" s="92">
        <f t="shared" si="335"/>
        <v>449</v>
      </c>
      <c r="M1367" s="344"/>
      <c r="N1367" s="82">
        <v>20</v>
      </c>
      <c r="O1367" s="8">
        <v>12</v>
      </c>
      <c r="P1367" s="99" t="str">
        <f t="shared" si="372"/>
        <v>5x5</v>
      </c>
      <c r="Q1367" s="99">
        <v>5</v>
      </c>
      <c r="R1367" s="82">
        <v>5</v>
      </c>
      <c r="S1367" s="82">
        <v>-40</v>
      </c>
      <c r="T1367" s="84">
        <v>4.9000000000000004</v>
      </c>
      <c r="U1367" s="102" t="s">
        <v>85</v>
      </c>
      <c r="V1367" s="84">
        <v>78.25</v>
      </c>
      <c r="W1367" s="41">
        <v>35.273961949580411</v>
      </c>
      <c r="X1367" s="51">
        <v>2650</v>
      </c>
      <c r="Y1367" s="45" t="s">
        <v>5454</v>
      </c>
      <c r="Z1367" s="79" t="s">
        <v>196</v>
      </c>
      <c r="AA1367" s="51" t="str">
        <f t="shared" si="373"/>
        <v>20x12, 5x5, -40 OS</v>
      </c>
      <c r="AB1367" s="81" t="s">
        <v>7651</v>
      </c>
      <c r="AC1367" s="89">
        <f>_xlfn.IFNA(VLOOKUP(AB1367,ACCESSORIES!F:J,5,FALSE),"N/A")</f>
        <v>22</v>
      </c>
      <c r="AD1367" s="14" t="s">
        <v>85</v>
      </c>
      <c r="AE1367" s="9" t="str">
        <f>_xlfn.IFNA(VLOOKUP(AD1367,ACCESSORIES!C:G,5,FALSE),"N/A")</f>
        <v>N/A</v>
      </c>
      <c r="AF1367" s="9" t="str">
        <f>_xlfn.IFNA(VLOOKUP(AE1367,ACCESSORIES!D:H,5,FALSE),"N/A")</f>
        <v>N/A</v>
      </c>
      <c r="AG1367" s="14" t="s">
        <v>85</v>
      </c>
      <c r="AH1367" s="9" t="str">
        <f>_xlfn.IFNA(VLOOKUP(AG1367,ACCESSORIES!F:J,5,FALSE),"N/A")</f>
        <v>N/A</v>
      </c>
      <c r="AI1367" s="99" t="s">
        <v>265</v>
      </c>
      <c r="AJ1367" s="82" t="s">
        <v>8621</v>
      </c>
      <c r="AK1367" s="40">
        <f>_xlfn.IFNA(VLOOKUP(AJ1367,ACCESSORIES!F:J,5,FALSE),"N/A")</f>
        <v>3</v>
      </c>
      <c r="AL1367" s="82">
        <v>71.8</v>
      </c>
      <c r="AM1367" s="82">
        <v>16.2</v>
      </c>
      <c r="AN1367" s="82">
        <v>170</v>
      </c>
      <c r="AO1367" s="36">
        <v>12.8</v>
      </c>
      <c r="AP1367" s="36">
        <v>27</v>
      </c>
      <c r="AQ1367" s="25">
        <v>40.1</v>
      </c>
      <c r="AR1367" s="36">
        <v>50.4</v>
      </c>
      <c r="AS1367" s="25">
        <v>242.5</v>
      </c>
      <c r="AT1367" s="74">
        <v>235.3</v>
      </c>
      <c r="AU1367" s="75">
        <v>71.5</v>
      </c>
      <c r="AV1367" s="54">
        <v>55.9</v>
      </c>
      <c r="AW1367" s="54">
        <v>55.9</v>
      </c>
      <c r="AX1367" s="54">
        <v>127.7</v>
      </c>
      <c r="AY1367" s="13" t="s">
        <v>85</v>
      </c>
      <c r="AZ1367" s="98" t="str">
        <f>_xlfn.IFNA(VLOOKUP(AY1367,ACCESSORIES!F:J,5,FALSE),"N/A")</f>
        <v>N/A</v>
      </c>
      <c r="BA1367" s="13" t="s">
        <v>85</v>
      </c>
      <c r="BB1367" s="98" t="str">
        <f>_xlfn.IFNA(VLOOKUP(BA1367,ACCESSORIES!F:J,5,FALSE),"N/A")</f>
        <v>N/A</v>
      </c>
      <c r="BC1367" s="77">
        <f t="shared" si="377"/>
        <v>39.773961949580411</v>
      </c>
      <c r="BD1367" s="56">
        <v>23.228346456692901</v>
      </c>
      <c r="BE1367" s="56">
        <v>23.228346456692901</v>
      </c>
      <c r="BF1367" s="56">
        <v>14.96</v>
      </c>
      <c r="BG1367" s="378">
        <f t="shared" si="378"/>
        <v>0.13227243039999984</v>
      </c>
      <c r="BH1367" s="81">
        <v>16</v>
      </c>
      <c r="BI1367" s="114" t="s">
        <v>3532</v>
      </c>
      <c r="BJ1367" s="50" t="s">
        <v>4050</v>
      </c>
      <c r="BK1367" s="81"/>
      <c r="BL1367" s="81"/>
      <c r="BM1367" s="81"/>
      <c r="BN1367" s="81"/>
      <c r="BO1367" s="81"/>
      <c r="BP1367" s="81"/>
      <c r="BQ1367" s="81"/>
      <c r="BR1367" s="81"/>
      <c r="BS1367" s="81"/>
      <c r="BT1367" s="81"/>
      <c r="BU1367" s="349"/>
      <c r="BV1367" s="390"/>
      <c r="BW1367" s="352"/>
      <c r="BX1367" s="390"/>
      <c r="BY1367" s="93" t="str">
        <f t="shared" si="374"/>
        <v>MR802, 20x12, -40mm Offset, 5x5, 78.25mm Centerbore, Machined - Clear Coat</v>
      </c>
      <c r="BZ1367" s="81" t="s">
        <v>3878</v>
      </c>
      <c r="CA1367" s="81" t="s">
        <v>3879</v>
      </c>
      <c r="CB1367" s="81" t="str">
        <f t="shared" si="375"/>
        <v>RAISED (8XX)</v>
      </c>
    </row>
    <row r="1368" spans="1:80" s="38" customFormat="1" ht="15" customHeight="1">
      <c r="A1368" s="22">
        <f t="shared" si="259"/>
        <v>1366</v>
      </c>
      <c r="B1368" s="13" t="s">
        <v>84</v>
      </c>
      <c r="C1368" s="104" t="s">
        <v>7657</v>
      </c>
      <c r="D1368" s="82" t="s">
        <v>7653</v>
      </c>
      <c r="E1368" s="91" t="str">
        <f>CONCATENATE(LEFT(D1368,5),VLOOKUP(CONCATENATE(N1368,"x",O1368),'PART NUMBER GUIDE'!$B$9:$C$49,2,FALSE),VLOOKUP(CONCATENATE(P1368, V1368), 'PART NUMBER GUIDE'!$Q$6:$R$91, 2, FALSE),VLOOKUP(Y1368,'PART NUMBER GUIDE'!$J$8:$K$43,2, FALSE),IF(U1368="N/A",IF(ABS(S1368)&lt;10,"0"&amp;ABS(S1368),ABS(S1368)),CONCATENATE(LEFT(U1368,1),RIGHT(U1368,1))), F1368, G1368)</f>
        <v>MR80221216540N</v>
      </c>
      <c r="F1368" s="90" t="s">
        <v>2224</v>
      </c>
      <c r="G1368" s="90"/>
      <c r="H1368" s="79" t="s">
        <v>7736</v>
      </c>
      <c r="I1368" s="109">
        <v>45372</v>
      </c>
      <c r="J1368" s="85" t="s">
        <v>1266</v>
      </c>
      <c r="K1368" s="342">
        <v>449</v>
      </c>
      <c r="L1368" s="92">
        <f t="shared" si="335"/>
        <v>449</v>
      </c>
      <c r="M1368" s="344"/>
      <c r="N1368" s="82">
        <v>20</v>
      </c>
      <c r="O1368" s="8">
        <v>12</v>
      </c>
      <c r="P1368" s="99" t="str">
        <f t="shared" si="261"/>
        <v>6x135</v>
      </c>
      <c r="Q1368" s="99">
        <v>6</v>
      </c>
      <c r="R1368" s="82">
        <v>135</v>
      </c>
      <c r="S1368" s="82">
        <v>-40</v>
      </c>
      <c r="T1368" s="84">
        <v>4.9000000000000004</v>
      </c>
      <c r="U1368" s="102" t="s">
        <v>85</v>
      </c>
      <c r="V1368" s="75">
        <v>87</v>
      </c>
      <c r="W1368" s="41">
        <v>34.833037425210655</v>
      </c>
      <c r="X1368" s="51">
        <v>2650</v>
      </c>
      <c r="Y1368" s="45" t="s">
        <v>7646</v>
      </c>
      <c r="Z1368" s="79" t="s">
        <v>2987</v>
      </c>
      <c r="AA1368" s="51" t="str">
        <f t="shared" si="278"/>
        <v>20x12, 6x135, -40 OS</v>
      </c>
      <c r="AB1368" s="81" t="s">
        <v>7971</v>
      </c>
      <c r="AC1368" s="89">
        <f>_xlfn.IFNA(VLOOKUP(AB1368,ACCESSORIES!F:J,5,FALSE),"N/A")</f>
        <v>22</v>
      </c>
      <c r="AD1368" s="14" t="s">
        <v>85</v>
      </c>
      <c r="AE1368" s="9" t="str">
        <f>_xlfn.IFNA(VLOOKUP(AD1368,ACCESSORIES!C:G,5,FALSE),"N/A")</f>
        <v>N/A</v>
      </c>
      <c r="AF1368" s="9" t="str">
        <f>_xlfn.IFNA(VLOOKUP(AE1368,ACCESSORIES!D:H,5,FALSE),"N/A")</f>
        <v>N/A</v>
      </c>
      <c r="AG1368" s="14" t="s">
        <v>85</v>
      </c>
      <c r="AH1368" s="9" t="str">
        <f>_xlfn.IFNA(VLOOKUP(AG1368,ACCESSORIES!F:J,5,FALSE),"N/A")</f>
        <v>N/A</v>
      </c>
      <c r="AI1368" s="99" t="s">
        <v>265</v>
      </c>
      <c r="AJ1368" s="82" t="s">
        <v>85</v>
      </c>
      <c r="AK1368" s="82" t="s">
        <v>85</v>
      </c>
      <c r="AL1368" s="82" t="s">
        <v>85</v>
      </c>
      <c r="AM1368" s="82">
        <v>16.2</v>
      </c>
      <c r="AN1368" s="82">
        <v>170</v>
      </c>
      <c r="AO1368" s="36">
        <v>12.8</v>
      </c>
      <c r="AP1368" s="36">
        <v>27</v>
      </c>
      <c r="AQ1368" s="25">
        <v>40.1</v>
      </c>
      <c r="AR1368" s="36">
        <v>50.4</v>
      </c>
      <c r="AS1368" s="25">
        <v>242.5</v>
      </c>
      <c r="AT1368" s="74">
        <v>235.3</v>
      </c>
      <c r="AU1368" s="84">
        <v>87</v>
      </c>
      <c r="AV1368" s="54">
        <v>55.9</v>
      </c>
      <c r="AW1368" s="54">
        <v>55.9</v>
      </c>
      <c r="AX1368" s="54">
        <v>127.7</v>
      </c>
      <c r="AY1368" s="13" t="s">
        <v>85</v>
      </c>
      <c r="AZ1368" s="98" t="str">
        <f>_xlfn.IFNA(VLOOKUP(AY1368,ACCESSORIES!F:J,5,FALSE),"N/A")</f>
        <v>N/A</v>
      </c>
      <c r="BA1368" s="13" t="s">
        <v>85</v>
      </c>
      <c r="BB1368" s="98" t="str">
        <f>_xlfn.IFNA(VLOOKUP(BA1368,ACCESSORIES!F:J,5,FALSE),"N/A")</f>
        <v>N/A</v>
      </c>
      <c r="BC1368" s="77">
        <f t="shared" si="343"/>
        <v>39.333037425210655</v>
      </c>
      <c r="BD1368" s="56">
        <v>23.228346456692901</v>
      </c>
      <c r="BE1368" s="56">
        <v>23.228346456692901</v>
      </c>
      <c r="BF1368" s="56">
        <v>14.96</v>
      </c>
      <c r="BG1368" s="378">
        <f t="shared" si="275"/>
        <v>0.13227243039999984</v>
      </c>
      <c r="BH1368" s="81">
        <v>16</v>
      </c>
      <c r="BI1368" s="114" t="s">
        <v>3532</v>
      </c>
      <c r="BJ1368" s="50" t="s">
        <v>4050</v>
      </c>
      <c r="BK1368" s="81"/>
      <c r="BL1368" s="81"/>
      <c r="BM1368" s="81"/>
      <c r="BN1368" s="81"/>
      <c r="BO1368" s="81"/>
      <c r="BP1368" s="81"/>
      <c r="BQ1368" s="81"/>
      <c r="BR1368" s="81"/>
      <c r="BS1368" s="81"/>
      <c r="BT1368" s="81"/>
      <c r="BU1368" s="349"/>
      <c r="BV1368" s="390"/>
      <c r="BW1368" s="352"/>
      <c r="BX1368" s="390"/>
      <c r="BY1368" s="93" t="str">
        <f t="shared" si="270"/>
        <v>MR802, 20x12, -40mm Offset, 6x135, 87mm Centerbore, Double Black Milled</v>
      </c>
      <c r="BZ1368" s="81" t="s">
        <v>3878</v>
      </c>
      <c r="CA1368" s="81" t="s">
        <v>3879</v>
      </c>
      <c r="CB1368" s="81" t="str">
        <f t="shared" si="271"/>
        <v>RAISED (8XX)</v>
      </c>
    </row>
    <row r="1369" spans="1:80" s="38" customFormat="1" ht="15" customHeight="1">
      <c r="A1369" s="22">
        <f t="shared" ref="A1369" si="379">ROW(B1369)-2</f>
        <v>1367</v>
      </c>
      <c r="B1369" s="13" t="s">
        <v>84</v>
      </c>
      <c r="C1369" s="104" t="s">
        <v>7657</v>
      </c>
      <c r="D1369" s="82" t="s">
        <v>7653</v>
      </c>
      <c r="E1369" s="91" t="str">
        <f>CONCATENATE(LEFT(D1369,5),VLOOKUP(CONCATENATE(N1369,"x",O1369),'PART NUMBER GUIDE'!$B$9:$C$49,2,FALSE),VLOOKUP(CONCATENATE(P1369, V1369), 'PART NUMBER GUIDE'!$Q$6:$R$91, 2, FALSE),VLOOKUP(Y1369,'PART NUMBER GUIDE'!$J$8:$K$43,2, FALSE),IF(U1369="N/A",IF(ABS(S1369)&lt;10,"0"&amp;ABS(S1369),ABS(S1369)),CONCATENATE(LEFT(U1369,1),RIGHT(U1369,1))), F1369, G1369)</f>
        <v>MR80221216340N</v>
      </c>
      <c r="F1369" s="90" t="s">
        <v>2224</v>
      </c>
      <c r="G1369" s="90"/>
      <c r="H1369" s="79" t="s">
        <v>7737</v>
      </c>
      <c r="I1369" s="109">
        <v>45372</v>
      </c>
      <c r="J1369" s="85" t="s">
        <v>1266</v>
      </c>
      <c r="K1369" s="342">
        <v>449</v>
      </c>
      <c r="L1369" s="92">
        <f t="shared" si="335"/>
        <v>449</v>
      </c>
      <c r="M1369" s="344"/>
      <c r="N1369" s="82">
        <v>20</v>
      </c>
      <c r="O1369" s="8">
        <v>12</v>
      </c>
      <c r="P1369" s="99" t="str">
        <f t="shared" ref="P1369" si="380">CONCATENATE(Q1369,"x",R1369)</f>
        <v>6x135</v>
      </c>
      <c r="Q1369" s="99">
        <v>6</v>
      </c>
      <c r="R1369" s="82">
        <v>135</v>
      </c>
      <c r="S1369" s="82">
        <v>-40</v>
      </c>
      <c r="T1369" s="84">
        <v>4.9000000000000004</v>
      </c>
      <c r="U1369" s="102" t="s">
        <v>85</v>
      </c>
      <c r="V1369" s="75">
        <v>87</v>
      </c>
      <c r="W1369" s="41">
        <v>34.833037425210655</v>
      </c>
      <c r="X1369" s="51">
        <v>2650</v>
      </c>
      <c r="Y1369" s="45" t="s">
        <v>5454</v>
      </c>
      <c r="Z1369" s="79" t="s">
        <v>196</v>
      </c>
      <c r="AA1369" s="51" t="str">
        <f t="shared" ref="AA1369" si="381">_xlfn.CONCAT(N1369,"x",O1369,","," ",P1369,","," ",S1369," ","OS")</f>
        <v>20x12, 6x135, -40 OS</v>
      </c>
      <c r="AB1369" s="81" t="s">
        <v>7971</v>
      </c>
      <c r="AC1369" s="89">
        <f>_xlfn.IFNA(VLOOKUP(AB1369,ACCESSORIES!F:J,5,FALSE),"N/A")</f>
        <v>22</v>
      </c>
      <c r="AD1369" s="14" t="s">
        <v>85</v>
      </c>
      <c r="AE1369" s="9" t="str">
        <f>_xlfn.IFNA(VLOOKUP(AD1369,ACCESSORIES!C:G,5,FALSE),"N/A")</f>
        <v>N/A</v>
      </c>
      <c r="AF1369" s="9" t="str">
        <f>_xlfn.IFNA(VLOOKUP(AE1369,ACCESSORIES!D:H,5,FALSE),"N/A")</f>
        <v>N/A</v>
      </c>
      <c r="AG1369" s="14" t="s">
        <v>85</v>
      </c>
      <c r="AH1369" s="9" t="str">
        <f>_xlfn.IFNA(VLOOKUP(AG1369,ACCESSORIES!F:J,5,FALSE),"N/A")</f>
        <v>N/A</v>
      </c>
      <c r="AI1369" s="99" t="s">
        <v>265</v>
      </c>
      <c r="AJ1369" s="82" t="s">
        <v>85</v>
      </c>
      <c r="AK1369" s="82" t="s">
        <v>85</v>
      </c>
      <c r="AL1369" s="82" t="s">
        <v>85</v>
      </c>
      <c r="AM1369" s="82">
        <v>16.2</v>
      </c>
      <c r="AN1369" s="82">
        <v>170</v>
      </c>
      <c r="AO1369" s="36">
        <v>12.8</v>
      </c>
      <c r="AP1369" s="36">
        <v>27</v>
      </c>
      <c r="AQ1369" s="25">
        <v>40.1</v>
      </c>
      <c r="AR1369" s="36">
        <v>50.4</v>
      </c>
      <c r="AS1369" s="25">
        <v>242.5</v>
      </c>
      <c r="AT1369" s="74">
        <v>235.3</v>
      </c>
      <c r="AU1369" s="84">
        <v>87</v>
      </c>
      <c r="AV1369" s="54">
        <v>55.9</v>
      </c>
      <c r="AW1369" s="54">
        <v>55.9</v>
      </c>
      <c r="AX1369" s="54">
        <v>127.7</v>
      </c>
      <c r="AY1369" s="13" t="s">
        <v>85</v>
      </c>
      <c r="AZ1369" s="98" t="str">
        <f>_xlfn.IFNA(VLOOKUP(AY1369,ACCESSORIES!F:J,5,FALSE),"N/A")</f>
        <v>N/A</v>
      </c>
      <c r="BA1369" s="13" t="s">
        <v>85</v>
      </c>
      <c r="BB1369" s="98" t="str">
        <f>_xlfn.IFNA(VLOOKUP(BA1369,ACCESSORIES!F:J,5,FALSE),"N/A")</f>
        <v>N/A</v>
      </c>
      <c r="BC1369" s="77">
        <f t="shared" si="343"/>
        <v>39.333037425210655</v>
      </c>
      <c r="BD1369" s="56">
        <v>23.228346456692901</v>
      </c>
      <c r="BE1369" s="56">
        <v>23.228346456692901</v>
      </c>
      <c r="BF1369" s="56">
        <v>14.96</v>
      </c>
      <c r="BG1369" s="378">
        <f t="shared" si="275"/>
        <v>0.13227243039999984</v>
      </c>
      <c r="BH1369" s="81">
        <v>16</v>
      </c>
      <c r="BI1369" s="114" t="s">
        <v>3532</v>
      </c>
      <c r="BJ1369" s="50" t="s">
        <v>4050</v>
      </c>
      <c r="BK1369" s="81"/>
      <c r="BL1369" s="81"/>
      <c r="BM1369" s="81"/>
      <c r="BN1369" s="81"/>
      <c r="BO1369" s="81"/>
      <c r="BP1369" s="81"/>
      <c r="BQ1369" s="81"/>
      <c r="BR1369" s="81"/>
      <c r="BS1369" s="81"/>
      <c r="BT1369" s="81"/>
      <c r="BU1369" s="349"/>
      <c r="BV1369" s="390"/>
      <c r="BW1369" s="352"/>
      <c r="BX1369" s="390"/>
      <c r="BY1369" s="93" t="str">
        <f t="shared" ref="BY1369" si="382">CONCATENATE(IF(J1369="Closeout","CLOSEOUT - ",""),D1369,", ",N1369,"x",O1369,", ",IF(U1369="N/A","",CONCATENATE(U1369,"/")),IF(S1369&gt;0,CONCATENATE("+",S1369),S1369),"mm Offset, ",P1369,", ",V1369,"mm Centerbore, ",PROPER(Y1369),IF(G1369="R",", Race Drilled",""),"",IF(BA1369="N/A","",CONCATENATE(", w/ ",BA1369)))</f>
        <v>MR802, 20x12, -40mm Offset, 6x135, 87mm Centerbore, Machined - Clear Coat</v>
      </c>
      <c r="BZ1369" s="81" t="s">
        <v>3878</v>
      </c>
      <c r="CA1369" s="81" t="s">
        <v>3879</v>
      </c>
      <c r="CB1369" s="81" t="str">
        <f t="shared" ref="CB1369" si="383">C1369</f>
        <v>RAISED (8XX)</v>
      </c>
    </row>
    <row r="1370" spans="1:80" s="38" customFormat="1" ht="15" customHeight="1">
      <c r="A1370" s="22">
        <f t="shared" si="259"/>
        <v>1368</v>
      </c>
      <c r="B1370" s="13" t="s">
        <v>84</v>
      </c>
      <c r="C1370" s="104" t="s">
        <v>7657</v>
      </c>
      <c r="D1370" s="82" t="s">
        <v>7653</v>
      </c>
      <c r="E1370" s="91" t="str">
        <f>CONCATENATE(LEFT(D1370,5),VLOOKUP(CONCATENATE(N1370,"x",O1370),'PART NUMBER GUIDE'!$B$9:$C$49,2,FALSE),VLOOKUP(CONCATENATE(P1370, V1370), 'PART NUMBER GUIDE'!$Q$6:$R$91, 2, FALSE),VLOOKUP(Y1370,'PART NUMBER GUIDE'!$J$8:$K$43,2, FALSE),IF(U1370="N/A",IF(ABS(S1370)&lt;10,"0"&amp;ABS(S1370),ABS(S1370)),CONCATENATE(LEFT(U1370,1),RIGHT(U1370,1))), F1370, G1370)</f>
        <v>MR80221260540N</v>
      </c>
      <c r="F1370" s="90" t="s">
        <v>2224</v>
      </c>
      <c r="G1370" s="90"/>
      <c r="H1370" s="79" t="s">
        <v>7738</v>
      </c>
      <c r="I1370" s="109">
        <v>45372</v>
      </c>
      <c r="J1370" s="85" t="s">
        <v>1266</v>
      </c>
      <c r="K1370" s="342">
        <v>449</v>
      </c>
      <c r="L1370" s="92">
        <f t="shared" si="335"/>
        <v>449</v>
      </c>
      <c r="M1370" s="344"/>
      <c r="N1370" s="82">
        <v>20</v>
      </c>
      <c r="O1370" s="8">
        <v>12</v>
      </c>
      <c r="P1370" s="99" t="str">
        <f t="shared" si="261"/>
        <v>6x5.5</v>
      </c>
      <c r="Q1370" s="99">
        <v>6</v>
      </c>
      <c r="R1370" s="82">
        <v>5.5</v>
      </c>
      <c r="S1370" s="82">
        <v>-40</v>
      </c>
      <c r="T1370" s="84">
        <v>4.9000000000000004</v>
      </c>
      <c r="U1370" s="102" t="s">
        <v>85</v>
      </c>
      <c r="V1370" s="75">
        <v>106.25</v>
      </c>
      <c r="W1370" s="41">
        <v>34.833037425210655</v>
      </c>
      <c r="X1370" s="51">
        <v>2650</v>
      </c>
      <c r="Y1370" s="45" t="s">
        <v>7646</v>
      </c>
      <c r="Z1370" s="79" t="s">
        <v>2987</v>
      </c>
      <c r="AA1370" s="51" t="str">
        <f t="shared" si="278"/>
        <v>20x12, 6x5.5, -40 OS</v>
      </c>
      <c r="AB1370" s="81" t="s">
        <v>7971</v>
      </c>
      <c r="AC1370" s="89">
        <f>_xlfn.IFNA(VLOOKUP(AB1370,ACCESSORIES!F:J,5,FALSE),"N/A")</f>
        <v>22</v>
      </c>
      <c r="AD1370" s="14" t="s">
        <v>85</v>
      </c>
      <c r="AE1370" s="9" t="str">
        <f>_xlfn.IFNA(VLOOKUP(AD1370,ACCESSORIES!C:G,5,FALSE),"N/A")</f>
        <v>N/A</v>
      </c>
      <c r="AF1370" s="9" t="str">
        <f>_xlfn.IFNA(VLOOKUP(AE1370,ACCESSORIES!D:H,5,FALSE),"N/A")</f>
        <v>N/A</v>
      </c>
      <c r="AG1370" s="14" t="s">
        <v>85</v>
      </c>
      <c r="AH1370" s="9" t="str">
        <f>_xlfn.IFNA(VLOOKUP(AG1370,ACCESSORIES!F:J,5,FALSE),"N/A")</f>
        <v>N/A</v>
      </c>
      <c r="AI1370" s="99" t="s">
        <v>265</v>
      </c>
      <c r="AJ1370" s="82" t="s">
        <v>1709</v>
      </c>
      <c r="AK1370" s="40">
        <f>_xlfn.IFNA(VLOOKUP(AJ1370,ACCESSORIES!F:J,5,FALSE),"N/A")</f>
        <v>2.75</v>
      </c>
      <c r="AL1370" s="3">
        <v>78.3</v>
      </c>
      <c r="AM1370" s="82">
        <v>16.2</v>
      </c>
      <c r="AN1370" s="82">
        <v>170</v>
      </c>
      <c r="AO1370" s="36">
        <v>12.8</v>
      </c>
      <c r="AP1370" s="36">
        <v>27</v>
      </c>
      <c r="AQ1370" s="25">
        <v>40.1</v>
      </c>
      <c r="AR1370" s="36">
        <v>50.4</v>
      </c>
      <c r="AS1370" s="25">
        <v>242.5</v>
      </c>
      <c r="AT1370" s="74">
        <v>235.3</v>
      </c>
      <c r="AU1370" s="84">
        <v>94.8</v>
      </c>
      <c r="AV1370" s="54">
        <v>41.2</v>
      </c>
      <c r="AW1370" s="54">
        <v>55.9</v>
      </c>
      <c r="AX1370" s="54">
        <v>127.7</v>
      </c>
      <c r="AY1370" s="13" t="s">
        <v>85</v>
      </c>
      <c r="AZ1370" s="98" t="str">
        <f>_xlfn.IFNA(VLOOKUP(AY1370,ACCESSORIES!F:J,5,FALSE),"N/A")</f>
        <v>N/A</v>
      </c>
      <c r="BA1370" s="13" t="s">
        <v>85</v>
      </c>
      <c r="BB1370" s="98" t="str">
        <f>_xlfn.IFNA(VLOOKUP(BA1370,ACCESSORIES!F:J,5,FALSE),"N/A")</f>
        <v>N/A</v>
      </c>
      <c r="BC1370" s="77">
        <f t="shared" si="343"/>
        <v>39.333037425210655</v>
      </c>
      <c r="BD1370" s="56">
        <v>23.228346456692901</v>
      </c>
      <c r="BE1370" s="56">
        <v>23.228346456692901</v>
      </c>
      <c r="BF1370" s="56">
        <v>14.96</v>
      </c>
      <c r="BG1370" s="378">
        <f t="shared" si="275"/>
        <v>0.13227243039999984</v>
      </c>
      <c r="BH1370" s="81">
        <v>16</v>
      </c>
      <c r="BI1370" s="114" t="s">
        <v>3532</v>
      </c>
      <c r="BJ1370" s="50" t="s">
        <v>4050</v>
      </c>
      <c r="BK1370" s="81"/>
      <c r="BL1370" s="81"/>
      <c r="BM1370" s="81"/>
      <c r="BN1370" s="81"/>
      <c r="BO1370" s="81"/>
      <c r="BP1370" s="81"/>
      <c r="BQ1370" s="81"/>
      <c r="BR1370" s="81"/>
      <c r="BS1370" s="81"/>
      <c r="BT1370" s="81"/>
      <c r="BU1370" s="349"/>
      <c r="BV1370" s="390"/>
      <c r="BW1370" s="352"/>
      <c r="BX1370" s="390"/>
      <c r="BY1370" s="93" t="str">
        <f t="shared" si="270"/>
        <v>MR802, 20x12, -40mm Offset, 6x5.5, 106.25mm Centerbore, Double Black Milled</v>
      </c>
      <c r="BZ1370" s="81" t="s">
        <v>3878</v>
      </c>
      <c r="CA1370" s="81" t="s">
        <v>3879</v>
      </c>
      <c r="CB1370" s="81" t="str">
        <f t="shared" si="271"/>
        <v>RAISED (8XX)</v>
      </c>
    </row>
    <row r="1371" spans="1:80" s="38" customFormat="1" ht="15" customHeight="1">
      <c r="A1371" s="22">
        <f t="shared" ref="A1371" si="384">ROW(B1371)-2</f>
        <v>1369</v>
      </c>
      <c r="B1371" s="13" t="s">
        <v>84</v>
      </c>
      <c r="C1371" s="104" t="s">
        <v>7657</v>
      </c>
      <c r="D1371" s="82" t="s">
        <v>7653</v>
      </c>
      <c r="E1371" s="91" t="str">
        <f>CONCATENATE(LEFT(D1371,5),VLOOKUP(CONCATENATE(N1371,"x",O1371),'PART NUMBER GUIDE'!$B$9:$C$49,2,FALSE),VLOOKUP(CONCATENATE(P1371, V1371), 'PART NUMBER GUIDE'!$Q$6:$R$91, 2, FALSE),VLOOKUP(Y1371,'PART NUMBER GUIDE'!$J$8:$K$43,2, FALSE),IF(U1371="N/A",IF(ABS(S1371)&lt;10,"0"&amp;ABS(S1371),ABS(S1371)),CONCATENATE(LEFT(U1371,1),RIGHT(U1371,1))), F1371, G1371)</f>
        <v>MR80221260340N</v>
      </c>
      <c r="F1371" s="90" t="s">
        <v>2224</v>
      </c>
      <c r="G1371" s="90"/>
      <c r="H1371" s="79" t="s">
        <v>7739</v>
      </c>
      <c r="I1371" s="109">
        <v>45372</v>
      </c>
      <c r="J1371" s="85" t="s">
        <v>1266</v>
      </c>
      <c r="K1371" s="342">
        <v>449</v>
      </c>
      <c r="L1371" s="92">
        <f t="shared" si="335"/>
        <v>449</v>
      </c>
      <c r="M1371" s="344"/>
      <c r="N1371" s="82">
        <v>20</v>
      </c>
      <c r="O1371" s="8">
        <v>12</v>
      </c>
      <c r="P1371" s="99" t="str">
        <f t="shared" ref="P1371" si="385">CONCATENATE(Q1371,"x",R1371)</f>
        <v>6x5.5</v>
      </c>
      <c r="Q1371" s="99">
        <v>6</v>
      </c>
      <c r="R1371" s="82">
        <v>5.5</v>
      </c>
      <c r="S1371" s="82">
        <v>-40</v>
      </c>
      <c r="T1371" s="84">
        <v>4.9000000000000004</v>
      </c>
      <c r="U1371" s="102" t="s">
        <v>85</v>
      </c>
      <c r="V1371" s="75">
        <v>106.25</v>
      </c>
      <c r="W1371" s="41">
        <v>34.833037425210655</v>
      </c>
      <c r="X1371" s="51">
        <v>2650</v>
      </c>
      <c r="Y1371" s="45" t="s">
        <v>5454</v>
      </c>
      <c r="Z1371" s="79" t="s">
        <v>196</v>
      </c>
      <c r="AA1371" s="51" t="str">
        <f t="shared" ref="AA1371" si="386">_xlfn.CONCAT(N1371,"x",O1371,","," ",P1371,","," ",S1371," ","OS")</f>
        <v>20x12, 6x5.5, -40 OS</v>
      </c>
      <c r="AB1371" s="81" t="s">
        <v>7971</v>
      </c>
      <c r="AC1371" s="89">
        <f>_xlfn.IFNA(VLOOKUP(AB1371,ACCESSORIES!F:J,5,FALSE),"N/A")</f>
        <v>22</v>
      </c>
      <c r="AD1371" s="14" t="s">
        <v>85</v>
      </c>
      <c r="AE1371" s="9" t="str">
        <f>_xlfn.IFNA(VLOOKUP(AD1371,ACCESSORIES!C:G,5,FALSE),"N/A")</f>
        <v>N/A</v>
      </c>
      <c r="AF1371" s="9" t="str">
        <f>_xlfn.IFNA(VLOOKUP(AE1371,ACCESSORIES!D:H,5,FALSE),"N/A")</f>
        <v>N/A</v>
      </c>
      <c r="AG1371" s="14" t="s">
        <v>85</v>
      </c>
      <c r="AH1371" s="9" t="str">
        <f>_xlfn.IFNA(VLOOKUP(AG1371,ACCESSORIES!F:J,5,FALSE),"N/A")</f>
        <v>N/A</v>
      </c>
      <c r="AI1371" s="99" t="s">
        <v>265</v>
      </c>
      <c r="AJ1371" s="82" t="s">
        <v>1709</v>
      </c>
      <c r="AK1371" s="40">
        <f>_xlfn.IFNA(VLOOKUP(AJ1371,ACCESSORIES!F:J,5,FALSE),"N/A")</f>
        <v>2.75</v>
      </c>
      <c r="AL1371" s="3">
        <v>78.3</v>
      </c>
      <c r="AM1371" s="82">
        <v>16.2</v>
      </c>
      <c r="AN1371" s="82">
        <v>170</v>
      </c>
      <c r="AO1371" s="36">
        <v>12.8</v>
      </c>
      <c r="AP1371" s="36">
        <v>27</v>
      </c>
      <c r="AQ1371" s="25">
        <v>40.1</v>
      </c>
      <c r="AR1371" s="36">
        <v>50.4</v>
      </c>
      <c r="AS1371" s="25">
        <v>242.5</v>
      </c>
      <c r="AT1371" s="74">
        <v>235.3</v>
      </c>
      <c r="AU1371" s="84">
        <v>94.8</v>
      </c>
      <c r="AV1371" s="54">
        <v>41.2</v>
      </c>
      <c r="AW1371" s="54">
        <v>55.9</v>
      </c>
      <c r="AX1371" s="54">
        <v>127.7</v>
      </c>
      <c r="AY1371" s="13" t="s">
        <v>85</v>
      </c>
      <c r="AZ1371" s="98" t="str">
        <f>_xlfn.IFNA(VLOOKUP(AY1371,ACCESSORIES!F:J,5,FALSE),"N/A")</f>
        <v>N/A</v>
      </c>
      <c r="BA1371" s="13" t="s">
        <v>85</v>
      </c>
      <c r="BB1371" s="98" t="str">
        <f>_xlfn.IFNA(VLOOKUP(BA1371,ACCESSORIES!F:J,5,FALSE),"N/A")</f>
        <v>N/A</v>
      </c>
      <c r="BC1371" s="77">
        <f t="shared" si="343"/>
        <v>39.333037425210655</v>
      </c>
      <c r="BD1371" s="56">
        <v>23.228346456692901</v>
      </c>
      <c r="BE1371" s="56">
        <v>23.228346456692901</v>
      </c>
      <c r="BF1371" s="56">
        <v>14.96</v>
      </c>
      <c r="BG1371" s="378">
        <f t="shared" si="275"/>
        <v>0.13227243039999984</v>
      </c>
      <c r="BH1371" s="81">
        <v>16</v>
      </c>
      <c r="BI1371" s="114" t="s">
        <v>3532</v>
      </c>
      <c r="BJ1371" s="50" t="s">
        <v>4050</v>
      </c>
      <c r="BK1371" s="81"/>
      <c r="BL1371" s="81"/>
      <c r="BM1371" s="81"/>
      <c r="BN1371" s="81"/>
      <c r="BO1371" s="81"/>
      <c r="BP1371" s="81"/>
      <c r="BQ1371" s="81"/>
      <c r="BR1371" s="81"/>
      <c r="BS1371" s="81"/>
      <c r="BT1371" s="81"/>
      <c r="BU1371" s="349"/>
      <c r="BV1371" s="390"/>
      <c r="BW1371" s="352"/>
      <c r="BX1371" s="390"/>
      <c r="BY1371" s="93" t="str">
        <f t="shared" ref="BY1371" si="387">CONCATENATE(IF(J1371="Closeout","CLOSEOUT - ",""),D1371,", ",N1371,"x",O1371,", ",IF(U1371="N/A","",CONCATENATE(U1371,"/")),IF(S1371&gt;0,CONCATENATE("+",S1371),S1371),"mm Offset, ",P1371,", ",V1371,"mm Centerbore, ",PROPER(Y1371),IF(G1371="R",", Race Drilled",""),"",IF(BA1371="N/A","",CONCATENATE(", w/ ",BA1371)))</f>
        <v>MR802, 20x12, -40mm Offset, 6x5.5, 106.25mm Centerbore, Machined - Clear Coat</v>
      </c>
      <c r="BZ1371" s="81" t="s">
        <v>3878</v>
      </c>
      <c r="CA1371" s="81" t="s">
        <v>3879</v>
      </c>
      <c r="CB1371" s="81" t="str">
        <f t="shared" ref="CB1371" si="388">C1371</f>
        <v>RAISED (8XX)</v>
      </c>
    </row>
    <row r="1372" spans="1:80" s="38" customFormat="1" ht="15" customHeight="1">
      <c r="A1372" s="22">
        <f t="shared" si="259"/>
        <v>1370</v>
      </c>
      <c r="B1372" s="13" t="s">
        <v>84</v>
      </c>
      <c r="C1372" s="104" t="s">
        <v>7657</v>
      </c>
      <c r="D1372" s="82" t="s">
        <v>7653</v>
      </c>
      <c r="E1372" s="91" t="str">
        <f>CONCATENATE(LEFT(D1372,5),VLOOKUP(CONCATENATE(N1372,"x",O1372),'PART NUMBER GUIDE'!$B$9:$C$49,2,FALSE),VLOOKUP(CONCATENATE(P1372, V1372), 'PART NUMBER GUIDE'!$Q$6:$R$91, 2, FALSE),VLOOKUP(Y1372,'PART NUMBER GUIDE'!$J$8:$K$43,2, FALSE),IF(U1372="N/A",IF(ABS(S1372)&lt;10,"0"&amp;ABS(S1372),ABS(S1372)),CONCATENATE(LEFT(U1372,1),RIGHT(U1372,1))), F1372, G1372)</f>
        <v>MR80221280540N</v>
      </c>
      <c r="F1372" s="90" t="s">
        <v>2224</v>
      </c>
      <c r="G1372" s="90"/>
      <c r="H1372" s="79" t="s">
        <v>7740</v>
      </c>
      <c r="I1372" s="109">
        <v>45372</v>
      </c>
      <c r="J1372" s="85" t="s">
        <v>1266</v>
      </c>
      <c r="K1372" s="342">
        <v>449</v>
      </c>
      <c r="L1372" s="92">
        <f t="shared" si="335"/>
        <v>449</v>
      </c>
      <c r="M1372" s="344"/>
      <c r="N1372" s="82">
        <v>20</v>
      </c>
      <c r="O1372" s="8">
        <v>12</v>
      </c>
      <c r="P1372" s="99" t="str">
        <f t="shared" si="261"/>
        <v>8x6.5</v>
      </c>
      <c r="Q1372" s="99">
        <v>8</v>
      </c>
      <c r="R1372" s="82">
        <v>6.5</v>
      </c>
      <c r="S1372" s="82">
        <v>-40</v>
      </c>
      <c r="T1372" s="84">
        <v>4.9000000000000004</v>
      </c>
      <c r="U1372" s="102" t="s">
        <v>85</v>
      </c>
      <c r="V1372" s="75">
        <v>121.3</v>
      </c>
      <c r="W1372" s="41">
        <v>37.699046833614069</v>
      </c>
      <c r="X1372" s="51">
        <v>3640</v>
      </c>
      <c r="Y1372" s="45" t="s">
        <v>7646</v>
      </c>
      <c r="Z1372" s="79" t="s">
        <v>2987</v>
      </c>
      <c r="AA1372" s="51" t="str">
        <f t="shared" si="278"/>
        <v>20x12, 8x6.5, -40 OS</v>
      </c>
      <c r="AB1372" s="81" t="s">
        <v>7652</v>
      </c>
      <c r="AC1372" s="89">
        <f>_xlfn.IFNA(VLOOKUP(AB1372,ACCESSORIES!F:J,5,FALSE),"N/A")</f>
        <v>22</v>
      </c>
      <c r="AD1372" s="14" t="s">
        <v>85</v>
      </c>
      <c r="AE1372" s="9" t="str">
        <f>_xlfn.IFNA(VLOOKUP(AD1372,ACCESSORIES!C:G,5,FALSE),"N/A")</f>
        <v>N/A</v>
      </c>
      <c r="AF1372" s="9" t="str">
        <f>_xlfn.IFNA(VLOOKUP(AE1372,ACCESSORIES!D:H,5,FALSE),"N/A")</f>
        <v>N/A</v>
      </c>
      <c r="AG1372" s="14" t="s">
        <v>85</v>
      </c>
      <c r="AH1372" s="9" t="str">
        <f>_xlfn.IFNA(VLOOKUP(AG1372,ACCESSORIES!F:J,5,FALSE),"N/A")</f>
        <v>N/A</v>
      </c>
      <c r="AI1372" s="99" t="s">
        <v>265</v>
      </c>
      <c r="AJ1372" s="82" t="s">
        <v>85</v>
      </c>
      <c r="AK1372" s="82" t="s">
        <v>85</v>
      </c>
      <c r="AL1372" s="82" t="s">
        <v>85</v>
      </c>
      <c r="AM1372" s="82">
        <v>16.2</v>
      </c>
      <c r="AN1372" s="82">
        <v>200</v>
      </c>
      <c r="AO1372" s="36">
        <v>0</v>
      </c>
      <c r="AP1372" s="36">
        <v>0</v>
      </c>
      <c r="AQ1372" s="25">
        <v>37.700000000000003</v>
      </c>
      <c r="AR1372" s="36">
        <v>52.6</v>
      </c>
      <c r="AS1372" s="25">
        <v>242</v>
      </c>
      <c r="AT1372" s="74">
        <v>234.8</v>
      </c>
      <c r="AU1372" s="84">
        <v>121.3</v>
      </c>
      <c r="AV1372" s="54">
        <v>88</v>
      </c>
      <c r="AW1372" s="54">
        <v>88</v>
      </c>
      <c r="AX1372" s="54">
        <v>128.5</v>
      </c>
      <c r="AY1372" s="13" t="s">
        <v>85</v>
      </c>
      <c r="AZ1372" s="98" t="str">
        <f>_xlfn.IFNA(VLOOKUP(AY1372,ACCESSORIES!F:J,5,FALSE),"N/A")</f>
        <v>N/A</v>
      </c>
      <c r="BA1372" s="13" t="s">
        <v>85</v>
      </c>
      <c r="BB1372" s="98" t="str">
        <f>_xlfn.IFNA(VLOOKUP(BA1372,ACCESSORIES!F:J,5,FALSE),"N/A")</f>
        <v>N/A</v>
      </c>
      <c r="BC1372" s="77">
        <f t="shared" si="343"/>
        <v>42.199046833614069</v>
      </c>
      <c r="BD1372" s="56">
        <v>23.228346456692901</v>
      </c>
      <c r="BE1372" s="56">
        <v>23.228346456692901</v>
      </c>
      <c r="BF1372" s="56">
        <v>14.96</v>
      </c>
      <c r="BG1372" s="378">
        <f t="shared" si="275"/>
        <v>0.13227243039999984</v>
      </c>
      <c r="BH1372" s="81">
        <v>16</v>
      </c>
      <c r="BI1372" s="114" t="s">
        <v>3532</v>
      </c>
      <c r="BJ1372" s="50" t="s">
        <v>4050</v>
      </c>
      <c r="BK1372" s="81"/>
      <c r="BL1372" s="81"/>
      <c r="BM1372" s="81"/>
      <c r="BN1372" s="81"/>
      <c r="BO1372" s="81"/>
      <c r="BP1372" s="81"/>
      <c r="BQ1372" s="81"/>
      <c r="BR1372" s="81"/>
      <c r="BS1372" s="81"/>
      <c r="BT1372" s="81"/>
      <c r="BU1372" s="349"/>
      <c r="BV1372" s="390"/>
      <c r="BW1372" s="352"/>
      <c r="BX1372" s="390"/>
      <c r="BY1372" s="93" t="str">
        <f t="shared" si="270"/>
        <v>MR802, 20x12, -40mm Offset, 8x6.5, 121.3mm Centerbore, Double Black Milled</v>
      </c>
      <c r="BZ1372" s="81" t="s">
        <v>3878</v>
      </c>
      <c r="CA1372" s="81" t="s">
        <v>3879</v>
      </c>
      <c r="CB1372" s="81" t="str">
        <f t="shared" si="271"/>
        <v>RAISED (8XX)</v>
      </c>
    </row>
    <row r="1373" spans="1:80" s="38" customFormat="1" ht="15" customHeight="1">
      <c r="A1373" s="22">
        <f t="shared" ref="A1373" si="389">ROW(B1373)-2</f>
        <v>1371</v>
      </c>
      <c r="B1373" s="13" t="s">
        <v>84</v>
      </c>
      <c r="C1373" s="104" t="s">
        <v>7657</v>
      </c>
      <c r="D1373" s="82" t="s">
        <v>7653</v>
      </c>
      <c r="E1373" s="91" t="str">
        <f>CONCATENATE(LEFT(D1373,5),VLOOKUP(CONCATENATE(N1373,"x",O1373),'PART NUMBER GUIDE'!$B$9:$C$49,2,FALSE),VLOOKUP(CONCATENATE(P1373, V1373), 'PART NUMBER GUIDE'!$Q$6:$R$91, 2, FALSE),VLOOKUP(Y1373,'PART NUMBER GUIDE'!$J$8:$K$43,2, FALSE),IF(U1373="N/A",IF(ABS(S1373)&lt;10,"0"&amp;ABS(S1373),ABS(S1373)),CONCATENATE(LEFT(U1373,1),RIGHT(U1373,1))), F1373, G1373)</f>
        <v>MR80221280340N</v>
      </c>
      <c r="F1373" s="90" t="s">
        <v>2224</v>
      </c>
      <c r="G1373" s="90"/>
      <c r="H1373" s="79" t="s">
        <v>7741</v>
      </c>
      <c r="I1373" s="109">
        <v>45372</v>
      </c>
      <c r="J1373" s="85" t="s">
        <v>1266</v>
      </c>
      <c r="K1373" s="342">
        <v>449</v>
      </c>
      <c r="L1373" s="92">
        <f t="shared" si="335"/>
        <v>449</v>
      </c>
      <c r="M1373" s="344"/>
      <c r="N1373" s="82">
        <v>20</v>
      </c>
      <c r="O1373" s="8">
        <v>12</v>
      </c>
      <c r="P1373" s="99" t="str">
        <f t="shared" ref="P1373" si="390">CONCATENATE(Q1373,"x",R1373)</f>
        <v>8x6.5</v>
      </c>
      <c r="Q1373" s="99">
        <v>8</v>
      </c>
      <c r="R1373" s="82">
        <v>6.5</v>
      </c>
      <c r="S1373" s="82">
        <v>-40</v>
      </c>
      <c r="T1373" s="84">
        <v>4.9000000000000004</v>
      </c>
      <c r="U1373" s="102" t="s">
        <v>85</v>
      </c>
      <c r="V1373" s="75">
        <v>121.3</v>
      </c>
      <c r="W1373" s="41">
        <v>37.699046833614069</v>
      </c>
      <c r="X1373" s="51">
        <v>3640</v>
      </c>
      <c r="Y1373" s="45" t="s">
        <v>5454</v>
      </c>
      <c r="Z1373" s="79" t="s">
        <v>196</v>
      </c>
      <c r="AA1373" s="51" t="str">
        <f t="shared" ref="AA1373" si="391">_xlfn.CONCAT(N1373,"x",O1373,","," ",P1373,","," ",S1373," ","OS")</f>
        <v>20x12, 8x6.5, -40 OS</v>
      </c>
      <c r="AB1373" s="81" t="s">
        <v>7652</v>
      </c>
      <c r="AC1373" s="89">
        <f>_xlfn.IFNA(VLOOKUP(AB1373,ACCESSORIES!F:J,5,FALSE),"N/A")</f>
        <v>22</v>
      </c>
      <c r="AD1373" s="14" t="s">
        <v>85</v>
      </c>
      <c r="AE1373" s="9" t="str">
        <f>_xlfn.IFNA(VLOOKUP(AD1373,ACCESSORIES!C:G,5,FALSE),"N/A")</f>
        <v>N/A</v>
      </c>
      <c r="AF1373" s="9" t="str">
        <f>_xlfn.IFNA(VLOOKUP(AE1373,ACCESSORIES!D:H,5,FALSE),"N/A")</f>
        <v>N/A</v>
      </c>
      <c r="AG1373" s="14" t="s">
        <v>85</v>
      </c>
      <c r="AH1373" s="9" t="str">
        <f>_xlfn.IFNA(VLOOKUP(AG1373,ACCESSORIES!F:J,5,FALSE),"N/A")</f>
        <v>N/A</v>
      </c>
      <c r="AI1373" s="99" t="s">
        <v>265</v>
      </c>
      <c r="AJ1373" s="82" t="s">
        <v>85</v>
      </c>
      <c r="AK1373" s="82" t="s">
        <v>85</v>
      </c>
      <c r="AL1373" s="82" t="s">
        <v>85</v>
      </c>
      <c r="AM1373" s="82">
        <v>16.2</v>
      </c>
      <c r="AN1373" s="82">
        <v>200</v>
      </c>
      <c r="AO1373" s="36">
        <v>0</v>
      </c>
      <c r="AP1373" s="36">
        <v>0</v>
      </c>
      <c r="AQ1373" s="25">
        <v>37.700000000000003</v>
      </c>
      <c r="AR1373" s="36">
        <v>52.6</v>
      </c>
      <c r="AS1373" s="25">
        <v>242</v>
      </c>
      <c r="AT1373" s="74">
        <v>234.8</v>
      </c>
      <c r="AU1373" s="84">
        <v>121.3</v>
      </c>
      <c r="AV1373" s="54">
        <v>88</v>
      </c>
      <c r="AW1373" s="54">
        <v>88</v>
      </c>
      <c r="AX1373" s="54">
        <v>128.5</v>
      </c>
      <c r="AY1373" s="13" t="s">
        <v>85</v>
      </c>
      <c r="AZ1373" s="98" t="str">
        <f>_xlfn.IFNA(VLOOKUP(AY1373,ACCESSORIES!F:J,5,FALSE),"N/A")</f>
        <v>N/A</v>
      </c>
      <c r="BA1373" s="13" t="s">
        <v>85</v>
      </c>
      <c r="BB1373" s="98" t="str">
        <f>_xlfn.IFNA(VLOOKUP(BA1373,ACCESSORIES!F:J,5,FALSE),"N/A")</f>
        <v>N/A</v>
      </c>
      <c r="BC1373" s="77">
        <f t="shared" si="343"/>
        <v>42.199046833614069</v>
      </c>
      <c r="BD1373" s="56">
        <v>23.228346456692901</v>
      </c>
      <c r="BE1373" s="56">
        <v>23.228346456692901</v>
      </c>
      <c r="BF1373" s="56">
        <v>14.96</v>
      </c>
      <c r="BG1373" s="378">
        <f t="shared" si="275"/>
        <v>0.13227243039999984</v>
      </c>
      <c r="BH1373" s="81">
        <v>16</v>
      </c>
      <c r="BI1373" s="114" t="s">
        <v>3532</v>
      </c>
      <c r="BJ1373" s="50" t="s">
        <v>4050</v>
      </c>
      <c r="BK1373" s="81"/>
      <c r="BL1373" s="81"/>
      <c r="BM1373" s="81"/>
      <c r="BN1373" s="81"/>
      <c r="BO1373" s="81"/>
      <c r="BP1373" s="81"/>
      <c r="BQ1373" s="81"/>
      <c r="BR1373" s="81"/>
      <c r="BS1373" s="81"/>
      <c r="BT1373" s="81"/>
      <c r="BU1373" s="349"/>
      <c r="BV1373" s="390"/>
      <c r="BW1373" s="352"/>
      <c r="BX1373" s="390"/>
      <c r="BY1373" s="93" t="str">
        <f t="shared" ref="BY1373" si="392">CONCATENATE(IF(J1373="Closeout","CLOSEOUT - ",""),D1373,", ",N1373,"x",O1373,", ",IF(U1373="N/A","",CONCATENATE(U1373,"/")),IF(S1373&gt;0,CONCATENATE("+",S1373),S1373),"mm Offset, ",P1373,", ",V1373,"mm Centerbore, ",PROPER(Y1373),IF(G1373="R",", Race Drilled",""),"",IF(BA1373="N/A","",CONCATENATE(", w/ ",BA1373)))</f>
        <v>MR802, 20x12, -40mm Offset, 8x6.5, 121.3mm Centerbore, Machined - Clear Coat</v>
      </c>
      <c r="BZ1373" s="81" t="s">
        <v>3878</v>
      </c>
      <c r="CA1373" s="81" t="s">
        <v>3879</v>
      </c>
      <c r="CB1373" s="81" t="str">
        <f t="shared" ref="CB1373" si="393">C1373</f>
        <v>RAISED (8XX)</v>
      </c>
    </row>
    <row r="1374" spans="1:80" s="38" customFormat="1" ht="15" customHeight="1">
      <c r="A1374" s="22">
        <f t="shared" si="259"/>
        <v>1372</v>
      </c>
      <c r="B1374" s="13" t="s">
        <v>84</v>
      </c>
      <c r="C1374" s="104" t="s">
        <v>7657</v>
      </c>
      <c r="D1374" s="82" t="s">
        <v>7653</v>
      </c>
      <c r="E1374" s="91" t="str">
        <f>CONCATENATE(LEFT(D1374,5),VLOOKUP(CONCATENATE(N1374,"x",O1374),'PART NUMBER GUIDE'!$B$9:$C$49,2,FALSE),VLOOKUP(CONCATENATE(P1374, V1374), 'PART NUMBER GUIDE'!$Q$6:$R$91, 2, FALSE),VLOOKUP(Y1374,'PART NUMBER GUIDE'!$J$8:$K$43,2, FALSE),IF(U1374="N/A",IF(ABS(S1374)&lt;10,"0"&amp;ABS(S1374),ABS(S1374)),CONCATENATE(LEFT(U1374,1),RIGHT(U1374,1))), F1374, G1374)</f>
        <v>MR80221287540N</v>
      </c>
      <c r="F1374" s="90" t="s">
        <v>2224</v>
      </c>
      <c r="G1374" s="90"/>
      <c r="H1374" s="79" t="s">
        <v>7742</v>
      </c>
      <c r="I1374" s="109">
        <v>45372</v>
      </c>
      <c r="J1374" s="85" t="s">
        <v>1266</v>
      </c>
      <c r="K1374" s="342">
        <v>449</v>
      </c>
      <c r="L1374" s="92">
        <f t="shared" si="335"/>
        <v>449</v>
      </c>
      <c r="M1374" s="344"/>
      <c r="N1374" s="82">
        <v>20</v>
      </c>
      <c r="O1374" s="8">
        <v>12</v>
      </c>
      <c r="P1374" s="99" t="str">
        <f t="shared" si="261"/>
        <v>8x170</v>
      </c>
      <c r="Q1374" s="99">
        <v>8</v>
      </c>
      <c r="R1374" s="82">
        <v>170</v>
      </c>
      <c r="S1374" s="82">
        <v>-40</v>
      </c>
      <c r="T1374" s="84">
        <v>4.9000000000000004</v>
      </c>
      <c r="U1374" s="102" t="s">
        <v>85</v>
      </c>
      <c r="V1374" s="75">
        <v>125</v>
      </c>
      <c r="W1374" s="41">
        <v>37.699046833614069</v>
      </c>
      <c r="X1374" s="51">
        <v>3640</v>
      </c>
      <c r="Y1374" s="45" t="s">
        <v>7646</v>
      </c>
      <c r="Z1374" s="79" t="s">
        <v>2987</v>
      </c>
      <c r="AA1374" s="51" t="str">
        <f t="shared" si="278"/>
        <v>20x12, 8x170, -40 OS</v>
      </c>
      <c r="AB1374" s="81" t="s">
        <v>7652</v>
      </c>
      <c r="AC1374" s="89">
        <f>_xlfn.IFNA(VLOOKUP(AB1374,ACCESSORIES!F:J,5,FALSE),"N/A")</f>
        <v>22</v>
      </c>
      <c r="AD1374" s="14" t="s">
        <v>85</v>
      </c>
      <c r="AE1374" s="9" t="str">
        <f>_xlfn.IFNA(VLOOKUP(AD1374,ACCESSORIES!C:G,5,FALSE),"N/A")</f>
        <v>N/A</v>
      </c>
      <c r="AF1374" s="9" t="str">
        <f>_xlfn.IFNA(VLOOKUP(AE1374,ACCESSORIES!D:H,5,FALSE),"N/A")</f>
        <v>N/A</v>
      </c>
      <c r="AG1374" s="14" t="s">
        <v>85</v>
      </c>
      <c r="AH1374" s="9" t="str">
        <f>_xlfn.IFNA(VLOOKUP(AG1374,ACCESSORIES!F:J,5,FALSE),"N/A")</f>
        <v>N/A</v>
      </c>
      <c r="AI1374" s="99" t="s">
        <v>265</v>
      </c>
      <c r="AJ1374" s="82" t="s">
        <v>85</v>
      </c>
      <c r="AK1374" s="82" t="s">
        <v>85</v>
      </c>
      <c r="AL1374" s="82" t="s">
        <v>85</v>
      </c>
      <c r="AM1374" s="82">
        <v>16.2</v>
      </c>
      <c r="AN1374" s="82">
        <v>200</v>
      </c>
      <c r="AO1374" s="36">
        <v>0</v>
      </c>
      <c r="AP1374" s="36">
        <v>0</v>
      </c>
      <c r="AQ1374" s="25">
        <v>37.700000000000003</v>
      </c>
      <c r="AR1374" s="36">
        <v>52.6</v>
      </c>
      <c r="AS1374" s="25">
        <v>242</v>
      </c>
      <c r="AT1374" s="74">
        <v>234.8</v>
      </c>
      <c r="AU1374" s="84">
        <v>125</v>
      </c>
      <c r="AV1374" s="54">
        <v>88</v>
      </c>
      <c r="AW1374" s="54">
        <v>88</v>
      </c>
      <c r="AX1374" s="54">
        <v>128.5</v>
      </c>
      <c r="AY1374" s="13" t="s">
        <v>85</v>
      </c>
      <c r="AZ1374" s="98" t="str">
        <f>_xlfn.IFNA(VLOOKUP(AY1374,ACCESSORIES!F:J,5,FALSE),"N/A")</f>
        <v>N/A</v>
      </c>
      <c r="BA1374" s="13" t="s">
        <v>85</v>
      </c>
      <c r="BB1374" s="98" t="str">
        <f>_xlfn.IFNA(VLOOKUP(BA1374,ACCESSORIES!F:J,5,FALSE),"N/A")</f>
        <v>N/A</v>
      </c>
      <c r="BC1374" s="77">
        <f t="shared" si="343"/>
        <v>42.199046833614069</v>
      </c>
      <c r="BD1374" s="56">
        <v>23.228346456692901</v>
      </c>
      <c r="BE1374" s="56">
        <v>23.228346456692901</v>
      </c>
      <c r="BF1374" s="56">
        <v>14.96</v>
      </c>
      <c r="BG1374" s="378">
        <f t="shared" si="275"/>
        <v>0.13227243039999984</v>
      </c>
      <c r="BH1374" s="81">
        <v>16</v>
      </c>
      <c r="BI1374" s="114" t="s">
        <v>3532</v>
      </c>
      <c r="BJ1374" s="50" t="s">
        <v>4050</v>
      </c>
      <c r="BK1374" s="81"/>
      <c r="BL1374" s="81"/>
      <c r="BM1374" s="81"/>
      <c r="BN1374" s="81"/>
      <c r="BO1374" s="81"/>
      <c r="BP1374" s="81"/>
      <c r="BQ1374" s="81"/>
      <c r="BR1374" s="81"/>
      <c r="BS1374" s="81"/>
      <c r="BT1374" s="81"/>
      <c r="BU1374" s="349"/>
      <c r="BV1374" s="390"/>
      <c r="BW1374" s="352"/>
      <c r="BX1374" s="390"/>
      <c r="BY1374" s="93" t="str">
        <f t="shared" si="270"/>
        <v>MR802, 20x12, -40mm Offset, 8x170, 125mm Centerbore, Double Black Milled</v>
      </c>
      <c r="BZ1374" s="81" t="s">
        <v>3878</v>
      </c>
      <c r="CA1374" s="81" t="s">
        <v>3879</v>
      </c>
      <c r="CB1374" s="81" t="str">
        <f t="shared" si="271"/>
        <v>RAISED (8XX)</v>
      </c>
    </row>
    <row r="1375" spans="1:80" s="38" customFormat="1" ht="15" customHeight="1">
      <c r="A1375" s="22">
        <f t="shared" ref="A1375" si="394">ROW(B1375)-2</f>
        <v>1373</v>
      </c>
      <c r="B1375" s="13" t="s">
        <v>84</v>
      </c>
      <c r="C1375" s="104" t="s">
        <v>7657</v>
      </c>
      <c r="D1375" s="82" t="s">
        <v>7653</v>
      </c>
      <c r="E1375" s="91" t="str">
        <f>CONCATENATE(LEFT(D1375,5),VLOOKUP(CONCATENATE(N1375,"x",O1375),'PART NUMBER GUIDE'!$B$9:$C$49,2,FALSE),VLOOKUP(CONCATENATE(P1375, V1375), 'PART NUMBER GUIDE'!$Q$6:$R$91, 2, FALSE),VLOOKUP(Y1375,'PART NUMBER GUIDE'!$J$8:$K$43,2, FALSE),IF(U1375="N/A",IF(ABS(S1375)&lt;10,"0"&amp;ABS(S1375),ABS(S1375)),CONCATENATE(LEFT(U1375,1),RIGHT(U1375,1))), F1375, G1375)</f>
        <v>MR80221287340N</v>
      </c>
      <c r="F1375" s="90" t="s">
        <v>2224</v>
      </c>
      <c r="G1375" s="90"/>
      <c r="H1375" s="79" t="s">
        <v>7743</v>
      </c>
      <c r="I1375" s="109">
        <v>45372</v>
      </c>
      <c r="J1375" s="85" t="s">
        <v>1266</v>
      </c>
      <c r="K1375" s="342">
        <v>449</v>
      </c>
      <c r="L1375" s="92">
        <f t="shared" si="335"/>
        <v>449</v>
      </c>
      <c r="M1375" s="344"/>
      <c r="N1375" s="82">
        <v>20</v>
      </c>
      <c r="O1375" s="8">
        <v>12</v>
      </c>
      <c r="P1375" s="99" t="str">
        <f t="shared" ref="P1375" si="395">CONCATENATE(Q1375,"x",R1375)</f>
        <v>8x170</v>
      </c>
      <c r="Q1375" s="99">
        <v>8</v>
      </c>
      <c r="R1375" s="82">
        <v>170</v>
      </c>
      <c r="S1375" s="82">
        <v>-40</v>
      </c>
      <c r="T1375" s="84">
        <v>4.9000000000000004</v>
      </c>
      <c r="U1375" s="102" t="s">
        <v>85</v>
      </c>
      <c r="V1375" s="75">
        <v>125</v>
      </c>
      <c r="W1375" s="41">
        <v>37.699046833614069</v>
      </c>
      <c r="X1375" s="51">
        <v>3640</v>
      </c>
      <c r="Y1375" s="45" t="s">
        <v>5454</v>
      </c>
      <c r="Z1375" s="79" t="s">
        <v>196</v>
      </c>
      <c r="AA1375" s="51" t="str">
        <f t="shared" ref="AA1375" si="396">_xlfn.CONCAT(N1375,"x",O1375,","," ",P1375,","," ",S1375," ","OS")</f>
        <v>20x12, 8x170, -40 OS</v>
      </c>
      <c r="AB1375" s="81" t="s">
        <v>7652</v>
      </c>
      <c r="AC1375" s="89">
        <f>_xlfn.IFNA(VLOOKUP(AB1375,ACCESSORIES!F:J,5,FALSE),"N/A")</f>
        <v>22</v>
      </c>
      <c r="AD1375" s="14" t="s">
        <v>85</v>
      </c>
      <c r="AE1375" s="9" t="str">
        <f>_xlfn.IFNA(VLOOKUP(AD1375,ACCESSORIES!C:G,5,FALSE),"N/A")</f>
        <v>N/A</v>
      </c>
      <c r="AF1375" s="9" t="str">
        <f>_xlfn.IFNA(VLOOKUP(AE1375,ACCESSORIES!D:H,5,FALSE),"N/A")</f>
        <v>N/A</v>
      </c>
      <c r="AG1375" s="14" t="s">
        <v>85</v>
      </c>
      <c r="AH1375" s="9" t="str">
        <f>_xlfn.IFNA(VLOOKUP(AG1375,ACCESSORIES!F:J,5,FALSE),"N/A")</f>
        <v>N/A</v>
      </c>
      <c r="AI1375" s="99" t="s">
        <v>265</v>
      </c>
      <c r="AJ1375" s="82" t="s">
        <v>85</v>
      </c>
      <c r="AK1375" s="82" t="s">
        <v>85</v>
      </c>
      <c r="AL1375" s="82" t="s">
        <v>85</v>
      </c>
      <c r="AM1375" s="82">
        <v>16.2</v>
      </c>
      <c r="AN1375" s="82">
        <v>200</v>
      </c>
      <c r="AO1375" s="36">
        <v>0</v>
      </c>
      <c r="AP1375" s="36">
        <v>0</v>
      </c>
      <c r="AQ1375" s="25">
        <v>37.700000000000003</v>
      </c>
      <c r="AR1375" s="36">
        <v>52.6</v>
      </c>
      <c r="AS1375" s="25">
        <v>242</v>
      </c>
      <c r="AT1375" s="74">
        <v>234.8</v>
      </c>
      <c r="AU1375" s="84">
        <v>125</v>
      </c>
      <c r="AV1375" s="54">
        <v>88</v>
      </c>
      <c r="AW1375" s="54">
        <v>88</v>
      </c>
      <c r="AX1375" s="54">
        <v>128.5</v>
      </c>
      <c r="AY1375" s="13" t="s">
        <v>85</v>
      </c>
      <c r="AZ1375" s="98" t="str">
        <f>_xlfn.IFNA(VLOOKUP(AY1375,ACCESSORIES!F:J,5,FALSE),"N/A")</f>
        <v>N/A</v>
      </c>
      <c r="BA1375" s="13" t="s">
        <v>85</v>
      </c>
      <c r="BB1375" s="98" t="str">
        <f>_xlfn.IFNA(VLOOKUP(BA1375,ACCESSORIES!F:J,5,FALSE),"N/A")</f>
        <v>N/A</v>
      </c>
      <c r="BC1375" s="77">
        <f t="shared" si="343"/>
        <v>42.199046833614069</v>
      </c>
      <c r="BD1375" s="56">
        <v>23.228346456692901</v>
      </c>
      <c r="BE1375" s="56">
        <v>23.228346456692901</v>
      </c>
      <c r="BF1375" s="56">
        <v>14.96</v>
      </c>
      <c r="BG1375" s="378">
        <f t="shared" si="275"/>
        <v>0.13227243039999984</v>
      </c>
      <c r="BH1375" s="81">
        <v>16</v>
      </c>
      <c r="BI1375" s="114" t="s">
        <v>3532</v>
      </c>
      <c r="BJ1375" s="50" t="s">
        <v>4050</v>
      </c>
      <c r="BK1375" s="81"/>
      <c r="BL1375" s="81"/>
      <c r="BM1375" s="81"/>
      <c r="BN1375" s="81"/>
      <c r="BO1375" s="81"/>
      <c r="BP1375" s="81"/>
      <c r="BQ1375" s="81"/>
      <c r="BR1375" s="81"/>
      <c r="BS1375" s="81"/>
      <c r="BT1375" s="81"/>
      <c r="BU1375" s="349"/>
      <c r="BV1375" s="390"/>
      <c r="BW1375" s="352"/>
      <c r="BX1375" s="390"/>
      <c r="BY1375" s="93" t="str">
        <f t="shared" ref="BY1375" si="397">CONCATENATE(IF(J1375="Closeout","CLOSEOUT - ",""),D1375,", ",N1375,"x",O1375,", ",IF(U1375="N/A","",CONCATENATE(U1375,"/")),IF(S1375&gt;0,CONCATENATE("+",S1375),S1375),"mm Offset, ",P1375,", ",V1375,"mm Centerbore, ",PROPER(Y1375),IF(G1375="R",", Race Drilled",""),"",IF(BA1375="N/A","",CONCATENATE(", w/ ",BA1375)))</f>
        <v>MR802, 20x12, -40mm Offset, 8x170, 125mm Centerbore, Machined - Clear Coat</v>
      </c>
      <c r="BZ1375" s="81" t="s">
        <v>3878</v>
      </c>
      <c r="CA1375" s="81" t="s">
        <v>3879</v>
      </c>
      <c r="CB1375" s="81" t="str">
        <f t="shared" ref="CB1375" si="398">C1375</f>
        <v>RAISED (8XX)</v>
      </c>
    </row>
    <row r="1376" spans="1:80" s="38" customFormat="1" ht="15" customHeight="1">
      <c r="A1376" s="22">
        <f t="shared" si="259"/>
        <v>1374</v>
      </c>
      <c r="B1376" s="13" t="s">
        <v>84</v>
      </c>
      <c r="C1376" s="104" t="s">
        <v>7657</v>
      </c>
      <c r="D1376" s="82" t="s">
        <v>7653</v>
      </c>
      <c r="E1376" s="91" t="str">
        <f>CONCATENATE(LEFT(D1376,5),VLOOKUP(CONCATENATE(N1376,"x",O1376),'PART NUMBER GUIDE'!$B$9:$C$49,2,FALSE),VLOOKUP(CONCATENATE(P1376, V1376), 'PART NUMBER GUIDE'!$Q$6:$R$91, 2, FALSE),VLOOKUP(Y1376,'PART NUMBER GUIDE'!$J$8:$K$43,2, FALSE),IF(U1376="N/A",IF(ABS(S1376)&lt;10,"0"&amp;ABS(S1376),ABS(S1376)),CONCATENATE(LEFT(U1376,1),RIGHT(U1376,1))), F1376, G1376)</f>
        <v>MR80221288540N</v>
      </c>
      <c r="F1376" s="90" t="s">
        <v>2224</v>
      </c>
      <c r="G1376" s="90"/>
      <c r="H1376" s="79" t="s">
        <v>7744</v>
      </c>
      <c r="I1376" s="109">
        <v>45372</v>
      </c>
      <c r="J1376" s="85" t="s">
        <v>1266</v>
      </c>
      <c r="K1376" s="342">
        <v>449</v>
      </c>
      <c r="L1376" s="92">
        <f t="shared" si="335"/>
        <v>449</v>
      </c>
      <c r="M1376" s="344"/>
      <c r="N1376" s="82">
        <v>20</v>
      </c>
      <c r="O1376" s="8">
        <v>12</v>
      </c>
      <c r="P1376" s="99" t="str">
        <f t="shared" ref="P1376:P1498" si="399">CONCATENATE(Q1376,"x",R1376)</f>
        <v>8x180</v>
      </c>
      <c r="Q1376" s="99">
        <v>8</v>
      </c>
      <c r="R1376" s="82">
        <v>180</v>
      </c>
      <c r="S1376" s="82">
        <v>-40</v>
      </c>
      <c r="T1376" s="84">
        <v>4.9000000000000004</v>
      </c>
      <c r="U1376" s="102" t="s">
        <v>85</v>
      </c>
      <c r="V1376" s="75">
        <v>124.1</v>
      </c>
      <c r="W1376" s="41">
        <v>38.139971357983825</v>
      </c>
      <c r="X1376" s="51">
        <v>3640</v>
      </c>
      <c r="Y1376" s="45" t="s">
        <v>7646</v>
      </c>
      <c r="Z1376" s="79" t="s">
        <v>2987</v>
      </c>
      <c r="AA1376" s="51" t="str">
        <f t="shared" si="278"/>
        <v>20x12, 8x180, -40 OS</v>
      </c>
      <c r="AB1376" s="81" t="s">
        <v>7652</v>
      </c>
      <c r="AC1376" s="89">
        <f>_xlfn.IFNA(VLOOKUP(AB1376,ACCESSORIES!F:J,5,FALSE),"N/A")</f>
        <v>22</v>
      </c>
      <c r="AD1376" s="14" t="s">
        <v>85</v>
      </c>
      <c r="AE1376" s="9" t="str">
        <f>_xlfn.IFNA(VLOOKUP(AD1376,ACCESSORIES!C:G,5,FALSE),"N/A")</f>
        <v>N/A</v>
      </c>
      <c r="AF1376" s="9" t="str">
        <f>_xlfn.IFNA(VLOOKUP(AE1376,ACCESSORIES!D:H,5,FALSE),"N/A")</f>
        <v>N/A</v>
      </c>
      <c r="AG1376" s="14" t="s">
        <v>85</v>
      </c>
      <c r="AH1376" s="9" t="str">
        <f>_xlfn.IFNA(VLOOKUP(AG1376,ACCESSORIES!F:J,5,FALSE),"N/A")</f>
        <v>N/A</v>
      </c>
      <c r="AI1376" s="99" t="s">
        <v>265</v>
      </c>
      <c r="AJ1376" s="82" t="s">
        <v>85</v>
      </c>
      <c r="AK1376" s="82" t="s">
        <v>85</v>
      </c>
      <c r="AL1376" s="82" t="s">
        <v>85</v>
      </c>
      <c r="AM1376" s="82">
        <v>16.2</v>
      </c>
      <c r="AN1376" s="82">
        <v>210</v>
      </c>
      <c r="AO1376" s="36">
        <v>0</v>
      </c>
      <c r="AP1376" s="36">
        <v>0</v>
      </c>
      <c r="AQ1376" s="25">
        <v>34.200000000000003</v>
      </c>
      <c r="AR1376" s="36">
        <v>52.6</v>
      </c>
      <c r="AS1376" s="25">
        <v>242</v>
      </c>
      <c r="AT1376" s="74">
        <v>234.8</v>
      </c>
      <c r="AU1376" s="84">
        <v>124.1</v>
      </c>
      <c r="AV1376" s="54">
        <v>88</v>
      </c>
      <c r="AW1376" s="54">
        <v>88</v>
      </c>
      <c r="AX1376" s="54">
        <v>128.5</v>
      </c>
      <c r="AY1376" s="13" t="s">
        <v>85</v>
      </c>
      <c r="AZ1376" s="98" t="str">
        <f>_xlfn.IFNA(VLOOKUP(AY1376,ACCESSORIES!F:J,5,FALSE),"N/A")</f>
        <v>N/A</v>
      </c>
      <c r="BA1376" s="13" t="s">
        <v>85</v>
      </c>
      <c r="BB1376" s="98" t="str">
        <f>_xlfn.IFNA(VLOOKUP(BA1376,ACCESSORIES!F:J,5,FALSE),"N/A")</f>
        <v>N/A</v>
      </c>
      <c r="BC1376" s="77">
        <f t="shared" si="343"/>
        <v>42.639971357983825</v>
      </c>
      <c r="BD1376" s="56">
        <v>23.228346456692901</v>
      </c>
      <c r="BE1376" s="56">
        <v>23.228346456692901</v>
      </c>
      <c r="BF1376" s="56">
        <v>14.96</v>
      </c>
      <c r="BG1376" s="378">
        <f t="shared" si="275"/>
        <v>0.13227243039999984</v>
      </c>
      <c r="BH1376" s="81">
        <v>16</v>
      </c>
      <c r="BI1376" s="114" t="s">
        <v>3532</v>
      </c>
      <c r="BJ1376" s="50" t="s">
        <v>4050</v>
      </c>
      <c r="BK1376" s="81"/>
      <c r="BL1376" s="81"/>
      <c r="BM1376" s="81"/>
      <c r="BN1376" s="81"/>
      <c r="BO1376" s="81"/>
      <c r="BP1376" s="81"/>
      <c r="BQ1376" s="81"/>
      <c r="BR1376" s="81"/>
      <c r="BS1376" s="81"/>
      <c r="BT1376" s="81"/>
      <c r="BU1376" s="349"/>
      <c r="BV1376" s="390"/>
      <c r="BW1376" s="352"/>
      <c r="BX1376" s="390"/>
      <c r="BY1376" s="93" t="str">
        <f t="shared" si="270"/>
        <v>MR802, 20x12, -40mm Offset, 8x180, 124.1mm Centerbore, Double Black Milled</v>
      </c>
      <c r="BZ1376" s="81" t="s">
        <v>3878</v>
      </c>
      <c r="CA1376" s="81" t="s">
        <v>3879</v>
      </c>
      <c r="CB1376" s="81" t="str">
        <f t="shared" si="271"/>
        <v>RAISED (8XX)</v>
      </c>
    </row>
    <row r="1377" spans="1:80" s="38" customFormat="1" ht="15" customHeight="1">
      <c r="A1377" s="22">
        <f t="shared" ref="A1377" si="400">ROW(B1377)-2</f>
        <v>1375</v>
      </c>
      <c r="B1377" s="13" t="s">
        <v>84</v>
      </c>
      <c r="C1377" s="104" t="s">
        <v>7657</v>
      </c>
      <c r="D1377" s="82" t="s">
        <v>7653</v>
      </c>
      <c r="E1377" s="91" t="str">
        <f>CONCATENATE(LEFT(D1377,5),VLOOKUP(CONCATENATE(N1377,"x",O1377),'PART NUMBER GUIDE'!$B$9:$C$49,2,FALSE),VLOOKUP(CONCATENATE(P1377, V1377), 'PART NUMBER GUIDE'!$Q$6:$R$91, 2, FALSE),VLOOKUP(Y1377,'PART NUMBER GUIDE'!$J$8:$K$43,2, FALSE),IF(U1377="N/A",IF(ABS(S1377)&lt;10,"0"&amp;ABS(S1377),ABS(S1377)),CONCATENATE(LEFT(U1377,1),RIGHT(U1377,1))), F1377, G1377)</f>
        <v>MR80221288340N</v>
      </c>
      <c r="F1377" s="90" t="s">
        <v>2224</v>
      </c>
      <c r="G1377" s="90"/>
      <c r="H1377" s="79" t="s">
        <v>7745</v>
      </c>
      <c r="I1377" s="109">
        <v>45372</v>
      </c>
      <c r="J1377" s="85" t="s">
        <v>1266</v>
      </c>
      <c r="K1377" s="342">
        <v>449</v>
      </c>
      <c r="L1377" s="92">
        <f t="shared" si="335"/>
        <v>449</v>
      </c>
      <c r="M1377" s="344"/>
      <c r="N1377" s="82">
        <v>20</v>
      </c>
      <c r="O1377" s="8">
        <v>12</v>
      </c>
      <c r="P1377" s="99" t="str">
        <f t="shared" ref="P1377" si="401">CONCATENATE(Q1377,"x",R1377)</f>
        <v>8x180</v>
      </c>
      <c r="Q1377" s="99">
        <v>8</v>
      </c>
      <c r="R1377" s="82">
        <v>180</v>
      </c>
      <c r="S1377" s="82">
        <v>-40</v>
      </c>
      <c r="T1377" s="84">
        <v>4.9000000000000004</v>
      </c>
      <c r="U1377" s="102" t="s">
        <v>85</v>
      </c>
      <c r="V1377" s="75">
        <v>124.1</v>
      </c>
      <c r="W1377" s="41">
        <v>38.139971357983825</v>
      </c>
      <c r="X1377" s="51">
        <v>3640</v>
      </c>
      <c r="Y1377" s="45" t="s">
        <v>5454</v>
      </c>
      <c r="Z1377" s="79" t="s">
        <v>196</v>
      </c>
      <c r="AA1377" s="51" t="str">
        <f t="shared" ref="AA1377" si="402">_xlfn.CONCAT(N1377,"x",O1377,","," ",P1377,","," ",S1377," ","OS")</f>
        <v>20x12, 8x180, -40 OS</v>
      </c>
      <c r="AB1377" s="81" t="s">
        <v>7652</v>
      </c>
      <c r="AC1377" s="89">
        <f>_xlfn.IFNA(VLOOKUP(AB1377,ACCESSORIES!F:J,5,FALSE),"N/A")</f>
        <v>22</v>
      </c>
      <c r="AD1377" s="14" t="s">
        <v>85</v>
      </c>
      <c r="AE1377" s="9" t="str">
        <f>_xlfn.IFNA(VLOOKUP(AD1377,ACCESSORIES!C:G,5,FALSE),"N/A")</f>
        <v>N/A</v>
      </c>
      <c r="AF1377" s="9" t="str">
        <f>_xlfn.IFNA(VLOOKUP(AE1377,ACCESSORIES!D:H,5,FALSE),"N/A")</f>
        <v>N/A</v>
      </c>
      <c r="AG1377" s="14" t="s">
        <v>85</v>
      </c>
      <c r="AH1377" s="9" t="str">
        <f>_xlfn.IFNA(VLOOKUP(AG1377,ACCESSORIES!F:J,5,FALSE),"N/A")</f>
        <v>N/A</v>
      </c>
      <c r="AI1377" s="99" t="s">
        <v>265</v>
      </c>
      <c r="AJ1377" s="82" t="s">
        <v>85</v>
      </c>
      <c r="AK1377" s="82" t="s">
        <v>85</v>
      </c>
      <c r="AL1377" s="82" t="s">
        <v>85</v>
      </c>
      <c r="AM1377" s="82">
        <v>16.2</v>
      </c>
      <c r="AN1377" s="82">
        <v>210</v>
      </c>
      <c r="AO1377" s="36">
        <v>0</v>
      </c>
      <c r="AP1377" s="36">
        <v>0</v>
      </c>
      <c r="AQ1377" s="25">
        <v>34.200000000000003</v>
      </c>
      <c r="AR1377" s="36">
        <v>52.6</v>
      </c>
      <c r="AS1377" s="25">
        <v>242</v>
      </c>
      <c r="AT1377" s="74">
        <v>234.8</v>
      </c>
      <c r="AU1377" s="84">
        <v>124.1</v>
      </c>
      <c r="AV1377" s="54">
        <v>88</v>
      </c>
      <c r="AW1377" s="54">
        <v>88</v>
      </c>
      <c r="AX1377" s="54">
        <v>128.5</v>
      </c>
      <c r="AY1377" s="13" t="s">
        <v>85</v>
      </c>
      <c r="AZ1377" s="98" t="str">
        <f>_xlfn.IFNA(VLOOKUP(AY1377,ACCESSORIES!F:J,5,FALSE),"N/A")</f>
        <v>N/A</v>
      </c>
      <c r="BA1377" s="13" t="s">
        <v>85</v>
      </c>
      <c r="BB1377" s="98" t="str">
        <f>_xlfn.IFNA(VLOOKUP(BA1377,ACCESSORIES!F:J,5,FALSE),"N/A")</f>
        <v>N/A</v>
      </c>
      <c r="BC1377" s="77">
        <f t="shared" si="343"/>
        <v>42.639971357983825</v>
      </c>
      <c r="BD1377" s="56">
        <v>23.228346456692901</v>
      </c>
      <c r="BE1377" s="56">
        <v>23.228346456692901</v>
      </c>
      <c r="BF1377" s="56">
        <v>14.96</v>
      </c>
      <c r="BG1377" s="378">
        <f t="shared" si="275"/>
        <v>0.13227243039999984</v>
      </c>
      <c r="BH1377" s="81">
        <v>16</v>
      </c>
      <c r="BI1377" s="114" t="s">
        <v>3532</v>
      </c>
      <c r="BJ1377" s="50" t="s">
        <v>4050</v>
      </c>
      <c r="BK1377" s="81"/>
      <c r="BL1377" s="81"/>
      <c r="BM1377" s="81"/>
      <c r="BN1377" s="81"/>
      <c r="BO1377" s="81"/>
      <c r="BP1377" s="81"/>
      <c r="BQ1377" s="81"/>
      <c r="BR1377" s="81"/>
      <c r="BS1377" s="81"/>
      <c r="BT1377" s="81"/>
      <c r="BU1377" s="349"/>
      <c r="BV1377" s="390"/>
      <c r="BW1377" s="352"/>
      <c r="BX1377" s="390"/>
      <c r="BY1377" s="93" t="str">
        <f t="shared" ref="BY1377" si="403">CONCATENATE(IF(J1377="Closeout","CLOSEOUT - ",""),D1377,", ",N1377,"x",O1377,", ",IF(U1377="N/A","",CONCATENATE(U1377,"/")),IF(S1377&gt;0,CONCATENATE("+",S1377),S1377),"mm Offset, ",P1377,", ",V1377,"mm Centerbore, ",PROPER(Y1377),IF(G1377="R",", Race Drilled",""),"",IF(BA1377="N/A","",CONCATENATE(", w/ ",BA1377)))</f>
        <v>MR802, 20x12, -40mm Offset, 8x180, 124.1mm Centerbore, Machined - Clear Coat</v>
      </c>
      <c r="BZ1377" s="81" t="s">
        <v>3878</v>
      </c>
      <c r="CA1377" s="81" t="s">
        <v>3879</v>
      </c>
      <c r="CB1377" s="81" t="str">
        <f t="shared" ref="CB1377" si="404">C1377</f>
        <v>RAISED (8XX)</v>
      </c>
    </row>
    <row r="1378" spans="1:80" s="38" customFormat="1" ht="15" customHeight="1">
      <c r="A1378" s="22">
        <f t="shared" si="259"/>
        <v>1376</v>
      </c>
      <c r="B1378" s="13" t="s">
        <v>84</v>
      </c>
      <c r="C1378" s="104" t="s">
        <v>7657</v>
      </c>
      <c r="D1378" s="82" t="s">
        <v>7653</v>
      </c>
      <c r="E1378" s="91" t="str">
        <f>CONCATENATE(LEFT(D1378,5),VLOOKUP(CONCATENATE(N1378,"x",O1378),'PART NUMBER GUIDE'!$B$9:$C$49,2,FALSE),VLOOKUP(CONCATENATE(P1378, V1378), 'PART NUMBER GUIDE'!$Q$6:$R$91, 2, FALSE),VLOOKUP(Y1378,'PART NUMBER GUIDE'!$J$8:$K$43,2, FALSE),IF(U1378="N/A",IF(ABS(S1378)&lt;10,"0"&amp;ABS(S1378),ABS(S1378)),CONCATENATE(LEFT(U1378,1),RIGHT(U1378,1))), F1378, G1378)</f>
        <v>MR80230916520</v>
      </c>
      <c r="F1378" s="90"/>
      <c r="G1378" s="90"/>
      <c r="H1378" s="79" t="s">
        <v>7746</v>
      </c>
      <c r="I1378" s="109">
        <v>45372</v>
      </c>
      <c r="J1378" s="85" t="s">
        <v>1266</v>
      </c>
      <c r="K1378" s="342">
        <v>449</v>
      </c>
      <c r="L1378" s="92">
        <f t="shared" si="335"/>
        <v>449</v>
      </c>
      <c r="M1378" s="344"/>
      <c r="N1378" s="82">
        <v>22</v>
      </c>
      <c r="O1378" s="8">
        <v>9</v>
      </c>
      <c r="P1378" s="99" t="str">
        <f t="shared" si="399"/>
        <v>6x135</v>
      </c>
      <c r="Q1378" s="99">
        <v>6</v>
      </c>
      <c r="R1378" s="82">
        <v>135</v>
      </c>
      <c r="S1378" s="82">
        <v>20</v>
      </c>
      <c r="T1378" s="84">
        <v>5.75</v>
      </c>
      <c r="U1378" s="102" t="s">
        <v>85</v>
      </c>
      <c r="V1378" s="75">
        <v>87</v>
      </c>
      <c r="W1378" s="41">
        <v>36.155810998319915</v>
      </c>
      <c r="X1378" s="51">
        <v>2650</v>
      </c>
      <c r="Y1378" s="45" t="s">
        <v>7646</v>
      </c>
      <c r="Z1378" s="79" t="s">
        <v>2987</v>
      </c>
      <c r="AA1378" s="51" t="str">
        <f t="shared" si="278"/>
        <v>22x9, 6x135, 20 OS</v>
      </c>
      <c r="AB1378" s="81" t="s">
        <v>7971</v>
      </c>
      <c r="AC1378" s="89">
        <f>_xlfn.IFNA(VLOOKUP(AB1378,ACCESSORIES!F:J,5,FALSE),"N/A")</f>
        <v>22</v>
      </c>
      <c r="AD1378" s="14" t="s">
        <v>85</v>
      </c>
      <c r="AE1378" s="9" t="str">
        <f>_xlfn.IFNA(VLOOKUP(AD1378,ACCESSORIES!C:G,5,FALSE),"N/A")</f>
        <v>N/A</v>
      </c>
      <c r="AF1378" s="9" t="str">
        <f>_xlfn.IFNA(VLOOKUP(AE1378,ACCESSORIES!D:H,5,FALSE),"N/A")</f>
        <v>N/A</v>
      </c>
      <c r="AG1378" s="14" t="s">
        <v>85</v>
      </c>
      <c r="AH1378" s="9" t="str">
        <f>_xlfn.IFNA(VLOOKUP(AG1378,ACCESSORIES!F:J,5,FALSE),"N/A")</f>
        <v>N/A</v>
      </c>
      <c r="AI1378" s="99" t="s">
        <v>265</v>
      </c>
      <c r="AJ1378" s="82" t="s">
        <v>85</v>
      </c>
      <c r="AK1378" s="82" t="s">
        <v>85</v>
      </c>
      <c r="AL1378" s="82" t="s">
        <v>85</v>
      </c>
      <c r="AM1378" s="82">
        <v>16.2</v>
      </c>
      <c r="AN1378" s="82">
        <v>170</v>
      </c>
      <c r="AO1378" s="36">
        <v>13</v>
      </c>
      <c r="AP1378" s="36">
        <v>27.2</v>
      </c>
      <c r="AQ1378" s="25">
        <v>39.299999999999997</v>
      </c>
      <c r="AR1378" s="36">
        <v>41.3</v>
      </c>
      <c r="AS1378" s="25">
        <v>263.7</v>
      </c>
      <c r="AT1378" s="74">
        <v>256.60000000000002</v>
      </c>
      <c r="AU1378" s="84">
        <v>87</v>
      </c>
      <c r="AV1378" s="54">
        <v>60.9</v>
      </c>
      <c r="AW1378" s="54">
        <v>60.9</v>
      </c>
      <c r="AX1378" s="54">
        <v>56.7</v>
      </c>
      <c r="AY1378" s="13" t="s">
        <v>85</v>
      </c>
      <c r="AZ1378" s="98" t="str">
        <f>_xlfn.IFNA(VLOOKUP(AY1378,ACCESSORIES!F:J,5,FALSE),"N/A")</f>
        <v>N/A</v>
      </c>
      <c r="BA1378" s="13" t="s">
        <v>85</v>
      </c>
      <c r="BB1378" s="98" t="str">
        <f>_xlfn.IFNA(VLOOKUP(BA1378,ACCESSORIES!F:J,5,FALSE),"N/A")</f>
        <v>N/A</v>
      </c>
      <c r="BC1378" s="77">
        <f t="shared" si="343"/>
        <v>40.655810998319915</v>
      </c>
      <c r="BD1378" s="56">
        <v>24.803100000000001</v>
      </c>
      <c r="BE1378" s="56">
        <v>24.803100000000001</v>
      </c>
      <c r="BF1378" s="56">
        <v>11.417299999999999</v>
      </c>
      <c r="BG1378" s="378">
        <f t="shared" si="275"/>
        <v>0.1151003093953812</v>
      </c>
      <c r="BH1378" s="14"/>
      <c r="BI1378" s="114" t="s">
        <v>3532</v>
      </c>
      <c r="BJ1378" s="50" t="s">
        <v>4050</v>
      </c>
      <c r="BK1378" s="81"/>
      <c r="BL1378" s="81"/>
      <c r="BM1378" s="81"/>
      <c r="BN1378" s="81"/>
      <c r="BO1378" s="81"/>
      <c r="BP1378" s="81"/>
      <c r="BQ1378" s="81"/>
      <c r="BR1378" s="81"/>
      <c r="BS1378" s="81"/>
      <c r="BT1378" s="81"/>
      <c r="BU1378" s="349"/>
      <c r="BV1378" s="390"/>
      <c r="BW1378" s="352"/>
      <c r="BX1378" s="390"/>
      <c r="BY1378" s="93" t="str">
        <f t="shared" si="270"/>
        <v>MR802, 22x9, +20mm Offset, 6x135, 87mm Centerbore, Double Black Milled</v>
      </c>
      <c r="BZ1378" s="81" t="s">
        <v>3878</v>
      </c>
      <c r="CA1378" s="81" t="s">
        <v>3879</v>
      </c>
      <c r="CB1378" s="81" t="str">
        <f t="shared" si="271"/>
        <v>RAISED (8XX)</v>
      </c>
    </row>
    <row r="1379" spans="1:80" s="38" customFormat="1" ht="15" customHeight="1">
      <c r="A1379" s="22">
        <f t="shared" ref="A1379" si="405">ROW(B1379)-2</f>
        <v>1377</v>
      </c>
      <c r="B1379" s="13" t="s">
        <v>84</v>
      </c>
      <c r="C1379" s="104" t="s">
        <v>7657</v>
      </c>
      <c r="D1379" s="82" t="s">
        <v>7653</v>
      </c>
      <c r="E1379" s="91" t="str">
        <f>CONCATENATE(LEFT(D1379,5),VLOOKUP(CONCATENATE(N1379,"x",O1379),'PART NUMBER GUIDE'!$B$9:$C$49,2,FALSE),VLOOKUP(CONCATENATE(P1379, V1379), 'PART NUMBER GUIDE'!$Q$6:$R$91, 2, FALSE),VLOOKUP(Y1379,'PART NUMBER GUIDE'!$J$8:$K$43,2, FALSE),IF(U1379="N/A",IF(ABS(S1379)&lt;10,"0"&amp;ABS(S1379),ABS(S1379)),CONCATENATE(LEFT(U1379,1),RIGHT(U1379,1))), F1379, G1379)</f>
        <v>MR80230916320</v>
      </c>
      <c r="F1379" s="90"/>
      <c r="G1379" s="90"/>
      <c r="H1379" s="79" t="s">
        <v>7747</v>
      </c>
      <c r="I1379" s="109">
        <v>45372</v>
      </c>
      <c r="J1379" s="85" t="s">
        <v>1266</v>
      </c>
      <c r="K1379" s="342">
        <v>449</v>
      </c>
      <c r="L1379" s="92">
        <f t="shared" si="335"/>
        <v>449</v>
      </c>
      <c r="M1379" s="344"/>
      <c r="N1379" s="82">
        <v>22</v>
      </c>
      <c r="O1379" s="8">
        <v>9</v>
      </c>
      <c r="P1379" s="99" t="str">
        <f t="shared" ref="P1379" si="406">CONCATENATE(Q1379,"x",R1379)</f>
        <v>6x135</v>
      </c>
      <c r="Q1379" s="99">
        <v>6</v>
      </c>
      <c r="R1379" s="82">
        <v>135</v>
      </c>
      <c r="S1379" s="82">
        <v>20</v>
      </c>
      <c r="T1379" s="84">
        <v>5.75</v>
      </c>
      <c r="U1379" s="102" t="s">
        <v>85</v>
      </c>
      <c r="V1379" s="75">
        <v>87</v>
      </c>
      <c r="W1379" s="41">
        <v>36.155810998319915</v>
      </c>
      <c r="X1379" s="51">
        <v>2650</v>
      </c>
      <c r="Y1379" s="45" t="s">
        <v>5454</v>
      </c>
      <c r="Z1379" s="79" t="s">
        <v>196</v>
      </c>
      <c r="AA1379" s="51" t="str">
        <f t="shared" ref="AA1379" si="407">_xlfn.CONCAT(N1379,"x",O1379,","," ",P1379,","," ",S1379," ","OS")</f>
        <v>22x9, 6x135, 20 OS</v>
      </c>
      <c r="AB1379" s="81" t="s">
        <v>7971</v>
      </c>
      <c r="AC1379" s="89">
        <f>_xlfn.IFNA(VLOOKUP(AB1379,ACCESSORIES!F:J,5,FALSE),"N/A")</f>
        <v>22</v>
      </c>
      <c r="AD1379" s="14" t="s">
        <v>85</v>
      </c>
      <c r="AE1379" s="9" t="str">
        <f>_xlfn.IFNA(VLOOKUP(AD1379,ACCESSORIES!C:G,5,FALSE),"N/A")</f>
        <v>N/A</v>
      </c>
      <c r="AF1379" s="9" t="str">
        <f>_xlfn.IFNA(VLOOKUP(AE1379,ACCESSORIES!D:H,5,FALSE),"N/A")</f>
        <v>N/A</v>
      </c>
      <c r="AG1379" s="14" t="s">
        <v>85</v>
      </c>
      <c r="AH1379" s="9" t="str">
        <f>_xlfn.IFNA(VLOOKUP(AG1379,ACCESSORIES!F:J,5,FALSE),"N/A")</f>
        <v>N/A</v>
      </c>
      <c r="AI1379" s="99" t="s">
        <v>265</v>
      </c>
      <c r="AJ1379" s="82" t="s">
        <v>85</v>
      </c>
      <c r="AK1379" s="82" t="s">
        <v>85</v>
      </c>
      <c r="AL1379" s="82" t="s">
        <v>85</v>
      </c>
      <c r="AM1379" s="82">
        <v>16.2</v>
      </c>
      <c r="AN1379" s="82">
        <v>170</v>
      </c>
      <c r="AO1379" s="36">
        <v>13</v>
      </c>
      <c r="AP1379" s="36">
        <v>27.2</v>
      </c>
      <c r="AQ1379" s="25">
        <v>39.299999999999997</v>
      </c>
      <c r="AR1379" s="36">
        <v>41.3</v>
      </c>
      <c r="AS1379" s="25">
        <v>263.7</v>
      </c>
      <c r="AT1379" s="74">
        <v>256.60000000000002</v>
      </c>
      <c r="AU1379" s="84">
        <v>87</v>
      </c>
      <c r="AV1379" s="54">
        <v>60.9</v>
      </c>
      <c r="AW1379" s="54">
        <v>60.9</v>
      </c>
      <c r="AX1379" s="54">
        <v>56.7</v>
      </c>
      <c r="AY1379" s="13" t="s">
        <v>85</v>
      </c>
      <c r="AZ1379" s="98" t="str">
        <f>_xlfn.IFNA(VLOOKUP(AY1379,ACCESSORIES!F:J,5,FALSE),"N/A")</f>
        <v>N/A</v>
      </c>
      <c r="BA1379" s="13" t="s">
        <v>85</v>
      </c>
      <c r="BB1379" s="98" t="str">
        <f>_xlfn.IFNA(VLOOKUP(BA1379,ACCESSORIES!F:J,5,FALSE),"N/A")</f>
        <v>N/A</v>
      </c>
      <c r="BC1379" s="77">
        <f t="shared" si="343"/>
        <v>40.655810998319915</v>
      </c>
      <c r="BD1379" s="56">
        <v>24.803100000000001</v>
      </c>
      <c r="BE1379" s="56">
        <v>24.803100000000001</v>
      </c>
      <c r="BF1379" s="56">
        <v>11.417299999999999</v>
      </c>
      <c r="BG1379" s="378">
        <f t="shared" ref="BG1379:BG1405" si="408">SUM(((BD1379*25.4)*(BE1379*25.4)*(BF1379*25.4))/1000000000)</f>
        <v>0.1151003093953812</v>
      </c>
      <c r="BH1379" s="14"/>
      <c r="BI1379" s="114" t="s">
        <v>3532</v>
      </c>
      <c r="BJ1379" s="50" t="s">
        <v>4050</v>
      </c>
      <c r="BK1379" s="81"/>
      <c r="BL1379" s="81"/>
      <c r="BM1379" s="81"/>
      <c r="BN1379" s="81"/>
      <c r="BO1379" s="81"/>
      <c r="BP1379" s="81"/>
      <c r="BQ1379" s="81"/>
      <c r="BR1379" s="81"/>
      <c r="BS1379" s="81"/>
      <c r="BT1379" s="81"/>
      <c r="BU1379" s="349"/>
      <c r="BV1379" s="390"/>
      <c r="BW1379" s="352"/>
      <c r="BX1379" s="390"/>
      <c r="BY1379" s="93" t="str">
        <f t="shared" ref="BY1379" si="409">CONCATENATE(IF(J1379="Closeout","CLOSEOUT - ",""),D1379,", ",N1379,"x",O1379,", ",IF(U1379="N/A","",CONCATENATE(U1379,"/")),IF(S1379&gt;0,CONCATENATE("+",S1379),S1379),"mm Offset, ",P1379,", ",V1379,"mm Centerbore, ",PROPER(Y1379),IF(G1379="R",", Race Drilled",""),"",IF(BA1379="N/A","",CONCATENATE(", w/ ",BA1379)))</f>
        <v>MR802, 22x9, +20mm Offset, 6x135, 87mm Centerbore, Machined - Clear Coat</v>
      </c>
      <c r="BZ1379" s="81" t="s">
        <v>3878</v>
      </c>
      <c r="CA1379" s="81" t="s">
        <v>3879</v>
      </c>
      <c r="CB1379" s="81" t="str">
        <f t="shared" ref="CB1379" si="410">C1379</f>
        <v>RAISED (8XX)</v>
      </c>
    </row>
    <row r="1380" spans="1:80" s="38" customFormat="1" ht="15" customHeight="1">
      <c r="A1380" s="22">
        <f t="shared" si="259"/>
        <v>1378</v>
      </c>
      <c r="B1380" s="13" t="s">
        <v>84</v>
      </c>
      <c r="C1380" s="104" t="s">
        <v>7657</v>
      </c>
      <c r="D1380" s="82" t="s">
        <v>7653</v>
      </c>
      <c r="E1380" s="91" t="str">
        <f>CONCATENATE(LEFT(D1380,5),VLOOKUP(CONCATENATE(N1380,"x",O1380),'PART NUMBER GUIDE'!$B$9:$C$49,2,FALSE),VLOOKUP(CONCATENATE(P1380, V1380), 'PART NUMBER GUIDE'!$Q$6:$R$91, 2, FALSE),VLOOKUP(Y1380,'PART NUMBER GUIDE'!$J$8:$K$43,2, FALSE),IF(U1380="N/A",IF(ABS(S1380)&lt;10,"0"&amp;ABS(S1380),ABS(S1380)),CONCATENATE(LEFT(U1380,1),RIGHT(U1380,1))), F1380, G1380)</f>
        <v>MR80230960520</v>
      </c>
      <c r="F1380" s="90"/>
      <c r="G1380" s="90"/>
      <c r="H1380" s="79" t="s">
        <v>7748</v>
      </c>
      <c r="I1380" s="109">
        <v>45372</v>
      </c>
      <c r="J1380" s="85" t="s">
        <v>1266</v>
      </c>
      <c r="K1380" s="342">
        <v>449</v>
      </c>
      <c r="L1380" s="92">
        <f t="shared" si="335"/>
        <v>449</v>
      </c>
      <c r="M1380" s="344"/>
      <c r="N1380" s="82">
        <v>22</v>
      </c>
      <c r="O1380" s="8">
        <v>9</v>
      </c>
      <c r="P1380" s="99" t="str">
        <f t="shared" si="399"/>
        <v>6x5.5</v>
      </c>
      <c r="Q1380" s="99">
        <v>6</v>
      </c>
      <c r="R1380" s="82">
        <v>5.5</v>
      </c>
      <c r="S1380" s="82">
        <v>20</v>
      </c>
      <c r="T1380" s="84">
        <v>5.75</v>
      </c>
      <c r="U1380" s="102" t="s">
        <v>85</v>
      </c>
      <c r="V1380" s="75">
        <v>106.25</v>
      </c>
      <c r="W1380" s="41">
        <v>36.155810998319915</v>
      </c>
      <c r="X1380" s="51">
        <v>2650</v>
      </c>
      <c r="Y1380" s="45" t="s">
        <v>7646</v>
      </c>
      <c r="Z1380" s="79" t="s">
        <v>2987</v>
      </c>
      <c r="AA1380" s="51" t="str">
        <f t="shared" si="278"/>
        <v>22x9, 6x5.5, 20 OS</v>
      </c>
      <c r="AB1380" s="81" t="s">
        <v>7971</v>
      </c>
      <c r="AC1380" s="89">
        <f>_xlfn.IFNA(VLOOKUP(AB1380,ACCESSORIES!F:J,5,FALSE),"N/A")</f>
        <v>22</v>
      </c>
      <c r="AD1380" s="14" t="s">
        <v>85</v>
      </c>
      <c r="AE1380" s="9" t="str">
        <f>_xlfn.IFNA(VLOOKUP(AD1380,ACCESSORIES!C:G,5,FALSE),"N/A")</f>
        <v>N/A</v>
      </c>
      <c r="AF1380" s="9" t="str">
        <f>_xlfn.IFNA(VLOOKUP(AE1380,ACCESSORIES!D:H,5,FALSE),"N/A")</f>
        <v>N/A</v>
      </c>
      <c r="AG1380" s="14" t="s">
        <v>85</v>
      </c>
      <c r="AH1380" s="9" t="str">
        <f>_xlfn.IFNA(VLOOKUP(AG1380,ACCESSORIES!F:J,5,FALSE),"N/A")</f>
        <v>N/A</v>
      </c>
      <c r="AI1380" s="99" t="s">
        <v>265</v>
      </c>
      <c r="AJ1380" s="82" t="s">
        <v>1709</v>
      </c>
      <c r="AK1380" s="40">
        <f>_xlfn.IFNA(VLOOKUP(AJ1380,ACCESSORIES!F:J,5,FALSE),"N/A")</f>
        <v>2.75</v>
      </c>
      <c r="AL1380" s="3">
        <v>78.3</v>
      </c>
      <c r="AM1380" s="82">
        <v>16.2</v>
      </c>
      <c r="AN1380" s="82">
        <v>170</v>
      </c>
      <c r="AO1380" s="36">
        <v>13</v>
      </c>
      <c r="AP1380" s="36">
        <v>27.2</v>
      </c>
      <c r="AQ1380" s="25">
        <v>39.299999999999997</v>
      </c>
      <c r="AR1380" s="36">
        <v>41.3</v>
      </c>
      <c r="AS1380" s="25">
        <v>263.7</v>
      </c>
      <c r="AT1380" s="74">
        <v>256.60000000000002</v>
      </c>
      <c r="AU1380" s="84">
        <v>94.8</v>
      </c>
      <c r="AV1380" s="54">
        <v>46.8</v>
      </c>
      <c r="AW1380" s="54">
        <v>60.9</v>
      </c>
      <c r="AX1380" s="54">
        <v>56.7</v>
      </c>
      <c r="AY1380" s="13" t="s">
        <v>85</v>
      </c>
      <c r="AZ1380" s="98" t="str">
        <f>_xlfn.IFNA(VLOOKUP(AY1380,ACCESSORIES!F:J,5,FALSE),"N/A")</f>
        <v>N/A</v>
      </c>
      <c r="BA1380" s="13" t="s">
        <v>85</v>
      </c>
      <c r="BB1380" s="98" t="str">
        <f>_xlfn.IFNA(VLOOKUP(BA1380,ACCESSORIES!F:J,5,FALSE),"N/A")</f>
        <v>N/A</v>
      </c>
      <c r="BC1380" s="77">
        <f t="shared" si="343"/>
        <v>40.655810998319915</v>
      </c>
      <c r="BD1380" s="56">
        <v>24.803100000000001</v>
      </c>
      <c r="BE1380" s="56">
        <v>24.803100000000001</v>
      </c>
      <c r="BF1380" s="56">
        <v>11.417299999999999</v>
      </c>
      <c r="BG1380" s="378">
        <f t="shared" si="408"/>
        <v>0.1151003093953812</v>
      </c>
      <c r="BH1380" s="14"/>
      <c r="BI1380" s="114" t="s">
        <v>3532</v>
      </c>
      <c r="BJ1380" s="50" t="s">
        <v>4050</v>
      </c>
      <c r="BK1380" s="81"/>
      <c r="BL1380" s="81"/>
      <c r="BM1380" s="81"/>
      <c r="BN1380" s="81"/>
      <c r="BO1380" s="81"/>
      <c r="BP1380" s="81"/>
      <c r="BQ1380" s="81"/>
      <c r="BR1380" s="81"/>
      <c r="BS1380" s="81"/>
      <c r="BT1380" s="81"/>
      <c r="BU1380" s="349"/>
      <c r="BV1380" s="390"/>
      <c r="BW1380" s="352"/>
      <c r="BX1380" s="390"/>
      <c r="BY1380" s="93" t="str">
        <f t="shared" si="270"/>
        <v>MR802, 22x9, +20mm Offset, 6x5.5, 106.25mm Centerbore, Double Black Milled</v>
      </c>
      <c r="BZ1380" s="81" t="s">
        <v>3878</v>
      </c>
      <c r="CA1380" s="81" t="s">
        <v>3879</v>
      </c>
      <c r="CB1380" s="81" t="str">
        <f t="shared" si="271"/>
        <v>RAISED (8XX)</v>
      </c>
    </row>
    <row r="1381" spans="1:80" s="38" customFormat="1" ht="15" customHeight="1">
      <c r="A1381" s="22">
        <f t="shared" ref="A1381" si="411">ROW(B1381)-2</f>
        <v>1379</v>
      </c>
      <c r="B1381" s="13" t="s">
        <v>84</v>
      </c>
      <c r="C1381" s="104" t="s">
        <v>7657</v>
      </c>
      <c r="D1381" s="82" t="s">
        <v>7653</v>
      </c>
      <c r="E1381" s="91" t="str">
        <f>CONCATENATE(LEFT(D1381,5),VLOOKUP(CONCATENATE(N1381,"x",O1381),'PART NUMBER GUIDE'!$B$9:$C$49,2,FALSE),VLOOKUP(CONCATENATE(P1381, V1381), 'PART NUMBER GUIDE'!$Q$6:$R$91, 2, FALSE),VLOOKUP(Y1381,'PART NUMBER GUIDE'!$J$8:$K$43,2, FALSE),IF(U1381="N/A",IF(ABS(S1381)&lt;10,"0"&amp;ABS(S1381),ABS(S1381)),CONCATENATE(LEFT(U1381,1),RIGHT(U1381,1))), F1381, G1381)</f>
        <v>MR80230960320</v>
      </c>
      <c r="F1381" s="90"/>
      <c r="G1381" s="90"/>
      <c r="H1381" s="79" t="s">
        <v>7749</v>
      </c>
      <c r="I1381" s="109">
        <v>45372</v>
      </c>
      <c r="J1381" s="85" t="s">
        <v>1266</v>
      </c>
      <c r="K1381" s="342">
        <v>449</v>
      </c>
      <c r="L1381" s="92">
        <f t="shared" si="335"/>
        <v>449</v>
      </c>
      <c r="M1381" s="344"/>
      <c r="N1381" s="82">
        <v>22</v>
      </c>
      <c r="O1381" s="8">
        <v>9</v>
      </c>
      <c r="P1381" s="99" t="str">
        <f t="shared" ref="P1381" si="412">CONCATENATE(Q1381,"x",R1381)</f>
        <v>6x5.5</v>
      </c>
      <c r="Q1381" s="99">
        <v>6</v>
      </c>
      <c r="R1381" s="82">
        <v>5.5</v>
      </c>
      <c r="S1381" s="82">
        <v>20</v>
      </c>
      <c r="T1381" s="84">
        <v>5.75</v>
      </c>
      <c r="U1381" s="102" t="s">
        <v>85</v>
      </c>
      <c r="V1381" s="75">
        <v>106.25</v>
      </c>
      <c r="W1381" s="41">
        <v>36.155810998319915</v>
      </c>
      <c r="X1381" s="51">
        <v>2650</v>
      </c>
      <c r="Y1381" s="45" t="s">
        <v>5454</v>
      </c>
      <c r="Z1381" s="79" t="s">
        <v>196</v>
      </c>
      <c r="AA1381" s="51" t="str">
        <f t="shared" ref="AA1381" si="413">_xlfn.CONCAT(N1381,"x",O1381,","," ",P1381,","," ",S1381," ","OS")</f>
        <v>22x9, 6x5.5, 20 OS</v>
      </c>
      <c r="AB1381" s="81" t="s">
        <v>7971</v>
      </c>
      <c r="AC1381" s="89">
        <f>_xlfn.IFNA(VLOOKUP(AB1381,ACCESSORIES!F:J,5,FALSE),"N/A")</f>
        <v>22</v>
      </c>
      <c r="AD1381" s="14" t="s">
        <v>85</v>
      </c>
      <c r="AE1381" s="9" t="str">
        <f>_xlfn.IFNA(VLOOKUP(AD1381,ACCESSORIES!C:G,5,FALSE),"N/A")</f>
        <v>N/A</v>
      </c>
      <c r="AF1381" s="9" t="str">
        <f>_xlfn.IFNA(VLOOKUP(AE1381,ACCESSORIES!D:H,5,FALSE),"N/A")</f>
        <v>N/A</v>
      </c>
      <c r="AG1381" s="14" t="s">
        <v>85</v>
      </c>
      <c r="AH1381" s="9" t="str">
        <f>_xlfn.IFNA(VLOOKUP(AG1381,ACCESSORIES!F:J,5,FALSE),"N/A")</f>
        <v>N/A</v>
      </c>
      <c r="AI1381" s="99" t="s">
        <v>265</v>
      </c>
      <c r="AJ1381" s="82" t="s">
        <v>1709</v>
      </c>
      <c r="AK1381" s="40">
        <f>_xlfn.IFNA(VLOOKUP(AJ1381,ACCESSORIES!F:J,5,FALSE),"N/A")</f>
        <v>2.75</v>
      </c>
      <c r="AL1381" s="3">
        <v>78.3</v>
      </c>
      <c r="AM1381" s="82">
        <v>16.2</v>
      </c>
      <c r="AN1381" s="82">
        <v>170</v>
      </c>
      <c r="AO1381" s="36">
        <v>13</v>
      </c>
      <c r="AP1381" s="36">
        <v>27.2</v>
      </c>
      <c r="AQ1381" s="25">
        <v>39.299999999999997</v>
      </c>
      <c r="AR1381" s="36">
        <v>41.3</v>
      </c>
      <c r="AS1381" s="25">
        <v>263.7</v>
      </c>
      <c r="AT1381" s="74">
        <v>256.60000000000002</v>
      </c>
      <c r="AU1381" s="84">
        <v>94.8</v>
      </c>
      <c r="AV1381" s="54">
        <v>46.8</v>
      </c>
      <c r="AW1381" s="54">
        <v>60.9</v>
      </c>
      <c r="AX1381" s="54">
        <v>56.7</v>
      </c>
      <c r="AY1381" s="13" t="s">
        <v>85</v>
      </c>
      <c r="AZ1381" s="98" t="str">
        <f>_xlfn.IFNA(VLOOKUP(AY1381,ACCESSORIES!F:J,5,FALSE),"N/A")</f>
        <v>N/A</v>
      </c>
      <c r="BA1381" s="13" t="s">
        <v>85</v>
      </c>
      <c r="BB1381" s="98" t="str">
        <f>_xlfn.IFNA(VLOOKUP(BA1381,ACCESSORIES!F:J,5,FALSE),"N/A")</f>
        <v>N/A</v>
      </c>
      <c r="BC1381" s="77">
        <f t="shared" si="343"/>
        <v>40.655810998319915</v>
      </c>
      <c r="BD1381" s="56">
        <v>24.803100000000001</v>
      </c>
      <c r="BE1381" s="56">
        <v>24.803100000000001</v>
      </c>
      <c r="BF1381" s="56">
        <v>11.417299999999999</v>
      </c>
      <c r="BG1381" s="378">
        <f t="shared" si="408"/>
        <v>0.1151003093953812</v>
      </c>
      <c r="BH1381" s="14"/>
      <c r="BI1381" s="114" t="s">
        <v>3532</v>
      </c>
      <c r="BJ1381" s="50" t="s">
        <v>4050</v>
      </c>
      <c r="BK1381" s="81"/>
      <c r="BL1381" s="81"/>
      <c r="BM1381" s="81"/>
      <c r="BN1381" s="81"/>
      <c r="BO1381" s="81"/>
      <c r="BP1381" s="81"/>
      <c r="BQ1381" s="81"/>
      <c r="BR1381" s="81"/>
      <c r="BS1381" s="81"/>
      <c r="BT1381" s="81"/>
      <c r="BU1381" s="349"/>
      <c r="BV1381" s="390"/>
      <c r="BW1381" s="352"/>
      <c r="BX1381" s="390"/>
      <c r="BY1381" s="93" t="str">
        <f t="shared" ref="BY1381" si="414">CONCATENATE(IF(J1381="Closeout","CLOSEOUT - ",""),D1381,", ",N1381,"x",O1381,", ",IF(U1381="N/A","",CONCATENATE(U1381,"/")),IF(S1381&gt;0,CONCATENATE("+",S1381),S1381),"mm Offset, ",P1381,", ",V1381,"mm Centerbore, ",PROPER(Y1381),IF(G1381="R",", Race Drilled",""),"",IF(BA1381="N/A","",CONCATENATE(", w/ ",BA1381)))</f>
        <v>MR802, 22x9, +20mm Offset, 6x5.5, 106.25mm Centerbore, Machined - Clear Coat</v>
      </c>
      <c r="BZ1381" s="81" t="s">
        <v>3878</v>
      </c>
      <c r="CA1381" s="81" t="s">
        <v>3879</v>
      </c>
      <c r="CB1381" s="81" t="str">
        <f t="shared" ref="CB1381" si="415">C1381</f>
        <v>RAISED (8XX)</v>
      </c>
    </row>
    <row r="1382" spans="1:80" s="38" customFormat="1" ht="15" customHeight="1">
      <c r="A1382" s="22">
        <f t="shared" si="259"/>
        <v>1380</v>
      </c>
      <c r="B1382" s="13" t="s">
        <v>84</v>
      </c>
      <c r="C1382" s="104" t="s">
        <v>7657</v>
      </c>
      <c r="D1382" s="82" t="s">
        <v>7653</v>
      </c>
      <c r="E1382" s="91" t="str">
        <f>CONCATENATE(LEFT(D1382,5),VLOOKUP(CONCATENATE(N1382,"x",O1382),'PART NUMBER GUIDE'!$B$9:$C$49,2,FALSE),VLOOKUP(CONCATENATE(P1382, V1382), 'PART NUMBER GUIDE'!$Q$6:$R$91, 2, FALSE),VLOOKUP(Y1382,'PART NUMBER GUIDE'!$J$8:$K$43,2, FALSE),IF(U1382="N/A",IF(ABS(S1382)&lt;10,"0"&amp;ABS(S1382),ABS(S1382)),CONCATENATE(LEFT(U1382,1),RIGHT(U1382,1))), F1382, G1382)</f>
        <v>MR80231016510</v>
      </c>
      <c r="F1382" s="90"/>
      <c r="G1382" s="90"/>
      <c r="H1382" s="79" t="s">
        <v>7750</v>
      </c>
      <c r="I1382" s="109">
        <v>45372</v>
      </c>
      <c r="J1382" s="85" t="s">
        <v>1266</v>
      </c>
      <c r="K1382" s="342">
        <v>489</v>
      </c>
      <c r="L1382" s="92">
        <f t="shared" si="335"/>
        <v>489</v>
      </c>
      <c r="M1382" s="344"/>
      <c r="N1382" s="82">
        <v>22</v>
      </c>
      <c r="O1382" s="8">
        <v>10</v>
      </c>
      <c r="P1382" s="99" t="str">
        <f t="shared" si="399"/>
        <v>6x135</v>
      </c>
      <c r="Q1382" s="99">
        <v>6</v>
      </c>
      <c r="R1382" s="82">
        <v>135</v>
      </c>
      <c r="S1382" s="82">
        <v>10</v>
      </c>
      <c r="T1382" s="84">
        <v>5.8500000000000005</v>
      </c>
      <c r="U1382" s="102" t="s">
        <v>85</v>
      </c>
      <c r="V1382" s="75">
        <v>87</v>
      </c>
      <c r="W1382" s="41">
        <v>36.376273260504796</v>
      </c>
      <c r="X1382" s="51">
        <v>2650</v>
      </c>
      <c r="Y1382" s="45" t="s">
        <v>7646</v>
      </c>
      <c r="Z1382" s="79" t="s">
        <v>2987</v>
      </c>
      <c r="AA1382" s="51" t="str">
        <f t="shared" si="278"/>
        <v>22x10, 6x135, 10 OS</v>
      </c>
      <c r="AB1382" s="81" t="s">
        <v>7971</v>
      </c>
      <c r="AC1382" s="89">
        <f>_xlfn.IFNA(VLOOKUP(AB1382,ACCESSORIES!F:J,5,FALSE),"N/A")</f>
        <v>22</v>
      </c>
      <c r="AD1382" s="14" t="s">
        <v>85</v>
      </c>
      <c r="AE1382" s="9" t="str">
        <f>_xlfn.IFNA(VLOOKUP(AD1382,ACCESSORIES!C:G,5,FALSE),"N/A")</f>
        <v>N/A</v>
      </c>
      <c r="AF1382" s="9" t="str">
        <f>_xlfn.IFNA(VLOOKUP(AE1382,ACCESSORIES!D:H,5,FALSE),"N/A")</f>
        <v>N/A</v>
      </c>
      <c r="AG1382" s="14" t="s">
        <v>85</v>
      </c>
      <c r="AH1382" s="9" t="str">
        <f>_xlfn.IFNA(VLOOKUP(AG1382,ACCESSORIES!F:J,5,FALSE),"N/A")</f>
        <v>N/A</v>
      </c>
      <c r="AI1382" s="99" t="s">
        <v>265</v>
      </c>
      <c r="AJ1382" s="82" t="s">
        <v>85</v>
      </c>
      <c r="AK1382" s="82" t="s">
        <v>85</v>
      </c>
      <c r="AL1382" s="82" t="s">
        <v>85</v>
      </c>
      <c r="AM1382" s="82">
        <v>16.2</v>
      </c>
      <c r="AN1382" s="82">
        <v>170</v>
      </c>
      <c r="AO1382" s="36">
        <v>12.9</v>
      </c>
      <c r="AP1382" s="36">
        <v>26.7</v>
      </c>
      <c r="AQ1382" s="25">
        <v>38.6</v>
      </c>
      <c r="AR1382" s="36">
        <v>45.3</v>
      </c>
      <c r="AS1382" s="25">
        <v>264.5</v>
      </c>
      <c r="AT1382" s="74">
        <v>257.5</v>
      </c>
      <c r="AU1382" s="84">
        <v>87</v>
      </c>
      <c r="AV1382" s="54">
        <v>55.9</v>
      </c>
      <c r="AW1382" s="54">
        <v>55.9</v>
      </c>
      <c r="AX1382" s="54">
        <v>60</v>
      </c>
      <c r="AY1382" s="13" t="s">
        <v>85</v>
      </c>
      <c r="AZ1382" s="98" t="str">
        <f>_xlfn.IFNA(VLOOKUP(AY1382,ACCESSORIES!F:J,5,FALSE),"N/A")</f>
        <v>N/A</v>
      </c>
      <c r="BA1382" s="13" t="s">
        <v>85</v>
      </c>
      <c r="BB1382" s="98" t="str">
        <f>_xlfn.IFNA(VLOOKUP(BA1382,ACCESSORIES!F:J,5,FALSE),"N/A")</f>
        <v>N/A</v>
      </c>
      <c r="BC1382" s="77">
        <f t="shared" si="343"/>
        <v>40.876273260504796</v>
      </c>
      <c r="BD1382" s="56">
        <v>24.803100000000001</v>
      </c>
      <c r="BE1382" s="56">
        <v>24.803100000000001</v>
      </c>
      <c r="BF1382" s="56">
        <v>12.5984</v>
      </c>
      <c r="BG1382" s="378">
        <f t="shared" si="408"/>
        <v>0.12700723795352409</v>
      </c>
      <c r="BH1382" s="14"/>
      <c r="BI1382" s="114" t="s">
        <v>3532</v>
      </c>
      <c r="BJ1382" s="50" t="s">
        <v>4050</v>
      </c>
      <c r="BK1382" s="81"/>
      <c r="BL1382" s="81"/>
      <c r="BM1382" s="81"/>
      <c r="BN1382" s="81"/>
      <c r="BO1382" s="81"/>
      <c r="BP1382" s="81"/>
      <c r="BQ1382" s="81"/>
      <c r="BR1382" s="81"/>
      <c r="BS1382" s="81"/>
      <c r="BT1382" s="81"/>
      <c r="BU1382" s="349"/>
      <c r="BV1382" s="390"/>
      <c r="BW1382" s="352"/>
      <c r="BX1382" s="390"/>
      <c r="BY1382" s="93" t="str">
        <f t="shared" si="270"/>
        <v>MR802, 22x10, +10mm Offset, 6x135, 87mm Centerbore, Double Black Milled</v>
      </c>
      <c r="BZ1382" s="81" t="s">
        <v>3878</v>
      </c>
      <c r="CA1382" s="81" t="s">
        <v>3879</v>
      </c>
      <c r="CB1382" s="81" t="str">
        <f t="shared" si="271"/>
        <v>RAISED (8XX)</v>
      </c>
    </row>
    <row r="1383" spans="1:80" s="38" customFormat="1" ht="15" customHeight="1">
      <c r="A1383" s="22">
        <f t="shared" ref="A1383" si="416">ROW(B1383)-2</f>
        <v>1381</v>
      </c>
      <c r="B1383" s="13" t="s">
        <v>84</v>
      </c>
      <c r="C1383" s="104" t="s">
        <v>7657</v>
      </c>
      <c r="D1383" s="82" t="s">
        <v>7653</v>
      </c>
      <c r="E1383" s="91" t="str">
        <f>CONCATENATE(LEFT(D1383,5),VLOOKUP(CONCATENATE(N1383,"x",O1383),'PART NUMBER GUIDE'!$B$9:$C$49,2,FALSE),VLOOKUP(CONCATENATE(P1383, V1383), 'PART NUMBER GUIDE'!$Q$6:$R$91, 2, FALSE),VLOOKUP(Y1383,'PART NUMBER GUIDE'!$J$8:$K$43,2, FALSE),IF(U1383="N/A",IF(ABS(S1383)&lt;10,"0"&amp;ABS(S1383),ABS(S1383)),CONCATENATE(LEFT(U1383,1),RIGHT(U1383,1))), F1383, G1383)</f>
        <v>MR80231016310</v>
      </c>
      <c r="F1383" s="90"/>
      <c r="G1383" s="90"/>
      <c r="H1383" s="79" t="s">
        <v>7751</v>
      </c>
      <c r="I1383" s="109">
        <v>45372</v>
      </c>
      <c r="J1383" s="85" t="s">
        <v>1266</v>
      </c>
      <c r="K1383" s="342">
        <v>489</v>
      </c>
      <c r="L1383" s="92">
        <f t="shared" si="335"/>
        <v>489</v>
      </c>
      <c r="M1383" s="344"/>
      <c r="N1383" s="82">
        <v>22</v>
      </c>
      <c r="O1383" s="8">
        <v>10</v>
      </c>
      <c r="P1383" s="99" t="str">
        <f t="shared" ref="P1383" si="417">CONCATENATE(Q1383,"x",R1383)</f>
        <v>6x135</v>
      </c>
      <c r="Q1383" s="99">
        <v>6</v>
      </c>
      <c r="R1383" s="82">
        <v>135</v>
      </c>
      <c r="S1383" s="82">
        <v>10</v>
      </c>
      <c r="T1383" s="84">
        <v>5.8500000000000005</v>
      </c>
      <c r="U1383" s="102" t="s">
        <v>85</v>
      </c>
      <c r="V1383" s="75">
        <v>87</v>
      </c>
      <c r="W1383" s="41">
        <v>36.376273260504796</v>
      </c>
      <c r="X1383" s="51">
        <v>2650</v>
      </c>
      <c r="Y1383" s="45" t="s">
        <v>5454</v>
      </c>
      <c r="Z1383" s="79" t="s">
        <v>196</v>
      </c>
      <c r="AA1383" s="51" t="str">
        <f t="shared" ref="AA1383" si="418">_xlfn.CONCAT(N1383,"x",O1383,","," ",P1383,","," ",S1383," ","OS")</f>
        <v>22x10, 6x135, 10 OS</v>
      </c>
      <c r="AB1383" s="81" t="s">
        <v>7971</v>
      </c>
      <c r="AC1383" s="89">
        <f>_xlfn.IFNA(VLOOKUP(AB1383,ACCESSORIES!F:J,5,FALSE),"N/A")</f>
        <v>22</v>
      </c>
      <c r="AD1383" s="14" t="s">
        <v>85</v>
      </c>
      <c r="AE1383" s="9" t="str">
        <f>_xlfn.IFNA(VLOOKUP(AD1383,ACCESSORIES!C:G,5,FALSE),"N/A")</f>
        <v>N/A</v>
      </c>
      <c r="AF1383" s="9" t="str">
        <f>_xlfn.IFNA(VLOOKUP(AE1383,ACCESSORIES!D:H,5,FALSE),"N/A")</f>
        <v>N/A</v>
      </c>
      <c r="AG1383" s="14" t="s">
        <v>85</v>
      </c>
      <c r="AH1383" s="9" t="str">
        <f>_xlfn.IFNA(VLOOKUP(AG1383,ACCESSORIES!F:J,5,FALSE),"N/A")</f>
        <v>N/A</v>
      </c>
      <c r="AI1383" s="99" t="s">
        <v>265</v>
      </c>
      <c r="AJ1383" s="82" t="s">
        <v>85</v>
      </c>
      <c r="AK1383" s="82" t="s">
        <v>85</v>
      </c>
      <c r="AL1383" s="82" t="s">
        <v>85</v>
      </c>
      <c r="AM1383" s="82">
        <v>16.2</v>
      </c>
      <c r="AN1383" s="82">
        <v>170</v>
      </c>
      <c r="AO1383" s="36">
        <v>12.9</v>
      </c>
      <c r="AP1383" s="36">
        <v>26.7</v>
      </c>
      <c r="AQ1383" s="25">
        <v>38.6</v>
      </c>
      <c r="AR1383" s="36">
        <v>45.3</v>
      </c>
      <c r="AS1383" s="25">
        <v>264.5</v>
      </c>
      <c r="AT1383" s="74">
        <v>257.5</v>
      </c>
      <c r="AU1383" s="84">
        <v>87</v>
      </c>
      <c r="AV1383" s="54">
        <v>55.9</v>
      </c>
      <c r="AW1383" s="54">
        <v>55.9</v>
      </c>
      <c r="AX1383" s="54">
        <v>60</v>
      </c>
      <c r="AY1383" s="13" t="s">
        <v>85</v>
      </c>
      <c r="AZ1383" s="98" t="str">
        <f>_xlfn.IFNA(VLOOKUP(AY1383,ACCESSORIES!F:J,5,FALSE),"N/A")</f>
        <v>N/A</v>
      </c>
      <c r="BA1383" s="13" t="s">
        <v>85</v>
      </c>
      <c r="BB1383" s="98" t="str">
        <f>_xlfn.IFNA(VLOOKUP(BA1383,ACCESSORIES!F:J,5,FALSE),"N/A")</f>
        <v>N/A</v>
      </c>
      <c r="BC1383" s="77">
        <f t="shared" si="343"/>
        <v>40.876273260504796</v>
      </c>
      <c r="BD1383" s="56">
        <v>24.803100000000001</v>
      </c>
      <c r="BE1383" s="56">
        <v>24.803100000000001</v>
      </c>
      <c r="BF1383" s="56">
        <v>12.5984</v>
      </c>
      <c r="BG1383" s="378">
        <f t="shared" si="408"/>
        <v>0.12700723795352409</v>
      </c>
      <c r="BH1383" s="14"/>
      <c r="BI1383" s="114" t="s">
        <v>3532</v>
      </c>
      <c r="BJ1383" s="50" t="s">
        <v>4050</v>
      </c>
      <c r="BK1383" s="81"/>
      <c r="BL1383" s="81"/>
      <c r="BM1383" s="81"/>
      <c r="BN1383" s="81"/>
      <c r="BO1383" s="81"/>
      <c r="BP1383" s="81"/>
      <c r="BQ1383" s="81"/>
      <c r="BR1383" s="81"/>
      <c r="BS1383" s="81"/>
      <c r="BT1383" s="81"/>
      <c r="BU1383" s="349"/>
      <c r="BV1383" s="390"/>
      <c r="BW1383" s="352"/>
      <c r="BX1383" s="390"/>
      <c r="BY1383" s="93" t="str">
        <f t="shared" ref="BY1383" si="419">CONCATENATE(IF(J1383="Closeout","CLOSEOUT - ",""),D1383,", ",N1383,"x",O1383,", ",IF(U1383="N/A","",CONCATENATE(U1383,"/")),IF(S1383&gt;0,CONCATENATE("+",S1383),S1383),"mm Offset, ",P1383,", ",V1383,"mm Centerbore, ",PROPER(Y1383),IF(G1383="R",", Race Drilled",""),"",IF(BA1383="N/A","",CONCATENATE(", w/ ",BA1383)))</f>
        <v>MR802, 22x10, +10mm Offset, 6x135, 87mm Centerbore, Machined - Clear Coat</v>
      </c>
      <c r="BZ1383" s="81" t="s">
        <v>3878</v>
      </c>
      <c r="CA1383" s="81" t="s">
        <v>3879</v>
      </c>
      <c r="CB1383" s="81" t="str">
        <f t="shared" ref="CB1383" si="420">C1383</f>
        <v>RAISED (8XX)</v>
      </c>
    </row>
    <row r="1384" spans="1:80" s="38" customFormat="1" ht="15" customHeight="1">
      <c r="A1384" s="22">
        <f t="shared" si="259"/>
        <v>1382</v>
      </c>
      <c r="B1384" s="13" t="s">
        <v>84</v>
      </c>
      <c r="C1384" s="104" t="s">
        <v>7657</v>
      </c>
      <c r="D1384" s="82" t="s">
        <v>7653</v>
      </c>
      <c r="E1384" s="91" t="str">
        <f>CONCATENATE(LEFT(D1384,5),VLOOKUP(CONCATENATE(N1384,"x",O1384),'PART NUMBER GUIDE'!$B$9:$C$49,2,FALSE),VLOOKUP(CONCATENATE(P1384, V1384), 'PART NUMBER GUIDE'!$Q$6:$R$91, 2, FALSE),VLOOKUP(Y1384,'PART NUMBER GUIDE'!$J$8:$K$43,2, FALSE),IF(U1384="N/A",IF(ABS(S1384)&lt;10,"0"&amp;ABS(S1384),ABS(S1384)),CONCATENATE(LEFT(U1384,1),RIGHT(U1384,1))), F1384, G1384)</f>
        <v>MR80231060510</v>
      </c>
      <c r="F1384" s="90"/>
      <c r="G1384" s="90"/>
      <c r="H1384" s="79" t="s">
        <v>7752</v>
      </c>
      <c r="I1384" s="109">
        <v>45372</v>
      </c>
      <c r="J1384" s="85" t="s">
        <v>1266</v>
      </c>
      <c r="K1384" s="342">
        <v>489</v>
      </c>
      <c r="L1384" s="92">
        <f t="shared" si="335"/>
        <v>489</v>
      </c>
      <c r="M1384" s="344"/>
      <c r="N1384" s="82">
        <v>22</v>
      </c>
      <c r="O1384" s="8">
        <v>10</v>
      </c>
      <c r="P1384" s="99" t="str">
        <f t="shared" si="399"/>
        <v>6x5.5</v>
      </c>
      <c r="Q1384" s="99">
        <v>6</v>
      </c>
      <c r="R1384" s="82">
        <v>5.5</v>
      </c>
      <c r="S1384" s="82">
        <v>10</v>
      </c>
      <c r="T1384" s="84">
        <v>5.8500000000000005</v>
      </c>
      <c r="U1384" s="102" t="s">
        <v>85</v>
      </c>
      <c r="V1384" s="75">
        <v>106.25</v>
      </c>
      <c r="W1384" s="41">
        <v>36.376273260504796</v>
      </c>
      <c r="X1384" s="51">
        <v>2650</v>
      </c>
      <c r="Y1384" s="45" t="s">
        <v>7646</v>
      </c>
      <c r="Z1384" s="79" t="s">
        <v>2987</v>
      </c>
      <c r="AA1384" s="51" t="str">
        <f t="shared" si="278"/>
        <v>22x10, 6x5.5, 10 OS</v>
      </c>
      <c r="AB1384" s="81" t="s">
        <v>7971</v>
      </c>
      <c r="AC1384" s="89">
        <f>_xlfn.IFNA(VLOOKUP(AB1384,ACCESSORIES!F:J,5,FALSE),"N/A")</f>
        <v>22</v>
      </c>
      <c r="AD1384" s="14" t="s">
        <v>85</v>
      </c>
      <c r="AE1384" s="9" t="str">
        <f>_xlfn.IFNA(VLOOKUP(AD1384,ACCESSORIES!C:G,5,FALSE),"N/A")</f>
        <v>N/A</v>
      </c>
      <c r="AF1384" s="9" t="str">
        <f>_xlfn.IFNA(VLOOKUP(AE1384,ACCESSORIES!D:H,5,FALSE),"N/A")</f>
        <v>N/A</v>
      </c>
      <c r="AG1384" s="14" t="s">
        <v>85</v>
      </c>
      <c r="AH1384" s="9" t="str">
        <f>_xlfn.IFNA(VLOOKUP(AG1384,ACCESSORIES!F:J,5,FALSE),"N/A")</f>
        <v>N/A</v>
      </c>
      <c r="AI1384" s="99" t="s">
        <v>265</v>
      </c>
      <c r="AJ1384" s="82" t="s">
        <v>1709</v>
      </c>
      <c r="AK1384" s="40">
        <f>_xlfn.IFNA(VLOOKUP(AJ1384,ACCESSORIES!F:J,5,FALSE),"N/A")</f>
        <v>2.75</v>
      </c>
      <c r="AL1384" s="3">
        <v>78.3</v>
      </c>
      <c r="AM1384" s="82">
        <v>16.2</v>
      </c>
      <c r="AN1384" s="82">
        <v>170</v>
      </c>
      <c r="AO1384" s="36">
        <v>12.9</v>
      </c>
      <c r="AP1384" s="36">
        <v>26.7</v>
      </c>
      <c r="AQ1384" s="25">
        <v>38.6</v>
      </c>
      <c r="AR1384" s="36">
        <v>45.3</v>
      </c>
      <c r="AS1384" s="25">
        <v>264.5</v>
      </c>
      <c r="AT1384" s="74">
        <v>257.5</v>
      </c>
      <c r="AU1384" s="84">
        <v>94.8</v>
      </c>
      <c r="AV1384" s="54">
        <v>41.2</v>
      </c>
      <c r="AW1384" s="54">
        <v>55.9</v>
      </c>
      <c r="AX1384" s="54">
        <v>60</v>
      </c>
      <c r="AY1384" s="13" t="s">
        <v>85</v>
      </c>
      <c r="AZ1384" s="98" t="str">
        <f>_xlfn.IFNA(VLOOKUP(AY1384,ACCESSORIES!F:J,5,FALSE),"N/A")</f>
        <v>N/A</v>
      </c>
      <c r="BA1384" s="13" t="s">
        <v>85</v>
      </c>
      <c r="BB1384" s="98" t="str">
        <f>_xlfn.IFNA(VLOOKUP(BA1384,ACCESSORIES!F:J,5,FALSE),"N/A")</f>
        <v>N/A</v>
      </c>
      <c r="BC1384" s="77">
        <f t="shared" si="343"/>
        <v>40.876273260504796</v>
      </c>
      <c r="BD1384" s="56">
        <v>24.803100000000001</v>
      </c>
      <c r="BE1384" s="56">
        <v>24.803100000000001</v>
      </c>
      <c r="BF1384" s="56">
        <v>12.5984</v>
      </c>
      <c r="BG1384" s="378">
        <f t="shared" si="408"/>
        <v>0.12700723795352409</v>
      </c>
      <c r="BH1384" s="14"/>
      <c r="BI1384" s="114" t="s">
        <v>3532</v>
      </c>
      <c r="BJ1384" s="50" t="s">
        <v>4050</v>
      </c>
      <c r="BK1384" s="81"/>
      <c r="BL1384" s="81"/>
      <c r="BM1384" s="81"/>
      <c r="BN1384" s="81"/>
      <c r="BO1384" s="81"/>
      <c r="BP1384" s="81"/>
      <c r="BQ1384" s="81"/>
      <c r="BR1384" s="81"/>
      <c r="BS1384" s="81"/>
      <c r="BT1384" s="81"/>
      <c r="BU1384" s="349"/>
      <c r="BV1384" s="390"/>
      <c r="BW1384" s="352"/>
      <c r="BX1384" s="390"/>
      <c r="BY1384" s="93" t="str">
        <f t="shared" si="270"/>
        <v>MR802, 22x10, +10mm Offset, 6x5.5, 106.25mm Centerbore, Double Black Milled</v>
      </c>
      <c r="BZ1384" s="81" t="s">
        <v>3878</v>
      </c>
      <c r="CA1384" s="81" t="s">
        <v>3879</v>
      </c>
      <c r="CB1384" s="81" t="str">
        <f t="shared" si="271"/>
        <v>RAISED (8XX)</v>
      </c>
    </row>
    <row r="1385" spans="1:80" s="38" customFormat="1" ht="15" customHeight="1">
      <c r="A1385" s="22">
        <f t="shared" ref="A1385" si="421">ROW(B1385)-2</f>
        <v>1383</v>
      </c>
      <c r="B1385" s="13" t="s">
        <v>84</v>
      </c>
      <c r="C1385" s="104" t="s">
        <v>7657</v>
      </c>
      <c r="D1385" s="82" t="s">
        <v>7653</v>
      </c>
      <c r="E1385" s="91" t="str">
        <f>CONCATENATE(LEFT(D1385,5),VLOOKUP(CONCATENATE(N1385,"x",O1385),'PART NUMBER GUIDE'!$B$9:$C$49,2,FALSE),VLOOKUP(CONCATENATE(P1385, V1385), 'PART NUMBER GUIDE'!$Q$6:$R$91, 2, FALSE),VLOOKUP(Y1385,'PART NUMBER GUIDE'!$J$8:$K$43,2, FALSE),IF(U1385="N/A",IF(ABS(S1385)&lt;10,"0"&amp;ABS(S1385),ABS(S1385)),CONCATENATE(LEFT(U1385,1),RIGHT(U1385,1))), F1385, G1385)</f>
        <v>MR80231060310</v>
      </c>
      <c r="F1385" s="90"/>
      <c r="G1385" s="90"/>
      <c r="H1385" s="79" t="s">
        <v>7753</v>
      </c>
      <c r="I1385" s="109">
        <v>45372</v>
      </c>
      <c r="J1385" s="85" t="s">
        <v>1266</v>
      </c>
      <c r="K1385" s="342">
        <v>489</v>
      </c>
      <c r="L1385" s="92">
        <f t="shared" si="335"/>
        <v>489</v>
      </c>
      <c r="M1385" s="344"/>
      <c r="N1385" s="82">
        <v>22</v>
      </c>
      <c r="O1385" s="8">
        <v>10</v>
      </c>
      <c r="P1385" s="99" t="str">
        <f t="shared" ref="P1385" si="422">CONCATENATE(Q1385,"x",R1385)</f>
        <v>6x5.5</v>
      </c>
      <c r="Q1385" s="99">
        <v>6</v>
      </c>
      <c r="R1385" s="82">
        <v>5.5</v>
      </c>
      <c r="S1385" s="82">
        <v>10</v>
      </c>
      <c r="T1385" s="84">
        <v>5.8500000000000005</v>
      </c>
      <c r="U1385" s="102" t="s">
        <v>85</v>
      </c>
      <c r="V1385" s="75">
        <v>106.25</v>
      </c>
      <c r="W1385" s="41">
        <v>36.376273260504796</v>
      </c>
      <c r="X1385" s="51">
        <v>2650</v>
      </c>
      <c r="Y1385" s="45" t="s">
        <v>5454</v>
      </c>
      <c r="Z1385" s="79" t="s">
        <v>196</v>
      </c>
      <c r="AA1385" s="51" t="str">
        <f t="shared" ref="AA1385" si="423">_xlfn.CONCAT(N1385,"x",O1385,","," ",P1385,","," ",S1385," ","OS")</f>
        <v>22x10, 6x5.5, 10 OS</v>
      </c>
      <c r="AB1385" s="81" t="s">
        <v>7971</v>
      </c>
      <c r="AC1385" s="89">
        <f>_xlfn.IFNA(VLOOKUP(AB1385,ACCESSORIES!F:J,5,FALSE),"N/A")</f>
        <v>22</v>
      </c>
      <c r="AD1385" s="14" t="s">
        <v>85</v>
      </c>
      <c r="AE1385" s="9" t="str">
        <f>_xlfn.IFNA(VLOOKUP(AD1385,ACCESSORIES!C:G,5,FALSE),"N/A")</f>
        <v>N/A</v>
      </c>
      <c r="AF1385" s="9" t="str">
        <f>_xlfn.IFNA(VLOOKUP(AE1385,ACCESSORIES!D:H,5,FALSE),"N/A")</f>
        <v>N/A</v>
      </c>
      <c r="AG1385" s="14" t="s">
        <v>85</v>
      </c>
      <c r="AH1385" s="9" t="str">
        <f>_xlfn.IFNA(VLOOKUP(AG1385,ACCESSORIES!F:J,5,FALSE),"N/A")</f>
        <v>N/A</v>
      </c>
      <c r="AI1385" s="99" t="s">
        <v>265</v>
      </c>
      <c r="AJ1385" s="82" t="s">
        <v>1709</v>
      </c>
      <c r="AK1385" s="40">
        <f>_xlfn.IFNA(VLOOKUP(AJ1385,ACCESSORIES!F:J,5,FALSE),"N/A")</f>
        <v>2.75</v>
      </c>
      <c r="AL1385" s="3">
        <v>78.3</v>
      </c>
      <c r="AM1385" s="82">
        <v>16.2</v>
      </c>
      <c r="AN1385" s="82">
        <v>170</v>
      </c>
      <c r="AO1385" s="36">
        <v>12.9</v>
      </c>
      <c r="AP1385" s="36">
        <v>26.7</v>
      </c>
      <c r="AQ1385" s="25">
        <v>38.6</v>
      </c>
      <c r="AR1385" s="36">
        <v>45.3</v>
      </c>
      <c r="AS1385" s="25">
        <v>264.5</v>
      </c>
      <c r="AT1385" s="74">
        <v>257.5</v>
      </c>
      <c r="AU1385" s="84">
        <v>94.8</v>
      </c>
      <c r="AV1385" s="54">
        <v>41.2</v>
      </c>
      <c r="AW1385" s="54">
        <v>55.9</v>
      </c>
      <c r="AX1385" s="54">
        <v>60</v>
      </c>
      <c r="AY1385" s="13" t="s">
        <v>85</v>
      </c>
      <c r="AZ1385" s="98" t="str">
        <f>_xlfn.IFNA(VLOOKUP(AY1385,ACCESSORIES!F:J,5,FALSE),"N/A")</f>
        <v>N/A</v>
      </c>
      <c r="BA1385" s="13" t="s">
        <v>85</v>
      </c>
      <c r="BB1385" s="98" t="str">
        <f>_xlfn.IFNA(VLOOKUP(BA1385,ACCESSORIES!F:J,5,FALSE),"N/A")</f>
        <v>N/A</v>
      </c>
      <c r="BC1385" s="77">
        <f t="shared" si="343"/>
        <v>40.876273260504796</v>
      </c>
      <c r="BD1385" s="56">
        <v>24.803100000000001</v>
      </c>
      <c r="BE1385" s="56">
        <v>24.803100000000001</v>
      </c>
      <c r="BF1385" s="56">
        <v>12.5984</v>
      </c>
      <c r="BG1385" s="378">
        <f t="shared" si="408"/>
        <v>0.12700723795352409</v>
      </c>
      <c r="BH1385" s="14"/>
      <c r="BI1385" s="114" t="s">
        <v>3532</v>
      </c>
      <c r="BJ1385" s="50" t="s">
        <v>4050</v>
      </c>
      <c r="BK1385" s="81"/>
      <c r="BL1385" s="81"/>
      <c r="BM1385" s="81"/>
      <c r="BN1385" s="81"/>
      <c r="BO1385" s="81"/>
      <c r="BP1385" s="81"/>
      <c r="BQ1385" s="81"/>
      <c r="BR1385" s="81"/>
      <c r="BS1385" s="81"/>
      <c r="BT1385" s="81"/>
      <c r="BU1385" s="349"/>
      <c r="BV1385" s="390"/>
      <c r="BW1385" s="352"/>
      <c r="BX1385" s="390"/>
      <c r="BY1385" s="93" t="str">
        <f t="shared" ref="BY1385" si="424">CONCATENATE(IF(J1385="Closeout","CLOSEOUT - ",""),D1385,", ",N1385,"x",O1385,", ",IF(U1385="N/A","",CONCATENATE(U1385,"/")),IF(S1385&gt;0,CONCATENATE("+",S1385),S1385),"mm Offset, ",P1385,", ",V1385,"mm Centerbore, ",PROPER(Y1385),IF(G1385="R",", Race Drilled",""),"",IF(BA1385="N/A","",CONCATENATE(", w/ ",BA1385)))</f>
        <v>MR802, 22x10, +10mm Offset, 6x5.5, 106.25mm Centerbore, Machined - Clear Coat</v>
      </c>
      <c r="BZ1385" s="81" t="s">
        <v>3878</v>
      </c>
      <c r="CA1385" s="81" t="s">
        <v>3879</v>
      </c>
      <c r="CB1385" s="81" t="str">
        <f t="shared" ref="CB1385" si="425">C1385</f>
        <v>RAISED (8XX)</v>
      </c>
    </row>
    <row r="1386" spans="1:80" s="38" customFormat="1" ht="15" customHeight="1">
      <c r="A1386" s="22">
        <f t="shared" si="259"/>
        <v>1384</v>
      </c>
      <c r="B1386" s="13" t="s">
        <v>84</v>
      </c>
      <c r="C1386" s="104" t="s">
        <v>7657</v>
      </c>
      <c r="D1386" s="82" t="s">
        <v>7653</v>
      </c>
      <c r="E1386" s="91" t="str">
        <f>CONCATENATE(LEFT(D1386,5),VLOOKUP(CONCATENATE(N1386,"x",O1386),'PART NUMBER GUIDE'!$B$9:$C$49,2,FALSE),VLOOKUP(CONCATENATE(P1386, V1386), 'PART NUMBER GUIDE'!$Q$6:$R$91, 2, FALSE),VLOOKUP(Y1386,'PART NUMBER GUIDE'!$J$8:$K$43,2, FALSE),IF(U1386="N/A",IF(ABS(S1386)&lt;10,"0"&amp;ABS(S1386),ABS(S1386)),CONCATENATE(LEFT(U1386,1),RIGHT(U1386,1))), F1386, G1386)</f>
        <v>MR80231016518N</v>
      </c>
      <c r="F1386" s="90" t="s">
        <v>2224</v>
      </c>
      <c r="G1386" s="90"/>
      <c r="H1386" s="79" t="s">
        <v>7754</v>
      </c>
      <c r="I1386" s="109">
        <v>45372</v>
      </c>
      <c r="J1386" s="85" t="s">
        <v>1266</v>
      </c>
      <c r="K1386" s="342">
        <v>489</v>
      </c>
      <c r="L1386" s="92">
        <f t="shared" si="335"/>
        <v>489</v>
      </c>
      <c r="M1386" s="344"/>
      <c r="N1386" s="82">
        <v>22</v>
      </c>
      <c r="O1386" s="8">
        <v>10</v>
      </c>
      <c r="P1386" s="99" t="str">
        <f t="shared" si="399"/>
        <v>6x135</v>
      </c>
      <c r="Q1386" s="99">
        <v>6</v>
      </c>
      <c r="R1386" s="82">
        <v>135</v>
      </c>
      <c r="S1386" s="82">
        <v>-18</v>
      </c>
      <c r="T1386" s="84">
        <v>4.75</v>
      </c>
      <c r="U1386" s="102" t="s">
        <v>85</v>
      </c>
      <c r="V1386" s="75">
        <v>87</v>
      </c>
      <c r="W1386" s="41">
        <v>39.24228266890821</v>
      </c>
      <c r="X1386" s="51">
        <v>2650</v>
      </c>
      <c r="Y1386" s="45" t="s">
        <v>7646</v>
      </c>
      <c r="Z1386" s="79" t="s">
        <v>2987</v>
      </c>
      <c r="AA1386" s="51" t="str">
        <f t="shared" si="278"/>
        <v>22x10, 6x135, -18 OS</v>
      </c>
      <c r="AB1386" s="81" t="s">
        <v>7971</v>
      </c>
      <c r="AC1386" s="89">
        <f>_xlfn.IFNA(VLOOKUP(AB1386,ACCESSORIES!F:J,5,FALSE),"N/A")</f>
        <v>22</v>
      </c>
      <c r="AD1386" s="14" t="s">
        <v>85</v>
      </c>
      <c r="AE1386" s="9" t="str">
        <f>_xlfn.IFNA(VLOOKUP(AD1386,ACCESSORIES!C:G,5,FALSE),"N/A")</f>
        <v>N/A</v>
      </c>
      <c r="AF1386" s="9" t="str">
        <f>_xlfn.IFNA(VLOOKUP(AE1386,ACCESSORIES!D:H,5,FALSE),"N/A")</f>
        <v>N/A</v>
      </c>
      <c r="AG1386" s="14" t="s">
        <v>85</v>
      </c>
      <c r="AH1386" s="9" t="str">
        <f>_xlfn.IFNA(VLOOKUP(AG1386,ACCESSORIES!F:J,5,FALSE),"N/A")</f>
        <v>N/A</v>
      </c>
      <c r="AI1386" s="99" t="s">
        <v>265</v>
      </c>
      <c r="AJ1386" s="82" t="s">
        <v>85</v>
      </c>
      <c r="AK1386" s="82" t="s">
        <v>85</v>
      </c>
      <c r="AL1386" s="82" t="s">
        <v>85</v>
      </c>
      <c r="AM1386" s="82">
        <v>16.2</v>
      </c>
      <c r="AN1386" s="82">
        <v>170</v>
      </c>
      <c r="AO1386" s="36">
        <v>18.600000000000001</v>
      </c>
      <c r="AP1386" s="36">
        <v>47</v>
      </c>
      <c r="AQ1386" s="25">
        <v>64.900000000000006</v>
      </c>
      <c r="AR1386" s="36">
        <v>73.3</v>
      </c>
      <c r="AS1386" s="25">
        <v>268.39999999999998</v>
      </c>
      <c r="AT1386" s="74">
        <v>261.39999999999998</v>
      </c>
      <c r="AU1386" s="84">
        <v>87</v>
      </c>
      <c r="AV1386" s="54">
        <v>83.9</v>
      </c>
      <c r="AW1386" s="54">
        <v>83.9</v>
      </c>
      <c r="AX1386" s="54">
        <v>55</v>
      </c>
      <c r="AY1386" s="13" t="s">
        <v>85</v>
      </c>
      <c r="AZ1386" s="98" t="str">
        <f>_xlfn.IFNA(VLOOKUP(AY1386,ACCESSORIES!F:J,5,FALSE),"N/A")</f>
        <v>N/A</v>
      </c>
      <c r="BA1386" s="13" t="s">
        <v>85</v>
      </c>
      <c r="BB1386" s="98" t="str">
        <f>_xlfn.IFNA(VLOOKUP(BA1386,ACCESSORIES!F:J,5,FALSE),"N/A")</f>
        <v>N/A</v>
      </c>
      <c r="BC1386" s="77">
        <f t="shared" si="343"/>
        <v>43.74228266890821</v>
      </c>
      <c r="BD1386" s="56">
        <v>24.803100000000001</v>
      </c>
      <c r="BE1386" s="56">
        <v>24.803100000000001</v>
      </c>
      <c r="BF1386" s="56">
        <v>12.5984</v>
      </c>
      <c r="BG1386" s="378">
        <f t="shared" si="408"/>
        <v>0.12700723795352409</v>
      </c>
      <c r="BH1386" s="14"/>
      <c r="BI1386" s="114" t="s">
        <v>3532</v>
      </c>
      <c r="BJ1386" s="50" t="s">
        <v>4050</v>
      </c>
      <c r="BK1386" s="81"/>
      <c r="BL1386" s="81"/>
      <c r="BM1386" s="81"/>
      <c r="BN1386" s="81"/>
      <c r="BO1386" s="81"/>
      <c r="BP1386" s="81"/>
      <c r="BQ1386" s="81"/>
      <c r="BR1386" s="81"/>
      <c r="BS1386" s="81"/>
      <c r="BT1386" s="81"/>
      <c r="BU1386" s="349"/>
      <c r="BV1386" s="390"/>
      <c r="BW1386" s="352"/>
      <c r="BX1386" s="390"/>
      <c r="BY1386" s="93" t="str">
        <f t="shared" si="270"/>
        <v>MR802, 22x10, -18mm Offset, 6x135, 87mm Centerbore, Double Black Milled</v>
      </c>
      <c r="BZ1386" s="81" t="s">
        <v>3878</v>
      </c>
      <c r="CA1386" s="81" t="s">
        <v>3879</v>
      </c>
      <c r="CB1386" s="81" t="str">
        <f t="shared" si="271"/>
        <v>RAISED (8XX)</v>
      </c>
    </row>
    <row r="1387" spans="1:80" s="38" customFormat="1" ht="15" customHeight="1">
      <c r="A1387" s="22">
        <f t="shared" ref="A1387" si="426">ROW(B1387)-2</f>
        <v>1385</v>
      </c>
      <c r="B1387" s="13" t="s">
        <v>84</v>
      </c>
      <c r="C1387" s="104" t="s">
        <v>7657</v>
      </c>
      <c r="D1387" s="82" t="s">
        <v>7653</v>
      </c>
      <c r="E1387" s="91" t="str">
        <f>CONCATENATE(LEFT(D1387,5),VLOOKUP(CONCATENATE(N1387,"x",O1387),'PART NUMBER GUIDE'!$B$9:$C$49,2,FALSE),VLOOKUP(CONCATENATE(P1387, V1387), 'PART NUMBER GUIDE'!$Q$6:$R$91, 2, FALSE),VLOOKUP(Y1387,'PART NUMBER GUIDE'!$J$8:$K$43,2, FALSE),IF(U1387="N/A",IF(ABS(S1387)&lt;10,"0"&amp;ABS(S1387),ABS(S1387)),CONCATENATE(LEFT(U1387,1),RIGHT(U1387,1))), F1387, G1387)</f>
        <v>MR80231016318N</v>
      </c>
      <c r="F1387" s="90" t="s">
        <v>2224</v>
      </c>
      <c r="G1387" s="90"/>
      <c r="H1387" s="79" t="s">
        <v>7755</v>
      </c>
      <c r="I1387" s="109">
        <v>45372</v>
      </c>
      <c r="J1387" s="85" t="s">
        <v>1266</v>
      </c>
      <c r="K1387" s="342">
        <v>489</v>
      </c>
      <c r="L1387" s="92">
        <f t="shared" si="335"/>
        <v>489</v>
      </c>
      <c r="M1387" s="344"/>
      <c r="N1387" s="82">
        <v>22</v>
      </c>
      <c r="O1387" s="8">
        <v>10</v>
      </c>
      <c r="P1387" s="99" t="str">
        <f t="shared" ref="P1387" si="427">CONCATENATE(Q1387,"x",R1387)</f>
        <v>6x135</v>
      </c>
      <c r="Q1387" s="99">
        <v>6</v>
      </c>
      <c r="R1387" s="82">
        <v>135</v>
      </c>
      <c r="S1387" s="82">
        <v>-18</v>
      </c>
      <c r="T1387" s="84">
        <v>4.75</v>
      </c>
      <c r="U1387" s="102" t="s">
        <v>85</v>
      </c>
      <c r="V1387" s="75">
        <v>87</v>
      </c>
      <c r="W1387" s="41">
        <v>39.24228266890821</v>
      </c>
      <c r="X1387" s="51">
        <v>2650</v>
      </c>
      <c r="Y1387" s="45" t="s">
        <v>5454</v>
      </c>
      <c r="Z1387" s="79" t="s">
        <v>196</v>
      </c>
      <c r="AA1387" s="51" t="str">
        <f t="shared" ref="AA1387" si="428">_xlfn.CONCAT(N1387,"x",O1387,","," ",P1387,","," ",S1387," ","OS")</f>
        <v>22x10, 6x135, -18 OS</v>
      </c>
      <c r="AB1387" s="81" t="s">
        <v>7971</v>
      </c>
      <c r="AC1387" s="89">
        <f>_xlfn.IFNA(VLOOKUP(AB1387,ACCESSORIES!F:J,5,FALSE),"N/A")</f>
        <v>22</v>
      </c>
      <c r="AD1387" s="14" t="s">
        <v>85</v>
      </c>
      <c r="AE1387" s="9" t="str">
        <f>_xlfn.IFNA(VLOOKUP(AD1387,ACCESSORIES!C:G,5,FALSE),"N/A")</f>
        <v>N/A</v>
      </c>
      <c r="AF1387" s="9" t="str">
        <f>_xlfn.IFNA(VLOOKUP(AE1387,ACCESSORIES!D:H,5,FALSE),"N/A")</f>
        <v>N/A</v>
      </c>
      <c r="AG1387" s="14" t="s">
        <v>85</v>
      </c>
      <c r="AH1387" s="9" t="str">
        <f>_xlfn.IFNA(VLOOKUP(AG1387,ACCESSORIES!F:J,5,FALSE),"N/A")</f>
        <v>N/A</v>
      </c>
      <c r="AI1387" s="99" t="s">
        <v>265</v>
      </c>
      <c r="AJ1387" s="82" t="s">
        <v>85</v>
      </c>
      <c r="AK1387" s="82" t="s">
        <v>85</v>
      </c>
      <c r="AL1387" s="82" t="s">
        <v>85</v>
      </c>
      <c r="AM1387" s="82">
        <v>16.2</v>
      </c>
      <c r="AN1387" s="82">
        <v>170</v>
      </c>
      <c r="AO1387" s="36">
        <v>18.600000000000001</v>
      </c>
      <c r="AP1387" s="36">
        <v>47</v>
      </c>
      <c r="AQ1387" s="25">
        <v>64.900000000000006</v>
      </c>
      <c r="AR1387" s="36">
        <v>73.3</v>
      </c>
      <c r="AS1387" s="25">
        <v>268.39999999999998</v>
      </c>
      <c r="AT1387" s="74">
        <v>261.39999999999998</v>
      </c>
      <c r="AU1387" s="84">
        <v>87</v>
      </c>
      <c r="AV1387" s="54">
        <v>83.9</v>
      </c>
      <c r="AW1387" s="54">
        <v>83.9</v>
      </c>
      <c r="AX1387" s="54">
        <v>55</v>
      </c>
      <c r="AY1387" s="13" t="s">
        <v>85</v>
      </c>
      <c r="AZ1387" s="98" t="str">
        <f>_xlfn.IFNA(VLOOKUP(AY1387,ACCESSORIES!F:J,5,FALSE),"N/A")</f>
        <v>N/A</v>
      </c>
      <c r="BA1387" s="13" t="s">
        <v>85</v>
      </c>
      <c r="BB1387" s="98" t="str">
        <f>_xlfn.IFNA(VLOOKUP(BA1387,ACCESSORIES!F:J,5,FALSE),"N/A")</f>
        <v>N/A</v>
      </c>
      <c r="BC1387" s="77">
        <f t="shared" si="343"/>
        <v>43.74228266890821</v>
      </c>
      <c r="BD1387" s="56">
        <v>24.803100000000001</v>
      </c>
      <c r="BE1387" s="56">
        <v>24.803100000000001</v>
      </c>
      <c r="BF1387" s="56">
        <v>12.5984</v>
      </c>
      <c r="BG1387" s="378">
        <f t="shared" si="408"/>
        <v>0.12700723795352409</v>
      </c>
      <c r="BH1387" s="14"/>
      <c r="BI1387" s="114" t="s">
        <v>3532</v>
      </c>
      <c r="BJ1387" s="50" t="s">
        <v>4050</v>
      </c>
      <c r="BK1387" s="81"/>
      <c r="BL1387" s="81"/>
      <c r="BM1387" s="81"/>
      <c r="BN1387" s="81"/>
      <c r="BO1387" s="81"/>
      <c r="BP1387" s="81"/>
      <c r="BQ1387" s="81"/>
      <c r="BR1387" s="81"/>
      <c r="BS1387" s="81"/>
      <c r="BT1387" s="81"/>
      <c r="BU1387" s="349"/>
      <c r="BV1387" s="390"/>
      <c r="BW1387" s="352"/>
      <c r="BX1387" s="390"/>
      <c r="BY1387" s="93" t="str">
        <f t="shared" ref="BY1387" si="429">CONCATENATE(IF(J1387="Closeout","CLOSEOUT - ",""),D1387,", ",N1387,"x",O1387,", ",IF(U1387="N/A","",CONCATENATE(U1387,"/")),IF(S1387&gt;0,CONCATENATE("+",S1387),S1387),"mm Offset, ",P1387,", ",V1387,"mm Centerbore, ",PROPER(Y1387),IF(G1387="R",", Race Drilled",""),"",IF(BA1387="N/A","",CONCATENATE(", w/ ",BA1387)))</f>
        <v>MR802, 22x10, -18mm Offset, 6x135, 87mm Centerbore, Machined - Clear Coat</v>
      </c>
      <c r="BZ1387" s="81" t="s">
        <v>3878</v>
      </c>
      <c r="CA1387" s="81" t="s">
        <v>3879</v>
      </c>
      <c r="CB1387" s="81" t="str">
        <f t="shared" ref="CB1387" si="430">C1387</f>
        <v>RAISED (8XX)</v>
      </c>
    </row>
    <row r="1388" spans="1:80" s="38" customFormat="1" ht="15" customHeight="1">
      <c r="A1388" s="22">
        <f t="shared" si="259"/>
        <v>1386</v>
      </c>
      <c r="B1388" s="13" t="s">
        <v>84</v>
      </c>
      <c r="C1388" s="104" t="s">
        <v>7657</v>
      </c>
      <c r="D1388" s="82" t="s">
        <v>7653</v>
      </c>
      <c r="E1388" s="91" t="str">
        <f>CONCATENATE(LEFT(D1388,5),VLOOKUP(CONCATENATE(N1388,"x",O1388),'PART NUMBER GUIDE'!$B$9:$C$49,2,FALSE),VLOOKUP(CONCATENATE(P1388, V1388), 'PART NUMBER GUIDE'!$Q$6:$R$91, 2, FALSE),VLOOKUP(Y1388,'PART NUMBER GUIDE'!$J$8:$K$43,2, FALSE),IF(U1388="N/A",IF(ABS(S1388)&lt;10,"0"&amp;ABS(S1388),ABS(S1388)),CONCATENATE(LEFT(U1388,1),RIGHT(U1388,1))), F1388, G1388)</f>
        <v>MR80231060518N</v>
      </c>
      <c r="F1388" s="90" t="s">
        <v>2224</v>
      </c>
      <c r="G1388" s="90"/>
      <c r="H1388" s="79" t="s">
        <v>7756</v>
      </c>
      <c r="I1388" s="109">
        <v>45372</v>
      </c>
      <c r="J1388" s="85" t="s">
        <v>1266</v>
      </c>
      <c r="K1388" s="342">
        <v>489</v>
      </c>
      <c r="L1388" s="92">
        <f t="shared" si="335"/>
        <v>489</v>
      </c>
      <c r="M1388" s="344"/>
      <c r="N1388" s="82">
        <v>22</v>
      </c>
      <c r="O1388" s="8">
        <v>10</v>
      </c>
      <c r="P1388" s="99" t="str">
        <f t="shared" si="399"/>
        <v>6x5.5</v>
      </c>
      <c r="Q1388" s="99">
        <v>6</v>
      </c>
      <c r="R1388" s="82">
        <v>5.5</v>
      </c>
      <c r="S1388" s="82">
        <v>-18</v>
      </c>
      <c r="T1388" s="84">
        <v>4.75</v>
      </c>
      <c r="U1388" s="102" t="s">
        <v>85</v>
      </c>
      <c r="V1388" s="75">
        <v>106.25</v>
      </c>
      <c r="W1388" s="41">
        <v>39.24228266890821</v>
      </c>
      <c r="X1388" s="51">
        <v>2650</v>
      </c>
      <c r="Y1388" s="45" t="s">
        <v>7646</v>
      </c>
      <c r="Z1388" s="79" t="s">
        <v>2987</v>
      </c>
      <c r="AA1388" s="51" t="str">
        <f t="shared" si="278"/>
        <v>22x10, 6x5.5, -18 OS</v>
      </c>
      <c r="AB1388" s="81" t="s">
        <v>7971</v>
      </c>
      <c r="AC1388" s="89">
        <f>_xlfn.IFNA(VLOOKUP(AB1388,ACCESSORIES!F:J,5,FALSE),"N/A")</f>
        <v>22</v>
      </c>
      <c r="AD1388" s="14" t="s">
        <v>85</v>
      </c>
      <c r="AE1388" s="9" t="str">
        <f>_xlfn.IFNA(VLOOKUP(AD1388,ACCESSORIES!C:G,5,FALSE),"N/A")</f>
        <v>N/A</v>
      </c>
      <c r="AF1388" s="9" t="str">
        <f>_xlfn.IFNA(VLOOKUP(AE1388,ACCESSORIES!D:H,5,FALSE),"N/A")</f>
        <v>N/A</v>
      </c>
      <c r="AG1388" s="14" t="s">
        <v>85</v>
      </c>
      <c r="AH1388" s="9" t="str">
        <f>_xlfn.IFNA(VLOOKUP(AG1388,ACCESSORIES!F:J,5,FALSE),"N/A")</f>
        <v>N/A</v>
      </c>
      <c r="AI1388" s="99" t="s">
        <v>265</v>
      </c>
      <c r="AJ1388" s="82" t="s">
        <v>1709</v>
      </c>
      <c r="AK1388" s="40">
        <f>_xlfn.IFNA(VLOOKUP(AJ1388,ACCESSORIES!F:J,5,FALSE),"N/A")</f>
        <v>2.75</v>
      </c>
      <c r="AL1388" s="3">
        <v>78.3</v>
      </c>
      <c r="AM1388" s="82">
        <v>16.2</v>
      </c>
      <c r="AN1388" s="82">
        <v>170</v>
      </c>
      <c r="AO1388" s="36">
        <v>18.600000000000001</v>
      </c>
      <c r="AP1388" s="36">
        <v>47</v>
      </c>
      <c r="AQ1388" s="25">
        <v>64.900000000000006</v>
      </c>
      <c r="AR1388" s="36">
        <v>73.3</v>
      </c>
      <c r="AS1388" s="25">
        <v>268.39999999999998</v>
      </c>
      <c r="AT1388" s="74">
        <v>261.39999999999998</v>
      </c>
      <c r="AU1388" s="84">
        <v>94.8</v>
      </c>
      <c r="AV1388" s="54">
        <v>69.2</v>
      </c>
      <c r="AW1388" s="54">
        <v>83.9</v>
      </c>
      <c r="AX1388" s="54">
        <v>55</v>
      </c>
      <c r="AY1388" s="13" t="s">
        <v>85</v>
      </c>
      <c r="AZ1388" s="98" t="str">
        <f>_xlfn.IFNA(VLOOKUP(AY1388,ACCESSORIES!F:J,5,FALSE),"N/A")</f>
        <v>N/A</v>
      </c>
      <c r="BA1388" s="13" t="s">
        <v>85</v>
      </c>
      <c r="BB1388" s="98" t="str">
        <f>_xlfn.IFNA(VLOOKUP(BA1388,ACCESSORIES!F:J,5,FALSE),"N/A")</f>
        <v>N/A</v>
      </c>
      <c r="BC1388" s="77">
        <f t="shared" si="343"/>
        <v>43.74228266890821</v>
      </c>
      <c r="BD1388" s="56">
        <v>24.803100000000001</v>
      </c>
      <c r="BE1388" s="56">
        <v>24.803100000000001</v>
      </c>
      <c r="BF1388" s="56">
        <v>12.5984</v>
      </c>
      <c r="BG1388" s="378">
        <f t="shared" si="408"/>
        <v>0.12700723795352409</v>
      </c>
      <c r="BH1388" s="14"/>
      <c r="BI1388" s="114" t="s">
        <v>3532</v>
      </c>
      <c r="BJ1388" s="50" t="s">
        <v>4050</v>
      </c>
      <c r="BK1388" s="81"/>
      <c r="BL1388" s="81"/>
      <c r="BM1388" s="81"/>
      <c r="BN1388" s="81"/>
      <c r="BO1388" s="81"/>
      <c r="BP1388" s="81"/>
      <c r="BQ1388" s="81"/>
      <c r="BR1388" s="81"/>
      <c r="BS1388" s="81"/>
      <c r="BT1388" s="81"/>
      <c r="BU1388" s="349"/>
      <c r="BV1388" s="390"/>
      <c r="BW1388" s="352"/>
      <c r="BX1388" s="390"/>
      <c r="BY1388" s="93" t="str">
        <f t="shared" si="270"/>
        <v>MR802, 22x10, -18mm Offset, 6x5.5, 106.25mm Centerbore, Double Black Milled</v>
      </c>
      <c r="BZ1388" s="81" t="s">
        <v>3878</v>
      </c>
      <c r="CA1388" s="81" t="s">
        <v>3879</v>
      </c>
      <c r="CB1388" s="81" t="str">
        <f t="shared" si="271"/>
        <v>RAISED (8XX)</v>
      </c>
    </row>
    <row r="1389" spans="1:80" s="38" customFormat="1" ht="15" customHeight="1">
      <c r="A1389" s="22">
        <f t="shared" ref="A1389" si="431">ROW(B1389)-2</f>
        <v>1387</v>
      </c>
      <c r="B1389" s="13" t="s">
        <v>84</v>
      </c>
      <c r="C1389" s="104" t="s">
        <v>7657</v>
      </c>
      <c r="D1389" s="82" t="s">
        <v>7653</v>
      </c>
      <c r="E1389" s="91" t="str">
        <f>CONCATENATE(LEFT(D1389,5),VLOOKUP(CONCATENATE(N1389,"x",O1389),'PART NUMBER GUIDE'!$B$9:$C$49,2,FALSE),VLOOKUP(CONCATENATE(P1389, V1389), 'PART NUMBER GUIDE'!$Q$6:$R$91, 2, FALSE),VLOOKUP(Y1389,'PART NUMBER GUIDE'!$J$8:$K$43,2, FALSE),IF(U1389="N/A",IF(ABS(S1389)&lt;10,"0"&amp;ABS(S1389),ABS(S1389)),CONCATENATE(LEFT(U1389,1),RIGHT(U1389,1))), F1389, G1389)</f>
        <v>MR80231060318N</v>
      </c>
      <c r="F1389" s="90" t="s">
        <v>2224</v>
      </c>
      <c r="G1389" s="90"/>
      <c r="H1389" s="79" t="s">
        <v>7757</v>
      </c>
      <c r="I1389" s="109">
        <v>45372</v>
      </c>
      <c r="J1389" s="85" t="s">
        <v>1266</v>
      </c>
      <c r="K1389" s="342">
        <v>489</v>
      </c>
      <c r="L1389" s="92">
        <f t="shared" si="335"/>
        <v>489</v>
      </c>
      <c r="M1389" s="344"/>
      <c r="N1389" s="82">
        <v>22</v>
      </c>
      <c r="O1389" s="8">
        <v>10</v>
      </c>
      <c r="P1389" s="99" t="str">
        <f t="shared" ref="P1389" si="432">CONCATENATE(Q1389,"x",R1389)</f>
        <v>6x5.5</v>
      </c>
      <c r="Q1389" s="99">
        <v>6</v>
      </c>
      <c r="R1389" s="82">
        <v>5.5</v>
      </c>
      <c r="S1389" s="82">
        <v>-18</v>
      </c>
      <c r="T1389" s="84">
        <v>4.75</v>
      </c>
      <c r="U1389" s="102" t="s">
        <v>85</v>
      </c>
      <c r="V1389" s="75">
        <v>106.25</v>
      </c>
      <c r="W1389" s="41">
        <v>39.24228266890821</v>
      </c>
      <c r="X1389" s="51">
        <v>2650</v>
      </c>
      <c r="Y1389" s="45" t="s">
        <v>5454</v>
      </c>
      <c r="Z1389" s="79" t="s">
        <v>196</v>
      </c>
      <c r="AA1389" s="51" t="str">
        <f t="shared" ref="AA1389" si="433">_xlfn.CONCAT(N1389,"x",O1389,","," ",P1389,","," ",S1389," ","OS")</f>
        <v>22x10, 6x5.5, -18 OS</v>
      </c>
      <c r="AB1389" s="81" t="s">
        <v>7971</v>
      </c>
      <c r="AC1389" s="89">
        <f>_xlfn.IFNA(VLOOKUP(AB1389,ACCESSORIES!F:J,5,FALSE),"N/A")</f>
        <v>22</v>
      </c>
      <c r="AD1389" s="14" t="s">
        <v>85</v>
      </c>
      <c r="AE1389" s="9" t="str">
        <f>_xlfn.IFNA(VLOOKUP(AD1389,ACCESSORIES!C:G,5,FALSE),"N/A")</f>
        <v>N/A</v>
      </c>
      <c r="AF1389" s="9" t="str">
        <f>_xlfn.IFNA(VLOOKUP(AE1389,ACCESSORIES!D:H,5,FALSE),"N/A")</f>
        <v>N/A</v>
      </c>
      <c r="AG1389" s="14" t="s">
        <v>85</v>
      </c>
      <c r="AH1389" s="9" t="str">
        <f>_xlfn.IFNA(VLOOKUP(AG1389,ACCESSORIES!F:J,5,FALSE),"N/A")</f>
        <v>N/A</v>
      </c>
      <c r="AI1389" s="99" t="s">
        <v>265</v>
      </c>
      <c r="AJ1389" s="82" t="s">
        <v>1709</v>
      </c>
      <c r="AK1389" s="40">
        <f>_xlfn.IFNA(VLOOKUP(AJ1389,ACCESSORIES!F:J,5,FALSE),"N/A")</f>
        <v>2.75</v>
      </c>
      <c r="AL1389" s="3">
        <v>78.3</v>
      </c>
      <c r="AM1389" s="82">
        <v>16.2</v>
      </c>
      <c r="AN1389" s="82">
        <v>170</v>
      </c>
      <c r="AO1389" s="36">
        <v>18.600000000000001</v>
      </c>
      <c r="AP1389" s="36">
        <v>47</v>
      </c>
      <c r="AQ1389" s="25">
        <v>64.900000000000006</v>
      </c>
      <c r="AR1389" s="36">
        <v>73.3</v>
      </c>
      <c r="AS1389" s="25">
        <v>268.39999999999998</v>
      </c>
      <c r="AT1389" s="74">
        <v>261.39999999999998</v>
      </c>
      <c r="AU1389" s="84">
        <v>94.8</v>
      </c>
      <c r="AV1389" s="54">
        <v>69.2</v>
      </c>
      <c r="AW1389" s="54">
        <v>83.9</v>
      </c>
      <c r="AX1389" s="54">
        <v>55</v>
      </c>
      <c r="AY1389" s="13" t="s">
        <v>85</v>
      </c>
      <c r="AZ1389" s="98" t="str">
        <f>_xlfn.IFNA(VLOOKUP(AY1389,ACCESSORIES!F:J,5,FALSE),"N/A")</f>
        <v>N/A</v>
      </c>
      <c r="BA1389" s="13" t="s">
        <v>85</v>
      </c>
      <c r="BB1389" s="98" t="str">
        <f>_xlfn.IFNA(VLOOKUP(BA1389,ACCESSORIES!F:J,5,FALSE),"N/A")</f>
        <v>N/A</v>
      </c>
      <c r="BC1389" s="77">
        <f t="shared" si="343"/>
        <v>43.74228266890821</v>
      </c>
      <c r="BD1389" s="56">
        <v>24.803100000000001</v>
      </c>
      <c r="BE1389" s="56">
        <v>24.803100000000001</v>
      </c>
      <c r="BF1389" s="56">
        <v>12.5984</v>
      </c>
      <c r="BG1389" s="378">
        <f t="shared" si="408"/>
        <v>0.12700723795352409</v>
      </c>
      <c r="BH1389" s="14"/>
      <c r="BI1389" s="114" t="s">
        <v>3532</v>
      </c>
      <c r="BJ1389" s="50" t="s">
        <v>4050</v>
      </c>
      <c r="BK1389" s="81"/>
      <c r="BL1389" s="81"/>
      <c r="BM1389" s="81"/>
      <c r="BN1389" s="81"/>
      <c r="BO1389" s="81"/>
      <c r="BP1389" s="81"/>
      <c r="BQ1389" s="81"/>
      <c r="BR1389" s="81"/>
      <c r="BS1389" s="81"/>
      <c r="BT1389" s="81"/>
      <c r="BU1389" s="349"/>
      <c r="BV1389" s="390"/>
      <c r="BW1389" s="352"/>
      <c r="BX1389" s="390"/>
      <c r="BY1389" s="93" t="str">
        <f t="shared" ref="BY1389" si="434">CONCATENATE(IF(J1389="Closeout","CLOSEOUT - ",""),D1389,", ",N1389,"x",O1389,", ",IF(U1389="N/A","",CONCATENATE(U1389,"/")),IF(S1389&gt;0,CONCATENATE("+",S1389),S1389),"mm Offset, ",P1389,", ",V1389,"mm Centerbore, ",PROPER(Y1389),IF(G1389="R",", Race Drilled",""),"",IF(BA1389="N/A","",CONCATENATE(", w/ ",BA1389)))</f>
        <v>MR802, 22x10, -18mm Offset, 6x5.5, 106.25mm Centerbore, Machined - Clear Coat</v>
      </c>
      <c r="BZ1389" s="81" t="s">
        <v>3878</v>
      </c>
      <c r="CA1389" s="81" t="s">
        <v>3879</v>
      </c>
      <c r="CB1389" s="81" t="str">
        <f t="shared" ref="CB1389" si="435">C1389</f>
        <v>RAISED (8XX)</v>
      </c>
    </row>
    <row r="1390" spans="1:80" s="38" customFormat="1" ht="15" customHeight="1">
      <c r="A1390" s="22">
        <f t="shared" si="259"/>
        <v>1388</v>
      </c>
      <c r="B1390" s="13" t="s">
        <v>84</v>
      </c>
      <c r="C1390" s="104" t="s">
        <v>7657</v>
      </c>
      <c r="D1390" s="82" t="s">
        <v>7653</v>
      </c>
      <c r="E1390" s="91" t="str">
        <f>CONCATENATE(LEFT(D1390,5),VLOOKUP(CONCATENATE(N1390,"x",O1390),'PART NUMBER GUIDE'!$B$9:$C$49,2,FALSE),VLOOKUP(CONCATENATE(P1390, V1390), 'PART NUMBER GUIDE'!$Q$6:$R$91, 2, FALSE),VLOOKUP(Y1390,'PART NUMBER GUIDE'!$J$8:$K$43,2, FALSE),IF(U1390="N/A",IF(ABS(S1390)&lt;10,"0"&amp;ABS(S1390),ABS(S1390)),CONCATENATE(LEFT(U1390,1),RIGHT(U1390,1))), F1390, G1390)</f>
        <v>MR80231080518N</v>
      </c>
      <c r="F1390" s="90" t="s">
        <v>2224</v>
      </c>
      <c r="G1390" s="90"/>
      <c r="H1390" s="79" t="s">
        <v>7758</v>
      </c>
      <c r="I1390" s="109">
        <v>45372</v>
      </c>
      <c r="J1390" s="85" t="s">
        <v>1266</v>
      </c>
      <c r="K1390" s="342">
        <v>489</v>
      </c>
      <c r="L1390" s="92">
        <f t="shared" si="335"/>
        <v>489</v>
      </c>
      <c r="M1390" s="344"/>
      <c r="N1390" s="82">
        <v>22</v>
      </c>
      <c r="O1390" s="8">
        <v>10</v>
      </c>
      <c r="P1390" s="99" t="str">
        <f t="shared" si="399"/>
        <v>8x6.5</v>
      </c>
      <c r="Q1390" s="99">
        <v>8</v>
      </c>
      <c r="R1390" s="82">
        <v>6.5</v>
      </c>
      <c r="S1390" s="82">
        <v>-18</v>
      </c>
      <c r="T1390" s="84">
        <v>4.75</v>
      </c>
      <c r="U1390" s="102" t="s">
        <v>85</v>
      </c>
      <c r="V1390" s="75">
        <v>121.3</v>
      </c>
      <c r="W1390" s="41">
        <v>41.005980766387232</v>
      </c>
      <c r="X1390" s="51">
        <v>3640</v>
      </c>
      <c r="Y1390" s="45" t="s">
        <v>7646</v>
      </c>
      <c r="Z1390" s="79" t="s">
        <v>2987</v>
      </c>
      <c r="AA1390" s="51" t="str">
        <f t="shared" si="278"/>
        <v>22x10, 8x6.5, -18 OS</v>
      </c>
      <c r="AB1390" s="81" t="s">
        <v>7652</v>
      </c>
      <c r="AC1390" s="89">
        <f>_xlfn.IFNA(VLOOKUP(AB1390,ACCESSORIES!F:J,5,FALSE),"N/A")</f>
        <v>22</v>
      </c>
      <c r="AD1390" s="14" t="s">
        <v>85</v>
      </c>
      <c r="AE1390" s="9" t="str">
        <f>_xlfn.IFNA(VLOOKUP(AD1390,ACCESSORIES!C:G,5,FALSE),"N/A")</f>
        <v>N/A</v>
      </c>
      <c r="AF1390" s="9" t="str">
        <f>_xlfn.IFNA(VLOOKUP(AE1390,ACCESSORIES!D:H,5,FALSE),"N/A")</f>
        <v>N/A</v>
      </c>
      <c r="AG1390" s="14" t="s">
        <v>85</v>
      </c>
      <c r="AH1390" s="9" t="str">
        <f>_xlfn.IFNA(VLOOKUP(AG1390,ACCESSORIES!F:J,5,FALSE),"N/A")</f>
        <v>N/A</v>
      </c>
      <c r="AI1390" s="99" t="s">
        <v>265</v>
      </c>
      <c r="AJ1390" s="82" t="s">
        <v>85</v>
      </c>
      <c r="AK1390" s="82" t="s">
        <v>85</v>
      </c>
      <c r="AL1390" s="82" t="s">
        <v>85</v>
      </c>
      <c r="AM1390" s="82">
        <v>16.2</v>
      </c>
      <c r="AN1390" s="82">
        <v>200</v>
      </c>
      <c r="AO1390" s="36">
        <v>0</v>
      </c>
      <c r="AP1390" s="36">
        <v>0</v>
      </c>
      <c r="AQ1390" s="25">
        <v>34.700000000000003</v>
      </c>
      <c r="AR1390" s="36">
        <v>49</v>
      </c>
      <c r="AS1390" s="25">
        <v>267.89999999999998</v>
      </c>
      <c r="AT1390" s="74">
        <v>260.89999999999998</v>
      </c>
      <c r="AU1390" s="84">
        <v>121.3</v>
      </c>
      <c r="AV1390" s="54">
        <v>88</v>
      </c>
      <c r="AW1390" s="54">
        <v>88</v>
      </c>
      <c r="AX1390" s="54">
        <v>76.5</v>
      </c>
      <c r="AY1390" s="13" t="s">
        <v>85</v>
      </c>
      <c r="AZ1390" s="98" t="str">
        <f>_xlfn.IFNA(VLOOKUP(AY1390,ACCESSORIES!F:J,5,FALSE),"N/A")</f>
        <v>N/A</v>
      </c>
      <c r="BA1390" s="13" t="s">
        <v>85</v>
      </c>
      <c r="BB1390" s="98" t="str">
        <f>_xlfn.IFNA(VLOOKUP(BA1390,ACCESSORIES!F:J,5,FALSE),"N/A")</f>
        <v>N/A</v>
      </c>
      <c r="BC1390" s="77">
        <f t="shared" si="343"/>
        <v>45.505980766387232</v>
      </c>
      <c r="BD1390" s="56">
        <v>24.803100000000001</v>
      </c>
      <c r="BE1390" s="56">
        <v>24.803100000000001</v>
      </c>
      <c r="BF1390" s="56">
        <v>12.5984</v>
      </c>
      <c r="BG1390" s="378">
        <f t="shared" si="408"/>
        <v>0.12700723795352409</v>
      </c>
      <c r="BH1390" s="14"/>
      <c r="BI1390" s="114" t="s">
        <v>3532</v>
      </c>
      <c r="BJ1390" s="50" t="s">
        <v>4050</v>
      </c>
      <c r="BK1390" s="81"/>
      <c r="BL1390" s="81"/>
      <c r="BM1390" s="81"/>
      <c r="BN1390" s="81"/>
      <c r="BO1390" s="81"/>
      <c r="BP1390" s="81"/>
      <c r="BQ1390" s="81"/>
      <c r="BR1390" s="81"/>
      <c r="BS1390" s="81"/>
      <c r="BT1390" s="81"/>
      <c r="BU1390" s="349"/>
      <c r="BV1390" s="390"/>
      <c r="BW1390" s="352"/>
      <c r="BX1390" s="390"/>
      <c r="BY1390" s="93" t="str">
        <f t="shared" si="270"/>
        <v>MR802, 22x10, -18mm Offset, 8x6.5, 121.3mm Centerbore, Double Black Milled</v>
      </c>
      <c r="BZ1390" s="81" t="s">
        <v>3878</v>
      </c>
      <c r="CA1390" s="81" t="s">
        <v>3879</v>
      </c>
      <c r="CB1390" s="81" t="str">
        <f t="shared" si="271"/>
        <v>RAISED (8XX)</v>
      </c>
    </row>
    <row r="1391" spans="1:80" s="38" customFormat="1" ht="15" customHeight="1">
      <c r="A1391" s="22">
        <f t="shared" ref="A1391" si="436">ROW(B1391)-2</f>
        <v>1389</v>
      </c>
      <c r="B1391" s="13" t="s">
        <v>84</v>
      </c>
      <c r="C1391" s="104" t="s">
        <v>7657</v>
      </c>
      <c r="D1391" s="82" t="s">
        <v>7653</v>
      </c>
      <c r="E1391" s="91" t="str">
        <f>CONCATENATE(LEFT(D1391,5),VLOOKUP(CONCATENATE(N1391,"x",O1391),'PART NUMBER GUIDE'!$B$9:$C$49,2,FALSE),VLOOKUP(CONCATENATE(P1391, V1391), 'PART NUMBER GUIDE'!$Q$6:$R$91, 2, FALSE),VLOOKUP(Y1391,'PART NUMBER GUIDE'!$J$8:$K$43,2, FALSE),IF(U1391="N/A",IF(ABS(S1391)&lt;10,"0"&amp;ABS(S1391),ABS(S1391)),CONCATENATE(LEFT(U1391,1),RIGHT(U1391,1))), F1391, G1391)</f>
        <v>MR80231080318N</v>
      </c>
      <c r="F1391" s="90" t="s">
        <v>2224</v>
      </c>
      <c r="G1391" s="90"/>
      <c r="H1391" s="79" t="s">
        <v>7759</v>
      </c>
      <c r="I1391" s="109">
        <v>45372</v>
      </c>
      <c r="J1391" s="85" t="s">
        <v>1266</v>
      </c>
      <c r="K1391" s="342">
        <v>489</v>
      </c>
      <c r="L1391" s="92">
        <f t="shared" si="335"/>
        <v>489</v>
      </c>
      <c r="M1391" s="344"/>
      <c r="N1391" s="82">
        <v>22</v>
      </c>
      <c r="O1391" s="8">
        <v>10</v>
      </c>
      <c r="P1391" s="99" t="str">
        <f t="shared" ref="P1391" si="437">CONCATENATE(Q1391,"x",R1391)</f>
        <v>8x6.5</v>
      </c>
      <c r="Q1391" s="99">
        <v>8</v>
      </c>
      <c r="R1391" s="82">
        <v>6.5</v>
      </c>
      <c r="S1391" s="82">
        <v>-18</v>
      </c>
      <c r="T1391" s="84">
        <v>4.75</v>
      </c>
      <c r="U1391" s="102" t="s">
        <v>85</v>
      </c>
      <c r="V1391" s="75">
        <v>121.3</v>
      </c>
      <c r="W1391" s="41">
        <v>41.005980766387232</v>
      </c>
      <c r="X1391" s="51">
        <v>3640</v>
      </c>
      <c r="Y1391" s="45" t="s">
        <v>5454</v>
      </c>
      <c r="Z1391" s="79" t="s">
        <v>196</v>
      </c>
      <c r="AA1391" s="51" t="str">
        <f t="shared" ref="AA1391" si="438">_xlfn.CONCAT(N1391,"x",O1391,","," ",P1391,","," ",S1391," ","OS")</f>
        <v>22x10, 8x6.5, -18 OS</v>
      </c>
      <c r="AB1391" s="81" t="s">
        <v>7652</v>
      </c>
      <c r="AC1391" s="89">
        <f>_xlfn.IFNA(VLOOKUP(AB1391,ACCESSORIES!F:J,5,FALSE),"N/A")</f>
        <v>22</v>
      </c>
      <c r="AD1391" s="14" t="s">
        <v>85</v>
      </c>
      <c r="AE1391" s="9" t="str">
        <f>_xlfn.IFNA(VLOOKUP(AD1391,ACCESSORIES!C:G,5,FALSE),"N/A")</f>
        <v>N/A</v>
      </c>
      <c r="AF1391" s="9" t="str">
        <f>_xlfn.IFNA(VLOOKUP(AE1391,ACCESSORIES!D:H,5,FALSE),"N/A")</f>
        <v>N/A</v>
      </c>
      <c r="AG1391" s="14" t="s">
        <v>85</v>
      </c>
      <c r="AH1391" s="9" t="str">
        <f>_xlfn.IFNA(VLOOKUP(AG1391,ACCESSORIES!F:J,5,FALSE),"N/A")</f>
        <v>N/A</v>
      </c>
      <c r="AI1391" s="99" t="s">
        <v>265</v>
      </c>
      <c r="AJ1391" s="82" t="s">
        <v>85</v>
      </c>
      <c r="AK1391" s="82" t="s">
        <v>85</v>
      </c>
      <c r="AL1391" s="82" t="s">
        <v>85</v>
      </c>
      <c r="AM1391" s="82">
        <v>16.2</v>
      </c>
      <c r="AN1391" s="82">
        <v>200</v>
      </c>
      <c r="AO1391" s="36">
        <v>0</v>
      </c>
      <c r="AP1391" s="36">
        <v>0</v>
      </c>
      <c r="AQ1391" s="25">
        <v>34.700000000000003</v>
      </c>
      <c r="AR1391" s="36">
        <v>49</v>
      </c>
      <c r="AS1391" s="25">
        <v>267.89999999999998</v>
      </c>
      <c r="AT1391" s="74">
        <v>260.89999999999998</v>
      </c>
      <c r="AU1391" s="84">
        <v>121.3</v>
      </c>
      <c r="AV1391" s="54">
        <v>88</v>
      </c>
      <c r="AW1391" s="54">
        <v>88</v>
      </c>
      <c r="AX1391" s="54">
        <v>76.5</v>
      </c>
      <c r="AY1391" s="13" t="s">
        <v>85</v>
      </c>
      <c r="AZ1391" s="98" t="str">
        <f>_xlfn.IFNA(VLOOKUP(AY1391,ACCESSORIES!F:J,5,FALSE),"N/A")</f>
        <v>N/A</v>
      </c>
      <c r="BA1391" s="13" t="s">
        <v>85</v>
      </c>
      <c r="BB1391" s="98" t="str">
        <f>_xlfn.IFNA(VLOOKUP(BA1391,ACCESSORIES!F:J,5,FALSE),"N/A")</f>
        <v>N/A</v>
      </c>
      <c r="BC1391" s="77">
        <f t="shared" si="343"/>
        <v>45.505980766387232</v>
      </c>
      <c r="BD1391" s="56">
        <v>24.803100000000001</v>
      </c>
      <c r="BE1391" s="56">
        <v>24.803100000000001</v>
      </c>
      <c r="BF1391" s="56">
        <v>12.5984</v>
      </c>
      <c r="BG1391" s="378">
        <f t="shared" si="408"/>
        <v>0.12700723795352409</v>
      </c>
      <c r="BH1391" s="14"/>
      <c r="BI1391" s="114" t="s">
        <v>3532</v>
      </c>
      <c r="BJ1391" s="50" t="s">
        <v>4050</v>
      </c>
      <c r="BK1391" s="81"/>
      <c r="BL1391" s="81"/>
      <c r="BM1391" s="81"/>
      <c r="BN1391" s="81"/>
      <c r="BO1391" s="81"/>
      <c r="BP1391" s="81"/>
      <c r="BQ1391" s="81"/>
      <c r="BR1391" s="81"/>
      <c r="BS1391" s="81"/>
      <c r="BT1391" s="81"/>
      <c r="BU1391" s="349"/>
      <c r="BV1391" s="390"/>
      <c r="BW1391" s="352"/>
      <c r="BX1391" s="390"/>
      <c r="BY1391" s="93" t="str">
        <f t="shared" ref="BY1391" si="439">CONCATENATE(IF(J1391="Closeout","CLOSEOUT - ",""),D1391,", ",N1391,"x",O1391,", ",IF(U1391="N/A","",CONCATENATE(U1391,"/")),IF(S1391&gt;0,CONCATENATE("+",S1391),S1391),"mm Offset, ",P1391,", ",V1391,"mm Centerbore, ",PROPER(Y1391),IF(G1391="R",", Race Drilled",""),"",IF(BA1391="N/A","",CONCATENATE(", w/ ",BA1391)))</f>
        <v>MR802, 22x10, -18mm Offset, 8x6.5, 121.3mm Centerbore, Machined - Clear Coat</v>
      </c>
      <c r="BZ1391" s="81" t="s">
        <v>3878</v>
      </c>
      <c r="CA1391" s="81" t="s">
        <v>3879</v>
      </c>
      <c r="CB1391" s="81" t="str">
        <f t="shared" ref="CB1391" si="440">C1391</f>
        <v>RAISED (8XX)</v>
      </c>
    </row>
    <row r="1392" spans="1:80" s="38" customFormat="1" ht="15" customHeight="1">
      <c r="A1392" s="22">
        <f t="shared" si="259"/>
        <v>1390</v>
      </c>
      <c r="B1392" s="13" t="s">
        <v>84</v>
      </c>
      <c r="C1392" s="104" t="s">
        <v>7657</v>
      </c>
      <c r="D1392" s="82" t="s">
        <v>7653</v>
      </c>
      <c r="E1392" s="91" t="str">
        <f>CONCATENATE(LEFT(D1392,5),VLOOKUP(CONCATENATE(N1392,"x",O1392),'PART NUMBER GUIDE'!$B$9:$C$49,2,FALSE),VLOOKUP(CONCATENATE(P1392, V1392), 'PART NUMBER GUIDE'!$Q$6:$R$91, 2, FALSE),VLOOKUP(Y1392,'PART NUMBER GUIDE'!$J$8:$K$43,2, FALSE),IF(U1392="N/A",IF(ABS(S1392)&lt;10,"0"&amp;ABS(S1392),ABS(S1392)),CONCATENATE(LEFT(U1392,1),RIGHT(U1392,1))), F1392, G1392)</f>
        <v>MR80231087518N</v>
      </c>
      <c r="F1392" s="90" t="s">
        <v>2224</v>
      </c>
      <c r="G1392" s="90"/>
      <c r="H1392" s="79" t="s">
        <v>7760</v>
      </c>
      <c r="I1392" s="109">
        <v>45372</v>
      </c>
      <c r="J1392" s="85" t="s">
        <v>1266</v>
      </c>
      <c r="K1392" s="342">
        <v>489</v>
      </c>
      <c r="L1392" s="92">
        <f t="shared" si="335"/>
        <v>489</v>
      </c>
      <c r="M1392" s="344"/>
      <c r="N1392" s="82">
        <v>22</v>
      </c>
      <c r="O1392" s="8">
        <v>10</v>
      </c>
      <c r="P1392" s="99" t="str">
        <f t="shared" si="399"/>
        <v>8x170</v>
      </c>
      <c r="Q1392" s="99">
        <v>8</v>
      </c>
      <c r="R1392" s="82">
        <v>170</v>
      </c>
      <c r="S1392" s="82">
        <v>-18</v>
      </c>
      <c r="T1392" s="84">
        <v>4.75</v>
      </c>
      <c r="U1392" s="102" t="s">
        <v>85</v>
      </c>
      <c r="V1392" s="75">
        <v>125</v>
      </c>
      <c r="W1392" s="41">
        <v>41.005980766387232</v>
      </c>
      <c r="X1392" s="51">
        <v>3640</v>
      </c>
      <c r="Y1392" s="45" t="s">
        <v>7646</v>
      </c>
      <c r="Z1392" s="79" t="s">
        <v>2987</v>
      </c>
      <c r="AA1392" s="51" t="str">
        <f t="shared" si="278"/>
        <v>22x10, 8x170, -18 OS</v>
      </c>
      <c r="AB1392" s="81" t="s">
        <v>7652</v>
      </c>
      <c r="AC1392" s="89">
        <f>_xlfn.IFNA(VLOOKUP(AB1392,ACCESSORIES!F:J,5,FALSE),"N/A")</f>
        <v>22</v>
      </c>
      <c r="AD1392" s="14" t="s">
        <v>85</v>
      </c>
      <c r="AE1392" s="9" t="str">
        <f>_xlfn.IFNA(VLOOKUP(AD1392,ACCESSORIES!C:G,5,FALSE),"N/A")</f>
        <v>N/A</v>
      </c>
      <c r="AF1392" s="9" t="str">
        <f>_xlfn.IFNA(VLOOKUP(AE1392,ACCESSORIES!D:H,5,FALSE),"N/A")</f>
        <v>N/A</v>
      </c>
      <c r="AG1392" s="14" t="s">
        <v>85</v>
      </c>
      <c r="AH1392" s="9" t="str">
        <f>_xlfn.IFNA(VLOOKUP(AG1392,ACCESSORIES!F:J,5,FALSE),"N/A")</f>
        <v>N/A</v>
      </c>
      <c r="AI1392" s="99" t="s">
        <v>265</v>
      </c>
      <c r="AJ1392" s="82" t="s">
        <v>85</v>
      </c>
      <c r="AK1392" s="82" t="s">
        <v>85</v>
      </c>
      <c r="AL1392" s="82" t="s">
        <v>85</v>
      </c>
      <c r="AM1392" s="82">
        <v>16.2</v>
      </c>
      <c r="AN1392" s="82">
        <v>200</v>
      </c>
      <c r="AO1392" s="36">
        <v>0</v>
      </c>
      <c r="AP1392" s="36">
        <v>0</v>
      </c>
      <c r="AQ1392" s="25">
        <v>34.700000000000003</v>
      </c>
      <c r="AR1392" s="36">
        <v>49</v>
      </c>
      <c r="AS1392" s="25">
        <v>267.89999999999998</v>
      </c>
      <c r="AT1392" s="74">
        <v>260.89999999999998</v>
      </c>
      <c r="AU1392" s="84">
        <v>125</v>
      </c>
      <c r="AV1392" s="54">
        <v>88</v>
      </c>
      <c r="AW1392" s="54">
        <v>88</v>
      </c>
      <c r="AX1392" s="54">
        <v>76.5</v>
      </c>
      <c r="AY1392" s="13" t="s">
        <v>85</v>
      </c>
      <c r="AZ1392" s="98" t="str">
        <f>_xlfn.IFNA(VLOOKUP(AY1392,ACCESSORIES!F:J,5,FALSE),"N/A")</f>
        <v>N/A</v>
      </c>
      <c r="BA1392" s="13" t="s">
        <v>85</v>
      </c>
      <c r="BB1392" s="98" t="str">
        <f>_xlfn.IFNA(VLOOKUP(BA1392,ACCESSORIES!F:J,5,FALSE),"N/A")</f>
        <v>N/A</v>
      </c>
      <c r="BC1392" s="77">
        <f t="shared" si="343"/>
        <v>45.505980766387232</v>
      </c>
      <c r="BD1392" s="56">
        <v>24.803100000000001</v>
      </c>
      <c r="BE1392" s="56">
        <v>24.803100000000001</v>
      </c>
      <c r="BF1392" s="56">
        <v>12.5984</v>
      </c>
      <c r="BG1392" s="378">
        <f t="shared" si="408"/>
        <v>0.12700723795352409</v>
      </c>
      <c r="BH1392" s="14"/>
      <c r="BI1392" s="114" t="s">
        <v>3532</v>
      </c>
      <c r="BJ1392" s="50" t="s">
        <v>4050</v>
      </c>
      <c r="BK1392" s="81"/>
      <c r="BL1392" s="81"/>
      <c r="BM1392" s="81"/>
      <c r="BN1392" s="81"/>
      <c r="BO1392" s="81"/>
      <c r="BP1392" s="81"/>
      <c r="BQ1392" s="81"/>
      <c r="BR1392" s="81"/>
      <c r="BS1392" s="81"/>
      <c r="BT1392" s="81"/>
      <c r="BU1392" s="349"/>
      <c r="BV1392" s="390"/>
      <c r="BW1392" s="352"/>
      <c r="BX1392" s="390"/>
      <c r="BY1392" s="93" t="str">
        <f t="shared" si="270"/>
        <v>MR802, 22x10, -18mm Offset, 8x170, 125mm Centerbore, Double Black Milled</v>
      </c>
      <c r="BZ1392" s="81" t="s">
        <v>3878</v>
      </c>
      <c r="CA1392" s="81" t="s">
        <v>3879</v>
      </c>
      <c r="CB1392" s="81" t="str">
        <f t="shared" si="271"/>
        <v>RAISED (8XX)</v>
      </c>
    </row>
    <row r="1393" spans="1:80" s="38" customFormat="1" ht="15" customHeight="1">
      <c r="A1393" s="22">
        <f t="shared" ref="A1393" si="441">ROW(B1393)-2</f>
        <v>1391</v>
      </c>
      <c r="B1393" s="13" t="s">
        <v>84</v>
      </c>
      <c r="C1393" s="104" t="s">
        <v>7657</v>
      </c>
      <c r="D1393" s="82" t="s">
        <v>7653</v>
      </c>
      <c r="E1393" s="91" t="str">
        <f>CONCATENATE(LEFT(D1393,5),VLOOKUP(CONCATENATE(N1393,"x",O1393),'PART NUMBER GUIDE'!$B$9:$C$49,2,FALSE),VLOOKUP(CONCATENATE(P1393, V1393), 'PART NUMBER GUIDE'!$Q$6:$R$91, 2, FALSE),VLOOKUP(Y1393,'PART NUMBER GUIDE'!$J$8:$K$43,2, FALSE),IF(U1393="N/A",IF(ABS(S1393)&lt;10,"0"&amp;ABS(S1393),ABS(S1393)),CONCATENATE(LEFT(U1393,1),RIGHT(U1393,1))), F1393, G1393)</f>
        <v>MR80231087318N</v>
      </c>
      <c r="F1393" s="90" t="s">
        <v>2224</v>
      </c>
      <c r="G1393" s="90"/>
      <c r="H1393" s="79" t="s">
        <v>7761</v>
      </c>
      <c r="I1393" s="109">
        <v>45372</v>
      </c>
      <c r="J1393" s="85" t="s">
        <v>1266</v>
      </c>
      <c r="K1393" s="342">
        <v>489</v>
      </c>
      <c r="L1393" s="92">
        <f t="shared" si="335"/>
        <v>489</v>
      </c>
      <c r="M1393" s="344"/>
      <c r="N1393" s="82">
        <v>22</v>
      </c>
      <c r="O1393" s="8">
        <v>10</v>
      </c>
      <c r="P1393" s="99" t="str">
        <f t="shared" ref="P1393" si="442">CONCATENATE(Q1393,"x",R1393)</f>
        <v>8x170</v>
      </c>
      <c r="Q1393" s="99">
        <v>8</v>
      </c>
      <c r="R1393" s="82">
        <v>170</v>
      </c>
      <c r="S1393" s="82">
        <v>-18</v>
      </c>
      <c r="T1393" s="84">
        <v>4.75</v>
      </c>
      <c r="U1393" s="102" t="s">
        <v>85</v>
      </c>
      <c r="V1393" s="75">
        <v>125</v>
      </c>
      <c r="W1393" s="41">
        <v>41.005980766387232</v>
      </c>
      <c r="X1393" s="51">
        <v>3640</v>
      </c>
      <c r="Y1393" s="45" t="s">
        <v>5454</v>
      </c>
      <c r="Z1393" s="79" t="s">
        <v>196</v>
      </c>
      <c r="AA1393" s="51" t="str">
        <f t="shared" ref="AA1393" si="443">_xlfn.CONCAT(N1393,"x",O1393,","," ",P1393,","," ",S1393," ","OS")</f>
        <v>22x10, 8x170, -18 OS</v>
      </c>
      <c r="AB1393" s="81" t="s">
        <v>7652</v>
      </c>
      <c r="AC1393" s="89">
        <f>_xlfn.IFNA(VLOOKUP(AB1393,ACCESSORIES!F:J,5,FALSE),"N/A")</f>
        <v>22</v>
      </c>
      <c r="AD1393" s="14" t="s">
        <v>85</v>
      </c>
      <c r="AE1393" s="9" t="str">
        <f>_xlfn.IFNA(VLOOKUP(AD1393,ACCESSORIES!C:G,5,FALSE),"N/A")</f>
        <v>N/A</v>
      </c>
      <c r="AF1393" s="9" t="str">
        <f>_xlfn.IFNA(VLOOKUP(AE1393,ACCESSORIES!D:H,5,FALSE),"N/A")</f>
        <v>N/A</v>
      </c>
      <c r="AG1393" s="14" t="s">
        <v>85</v>
      </c>
      <c r="AH1393" s="9" t="str">
        <f>_xlfn.IFNA(VLOOKUP(AG1393,ACCESSORIES!F:J,5,FALSE),"N/A")</f>
        <v>N/A</v>
      </c>
      <c r="AI1393" s="99" t="s">
        <v>265</v>
      </c>
      <c r="AJ1393" s="82" t="s">
        <v>85</v>
      </c>
      <c r="AK1393" s="82" t="s">
        <v>85</v>
      </c>
      <c r="AL1393" s="82" t="s">
        <v>85</v>
      </c>
      <c r="AM1393" s="82">
        <v>16.2</v>
      </c>
      <c r="AN1393" s="82">
        <v>200</v>
      </c>
      <c r="AO1393" s="36">
        <v>0</v>
      </c>
      <c r="AP1393" s="36">
        <v>0</v>
      </c>
      <c r="AQ1393" s="25">
        <v>34.700000000000003</v>
      </c>
      <c r="AR1393" s="36">
        <v>49</v>
      </c>
      <c r="AS1393" s="25">
        <v>267.89999999999998</v>
      </c>
      <c r="AT1393" s="74">
        <v>260.89999999999998</v>
      </c>
      <c r="AU1393" s="84">
        <v>125</v>
      </c>
      <c r="AV1393" s="54">
        <v>88</v>
      </c>
      <c r="AW1393" s="54">
        <v>88</v>
      </c>
      <c r="AX1393" s="54">
        <v>76.5</v>
      </c>
      <c r="AY1393" s="13" t="s">
        <v>85</v>
      </c>
      <c r="AZ1393" s="98" t="str">
        <f>_xlfn.IFNA(VLOOKUP(AY1393,ACCESSORIES!F:J,5,FALSE),"N/A")</f>
        <v>N/A</v>
      </c>
      <c r="BA1393" s="13" t="s">
        <v>85</v>
      </c>
      <c r="BB1393" s="98" t="str">
        <f>_xlfn.IFNA(VLOOKUP(BA1393,ACCESSORIES!F:J,5,FALSE),"N/A")</f>
        <v>N/A</v>
      </c>
      <c r="BC1393" s="77">
        <f t="shared" si="343"/>
        <v>45.505980766387232</v>
      </c>
      <c r="BD1393" s="56">
        <v>24.803100000000001</v>
      </c>
      <c r="BE1393" s="56">
        <v>24.803100000000001</v>
      </c>
      <c r="BF1393" s="56">
        <v>12.5984</v>
      </c>
      <c r="BG1393" s="378">
        <f t="shared" si="408"/>
        <v>0.12700723795352409</v>
      </c>
      <c r="BH1393" s="14"/>
      <c r="BI1393" s="114" t="s">
        <v>3532</v>
      </c>
      <c r="BJ1393" s="50" t="s">
        <v>4050</v>
      </c>
      <c r="BK1393" s="81"/>
      <c r="BL1393" s="81"/>
      <c r="BM1393" s="81"/>
      <c r="BN1393" s="81"/>
      <c r="BO1393" s="81"/>
      <c r="BP1393" s="81"/>
      <c r="BQ1393" s="81"/>
      <c r="BR1393" s="81"/>
      <c r="BS1393" s="81"/>
      <c r="BT1393" s="81"/>
      <c r="BU1393" s="349"/>
      <c r="BV1393" s="390"/>
      <c r="BW1393" s="352"/>
      <c r="BX1393" s="390"/>
      <c r="BY1393" s="93" t="str">
        <f t="shared" ref="BY1393" si="444">CONCATENATE(IF(J1393="Closeout","CLOSEOUT - ",""),D1393,", ",N1393,"x",O1393,", ",IF(U1393="N/A","",CONCATENATE(U1393,"/")),IF(S1393&gt;0,CONCATENATE("+",S1393),S1393),"mm Offset, ",P1393,", ",V1393,"mm Centerbore, ",PROPER(Y1393),IF(G1393="R",", Race Drilled",""),"",IF(BA1393="N/A","",CONCATENATE(", w/ ",BA1393)))</f>
        <v>MR802, 22x10, -18mm Offset, 8x170, 125mm Centerbore, Machined - Clear Coat</v>
      </c>
      <c r="BZ1393" s="81" t="s">
        <v>3878</v>
      </c>
      <c r="CA1393" s="81" t="s">
        <v>3879</v>
      </c>
      <c r="CB1393" s="81" t="str">
        <f t="shared" ref="CB1393" si="445">C1393</f>
        <v>RAISED (8XX)</v>
      </c>
    </row>
    <row r="1394" spans="1:80" s="38" customFormat="1" ht="15" customHeight="1">
      <c r="A1394" s="22">
        <f t="shared" si="259"/>
        <v>1392</v>
      </c>
      <c r="B1394" s="13" t="s">
        <v>84</v>
      </c>
      <c r="C1394" s="104" t="s">
        <v>7657</v>
      </c>
      <c r="D1394" s="82" t="s">
        <v>7653</v>
      </c>
      <c r="E1394" s="91" t="str">
        <f>CONCATENATE(LEFT(D1394,5),VLOOKUP(CONCATENATE(N1394,"x",O1394),'PART NUMBER GUIDE'!$B$9:$C$49,2,FALSE),VLOOKUP(CONCATENATE(P1394, V1394), 'PART NUMBER GUIDE'!$Q$6:$R$91, 2, FALSE),VLOOKUP(Y1394,'PART NUMBER GUIDE'!$J$8:$K$43,2, FALSE),IF(U1394="N/A",IF(ABS(S1394)&lt;10,"0"&amp;ABS(S1394),ABS(S1394)),CONCATENATE(LEFT(U1394,1),RIGHT(U1394,1))), F1394, G1394)</f>
        <v>MR80231088518N</v>
      </c>
      <c r="F1394" s="90" t="s">
        <v>2224</v>
      </c>
      <c r="G1394" s="90"/>
      <c r="H1394" s="79" t="s">
        <v>7762</v>
      </c>
      <c r="I1394" s="109">
        <v>45372</v>
      </c>
      <c r="J1394" s="85" t="s">
        <v>1266</v>
      </c>
      <c r="K1394" s="342">
        <v>489</v>
      </c>
      <c r="L1394" s="92">
        <f t="shared" si="335"/>
        <v>489</v>
      </c>
      <c r="M1394" s="344"/>
      <c r="N1394" s="82">
        <v>22</v>
      </c>
      <c r="O1394" s="8">
        <v>10</v>
      </c>
      <c r="P1394" s="99" t="str">
        <f t="shared" si="399"/>
        <v>8x180</v>
      </c>
      <c r="Q1394" s="99">
        <v>8</v>
      </c>
      <c r="R1394" s="82">
        <v>180</v>
      </c>
      <c r="S1394" s="82">
        <v>-18</v>
      </c>
      <c r="T1394" s="84">
        <v>4.75</v>
      </c>
      <c r="U1394" s="102" t="s">
        <v>85</v>
      </c>
      <c r="V1394" s="75">
        <v>124.1</v>
      </c>
      <c r="W1394" s="41">
        <v>41.446905290756987</v>
      </c>
      <c r="X1394" s="51">
        <v>3640</v>
      </c>
      <c r="Y1394" s="45" t="s">
        <v>7646</v>
      </c>
      <c r="Z1394" s="79" t="s">
        <v>2987</v>
      </c>
      <c r="AA1394" s="51" t="str">
        <f t="shared" si="278"/>
        <v>22x10, 8x180, -18 OS</v>
      </c>
      <c r="AB1394" s="81" t="s">
        <v>7652</v>
      </c>
      <c r="AC1394" s="89">
        <f>_xlfn.IFNA(VLOOKUP(AB1394,ACCESSORIES!F:J,5,FALSE),"N/A")</f>
        <v>22</v>
      </c>
      <c r="AD1394" s="14" t="s">
        <v>85</v>
      </c>
      <c r="AE1394" s="9" t="str">
        <f>_xlfn.IFNA(VLOOKUP(AD1394,ACCESSORIES!C:G,5,FALSE),"N/A")</f>
        <v>N/A</v>
      </c>
      <c r="AF1394" s="9" t="str">
        <f>_xlfn.IFNA(VLOOKUP(AE1394,ACCESSORIES!D:H,5,FALSE),"N/A")</f>
        <v>N/A</v>
      </c>
      <c r="AG1394" s="14" t="s">
        <v>85</v>
      </c>
      <c r="AH1394" s="9" t="str">
        <f>_xlfn.IFNA(VLOOKUP(AG1394,ACCESSORIES!F:J,5,FALSE),"N/A")</f>
        <v>N/A</v>
      </c>
      <c r="AI1394" s="99" t="s">
        <v>265</v>
      </c>
      <c r="AJ1394" s="82" t="s">
        <v>85</v>
      </c>
      <c r="AK1394" s="82" t="s">
        <v>85</v>
      </c>
      <c r="AL1394" s="82" t="s">
        <v>85</v>
      </c>
      <c r="AM1394" s="82">
        <v>16.2</v>
      </c>
      <c r="AN1394" s="82">
        <v>210</v>
      </c>
      <c r="AO1394" s="36">
        <v>0</v>
      </c>
      <c r="AP1394" s="36">
        <v>0</v>
      </c>
      <c r="AQ1394" s="25">
        <v>31.8</v>
      </c>
      <c r="AR1394" s="36">
        <v>49</v>
      </c>
      <c r="AS1394" s="25">
        <v>267.89999999999998</v>
      </c>
      <c r="AT1394" s="74">
        <v>260.89999999999998</v>
      </c>
      <c r="AU1394" s="84">
        <v>124.1</v>
      </c>
      <c r="AV1394" s="54">
        <v>88</v>
      </c>
      <c r="AW1394" s="54">
        <v>88</v>
      </c>
      <c r="AX1394" s="54">
        <v>76.5</v>
      </c>
      <c r="AY1394" s="13" t="s">
        <v>85</v>
      </c>
      <c r="AZ1394" s="98" t="str">
        <f>_xlfn.IFNA(VLOOKUP(AY1394,ACCESSORIES!F:J,5,FALSE),"N/A")</f>
        <v>N/A</v>
      </c>
      <c r="BA1394" s="13" t="s">
        <v>85</v>
      </c>
      <c r="BB1394" s="98" t="str">
        <f>_xlfn.IFNA(VLOOKUP(BA1394,ACCESSORIES!F:J,5,FALSE),"N/A")</f>
        <v>N/A</v>
      </c>
      <c r="BC1394" s="77">
        <f t="shared" si="343"/>
        <v>45.946905290756987</v>
      </c>
      <c r="BD1394" s="56">
        <v>24.803100000000001</v>
      </c>
      <c r="BE1394" s="56">
        <v>24.803100000000001</v>
      </c>
      <c r="BF1394" s="56">
        <v>12.5984</v>
      </c>
      <c r="BG1394" s="378">
        <f t="shared" si="408"/>
        <v>0.12700723795352409</v>
      </c>
      <c r="BH1394" s="14"/>
      <c r="BI1394" s="114" t="s">
        <v>3532</v>
      </c>
      <c r="BJ1394" s="50" t="s">
        <v>4050</v>
      </c>
      <c r="BK1394" s="81"/>
      <c r="BL1394" s="81"/>
      <c r="BM1394" s="81"/>
      <c r="BN1394" s="81"/>
      <c r="BO1394" s="81"/>
      <c r="BP1394" s="81"/>
      <c r="BQ1394" s="81"/>
      <c r="BR1394" s="81"/>
      <c r="BS1394" s="81"/>
      <c r="BT1394" s="81"/>
      <c r="BU1394" s="349"/>
      <c r="BV1394" s="390"/>
      <c r="BW1394" s="352"/>
      <c r="BX1394" s="390"/>
      <c r="BY1394" s="93" t="str">
        <f t="shared" si="270"/>
        <v>MR802, 22x10, -18mm Offset, 8x180, 124.1mm Centerbore, Double Black Milled</v>
      </c>
      <c r="BZ1394" s="81" t="s">
        <v>3878</v>
      </c>
      <c r="CA1394" s="81" t="s">
        <v>3879</v>
      </c>
      <c r="CB1394" s="81" t="str">
        <f t="shared" si="271"/>
        <v>RAISED (8XX)</v>
      </c>
    </row>
    <row r="1395" spans="1:80" s="38" customFormat="1" ht="15" customHeight="1">
      <c r="A1395" s="22">
        <f t="shared" ref="A1395" si="446">ROW(B1395)-2</f>
        <v>1393</v>
      </c>
      <c r="B1395" s="13" t="s">
        <v>84</v>
      </c>
      <c r="C1395" s="104" t="s">
        <v>7657</v>
      </c>
      <c r="D1395" s="82" t="s">
        <v>7653</v>
      </c>
      <c r="E1395" s="91" t="str">
        <f>CONCATENATE(LEFT(D1395,5),VLOOKUP(CONCATENATE(N1395,"x",O1395),'PART NUMBER GUIDE'!$B$9:$C$49,2,FALSE),VLOOKUP(CONCATENATE(P1395, V1395), 'PART NUMBER GUIDE'!$Q$6:$R$91, 2, FALSE),VLOOKUP(Y1395,'PART NUMBER GUIDE'!$J$8:$K$43,2, FALSE),IF(U1395="N/A",IF(ABS(S1395)&lt;10,"0"&amp;ABS(S1395),ABS(S1395)),CONCATENATE(LEFT(U1395,1),RIGHT(U1395,1))), F1395, G1395)</f>
        <v>MR80231088318N</v>
      </c>
      <c r="F1395" s="90" t="s">
        <v>2224</v>
      </c>
      <c r="G1395" s="90"/>
      <c r="H1395" s="79" t="s">
        <v>7763</v>
      </c>
      <c r="I1395" s="109">
        <v>45372</v>
      </c>
      <c r="J1395" s="85" t="s">
        <v>1266</v>
      </c>
      <c r="K1395" s="342">
        <v>489</v>
      </c>
      <c r="L1395" s="92">
        <f t="shared" si="335"/>
        <v>489</v>
      </c>
      <c r="M1395" s="344"/>
      <c r="N1395" s="82">
        <v>22</v>
      </c>
      <c r="O1395" s="8">
        <v>10</v>
      </c>
      <c r="P1395" s="99" t="str">
        <f t="shared" ref="P1395" si="447">CONCATENATE(Q1395,"x",R1395)</f>
        <v>8x180</v>
      </c>
      <c r="Q1395" s="99">
        <v>8</v>
      </c>
      <c r="R1395" s="82">
        <v>180</v>
      </c>
      <c r="S1395" s="82">
        <v>-18</v>
      </c>
      <c r="T1395" s="84">
        <v>4.75</v>
      </c>
      <c r="U1395" s="102" t="s">
        <v>85</v>
      </c>
      <c r="V1395" s="75">
        <v>124.1</v>
      </c>
      <c r="W1395" s="41">
        <v>41.446905290756987</v>
      </c>
      <c r="X1395" s="51">
        <v>3640</v>
      </c>
      <c r="Y1395" s="45" t="s">
        <v>5454</v>
      </c>
      <c r="Z1395" s="79" t="s">
        <v>196</v>
      </c>
      <c r="AA1395" s="51" t="str">
        <f t="shared" ref="AA1395" si="448">_xlfn.CONCAT(N1395,"x",O1395,","," ",P1395,","," ",S1395," ","OS")</f>
        <v>22x10, 8x180, -18 OS</v>
      </c>
      <c r="AB1395" s="81" t="s">
        <v>7652</v>
      </c>
      <c r="AC1395" s="89">
        <f>_xlfn.IFNA(VLOOKUP(AB1395,ACCESSORIES!F:J,5,FALSE),"N/A")</f>
        <v>22</v>
      </c>
      <c r="AD1395" s="14" t="s">
        <v>85</v>
      </c>
      <c r="AE1395" s="9" t="str">
        <f>_xlfn.IFNA(VLOOKUP(AD1395,ACCESSORIES!C:G,5,FALSE),"N/A")</f>
        <v>N/A</v>
      </c>
      <c r="AF1395" s="9" t="str">
        <f>_xlfn.IFNA(VLOOKUP(AE1395,ACCESSORIES!D:H,5,FALSE),"N/A")</f>
        <v>N/A</v>
      </c>
      <c r="AG1395" s="14" t="s">
        <v>85</v>
      </c>
      <c r="AH1395" s="9" t="str">
        <f>_xlfn.IFNA(VLOOKUP(AG1395,ACCESSORIES!F:J,5,FALSE),"N/A")</f>
        <v>N/A</v>
      </c>
      <c r="AI1395" s="99" t="s">
        <v>265</v>
      </c>
      <c r="AJ1395" s="82" t="s">
        <v>85</v>
      </c>
      <c r="AK1395" s="82" t="s">
        <v>85</v>
      </c>
      <c r="AL1395" s="82" t="s">
        <v>85</v>
      </c>
      <c r="AM1395" s="82">
        <v>16.2</v>
      </c>
      <c r="AN1395" s="82">
        <v>210</v>
      </c>
      <c r="AO1395" s="36">
        <v>0</v>
      </c>
      <c r="AP1395" s="36">
        <v>0</v>
      </c>
      <c r="AQ1395" s="25">
        <v>31.8</v>
      </c>
      <c r="AR1395" s="36">
        <v>49</v>
      </c>
      <c r="AS1395" s="25">
        <v>267.89999999999998</v>
      </c>
      <c r="AT1395" s="74">
        <v>260.89999999999998</v>
      </c>
      <c r="AU1395" s="84">
        <v>124.1</v>
      </c>
      <c r="AV1395" s="54">
        <v>88</v>
      </c>
      <c r="AW1395" s="54">
        <v>88</v>
      </c>
      <c r="AX1395" s="54">
        <v>76.5</v>
      </c>
      <c r="AY1395" s="13" t="s">
        <v>85</v>
      </c>
      <c r="AZ1395" s="98" t="str">
        <f>_xlfn.IFNA(VLOOKUP(AY1395,ACCESSORIES!F:J,5,FALSE),"N/A")</f>
        <v>N/A</v>
      </c>
      <c r="BA1395" s="13" t="s">
        <v>85</v>
      </c>
      <c r="BB1395" s="98" t="str">
        <f>_xlfn.IFNA(VLOOKUP(BA1395,ACCESSORIES!F:J,5,FALSE),"N/A")</f>
        <v>N/A</v>
      </c>
      <c r="BC1395" s="77">
        <f t="shared" si="343"/>
        <v>45.946905290756987</v>
      </c>
      <c r="BD1395" s="56">
        <v>24.803100000000001</v>
      </c>
      <c r="BE1395" s="56">
        <v>24.803100000000001</v>
      </c>
      <c r="BF1395" s="56">
        <v>12.5984</v>
      </c>
      <c r="BG1395" s="378">
        <f t="shared" si="408"/>
        <v>0.12700723795352409</v>
      </c>
      <c r="BH1395" s="14"/>
      <c r="BI1395" s="114" t="s">
        <v>3532</v>
      </c>
      <c r="BJ1395" s="50" t="s">
        <v>4050</v>
      </c>
      <c r="BK1395" s="81"/>
      <c r="BL1395" s="81"/>
      <c r="BM1395" s="81"/>
      <c r="BN1395" s="81"/>
      <c r="BO1395" s="81"/>
      <c r="BP1395" s="81"/>
      <c r="BQ1395" s="81"/>
      <c r="BR1395" s="81"/>
      <c r="BS1395" s="81"/>
      <c r="BT1395" s="81"/>
      <c r="BU1395" s="349"/>
      <c r="BV1395" s="390"/>
      <c r="BW1395" s="352"/>
      <c r="BX1395" s="390"/>
      <c r="BY1395" s="93" t="str">
        <f t="shared" ref="BY1395" si="449">CONCATENATE(IF(J1395="Closeout","CLOSEOUT - ",""),D1395,", ",N1395,"x",O1395,", ",IF(U1395="N/A","",CONCATENATE(U1395,"/")),IF(S1395&gt;0,CONCATENATE("+",S1395),S1395),"mm Offset, ",P1395,", ",V1395,"mm Centerbore, ",PROPER(Y1395),IF(G1395="R",", Race Drilled",""),"",IF(BA1395="N/A","",CONCATENATE(", w/ ",BA1395)))</f>
        <v>MR802, 22x10, -18mm Offset, 8x180, 124.1mm Centerbore, Machined - Clear Coat</v>
      </c>
      <c r="BZ1395" s="81" t="s">
        <v>3878</v>
      </c>
      <c r="CA1395" s="81" t="s">
        <v>3879</v>
      </c>
      <c r="CB1395" s="81" t="str">
        <f t="shared" ref="CB1395" si="450">C1395</f>
        <v>RAISED (8XX)</v>
      </c>
    </row>
    <row r="1396" spans="1:80" s="38" customFormat="1" ht="15" customHeight="1">
      <c r="A1396" s="22">
        <f t="shared" si="259"/>
        <v>1394</v>
      </c>
      <c r="B1396" s="13" t="s">
        <v>84</v>
      </c>
      <c r="C1396" s="104" t="s">
        <v>7657</v>
      </c>
      <c r="D1396" s="82" t="s">
        <v>7653</v>
      </c>
      <c r="E1396" s="91" t="str">
        <f>CONCATENATE(LEFT(D1396,5),VLOOKUP(CONCATENATE(N1396,"x",O1396),'PART NUMBER GUIDE'!$B$9:$C$49,2,FALSE),VLOOKUP(CONCATENATE(P1396, V1396), 'PART NUMBER GUIDE'!$Q$6:$R$91, 2, FALSE),VLOOKUP(Y1396,'PART NUMBER GUIDE'!$J$8:$K$43,2, FALSE),IF(U1396="N/A",IF(ABS(S1396)&lt;10,"0"&amp;ABS(S1396),ABS(S1396)),CONCATENATE(LEFT(U1396,1),RIGHT(U1396,1))), F1396, G1396)</f>
        <v>MR80231216540N</v>
      </c>
      <c r="F1396" s="90" t="s">
        <v>2224</v>
      </c>
      <c r="G1396" s="90"/>
      <c r="H1396" s="79" t="s">
        <v>7764</v>
      </c>
      <c r="I1396" s="109">
        <v>45372</v>
      </c>
      <c r="J1396" s="85" t="s">
        <v>1266</v>
      </c>
      <c r="K1396" s="342">
        <v>539</v>
      </c>
      <c r="L1396" s="92">
        <f t="shared" si="335"/>
        <v>539</v>
      </c>
      <c r="M1396" s="344"/>
      <c r="N1396" s="82">
        <v>22</v>
      </c>
      <c r="O1396" s="8">
        <v>12</v>
      </c>
      <c r="P1396" s="99" t="str">
        <f t="shared" si="399"/>
        <v>6x135</v>
      </c>
      <c r="Q1396" s="99">
        <v>6</v>
      </c>
      <c r="R1396" s="82">
        <v>135</v>
      </c>
      <c r="S1396" s="82">
        <v>-40</v>
      </c>
      <c r="T1396" s="84">
        <v>4.9000000000000004</v>
      </c>
      <c r="U1396" s="102" t="s">
        <v>85</v>
      </c>
      <c r="V1396" s="75">
        <v>87</v>
      </c>
      <c r="W1396" s="41">
        <v>37.919509095798944</v>
      </c>
      <c r="X1396" s="51">
        <v>2650</v>
      </c>
      <c r="Y1396" s="45" t="s">
        <v>7646</v>
      </c>
      <c r="Z1396" s="79" t="s">
        <v>2987</v>
      </c>
      <c r="AA1396" s="51" t="str">
        <f t="shared" si="278"/>
        <v>22x12, 6x135, -40 OS</v>
      </c>
      <c r="AB1396" s="81" t="s">
        <v>7971</v>
      </c>
      <c r="AC1396" s="89">
        <f>_xlfn.IFNA(VLOOKUP(AB1396,ACCESSORIES!F:J,5,FALSE),"N/A")</f>
        <v>22</v>
      </c>
      <c r="AD1396" s="14" t="s">
        <v>85</v>
      </c>
      <c r="AE1396" s="9" t="str">
        <f>_xlfn.IFNA(VLOOKUP(AD1396,ACCESSORIES!C:G,5,FALSE),"N/A")</f>
        <v>N/A</v>
      </c>
      <c r="AF1396" s="9" t="str">
        <f>_xlfn.IFNA(VLOOKUP(AE1396,ACCESSORIES!D:H,5,FALSE),"N/A")</f>
        <v>N/A</v>
      </c>
      <c r="AG1396" s="14" t="s">
        <v>85</v>
      </c>
      <c r="AH1396" s="9" t="str">
        <f>_xlfn.IFNA(VLOOKUP(AG1396,ACCESSORIES!F:J,5,FALSE),"N/A")</f>
        <v>N/A</v>
      </c>
      <c r="AI1396" s="99" t="s">
        <v>265</v>
      </c>
      <c r="AJ1396" s="82" t="s">
        <v>85</v>
      </c>
      <c r="AK1396" s="82" t="s">
        <v>85</v>
      </c>
      <c r="AL1396" s="82" t="s">
        <v>85</v>
      </c>
      <c r="AM1396" s="82">
        <v>16.2</v>
      </c>
      <c r="AN1396" s="82">
        <v>170</v>
      </c>
      <c r="AO1396" s="36">
        <v>13.3</v>
      </c>
      <c r="AP1396" s="36">
        <v>28</v>
      </c>
      <c r="AQ1396" s="25">
        <v>40.5</v>
      </c>
      <c r="AR1396" s="36">
        <v>47.6</v>
      </c>
      <c r="AS1396" s="25">
        <v>267.89999999999998</v>
      </c>
      <c r="AT1396" s="74">
        <v>260.8</v>
      </c>
      <c r="AU1396" s="84">
        <v>87</v>
      </c>
      <c r="AV1396" s="54">
        <v>55.9</v>
      </c>
      <c r="AW1396" s="54">
        <v>55.9</v>
      </c>
      <c r="AX1396" s="54">
        <v>133.19999999999999</v>
      </c>
      <c r="AY1396" s="13" t="s">
        <v>85</v>
      </c>
      <c r="AZ1396" s="98" t="str">
        <f>_xlfn.IFNA(VLOOKUP(AY1396,ACCESSORIES!F:J,5,FALSE),"N/A")</f>
        <v>N/A</v>
      </c>
      <c r="BA1396" s="13" t="s">
        <v>85</v>
      </c>
      <c r="BB1396" s="98" t="str">
        <f>_xlfn.IFNA(VLOOKUP(BA1396,ACCESSORIES!F:J,5,FALSE),"N/A")</f>
        <v>N/A</v>
      </c>
      <c r="BC1396" s="77">
        <f t="shared" si="343"/>
        <v>42.419509095798944</v>
      </c>
      <c r="BD1396" s="56">
        <v>24.803100000000001</v>
      </c>
      <c r="BE1396" s="56">
        <v>24.803100000000001</v>
      </c>
      <c r="BF1396" s="56">
        <v>14.5669</v>
      </c>
      <c r="BG1396" s="378">
        <f t="shared" si="408"/>
        <v>0.14685211888376223</v>
      </c>
      <c r="BH1396" s="14"/>
      <c r="BI1396" s="114" t="s">
        <v>3532</v>
      </c>
      <c r="BJ1396" s="50" t="s">
        <v>4050</v>
      </c>
      <c r="BK1396" s="81"/>
      <c r="BL1396" s="81"/>
      <c r="BM1396" s="81"/>
      <c r="BN1396" s="81"/>
      <c r="BO1396" s="81"/>
      <c r="BP1396" s="81"/>
      <c r="BQ1396" s="81"/>
      <c r="BR1396" s="81"/>
      <c r="BS1396" s="81"/>
      <c r="BT1396" s="81"/>
      <c r="BU1396" s="349"/>
      <c r="BV1396" s="390"/>
      <c r="BW1396" s="352"/>
      <c r="BX1396" s="390"/>
      <c r="BY1396" s="93" t="str">
        <f t="shared" si="270"/>
        <v>MR802, 22x12, -40mm Offset, 6x135, 87mm Centerbore, Double Black Milled</v>
      </c>
      <c r="BZ1396" s="81" t="s">
        <v>3878</v>
      </c>
      <c r="CA1396" s="81" t="s">
        <v>3879</v>
      </c>
      <c r="CB1396" s="81" t="str">
        <f t="shared" si="271"/>
        <v>RAISED (8XX)</v>
      </c>
    </row>
    <row r="1397" spans="1:80" s="38" customFormat="1" ht="15" customHeight="1">
      <c r="A1397" s="22">
        <f t="shared" ref="A1397" si="451">ROW(B1397)-2</f>
        <v>1395</v>
      </c>
      <c r="B1397" s="13" t="s">
        <v>84</v>
      </c>
      <c r="C1397" s="104" t="s">
        <v>7657</v>
      </c>
      <c r="D1397" s="82" t="s">
        <v>7653</v>
      </c>
      <c r="E1397" s="91" t="str">
        <f>CONCATENATE(LEFT(D1397,5),VLOOKUP(CONCATENATE(N1397,"x",O1397),'PART NUMBER GUIDE'!$B$9:$C$49,2,FALSE),VLOOKUP(CONCATENATE(P1397, V1397), 'PART NUMBER GUIDE'!$Q$6:$R$91, 2, FALSE),VLOOKUP(Y1397,'PART NUMBER GUIDE'!$J$8:$K$43,2, FALSE),IF(U1397="N/A",IF(ABS(S1397)&lt;10,"0"&amp;ABS(S1397),ABS(S1397)),CONCATENATE(LEFT(U1397,1),RIGHT(U1397,1))), F1397, G1397)</f>
        <v>MR80231216340N</v>
      </c>
      <c r="F1397" s="90" t="s">
        <v>2224</v>
      </c>
      <c r="G1397" s="90"/>
      <c r="H1397" s="79" t="s">
        <v>7765</v>
      </c>
      <c r="I1397" s="109">
        <v>45372</v>
      </c>
      <c r="J1397" s="85" t="s">
        <v>1266</v>
      </c>
      <c r="K1397" s="342">
        <v>539</v>
      </c>
      <c r="L1397" s="92">
        <f t="shared" si="335"/>
        <v>539</v>
      </c>
      <c r="M1397" s="344"/>
      <c r="N1397" s="82">
        <v>22</v>
      </c>
      <c r="O1397" s="8">
        <v>12</v>
      </c>
      <c r="P1397" s="99" t="str">
        <f t="shared" ref="P1397" si="452">CONCATENATE(Q1397,"x",R1397)</f>
        <v>6x135</v>
      </c>
      <c r="Q1397" s="99">
        <v>6</v>
      </c>
      <c r="R1397" s="82">
        <v>135</v>
      </c>
      <c r="S1397" s="82">
        <v>-40</v>
      </c>
      <c r="T1397" s="84">
        <v>4.9000000000000004</v>
      </c>
      <c r="U1397" s="102" t="s">
        <v>85</v>
      </c>
      <c r="V1397" s="75">
        <v>87</v>
      </c>
      <c r="W1397" s="41">
        <v>37.919509095798944</v>
      </c>
      <c r="X1397" s="51">
        <v>2650</v>
      </c>
      <c r="Y1397" s="45" t="s">
        <v>5454</v>
      </c>
      <c r="Z1397" s="79" t="s">
        <v>196</v>
      </c>
      <c r="AA1397" s="51" t="str">
        <f t="shared" ref="AA1397" si="453">_xlfn.CONCAT(N1397,"x",O1397,","," ",P1397,","," ",S1397," ","OS")</f>
        <v>22x12, 6x135, -40 OS</v>
      </c>
      <c r="AB1397" s="81" t="s">
        <v>7971</v>
      </c>
      <c r="AC1397" s="89">
        <f>_xlfn.IFNA(VLOOKUP(AB1397,ACCESSORIES!F:J,5,FALSE),"N/A")</f>
        <v>22</v>
      </c>
      <c r="AD1397" s="14" t="s">
        <v>85</v>
      </c>
      <c r="AE1397" s="9" t="str">
        <f>_xlfn.IFNA(VLOOKUP(AD1397,ACCESSORIES!C:G,5,FALSE),"N/A")</f>
        <v>N/A</v>
      </c>
      <c r="AF1397" s="9" t="str">
        <f>_xlfn.IFNA(VLOOKUP(AE1397,ACCESSORIES!D:H,5,FALSE),"N/A")</f>
        <v>N/A</v>
      </c>
      <c r="AG1397" s="14" t="s">
        <v>85</v>
      </c>
      <c r="AH1397" s="9" t="str">
        <f>_xlfn.IFNA(VLOOKUP(AG1397,ACCESSORIES!F:J,5,FALSE),"N/A")</f>
        <v>N/A</v>
      </c>
      <c r="AI1397" s="99" t="s">
        <v>265</v>
      </c>
      <c r="AJ1397" s="82" t="s">
        <v>85</v>
      </c>
      <c r="AK1397" s="82" t="s">
        <v>85</v>
      </c>
      <c r="AL1397" s="82" t="s">
        <v>85</v>
      </c>
      <c r="AM1397" s="82">
        <v>16.2</v>
      </c>
      <c r="AN1397" s="82">
        <v>170</v>
      </c>
      <c r="AO1397" s="36">
        <v>13.3</v>
      </c>
      <c r="AP1397" s="36">
        <v>28</v>
      </c>
      <c r="AQ1397" s="25">
        <v>40.5</v>
      </c>
      <c r="AR1397" s="36">
        <v>47.6</v>
      </c>
      <c r="AS1397" s="25">
        <v>267.89999999999998</v>
      </c>
      <c r="AT1397" s="74">
        <v>260.8</v>
      </c>
      <c r="AU1397" s="84">
        <v>87</v>
      </c>
      <c r="AV1397" s="54">
        <v>55.9</v>
      </c>
      <c r="AW1397" s="54">
        <v>55.9</v>
      </c>
      <c r="AX1397" s="54">
        <v>133.19999999999999</v>
      </c>
      <c r="AY1397" s="13" t="s">
        <v>85</v>
      </c>
      <c r="AZ1397" s="98" t="str">
        <f>_xlfn.IFNA(VLOOKUP(AY1397,ACCESSORIES!F:J,5,FALSE),"N/A")</f>
        <v>N/A</v>
      </c>
      <c r="BA1397" s="13" t="s">
        <v>85</v>
      </c>
      <c r="BB1397" s="98" t="str">
        <f>_xlfn.IFNA(VLOOKUP(BA1397,ACCESSORIES!F:J,5,FALSE),"N/A")</f>
        <v>N/A</v>
      </c>
      <c r="BC1397" s="77">
        <f t="shared" si="343"/>
        <v>42.419509095798944</v>
      </c>
      <c r="BD1397" s="56">
        <v>24.803100000000001</v>
      </c>
      <c r="BE1397" s="56">
        <v>24.803100000000001</v>
      </c>
      <c r="BF1397" s="56">
        <v>14.5669</v>
      </c>
      <c r="BG1397" s="378">
        <f t="shared" si="408"/>
        <v>0.14685211888376223</v>
      </c>
      <c r="BH1397" s="14"/>
      <c r="BI1397" s="114" t="s">
        <v>3532</v>
      </c>
      <c r="BJ1397" s="50" t="s">
        <v>4050</v>
      </c>
      <c r="BK1397" s="81"/>
      <c r="BL1397" s="81"/>
      <c r="BM1397" s="81"/>
      <c r="BN1397" s="81"/>
      <c r="BO1397" s="81"/>
      <c r="BP1397" s="81"/>
      <c r="BQ1397" s="81"/>
      <c r="BR1397" s="81"/>
      <c r="BS1397" s="81"/>
      <c r="BT1397" s="81"/>
      <c r="BU1397" s="349"/>
      <c r="BV1397" s="390"/>
      <c r="BW1397" s="352"/>
      <c r="BX1397" s="390"/>
      <c r="BY1397" s="93" t="str">
        <f t="shared" ref="BY1397" si="454">CONCATENATE(IF(J1397="Closeout","CLOSEOUT - ",""),D1397,", ",N1397,"x",O1397,", ",IF(U1397="N/A","",CONCATENATE(U1397,"/")),IF(S1397&gt;0,CONCATENATE("+",S1397),S1397),"mm Offset, ",P1397,", ",V1397,"mm Centerbore, ",PROPER(Y1397),IF(G1397="R",", Race Drilled",""),"",IF(BA1397="N/A","",CONCATENATE(", w/ ",BA1397)))</f>
        <v>MR802, 22x12, -40mm Offset, 6x135, 87mm Centerbore, Machined - Clear Coat</v>
      </c>
      <c r="BZ1397" s="81" t="s">
        <v>3878</v>
      </c>
      <c r="CA1397" s="81" t="s">
        <v>3879</v>
      </c>
      <c r="CB1397" s="81" t="str">
        <f t="shared" ref="CB1397" si="455">C1397</f>
        <v>RAISED (8XX)</v>
      </c>
    </row>
    <row r="1398" spans="1:80" s="38" customFormat="1" ht="15" customHeight="1">
      <c r="A1398" s="22">
        <f t="shared" si="259"/>
        <v>1396</v>
      </c>
      <c r="B1398" s="13" t="s">
        <v>84</v>
      </c>
      <c r="C1398" s="104" t="s">
        <v>7657</v>
      </c>
      <c r="D1398" s="82" t="s">
        <v>7653</v>
      </c>
      <c r="E1398" s="91" t="str">
        <f>CONCATENATE(LEFT(D1398,5),VLOOKUP(CONCATENATE(N1398,"x",O1398),'PART NUMBER GUIDE'!$B$9:$C$49,2,FALSE),VLOOKUP(CONCATENATE(P1398, V1398), 'PART NUMBER GUIDE'!$Q$6:$R$91, 2, FALSE),VLOOKUP(Y1398,'PART NUMBER GUIDE'!$J$8:$K$43,2, FALSE),IF(U1398="N/A",IF(ABS(S1398)&lt;10,"0"&amp;ABS(S1398),ABS(S1398)),CONCATENATE(LEFT(U1398,1),RIGHT(U1398,1))), F1398, G1398)</f>
        <v>MR80231260540N</v>
      </c>
      <c r="F1398" s="90" t="s">
        <v>2224</v>
      </c>
      <c r="G1398" s="90"/>
      <c r="H1398" s="79" t="s">
        <v>7766</v>
      </c>
      <c r="I1398" s="109">
        <v>45372</v>
      </c>
      <c r="J1398" s="85" t="s">
        <v>1266</v>
      </c>
      <c r="K1398" s="342">
        <v>539</v>
      </c>
      <c r="L1398" s="92">
        <f t="shared" si="335"/>
        <v>539</v>
      </c>
      <c r="M1398" s="344"/>
      <c r="N1398" s="82">
        <v>22</v>
      </c>
      <c r="O1398" s="8">
        <v>12</v>
      </c>
      <c r="P1398" s="99" t="str">
        <f t="shared" si="399"/>
        <v>6x5.5</v>
      </c>
      <c r="Q1398" s="99">
        <v>6</v>
      </c>
      <c r="R1398" s="82">
        <v>5.5</v>
      </c>
      <c r="S1398" s="82">
        <v>-40</v>
      </c>
      <c r="T1398" s="84">
        <v>4.9000000000000004</v>
      </c>
      <c r="U1398" s="102" t="s">
        <v>85</v>
      </c>
      <c r="V1398" s="75">
        <v>106.25</v>
      </c>
      <c r="W1398" s="41">
        <v>38.139971357983825</v>
      </c>
      <c r="X1398" s="51">
        <v>2650</v>
      </c>
      <c r="Y1398" s="45" t="s">
        <v>7646</v>
      </c>
      <c r="Z1398" s="79" t="s">
        <v>2987</v>
      </c>
      <c r="AA1398" s="51" t="str">
        <f t="shared" si="278"/>
        <v>22x12, 6x5.5, -40 OS</v>
      </c>
      <c r="AB1398" s="81" t="s">
        <v>7971</v>
      </c>
      <c r="AC1398" s="89">
        <f>_xlfn.IFNA(VLOOKUP(AB1398,ACCESSORIES!F:J,5,FALSE),"N/A")</f>
        <v>22</v>
      </c>
      <c r="AD1398" s="14" t="s">
        <v>85</v>
      </c>
      <c r="AE1398" s="9" t="str">
        <f>_xlfn.IFNA(VLOOKUP(AD1398,ACCESSORIES!C:G,5,FALSE),"N/A")</f>
        <v>N/A</v>
      </c>
      <c r="AF1398" s="9" t="str">
        <f>_xlfn.IFNA(VLOOKUP(AE1398,ACCESSORIES!D:H,5,FALSE),"N/A")</f>
        <v>N/A</v>
      </c>
      <c r="AG1398" s="14" t="s">
        <v>85</v>
      </c>
      <c r="AH1398" s="9" t="str">
        <f>_xlfn.IFNA(VLOOKUP(AG1398,ACCESSORIES!F:J,5,FALSE),"N/A")</f>
        <v>N/A</v>
      </c>
      <c r="AI1398" s="99" t="s">
        <v>265</v>
      </c>
      <c r="AJ1398" s="82" t="s">
        <v>1709</v>
      </c>
      <c r="AK1398" s="40">
        <f>_xlfn.IFNA(VLOOKUP(AJ1398,ACCESSORIES!F:J,5,FALSE),"N/A")</f>
        <v>2.75</v>
      </c>
      <c r="AL1398" s="3">
        <v>78.3</v>
      </c>
      <c r="AM1398" s="82">
        <v>16.2</v>
      </c>
      <c r="AN1398" s="82">
        <v>170</v>
      </c>
      <c r="AO1398" s="36">
        <v>13.3</v>
      </c>
      <c r="AP1398" s="36">
        <v>28</v>
      </c>
      <c r="AQ1398" s="25">
        <v>40.5</v>
      </c>
      <c r="AR1398" s="36">
        <v>47.6</v>
      </c>
      <c r="AS1398" s="25">
        <v>267.89999999999998</v>
      </c>
      <c r="AT1398" s="74">
        <v>260.8</v>
      </c>
      <c r="AU1398" s="84">
        <v>94.8</v>
      </c>
      <c r="AV1398" s="54">
        <v>41.2</v>
      </c>
      <c r="AW1398" s="54">
        <v>55.9</v>
      </c>
      <c r="AX1398" s="54">
        <v>133.19999999999999</v>
      </c>
      <c r="AY1398" s="13" t="s">
        <v>85</v>
      </c>
      <c r="AZ1398" s="98" t="str">
        <f>_xlfn.IFNA(VLOOKUP(AY1398,ACCESSORIES!F:J,5,FALSE),"N/A")</f>
        <v>N/A</v>
      </c>
      <c r="BA1398" s="13" t="s">
        <v>85</v>
      </c>
      <c r="BB1398" s="98" t="str">
        <f>_xlfn.IFNA(VLOOKUP(BA1398,ACCESSORIES!F:J,5,FALSE),"N/A")</f>
        <v>N/A</v>
      </c>
      <c r="BC1398" s="77">
        <f t="shared" si="343"/>
        <v>42.639971357983825</v>
      </c>
      <c r="BD1398" s="56">
        <v>24.803100000000001</v>
      </c>
      <c r="BE1398" s="56">
        <v>24.803100000000001</v>
      </c>
      <c r="BF1398" s="56">
        <v>14.5669</v>
      </c>
      <c r="BG1398" s="378">
        <f t="shared" si="408"/>
        <v>0.14685211888376223</v>
      </c>
      <c r="BH1398" s="14"/>
      <c r="BI1398" s="114" t="s">
        <v>3532</v>
      </c>
      <c r="BJ1398" s="50" t="s">
        <v>4050</v>
      </c>
      <c r="BK1398" s="81"/>
      <c r="BL1398" s="81"/>
      <c r="BM1398" s="81"/>
      <c r="BN1398" s="81"/>
      <c r="BO1398" s="81"/>
      <c r="BP1398" s="81"/>
      <c r="BQ1398" s="81"/>
      <c r="BR1398" s="81"/>
      <c r="BS1398" s="81"/>
      <c r="BT1398" s="81"/>
      <c r="BU1398" s="349"/>
      <c r="BV1398" s="390"/>
      <c r="BW1398" s="352"/>
      <c r="BX1398" s="390"/>
      <c r="BY1398" s="93" t="str">
        <f t="shared" si="270"/>
        <v>MR802, 22x12, -40mm Offset, 6x5.5, 106.25mm Centerbore, Double Black Milled</v>
      </c>
      <c r="BZ1398" s="81" t="s">
        <v>3878</v>
      </c>
      <c r="CA1398" s="81" t="s">
        <v>3879</v>
      </c>
      <c r="CB1398" s="81" t="str">
        <f t="shared" si="271"/>
        <v>RAISED (8XX)</v>
      </c>
    </row>
    <row r="1399" spans="1:80" s="38" customFormat="1" ht="15" customHeight="1">
      <c r="A1399" s="22">
        <f t="shared" ref="A1399" si="456">ROW(B1399)-2</f>
        <v>1397</v>
      </c>
      <c r="B1399" s="13" t="s">
        <v>84</v>
      </c>
      <c r="C1399" s="104" t="s">
        <v>7657</v>
      </c>
      <c r="D1399" s="82" t="s">
        <v>7653</v>
      </c>
      <c r="E1399" s="91" t="str">
        <f>CONCATENATE(LEFT(D1399,5),VLOOKUP(CONCATENATE(N1399,"x",O1399),'PART NUMBER GUIDE'!$B$9:$C$49,2,FALSE),VLOOKUP(CONCATENATE(P1399, V1399), 'PART NUMBER GUIDE'!$Q$6:$R$91, 2, FALSE),VLOOKUP(Y1399,'PART NUMBER GUIDE'!$J$8:$K$43,2, FALSE),IF(U1399="N/A",IF(ABS(S1399)&lt;10,"0"&amp;ABS(S1399),ABS(S1399)),CONCATENATE(LEFT(U1399,1),RIGHT(U1399,1))), F1399, G1399)</f>
        <v>MR80231260340N</v>
      </c>
      <c r="F1399" s="90" t="s">
        <v>2224</v>
      </c>
      <c r="G1399" s="90"/>
      <c r="H1399" s="79" t="s">
        <v>7767</v>
      </c>
      <c r="I1399" s="109">
        <v>45372</v>
      </c>
      <c r="J1399" s="85" t="s">
        <v>1266</v>
      </c>
      <c r="K1399" s="342">
        <v>539</v>
      </c>
      <c r="L1399" s="92">
        <f t="shared" si="335"/>
        <v>539</v>
      </c>
      <c r="M1399" s="344"/>
      <c r="N1399" s="82">
        <v>22</v>
      </c>
      <c r="O1399" s="8">
        <v>12</v>
      </c>
      <c r="P1399" s="99" t="str">
        <f t="shared" ref="P1399" si="457">CONCATENATE(Q1399,"x",R1399)</f>
        <v>6x5.5</v>
      </c>
      <c r="Q1399" s="99">
        <v>6</v>
      </c>
      <c r="R1399" s="82">
        <v>5.5</v>
      </c>
      <c r="S1399" s="82">
        <v>-40</v>
      </c>
      <c r="T1399" s="84">
        <v>4.9000000000000004</v>
      </c>
      <c r="U1399" s="102" t="s">
        <v>85</v>
      </c>
      <c r="V1399" s="75">
        <v>106.25</v>
      </c>
      <c r="W1399" s="41">
        <v>38.139971357983825</v>
      </c>
      <c r="X1399" s="51">
        <v>2650</v>
      </c>
      <c r="Y1399" s="45" t="s">
        <v>5454</v>
      </c>
      <c r="Z1399" s="79" t="s">
        <v>196</v>
      </c>
      <c r="AA1399" s="51" t="str">
        <f t="shared" ref="AA1399" si="458">_xlfn.CONCAT(N1399,"x",O1399,","," ",P1399,","," ",S1399," ","OS")</f>
        <v>22x12, 6x5.5, -40 OS</v>
      </c>
      <c r="AB1399" s="81" t="s">
        <v>7971</v>
      </c>
      <c r="AC1399" s="89">
        <f>_xlfn.IFNA(VLOOKUP(AB1399,ACCESSORIES!F:J,5,FALSE),"N/A")</f>
        <v>22</v>
      </c>
      <c r="AD1399" s="14" t="s">
        <v>85</v>
      </c>
      <c r="AE1399" s="9" t="str">
        <f>_xlfn.IFNA(VLOOKUP(AD1399,ACCESSORIES!C:G,5,FALSE),"N/A")</f>
        <v>N/A</v>
      </c>
      <c r="AF1399" s="9" t="str">
        <f>_xlfn.IFNA(VLOOKUP(AE1399,ACCESSORIES!D:H,5,FALSE),"N/A")</f>
        <v>N/A</v>
      </c>
      <c r="AG1399" s="14" t="s">
        <v>85</v>
      </c>
      <c r="AH1399" s="9" t="str">
        <f>_xlfn.IFNA(VLOOKUP(AG1399,ACCESSORIES!F:J,5,FALSE),"N/A")</f>
        <v>N/A</v>
      </c>
      <c r="AI1399" s="99" t="s">
        <v>265</v>
      </c>
      <c r="AJ1399" s="82" t="s">
        <v>1709</v>
      </c>
      <c r="AK1399" s="40">
        <f>_xlfn.IFNA(VLOOKUP(AJ1399,ACCESSORIES!F:J,5,FALSE),"N/A")</f>
        <v>2.75</v>
      </c>
      <c r="AL1399" s="3">
        <v>78.3</v>
      </c>
      <c r="AM1399" s="82">
        <v>16.2</v>
      </c>
      <c r="AN1399" s="82">
        <v>170</v>
      </c>
      <c r="AO1399" s="36">
        <v>13.3</v>
      </c>
      <c r="AP1399" s="36">
        <v>28</v>
      </c>
      <c r="AQ1399" s="25">
        <v>40.5</v>
      </c>
      <c r="AR1399" s="36">
        <v>47.6</v>
      </c>
      <c r="AS1399" s="25">
        <v>267.89999999999998</v>
      </c>
      <c r="AT1399" s="74">
        <v>260.8</v>
      </c>
      <c r="AU1399" s="84">
        <v>94.8</v>
      </c>
      <c r="AV1399" s="54">
        <v>41.2</v>
      </c>
      <c r="AW1399" s="54">
        <v>55.9</v>
      </c>
      <c r="AX1399" s="54">
        <v>133.19999999999999</v>
      </c>
      <c r="AY1399" s="13" t="s">
        <v>85</v>
      </c>
      <c r="AZ1399" s="98" t="str">
        <f>_xlfn.IFNA(VLOOKUP(AY1399,ACCESSORIES!F:J,5,FALSE),"N/A")</f>
        <v>N/A</v>
      </c>
      <c r="BA1399" s="13" t="s">
        <v>85</v>
      </c>
      <c r="BB1399" s="98" t="str">
        <f>_xlfn.IFNA(VLOOKUP(BA1399,ACCESSORIES!F:J,5,FALSE),"N/A")</f>
        <v>N/A</v>
      </c>
      <c r="BC1399" s="77">
        <f t="shared" si="343"/>
        <v>42.639971357983825</v>
      </c>
      <c r="BD1399" s="56">
        <v>24.803100000000001</v>
      </c>
      <c r="BE1399" s="56">
        <v>24.803100000000001</v>
      </c>
      <c r="BF1399" s="56">
        <v>14.5669</v>
      </c>
      <c r="BG1399" s="378">
        <f t="shared" si="408"/>
        <v>0.14685211888376223</v>
      </c>
      <c r="BH1399" s="14"/>
      <c r="BI1399" s="114" t="s">
        <v>3532</v>
      </c>
      <c r="BJ1399" s="50" t="s">
        <v>4050</v>
      </c>
      <c r="BK1399" s="81"/>
      <c r="BL1399" s="81"/>
      <c r="BM1399" s="81"/>
      <c r="BN1399" s="81"/>
      <c r="BO1399" s="81"/>
      <c r="BP1399" s="81"/>
      <c r="BQ1399" s="81"/>
      <c r="BR1399" s="81"/>
      <c r="BS1399" s="81"/>
      <c r="BT1399" s="81"/>
      <c r="BU1399" s="349"/>
      <c r="BV1399" s="390"/>
      <c r="BW1399" s="352"/>
      <c r="BX1399" s="390"/>
      <c r="BY1399" s="93" t="str">
        <f t="shared" ref="BY1399" si="459">CONCATENATE(IF(J1399="Closeout","CLOSEOUT - ",""),D1399,", ",N1399,"x",O1399,", ",IF(U1399="N/A","",CONCATENATE(U1399,"/")),IF(S1399&gt;0,CONCATENATE("+",S1399),S1399),"mm Offset, ",P1399,", ",V1399,"mm Centerbore, ",PROPER(Y1399),IF(G1399="R",", Race Drilled",""),"",IF(BA1399="N/A","",CONCATENATE(", w/ ",BA1399)))</f>
        <v>MR802, 22x12, -40mm Offset, 6x5.5, 106.25mm Centerbore, Machined - Clear Coat</v>
      </c>
      <c r="BZ1399" s="81" t="s">
        <v>3878</v>
      </c>
      <c r="CA1399" s="81" t="s">
        <v>3879</v>
      </c>
      <c r="CB1399" s="81" t="str">
        <f t="shared" ref="CB1399" si="460">C1399</f>
        <v>RAISED (8XX)</v>
      </c>
    </row>
    <row r="1400" spans="1:80" s="38" customFormat="1" ht="15" customHeight="1">
      <c r="A1400" s="22">
        <f t="shared" si="259"/>
        <v>1398</v>
      </c>
      <c r="B1400" s="13" t="s">
        <v>84</v>
      </c>
      <c r="C1400" s="104" t="s">
        <v>7657</v>
      </c>
      <c r="D1400" s="82" t="s">
        <v>7653</v>
      </c>
      <c r="E1400" s="91" t="str">
        <f>CONCATENATE(LEFT(D1400,5),VLOOKUP(CONCATENATE(N1400,"x",O1400),'PART NUMBER GUIDE'!$B$9:$C$49,2,FALSE),VLOOKUP(CONCATENATE(P1400, V1400), 'PART NUMBER GUIDE'!$Q$6:$R$91, 2, FALSE),VLOOKUP(Y1400,'PART NUMBER GUIDE'!$J$8:$K$43,2, FALSE),IF(U1400="N/A",IF(ABS(S1400)&lt;10,"0"&amp;ABS(S1400),ABS(S1400)),CONCATENATE(LEFT(U1400,1),RIGHT(U1400,1))), F1400, G1400)</f>
        <v>MR80231280540N</v>
      </c>
      <c r="F1400" s="90" t="s">
        <v>2224</v>
      </c>
      <c r="G1400" s="90"/>
      <c r="H1400" s="79" t="s">
        <v>7768</v>
      </c>
      <c r="I1400" s="109">
        <v>45372</v>
      </c>
      <c r="J1400" s="85" t="s">
        <v>1266</v>
      </c>
      <c r="K1400" s="342">
        <v>539</v>
      </c>
      <c r="L1400" s="92">
        <f t="shared" si="335"/>
        <v>539</v>
      </c>
      <c r="M1400" s="344"/>
      <c r="N1400" s="82">
        <v>22</v>
      </c>
      <c r="O1400" s="8">
        <v>12</v>
      </c>
      <c r="P1400" s="99" t="str">
        <f t="shared" si="399"/>
        <v>8x6.5</v>
      </c>
      <c r="Q1400" s="99">
        <v>8</v>
      </c>
      <c r="R1400" s="82">
        <v>6.5</v>
      </c>
      <c r="S1400" s="82">
        <v>-40</v>
      </c>
      <c r="T1400" s="84">
        <v>4.9000000000000004</v>
      </c>
      <c r="U1400" s="102" t="s">
        <v>85</v>
      </c>
      <c r="V1400" s="75">
        <v>121.3</v>
      </c>
      <c r="W1400" s="41">
        <v>42.769678863866247</v>
      </c>
      <c r="X1400" s="51">
        <v>3640</v>
      </c>
      <c r="Y1400" s="45" t="s">
        <v>7646</v>
      </c>
      <c r="Z1400" s="79" t="s">
        <v>2987</v>
      </c>
      <c r="AA1400" s="51" t="str">
        <f t="shared" si="278"/>
        <v>22x12, 8x6.5, -40 OS</v>
      </c>
      <c r="AB1400" s="81" t="s">
        <v>7652</v>
      </c>
      <c r="AC1400" s="89">
        <f>_xlfn.IFNA(VLOOKUP(AB1400,ACCESSORIES!F:J,5,FALSE),"N/A")</f>
        <v>22</v>
      </c>
      <c r="AD1400" s="14" t="s">
        <v>85</v>
      </c>
      <c r="AE1400" s="9" t="str">
        <f>_xlfn.IFNA(VLOOKUP(AD1400,ACCESSORIES!C:G,5,FALSE),"N/A")</f>
        <v>N/A</v>
      </c>
      <c r="AF1400" s="9" t="str">
        <f>_xlfn.IFNA(VLOOKUP(AE1400,ACCESSORIES!D:H,5,FALSE),"N/A")</f>
        <v>N/A</v>
      </c>
      <c r="AG1400" s="14" t="s">
        <v>85</v>
      </c>
      <c r="AH1400" s="9" t="str">
        <f>_xlfn.IFNA(VLOOKUP(AG1400,ACCESSORIES!F:J,5,FALSE),"N/A")</f>
        <v>N/A</v>
      </c>
      <c r="AI1400" s="99" t="s">
        <v>265</v>
      </c>
      <c r="AJ1400" s="82" t="s">
        <v>85</v>
      </c>
      <c r="AK1400" s="82" t="s">
        <v>85</v>
      </c>
      <c r="AL1400" s="82" t="s">
        <v>85</v>
      </c>
      <c r="AM1400" s="82">
        <v>16.2</v>
      </c>
      <c r="AN1400" s="82">
        <v>200</v>
      </c>
      <c r="AO1400" s="36">
        <v>0</v>
      </c>
      <c r="AP1400" s="36">
        <v>0</v>
      </c>
      <c r="AQ1400" s="25">
        <v>34.799999999999997</v>
      </c>
      <c r="AR1400" s="36">
        <v>48</v>
      </c>
      <c r="AS1400" s="25">
        <v>267.39999999999998</v>
      </c>
      <c r="AT1400" s="74">
        <v>260.3</v>
      </c>
      <c r="AU1400" s="84">
        <v>121.3</v>
      </c>
      <c r="AV1400" s="54">
        <v>88</v>
      </c>
      <c r="AW1400" s="54">
        <v>88</v>
      </c>
      <c r="AX1400" s="54">
        <v>130.19999999999999</v>
      </c>
      <c r="AY1400" s="13" t="s">
        <v>85</v>
      </c>
      <c r="AZ1400" s="98" t="str">
        <f>_xlfn.IFNA(VLOOKUP(AY1400,ACCESSORIES!F:J,5,FALSE),"N/A")</f>
        <v>N/A</v>
      </c>
      <c r="BA1400" s="13" t="s">
        <v>85</v>
      </c>
      <c r="BB1400" s="98" t="str">
        <f>_xlfn.IFNA(VLOOKUP(BA1400,ACCESSORIES!F:J,5,FALSE),"N/A")</f>
        <v>N/A</v>
      </c>
      <c r="BC1400" s="77">
        <f t="shared" si="343"/>
        <v>47.269678863866247</v>
      </c>
      <c r="BD1400" s="56">
        <v>24.803100000000001</v>
      </c>
      <c r="BE1400" s="56">
        <v>24.803100000000001</v>
      </c>
      <c r="BF1400" s="56">
        <v>14.5669</v>
      </c>
      <c r="BG1400" s="378">
        <f t="shared" si="408"/>
        <v>0.14685211888376223</v>
      </c>
      <c r="BH1400" s="14"/>
      <c r="BI1400" s="114" t="s">
        <v>3532</v>
      </c>
      <c r="BJ1400" s="50" t="s">
        <v>4050</v>
      </c>
      <c r="BK1400" s="81"/>
      <c r="BL1400" s="81"/>
      <c r="BM1400" s="81"/>
      <c r="BN1400" s="81"/>
      <c r="BO1400" s="81"/>
      <c r="BP1400" s="81"/>
      <c r="BQ1400" s="81"/>
      <c r="BR1400" s="81"/>
      <c r="BS1400" s="81"/>
      <c r="BT1400" s="81"/>
      <c r="BU1400" s="349"/>
      <c r="BV1400" s="390"/>
      <c r="BW1400" s="352"/>
      <c r="BX1400" s="390"/>
      <c r="BY1400" s="93" t="str">
        <f t="shared" si="270"/>
        <v>MR802, 22x12, -40mm Offset, 8x6.5, 121.3mm Centerbore, Double Black Milled</v>
      </c>
      <c r="BZ1400" s="81" t="s">
        <v>3878</v>
      </c>
      <c r="CA1400" s="81" t="s">
        <v>3879</v>
      </c>
      <c r="CB1400" s="81" t="str">
        <f t="shared" si="271"/>
        <v>RAISED (8XX)</v>
      </c>
    </row>
    <row r="1401" spans="1:80" s="38" customFormat="1" ht="15" customHeight="1">
      <c r="A1401" s="22">
        <f t="shared" ref="A1401" si="461">ROW(B1401)-2</f>
        <v>1399</v>
      </c>
      <c r="B1401" s="13" t="s">
        <v>84</v>
      </c>
      <c r="C1401" s="104" t="s">
        <v>7657</v>
      </c>
      <c r="D1401" s="82" t="s">
        <v>7653</v>
      </c>
      <c r="E1401" s="91" t="str">
        <f>CONCATENATE(LEFT(D1401,5),VLOOKUP(CONCATENATE(N1401,"x",O1401),'PART NUMBER GUIDE'!$B$9:$C$49,2,FALSE),VLOOKUP(CONCATENATE(P1401, V1401), 'PART NUMBER GUIDE'!$Q$6:$R$91, 2, FALSE),VLOOKUP(Y1401,'PART NUMBER GUIDE'!$J$8:$K$43,2, FALSE),IF(U1401="N/A",IF(ABS(S1401)&lt;10,"0"&amp;ABS(S1401),ABS(S1401)),CONCATENATE(LEFT(U1401,1),RIGHT(U1401,1))), F1401, G1401)</f>
        <v>MR80231280340N</v>
      </c>
      <c r="F1401" s="90" t="s">
        <v>2224</v>
      </c>
      <c r="G1401" s="90"/>
      <c r="H1401" s="79" t="s">
        <v>7769</v>
      </c>
      <c r="I1401" s="109">
        <v>45372</v>
      </c>
      <c r="J1401" s="85" t="s">
        <v>1266</v>
      </c>
      <c r="K1401" s="342">
        <v>539</v>
      </c>
      <c r="L1401" s="92">
        <f t="shared" si="335"/>
        <v>539</v>
      </c>
      <c r="M1401" s="344"/>
      <c r="N1401" s="82">
        <v>22</v>
      </c>
      <c r="O1401" s="8">
        <v>12</v>
      </c>
      <c r="P1401" s="99" t="str">
        <f t="shared" ref="P1401" si="462">CONCATENATE(Q1401,"x",R1401)</f>
        <v>8x6.5</v>
      </c>
      <c r="Q1401" s="99">
        <v>8</v>
      </c>
      <c r="R1401" s="82">
        <v>6.5</v>
      </c>
      <c r="S1401" s="82">
        <v>-40</v>
      </c>
      <c r="T1401" s="84">
        <v>4.9000000000000004</v>
      </c>
      <c r="U1401" s="102" t="s">
        <v>85</v>
      </c>
      <c r="V1401" s="75">
        <v>121.3</v>
      </c>
      <c r="W1401" s="41">
        <v>42.769678863866247</v>
      </c>
      <c r="X1401" s="51">
        <v>3640</v>
      </c>
      <c r="Y1401" s="45" t="s">
        <v>5454</v>
      </c>
      <c r="Z1401" s="79" t="s">
        <v>196</v>
      </c>
      <c r="AA1401" s="51" t="str">
        <f t="shared" ref="AA1401" si="463">_xlfn.CONCAT(N1401,"x",O1401,","," ",P1401,","," ",S1401," ","OS")</f>
        <v>22x12, 8x6.5, -40 OS</v>
      </c>
      <c r="AB1401" s="81" t="s">
        <v>7652</v>
      </c>
      <c r="AC1401" s="89">
        <f>_xlfn.IFNA(VLOOKUP(AB1401,ACCESSORIES!F:J,5,FALSE),"N/A")</f>
        <v>22</v>
      </c>
      <c r="AD1401" s="14" t="s">
        <v>85</v>
      </c>
      <c r="AE1401" s="9" t="str">
        <f>_xlfn.IFNA(VLOOKUP(AD1401,ACCESSORIES!C:G,5,FALSE),"N/A")</f>
        <v>N/A</v>
      </c>
      <c r="AF1401" s="9" t="str">
        <f>_xlfn.IFNA(VLOOKUP(AE1401,ACCESSORIES!D:H,5,FALSE),"N/A")</f>
        <v>N/A</v>
      </c>
      <c r="AG1401" s="14" t="s">
        <v>85</v>
      </c>
      <c r="AH1401" s="9" t="str">
        <f>_xlfn.IFNA(VLOOKUP(AG1401,ACCESSORIES!F:J,5,FALSE),"N/A")</f>
        <v>N/A</v>
      </c>
      <c r="AI1401" s="99" t="s">
        <v>265</v>
      </c>
      <c r="AJ1401" s="82" t="s">
        <v>85</v>
      </c>
      <c r="AK1401" s="82" t="s">
        <v>85</v>
      </c>
      <c r="AL1401" s="82" t="s">
        <v>85</v>
      </c>
      <c r="AM1401" s="82">
        <v>16.2</v>
      </c>
      <c r="AN1401" s="82">
        <v>200</v>
      </c>
      <c r="AO1401" s="36">
        <v>0</v>
      </c>
      <c r="AP1401" s="36">
        <v>0</v>
      </c>
      <c r="AQ1401" s="25">
        <v>34.799999999999997</v>
      </c>
      <c r="AR1401" s="36">
        <v>48</v>
      </c>
      <c r="AS1401" s="25">
        <v>267.39999999999998</v>
      </c>
      <c r="AT1401" s="74">
        <v>260.3</v>
      </c>
      <c r="AU1401" s="84">
        <v>121.3</v>
      </c>
      <c r="AV1401" s="54">
        <v>88</v>
      </c>
      <c r="AW1401" s="54">
        <v>88</v>
      </c>
      <c r="AX1401" s="54">
        <v>130.19999999999999</v>
      </c>
      <c r="AY1401" s="13" t="s">
        <v>85</v>
      </c>
      <c r="AZ1401" s="98" t="str">
        <f>_xlfn.IFNA(VLOOKUP(AY1401,ACCESSORIES!F:J,5,FALSE),"N/A")</f>
        <v>N/A</v>
      </c>
      <c r="BA1401" s="13" t="s">
        <v>85</v>
      </c>
      <c r="BB1401" s="98" t="str">
        <f>_xlfn.IFNA(VLOOKUP(BA1401,ACCESSORIES!F:J,5,FALSE),"N/A")</f>
        <v>N/A</v>
      </c>
      <c r="BC1401" s="77">
        <f t="shared" si="343"/>
        <v>47.269678863866247</v>
      </c>
      <c r="BD1401" s="56">
        <v>24.803100000000001</v>
      </c>
      <c r="BE1401" s="56">
        <v>24.803100000000001</v>
      </c>
      <c r="BF1401" s="56">
        <v>14.5669</v>
      </c>
      <c r="BG1401" s="378">
        <f t="shared" si="408"/>
        <v>0.14685211888376223</v>
      </c>
      <c r="BH1401" s="14"/>
      <c r="BI1401" s="114" t="s">
        <v>3532</v>
      </c>
      <c r="BJ1401" s="50" t="s">
        <v>4050</v>
      </c>
      <c r="BK1401" s="81"/>
      <c r="BL1401" s="81"/>
      <c r="BM1401" s="81"/>
      <c r="BN1401" s="81"/>
      <c r="BO1401" s="81"/>
      <c r="BP1401" s="81"/>
      <c r="BQ1401" s="81"/>
      <c r="BR1401" s="81"/>
      <c r="BS1401" s="81"/>
      <c r="BT1401" s="81"/>
      <c r="BU1401" s="349"/>
      <c r="BV1401" s="390"/>
      <c r="BW1401" s="352"/>
      <c r="BX1401" s="390"/>
      <c r="BY1401" s="93" t="str">
        <f t="shared" ref="BY1401" si="464">CONCATENATE(IF(J1401="Closeout","CLOSEOUT - ",""),D1401,", ",N1401,"x",O1401,", ",IF(U1401="N/A","",CONCATENATE(U1401,"/")),IF(S1401&gt;0,CONCATENATE("+",S1401),S1401),"mm Offset, ",P1401,", ",V1401,"mm Centerbore, ",PROPER(Y1401),IF(G1401="R",", Race Drilled",""),"",IF(BA1401="N/A","",CONCATENATE(", w/ ",BA1401)))</f>
        <v>MR802, 22x12, -40mm Offset, 8x6.5, 121.3mm Centerbore, Machined - Clear Coat</v>
      </c>
      <c r="BZ1401" s="81" t="s">
        <v>3878</v>
      </c>
      <c r="CA1401" s="81" t="s">
        <v>3879</v>
      </c>
      <c r="CB1401" s="81" t="str">
        <f t="shared" ref="CB1401" si="465">C1401</f>
        <v>RAISED (8XX)</v>
      </c>
    </row>
    <row r="1402" spans="1:80" s="38" customFormat="1" ht="15" customHeight="1">
      <c r="A1402" s="22">
        <f t="shared" si="259"/>
        <v>1400</v>
      </c>
      <c r="B1402" s="13" t="s">
        <v>84</v>
      </c>
      <c r="C1402" s="104" t="s">
        <v>7657</v>
      </c>
      <c r="D1402" s="82" t="s">
        <v>7653</v>
      </c>
      <c r="E1402" s="91" t="str">
        <f>CONCATENATE(LEFT(D1402,5),VLOOKUP(CONCATENATE(N1402,"x",O1402),'PART NUMBER GUIDE'!$B$9:$C$49,2,FALSE),VLOOKUP(CONCATENATE(P1402, V1402), 'PART NUMBER GUIDE'!$Q$6:$R$91, 2, FALSE),VLOOKUP(Y1402,'PART NUMBER GUIDE'!$J$8:$K$43,2, FALSE),IF(U1402="N/A",IF(ABS(S1402)&lt;10,"0"&amp;ABS(S1402),ABS(S1402)),CONCATENATE(LEFT(U1402,1),RIGHT(U1402,1))), F1402, G1402)</f>
        <v>MR80231287540N</v>
      </c>
      <c r="F1402" s="90" t="s">
        <v>2224</v>
      </c>
      <c r="G1402" s="90"/>
      <c r="H1402" s="79" t="s">
        <v>7770</v>
      </c>
      <c r="I1402" s="109">
        <v>45372</v>
      </c>
      <c r="J1402" s="85" t="s">
        <v>1266</v>
      </c>
      <c r="K1402" s="342">
        <v>539</v>
      </c>
      <c r="L1402" s="92">
        <f t="shared" si="335"/>
        <v>539</v>
      </c>
      <c r="M1402" s="344"/>
      <c r="N1402" s="82">
        <v>22</v>
      </c>
      <c r="O1402" s="8">
        <v>12</v>
      </c>
      <c r="P1402" s="99" t="str">
        <f t="shared" si="399"/>
        <v>8x170</v>
      </c>
      <c r="Q1402" s="99">
        <v>8</v>
      </c>
      <c r="R1402" s="82">
        <v>170</v>
      </c>
      <c r="S1402" s="82">
        <v>-40</v>
      </c>
      <c r="T1402" s="84">
        <v>4.9000000000000004</v>
      </c>
      <c r="U1402" s="102" t="s">
        <v>85</v>
      </c>
      <c r="V1402" s="75">
        <v>125</v>
      </c>
      <c r="W1402" s="41">
        <v>42.769678863866247</v>
      </c>
      <c r="X1402" s="51">
        <v>3640</v>
      </c>
      <c r="Y1402" s="45" t="s">
        <v>7646</v>
      </c>
      <c r="Z1402" s="79" t="s">
        <v>2987</v>
      </c>
      <c r="AA1402" s="51" t="str">
        <f t="shared" si="278"/>
        <v>22x12, 8x170, -40 OS</v>
      </c>
      <c r="AB1402" s="81" t="s">
        <v>7652</v>
      </c>
      <c r="AC1402" s="89">
        <f>_xlfn.IFNA(VLOOKUP(AB1402,ACCESSORIES!F:J,5,FALSE),"N/A")</f>
        <v>22</v>
      </c>
      <c r="AD1402" s="14" t="s">
        <v>85</v>
      </c>
      <c r="AE1402" s="9" t="str">
        <f>_xlfn.IFNA(VLOOKUP(AD1402,ACCESSORIES!C:G,5,FALSE),"N/A")</f>
        <v>N/A</v>
      </c>
      <c r="AF1402" s="9" t="str">
        <f>_xlfn.IFNA(VLOOKUP(AE1402,ACCESSORIES!D:H,5,FALSE),"N/A")</f>
        <v>N/A</v>
      </c>
      <c r="AG1402" s="14" t="s">
        <v>85</v>
      </c>
      <c r="AH1402" s="9" t="str">
        <f>_xlfn.IFNA(VLOOKUP(AG1402,ACCESSORIES!F:J,5,FALSE),"N/A")</f>
        <v>N/A</v>
      </c>
      <c r="AI1402" s="99" t="s">
        <v>265</v>
      </c>
      <c r="AJ1402" s="82" t="s">
        <v>85</v>
      </c>
      <c r="AK1402" s="82" t="s">
        <v>85</v>
      </c>
      <c r="AL1402" s="82" t="s">
        <v>85</v>
      </c>
      <c r="AM1402" s="82">
        <v>16.2</v>
      </c>
      <c r="AN1402" s="82">
        <v>200</v>
      </c>
      <c r="AO1402" s="36">
        <v>0</v>
      </c>
      <c r="AP1402" s="36">
        <v>0</v>
      </c>
      <c r="AQ1402" s="25">
        <v>34.799999999999997</v>
      </c>
      <c r="AR1402" s="36">
        <v>48</v>
      </c>
      <c r="AS1402" s="25">
        <v>267.39999999999998</v>
      </c>
      <c r="AT1402" s="74">
        <v>260.3</v>
      </c>
      <c r="AU1402" s="84">
        <v>125</v>
      </c>
      <c r="AV1402" s="54">
        <v>88</v>
      </c>
      <c r="AW1402" s="54">
        <v>88</v>
      </c>
      <c r="AX1402" s="54">
        <v>130.19999999999999</v>
      </c>
      <c r="AY1402" s="13" t="s">
        <v>85</v>
      </c>
      <c r="AZ1402" s="98" t="str">
        <f>_xlfn.IFNA(VLOOKUP(AY1402,ACCESSORIES!F:J,5,FALSE),"N/A")</f>
        <v>N/A</v>
      </c>
      <c r="BA1402" s="13" t="s">
        <v>85</v>
      </c>
      <c r="BB1402" s="98" t="str">
        <f>_xlfn.IFNA(VLOOKUP(BA1402,ACCESSORIES!F:J,5,FALSE),"N/A")</f>
        <v>N/A</v>
      </c>
      <c r="BC1402" s="77">
        <f t="shared" si="343"/>
        <v>47.269678863866247</v>
      </c>
      <c r="BD1402" s="56">
        <v>24.803100000000001</v>
      </c>
      <c r="BE1402" s="56">
        <v>24.803100000000001</v>
      </c>
      <c r="BF1402" s="56">
        <v>14.5669</v>
      </c>
      <c r="BG1402" s="378">
        <f t="shared" si="408"/>
        <v>0.14685211888376223</v>
      </c>
      <c r="BH1402" s="14"/>
      <c r="BI1402" s="114" t="s">
        <v>3532</v>
      </c>
      <c r="BJ1402" s="50" t="s">
        <v>4050</v>
      </c>
      <c r="BK1402" s="81"/>
      <c r="BL1402" s="81"/>
      <c r="BM1402" s="81"/>
      <c r="BN1402" s="81"/>
      <c r="BO1402" s="81"/>
      <c r="BP1402" s="81"/>
      <c r="BQ1402" s="81"/>
      <c r="BR1402" s="81"/>
      <c r="BS1402" s="81"/>
      <c r="BT1402" s="81"/>
      <c r="BU1402" s="349"/>
      <c r="BV1402" s="390"/>
      <c r="BW1402" s="352"/>
      <c r="BX1402" s="390"/>
      <c r="BY1402" s="93" t="str">
        <f t="shared" si="270"/>
        <v>MR802, 22x12, -40mm Offset, 8x170, 125mm Centerbore, Double Black Milled</v>
      </c>
      <c r="BZ1402" s="81" t="s">
        <v>3878</v>
      </c>
      <c r="CA1402" s="81" t="s">
        <v>3879</v>
      </c>
      <c r="CB1402" s="81" t="str">
        <f t="shared" si="271"/>
        <v>RAISED (8XX)</v>
      </c>
    </row>
    <row r="1403" spans="1:80" s="38" customFormat="1" ht="15" customHeight="1">
      <c r="A1403" s="22">
        <f t="shared" ref="A1403" si="466">ROW(B1403)-2</f>
        <v>1401</v>
      </c>
      <c r="B1403" s="13" t="s">
        <v>84</v>
      </c>
      <c r="C1403" s="104" t="s">
        <v>7657</v>
      </c>
      <c r="D1403" s="82" t="s">
        <v>7653</v>
      </c>
      <c r="E1403" s="91" t="str">
        <f>CONCATENATE(LEFT(D1403,5),VLOOKUP(CONCATENATE(N1403,"x",O1403),'PART NUMBER GUIDE'!$B$9:$C$49,2,FALSE),VLOOKUP(CONCATENATE(P1403, V1403), 'PART NUMBER GUIDE'!$Q$6:$R$91, 2, FALSE),VLOOKUP(Y1403,'PART NUMBER GUIDE'!$J$8:$K$43,2, FALSE),IF(U1403="N/A",IF(ABS(S1403)&lt;10,"0"&amp;ABS(S1403),ABS(S1403)),CONCATENATE(LEFT(U1403,1),RIGHT(U1403,1))), F1403, G1403)</f>
        <v>MR80231287340N</v>
      </c>
      <c r="F1403" s="90" t="s">
        <v>2224</v>
      </c>
      <c r="G1403" s="90"/>
      <c r="H1403" s="79" t="s">
        <v>7771</v>
      </c>
      <c r="I1403" s="109">
        <v>45372</v>
      </c>
      <c r="J1403" s="85" t="s">
        <v>1266</v>
      </c>
      <c r="K1403" s="342">
        <v>539</v>
      </c>
      <c r="L1403" s="92">
        <f t="shared" si="335"/>
        <v>539</v>
      </c>
      <c r="M1403" s="344"/>
      <c r="N1403" s="82">
        <v>22</v>
      </c>
      <c r="O1403" s="8">
        <v>12</v>
      </c>
      <c r="P1403" s="99" t="str">
        <f t="shared" ref="P1403" si="467">CONCATENATE(Q1403,"x",R1403)</f>
        <v>8x170</v>
      </c>
      <c r="Q1403" s="99">
        <v>8</v>
      </c>
      <c r="R1403" s="82">
        <v>170</v>
      </c>
      <c r="S1403" s="82">
        <v>-40</v>
      </c>
      <c r="T1403" s="84">
        <v>4.9000000000000004</v>
      </c>
      <c r="U1403" s="102" t="s">
        <v>85</v>
      </c>
      <c r="V1403" s="75">
        <v>125</v>
      </c>
      <c r="W1403" s="41">
        <v>42.769678863866247</v>
      </c>
      <c r="X1403" s="51">
        <v>3640</v>
      </c>
      <c r="Y1403" s="45" t="s">
        <v>5454</v>
      </c>
      <c r="Z1403" s="79" t="s">
        <v>196</v>
      </c>
      <c r="AA1403" s="51" t="str">
        <f t="shared" ref="AA1403" si="468">_xlfn.CONCAT(N1403,"x",O1403,","," ",P1403,","," ",S1403," ","OS")</f>
        <v>22x12, 8x170, -40 OS</v>
      </c>
      <c r="AB1403" s="81" t="s">
        <v>7652</v>
      </c>
      <c r="AC1403" s="89">
        <f>_xlfn.IFNA(VLOOKUP(AB1403,ACCESSORIES!F:J,5,FALSE),"N/A")</f>
        <v>22</v>
      </c>
      <c r="AD1403" s="14" t="s">
        <v>85</v>
      </c>
      <c r="AE1403" s="9" t="str">
        <f>_xlfn.IFNA(VLOOKUP(AD1403,ACCESSORIES!C:G,5,FALSE),"N/A")</f>
        <v>N/A</v>
      </c>
      <c r="AF1403" s="9" t="str">
        <f>_xlfn.IFNA(VLOOKUP(AE1403,ACCESSORIES!D:H,5,FALSE),"N/A")</f>
        <v>N/A</v>
      </c>
      <c r="AG1403" s="14" t="s">
        <v>85</v>
      </c>
      <c r="AH1403" s="9" t="str">
        <f>_xlfn.IFNA(VLOOKUP(AG1403,ACCESSORIES!F:J,5,FALSE),"N/A")</f>
        <v>N/A</v>
      </c>
      <c r="AI1403" s="99" t="s">
        <v>265</v>
      </c>
      <c r="AJ1403" s="82" t="s">
        <v>85</v>
      </c>
      <c r="AK1403" s="82" t="s">
        <v>85</v>
      </c>
      <c r="AL1403" s="82" t="s">
        <v>85</v>
      </c>
      <c r="AM1403" s="82">
        <v>16.2</v>
      </c>
      <c r="AN1403" s="82">
        <v>200</v>
      </c>
      <c r="AO1403" s="36">
        <v>0</v>
      </c>
      <c r="AP1403" s="36">
        <v>0</v>
      </c>
      <c r="AQ1403" s="25">
        <v>34.799999999999997</v>
      </c>
      <c r="AR1403" s="36">
        <v>48</v>
      </c>
      <c r="AS1403" s="25">
        <v>267.39999999999998</v>
      </c>
      <c r="AT1403" s="74">
        <v>260.3</v>
      </c>
      <c r="AU1403" s="84">
        <v>125</v>
      </c>
      <c r="AV1403" s="54">
        <v>88</v>
      </c>
      <c r="AW1403" s="54">
        <v>88</v>
      </c>
      <c r="AX1403" s="54">
        <v>130.19999999999999</v>
      </c>
      <c r="AY1403" s="13" t="s">
        <v>85</v>
      </c>
      <c r="AZ1403" s="98" t="str">
        <f>_xlfn.IFNA(VLOOKUP(AY1403,ACCESSORIES!F:J,5,FALSE),"N/A")</f>
        <v>N/A</v>
      </c>
      <c r="BA1403" s="13" t="s">
        <v>85</v>
      </c>
      <c r="BB1403" s="98" t="str">
        <f>_xlfn.IFNA(VLOOKUP(BA1403,ACCESSORIES!F:J,5,FALSE),"N/A")</f>
        <v>N/A</v>
      </c>
      <c r="BC1403" s="77">
        <f t="shared" si="343"/>
        <v>47.269678863866247</v>
      </c>
      <c r="BD1403" s="56">
        <v>24.803100000000001</v>
      </c>
      <c r="BE1403" s="56">
        <v>24.803100000000001</v>
      </c>
      <c r="BF1403" s="56">
        <v>14.5669</v>
      </c>
      <c r="BG1403" s="378">
        <f t="shared" si="408"/>
        <v>0.14685211888376223</v>
      </c>
      <c r="BH1403" s="14"/>
      <c r="BI1403" s="114" t="s">
        <v>3532</v>
      </c>
      <c r="BJ1403" s="50" t="s">
        <v>4050</v>
      </c>
      <c r="BK1403" s="81"/>
      <c r="BL1403" s="81"/>
      <c r="BM1403" s="81"/>
      <c r="BN1403" s="81"/>
      <c r="BO1403" s="81"/>
      <c r="BP1403" s="81"/>
      <c r="BQ1403" s="81"/>
      <c r="BR1403" s="81"/>
      <c r="BS1403" s="81"/>
      <c r="BT1403" s="81"/>
      <c r="BU1403" s="349"/>
      <c r="BV1403" s="390"/>
      <c r="BW1403" s="352"/>
      <c r="BX1403" s="390"/>
      <c r="BY1403" s="93" t="str">
        <f t="shared" ref="BY1403" si="469">CONCATENATE(IF(J1403="Closeout","CLOSEOUT - ",""),D1403,", ",N1403,"x",O1403,", ",IF(U1403="N/A","",CONCATENATE(U1403,"/")),IF(S1403&gt;0,CONCATENATE("+",S1403),S1403),"mm Offset, ",P1403,", ",V1403,"mm Centerbore, ",PROPER(Y1403),IF(G1403="R",", Race Drilled",""),"",IF(BA1403="N/A","",CONCATENATE(", w/ ",BA1403)))</f>
        <v>MR802, 22x12, -40mm Offset, 8x170, 125mm Centerbore, Machined - Clear Coat</v>
      </c>
      <c r="BZ1403" s="81" t="s">
        <v>3878</v>
      </c>
      <c r="CA1403" s="81" t="s">
        <v>3879</v>
      </c>
      <c r="CB1403" s="81" t="str">
        <f t="shared" ref="CB1403" si="470">C1403</f>
        <v>RAISED (8XX)</v>
      </c>
    </row>
    <row r="1404" spans="1:80" s="38" customFormat="1" ht="15" customHeight="1">
      <c r="A1404" s="22">
        <f t="shared" si="259"/>
        <v>1402</v>
      </c>
      <c r="B1404" s="13" t="s">
        <v>84</v>
      </c>
      <c r="C1404" s="104" t="s">
        <v>7657</v>
      </c>
      <c r="D1404" s="82" t="s">
        <v>7653</v>
      </c>
      <c r="E1404" s="91" t="str">
        <f>CONCATENATE(LEFT(D1404,5),VLOOKUP(CONCATENATE(N1404,"x",O1404),'PART NUMBER GUIDE'!$B$9:$C$49,2,FALSE),VLOOKUP(CONCATENATE(P1404, V1404), 'PART NUMBER GUIDE'!$Q$6:$R$91, 2, FALSE),VLOOKUP(Y1404,'PART NUMBER GUIDE'!$J$8:$K$43,2, FALSE),IF(U1404="N/A",IF(ABS(S1404)&lt;10,"0"&amp;ABS(S1404),ABS(S1404)),CONCATENATE(LEFT(U1404,1),RIGHT(U1404,1))), F1404, G1404)</f>
        <v>MR80231288540N</v>
      </c>
      <c r="F1404" s="90" t="s">
        <v>2224</v>
      </c>
      <c r="G1404" s="90"/>
      <c r="H1404" s="79" t="s">
        <v>7772</v>
      </c>
      <c r="I1404" s="109">
        <v>45372</v>
      </c>
      <c r="J1404" s="85" t="s">
        <v>1266</v>
      </c>
      <c r="K1404" s="342">
        <v>539</v>
      </c>
      <c r="L1404" s="92">
        <f t="shared" si="335"/>
        <v>539</v>
      </c>
      <c r="M1404" s="344"/>
      <c r="N1404" s="82">
        <v>22</v>
      </c>
      <c r="O1404" s="8">
        <v>12</v>
      </c>
      <c r="P1404" s="99" t="str">
        <f t="shared" si="399"/>
        <v>8x180</v>
      </c>
      <c r="Q1404" s="99">
        <v>8</v>
      </c>
      <c r="R1404" s="82">
        <v>180</v>
      </c>
      <c r="S1404" s="82">
        <v>-40</v>
      </c>
      <c r="T1404" s="84">
        <v>4.9000000000000004</v>
      </c>
      <c r="U1404" s="102" t="s">
        <v>85</v>
      </c>
      <c r="V1404" s="75">
        <v>124.1</v>
      </c>
      <c r="W1404" s="41">
        <v>43.210603388236009</v>
      </c>
      <c r="X1404" s="51">
        <v>3640</v>
      </c>
      <c r="Y1404" s="45" t="s">
        <v>7646</v>
      </c>
      <c r="Z1404" s="79" t="s">
        <v>2987</v>
      </c>
      <c r="AA1404" s="51" t="str">
        <f t="shared" si="278"/>
        <v>22x12, 8x180, -40 OS</v>
      </c>
      <c r="AB1404" s="81" t="s">
        <v>7652</v>
      </c>
      <c r="AC1404" s="89">
        <f>_xlfn.IFNA(VLOOKUP(AB1404,ACCESSORIES!F:J,5,FALSE),"N/A")</f>
        <v>22</v>
      </c>
      <c r="AD1404" s="14" t="s">
        <v>85</v>
      </c>
      <c r="AE1404" s="9" t="str">
        <f>_xlfn.IFNA(VLOOKUP(AD1404,ACCESSORIES!C:G,5,FALSE),"N/A")</f>
        <v>N/A</v>
      </c>
      <c r="AF1404" s="9" t="str">
        <f>_xlfn.IFNA(VLOOKUP(AE1404,ACCESSORIES!D:H,5,FALSE),"N/A")</f>
        <v>N/A</v>
      </c>
      <c r="AG1404" s="14" t="s">
        <v>85</v>
      </c>
      <c r="AH1404" s="9" t="str">
        <f>_xlfn.IFNA(VLOOKUP(AG1404,ACCESSORIES!F:J,5,FALSE),"N/A")</f>
        <v>N/A</v>
      </c>
      <c r="AI1404" s="99" t="s">
        <v>265</v>
      </c>
      <c r="AJ1404" s="82" t="s">
        <v>85</v>
      </c>
      <c r="AK1404" s="82" t="s">
        <v>85</v>
      </c>
      <c r="AL1404" s="82" t="s">
        <v>85</v>
      </c>
      <c r="AM1404" s="82">
        <v>16.2</v>
      </c>
      <c r="AN1404" s="82">
        <v>210</v>
      </c>
      <c r="AO1404" s="36">
        <v>0</v>
      </c>
      <c r="AP1404" s="36">
        <v>0</v>
      </c>
      <c r="AQ1404" s="25">
        <v>31.5</v>
      </c>
      <c r="AR1404" s="36">
        <v>48</v>
      </c>
      <c r="AS1404" s="25">
        <v>267.39999999999998</v>
      </c>
      <c r="AT1404" s="74">
        <v>260.3</v>
      </c>
      <c r="AU1404" s="84">
        <v>124.1</v>
      </c>
      <c r="AV1404" s="54">
        <v>88</v>
      </c>
      <c r="AW1404" s="54">
        <v>88</v>
      </c>
      <c r="AX1404" s="54">
        <v>130.19999999999999</v>
      </c>
      <c r="AY1404" s="13" t="s">
        <v>85</v>
      </c>
      <c r="AZ1404" s="98" t="str">
        <f>_xlfn.IFNA(VLOOKUP(AY1404,ACCESSORIES!F:J,5,FALSE),"N/A")</f>
        <v>N/A</v>
      </c>
      <c r="BA1404" s="13" t="s">
        <v>85</v>
      </c>
      <c r="BB1404" s="98" t="str">
        <f>_xlfn.IFNA(VLOOKUP(BA1404,ACCESSORIES!F:J,5,FALSE),"N/A")</f>
        <v>N/A</v>
      </c>
      <c r="BC1404" s="77">
        <f t="shared" si="343"/>
        <v>47.710603388236009</v>
      </c>
      <c r="BD1404" s="56">
        <v>24.803100000000001</v>
      </c>
      <c r="BE1404" s="56">
        <v>24.803100000000001</v>
      </c>
      <c r="BF1404" s="56">
        <v>14.5669</v>
      </c>
      <c r="BG1404" s="378">
        <f t="shared" si="408"/>
        <v>0.14685211888376223</v>
      </c>
      <c r="BH1404" s="14"/>
      <c r="BI1404" s="114" t="s">
        <v>3532</v>
      </c>
      <c r="BJ1404" s="50" t="s">
        <v>4050</v>
      </c>
      <c r="BK1404" s="81"/>
      <c r="BL1404" s="81"/>
      <c r="BM1404" s="81"/>
      <c r="BN1404" s="81"/>
      <c r="BO1404" s="81"/>
      <c r="BP1404" s="81"/>
      <c r="BQ1404" s="81"/>
      <c r="BR1404" s="81"/>
      <c r="BS1404" s="81"/>
      <c r="BT1404" s="81"/>
      <c r="BU1404" s="349"/>
      <c r="BV1404" s="390"/>
      <c r="BW1404" s="352"/>
      <c r="BX1404" s="390"/>
      <c r="BY1404" s="93" t="str">
        <f t="shared" si="270"/>
        <v>MR802, 22x12, -40mm Offset, 8x180, 124.1mm Centerbore, Double Black Milled</v>
      </c>
      <c r="BZ1404" s="81" t="s">
        <v>3878</v>
      </c>
      <c r="CA1404" s="81" t="s">
        <v>3879</v>
      </c>
      <c r="CB1404" s="81" t="str">
        <f t="shared" si="271"/>
        <v>RAISED (8XX)</v>
      </c>
    </row>
    <row r="1405" spans="1:80" s="38" customFormat="1" ht="15" customHeight="1">
      <c r="A1405" s="22">
        <f t="shared" ref="A1405" si="471">ROW(B1405)-2</f>
        <v>1403</v>
      </c>
      <c r="B1405" s="13" t="s">
        <v>84</v>
      </c>
      <c r="C1405" s="104" t="s">
        <v>7657</v>
      </c>
      <c r="D1405" s="82" t="s">
        <v>7653</v>
      </c>
      <c r="E1405" s="91" t="str">
        <f>CONCATENATE(LEFT(D1405,5),VLOOKUP(CONCATENATE(N1405,"x",O1405),'PART NUMBER GUIDE'!$B$9:$C$49,2,FALSE),VLOOKUP(CONCATENATE(P1405, V1405), 'PART NUMBER GUIDE'!$Q$6:$R$91, 2, FALSE),VLOOKUP(Y1405,'PART NUMBER GUIDE'!$J$8:$K$43,2, FALSE),IF(U1405="N/A",IF(ABS(S1405)&lt;10,"0"&amp;ABS(S1405),ABS(S1405)),CONCATENATE(LEFT(U1405,1),RIGHT(U1405,1))), F1405, G1405)</f>
        <v>MR80231288340N</v>
      </c>
      <c r="F1405" s="90" t="s">
        <v>2224</v>
      </c>
      <c r="G1405" s="90"/>
      <c r="H1405" s="79" t="s">
        <v>7773</v>
      </c>
      <c r="I1405" s="109">
        <v>45372</v>
      </c>
      <c r="J1405" s="85" t="s">
        <v>1266</v>
      </c>
      <c r="K1405" s="342">
        <v>539</v>
      </c>
      <c r="L1405" s="92">
        <f t="shared" si="335"/>
        <v>539</v>
      </c>
      <c r="M1405" s="344"/>
      <c r="N1405" s="82">
        <v>22</v>
      </c>
      <c r="O1405" s="8">
        <v>12</v>
      </c>
      <c r="P1405" s="99" t="str">
        <f t="shared" ref="P1405" si="472">CONCATENATE(Q1405,"x",R1405)</f>
        <v>8x180</v>
      </c>
      <c r="Q1405" s="99">
        <v>8</v>
      </c>
      <c r="R1405" s="82">
        <v>180</v>
      </c>
      <c r="S1405" s="82">
        <v>-40</v>
      </c>
      <c r="T1405" s="84">
        <v>4.9000000000000004</v>
      </c>
      <c r="U1405" s="102" t="s">
        <v>85</v>
      </c>
      <c r="V1405" s="75">
        <v>124.1</v>
      </c>
      <c r="W1405" s="41">
        <v>43.210603388236009</v>
      </c>
      <c r="X1405" s="51">
        <v>3640</v>
      </c>
      <c r="Y1405" s="45" t="s">
        <v>5454</v>
      </c>
      <c r="Z1405" s="79" t="s">
        <v>196</v>
      </c>
      <c r="AA1405" s="51" t="str">
        <f t="shared" ref="AA1405" si="473">_xlfn.CONCAT(N1405,"x",O1405,","," ",P1405,","," ",S1405," ","OS")</f>
        <v>22x12, 8x180, -40 OS</v>
      </c>
      <c r="AB1405" s="81" t="s">
        <v>7652</v>
      </c>
      <c r="AC1405" s="89">
        <f>_xlfn.IFNA(VLOOKUP(AB1405,ACCESSORIES!F:J,5,FALSE),"N/A")</f>
        <v>22</v>
      </c>
      <c r="AD1405" s="14" t="s">
        <v>85</v>
      </c>
      <c r="AE1405" s="9" t="str">
        <f>_xlfn.IFNA(VLOOKUP(AD1405,ACCESSORIES!C:G,5,FALSE),"N/A")</f>
        <v>N/A</v>
      </c>
      <c r="AF1405" s="9" t="str">
        <f>_xlfn.IFNA(VLOOKUP(AE1405,ACCESSORIES!D:H,5,FALSE),"N/A")</f>
        <v>N/A</v>
      </c>
      <c r="AG1405" s="14" t="s">
        <v>85</v>
      </c>
      <c r="AH1405" s="9" t="str">
        <f>_xlfn.IFNA(VLOOKUP(AG1405,ACCESSORIES!F:J,5,FALSE),"N/A")</f>
        <v>N/A</v>
      </c>
      <c r="AI1405" s="99" t="s">
        <v>265</v>
      </c>
      <c r="AJ1405" s="82" t="s">
        <v>85</v>
      </c>
      <c r="AK1405" s="82" t="s">
        <v>85</v>
      </c>
      <c r="AL1405" s="82" t="s">
        <v>85</v>
      </c>
      <c r="AM1405" s="82">
        <v>16.2</v>
      </c>
      <c r="AN1405" s="82">
        <v>210</v>
      </c>
      <c r="AO1405" s="36">
        <v>0</v>
      </c>
      <c r="AP1405" s="36">
        <v>0</v>
      </c>
      <c r="AQ1405" s="25">
        <v>31.5</v>
      </c>
      <c r="AR1405" s="36">
        <v>48</v>
      </c>
      <c r="AS1405" s="25">
        <v>267.39999999999998</v>
      </c>
      <c r="AT1405" s="74">
        <v>260.3</v>
      </c>
      <c r="AU1405" s="84">
        <v>124.1</v>
      </c>
      <c r="AV1405" s="54">
        <v>88</v>
      </c>
      <c r="AW1405" s="54">
        <v>88</v>
      </c>
      <c r="AX1405" s="54">
        <v>130.19999999999999</v>
      </c>
      <c r="AY1405" s="13" t="s">
        <v>85</v>
      </c>
      <c r="AZ1405" s="98" t="str">
        <f>_xlfn.IFNA(VLOOKUP(AY1405,ACCESSORIES!F:J,5,FALSE),"N/A")</f>
        <v>N/A</v>
      </c>
      <c r="BA1405" s="13" t="s">
        <v>85</v>
      </c>
      <c r="BB1405" s="98" t="str">
        <f>_xlfn.IFNA(VLOOKUP(BA1405,ACCESSORIES!F:J,5,FALSE),"N/A")</f>
        <v>N/A</v>
      </c>
      <c r="BC1405" s="77">
        <f t="shared" si="343"/>
        <v>47.710603388236009</v>
      </c>
      <c r="BD1405" s="56">
        <v>24.803100000000001</v>
      </c>
      <c r="BE1405" s="56">
        <v>24.803100000000001</v>
      </c>
      <c r="BF1405" s="56">
        <v>14.5669</v>
      </c>
      <c r="BG1405" s="378">
        <f t="shared" si="408"/>
        <v>0.14685211888376223</v>
      </c>
      <c r="BH1405" s="14"/>
      <c r="BI1405" s="114" t="s">
        <v>3532</v>
      </c>
      <c r="BJ1405" s="50" t="s">
        <v>4050</v>
      </c>
      <c r="BK1405" s="81"/>
      <c r="BL1405" s="81"/>
      <c r="BM1405" s="81"/>
      <c r="BN1405" s="81"/>
      <c r="BO1405" s="81"/>
      <c r="BP1405" s="81"/>
      <c r="BQ1405" s="81"/>
      <c r="BR1405" s="81"/>
      <c r="BS1405" s="81"/>
      <c r="BT1405" s="81"/>
      <c r="BU1405" s="349"/>
      <c r="BV1405" s="390"/>
      <c r="BW1405" s="352"/>
      <c r="BX1405" s="390"/>
      <c r="BY1405" s="93" t="str">
        <f t="shared" ref="BY1405" si="474">CONCATENATE(IF(J1405="Closeout","CLOSEOUT - ",""),D1405,", ",N1405,"x",O1405,", ",IF(U1405="N/A","",CONCATENATE(U1405,"/")),IF(S1405&gt;0,CONCATENATE("+",S1405),S1405),"mm Offset, ",P1405,", ",V1405,"mm Centerbore, ",PROPER(Y1405),IF(G1405="R",", Race Drilled",""),"",IF(BA1405="N/A","",CONCATENATE(", w/ ",BA1405)))</f>
        <v>MR802, 22x12, -40mm Offset, 8x180, 124.1mm Centerbore, Machined - Clear Coat</v>
      </c>
      <c r="BZ1405" s="81" t="s">
        <v>3878</v>
      </c>
      <c r="CA1405" s="81" t="s">
        <v>3879</v>
      </c>
      <c r="CB1405" s="81" t="str">
        <f t="shared" ref="CB1405" si="475">C1405</f>
        <v>RAISED (8XX)</v>
      </c>
    </row>
    <row r="1406" spans="1:80" s="38" customFormat="1" ht="15" customHeight="1">
      <c r="A1406" s="22">
        <f t="shared" si="259"/>
        <v>1404</v>
      </c>
      <c r="B1406" s="13" t="s">
        <v>84</v>
      </c>
      <c r="C1406" s="104" t="s">
        <v>7657</v>
      </c>
      <c r="D1406" s="82" t="s">
        <v>7654</v>
      </c>
      <c r="E1406" s="91" t="str">
        <f>CONCATENATE(LEFT(D1406,5),VLOOKUP(CONCATENATE(N1406,"x",O1406),'PART NUMBER GUIDE'!$B$9:$C$49,2,FALSE),VLOOKUP(CONCATENATE(P1406, V1406), 'PART NUMBER GUIDE'!$Q$6:$R$91, 2, FALSE),VLOOKUP(Y1406,'PART NUMBER GUIDE'!$J$8:$K$43,2, FALSE),IF(U1406="N/A",IF(ABS(S1406)&lt;10,"0"&amp;ABS(S1406),ABS(S1406)),CONCATENATE(LEFT(U1406,1),RIGHT(U1406,1))), F1406, G1406)</f>
        <v>MR803290161312N</v>
      </c>
      <c r="F1406" s="90" t="s">
        <v>2224</v>
      </c>
      <c r="G1406" s="90"/>
      <c r="H1406" s="79" t="s">
        <v>7774</v>
      </c>
      <c r="I1406" s="109">
        <v>45372</v>
      </c>
      <c r="J1406" s="85" t="s">
        <v>1266</v>
      </c>
      <c r="K1406" s="342">
        <v>409</v>
      </c>
      <c r="L1406" s="92">
        <f t="shared" si="335"/>
        <v>409</v>
      </c>
      <c r="M1406" s="344"/>
      <c r="N1406" s="82">
        <v>20</v>
      </c>
      <c r="O1406" s="8">
        <v>9</v>
      </c>
      <c r="P1406" s="99" t="str">
        <f t="shared" si="399"/>
        <v>6x135</v>
      </c>
      <c r="Q1406" s="82">
        <v>6</v>
      </c>
      <c r="R1406" s="82">
        <v>135</v>
      </c>
      <c r="S1406" s="82">
        <v>-12</v>
      </c>
      <c r="T1406" s="84">
        <v>4.5</v>
      </c>
      <c r="U1406" s="102" t="s">
        <v>85</v>
      </c>
      <c r="V1406" s="75">
        <v>87</v>
      </c>
      <c r="W1406" s="41">
        <v>35.714886473950166</v>
      </c>
      <c r="X1406" s="51">
        <v>2650</v>
      </c>
      <c r="Y1406" s="45" t="s">
        <v>4304</v>
      </c>
      <c r="Z1406" s="79" t="s">
        <v>2987</v>
      </c>
      <c r="AA1406" s="51" t="str">
        <f t="shared" si="278"/>
        <v>20x9, 6x135, -12 OS</v>
      </c>
      <c r="AB1406" s="81" t="s">
        <v>7971</v>
      </c>
      <c r="AC1406" s="89">
        <f>_xlfn.IFNA(VLOOKUP(AB1406,ACCESSORIES!F:J,5,FALSE),"N/A")</f>
        <v>22</v>
      </c>
      <c r="AD1406" s="14" t="s">
        <v>85</v>
      </c>
      <c r="AE1406" s="9" t="str">
        <f>_xlfn.IFNA(VLOOKUP(AD1406,ACCESSORIES!C:G,5,FALSE),"N/A")</f>
        <v>N/A</v>
      </c>
      <c r="AF1406" s="9" t="str">
        <f>_xlfn.IFNA(VLOOKUP(AE1406,ACCESSORIES!D:H,5,FALSE),"N/A")</f>
        <v>N/A</v>
      </c>
      <c r="AG1406" s="14" t="s">
        <v>85</v>
      </c>
      <c r="AH1406" s="9" t="str">
        <f>_xlfn.IFNA(VLOOKUP(AG1406,ACCESSORIES!F:J,5,FALSE),"N/A")</f>
        <v>N/A</v>
      </c>
      <c r="AI1406" s="99" t="s">
        <v>265</v>
      </c>
      <c r="AJ1406" s="82" t="s">
        <v>85</v>
      </c>
      <c r="AK1406" s="82" t="s">
        <v>85</v>
      </c>
      <c r="AL1406" s="82" t="s">
        <v>85</v>
      </c>
      <c r="AM1406" s="82">
        <v>16.2</v>
      </c>
      <c r="AN1406" s="82">
        <v>170</v>
      </c>
      <c r="AO1406" s="36">
        <v>17.8</v>
      </c>
      <c r="AP1406" s="36">
        <v>46.8</v>
      </c>
      <c r="AQ1406" s="25">
        <v>63.9</v>
      </c>
      <c r="AR1406" s="36">
        <v>70.7</v>
      </c>
      <c r="AS1406" s="25">
        <v>233.4</v>
      </c>
      <c r="AT1406" s="74">
        <v>229</v>
      </c>
      <c r="AU1406" s="84">
        <v>87</v>
      </c>
      <c r="AV1406" s="54">
        <v>79.900000000000006</v>
      </c>
      <c r="AW1406" s="54">
        <v>79.900000000000006</v>
      </c>
      <c r="AX1406" s="54">
        <v>46.4</v>
      </c>
      <c r="AY1406" s="13" t="s">
        <v>85</v>
      </c>
      <c r="AZ1406" s="98" t="str">
        <f>_xlfn.IFNA(VLOOKUP(AY1406,ACCESSORIES!F:J,5,FALSE),"N/A")</f>
        <v>N/A</v>
      </c>
      <c r="BA1406" s="13" t="s">
        <v>85</v>
      </c>
      <c r="BB1406" s="98" t="str">
        <f>_xlfn.IFNA(VLOOKUP(BA1406,ACCESSORIES!F:J,5,FALSE),"N/A")</f>
        <v>N/A</v>
      </c>
      <c r="BC1406" s="77">
        <f t="shared" si="343"/>
        <v>40.214886473950166</v>
      </c>
      <c r="BD1406" s="56">
        <v>23.228346456692901</v>
      </c>
      <c r="BE1406" s="56">
        <v>23.228346456692901</v>
      </c>
      <c r="BF1406" s="56">
        <v>11.771653543307099</v>
      </c>
      <c r="BG1406" s="378">
        <f t="shared" ref="BG1406:BG1469" si="476">SUM(((BD1406*25.4)*(BE1406*25.4)*(BF1406*25.4))/1000000000)</f>
        <v>0.10408189999999996</v>
      </c>
      <c r="BH1406" s="99">
        <v>24</v>
      </c>
      <c r="BI1406" s="114" t="s">
        <v>3532</v>
      </c>
      <c r="BJ1406" s="50" t="s">
        <v>4050</v>
      </c>
      <c r="BK1406" s="81"/>
      <c r="BL1406" s="81"/>
      <c r="BM1406" s="81"/>
      <c r="BN1406" s="81"/>
      <c r="BO1406" s="81"/>
      <c r="BP1406" s="81"/>
      <c r="BQ1406" s="81"/>
      <c r="BR1406" s="81"/>
      <c r="BS1406" s="81"/>
      <c r="BT1406" s="81"/>
      <c r="BU1406" s="349"/>
      <c r="BV1406" s="390"/>
      <c r="BW1406" s="352"/>
      <c r="BX1406" s="390"/>
      <c r="BY1406" s="93" t="str">
        <f t="shared" ref="BY1406:BY1480" si="477">CONCATENATE(IF(J1406="Closeout","CLOSEOUT - ",""),D1406,", ",N1406,"x",O1406,", ",IF(U1406="N/A","",CONCATENATE(U1406,"/")),IF(S1406&gt;0,CONCATENATE("+",S1406),S1406),"mm Offset, ",P1406,", ",V1406,"mm Centerbore, ",PROPER(Y1406),IF(G1406="R",", Race Drilled",""),"",IF(BA1406="N/A","",CONCATENATE(", w/ ",BA1406)))</f>
        <v>MR803, 20x9, -12mm Offset, 6x135, 87mm Centerbore, Gloss Black</v>
      </c>
      <c r="BZ1406" s="81" t="s">
        <v>3878</v>
      </c>
      <c r="CA1406" s="81" t="s">
        <v>3879</v>
      </c>
      <c r="CB1406" s="81" t="str">
        <f t="shared" ref="CB1406:CB1480" si="478">C1406</f>
        <v>RAISED (8XX)</v>
      </c>
    </row>
    <row r="1407" spans="1:80" s="38" customFormat="1" ht="15" customHeight="1">
      <c r="A1407" s="22">
        <f t="shared" ref="A1407" si="479">ROW(B1407)-2</f>
        <v>1405</v>
      </c>
      <c r="B1407" s="13" t="s">
        <v>84</v>
      </c>
      <c r="C1407" s="104" t="s">
        <v>7657</v>
      </c>
      <c r="D1407" s="82" t="s">
        <v>7654</v>
      </c>
      <c r="E1407" s="91" t="str">
        <f>CONCATENATE(LEFT(D1407,5),VLOOKUP(CONCATENATE(N1407,"x",O1407),'PART NUMBER GUIDE'!$B$9:$C$49,2,FALSE),VLOOKUP(CONCATENATE(P1407, V1407), 'PART NUMBER GUIDE'!$Q$6:$R$91, 2, FALSE),VLOOKUP(Y1407,'PART NUMBER GUIDE'!$J$8:$K$43,2, FALSE),IF(U1407="N/A",IF(ABS(S1407)&lt;10,"0"&amp;ABS(S1407),ABS(S1407)),CONCATENATE(LEFT(U1407,1),RIGHT(U1407,1))), F1407, G1407)</f>
        <v>MR80329016812N</v>
      </c>
      <c r="F1407" s="90" t="s">
        <v>2224</v>
      </c>
      <c r="G1407" s="90"/>
      <c r="H1407" s="79" t="s">
        <v>7775</v>
      </c>
      <c r="I1407" s="109">
        <v>45372</v>
      </c>
      <c r="J1407" s="85" t="s">
        <v>1266</v>
      </c>
      <c r="K1407" s="342">
        <v>419</v>
      </c>
      <c r="L1407" s="92">
        <f t="shared" si="335"/>
        <v>419</v>
      </c>
      <c r="M1407" s="344"/>
      <c r="N1407" s="82">
        <v>20</v>
      </c>
      <c r="O1407" s="8">
        <v>9</v>
      </c>
      <c r="P1407" s="99" t="str">
        <f t="shared" ref="P1407" si="480">CONCATENATE(Q1407,"x",R1407)</f>
        <v>6x135</v>
      </c>
      <c r="Q1407" s="82">
        <v>6</v>
      </c>
      <c r="R1407" s="82">
        <v>135</v>
      </c>
      <c r="S1407" s="82">
        <v>-12</v>
      </c>
      <c r="T1407" s="84">
        <v>4.5</v>
      </c>
      <c r="U1407" s="102" t="s">
        <v>85</v>
      </c>
      <c r="V1407" s="75">
        <v>87</v>
      </c>
      <c r="W1407" s="41">
        <v>35.714886473950166</v>
      </c>
      <c r="X1407" s="51">
        <v>2650</v>
      </c>
      <c r="Y1407" s="45" t="s">
        <v>8075</v>
      </c>
      <c r="Z1407" s="79" t="s">
        <v>2992</v>
      </c>
      <c r="AA1407" s="51" t="str">
        <f t="shared" ref="AA1407" si="481">_xlfn.CONCAT(N1407,"x",O1407,","," ",P1407,","," ",S1407," ","OS")</f>
        <v>20x9, 6x135, -12 OS</v>
      </c>
      <c r="AB1407" s="81" t="s">
        <v>7971</v>
      </c>
      <c r="AC1407" s="89">
        <f>_xlfn.IFNA(VLOOKUP(AB1407,ACCESSORIES!F:J,5,FALSE),"N/A")</f>
        <v>22</v>
      </c>
      <c r="AD1407" s="14" t="s">
        <v>85</v>
      </c>
      <c r="AE1407" s="9" t="str">
        <f>_xlfn.IFNA(VLOOKUP(AD1407,ACCESSORIES!C:G,5,FALSE),"N/A")</f>
        <v>N/A</v>
      </c>
      <c r="AF1407" s="9" t="str">
        <f>_xlfn.IFNA(VLOOKUP(AE1407,ACCESSORIES!D:H,5,FALSE),"N/A")</f>
        <v>N/A</v>
      </c>
      <c r="AG1407" s="14" t="s">
        <v>85</v>
      </c>
      <c r="AH1407" s="9" t="str">
        <f>_xlfn.IFNA(VLOOKUP(AG1407,ACCESSORIES!F:J,5,FALSE),"N/A")</f>
        <v>N/A</v>
      </c>
      <c r="AI1407" s="99" t="s">
        <v>265</v>
      </c>
      <c r="AJ1407" s="82" t="s">
        <v>85</v>
      </c>
      <c r="AK1407" s="82" t="s">
        <v>85</v>
      </c>
      <c r="AL1407" s="82" t="s">
        <v>85</v>
      </c>
      <c r="AM1407" s="82">
        <v>16.2</v>
      </c>
      <c r="AN1407" s="82">
        <v>170</v>
      </c>
      <c r="AO1407" s="36">
        <v>17.8</v>
      </c>
      <c r="AP1407" s="36">
        <v>46.8</v>
      </c>
      <c r="AQ1407" s="25">
        <v>63.9</v>
      </c>
      <c r="AR1407" s="36">
        <v>70.7</v>
      </c>
      <c r="AS1407" s="25">
        <v>233.4</v>
      </c>
      <c r="AT1407" s="74">
        <v>229</v>
      </c>
      <c r="AU1407" s="84">
        <v>87</v>
      </c>
      <c r="AV1407" s="54">
        <v>79.900000000000006</v>
      </c>
      <c r="AW1407" s="54">
        <v>79.900000000000006</v>
      </c>
      <c r="AX1407" s="54">
        <v>46.4</v>
      </c>
      <c r="AY1407" s="13" t="s">
        <v>85</v>
      </c>
      <c r="AZ1407" s="98" t="str">
        <f>_xlfn.IFNA(VLOOKUP(AY1407,ACCESSORIES!F:J,5,FALSE),"N/A")</f>
        <v>N/A</v>
      </c>
      <c r="BA1407" s="13" t="s">
        <v>85</v>
      </c>
      <c r="BB1407" s="98" t="str">
        <f>_xlfn.IFNA(VLOOKUP(BA1407,ACCESSORIES!F:J,5,FALSE),"N/A")</f>
        <v>N/A</v>
      </c>
      <c r="BC1407" s="77">
        <f t="shared" si="343"/>
        <v>40.214886473950166</v>
      </c>
      <c r="BD1407" s="56">
        <v>23.228346456692901</v>
      </c>
      <c r="BE1407" s="56">
        <v>23.228346456692901</v>
      </c>
      <c r="BF1407" s="56">
        <v>11.771653543307099</v>
      </c>
      <c r="BG1407" s="378">
        <f t="shared" si="476"/>
        <v>0.10408189999999996</v>
      </c>
      <c r="BH1407" s="99">
        <v>24</v>
      </c>
      <c r="BI1407" s="114" t="s">
        <v>3532</v>
      </c>
      <c r="BJ1407" s="50" t="s">
        <v>4050</v>
      </c>
      <c r="BK1407" s="81"/>
      <c r="BL1407" s="81"/>
      <c r="BM1407" s="81"/>
      <c r="BN1407" s="81"/>
      <c r="BO1407" s="81"/>
      <c r="BP1407" s="81"/>
      <c r="BQ1407" s="81"/>
      <c r="BR1407" s="81"/>
      <c r="BS1407" s="81"/>
      <c r="BT1407" s="81"/>
      <c r="BU1407" s="349"/>
      <c r="BV1407" s="390"/>
      <c r="BW1407" s="352"/>
      <c r="BX1407" s="390"/>
      <c r="BY1407" s="93" t="str">
        <f t="shared" ref="BY1407" si="482">CONCATENATE(IF(J1407="Closeout","CLOSEOUT - ",""),D1407,", ",N1407,"x",O1407,", ",IF(U1407="N/A","",CONCATENATE(U1407,"/")),IF(S1407&gt;0,CONCATENATE("+",S1407),S1407),"mm Offset, ",P1407,", ",V1407,"mm Centerbore, ",PROPER(Y1407),IF(G1407="R",", Race Drilled",""),"",IF(BA1407="N/A","",CONCATENATE(", w/ ",BA1407)))</f>
        <v>MR803, 20x9, -12mm Offset, 6x135, 87mm Centerbore, Gloss Titanium - Machined Lip</v>
      </c>
      <c r="BZ1407" s="81" t="s">
        <v>3878</v>
      </c>
      <c r="CA1407" s="81" t="s">
        <v>3879</v>
      </c>
      <c r="CB1407" s="81" t="str">
        <f t="shared" ref="CB1407" si="483">C1407</f>
        <v>RAISED (8XX)</v>
      </c>
    </row>
    <row r="1408" spans="1:80" s="38" customFormat="1" ht="15" customHeight="1">
      <c r="A1408" s="22">
        <f t="shared" si="259"/>
        <v>1406</v>
      </c>
      <c r="B1408" s="13" t="s">
        <v>84</v>
      </c>
      <c r="C1408" s="104" t="s">
        <v>7657</v>
      </c>
      <c r="D1408" s="82" t="s">
        <v>7654</v>
      </c>
      <c r="E1408" s="91" t="str">
        <f>CONCATENATE(LEFT(D1408,5),VLOOKUP(CONCATENATE(N1408,"x",O1408),'PART NUMBER GUIDE'!$B$9:$C$49,2,FALSE),VLOOKUP(CONCATENATE(P1408, V1408), 'PART NUMBER GUIDE'!$Q$6:$R$91, 2, FALSE),VLOOKUP(Y1408,'PART NUMBER GUIDE'!$J$8:$K$43,2, FALSE),IF(U1408="N/A",IF(ABS(S1408)&lt;10,"0"&amp;ABS(S1408),ABS(S1408)),CONCATENATE(LEFT(U1408,1),RIGHT(U1408,1))), F1408, G1408)</f>
        <v>MR803290601312N</v>
      </c>
      <c r="F1408" s="90" t="s">
        <v>2224</v>
      </c>
      <c r="G1408" s="90"/>
      <c r="H1408" s="79" t="s">
        <v>7776</v>
      </c>
      <c r="I1408" s="109">
        <v>45372</v>
      </c>
      <c r="J1408" s="85" t="s">
        <v>1266</v>
      </c>
      <c r="K1408" s="342">
        <v>409</v>
      </c>
      <c r="L1408" s="92">
        <f t="shared" si="335"/>
        <v>409</v>
      </c>
      <c r="M1408" s="344"/>
      <c r="N1408" s="82">
        <v>20</v>
      </c>
      <c r="O1408" s="8">
        <v>9</v>
      </c>
      <c r="P1408" s="99" t="str">
        <f t="shared" si="399"/>
        <v>6x5.5</v>
      </c>
      <c r="Q1408" s="82">
        <v>6</v>
      </c>
      <c r="R1408" s="82">
        <v>5.5</v>
      </c>
      <c r="S1408" s="82">
        <v>-12</v>
      </c>
      <c r="T1408" s="84">
        <v>4.5</v>
      </c>
      <c r="U1408" s="102" t="s">
        <v>85</v>
      </c>
      <c r="V1408" s="75">
        <v>106.25</v>
      </c>
      <c r="W1408" s="41">
        <v>35.714886473950166</v>
      </c>
      <c r="X1408" s="51">
        <v>2650</v>
      </c>
      <c r="Y1408" s="45" t="s">
        <v>4304</v>
      </c>
      <c r="Z1408" s="79" t="s">
        <v>2987</v>
      </c>
      <c r="AA1408" s="51" t="str">
        <f t="shared" ref="AA1408:AA1480" si="484">_xlfn.CONCAT(N1408,"x",O1408,","," ",P1408,","," ",S1408," ","OS")</f>
        <v>20x9, 6x5.5, -12 OS</v>
      </c>
      <c r="AB1408" s="81" t="s">
        <v>7971</v>
      </c>
      <c r="AC1408" s="89">
        <f>_xlfn.IFNA(VLOOKUP(AB1408,ACCESSORIES!F:J,5,FALSE),"N/A")</f>
        <v>22</v>
      </c>
      <c r="AD1408" s="14" t="s">
        <v>85</v>
      </c>
      <c r="AE1408" s="9" t="str">
        <f>_xlfn.IFNA(VLOOKUP(AD1408,ACCESSORIES!C:G,5,FALSE),"N/A")</f>
        <v>N/A</v>
      </c>
      <c r="AF1408" s="9" t="str">
        <f>_xlfn.IFNA(VLOOKUP(AE1408,ACCESSORIES!D:H,5,FALSE),"N/A")</f>
        <v>N/A</v>
      </c>
      <c r="AG1408" s="14" t="s">
        <v>85</v>
      </c>
      <c r="AH1408" s="9" t="str">
        <f>_xlfn.IFNA(VLOOKUP(AG1408,ACCESSORIES!F:J,5,FALSE),"N/A")</f>
        <v>N/A</v>
      </c>
      <c r="AI1408" s="99" t="s">
        <v>265</v>
      </c>
      <c r="AJ1408" s="82" t="s">
        <v>1709</v>
      </c>
      <c r="AK1408" s="40">
        <f>_xlfn.IFNA(VLOOKUP(AJ1408,ACCESSORIES!F:J,5,FALSE),"N/A")</f>
        <v>2.75</v>
      </c>
      <c r="AL1408" s="3">
        <v>78.3</v>
      </c>
      <c r="AM1408" s="82">
        <v>16.2</v>
      </c>
      <c r="AN1408" s="82">
        <v>170</v>
      </c>
      <c r="AO1408" s="36">
        <v>17.8</v>
      </c>
      <c r="AP1408" s="36">
        <v>46.8</v>
      </c>
      <c r="AQ1408" s="25">
        <v>63.9</v>
      </c>
      <c r="AR1408" s="36">
        <v>70.7</v>
      </c>
      <c r="AS1408" s="25">
        <v>233.4</v>
      </c>
      <c r="AT1408" s="74">
        <v>229</v>
      </c>
      <c r="AU1408" s="84">
        <v>94.8</v>
      </c>
      <c r="AV1408" s="54">
        <v>65.2</v>
      </c>
      <c r="AW1408" s="54">
        <v>79.900000000000006</v>
      </c>
      <c r="AX1408" s="54">
        <v>46.4</v>
      </c>
      <c r="AY1408" s="13" t="s">
        <v>85</v>
      </c>
      <c r="AZ1408" s="98" t="str">
        <f>_xlfn.IFNA(VLOOKUP(AY1408,ACCESSORIES!F:J,5,FALSE),"N/A")</f>
        <v>N/A</v>
      </c>
      <c r="BA1408" s="13" t="s">
        <v>85</v>
      </c>
      <c r="BB1408" s="98" t="str">
        <f>_xlfn.IFNA(VLOOKUP(BA1408,ACCESSORIES!F:J,5,FALSE),"N/A")</f>
        <v>N/A</v>
      </c>
      <c r="BC1408" s="77">
        <f t="shared" si="343"/>
        <v>40.214886473950166</v>
      </c>
      <c r="BD1408" s="56">
        <v>23.228346456692901</v>
      </c>
      <c r="BE1408" s="56">
        <v>23.228346456692901</v>
      </c>
      <c r="BF1408" s="56">
        <v>11.771653543307099</v>
      </c>
      <c r="BG1408" s="378">
        <f t="shared" si="476"/>
        <v>0.10408189999999996</v>
      </c>
      <c r="BH1408" s="99">
        <v>24</v>
      </c>
      <c r="BI1408" s="114" t="s">
        <v>3532</v>
      </c>
      <c r="BJ1408" s="50" t="s">
        <v>4050</v>
      </c>
      <c r="BK1408" s="81"/>
      <c r="BL1408" s="81"/>
      <c r="BM1408" s="81"/>
      <c r="BN1408" s="81"/>
      <c r="BO1408" s="81"/>
      <c r="BP1408" s="81"/>
      <c r="BQ1408" s="81"/>
      <c r="BR1408" s="81"/>
      <c r="BS1408" s="81"/>
      <c r="BT1408" s="81"/>
      <c r="BU1408" s="349"/>
      <c r="BV1408" s="390"/>
      <c r="BW1408" s="352"/>
      <c r="BX1408" s="390"/>
      <c r="BY1408" s="93" t="str">
        <f t="shared" si="477"/>
        <v>MR803, 20x9, -12mm Offset, 6x5.5, 106.25mm Centerbore, Gloss Black</v>
      </c>
      <c r="BZ1408" s="81" t="s">
        <v>3878</v>
      </c>
      <c r="CA1408" s="81" t="s">
        <v>3879</v>
      </c>
      <c r="CB1408" s="81" t="str">
        <f t="shared" si="478"/>
        <v>RAISED (8XX)</v>
      </c>
    </row>
    <row r="1409" spans="1:80" s="38" customFormat="1" ht="15" customHeight="1">
      <c r="A1409" s="22">
        <f t="shared" ref="A1409" si="485">ROW(B1409)-2</f>
        <v>1407</v>
      </c>
      <c r="B1409" s="13" t="s">
        <v>84</v>
      </c>
      <c r="C1409" s="104" t="s">
        <v>7657</v>
      </c>
      <c r="D1409" s="82" t="s">
        <v>7654</v>
      </c>
      <c r="E1409" s="91" t="str">
        <f>CONCATENATE(LEFT(D1409,5),VLOOKUP(CONCATENATE(N1409,"x",O1409),'PART NUMBER GUIDE'!$B$9:$C$49,2,FALSE),VLOOKUP(CONCATENATE(P1409, V1409), 'PART NUMBER GUIDE'!$Q$6:$R$91, 2, FALSE),VLOOKUP(Y1409,'PART NUMBER GUIDE'!$J$8:$K$43,2, FALSE),IF(U1409="N/A",IF(ABS(S1409)&lt;10,"0"&amp;ABS(S1409),ABS(S1409)),CONCATENATE(LEFT(U1409,1),RIGHT(U1409,1))), F1409, G1409)</f>
        <v>MR80329060812N</v>
      </c>
      <c r="F1409" s="90" t="s">
        <v>2224</v>
      </c>
      <c r="G1409" s="90"/>
      <c r="H1409" s="79" t="s">
        <v>7777</v>
      </c>
      <c r="I1409" s="109">
        <v>45372</v>
      </c>
      <c r="J1409" s="85" t="s">
        <v>1266</v>
      </c>
      <c r="K1409" s="342">
        <v>419</v>
      </c>
      <c r="L1409" s="92">
        <f t="shared" si="335"/>
        <v>419</v>
      </c>
      <c r="M1409" s="344"/>
      <c r="N1409" s="82">
        <v>20</v>
      </c>
      <c r="O1409" s="8">
        <v>9</v>
      </c>
      <c r="P1409" s="99" t="str">
        <f t="shared" ref="P1409" si="486">CONCATENATE(Q1409,"x",R1409)</f>
        <v>6x5.5</v>
      </c>
      <c r="Q1409" s="82">
        <v>6</v>
      </c>
      <c r="R1409" s="82">
        <v>5.5</v>
      </c>
      <c r="S1409" s="82">
        <v>-12</v>
      </c>
      <c r="T1409" s="84">
        <v>4.5</v>
      </c>
      <c r="U1409" s="102" t="s">
        <v>85</v>
      </c>
      <c r="V1409" s="75">
        <v>106.25</v>
      </c>
      <c r="W1409" s="41">
        <v>35.714886473950166</v>
      </c>
      <c r="X1409" s="51">
        <v>2650</v>
      </c>
      <c r="Y1409" s="45" t="s">
        <v>8075</v>
      </c>
      <c r="Z1409" s="79" t="s">
        <v>2992</v>
      </c>
      <c r="AA1409" s="51" t="str">
        <f t="shared" ref="AA1409" si="487">_xlfn.CONCAT(N1409,"x",O1409,","," ",P1409,","," ",S1409," ","OS")</f>
        <v>20x9, 6x5.5, -12 OS</v>
      </c>
      <c r="AB1409" s="81" t="s">
        <v>7971</v>
      </c>
      <c r="AC1409" s="89">
        <f>_xlfn.IFNA(VLOOKUP(AB1409,ACCESSORIES!F:J,5,FALSE),"N/A")</f>
        <v>22</v>
      </c>
      <c r="AD1409" s="14" t="s">
        <v>85</v>
      </c>
      <c r="AE1409" s="9" t="str">
        <f>_xlfn.IFNA(VLOOKUP(AD1409,ACCESSORIES!C:G,5,FALSE),"N/A")</f>
        <v>N/A</v>
      </c>
      <c r="AF1409" s="9" t="str">
        <f>_xlfn.IFNA(VLOOKUP(AE1409,ACCESSORIES!D:H,5,FALSE),"N/A")</f>
        <v>N/A</v>
      </c>
      <c r="AG1409" s="14" t="s">
        <v>85</v>
      </c>
      <c r="AH1409" s="9" t="str">
        <f>_xlfn.IFNA(VLOOKUP(AG1409,ACCESSORIES!F:J,5,FALSE),"N/A")</f>
        <v>N/A</v>
      </c>
      <c r="AI1409" s="99" t="s">
        <v>265</v>
      </c>
      <c r="AJ1409" s="82" t="s">
        <v>1709</v>
      </c>
      <c r="AK1409" s="40">
        <f>_xlfn.IFNA(VLOOKUP(AJ1409,ACCESSORIES!F:J,5,FALSE),"N/A")</f>
        <v>2.75</v>
      </c>
      <c r="AL1409" s="3">
        <v>78.3</v>
      </c>
      <c r="AM1409" s="82">
        <v>16.2</v>
      </c>
      <c r="AN1409" s="82">
        <v>170</v>
      </c>
      <c r="AO1409" s="36">
        <v>17.8</v>
      </c>
      <c r="AP1409" s="36">
        <v>46.8</v>
      </c>
      <c r="AQ1409" s="25">
        <v>63.9</v>
      </c>
      <c r="AR1409" s="36">
        <v>70.7</v>
      </c>
      <c r="AS1409" s="25">
        <v>233.4</v>
      </c>
      <c r="AT1409" s="74">
        <v>229</v>
      </c>
      <c r="AU1409" s="84">
        <v>94.8</v>
      </c>
      <c r="AV1409" s="54">
        <v>65.2</v>
      </c>
      <c r="AW1409" s="54">
        <v>79.900000000000006</v>
      </c>
      <c r="AX1409" s="54">
        <v>46.4</v>
      </c>
      <c r="AY1409" s="13" t="s">
        <v>85</v>
      </c>
      <c r="AZ1409" s="98" t="str">
        <f>_xlfn.IFNA(VLOOKUP(AY1409,ACCESSORIES!F:J,5,FALSE),"N/A")</f>
        <v>N/A</v>
      </c>
      <c r="BA1409" s="13" t="s">
        <v>85</v>
      </c>
      <c r="BB1409" s="98" t="str">
        <f>_xlfn.IFNA(VLOOKUP(BA1409,ACCESSORIES!F:J,5,FALSE),"N/A")</f>
        <v>N/A</v>
      </c>
      <c r="BC1409" s="77">
        <f t="shared" si="343"/>
        <v>40.214886473950166</v>
      </c>
      <c r="BD1409" s="56">
        <v>23.228346456692901</v>
      </c>
      <c r="BE1409" s="56">
        <v>23.228346456692901</v>
      </c>
      <c r="BF1409" s="56">
        <v>11.771653543307099</v>
      </c>
      <c r="BG1409" s="378">
        <f t="shared" si="476"/>
        <v>0.10408189999999996</v>
      </c>
      <c r="BH1409" s="99">
        <v>24</v>
      </c>
      <c r="BI1409" s="114" t="s">
        <v>3532</v>
      </c>
      <c r="BJ1409" s="50" t="s">
        <v>4050</v>
      </c>
      <c r="BK1409" s="81"/>
      <c r="BL1409" s="81"/>
      <c r="BM1409" s="81"/>
      <c r="BN1409" s="81"/>
      <c r="BO1409" s="81"/>
      <c r="BP1409" s="81"/>
      <c r="BQ1409" s="81"/>
      <c r="BR1409" s="81"/>
      <c r="BS1409" s="81"/>
      <c r="BT1409" s="81"/>
      <c r="BU1409" s="349"/>
      <c r="BV1409" s="390"/>
      <c r="BW1409" s="352"/>
      <c r="BX1409" s="390"/>
      <c r="BY1409" s="93" t="str">
        <f t="shared" ref="BY1409" si="488">CONCATENATE(IF(J1409="Closeout","CLOSEOUT - ",""),D1409,", ",N1409,"x",O1409,", ",IF(U1409="N/A","",CONCATENATE(U1409,"/")),IF(S1409&gt;0,CONCATENATE("+",S1409),S1409),"mm Offset, ",P1409,", ",V1409,"mm Centerbore, ",PROPER(Y1409),IF(G1409="R",", Race Drilled",""),"",IF(BA1409="N/A","",CONCATENATE(", w/ ",BA1409)))</f>
        <v>MR803, 20x9, -12mm Offset, 6x5.5, 106.25mm Centerbore, Gloss Titanium - Machined Lip</v>
      </c>
      <c r="BZ1409" s="81" t="s">
        <v>3878</v>
      </c>
      <c r="CA1409" s="81" t="s">
        <v>3879</v>
      </c>
      <c r="CB1409" s="81" t="str">
        <f t="shared" ref="CB1409" si="489">C1409</f>
        <v>RAISED (8XX)</v>
      </c>
    </row>
    <row r="1410" spans="1:80" s="38" customFormat="1" ht="15" customHeight="1">
      <c r="A1410" s="22">
        <f t="shared" si="259"/>
        <v>1408</v>
      </c>
      <c r="B1410" s="13" t="s">
        <v>84</v>
      </c>
      <c r="C1410" s="104" t="s">
        <v>7657</v>
      </c>
      <c r="D1410" s="82" t="s">
        <v>7654</v>
      </c>
      <c r="E1410" s="91" t="str">
        <f>CONCATENATE(LEFT(D1410,5),VLOOKUP(CONCATENATE(N1410,"x",O1410),'PART NUMBER GUIDE'!$B$9:$C$49,2,FALSE),VLOOKUP(CONCATENATE(P1410, V1410), 'PART NUMBER GUIDE'!$Q$6:$R$91, 2, FALSE),VLOOKUP(Y1410,'PART NUMBER GUIDE'!$J$8:$K$43,2, FALSE),IF(U1410="N/A",IF(ABS(S1410)&lt;10,"0"&amp;ABS(S1410),ABS(S1410)),CONCATENATE(LEFT(U1410,1),RIGHT(U1410,1))), F1410, G1410)</f>
        <v>MR803290161300</v>
      </c>
      <c r="F1410" s="90"/>
      <c r="G1410" s="90"/>
      <c r="H1410" s="79" t="s">
        <v>7778</v>
      </c>
      <c r="I1410" s="109">
        <v>45372</v>
      </c>
      <c r="J1410" s="85" t="s">
        <v>1266</v>
      </c>
      <c r="K1410" s="342">
        <v>409</v>
      </c>
      <c r="L1410" s="92">
        <f t="shared" si="335"/>
        <v>409</v>
      </c>
      <c r="M1410" s="344"/>
      <c r="N1410" s="82">
        <v>20</v>
      </c>
      <c r="O1410" s="8">
        <v>9</v>
      </c>
      <c r="P1410" s="99" t="str">
        <f t="shared" si="399"/>
        <v>6x135</v>
      </c>
      <c r="Q1410" s="82">
        <v>6</v>
      </c>
      <c r="R1410" s="82">
        <v>135</v>
      </c>
      <c r="S1410" s="82">
        <v>0</v>
      </c>
      <c r="T1410" s="84">
        <v>4.95</v>
      </c>
      <c r="U1410" s="102" t="s">
        <v>85</v>
      </c>
      <c r="V1410" s="75">
        <v>87</v>
      </c>
      <c r="W1410" s="41">
        <v>34.833037425210655</v>
      </c>
      <c r="X1410" s="51">
        <v>2650</v>
      </c>
      <c r="Y1410" s="45" t="s">
        <v>4304</v>
      </c>
      <c r="Z1410" s="79" t="s">
        <v>2987</v>
      </c>
      <c r="AA1410" s="51" t="str">
        <f t="shared" si="484"/>
        <v>20x9, 6x135, 0 OS</v>
      </c>
      <c r="AB1410" s="81" t="s">
        <v>7971</v>
      </c>
      <c r="AC1410" s="89">
        <f>_xlfn.IFNA(VLOOKUP(AB1410,ACCESSORIES!F:J,5,FALSE),"N/A")</f>
        <v>22</v>
      </c>
      <c r="AD1410" s="14" t="s">
        <v>85</v>
      </c>
      <c r="AE1410" s="9" t="str">
        <f>_xlfn.IFNA(VLOOKUP(AD1410,ACCESSORIES!C:G,5,FALSE),"N/A")</f>
        <v>N/A</v>
      </c>
      <c r="AF1410" s="9" t="str">
        <f>_xlfn.IFNA(VLOOKUP(AE1410,ACCESSORIES!D:H,5,FALSE),"N/A")</f>
        <v>N/A</v>
      </c>
      <c r="AG1410" s="14" t="s">
        <v>85</v>
      </c>
      <c r="AH1410" s="9" t="str">
        <f>_xlfn.IFNA(VLOOKUP(AG1410,ACCESSORIES!F:J,5,FALSE),"N/A")</f>
        <v>N/A</v>
      </c>
      <c r="AI1410" s="99" t="s">
        <v>265</v>
      </c>
      <c r="AJ1410" s="82" t="s">
        <v>85</v>
      </c>
      <c r="AK1410" s="82" t="s">
        <v>85</v>
      </c>
      <c r="AL1410" s="82" t="s">
        <v>85</v>
      </c>
      <c r="AM1410" s="82">
        <v>16.2</v>
      </c>
      <c r="AN1410" s="82">
        <v>170</v>
      </c>
      <c r="AO1410" s="36">
        <v>17.7</v>
      </c>
      <c r="AP1410" s="36">
        <v>36.799999999999997</v>
      </c>
      <c r="AQ1410" s="25">
        <v>52.3</v>
      </c>
      <c r="AR1410" s="36">
        <v>58.7</v>
      </c>
      <c r="AS1410" s="25">
        <v>232.3</v>
      </c>
      <c r="AT1410" s="74">
        <v>227.9</v>
      </c>
      <c r="AU1410" s="84">
        <v>87</v>
      </c>
      <c r="AV1410" s="54">
        <v>67.900000000000006</v>
      </c>
      <c r="AW1410" s="54">
        <v>67.900000000000006</v>
      </c>
      <c r="AX1410" s="54">
        <v>46.4</v>
      </c>
      <c r="AY1410" s="13" t="s">
        <v>85</v>
      </c>
      <c r="AZ1410" s="98" t="str">
        <f>_xlfn.IFNA(VLOOKUP(AY1410,ACCESSORIES!F:J,5,FALSE),"N/A")</f>
        <v>N/A</v>
      </c>
      <c r="BA1410" s="13" t="s">
        <v>85</v>
      </c>
      <c r="BB1410" s="98" t="str">
        <f>_xlfn.IFNA(VLOOKUP(BA1410,ACCESSORIES!F:J,5,FALSE),"N/A")</f>
        <v>N/A</v>
      </c>
      <c r="BC1410" s="77">
        <f t="shared" si="343"/>
        <v>39.333037425210655</v>
      </c>
      <c r="BD1410" s="56">
        <v>23.228346456692901</v>
      </c>
      <c r="BE1410" s="56">
        <v>23.228346456692901</v>
      </c>
      <c r="BF1410" s="56">
        <v>11.771653543307099</v>
      </c>
      <c r="BG1410" s="378">
        <f t="shared" si="476"/>
        <v>0.10408189999999996</v>
      </c>
      <c r="BH1410" s="99">
        <v>24</v>
      </c>
      <c r="BI1410" s="114" t="s">
        <v>3532</v>
      </c>
      <c r="BJ1410" s="50" t="s">
        <v>4050</v>
      </c>
      <c r="BK1410" s="81"/>
      <c r="BL1410" s="81"/>
      <c r="BM1410" s="81"/>
      <c r="BN1410" s="81"/>
      <c r="BO1410" s="81"/>
      <c r="BP1410" s="81"/>
      <c r="BQ1410" s="81"/>
      <c r="BR1410" s="81"/>
      <c r="BS1410" s="81"/>
      <c r="BT1410" s="81"/>
      <c r="BU1410" s="349"/>
      <c r="BV1410" s="390"/>
      <c r="BW1410" s="352"/>
      <c r="BX1410" s="390"/>
      <c r="BY1410" s="93" t="str">
        <f t="shared" si="477"/>
        <v>MR803, 20x9, 0mm Offset, 6x135, 87mm Centerbore, Gloss Black</v>
      </c>
      <c r="BZ1410" s="81" t="s">
        <v>3878</v>
      </c>
      <c r="CA1410" s="81" t="s">
        <v>3879</v>
      </c>
      <c r="CB1410" s="81" t="str">
        <f t="shared" si="478"/>
        <v>RAISED (8XX)</v>
      </c>
    </row>
    <row r="1411" spans="1:80" s="38" customFormat="1" ht="15" customHeight="1">
      <c r="A1411" s="22">
        <f t="shared" ref="A1411" si="490">ROW(B1411)-2</f>
        <v>1409</v>
      </c>
      <c r="B1411" s="13" t="s">
        <v>84</v>
      </c>
      <c r="C1411" s="104" t="s">
        <v>7657</v>
      </c>
      <c r="D1411" s="82" t="s">
        <v>7654</v>
      </c>
      <c r="E1411" s="91" t="str">
        <f>CONCATENATE(LEFT(D1411,5),VLOOKUP(CONCATENATE(N1411,"x",O1411),'PART NUMBER GUIDE'!$B$9:$C$49,2,FALSE),VLOOKUP(CONCATENATE(P1411, V1411), 'PART NUMBER GUIDE'!$Q$6:$R$91, 2, FALSE),VLOOKUP(Y1411,'PART NUMBER GUIDE'!$J$8:$K$43,2, FALSE),IF(U1411="N/A",IF(ABS(S1411)&lt;10,"0"&amp;ABS(S1411),ABS(S1411)),CONCATENATE(LEFT(U1411,1),RIGHT(U1411,1))), F1411, G1411)</f>
        <v>MR80329016800</v>
      </c>
      <c r="F1411" s="90"/>
      <c r="G1411" s="90"/>
      <c r="H1411" s="79" t="s">
        <v>7779</v>
      </c>
      <c r="I1411" s="109">
        <v>45372</v>
      </c>
      <c r="J1411" s="85" t="s">
        <v>1266</v>
      </c>
      <c r="K1411" s="342">
        <v>419</v>
      </c>
      <c r="L1411" s="92">
        <f t="shared" si="335"/>
        <v>419</v>
      </c>
      <c r="M1411" s="344"/>
      <c r="N1411" s="82">
        <v>20</v>
      </c>
      <c r="O1411" s="8">
        <v>9</v>
      </c>
      <c r="P1411" s="99" t="str">
        <f t="shared" ref="P1411" si="491">CONCATENATE(Q1411,"x",R1411)</f>
        <v>6x135</v>
      </c>
      <c r="Q1411" s="82">
        <v>6</v>
      </c>
      <c r="R1411" s="82">
        <v>135</v>
      </c>
      <c r="S1411" s="82">
        <v>0</v>
      </c>
      <c r="T1411" s="84">
        <v>4.95</v>
      </c>
      <c r="U1411" s="102" t="s">
        <v>85</v>
      </c>
      <c r="V1411" s="75">
        <v>87</v>
      </c>
      <c r="W1411" s="41">
        <v>34.833037425210655</v>
      </c>
      <c r="X1411" s="51">
        <v>2650</v>
      </c>
      <c r="Y1411" s="45" t="s">
        <v>8075</v>
      </c>
      <c r="Z1411" s="79" t="s">
        <v>2992</v>
      </c>
      <c r="AA1411" s="51" t="str">
        <f t="shared" ref="AA1411" si="492">_xlfn.CONCAT(N1411,"x",O1411,","," ",P1411,","," ",S1411," ","OS")</f>
        <v>20x9, 6x135, 0 OS</v>
      </c>
      <c r="AB1411" s="81" t="s">
        <v>7971</v>
      </c>
      <c r="AC1411" s="89">
        <f>_xlfn.IFNA(VLOOKUP(AB1411,ACCESSORIES!F:J,5,FALSE),"N/A")</f>
        <v>22</v>
      </c>
      <c r="AD1411" s="14" t="s">
        <v>85</v>
      </c>
      <c r="AE1411" s="9" t="str">
        <f>_xlfn.IFNA(VLOOKUP(AD1411,ACCESSORIES!C:G,5,FALSE),"N/A")</f>
        <v>N/A</v>
      </c>
      <c r="AF1411" s="9" t="str">
        <f>_xlfn.IFNA(VLOOKUP(AE1411,ACCESSORIES!D:H,5,FALSE),"N/A")</f>
        <v>N/A</v>
      </c>
      <c r="AG1411" s="14" t="s">
        <v>85</v>
      </c>
      <c r="AH1411" s="9" t="str">
        <f>_xlfn.IFNA(VLOOKUP(AG1411,ACCESSORIES!F:J,5,FALSE),"N/A")</f>
        <v>N/A</v>
      </c>
      <c r="AI1411" s="99" t="s">
        <v>265</v>
      </c>
      <c r="AJ1411" s="82" t="s">
        <v>85</v>
      </c>
      <c r="AK1411" s="82" t="s">
        <v>85</v>
      </c>
      <c r="AL1411" s="82" t="s">
        <v>85</v>
      </c>
      <c r="AM1411" s="82">
        <v>16.2</v>
      </c>
      <c r="AN1411" s="82">
        <v>170</v>
      </c>
      <c r="AO1411" s="36">
        <v>17.7</v>
      </c>
      <c r="AP1411" s="36">
        <v>36.799999999999997</v>
      </c>
      <c r="AQ1411" s="25">
        <v>52.3</v>
      </c>
      <c r="AR1411" s="36">
        <v>58.7</v>
      </c>
      <c r="AS1411" s="25">
        <v>232.3</v>
      </c>
      <c r="AT1411" s="74">
        <v>227.9</v>
      </c>
      <c r="AU1411" s="84">
        <v>87</v>
      </c>
      <c r="AV1411" s="54">
        <v>67.900000000000006</v>
      </c>
      <c r="AW1411" s="54">
        <v>67.900000000000006</v>
      </c>
      <c r="AX1411" s="54">
        <v>46.4</v>
      </c>
      <c r="AY1411" s="13" t="s">
        <v>85</v>
      </c>
      <c r="AZ1411" s="98" t="str">
        <f>_xlfn.IFNA(VLOOKUP(AY1411,ACCESSORIES!F:J,5,FALSE),"N/A")</f>
        <v>N/A</v>
      </c>
      <c r="BA1411" s="13" t="s">
        <v>85</v>
      </c>
      <c r="BB1411" s="98" t="str">
        <f>_xlfn.IFNA(VLOOKUP(BA1411,ACCESSORIES!F:J,5,FALSE),"N/A")</f>
        <v>N/A</v>
      </c>
      <c r="BC1411" s="77">
        <f t="shared" si="343"/>
        <v>39.333037425210655</v>
      </c>
      <c r="BD1411" s="56">
        <v>23.228346456692901</v>
      </c>
      <c r="BE1411" s="56">
        <v>23.228346456692901</v>
      </c>
      <c r="BF1411" s="56">
        <v>11.771653543307099</v>
      </c>
      <c r="BG1411" s="378">
        <f t="shared" si="476"/>
        <v>0.10408189999999996</v>
      </c>
      <c r="BH1411" s="99">
        <v>24</v>
      </c>
      <c r="BI1411" s="114" t="s">
        <v>3532</v>
      </c>
      <c r="BJ1411" s="50" t="s">
        <v>4050</v>
      </c>
      <c r="BK1411" s="81"/>
      <c r="BL1411" s="81"/>
      <c r="BM1411" s="81"/>
      <c r="BN1411" s="81"/>
      <c r="BO1411" s="81"/>
      <c r="BP1411" s="81"/>
      <c r="BQ1411" s="81"/>
      <c r="BR1411" s="81"/>
      <c r="BS1411" s="81"/>
      <c r="BT1411" s="81"/>
      <c r="BU1411" s="349"/>
      <c r="BV1411" s="390"/>
      <c r="BW1411" s="352"/>
      <c r="BX1411" s="390"/>
      <c r="BY1411" s="93" t="str">
        <f t="shared" ref="BY1411" si="493">CONCATENATE(IF(J1411="Closeout","CLOSEOUT - ",""),D1411,", ",N1411,"x",O1411,", ",IF(U1411="N/A","",CONCATENATE(U1411,"/")),IF(S1411&gt;0,CONCATENATE("+",S1411),S1411),"mm Offset, ",P1411,", ",V1411,"mm Centerbore, ",PROPER(Y1411),IF(G1411="R",", Race Drilled",""),"",IF(BA1411="N/A","",CONCATENATE(", w/ ",BA1411)))</f>
        <v>MR803, 20x9, 0mm Offset, 6x135, 87mm Centerbore, Gloss Titanium - Machined Lip</v>
      </c>
      <c r="BZ1411" s="81" t="s">
        <v>3878</v>
      </c>
      <c r="CA1411" s="81" t="s">
        <v>3879</v>
      </c>
      <c r="CB1411" s="81" t="str">
        <f t="shared" ref="CB1411" si="494">C1411</f>
        <v>RAISED (8XX)</v>
      </c>
    </row>
    <row r="1412" spans="1:80" s="38" customFormat="1" ht="15" customHeight="1">
      <c r="A1412" s="22">
        <f t="shared" si="259"/>
        <v>1410</v>
      </c>
      <c r="B1412" s="13" t="s">
        <v>84</v>
      </c>
      <c r="C1412" s="104" t="s">
        <v>7657</v>
      </c>
      <c r="D1412" s="82" t="s">
        <v>7654</v>
      </c>
      <c r="E1412" s="91" t="str">
        <f>CONCATENATE(LEFT(D1412,5),VLOOKUP(CONCATENATE(N1412,"x",O1412),'PART NUMBER GUIDE'!$B$9:$C$49,2,FALSE),VLOOKUP(CONCATENATE(P1412, V1412), 'PART NUMBER GUIDE'!$Q$6:$R$91, 2, FALSE),VLOOKUP(Y1412,'PART NUMBER GUIDE'!$J$8:$K$43,2, FALSE),IF(U1412="N/A",IF(ABS(S1412)&lt;10,"0"&amp;ABS(S1412),ABS(S1412)),CONCATENATE(LEFT(U1412,1),RIGHT(U1412,1))), F1412, G1412)</f>
        <v>MR803290601300</v>
      </c>
      <c r="F1412" s="90"/>
      <c r="G1412" s="90"/>
      <c r="H1412" s="79" t="s">
        <v>7780</v>
      </c>
      <c r="I1412" s="109">
        <v>45372</v>
      </c>
      <c r="J1412" s="85" t="s">
        <v>1266</v>
      </c>
      <c r="K1412" s="342">
        <v>409</v>
      </c>
      <c r="L1412" s="92">
        <f t="shared" si="335"/>
        <v>409</v>
      </c>
      <c r="M1412" s="344"/>
      <c r="N1412" s="82">
        <v>20</v>
      </c>
      <c r="O1412" s="8">
        <v>9</v>
      </c>
      <c r="P1412" s="99" t="str">
        <f t="shared" si="399"/>
        <v>6x5.5</v>
      </c>
      <c r="Q1412" s="82">
        <v>6</v>
      </c>
      <c r="R1412" s="82">
        <v>5.5</v>
      </c>
      <c r="S1412" s="82">
        <v>0</v>
      </c>
      <c r="T1412" s="84">
        <v>4.95</v>
      </c>
      <c r="U1412" s="102" t="s">
        <v>85</v>
      </c>
      <c r="V1412" s="75">
        <v>106.25</v>
      </c>
      <c r="W1412" s="41">
        <v>34.833037425210655</v>
      </c>
      <c r="X1412" s="51">
        <v>2650</v>
      </c>
      <c r="Y1412" s="45" t="s">
        <v>4304</v>
      </c>
      <c r="Z1412" s="79" t="s">
        <v>2987</v>
      </c>
      <c r="AA1412" s="51" t="str">
        <f t="shared" si="484"/>
        <v>20x9, 6x5.5, 0 OS</v>
      </c>
      <c r="AB1412" s="81" t="s">
        <v>7971</v>
      </c>
      <c r="AC1412" s="89">
        <f>_xlfn.IFNA(VLOOKUP(AB1412,ACCESSORIES!F:J,5,FALSE),"N/A")</f>
        <v>22</v>
      </c>
      <c r="AD1412" s="14" t="s">
        <v>85</v>
      </c>
      <c r="AE1412" s="9" t="str">
        <f>_xlfn.IFNA(VLOOKUP(AD1412,ACCESSORIES!C:G,5,FALSE),"N/A")</f>
        <v>N/A</v>
      </c>
      <c r="AF1412" s="9" t="str">
        <f>_xlfn.IFNA(VLOOKUP(AE1412,ACCESSORIES!D:H,5,FALSE),"N/A")</f>
        <v>N/A</v>
      </c>
      <c r="AG1412" s="14" t="s">
        <v>85</v>
      </c>
      <c r="AH1412" s="9" t="str">
        <f>_xlfn.IFNA(VLOOKUP(AG1412,ACCESSORIES!F:J,5,FALSE),"N/A")</f>
        <v>N/A</v>
      </c>
      <c r="AI1412" s="99" t="s">
        <v>265</v>
      </c>
      <c r="AJ1412" s="82" t="s">
        <v>1709</v>
      </c>
      <c r="AK1412" s="40">
        <f>_xlfn.IFNA(VLOOKUP(AJ1412,ACCESSORIES!F:J,5,FALSE),"N/A")</f>
        <v>2.75</v>
      </c>
      <c r="AL1412" s="3">
        <v>78.3</v>
      </c>
      <c r="AM1412" s="82">
        <v>16.2</v>
      </c>
      <c r="AN1412" s="82">
        <v>170</v>
      </c>
      <c r="AO1412" s="36">
        <v>17.7</v>
      </c>
      <c r="AP1412" s="36">
        <v>36.799999999999997</v>
      </c>
      <c r="AQ1412" s="25">
        <v>52.3</v>
      </c>
      <c r="AR1412" s="36">
        <v>58.7</v>
      </c>
      <c r="AS1412" s="25">
        <v>232.3</v>
      </c>
      <c r="AT1412" s="74">
        <v>227.9</v>
      </c>
      <c r="AU1412" s="84">
        <v>94.8</v>
      </c>
      <c r="AV1412" s="54">
        <v>53.2</v>
      </c>
      <c r="AW1412" s="54">
        <v>67.900000000000006</v>
      </c>
      <c r="AX1412" s="54">
        <v>46.4</v>
      </c>
      <c r="AY1412" s="13" t="s">
        <v>85</v>
      </c>
      <c r="AZ1412" s="98" t="str">
        <f>_xlfn.IFNA(VLOOKUP(AY1412,ACCESSORIES!F:J,5,FALSE),"N/A")</f>
        <v>N/A</v>
      </c>
      <c r="BA1412" s="13" t="s">
        <v>85</v>
      </c>
      <c r="BB1412" s="98" t="str">
        <f>_xlfn.IFNA(VLOOKUP(BA1412,ACCESSORIES!F:J,5,FALSE),"N/A")</f>
        <v>N/A</v>
      </c>
      <c r="BC1412" s="77">
        <f t="shared" si="343"/>
        <v>39.333037425210655</v>
      </c>
      <c r="BD1412" s="56">
        <v>23.228346456692901</v>
      </c>
      <c r="BE1412" s="56">
        <v>23.228346456692901</v>
      </c>
      <c r="BF1412" s="56">
        <v>11.771653543307099</v>
      </c>
      <c r="BG1412" s="378">
        <f t="shared" si="476"/>
        <v>0.10408189999999996</v>
      </c>
      <c r="BH1412" s="99">
        <v>24</v>
      </c>
      <c r="BI1412" s="114" t="s">
        <v>3532</v>
      </c>
      <c r="BJ1412" s="50" t="s">
        <v>4050</v>
      </c>
      <c r="BK1412" s="81"/>
      <c r="BL1412" s="81"/>
      <c r="BM1412" s="81"/>
      <c r="BN1412" s="81"/>
      <c r="BO1412" s="81"/>
      <c r="BP1412" s="81"/>
      <c r="BQ1412" s="81"/>
      <c r="BR1412" s="81"/>
      <c r="BS1412" s="81"/>
      <c r="BT1412" s="81"/>
      <c r="BU1412" s="349"/>
      <c r="BV1412" s="390"/>
      <c r="BW1412" s="352"/>
      <c r="BX1412" s="390"/>
      <c r="BY1412" s="93" t="str">
        <f t="shared" si="477"/>
        <v>MR803, 20x9, 0mm Offset, 6x5.5, 106.25mm Centerbore, Gloss Black</v>
      </c>
      <c r="BZ1412" s="81" t="s">
        <v>3878</v>
      </c>
      <c r="CA1412" s="81" t="s">
        <v>3879</v>
      </c>
      <c r="CB1412" s="81" t="str">
        <f t="shared" si="478"/>
        <v>RAISED (8XX)</v>
      </c>
    </row>
    <row r="1413" spans="1:80" s="38" customFormat="1" ht="15" customHeight="1">
      <c r="A1413" s="22">
        <f t="shared" ref="A1413" si="495">ROW(B1413)-2</f>
        <v>1411</v>
      </c>
      <c r="B1413" s="13" t="s">
        <v>84</v>
      </c>
      <c r="C1413" s="104" t="s">
        <v>7657</v>
      </c>
      <c r="D1413" s="82" t="s">
        <v>7654</v>
      </c>
      <c r="E1413" s="91" t="str">
        <f>CONCATENATE(LEFT(D1413,5),VLOOKUP(CONCATENATE(N1413,"x",O1413),'PART NUMBER GUIDE'!$B$9:$C$49,2,FALSE),VLOOKUP(CONCATENATE(P1413, V1413), 'PART NUMBER GUIDE'!$Q$6:$R$91, 2, FALSE),VLOOKUP(Y1413,'PART NUMBER GUIDE'!$J$8:$K$43,2, FALSE),IF(U1413="N/A",IF(ABS(S1413)&lt;10,"0"&amp;ABS(S1413),ABS(S1413)),CONCATENATE(LEFT(U1413,1),RIGHT(U1413,1))), F1413, G1413)</f>
        <v>MR80329060800</v>
      </c>
      <c r="F1413" s="90"/>
      <c r="G1413" s="90"/>
      <c r="H1413" s="79" t="s">
        <v>7781</v>
      </c>
      <c r="I1413" s="109">
        <v>45372</v>
      </c>
      <c r="J1413" s="85" t="s">
        <v>1266</v>
      </c>
      <c r="K1413" s="342">
        <v>419</v>
      </c>
      <c r="L1413" s="92">
        <f t="shared" si="335"/>
        <v>419</v>
      </c>
      <c r="M1413" s="344"/>
      <c r="N1413" s="82">
        <v>20</v>
      </c>
      <c r="O1413" s="8">
        <v>9</v>
      </c>
      <c r="P1413" s="99" t="str">
        <f t="shared" ref="P1413" si="496">CONCATENATE(Q1413,"x",R1413)</f>
        <v>6x5.5</v>
      </c>
      <c r="Q1413" s="82">
        <v>6</v>
      </c>
      <c r="R1413" s="82">
        <v>5.5</v>
      </c>
      <c r="S1413" s="82">
        <v>0</v>
      </c>
      <c r="T1413" s="84">
        <v>4.95</v>
      </c>
      <c r="U1413" s="102" t="s">
        <v>85</v>
      </c>
      <c r="V1413" s="75">
        <v>106.25</v>
      </c>
      <c r="W1413" s="41">
        <v>34.833037425210655</v>
      </c>
      <c r="X1413" s="51">
        <v>2650</v>
      </c>
      <c r="Y1413" s="45" t="s">
        <v>8075</v>
      </c>
      <c r="Z1413" s="79" t="s">
        <v>2992</v>
      </c>
      <c r="AA1413" s="51" t="str">
        <f t="shared" ref="AA1413" si="497">_xlfn.CONCAT(N1413,"x",O1413,","," ",P1413,","," ",S1413," ","OS")</f>
        <v>20x9, 6x5.5, 0 OS</v>
      </c>
      <c r="AB1413" s="81" t="s">
        <v>7971</v>
      </c>
      <c r="AC1413" s="89">
        <f>_xlfn.IFNA(VLOOKUP(AB1413,ACCESSORIES!F:J,5,FALSE),"N/A")</f>
        <v>22</v>
      </c>
      <c r="AD1413" s="14" t="s">
        <v>85</v>
      </c>
      <c r="AE1413" s="9" t="str">
        <f>_xlfn.IFNA(VLOOKUP(AD1413,ACCESSORIES!C:G,5,FALSE),"N/A")</f>
        <v>N/A</v>
      </c>
      <c r="AF1413" s="9" t="str">
        <f>_xlfn.IFNA(VLOOKUP(AE1413,ACCESSORIES!D:H,5,FALSE),"N/A")</f>
        <v>N/A</v>
      </c>
      <c r="AG1413" s="14" t="s">
        <v>85</v>
      </c>
      <c r="AH1413" s="9" t="str">
        <f>_xlfn.IFNA(VLOOKUP(AG1413,ACCESSORIES!F:J,5,FALSE),"N/A")</f>
        <v>N/A</v>
      </c>
      <c r="AI1413" s="99" t="s">
        <v>265</v>
      </c>
      <c r="AJ1413" s="82" t="s">
        <v>1709</v>
      </c>
      <c r="AK1413" s="40">
        <f>_xlfn.IFNA(VLOOKUP(AJ1413,ACCESSORIES!F:J,5,FALSE),"N/A")</f>
        <v>2.75</v>
      </c>
      <c r="AL1413" s="3">
        <v>78.3</v>
      </c>
      <c r="AM1413" s="82">
        <v>16.2</v>
      </c>
      <c r="AN1413" s="82">
        <v>170</v>
      </c>
      <c r="AO1413" s="36">
        <v>17.7</v>
      </c>
      <c r="AP1413" s="36">
        <v>36.799999999999997</v>
      </c>
      <c r="AQ1413" s="25">
        <v>52.3</v>
      </c>
      <c r="AR1413" s="36">
        <v>58.7</v>
      </c>
      <c r="AS1413" s="25">
        <v>232.3</v>
      </c>
      <c r="AT1413" s="74">
        <v>227.9</v>
      </c>
      <c r="AU1413" s="84">
        <v>94.8</v>
      </c>
      <c r="AV1413" s="54">
        <v>53.2</v>
      </c>
      <c r="AW1413" s="54">
        <v>67.900000000000006</v>
      </c>
      <c r="AX1413" s="54">
        <v>46.4</v>
      </c>
      <c r="AY1413" s="13" t="s">
        <v>85</v>
      </c>
      <c r="AZ1413" s="98" t="str">
        <f>_xlfn.IFNA(VLOOKUP(AY1413,ACCESSORIES!F:J,5,FALSE),"N/A")</f>
        <v>N/A</v>
      </c>
      <c r="BA1413" s="13" t="s">
        <v>85</v>
      </c>
      <c r="BB1413" s="98" t="str">
        <f>_xlfn.IFNA(VLOOKUP(BA1413,ACCESSORIES!F:J,5,FALSE),"N/A")</f>
        <v>N/A</v>
      </c>
      <c r="BC1413" s="77">
        <f t="shared" si="343"/>
        <v>39.333037425210655</v>
      </c>
      <c r="BD1413" s="56">
        <v>23.228346456692901</v>
      </c>
      <c r="BE1413" s="56">
        <v>23.228346456692901</v>
      </c>
      <c r="BF1413" s="56">
        <v>11.771653543307099</v>
      </c>
      <c r="BG1413" s="378">
        <f t="shared" si="476"/>
        <v>0.10408189999999996</v>
      </c>
      <c r="BH1413" s="99">
        <v>24</v>
      </c>
      <c r="BI1413" s="114" t="s">
        <v>3532</v>
      </c>
      <c r="BJ1413" s="50" t="s">
        <v>4050</v>
      </c>
      <c r="BK1413" s="81"/>
      <c r="BL1413" s="81"/>
      <c r="BM1413" s="81"/>
      <c r="BN1413" s="81"/>
      <c r="BO1413" s="81"/>
      <c r="BP1413" s="81"/>
      <c r="BQ1413" s="81"/>
      <c r="BR1413" s="81"/>
      <c r="BS1413" s="81"/>
      <c r="BT1413" s="81"/>
      <c r="BU1413" s="349"/>
      <c r="BV1413" s="390"/>
      <c r="BW1413" s="352"/>
      <c r="BX1413" s="390"/>
      <c r="BY1413" s="93" t="str">
        <f t="shared" ref="BY1413" si="498">CONCATENATE(IF(J1413="Closeout","CLOSEOUT - ",""),D1413,", ",N1413,"x",O1413,", ",IF(U1413="N/A","",CONCATENATE(U1413,"/")),IF(S1413&gt;0,CONCATENATE("+",S1413),S1413),"mm Offset, ",P1413,", ",V1413,"mm Centerbore, ",PROPER(Y1413),IF(G1413="R",", Race Drilled",""),"",IF(BA1413="N/A","",CONCATENATE(", w/ ",BA1413)))</f>
        <v>MR803, 20x9, 0mm Offset, 6x5.5, 106.25mm Centerbore, Gloss Titanium - Machined Lip</v>
      </c>
      <c r="BZ1413" s="81" t="s">
        <v>3878</v>
      </c>
      <c r="CA1413" s="81" t="s">
        <v>3879</v>
      </c>
      <c r="CB1413" s="81" t="str">
        <f t="shared" ref="CB1413" si="499">C1413</f>
        <v>RAISED (8XX)</v>
      </c>
    </row>
    <row r="1414" spans="1:80" s="38" customFormat="1" ht="15" customHeight="1">
      <c r="A1414" s="22">
        <f t="shared" si="259"/>
        <v>1412</v>
      </c>
      <c r="B1414" s="13" t="s">
        <v>84</v>
      </c>
      <c r="C1414" s="104" t="s">
        <v>7657</v>
      </c>
      <c r="D1414" s="82" t="s">
        <v>7654</v>
      </c>
      <c r="E1414" s="91" t="str">
        <f>CONCATENATE(LEFT(D1414,5),VLOOKUP(CONCATENATE(N1414,"x",O1414),'PART NUMBER GUIDE'!$B$9:$C$49,2,FALSE),VLOOKUP(CONCATENATE(P1414, V1414), 'PART NUMBER GUIDE'!$Q$6:$R$91, 2, FALSE),VLOOKUP(Y1414,'PART NUMBER GUIDE'!$J$8:$K$43,2, FALSE),IF(U1414="N/A",IF(ABS(S1414)&lt;10,"0"&amp;ABS(S1414),ABS(S1414)),CONCATENATE(LEFT(U1414,1),RIGHT(U1414,1))), F1414, G1414)</f>
        <v>MR803290161312</v>
      </c>
      <c r="F1414" s="90"/>
      <c r="G1414" s="90"/>
      <c r="H1414" s="79" t="s">
        <v>7782</v>
      </c>
      <c r="I1414" s="109">
        <v>45372</v>
      </c>
      <c r="J1414" s="85" t="s">
        <v>1266</v>
      </c>
      <c r="K1414" s="342">
        <v>409</v>
      </c>
      <c r="L1414" s="92">
        <f t="shared" si="335"/>
        <v>409</v>
      </c>
      <c r="M1414" s="344"/>
      <c r="N1414" s="82">
        <v>20</v>
      </c>
      <c r="O1414" s="8">
        <v>9</v>
      </c>
      <c r="P1414" s="99" t="str">
        <f t="shared" si="399"/>
        <v>6x135</v>
      </c>
      <c r="Q1414" s="82">
        <v>6</v>
      </c>
      <c r="R1414" s="82">
        <v>135</v>
      </c>
      <c r="S1414" s="82">
        <v>12</v>
      </c>
      <c r="T1414" s="84">
        <v>5.4</v>
      </c>
      <c r="U1414" s="102" t="s">
        <v>85</v>
      </c>
      <c r="V1414" s="75">
        <v>87</v>
      </c>
      <c r="W1414" s="41">
        <v>33.069339327731633</v>
      </c>
      <c r="X1414" s="51">
        <v>2650</v>
      </c>
      <c r="Y1414" s="45" t="s">
        <v>4304</v>
      </c>
      <c r="Z1414" s="79" t="s">
        <v>2987</v>
      </c>
      <c r="AA1414" s="51" t="str">
        <f t="shared" si="484"/>
        <v>20x9, 6x135, 12 OS</v>
      </c>
      <c r="AB1414" s="81" t="s">
        <v>7971</v>
      </c>
      <c r="AC1414" s="89">
        <f>_xlfn.IFNA(VLOOKUP(AB1414,ACCESSORIES!F:J,5,FALSE),"N/A")</f>
        <v>22</v>
      </c>
      <c r="AD1414" s="14" t="s">
        <v>85</v>
      </c>
      <c r="AE1414" s="9" t="str">
        <f>_xlfn.IFNA(VLOOKUP(AD1414,ACCESSORIES!C:G,5,FALSE),"N/A")</f>
        <v>N/A</v>
      </c>
      <c r="AF1414" s="9" t="str">
        <f>_xlfn.IFNA(VLOOKUP(AE1414,ACCESSORIES!D:H,5,FALSE),"N/A")</f>
        <v>N/A</v>
      </c>
      <c r="AG1414" s="14" t="s">
        <v>85</v>
      </c>
      <c r="AH1414" s="9" t="str">
        <f>_xlfn.IFNA(VLOOKUP(AG1414,ACCESSORIES!F:J,5,FALSE),"N/A")</f>
        <v>N/A</v>
      </c>
      <c r="AI1414" s="99" t="s">
        <v>265</v>
      </c>
      <c r="AJ1414" s="82" t="s">
        <v>85</v>
      </c>
      <c r="AK1414" s="82" t="s">
        <v>85</v>
      </c>
      <c r="AL1414" s="82" t="s">
        <v>85</v>
      </c>
      <c r="AM1414" s="82">
        <v>16.2</v>
      </c>
      <c r="AN1414" s="82">
        <v>170</v>
      </c>
      <c r="AO1414" s="36">
        <v>10.3</v>
      </c>
      <c r="AP1414" s="36">
        <v>25.6</v>
      </c>
      <c r="AQ1414" s="25">
        <v>40.299999999999997</v>
      </c>
      <c r="AR1414" s="36">
        <v>46.7</v>
      </c>
      <c r="AS1414" s="25">
        <v>231.3</v>
      </c>
      <c r="AT1414" s="74">
        <v>226.9</v>
      </c>
      <c r="AU1414" s="84">
        <v>87</v>
      </c>
      <c r="AV1414" s="54">
        <v>55.9</v>
      </c>
      <c r="AW1414" s="54">
        <v>55.9</v>
      </c>
      <c r="AX1414" s="54">
        <v>46.4</v>
      </c>
      <c r="AY1414" s="13" t="s">
        <v>85</v>
      </c>
      <c r="AZ1414" s="98" t="str">
        <f>_xlfn.IFNA(VLOOKUP(AY1414,ACCESSORIES!F:J,5,FALSE),"N/A")</f>
        <v>N/A</v>
      </c>
      <c r="BA1414" s="13" t="s">
        <v>85</v>
      </c>
      <c r="BB1414" s="98" t="str">
        <f>_xlfn.IFNA(VLOOKUP(BA1414,ACCESSORIES!F:J,5,FALSE),"N/A")</f>
        <v>N/A</v>
      </c>
      <c r="BC1414" s="77">
        <f t="shared" si="343"/>
        <v>37.569339327731633</v>
      </c>
      <c r="BD1414" s="56">
        <v>23.228346456692901</v>
      </c>
      <c r="BE1414" s="56">
        <v>23.228346456692901</v>
      </c>
      <c r="BF1414" s="56">
        <v>11.771653543307099</v>
      </c>
      <c r="BG1414" s="378">
        <f t="shared" si="476"/>
        <v>0.10408189999999996</v>
      </c>
      <c r="BH1414" s="99">
        <v>24</v>
      </c>
      <c r="BI1414" s="114" t="s">
        <v>3532</v>
      </c>
      <c r="BJ1414" s="50" t="s">
        <v>4050</v>
      </c>
      <c r="BK1414" s="81"/>
      <c r="BL1414" s="81"/>
      <c r="BM1414" s="81"/>
      <c r="BN1414" s="81"/>
      <c r="BO1414" s="81"/>
      <c r="BP1414" s="81"/>
      <c r="BQ1414" s="81"/>
      <c r="BR1414" s="81"/>
      <c r="BS1414" s="81"/>
      <c r="BT1414" s="81"/>
      <c r="BU1414" s="349"/>
      <c r="BV1414" s="390"/>
      <c r="BW1414" s="352"/>
      <c r="BX1414" s="390"/>
      <c r="BY1414" s="93" t="str">
        <f t="shared" si="477"/>
        <v>MR803, 20x9, +12mm Offset, 6x135, 87mm Centerbore, Gloss Black</v>
      </c>
      <c r="BZ1414" s="81" t="s">
        <v>3878</v>
      </c>
      <c r="CA1414" s="81" t="s">
        <v>3879</v>
      </c>
      <c r="CB1414" s="81" t="str">
        <f t="shared" si="478"/>
        <v>RAISED (8XX)</v>
      </c>
    </row>
    <row r="1415" spans="1:80" s="38" customFormat="1" ht="15" customHeight="1">
      <c r="A1415" s="22">
        <f t="shared" ref="A1415" si="500">ROW(B1415)-2</f>
        <v>1413</v>
      </c>
      <c r="B1415" s="13" t="s">
        <v>84</v>
      </c>
      <c r="C1415" s="104" t="s">
        <v>7657</v>
      </c>
      <c r="D1415" s="82" t="s">
        <v>7654</v>
      </c>
      <c r="E1415" s="91" t="str">
        <f>CONCATENATE(LEFT(D1415,5),VLOOKUP(CONCATENATE(N1415,"x",O1415),'PART NUMBER GUIDE'!$B$9:$C$49,2,FALSE),VLOOKUP(CONCATENATE(P1415, V1415), 'PART NUMBER GUIDE'!$Q$6:$R$91, 2, FALSE),VLOOKUP(Y1415,'PART NUMBER GUIDE'!$J$8:$K$43,2, FALSE),IF(U1415="N/A",IF(ABS(S1415)&lt;10,"0"&amp;ABS(S1415),ABS(S1415)),CONCATENATE(LEFT(U1415,1),RIGHT(U1415,1))), F1415, G1415)</f>
        <v>MR80329016812</v>
      </c>
      <c r="F1415" s="90"/>
      <c r="G1415" s="90"/>
      <c r="H1415" s="79" t="s">
        <v>7783</v>
      </c>
      <c r="I1415" s="109">
        <v>45372</v>
      </c>
      <c r="J1415" s="85" t="s">
        <v>1266</v>
      </c>
      <c r="K1415" s="342">
        <v>419</v>
      </c>
      <c r="L1415" s="92">
        <f t="shared" ref="L1415:L1478" si="501">IF(J1415="Coming Soon",K1415,IF(J1415="Active",K1415,""))</f>
        <v>419</v>
      </c>
      <c r="M1415" s="344"/>
      <c r="N1415" s="82">
        <v>20</v>
      </c>
      <c r="O1415" s="8">
        <v>9</v>
      </c>
      <c r="P1415" s="99" t="str">
        <f t="shared" ref="P1415" si="502">CONCATENATE(Q1415,"x",R1415)</f>
        <v>6x135</v>
      </c>
      <c r="Q1415" s="82">
        <v>6</v>
      </c>
      <c r="R1415" s="82">
        <v>135</v>
      </c>
      <c r="S1415" s="82">
        <v>12</v>
      </c>
      <c r="T1415" s="84">
        <v>5.4</v>
      </c>
      <c r="U1415" s="102" t="s">
        <v>85</v>
      </c>
      <c r="V1415" s="75">
        <v>87</v>
      </c>
      <c r="W1415" s="41">
        <v>33.069339327731633</v>
      </c>
      <c r="X1415" s="51">
        <v>2650</v>
      </c>
      <c r="Y1415" s="45" t="s">
        <v>8075</v>
      </c>
      <c r="Z1415" s="79" t="s">
        <v>2992</v>
      </c>
      <c r="AA1415" s="51" t="str">
        <f t="shared" ref="AA1415" si="503">_xlfn.CONCAT(N1415,"x",O1415,","," ",P1415,","," ",S1415," ","OS")</f>
        <v>20x9, 6x135, 12 OS</v>
      </c>
      <c r="AB1415" s="81" t="s">
        <v>7971</v>
      </c>
      <c r="AC1415" s="89">
        <f>_xlfn.IFNA(VLOOKUP(AB1415,ACCESSORIES!F:J,5,FALSE),"N/A")</f>
        <v>22</v>
      </c>
      <c r="AD1415" s="14" t="s">
        <v>85</v>
      </c>
      <c r="AE1415" s="9" t="str">
        <f>_xlfn.IFNA(VLOOKUP(AD1415,ACCESSORIES!C:G,5,FALSE),"N/A")</f>
        <v>N/A</v>
      </c>
      <c r="AF1415" s="9" t="str">
        <f>_xlfn.IFNA(VLOOKUP(AE1415,ACCESSORIES!D:H,5,FALSE),"N/A")</f>
        <v>N/A</v>
      </c>
      <c r="AG1415" s="14" t="s">
        <v>85</v>
      </c>
      <c r="AH1415" s="9" t="str">
        <f>_xlfn.IFNA(VLOOKUP(AG1415,ACCESSORIES!F:J,5,FALSE),"N/A")</f>
        <v>N/A</v>
      </c>
      <c r="AI1415" s="99" t="s">
        <v>265</v>
      </c>
      <c r="AJ1415" s="82" t="s">
        <v>85</v>
      </c>
      <c r="AK1415" s="82" t="s">
        <v>85</v>
      </c>
      <c r="AL1415" s="82" t="s">
        <v>85</v>
      </c>
      <c r="AM1415" s="82">
        <v>16.2</v>
      </c>
      <c r="AN1415" s="82">
        <v>170</v>
      </c>
      <c r="AO1415" s="36">
        <v>10.3</v>
      </c>
      <c r="AP1415" s="36">
        <v>25.6</v>
      </c>
      <c r="AQ1415" s="25">
        <v>40.299999999999997</v>
      </c>
      <c r="AR1415" s="36">
        <v>46.7</v>
      </c>
      <c r="AS1415" s="25">
        <v>231.3</v>
      </c>
      <c r="AT1415" s="74">
        <v>226.9</v>
      </c>
      <c r="AU1415" s="84">
        <v>87</v>
      </c>
      <c r="AV1415" s="54">
        <v>55.9</v>
      </c>
      <c r="AW1415" s="54">
        <v>55.9</v>
      </c>
      <c r="AX1415" s="54">
        <v>46.4</v>
      </c>
      <c r="AY1415" s="13" t="s">
        <v>85</v>
      </c>
      <c r="AZ1415" s="98" t="str">
        <f>_xlfn.IFNA(VLOOKUP(AY1415,ACCESSORIES!F:J,5,FALSE),"N/A")</f>
        <v>N/A</v>
      </c>
      <c r="BA1415" s="13" t="s">
        <v>85</v>
      </c>
      <c r="BB1415" s="98" t="str">
        <f>_xlfn.IFNA(VLOOKUP(BA1415,ACCESSORIES!F:J,5,FALSE),"N/A")</f>
        <v>N/A</v>
      </c>
      <c r="BC1415" s="77">
        <f t="shared" si="343"/>
        <v>37.569339327731633</v>
      </c>
      <c r="BD1415" s="56">
        <v>23.228346456692901</v>
      </c>
      <c r="BE1415" s="56">
        <v>23.228346456692901</v>
      </c>
      <c r="BF1415" s="56">
        <v>11.771653543307099</v>
      </c>
      <c r="BG1415" s="378">
        <f t="shared" si="476"/>
        <v>0.10408189999999996</v>
      </c>
      <c r="BH1415" s="99">
        <v>24</v>
      </c>
      <c r="BI1415" s="114" t="s">
        <v>3532</v>
      </c>
      <c r="BJ1415" s="50" t="s">
        <v>4050</v>
      </c>
      <c r="BK1415" s="81"/>
      <c r="BL1415" s="81"/>
      <c r="BM1415" s="81"/>
      <c r="BN1415" s="81"/>
      <c r="BO1415" s="81"/>
      <c r="BP1415" s="81"/>
      <c r="BQ1415" s="81"/>
      <c r="BR1415" s="81"/>
      <c r="BS1415" s="81"/>
      <c r="BT1415" s="81"/>
      <c r="BU1415" s="349"/>
      <c r="BV1415" s="390"/>
      <c r="BW1415" s="352"/>
      <c r="BX1415" s="390"/>
      <c r="BY1415" s="93" t="str">
        <f t="shared" ref="BY1415" si="504">CONCATENATE(IF(J1415="Closeout","CLOSEOUT - ",""),D1415,", ",N1415,"x",O1415,", ",IF(U1415="N/A","",CONCATENATE(U1415,"/")),IF(S1415&gt;0,CONCATENATE("+",S1415),S1415),"mm Offset, ",P1415,", ",V1415,"mm Centerbore, ",PROPER(Y1415),IF(G1415="R",", Race Drilled",""),"",IF(BA1415="N/A","",CONCATENATE(", w/ ",BA1415)))</f>
        <v>MR803, 20x9, +12mm Offset, 6x135, 87mm Centerbore, Gloss Titanium - Machined Lip</v>
      </c>
      <c r="BZ1415" s="81" t="s">
        <v>3878</v>
      </c>
      <c r="CA1415" s="81" t="s">
        <v>3879</v>
      </c>
      <c r="CB1415" s="81" t="str">
        <f t="shared" ref="CB1415" si="505">C1415</f>
        <v>RAISED (8XX)</v>
      </c>
    </row>
    <row r="1416" spans="1:80" s="38" customFormat="1" ht="15" customHeight="1">
      <c r="A1416" s="22">
        <f t="shared" si="259"/>
        <v>1414</v>
      </c>
      <c r="B1416" s="13" t="s">
        <v>84</v>
      </c>
      <c r="C1416" s="104" t="s">
        <v>7657</v>
      </c>
      <c r="D1416" s="82" t="s">
        <v>7654</v>
      </c>
      <c r="E1416" s="91" t="str">
        <f>CONCATENATE(LEFT(D1416,5),VLOOKUP(CONCATENATE(N1416,"x",O1416),'PART NUMBER GUIDE'!$B$9:$C$49,2,FALSE),VLOOKUP(CONCATENATE(P1416, V1416), 'PART NUMBER GUIDE'!$Q$6:$R$91, 2, FALSE),VLOOKUP(Y1416,'PART NUMBER GUIDE'!$J$8:$K$43,2, FALSE),IF(U1416="N/A",IF(ABS(S1416)&lt;10,"0"&amp;ABS(S1416),ABS(S1416)),CONCATENATE(LEFT(U1416,1),RIGHT(U1416,1))), F1416, G1416)</f>
        <v>MR803290601312</v>
      </c>
      <c r="F1416" s="90"/>
      <c r="G1416" s="90"/>
      <c r="H1416" s="79" t="s">
        <v>7784</v>
      </c>
      <c r="I1416" s="109">
        <v>45372</v>
      </c>
      <c r="J1416" s="85" t="s">
        <v>1266</v>
      </c>
      <c r="K1416" s="342">
        <v>409</v>
      </c>
      <c r="L1416" s="92">
        <f t="shared" si="501"/>
        <v>409</v>
      </c>
      <c r="M1416" s="344"/>
      <c r="N1416" s="82">
        <v>20</v>
      </c>
      <c r="O1416" s="8">
        <v>9</v>
      </c>
      <c r="P1416" s="99" t="str">
        <f t="shared" si="399"/>
        <v>6x5.5</v>
      </c>
      <c r="Q1416" s="82">
        <v>6</v>
      </c>
      <c r="R1416" s="82">
        <v>5.5</v>
      </c>
      <c r="S1416" s="82">
        <v>12</v>
      </c>
      <c r="T1416" s="84">
        <v>5.4</v>
      </c>
      <c r="U1416" s="102" t="s">
        <v>85</v>
      </c>
      <c r="V1416" s="75">
        <v>106.25</v>
      </c>
      <c r="W1416" s="41">
        <v>33.069339327731633</v>
      </c>
      <c r="X1416" s="51">
        <v>2650</v>
      </c>
      <c r="Y1416" s="45" t="s">
        <v>4304</v>
      </c>
      <c r="Z1416" s="79" t="s">
        <v>2987</v>
      </c>
      <c r="AA1416" s="51" t="str">
        <f t="shared" si="484"/>
        <v>20x9, 6x5.5, 12 OS</v>
      </c>
      <c r="AB1416" s="81" t="s">
        <v>7971</v>
      </c>
      <c r="AC1416" s="89">
        <f>_xlfn.IFNA(VLOOKUP(AB1416,ACCESSORIES!F:J,5,FALSE),"N/A")</f>
        <v>22</v>
      </c>
      <c r="AD1416" s="14" t="s">
        <v>85</v>
      </c>
      <c r="AE1416" s="9" t="str">
        <f>_xlfn.IFNA(VLOOKUP(AD1416,ACCESSORIES!C:G,5,FALSE),"N/A")</f>
        <v>N/A</v>
      </c>
      <c r="AF1416" s="9" t="str">
        <f>_xlfn.IFNA(VLOOKUP(AE1416,ACCESSORIES!D:H,5,FALSE),"N/A")</f>
        <v>N/A</v>
      </c>
      <c r="AG1416" s="14" t="s">
        <v>85</v>
      </c>
      <c r="AH1416" s="9" t="str">
        <f>_xlfn.IFNA(VLOOKUP(AG1416,ACCESSORIES!F:J,5,FALSE),"N/A")</f>
        <v>N/A</v>
      </c>
      <c r="AI1416" s="99" t="s">
        <v>265</v>
      </c>
      <c r="AJ1416" s="82" t="s">
        <v>1709</v>
      </c>
      <c r="AK1416" s="40">
        <f>_xlfn.IFNA(VLOOKUP(AJ1416,ACCESSORIES!F:J,5,FALSE),"N/A")</f>
        <v>2.75</v>
      </c>
      <c r="AL1416" s="3">
        <v>78.3</v>
      </c>
      <c r="AM1416" s="82">
        <v>16.2</v>
      </c>
      <c r="AN1416" s="82">
        <v>170</v>
      </c>
      <c r="AO1416" s="36">
        <v>10.3</v>
      </c>
      <c r="AP1416" s="36">
        <v>25.6</v>
      </c>
      <c r="AQ1416" s="25">
        <v>40.299999999999997</v>
      </c>
      <c r="AR1416" s="36">
        <v>46.7</v>
      </c>
      <c r="AS1416" s="25">
        <v>231.3</v>
      </c>
      <c r="AT1416" s="74">
        <v>226.9</v>
      </c>
      <c r="AU1416" s="84">
        <v>94.8</v>
      </c>
      <c r="AV1416" s="54">
        <v>41.2</v>
      </c>
      <c r="AW1416" s="54">
        <v>55.9</v>
      </c>
      <c r="AX1416" s="54">
        <v>46.4</v>
      </c>
      <c r="AY1416" s="13" t="s">
        <v>85</v>
      </c>
      <c r="AZ1416" s="98" t="str">
        <f>_xlfn.IFNA(VLOOKUP(AY1416,ACCESSORIES!F:J,5,FALSE),"N/A")</f>
        <v>N/A</v>
      </c>
      <c r="BA1416" s="13" t="s">
        <v>85</v>
      </c>
      <c r="BB1416" s="98" t="str">
        <f>_xlfn.IFNA(VLOOKUP(BA1416,ACCESSORIES!F:J,5,FALSE),"N/A")</f>
        <v>N/A</v>
      </c>
      <c r="BC1416" s="77">
        <f t="shared" si="343"/>
        <v>37.569339327731633</v>
      </c>
      <c r="BD1416" s="56">
        <v>23.228346456692901</v>
      </c>
      <c r="BE1416" s="56">
        <v>23.228346456692901</v>
      </c>
      <c r="BF1416" s="56">
        <v>11.771653543307099</v>
      </c>
      <c r="BG1416" s="378">
        <f t="shared" si="476"/>
        <v>0.10408189999999996</v>
      </c>
      <c r="BH1416" s="99">
        <v>24</v>
      </c>
      <c r="BI1416" s="114" t="s">
        <v>3532</v>
      </c>
      <c r="BJ1416" s="50" t="s">
        <v>4050</v>
      </c>
      <c r="BK1416" s="81"/>
      <c r="BL1416" s="81"/>
      <c r="BM1416" s="81"/>
      <c r="BN1416" s="81"/>
      <c r="BO1416" s="81"/>
      <c r="BP1416" s="81"/>
      <c r="BQ1416" s="81"/>
      <c r="BR1416" s="81"/>
      <c r="BS1416" s="81"/>
      <c r="BT1416" s="81"/>
      <c r="BU1416" s="349"/>
      <c r="BV1416" s="390"/>
      <c r="BW1416" s="352"/>
      <c r="BX1416" s="390"/>
      <c r="BY1416" s="93" t="str">
        <f t="shared" si="477"/>
        <v>MR803, 20x9, +12mm Offset, 6x5.5, 106.25mm Centerbore, Gloss Black</v>
      </c>
      <c r="BZ1416" s="81" t="s">
        <v>3878</v>
      </c>
      <c r="CA1416" s="81" t="s">
        <v>3879</v>
      </c>
      <c r="CB1416" s="81" t="str">
        <f t="shared" si="478"/>
        <v>RAISED (8XX)</v>
      </c>
    </row>
    <row r="1417" spans="1:80" s="38" customFormat="1" ht="15" customHeight="1">
      <c r="A1417" s="22">
        <f t="shared" ref="A1417" si="506">ROW(B1417)-2</f>
        <v>1415</v>
      </c>
      <c r="B1417" s="13" t="s">
        <v>84</v>
      </c>
      <c r="C1417" s="104" t="s">
        <v>7657</v>
      </c>
      <c r="D1417" s="82" t="s">
        <v>7654</v>
      </c>
      <c r="E1417" s="91" t="str">
        <f>CONCATENATE(LEFT(D1417,5),VLOOKUP(CONCATENATE(N1417,"x",O1417),'PART NUMBER GUIDE'!$B$9:$C$49,2,FALSE),VLOOKUP(CONCATENATE(P1417, V1417), 'PART NUMBER GUIDE'!$Q$6:$R$91, 2, FALSE),VLOOKUP(Y1417,'PART NUMBER GUIDE'!$J$8:$K$43,2, FALSE),IF(U1417="N/A",IF(ABS(S1417)&lt;10,"0"&amp;ABS(S1417),ABS(S1417)),CONCATENATE(LEFT(U1417,1),RIGHT(U1417,1))), F1417, G1417)</f>
        <v>MR80329060812</v>
      </c>
      <c r="F1417" s="90"/>
      <c r="G1417" s="90"/>
      <c r="H1417" s="79" t="s">
        <v>7785</v>
      </c>
      <c r="I1417" s="109">
        <v>45372</v>
      </c>
      <c r="J1417" s="85" t="s">
        <v>1266</v>
      </c>
      <c r="K1417" s="342">
        <v>419</v>
      </c>
      <c r="L1417" s="92">
        <f t="shared" si="501"/>
        <v>419</v>
      </c>
      <c r="M1417" s="344"/>
      <c r="N1417" s="82">
        <v>20</v>
      </c>
      <c r="O1417" s="8">
        <v>9</v>
      </c>
      <c r="P1417" s="99" t="str">
        <f t="shared" ref="P1417" si="507">CONCATENATE(Q1417,"x",R1417)</f>
        <v>6x5.5</v>
      </c>
      <c r="Q1417" s="82">
        <v>6</v>
      </c>
      <c r="R1417" s="82">
        <v>5.5</v>
      </c>
      <c r="S1417" s="82">
        <v>12</v>
      </c>
      <c r="T1417" s="84">
        <v>5.4</v>
      </c>
      <c r="U1417" s="102" t="s">
        <v>85</v>
      </c>
      <c r="V1417" s="75">
        <v>106.25</v>
      </c>
      <c r="W1417" s="41">
        <v>33.069339327731633</v>
      </c>
      <c r="X1417" s="51">
        <v>2650</v>
      </c>
      <c r="Y1417" s="45" t="s">
        <v>8075</v>
      </c>
      <c r="Z1417" s="79" t="s">
        <v>2992</v>
      </c>
      <c r="AA1417" s="51" t="str">
        <f t="shared" ref="AA1417" si="508">_xlfn.CONCAT(N1417,"x",O1417,","," ",P1417,","," ",S1417," ","OS")</f>
        <v>20x9, 6x5.5, 12 OS</v>
      </c>
      <c r="AB1417" s="81" t="s">
        <v>7971</v>
      </c>
      <c r="AC1417" s="89">
        <f>_xlfn.IFNA(VLOOKUP(AB1417,ACCESSORIES!F:J,5,FALSE),"N/A")</f>
        <v>22</v>
      </c>
      <c r="AD1417" s="14" t="s">
        <v>85</v>
      </c>
      <c r="AE1417" s="9" t="str">
        <f>_xlfn.IFNA(VLOOKUP(AD1417,ACCESSORIES!C:G,5,FALSE),"N/A")</f>
        <v>N/A</v>
      </c>
      <c r="AF1417" s="9" t="str">
        <f>_xlfn.IFNA(VLOOKUP(AE1417,ACCESSORIES!D:H,5,FALSE),"N/A")</f>
        <v>N/A</v>
      </c>
      <c r="AG1417" s="14" t="s">
        <v>85</v>
      </c>
      <c r="AH1417" s="9" t="str">
        <f>_xlfn.IFNA(VLOOKUP(AG1417,ACCESSORIES!F:J,5,FALSE),"N/A")</f>
        <v>N/A</v>
      </c>
      <c r="AI1417" s="99" t="s">
        <v>265</v>
      </c>
      <c r="AJ1417" s="82" t="s">
        <v>1709</v>
      </c>
      <c r="AK1417" s="40">
        <f>_xlfn.IFNA(VLOOKUP(AJ1417,ACCESSORIES!F:J,5,FALSE),"N/A")</f>
        <v>2.75</v>
      </c>
      <c r="AL1417" s="3">
        <v>78.3</v>
      </c>
      <c r="AM1417" s="82">
        <v>16.2</v>
      </c>
      <c r="AN1417" s="82">
        <v>170</v>
      </c>
      <c r="AO1417" s="36">
        <v>10.3</v>
      </c>
      <c r="AP1417" s="36">
        <v>25.6</v>
      </c>
      <c r="AQ1417" s="25">
        <v>40.299999999999997</v>
      </c>
      <c r="AR1417" s="36">
        <v>46.7</v>
      </c>
      <c r="AS1417" s="25">
        <v>231.3</v>
      </c>
      <c r="AT1417" s="74">
        <v>226.9</v>
      </c>
      <c r="AU1417" s="84">
        <v>94.8</v>
      </c>
      <c r="AV1417" s="54">
        <v>41.2</v>
      </c>
      <c r="AW1417" s="54">
        <v>55.9</v>
      </c>
      <c r="AX1417" s="54">
        <v>46.4</v>
      </c>
      <c r="AY1417" s="13" t="s">
        <v>85</v>
      </c>
      <c r="AZ1417" s="98" t="str">
        <f>_xlfn.IFNA(VLOOKUP(AY1417,ACCESSORIES!F:J,5,FALSE),"N/A")</f>
        <v>N/A</v>
      </c>
      <c r="BA1417" s="13" t="s">
        <v>85</v>
      </c>
      <c r="BB1417" s="98" t="str">
        <f>_xlfn.IFNA(VLOOKUP(BA1417,ACCESSORIES!F:J,5,FALSE),"N/A")</f>
        <v>N/A</v>
      </c>
      <c r="BC1417" s="77">
        <f t="shared" si="343"/>
        <v>37.569339327731633</v>
      </c>
      <c r="BD1417" s="56">
        <v>23.228346456692901</v>
      </c>
      <c r="BE1417" s="56">
        <v>23.228346456692901</v>
      </c>
      <c r="BF1417" s="56">
        <v>11.771653543307099</v>
      </c>
      <c r="BG1417" s="378">
        <f t="shared" si="476"/>
        <v>0.10408189999999996</v>
      </c>
      <c r="BH1417" s="99">
        <v>24</v>
      </c>
      <c r="BI1417" s="114" t="s">
        <v>3532</v>
      </c>
      <c r="BJ1417" s="50" t="s">
        <v>4050</v>
      </c>
      <c r="BK1417" s="81"/>
      <c r="BL1417" s="81"/>
      <c r="BM1417" s="81"/>
      <c r="BN1417" s="81"/>
      <c r="BO1417" s="81"/>
      <c r="BP1417" s="81"/>
      <c r="BQ1417" s="81"/>
      <c r="BR1417" s="81"/>
      <c r="BS1417" s="81"/>
      <c r="BT1417" s="81"/>
      <c r="BU1417" s="349"/>
      <c r="BV1417" s="390"/>
      <c r="BW1417" s="352"/>
      <c r="BX1417" s="390"/>
      <c r="BY1417" s="93" t="str">
        <f t="shared" ref="BY1417" si="509">CONCATENATE(IF(J1417="Closeout","CLOSEOUT - ",""),D1417,", ",N1417,"x",O1417,", ",IF(U1417="N/A","",CONCATENATE(U1417,"/")),IF(S1417&gt;0,CONCATENATE("+",S1417),S1417),"mm Offset, ",P1417,", ",V1417,"mm Centerbore, ",PROPER(Y1417),IF(G1417="R",", Race Drilled",""),"",IF(BA1417="N/A","",CONCATENATE(", w/ ",BA1417)))</f>
        <v>MR803, 20x9, +12mm Offset, 6x5.5, 106.25mm Centerbore, Gloss Titanium - Machined Lip</v>
      </c>
      <c r="BZ1417" s="81" t="s">
        <v>3878</v>
      </c>
      <c r="CA1417" s="81" t="s">
        <v>3879</v>
      </c>
      <c r="CB1417" s="81" t="str">
        <f t="shared" ref="CB1417" si="510">C1417</f>
        <v>RAISED (8XX)</v>
      </c>
    </row>
    <row r="1418" spans="1:80" s="38" customFormat="1" ht="15" customHeight="1">
      <c r="A1418" s="22">
        <f t="shared" si="259"/>
        <v>1416</v>
      </c>
      <c r="B1418" s="13" t="s">
        <v>84</v>
      </c>
      <c r="C1418" s="104" t="s">
        <v>7657</v>
      </c>
      <c r="D1418" s="82" t="s">
        <v>7654</v>
      </c>
      <c r="E1418" s="91" t="str">
        <f>CONCATENATE(LEFT(D1418,5),VLOOKUP(CONCATENATE(N1418,"x",O1418),'PART NUMBER GUIDE'!$B$9:$C$49,2,FALSE),VLOOKUP(CONCATENATE(P1418, V1418), 'PART NUMBER GUIDE'!$Q$6:$R$91, 2, FALSE),VLOOKUP(Y1418,'PART NUMBER GUIDE'!$J$8:$K$43,2, FALSE),IF(U1418="N/A",IF(ABS(S1418)&lt;10,"0"&amp;ABS(S1418),ABS(S1418)),CONCATENATE(LEFT(U1418,1),RIGHT(U1418,1))), F1418, G1418)</f>
        <v>MR803290801312N</v>
      </c>
      <c r="F1418" s="90" t="s">
        <v>2224</v>
      </c>
      <c r="G1418" s="90"/>
      <c r="H1418" s="79" t="s">
        <v>7786</v>
      </c>
      <c r="I1418" s="109">
        <v>45372</v>
      </c>
      <c r="J1418" s="85" t="s">
        <v>1266</v>
      </c>
      <c r="K1418" s="342">
        <v>409</v>
      </c>
      <c r="L1418" s="92">
        <f t="shared" si="501"/>
        <v>409</v>
      </c>
      <c r="M1418" s="344"/>
      <c r="N1418" s="82">
        <v>20</v>
      </c>
      <c r="O1418" s="8">
        <v>9</v>
      </c>
      <c r="P1418" s="99" t="str">
        <f t="shared" si="399"/>
        <v>8x6.5</v>
      </c>
      <c r="Q1418" s="82">
        <v>8</v>
      </c>
      <c r="R1418" s="82">
        <v>6.5</v>
      </c>
      <c r="S1418" s="82">
        <v>-12</v>
      </c>
      <c r="T1418" s="84">
        <v>4.5</v>
      </c>
      <c r="U1418" s="102" t="s">
        <v>85</v>
      </c>
      <c r="V1418" s="75">
        <v>121.3</v>
      </c>
      <c r="W1418" s="41">
        <v>36.596735522689684</v>
      </c>
      <c r="X1418" s="51">
        <v>3640</v>
      </c>
      <c r="Y1418" s="45" t="s">
        <v>4304</v>
      </c>
      <c r="Z1418" s="79" t="s">
        <v>2987</v>
      </c>
      <c r="AA1418" s="51" t="str">
        <f t="shared" si="484"/>
        <v>20x9, 8x6.5, -12 OS</v>
      </c>
      <c r="AB1418" s="81" t="s">
        <v>7652</v>
      </c>
      <c r="AC1418" s="89">
        <f>_xlfn.IFNA(VLOOKUP(AB1418,ACCESSORIES!F:J,5,FALSE),"N/A")</f>
        <v>22</v>
      </c>
      <c r="AD1418" s="14" t="s">
        <v>85</v>
      </c>
      <c r="AE1418" s="9" t="str">
        <f>_xlfn.IFNA(VLOOKUP(AD1418,ACCESSORIES!C:G,5,FALSE),"N/A")</f>
        <v>N/A</v>
      </c>
      <c r="AF1418" s="9" t="str">
        <f>_xlfn.IFNA(VLOOKUP(AE1418,ACCESSORIES!D:H,5,FALSE),"N/A")</f>
        <v>N/A</v>
      </c>
      <c r="AG1418" s="14" t="s">
        <v>85</v>
      </c>
      <c r="AH1418" s="9" t="str">
        <f>_xlfn.IFNA(VLOOKUP(AG1418,ACCESSORIES!F:J,5,FALSE),"N/A")</f>
        <v>N/A</v>
      </c>
      <c r="AI1418" s="99" t="s">
        <v>265</v>
      </c>
      <c r="AJ1418" s="82" t="s">
        <v>85</v>
      </c>
      <c r="AK1418" s="82" t="s">
        <v>85</v>
      </c>
      <c r="AL1418" s="82" t="s">
        <v>85</v>
      </c>
      <c r="AM1418" s="82">
        <v>16.2</v>
      </c>
      <c r="AN1418" s="82">
        <v>200</v>
      </c>
      <c r="AO1418" s="36">
        <v>0</v>
      </c>
      <c r="AP1418" s="36">
        <v>0</v>
      </c>
      <c r="AQ1418" s="25">
        <v>43.9</v>
      </c>
      <c r="AR1418" s="36">
        <v>59.3</v>
      </c>
      <c r="AS1418" s="25">
        <v>232.9</v>
      </c>
      <c r="AT1418" s="74">
        <v>228.5</v>
      </c>
      <c r="AU1418" s="84">
        <v>121.3</v>
      </c>
      <c r="AV1418" s="54">
        <v>98</v>
      </c>
      <c r="AW1418" s="54">
        <v>98</v>
      </c>
      <c r="AX1418" s="54">
        <v>55.6</v>
      </c>
      <c r="AY1418" s="13" t="s">
        <v>85</v>
      </c>
      <c r="AZ1418" s="98" t="str">
        <f>_xlfn.IFNA(VLOOKUP(AY1418,ACCESSORIES!F:J,5,FALSE),"N/A")</f>
        <v>N/A</v>
      </c>
      <c r="BA1418" s="13" t="s">
        <v>85</v>
      </c>
      <c r="BB1418" s="98" t="str">
        <f>_xlfn.IFNA(VLOOKUP(BA1418,ACCESSORIES!F:J,5,FALSE),"N/A")</f>
        <v>N/A</v>
      </c>
      <c r="BC1418" s="77">
        <f t="shared" si="343"/>
        <v>41.096735522689684</v>
      </c>
      <c r="BD1418" s="56">
        <v>23.228346456692901</v>
      </c>
      <c r="BE1418" s="56">
        <v>23.228346456692901</v>
      </c>
      <c r="BF1418" s="56">
        <v>11.771653543307099</v>
      </c>
      <c r="BG1418" s="378">
        <f t="shared" si="476"/>
        <v>0.10408189999999996</v>
      </c>
      <c r="BH1418" s="99">
        <v>24</v>
      </c>
      <c r="BI1418" s="114" t="s">
        <v>3532</v>
      </c>
      <c r="BJ1418" s="50" t="s">
        <v>4050</v>
      </c>
      <c r="BK1418" s="81"/>
      <c r="BL1418" s="81"/>
      <c r="BM1418" s="81"/>
      <c r="BN1418" s="81"/>
      <c r="BO1418" s="81"/>
      <c r="BP1418" s="81"/>
      <c r="BQ1418" s="81"/>
      <c r="BR1418" s="81"/>
      <c r="BS1418" s="81"/>
      <c r="BT1418" s="81"/>
      <c r="BU1418" s="349"/>
      <c r="BV1418" s="390"/>
      <c r="BW1418" s="352"/>
      <c r="BX1418" s="390"/>
      <c r="BY1418" s="93" t="str">
        <f t="shared" si="477"/>
        <v>MR803, 20x9, -12mm Offset, 8x6.5, 121.3mm Centerbore, Gloss Black</v>
      </c>
      <c r="BZ1418" s="81" t="s">
        <v>3878</v>
      </c>
      <c r="CA1418" s="81" t="s">
        <v>3879</v>
      </c>
      <c r="CB1418" s="81" t="str">
        <f t="shared" si="478"/>
        <v>RAISED (8XX)</v>
      </c>
    </row>
    <row r="1419" spans="1:80" s="38" customFormat="1" ht="15" customHeight="1">
      <c r="A1419" s="22">
        <f t="shared" ref="A1419" si="511">ROW(B1419)-2</f>
        <v>1417</v>
      </c>
      <c r="B1419" s="13" t="s">
        <v>84</v>
      </c>
      <c r="C1419" s="104" t="s">
        <v>7657</v>
      </c>
      <c r="D1419" s="82" t="s">
        <v>7654</v>
      </c>
      <c r="E1419" s="91" t="str">
        <f>CONCATENATE(LEFT(D1419,5),VLOOKUP(CONCATENATE(N1419,"x",O1419),'PART NUMBER GUIDE'!$B$9:$C$49,2,FALSE),VLOOKUP(CONCATENATE(P1419, V1419), 'PART NUMBER GUIDE'!$Q$6:$R$91, 2, FALSE),VLOOKUP(Y1419,'PART NUMBER GUIDE'!$J$8:$K$43,2, FALSE),IF(U1419="N/A",IF(ABS(S1419)&lt;10,"0"&amp;ABS(S1419),ABS(S1419)),CONCATENATE(LEFT(U1419,1),RIGHT(U1419,1))), F1419, G1419)</f>
        <v>MR80329080812N</v>
      </c>
      <c r="F1419" s="90" t="s">
        <v>2224</v>
      </c>
      <c r="G1419" s="90"/>
      <c r="H1419" s="79" t="s">
        <v>7787</v>
      </c>
      <c r="I1419" s="109">
        <v>45372</v>
      </c>
      <c r="J1419" s="85" t="s">
        <v>1266</v>
      </c>
      <c r="K1419" s="342">
        <v>419</v>
      </c>
      <c r="L1419" s="92">
        <f t="shared" si="501"/>
        <v>419</v>
      </c>
      <c r="M1419" s="344"/>
      <c r="N1419" s="82">
        <v>20</v>
      </c>
      <c r="O1419" s="8">
        <v>9</v>
      </c>
      <c r="P1419" s="99" t="str">
        <f t="shared" ref="P1419" si="512">CONCATENATE(Q1419,"x",R1419)</f>
        <v>8x6.5</v>
      </c>
      <c r="Q1419" s="82">
        <v>8</v>
      </c>
      <c r="R1419" s="82">
        <v>6.5</v>
      </c>
      <c r="S1419" s="82">
        <v>-12</v>
      </c>
      <c r="T1419" s="84">
        <v>4.5</v>
      </c>
      <c r="U1419" s="102" t="s">
        <v>85</v>
      </c>
      <c r="V1419" s="75">
        <v>121.3</v>
      </c>
      <c r="W1419" s="41">
        <v>36.596735522689684</v>
      </c>
      <c r="X1419" s="51">
        <v>3640</v>
      </c>
      <c r="Y1419" s="45" t="s">
        <v>8075</v>
      </c>
      <c r="Z1419" s="79" t="s">
        <v>2992</v>
      </c>
      <c r="AA1419" s="51" t="str">
        <f t="shared" ref="AA1419" si="513">_xlfn.CONCAT(N1419,"x",O1419,","," ",P1419,","," ",S1419," ","OS")</f>
        <v>20x9, 8x6.5, -12 OS</v>
      </c>
      <c r="AB1419" s="81" t="s">
        <v>7652</v>
      </c>
      <c r="AC1419" s="89">
        <f>_xlfn.IFNA(VLOOKUP(AB1419,ACCESSORIES!F:J,5,FALSE),"N/A")</f>
        <v>22</v>
      </c>
      <c r="AD1419" s="14" t="s">
        <v>85</v>
      </c>
      <c r="AE1419" s="9" t="str">
        <f>_xlfn.IFNA(VLOOKUP(AD1419,ACCESSORIES!C:G,5,FALSE),"N/A")</f>
        <v>N/A</v>
      </c>
      <c r="AF1419" s="9" t="str">
        <f>_xlfn.IFNA(VLOOKUP(AE1419,ACCESSORIES!D:H,5,FALSE),"N/A")</f>
        <v>N/A</v>
      </c>
      <c r="AG1419" s="14" t="s">
        <v>85</v>
      </c>
      <c r="AH1419" s="9" t="str">
        <f>_xlfn.IFNA(VLOOKUP(AG1419,ACCESSORIES!F:J,5,FALSE),"N/A")</f>
        <v>N/A</v>
      </c>
      <c r="AI1419" s="99" t="s">
        <v>265</v>
      </c>
      <c r="AJ1419" s="82" t="s">
        <v>85</v>
      </c>
      <c r="AK1419" s="82" t="s">
        <v>85</v>
      </c>
      <c r="AL1419" s="82" t="s">
        <v>85</v>
      </c>
      <c r="AM1419" s="82">
        <v>16.2</v>
      </c>
      <c r="AN1419" s="82">
        <v>200</v>
      </c>
      <c r="AO1419" s="36">
        <v>0</v>
      </c>
      <c r="AP1419" s="36">
        <v>0</v>
      </c>
      <c r="AQ1419" s="25">
        <v>43.9</v>
      </c>
      <c r="AR1419" s="36">
        <v>59.3</v>
      </c>
      <c r="AS1419" s="25">
        <v>232.9</v>
      </c>
      <c r="AT1419" s="74">
        <v>228.5</v>
      </c>
      <c r="AU1419" s="84">
        <v>121.3</v>
      </c>
      <c r="AV1419" s="54">
        <v>98</v>
      </c>
      <c r="AW1419" s="54">
        <v>98</v>
      </c>
      <c r="AX1419" s="54">
        <v>55.6</v>
      </c>
      <c r="AY1419" s="13" t="s">
        <v>85</v>
      </c>
      <c r="AZ1419" s="98" t="str">
        <f>_xlfn.IFNA(VLOOKUP(AY1419,ACCESSORIES!F:J,5,FALSE),"N/A")</f>
        <v>N/A</v>
      </c>
      <c r="BA1419" s="13" t="s">
        <v>85</v>
      </c>
      <c r="BB1419" s="98" t="str">
        <f>_xlfn.IFNA(VLOOKUP(BA1419,ACCESSORIES!F:J,5,FALSE),"N/A")</f>
        <v>N/A</v>
      </c>
      <c r="BC1419" s="77">
        <f t="shared" ref="BC1419:BC1482" si="514">W1419+4.5</f>
        <v>41.096735522689684</v>
      </c>
      <c r="BD1419" s="56">
        <v>23.228346456692901</v>
      </c>
      <c r="BE1419" s="56">
        <v>23.228346456692901</v>
      </c>
      <c r="BF1419" s="56">
        <v>11.771653543307099</v>
      </c>
      <c r="BG1419" s="378">
        <f t="shared" si="476"/>
        <v>0.10408189999999996</v>
      </c>
      <c r="BH1419" s="99">
        <v>24</v>
      </c>
      <c r="BI1419" s="114" t="s">
        <v>3532</v>
      </c>
      <c r="BJ1419" s="50" t="s">
        <v>4050</v>
      </c>
      <c r="BK1419" s="81"/>
      <c r="BL1419" s="81"/>
      <c r="BM1419" s="81"/>
      <c r="BN1419" s="81"/>
      <c r="BO1419" s="81"/>
      <c r="BP1419" s="81"/>
      <c r="BQ1419" s="81"/>
      <c r="BR1419" s="81"/>
      <c r="BS1419" s="81"/>
      <c r="BT1419" s="81"/>
      <c r="BU1419" s="349"/>
      <c r="BV1419" s="390"/>
      <c r="BW1419" s="352"/>
      <c r="BX1419" s="390"/>
      <c r="BY1419" s="93" t="str">
        <f t="shared" ref="BY1419" si="515">CONCATENATE(IF(J1419="Closeout","CLOSEOUT - ",""),D1419,", ",N1419,"x",O1419,", ",IF(U1419="N/A","",CONCATENATE(U1419,"/")),IF(S1419&gt;0,CONCATENATE("+",S1419),S1419),"mm Offset, ",P1419,", ",V1419,"mm Centerbore, ",PROPER(Y1419),IF(G1419="R",", Race Drilled",""),"",IF(BA1419="N/A","",CONCATENATE(", w/ ",BA1419)))</f>
        <v>MR803, 20x9, -12mm Offset, 8x6.5, 121.3mm Centerbore, Gloss Titanium - Machined Lip</v>
      </c>
      <c r="BZ1419" s="81" t="s">
        <v>3878</v>
      </c>
      <c r="CA1419" s="81" t="s">
        <v>3879</v>
      </c>
      <c r="CB1419" s="81" t="str">
        <f t="shared" ref="CB1419" si="516">C1419</f>
        <v>RAISED (8XX)</v>
      </c>
    </row>
    <row r="1420" spans="1:80" s="38" customFormat="1" ht="15" customHeight="1">
      <c r="A1420" s="22">
        <f t="shared" si="259"/>
        <v>1418</v>
      </c>
      <c r="B1420" s="13" t="s">
        <v>84</v>
      </c>
      <c r="C1420" s="104" t="s">
        <v>7657</v>
      </c>
      <c r="D1420" s="82" t="s">
        <v>7654</v>
      </c>
      <c r="E1420" s="91" t="str">
        <f>CONCATENATE(LEFT(D1420,5),VLOOKUP(CONCATENATE(N1420,"x",O1420),'PART NUMBER GUIDE'!$B$9:$C$49,2,FALSE),VLOOKUP(CONCATENATE(P1420, V1420), 'PART NUMBER GUIDE'!$Q$6:$R$91, 2, FALSE),VLOOKUP(Y1420,'PART NUMBER GUIDE'!$J$8:$K$43,2, FALSE),IF(U1420="N/A",IF(ABS(S1420)&lt;10,"0"&amp;ABS(S1420),ABS(S1420)),CONCATENATE(LEFT(U1420,1),RIGHT(U1420,1))), F1420, G1420)</f>
        <v>MR803290871312N</v>
      </c>
      <c r="F1420" s="90" t="s">
        <v>2224</v>
      </c>
      <c r="G1420" s="90"/>
      <c r="H1420" s="79" t="s">
        <v>7788</v>
      </c>
      <c r="I1420" s="109">
        <v>45372</v>
      </c>
      <c r="J1420" s="85" t="s">
        <v>1266</v>
      </c>
      <c r="K1420" s="342">
        <v>409</v>
      </c>
      <c r="L1420" s="92">
        <f t="shared" si="501"/>
        <v>409</v>
      </c>
      <c r="M1420" s="344"/>
      <c r="N1420" s="82">
        <v>20</v>
      </c>
      <c r="O1420" s="8">
        <v>9</v>
      </c>
      <c r="P1420" s="99" t="str">
        <f t="shared" si="399"/>
        <v>8x170</v>
      </c>
      <c r="Q1420" s="82">
        <v>8</v>
      </c>
      <c r="R1420" s="82">
        <v>170</v>
      </c>
      <c r="S1420" s="82">
        <v>-12</v>
      </c>
      <c r="T1420" s="84">
        <v>4.5</v>
      </c>
      <c r="U1420" s="102" t="s">
        <v>85</v>
      </c>
      <c r="V1420" s="75">
        <v>125</v>
      </c>
      <c r="W1420" s="41">
        <v>36.596735522689684</v>
      </c>
      <c r="X1420" s="51">
        <v>3640</v>
      </c>
      <c r="Y1420" s="45" t="s">
        <v>4304</v>
      </c>
      <c r="Z1420" s="79" t="s">
        <v>2987</v>
      </c>
      <c r="AA1420" s="51" t="str">
        <f t="shared" si="484"/>
        <v>20x9, 8x170, -12 OS</v>
      </c>
      <c r="AB1420" s="81" t="s">
        <v>7652</v>
      </c>
      <c r="AC1420" s="89">
        <f>_xlfn.IFNA(VLOOKUP(AB1420,ACCESSORIES!F:J,5,FALSE),"N/A")</f>
        <v>22</v>
      </c>
      <c r="AD1420" s="14" t="s">
        <v>85</v>
      </c>
      <c r="AE1420" s="9" t="str">
        <f>_xlfn.IFNA(VLOOKUP(AD1420,ACCESSORIES!C:G,5,FALSE),"N/A")</f>
        <v>N/A</v>
      </c>
      <c r="AF1420" s="9" t="str">
        <f>_xlfn.IFNA(VLOOKUP(AE1420,ACCESSORIES!D:H,5,FALSE),"N/A")</f>
        <v>N/A</v>
      </c>
      <c r="AG1420" s="14" t="s">
        <v>85</v>
      </c>
      <c r="AH1420" s="9" t="str">
        <f>_xlfn.IFNA(VLOOKUP(AG1420,ACCESSORIES!F:J,5,FALSE),"N/A")</f>
        <v>N/A</v>
      </c>
      <c r="AI1420" s="99" t="s">
        <v>265</v>
      </c>
      <c r="AJ1420" s="82" t="s">
        <v>85</v>
      </c>
      <c r="AK1420" s="82" t="s">
        <v>85</v>
      </c>
      <c r="AL1420" s="82" t="s">
        <v>85</v>
      </c>
      <c r="AM1420" s="82">
        <v>16.2</v>
      </c>
      <c r="AN1420" s="82">
        <v>200</v>
      </c>
      <c r="AO1420" s="36">
        <v>0</v>
      </c>
      <c r="AP1420" s="36">
        <v>0</v>
      </c>
      <c r="AQ1420" s="25">
        <v>43.9</v>
      </c>
      <c r="AR1420" s="36">
        <v>59.3</v>
      </c>
      <c r="AS1420" s="25">
        <v>232.9</v>
      </c>
      <c r="AT1420" s="74">
        <v>228.5</v>
      </c>
      <c r="AU1420" s="84">
        <v>125</v>
      </c>
      <c r="AV1420" s="54">
        <v>98</v>
      </c>
      <c r="AW1420" s="54">
        <v>98</v>
      </c>
      <c r="AX1420" s="54">
        <v>55.6</v>
      </c>
      <c r="AY1420" s="13" t="s">
        <v>85</v>
      </c>
      <c r="AZ1420" s="98" t="str">
        <f>_xlfn.IFNA(VLOOKUP(AY1420,ACCESSORIES!F:J,5,FALSE),"N/A")</f>
        <v>N/A</v>
      </c>
      <c r="BA1420" s="13" t="s">
        <v>85</v>
      </c>
      <c r="BB1420" s="98" t="str">
        <f>_xlfn.IFNA(VLOOKUP(BA1420,ACCESSORIES!F:J,5,FALSE),"N/A")</f>
        <v>N/A</v>
      </c>
      <c r="BC1420" s="77">
        <f t="shared" si="514"/>
        <v>41.096735522689684</v>
      </c>
      <c r="BD1420" s="56">
        <v>23.228346456692901</v>
      </c>
      <c r="BE1420" s="56">
        <v>23.228346456692901</v>
      </c>
      <c r="BF1420" s="56">
        <v>11.771653543307099</v>
      </c>
      <c r="BG1420" s="378">
        <f t="shared" si="476"/>
        <v>0.10408189999999996</v>
      </c>
      <c r="BH1420" s="99">
        <v>24</v>
      </c>
      <c r="BI1420" s="114" t="s">
        <v>3532</v>
      </c>
      <c r="BJ1420" s="50" t="s">
        <v>4050</v>
      </c>
      <c r="BK1420" s="81"/>
      <c r="BL1420" s="81"/>
      <c r="BM1420" s="81"/>
      <c r="BN1420" s="81"/>
      <c r="BO1420" s="81"/>
      <c r="BP1420" s="81"/>
      <c r="BQ1420" s="81"/>
      <c r="BR1420" s="81"/>
      <c r="BS1420" s="81"/>
      <c r="BT1420" s="81"/>
      <c r="BU1420" s="349"/>
      <c r="BV1420" s="390"/>
      <c r="BW1420" s="352"/>
      <c r="BX1420" s="390"/>
      <c r="BY1420" s="93" t="str">
        <f t="shared" si="477"/>
        <v>MR803, 20x9, -12mm Offset, 8x170, 125mm Centerbore, Gloss Black</v>
      </c>
      <c r="BZ1420" s="81" t="s">
        <v>3878</v>
      </c>
      <c r="CA1420" s="81" t="s">
        <v>3879</v>
      </c>
      <c r="CB1420" s="81" t="str">
        <f t="shared" si="478"/>
        <v>RAISED (8XX)</v>
      </c>
    </row>
    <row r="1421" spans="1:80" s="38" customFormat="1" ht="15" customHeight="1">
      <c r="A1421" s="22">
        <f t="shared" ref="A1421" si="517">ROW(B1421)-2</f>
        <v>1419</v>
      </c>
      <c r="B1421" s="13" t="s">
        <v>84</v>
      </c>
      <c r="C1421" s="104" t="s">
        <v>7657</v>
      </c>
      <c r="D1421" s="82" t="s">
        <v>7654</v>
      </c>
      <c r="E1421" s="91" t="str">
        <f>CONCATENATE(LEFT(D1421,5),VLOOKUP(CONCATENATE(N1421,"x",O1421),'PART NUMBER GUIDE'!$B$9:$C$49,2,FALSE),VLOOKUP(CONCATENATE(P1421, V1421), 'PART NUMBER GUIDE'!$Q$6:$R$91, 2, FALSE),VLOOKUP(Y1421,'PART NUMBER GUIDE'!$J$8:$K$43,2, FALSE),IF(U1421="N/A",IF(ABS(S1421)&lt;10,"0"&amp;ABS(S1421),ABS(S1421)),CONCATENATE(LEFT(U1421,1),RIGHT(U1421,1))), F1421, G1421)</f>
        <v>MR80329087812N</v>
      </c>
      <c r="F1421" s="90" t="s">
        <v>2224</v>
      </c>
      <c r="G1421" s="90"/>
      <c r="H1421" s="79" t="s">
        <v>7789</v>
      </c>
      <c r="I1421" s="109">
        <v>45372</v>
      </c>
      <c r="J1421" s="85" t="s">
        <v>1266</v>
      </c>
      <c r="K1421" s="342">
        <v>419</v>
      </c>
      <c r="L1421" s="92">
        <f t="shared" si="501"/>
        <v>419</v>
      </c>
      <c r="M1421" s="344"/>
      <c r="N1421" s="82">
        <v>20</v>
      </c>
      <c r="O1421" s="8">
        <v>9</v>
      </c>
      <c r="P1421" s="99" t="str">
        <f t="shared" ref="P1421" si="518">CONCATENATE(Q1421,"x",R1421)</f>
        <v>8x170</v>
      </c>
      <c r="Q1421" s="82">
        <v>8</v>
      </c>
      <c r="R1421" s="82">
        <v>170</v>
      </c>
      <c r="S1421" s="82">
        <v>-12</v>
      </c>
      <c r="T1421" s="84">
        <v>4.5</v>
      </c>
      <c r="U1421" s="102" t="s">
        <v>85</v>
      </c>
      <c r="V1421" s="75">
        <v>125</v>
      </c>
      <c r="W1421" s="41">
        <v>36.596735522689684</v>
      </c>
      <c r="X1421" s="51">
        <v>3640</v>
      </c>
      <c r="Y1421" s="45" t="s">
        <v>8075</v>
      </c>
      <c r="Z1421" s="79" t="s">
        <v>2992</v>
      </c>
      <c r="AA1421" s="51" t="str">
        <f t="shared" ref="AA1421" si="519">_xlfn.CONCAT(N1421,"x",O1421,","," ",P1421,","," ",S1421," ","OS")</f>
        <v>20x9, 8x170, -12 OS</v>
      </c>
      <c r="AB1421" s="81" t="s">
        <v>7652</v>
      </c>
      <c r="AC1421" s="89">
        <f>_xlfn.IFNA(VLOOKUP(AB1421,ACCESSORIES!F:J,5,FALSE),"N/A")</f>
        <v>22</v>
      </c>
      <c r="AD1421" s="14" t="s">
        <v>85</v>
      </c>
      <c r="AE1421" s="9" t="str">
        <f>_xlfn.IFNA(VLOOKUP(AD1421,ACCESSORIES!C:G,5,FALSE),"N/A")</f>
        <v>N/A</v>
      </c>
      <c r="AF1421" s="9" t="str">
        <f>_xlfn.IFNA(VLOOKUP(AE1421,ACCESSORIES!D:H,5,FALSE),"N/A")</f>
        <v>N/A</v>
      </c>
      <c r="AG1421" s="14" t="s">
        <v>85</v>
      </c>
      <c r="AH1421" s="9" t="str">
        <f>_xlfn.IFNA(VLOOKUP(AG1421,ACCESSORIES!F:J,5,FALSE),"N/A")</f>
        <v>N/A</v>
      </c>
      <c r="AI1421" s="99" t="s">
        <v>265</v>
      </c>
      <c r="AJ1421" s="82" t="s">
        <v>85</v>
      </c>
      <c r="AK1421" s="82" t="s">
        <v>85</v>
      </c>
      <c r="AL1421" s="82" t="s">
        <v>85</v>
      </c>
      <c r="AM1421" s="82">
        <v>16.2</v>
      </c>
      <c r="AN1421" s="82">
        <v>200</v>
      </c>
      <c r="AO1421" s="36">
        <v>0</v>
      </c>
      <c r="AP1421" s="36">
        <v>0</v>
      </c>
      <c r="AQ1421" s="25">
        <v>43.9</v>
      </c>
      <c r="AR1421" s="36">
        <v>59.3</v>
      </c>
      <c r="AS1421" s="25">
        <v>232.9</v>
      </c>
      <c r="AT1421" s="74">
        <v>228.5</v>
      </c>
      <c r="AU1421" s="84">
        <v>125</v>
      </c>
      <c r="AV1421" s="54">
        <v>98</v>
      </c>
      <c r="AW1421" s="54">
        <v>98</v>
      </c>
      <c r="AX1421" s="54">
        <v>55.6</v>
      </c>
      <c r="AY1421" s="13" t="s">
        <v>85</v>
      </c>
      <c r="AZ1421" s="98" t="str">
        <f>_xlfn.IFNA(VLOOKUP(AY1421,ACCESSORIES!F:J,5,FALSE),"N/A")</f>
        <v>N/A</v>
      </c>
      <c r="BA1421" s="13" t="s">
        <v>85</v>
      </c>
      <c r="BB1421" s="98" t="str">
        <f>_xlfn.IFNA(VLOOKUP(BA1421,ACCESSORIES!F:J,5,FALSE),"N/A")</f>
        <v>N/A</v>
      </c>
      <c r="BC1421" s="77">
        <f t="shared" si="514"/>
        <v>41.096735522689684</v>
      </c>
      <c r="BD1421" s="56">
        <v>23.228346456692901</v>
      </c>
      <c r="BE1421" s="56">
        <v>23.228346456692901</v>
      </c>
      <c r="BF1421" s="56">
        <v>11.771653543307099</v>
      </c>
      <c r="BG1421" s="378">
        <f t="shared" si="476"/>
        <v>0.10408189999999996</v>
      </c>
      <c r="BH1421" s="99">
        <v>24</v>
      </c>
      <c r="BI1421" s="114" t="s">
        <v>3532</v>
      </c>
      <c r="BJ1421" s="50" t="s">
        <v>4050</v>
      </c>
      <c r="BK1421" s="81"/>
      <c r="BL1421" s="81"/>
      <c r="BM1421" s="81"/>
      <c r="BN1421" s="81"/>
      <c r="BO1421" s="81"/>
      <c r="BP1421" s="81"/>
      <c r="BQ1421" s="81"/>
      <c r="BR1421" s="81"/>
      <c r="BS1421" s="81"/>
      <c r="BT1421" s="81"/>
      <c r="BU1421" s="349"/>
      <c r="BV1421" s="390"/>
      <c r="BW1421" s="352"/>
      <c r="BX1421" s="390"/>
      <c r="BY1421" s="93" t="str">
        <f t="shared" ref="BY1421" si="520">CONCATENATE(IF(J1421="Closeout","CLOSEOUT - ",""),D1421,", ",N1421,"x",O1421,", ",IF(U1421="N/A","",CONCATENATE(U1421,"/")),IF(S1421&gt;0,CONCATENATE("+",S1421),S1421),"mm Offset, ",P1421,", ",V1421,"mm Centerbore, ",PROPER(Y1421),IF(G1421="R",", Race Drilled",""),"",IF(BA1421="N/A","",CONCATENATE(", w/ ",BA1421)))</f>
        <v>MR803, 20x9, -12mm Offset, 8x170, 125mm Centerbore, Gloss Titanium - Machined Lip</v>
      </c>
      <c r="BZ1421" s="81" t="s">
        <v>3878</v>
      </c>
      <c r="CA1421" s="81" t="s">
        <v>3879</v>
      </c>
      <c r="CB1421" s="81" t="str">
        <f t="shared" ref="CB1421" si="521">C1421</f>
        <v>RAISED (8XX)</v>
      </c>
    </row>
    <row r="1422" spans="1:80" s="38" customFormat="1" ht="15" customHeight="1">
      <c r="A1422" s="22">
        <f t="shared" si="259"/>
        <v>1420</v>
      </c>
      <c r="B1422" s="13" t="s">
        <v>84</v>
      </c>
      <c r="C1422" s="104" t="s">
        <v>7657</v>
      </c>
      <c r="D1422" s="82" t="s">
        <v>7654</v>
      </c>
      <c r="E1422" s="91" t="str">
        <f>CONCATENATE(LEFT(D1422,5),VLOOKUP(CONCATENATE(N1422,"x",O1422),'PART NUMBER GUIDE'!$B$9:$C$49,2,FALSE),VLOOKUP(CONCATENATE(P1422, V1422), 'PART NUMBER GUIDE'!$Q$6:$R$91, 2, FALSE),VLOOKUP(Y1422,'PART NUMBER GUIDE'!$J$8:$K$43,2, FALSE),IF(U1422="N/A",IF(ABS(S1422)&lt;10,"0"&amp;ABS(S1422),ABS(S1422)),CONCATENATE(LEFT(U1422,1),RIGHT(U1422,1))), F1422, G1422)</f>
        <v>MR803290881312N</v>
      </c>
      <c r="F1422" s="90" t="s">
        <v>2224</v>
      </c>
      <c r="G1422" s="90"/>
      <c r="H1422" s="79" t="s">
        <v>7790</v>
      </c>
      <c r="I1422" s="109">
        <v>45372</v>
      </c>
      <c r="J1422" s="85" t="s">
        <v>1266</v>
      </c>
      <c r="K1422" s="342">
        <v>409</v>
      </c>
      <c r="L1422" s="92">
        <f t="shared" si="501"/>
        <v>409</v>
      </c>
      <c r="M1422" s="344"/>
      <c r="N1422" s="82">
        <v>20</v>
      </c>
      <c r="O1422" s="8">
        <v>9</v>
      </c>
      <c r="P1422" s="99" t="str">
        <f t="shared" si="399"/>
        <v>8x180</v>
      </c>
      <c r="Q1422" s="82">
        <v>8</v>
      </c>
      <c r="R1422" s="82">
        <v>180</v>
      </c>
      <c r="S1422" s="82">
        <v>-12</v>
      </c>
      <c r="T1422" s="84">
        <v>4.5</v>
      </c>
      <c r="U1422" s="102" t="s">
        <v>85</v>
      </c>
      <c r="V1422" s="75">
        <v>124.1</v>
      </c>
      <c r="W1422" s="41">
        <v>37.037660047059433</v>
      </c>
      <c r="X1422" s="51">
        <v>3640</v>
      </c>
      <c r="Y1422" s="45" t="s">
        <v>4304</v>
      </c>
      <c r="Z1422" s="79" t="s">
        <v>2987</v>
      </c>
      <c r="AA1422" s="51" t="str">
        <f t="shared" si="484"/>
        <v>20x9, 8x180, -12 OS</v>
      </c>
      <c r="AB1422" s="81" t="s">
        <v>7652</v>
      </c>
      <c r="AC1422" s="89">
        <f>_xlfn.IFNA(VLOOKUP(AB1422,ACCESSORIES!F:J,5,FALSE),"N/A")</f>
        <v>22</v>
      </c>
      <c r="AD1422" s="14" t="s">
        <v>85</v>
      </c>
      <c r="AE1422" s="9" t="str">
        <f>_xlfn.IFNA(VLOOKUP(AD1422,ACCESSORIES!C:G,5,FALSE),"N/A")</f>
        <v>N/A</v>
      </c>
      <c r="AF1422" s="9" t="str">
        <f>_xlfn.IFNA(VLOOKUP(AE1422,ACCESSORIES!D:H,5,FALSE),"N/A")</f>
        <v>N/A</v>
      </c>
      <c r="AG1422" s="14" t="s">
        <v>85</v>
      </c>
      <c r="AH1422" s="9" t="str">
        <f>_xlfn.IFNA(VLOOKUP(AG1422,ACCESSORIES!F:J,5,FALSE),"N/A")</f>
        <v>N/A</v>
      </c>
      <c r="AI1422" s="99" t="s">
        <v>265</v>
      </c>
      <c r="AJ1422" s="82" t="s">
        <v>85</v>
      </c>
      <c r="AK1422" s="82" t="s">
        <v>85</v>
      </c>
      <c r="AL1422" s="82" t="s">
        <v>85</v>
      </c>
      <c r="AM1422" s="82">
        <v>16.2</v>
      </c>
      <c r="AN1422" s="82">
        <v>210</v>
      </c>
      <c r="AO1422" s="36">
        <v>0</v>
      </c>
      <c r="AP1422" s="36">
        <v>0</v>
      </c>
      <c r="AQ1422" s="25">
        <v>39.200000000000003</v>
      </c>
      <c r="AR1422" s="36">
        <v>59.3</v>
      </c>
      <c r="AS1422" s="25">
        <v>232.9</v>
      </c>
      <c r="AT1422" s="74">
        <v>228.5</v>
      </c>
      <c r="AU1422" s="84">
        <v>124.1</v>
      </c>
      <c r="AV1422" s="54">
        <v>98</v>
      </c>
      <c r="AW1422" s="54">
        <v>98</v>
      </c>
      <c r="AX1422" s="54">
        <v>55.6</v>
      </c>
      <c r="AY1422" s="13" t="s">
        <v>85</v>
      </c>
      <c r="AZ1422" s="98" t="str">
        <f>_xlfn.IFNA(VLOOKUP(AY1422,ACCESSORIES!F:J,5,FALSE),"N/A")</f>
        <v>N/A</v>
      </c>
      <c r="BA1422" s="13" t="s">
        <v>85</v>
      </c>
      <c r="BB1422" s="98" t="str">
        <f>_xlfn.IFNA(VLOOKUP(BA1422,ACCESSORIES!F:J,5,FALSE),"N/A")</f>
        <v>N/A</v>
      </c>
      <c r="BC1422" s="77">
        <f t="shared" si="514"/>
        <v>41.537660047059433</v>
      </c>
      <c r="BD1422" s="56">
        <v>23.228346456692901</v>
      </c>
      <c r="BE1422" s="56">
        <v>23.228346456692901</v>
      </c>
      <c r="BF1422" s="56">
        <v>11.771653543307099</v>
      </c>
      <c r="BG1422" s="378">
        <f t="shared" si="476"/>
        <v>0.10408189999999996</v>
      </c>
      <c r="BH1422" s="99">
        <v>24</v>
      </c>
      <c r="BI1422" s="114" t="s">
        <v>3532</v>
      </c>
      <c r="BJ1422" s="50" t="s">
        <v>4050</v>
      </c>
      <c r="BK1422" s="81"/>
      <c r="BL1422" s="81"/>
      <c r="BM1422" s="81"/>
      <c r="BN1422" s="81"/>
      <c r="BO1422" s="81"/>
      <c r="BP1422" s="81"/>
      <c r="BQ1422" s="81"/>
      <c r="BR1422" s="81"/>
      <c r="BS1422" s="81"/>
      <c r="BT1422" s="81"/>
      <c r="BU1422" s="349"/>
      <c r="BV1422" s="390"/>
      <c r="BW1422" s="352"/>
      <c r="BX1422" s="390"/>
      <c r="BY1422" s="93" t="str">
        <f t="shared" si="477"/>
        <v>MR803, 20x9, -12mm Offset, 8x180, 124.1mm Centerbore, Gloss Black</v>
      </c>
      <c r="BZ1422" s="81" t="s">
        <v>3878</v>
      </c>
      <c r="CA1422" s="81" t="s">
        <v>3879</v>
      </c>
      <c r="CB1422" s="81" t="str">
        <f t="shared" si="478"/>
        <v>RAISED (8XX)</v>
      </c>
    </row>
    <row r="1423" spans="1:80" s="38" customFormat="1" ht="15" customHeight="1">
      <c r="A1423" s="22">
        <f t="shared" ref="A1423" si="522">ROW(B1423)-2</f>
        <v>1421</v>
      </c>
      <c r="B1423" s="13" t="s">
        <v>84</v>
      </c>
      <c r="C1423" s="104" t="s">
        <v>7657</v>
      </c>
      <c r="D1423" s="82" t="s">
        <v>7654</v>
      </c>
      <c r="E1423" s="91" t="str">
        <f>CONCATENATE(LEFT(D1423,5),VLOOKUP(CONCATENATE(N1423,"x",O1423),'PART NUMBER GUIDE'!$B$9:$C$49,2,FALSE),VLOOKUP(CONCATENATE(P1423, V1423), 'PART NUMBER GUIDE'!$Q$6:$R$91, 2, FALSE),VLOOKUP(Y1423,'PART NUMBER GUIDE'!$J$8:$K$43,2, FALSE),IF(U1423="N/A",IF(ABS(S1423)&lt;10,"0"&amp;ABS(S1423),ABS(S1423)),CONCATENATE(LEFT(U1423,1),RIGHT(U1423,1))), F1423, G1423)</f>
        <v>MR80329088812N</v>
      </c>
      <c r="F1423" s="90" t="s">
        <v>2224</v>
      </c>
      <c r="G1423" s="90"/>
      <c r="H1423" s="79" t="s">
        <v>7791</v>
      </c>
      <c r="I1423" s="109">
        <v>45372</v>
      </c>
      <c r="J1423" s="85" t="s">
        <v>1266</v>
      </c>
      <c r="K1423" s="342">
        <v>419</v>
      </c>
      <c r="L1423" s="92">
        <f t="shared" si="501"/>
        <v>419</v>
      </c>
      <c r="M1423" s="344"/>
      <c r="N1423" s="82">
        <v>20</v>
      </c>
      <c r="O1423" s="8">
        <v>9</v>
      </c>
      <c r="P1423" s="99" t="str">
        <f t="shared" ref="P1423" si="523">CONCATENATE(Q1423,"x",R1423)</f>
        <v>8x180</v>
      </c>
      <c r="Q1423" s="82">
        <v>8</v>
      </c>
      <c r="R1423" s="82">
        <v>180</v>
      </c>
      <c r="S1423" s="82">
        <v>-12</v>
      </c>
      <c r="T1423" s="84">
        <v>4.5</v>
      </c>
      <c r="U1423" s="102" t="s">
        <v>85</v>
      </c>
      <c r="V1423" s="75">
        <v>124.1</v>
      </c>
      <c r="W1423" s="41">
        <v>37.037660047059433</v>
      </c>
      <c r="X1423" s="51">
        <v>3640</v>
      </c>
      <c r="Y1423" s="45" t="s">
        <v>8075</v>
      </c>
      <c r="Z1423" s="79" t="s">
        <v>2992</v>
      </c>
      <c r="AA1423" s="51" t="str">
        <f t="shared" ref="AA1423" si="524">_xlfn.CONCAT(N1423,"x",O1423,","," ",P1423,","," ",S1423," ","OS")</f>
        <v>20x9, 8x180, -12 OS</v>
      </c>
      <c r="AB1423" s="81" t="s">
        <v>7652</v>
      </c>
      <c r="AC1423" s="89">
        <f>_xlfn.IFNA(VLOOKUP(AB1423,ACCESSORIES!F:J,5,FALSE),"N/A")</f>
        <v>22</v>
      </c>
      <c r="AD1423" s="14" t="s">
        <v>85</v>
      </c>
      <c r="AE1423" s="9" t="str">
        <f>_xlfn.IFNA(VLOOKUP(AD1423,ACCESSORIES!C:G,5,FALSE),"N/A")</f>
        <v>N/A</v>
      </c>
      <c r="AF1423" s="9" t="str">
        <f>_xlfn.IFNA(VLOOKUP(AE1423,ACCESSORIES!D:H,5,FALSE),"N/A")</f>
        <v>N/A</v>
      </c>
      <c r="AG1423" s="14" t="s">
        <v>85</v>
      </c>
      <c r="AH1423" s="9" t="str">
        <f>_xlfn.IFNA(VLOOKUP(AG1423,ACCESSORIES!F:J,5,FALSE),"N/A")</f>
        <v>N/A</v>
      </c>
      <c r="AI1423" s="99" t="s">
        <v>265</v>
      </c>
      <c r="AJ1423" s="82" t="s">
        <v>85</v>
      </c>
      <c r="AK1423" s="82" t="s">
        <v>85</v>
      </c>
      <c r="AL1423" s="82" t="s">
        <v>85</v>
      </c>
      <c r="AM1423" s="82">
        <v>16.2</v>
      </c>
      <c r="AN1423" s="82">
        <v>210</v>
      </c>
      <c r="AO1423" s="36">
        <v>0</v>
      </c>
      <c r="AP1423" s="36">
        <v>0</v>
      </c>
      <c r="AQ1423" s="25">
        <v>39.200000000000003</v>
      </c>
      <c r="AR1423" s="36">
        <v>59.3</v>
      </c>
      <c r="AS1423" s="25">
        <v>232.9</v>
      </c>
      <c r="AT1423" s="74">
        <v>228.5</v>
      </c>
      <c r="AU1423" s="84">
        <v>124.1</v>
      </c>
      <c r="AV1423" s="54">
        <v>98</v>
      </c>
      <c r="AW1423" s="54">
        <v>98</v>
      </c>
      <c r="AX1423" s="54">
        <v>55.6</v>
      </c>
      <c r="AY1423" s="13" t="s">
        <v>85</v>
      </c>
      <c r="AZ1423" s="98" t="str">
        <f>_xlfn.IFNA(VLOOKUP(AY1423,ACCESSORIES!F:J,5,FALSE),"N/A")</f>
        <v>N/A</v>
      </c>
      <c r="BA1423" s="13" t="s">
        <v>85</v>
      </c>
      <c r="BB1423" s="98" t="str">
        <f>_xlfn.IFNA(VLOOKUP(BA1423,ACCESSORIES!F:J,5,FALSE),"N/A")</f>
        <v>N/A</v>
      </c>
      <c r="BC1423" s="77">
        <f t="shared" si="514"/>
        <v>41.537660047059433</v>
      </c>
      <c r="BD1423" s="56">
        <v>23.228346456692901</v>
      </c>
      <c r="BE1423" s="56">
        <v>23.228346456692901</v>
      </c>
      <c r="BF1423" s="56">
        <v>11.771653543307099</v>
      </c>
      <c r="BG1423" s="378">
        <f t="shared" si="476"/>
        <v>0.10408189999999996</v>
      </c>
      <c r="BH1423" s="99">
        <v>24</v>
      </c>
      <c r="BI1423" s="114" t="s">
        <v>3532</v>
      </c>
      <c r="BJ1423" s="50" t="s">
        <v>4050</v>
      </c>
      <c r="BK1423" s="81"/>
      <c r="BL1423" s="81"/>
      <c r="BM1423" s="81"/>
      <c r="BN1423" s="81"/>
      <c r="BO1423" s="81"/>
      <c r="BP1423" s="81"/>
      <c r="BQ1423" s="81"/>
      <c r="BR1423" s="81"/>
      <c r="BS1423" s="81"/>
      <c r="BT1423" s="81"/>
      <c r="BU1423" s="349"/>
      <c r="BV1423" s="390"/>
      <c r="BW1423" s="352"/>
      <c r="BX1423" s="390"/>
      <c r="BY1423" s="93" t="str">
        <f t="shared" ref="BY1423" si="525">CONCATENATE(IF(J1423="Closeout","CLOSEOUT - ",""),D1423,", ",N1423,"x",O1423,", ",IF(U1423="N/A","",CONCATENATE(U1423,"/")),IF(S1423&gt;0,CONCATENATE("+",S1423),S1423),"mm Offset, ",P1423,", ",V1423,"mm Centerbore, ",PROPER(Y1423),IF(G1423="R",", Race Drilled",""),"",IF(BA1423="N/A","",CONCATENATE(", w/ ",BA1423)))</f>
        <v>MR803, 20x9, -12mm Offset, 8x180, 124.1mm Centerbore, Gloss Titanium - Machined Lip</v>
      </c>
      <c r="BZ1423" s="81" t="s">
        <v>3878</v>
      </c>
      <c r="CA1423" s="81" t="s">
        <v>3879</v>
      </c>
      <c r="CB1423" s="81" t="str">
        <f t="shared" ref="CB1423" si="526">C1423</f>
        <v>RAISED (8XX)</v>
      </c>
    </row>
    <row r="1424" spans="1:80" s="38" customFormat="1" ht="15" customHeight="1">
      <c r="A1424" s="22">
        <f t="shared" si="259"/>
        <v>1422</v>
      </c>
      <c r="B1424" s="13" t="s">
        <v>84</v>
      </c>
      <c r="C1424" s="104" t="s">
        <v>7657</v>
      </c>
      <c r="D1424" s="82" t="s">
        <v>7654</v>
      </c>
      <c r="E1424" s="91" t="str">
        <f>CONCATENATE(LEFT(D1424,5),VLOOKUP(CONCATENATE(N1424,"x",O1424),'PART NUMBER GUIDE'!$B$9:$C$49,2,FALSE),VLOOKUP(CONCATENATE(P1424, V1424), 'PART NUMBER GUIDE'!$Q$6:$R$91, 2, FALSE),VLOOKUP(Y1424,'PART NUMBER GUIDE'!$J$8:$K$43,2, FALSE),IF(U1424="N/A",IF(ABS(S1424)&lt;10,"0"&amp;ABS(S1424),ABS(S1424)),CONCATENATE(LEFT(U1424,1),RIGHT(U1424,1))), F1424, G1424)</f>
        <v>MR803290801300</v>
      </c>
      <c r="F1424" s="90"/>
      <c r="G1424" s="90"/>
      <c r="H1424" s="79" t="s">
        <v>7792</v>
      </c>
      <c r="I1424" s="109">
        <v>45372</v>
      </c>
      <c r="J1424" s="85" t="s">
        <v>1266</v>
      </c>
      <c r="K1424" s="342">
        <v>409</v>
      </c>
      <c r="L1424" s="92">
        <f t="shared" si="501"/>
        <v>409</v>
      </c>
      <c r="M1424" s="344"/>
      <c r="N1424" s="82">
        <v>20</v>
      </c>
      <c r="O1424" s="8">
        <v>9</v>
      </c>
      <c r="P1424" s="99" t="str">
        <f t="shared" si="399"/>
        <v>8x6.5</v>
      </c>
      <c r="Q1424" s="82">
        <v>8</v>
      </c>
      <c r="R1424" s="82">
        <v>6.5</v>
      </c>
      <c r="S1424" s="82">
        <v>0</v>
      </c>
      <c r="T1424" s="84">
        <v>4.95</v>
      </c>
      <c r="U1424" s="102" t="s">
        <v>85</v>
      </c>
      <c r="V1424" s="75">
        <v>121.3</v>
      </c>
      <c r="W1424" s="41">
        <v>34.833037425210655</v>
      </c>
      <c r="X1424" s="51">
        <v>3640</v>
      </c>
      <c r="Y1424" s="45" t="s">
        <v>4304</v>
      </c>
      <c r="Z1424" s="79" t="s">
        <v>2987</v>
      </c>
      <c r="AA1424" s="51" t="str">
        <f t="shared" si="484"/>
        <v>20x9, 8x6.5, 0 OS</v>
      </c>
      <c r="AB1424" s="81" t="s">
        <v>7652</v>
      </c>
      <c r="AC1424" s="89">
        <f>_xlfn.IFNA(VLOOKUP(AB1424,ACCESSORIES!F:J,5,FALSE),"N/A")</f>
        <v>22</v>
      </c>
      <c r="AD1424" s="14" t="s">
        <v>85</v>
      </c>
      <c r="AE1424" s="9" t="str">
        <f>_xlfn.IFNA(VLOOKUP(AD1424,ACCESSORIES!C:G,5,FALSE),"N/A")</f>
        <v>N/A</v>
      </c>
      <c r="AF1424" s="9" t="str">
        <f>_xlfn.IFNA(VLOOKUP(AE1424,ACCESSORIES!D:H,5,FALSE),"N/A")</f>
        <v>N/A</v>
      </c>
      <c r="AG1424" s="14" t="s">
        <v>85</v>
      </c>
      <c r="AH1424" s="9" t="str">
        <f>_xlfn.IFNA(VLOOKUP(AG1424,ACCESSORIES!F:J,5,FALSE),"N/A")</f>
        <v>N/A</v>
      </c>
      <c r="AI1424" s="99" t="s">
        <v>265</v>
      </c>
      <c r="AJ1424" s="82" t="s">
        <v>85</v>
      </c>
      <c r="AK1424" s="82" t="s">
        <v>85</v>
      </c>
      <c r="AL1424" s="82" t="s">
        <v>85</v>
      </c>
      <c r="AM1424" s="82">
        <v>16.2</v>
      </c>
      <c r="AN1424" s="82">
        <v>200</v>
      </c>
      <c r="AO1424" s="36">
        <v>0</v>
      </c>
      <c r="AP1424" s="36">
        <v>0</v>
      </c>
      <c r="AQ1424" s="25">
        <v>34</v>
      </c>
      <c r="AR1424" s="36">
        <v>47.3</v>
      </c>
      <c r="AS1424" s="25">
        <v>231.8</v>
      </c>
      <c r="AT1424" s="74">
        <v>227.4</v>
      </c>
      <c r="AU1424" s="84">
        <v>121.3</v>
      </c>
      <c r="AV1424" s="54">
        <v>86</v>
      </c>
      <c r="AW1424" s="54">
        <v>86</v>
      </c>
      <c r="AX1424" s="54">
        <v>55.6</v>
      </c>
      <c r="AY1424" s="13" t="s">
        <v>85</v>
      </c>
      <c r="AZ1424" s="98" t="str">
        <f>_xlfn.IFNA(VLOOKUP(AY1424,ACCESSORIES!F:J,5,FALSE),"N/A")</f>
        <v>N/A</v>
      </c>
      <c r="BA1424" s="13" t="s">
        <v>85</v>
      </c>
      <c r="BB1424" s="98" t="str">
        <f>_xlfn.IFNA(VLOOKUP(BA1424,ACCESSORIES!F:J,5,FALSE),"N/A")</f>
        <v>N/A</v>
      </c>
      <c r="BC1424" s="77">
        <f t="shared" si="514"/>
        <v>39.333037425210655</v>
      </c>
      <c r="BD1424" s="56">
        <v>23.228346456692901</v>
      </c>
      <c r="BE1424" s="56">
        <v>23.228346456692901</v>
      </c>
      <c r="BF1424" s="56">
        <v>11.771653543307099</v>
      </c>
      <c r="BG1424" s="378">
        <f t="shared" si="476"/>
        <v>0.10408189999999996</v>
      </c>
      <c r="BH1424" s="99">
        <v>24</v>
      </c>
      <c r="BI1424" s="114" t="s">
        <v>3532</v>
      </c>
      <c r="BJ1424" s="50" t="s">
        <v>4050</v>
      </c>
      <c r="BK1424" s="81"/>
      <c r="BL1424" s="81"/>
      <c r="BM1424" s="81"/>
      <c r="BN1424" s="81"/>
      <c r="BO1424" s="81"/>
      <c r="BP1424" s="81"/>
      <c r="BQ1424" s="81"/>
      <c r="BR1424" s="81"/>
      <c r="BS1424" s="81"/>
      <c r="BT1424" s="81"/>
      <c r="BU1424" s="349"/>
      <c r="BV1424" s="390"/>
      <c r="BW1424" s="352"/>
      <c r="BX1424" s="390"/>
      <c r="BY1424" s="93" t="str">
        <f t="shared" si="477"/>
        <v>MR803, 20x9, 0mm Offset, 8x6.5, 121.3mm Centerbore, Gloss Black</v>
      </c>
      <c r="BZ1424" s="81" t="s">
        <v>3878</v>
      </c>
      <c r="CA1424" s="81" t="s">
        <v>3879</v>
      </c>
      <c r="CB1424" s="81" t="str">
        <f t="shared" si="478"/>
        <v>RAISED (8XX)</v>
      </c>
    </row>
    <row r="1425" spans="1:80" s="38" customFormat="1" ht="15" customHeight="1">
      <c r="A1425" s="22">
        <f t="shared" ref="A1425" si="527">ROW(B1425)-2</f>
        <v>1423</v>
      </c>
      <c r="B1425" s="13" t="s">
        <v>84</v>
      </c>
      <c r="C1425" s="104" t="s">
        <v>7657</v>
      </c>
      <c r="D1425" s="82" t="s">
        <v>7654</v>
      </c>
      <c r="E1425" s="91" t="str">
        <f>CONCATENATE(LEFT(D1425,5),VLOOKUP(CONCATENATE(N1425,"x",O1425),'PART NUMBER GUIDE'!$B$9:$C$49,2,FALSE),VLOOKUP(CONCATENATE(P1425, V1425), 'PART NUMBER GUIDE'!$Q$6:$R$91, 2, FALSE),VLOOKUP(Y1425,'PART NUMBER GUIDE'!$J$8:$K$43,2, FALSE),IF(U1425="N/A",IF(ABS(S1425)&lt;10,"0"&amp;ABS(S1425),ABS(S1425)),CONCATENATE(LEFT(U1425,1),RIGHT(U1425,1))), F1425, G1425)</f>
        <v>MR80329080800</v>
      </c>
      <c r="F1425" s="90"/>
      <c r="G1425" s="90"/>
      <c r="H1425" s="79" t="s">
        <v>7793</v>
      </c>
      <c r="I1425" s="109">
        <v>45372</v>
      </c>
      <c r="J1425" s="85" t="s">
        <v>1266</v>
      </c>
      <c r="K1425" s="342">
        <v>419</v>
      </c>
      <c r="L1425" s="92">
        <f t="shared" si="501"/>
        <v>419</v>
      </c>
      <c r="M1425" s="344"/>
      <c r="N1425" s="82">
        <v>20</v>
      </c>
      <c r="O1425" s="8">
        <v>9</v>
      </c>
      <c r="P1425" s="99" t="str">
        <f t="shared" ref="P1425" si="528">CONCATENATE(Q1425,"x",R1425)</f>
        <v>8x6.5</v>
      </c>
      <c r="Q1425" s="82">
        <v>8</v>
      </c>
      <c r="R1425" s="82">
        <v>6.5</v>
      </c>
      <c r="S1425" s="82">
        <v>0</v>
      </c>
      <c r="T1425" s="84">
        <v>4.95</v>
      </c>
      <c r="U1425" s="102" t="s">
        <v>85</v>
      </c>
      <c r="V1425" s="75">
        <v>121.3</v>
      </c>
      <c r="W1425" s="41">
        <v>34.833037425210655</v>
      </c>
      <c r="X1425" s="51">
        <v>3640</v>
      </c>
      <c r="Y1425" s="45" t="s">
        <v>8075</v>
      </c>
      <c r="Z1425" s="79" t="s">
        <v>2992</v>
      </c>
      <c r="AA1425" s="51" t="str">
        <f t="shared" ref="AA1425" si="529">_xlfn.CONCAT(N1425,"x",O1425,","," ",P1425,","," ",S1425," ","OS")</f>
        <v>20x9, 8x6.5, 0 OS</v>
      </c>
      <c r="AB1425" s="81" t="s">
        <v>7652</v>
      </c>
      <c r="AC1425" s="89">
        <f>_xlfn.IFNA(VLOOKUP(AB1425,ACCESSORIES!F:J,5,FALSE),"N/A")</f>
        <v>22</v>
      </c>
      <c r="AD1425" s="14" t="s">
        <v>85</v>
      </c>
      <c r="AE1425" s="9" t="str">
        <f>_xlfn.IFNA(VLOOKUP(AD1425,ACCESSORIES!C:G,5,FALSE),"N/A")</f>
        <v>N/A</v>
      </c>
      <c r="AF1425" s="9" t="str">
        <f>_xlfn.IFNA(VLOOKUP(AE1425,ACCESSORIES!D:H,5,FALSE),"N/A")</f>
        <v>N/A</v>
      </c>
      <c r="AG1425" s="14" t="s">
        <v>85</v>
      </c>
      <c r="AH1425" s="9" t="str">
        <f>_xlfn.IFNA(VLOOKUP(AG1425,ACCESSORIES!F:J,5,FALSE),"N/A")</f>
        <v>N/A</v>
      </c>
      <c r="AI1425" s="99" t="s">
        <v>265</v>
      </c>
      <c r="AJ1425" s="82" t="s">
        <v>85</v>
      </c>
      <c r="AK1425" s="82" t="s">
        <v>85</v>
      </c>
      <c r="AL1425" s="82" t="s">
        <v>85</v>
      </c>
      <c r="AM1425" s="82">
        <v>16.2</v>
      </c>
      <c r="AN1425" s="82">
        <v>200</v>
      </c>
      <c r="AO1425" s="36">
        <v>0</v>
      </c>
      <c r="AP1425" s="36">
        <v>0</v>
      </c>
      <c r="AQ1425" s="25">
        <v>34</v>
      </c>
      <c r="AR1425" s="36">
        <v>47.3</v>
      </c>
      <c r="AS1425" s="25">
        <v>231.8</v>
      </c>
      <c r="AT1425" s="74">
        <v>227.4</v>
      </c>
      <c r="AU1425" s="84">
        <v>121.3</v>
      </c>
      <c r="AV1425" s="54">
        <v>86</v>
      </c>
      <c r="AW1425" s="54">
        <v>86</v>
      </c>
      <c r="AX1425" s="54">
        <v>55.6</v>
      </c>
      <c r="AY1425" s="13" t="s">
        <v>85</v>
      </c>
      <c r="AZ1425" s="98" t="str">
        <f>_xlfn.IFNA(VLOOKUP(AY1425,ACCESSORIES!F:J,5,FALSE),"N/A")</f>
        <v>N/A</v>
      </c>
      <c r="BA1425" s="13" t="s">
        <v>85</v>
      </c>
      <c r="BB1425" s="98" t="str">
        <f>_xlfn.IFNA(VLOOKUP(BA1425,ACCESSORIES!F:J,5,FALSE),"N/A")</f>
        <v>N/A</v>
      </c>
      <c r="BC1425" s="77">
        <f t="shared" si="514"/>
        <v>39.333037425210655</v>
      </c>
      <c r="BD1425" s="56">
        <v>23.228346456692901</v>
      </c>
      <c r="BE1425" s="56">
        <v>23.228346456692901</v>
      </c>
      <c r="BF1425" s="56">
        <v>11.771653543307099</v>
      </c>
      <c r="BG1425" s="378">
        <f t="shared" si="476"/>
        <v>0.10408189999999996</v>
      </c>
      <c r="BH1425" s="99">
        <v>24</v>
      </c>
      <c r="BI1425" s="114" t="s">
        <v>3532</v>
      </c>
      <c r="BJ1425" s="50" t="s">
        <v>4050</v>
      </c>
      <c r="BK1425" s="81"/>
      <c r="BL1425" s="81"/>
      <c r="BM1425" s="81"/>
      <c r="BN1425" s="81"/>
      <c r="BO1425" s="81"/>
      <c r="BP1425" s="81"/>
      <c r="BQ1425" s="81"/>
      <c r="BR1425" s="81"/>
      <c r="BS1425" s="81"/>
      <c r="BT1425" s="81"/>
      <c r="BU1425" s="349"/>
      <c r="BV1425" s="390"/>
      <c r="BW1425" s="352"/>
      <c r="BX1425" s="390"/>
      <c r="BY1425" s="93" t="str">
        <f t="shared" ref="BY1425" si="530">CONCATENATE(IF(J1425="Closeout","CLOSEOUT - ",""),D1425,", ",N1425,"x",O1425,", ",IF(U1425="N/A","",CONCATENATE(U1425,"/")),IF(S1425&gt;0,CONCATENATE("+",S1425),S1425),"mm Offset, ",P1425,", ",V1425,"mm Centerbore, ",PROPER(Y1425),IF(G1425="R",", Race Drilled",""),"",IF(BA1425="N/A","",CONCATENATE(", w/ ",BA1425)))</f>
        <v>MR803, 20x9, 0mm Offset, 8x6.5, 121.3mm Centerbore, Gloss Titanium - Machined Lip</v>
      </c>
      <c r="BZ1425" s="81" t="s">
        <v>3878</v>
      </c>
      <c r="CA1425" s="81" t="s">
        <v>3879</v>
      </c>
      <c r="CB1425" s="81" t="str">
        <f t="shared" ref="CB1425" si="531">C1425</f>
        <v>RAISED (8XX)</v>
      </c>
    </row>
    <row r="1426" spans="1:80" s="38" customFormat="1" ht="15" customHeight="1">
      <c r="A1426" s="22">
        <f t="shared" si="259"/>
        <v>1424</v>
      </c>
      <c r="B1426" s="13" t="s">
        <v>84</v>
      </c>
      <c r="C1426" s="104" t="s">
        <v>7657</v>
      </c>
      <c r="D1426" s="82" t="s">
        <v>7654</v>
      </c>
      <c r="E1426" s="91" t="str">
        <f>CONCATENATE(LEFT(D1426,5),VLOOKUP(CONCATENATE(N1426,"x",O1426),'PART NUMBER GUIDE'!$B$9:$C$49,2,FALSE),VLOOKUP(CONCATENATE(P1426, V1426), 'PART NUMBER GUIDE'!$Q$6:$R$91, 2, FALSE),VLOOKUP(Y1426,'PART NUMBER GUIDE'!$J$8:$K$43,2, FALSE),IF(U1426="N/A",IF(ABS(S1426)&lt;10,"0"&amp;ABS(S1426),ABS(S1426)),CONCATENATE(LEFT(U1426,1),RIGHT(U1426,1))), F1426, G1426)</f>
        <v>MR803290871300</v>
      </c>
      <c r="F1426" s="90"/>
      <c r="G1426" s="90"/>
      <c r="H1426" s="79" t="s">
        <v>7794</v>
      </c>
      <c r="I1426" s="109">
        <v>45372</v>
      </c>
      <c r="J1426" s="85" t="s">
        <v>1266</v>
      </c>
      <c r="K1426" s="342">
        <v>409</v>
      </c>
      <c r="L1426" s="92">
        <f t="shared" si="501"/>
        <v>409</v>
      </c>
      <c r="M1426" s="344"/>
      <c r="N1426" s="82">
        <v>20</v>
      </c>
      <c r="O1426" s="8">
        <v>9</v>
      </c>
      <c r="P1426" s="99" t="str">
        <f t="shared" si="399"/>
        <v>8x170</v>
      </c>
      <c r="Q1426" s="82">
        <v>8</v>
      </c>
      <c r="R1426" s="82">
        <v>170</v>
      </c>
      <c r="S1426" s="82">
        <v>0</v>
      </c>
      <c r="T1426" s="84">
        <v>4.95</v>
      </c>
      <c r="U1426" s="102" t="s">
        <v>85</v>
      </c>
      <c r="V1426" s="75">
        <v>125</v>
      </c>
      <c r="W1426" s="41">
        <v>34.833037425210655</v>
      </c>
      <c r="X1426" s="51">
        <v>3640</v>
      </c>
      <c r="Y1426" s="45" t="s">
        <v>4304</v>
      </c>
      <c r="Z1426" s="79" t="s">
        <v>2987</v>
      </c>
      <c r="AA1426" s="51" t="str">
        <f t="shared" si="484"/>
        <v>20x9, 8x170, 0 OS</v>
      </c>
      <c r="AB1426" s="81" t="s">
        <v>7652</v>
      </c>
      <c r="AC1426" s="89">
        <f>_xlfn.IFNA(VLOOKUP(AB1426,ACCESSORIES!F:J,5,FALSE),"N/A")</f>
        <v>22</v>
      </c>
      <c r="AD1426" s="14" t="s">
        <v>85</v>
      </c>
      <c r="AE1426" s="9" t="str">
        <f>_xlfn.IFNA(VLOOKUP(AD1426,ACCESSORIES!C:G,5,FALSE),"N/A")</f>
        <v>N/A</v>
      </c>
      <c r="AF1426" s="9" t="str">
        <f>_xlfn.IFNA(VLOOKUP(AE1426,ACCESSORIES!D:H,5,FALSE),"N/A")</f>
        <v>N/A</v>
      </c>
      <c r="AG1426" s="14" t="s">
        <v>85</v>
      </c>
      <c r="AH1426" s="9" t="str">
        <f>_xlfn.IFNA(VLOOKUP(AG1426,ACCESSORIES!F:J,5,FALSE),"N/A")</f>
        <v>N/A</v>
      </c>
      <c r="AI1426" s="99" t="s">
        <v>265</v>
      </c>
      <c r="AJ1426" s="82" t="s">
        <v>85</v>
      </c>
      <c r="AK1426" s="82" t="s">
        <v>85</v>
      </c>
      <c r="AL1426" s="82" t="s">
        <v>85</v>
      </c>
      <c r="AM1426" s="82">
        <v>16.2</v>
      </c>
      <c r="AN1426" s="82">
        <v>200</v>
      </c>
      <c r="AO1426" s="36">
        <v>0</v>
      </c>
      <c r="AP1426" s="36">
        <v>0</v>
      </c>
      <c r="AQ1426" s="25">
        <v>34</v>
      </c>
      <c r="AR1426" s="36">
        <v>47.3</v>
      </c>
      <c r="AS1426" s="25">
        <v>231.8</v>
      </c>
      <c r="AT1426" s="74">
        <v>227.4</v>
      </c>
      <c r="AU1426" s="84">
        <v>125</v>
      </c>
      <c r="AV1426" s="54">
        <v>86</v>
      </c>
      <c r="AW1426" s="54">
        <v>86</v>
      </c>
      <c r="AX1426" s="54">
        <v>55.6</v>
      </c>
      <c r="AY1426" s="13" t="s">
        <v>85</v>
      </c>
      <c r="AZ1426" s="98" t="str">
        <f>_xlfn.IFNA(VLOOKUP(AY1426,ACCESSORIES!F:J,5,FALSE),"N/A")</f>
        <v>N/A</v>
      </c>
      <c r="BA1426" s="13" t="s">
        <v>85</v>
      </c>
      <c r="BB1426" s="98" t="str">
        <f>_xlfn.IFNA(VLOOKUP(BA1426,ACCESSORIES!F:J,5,FALSE),"N/A")</f>
        <v>N/A</v>
      </c>
      <c r="BC1426" s="77">
        <f t="shared" si="514"/>
        <v>39.333037425210655</v>
      </c>
      <c r="BD1426" s="56">
        <v>23.228346456692901</v>
      </c>
      <c r="BE1426" s="56">
        <v>23.228346456692901</v>
      </c>
      <c r="BF1426" s="56">
        <v>11.771653543307099</v>
      </c>
      <c r="BG1426" s="378">
        <f t="shared" si="476"/>
        <v>0.10408189999999996</v>
      </c>
      <c r="BH1426" s="99">
        <v>24</v>
      </c>
      <c r="BI1426" s="114" t="s">
        <v>3532</v>
      </c>
      <c r="BJ1426" s="50" t="s">
        <v>4050</v>
      </c>
      <c r="BK1426" s="81"/>
      <c r="BL1426" s="81"/>
      <c r="BM1426" s="81"/>
      <c r="BN1426" s="81"/>
      <c r="BO1426" s="81"/>
      <c r="BP1426" s="81"/>
      <c r="BQ1426" s="81"/>
      <c r="BR1426" s="81"/>
      <c r="BS1426" s="81"/>
      <c r="BT1426" s="81"/>
      <c r="BU1426" s="349"/>
      <c r="BV1426" s="390"/>
      <c r="BW1426" s="352"/>
      <c r="BX1426" s="390"/>
      <c r="BY1426" s="93" t="str">
        <f t="shared" si="477"/>
        <v>MR803, 20x9, 0mm Offset, 8x170, 125mm Centerbore, Gloss Black</v>
      </c>
      <c r="BZ1426" s="81" t="s">
        <v>3878</v>
      </c>
      <c r="CA1426" s="81" t="s">
        <v>3879</v>
      </c>
      <c r="CB1426" s="81" t="str">
        <f t="shared" si="478"/>
        <v>RAISED (8XX)</v>
      </c>
    </row>
    <row r="1427" spans="1:80" s="38" customFormat="1" ht="15" customHeight="1">
      <c r="A1427" s="22">
        <f t="shared" ref="A1427" si="532">ROW(B1427)-2</f>
        <v>1425</v>
      </c>
      <c r="B1427" s="13" t="s">
        <v>84</v>
      </c>
      <c r="C1427" s="104" t="s">
        <v>7657</v>
      </c>
      <c r="D1427" s="82" t="s">
        <v>7654</v>
      </c>
      <c r="E1427" s="91" t="str">
        <f>CONCATENATE(LEFT(D1427,5),VLOOKUP(CONCATENATE(N1427,"x",O1427),'PART NUMBER GUIDE'!$B$9:$C$49,2,FALSE),VLOOKUP(CONCATENATE(P1427, V1427), 'PART NUMBER GUIDE'!$Q$6:$R$91, 2, FALSE),VLOOKUP(Y1427,'PART NUMBER GUIDE'!$J$8:$K$43,2, FALSE),IF(U1427="N/A",IF(ABS(S1427)&lt;10,"0"&amp;ABS(S1427),ABS(S1427)),CONCATENATE(LEFT(U1427,1),RIGHT(U1427,1))), F1427, G1427)</f>
        <v>MR80329087800</v>
      </c>
      <c r="F1427" s="90"/>
      <c r="G1427" s="90"/>
      <c r="H1427" s="79" t="s">
        <v>7795</v>
      </c>
      <c r="I1427" s="109">
        <v>45372</v>
      </c>
      <c r="J1427" s="85" t="s">
        <v>1266</v>
      </c>
      <c r="K1427" s="342">
        <v>419</v>
      </c>
      <c r="L1427" s="92">
        <f t="shared" si="501"/>
        <v>419</v>
      </c>
      <c r="M1427" s="344"/>
      <c r="N1427" s="82">
        <v>20</v>
      </c>
      <c r="O1427" s="8">
        <v>9</v>
      </c>
      <c r="P1427" s="99" t="str">
        <f t="shared" ref="P1427" si="533">CONCATENATE(Q1427,"x",R1427)</f>
        <v>8x170</v>
      </c>
      <c r="Q1427" s="82">
        <v>8</v>
      </c>
      <c r="R1427" s="82">
        <v>170</v>
      </c>
      <c r="S1427" s="82">
        <v>0</v>
      </c>
      <c r="T1427" s="84">
        <v>4.95</v>
      </c>
      <c r="U1427" s="102" t="s">
        <v>85</v>
      </c>
      <c r="V1427" s="75">
        <v>125</v>
      </c>
      <c r="W1427" s="41">
        <v>34.833037425210655</v>
      </c>
      <c r="X1427" s="51">
        <v>3640</v>
      </c>
      <c r="Y1427" s="45" t="s">
        <v>8075</v>
      </c>
      <c r="Z1427" s="79" t="s">
        <v>2992</v>
      </c>
      <c r="AA1427" s="51" t="str">
        <f t="shared" ref="AA1427" si="534">_xlfn.CONCAT(N1427,"x",O1427,","," ",P1427,","," ",S1427," ","OS")</f>
        <v>20x9, 8x170, 0 OS</v>
      </c>
      <c r="AB1427" s="81" t="s">
        <v>7652</v>
      </c>
      <c r="AC1427" s="89">
        <f>_xlfn.IFNA(VLOOKUP(AB1427,ACCESSORIES!F:J,5,FALSE),"N/A")</f>
        <v>22</v>
      </c>
      <c r="AD1427" s="14" t="s">
        <v>85</v>
      </c>
      <c r="AE1427" s="9" t="str">
        <f>_xlfn.IFNA(VLOOKUP(AD1427,ACCESSORIES!C:G,5,FALSE),"N/A")</f>
        <v>N/A</v>
      </c>
      <c r="AF1427" s="9" t="str">
        <f>_xlfn.IFNA(VLOOKUP(AE1427,ACCESSORIES!D:H,5,FALSE),"N/A")</f>
        <v>N/A</v>
      </c>
      <c r="AG1427" s="14" t="s">
        <v>85</v>
      </c>
      <c r="AH1427" s="9" t="str">
        <f>_xlfn.IFNA(VLOOKUP(AG1427,ACCESSORIES!F:J,5,FALSE),"N/A")</f>
        <v>N/A</v>
      </c>
      <c r="AI1427" s="99" t="s">
        <v>265</v>
      </c>
      <c r="AJ1427" s="82" t="s">
        <v>85</v>
      </c>
      <c r="AK1427" s="82" t="s">
        <v>85</v>
      </c>
      <c r="AL1427" s="82" t="s">
        <v>85</v>
      </c>
      <c r="AM1427" s="82">
        <v>16.2</v>
      </c>
      <c r="AN1427" s="82">
        <v>200</v>
      </c>
      <c r="AO1427" s="36">
        <v>0</v>
      </c>
      <c r="AP1427" s="36">
        <v>0</v>
      </c>
      <c r="AQ1427" s="25">
        <v>34</v>
      </c>
      <c r="AR1427" s="36">
        <v>47.3</v>
      </c>
      <c r="AS1427" s="25">
        <v>231.8</v>
      </c>
      <c r="AT1427" s="74">
        <v>227.4</v>
      </c>
      <c r="AU1427" s="84">
        <v>125</v>
      </c>
      <c r="AV1427" s="54">
        <v>86</v>
      </c>
      <c r="AW1427" s="54">
        <v>86</v>
      </c>
      <c r="AX1427" s="54">
        <v>55.6</v>
      </c>
      <c r="AY1427" s="13" t="s">
        <v>85</v>
      </c>
      <c r="AZ1427" s="98" t="str">
        <f>_xlfn.IFNA(VLOOKUP(AY1427,ACCESSORIES!F:J,5,FALSE),"N/A")</f>
        <v>N/A</v>
      </c>
      <c r="BA1427" s="13" t="s">
        <v>85</v>
      </c>
      <c r="BB1427" s="98" t="str">
        <f>_xlfn.IFNA(VLOOKUP(BA1427,ACCESSORIES!F:J,5,FALSE),"N/A")</f>
        <v>N/A</v>
      </c>
      <c r="BC1427" s="77">
        <f t="shared" si="514"/>
        <v>39.333037425210655</v>
      </c>
      <c r="BD1427" s="56">
        <v>23.228346456692901</v>
      </c>
      <c r="BE1427" s="56">
        <v>23.228346456692901</v>
      </c>
      <c r="BF1427" s="56">
        <v>11.771653543307099</v>
      </c>
      <c r="BG1427" s="378">
        <f t="shared" si="476"/>
        <v>0.10408189999999996</v>
      </c>
      <c r="BH1427" s="99">
        <v>24</v>
      </c>
      <c r="BI1427" s="114" t="s">
        <v>3532</v>
      </c>
      <c r="BJ1427" s="50" t="s">
        <v>4050</v>
      </c>
      <c r="BK1427" s="81"/>
      <c r="BL1427" s="81"/>
      <c r="BM1427" s="81"/>
      <c r="BN1427" s="81"/>
      <c r="BO1427" s="81"/>
      <c r="BP1427" s="81"/>
      <c r="BQ1427" s="81"/>
      <c r="BR1427" s="81"/>
      <c r="BS1427" s="81"/>
      <c r="BT1427" s="81"/>
      <c r="BU1427" s="349"/>
      <c r="BV1427" s="390"/>
      <c r="BW1427" s="352"/>
      <c r="BX1427" s="390"/>
      <c r="BY1427" s="93" t="str">
        <f t="shared" ref="BY1427" si="535">CONCATENATE(IF(J1427="Closeout","CLOSEOUT - ",""),D1427,", ",N1427,"x",O1427,", ",IF(U1427="N/A","",CONCATENATE(U1427,"/")),IF(S1427&gt;0,CONCATENATE("+",S1427),S1427),"mm Offset, ",P1427,", ",V1427,"mm Centerbore, ",PROPER(Y1427),IF(G1427="R",", Race Drilled",""),"",IF(BA1427="N/A","",CONCATENATE(", w/ ",BA1427)))</f>
        <v>MR803, 20x9, 0mm Offset, 8x170, 125mm Centerbore, Gloss Titanium - Machined Lip</v>
      </c>
      <c r="BZ1427" s="81" t="s">
        <v>3878</v>
      </c>
      <c r="CA1427" s="81" t="s">
        <v>3879</v>
      </c>
      <c r="CB1427" s="81" t="str">
        <f t="shared" ref="CB1427" si="536">C1427</f>
        <v>RAISED (8XX)</v>
      </c>
    </row>
    <row r="1428" spans="1:80" s="38" customFormat="1" ht="15" customHeight="1">
      <c r="A1428" s="22">
        <f t="shared" si="259"/>
        <v>1426</v>
      </c>
      <c r="B1428" s="13" t="s">
        <v>84</v>
      </c>
      <c r="C1428" s="104" t="s">
        <v>7657</v>
      </c>
      <c r="D1428" s="82" t="s">
        <v>7654</v>
      </c>
      <c r="E1428" s="91" t="str">
        <f>CONCATENATE(LEFT(D1428,5),VLOOKUP(CONCATENATE(N1428,"x",O1428),'PART NUMBER GUIDE'!$B$9:$C$49,2,FALSE),VLOOKUP(CONCATENATE(P1428, V1428), 'PART NUMBER GUIDE'!$Q$6:$R$91, 2, FALSE),VLOOKUP(Y1428,'PART NUMBER GUIDE'!$J$8:$K$43,2, FALSE),IF(U1428="N/A",IF(ABS(S1428)&lt;10,"0"&amp;ABS(S1428),ABS(S1428)),CONCATENATE(LEFT(U1428,1),RIGHT(U1428,1))), F1428, G1428)</f>
        <v>MR803290881300</v>
      </c>
      <c r="F1428" s="90"/>
      <c r="G1428" s="90"/>
      <c r="H1428" s="79" t="s">
        <v>7796</v>
      </c>
      <c r="I1428" s="109">
        <v>45372</v>
      </c>
      <c r="J1428" s="85" t="s">
        <v>1266</v>
      </c>
      <c r="K1428" s="342">
        <v>409</v>
      </c>
      <c r="L1428" s="92">
        <f t="shared" si="501"/>
        <v>409</v>
      </c>
      <c r="M1428" s="344"/>
      <c r="N1428" s="82">
        <v>20</v>
      </c>
      <c r="O1428" s="8">
        <v>9</v>
      </c>
      <c r="P1428" s="99" t="str">
        <f t="shared" si="399"/>
        <v>8x180</v>
      </c>
      <c r="Q1428" s="82">
        <v>8</v>
      </c>
      <c r="R1428" s="82">
        <v>180</v>
      </c>
      <c r="S1428" s="82">
        <v>0</v>
      </c>
      <c r="T1428" s="84">
        <v>4.95</v>
      </c>
      <c r="U1428" s="102" t="s">
        <v>85</v>
      </c>
      <c r="V1428" s="75">
        <v>124.1</v>
      </c>
      <c r="W1428" s="41">
        <v>35.273961949580411</v>
      </c>
      <c r="X1428" s="51">
        <v>3640</v>
      </c>
      <c r="Y1428" s="45" t="s">
        <v>4304</v>
      </c>
      <c r="Z1428" s="79" t="s">
        <v>2987</v>
      </c>
      <c r="AA1428" s="51" t="str">
        <f t="shared" si="484"/>
        <v>20x9, 8x180, 0 OS</v>
      </c>
      <c r="AB1428" s="81" t="s">
        <v>7652</v>
      </c>
      <c r="AC1428" s="89">
        <f>_xlfn.IFNA(VLOOKUP(AB1428,ACCESSORIES!F:J,5,FALSE),"N/A")</f>
        <v>22</v>
      </c>
      <c r="AD1428" s="14" t="s">
        <v>85</v>
      </c>
      <c r="AE1428" s="9" t="str">
        <f>_xlfn.IFNA(VLOOKUP(AD1428,ACCESSORIES!C:G,5,FALSE),"N/A")</f>
        <v>N/A</v>
      </c>
      <c r="AF1428" s="9" t="str">
        <f>_xlfn.IFNA(VLOOKUP(AE1428,ACCESSORIES!D:H,5,FALSE),"N/A")</f>
        <v>N/A</v>
      </c>
      <c r="AG1428" s="14" t="s">
        <v>85</v>
      </c>
      <c r="AH1428" s="9" t="str">
        <f>_xlfn.IFNA(VLOOKUP(AG1428,ACCESSORIES!F:J,5,FALSE),"N/A")</f>
        <v>N/A</v>
      </c>
      <c r="AI1428" s="99" t="s">
        <v>265</v>
      </c>
      <c r="AJ1428" s="82" t="s">
        <v>85</v>
      </c>
      <c r="AK1428" s="82" t="s">
        <v>85</v>
      </c>
      <c r="AL1428" s="82" t="s">
        <v>85</v>
      </c>
      <c r="AM1428" s="82">
        <v>16.2</v>
      </c>
      <c r="AN1428" s="82">
        <v>210</v>
      </c>
      <c r="AO1428" s="36">
        <v>0</v>
      </c>
      <c r="AP1428" s="36">
        <v>0</v>
      </c>
      <c r="AQ1428" s="25">
        <v>31.2</v>
      </c>
      <c r="AR1428" s="36">
        <v>47.3</v>
      </c>
      <c r="AS1428" s="25">
        <v>231.8</v>
      </c>
      <c r="AT1428" s="74">
        <v>227.4</v>
      </c>
      <c r="AU1428" s="84">
        <v>124.1</v>
      </c>
      <c r="AV1428" s="54">
        <v>86</v>
      </c>
      <c r="AW1428" s="54">
        <v>86</v>
      </c>
      <c r="AX1428" s="54">
        <v>55.6</v>
      </c>
      <c r="AY1428" s="13" t="s">
        <v>85</v>
      </c>
      <c r="AZ1428" s="98" t="str">
        <f>_xlfn.IFNA(VLOOKUP(AY1428,ACCESSORIES!F:J,5,FALSE),"N/A")</f>
        <v>N/A</v>
      </c>
      <c r="BA1428" s="13" t="s">
        <v>85</v>
      </c>
      <c r="BB1428" s="98" t="str">
        <f>_xlfn.IFNA(VLOOKUP(BA1428,ACCESSORIES!F:J,5,FALSE),"N/A")</f>
        <v>N/A</v>
      </c>
      <c r="BC1428" s="77">
        <f t="shared" si="514"/>
        <v>39.773961949580411</v>
      </c>
      <c r="BD1428" s="56">
        <v>23.228346456692901</v>
      </c>
      <c r="BE1428" s="56">
        <v>23.228346456692901</v>
      </c>
      <c r="BF1428" s="56">
        <v>11.771653543307099</v>
      </c>
      <c r="BG1428" s="378">
        <f t="shared" si="476"/>
        <v>0.10408189999999996</v>
      </c>
      <c r="BH1428" s="99">
        <v>24</v>
      </c>
      <c r="BI1428" s="114" t="s">
        <v>3532</v>
      </c>
      <c r="BJ1428" s="50" t="s">
        <v>4050</v>
      </c>
      <c r="BK1428" s="81"/>
      <c r="BL1428" s="81"/>
      <c r="BM1428" s="81"/>
      <c r="BN1428" s="81"/>
      <c r="BO1428" s="81"/>
      <c r="BP1428" s="81"/>
      <c r="BQ1428" s="81"/>
      <c r="BR1428" s="81"/>
      <c r="BS1428" s="81"/>
      <c r="BT1428" s="81"/>
      <c r="BU1428" s="349"/>
      <c r="BV1428" s="390"/>
      <c r="BW1428" s="352"/>
      <c r="BX1428" s="390"/>
      <c r="BY1428" s="93" t="str">
        <f t="shared" si="477"/>
        <v>MR803, 20x9, 0mm Offset, 8x180, 124.1mm Centerbore, Gloss Black</v>
      </c>
      <c r="BZ1428" s="81" t="s">
        <v>3878</v>
      </c>
      <c r="CA1428" s="81" t="s">
        <v>3879</v>
      </c>
      <c r="CB1428" s="81" t="str">
        <f t="shared" si="478"/>
        <v>RAISED (8XX)</v>
      </c>
    </row>
    <row r="1429" spans="1:80" s="38" customFormat="1" ht="15" customHeight="1">
      <c r="A1429" s="22">
        <f t="shared" ref="A1429" si="537">ROW(B1429)-2</f>
        <v>1427</v>
      </c>
      <c r="B1429" s="13" t="s">
        <v>84</v>
      </c>
      <c r="C1429" s="104" t="s">
        <v>7657</v>
      </c>
      <c r="D1429" s="82" t="s">
        <v>7654</v>
      </c>
      <c r="E1429" s="91" t="str">
        <f>CONCATENATE(LEFT(D1429,5),VLOOKUP(CONCATENATE(N1429,"x",O1429),'PART NUMBER GUIDE'!$B$9:$C$49,2,FALSE),VLOOKUP(CONCATENATE(P1429, V1429), 'PART NUMBER GUIDE'!$Q$6:$R$91, 2, FALSE),VLOOKUP(Y1429,'PART NUMBER GUIDE'!$J$8:$K$43,2, FALSE),IF(U1429="N/A",IF(ABS(S1429)&lt;10,"0"&amp;ABS(S1429),ABS(S1429)),CONCATENATE(LEFT(U1429,1),RIGHT(U1429,1))), F1429, G1429)</f>
        <v>MR80329088800</v>
      </c>
      <c r="F1429" s="90"/>
      <c r="G1429" s="90"/>
      <c r="H1429" s="79" t="s">
        <v>7797</v>
      </c>
      <c r="I1429" s="109">
        <v>45372</v>
      </c>
      <c r="J1429" s="85" t="s">
        <v>1266</v>
      </c>
      <c r="K1429" s="342">
        <v>419</v>
      </c>
      <c r="L1429" s="92">
        <f t="shared" si="501"/>
        <v>419</v>
      </c>
      <c r="M1429" s="344"/>
      <c r="N1429" s="82">
        <v>20</v>
      </c>
      <c r="O1429" s="8">
        <v>9</v>
      </c>
      <c r="P1429" s="99" t="str">
        <f t="shared" ref="P1429" si="538">CONCATENATE(Q1429,"x",R1429)</f>
        <v>8x180</v>
      </c>
      <c r="Q1429" s="82">
        <v>8</v>
      </c>
      <c r="R1429" s="82">
        <v>180</v>
      </c>
      <c r="S1429" s="82">
        <v>0</v>
      </c>
      <c r="T1429" s="84">
        <v>4.95</v>
      </c>
      <c r="U1429" s="102" t="s">
        <v>85</v>
      </c>
      <c r="V1429" s="75">
        <v>124.1</v>
      </c>
      <c r="W1429" s="41">
        <v>35.273961949580411</v>
      </c>
      <c r="X1429" s="51">
        <v>3640</v>
      </c>
      <c r="Y1429" s="45" t="s">
        <v>8075</v>
      </c>
      <c r="Z1429" s="79" t="s">
        <v>2992</v>
      </c>
      <c r="AA1429" s="51" t="str">
        <f t="shared" ref="AA1429" si="539">_xlfn.CONCAT(N1429,"x",O1429,","," ",P1429,","," ",S1429," ","OS")</f>
        <v>20x9, 8x180, 0 OS</v>
      </c>
      <c r="AB1429" s="81" t="s">
        <v>7652</v>
      </c>
      <c r="AC1429" s="89">
        <f>_xlfn.IFNA(VLOOKUP(AB1429,ACCESSORIES!F:J,5,FALSE),"N/A")</f>
        <v>22</v>
      </c>
      <c r="AD1429" s="14" t="s">
        <v>85</v>
      </c>
      <c r="AE1429" s="9" t="str">
        <f>_xlfn.IFNA(VLOOKUP(AD1429,ACCESSORIES!C:G,5,FALSE),"N/A")</f>
        <v>N/A</v>
      </c>
      <c r="AF1429" s="9" t="str">
        <f>_xlfn.IFNA(VLOOKUP(AE1429,ACCESSORIES!D:H,5,FALSE),"N/A")</f>
        <v>N/A</v>
      </c>
      <c r="AG1429" s="14" t="s">
        <v>85</v>
      </c>
      <c r="AH1429" s="9" t="str">
        <f>_xlfn.IFNA(VLOOKUP(AG1429,ACCESSORIES!F:J,5,FALSE),"N/A")</f>
        <v>N/A</v>
      </c>
      <c r="AI1429" s="99" t="s">
        <v>265</v>
      </c>
      <c r="AJ1429" s="82" t="s">
        <v>85</v>
      </c>
      <c r="AK1429" s="82" t="s">
        <v>85</v>
      </c>
      <c r="AL1429" s="82" t="s">
        <v>85</v>
      </c>
      <c r="AM1429" s="82">
        <v>16.2</v>
      </c>
      <c r="AN1429" s="82">
        <v>210</v>
      </c>
      <c r="AO1429" s="36">
        <v>0</v>
      </c>
      <c r="AP1429" s="36">
        <v>0</v>
      </c>
      <c r="AQ1429" s="25">
        <v>31.2</v>
      </c>
      <c r="AR1429" s="36">
        <v>47.3</v>
      </c>
      <c r="AS1429" s="25">
        <v>231.8</v>
      </c>
      <c r="AT1429" s="74">
        <v>227.4</v>
      </c>
      <c r="AU1429" s="84">
        <v>124.1</v>
      </c>
      <c r="AV1429" s="54">
        <v>86</v>
      </c>
      <c r="AW1429" s="54">
        <v>86</v>
      </c>
      <c r="AX1429" s="54">
        <v>55.6</v>
      </c>
      <c r="AY1429" s="13" t="s">
        <v>85</v>
      </c>
      <c r="AZ1429" s="98" t="str">
        <f>_xlfn.IFNA(VLOOKUP(AY1429,ACCESSORIES!F:J,5,FALSE),"N/A")</f>
        <v>N/A</v>
      </c>
      <c r="BA1429" s="13" t="s">
        <v>85</v>
      </c>
      <c r="BB1429" s="98" t="str">
        <f>_xlfn.IFNA(VLOOKUP(BA1429,ACCESSORIES!F:J,5,FALSE),"N/A")</f>
        <v>N/A</v>
      </c>
      <c r="BC1429" s="77">
        <f t="shared" si="514"/>
        <v>39.773961949580411</v>
      </c>
      <c r="BD1429" s="56">
        <v>23.228346456692901</v>
      </c>
      <c r="BE1429" s="56">
        <v>23.228346456692901</v>
      </c>
      <c r="BF1429" s="56">
        <v>11.771653543307099</v>
      </c>
      <c r="BG1429" s="378">
        <f t="shared" si="476"/>
        <v>0.10408189999999996</v>
      </c>
      <c r="BH1429" s="99">
        <v>24</v>
      </c>
      <c r="BI1429" s="114" t="s">
        <v>3532</v>
      </c>
      <c r="BJ1429" s="50" t="s">
        <v>4050</v>
      </c>
      <c r="BK1429" s="81"/>
      <c r="BL1429" s="81"/>
      <c r="BM1429" s="81"/>
      <c r="BN1429" s="81"/>
      <c r="BO1429" s="81"/>
      <c r="BP1429" s="81"/>
      <c r="BQ1429" s="81"/>
      <c r="BR1429" s="81"/>
      <c r="BS1429" s="81"/>
      <c r="BT1429" s="81"/>
      <c r="BU1429" s="349"/>
      <c r="BV1429" s="390"/>
      <c r="BW1429" s="352"/>
      <c r="BX1429" s="390"/>
      <c r="BY1429" s="93" t="str">
        <f t="shared" ref="BY1429" si="540">CONCATENATE(IF(J1429="Closeout","CLOSEOUT - ",""),D1429,", ",N1429,"x",O1429,", ",IF(U1429="N/A","",CONCATENATE(U1429,"/")),IF(S1429&gt;0,CONCATENATE("+",S1429),S1429),"mm Offset, ",P1429,", ",V1429,"mm Centerbore, ",PROPER(Y1429),IF(G1429="R",", Race Drilled",""),"",IF(BA1429="N/A","",CONCATENATE(", w/ ",BA1429)))</f>
        <v>MR803, 20x9, 0mm Offset, 8x180, 124.1mm Centerbore, Gloss Titanium - Machined Lip</v>
      </c>
      <c r="BZ1429" s="81" t="s">
        <v>3878</v>
      </c>
      <c r="CA1429" s="81" t="s">
        <v>3879</v>
      </c>
      <c r="CB1429" s="81" t="str">
        <f t="shared" ref="CB1429" si="541">C1429</f>
        <v>RAISED (8XX)</v>
      </c>
    </row>
    <row r="1430" spans="1:80" s="38" customFormat="1" ht="15" customHeight="1">
      <c r="A1430" s="22">
        <f t="shared" si="259"/>
        <v>1428</v>
      </c>
      <c r="B1430" s="13" t="s">
        <v>84</v>
      </c>
      <c r="C1430" s="104" t="s">
        <v>7657</v>
      </c>
      <c r="D1430" s="82" t="s">
        <v>7654</v>
      </c>
      <c r="E1430" s="91" t="str">
        <f>CONCATENATE(LEFT(D1430,5),VLOOKUP(CONCATENATE(N1430,"x",O1430),'PART NUMBER GUIDE'!$B$9:$C$49,2,FALSE),VLOOKUP(CONCATENATE(P1430, V1430), 'PART NUMBER GUIDE'!$Q$6:$R$91, 2, FALSE),VLOOKUP(Y1430,'PART NUMBER GUIDE'!$J$8:$K$43,2, FALSE),IF(U1430="N/A",IF(ABS(S1430)&lt;10,"0"&amp;ABS(S1430),ABS(S1430)),CONCATENATE(LEFT(U1430,1),RIGHT(U1430,1))), F1430, G1430)</f>
        <v>MR803210161310</v>
      </c>
      <c r="F1430" s="90"/>
      <c r="G1430" s="90"/>
      <c r="H1430" s="79" t="s">
        <v>7798</v>
      </c>
      <c r="I1430" s="109">
        <v>45372</v>
      </c>
      <c r="J1430" s="85" t="s">
        <v>1266</v>
      </c>
      <c r="K1430" s="342">
        <v>419</v>
      </c>
      <c r="L1430" s="92">
        <f t="shared" si="501"/>
        <v>419</v>
      </c>
      <c r="M1430" s="344"/>
      <c r="N1430" s="82">
        <v>20</v>
      </c>
      <c r="O1430" s="8">
        <v>10</v>
      </c>
      <c r="P1430" s="99" t="str">
        <f t="shared" si="399"/>
        <v>6x135</v>
      </c>
      <c r="Q1430" s="82">
        <v>6</v>
      </c>
      <c r="R1430" s="82">
        <v>135</v>
      </c>
      <c r="S1430" s="82">
        <v>10</v>
      </c>
      <c r="T1430" s="84">
        <v>5.8500000000000005</v>
      </c>
      <c r="U1430" s="102" t="s">
        <v>85</v>
      </c>
      <c r="V1430" s="75">
        <v>87</v>
      </c>
      <c r="W1430" s="41">
        <v>33.510263852101389</v>
      </c>
      <c r="X1430" s="51">
        <v>2650</v>
      </c>
      <c r="Y1430" s="45" t="s">
        <v>4304</v>
      </c>
      <c r="Z1430" s="79" t="s">
        <v>2987</v>
      </c>
      <c r="AA1430" s="51" t="str">
        <f t="shared" si="484"/>
        <v>20x10, 6x135, 10 OS</v>
      </c>
      <c r="AB1430" s="81" t="s">
        <v>7971</v>
      </c>
      <c r="AC1430" s="89">
        <f>_xlfn.IFNA(VLOOKUP(AB1430,ACCESSORIES!F:J,5,FALSE),"N/A")</f>
        <v>22</v>
      </c>
      <c r="AD1430" s="14" t="s">
        <v>85</v>
      </c>
      <c r="AE1430" s="9" t="str">
        <f>_xlfn.IFNA(VLOOKUP(AD1430,ACCESSORIES!C:G,5,FALSE),"N/A")</f>
        <v>N/A</v>
      </c>
      <c r="AF1430" s="9" t="str">
        <f>_xlfn.IFNA(VLOOKUP(AE1430,ACCESSORIES!D:H,5,FALSE),"N/A")</f>
        <v>N/A</v>
      </c>
      <c r="AG1430" s="14" t="s">
        <v>85</v>
      </c>
      <c r="AH1430" s="9" t="str">
        <f>_xlfn.IFNA(VLOOKUP(AG1430,ACCESSORIES!F:J,5,FALSE),"N/A")</f>
        <v>N/A</v>
      </c>
      <c r="AI1430" s="99" t="s">
        <v>265</v>
      </c>
      <c r="AJ1430" s="82" t="s">
        <v>85</v>
      </c>
      <c r="AK1430" s="82" t="s">
        <v>85</v>
      </c>
      <c r="AL1430" s="82" t="s">
        <v>85</v>
      </c>
      <c r="AM1430" s="82">
        <v>16.2</v>
      </c>
      <c r="AN1430" s="82">
        <v>170</v>
      </c>
      <c r="AO1430" s="36">
        <v>10.4</v>
      </c>
      <c r="AP1430" s="36">
        <v>26.1</v>
      </c>
      <c r="AQ1430" s="25">
        <v>39.5</v>
      </c>
      <c r="AR1430" s="36">
        <v>52.9</v>
      </c>
      <c r="AS1430" s="25">
        <v>230.3</v>
      </c>
      <c r="AT1430" s="74">
        <v>225.9</v>
      </c>
      <c r="AU1430" s="84">
        <v>87</v>
      </c>
      <c r="AV1430" s="54">
        <v>55.9</v>
      </c>
      <c r="AW1430" s="54">
        <v>55.9</v>
      </c>
      <c r="AX1430" s="54">
        <v>49.4</v>
      </c>
      <c r="AY1430" s="13" t="s">
        <v>85</v>
      </c>
      <c r="AZ1430" s="98" t="str">
        <f>_xlfn.IFNA(VLOOKUP(AY1430,ACCESSORIES!F:J,5,FALSE),"N/A")</f>
        <v>N/A</v>
      </c>
      <c r="BA1430" s="13" t="s">
        <v>85</v>
      </c>
      <c r="BB1430" s="98" t="str">
        <f>_xlfn.IFNA(VLOOKUP(BA1430,ACCESSORIES!F:J,5,FALSE),"N/A")</f>
        <v>N/A</v>
      </c>
      <c r="BC1430" s="77">
        <f t="shared" si="514"/>
        <v>38.010263852101389</v>
      </c>
      <c r="BD1430" s="56">
        <v>23.228346456692901</v>
      </c>
      <c r="BE1430" s="56">
        <v>23.228346456692901</v>
      </c>
      <c r="BF1430" s="56">
        <v>12.9133858267717</v>
      </c>
      <c r="BG1430" s="378">
        <f t="shared" si="476"/>
        <v>0.11417680000000027</v>
      </c>
      <c r="BH1430" s="81">
        <v>20</v>
      </c>
      <c r="BI1430" s="114" t="s">
        <v>3532</v>
      </c>
      <c r="BJ1430" s="50" t="s">
        <v>4050</v>
      </c>
      <c r="BK1430" s="81"/>
      <c r="BL1430" s="81"/>
      <c r="BM1430" s="81"/>
      <c r="BN1430" s="81"/>
      <c r="BO1430" s="81"/>
      <c r="BP1430" s="81"/>
      <c r="BQ1430" s="81"/>
      <c r="BR1430" s="81"/>
      <c r="BS1430" s="81"/>
      <c r="BT1430" s="81"/>
      <c r="BU1430" s="349"/>
      <c r="BV1430" s="390"/>
      <c r="BW1430" s="352"/>
      <c r="BX1430" s="390"/>
      <c r="BY1430" s="93" t="str">
        <f t="shared" si="477"/>
        <v>MR803, 20x10, +10mm Offset, 6x135, 87mm Centerbore, Gloss Black</v>
      </c>
      <c r="BZ1430" s="81" t="s">
        <v>3878</v>
      </c>
      <c r="CA1430" s="81" t="s">
        <v>3879</v>
      </c>
      <c r="CB1430" s="81" t="str">
        <f t="shared" si="478"/>
        <v>RAISED (8XX)</v>
      </c>
    </row>
    <row r="1431" spans="1:80" s="38" customFormat="1" ht="15" customHeight="1">
      <c r="A1431" s="22">
        <f t="shared" ref="A1431" si="542">ROW(B1431)-2</f>
        <v>1429</v>
      </c>
      <c r="B1431" s="13" t="s">
        <v>84</v>
      </c>
      <c r="C1431" s="104" t="s">
        <v>7657</v>
      </c>
      <c r="D1431" s="82" t="s">
        <v>7654</v>
      </c>
      <c r="E1431" s="91" t="str">
        <f>CONCATENATE(LEFT(D1431,5),VLOOKUP(CONCATENATE(N1431,"x",O1431),'PART NUMBER GUIDE'!$B$9:$C$49,2,FALSE),VLOOKUP(CONCATENATE(P1431, V1431), 'PART NUMBER GUIDE'!$Q$6:$R$91, 2, FALSE),VLOOKUP(Y1431,'PART NUMBER GUIDE'!$J$8:$K$43,2, FALSE),IF(U1431="N/A",IF(ABS(S1431)&lt;10,"0"&amp;ABS(S1431),ABS(S1431)),CONCATENATE(LEFT(U1431,1),RIGHT(U1431,1))), F1431, G1431)</f>
        <v>MR80321016810</v>
      </c>
      <c r="F1431" s="90"/>
      <c r="G1431" s="90"/>
      <c r="H1431" s="79" t="s">
        <v>7799</v>
      </c>
      <c r="I1431" s="109">
        <v>45372</v>
      </c>
      <c r="J1431" s="85" t="s">
        <v>1266</v>
      </c>
      <c r="K1431" s="342">
        <v>429</v>
      </c>
      <c r="L1431" s="92">
        <f t="shared" si="501"/>
        <v>429</v>
      </c>
      <c r="M1431" s="344"/>
      <c r="N1431" s="82">
        <v>20</v>
      </c>
      <c r="O1431" s="8">
        <v>10</v>
      </c>
      <c r="P1431" s="99" t="str">
        <f t="shared" ref="P1431" si="543">CONCATENATE(Q1431,"x",R1431)</f>
        <v>6x135</v>
      </c>
      <c r="Q1431" s="82">
        <v>6</v>
      </c>
      <c r="R1431" s="82">
        <v>135</v>
      </c>
      <c r="S1431" s="82">
        <v>10</v>
      </c>
      <c r="T1431" s="84">
        <v>5.8500000000000005</v>
      </c>
      <c r="U1431" s="102" t="s">
        <v>85</v>
      </c>
      <c r="V1431" s="75">
        <v>87</v>
      </c>
      <c r="W1431" s="41">
        <v>33.510263852101389</v>
      </c>
      <c r="X1431" s="51">
        <v>2650</v>
      </c>
      <c r="Y1431" s="45" t="s">
        <v>8075</v>
      </c>
      <c r="Z1431" s="79" t="s">
        <v>2992</v>
      </c>
      <c r="AA1431" s="51" t="str">
        <f t="shared" ref="AA1431" si="544">_xlfn.CONCAT(N1431,"x",O1431,","," ",P1431,","," ",S1431," ","OS")</f>
        <v>20x10, 6x135, 10 OS</v>
      </c>
      <c r="AB1431" s="81" t="s">
        <v>7971</v>
      </c>
      <c r="AC1431" s="89">
        <f>_xlfn.IFNA(VLOOKUP(AB1431,ACCESSORIES!F:J,5,FALSE),"N/A")</f>
        <v>22</v>
      </c>
      <c r="AD1431" s="14" t="s">
        <v>85</v>
      </c>
      <c r="AE1431" s="9" t="str">
        <f>_xlfn.IFNA(VLOOKUP(AD1431,ACCESSORIES!C:G,5,FALSE),"N/A")</f>
        <v>N/A</v>
      </c>
      <c r="AF1431" s="9" t="str">
        <f>_xlfn.IFNA(VLOOKUP(AE1431,ACCESSORIES!D:H,5,FALSE),"N/A")</f>
        <v>N/A</v>
      </c>
      <c r="AG1431" s="14" t="s">
        <v>85</v>
      </c>
      <c r="AH1431" s="9" t="str">
        <f>_xlfn.IFNA(VLOOKUP(AG1431,ACCESSORIES!F:J,5,FALSE),"N/A")</f>
        <v>N/A</v>
      </c>
      <c r="AI1431" s="99" t="s">
        <v>265</v>
      </c>
      <c r="AJ1431" s="82" t="s">
        <v>85</v>
      </c>
      <c r="AK1431" s="82" t="s">
        <v>85</v>
      </c>
      <c r="AL1431" s="82" t="s">
        <v>85</v>
      </c>
      <c r="AM1431" s="82">
        <v>16.2</v>
      </c>
      <c r="AN1431" s="82">
        <v>170</v>
      </c>
      <c r="AO1431" s="36">
        <v>10.4</v>
      </c>
      <c r="AP1431" s="36">
        <v>26.1</v>
      </c>
      <c r="AQ1431" s="25">
        <v>39.5</v>
      </c>
      <c r="AR1431" s="36">
        <v>52.9</v>
      </c>
      <c r="AS1431" s="25">
        <v>230.3</v>
      </c>
      <c r="AT1431" s="74">
        <v>225.9</v>
      </c>
      <c r="AU1431" s="84">
        <v>87</v>
      </c>
      <c r="AV1431" s="54">
        <v>55.9</v>
      </c>
      <c r="AW1431" s="54">
        <v>55.9</v>
      </c>
      <c r="AX1431" s="54">
        <v>49.4</v>
      </c>
      <c r="AY1431" s="13" t="s">
        <v>85</v>
      </c>
      <c r="AZ1431" s="98" t="str">
        <f>_xlfn.IFNA(VLOOKUP(AY1431,ACCESSORIES!F:J,5,FALSE),"N/A")</f>
        <v>N/A</v>
      </c>
      <c r="BA1431" s="13" t="s">
        <v>85</v>
      </c>
      <c r="BB1431" s="98" t="str">
        <f>_xlfn.IFNA(VLOOKUP(BA1431,ACCESSORIES!F:J,5,FALSE),"N/A")</f>
        <v>N/A</v>
      </c>
      <c r="BC1431" s="77">
        <f t="shared" si="514"/>
        <v>38.010263852101389</v>
      </c>
      <c r="BD1431" s="56">
        <v>23.228346456692901</v>
      </c>
      <c r="BE1431" s="56">
        <v>23.228346456692901</v>
      </c>
      <c r="BF1431" s="56">
        <v>12.9133858267717</v>
      </c>
      <c r="BG1431" s="378">
        <f t="shared" si="476"/>
        <v>0.11417680000000027</v>
      </c>
      <c r="BH1431" s="81">
        <v>20</v>
      </c>
      <c r="BI1431" s="114" t="s">
        <v>3532</v>
      </c>
      <c r="BJ1431" s="50" t="s">
        <v>4050</v>
      </c>
      <c r="BK1431" s="81"/>
      <c r="BL1431" s="81"/>
      <c r="BM1431" s="81"/>
      <c r="BN1431" s="81"/>
      <c r="BO1431" s="81"/>
      <c r="BP1431" s="81"/>
      <c r="BQ1431" s="81"/>
      <c r="BR1431" s="81"/>
      <c r="BS1431" s="81"/>
      <c r="BT1431" s="81"/>
      <c r="BU1431" s="349"/>
      <c r="BV1431" s="390"/>
      <c r="BW1431" s="352"/>
      <c r="BX1431" s="390"/>
      <c r="BY1431" s="93" t="str">
        <f t="shared" ref="BY1431" si="545">CONCATENATE(IF(J1431="Closeout","CLOSEOUT - ",""),D1431,", ",N1431,"x",O1431,", ",IF(U1431="N/A","",CONCATENATE(U1431,"/")),IF(S1431&gt;0,CONCATENATE("+",S1431),S1431),"mm Offset, ",P1431,", ",V1431,"mm Centerbore, ",PROPER(Y1431),IF(G1431="R",", Race Drilled",""),"",IF(BA1431="N/A","",CONCATENATE(", w/ ",BA1431)))</f>
        <v>MR803, 20x10, +10mm Offset, 6x135, 87mm Centerbore, Gloss Titanium - Machined Lip</v>
      </c>
      <c r="BZ1431" s="81" t="s">
        <v>3878</v>
      </c>
      <c r="CA1431" s="81" t="s">
        <v>3879</v>
      </c>
      <c r="CB1431" s="81" t="str">
        <f t="shared" ref="CB1431" si="546">C1431</f>
        <v>RAISED (8XX)</v>
      </c>
    </row>
    <row r="1432" spans="1:80" s="38" customFormat="1" ht="15" customHeight="1">
      <c r="A1432" s="22">
        <f t="shared" si="259"/>
        <v>1430</v>
      </c>
      <c r="B1432" s="13" t="s">
        <v>84</v>
      </c>
      <c r="C1432" s="104" t="s">
        <v>7657</v>
      </c>
      <c r="D1432" s="82" t="s">
        <v>7654</v>
      </c>
      <c r="E1432" s="91" t="str">
        <f>CONCATENATE(LEFT(D1432,5),VLOOKUP(CONCATENATE(N1432,"x",O1432),'PART NUMBER GUIDE'!$B$9:$C$49,2,FALSE),VLOOKUP(CONCATENATE(P1432, V1432), 'PART NUMBER GUIDE'!$Q$6:$R$91, 2, FALSE),VLOOKUP(Y1432,'PART NUMBER GUIDE'!$J$8:$K$43,2, FALSE),IF(U1432="N/A",IF(ABS(S1432)&lt;10,"0"&amp;ABS(S1432),ABS(S1432)),CONCATENATE(LEFT(U1432,1),RIGHT(U1432,1))), F1432, G1432)</f>
        <v>MR803210601310</v>
      </c>
      <c r="F1432" s="90"/>
      <c r="G1432" s="90"/>
      <c r="H1432" s="79" t="s">
        <v>7800</v>
      </c>
      <c r="I1432" s="109">
        <v>45372</v>
      </c>
      <c r="J1432" s="85" t="s">
        <v>1266</v>
      </c>
      <c r="K1432" s="342">
        <v>419</v>
      </c>
      <c r="L1432" s="92">
        <f t="shared" si="501"/>
        <v>419</v>
      </c>
      <c r="M1432" s="344"/>
      <c r="N1432" s="82">
        <v>20</v>
      </c>
      <c r="O1432" s="8">
        <v>10</v>
      </c>
      <c r="P1432" s="99" t="str">
        <f t="shared" si="399"/>
        <v>6x5.5</v>
      </c>
      <c r="Q1432" s="82">
        <v>6</v>
      </c>
      <c r="R1432" s="82">
        <v>5.5</v>
      </c>
      <c r="S1432" s="82">
        <v>10</v>
      </c>
      <c r="T1432" s="84">
        <v>5.8500000000000005</v>
      </c>
      <c r="U1432" s="102" t="s">
        <v>85</v>
      </c>
      <c r="V1432" s="75">
        <v>106.25</v>
      </c>
      <c r="W1432" s="41">
        <v>33.510263852101389</v>
      </c>
      <c r="X1432" s="51">
        <v>2650</v>
      </c>
      <c r="Y1432" s="45" t="s">
        <v>4304</v>
      </c>
      <c r="Z1432" s="79" t="s">
        <v>2987</v>
      </c>
      <c r="AA1432" s="51" t="str">
        <f t="shared" si="484"/>
        <v>20x10, 6x5.5, 10 OS</v>
      </c>
      <c r="AB1432" s="81" t="s">
        <v>7971</v>
      </c>
      <c r="AC1432" s="89">
        <f>_xlfn.IFNA(VLOOKUP(AB1432,ACCESSORIES!F:J,5,FALSE),"N/A")</f>
        <v>22</v>
      </c>
      <c r="AD1432" s="14" t="s">
        <v>85</v>
      </c>
      <c r="AE1432" s="9" t="str">
        <f>_xlfn.IFNA(VLOOKUP(AD1432,ACCESSORIES!C:G,5,FALSE),"N/A")</f>
        <v>N/A</v>
      </c>
      <c r="AF1432" s="9" t="str">
        <f>_xlfn.IFNA(VLOOKUP(AE1432,ACCESSORIES!D:H,5,FALSE),"N/A")</f>
        <v>N/A</v>
      </c>
      <c r="AG1432" s="14" t="s">
        <v>85</v>
      </c>
      <c r="AH1432" s="9" t="str">
        <f>_xlfn.IFNA(VLOOKUP(AG1432,ACCESSORIES!F:J,5,FALSE),"N/A")</f>
        <v>N/A</v>
      </c>
      <c r="AI1432" s="99" t="s">
        <v>265</v>
      </c>
      <c r="AJ1432" s="82" t="s">
        <v>1709</v>
      </c>
      <c r="AK1432" s="40">
        <f>_xlfn.IFNA(VLOOKUP(AJ1432,ACCESSORIES!F:J,5,FALSE),"N/A")</f>
        <v>2.75</v>
      </c>
      <c r="AL1432" s="3">
        <v>78.3</v>
      </c>
      <c r="AM1432" s="82">
        <v>16.2</v>
      </c>
      <c r="AN1432" s="82">
        <v>170</v>
      </c>
      <c r="AO1432" s="36">
        <v>10.4</v>
      </c>
      <c r="AP1432" s="36">
        <v>26.1</v>
      </c>
      <c r="AQ1432" s="25">
        <v>39.5</v>
      </c>
      <c r="AR1432" s="36">
        <v>52.9</v>
      </c>
      <c r="AS1432" s="25">
        <v>230.3</v>
      </c>
      <c r="AT1432" s="74">
        <v>225.9</v>
      </c>
      <c r="AU1432" s="84">
        <v>94.8</v>
      </c>
      <c r="AV1432" s="54">
        <v>41.2</v>
      </c>
      <c r="AW1432" s="54">
        <v>55.9</v>
      </c>
      <c r="AX1432" s="54">
        <v>49.4</v>
      </c>
      <c r="AY1432" s="13" t="s">
        <v>85</v>
      </c>
      <c r="AZ1432" s="98" t="str">
        <f>_xlfn.IFNA(VLOOKUP(AY1432,ACCESSORIES!F:J,5,FALSE),"N/A")</f>
        <v>N/A</v>
      </c>
      <c r="BA1432" s="13" t="s">
        <v>85</v>
      </c>
      <c r="BB1432" s="98" t="str">
        <f>_xlfn.IFNA(VLOOKUP(BA1432,ACCESSORIES!F:J,5,FALSE),"N/A")</f>
        <v>N/A</v>
      </c>
      <c r="BC1432" s="77">
        <f t="shared" si="514"/>
        <v>38.010263852101389</v>
      </c>
      <c r="BD1432" s="56">
        <v>23.228346456692901</v>
      </c>
      <c r="BE1432" s="56">
        <v>23.228346456692901</v>
      </c>
      <c r="BF1432" s="56">
        <v>12.9133858267717</v>
      </c>
      <c r="BG1432" s="378">
        <f t="shared" si="476"/>
        <v>0.11417680000000027</v>
      </c>
      <c r="BH1432" s="81">
        <v>20</v>
      </c>
      <c r="BI1432" s="114" t="s">
        <v>3532</v>
      </c>
      <c r="BJ1432" s="50" t="s">
        <v>4050</v>
      </c>
      <c r="BK1432" s="81"/>
      <c r="BL1432" s="81"/>
      <c r="BM1432" s="81"/>
      <c r="BN1432" s="81"/>
      <c r="BO1432" s="81"/>
      <c r="BP1432" s="81"/>
      <c r="BQ1432" s="81"/>
      <c r="BR1432" s="81"/>
      <c r="BS1432" s="81"/>
      <c r="BT1432" s="81"/>
      <c r="BU1432" s="349"/>
      <c r="BV1432" s="390"/>
      <c r="BW1432" s="352"/>
      <c r="BX1432" s="390"/>
      <c r="BY1432" s="93" t="str">
        <f t="shared" si="477"/>
        <v>MR803, 20x10, +10mm Offset, 6x5.5, 106.25mm Centerbore, Gloss Black</v>
      </c>
      <c r="BZ1432" s="81" t="s">
        <v>3878</v>
      </c>
      <c r="CA1432" s="81" t="s">
        <v>3879</v>
      </c>
      <c r="CB1432" s="81" t="str">
        <f t="shared" si="478"/>
        <v>RAISED (8XX)</v>
      </c>
    </row>
    <row r="1433" spans="1:80" s="38" customFormat="1" ht="15" customHeight="1">
      <c r="A1433" s="22">
        <f t="shared" ref="A1433" si="547">ROW(B1433)-2</f>
        <v>1431</v>
      </c>
      <c r="B1433" s="13" t="s">
        <v>84</v>
      </c>
      <c r="C1433" s="104" t="s">
        <v>7657</v>
      </c>
      <c r="D1433" s="82" t="s">
        <v>7654</v>
      </c>
      <c r="E1433" s="91" t="str">
        <f>CONCATENATE(LEFT(D1433,5),VLOOKUP(CONCATENATE(N1433,"x",O1433),'PART NUMBER GUIDE'!$B$9:$C$49,2,FALSE),VLOOKUP(CONCATENATE(P1433, V1433), 'PART NUMBER GUIDE'!$Q$6:$R$91, 2, FALSE),VLOOKUP(Y1433,'PART NUMBER GUIDE'!$J$8:$K$43,2, FALSE),IF(U1433="N/A",IF(ABS(S1433)&lt;10,"0"&amp;ABS(S1433),ABS(S1433)),CONCATENATE(LEFT(U1433,1),RIGHT(U1433,1))), F1433, G1433)</f>
        <v>MR80321060810</v>
      </c>
      <c r="F1433" s="90"/>
      <c r="G1433" s="90"/>
      <c r="H1433" s="79" t="s">
        <v>7801</v>
      </c>
      <c r="I1433" s="109">
        <v>45372</v>
      </c>
      <c r="J1433" s="85" t="s">
        <v>1266</v>
      </c>
      <c r="K1433" s="342">
        <v>429</v>
      </c>
      <c r="L1433" s="92">
        <f t="shared" si="501"/>
        <v>429</v>
      </c>
      <c r="M1433" s="344"/>
      <c r="N1433" s="82">
        <v>20</v>
      </c>
      <c r="O1433" s="8">
        <v>10</v>
      </c>
      <c r="P1433" s="99" t="str">
        <f t="shared" ref="P1433" si="548">CONCATENATE(Q1433,"x",R1433)</f>
        <v>6x5.5</v>
      </c>
      <c r="Q1433" s="82">
        <v>6</v>
      </c>
      <c r="R1433" s="82">
        <v>5.5</v>
      </c>
      <c r="S1433" s="82">
        <v>10</v>
      </c>
      <c r="T1433" s="84">
        <v>5.8500000000000005</v>
      </c>
      <c r="U1433" s="102" t="s">
        <v>85</v>
      </c>
      <c r="V1433" s="75">
        <v>106.25</v>
      </c>
      <c r="W1433" s="41">
        <v>33.510263852101389</v>
      </c>
      <c r="X1433" s="51">
        <v>2650</v>
      </c>
      <c r="Y1433" s="45" t="s">
        <v>8075</v>
      </c>
      <c r="Z1433" s="79" t="s">
        <v>2992</v>
      </c>
      <c r="AA1433" s="51" t="str">
        <f t="shared" ref="AA1433" si="549">_xlfn.CONCAT(N1433,"x",O1433,","," ",P1433,","," ",S1433," ","OS")</f>
        <v>20x10, 6x5.5, 10 OS</v>
      </c>
      <c r="AB1433" s="81" t="s">
        <v>7971</v>
      </c>
      <c r="AC1433" s="89">
        <f>_xlfn.IFNA(VLOOKUP(AB1433,ACCESSORIES!F:J,5,FALSE),"N/A")</f>
        <v>22</v>
      </c>
      <c r="AD1433" s="14" t="s">
        <v>85</v>
      </c>
      <c r="AE1433" s="9" t="str">
        <f>_xlfn.IFNA(VLOOKUP(AD1433,ACCESSORIES!C:G,5,FALSE),"N/A")</f>
        <v>N/A</v>
      </c>
      <c r="AF1433" s="9" t="str">
        <f>_xlfn.IFNA(VLOOKUP(AE1433,ACCESSORIES!D:H,5,FALSE),"N/A")</f>
        <v>N/A</v>
      </c>
      <c r="AG1433" s="14" t="s">
        <v>85</v>
      </c>
      <c r="AH1433" s="9" t="str">
        <f>_xlfn.IFNA(VLOOKUP(AG1433,ACCESSORIES!F:J,5,FALSE),"N/A")</f>
        <v>N/A</v>
      </c>
      <c r="AI1433" s="99" t="s">
        <v>265</v>
      </c>
      <c r="AJ1433" s="82" t="s">
        <v>1709</v>
      </c>
      <c r="AK1433" s="40">
        <f>_xlfn.IFNA(VLOOKUP(AJ1433,ACCESSORIES!F:J,5,FALSE),"N/A")</f>
        <v>2.75</v>
      </c>
      <c r="AL1433" s="3">
        <v>78.3</v>
      </c>
      <c r="AM1433" s="82">
        <v>16.2</v>
      </c>
      <c r="AN1433" s="82">
        <v>170</v>
      </c>
      <c r="AO1433" s="36">
        <v>10.4</v>
      </c>
      <c r="AP1433" s="36">
        <v>26.1</v>
      </c>
      <c r="AQ1433" s="25">
        <v>39.5</v>
      </c>
      <c r="AR1433" s="36">
        <v>52.9</v>
      </c>
      <c r="AS1433" s="25">
        <v>230.3</v>
      </c>
      <c r="AT1433" s="74">
        <v>225.9</v>
      </c>
      <c r="AU1433" s="84">
        <v>94.8</v>
      </c>
      <c r="AV1433" s="54">
        <v>41.2</v>
      </c>
      <c r="AW1433" s="54">
        <v>55.9</v>
      </c>
      <c r="AX1433" s="54">
        <v>49.4</v>
      </c>
      <c r="AY1433" s="13" t="s">
        <v>85</v>
      </c>
      <c r="AZ1433" s="98" t="str">
        <f>_xlfn.IFNA(VLOOKUP(AY1433,ACCESSORIES!F:J,5,FALSE),"N/A")</f>
        <v>N/A</v>
      </c>
      <c r="BA1433" s="13" t="s">
        <v>85</v>
      </c>
      <c r="BB1433" s="98" t="str">
        <f>_xlfn.IFNA(VLOOKUP(BA1433,ACCESSORIES!F:J,5,FALSE),"N/A")</f>
        <v>N/A</v>
      </c>
      <c r="BC1433" s="77">
        <f t="shared" si="514"/>
        <v>38.010263852101389</v>
      </c>
      <c r="BD1433" s="56">
        <v>23.228346456692901</v>
      </c>
      <c r="BE1433" s="56">
        <v>23.228346456692901</v>
      </c>
      <c r="BF1433" s="56">
        <v>12.9133858267717</v>
      </c>
      <c r="BG1433" s="378">
        <f t="shared" si="476"/>
        <v>0.11417680000000027</v>
      </c>
      <c r="BH1433" s="81">
        <v>20</v>
      </c>
      <c r="BI1433" s="114" t="s">
        <v>3532</v>
      </c>
      <c r="BJ1433" s="50" t="s">
        <v>4050</v>
      </c>
      <c r="BK1433" s="81"/>
      <c r="BL1433" s="81"/>
      <c r="BM1433" s="81"/>
      <c r="BN1433" s="81"/>
      <c r="BO1433" s="81"/>
      <c r="BP1433" s="81"/>
      <c r="BQ1433" s="81"/>
      <c r="BR1433" s="81"/>
      <c r="BS1433" s="81"/>
      <c r="BT1433" s="81"/>
      <c r="BU1433" s="349"/>
      <c r="BV1433" s="390"/>
      <c r="BW1433" s="352"/>
      <c r="BX1433" s="390"/>
      <c r="BY1433" s="93" t="str">
        <f t="shared" ref="BY1433" si="550">CONCATENATE(IF(J1433="Closeout","CLOSEOUT - ",""),D1433,", ",N1433,"x",O1433,", ",IF(U1433="N/A","",CONCATENATE(U1433,"/")),IF(S1433&gt;0,CONCATENATE("+",S1433),S1433),"mm Offset, ",P1433,", ",V1433,"mm Centerbore, ",PROPER(Y1433),IF(G1433="R",", Race Drilled",""),"",IF(BA1433="N/A","",CONCATENATE(", w/ ",BA1433)))</f>
        <v>MR803, 20x10, +10mm Offset, 6x5.5, 106.25mm Centerbore, Gloss Titanium - Machined Lip</v>
      </c>
      <c r="BZ1433" s="81" t="s">
        <v>3878</v>
      </c>
      <c r="CA1433" s="81" t="s">
        <v>3879</v>
      </c>
      <c r="CB1433" s="81" t="str">
        <f t="shared" ref="CB1433" si="551">C1433</f>
        <v>RAISED (8XX)</v>
      </c>
    </row>
    <row r="1434" spans="1:80" s="38" customFormat="1" ht="15" customHeight="1">
      <c r="A1434" s="22">
        <f t="shared" si="259"/>
        <v>1432</v>
      </c>
      <c r="B1434" s="13" t="s">
        <v>84</v>
      </c>
      <c r="C1434" s="104" t="s">
        <v>7657</v>
      </c>
      <c r="D1434" s="82" t="s">
        <v>7654</v>
      </c>
      <c r="E1434" s="91" t="str">
        <f>CONCATENATE(LEFT(D1434,5),VLOOKUP(CONCATENATE(N1434,"x",O1434),'PART NUMBER GUIDE'!$B$9:$C$49,2,FALSE),VLOOKUP(CONCATENATE(P1434, V1434), 'PART NUMBER GUIDE'!$Q$6:$R$91, 2, FALSE),VLOOKUP(Y1434,'PART NUMBER GUIDE'!$J$8:$K$43,2, FALSE),IF(U1434="N/A",IF(ABS(S1434)&lt;10,"0"&amp;ABS(S1434),ABS(S1434)),CONCATENATE(LEFT(U1434,1),RIGHT(U1434,1))), F1434, G1434)</f>
        <v>MR803210161318N</v>
      </c>
      <c r="F1434" s="90" t="s">
        <v>2224</v>
      </c>
      <c r="G1434" s="90"/>
      <c r="H1434" s="79" t="s">
        <v>7802</v>
      </c>
      <c r="I1434" s="109">
        <v>45372</v>
      </c>
      <c r="J1434" s="85" t="s">
        <v>1266</v>
      </c>
      <c r="K1434" s="342">
        <v>419</v>
      </c>
      <c r="L1434" s="92">
        <f t="shared" si="501"/>
        <v>419</v>
      </c>
      <c r="M1434" s="344"/>
      <c r="N1434" s="82">
        <v>20</v>
      </c>
      <c r="O1434" s="8">
        <v>10</v>
      </c>
      <c r="P1434" s="99" t="str">
        <f t="shared" si="399"/>
        <v>6x135</v>
      </c>
      <c r="Q1434" s="82">
        <v>6</v>
      </c>
      <c r="R1434" s="82">
        <v>135</v>
      </c>
      <c r="S1434" s="82">
        <v>-18</v>
      </c>
      <c r="T1434" s="84">
        <v>4.75</v>
      </c>
      <c r="U1434" s="102" t="s">
        <v>85</v>
      </c>
      <c r="V1434" s="75">
        <v>87</v>
      </c>
      <c r="W1434" s="41">
        <v>36.376273260504796</v>
      </c>
      <c r="X1434" s="51">
        <v>2650</v>
      </c>
      <c r="Y1434" s="45" t="s">
        <v>4304</v>
      </c>
      <c r="Z1434" s="79" t="s">
        <v>2987</v>
      </c>
      <c r="AA1434" s="51" t="str">
        <f t="shared" si="484"/>
        <v>20x10, 6x135, -18 OS</v>
      </c>
      <c r="AB1434" s="81" t="s">
        <v>7971</v>
      </c>
      <c r="AC1434" s="89">
        <f>_xlfn.IFNA(VLOOKUP(AB1434,ACCESSORIES!F:J,5,FALSE),"N/A")</f>
        <v>22</v>
      </c>
      <c r="AD1434" s="14" t="s">
        <v>85</v>
      </c>
      <c r="AE1434" s="9" t="str">
        <f>_xlfn.IFNA(VLOOKUP(AD1434,ACCESSORIES!C:G,5,FALSE),"N/A")</f>
        <v>N/A</v>
      </c>
      <c r="AF1434" s="9" t="str">
        <f>_xlfn.IFNA(VLOOKUP(AE1434,ACCESSORIES!D:H,5,FALSE),"N/A")</f>
        <v>N/A</v>
      </c>
      <c r="AG1434" s="14" t="s">
        <v>85</v>
      </c>
      <c r="AH1434" s="9" t="str">
        <f>_xlfn.IFNA(VLOOKUP(AG1434,ACCESSORIES!F:J,5,FALSE),"N/A")</f>
        <v>N/A</v>
      </c>
      <c r="AI1434" s="99" t="s">
        <v>265</v>
      </c>
      <c r="AJ1434" s="82" t="s">
        <v>85</v>
      </c>
      <c r="AK1434" s="82" t="s">
        <v>85</v>
      </c>
      <c r="AL1434" s="82" t="s">
        <v>85</v>
      </c>
      <c r="AM1434" s="82">
        <v>16.2</v>
      </c>
      <c r="AN1434" s="82">
        <v>170</v>
      </c>
      <c r="AO1434" s="36">
        <v>18</v>
      </c>
      <c r="AP1434" s="36">
        <v>47.8</v>
      </c>
      <c r="AQ1434" s="25">
        <v>67.2</v>
      </c>
      <c r="AR1434" s="36">
        <v>80.900000000000006</v>
      </c>
      <c r="AS1434" s="25">
        <v>232.8</v>
      </c>
      <c r="AT1434" s="74">
        <v>228.4</v>
      </c>
      <c r="AU1434" s="84">
        <v>87</v>
      </c>
      <c r="AV1434" s="54">
        <v>83.9</v>
      </c>
      <c r="AW1434" s="54">
        <v>83.9</v>
      </c>
      <c r="AX1434" s="54">
        <v>49.4</v>
      </c>
      <c r="AY1434" s="13" t="s">
        <v>85</v>
      </c>
      <c r="AZ1434" s="98" t="str">
        <f>_xlfn.IFNA(VLOOKUP(AY1434,ACCESSORIES!F:J,5,FALSE),"N/A")</f>
        <v>N/A</v>
      </c>
      <c r="BA1434" s="13" t="s">
        <v>85</v>
      </c>
      <c r="BB1434" s="98" t="str">
        <f>_xlfn.IFNA(VLOOKUP(BA1434,ACCESSORIES!F:J,5,FALSE),"N/A")</f>
        <v>N/A</v>
      </c>
      <c r="BC1434" s="77">
        <f t="shared" si="514"/>
        <v>40.876273260504796</v>
      </c>
      <c r="BD1434" s="56">
        <v>23.228346456692901</v>
      </c>
      <c r="BE1434" s="56">
        <v>23.228346456692901</v>
      </c>
      <c r="BF1434" s="56">
        <v>12.9133858267717</v>
      </c>
      <c r="BG1434" s="378">
        <f t="shared" si="476"/>
        <v>0.11417680000000027</v>
      </c>
      <c r="BH1434" s="81">
        <v>20</v>
      </c>
      <c r="BI1434" s="114" t="s">
        <v>3532</v>
      </c>
      <c r="BJ1434" s="50" t="s">
        <v>4050</v>
      </c>
      <c r="BK1434" s="81"/>
      <c r="BL1434" s="81"/>
      <c r="BM1434" s="81"/>
      <c r="BN1434" s="81"/>
      <c r="BO1434" s="81"/>
      <c r="BP1434" s="81"/>
      <c r="BQ1434" s="81"/>
      <c r="BR1434" s="81"/>
      <c r="BS1434" s="81"/>
      <c r="BT1434" s="81"/>
      <c r="BU1434" s="349"/>
      <c r="BV1434" s="390"/>
      <c r="BW1434" s="352"/>
      <c r="BX1434" s="390"/>
      <c r="BY1434" s="93" t="str">
        <f t="shared" si="477"/>
        <v>MR803, 20x10, -18mm Offset, 6x135, 87mm Centerbore, Gloss Black</v>
      </c>
      <c r="BZ1434" s="81" t="s">
        <v>3878</v>
      </c>
      <c r="CA1434" s="81" t="s">
        <v>3879</v>
      </c>
      <c r="CB1434" s="81" t="str">
        <f t="shared" si="478"/>
        <v>RAISED (8XX)</v>
      </c>
    </row>
    <row r="1435" spans="1:80" s="38" customFormat="1" ht="15" customHeight="1">
      <c r="A1435" s="22">
        <f t="shared" ref="A1435" si="552">ROW(B1435)-2</f>
        <v>1433</v>
      </c>
      <c r="B1435" s="13" t="s">
        <v>84</v>
      </c>
      <c r="C1435" s="104" t="s">
        <v>7657</v>
      </c>
      <c r="D1435" s="82" t="s">
        <v>7654</v>
      </c>
      <c r="E1435" s="91" t="str">
        <f>CONCATENATE(LEFT(D1435,5),VLOOKUP(CONCATENATE(N1435,"x",O1435),'PART NUMBER GUIDE'!$B$9:$C$49,2,FALSE),VLOOKUP(CONCATENATE(P1435, V1435), 'PART NUMBER GUIDE'!$Q$6:$R$91, 2, FALSE),VLOOKUP(Y1435,'PART NUMBER GUIDE'!$J$8:$K$43,2, FALSE),IF(U1435="N/A",IF(ABS(S1435)&lt;10,"0"&amp;ABS(S1435),ABS(S1435)),CONCATENATE(LEFT(U1435,1),RIGHT(U1435,1))), F1435, G1435)</f>
        <v>MR80321016818N</v>
      </c>
      <c r="F1435" s="90" t="s">
        <v>2224</v>
      </c>
      <c r="G1435" s="90"/>
      <c r="H1435" s="79" t="s">
        <v>7803</v>
      </c>
      <c r="I1435" s="109">
        <v>45372</v>
      </c>
      <c r="J1435" s="85" t="s">
        <v>1266</v>
      </c>
      <c r="K1435" s="342">
        <v>429</v>
      </c>
      <c r="L1435" s="92">
        <f t="shared" si="501"/>
        <v>429</v>
      </c>
      <c r="M1435" s="344"/>
      <c r="N1435" s="82">
        <v>20</v>
      </c>
      <c r="O1435" s="8">
        <v>10</v>
      </c>
      <c r="P1435" s="99" t="str">
        <f t="shared" ref="P1435" si="553">CONCATENATE(Q1435,"x",R1435)</f>
        <v>6x135</v>
      </c>
      <c r="Q1435" s="82">
        <v>6</v>
      </c>
      <c r="R1435" s="82">
        <v>135</v>
      </c>
      <c r="S1435" s="82">
        <v>-18</v>
      </c>
      <c r="T1435" s="84">
        <v>4.75</v>
      </c>
      <c r="U1435" s="102" t="s">
        <v>85</v>
      </c>
      <c r="V1435" s="75">
        <v>87</v>
      </c>
      <c r="W1435" s="41">
        <v>36.376273260504796</v>
      </c>
      <c r="X1435" s="51">
        <v>2650</v>
      </c>
      <c r="Y1435" s="45" t="s">
        <v>8075</v>
      </c>
      <c r="Z1435" s="79" t="s">
        <v>2992</v>
      </c>
      <c r="AA1435" s="51" t="str">
        <f t="shared" ref="AA1435" si="554">_xlfn.CONCAT(N1435,"x",O1435,","," ",P1435,","," ",S1435," ","OS")</f>
        <v>20x10, 6x135, -18 OS</v>
      </c>
      <c r="AB1435" s="81" t="s">
        <v>7971</v>
      </c>
      <c r="AC1435" s="89">
        <f>_xlfn.IFNA(VLOOKUP(AB1435,ACCESSORIES!F:J,5,FALSE),"N/A")</f>
        <v>22</v>
      </c>
      <c r="AD1435" s="14" t="s">
        <v>85</v>
      </c>
      <c r="AE1435" s="9" t="str">
        <f>_xlfn.IFNA(VLOOKUP(AD1435,ACCESSORIES!C:G,5,FALSE),"N/A")</f>
        <v>N/A</v>
      </c>
      <c r="AF1435" s="9" t="str">
        <f>_xlfn.IFNA(VLOOKUP(AE1435,ACCESSORIES!D:H,5,FALSE),"N/A")</f>
        <v>N/A</v>
      </c>
      <c r="AG1435" s="14" t="s">
        <v>85</v>
      </c>
      <c r="AH1435" s="9" t="str">
        <f>_xlfn.IFNA(VLOOKUP(AG1435,ACCESSORIES!F:J,5,FALSE),"N/A")</f>
        <v>N/A</v>
      </c>
      <c r="AI1435" s="99" t="s">
        <v>265</v>
      </c>
      <c r="AJ1435" s="82" t="s">
        <v>85</v>
      </c>
      <c r="AK1435" s="82" t="s">
        <v>85</v>
      </c>
      <c r="AL1435" s="82" t="s">
        <v>85</v>
      </c>
      <c r="AM1435" s="82">
        <v>16.2</v>
      </c>
      <c r="AN1435" s="82">
        <v>170</v>
      </c>
      <c r="AO1435" s="36">
        <v>18</v>
      </c>
      <c r="AP1435" s="36">
        <v>47.8</v>
      </c>
      <c r="AQ1435" s="25">
        <v>67.2</v>
      </c>
      <c r="AR1435" s="36">
        <v>80.900000000000006</v>
      </c>
      <c r="AS1435" s="25">
        <v>232.8</v>
      </c>
      <c r="AT1435" s="74">
        <v>228.4</v>
      </c>
      <c r="AU1435" s="84">
        <v>87</v>
      </c>
      <c r="AV1435" s="54">
        <v>83.9</v>
      </c>
      <c r="AW1435" s="54">
        <v>83.9</v>
      </c>
      <c r="AX1435" s="54">
        <v>49.4</v>
      </c>
      <c r="AY1435" s="13" t="s">
        <v>85</v>
      </c>
      <c r="AZ1435" s="98" t="str">
        <f>_xlfn.IFNA(VLOOKUP(AY1435,ACCESSORIES!F:J,5,FALSE),"N/A")</f>
        <v>N/A</v>
      </c>
      <c r="BA1435" s="13" t="s">
        <v>85</v>
      </c>
      <c r="BB1435" s="98" t="str">
        <f>_xlfn.IFNA(VLOOKUP(BA1435,ACCESSORIES!F:J,5,FALSE),"N/A")</f>
        <v>N/A</v>
      </c>
      <c r="BC1435" s="77">
        <f t="shared" si="514"/>
        <v>40.876273260504796</v>
      </c>
      <c r="BD1435" s="56">
        <v>23.228346456692901</v>
      </c>
      <c r="BE1435" s="56">
        <v>23.228346456692901</v>
      </c>
      <c r="BF1435" s="56">
        <v>12.9133858267717</v>
      </c>
      <c r="BG1435" s="378">
        <f t="shared" si="476"/>
        <v>0.11417680000000027</v>
      </c>
      <c r="BH1435" s="81">
        <v>20</v>
      </c>
      <c r="BI1435" s="114" t="s">
        <v>3532</v>
      </c>
      <c r="BJ1435" s="50" t="s">
        <v>4050</v>
      </c>
      <c r="BK1435" s="81"/>
      <c r="BL1435" s="81"/>
      <c r="BM1435" s="81"/>
      <c r="BN1435" s="81"/>
      <c r="BO1435" s="81"/>
      <c r="BP1435" s="81"/>
      <c r="BQ1435" s="81"/>
      <c r="BR1435" s="81"/>
      <c r="BS1435" s="81"/>
      <c r="BT1435" s="81"/>
      <c r="BU1435" s="349"/>
      <c r="BV1435" s="390"/>
      <c r="BW1435" s="352"/>
      <c r="BX1435" s="390"/>
      <c r="BY1435" s="93" t="str">
        <f t="shared" ref="BY1435" si="555">CONCATENATE(IF(J1435="Closeout","CLOSEOUT - ",""),D1435,", ",N1435,"x",O1435,", ",IF(U1435="N/A","",CONCATENATE(U1435,"/")),IF(S1435&gt;0,CONCATENATE("+",S1435),S1435),"mm Offset, ",P1435,", ",V1435,"mm Centerbore, ",PROPER(Y1435),IF(G1435="R",", Race Drilled",""),"",IF(BA1435="N/A","",CONCATENATE(", w/ ",BA1435)))</f>
        <v>MR803, 20x10, -18mm Offset, 6x135, 87mm Centerbore, Gloss Titanium - Machined Lip</v>
      </c>
      <c r="BZ1435" s="81" t="s">
        <v>3878</v>
      </c>
      <c r="CA1435" s="81" t="s">
        <v>3879</v>
      </c>
      <c r="CB1435" s="81" t="str">
        <f t="shared" ref="CB1435" si="556">C1435</f>
        <v>RAISED (8XX)</v>
      </c>
    </row>
    <row r="1436" spans="1:80" s="38" customFormat="1" ht="15" customHeight="1">
      <c r="A1436" s="22">
        <f t="shared" si="259"/>
        <v>1434</v>
      </c>
      <c r="B1436" s="13" t="s">
        <v>84</v>
      </c>
      <c r="C1436" s="104" t="s">
        <v>7657</v>
      </c>
      <c r="D1436" s="82" t="s">
        <v>7654</v>
      </c>
      <c r="E1436" s="91" t="str">
        <f>CONCATENATE(LEFT(D1436,5),VLOOKUP(CONCATENATE(N1436,"x",O1436),'PART NUMBER GUIDE'!$B$9:$C$49,2,FALSE),VLOOKUP(CONCATENATE(P1436, V1436), 'PART NUMBER GUIDE'!$Q$6:$R$91, 2, FALSE),VLOOKUP(Y1436,'PART NUMBER GUIDE'!$J$8:$K$43,2, FALSE),IF(U1436="N/A",IF(ABS(S1436)&lt;10,"0"&amp;ABS(S1436),ABS(S1436)),CONCATENATE(LEFT(U1436,1),RIGHT(U1436,1))), F1436, G1436)</f>
        <v>MR803210601318N</v>
      </c>
      <c r="F1436" s="90" t="s">
        <v>2224</v>
      </c>
      <c r="G1436" s="90"/>
      <c r="H1436" s="79" t="s">
        <v>7804</v>
      </c>
      <c r="I1436" s="109">
        <v>45372</v>
      </c>
      <c r="J1436" s="85" t="s">
        <v>1266</v>
      </c>
      <c r="K1436" s="342">
        <v>419</v>
      </c>
      <c r="L1436" s="92">
        <f t="shared" si="501"/>
        <v>419</v>
      </c>
      <c r="M1436" s="344"/>
      <c r="N1436" s="82">
        <v>20</v>
      </c>
      <c r="O1436" s="8">
        <v>10</v>
      </c>
      <c r="P1436" s="99" t="str">
        <f t="shared" si="399"/>
        <v>6x5.5</v>
      </c>
      <c r="Q1436" s="82">
        <v>6</v>
      </c>
      <c r="R1436" s="82">
        <v>5.5</v>
      </c>
      <c r="S1436" s="82">
        <v>-18</v>
      </c>
      <c r="T1436" s="84">
        <v>4.75</v>
      </c>
      <c r="U1436" s="102" t="s">
        <v>85</v>
      </c>
      <c r="V1436" s="75">
        <v>106.25</v>
      </c>
      <c r="W1436" s="41">
        <v>36.376273260504796</v>
      </c>
      <c r="X1436" s="51">
        <v>2650</v>
      </c>
      <c r="Y1436" s="45" t="s">
        <v>4304</v>
      </c>
      <c r="Z1436" s="79" t="s">
        <v>2987</v>
      </c>
      <c r="AA1436" s="51" t="str">
        <f t="shared" si="484"/>
        <v>20x10, 6x5.5, -18 OS</v>
      </c>
      <c r="AB1436" s="81" t="s">
        <v>7971</v>
      </c>
      <c r="AC1436" s="89">
        <f>_xlfn.IFNA(VLOOKUP(AB1436,ACCESSORIES!F:J,5,FALSE),"N/A")</f>
        <v>22</v>
      </c>
      <c r="AD1436" s="14" t="s">
        <v>85</v>
      </c>
      <c r="AE1436" s="9" t="str">
        <f>_xlfn.IFNA(VLOOKUP(AD1436,ACCESSORIES!C:G,5,FALSE),"N/A")</f>
        <v>N/A</v>
      </c>
      <c r="AF1436" s="9" t="str">
        <f>_xlfn.IFNA(VLOOKUP(AE1436,ACCESSORIES!D:H,5,FALSE),"N/A")</f>
        <v>N/A</v>
      </c>
      <c r="AG1436" s="14" t="s">
        <v>85</v>
      </c>
      <c r="AH1436" s="9" t="str">
        <f>_xlfn.IFNA(VLOOKUP(AG1436,ACCESSORIES!F:J,5,FALSE),"N/A")</f>
        <v>N/A</v>
      </c>
      <c r="AI1436" s="99" t="s">
        <v>265</v>
      </c>
      <c r="AJ1436" s="82" t="s">
        <v>1709</v>
      </c>
      <c r="AK1436" s="40">
        <f>_xlfn.IFNA(VLOOKUP(AJ1436,ACCESSORIES!F:J,5,FALSE),"N/A")</f>
        <v>2.75</v>
      </c>
      <c r="AL1436" s="3">
        <v>78.3</v>
      </c>
      <c r="AM1436" s="82">
        <v>16.2</v>
      </c>
      <c r="AN1436" s="82">
        <v>170</v>
      </c>
      <c r="AO1436" s="36">
        <v>18</v>
      </c>
      <c r="AP1436" s="36">
        <v>47.8</v>
      </c>
      <c r="AQ1436" s="25">
        <v>67.2</v>
      </c>
      <c r="AR1436" s="36">
        <v>80.900000000000006</v>
      </c>
      <c r="AS1436" s="25">
        <v>232.8</v>
      </c>
      <c r="AT1436" s="74">
        <v>228.4</v>
      </c>
      <c r="AU1436" s="84">
        <v>94.8</v>
      </c>
      <c r="AV1436" s="54">
        <v>69.2</v>
      </c>
      <c r="AW1436" s="54">
        <v>83.9</v>
      </c>
      <c r="AX1436" s="54">
        <v>49.4</v>
      </c>
      <c r="AY1436" s="13" t="s">
        <v>85</v>
      </c>
      <c r="AZ1436" s="98" t="str">
        <f>_xlfn.IFNA(VLOOKUP(AY1436,ACCESSORIES!F:J,5,FALSE),"N/A")</f>
        <v>N/A</v>
      </c>
      <c r="BA1436" s="13" t="s">
        <v>85</v>
      </c>
      <c r="BB1436" s="98" t="str">
        <f>_xlfn.IFNA(VLOOKUP(BA1436,ACCESSORIES!F:J,5,FALSE),"N/A")</f>
        <v>N/A</v>
      </c>
      <c r="BC1436" s="77">
        <f t="shared" si="514"/>
        <v>40.876273260504796</v>
      </c>
      <c r="BD1436" s="56">
        <v>23.228346456692901</v>
      </c>
      <c r="BE1436" s="56">
        <v>23.228346456692901</v>
      </c>
      <c r="BF1436" s="56">
        <v>12.9133858267717</v>
      </c>
      <c r="BG1436" s="378">
        <f t="shared" si="476"/>
        <v>0.11417680000000027</v>
      </c>
      <c r="BH1436" s="81">
        <v>20</v>
      </c>
      <c r="BI1436" s="114" t="s">
        <v>3532</v>
      </c>
      <c r="BJ1436" s="50" t="s">
        <v>4050</v>
      </c>
      <c r="BK1436" s="81"/>
      <c r="BL1436" s="81"/>
      <c r="BM1436" s="81"/>
      <c r="BN1436" s="81"/>
      <c r="BO1436" s="81"/>
      <c r="BP1436" s="81"/>
      <c r="BQ1436" s="81"/>
      <c r="BR1436" s="81"/>
      <c r="BS1436" s="81"/>
      <c r="BT1436" s="81"/>
      <c r="BU1436" s="349"/>
      <c r="BV1436" s="390"/>
      <c r="BW1436" s="352"/>
      <c r="BX1436" s="390"/>
      <c r="BY1436" s="93" t="str">
        <f t="shared" si="477"/>
        <v>MR803, 20x10, -18mm Offset, 6x5.5, 106.25mm Centerbore, Gloss Black</v>
      </c>
      <c r="BZ1436" s="81" t="s">
        <v>3878</v>
      </c>
      <c r="CA1436" s="81" t="s">
        <v>3879</v>
      </c>
      <c r="CB1436" s="81" t="str">
        <f t="shared" si="478"/>
        <v>RAISED (8XX)</v>
      </c>
    </row>
    <row r="1437" spans="1:80" s="38" customFormat="1" ht="15" customHeight="1">
      <c r="A1437" s="22">
        <f t="shared" ref="A1437" si="557">ROW(B1437)-2</f>
        <v>1435</v>
      </c>
      <c r="B1437" s="13" t="s">
        <v>84</v>
      </c>
      <c r="C1437" s="104" t="s">
        <v>7657</v>
      </c>
      <c r="D1437" s="82" t="s">
        <v>7654</v>
      </c>
      <c r="E1437" s="91" t="str">
        <f>CONCATENATE(LEFT(D1437,5),VLOOKUP(CONCATENATE(N1437,"x",O1437),'PART NUMBER GUIDE'!$B$9:$C$49,2,FALSE),VLOOKUP(CONCATENATE(P1437, V1437), 'PART NUMBER GUIDE'!$Q$6:$R$91, 2, FALSE),VLOOKUP(Y1437,'PART NUMBER GUIDE'!$J$8:$K$43,2, FALSE),IF(U1437="N/A",IF(ABS(S1437)&lt;10,"0"&amp;ABS(S1437),ABS(S1437)),CONCATENATE(LEFT(U1437,1),RIGHT(U1437,1))), F1437, G1437)</f>
        <v>MR80321060818N</v>
      </c>
      <c r="F1437" s="90" t="s">
        <v>2224</v>
      </c>
      <c r="G1437" s="90"/>
      <c r="H1437" s="79" t="s">
        <v>7805</v>
      </c>
      <c r="I1437" s="109">
        <v>45372</v>
      </c>
      <c r="J1437" s="85" t="s">
        <v>1266</v>
      </c>
      <c r="K1437" s="342">
        <v>429</v>
      </c>
      <c r="L1437" s="92">
        <f t="shared" si="501"/>
        <v>429</v>
      </c>
      <c r="M1437" s="344"/>
      <c r="N1437" s="82">
        <v>20</v>
      </c>
      <c r="O1437" s="8">
        <v>10</v>
      </c>
      <c r="P1437" s="99" t="str">
        <f t="shared" ref="P1437" si="558">CONCATENATE(Q1437,"x",R1437)</f>
        <v>6x5.5</v>
      </c>
      <c r="Q1437" s="82">
        <v>6</v>
      </c>
      <c r="R1437" s="82">
        <v>5.5</v>
      </c>
      <c r="S1437" s="82">
        <v>-18</v>
      </c>
      <c r="T1437" s="84">
        <v>4.75</v>
      </c>
      <c r="U1437" s="102" t="s">
        <v>85</v>
      </c>
      <c r="V1437" s="75">
        <v>106.25</v>
      </c>
      <c r="W1437" s="41">
        <v>36.376273260504796</v>
      </c>
      <c r="X1437" s="51">
        <v>2650</v>
      </c>
      <c r="Y1437" s="45" t="s">
        <v>8075</v>
      </c>
      <c r="Z1437" s="79" t="s">
        <v>2992</v>
      </c>
      <c r="AA1437" s="51" t="str">
        <f t="shared" ref="AA1437" si="559">_xlfn.CONCAT(N1437,"x",O1437,","," ",P1437,","," ",S1437," ","OS")</f>
        <v>20x10, 6x5.5, -18 OS</v>
      </c>
      <c r="AB1437" s="81" t="s">
        <v>7971</v>
      </c>
      <c r="AC1437" s="89">
        <f>_xlfn.IFNA(VLOOKUP(AB1437,ACCESSORIES!F:J,5,FALSE),"N/A")</f>
        <v>22</v>
      </c>
      <c r="AD1437" s="14" t="s">
        <v>85</v>
      </c>
      <c r="AE1437" s="9" t="str">
        <f>_xlfn.IFNA(VLOOKUP(AD1437,ACCESSORIES!C:G,5,FALSE),"N/A")</f>
        <v>N/A</v>
      </c>
      <c r="AF1437" s="9" t="str">
        <f>_xlfn.IFNA(VLOOKUP(AE1437,ACCESSORIES!D:H,5,FALSE),"N/A")</f>
        <v>N/A</v>
      </c>
      <c r="AG1437" s="14" t="s">
        <v>85</v>
      </c>
      <c r="AH1437" s="9" t="str">
        <f>_xlfn.IFNA(VLOOKUP(AG1437,ACCESSORIES!F:J,5,FALSE),"N/A")</f>
        <v>N/A</v>
      </c>
      <c r="AI1437" s="99" t="s">
        <v>265</v>
      </c>
      <c r="AJ1437" s="82" t="s">
        <v>1709</v>
      </c>
      <c r="AK1437" s="40">
        <f>_xlfn.IFNA(VLOOKUP(AJ1437,ACCESSORIES!F:J,5,FALSE),"N/A")</f>
        <v>2.75</v>
      </c>
      <c r="AL1437" s="3">
        <v>78.3</v>
      </c>
      <c r="AM1437" s="82">
        <v>16.2</v>
      </c>
      <c r="AN1437" s="82">
        <v>170</v>
      </c>
      <c r="AO1437" s="36">
        <v>18</v>
      </c>
      <c r="AP1437" s="36">
        <v>47.8</v>
      </c>
      <c r="AQ1437" s="25">
        <v>67.2</v>
      </c>
      <c r="AR1437" s="36">
        <v>80.900000000000006</v>
      </c>
      <c r="AS1437" s="25">
        <v>232.8</v>
      </c>
      <c r="AT1437" s="74">
        <v>228.4</v>
      </c>
      <c r="AU1437" s="84">
        <v>94.8</v>
      </c>
      <c r="AV1437" s="54">
        <v>69.2</v>
      </c>
      <c r="AW1437" s="54">
        <v>83.9</v>
      </c>
      <c r="AX1437" s="54">
        <v>49.4</v>
      </c>
      <c r="AY1437" s="13" t="s">
        <v>85</v>
      </c>
      <c r="AZ1437" s="98" t="str">
        <f>_xlfn.IFNA(VLOOKUP(AY1437,ACCESSORIES!F:J,5,FALSE),"N/A")</f>
        <v>N/A</v>
      </c>
      <c r="BA1437" s="13" t="s">
        <v>85</v>
      </c>
      <c r="BB1437" s="98" t="str">
        <f>_xlfn.IFNA(VLOOKUP(BA1437,ACCESSORIES!F:J,5,FALSE),"N/A")</f>
        <v>N/A</v>
      </c>
      <c r="BC1437" s="77">
        <f t="shared" si="514"/>
        <v>40.876273260504796</v>
      </c>
      <c r="BD1437" s="56">
        <v>23.228346456692901</v>
      </c>
      <c r="BE1437" s="56">
        <v>23.228346456692901</v>
      </c>
      <c r="BF1437" s="56">
        <v>12.9133858267717</v>
      </c>
      <c r="BG1437" s="378">
        <f t="shared" si="476"/>
        <v>0.11417680000000027</v>
      </c>
      <c r="BH1437" s="81">
        <v>20</v>
      </c>
      <c r="BI1437" s="114" t="s">
        <v>3532</v>
      </c>
      <c r="BJ1437" s="50" t="s">
        <v>4050</v>
      </c>
      <c r="BK1437" s="81"/>
      <c r="BL1437" s="81"/>
      <c r="BM1437" s="81"/>
      <c r="BN1437" s="81"/>
      <c r="BO1437" s="81"/>
      <c r="BP1437" s="81"/>
      <c r="BQ1437" s="81"/>
      <c r="BR1437" s="81"/>
      <c r="BS1437" s="81"/>
      <c r="BT1437" s="81"/>
      <c r="BU1437" s="349"/>
      <c r="BV1437" s="390"/>
      <c r="BW1437" s="352"/>
      <c r="BX1437" s="390"/>
      <c r="BY1437" s="93" t="str">
        <f t="shared" ref="BY1437" si="560">CONCATENATE(IF(J1437="Closeout","CLOSEOUT - ",""),D1437,", ",N1437,"x",O1437,", ",IF(U1437="N/A","",CONCATENATE(U1437,"/")),IF(S1437&gt;0,CONCATENATE("+",S1437),S1437),"mm Offset, ",P1437,", ",V1437,"mm Centerbore, ",PROPER(Y1437),IF(G1437="R",", Race Drilled",""),"",IF(BA1437="N/A","",CONCATENATE(", w/ ",BA1437)))</f>
        <v>MR803, 20x10, -18mm Offset, 6x5.5, 106.25mm Centerbore, Gloss Titanium - Machined Lip</v>
      </c>
      <c r="BZ1437" s="81" t="s">
        <v>3878</v>
      </c>
      <c r="CA1437" s="81" t="s">
        <v>3879</v>
      </c>
      <c r="CB1437" s="81" t="str">
        <f t="shared" ref="CB1437" si="561">C1437</f>
        <v>RAISED (8XX)</v>
      </c>
    </row>
    <row r="1438" spans="1:80" s="38" customFormat="1" ht="15" customHeight="1">
      <c r="A1438" s="22">
        <f t="shared" si="259"/>
        <v>1436</v>
      </c>
      <c r="B1438" s="13" t="s">
        <v>84</v>
      </c>
      <c r="C1438" s="104" t="s">
        <v>7657</v>
      </c>
      <c r="D1438" s="82" t="s">
        <v>7654</v>
      </c>
      <c r="E1438" s="91" t="str">
        <f>CONCATENATE(LEFT(D1438,5),VLOOKUP(CONCATENATE(N1438,"x",O1438),'PART NUMBER GUIDE'!$B$9:$C$49,2,FALSE),VLOOKUP(CONCATENATE(P1438, V1438), 'PART NUMBER GUIDE'!$Q$6:$R$91, 2, FALSE),VLOOKUP(Y1438,'PART NUMBER GUIDE'!$J$8:$K$43,2, FALSE),IF(U1438="N/A",IF(ABS(S1438)&lt;10,"0"&amp;ABS(S1438),ABS(S1438)),CONCATENATE(LEFT(U1438,1),RIGHT(U1438,1))), F1438, G1438)</f>
        <v>MR803210801318N</v>
      </c>
      <c r="F1438" s="90" t="s">
        <v>2224</v>
      </c>
      <c r="G1438" s="90"/>
      <c r="H1438" s="79" t="s">
        <v>7806</v>
      </c>
      <c r="I1438" s="109">
        <v>45372</v>
      </c>
      <c r="J1438" s="85" t="s">
        <v>1266</v>
      </c>
      <c r="K1438" s="342">
        <v>419</v>
      </c>
      <c r="L1438" s="92">
        <f t="shared" si="501"/>
        <v>419</v>
      </c>
      <c r="M1438" s="344"/>
      <c r="N1438" s="82">
        <v>20</v>
      </c>
      <c r="O1438" s="8">
        <v>10</v>
      </c>
      <c r="P1438" s="99" t="str">
        <f t="shared" si="399"/>
        <v>8x6.5</v>
      </c>
      <c r="Q1438" s="82">
        <v>8</v>
      </c>
      <c r="R1438" s="82">
        <v>6.5</v>
      </c>
      <c r="S1438" s="82">
        <v>-18</v>
      </c>
      <c r="T1438" s="84">
        <v>4.75</v>
      </c>
      <c r="U1438" s="102" t="s">
        <v>85</v>
      </c>
      <c r="V1438" s="75">
        <v>121.3</v>
      </c>
      <c r="W1438" s="41">
        <v>35.053499687395536</v>
      </c>
      <c r="X1438" s="51">
        <v>3640</v>
      </c>
      <c r="Y1438" s="45" t="s">
        <v>4304</v>
      </c>
      <c r="Z1438" s="79" t="s">
        <v>2987</v>
      </c>
      <c r="AA1438" s="51" t="str">
        <f t="shared" si="484"/>
        <v>20x10, 8x6.5, -18 OS</v>
      </c>
      <c r="AB1438" s="81" t="s">
        <v>7652</v>
      </c>
      <c r="AC1438" s="89">
        <f>_xlfn.IFNA(VLOOKUP(AB1438,ACCESSORIES!F:J,5,FALSE),"N/A")</f>
        <v>22</v>
      </c>
      <c r="AD1438" s="14" t="s">
        <v>85</v>
      </c>
      <c r="AE1438" s="9" t="str">
        <f>_xlfn.IFNA(VLOOKUP(AD1438,ACCESSORIES!C:G,5,FALSE),"N/A")</f>
        <v>N/A</v>
      </c>
      <c r="AF1438" s="9" t="str">
        <f>_xlfn.IFNA(VLOOKUP(AE1438,ACCESSORIES!D:H,5,FALSE),"N/A")</f>
        <v>N/A</v>
      </c>
      <c r="AG1438" s="14" t="s">
        <v>85</v>
      </c>
      <c r="AH1438" s="9" t="str">
        <f>_xlfn.IFNA(VLOOKUP(AG1438,ACCESSORIES!F:J,5,FALSE),"N/A")</f>
        <v>N/A</v>
      </c>
      <c r="AI1438" s="99" t="s">
        <v>265</v>
      </c>
      <c r="AJ1438" s="82" t="s">
        <v>85</v>
      </c>
      <c r="AK1438" s="82" t="s">
        <v>85</v>
      </c>
      <c r="AL1438" s="82" t="s">
        <v>85</v>
      </c>
      <c r="AM1438" s="82">
        <v>16.2</v>
      </c>
      <c r="AN1438" s="82">
        <v>200</v>
      </c>
      <c r="AO1438" s="36">
        <v>0</v>
      </c>
      <c r="AP1438" s="36">
        <v>0</v>
      </c>
      <c r="AQ1438" s="25">
        <v>37.6</v>
      </c>
      <c r="AR1438" s="36">
        <v>52.7</v>
      </c>
      <c r="AS1438" s="25">
        <v>232.8</v>
      </c>
      <c r="AT1438" s="74">
        <v>228.4</v>
      </c>
      <c r="AU1438" s="75">
        <v>121.3</v>
      </c>
      <c r="AV1438" s="54">
        <v>85</v>
      </c>
      <c r="AW1438" s="54">
        <v>85</v>
      </c>
      <c r="AX1438" s="54">
        <v>78.099999999999994</v>
      </c>
      <c r="AY1438" s="13" t="s">
        <v>85</v>
      </c>
      <c r="AZ1438" s="98" t="str">
        <f>_xlfn.IFNA(VLOOKUP(AY1438,ACCESSORIES!F:J,5,FALSE),"N/A")</f>
        <v>N/A</v>
      </c>
      <c r="BA1438" s="13" t="s">
        <v>85</v>
      </c>
      <c r="BB1438" s="98" t="str">
        <f>_xlfn.IFNA(VLOOKUP(BA1438,ACCESSORIES!F:J,5,FALSE),"N/A")</f>
        <v>N/A</v>
      </c>
      <c r="BC1438" s="77">
        <f t="shared" si="514"/>
        <v>39.553499687395536</v>
      </c>
      <c r="BD1438" s="56">
        <v>23.228346456692901</v>
      </c>
      <c r="BE1438" s="56">
        <v>23.228346456692901</v>
      </c>
      <c r="BF1438" s="56">
        <v>12.9133858267717</v>
      </c>
      <c r="BG1438" s="378">
        <f t="shared" si="476"/>
        <v>0.11417680000000027</v>
      </c>
      <c r="BH1438" s="81">
        <v>20</v>
      </c>
      <c r="BI1438" s="114" t="s">
        <v>3532</v>
      </c>
      <c r="BJ1438" s="50" t="s">
        <v>4050</v>
      </c>
      <c r="BK1438" s="81"/>
      <c r="BL1438" s="81"/>
      <c r="BM1438" s="81"/>
      <c r="BN1438" s="81"/>
      <c r="BO1438" s="81"/>
      <c r="BP1438" s="81"/>
      <c r="BQ1438" s="81"/>
      <c r="BR1438" s="81"/>
      <c r="BS1438" s="81"/>
      <c r="BT1438" s="81"/>
      <c r="BU1438" s="349"/>
      <c r="BV1438" s="390"/>
      <c r="BW1438" s="352"/>
      <c r="BX1438" s="390"/>
      <c r="BY1438" s="93" t="str">
        <f t="shared" si="477"/>
        <v>MR803, 20x10, -18mm Offset, 8x6.5, 121.3mm Centerbore, Gloss Black</v>
      </c>
      <c r="BZ1438" s="81" t="s">
        <v>3878</v>
      </c>
      <c r="CA1438" s="81" t="s">
        <v>3879</v>
      </c>
      <c r="CB1438" s="81" t="str">
        <f t="shared" si="478"/>
        <v>RAISED (8XX)</v>
      </c>
    </row>
    <row r="1439" spans="1:80" s="38" customFormat="1" ht="15" customHeight="1">
      <c r="A1439" s="22">
        <f t="shared" ref="A1439" si="562">ROW(B1439)-2</f>
        <v>1437</v>
      </c>
      <c r="B1439" s="13" t="s">
        <v>84</v>
      </c>
      <c r="C1439" s="104" t="s">
        <v>7657</v>
      </c>
      <c r="D1439" s="82" t="s">
        <v>7654</v>
      </c>
      <c r="E1439" s="91" t="str">
        <f>CONCATENATE(LEFT(D1439,5),VLOOKUP(CONCATENATE(N1439,"x",O1439),'PART NUMBER GUIDE'!$B$9:$C$49,2,FALSE),VLOOKUP(CONCATENATE(P1439, V1439), 'PART NUMBER GUIDE'!$Q$6:$R$91, 2, FALSE),VLOOKUP(Y1439,'PART NUMBER GUIDE'!$J$8:$K$43,2, FALSE),IF(U1439="N/A",IF(ABS(S1439)&lt;10,"0"&amp;ABS(S1439),ABS(S1439)),CONCATENATE(LEFT(U1439,1),RIGHT(U1439,1))), F1439, G1439)</f>
        <v>MR80321080818N</v>
      </c>
      <c r="F1439" s="90" t="s">
        <v>2224</v>
      </c>
      <c r="G1439" s="90"/>
      <c r="H1439" s="79" t="s">
        <v>7807</v>
      </c>
      <c r="I1439" s="109">
        <v>45372</v>
      </c>
      <c r="J1439" s="85" t="s">
        <v>1266</v>
      </c>
      <c r="K1439" s="342">
        <v>429</v>
      </c>
      <c r="L1439" s="92">
        <f t="shared" si="501"/>
        <v>429</v>
      </c>
      <c r="M1439" s="344"/>
      <c r="N1439" s="82">
        <v>20</v>
      </c>
      <c r="O1439" s="8">
        <v>10</v>
      </c>
      <c r="P1439" s="99" t="str">
        <f t="shared" ref="P1439" si="563">CONCATENATE(Q1439,"x",R1439)</f>
        <v>8x6.5</v>
      </c>
      <c r="Q1439" s="82">
        <v>8</v>
      </c>
      <c r="R1439" s="82">
        <v>6.5</v>
      </c>
      <c r="S1439" s="82">
        <v>-18</v>
      </c>
      <c r="T1439" s="84">
        <v>4.75</v>
      </c>
      <c r="U1439" s="102" t="s">
        <v>85</v>
      </c>
      <c r="V1439" s="75">
        <v>121.3</v>
      </c>
      <c r="W1439" s="41">
        <v>35.053499687395536</v>
      </c>
      <c r="X1439" s="51">
        <v>3640</v>
      </c>
      <c r="Y1439" s="45" t="s">
        <v>8075</v>
      </c>
      <c r="Z1439" s="79" t="s">
        <v>2992</v>
      </c>
      <c r="AA1439" s="51" t="str">
        <f t="shared" ref="AA1439" si="564">_xlfn.CONCAT(N1439,"x",O1439,","," ",P1439,","," ",S1439," ","OS")</f>
        <v>20x10, 8x6.5, -18 OS</v>
      </c>
      <c r="AB1439" s="81" t="s">
        <v>7652</v>
      </c>
      <c r="AC1439" s="89">
        <f>_xlfn.IFNA(VLOOKUP(AB1439,ACCESSORIES!F:J,5,FALSE),"N/A")</f>
        <v>22</v>
      </c>
      <c r="AD1439" s="14" t="s">
        <v>85</v>
      </c>
      <c r="AE1439" s="9" t="str">
        <f>_xlfn.IFNA(VLOOKUP(AD1439,ACCESSORIES!C:G,5,FALSE),"N/A")</f>
        <v>N/A</v>
      </c>
      <c r="AF1439" s="9" t="str">
        <f>_xlfn.IFNA(VLOOKUP(AE1439,ACCESSORIES!D:H,5,FALSE),"N/A")</f>
        <v>N/A</v>
      </c>
      <c r="AG1439" s="14" t="s">
        <v>85</v>
      </c>
      <c r="AH1439" s="9" t="str">
        <f>_xlfn.IFNA(VLOOKUP(AG1439,ACCESSORIES!F:J,5,FALSE),"N/A")</f>
        <v>N/A</v>
      </c>
      <c r="AI1439" s="99" t="s">
        <v>265</v>
      </c>
      <c r="AJ1439" s="82" t="s">
        <v>85</v>
      </c>
      <c r="AK1439" s="82" t="s">
        <v>85</v>
      </c>
      <c r="AL1439" s="82" t="s">
        <v>85</v>
      </c>
      <c r="AM1439" s="82">
        <v>16.2</v>
      </c>
      <c r="AN1439" s="82">
        <v>200</v>
      </c>
      <c r="AO1439" s="36">
        <v>0</v>
      </c>
      <c r="AP1439" s="36">
        <v>0</v>
      </c>
      <c r="AQ1439" s="25">
        <v>37.6</v>
      </c>
      <c r="AR1439" s="36">
        <v>52.7</v>
      </c>
      <c r="AS1439" s="25">
        <v>232.8</v>
      </c>
      <c r="AT1439" s="74">
        <v>228.4</v>
      </c>
      <c r="AU1439" s="75">
        <v>121.3</v>
      </c>
      <c r="AV1439" s="54">
        <v>85</v>
      </c>
      <c r="AW1439" s="54">
        <v>85</v>
      </c>
      <c r="AX1439" s="54">
        <v>78.099999999999994</v>
      </c>
      <c r="AY1439" s="13" t="s">
        <v>85</v>
      </c>
      <c r="AZ1439" s="98" t="str">
        <f>_xlfn.IFNA(VLOOKUP(AY1439,ACCESSORIES!F:J,5,FALSE),"N/A")</f>
        <v>N/A</v>
      </c>
      <c r="BA1439" s="13" t="s">
        <v>85</v>
      </c>
      <c r="BB1439" s="98" t="str">
        <f>_xlfn.IFNA(VLOOKUP(BA1439,ACCESSORIES!F:J,5,FALSE),"N/A")</f>
        <v>N/A</v>
      </c>
      <c r="BC1439" s="77">
        <f t="shared" si="514"/>
        <v>39.553499687395536</v>
      </c>
      <c r="BD1439" s="56">
        <v>23.228346456692901</v>
      </c>
      <c r="BE1439" s="56">
        <v>23.228346456692901</v>
      </c>
      <c r="BF1439" s="56">
        <v>12.9133858267717</v>
      </c>
      <c r="BG1439" s="378">
        <f t="shared" si="476"/>
        <v>0.11417680000000027</v>
      </c>
      <c r="BH1439" s="81">
        <v>20</v>
      </c>
      <c r="BI1439" s="114" t="s">
        <v>3532</v>
      </c>
      <c r="BJ1439" s="50" t="s">
        <v>4050</v>
      </c>
      <c r="BK1439" s="81"/>
      <c r="BL1439" s="81"/>
      <c r="BM1439" s="81"/>
      <c r="BN1439" s="81"/>
      <c r="BO1439" s="81"/>
      <c r="BP1439" s="81"/>
      <c r="BQ1439" s="81"/>
      <c r="BR1439" s="81"/>
      <c r="BS1439" s="81"/>
      <c r="BT1439" s="81"/>
      <c r="BU1439" s="349"/>
      <c r="BV1439" s="390"/>
      <c r="BW1439" s="352"/>
      <c r="BX1439" s="390"/>
      <c r="BY1439" s="93" t="str">
        <f t="shared" ref="BY1439" si="565">CONCATENATE(IF(J1439="Closeout","CLOSEOUT - ",""),D1439,", ",N1439,"x",O1439,", ",IF(U1439="N/A","",CONCATENATE(U1439,"/")),IF(S1439&gt;0,CONCATENATE("+",S1439),S1439),"mm Offset, ",P1439,", ",V1439,"mm Centerbore, ",PROPER(Y1439),IF(G1439="R",", Race Drilled",""),"",IF(BA1439="N/A","",CONCATENATE(", w/ ",BA1439)))</f>
        <v>MR803, 20x10, -18mm Offset, 8x6.5, 121.3mm Centerbore, Gloss Titanium - Machined Lip</v>
      </c>
      <c r="BZ1439" s="81" t="s">
        <v>3878</v>
      </c>
      <c r="CA1439" s="81" t="s">
        <v>3879</v>
      </c>
      <c r="CB1439" s="81" t="str">
        <f t="shared" ref="CB1439" si="566">C1439</f>
        <v>RAISED (8XX)</v>
      </c>
    </row>
    <row r="1440" spans="1:80" s="38" customFormat="1" ht="15" customHeight="1">
      <c r="A1440" s="22">
        <f t="shared" si="259"/>
        <v>1438</v>
      </c>
      <c r="B1440" s="13" t="s">
        <v>84</v>
      </c>
      <c r="C1440" s="104" t="s">
        <v>7657</v>
      </c>
      <c r="D1440" s="82" t="s">
        <v>7654</v>
      </c>
      <c r="E1440" s="91" t="str">
        <f>CONCATENATE(LEFT(D1440,5),VLOOKUP(CONCATENATE(N1440,"x",O1440),'PART NUMBER GUIDE'!$B$9:$C$49,2,FALSE),VLOOKUP(CONCATENATE(P1440, V1440), 'PART NUMBER GUIDE'!$Q$6:$R$91, 2, FALSE),VLOOKUP(Y1440,'PART NUMBER GUIDE'!$J$8:$K$43,2, FALSE),IF(U1440="N/A",IF(ABS(S1440)&lt;10,"0"&amp;ABS(S1440),ABS(S1440)),CONCATENATE(LEFT(U1440,1),RIGHT(U1440,1))), F1440, G1440)</f>
        <v>MR803210871318N</v>
      </c>
      <c r="F1440" s="90" t="s">
        <v>2224</v>
      </c>
      <c r="G1440" s="90"/>
      <c r="H1440" s="79" t="s">
        <v>7808</v>
      </c>
      <c r="I1440" s="109">
        <v>45372</v>
      </c>
      <c r="J1440" s="85" t="s">
        <v>1266</v>
      </c>
      <c r="K1440" s="342">
        <v>419</v>
      </c>
      <c r="L1440" s="92">
        <f t="shared" si="501"/>
        <v>419</v>
      </c>
      <c r="M1440" s="344"/>
      <c r="N1440" s="82">
        <v>20</v>
      </c>
      <c r="O1440" s="8">
        <v>10</v>
      </c>
      <c r="P1440" s="99" t="str">
        <f t="shared" si="399"/>
        <v>8x170</v>
      </c>
      <c r="Q1440" s="82">
        <v>8</v>
      </c>
      <c r="R1440" s="82">
        <v>170</v>
      </c>
      <c r="S1440" s="82">
        <v>-18</v>
      </c>
      <c r="T1440" s="84">
        <v>4.75</v>
      </c>
      <c r="U1440" s="102" t="s">
        <v>85</v>
      </c>
      <c r="V1440" s="75">
        <v>125</v>
      </c>
      <c r="W1440" s="41">
        <v>35.053499687395536</v>
      </c>
      <c r="X1440" s="51">
        <v>3640</v>
      </c>
      <c r="Y1440" s="45" t="s">
        <v>4304</v>
      </c>
      <c r="Z1440" s="79" t="s">
        <v>2987</v>
      </c>
      <c r="AA1440" s="51" t="str">
        <f t="shared" si="484"/>
        <v>20x10, 8x170, -18 OS</v>
      </c>
      <c r="AB1440" s="81" t="s">
        <v>7652</v>
      </c>
      <c r="AC1440" s="89">
        <f>_xlfn.IFNA(VLOOKUP(AB1440,ACCESSORIES!F:J,5,FALSE),"N/A")</f>
        <v>22</v>
      </c>
      <c r="AD1440" s="14" t="s">
        <v>85</v>
      </c>
      <c r="AE1440" s="9" t="str">
        <f>_xlfn.IFNA(VLOOKUP(AD1440,ACCESSORIES!C:G,5,FALSE),"N/A")</f>
        <v>N/A</v>
      </c>
      <c r="AF1440" s="9" t="str">
        <f>_xlfn.IFNA(VLOOKUP(AE1440,ACCESSORIES!D:H,5,FALSE),"N/A")</f>
        <v>N/A</v>
      </c>
      <c r="AG1440" s="14" t="s">
        <v>85</v>
      </c>
      <c r="AH1440" s="9" t="str">
        <f>_xlfn.IFNA(VLOOKUP(AG1440,ACCESSORIES!F:J,5,FALSE),"N/A")</f>
        <v>N/A</v>
      </c>
      <c r="AI1440" s="99" t="s">
        <v>265</v>
      </c>
      <c r="AJ1440" s="82" t="s">
        <v>85</v>
      </c>
      <c r="AK1440" s="82" t="s">
        <v>85</v>
      </c>
      <c r="AL1440" s="82" t="s">
        <v>85</v>
      </c>
      <c r="AM1440" s="82">
        <v>16.2</v>
      </c>
      <c r="AN1440" s="82">
        <v>200</v>
      </c>
      <c r="AO1440" s="36">
        <v>0</v>
      </c>
      <c r="AP1440" s="36">
        <v>0</v>
      </c>
      <c r="AQ1440" s="25">
        <v>37.6</v>
      </c>
      <c r="AR1440" s="36">
        <v>52.7</v>
      </c>
      <c r="AS1440" s="25">
        <v>232.8</v>
      </c>
      <c r="AT1440" s="74">
        <v>228.4</v>
      </c>
      <c r="AU1440" s="84">
        <v>125</v>
      </c>
      <c r="AV1440" s="54">
        <v>85</v>
      </c>
      <c r="AW1440" s="54">
        <v>85</v>
      </c>
      <c r="AX1440" s="54">
        <v>78.099999999999994</v>
      </c>
      <c r="AY1440" s="13" t="s">
        <v>85</v>
      </c>
      <c r="AZ1440" s="98" t="str">
        <f>_xlfn.IFNA(VLOOKUP(AY1440,ACCESSORIES!F:J,5,FALSE),"N/A")</f>
        <v>N/A</v>
      </c>
      <c r="BA1440" s="13" t="s">
        <v>85</v>
      </c>
      <c r="BB1440" s="98" t="str">
        <f>_xlfn.IFNA(VLOOKUP(BA1440,ACCESSORIES!F:J,5,FALSE),"N/A")</f>
        <v>N/A</v>
      </c>
      <c r="BC1440" s="77">
        <f t="shared" si="514"/>
        <v>39.553499687395536</v>
      </c>
      <c r="BD1440" s="56">
        <v>23.228346456692901</v>
      </c>
      <c r="BE1440" s="56">
        <v>23.228346456692901</v>
      </c>
      <c r="BF1440" s="56">
        <v>12.9133858267717</v>
      </c>
      <c r="BG1440" s="378">
        <f t="shared" si="476"/>
        <v>0.11417680000000027</v>
      </c>
      <c r="BH1440" s="81">
        <v>20</v>
      </c>
      <c r="BI1440" s="114" t="s">
        <v>3532</v>
      </c>
      <c r="BJ1440" s="50" t="s">
        <v>4050</v>
      </c>
      <c r="BK1440" s="81"/>
      <c r="BL1440" s="81"/>
      <c r="BM1440" s="81"/>
      <c r="BN1440" s="81"/>
      <c r="BO1440" s="81"/>
      <c r="BP1440" s="81"/>
      <c r="BQ1440" s="81"/>
      <c r="BR1440" s="81"/>
      <c r="BS1440" s="81"/>
      <c r="BT1440" s="81"/>
      <c r="BU1440" s="349"/>
      <c r="BV1440" s="390"/>
      <c r="BW1440" s="352"/>
      <c r="BX1440" s="390"/>
      <c r="BY1440" s="93" t="str">
        <f t="shared" si="477"/>
        <v>MR803, 20x10, -18mm Offset, 8x170, 125mm Centerbore, Gloss Black</v>
      </c>
      <c r="BZ1440" s="81" t="s">
        <v>3878</v>
      </c>
      <c r="CA1440" s="81" t="s">
        <v>3879</v>
      </c>
      <c r="CB1440" s="81" t="str">
        <f t="shared" si="478"/>
        <v>RAISED (8XX)</v>
      </c>
    </row>
    <row r="1441" spans="1:80" s="38" customFormat="1" ht="15" customHeight="1">
      <c r="A1441" s="22">
        <f t="shared" ref="A1441" si="567">ROW(B1441)-2</f>
        <v>1439</v>
      </c>
      <c r="B1441" s="13" t="s">
        <v>84</v>
      </c>
      <c r="C1441" s="104" t="s">
        <v>7657</v>
      </c>
      <c r="D1441" s="82" t="s">
        <v>7654</v>
      </c>
      <c r="E1441" s="91" t="str">
        <f>CONCATENATE(LEFT(D1441,5),VLOOKUP(CONCATENATE(N1441,"x",O1441),'PART NUMBER GUIDE'!$B$9:$C$49,2,FALSE),VLOOKUP(CONCATENATE(P1441, V1441), 'PART NUMBER GUIDE'!$Q$6:$R$91, 2, FALSE),VLOOKUP(Y1441,'PART NUMBER GUIDE'!$J$8:$K$43,2, FALSE),IF(U1441="N/A",IF(ABS(S1441)&lt;10,"0"&amp;ABS(S1441),ABS(S1441)),CONCATENATE(LEFT(U1441,1),RIGHT(U1441,1))), F1441, G1441)</f>
        <v>MR80321087818N</v>
      </c>
      <c r="F1441" s="90" t="s">
        <v>2224</v>
      </c>
      <c r="G1441" s="90"/>
      <c r="H1441" s="79" t="s">
        <v>7809</v>
      </c>
      <c r="I1441" s="109">
        <v>45372</v>
      </c>
      <c r="J1441" s="85" t="s">
        <v>1266</v>
      </c>
      <c r="K1441" s="342">
        <v>429</v>
      </c>
      <c r="L1441" s="92">
        <f t="shared" si="501"/>
        <v>429</v>
      </c>
      <c r="M1441" s="344"/>
      <c r="N1441" s="82">
        <v>20</v>
      </c>
      <c r="O1441" s="8">
        <v>10</v>
      </c>
      <c r="P1441" s="99" t="str">
        <f t="shared" ref="P1441" si="568">CONCATENATE(Q1441,"x",R1441)</f>
        <v>8x170</v>
      </c>
      <c r="Q1441" s="82">
        <v>8</v>
      </c>
      <c r="R1441" s="82">
        <v>170</v>
      </c>
      <c r="S1441" s="82">
        <v>-18</v>
      </c>
      <c r="T1441" s="84">
        <v>4.75</v>
      </c>
      <c r="U1441" s="102" t="s">
        <v>85</v>
      </c>
      <c r="V1441" s="75">
        <v>125</v>
      </c>
      <c r="W1441" s="41">
        <v>35.053499687395536</v>
      </c>
      <c r="X1441" s="51">
        <v>3640</v>
      </c>
      <c r="Y1441" s="45" t="s">
        <v>8075</v>
      </c>
      <c r="Z1441" s="79" t="s">
        <v>2992</v>
      </c>
      <c r="AA1441" s="51" t="str">
        <f t="shared" ref="AA1441" si="569">_xlfn.CONCAT(N1441,"x",O1441,","," ",P1441,","," ",S1441," ","OS")</f>
        <v>20x10, 8x170, -18 OS</v>
      </c>
      <c r="AB1441" s="81" t="s">
        <v>7652</v>
      </c>
      <c r="AC1441" s="89">
        <f>_xlfn.IFNA(VLOOKUP(AB1441,ACCESSORIES!F:J,5,FALSE),"N/A")</f>
        <v>22</v>
      </c>
      <c r="AD1441" s="14" t="s">
        <v>85</v>
      </c>
      <c r="AE1441" s="9" t="str">
        <f>_xlfn.IFNA(VLOOKUP(AD1441,ACCESSORIES!C:G,5,FALSE),"N/A")</f>
        <v>N/A</v>
      </c>
      <c r="AF1441" s="9" t="str">
        <f>_xlfn.IFNA(VLOOKUP(AE1441,ACCESSORIES!D:H,5,FALSE),"N/A")</f>
        <v>N/A</v>
      </c>
      <c r="AG1441" s="14" t="s">
        <v>85</v>
      </c>
      <c r="AH1441" s="9" t="str">
        <f>_xlfn.IFNA(VLOOKUP(AG1441,ACCESSORIES!F:J,5,FALSE),"N/A")</f>
        <v>N/A</v>
      </c>
      <c r="AI1441" s="99" t="s">
        <v>265</v>
      </c>
      <c r="AJ1441" s="82" t="s">
        <v>85</v>
      </c>
      <c r="AK1441" s="82" t="s">
        <v>85</v>
      </c>
      <c r="AL1441" s="82" t="s">
        <v>85</v>
      </c>
      <c r="AM1441" s="82">
        <v>16.2</v>
      </c>
      <c r="AN1441" s="82">
        <v>200</v>
      </c>
      <c r="AO1441" s="36">
        <v>0</v>
      </c>
      <c r="AP1441" s="36">
        <v>0</v>
      </c>
      <c r="AQ1441" s="25">
        <v>37.6</v>
      </c>
      <c r="AR1441" s="36">
        <v>52.7</v>
      </c>
      <c r="AS1441" s="25">
        <v>232.8</v>
      </c>
      <c r="AT1441" s="74">
        <v>228.4</v>
      </c>
      <c r="AU1441" s="84">
        <v>125</v>
      </c>
      <c r="AV1441" s="54">
        <v>85</v>
      </c>
      <c r="AW1441" s="54">
        <v>85</v>
      </c>
      <c r="AX1441" s="54">
        <v>78.099999999999994</v>
      </c>
      <c r="AY1441" s="13" t="s">
        <v>85</v>
      </c>
      <c r="AZ1441" s="98" t="str">
        <f>_xlfn.IFNA(VLOOKUP(AY1441,ACCESSORIES!F:J,5,FALSE),"N/A")</f>
        <v>N/A</v>
      </c>
      <c r="BA1441" s="13" t="s">
        <v>85</v>
      </c>
      <c r="BB1441" s="98" t="str">
        <f>_xlfn.IFNA(VLOOKUP(BA1441,ACCESSORIES!F:J,5,FALSE),"N/A")</f>
        <v>N/A</v>
      </c>
      <c r="BC1441" s="77">
        <f t="shared" si="514"/>
        <v>39.553499687395536</v>
      </c>
      <c r="BD1441" s="56">
        <v>23.228346456692901</v>
      </c>
      <c r="BE1441" s="56">
        <v>23.228346456692901</v>
      </c>
      <c r="BF1441" s="56">
        <v>12.9133858267717</v>
      </c>
      <c r="BG1441" s="378">
        <f t="shared" si="476"/>
        <v>0.11417680000000027</v>
      </c>
      <c r="BH1441" s="81">
        <v>20</v>
      </c>
      <c r="BI1441" s="114" t="s">
        <v>3532</v>
      </c>
      <c r="BJ1441" s="50" t="s">
        <v>4050</v>
      </c>
      <c r="BK1441" s="81"/>
      <c r="BL1441" s="81"/>
      <c r="BM1441" s="81"/>
      <c r="BN1441" s="81"/>
      <c r="BO1441" s="81"/>
      <c r="BP1441" s="81"/>
      <c r="BQ1441" s="81"/>
      <c r="BR1441" s="81"/>
      <c r="BS1441" s="81"/>
      <c r="BT1441" s="81"/>
      <c r="BU1441" s="349"/>
      <c r="BV1441" s="390"/>
      <c r="BW1441" s="352"/>
      <c r="BX1441" s="390"/>
      <c r="BY1441" s="93" t="str">
        <f t="shared" ref="BY1441" si="570">CONCATENATE(IF(J1441="Closeout","CLOSEOUT - ",""),D1441,", ",N1441,"x",O1441,", ",IF(U1441="N/A","",CONCATENATE(U1441,"/")),IF(S1441&gt;0,CONCATENATE("+",S1441),S1441),"mm Offset, ",P1441,", ",V1441,"mm Centerbore, ",PROPER(Y1441),IF(G1441="R",", Race Drilled",""),"",IF(BA1441="N/A","",CONCATENATE(", w/ ",BA1441)))</f>
        <v>MR803, 20x10, -18mm Offset, 8x170, 125mm Centerbore, Gloss Titanium - Machined Lip</v>
      </c>
      <c r="BZ1441" s="81" t="s">
        <v>3878</v>
      </c>
      <c r="CA1441" s="81" t="s">
        <v>3879</v>
      </c>
      <c r="CB1441" s="81" t="str">
        <f t="shared" ref="CB1441" si="571">C1441</f>
        <v>RAISED (8XX)</v>
      </c>
    </row>
    <row r="1442" spans="1:80" s="38" customFormat="1" ht="15" customHeight="1">
      <c r="A1442" s="22">
        <f t="shared" si="259"/>
        <v>1440</v>
      </c>
      <c r="B1442" s="13" t="s">
        <v>84</v>
      </c>
      <c r="C1442" s="104" t="s">
        <v>7657</v>
      </c>
      <c r="D1442" s="82" t="s">
        <v>7654</v>
      </c>
      <c r="E1442" s="91" t="str">
        <f>CONCATENATE(LEFT(D1442,5),VLOOKUP(CONCATENATE(N1442,"x",O1442),'PART NUMBER GUIDE'!$B$9:$C$49,2,FALSE),VLOOKUP(CONCATENATE(P1442, V1442), 'PART NUMBER GUIDE'!$Q$6:$R$91, 2, FALSE),VLOOKUP(Y1442,'PART NUMBER GUIDE'!$J$8:$K$43,2, FALSE),IF(U1442="N/A",IF(ABS(S1442)&lt;10,"0"&amp;ABS(S1442),ABS(S1442)),CONCATENATE(LEFT(U1442,1),RIGHT(U1442,1))), F1442, G1442)</f>
        <v>MR803210881318N</v>
      </c>
      <c r="F1442" s="90" t="s">
        <v>2224</v>
      </c>
      <c r="G1442" s="90"/>
      <c r="H1442" s="79" t="s">
        <v>7810</v>
      </c>
      <c r="I1442" s="109">
        <v>45372</v>
      </c>
      <c r="J1442" s="85" t="s">
        <v>1266</v>
      </c>
      <c r="K1442" s="342">
        <v>419</v>
      </c>
      <c r="L1442" s="92">
        <f t="shared" si="501"/>
        <v>419</v>
      </c>
      <c r="M1442" s="344"/>
      <c r="N1442" s="82">
        <v>20</v>
      </c>
      <c r="O1442" s="8">
        <v>10</v>
      </c>
      <c r="P1442" s="99" t="str">
        <f t="shared" si="399"/>
        <v>8x180</v>
      </c>
      <c r="Q1442" s="82">
        <v>8</v>
      </c>
      <c r="R1442" s="82">
        <v>180</v>
      </c>
      <c r="S1442" s="82">
        <v>-18</v>
      </c>
      <c r="T1442" s="84">
        <v>4.75</v>
      </c>
      <c r="U1442" s="102" t="s">
        <v>85</v>
      </c>
      <c r="V1442" s="75">
        <v>124.1</v>
      </c>
      <c r="W1442" s="41">
        <v>35.494424211765292</v>
      </c>
      <c r="X1442" s="51">
        <v>3640</v>
      </c>
      <c r="Y1442" s="45" t="s">
        <v>4304</v>
      </c>
      <c r="Z1442" s="79" t="s">
        <v>2987</v>
      </c>
      <c r="AA1442" s="51" t="str">
        <f t="shared" si="484"/>
        <v>20x10, 8x180, -18 OS</v>
      </c>
      <c r="AB1442" s="81" t="s">
        <v>7652</v>
      </c>
      <c r="AC1442" s="89">
        <f>_xlfn.IFNA(VLOOKUP(AB1442,ACCESSORIES!F:J,5,FALSE),"N/A")</f>
        <v>22</v>
      </c>
      <c r="AD1442" s="14" t="s">
        <v>85</v>
      </c>
      <c r="AE1442" s="9" t="str">
        <f>_xlfn.IFNA(VLOOKUP(AD1442,ACCESSORIES!C:G,5,FALSE),"N/A")</f>
        <v>N/A</v>
      </c>
      <c r="AF1442" s="9" t="str">
        <f>_xlfn.IFNA(VLOOKUP(AE1442,ACCESSORIES!D:H,5,FALSE),"N/A")</f>
        <v>N/A</v>
      </c>
      <c r="AG1442" s="14" t="s">
        <v>85</v>
      </c>
      <c r="AH1442" s="9" t="str">
        <f>_xlfn.IFNA(VLOOKUP(AG1442,ACCESSORIES!F:J,5,FALSE),"N/A")</f>
        <v>N/A</v>
      </c>
      <c r="AI1442" s="99" t="s">
        <v>265</v>
      </c>
      <c r="AJ1442" s="82" t="s">
        <v>85</v>
      </c>
      <c r="AK1442" s="82" t="s">
        <v>85</v>
      </c>
      <c r="AL1442" s="82" t="s">
        <v>85</v>
      </c>
      <c r="AM1442" s="82">
        <v>16.2</v>
      </c>
      <c r="AN1442" s="82">
        <v>210</v>
      </c>
      <c r="AO1442" s="36">
        <v>0</v>
      </c>
      <c r="AP1442" s="36">
        <v>0</v>
      </c>
      <c r="AQ1442" s="25">
        <v>35</v>
      </c>
      <c r="AR1442" s="36">
        <v>52.7</v>
      </c>
      <c r="AS1442" s="25">
        <v>232.8</v>
      </c>
      <c r="AT1442" s="74">
        <v>228.4</v>
      </c>
      <c r="AU1442" s="75">
        <v>124.1</v>
      </c>
      <c r="AV1442" s="54">
        <v>85</v>
      </c>
      <c r="AW1442" s="54">
        <v>85</v>
      </c>
      <c r="AX1442" s="54">
        <v>78.099999999999994</v>
      </c>
      <c r="AY1442" s="13" t="s">
        <v>85</v>
      </c>
      <c r="AZ1442" s="98" t="str">
        <f>_xlfn.IFNA(VLOOKUP(AY1442,ACCESSORIES!F:J,5,FALSE),"N/A")</f>
        <v>N/A</v>
      </c>
      <c r="BA1442" s="13" t="s">
        <v>85</v>
      </c>
      <c r="BB1442" s="98" t="str">
        <f>_xlfn.IFNA(VLOOKUP(BA1442,ACCESSORIES!F:J,5,FALSE),"N/A")</f>
        <v>N/A</v>
      </c>
      <c r="BC1442" s="77">
        <f t="shared" si="514"/>
        <v>39.994424211765292</v>
      </c>
      <c r="BD1442" s="56">
        <v>23.228346456692901</v>
      </c>
      <c r="BE1442" s="56">
        <v>23.228346456692901</v>
      </c>
      <c r="BF1442" s="56">
        <v>12.9133858267717</v>
      </c>
      <c r="BG1442" s="378">
        <f t="shared" si="476"/>
        <v>0.11417680000000027</v>
      </c>
      <c r="BH1442" s="81">
        <v>20</v>
      </c>
      <c r="BI1442" s="114" t="s">
        <v>3532</v>
      </c>
      <c r="BJ1442" s="50" t="s">
        <v>4050</v>
      </c>
      <c r="BK1442" s="81"/>
      <c r="BL1442" s="81"/>
      <c r="BM1442" s="81"/>
      <c r="BN1442" s="81"/>
      <c r="BO1442" s="81"/>
      <c r="BP1442" s="81"/>
      <c r="BQ1442" s="81"/>
      <c r="BR1442" s="81"/>
      <c r="BS1442" s="81"/>
      <c r="BT1442" s="81"/>
      <c r="BU1442" s="349"/>
      <c r="BV1442" s="390"/>
      <c r="BW1442" s="352"/>
      <c r="BX1442" s="390"/>
      <c r="BY1442" s="93" t="str">
        <f t="shared" si="477"/>
        <v>MR803, 20x10, -18mm Offset, 8x180, 124.1mm Centerbore, Gloss Black</v>
      </c>
      <c r="BZ1442" s="81" t="s">
        <v>3878</v>
      </c>
      <c r="CA1442" s="81" t="s">
        <v>3879</v>
      </c>
      <c r="CB1442" s="81" t="str">
        <f t="shared" si="478"/>
        <v>RAISED (8XX)</v>
      </c>
    </row>
    <row r="1443" spans="1:80" s="38" customFormat="1" ht="15" customHeight="1">
      <c r="A1443" s="22">
        <f t="shared" ref="A1443" si="572">ROW(B1443)-2</f>
        <v>1441</v>
      </c>
      <c r="B1443" s="13" t="s">
        <v>84</v>
      </c>
      <c r="C1443" s="104" t="s">
        <v>7657</v>
      </c>
      <c r="D1443" s="82" t="s">
        <v>7654</v>
      </c>
      <c r="E1443" s="91" t="str">
        <f>CONCATENATE(LEFT(D1443,5),VLOOKUP(CONCATENATE(N1443,"x",O1443),'PART NUMBER GUIDE'!$B$9:$C$49,2,FALSE),VLOOKUP(CONCATENATE(P1443, V1443), 'PART NUMBER GUIDE'!$Q$6:$R$91, 2, FALSE),VLOOKUP(Y1443,'PART NUMBER GUIDE'!$J$8:$K$43,2, FALSE),IF(U1443="N/A",IF(ABS(S1443)&lt;10,"0"&amp;ABS(S1443),ABS(S1443)),CONCATENATE(LEFT(U1443,1),RIGHT(U1443,1))), F1443, G1443)</f>
        <v>MR80321088818N</v>
      </c>
      <c r="F1443" s="90" t="s">
        <v>2224</v>
      </c>
      <c r="G1443" s="90"/>
      <c r="H1443" s="79" t="s">
        <v>7811</v>
      </c>
      <c r="I1443" s="109">
        <v>45372</v>
      </c>
      <c r="J1443" s="85" t="s">
        <v>1266</v>
      </c>
      <c r="K1443" s="342">
        <v>429</v>
      </c>
      <c r="L1443" s="92">
        <f t="shared" si="501"/>
        <v>429</v>
      </c>
      <c r="M1443" s="344"/>
      <c r="N1443" s="82">
        <v>20</v>
      </c>
      <c r="O1443" s="8">
        <v>10</v>
      </c>
      <c r="P1443" s="99" t="str">
        <f t="shared" ref="P1443" si="573">CONCATENATE(Q1443,"x",R1443)</f>
        <v>8x180</v>
      </c>
      <c r="Q1443" s="82">
        <v>8</v>
      </c>
      <c r="R1443" s="82">
        <v>180</v>
      </c>
      <c r="S1443" s="82">
        <v>-18</v>
      </c>
      <c r="T1443" s="84">
        <v>4.75</v>
      </c>
      <c r="U1443" s="102" t="s">
        <v>85</v>
      </c>
      <c r="V1443" s="75">
        <v>124.1</v>
      </c>
      <c r="W1443" s="41">
        <v>35.494424211765292</v>
      </c>
      <c r="X1443" s="51">
        <v>3640</v>
      </c>
      <c r="Y1443" s="45" t="s">
        <v>8075</v>
      </c>
      <c r="Z1443" s="79" t="s">
        <v>2992</v>
      </c>
      <c r="AA1443" s="51" t="str">
        <f t="shared" ref="AA1443" si="574">_xlfn.CONCAT(N1443,"x",O1443,","," ",P1443,","," ",S1443," ","OS")</f>
        <v>20x10, 8x180, -18 OS</v>
      </c>
      <c r="AB1443" s="81" t="s">
        <v>7652</v>
      </c>
      <c r="AC1443" s="89">
        <f>_xlfn.IFNA(VLOOKUP(AB1443,ACCESSORIES!F:J,5,FALSE),"N/A")</f>
        <v>22</v>
      </c>
      <c r="AD1443" s="14" t="s">
        <v>85</v>
      </c>
      <c r="AE1443" s="9" t="str">
        <f>_xlfn.IFNA(VLOOKUP(AD1443,ACCESSORIES!C:G,5,FALSE),"N/A")</f>
        <v>N/A</v>
      </c>
      <c r="AF1443" s="9" t="str">
        <f>_xlfn.IFNA(VLOOKUP(AE1443,ACCESSORIES!D:H,5,FALSE),"N/A")</f>
        <v>N/A</v>
      </c>
      <c r="AG1443" s="14" t="s">
        <v>85</v>
      </c>
      <c r="AH1443" s="9" t="str">
        <f>_xlfn.IFNA(VLOOKUP(AG1443,ACCESSORIES!F:J,5,FALSE),"N/A")</f>
        <v>N/A</v>
      </c>
      <c r="AI1443" s="99" t="s">
        <v>265</v>
      </c>
      <c r="AJ1443" s="82" t="s">
        <v>85</v>
      </c>
      <c r="AK1443" s="82" t="s">
        <v>85</v>
      </c>
      <c r="AL1443" s="82" t="s">
        <v>85</v>
      </c>
      <c r="AM1443" s="82">
        <v>16.2</v>
      </c>
      <c r="AN1443" s="82">
        <v>210</v>
      </c>
      <c r="AO1443" s="36">
        <v>0</v>
      </c>
      <c r="AP1443" s="36">
        <v>0</v>
      </c>
      <c r="AQ1443" s="25">
        <v>35</v>
      </c>
      <c r="AR1443" s="36">
        <v>52.7</v>
      </c>
      <c r="AS1443" s="25">
        <v>232.8</v>
      </c>
      <c r="AT1443" s="74">
        <v>228.4</v>
      </c>
      <c r="AU1443" s="75">
        <v>124.1</v>
      </c>
      <c r="AV1443" s="54">
        <v>85</v>
      </c>
      <c r="AW1443" s="54">
        <v>85</v>
      </c>
      <c r="AX1443" s="54">
        <v>78.099999999999994</v>
      </c>
      <c r="AY1443" s="13" t="s">
        <v>85</v>
      </c>
      <c r="AZ1443" s="98" t="str">
        <f>_xlfn.IFNA(VLOOKUP(AY1443,ACCESSORIES!F:J,5,FALSE),"N/A")</f>
        <v>N/A</v>
      </c>
      <c r="BA1443" s="13" t="s">
        <v>85</v>
      </c>
      <c r="BB1443" s="98" t="str">
        <f>_xlfn.IFNA(VLOOKUP(BA1443,ACCESSORIES!F:J,5,FALSE),"N/A")</f>
        <v>N/A</v>
      </c>
      <c r="BC1443" s="77">
        <f t="shared" si="514"/>
        <v>39.994424211765292</v>
      </c>
      <c r="BD1443" s="56">
        <v>23.228346456692901</v>
      </c>
      <c r="BE1443" s="56">
        <v>23.228346456692901</v>
      </c>
      <c r="BF1443" s="56">
        <v>12.9133858267717</v>
      </c>
      <c r="BG1443" s="378">
        <f t="shared" si="476"/>
        <v>0.11417680000000027</v>
      </c>
      <c r="BH1443" s="81">
        <v>20</v>
      </c>
      <c r="BI1443" s="114" t="s">
        <v>3532</v>
      </c>
      <c r="BJ1443" s="50" t="s">
        <v>4050</v>
      </c>
      <c r="BK1443" s="81"/>
      <c r="BL1443" s="81"/>
      <c r="BM1443" s="81"/>
      <c r="BN1443" s="81"/>
      <c r="BO1443" s="81"/>
      <c r="BP1443" s="81"/>
      <c r="BQ1443" s="81"/>
      <c r="BR1443" s="81"/>
      <c r="BS1443" s="81"/>
      <c r="BT1443" s="81"/>
      <c r="BU1443" s="349"/>
      <c r="BV1443" s="390"/>
      <c r="BW1443" s="352"/>
      <c r="BX1443" s="390"/>
      <c r="BY1443" s="93" t="str">
        <f t="shared" ref="BY1443" si="575">CONCATENATE(IF(J1443="Closeout","CLOSEOUT - ",""),D1443,", ",N1443,"x",O1443,", ",IF(U1443="N/A","",CONCATENATE(U1443,"/")),IF(S1443&gt;0,CONCATENATE("+",S1443),S1443),"mm Offset, ",P1443,", ",V1443,"mm Centerbore, ",PROPER(Y1443),IF(G1443="R",", Race Drilled",""),"",IF(BA1443="N/A","",CONCATENATE(", w/ ",BA1443)))</f>
        <v>MR803, 20x10, -18mm Offset, 8x180, 124.1mm Centerbore, Gloss Titanium - Machined Lip</v>
      </c>
      <c r="BZ1443" s="81" t="s">
        <v>3878</v>
      </c>
      <c r="CA1443" s="81" t="s">
        <v>3879</v>
      </c>
      <c r="CB1443" s="81" t="str">
        <f t="shared" ref="CB1443" si="576">C1443</f>
        <v>RAISED (8XX)</v>
      </c>
    </row>
    <row r="1444" spans="1:80" s="38" customFormat="1" ht="15" customHeight="1">
      <c r="A1444" s="22">
        <f t="shared" si="259"/>
        <v>1442</v>
      </c>
      <c r="B1444" s="13" t="s">
        <v>84</v>
      </c>
      <c r="C1444" s="104" t="s">
        <v>7657</v>
      </c>
      <c r="D1444" s="82" t="s">
        <v>7654</v>
      </c>
      <c r="E1444" s="91" t="str">
        <f>CONCATENATE(LEFT(D1444,5),VLOOKUP(CONCATENATE(N1444,"x",O1444),'PART NUMBER GUIDE'!$B$9:$C$49,2,FALSE),VLOOKUP(CONCATENATE(P1444, V1444), 'PART NUMBER GUIDE'!$Q$6:$R$91, 2, FALSE),VLOOKUP(Y1444,'PART NUMBER GUIDE'!$J$8:$K$43,2, FALSE),IF(U1444="N/A",IF(ABS(S1444)&lt;10,"0"&amp;ABS(S1444),ABS(S1444)),CONCATENATE(LEFT(U1444,1),RIGHT(U1444,1))), F1444, G1444)</f>
        <v>MR803212161340N</v>
      </c>
      <c r="F1444" s="90" t="s">
        <v>2224</v>
      </c>
      <c r="G1444" s="90"/>
      <c r="H1444" s="79" t="s">
        <v>7812</v>
      </c>
      <c r="I1444" s="109">
        <v>45372</v>
      </c>
      <c r="J1444" s="85" t="s">
        <v>1266</v>
      </c>
      <c r="K1444" s="342">
        <v>429</v>
      </c>
      <c r="L1444" s="92">
        <f t="shared" si="501"/>
        <v>429</v>
      </c>
      <c r="M1444" s="344"/>
      <c r="N1444" s="82">
        <v>20</v>
      </c>
      <c r="O1444" s="8">
        <v>12</v>
      </c>
      <c r="P1444" s="99" t="str">
        <f t="shared" si="399"/>
        <v>6x135</v>
      </c>
      <c r="Q1444" s="82">
        <v>6</v>
      </c>
      <c r="R1444" s="82">
        <v>135</v>
      </c>
      <c r="S1444" s="82">
        <v>-40</v>
      </c>
      <c r="T1444" s="84">
        <v>4.9000000000000004</v>
      </c>
      <c r="U1444" s="102" t="s">
        <v>85</v>
      </c>
      <c r="V1444" s="75">
        <v>87</v>
      </c>
      <c r="W1444" s="41">
        <v>35.494424211765292</v>
      </c>
      <c r="X1444" s="51">
        <v>2650</v>
      </c>
      <c r="Y1444" s="45" t="s">
        <v>4304</v>
      </c>
      <c r="Z1444" s="79" t="s">
        <v>2987</v>
      </c>
      <c r="AA1444" s="51" t="str">
        <f t="shared" si="484"/>
        <v>20x12, 6x135, -40 OS</v>
      </c>
      <c r="AB1444" s="81" t="s">
        <v>7971</v>
      </c>
      <c r="AC1444" s="89">
        <f>_xlfn.IFNA(VLOOKUP(AB1444,ACCESSORIES!F:J,5,FALSE),"N/A")</f>
        <v>22</v>
      </c>
      <c r="AD1444" s="14" t="s">
        <v>85</v>
      </c>
      <c r="AE1444" s="9" t="str">
        <f>_xlfn.IFNA(VLOOKUP(AD1444,ACCESSORIES!C:G,5,FALSE),"N/A")</f>
        <v>N/A</v>
      </c>
      <c r="AF1444" s="9" t="str">
        <f>_xlfn.IFNA(VLOOKUP(AE1444,ACCESSORIES!D:H,5,FALSE),"N/A")</f>
        <v>N/A</v>
      </c>
      <c r="AG1444" s="14" t="s">
        <v>85</v>
      </c>
      <c r="AH1444" s="9" t="str">
        <f>_xlfn.IFNA(VLOOKUP(AG1444,ACCESSORIES!F:J,5,FALSE),"N/A")</f>
        <v>N/A</v>
      </c>
      <c r="AI1444" s="99" t="s">
        <v>265</v>
      </c>
      <c r="AJ1444" s="82" t="s">
        <v>85</v>
      </c>
      <c r="AK1444" s="82" t="s">
        <v>85</v>
      </c>
      <c r="AL1444" s="82" t="s">
        <v>85</v>
      </c>
      <c r="AM1444" s="82">
        <v>16.2</v>
      </c>
      <c r="AN1444" s="82">
        <v>170</v>
      </c>
      <c r="AO1444" s="36">
        <v>10.3</v>
      </c>
      <c r="AP1444" s="36">
        <v>26.1</v>
      </c>
      <c r="AQ1444" s="25">
        <v>39.5</v>
      </c>
      <c r="AR1444" s="36">
        <v>52.9</v>
      </c>
      <c r="AS1444" s="25">
        <v>232.5</v>
      </c>
      <c r="AT1444" s="74">
        <v>228.1</v>
      </c>
      <c r="AU1444" s="84">
        <v>87</v>
      </c>
      <c r="AV1444" s="54">
        <v>55.9</v>
      </c>
      <c r="AW1444" s="54">
        <v>55.9</v>
      </c>
      <c r="AX1444" s="54">
        <v>126.5</v>
      </c>
      <c r="AY1444" s="13" t="s">
        <v>85</v>
      </c>
      <c r="AZ1444" s="98" t="str">
        <f>_xlfn.IFNA(VLOOKUP(AY1444,ACCESSORIES!F:J,5,FALSE),"N/A")</f>
        <v>N/A</v>
      </c>
      <c r="BA1444" s="13" t="s">
        <v>85</v>
      </c>
      <c r="BB1444" s="98" t="str">
        <f>_xlfn.IFNA(VLOOKUP(BA1444,ACCESSORIES!F:J,5,FALSE),"N/A")</f>
        <v>N/A</v>
      </c>
      <c r="BC1444" s="77">
        <f t="shared" si="514"/>
        <v>39.994424211765292</v>
      </c>
      <c r="BD1444" s="56">
        <v>23.228346456692901</v>
      </c>
      <c r="BE1444" s="56">
        <v>23.228346456692901</v>
      </c>
      <c r="BF1444" s="56">
        <v>14.96</v>
      </c>
      <c r="BG1444" s="378">
        <f t="shared" si="476"/>
        <v>0.13227243039999984</v>
      </c>
      <c r="BH1444" s="81">
        <v>16</v>
      </c>
      <c r="BI1444" s="114" t="s">
        <v>3532</v>
      </c>
      <c r="BJ1444" s="50" t="s">
        <v>4050</v>
      </c>
      <c r="BK1444" s="81"/>
      <c r="BL1444" s="81"/>
      <c r="BM1444" s="81"/>
      <c r="BN1444" s="81"/>
      <c r="BO1444" s="81"/>
      <c r="BP1444" s="81"/>
      <c r="BQ1444" s="81"/>
      <c r="BR1444" s="81"/>
      <c r="BS1444" s="81"/>
      <c r="BT1444" s="81"/>
      <c r="BU1444" s="349"/>
      <c r="BV1444" s="390"/>
      <c r="BW1444" s="352"/>
      <c r="BX1444" s="390"/>
      <c r="BY1444" s="93" t="str">
        <f t="shared" si="477"/>
        <v>MR803, 20x12, -40mm Offset, 6x135, 87mm Centerbore, Gloss Black</v>
      </c>
      <c r="BZ1444" s="81" t="s">
        <v>3878</v>
      </c>
      <c r="CA1444" s="81" t="s">
        <v>3879</v>
      </c>
      <c r="CB1444" s="81" t="str">
        <f t="shared" si="478"/>
        <v>RAISED (8XX)</v>
      </c>
    </row>
    <row r="1445" spans="1:80" s="38" customFormat="1" ht="15" customHeight="1">
      <c r="A1445" s="22">
        <f t="shared" ref="A1445" si="577">ROW(B1445)-2</f>
        <v>1443</v>
      </c>
      <c r="B1445" s="13" t="s">
        <v>84</v>
      </c>
      <c r="C1445" s="104" t="s">
        <v>7657</v>
      </c>
      <c r="D1445" s="82" t="s">
        <v>7654</v>
      </c>
      <c r="E1445" s="91" t="str">
        <f>CONCATENATE(LEFT(D1445,5),VLOOKUP(CONCATENATE(N1445,"x",O1445),'PART NUMBER GUIDE'!$B$9:$C$49,2,FALSE),VLOOKUP(CONCATENATE(P1445, V1445), 'PART NUMBER GUIDE'!$Q$6:$R$91, 2, FALSE),VLOOKUP(Y1445,'PART NUMBER GUIDE'!$J$8:$K$43,2, FALSE),IF(U1445="N/A",IF(ABS(S1445)&lt;10,"0"&amp;ABS(S1445),ABS(S1445)),CONCATENATE(LEFT(U1445,1),RIGHT(U1445,1))), F1445, G1445)</f>
        <v>MR80321216840N</v>
      </c>
      <c r="F1445" s="90" t="s">
        <v>2224</v>
      </c>
      <c r="G1445" s="90"/>
      <c r="H1445" s="79" t="s">
        <v>7813</v>
      </c>
      <c r="I1445" s="109">
        <v>45372</v>
      </c>
      <c r="J1445" s="85" t="s">
        <v>1266</v>
      </c>
      <c r="K1445" s="342">
        <v>439</v>
      </c>
      <c r="L1445" s="92">
        <f t="shared" si="501"/>
        <v>439</v>
      </c>
      <c r="M1445" s="344"/>
      <c r="N1445" s="82">
        <v>20</v>
      </c>
      <c r="O1445" s="8">
        <v>12</v>
      </c>
      <c r="P1445" s="99" t="str">
        <f t="shared" ref="P1445" si="578">CONCATENATE(Q1445,"x",R1445)</f>
        <v>6x135</v>
      </c>
      <c r="Q1445" s="82">
        <v>6</v>
      </c>
      <c r="R1445" s="82">
        <v>135</v>
      </c>
      <c r="S1445" s="82">
        <v>-40</v>
      </c>
      <c r="T1445" s="84">
        <v>4.9000000000000004</v>
      </c>
      <c r="U1445" s="102" t="s">
        <v>85</v>
      </c>
      <c r="V1445" s="75">
        <v>87</v>
      </c>
      <c r="W1445" s="41">
        <v>35.494424211765292</v>
      </c>
      <c r="X1445" s="51">
        <v>2650</v>
      </c>
      <c r="Y1445" s="45" t="s">
        <v>8075</v>
      </c>
      <c r="Z1445" s="79" t="s">
        <v>2992</v>
      </c>
      <c r="AA1445" s="51" t="str">
        <f t="shared" ref="AA1445" si="579">_xlfn.CONCAT(N1445,"x",O1445,","," ",P1445,","," ",S1445," ","OS")</f>
        <v>20x12, 6x135, -40 OS</v>
      </c>
      <c r="AB1445" s="81" t="s">
        <v>7971</v>
      </c>
      <c r="AC1445" s="89">
        <f>_xlfn.IFNA(VLOOKUP(AB1445,ACCESSORIES!F:J,5,FALSE),"N/A")</f>
        <v>22</v>
      </c>
      <c r="AD1445" s="14" t="s">
        <v>85</v>
      </c>
      <c r="AE1445" s="9" t="str">
        <f>_xlfn.IFNA(VLOOKUP(AD1445,ACCESSORIES!C:G,5,FALSE),"N/A")</f>
        <v>N/A</v>
      </c>
      <c r="AF1445" s="9" t="str">
        <f>_xlfn.IFNA(VLOOKUP(AE1445,ACCESSORIES!D:H,5,FALSE),"N/A")</f>
        <v>N/A</v>
      </c>
      <c r="AG1445" s="14" t="s">
        <v>85</v>
      </c>
      <c r="AH1445" s="9" t="str">
        <f>_xlfn.IFNA(VLOOKUP(AG1445,ACCESSORIES!F:J,5,FALSE),"N/A")</f>
        <v>N/A</v>
      </c>
      <c r="AI1445" s="99" t="s">
        <v>265</v>
      </c>
      <c r="AJ1445" s="82" t="s">
        <v>85</v>
      </c>
      <c r="AK1445" s="82" t="s">
        <v>85</v>
      </c>
      <c r="AL1445" s="82" t="s">
        <v>85</v>
      </c>
      <c r="AM1445" s="82">
        <v>16.2</v>
      </c>
      <c r="AN1445" s="82">
        <v>170</v>
      </c>
      <c r="AO1445" s="36">
        <v>10.3</v>
      </c>
      <c r="AP1445" s="36">
        <v>26.1</v>
      </c>
      <c r="AQ1445" s="25">
        <v>39.5</v>
      </c>
      <c r="AR1445" s="36">
        <v>52.9</v>
      </c>
      <c r="AS1445" s="25">
        <v>232.5</v>
      </c>
      <c r="AT1445" s="74">
        <v>228.1</v>
      </c>
      <c r="AU1445" s="84">
        <v>87</v>
      </c>
      <c r="AV1445" s="54">
        <v>55.9</v>
      </c>
      <c r="AW1445" s="54">
        <v>55.9</v>
      </c>
      <c r="AX1445" s="54">
        <v>126.5</v>
      </c>
      <c r="AY1445" s="13" t="s">
        <v>85</v>
      </c>
      <c r="AZ1445" s="98" t="str">
        <f>_xlfn.IFNA(VLOOKUP(AY1445,ACCESSORIES!F:J,5,FALSE),"N/A")</f>
        <v>N/A</v>
      </c>
      <c r="BA1445" s="13" t="s">
        <v>85</v>
      </c>
      <c r="BB1445" s="98" t="str">
        <f>_xlfn.IFNA(VLOOKUP(BA1445,ACCESSORIES!F:J,5,FALSE),"N/A")</f>
        <v>N/A</v>
      </c>
      <c r="BC1445" s="77">
        <f t="shared" si="514"/>
        <v>39.994424211765292</v>
      </c>
      <c r="BD1445" s="56">
        <v>23.228346456692901</v>
      </c>
      <c r="BE1445" s="56">
        <v>23.228346456692901</v>
      </c>
      <c r="BF1445" s="56">
        <v>14.96</v>
      </c>
      <c r="BG1445" s="378">
        <f t="shared" si="476"/>
        <v>0.13227243039999984</v>
      </c>
      <c r="BH1445" s="81">
        <v>16</v>
      </c>
      <c r="BI1445" s="114" t="s">
        <v>3532</v>
      </c>
      <c r="BJ1445" s="50" t="s">
        <v>4050</v>
      </c>
      <c r="BK1445" s="81"/>
      <c r="BL1445" s="81"/>
      <c r="BM1445" s="81"/>
      <c r="BN1445" s="81"/>
      <c r="BO1445" s="81"/>
      <c r="BP1445" s="81"/>
      <c r="BQ1445" s="81"/>
      <c r="BR1445" s="81"/>
      <c r="BS1445" s="81"/>
      <c r="BT1445" s="81"/>
      <c r="BU1445" s="349"/>
      <c r="BV1445" s="390"/>
      <c r="BW1445" s="352"/>
      <c r="BX1445" s="390"/>
      <c r="BY1445" s="93" t="str">
        <f t="shared" ref="BY1445" si="580">CONCATENATE(IF(J1445="Closeout","CLOSEOUT - ",""),D1445,", ",N1445,"x",O1445,", ",IF(U1445="N/A","",CONCATENATE(U1445,"/")),IF(S1445&gt;0,CONCATENATE("+",S1445),S1445),"mm Offset, ",P1445,", ",V1445,"mm Centerbore, ",PROPER(Y1445),IF(G1445="R",", Race Drilled",""),"",IF(BA1445="N/A","",CONCATENATE(", w/ ",BA1445)))</f>
        <v>MR803, 20x12, -40mm Offset, 6x135, 87mm Centerbore, Gloss Titanium - Machined Lip</v>
      </c>
      <c r="BZ1445" s="81" t="s">
        <v>3878</v>
      </c>
      <c r="CA1445" s="81" t="s">
        <v>3879</v>
      </c>
      <c r="CB1445" s="81" t="str">
        <f t="shared" ref="CB1445" si="581">C1445</f>
        <v>RAISED (8XX)</v>
      </c>
    </row>
    <row r="1446" spans="1:80" s="38" customFormat="1" ht="15" customHeight="1">
      <c r="A1446" s="22">
        <f t="shared" si="259"/>
        <v>1444</v>
      </c>
      <c r="B1446" s="13" t="s">
        <v>84</v>
      </c>
      <c r="C1446" s="104" t="s">
        <v>7657</v>
      </c>
      <c r="D1446" s="82" t="s">
        <v>7654</v>
      </c>
      <c r="E1446" s="91" t="str">
        <f>CONCATENATE(LEFT(D1446,5),VLOOKUP(CONCATENATE(N1446,"x",O1446),'PART NUMBER GUIDE'!$B$9:$C$49,2,FALSE),VLOOKUP(CONCATENATE(P1446, V1446), 'PART NUMBER GUIDE'!$Q$6:$R$91, 2, FALSE),VLOOKUP(Y1446,'PART NUMBER GUIDE'!$J$8:$K$43,2, FALSE),IF(U1446="N/A",IF(ABS(S1446)&lt;10,"0"&amp;ABS(S1446),ABS(S1446)),CONCATENATE(LEFT(U1446,1),RIGHT(U1446,1))), F1446, G1446)</f>
        <v>MR803212601340N</v>
      </c>
      <c r="F1446" s="90" t="s">
        <v>2224</v>
      </c>
      <c r="G1446" s="90"/>
      <c r="H1446" s="79" t="s">
        <v>7814</v>
      </c>
      <c r="I1446" s="109">
        <v>45372</v>
      </c>
      <c r="J1446" s="85" t="s">
        <v>1266</v>
      </c>
      <c r="K1446" s="342">
        <v>429</v>
      </c>
      <c r="L1446" s="92">
        <f t="shared" si="501"/>
        <v>429</v>
      </c>
      <c r="M1446" s="344"/>
      <c r="N1446" s="82">
        <v>20</v>
      </c>
      <c r="O1446" s="8">
        <v>12</v>
      </c>
      <c r="P1446" s="99" t="str">
        <f t="shared" si="399"/>
        <v>6x5.5</v>
      </c>
      <c r="Q1446" s="82">
        <v>6</v>
      </c>
      <c r="R1446" s="82">
        <v>5.5</v>
      </c>
      <c r="S1446" s="82">
        <v>-40</v>
      </c>
      <c r="T1446" s="84">
        <v>4.9000000000000004</v>
      </c>
      <c r="U1446" s="102" t="s">
        <v>85</v>
      </c>
      <c r="V1446" s="75">
        <v>106.25</v>
      </c>
      <c r="W1446" s="41">
        <v>35.494424211765292</v>
      </c>
      <c r="X1446" s="51">
        <v>2650</v>
      </c>
      <c r="Y1446" s="45" t="s">
        <v>4304</v>
      </c>
      <c r="Z1446" s="79" t="s">
        <v>2987</v>
      </c>
      <c r="AA1446" s="51" t="str">
        <f t="shared" si="484"/>
        <v>20x12, 6x5.5, -40 OS</v>
      </c>
      <c r="AB1446" s="81" t="s">
        <v>7971</v>
      </c>
      <c r="AC1446" s="89">
        <f>_xlfn.IFNA(VLOOKUP(AB1446,ACCESSORIES!F:J,5,FALSE),"N/A")</f>
        <v>22</v>
      </c>
      <c r="AD1446" s="14" t="s">
        <v>85</v>
      </c>
      <c r="AE1446" s="9" t="str">
        <f>_xlfn.IFNA(VLOOKUP(AD1446,ACCESSORIES!C:G,5,FALSE),"N/A")</f>
        <v>N/A</v>
      </c>
      <c r="AF1446" s="9" t="str">
        <f>_xlfn.IFNA(VLOOKUP(AE1446,ACCESSORIES!D:H,5,FALSE),"N/A")</f>
        <v>N/A</v>
      </c>
      <c r="AG1446" s="14" t="s">
        <v>85</v>
      </c>
      <c r="AH1446" s="9" t="str">
        <f>_xlfn.IFNA(VLOOKUP(AG1446,ACCESSORIES!F:J,5,FALSE),"N/A")</f>
        <v>N/A</v>
      </c>
      <c r="AI1446" s="99" t="s">
        <v>265</v>
      </c>
      <c r="AJ1446" s="82" t="s">
        <v>1709</v>
      </c>
      <c r="AK1446" s="40">
        <f>_xlfn.IFNA(VLOOKUP(AJ1446,ACCESSORIES!F:J,5,FALSE),"N/A")</f>
        <v>2.75</v>
      </c>
      <c r="AL1446" s="3">
        <v>78.3</v>
      </c>
      <c r="AM1446" s="82">
        <v>16.2</v>
      </c>
      <c r="AN1446" s="82">
        <v>170</v>
      </c>
      <c r="AO1446" s="36">
        <v>10.3</v>
      </c>
      <c r="AP1446" s="36">
        <v>26.1</v>
      </c>
      <c r="AQ1446" s="25">
        <v>39.5</v>
      </c>
      <c r="AR1446" s="36">
        <v>52.9</v>
      </c>
      <c r="AS1446" s="25">
        <v>232.5</v>
      </c>
      <c r="AT1446" s="74">
        <v>228.1</v>
      </c>
      <c r="AU1446" s="84">
        <v>94.8</v>
      </c>
      <c r="AV1446" s="54">
        <v>41.2</v>
      </c>
      <c r="AW1446" s="54">
        <v>55.9</v>
      </c>
      <c r="AX1446" s="54">
        <v>126.5</v>
      </c>
      <c r="AY1446" s="13" t="s">
        <v>85</v>
      </c>
      <c r="AZ1446" s="98" t="str">
        <f>_xlfn.IFNA(VLOOKUP(AY1446,ACCESSORIES!F:J,5,FALSE),"N/A")</f>
        <v>N/A</v>
      </c>
      <c r="BA1446" s="13" t="s">
        <v>85</v>
      </c>
      <c r="BB1446" s="98" t="str">
        <f>_xlfn.IFNA(VLOOKUP(BA1446,ACCESSORIES!F:J,5,FALSE),"N/A")</f>
        <v>N/A</v>
      </c>
      <c r="BC1446" s="77">
        <f t="shared" si="514"/>
        <v>39.994424211765292</v>
      </c>
      <c r="BD1446" s="56">
        <v>23.228346456692901</v>
      </c>
      <c r="BE1446" s="56">
        <v>23.228346456692901</v>
      </c>
      <c r="BF1446" s="56">
        <v>14.96</v>
      </c>
      <c r="BG1446" s="378">
        <f t="shared" si="476"/>
        <v>0.13227243039999984</v>
      </c>
      <c r="BH1446" s="81">
        <v>16</v>
      </c>
      <c r="BI1446" s="114" t="s">
        <v>3532</v>
      </c>
      <c r="BJ1446" s="50" t="s">
        <v>4050</v>
      </c>
      <c r="BK1446" s="81"/>
      <c r="BL1446" s="81"/>
      <c r="BM1446" s="81"/>
      <c r="BN1446" s="81"/>
      <c r="BO1446" s="81"/>
      <c r="BP1446" s="81"/>
      <c r="BQ1446" s="81"/>
      <c r="BR1446" s="81"/>
      <c r="BS1446" s="81"/>
      <c r="BT1446" s="81"/>
      <c r="BU1446" s="349"/>
      <c r="BV1446" s="390"/>
      <c r="BW1446" s="352"/>
      <c r="BX1446" s="390"/>
      <c r="BY1446" s="93" t="str">
        <f t="shared" si="477"/>
        <v>MR803, 20x12, -40mm Offset, 6x5.5, 106.25mm Centerbore, Gloss Black</v>
      </c>
      <c r="BZ1446" s="81" t="s">
        <v>3878</v>
      </c>
      <c r="CA1446" s="81" t="s">
        <v>3879</v>
      </c>
      <c r="CB1446" s="81" t="str">
        <f t="shared" si="478"/>
        <v>RAISED (8XX)</v>
      </c>
    </row>
    <row r="1447" spans="1:80" s="38" customFormat="1" ht="15" customHeight="1">
      <c r="A1447" s="22">
        <f t="shared" ref="A1447" si="582">ROW(B1447)-2</f>
        <v>1445</v>
      </c>
      <c r="B1447" s="13" t="s">
        <v>84</v>
      </c>
      <c r="C1447" s="104" t="s">
        <v>7657</v>
      </c>
      <c r="D1447" s="82" t="s">
        <v>7654</v>
      </c>
      <c r="E1447" s="91" t="str">
        <f>CONCATENATE(LEFT(D1447,5),VLOOKUP(CONCATENATE(N1447,"x",O1447),'PART NUMBER GUIDE'!$B$9:$C$49,2,FALSE),VLOOKUP(CONCATENATE(P1447, V1447), 'PART NUMBER GUIDE'!$Q$6:$R$91, 2, FALSE),VLOOKUP(Y1447,'PART NUMBER GUIDE'!$J$8:$K$43,2, FALSE),IF(U1447="N/A",IF(ABS(S1447)&lt;10,"0"&amp;ABS(S1447),ABS(S1447)),CONCATENATE(LEFT(U1447,1),RIGHT(U1447,1))), F1447, G1447)</f>
        <v>MR80321260840N</v>
      </c>
      <c r="F1447" s="90" t="s">
        <v>2224</v>
      </c>
      <c r="G1447" s="90"/>
      <c r="H1447" s="79" t="s">
        <v>7815</v>
      </c>
      <c r="I1447" s="109">
        <v>45372</v>
      </c>
      <c r="J1447" s="85" t="s">
        <v>1266</v>
      </c>
      <c r="K1447" s="342">
        <v>439</v>
      </c>
      <c r="L1447" s="92">
        <f t="shared" si="501"/>
        <v>439</v>
      </c>
      <c r="M1447" s="344"/>
      <c r="N1447" s="82">
        <v>20</v>
      </c>
      <c r="O1447" s="8">
        <v>12</v>
      </c>
      <c r="P1447" s="99" t="str">
        <f t="shared" ref="P1447" si="583">CONCATENATE(Q1447,"x",R1447)</f>
        <v>6x5.5</v>
      </c>
      <c r="Q1447" s="82">
        <v>6</v>
      </c>
      <c r="R1447" s="82">
        <v>5.5</v>
      </c>
      <c r="S1447" s="82">
        <v>-40</v>
      </c>
      <c r="T1447" s="84">
        <v>4.9000000000000004</v>
      </c>
      <c r="U1447" s="102" t="s">
        <v>85</v>
      </c>
      <c r="V1447" s="75">
        <v>106.25</v>
      </c>
      <c r="W1447" s="41">
        <v>35.494424211765292</v>
      </c>
      <c r="X1447" s="51">
        <v>2650</v>
      </c>
      <c r="Y1447" s="45" t="s">
        <v>8075</v>
      </c>
      <c r="Z1447" s="79" t="s">
        <v>2992</v>
      </c>
      <c r="AA1447" s="51" t="str">
        <f t="shared" ref="AA1447" si="584">_xlfn.CONCAT(N1447,"x",O1447,","," ",P1447,","," ",S1447," ","OS")</f>
        <v>20x12, 6x5.5, -40 OS</v>
      </c>
      <c r="AB1447" s="81" t="s">
        <v>7971</v>
      </c>
      <c r="AC1447" s="89">
        <f>_xlfn.IFNA(VLOOKUP(AB1447,ACCESSORIES!F:J,5,FALSE),"N/A")</f>
        <v>22</v>
      </c>
      <c r="AD1447" s="14" t="s">
        <v>85</v>
      </c>
      <c r="AE1447" s="9" t="str">
        <f>_xlfn.IFNA(VLOOKUP(AD1447,ACCESSORIES!C:G,5,FALSE),"N/A")</f>
        <v>N/A</v>
      </c>
      <c r="AF1447" s="9" t="str">
        <f>_xlfn.IFNA(VLOOKUP(AE1447,ACCESSORIES!D:H,5,FALSE),"N/A")</f>
        <v>N/A</v>
      </c>
      <c r="AG1447" s="14" t="s">
        <v>85</v>
      </c>
      <c r="AH1447" s="9" t="str">
        <f>_xlfn.IFNA(VLOOKUP(AG1447,ACCESSORIES!F:J,5,FALSE),"N/A")</f>
        <v>N/A</v>
      </c>
      <c r="AI1447" s="99" t="s">
        <v>265</v>
      </c>
      <c r="AJ1447" s="82" t="s">
        <v>1709</v>
      </c>
      <c r="AK1447" s="40">
        <f>_xlfn.IFNA(VLOOKUP(AJ1447,ACCESSORIES!F:J,5,FALSE),"N/A")</f>
        <v>2.75</v>
      </c>
      <c r="AL1447" s="3">
        <v>78.3</v>
      </c>
      <c r="AM1447" s="82">
        <v>16.2</v>
      </c>
      <c r="AN1447" s="82">
        <v>170</v>
      </c>
      <c r="AO1447" s="36">
        <v>10.3</v>
      </c>
      <c r="AP1447" s="36">
        <v>26.1</v>
      </c>
      <c r="AQ1447" s="25">
        <v>39.5</v>
      </c>
      <c r="AR1447" s="36">
        <v>52.9</v>
      </c>
      <c r="AS1447" s="25">
        <v>232.5</v>
      </c>
      <c r="AT1447" s="74">
        <v>228.1</v>
      </c>
      <c r="AU1447" s="84">
        <v>94.8</v>
      </c>
      <c r="AV1447" s="54">
        <v>41.2</v>
      </c>
      <c r="AW1447" s="54">
        <v>55.9</v>
      </c>
      <c r="AX1447" s="54">
        <v>126.5</v>
      </c>
      <c r="AY1447" s="13" t="s">
        <v>85</v>
      </c>
      <c r="AZ1447" s="98" t="str">
        <f>_xlfn.IFNA(VLOOKUP(AY1447,ACCESSORIES!F:J,5,FALSE),"N/A")</f>
        <v>N/A</v>
      </c>
      <c r="BA1447" s="13" t="s">
        <v>85</v>
      </c>
      <c r="BB1447" s="98" t="str">
        <f>_xlfn.IFNA(VLOOKUP(BA1447,ACCESSORIES!F:J,5,FALSE),"N/A")</f>
        <v>N/A</v>
      </c>
      <c r="BC1447" s="77">
        <f t="shared" si="514"/>
        <v>39.994424211765292</v>
      </c>
      <c r="BD1447" s="56">
        <v>23.228346456692901</v>
      </c>
      <c r="BE1447" s="56">
        <v>23.228346456692901</v>
      </c>
      <c r="BF1447" s="56">
        <v>14.96</v>
      </c>
      <c r="BG1447" s="378">
        <f t="shared" si="476"/>
        <v>0.13227243039999984</v>
      </c>
      <c r="BH1447" s="81">
        <v>16</v>
      </c>
      <c r="BI1447" s="114" t="s">
        <v>3532</v>
      </c>
      <c r="BJ1447" s="50" t="s">
        <v>4050</v>
      </c>
      <c r="BK1447" s="81"/>
      <c r="BL1447" s="81"/>
      <c r="BM1447" s="81"/>
      <c r="BN1447" s="81"/>
      <c r="BO1447" s="81"/>
      <c r="BP1447" s="81"/>
      <c r="BQ1447" s="81"/>
      <c r="BR1447" s="81"/>
      <c r="BS1447" s="81"/>
      <c r="BT1447" s="81"/>
      <c r="BU1447" s="349"/>
      <c r="BV1447" s="390"/>
      <c r="BW1447" s="352"/>
      <c r="BX1447" s="390"/>
      <c r="BY1447" s="93" t="str">
        <f t="shared" ref="BY1447" si="585">CONCATENATE(IF(J1447="Closeout","CLOSEOUT - ",""),D1447,", ",N1447,"x",O1447,", ",IF(U1447="N/A","",CONCATENATE(U1447,"/")),IF(S1447&gt;0,CONCATENATE("+",S1447),S1447),"mm Offset, ",P1447,", ",V1447,"mm Centerbore, ",PROPER(Y1447),IF(G1447="R",", Race Drilled",""),"",IF(BA1447="N/A","",CONCATENATE(", w/ ",BA1447)))</f>
        <v>MR803, 20x12, -40mm Offset, 6x5.5, 106.25mm Centerbore, Gloss Titanium - Machined Lip</v>
      </c>
      <c r="BZ1447" s="81" t="s">
        <v>3878</v>
      </c>
      <c r="CA1447" s="81" t="s">
        <v>3879</v>
      </c>
      <c r="CB1447" s="81" t="str">
        <f t="shared" ref="CB1447" si="586">C1447</f>
        <v>RAISED (8XX)</v>
      </c>
    </row>
    <row r="1448" spans="1:80" s="38" customFormat="1" ht="15" customHeight="1">
      <c r="A1448" s="22">
        <f t="shared" si="259"/>
        <v>1446</v>
      </c>
      <c r="B1448" s="13" t="s">
        <v>84</v>
      </c>
      <c r="C1448" s="104" t="s">
        <v>7657</v>
      </c>
      <c r="D1448" s="82" t="s">
        <v>7654</v>
      </c>
      <c r="E1448" s="91" t="str">
        <f>CONCATENATE(LEFT(D1448,5),VLOOKUP(CONCATENATE(N1448,"x",O1448),'PART NUMBER GUIDE'!$B$9:$C$49,2,FALSE),VLOOKUP(CONCATENATE(P1448, V1448), 'PART NUMBER GUIDE'!$Q$6:$R$91, 2, FALSE),VLOOKUP(Y1448,'PART NUMBER GUIDE'!$J$8:$K$43,2, FALSE),IF(U1448="N/A",IF(ABS(S1448)&lt;10,"0"&amp;ABS(S1448),ABS(S1448)),CONCATENATE(LEFT(U1448,1),RIGHT(U1448,1))), F1448, G1448)</f>
        <v>MR803212801340N</v>
      </c>
      <c r="F1448" s="90" t="s">
        <v>2224</v>
      </c>
      <c r="G1448" s="90"/>
      <c r="H1448" s="79" t="s">
        <v>7816</v>
      </c>
      <c r="I1448" s="109">
        <v>45372</v>
      </c>
      <c r="J1448" s="85" t="s">
        <v>1266</v>
      </c>
      <c r="K1448" s="342">
        <v>429</v>
      </c>
      <c r="L1448" s="92">
        <f t="shared" si="501"/>
        <v>429</v>
      </c>
      <c r="M1448" s="344"/>
      <c r="N1448" s="82">
        <v>20</v>
      </c>
      <c r="O1448" s="8">
        <v>12</v>
      </c>
      <c r="P1448" s="99" t="str">
        <f t="shared" si="399"/>
        <v>8x6.5</v>
      </c>
      <c r="Q1448" s="82">
        <v>8</v>
      </c>
      <c r="R1448" s="82">
        <v>6.5</v>
      </c>
      <c r="S1448" s="82">
        <v>-40</v>
      </c>
      <c r="T1448" s="84">
        <v>4.9000000000000004</v>
      </c>
      <c r="U1448" s="102" t="s">
        <v>85</v>
      </c>
      <c r="V1448" s="75">
        <v>121.3</v>
      </c>
      <c r="W1448" s="41">
        <v>40.344593979832595</v>
      </c>
      <c r="X1448" s="51">
        <v>3640</v>
      </c>
      <c r="Y1448" s="45" t="s">
        <v>4304</v>
      </c>
      <c r="Z1448" s="79" t="s">
        <v>2987</v>
      </c>
      <c r="AA1448" s="51" t="str">
        <f t="shared" si="484"/>
        <v>20x12, 8x6.5, -40 OS</v>
      </c>
      <c r="AB1448" s="81" t="s">
        <v>7652</v>
      </c>
      <c r="AC1448" s="89">
        <f>_xlfn.IFNA(VLOOKUP(AB1448,ACCESSORIES!F:J,5,FALSE),"N/A")</f>
        <v>22</v>
      </c>
      <c r="AD1448" s="14" t="s">
        <v>85</v>
      </c>
      <c r="AE1448" s="9" t="str">
        <f>_xlfn.IFNA(VLOOKUP(AD1448,ACCESSORIES!C:G,5,FALSE),"N/A")</f>
        <v>N/A</v>
      </c>
      <c r="AF1448" s="9" t="str">
        <f>_xlfn.IFNA(VLOOKUP(AE1448,ACCESSORIES!D:H,5,FALSE),"N/A")</f>
        <v>N/A</v>
      </c>
      <c r="AG1448" s="14" t="s">
        <v>85</v>
      </c>
      <c r="AH1448" s="9" t="str">
        <f>_xlfn.IFNA(VLOOKUP(AG1448,ACCESSORIES!F:J,5,FALSE),"N/A")</f>
        <v>N/A</v>
      </c>
      <c r="AI1448" s="99" t="s">
        <v>265</v>
      </c>
      <c r="AJ1448" s="82" t="s">
        <v>85</v>
      </c>
      <c r="AK1448" s="82" t="s">
        <v>85</v>
      </c>
      <c r="AL1448" s="82" t="s">
        <v>85</v>
      </c>
      <c r="AM1448" s="82">
        <v>16.2</v>
      </c>
      <c r="AN1448" s="82">
        <v>200</v>
      </c>
      <c r="AO1448" s="36">
        <v>0</v>
      </c>
      <c r="AP1448" s="36">
        <v>0</v>
      </c>
      <c r="AQ1448" s="25">
        <v>37.6</v>
      </c>
      <c r="AR1448" s="36">
        <v>52.7</v>
      </c>
      <c r="AS1448" s="25">
        <v>232.5</v>
      </c>
      <c r="AT1448" s="74">
        <v>228.14</v>
      </c>
      <c r="AU1448" s="75">
        <v>121.3</v>
      </c>
      <c r="AV1448" s="54">
        <v>85</v>
      </c>
      <c r="AW1448" s="54">
        <v>85</v>
      </c>
      <c r="AX1448" s="54">
        <v>126.9</v>
      </c>
      <c r="AY1448" s="13" t="s">
        <v>85</v>
      </c>
      <c r="AZ1448" s="98" t="str">
        <f>_xlfn.IFNA(VLOOKUP(AY1448,ACCESSORIES!F:J,5,FALSE),"N/A")</f>
        <v>N/A</v>
      </c>
      <c r="BA1448" s="13" t="s">
        <v>85</v>
      </c>
      <c r="BB1448" s="98" t="str">
        <f>_xlfn.IFNA(VLOOKUP(BA1448,ACCESSORIES!F:J,5,FALSE),"N/A")</f>
        <v>N/A</v>
      </c>
      <c r="BC1448" s="77">
        <f t="shared" si="514"/>
        <v>44.844593979832595</v>
      </c>
      <c r="BD1448" s="56">
        <v>23.228346456692901</v>
      </c>
      <c r="BE1448" s="56">
        <v>23.228346456692901</v>
      </c>
      <c r="BF1448" s="56">
        <v>14.96</v>
      </c>
      <c r="BG1448" s="378">
        <f t="shared" si="476"/>
        <v>0.13227243039999984</v>
      </c>
      <c r="BH1448" s="81">
        <v>16</v>
      </c>
      <c r="BI1448" s="114" t="s">
        <v>3532</v>
      </c>
      <c r="BJ1448" s="50" t="s">
        <v>4050</v>
      </c>
      <c r="BK1448" s="81"/>
      <c r="BL1448" s="81"/>
      <c r="BM1448" s="81"/>
      <c r="BN1448" s="81"/>
      <c r="BO1448" s="81"/>
      <c r="BP1448" s="81"/>
      <c r="BQ1448" s="81"/>
      <c r="BR1448" s="81"/>
      <c r="BS1448" s="81"/>
      <c r="BT1448" s="81"/>
      <c r="BU1448" s="349"/>
      <c r="BV1448" s="390"/>
      <c r="BW1448" s="352"/>
      <c r="BX1448" s="390"/>
      <c r="BY1448" s="93" t="str">
        <f t="shared" si="477"/>
        <v>MR803, 20x12, -40mm Offset, 8x6.5, 121.3mm Centerbore, Gloss Black</v>
      </c>
      <c r="BZ1448" s="81" t="s">
        <v>3878</v>
      </c>
      <c r="CA1448" s="81" t="s">
        <v>3879</v>
      </c>
      <c r="CB1448" s="81" t="str">
        <f t="shared" si="478"/>
        <v>RAISED (8XX)</v>
      </c>
    </row>
    <row r="1449" spans="1:80" s="38" customFormat="1" ht="15" customHeight="1">
      <c r="A1449" s="22">
        <f t="shared" ref="A1449" si="587">ROW(B1449)-2</f>
        <v>1447</v>
      </c>
      <c r="B1449" s="13" t="s">
        <v>84</v>
      </c>
      <c r="C1449" s="104" t="s">
        <v>7657</v>
      </c>
      <c r="D1449" s="82" t="s">
        <v>7654</v>
      </c>
      <c r="E1449" s="91" t="str">
        <f>CONCATENATE(LEFT(D1449,5),VLOOKUP(CONCATENATE(N1449,"x",O1449),'PART NUMBER GUIDE'!$B$9:$C$49,2,FALSE),VLOOKUP(CONCATENATE(P1449, V1449), 'PART NUMBER GUIDE'!$Q$6:$R$91, 2, FALSE),VLOOKUP(Y1449,'PART NUMBER GUIDE'!$J$8:$K$43,2, FALSE),IF(U1449="N/A",IF(ABS(S1449)&lt;10,"0"&amp;ABS(S1449),ABS(S1449)),CONCATENATE(LEFT(U1449,1),RIGHT(U1449,1))), F1449, G1449)</f>
        <v>MR80321280840N</v>
      </c>
      <c r="F1449" s="90" t="s">
        <v>2224</v>
      </c>
      <c r="G1449" s="90"/>
      <c r="H1449" s="79" t="s">
        <v>7817</v>
      </c>
      <c r="I1449" s="109">
        <v>45372</v>
      </c>
      <c r="J1449" s="85" t="s">
        <v>1266</v>
      </c>
      <c r="K1449" s="342">
        <v>439</v>
      </c>
      <c r="L1449" s="92">
        <f t="shared" si="501"/>
        <v>439</v>
      </c>
      <c r="M1449" s="344"/>
      <c r="N1449" s="82">
        <v>20</v>
      </c>
      <c r="O1449" s="8">
        <v>12</v>
      </c>
      <c r="P1449" s="99" t="str">
        <f t="shared" ref="P1449" si="588">CONCATENATE(Q1449,"x",R1449)</f>
        <v>8x6.5</v>
      </c>
      <c r="Q1449" s="82">
        <v>8</v>
      </c>
      <c r="R1449" s="82">
        <v>6.5</v>
      </c>
      <c r="S1449" s="82">
        <v>-40</v>
      </c>
      <c r="T1449" s="84">
        <v>4.9000000000000004</v>
      </c>
      <c r="U1449" s="102" t="s">
        <v>85</v>
      </c>
      <c r="V1449" s="75">
        <v>121.3</v>
      </c>
      <c r="W1449" s="41">
        <v>40.344593979832595</v>
      </c>
      <c r="X1449" s="51">
        <v>3640</v>
      </c>
      <c r="Y1449" s="45" t="s">
        <v>8075</v>
      </c>
      <c r="Z1449" s="79" t="s">
        <v>2992</v>
      </c>
      <c r="AA1449" s="51" t="str">
        <f t="shared" ref="AA1449" si="589">_xlfn.CONCAT(N1449,"x",O1449,","," ",P1449,","," ",S1449," ","OS")</f>
        <v>20x12, 8x6.5, -40 OS</v>
      </c>
      <c r="AB1449" s="81" t="s">
        <v>7652</v>
      </c>
      <c r="AC1449" s="89">
        <f>_xlfn.IFNA(VLOOKUP(AB1449,ACCESSORIES!F:J,5,FALSE),"N/A")</f>
        <v>22</v>
      </c>
      <c r="AD1449" s="14" t="s">
        <v>85</v>
      </c>
      <c r="AE1449" s="9" t="str">
        <f>_xlfn.IFNA(VLOOKUP(AD1449,ACCESSORIES!C:G,5,FALSE),"N/A")</f>
        <v>N/A</v>
      </c>
      <c r="AF1449" s="9" t="str">
        <f>_xlfn.IFNA(VLOOKUP(AE1449,ACCESSORIES!D:H,5,FALSE),"N/A")</f>
        <v>N/A</v>
      </c>
      <c r="AG1449" s="14" t="s">
        <v>85</v>
      </c>
      <c r="AH1449" s="9" t="str">
        <f>_xlfn.IFNA(VLOOKUP(AG1449,ACCESSORIES!F:J,5,FALSE),"N/A")</f>
        <v>N/A</v>
      </c>
      <c r="AI1449" s="99" t="s">
        <v>265</v>
      </c>
      <c r="AJ1449" s="82" t="s">
        <v>85</v>
      </c>
      <c r="AK1449" s="82" t="s">
        <v>85</v>
      </c>
      <c r="AL1449" s="82" t="s">
        <v>85</v>
      </c>
      <c r="AM1449" s="82">
        <v>16.2</v>
      </c>
      <c r="AN1449" s="82">
        <v>200</v>
      </c>
      <c r="AO1449" s="36">
        <v>0</v>
      </c>
      <c r="AP1449" s="36">
        <v>0</v>
      </c>
      <c r="AQ1449" s="25">
        <v>37.6</v>
      </c>
      <c r="AR1449" s="36">
        <v>52.7</v>
      </c>
      <c r="AS1449" s="25">
        <v>232.5</v>
      </c>
      <c r="AT1449" s="74">
        <v>228.14</v>
      </c>
      <c r="AU1449" s="75">
        <v>121.3</v>
      </c>
      <c r="AV1449" s="54">
        <v>85</v>
      </c>
      <c r="AW1449" s="54">
        <v>85</v>
      </c>
      <c r="AX1449" s="54">
        <v>126.9</v>
      </c>
      <c r="AY1449" s="13" t="s">
        <v>85</v>
      </c>
      <c r="AZ1449" s="98" t="str">
        <f>_xlfn.IFNA(VLOOKUP(AY1449,ACCESSORIES!F:J,5,FALSE),"N/A")</f>
        <v>N/A</v>
      </c>
      <c r="BA1449" s="13" t="s">
        <v>85</v>
      </c>
      <c r="BB1449" s="98" t="str">
        <f>_xlfn.IFNA(VLOOKUP(BA1449,ACCESSORIES!F:J,5,FALSE),"N/A")</f>
        <v>N/A</v>
      </c>
      <c r="BC1449" s="77">
        <f t="shared" si="514"/>
        <v>44.844593979832595</v>
      </c>
      <c r="BD1449" s="56">
        <v>23.228346456692901</v>
      </c>
      <c r="BE1449" s="56">
        <v>23.228346456692901</v>
      </c>
      <c r="BF1449" s="56">
        <v>14.96</v>
      </c>
      <c r="BG1449" s="378">
        <f t="shared" si="476"/>
        <v>0.13227243039999984</v>
      </c>
      <c r="BH1449" s="81">
        <v>16</v>
      </c>
      <c r="BI1449" s="114" t="s">
        <v>3532</v>
      </c>
      <c r="BJ1449" s="50" t="s">
        <v>4050</v>
      </c>
      <c r="BK1449" s="81"/>
      <c r="BL1449" s="81"/>
      <c r="BM1449" s="81"/>
      <c r="BN1449" s="81"/>
      <c r="BO1449" s="81"/>
      <c r="BP1449" s="81"/>
      <c r="BQ1449" s="81"/>
      <c r="BR1449" s="81"/>
      <c r="BS1449" s="81"/>
      <c r="BT1449" s="81"/>
      <c r="BU1449" s="349"/>
      <c r="BV1449" s="390"/>
      <c r="BW1449" s="352"/>
      <c r="BX1449" s="390"/>
      <c r="BY1449" s="93" t="str">
        <f t="shared" ref="BY1449" si="590">CONCATENATE(IF(J1449="Closeout","CLOSEOUT - ",""),D1449,", ",N1449,"x",O1449,", ",IF(U1449="N/A","",CONCATENATE(U1449,"/")),IF(S1449&gt;0,CONCATENATE("+",S1449),S1449),"mm Offset, ",P1449,", ",V1449,"mm Centerbore, ",PROPER(Y1449),IF(G1449="R",", Race Drilled",""),"",IF(BA1449="N/A","",CONCATENATE(", w/ ",BA1449)))</f>
        <v>MR803, 20x12, -40mm Offset, 8x6.5, 121.3mm Centerbore, Gloss Titanium - Machined Lip</v>
      </c>
      <c r="BZ1449" s="81" t="s">
        <v>3878</v>
      </c>
      <c r="CA1449" s="81" t="s">
        <v>3879</v>
      </c>
      <c r="CB1449" s="81" t="str">
        <f t="shared" ref="CB1449" si="591">C1449</f>
        <v>RAISED (8XX)</v>
      </c>
    </row>
    <row r="1450" spans="1:80" s="38" customFormat="1" ht="15" customHeight="1">
      <c r="A1450" s="22">
        <f t="shared" si="259"/>
        <v>1448</v>
      </c>
      <c r="B1450" s="13" t="s">
        <v>84</v>
      </c>
      <c r="C1450" s="104" t="s">
        <v>7657</v>
      </c>
      <c r="D1450" s="82" t="s">
        <v>7654</v>
      </c>
      <c r="E1450" s="91" t="str">
        <f>CONCATENATE(LEFT(D1450,5),VLOOKUP(CONCATENATE(N1450,"x",O1450),'PART NUMBER GUIDE'!$B$9:$C$49,2,FALSE),VLOOKUP(CONCATENATE(P1450, V1450), 'PART NUMBER GUIDE'!$Q$6:$R$91, 2, FALSE),VLOOKUP(Y1450,'PART NUMBER GUIDE'!$J$8:$K$43,2, FALSE),IF(U1450="N/A",IF(ABS(S1450)&lt;10,"0"&amp;ABS(S1450),ABS(S1450)),CONCATENATE(LEFT(U1450,1),RIGHT(U1450,1))), F1450, G1450)</f>
        <v>MR803212871340N</v>
      </c>
      <c r="F1450" s="90" t="s">
        <v>2224</v>
      </c>
      <c r="G1450" s="90"/>
      <c r="H1450" s="79" t="s">
        <v>7818</v>
      </c>
      <c r="I1450" s="109">
        <v>45372</v>
      </c>
      <c r="J1450" s="85" t="s">
        <v>1266</v>
      </c>
      <c r="K1450" s="342">
        <v>429</v>
      </c>
      <c r="L1450" s="92">
        <f t="shared" si="501"/>
        <v>429</v>
      </c>
      <c r="M1450" s="344"/>
      <c r="N1450" s="82">
        <v>20</v>
      </c>
      <c r="O1450" s="8">
        <v>12</v>
      </c>
      <c r="P1450" s="99" t="str">
        <f t="shared" si="399"/>
        <v>8x170</v>
      </c>
      <c r="Q1450" s="82">
        <v>8</v>
      </c>
      <c r="R1450" s="82">
        <v>170</v>
      </c>
      <c r="S1450" s="82">
        <v>-40</v>
      </c>
      <c r="T1450" s="84">
        <v>4.9000000000000004</v>
      </c>
      <c r="U1450" s="102" t="s">
        <v>85</v>
      </c>
      <c r="V1450" s="75">
        <v>125</v>
      </c>
      <c r="W1450" s="41">
        <v>40.565056242017469</v>
      </c>
      <c r="X1450" s="51">
        <v>3640</v>
      </c>
      <c r="Y1450" s="45" t="s">
        <v>4304</v>
      </c>
      <c r="Z1450" s="79" t="s">
        <v>2987</v>
      </c>
      <c r="AA1450" s="51" t="str">
        <f t="shared" si="484"/>
        <v>20x12, 8x170, -40 OS</v>
      </c>
      <c r="AB1450" s="81" t="s">
        <v>7652</v>
      </c>
      <c r="AC1450" s="89">
        <f>_xlfn.IFNA(VLOOKUP(AB1450,ACCESSORIES!F:J,5,FALSE),"N/A")</f>
        <v>22</v>
      </c>
      <c r="AD1450" s="14" t="s">
        <v>85</v>
      </c>
      <c r="AE1450" s="9" t="str">
        <f>_xlfn.IFNA(VLOOKUP(AD1450,ACCESSORIES!C:G,5,FALSE),"N/A")</f>
        <v>N/A</v>
      </c>
      <c r="AF1450" s="9" t="str">
        <f>_xlfn.IFNA(VLOOKUP(AE1450,ACCESSORIES!D:H,5,FALSE),"N/A")</f>
        <v>N/A</v>
      </c>
      <c r="AG1450" s="14" t="s">
        <v>85</v>
      </c>
      <c r="AH1450" s="9" t="str">
        <f>_xlfn.IFNA(VLOOKUP(AG1450,ACCESSORIES!F:J,5,FALSE),"N/A")</f>
        <v>N/A</v>
      </c>
      <c r="AI1450" s="99" t="s">
        <v>265</v>
      </c>
      <c r="AJ1450" s="82" t="s">
        <v>85</v>
      </c>
      <c r="AK1450" s="82" t="s">
        <v>85</v>
      </c>
      <c r="AL1450" s="82" t="s">
        <v>85</v>
      </c>
      <c r="AM1450" s="82">
        <v>16.2</v>
      </c>
      <c r="AN1450" s="82">
        <v>200</v>
      </c>
      <c r="AO1450" s="36">
        <v>0</v>
      </c>
      <c r="AP1450" s="36">
        <v>0</v>
      </c>
      <c r="AQ1450" s="25">
        <v>37.6</v>
      </c>
      <c r="AR1450" s="36">
        <v>52.7</v>
      </c>
      <c r="AS1450" s="25">
        <v>232.5</v>
      </c>
      <c r="AT1450" s="74">
        <v>228.14</v>
      </c>
      <c r="AU1450" s="84">
        <v>125</v>
      </c>
      <c r="AV1450" s="54">
        <v>85</v>
      </c>
      <c r="AW1450" s="54">
        <v>85</v>
      </c>
      <c r="AX1450" s="54">
        <v>126.9</v>
      </c>
      <c r="AY1450" s="13" t="s">
        <v>85</v>
      </c>
      <c r="AZ1450" s="98" t="str">
        <f>_xlfn.IFNA(VLOOKUP(AY1450,ACCESSORIES!F:J,5,FALSE),"N/A")</f>
        <v>N/A</v>
      </c>
      <c r="BA1450" s="13" t="s">
        <v>85</v>
      </c>
      <c r="BB1450" s="98" t="str">
        <f>_xlfn.IFNA(VLOOKUP(BA1450,ACCESSORIES!F:J,5,FALSE),"N/A")</f>
        <v>N/A</v>
      </c>
      <c r="BC1450" s="77">
        <f t="shared" si="514"/>
        <v>45.065056242017469</v>
      </c>
      <c r="BD1450" s="56">
        <v>23.228346456692901</v>
      </c>
      <c r="BE1450" s="56">
        <v>23.228346456692901</v>
      </c>
      <c r="BF1450" s="56">
        <v>14.96</v>
      </c>
      <c r="BG1450" s="378">
        <f t="shared" si="476"/>
        <v>0.13227243039999984</v>
      </c>
      <c r="BH1450" s="81">
        <v>16</v>
      </c>
      <c r="BI1450" s="114" t="s">
        <v>3532</v>
      </c>
      <c r="BJ1450" s="50" t="s">
        <v>4050</v>
      </c>
      <c r="BK1450" s="81"/>
      <c r="BL1450" s="81"/>
      <c r="BM1450" s="81"/>
      <c r="BN1450" s="81"/>
      <c r="BO1450" s="81"/>
      <c r="BP1450" s="81"/>
      <c r="BQ1450" s="81"/>
      <c r="BR1450" s="81"/>
      <c r="BS1450" s="81"/>
      <c r="BT1450" s="81"/>
      <c r="BU1450" s="349"/>
      <c r="BV1450" s="390"/>
      <c r="BW1450" s="352"/>
      <c r="BX1450" s="390"/>
      <c r="BY1450" s="93" t="str">
        <f t="shared" si="477"/>
        <v>MR803, 20x12, -40mm Offset, 8x170, 125mm Centerbore, Gloss Black</v>
      </c>
      <c r="BZ1450" s="81" t="s">
        <v>3878</v>
      </c>
      <c r="CA1450" s="81" t="s">
        <v>3879</v>
      </c>
      <c r="CB1450" s="81" t="str">
        <f t="shared" si="478"/>
        <v>RAISED (8XX)</v>
      </c>
    </row>
    <row r="1451" spans="1:80" s="38" customFormat="1" ht="15" customHeight="1">
      <c r="A1451" s="22">
        <f t="shared" ref="A1451" si="592">ROW(B1451)-2</f>
        <v>1449</v>
      </c>
      <c r="B1451" s="13" t="s">
        <v>84</v>
      </c>
      <c r="C1451" s="104" t="s">
        <v>7657</v>
      </c>
      <c r="D1451" s="82" t="s">
        <v>7654</v>
      </c>
      <c r="E1451" s="91" t="str">
        <f>CONCATENATE(LEFT(D1451,5),VLOOKUP(CONCATENATE(N1451,"x",O1451),'PART NUMBER GUIDE'!$B$9:$C$49,2,FALSE),VLOOKUP(CONCATENATE(P1451, V1451), 'PART NUMBER GUIDE'!$Q$6:$R$91, 2, FALSE),VLOOKUP(Y1451,'PART NUMBER GUIDE'!$J$8:$K$43,2, FALSE),IF(U1451="N/A",IF(ABS(S1451)&lt;10,"0"&amp;ABS(S1451),ABS(S1451)),CONCATENATE(LEFT(U1451,1),RIGHT(U1451,1))), F1451, G1451)</f>
        <v>MR80321287840N</v>
      </c>
      <c r="F1451" s="90" t="s">
        <v>2224</v>
      </c>
      <c r="G1451" s="90"/>
      <c r="H1451" s="79" t="s">
        <v>7819</v>
      </c>
      <c r="I1451" s="109">
        <v>45372</v>
      </c>
      <c r="J1451" s="85" t="s">
        <v>1266</v>
      </c>
      <c r="K1451" s="342">
        <v>439</v>
      </c>
      <c r="L1451" s="92">
        <f t="shared" si="501"/>
        <v>439</v>
      </c>
      <c r="M1451" s="344"/>
      <c r="N1451" s="82">
        <v>20</v>
      </c>
      <c r="O1451" s="8">
        <v>12</v>
      </c>
      <c r="P1451" s="99" t="str">
        <f t="shared" ref="P1451" si="593">CONCATENATE(Q1451,"x",R1451)</f>
        <v>8x170</v>
      </c>
      <c r="Q1451" s="82">
        <v>8</v>
      </c>
      <c r="R1451" s="82">
        <v>170</v>
      </c>
      <c r="S1451" s="82">
        <v>-40</v>
      </c>
      <c r="T1451" s="84">
        <v>4.9000000000000004</v>
      </c>
      <c r="U1451" s="102" t="s">
        <v>85</v>
      </c>
      <c r="V1451" s="75">
        <v>125</v>
      </c>
      <c r="W1451" s="41">
        <v>40.565056242017469</v>
      </c>
      <c r="X1451" s="51">
        <v>3640</v>
      </c>
      <c r="Y1451" s="45" t="s">
        <v>8075</v>
      </c>
      <c r="Z1451" s="79" t="s">
        <v>2992</v>
      </c>
      <c r="AA1451" s="51" t="str">
        <f t="shared" ref="AA1451" si="594">_xlfn.CONCAT(N1451,"x",O1451,","," ",P1451,","," ",S1451," ","OS")</f>
        <v>20x12, 8x170, -40 OS</v>
      </c>
      <c r="AB1451" s="81" t="s">
        <v>7652</v>
      </c>
      <c r="AC1451" s="89">
        <f>_xlfn.IFNA(VLOOKUP(AB1451,ACCESSORIES!F:J,5,FALSE),"N/A")</f>
        <v>22</v>
      </c>
      <c r="AD1451" s="14" t="s">
        <v>85</v>
      </c>
      <c r="AE1451" s="9" t="str">
        <f>_xlfn.IFNA(VLOOKUP(AD1451,ACCESSORIES!C:G,5,FALSE),"N/A")</f>
        <v>N/A</v>
      </c>
      <c r="AF1451" s="9" t="str">
        <f>_xlfn.IFNA(VLOOKUP(AE1451,ACCESSORIES!D:H,5,FALSE),"N/A")</f>
        <v>N/A</v>
      </c>
      <c r="AG1451" s="14" t="s">
        <v>85</v>
      </c>
      <c r="AH1451" s="9" t="str">
        <f>_xlfn.IFNA(VLOOKUP(AG1451,ACCESSORIES!F:J,5,FALSE),"N/A")</f>
        <v>N/A</v>
      </c>
      <c r="AI1451" s="99" t="s">
        <v>265</v>
      </c>
      <c r="AJ1451" s="82" t="s">
        <v>85</v>
      </c>
      <c r="AK1451" s="82" t="s">
        <v>85</v>
      </c>
      <c r="AL1451" s="82" t="s">
        <v>85</v>
      </c>
      <c r="AM1451" s="82">
        <v>16.2</v>
      </c>
      <c r="AN1451" s="82">
        <v>200</v>
      </c>
      <c r="AO1451" s="36">
        <v>0</v>
      </c>
      <c r="AP1451" s="36">
        <v>0</v>
      </c>
      <c r="AQ1451" s="25">
        <v>37.6</v>
      </c>
      <c r="AR1451" s="36">
        <v>52.7</v>
      </c>
      <c r="AS1451" s="25">
        <v>232.5</v>
      </c>
      <c r="AT1451" s="74">
        <v>228.14</v>
      </c>
      <c r="AU1451" s="84">
        <v>125</v>
      </c>
      <c r="AV1451" s="54">
        <v>85</v>
      </c>
      <c r="AW1451" s="54">
        <v>85</v>
      </c>
      <c r="AX1451" s="54">
        <v>126.9</v>
      </c>
      <c r="AY1451" s="13" t="s">
        <v>85</v>
      </c>
      <c r="AZ1451" s="98" t="str">
        <f>_xlfn.IFNA(VLOOKUP(AY1451,ACCESSORIES!F:J,5,FALSE),"N/A")</f>
        <v>N/A</v>
      </c>
      <c r="BA1451" s="13" t="s">
        <v>85</v>
      </c>
      <c r="BB1451" s="98" t="str">
        <f>_xlfn.IFNA(VLOOKUP(BA1451,ACCESSORIES!F:J,5,FALSE),"N/A")</f>
        <v>N/A</v>
      </c>
      <c r="BC1451" s="77">
        <f t="shared" si="514"/>
        <v>45.065056242017469</v>
      </c>
      <c r="BD1451" s="56">
        <v>23.228346456692901</v>
      </c>
      <c r="BE1451" s="56">
        <v>23.228346456692901</v>
      </c>
      <c r="BF1451" s="56">
        <v>14.96</v>
      </c>
      <c r="BG1451" s="378">
        <f t="shared" si="476"/>
        <v>0.13227243039999984</v>
      </c>
      <c r="BH1451" s="81">
        <v>16</v>
      </c>
      <c r="BI1451" s="114" t="s">
        <v>3532</v>
      </c>
      <c r="BJ1451" s="50" t="s">
        <v>4050</v>
      </c>
      <c r="BK1451" s="81"/>
      <c r="BL1451" s="81"/>
      <c r="BM1451" s="81"/>
      <c r="BN1451" s="81"/>
      <c r="BO1451" s="81"/>
      <c r="BP1451" s="81"/>
      <c r="BQ1451" s="81"/>
      <c r="BR1451" s="81"/>
      <c r="BS1451" s="81"/>
      <c r="BT1451" s="81"/>
      <c r="BU1451" s="349"/>
      <c r="BV1451" s="390"/>
      <c r="BW1451" s="352"/>
      <c r="BX1451" s="390"/>
      <c r="BY1451" s="93" t="str">
        <f t="shared" ref="BY1451" si="595">CONCATENATE(IF(J1451="Closeout","CLOSEOUT - ",""),D1451,", ",N1451,"x",O1451,", ",IF(U1451="N/A","",CONCATENATE(U1451,"/")),IF(S1451&gt;0,CONCATENATE("+",S1451),S1451),"mm Offset, ",P1451,", ",V1451,"mm Centerbore, ",PROPER(Y1451),IF(G1451="R",", Race Drilled",""),"",IF(BA1451="N/A","",CONCATENATE(", w/ ",BA1451)))</f>
        <v>MR803, 20x12, -40mm Offset, 8x170, 125mm Centerbore, Gloss Titanium - Machined Lip</v>
      </c>
      <c r="BZ1451" s="81" t="s">
        <v>3878</v>
      </c>
      <c r="CA1451" s="81" t="s">
        <v>3879</v>
      </c>
      <c r="CB1451" s="81" t="str">
        <f t="shared" ref="CB1451" si="596">C1451</f>
        <v>RAISED (8XX)</v>
      </c>
    </row>
    <row r="1452" spans="1:80" s="38" customFormat="1" ht="15" customHeight="1">
      <c r="A1452" s="22">
        <f t="shared" si="259"/>
        <v>1450</v>
      </c>
      <c r="B1452" s="13" t="s">
        <v>84</v>
      </c>
      <c r="C1452" s="104" t="s">
        <v>7657</v>
      </c>
      <c r="D1452" s="82" t="s">
        <v>7654</v>
      </c>
      <c r="E1452" s="91" t="str">
        <f>CONCATENATE(LEFT(D1452,5),VLOOKUP(CONCATENATE(N1452,"x",O1452),'PART NUMBER GUIDE'!$B$9:$C$49,2,FALSE),VLOOKUP(CONCATENATE(P1452, V1452), 'PART NUMBER GUIDE'!$Q$6:$R$91, 2, FALSE),VLOOKUP(Y1452,'PART NUMBER GUIDE'!$J$8:$K$43,2, FALSE),IF(U1452="N/A",IF(ABS(S1452)&lt;10,"0"&amp;ABS(S1452),ABS(S1452)),CONCATENATE(LEFT(U1452,1),RIGHT(U1452,1))), F1452, G1452)</f>
        <v>MR803212881340N</v>
      </c>
      <c r="F1452" s="90" t="s">
        <v>2224</v>
      </c>
      <c r="G1452" s="90"/>
      <c r="H1452" s="79" t="s">
        <v>7820</v>
      </c>
      <c r="I1452" s="109">
        <v>45372</v>
      </c>
      <c r="J1452" s="85" t="s">
        <v>1266</v>
      </c>
      <c r="K1452" s="342">
        <v>429</v>
      </c>
      <c r="L1452" s="92">
        <f t="shared" si="501"/>
        <v>429</v>
      </c>
      <c r="M1452" s="344"/>
      <c r="N1452" s="82">
        <v>20</v>
      </c>
      <c r="O1452" s="8">
        <v>12</v>
      </c>
      <c r="P1452" s="99" t="str">
        <f t="shared" si="399"/>
        <v>8x180</v>
      </c>
      <c r="Q1452" s="82">
        <v>8</v>
      </c>
      <c r="R1452" s="82">
        <v>180</v>
      </c>
      <c r="S1452" s="82">
        <v>-40</v>
      </c>
      <c r="T1452" s="84">
        <v>4.9000000000000004</v>
      </c>
      <c r="U1452" s="102" t="s">
        <v>85</v>
      </c>
      <c r="V1452" s="75">
        <v>124.1</v>
      </c>
      <c r="W1452" s="41">
        <v>40.785518504202351</v>
      </c>
      <c r="X1452" s="51">
        <v>3640</v>
      </c>
      <c r="Y1452" s="45" t="s">
        <v>4304</v>
      </c>
      <c r="Z1452" s="79" t="s">
        <v>2987</v>
      </c>
      <c r="AA1452" s="51" t="str">
        <f t="shared" si="484"/>
        <v>20x12, 8x180, -40 OS</v>
      </c>
      <c r="AB1452" s="81" t="s">
        <v>7652</v>
      </c>
      <c r="AC1452" s="89">
        <f>_xlfn.IFNA(VLOOKUP(AB1452,ACCESSORIES!F:J,5,FALSE),"N/A")</f>
        <v>22</v>
      </c>
      <c r="AD1452" s="14" t="s">
        <v>85</v>
      </c>
      <c r="AE1452" s="9" t="str">
        <f>_xlfn.IFNA(VLOOKUP(AD1452,ACCESSORIES!C:G,5,FALSE),"N/A")</f>
        <v>N/A</v>
      </c>
      <c r="AF1452" s="9" t="str">
        <f>_xlfn.IFNA(VLOOKUP(AE1452,ACCESSORIES!D:H,5,FALSE),"N/A")</f>
        <v>N/A</v>
      </c>
      <c r="AG1452" s="14" t="s">
        <v>85</v>
      </c>
      <c r="AH1452" s="9" t="str">
        <f>_xlfn.IFNA(VLOOKUP(AG1452,ACCESSORIES!F:J,5,FALSE),"N/A")</f>
        <v>N/A</v>
      </c>
      <c r="AI1452" s="99" t="s">
        <v>265</v>
      </c>
      <c r="AJ1452" s="82" t="s">
        <v>85</v>
      </c>
      <c r="AK1452" s="82" t="s">
        <v>85</v>
      </c>
      <c r="AL1452" s="82" t="s">
        <v>85</v>
      </c>
      <c r="AM1452" s="82">
        <v>16.2</v>
      </c>
      <c r="AN1452" s="82">
        <v>210</v>
      </c>
      <c r="AO1452" s="36">
        <v>0</v>
      </c>
      <c r="AP1452" s="36">
        <v>0</v>
      </c>
      <c r="AQ1452" s="25">
        <v>34.200000000000003</v>
      </c>
      <c r="AR1452" s="36">
        <v>52.7</v>
      </c>
      <c r="AS1452" s="25">
        <v>232.5</v>
      </c>
      <c r="AT1452" s="74">
        <v>228.14</v>
      </c>
      <c r="AU1452" s="75">
        <v>124.1</v>
      </c>
      <c r="AV1452" s="54">
        <v>85</v>
      </c>
      <c r="AW1452" s="54">
        <v>85</v>
      </c>
      <c r="AX1452" s="54">
        <v>126.9</v>
      </c>
      <c r="AY1452" s="13" t="s">
        <v>85</v>
      </c>
      <c r="AZ1452" s="98" t="str">
        <f>_xlfn.IFNA(VLOOKUP(AY1452,ACCESSORIES!F:J,5,FALSE),"N/A")</f>
        <v>N/A</v>
      </c>
      <c r="BA1452" s="13" t="s">
        <v>85</v>
      </c>
      <c r="BB1452" s="98" t="str">
        <f>_xlfn.IFNA(VLOOKUP(BA1452,ACCESSORIES!F:J,5,FALSE),"N/A")</f>
        <v>N/A</v>
      </c>
      <c r="BC1452" s="77">
        <f t="shared" si="514"/>
        <v>45.285518504202351</v>
      </c>
      <c r="BD1452" s="56">
        <v>23.228346456692901</v>
      </c>
      <c r="BE1452" s="56">
        <v>23.228346456692901</v>
      </c>
      <c r="BF1452" s="56">
        <v>14.96</v>
      </c>
      <c r="BG1452" s="378">
        <f t="shared" si="476"/>
        <v>0.13227243039999984</v>
      </c>
      <c r="BH1452" s="81">
        <v>16</v>
      </c>
      <c r="BI1452" s="114" t="s">
        <v>3532</v>
      </c>
      <c r="BJ1452" s="50" t="s">
        <v>4050</v>
      </c>
      <c r="BK1452" s="81"/>
      <c r="BL1452" s="81"/>
      <c r="BM1452" s="81"/>
      <c r="BN1452" s="81"/>
      <c r="BO1452" s="81"/>
      <c r="BP1452" s="81"/>
      <c r="BQ1452" s="81"/>
      <c r="BR1452" s="81"/>
      <c r="BS1452" s="81"/>
      <c r="BT1452" s="81"/>
      <c r="BU1452" s="349"/>
      <c r="BV1452" s="390"/>
      <c r="BW1452" s="352"/>
      <c r="BX1452" s="390"/>
      <c r="BY1452" s="93" t="str">
        <f t="shared" si="477"/>
        <v>MR803, 20x12, -40mm Offset, 8x180, 124.1mm Centerbore, Gloss Black</v>
      </c>
      <c r="BZ1452" s="81" t="s">
        <v>3878</v>
      </c>
      <c r="CA1452" s="81" t="s">
        <v>3879</v>
      </c>
      <c r="CB1452" s="81" t="str">
        <f t="shared" si="478"/>
        <v>RAISED (8XX)</v>
      </c>
    </row>
    <row r="1453" spans="1:80" s="38" customFormat="1" ht="15" customHeight="1">
      <c r="A1453" s="22">
        <f t="shared" ref="A1453" si="597">ROW(B1453)-2</f>
        <v>1451</v>
      </c>
      <c r="B1453" s="13" t="s">
        <v>84</v>
      </c>
      <c r="C1453" s="104" t="s">
        <v>7657</v>
      </c>
      <c r="D1453" s="82" t="s">
        <v>7654</v>
      </c>
      <c r="E1453" s="91" t="str">
        <f>CONCATENATE(LEFT(D1453,5),VLOOKUP(CONCATENATE(N1453,"x",O1453),'PART NUMBER GUIDE'!$B$9:$C$49,2,FALSE),VLOOKUP(CONCATENATE(P1453, V1453), 'PART NUMBER GUIDE'!$Q$6:$R$91, 2, FALSE),VLOOKUP(Y1453,'PART NUMBER GUIDE'!$J$8:$K$43,2, FALSE),IF(U1453="N/A",IF(ABS(S1453)&lt;10,"0"&amp;ABS(S1453),ABS(S1453)),CONCATENATE(LEFT(U1453,1),RIGHT(U1453,1))), F1453, G1453)</f>
        <v>MR80321288840N</v>
      </c>
      <c r="F1453" s="90" t="s">
        <v>2224</v>
      </c>
      <c r="G1453" s="90"/>
      <c r="H1453" s="79" t="s">
        <v>7821</v>
      </c>
      <c r="I1453" s="109">
        <v>45372</v>
      </c>
      <c r="J1453" s="85" t="s">
        <v>1266</v>
      </c>
      <c r="K1453" s="342">
        <v>439</v>
      </c>
      <c r="L1453" s="92">
        <f t="shared" si="501"/>
        <v>439</v>
      </c>
      <c r="M1453" s="344"/>
      <c r="N1453" s="82">
        <v>20</v>
      </c>
      <c r="O1453" s="8">
        <v>12</v>
      </c>
      <c r="P1453" s="99" t="str">
        <f t="shared" ref="P1453" si="598">CONCATENATE(Q1453,"x",R1453)</f>
        <v>8x180</v>
      </c>
      <c r="Q1453" s="82">
        <v>8</v>
      </c>
      <c r="R1453" s="82">
        <v>180</v>
      </c>
      <c r="S1453" s="82">
        <v>-40</v>
      </c>
      <c r="T1453" s="84">
        <v>4.9000000000000004</v>
      </c>
      <c r="U1453" s="102" t="s">
        <v>85</v>
      </c>
      <c r="V1453" s="75">
        <v>124.1</v>
      </c>
      <c r="W1453" s="41">
        <v>40.785518504202351</v>
      </c>
      <c r="X1453" s="51">
        <v>3640</v>
      </c>
      <c r="Y1453" s="45" t="s">
        <v>8075</v>
      </c>
      <c r="Z1453" s="79" t="s">
        <v>2992</v>
      </c>
      <c r="AA1453" s="51" t="str">
        <f t="shared" ref="AA1453" si="599">_xlfn.CONCAT(N1453,"x",O1453,","," ",P1453,","," ",S1453," ","OS")</f>
        <v>20x12, 8x180, -40 OS</v>
      </c>
      <c r="AB1453" s="81" t="s">
        <v>7652</v>
      </c>
      <c r="AC1453" s="89">
        <f>_xlfn.IFNA(VLOOKUP(AB1453,ACCESSORIES!F:J,5,FALSE),"N/A")</f>
        <v>22</v>
      </c>
      <c r="AD1453" s="14" t="s">
        <v>85</v>
      </c>
      <c r="AE1453" s="9" t="str">
        <f>_xlfn.IFNA(VLOOKUP(AD1453,ACCESSORIES!C:G,5,FALSE),"N/A")</f>
        <v>N/A</v>
      </c>
      <c r="AF1453" s="9" t="str">
        <f>_xlfn.IFNA(VLOOKUP(AE1453,ACCESSORIES!D:H,5,FALSE),"N/A")</f>
        <v>N/A</v>
      </c>
      <c r="AG1453" s="14" t="s">
        <v>85</v>
      </c>
      <c r="AH1453" s="9" t="str">
        <f>_xlfn.IFNA(VLOOKUP(AG1453,ACCESSORIES!F:J,5,FALSE),"N/A")</f>
        <v>N/A</v>
      </c>
      <c r="AI1453" s="99" t="s">
        <v>265</v>
      </c>
      <c r="AJ1453" s="82" t="s">
        <v>85</v>
      </c>
      <c r="AK1453" s="82" t="s">
        <v>85</v>
      </c>
      <c r="AL1453" s="82" t="s">
        <v>85</v>
      </c>
      <c r="AM1453" s="82">
        <v>16.2</v>
      </c>
      <c r="AN1453" s="82">
        <v>210</v>
      </c>
      <c r="AO1453" s="36">
        <v>0</v>
      </c>
      <c r="AP1453" s="36">
        <v>0</v>
      </c>
      <c r="AQ1453" s="25">
        <v>34.200000000000003</v>
      </c>
      <c r="AR1453" s="36">
        <v>52.7</v>
      </c>
      <c r="AS1453" s="25">
        <v>232.5</v>
      </c>
      <c r="AT1453" s="74">
        <v>228.14</v>
      </c>
      <c r="AU1453" s="75">
        <v>124.1</v>
      </c>
      <c r="AV1453" s="54">
        <v>85</v>
      </c>
      <c r="AW1453" s="54">
        <v>85</v>
      </c>
      <c r="AX1453" s="54">
        <v>126.9</v>
      </c>
      <c r="AY1453" s="13" t="s">
        <v>85</v>
      </c>
      <c r="AZ1453" s="98" t="str">
        <f>_xlfn.IFNA(VLOOKUP(AY1453,ACCESSORIES!F:J,5,FALSE),"N/A")</f>
        <v>N/A</v>
      </c>
      <c r="BA1453" s="13" t="s">
        <v>85</v>
      </c>
      <c r="BB1453" s="98" t="str">
        <f>_xlfn.IFNA(VLOOKUP(BA1453,ACCESSORIES!F:J,5,FALSE),"N/A")</f>
        <v>N/A</v>
      </c>
      <c r="BC1453" s="77">
        <f t="shared" si="514"/>
        <v>45.285518504202351</v>
      </c>
      <c r="BD1453" s="56">
        <v>23.228346456692901</v>
      </c>
      <c r="BE1453" s="56">
        <v>23.228346456692901</v>
      </c>
      <c r="BF1453" s="56">
        <v>14.96</v>
      </c>
      <c r="BG1453" s="378">
        <f t="shared" si="476"/>
        <v>0.13227243039999984</v>
      </c>
      <c r="BH1453" s="81">
        <v>16</v>
      </c>
      <c r="BI1453" s="114" t="s">
        <v>3532</v>
      </c>
      <c r="BJ1453" s="50" t="s">
        <v>4050</v>
      </c>
      <c r="BK1453" s="81"/>
      <c r="BL1453" s="81"/>
      <c r="BM1453" s="81"/>
      <c r="BN1453" s="81"/>
      <c r="BO1453" s="81"/>
      <c r="BP1453" s="81"/>
      <c r="BQ1453" s="81"/>
      <c r="BR1453" s="81"/>
      <c r="BS1453" s="81"/>
      <c r="BT1453" s="81"/>
      <c r="BU1453" s="349"/>
      <c r="BV1453" s="390"/>
      <c r="BW1453" s="352"/>
      <c r="BX1453" s="390"/>
      <c r="BY1453" s="93" t="str">
        <f t="shared" ref="BY1453" si="600">CONCATENATE(IF(J1453="Closeout","CLOSEOUT - ",""),D1453,", ",N1453,"x",O1453,", ",IF(U1453="N/A","",CONCATENATE(U1453,"/")),IF(S1453&gt;0,CONCATENATE("+",S1453),S1453),"mm Offset, ",P1453,", ",V1453,"mm Centerbore, ",PROPER(Y1453),IF(G1453="R",", Race Drilled",""),"",IF(BA1453="N/A","",CONCATENATE(", w/ ",BA1453)))</f>
        <v>MR803, 20x12, -40mm Offset, 8x180, 124.1mm Centerbore, Gloss Titanium - Machined Lip</v>
      </c>
      <c r="BZ1453" s="81" t="s">
        <v>3878</v>
      </c>
      <c r="CA1453" s="81" t="s">
        <v>3879</v>
      </c>
      <c r="CB1453" s="81" t="str">
        <f t="shared" ref="CB1453" si="601">C1453</f>
        <v>RAISED (8XX)</v>
      </c>
    </row>
    <row r="1454" spans="1:80" s="38" customFormat="1" ht="15" customHeight="1">
      <c r="A1454" s="22">
        <f t="shared" si="259"/>
        <v>1452</v>
      </c>
      <c r="B1454" s="13" t="s">
        <v>84</v>
      </c>
      <c r="C1454" s="104" t="s">
        <v>7657</v>
      </c>
      <c r="D1454" s="82" t="s">
        <v>7654</v>
      </c>
      <c r="E1454" s="91" t="str">
        <f>CONCATENATE(LEFT(D1454,5),VLOOKUP(CONCATENATE(N1454,"x",O1454),'PART NUMBER GUIDE'!$B$9:$C$49,2,FALSE),VLOOKUP(CONCATENATE(P1454, V1454), 'PART NUMBER GUIDE'!$Q$6:$R$91, 2, FALSE),VLOOKUP(Y1454,'PART NUMBER GUIDE'!$J$8:$K$43,2, FALSE),IF(U1454="N/A",IF(ABS(S1454)&lt;10,"0"&amp;ABS(S1454),ABS(S1454)),CONCATENATE(LEFT(U1454,1),RIGHT(U1454,1))), F1454, G1454)</f>
        <v>MR803309161320</v>
      </c>
      <c r="F1454" s="90"/>
      <c r="G1454" s="90"/>
      <c r="H1454" s="79" t="s">
        <v>7822</v>
      </c>
      <c r="I1454" s="109">
        <v>45372</v>
      </c>
      <c r="J1454" s="85" t="s">
        <v>1266</v>
      </c>
      <c r="K1454" s="342">
        <v>439</v>
      </c>
      <c r="L1454" s="92">
        <f t="shared" si="501"/>
        <v>439</v>
      </c>
      <c r="M1454" s="344"/>
      <c r="N1454" s="82">
        <v>22</v>
      </c>
      <c r="O1454" s="8">
        <v>9</v>
      </c>
      <c r="P1454" s="99" t="str">
        <f t="shared" si="399"/>
        <v>6x135</v>
      </c>
      <c r="Q1454" s="82">
        <v>6</v>
      </c>
      <c r="R1454" s="82">
        <v>135</v>
      </c>
      <c r="S1454" s="82">
        <v>20</v>
      </c>
      <c r="T1454" s="84">
        <v>5.75</v>
      </c>
      <c r="U1454" s="102" t="s">
        <v>85</v>
      </c>
      <c r="V1454" s="75">
        <v>87</v>
      </c>
      <c r="W1454" s="41">
        <v>37.919509095798944</v>
      </c>
      <c r="X1454" s="51">
        <v>2650</v>
      </c>
      <c r="Y1454" s="45" t="s">
        <v>4304</v>
      </c>
      <c r="Z1454" s="79" t="s">
        <v>2987</v>
      </c>
      <c r="AA1454" s="51" t="str">
        <f t="shared" si="484"/>
        <v>22x9, 6x135, 20 OS</v>
      </c>
      <c r="AB1454" s="81" t="s">
        <v>7971</v>
      </c>
      <c r="AC1454" s="89">
        <f>_xlfn.IFNA(VLOOKUP(AB1454,ACCESSORIES!F:J,5,FALSE),"N/A")</f>
        <v>22</v>
      </c>
      <c r="AD1454" s="14" t="s">
        <v>85</v>
      </c>
      <c r="AE1454" s="9" t="str">
        <f>_xlfn.IFNA(VLOOKUP(AD1454,ACCESSORIES!C:G,5,FALSE),"N/A")</f>
        <v>N/A</v>
      </c>
      <c r="AF1454" s="9" t="str">
        <f>_xlfn.IFNA(VLOOKUP(AE1454,ACCESSORIES!D:H,5,FALSE),"N/A")</f>
        <v>N/A</v>
      </c>
      <c r="AG1454" s="14" t="s">
        <v>85</v>
      </c>
      <c r="AH1454" s="9" t="str">
        <f>_xlfn.IFNA(VLOOKUP(AG1454,ACCESSORIES!F:J,5,FALSE),"N/A")</f>
        <v>N/A</v>
      </c>
      <c r="AI1454" s="99" t="s">
        <v>265</v>
      </c>
      <c r="AJ1454" s="82" t="s">
        <v>85</v>
      </c>
      <c r="AK1454" s="82" t="s">
        <v>85</v>
      </c>
      <c r="AL1454" s="82" t="s">
        <v>85</v>
      </c>
      <c r="AM1454" s="82">
        <v>16.2</v>
      </c>
      <c r="AN1454" s="82">
        <v>170</v>
      </c>
      <c r="AO1454" s="36">
        <v>10.3</v>
      </c>
      <c r="AP1454" s="36">
        <v>25.6</v>
      </c>
      <c r="AQ1454" s="25">
        <v>40.200000000000003</v>
      </c>
      <c r="AR1454" s="36">
        <v>45.1</v>
      </c>
      <c r="AS1454" s="25">
        <v>256.5</v>
      </c>
      <c r="AT1454" s="74">
        <v>252.1</v>
      </c>
      <c r="AU1454" s="84">
        <v>87</v>
      </c>
      <c r="AV1454" s="54">
        <v>55.9</v>
      </c>
      <c r="AW1454" s="54">
        <v>55.9</v>
      </c>
      <c r="AX1454" s="54">
        <v>46.4</v>
      </c>
      <c r="AY1454" s="13" t="s">
        <v>85</v>
      </c>
      <c r="AZ1454" s="98" t="str">
        <f>_xlfn.IFNA(VLOOKUP(AY1454,ACCESSORIES!F:J,5,FALSE),"N/A")</f>
        <v>N/A</v>
      </c>
      <c r="BA1454" s="13" t="s">
        <v>85</v>
      </c>
      <c r="BB1454" s="98" t="str">
        <f>_xlfn.IFNA(VLOOKUP(BA1454,ACCESSORIES!F:J,5,FALSE),"N/A")</f>
        <v>N/A</v>
      </c>
      <c r="BC1454" s="77">
        <f t="shared" si="514"/>
        <v>42.419509095798944</v>
      </c>
      <c r="BD1454" s="56">
        <v>24.803100000000001</v>
      </c>
      <c r="BE1454" s="56">
        <v>24.803100000000001</v>
      </c>
      <c r="BF1454" s="56">
        <v>11.417299999999999</v>
      </c>
      <c r="BG1454" s="378">
        <f t="shared" si="476"/>
        <v>0.1151003093953812</v>
      </c>
      <c r="BH1454" s="14"/>
      <c r="BI1454" s="114" t="s">
        <v>3532</v>
      </c>
      <c r="BJ1454" s="50" t="s">
        <v>4050</v>
      </c>
      <c r="BK1454" s="81"/>
      <c r="BL1454" s="81"/>
      <c r="BM1454" s="81"/>
      <c r="BN1454" s="81"/>
      <c r="BO1454" s="81"/>
      <c r="BP1454" s="81"/>
      <c r="BQ1454" s="81"/>
      <c r="BR1454" s="81"/>
      <c r="BS1454" s="81"/>
      <c r="BT1454" s="81"/>
      <c r="BU1454" s="349"/>
      <c r="BV1454" s="390"/>
      <c r="BW1454" s="352"/>
      <c r="BX1454" s="390"/>
      <c r="BY1454" s="93" t="str">
        <f t="shared" si="477"/>
        <v>MR803, 22x9, +20mm Offset, 6x135, 87mm Centerbore, Gloss Black</v>
      </c>
      <c r="BZ1454" s="81" t="s">
        <v>3878</v>
      </c>
      <c r="CA1454" s="81" t="s">
        <v>3879</v>
      </c>
      <c r="CB1454" s="81" t="str">
        <f t="shared" si="478"/>
        <v>RAISED (8XX)</v>
      </c>
    </row>
    <row r="1455" spans="1:80" s="38" customFormat="1" ht="15" customHeight="1">
      <c r="A1455" s="22">
        <f t="shared" ref="A1455" si="602">ROW(B1455)-2</f>
        <v>1453</v>
      </c>
      <c r="B1455" s="13" t="s">
        <v>84</v>
      </c>
      <c r="C1455" s="104" t="s">
        <v>7657</v>
      </c>
      <c r="D1455" s="82" t="s">
        <v>7654</v>
      </c>
      <c r="E1455" s="91" t="str">
        <f>CONCATENATE(LEFT(D1455,5),VLOOKUP(CONCATENATE(N1455,"x",O1455),'PART NUMBER GUIDE'!$B$9:$C$49,2,FALSE),VLOOKUP(CONCATENATE(P1455, V1455), 'PART NUMBER GUIDE'!$Q$6:$R$91, 2, FALSE),VLOOKUP(Y1455,'PART NUMBER GUIDE'!$J$8:$K$43,2, FALSE),IF(U1455="N/A",IF(ABS(S1455)&lt;10,"0"&amp;ABS(S1455),ABS(S1455)),CONCATENATE(LEFT(U1455,1),RIGHT(U1455,1))), F1455, G1455)</f>
        <v>MR80330916820</v>
      </c>
      <c r="F1455" s="90"/>
      <c r="G1455" s="90"/>
      <c r="H1455" s="79" t="s">
        <v>7823</v>
      </c>
      <c r="I1455" s="109">
        <v>45372</v>
      </c>
      <c r="J1455" s="85" t="s">
        <v>1266</v>
      </c>
      <c r="K1455" s="342">
        <v>449</v>
      </c>
      <c r="L1455" s="92">
        <f t="shared" si="501"/>
        <v>449</v>
      </c>
      <c r="M1455" s="344"/>
      <c r="N1455" s="82">
        <v>22</v>
      </c>
      <c r="O1455" s="8">
        <v>9</v>
      </c>
      <c r="P1455" s="99" t="str">
        <f t="shared" ref="P1455" si="603">CONCATENATE(Q1455,"x",R1455)</f>
        <v>6x135</v>
      </c>
      <c r="Q1455" s="82">
        <v>6</v>
      </c>
      <c r="R1455" s="82">
        <v>135</v>
      </c>
      <c r="S1455" s="82">
        <v>20</v>
      </c>
      <c r="T1455" s="84">
        <v>5.75</v>
      </c>
      <c r="U1455" s="102" t="s">
        <v>85</v>
      </c>
      <c r="V1455" s="75">
        <v>87</v>
      </c>
      <c r="W1455" s="41">
        <v>37.919509095798944</v>
      </c>
      <c r="X1455" s="51">
        <v>2650</v>
      </c>
      <c r="Y1455" s="45" t="s">
        <v>8075</v>
      </c>
      <c r="Z1455" s="79" t="s">
        <v>2992</v>
      </c>
      <c r="AA1455" s="51" t="str">
        <f t="shared" ref="AA1455" si="604">_xlfn.CONCAT(N1455,"x",O1455,","," ",P1455,","," ",S1455," ","OS")</f>
        <v>22x9, 6x135, 20 OS</v>
      </c>
      <c r="AB1455" s="81" t="s">
        <v>7971</v>
      </c>
      <c r="AC1455" s="89">
        <f>_xlfn.IFNA(VLOOKUP(AB1455,ACCESSORIES!F:J,5,FALSE),"N/A")</f>
        <v>22</v>
      </c>
      <c r="AD1455" s="14" t="s">
        <v>85</v>
      </c>
      <c r="AE1455" s="9" t="str">
        <f>_xlfn.IFNA(VLOOKUP(AD1455,ACCESSORIES!C:G,5,FALSE),"N/A")</f>
        <v>N/A</v>
      </c>
      <c r="AF1455" s="9" t="str">
        <f>_xlfn.IFNA(VLOOKUP(AE1455,ACCESSORIES!D:H,5,FALSE),"N/A")</f>
        <v>N/A</v>
      </c>
      <c r="AG1455" s="14" t="s">
        <v>85</v>
      </c>
      <c r="AH1455" s="9" t="str">
        <f>_xlfn.IFNA(VLOOKUP(AG1455,ACCESSORIES!F:J,5,FALSE),"N/A")</f>
        <v>N/A</v>
      </c>
      <c r="AI1455" s="99" t="s">
        <v>265</v>
      </c>
      <c r="AJ1455" s="82" t="s">
        <v>85</v>
      </c>
      <c r="AK1455" s="82" t="s">
        <v>85</v>
      </c>
      <c r="AL1455" s="82" t="s">
        <v>85</v>
      </c>
      <c r="AM1455" s="82">
        <v>16.2</v>
      </c>
      <c r="AN1455" s="82">
        <v>170</v>
      </c>
      <c r="AO1455" s="36">
        <v>10.3</v>
      </c>
      <c r="AP1455" s="36">
        <v>25.6</v>
      </c>
      <c r="AQ1455" s="25">
        <v>40.200000000000003</v>
      </c>
      <c r="AR1455" s="36">
        <v>45.1</v>
      </c>
      <c r="AS1455" s="25">
        <v>256.5</v>
      </c>
      <c r="AT1455" s="74">
        <v>252.1</v>
      </c>
      <c r="AU1455" s="84">
        <v>87</v>
      </c>
      <c r="AV1455" s="54">
        <v>55.9</v>
      </c>
      <c r="AW1455" s="54">
        <v>55.9</v>
      </c>
      <c r="AX1455" s="54">
        <v>46.4</v>
      </c>
      <c r="AY1455" s="13" t="s">
        <v>85</v>
      </c>
      <c r="AZ1455" s="98" t="str">
        <f>_xlfn.IFNA(VLOOKUP(AY1455,ACCESSORIES!F:J,5,FALSE),"N/A")</f>
        <v>N/A</v>
      </c>
      <c r="BA1455" s="13" t="s">
        <v>85</v>
      </c>
      <c r="BB1455" s="98" t="str">
        <f>_xlfn.IFNA(VLOOKUP(BA1455,ACCESSORIES!F:J,5,FALSE),"N/A")</f>
        <v>N/A</v>
      </c>
      <c r="BC1455" s="77">
        <f t="shared" si="514"/>
        <v>42.419509095798944</v>
      </c>
      <c r="BD1455" s="56">
        <v>24.803100000000001</v>
      </c>
      <c r="BE1455" s="56">
        <v>24.803100000000001</v>
      </c>
      <c r="BF1455" s="56">
        <v>11.417299999999999</v>
      </c>
      <c r="BG1455" s="378">
        <f t="shared" si="476"/>
        <v>0.1151003093953812</v>
      </c>
      <c r="BH1455" s="14"/>
      <c r="BI1455" s="114" t="s">
        <v>3532</v>
      </c>
      <c r="BJ1455" s="50" t="s">
        <v>4050</v>
      </c>
      <c r="BK1455" s="81"/>
      <c r="BL1455" s="81"/>
      <c r="BM1455" s="81"/>
      <c r="BN1455" s="81"/>
      <c r="BO1455" s="81"/>
      <c r="BP1455" s="81"/>
      <c r="BQ1455" s="81"/>
      <c r="BR1455" s="81"/>
      <c r="BS1455" s="81"/>
      <c r="BT1455" s="81"/>
      <c r="BU1455" s="349"/>
      <c r="BV1455" s="390"/>
      <c r="BW1455" s="352"/>
      <c r="BX1455" s="390"/>
      <c r="BY1455" s="93" t="str">
        <f t="shared" ref="BY1455" si="605">CONCATENATE(IF(J1455="Closeout","CLOSEOUT - ",""),D1455,", ",N1455,"x",O1455,", ",IF(U1455="N/A","",CONCATENATE(U1455,"/")),IF(S1455&gt;0,CONCATENATE("+",S1455),S1455),"mm Offset, ",P1455,", ",V1455,"mm Centerbore, ",PROPER(Y1455),IF(G1455="R",", Race Drilled",""),"",IF(BA1455="N/A","",CONCATENATE(", w/ ",BA1455)))</f>
        <v>MR803, 22x9, +20mm Offset, 6x135, 87mm Centerbore, Gloss Titanium - Machined Lip</v>
      </c>
      <c r="BZ1455" s="81" t="s">
        <v>3878</v>
      </c>
      <c r="CA1455" s="81" t="s">
        <v>3879</v>
      </c>
      <c r="CB1455" s="81" t="str">
        <f t="shared" ref="CB1455" si="606">C1455</f>
        <v>RAISED (8XX)</v>
      </c>
    </row>
    <row r="1456" spans="1:80" s="38" customFormat="1" ht="15" customHeight="1">
      <c r="A1456" s="22">
        <f t="shared" si="259"/>
        <v>1454</v>
      </c>
      <c r="B1456" s="13" t="s">
        <v>84</v>
      </c>
      <c r="C1456" s="104" t="s">
        <v>7657</v>
      </c>
      <c r="D1456" s="82" t="s">
        <v>7654</v>
      </c>
      <c r="E1456" s="91" t="str">
        <f>CONCATENATE(LEFT(D1456,5),VLOOKUP(CONCATENATE(N1456,"x",O1456),'PART NUMBER GUIDE'!$B$9:$C$49,2,FALSE),VLOOKUP(CONCATENATE(P1456, V1456), 'PART NUMBER GUIDE'!$Q$6:$R$91, 2, FALSE),VLOOKUP(Y1456,'PART NUMBER GUIDE'!$J$8:$K$43,2, FALSE),IF(U1456="N/A",IF(ABS(S1456)&lt;10,"0"&amp;ABS(S1456),ABS(S1456)),CONCATENATE(LEFT(U1456,1),RIGHT(U1456,1))), F1456, G1456)</f>
        <v>MR803309601320</v>
      </c>
      <c r="F1456" s="90"/>
      <c r="G1456" s="90"/>
      <c r="H1456" s="79" t="s">
        <v>7824</v>
      </c>
      <c r="I1456" s="109">
        <v>45372</v>
      </c>
      <c r="J1456" s="85" t="s">
        <v>1266</v>
      </c>
      <c r="K1456" s="342">
        <v>439</v>
      </c>
      <c r="L1456" s="92">
        <f t="shared" si="501"/>
        <v>439</v>
      </c>
      <c r="M1456" s="344"/>
      <c r="N1456" s="82">
        <v>22</v>
      </c>
      <c r="O1456" s="8">
        <v>9</v>
      </c>
      <c r="P1456" s="99" t="str">
        <f t="shared" si="399"/>
        <v>6x5.5</v>
      </c>
      <c r="Q1456" s="82">
        <v>6</v>
      </c>
      <c r="R1456" s="82">
        <v>5.5</v>
      </c>
      <c r="S1456" s="82">
        <v>20</v>
      </c>
      <c r="T1456" s="84">
        <v>5.75</v>
      </c>
      <c r="U1456" s="102" t="s">
        <v>85</v>
      </c>
      <c r="V1456" s="75">
        <v>106.25</v>
      </c>
      <c r="W1456" s="41">
        <v>37.919509095798944</v>
      </c>
      <c r="X1456" s="51">
        <v>2650</v>
      </c>
      <c r="Y1456" s="45" t="s">
        <v>4304</v>
      </c>
      <c r="Z1456" s="79" t="s">
        <v>2987</v>
      </c>
      <c r="AA1456" s="51" t="str">
        <f t="shared" si="484"/>
        <v>22x9, 6x5.5, 20 OS</v>
      </c>
      <c r="AB1456" s="81" t="s">
        <v>7971</v>
      </c>
      <c r="AC1456" s="89">
        <f>_xlfn.IFNA(VLOOKUP(AB1456,ACCESSORIES!F:J,5,FALSE),"N/A")</f>
        <v>22</v>
      </c>
      <c r="AD1456" s="14" t="s">
        <v>85</v>
      </c>
      <c r="AE1456" s="9" t="str">
        <f>_xlfn.IFNA(VLOOKUP(AD1456,ACCESSORIES!C:G,5,FALSE),"N/A")</f>
        <v>N/A</v>
      </c>
      <c r="AF1456" s="9" t="str">
        <f>_xlfn.IFNA(VLOOKUP(AE1456,ACCESSORIES!D:H,5,FALSE),"N/A")</f>
        <v>N/A</v>
      </c>
      <c r="AG1456" s="14" t="s">
        <v>85</v>
      </c>
      <c r="AH1456" s="9" t="str">
        <f>_xlfn.IFNA(VLOOKUP(AG1456,ACCESSORIES!F:J,5,FALSE),"N/A")</f>
        <v>N/A</v>
      </c>
      <c r="AI1456" s="99" t="s">
        <v>265</v>
      </c>
      <c r="AJ1456" s="82" t="s">
        <v>1709</v>
      </c>
      <c r="AK1456" s="40">
        <f>_xlfn.IFNA(VLOOKUP(AJ1456,ACCESSORIES!F:J,5,FALSE),"N/A")</f>
        <v>2.75</v>
      </c>
      <c r="AL1456" s="3">
        <v>78.3</v>
      </c>
      <c r="AM1456" s="82">
        <v>16.2</v>
      </c>
      <c r="AN1456" s="82">
        <v>170</v>
      </c>
      <c r="AO1456" s="36">
        <v>10.3</v>
      </c>
      <c r="AP1456" s="36">
        <v>25.6</v>
      </c>
      <c r="AQ1456" s="25">
        <v>40.200000000000003</v>
      </c>
      <c r="AR1456" s="36">
        <v>45.1</v>
      </c>
      <c r="AS1456" s="25">
        <v>256.5</v>
      </c>
      <c r="AT1456" s="74">
        <v>252.1</v>
      </c>
      <c r="AU1456" s="84">
        <v>94.8</v>
      </c>
      <c r="AV1456" s="54">
        <v>41.2</v>
      </c>
      <c r="AW1456" s="54">
        <v>55.9</v>
      </c>
      <c r="AX1456" s="54">
        <v>46.4</v>
      </c>
      <c r="AY1456" s="13" t="s">
        <v>85</v>
      </c>
      <c r="AZ1456" s="98" t="str">
        <f>_xlfn.IFNA(VLOOKUP(AY1456,ACCESSORIES!F:J,5,FALSE),"N/A")</f>
        <v>N/A</v>
      </c>
      <c r="BA1456" s="13" t="s">
        <v>85</v>
      </c>
      <c r="BB1456" s="98" t="str">
        <f>_xlfn.IFNA(VLOOKUP(BA1456,ACCESSORIES!F:J,5,FALSE),"N/A")</f>
        <v>N/A</v>
      </c>
      <c r="BC1456" s="77">
        <f t="shared" si="514"/>
        <v>42.419509095798944</v>
      </c>
      <c r="BD1456" s="56">
        <v>24.803100000000001</v>
      </c>
      <c r="BE1456" s="56">
        <v>24.803100000000001</v>
      </c>
      <c r="BF1456" s="56">
        <v>11.417299999999999</v>
      </c>
      <c r="BG1456" s="378">
        <f t="shared" si="476"/>
        <v>0.1151003093953812</v>
      </c>
      <c r="BH1456" s="14"/>
      <c r="BI1456" s="114" t="s">
        <v>3532</v>
      </c>
      <c r="BJ1456" s="50" t="s">
        <v>4050</v>
      </c>
      <c r="BK1456" s="81"/>
      <c r="BL1456" s="81"/>
      <c r="BM1456" s="81"/>
      <c r="BN1456" s="81"/>
      <c r="BO1456" s="81"/>
      <c r="BP1456" s="81"/>
      <c r="BQ1456" s="81"/>
      <c r="BR1456" s="81"/>
      <c r="BS1456" s="81"/>
      <c r="BT1456" s="81"/>
      <c r="BU1456" s="349"/>
      <c r="BV1456" s="390"/>
      <c r="BW1456" s="352"/>
      <c r="BX1456" s="390"/>
      <c r="BY1456" s="93" t="str">
        <f t="shared" si="477"/>
        <v>MR803, 22x9, +20mm Offset, 6x5.5, 106.25mm Centerbore, Gloss Black</v>
      </c>
      <c r="BZ1456" s="81" t="s">
        <v>3878</v>
      </c>
      <c r="CA1456" s="81" t="s">
        <v>3879</v>
      </c>
      <c r="CB1456" s="81" t="str">
        <f t="shared" si="478"/>
        <v>RAISED (8XX)</v>
      </c>
    </row>
    <row r="1457" spans="1:80" s="38" customFormat="1" ht="15" customHeight="1">
      <c r="A1457" s="22">
        <f t="shared" ref="A1457" si="607">ROW(B1457)-2</f>
        <v>1455</v>
      </c>
      <c r="B1457" s="13" t="s">
        <v>84</v>
      </c>
      <c r="C1457" s="104" t="s">
        <v>7657</v>
      </c>
      <c r="D1457" s="82" t="s">
        <v>7654</v>
      </c>
      <c r="E1457" s="91" t="str">
        <f>CONCATENATE(LEFT(D1457,5),VLOOKUP(CONCATENATE(N1457,"x",O1457),'PART NUMBER GUIDE'!$B$9:$C$49,2,FALSE),VLOOKUP(CONCATENATE(P1457, V1457), 'PART NUMBER GUIDE'!$Q$6:$R$91, 2, FALSE),VLOOKUP(Y1457,'PART NUMBER GUIDE'!$J$8:$K$43,2, FALSE),IF(U1457="N/A",IF(ABS(S1457)&lt;10,"0"&amp;ABS(S1457),ABS(S1457)),CONCATENATE(LEFT(U1457,1),RIGHT(U1457,1))), F1457, G1457)</f>
        <v>MR80330960820</v>
      </c>
      <c r="F1457" s="90"/>
      <c r="G1457" s="90"/>
      <c r="H1457" s="79" t="s">
        <v>7825</v>
      </c>
      <c r="I1457" s="109">
        <v>45372</v>
      </c>
      <c r="J1457" s="85" t="s">
        <v>1266</v>
      </c>
      <c r="K1457" s="342">
        <v>449</v>
      </c>
      <c r="L1457" s="92">
        <f t="shared" si="501"/>
        <v>449</v>
      </c>
      <c r="M1457" s="344"/>
      <c r="N1457" s="82">
        <v>22</v>
      </c>
      <c r="O1457" s="8">
        <v>9</v>
      </c>
      <c r="P1457" s="99" t="str">
        <f t="shared" ref="P1457" si="608">CONCATENATE(Q1457,"x",R1457)</f>
        <v>6x5.5</v>
      </c>
      <c r="Q1457" s="82">
        <v>6</v>
      </c>
      <c r="R1457" s="82">
        <v>5.5</v>
      </c>
      <c r="S1457" s="82">
        <v>20</v>
      </c>
      <c r="T1457" s="84">
        <v>5.75</v>
      </c>
      <c r="U1457" s="102" t="s">
        <v>85</v>
      </c>
      <c r="V1457" s="75">
        <v>106.25</v>
      </c>
      <c r="W1457" s="41">
        <v>37.919509095798944</v>
      </c>
      <c r="X1457" s="51">
        <v>2650</v>
      </c>
      <c r="Y1457" s="45" t="s">
        <v>8075</v>
      </c>
      <c r="Z1457" s="79" t="s">
        <v>2992</v>
      </c>
      <c r="AA1457" s="51" t="str">
        <f t="shared" ref="AA1457" si="609">_xlfn.CONCAT(N1457,"x",O1457,","," ",P1457,","," ",S1457," ","OS")</f>
        <v>22x9, 6x5.5, 20 OS</v>
      </c>
      <c r="AB1457" s="81" t="s">
        <v>7971</v>
      </c>
      <c r="AC1457" s="89">
        <f>_xlfn.IFNA(VLOOKUP(AB1457,ACCESSORIES!F:J,5,FALSE),"N/A")</f>
        <v>22</v>
      </c>
      <c r="AD1457" s="14" t="s">
        <v>85</v>
      </c>
      <c r="AE1457" s="9" t="str">
        <f>_xlfn.IFNA(VLOOKUP(AD1457,ACCESSORIES!C:G,5,FALSE),"N/A")</f>
        <v>N/A</v>
      </c>
      <c r="AF1457" s="9" t="str">
        <f>_xlfn.IFNA(VLOOKUP(AE1457,ACCESSORIES!D:H,5,FALSE),"N/A")</f>
        <v>N/A</v>
      </c>
      <c r="AG1457" s="14" t="s">
        <v>85</v>
      </c>
      <c r="AH1457" s="9" t="str">
        <f>_xlfn.IFNA(VLOOKUP(AG1457,ACCESSORIES!F:J,5,FALSE),"N/A")</f>
        <v>N/A</v>
      </c>
      <c r="AI1457" s="99" t="s">
        <v>265</v>
      </c>
      <c r="AJ1457" s="82" t="s">
        <v>1709</v>
      </c>
      <c r="AK1457" s="40">
        <f>_xlfn.IFNA(VLOOKUP(AJ1457,ACCESSORIES!F:J,5,FALSE),"N/A")</f>
        <v>2.75</v>
      </c>
      <c r="AL1457" s="3">
        <v>78.3</v>
      </c>
      <c r="AM1457" s="82">
        <v>16.2</v>
      </c>
      <c r="AN1457" s="82">
        <v>170</v>
      </c>
      <c r="AO1457" s="36">
        <v>10.3</v>
      </c>
      <c r="AP1457" s="36">
        <v>25.6</v>
      </c>
      <c r="AQ1457" s="25">
        <v>40.200000000000003</v>
      </c>
      <c r="AR1457" s="36">
        <v>45.1</v>
      </c>
      <c r="AS1457" s="25">
        <v>256.5</v>
      </c>
      <c r="AT1457" s="74">
        <v>252.1</v>
      </c>
      <c r="AU1457" s="84">
        <v>94.8</v>
      </c>
      <c r="AV1457" s="54">
        <v>41.2</v>
      </c>
      <c r="AW1457" s="54">
        <v>55.9</v>
      </c>
      <c r="AX1457" s="54">
        <v>46.4</v>
      </c>
      <c r="AY1457" s="13" t="s">
        <v>85</v>
      </c>
      <c r="AZ1457" s="98" t="str">
        <f>_xlfn.IFNA(VLOOKUP(AY1457,ACCESSORIES!F:J,5,FALSE),"N/A")</f>
        <v>N/A</v>
      </c>
      <c r="BA1457" s="13" t="s">
        <v>85</v>
      </c>
      <c r="BB1457" s="98" t="str">
        <f>_xlfn.IFNA(VLOOKUP(BA1457,ACCESSORIES!F:J,5,FALSE),"N/A")</f>
        <v>N/A</v>
      </c>
      <c r="BC1457" s="77">
        <f t="shared" si="514"/>
        <v>42.419509095798944</v>
      </c>
      <c r="BD1457" s="56">
        <v>24.803100000000001</v>
      </c>
      <c r="BE1457" s="56">
        <v>24.803100000000001</v>
      </c>
      <c r="BF1457" s="56">
        <v>11.417299999999999</v>
      </c>
      <c r="BG1457" s="378">
        <f t="shared" si="476"/>
        <v>0.1151003093953812</v>
      </c>
      <c r="BH1457" s="14"/>
      <c r="BI1457" s="114" t="s">
        <v>3532</v>
      </c>
      <c r="BJ1457" s="50" t="s">
        <v>4050</v>
      </c>
      <c r="BK1457" s="81"/>
      <c r="BL1457" s="81"/>
      <c r="BM1457" s="81"/>
      <c r="BN1457" s="81"/>
      <c r="BO1457" s="81"/>
      <c r="BP1457" s="81"/>
      <c r="BQ1457" s="81"/>
      <c r="BR1457" s="81"/>
      <c r="BS1457" s="81"/>
      <c r="BT1457" s="81"/>
      <c r="BU1457" s="349"/>
      <c r="BV1457" s="390"/>
      <c r="BW1457" s="352"/>
      <c r="BX1457" s="390"/>
      <c r="BY1457" s="93" t="str">
        <f t="shared" ref="BY1457" si="610">CONCATENATE(IF(J1457="Closeout","CLOSEOUT - ",""),D1457,", ",N1457,"x",O1457,", ",IF(U1457="N/A","",CONCATENATE(U1457,"/")),IF(S1457&gt;0,CONCATENATE("+",S1457),S1457),"mm Offset, ",P1457,", ",V1457,"mm Centerbore, ",PROPER(Y1457),IF(G1457="R",", Race Drilled",""),"",IF(BA1457="N/A","",CONCATENATE(", w/ ",BA1457)))</f>
        <v>MR803, 22x9, +20mm Offset, 6x5.5, 106.25mm Centerbore, Gloss Titanium - Machined Lip</v>
      </c>
      <c r="BZ1457" s="81" t="s">
        <v>3878</v>
      </c>
      <c r="CA1457" s="81" t="s">
        <v>3879</v>
      </c>
      <c r="CB1457" s="81" t="str">
        <f t="shared" ref="CB1457" si="611">C1457</f>
        <v>RAISED (8XX)</v>
      </c>
    </row>
    <row r="1458" spans="1:80" s="38" customFormat="1" ht="15" customHeight="1">
      <c r="A1458" s="22">
        <f t="shared" si="259"/>
        <v>1456</v>
      </c>
      <c r="B1458" s="13" t="s">
        <v>84</v>
      </c>
      <c r="C1458" s="104" t="s">
        <v>7657</v>
      </c>
      <c r="D1458" s="82" t="s">
        <v>7654</v>
      </c>
      <c r="E1458" s="91" t="str">
        <f>CONCATENATE(LEFT(D1458,5),VLOOKUP(CONCATENATE(N1458,"x",O1458),'PART NUMBER GUIDE'!$B$9:$C$49,2,FALSE),VLOOKUP(CONCATENATE(P1458, V1458), 'PART NUMBER GUIDE'!$Q$6:$R$91, 2, FALSE),VLOOKUP(Y1458,'PART NUMBER GUIDE'!$J$8:$K$43,2, FALSE),IF(U1458="N/A",IF(ABS(S1458)&lt;10,"0"&amp;ABS(S1458),ABS(S1458)),CONCATENATE(LEFT(U1458,1),RIGHT(U1458,1))), F1458, G1458)</f>
        <v>MR803310161310</v>
      </c>
      <c r="F1458" s="90"/>
      <c r="G1458" s="90"/>
      <c r="H1458" s="79" t="s">
        <v>7826</v>
      </c>
      <c r="I1458" s="109">
        <v>45372</v>
      </c>
      <c r="J1458" s="85" t="s">
        <v>1266</v>
      </c>
      <c r="K1458" s="342">
        <v>479</v>
      </c>
      <c r="L1458" s="92">
        <f t="shared" si="501"/>
        <v>479</v>
      </c>
      <c r="M1458" s="344"/>
      <c r="N1458" s="82">
        <v>22</v>
      </c>
      <c r="O1458" s="8">
        <v>10</v>
      </c>
      <c r="P1458" s="99" t="str">
        <f t="shared" si="399"/>
        <v>6x135</v>
      </c>
      <c r="Q1458" s="82">
        <v>6</v>
      </c>
      <c r="R1458" s="82">
        <v>135</v>
      </c>
      <c r="S1458" s="82">
        <v>10</v>
      </c>
      <c r="T1458" s="84">
        <v>5.8500000000000005</v>
      </c>
      <c r="U1458" s="102" t="s">
        <v>85</v>
      </c>
      <c r="V1458" s="75">
        <v>87</v>
      </c>
      <c r="W1458" s="41">
        <v>38.139971357983825</v>
      </c>
      <c r="X1458" s="51">
        <v>2650</v>
      </c>
      <c r="Y1458" s="45" t="s">
        <v>4304</v>
      </c>
      <c r="Z1458" s="79" t="s">
        <v>2987</v>
      </c>
      <c r="AA1458" s="51" t="str">
        <f t="shared" si="484"/>
        <v>22x10, 6x135, 10 OS</v>
      </c>
      <c r="AB1458" s="81" t="s">
        <v>7971</v>
      </c>
      <c r="AC1458" s="89">
        <f>_xlfn.IFNA(VLOOKUP(AB1458,ACCESSORIES!F:J,5,FALSE),"N/A")</f>
        <v>22</v>
      </c>
      <c r="AD1458" s="14" t="s">
        <v>85</v>
      </c>
      <c r="AE1458" s="9" t="str">
        <f>_xlfn.IFNA(VLOOKUP(AD1458,ACCESSORIES!C:G,5,FALSE),"N/A")</f>
        <v>N/A</v>
      </c>
      <c r="AF1458" s="9" t="str">
        <f>_xlfn.IFNA(VLOOKUP(AE1458,ACCESSORIES!D:H,5,FALSE),"N/A")</f>
        <v>N/A</v>
      </c>
      <c r="AG1458" s="14" t="s">
        <v>85</v>
      </c>
      <c r="AH1458" s="9" t="str">
        <f>_xlfn.IFNA(VLOOKUP(AG1458,ACCESSORIES!F:J,5,FALSE),"N/A")</f>
        <v>N/A</v>
      </c>
      <c r="AI1458" s="99" t="s">
        <v>265</v>
      </c>
      <c r="AJ1458" s="82" t="s">
        <v>85</v>
      </c>
      <c r="AK1458" s="82" t="s">
        <v>85</v>
      </c>
      <c r="AL1458" s="82" t="s">
        <v>85</v>
      </c>
      <c r="AM1458" s="82">
        <v>16.2</v>
      </c>
      <c r="AN1458" s="82">
        <v>170</v>
      </c>
      <c r="AO1458" s="36">
        <v>10.3</v>
      </c>
      <c r="AP1458" s="36">
        <v>26.1</v>
      </c>
      <c r="AQ1458" s="25">
        <v>41.1</v>
      </c>
      <c r="AR1458" s="36">
        <v>49.3</v>
      </c>
      <c r="AS1458" s="25">
        <v>256.2</v>
      </c>
      <c r="AT1458" s="74">
        <v>251.9</v>
      </c>
      <c r="AU1458" s="84">
        <v>87</v>
      </c>
      <c r="AV1458" s="54">
        <v>55.9</v>
      </c>
      <c r="AW1458" s="54">
        <v>55.9</v>
      </c>
      <c r="AX1458" s="54">
        <v>56.4</v>
      </c>
      <c r="AY1458" s="13" t="s">
        <v>85</v>
      </c>
      <c r="AZ1458" s="98" t="str">
        <f>_xlfn.IFNA(VLOOKUP(AY1458,ACCESSORIES!F:J,5,FALSE),"N/A")</f>
        <v>N/A</v>
      </c>
      <c r="BA1458" s="13" t="s">
        <v>85</v>
      </c>
      <c r="BB1458" s="98" t="str">
        <f>_xlfn.IFNA(VLOOKUP(BA1458,ACCESSORIES!F:J,5,FALSE),"N/A")</f>
        <v>N/A</v>
      </c>
      <c r="BC1458" s="77">
        <f t="shared" si="514"/>
        <v>42.639971357983825</v>
      </c>
      <c r="BD1458" s="56">
        <v>24.803100000000001</v>
      </c>
      <c r="BE1458" s="56">
        <v>24.803100000000001</v>
      </c>
      <c r="BF1458" s="56">
        <v>12.5984</v>
      </c>
      <c r="BG1458" s="378">
        <f t="shared" si="476"/>
        <v>0.12700723795352409</v>
      </c>
      <c r="BH1458" s="14"/>
      <c r="BI1458" s="114" t="s">
        <v>3532</v>
      </c>
      <c r="BJ1458" s="50" t="s">
        <v>4050</v>
      </c>
      <c r="BK1458" s="81"/>
      <c r="BL1458" s="81"/>
      <c r="BM1458" s="81"/>
      <c r="BN1458" s="81"/>
      <c r="BO1458" s="81"/>
      <c r="BP1458" s="81"/>
      <c r="BQ1458" s="81"/>
      <c r="BR1458" s="81"/>
      <c r="BS1458" s="81"/>
      <c r="BT1458" s="81"/>
      <c r="BU1458" s="349"/>
      <c r="BV1458" s="390"/>
      <c r="BW1458" s="352"/>
      <c r="BX1458" s="390"/>
      <c r="BY1458" s="93" t="str">
        <f t="shared" si="477"/>
        <v>MR803, 22x10, +10mm Offset, 6x135, 87mm Centerbore, Gloss Black</v>
      </c>
      <c r="BZ1458" s="81" t="s">
        <v>3878</v>
      </c>
      <c r="CA1458" s="81" t="s">
        <v>3879</v>
      </c>
      <c r="CB1458" s="81" t="str">
        <f t="shared" si="478"/>
        <v>RAISED (8XX)</v>
      </c>
    </row>
    <row r="1459" spans="1:80" s="38" customFormat="1" ht="15" customHeight="1">
      <c r="A1459" s="22">
        <f t="shared" ref="A1459" si="612">ROW(B1459)-2</f>
        <v>1457</v>
      </c>
      <c r="B1459" s="13" t="s">
        <v>84</v>
      </c>
      <c r="C1459" s="104" t="s">
        <v>7657</v>
      </c>
      <c r="D1459" s="82" t="s">
        <v>7654</v>
      </c>
      <c r="E1459" s="91" t="str">
        <f>CONCATENATE(LEFT(D1459,5),VLOOKUP(CONCATENATE(N1459,"x",O1459),'PART NUMBER GUIDE'!$B$9:$C$49,2,FALSE),VLOOKUP(CONCATENATE(P1459, V1459), 'PART NUMBER GUIDE'!$Q$6:$R$91, 2, FALSE),VLOOKUP(Y1459,'PART NUMBER GUIDE'!$J$8:$K$43,2, FALSE),IF(U1459="N/A",IF(ABS(S1459)&lt;10,"0"&amp;ABS(S1459),ABS(S1459)),CONCATENATE(LEFT(U1459,1),RIGHT(U1459,1))), F1459, G1459)</f>
        <v>MR80331016810</v>
      </c>
      <c r="F1459" s="90"/>
      <c r="G1459" s="90"/>
      <c r="H1459" s="79" t="s">
        <v>7827</v>
      </c>
      <c r="I1459" s="109">
        <v>45372</v>
      </c>
      <c r="J1459" s="85" t="s">
        <v>1266</v>
      </c>
      <c r="K1459" s="342">
        <v>489</v>
      </c>
      <c r="L1459" s="92">
        <f t="shared" si="501"/>
        <v>489</v>
      </c>
      <c r="M1459" s="344"/>
      <c r="N1459" s="82">
        <v>22</v>
      </c>
      <c r="O1459" s="8">
        <v>10</v>
      </c>
      <c r="P1459" s="99" t="str">
        <f t="shared" ref="P1459" si="613">CONCATENATE(Q1459,"x",R1459)</f>
        <v>6x135</v>
      </c>
      <c r="Q1459" s="82">
        <v>6</v>
      </c>
      <c r="R1459" s="82">
        <v>135</v>
      </c>
      <c r="S1459" s="82">
        <v>10</v>
      </c>
      <c r="T1459" s="84">
        <v>5.8500000000000005</v>
      </c>
      <c r="U1459" s="102" t="s">
        <v>85</v>
      </c>
      <c r="V1459" s="75">
        <v>87</v>
      </c>
      <c r="W1459" s="41">
        <v>38.139971357983825</v>
      </c>
      <c r="X1459" s="51">
        <v>2650</v>
      </c>
      <c r="Y1459" s="45" t="s">
        <v>8075</v>
      </c>
      <c r="Z1459" s="79" t="s">
        <v>2992</v>
      </c>
      <c r="AA1459" s="51" t="str">
        <f t="shared" ref="AA1459" si="614">_xlfn.CONCAT(N1459,"x",O1459,","," ",P1459,","," ",S1459," ","OS")</f>
        <v>22x10, 6x135, 10 OS</v>
      </c>
      <c r="AB1459" s="81" t="s">
        <v>7971</v>
      </c>
      <c r="AC1459" s="89">
        <f>_xlfn.IFNA(VLOOKUP(AB1459,ACCESSORIES!F:J,5,FALSE),"N/A")</f>
        <v>22</v>
      </c>
      <c r="AD1459" s="14" t="s">
        <v>85</v>
      </c>
      <c r="AE1459" s="9" t="str">
        <f>_xlfn.IFNA(VLOOKUP(AD1459,ACCESSORIES!C:G,5,FALSE),"N/A")</f>
        <v>N/A</v>
      </c>
      <c r="AF1459" s="9" t="str">
        <f>_xlfn.IFNA(VLOOKUP(AE1459,ACCESSORIES!D:H,5,FALSE),"N/A")</f>
        <v>N/A</v>
      </c>
      <c r="AG1459" s="14" t="s">
        <v>85</v>
      </c>
      <c r="AH1459" s="9" t="str">
        <f>_xlfn.IFNA(VLOOKUP(AG1459,ACCESSORIES!F:J,5,FALSE),"N/A")</f>
        <v>N/A</v>
      </c>
      <c r="AI1459" s="99" t="s">
        <v>265</v>
      </c>
      <c r="AJ1459" s="82" t="s">
        <v>85</v>
      </c>
      <c r="AK1459" s="82" t="s">
        <v>85</v>
      </c>
      <c r="AL1459" s="82" t="s">
        <v>85</v>
      </c>
      <c r="AM1459" s="82">
        <v>16.2</v>
      </c>
      <c r="AN1459" s="82">
        <v>170</v>
      </c>
      <c r="AO1459" s="36">
        <v>10.3</v>
      </c>
      <c r="AP1459" s="36">
        <v>26.1</v>
      </c>
      <c r="AQ1459" s="25">
        <v>41.1</v>
      </c>
      <c r="AR1459" s="36">
        <v>49.3</v>
      </c>
      <c r="AS1459" s="25">
        <v>256.2</v>
      </c>
      <c r="AT1459" s="74">
        <v>251.9</v>
      </c>
      <c r="AU1459" s="84">
        <v>87</v>
      </c>
      <c r="AV1459" s="54">
        <v>55.9</v>
      </c>
      <c r="AW1459" s="54">
        <v>55.9</v>
      </c>
      <c r="AX1459" s="54">
        <v>56.4</v>
      </c>
      <c r="AY1459" s="13" t="s">
        <v>85</v>
      </c>
      <c r="AZ1459" s="98" t="str">
        <f>_xlfn.IFNA(VLOOKUP(AY1459,ACCESSORIES!F:J,5,FALSE),"N/A")</f>
        <v>N/A</v>
      </c>
      <c r="BA1459" s="13" t="s">
        <v>85</v>
      </c>
      <c r="BB1459" s="98" t="str">
        <f>_xlfn.IFNA(VLOOKUP(BA1459,ACCESSORIES!F:J,5,FALSE),"N/A")</f>
        <v>N/A</v>
      </c>
      <c r="BC1459" s="77">
        <f t="shared" si="514"/>
        <v>42.639971357983825</v>
      </c>
      <c r="BD1459" s="56">
        <v>24.803100000000001</v>
      </c>
      <c r="BE1459" s="56">
        <v>24.803100000000001</v>
      </c>
      <c r="BF1459" s="56">
        <v>12.5984</v>
      </c>
      <c r="BG1459" s="378">
        <f t="shared" si="476"/>
        <v>0.12700723795352409</v>
      </c>
      <c r="BH1459" s="14"/>
      <c r="BI1459" s="114" t="s">
        <v>3532</v>
      </c>
      <c r="BJ1459" s="50" t="s">
        <v>4050</v>
      </c>
      <c r="BK1459" s="81"/>
      <c r="BL1459" s="81"/>
      <c r="BM1459" s="81"/>
      <c r="BN1459" s="81"/>
      <c r="BO1459" s="81"/>
      <c r="BP1459" s="81"/>
      <c r="BQ1459" s="81"/>
      <c r="BR1459" s="81"/>
      <c r="BS1459" s="81"/>
      <c r="BT1459" s="81"/>
      <c r="BU1459" s="349"/>
      <c r="BV1459" s="390"/>
      <c r="BW1459" s="352"/>
      <c r="BX1459" s="390"/>
      <c r="BY1459" s="93" t="str">
        <f t="shared" ref="BY1459" si="615">CONCATENATE(IF(J1459="Closeout","CLOSEOUT - ",""),D1459,", ",N1459,"x",O1459,", ",IF(U1459="N/A","",CONCATENATE(U1459,"/")),IF(S1459&gt;0,CONCATENATE("+",S1459),S1459),"mm Offset, ",P1459,", ",V1459,"mm Centerbore, ",PROPER(Y1459),IF(G1459="R",", Race Drilled",""),"",IF(BA1459="N/A","",CONCATENATE(", w/ ",BA1459)))</f>
        <v>MR803, 22x10, +10mm Offset, 6x135, 87mm Centerbore, Gloss Titanium - Machined Lip</v>
      </c>
      <c r="BZ1459" s="81" t="s">
        <v>3878</v>
      </c>
      <c r="CA1459" s="81" t="s">
        <v>3879</v>
      </c>
      <c r="CB1459" s="81" t="str">
        <f t="shared" ref="CB1459" si="616">C1459</f>
        <v>RAISED (8XX)</v>
      </c>
    </row>
    <row r="1460" spans="1:80" s="38" customFormat="1" ht="15" customHeight="1">
      <c r="A1460" s="22">
        <f t="shared" si="259"/>
        <v>1458</v>
      </c>
      <c r="B1460" s="13" t="s">
        <v>84</v>
      </c>
      <c r="C1460" s="104" t="s">
        <v>7657</v>
      </c>
      <c r="D1460" s="82" t="s">
        <v>7654</v>
      </c>
      <c r="E1460" s="91" t="str">
        <f>CONCATENATE(LEFT(D1460,5),VLOOKUP(CONCATENATE(N1460,"x",O1460),'PART NUMBER GUIDE'!$B$9:$C$49,2,FALSE),VLOOKUP(CONCATENATE(P1460, V1460), 'PART NUMBER GUIDE'!$Q$6:$R$91, 2, FALSE),VLOOKUP(Y1460,'PART NUMBER GUIDE'!$J$8:$K$43,2, FALSE),IF(U1460="N/A",IF(ABS(S1460)&lt;10,"0"&amp;ABS(S1460),ABS(S1460)),CONCATENATE(LEFT(U1460,1),RIGHT(U1460,1))), F1460, G1460)</f>
        <v>MR803310601310</v>
      </c>
      <c r="F1460" s="90"/>
      <c r="G1460" s="90"/>
      <c r="H1460" s="79" t="s">
        <v>7828</v>
      </c>
      <c r="I1460" s="109">
        <v>45372</v>
      </c>
      <c r="J1460" s="85" t="s">
        <v>1266</v>
      </c>
      <c r="K1460" s="342">
        <v>479</v>
      </c>
      <c r="L1460" s="92">
        <f t="shared" si="501"/>
        <v>479</v>
      </c>
      <c r="M1460" s="344"/>
      <c r="N1460" s="82">
        <v>22</v>
      </c>
      <c r="O1460" s="8">
        <v>10</v>
      </c>
      <c r="P1460" s="99" t="str">
        <f t="shared" si="399"/>
        <v>6x5.5</v>
      </c>
      <c r="Q1460" s="82">
        <v>6</v>
      </c>
      <c r="R1460" s="82">
        <v>5.5</v>
      </c>
      <c r="S1460" s="82">
        <v>10</v>
      </c>
      <c r="T1460" s="84">
        <v>5.8500000000000005</v>
      </c>
      <c r="U1460" s="102" t="s">
        <v>85</v>
      </c>
      <c r="V1460" s="75">
        <v>106.25</v>
      </c>
      <c r="W1460" s="41">
        <v>38.139971357983825</v>
      </c>
      <c r="X1460" s="51">
        <v>2650</v>
      </c>
      <c r="Y1460" s="45" t="s">
        <v>4304</v>
      </c>
      <c r="Z1460" s="79" t="s">
        <v>2987</v>
      </c>
      <c r="AA1460" s="51" t="str">
        <f t="shared" si="484"/>
        <v>22x10, 6x5.5, 10 OS</v>
      </c>
      <c r="AB1460" s="81" t="s">
        <v>7971</v>
      </c>
      <c r="AC1460" s="89">
        <f>_xlfn.IFNA(VLOOKUP(AB1460,ACCESSORIES!F:J,5,FALSE),"N/A")</f>
        <v>22</v>
      </c>
      <c r="AD1460" s="14" t="s">
        <v>85</v>
      </c>
      <c r="AE1460" s="9" t="str">
        <f>_xlfn.IFNA(VLOOKUP(AD1460,ACCESSORIES!C:G,5,FALSE),"N/A")</f>
        <v>N/A</v>
      </c>
      <c r="AF1460" s="9" t="str">
        <f>_xlfn.IFNA(VLOOKUP(AE1460,ACCESSORIES!D:H,5,FALSE),"N/A")</f>
        <v>N/A</v>
      </c>
      <c r="AG1460" s="14" t="s">
        <v>85</v>
      </c>
      <c r="AH1460" s="9" t="str">
        <f>_xlfn.IFNA(VLOOKUP(AG1460,ACCESSORIES!F:J,5,FALSE),"N/A")</f>
        <v>N/A</v>
      </c>
      <c r="AI1460" s="99" t="s">
        <v>265</v>
      </c>
      <c r="AJ1460" s="82" t="s">
        <v>1709</v>
      </c>
      <c r="AK1460" s="40">
        <f>_xlfn.IFNA(VLOOKUP(AJ1460,ACCESSORIES!F:J,5,FALSE),"N/A")</f>
        <v>2.75</v>
      </c>
      <c r="AL1460" s="3">
        <v>78.3</v>
      </c>
      <c r="AM1460" s="82">
        <v>16.2</v>
      </c>
      <c r="AN1460" s="82">
        <v>170</v>
      </c>
      <c r="AO1460" s="36">
        <v>10.3</v>
      </c>
      <c r="AP1460" s="36">
        <v>26.1</v>
      </c>
      <c r="AQ1460" s="25">
        <v>41.1</v>
      </c>
      <c r="AR1460" s="36">
        <v>49.3</v>
      </c>
      <c r="AS1460" s="25">
        <v>256.2</v>
      </c>
      <c r="AT1460" s="74">
        <v>251.9</v>
      </c>
      <c r="AU1460" s="84">
        <v>94.8</v>
      </c>
      <c r="AV1460" s="54">
        <v>41.2</v>
      </c>
      <c r="AW1460" s="54">
        <v>55.9</v>
      </c>
      <c r="AX1460" s="54">
        <v>56.4</v>
      </c>
      <c r="AY1460" s="13" t="s">
        <v>85</v>
      </c>
      <c r="AZ1460" s="98" t="str">
        <f>_xlfn.IFNA(VLOOKUP(AY1460,ACCESSORIES!F:J,5,FALSE),"N/A")</f>
        <v>N/A</v>
      </c>
      <c r="BA1460" s="13" t="s">
        <v>85</v>
      </c>
      <c r="BB1460" s="98" t="str">
        <f>_xlfn.IFNA(VLOOKUP(BA1460,ACCESSORIES!F:J,5,FALSE),"N/A")</f>
        <v>N/A</v>
      </c>
      <c r="BC1460" s="77">
        <f t="shared" si="514"/>
        <v>42.639971357983825</v>
      </c>
      <c r="BD1460" s="56">
        <v>24.803100000000001</v>
      </c>
      <c r="BE1460" s="56">
        <v>24.803100000000001</v>
      </c>
      <c r="BF1460" s="56">
        <v>12.5984</v>
      </c>
      <c r="BG1460" s="378">
        <f t="shared" si="476"/>
        <v>0.12700723795352409</v>
      </c>
      <c r="BH1460" s="14"/>
      <c r="BI1460" s="114" t="s">
        <v>3532</v>
      </c>
      <c r="BJ1460" s="50" t="s">
        <v>4050</v>
      </c>
      <c r="BK1460" s="81"/>
      <c r="BL1460" s="81"/>
      <c r="BM1460" s="81"/>
      <c r="BN1460" s="81"/>
      <c r="BO1460" s="81"/>
      <c r="BP1460" s="81"/>
      <c r="BQ1460" s="81"/>
      <c r="BR1460" s="81"/>
      <c r="BS1460" s="81"/>
      <c r="BT1460" s="81"/>
      <c r="BU1460" s="349"/>
      <c r="BV1460" s="390"/>
      <c r="BW1460" s="352"/>
      <c r="BX1460" s="390"/>
      <c r="BY1460" s="93" t="str">
        <f t="shared" si="477"/>
        <v>MR803, 22x10, +10mm Offset, 6x5.5, 106.25mm Centerbore, Gloss Black</v>
      </c>
      <c r="BZ1460" s="81" t="s">
        <v>3878</v>
      </c>
      <c r="CA1460" s="81" t="s">
        <v>3879</v>
      </c>
      <c r="CB1460" s="81" t="str">
        <f t="shared" si="478"/>
        <v>RAISED (8XX)</v>
      </c>
    </row>
    <row r="1461" spans="1:80" s="38" customFormat="1" ht="15" customHeight="1">
      <c r="A1461" s="22">
        <f t="shared" ref="A1461" si="617">ROW(B1461)-2</f>
        <v>1459</v>
      </c>
      <c r="B1461" s="13" t="s">
        <v>84</v>
      </c>
      <c r="C1461" s="104" t="s">
        <v>7657</v>
      </c>
      <c r="D1461" s="82" t="s">
        <v>7654</v>
      </c>
      <c r="E1461" s="91" t="str">
        <f>CONCATENATE(LEFT(D1461,5),VLOOKUP(CONCATENATE(N1461,"x",O1461),'PART NUMBER GUIDE'!$B$9:$C$49,2,FALSE),VLOOKUP(CONCATENATE(P1461, V1461), 'PART NUMBER GUIDE'!$Q$6:$R$91, 2, FALSE),VLOOKUP(Y1461,'PART NUMBER GUIDE'!$J$8:$K$43,2, FALSE),IF(U1461="N/A",IF(ABS(S1461)&lt;10,"0"&amp;ABS(S1461),ABS(S1461)),CONCATENATE(LEFT(U1461,1),RIGHT(U1461,1))), F1461, G1461)</f>
        <v>MR80331060810</v>
      </c>
      <c r="F1461" s="90"/>
      <c r="G1461" s="90"/>
      <c r="H1461" s="79" t="s">
        <v>7829</v>
      </c>
      <c r="I1461" s="109">
        <v>45372</v>
      </c>
      <c r="J1461" s="85" t="s">
        <v>1266</v>
      </c>
      <c r="K1461" s="342">
        <v>489</v>
      </c>
      <c r="L1461" s="92">
        <f t="shared" si="501"/>
        <v>489</v>
      </c>
      <c r="M1461" s="344"/>
      <c r="N1461" s="82">
        <v>22</v>
      </c>
      <c r="O1461" s="8">
        <v>10</v>
      </c>
      <c r="P1461" s="99" t="str">
        <f t="shared" ref="P1461" si="618">CONCATENATE(Q1461,"x",R1461)</f>
        <v>6x5.5</v>
      </c>
      <c r="Q1461" s="82">
        <v>6</v>
      </c>
      <c r="R1461" s="82">
        <v>5.5</v>
      </c>
      <c r="S1461" s="82">
        <v>10</v>
      </c>
      <c r="T1461" s="84">
        <v>5.8500000000000005</v>
      </c>
      <c r="U1461" s="102" t="s">
        <v>85</v>
      </c>
      <c r="V1461" s="75">
        <v>106.25</v>
      </c>
      <c r="W1461" s="41">
        <v>38.139971357983825</v>
      </c>
      <c r="X1461" s="51">
        <v>2650</v>
      </c>
      <c r="Y1461" s="45" t="s">
        <v>8075</v>
      </c>
      <c r="Z1461" s="79" t="s">
        <v>2992</v>
      </c>
      <c r="AA1461" s="51" t="str">
        <f t="shared" ref="AA1461" si="619">_xlfn.CONCAT(N1461,"x",O1461,","," ",P1461,","," ",S1461," ","OS")</f>
        <v>22x10, 6x5.5, 10 OS</v>
      </c>
      <c r="AB1461" s="81" t="s">
        <v>7971</v>
      </c>
      <c r="AC1461" s="89">
        <f>_xlfn.IFNA(VLOOKUP(AB1461,ACCESSORIES!F:J,5,FALSE),"N/A")</f>
        <v>22</v>
      </c>
      <c r="AD1461" s="14" t="s">
        <v>85</v>
      </c>
      <c r="AE1461" s="9" t="str">
        <f>_xlfn.IFNA(VLOOKUP(AD1461,ACCESSORIES!C:G,5,FALSE),"N/A")</f>
        <v>N/A</v>
      </c>
      <c r="AF1461" s="9" t="str">
        <f>_xlfn.IFNA(VLOOKUP(AE1461,ACCESSORIES!D:H,5,FALSE),"N/A")</f>
        <v>N/A</v>
      </c>
      <c r="AG1461" s="14" t="s">
        <v>85</v>
      </c>
      <c r="AH1461" s="9" t="str">
        <f>_xlfn.IFNA(VLOOKUP(AG1461,ACCESSORIES!F:J,5,FALSE),"N/A")</f>
        <v>N/A</v>
      </c>
      <c r="AI1461" s="99" t="s">
        <v>265</v>
      </c>
      <c r="AJ1461" s="82" t="s">
        <v>1709</v>
      </c>
      <c r="AK1461" s="40">
        <f>_xlfn.IFNA(VLOOKUP(AJ1461,ACCESSORIES!F:J,5,FALSE),"N/A")</f>
        <v>2.75</v>
      </c>
      <c r="AL1461" s="3">
        <v>78.3</v>
      </c>
      <c r="AM1461" s="82">
        <v>16.2</v>
      </c>
      <c r="AN1461" s="82">
        <v>170</v>
      </c>
      <c r="AO1461" s="36">
        <v>10.3</v>
      </c>
      <c r="AP1461" s="36">
        <v>26.1</v>
      </c>
      <c r="AQ1461" s="25">
        <v>41.1</v>
      </c>
      <c r="AR1461" s="36">
        <v>49.3</v>
      </c>
      <c r="AS1461" s="25">
        <v>256.2</v>
      </c>
      <c r="AT1461" s="74">
        <v>251.9</v>
      </c>
      <c r="AU1461" s="84">
        <v>94.8</v>
      </c>
      <c r="AV1461" s="54">
        <v>41.2</v>
      </c>
      <c r="AW1461" s="54">
        <v>55.9</v>
      </c>
      <c r="AX1461" s="54">
        <v>56.4</v>
      </c>
      <c r="AY1461" s="13" t="s">
        <v>85</v>
      </c>
      <c r="AZ1461" s="98" t="str">
        <f>_xlfn.IFNA(VLOOKUP(AY1461,ACCESSORIES!F:J,5,FALSE),"N/A")</f>
        <v>N/A</v>
      </c>
      <c r="BA1461" s="13" t="s">
        <v>85</v>
      </c>
      <c r="BB1461" s="98" t="str">
        <f>_xlfn.IFNA(VLOOKUP(BA1461,ACCESSORIES!F:J,5,FALSE),"N/A")</f>
        <v>N/A</v>
      </c>
      <c r="BC1461" s="77">
        <f t="shared" si="514"/>
        <v>42.639971357983825</v>
      </c>
      <c r="BD1461" s="56">
        <v>24.803100000000001</v>
      </c>
      <c r="BE1461" s="56">
        <v>24.803100000000001</v>
      </c>
      <c r="BF1461" s="56">
        <v>12.5984</v>
      </c>
      <c r="BG1461" s="378">
        <f t="shared" si="476"/>
        <v>0.12700723795352409</v>
      </c>
      <c r="BH1461" s="14"/>
      <c r="BI1461" s="114" t="s">
        <v>3532</v>
      </c>
      <c r="BJ1461" s="50" t="s">
        <v>4050</v>
      </c>
      <c r="BK1461" s="81"/>
      <c r="BL1461" s="81"/>
      <c r="BM1461" s="81"/>
      <c r="BN1461" s="81"/>
      <c r="BO1461" s="81"/>
      <c r="BP1461" s="81"/>
      <c r="BQ1461" s="81"/>
      <c r="BR1461" s="81"/>
      <c r="BS1461" s="81"/>
      <c r="BT1461" s="81"/>
      <c r="BU1461" s="349"/>
      <c r="BV1461" s="390"/>
      <c r="BW1461" s="352"/>
      <c r="BX1461" s="390"/>
      <c r="BY1461" s="93" t="str">
        <f t="shared" ref="BY1461" si="620">CONCATENATE(IF(J1461="Closeout","CLOSEOUT - ",""),D1461,", ",N1461,"x",O1461,", ",IF(U1461="N/A","",CONCATENATE(U1461,"/")),IF(S1461&gt;0,CONCATENATE("+",S1461),S1461),"mm Offset, ",P1461,", ",V1461,"mm Centerbore, ",PROPER(Y1461),IF(G1461="R",", Race Drilled",""),"",IF(BA1461="N/A","",CONCATENATE(", w/ ",BA1461)))</f>
        <v>MR803, 22x10, +10mm Offset, 6x5.5, 106.25mm Centerbore, Gloss Titanium - Machined Lip</v>
      </c>
      <c r="BZ1461" s="81" t="s">
        <v>3878</v>
      </c>
      <c r="CA1461" s="81" t="s">
        <v>3879</v>
      </c>
      <c r="CB1461" s="81" t="str">
        <f t="shared" ref="CB1461" si="621">C1461</f>
        <v>RAISED (8XX)</v>
      </c>
    </row>
    <row r="1462" spans="1:80" s="38" customFormat="1" ht="15" customHeight="1">
      <c r="A1462" s="22">
        <f t="shared" si="259"/>
        <v>1460</v>
      </c>
      <c r="B1462" s="13" t="s">
        <v>84</v>
      </c>
      <c r="C1462" s="104" t="s">
        <v>7657</v>
      </c>
      <c r="D1462" s="82" t="s">
        <v>7654</v>
      </c>
      <c r="E1462" s="91" t="str">
        <f>CONCATENATE(LEFT(D1462,5),VLOOKUP(CONCATENATE(N1462,"x",O1462),'PART NUMBER GUIDE'!$B$9:$C$49,2,FALSE),VLOOKUP(CONCATENATE(P1462, V1462), 'PART NUMBER GUIDE'!$Q$6:$R$91, 2, FALSE),VLOOKUP(Y1462,'PART NUMBER GUIDE'!$J$8:$K$43,2, FALSE),IF(U1462="N/A",IF(ABS(S1462)&lt;10,"0"&amp;ABS(S1462),ABS(S1462)),CONCATENATE(LEFT(U1462,1),RIGHT(U1462,1))), F1462, G1462)</f>
        <v>MR803310161318N</v>
      </c>
      <c r="F1462" s="90" t="s">
        <v>2224</v>
      </c>
      <c r="G1462" s="90"/>
      <c r="H1462" s="79" t="s">
        <v>7830</v>
      </c>
      <c r="I1462" s="109">
        <v>45372</v>
      </c>
      <c r="J1462" s="85" t="s">
        <v>1266</v>
      </c>
      <c r="K1462" s="342">
        <v>479</v>
      </c>
      <c r="L1462" s="92">
        <f t="shared" si="501"/>
        <v>479</v>
      </c>
      <c r="M1462" s="344"/>
      <c r="N1462" s="82">
        <v>22</v>
      </c>
      <c r="O1462" s="8">
        <v>10</v>
      </c>
      <c r="P1462" s="99" t="str">
        <f t="shared" si="399"/>
        <v>6x135</v>
      </c>
      <c r="Q1462" s="82">
        <v>6</v>
      </c>
      <c r="R1462" s="82">
        <v>135</v>
      </c>
      <c r="S1462" s="82">
        <v>-18</v>
      </c>
      <c r="T1462" s="84">
        <v>4.75</v>
      </c>
      <c r="U1462" s="102" t="s">
        <v>85</v>
      </c>
      <c r="V1462" s="75">
        <v>87</v>
      </c>
      <c r="W1462" s="41">
        <v>41.005980766387232</v>
      </c>
      <c r="X1462" s="51">
        <v>2650</v>
      </c>
      <c r="Y1462" s="45" t="s">
        <v>4304</v>
      </c>
      <c r="Z1462" s="79" t="s">
        <v>2987</v>
      </c>
      <c r="AA1462" s="51" t="str">
        <f t="shared" si="484"/>
        <v>22x10, 6x135, -18 OS</v>
      </c>
      <c r="AB1462" s="81" t="s">
        <v>7971</v>
      </c>
      <c r="AC1462" s="89">
        <f>_xlfn.IFNA(VLOOKUP(AB1462,ACCESSORIES!F:J,5,FALSE),"N/A")</f>
        <v>22</v>
      </c>
      <c r="AD1462" s="14" t="s">
        <v>85</v>
      </c>
      <c r="AE1462" s="9" t="str">
        <f>_xlfn.IFNA(VLOOKUP(AD1462,ACCESSORIES!C:G,5,FALSE),"N/A")</f>
        <v>N/A</v>
      </c>
      <c r="AF1462" s="9" t="str">
        <f>_xlfn.IFNA(VLOOKUP(AE1462,ACCESSORIES!D:H,5,FALSE),"N/A")</f>
        <v>N/A</v>
      </c>
      <c r="AG1462" s="14" t="s">
        <v>85</v>
      </c>
      <c r="AH1462" s="9" t="str">
        <f>_xlfn.IFNA(VLOOKUP(AG1462,ACCESSORIES!F:J,5,FALSE),"N/A")</f>
        <v>N/A</v>
      </c>
      <c r="AI1462" s="99" t="s">
        <v>265</v>
      </c>
      <c r="AJ1462" s="82" t="s">
        <v>85</v>
      </c>
      <c r="AK1462" s="82" t="s">
        <v>85</v>
      </c>
      <c r="AL1462" s="82" t="s">
        <v>85</v>
      </c>
      <c r="AM1462" s="82">
        <v>16.2</v>
      </c>
      <c r="AN1462" s="82">
        <v>170</v>
      </c>
      <c r="AO1462" s="36">
        <v>17.8</v>
      </c>
      <c r="AP1462" s="36">
        <v>48.6</v>
      </c>
      <c r="AQ1462" s="25">
        <v>68.5</v>
      </c>
      <c r="AR1462" s="36">
        <v>59.3</v>
      </c>
      <c r="AS1462" s="25">
        <v>258.7</v>
      </c>
      <c r="AT1462" s="74">
        <v>254.3</v>
      </c>
      <c r="AU1462" s="84">
        <v>87</v>
      </c>
      <c r="AV1462" s="54">
        <v>83.9</v>
      </c>
      <c r="AW1462" s="54">
        <v>83.9</v>
      </c>
      <c r="AX1462" s="54">
        <v>56.4</v>
      </c>
      <c r="AY1462" s="13" t="s">
        <v>85</v>
      </c>
      <c r="AZ1462" s="98" t="str">
        <f>_xlfn.IFNA(VLOOKUP(AY1462,ACCESSORIES!F:J,5,FALSE),"N/A")</f>
        <v>N/A</v>
      </c>
      <c r="BA1462" s="13" t="s">
        <v>85</v>
      </c>
      <c r="BB1462" s="98" t="str">
        <f>_xlfn.IFNA(VLOOKUP(BA1462,ACCESSORIES!F:J,5,FALSE),"N/A")</f>
        <v>N/A</v>
      </c>
      <c r="BC1462" s="77">
        <f t="shared" si="514"/>
        <v>45.505980766387232</v>
      </c>
      <c r="BD1462" s="56">
        <v>24.803100000000001</v>
      </c>
      <c r="BE1462" s="56">
        <v>24.803100000000001</v>
      </c>
      <c r="BF1462" s="56">
        <v>12.5984</v>
      </c>
      <c r="BG1462" s="378">
        <f t="shared" si="476"/>
        <v>0.12700723795352409</v>
      </c>
      <c r="BH1462" s="14"/>
      <c r="BI1462" s="114" t="s">
        <v>3532</v>
      </c>
      <c r="BJ1462" s="50" t="s">
        <v>4050</v>
      </c>
      <c r="BK1462" s="81"/>
      <c r="BL1462" s="81"/>
      <c r="BM1462" s="81"/>
      <c r="BN1462" s="81"/>
      <c r="BO1462" s="81"/>
      <c r="BP1462" s="81"/>
      <c r="BQ1462" s="81"/>
      <c r="BR1462" s="81"/>
      <c r="BS1462" s="81"/>
      <c r="BT1462" s="81"/>
      <c r="BU1462" s="349"/>
      <c r="BV1462" s="390"/>
      <c r="BW1462" s="352"/>
      <c r="BX1462" s="390"/>
      <c r="BY1462" s="93" t="str">
        <f t="shared" si="477"/>
        <v>MR803, 22x10, -18mm Offset, 6x135, 87mm Centerbore, Gloss Black</v>
      </c>
      <c r="BZ1462" s="81" t="s">
        <v>3878</v>
      </c>
      <c r="CA1462" s="81" t="s">
        <v>3879</v>
      </c>
      <c r="CB1462" s="81" t="str">
        <f t="shared" si="478"/>
        <v>RAISED (8XX)</v>
      </c>
    </row>
    <row r="1463" spans="1:80" s="38" customFormat="1" ht="15" customHeight="1">
      <c r="A1463" s="22">
        <f t="shared" ref="A1463" si="622">ROW(B1463)-2</f>
        <v>1461</v>
      </c>
      <c r="B1463" s="13" t="s">
        <v>84</v>
      </c>
      <c r="C1463" s="104" t="s">
        <v>7657</v>
      </c>
      <c r="D1463" s="82" t="s">
        <v>7654</v>
      </c>
      <c r="E1463" s="91" t="str">
        <f>CONCATENATE(LEFT(D1463,5),VLOOKUP(CONCATENATE(N1463,"x",O1463),'PART NUMBER GUIDE'!$B$9:$C$49,2,FALSE),VLOOKUP(CONCATENATE(P1463, V1463), 'PART NUMBER GUIDE'!$Q$6:$R$91, 2, FALSE),VLOOKUP(Y1463,'PART NUMBER GUIDE'!$J$8:$K$43,2, FALSE),IF(U1463="N/A",IF(ABS(S1463)&lt;10,"0"&amp;ABS(S1463),ABS(S1463)),CONCATENATE(LEFT(U1463,1),RIGHT(U1463,1))), F1463, G1463)</f>
        <v>MR80331016818N</v>
      </c>
      <c r="F1463" s="90" t="s">
        <v>2224</v>
      </c>
      <c r="G1463" s="90"/>
      <c r="H1463" s="79" t="s">
        <v>7831</v>
      </c>
      <c r="I1463" s="109">
        <v>45372</v>
      </c>
      <c r="J1463" s="85" t="s">
        <v>1266</v>
      </c>
      <c r="K1463" s="342">
        <v>489</v>
      </c>
      <c r="L1463" s="92">
        <f t="shared" si="501"/>
        <v>489</v>
      </c>
      <c r="M1463" s="344"/>
      <c r="N1463" s="82">
        <v>22</v>
      </c>
      <c r="O1463" s="8">
        <v>10</v>
      </c>
      <c r="P1463" s="99" t="str">
        <f t="shared" ref="P1463" si="623">CONCATENATE(Q1463,"x",R1463)</f>
        <v>6x135</v>
      </c>
      <c r="Q1463" s="82">
        <v>6</v>
      </c>
      <c r="R1463" s="82">
        <v>135</v>
      </c>
      <c r="S1463" s="82">
        <v>-18</v>
      </c>
      <c r="T1463" s="84">
        <v>4.75</v>
      </c>
      <c r="U1463" s="102" t="s">
        <v>85</v>
      </c>
      <c r="V1463" s="75">
        <v>87</v>
      </c>
      <c r="W1463" s="41">
        <v>41.005980766387232</v>
      </c>
      <c r="X1463" s="51">
        <v>2650</v>
      </c>
      <c r="Y1463" s="45" t="s">
        <v>8075</v>
      </c>
      <c r="Z1463" s="79" t="s">
        <v>2992</v>
      </c>
      <c r="AA1463" s="51" t="str">
        <f t="shared" ref="AA1463" si="624">_xlfn.CONCAT(N1463,"x",O1463,","," ",P1463,","," ",S1463," ","OS")</f>
        <v>22x10, 6x135, -18 OS</v>
      </c>
      <c r="AB1463" s="81" t="s">
        <v>7971</v>
      </c>
      <c r="AC1463" s="89">
        <f>_xlfn.IFNA(VLOOKUP(AB1463,ACCESSORIES!F:J,5,FALSE),"N/A")</f>
        <v>22</v>
      </c>
      <c r="AD1463" s="14" t="s">
        <v>85</v>
      </c>
      <c r="AE1463" s="9" t="str">
        <f>_xlfn.IFNA(VLOOKUP(AD1463,ACCESSORIES!C:G,5,FALSE),"N/A")</f>
        <v>N/A</v>
      </c>
      <c r="AF1463" s="9" t="str">
        <f>_xlfn.IFNA(VLOOKUP(AE1463,ACCESSORIES!D:H,5,FALSE),"N/A")</f>
        <v>N/A</v>
      </c>
      <c r="AG1463" s="14" t="s">
        <v>85</v>
      </c>
      <c r="AH1463" s="9" t="str">
        <f>_xlfn.IFNA(VLOOKUP(AG1463,ACCESSORIES!F:J,5,FALSE),"N/A")</f>
        <v>N/A</v>
      </c>
      <c r="AI1463" s="99" t="s">
        <v>265</v>
      </c>
      <c r="AJ1463" s="82" t="s">
        <v>85</v>
      </c>
      <c r="AK1463" s="82" t="s">
        <v>85</v>
      </c>
      <c r="AL1463" s="82" t="s">
        <v>85</v>
      </c>
      <c r="AM1463" s="82">
        <v>16.2</v>
      </c>
      <c r="AN1463" s="82">
        <v>170</v>
      </c>
      <c r="AO1463" s="36">
        <v>17.8</v>
      </c>
      <c r="AP1463" s="36">
        <v>48.6</v>
      </c>
      <c r="AQ1463" s="25">
        <v>68.5</v>
      </c>
      <c r="AR1463" s="36">
        <v>59.3</v>
      </c>
      <c r="AS1463" s="25">
        <v>258.7</v>
      </c>
      <c r="AT1463" s="74">
        <v>254.3</v>
      </c>
      <c r="AU1463" s="84">
        <v>87</v>
      </c>
      <c r="AV1463" s="54">
        <v>83.9</v>
      </c>
      <c r="AW1463" s="54">
        <v>83.9</v>
      </c>
      <c r="AX1463" s="54">
        <v>56.4</v>
      </c>
      <c r="AY1463" s="13" t="s">
        <v>85</v>
      </c>
      <c r="AZ1463" s="98" t="str">
        <f>_xlfn.IFNA(VLOOKUP(AY1463,ACCESSORIES!F:J,5,FALSE),"N/A")</f>
        <v>N/A</v>
      </c>
      <c r="BA1463" s="13" t="s">
        <v>85</v>
      </c>
      <c r="BB1463" s="98" t="str">
        <f>_xlfn.IFNA(VLOOKUP(BA1463,ACCESSORIES!F:J,5,FALSE),"N/A")</f>
        <v>N/A</v>
      </c>
      <c r="BC1463" s="77">
        <f t="shared" si="514"/>
        <v>45.505980766387232</v>
      </c>
      <c r="BD1463" s="56">
        <v>24.803100000000001</v>
      </c>
      <c r="BE1463" s="56">
        <v>24.803100000000001</v>
      </c>
      <c r="BF1463" s="56">
        <v>12.5984</v>
      </c>
      <c r="BG1463" s="378">
        <f t="shared" si="476"/>
        <v>0.12700723795352409</v>
      </c>
      <c r="BH1463" s="14"/>
      <c r="BI1463" s="114" t="s">
        <v>3532</v>
      </c>
      <c r="BJ1463" s="50" t="s">
        <v>4050</v>
      </c>
      <c r="BK1463" s="81"/>
      <c r="BL1463" s="81"/>
      <c r="BM1463" s="81"/>
      <c r="BN1463" s="81"/>
      <c r="BO1463" s="81"/>
      <c r="BP1463" s="81"/>
      <c r="BQ1463" s="81"/>
      <c r="BR1463" s="81"/>
      <c r="BS1463" s="81"/>
      <c r="BT1463" s="81"/>
      <c r="BU1463" s="349"/>
      <c r="BV1463" s="390"/>
      <c r="BW1463" s="352"/>
      <c r="BX1463" s="390"/>
      <c r="BY1463" s="93" t="str">
        <f t="shared" ref="BY1463" si="625">CONCATENATE(IF(J1463="Closeout","CLOSEOUT - ",""),D1463,", ",N1463,"x",O1463,", ",IF(U1463="N/A","",CONCATENATE(U1463,"/")),IF(S1463&gt;0,CONCATENATE("+",S1463),S1463),"mm Offset, ",P1463,", ",V1463,"mm Centerbore, ",PROPER(Y1463),IF(G1463="R",", Race Drilled",""),"",IF(BA1463="N/A","",CONCATENATE(", w/ ",BA1463)))</f>
        <v>MR803, 22x10, -18mm Offset, 6x135, 87mm Centerbore, Gloss Titanium - Machined Lip</v>
      </c>
      <c r="BZ1463" s="81" t="s">
        <v>3878</v>
      </c>
      <c r="CA1463" s="81" t="s">
        <v>3879</v>
      </c>
      <c r="CB1463" s="81" t="str">
        <f t="shared" ref="CB1463" si="626">C1463</f>
        <v>RAISED (8XX)</v>
      </c>
    </row>
    <row r="1464" spans="1:80" s="38" customFormat="1" ht="15" customHeight="1">
      <c r="A1464" s="22">
        <f t="shared" si="259"/>
        <v>1462</v>
      </c>
      <c r="B1464" s="13" t="s">
        <v>84</v>
      </c>
      <c r="C1464" s="104" t="s">
        <v>7657</v>
      </c>
      <c r="D1464" s="82" t="s">
        <v>7654</v>
      </c>
      <c r="E1464" s="91" t="str">
        <f>CONCATENATE(LEFT(D1464,5),VLOOKUP(CONCATENATE(N1464,"x",O1464),'PART NUMBER GUIDE'!$B$9:$C$49,2,FALSE),VLOOKUP(CONCATENATE(P1464, V1464), 'PART NUMBER GUIDE'!$Q$6:$R$91, 2, FALSE),VLOOKUP(Y1464,'PART NUMBER GUIDE'!$J$8:$K$43,2, FALSE),IF(U1464="N/A",IF(ABS(S1464)&lt;10,"0"&amp;ABS(S1464),ABS(S1464)),CONCATENATE(LEFT(U1464,1),RIGHT(U1464,1))), F1464, G1464)</f>
        <v>MR803310601318N</v>
      </c>
      <c r="F1464" s="90" t="s">
        <v>2224</v>
      </c>
      <c r="G1464" s="90"/>
      <c r="H1464" s="79" t="s">
        <v>7832</v>
      </c>
      <c r="I1464" s="109">
        <v>45372</v>
      </c>
      <c r="J1464" s="85" t="s">
        <v>1266</v>
      </c>
      <c r="K1464" s="342">
        <v>479</v>
      </c>
      <c r="L1464" s="92">
        <f t="shared" si="501"/>
        <v>479</v>
      </c>
      <c r="M1464" s="344"/>
      <c r="N1464" s="82">
        <v>22</v>
      </c>
      <c r="O1464" s="8">
        <v>10</v>
      </c>
      <c r="P1464" s="99" t="str">
        <f t="shared" si="399"/>
        <v>6x5.5</v>
      </c>
      <c r="Q1464" s="82">
        <v>6</v>
      </c>
      <c r="R1464" s="82">
        <v>5.5</v>
      </c>
      <c r="S1464" s="82">
        <v>-18</v>
      </c>
      <c r="T1464" s="84">
        <v>4.75</v>
      </c>
      <c r="U1464" s="102" t="s">
        <v>85</v>
      </c>
      <c r="V1464" s="75">
        <v>106.25</v>
      </c>
      <c r="W1464" s="41">
        <v>41.005980766387232</v>
      </c>
      <c r="X1464" s="51">
        <v>2650</v>
      </c>
      <c r="Y1464" s="45" t="s">
        <v>4304</v>
      </c>
      <c r="Z1464" s="79" t="s">
        <v>2987</v>
      </c>
      <c r="AA1464" s="51" t="str">
        <f t="shared" si="484"/>
        <v>22x10, 6x5.5, -18 OS</v>
      </c>
      <c r="AB1464" s="81" t="s">
        <v>7971</v>
      </c>
      <c r="AC1464" s="89">
        <f>_xlfn.IFNA(VLOOKUP(AB1464,ACCESSORIES!F:J,5,FALSE),"N/A")</f>
        <v>22</v>
      </c>
      <c r="AD1464" s="14" t="s">
        <v>85</v>
      </c>
      <c r="AE1464" s="9" t="str">
        <f>_xlfn.IFNA(VLOOKUP(AD1464,ACCESSORIES!C:G,5,FALSE),"N/A")</f>
        <v>N/A</v>
      </c>
      <c r="AF1464" s="9" t="str">
        <f>_xlfn.IFNA(VLOOKUP(AE1464,ACCESSORIES!D:H,5,FALSE),"N/A")</f>
        <v>N/A</v>
      </c>
      <c r="AG1464" s="14" t="s">
        <v>85</v>
      </c>
      <c r="AH1464" s="9" t="str">
        <f>_xlfn.IFNA(VLOOKUP(AG1464,ACCESSORIES!F:J,5,FALSE),"N/A")</f>
        <v>N/A</v>
      </c>
      <c r="AI1464" s="99" t="s">
        <v>265</v>
      </c>
      <c r="AJ1464" s="82" t="s">
        <v>1709</v>
      </c>
      <c r="AK1464" s="40">
        <f>_xlfn.IFNA(VLOOKUP(AJ1464,ACCESSORIES!F:J,5,FALSE),"N/A")</f>
        <v>2.75</v>
      </c>
      <c r="AL1464" s="3">
        <v>78.3</v>
      </c>
      <c r="AM1464" s="82">
        <v>16.2</v>
      </c>
      <c r="AN1464" s="82">
        <v>170</v>
      </c>
      <c r="AO1464" s="36">
        <v>17.8</v>
      </c>
      <c r="AP1464" s="36">
        <v>48.6</v>
      </c>
      <c r="AQ1464" s="25">
        <v>68.5</v>
      </c>
      <c r="AR1464" s="36">
        <v>59.3</v>
      </c>
      <c r="AS1464" s="25">
        <v>258.7</v>
      </c>
      <c r="AT1464" s="74">
        <v>254.3</v>
      </c>
      <c r="AU1464" s="84">
        <v>94.8</v>
      </c>
      <c r="AV1464" s="54">
        <v>69.2</v>
      </c>
      <c r="AW1464" s="54">
        <v>83.9</v>
      </c>
      <c r="AX1464" s="54">
        <v>56.4</v>
      </c>
      <c r="AY1464" s="13" t="s">
        <v>85</v>
      </c>
      <c r="AZ1464" s="98" t="str">
        <f>_xlfn.IFNA(VLOOKUP(AY1464,ACCESSORIES!F:J,5,FALSE),"N/A")</f>
        <v>N/A</v>
      </c>
      <c r="BA1464" s="13" t="s">
        <v>85</v>
      </c>
      <c r="BB1464" s="98" t="str">
        <f>_xlfn.IFNA(VLOOKUP(BA1464,ACCESSORIES!F:J,5,FALSE),"N/A")</f>
        <v>N/A</v>
      </c>
      <c r="BC1464" s="77">
        <f t="shared" si="514"/>
        <v>45.505980766387232</v>
      </c>
      <c r="BD1464" s="56">
        <v>24.803100000000001</v>
      </c>
      <c r="BE1464" s="56">
        <v>24.803100000000001</v>
      </c>
      <c r="BF1464" s="56">
        <v>12.5984</v>
      </c>
      <c r="BG1464" s="378">
        <f t="shared" si="476"/>
        <v>0.12700723795352409</v>
      </c>
      <c r="BH1464" s="14"/>
      <c r="BI1464" s="114" t="s">
        <v>3532</v>
      </c>
      <c r="BJ1464" s="50" t="s">
        <v>4050</v>
      </c>
      <c r="BK1464" s="81"/>
      <c r="BL1464" s="81"/>
      <c r="BM1464" s="81"/>
      <c r="BN1464" s="81"/>
      <c r="BO1464" s="81"/>
      <c r="BP1464" s="81"/>
      <c r="BQ1464" s="81"/>
      <c r="BR1464" s="81"/>
      <c r="BS1464" s="81"/>
      <c r="BT1464" s="81"/>
      <c r="BU1464" s="349"/>
      <c r="BV1464" s="390"/>
      <c r="BW1464" s="352"/>
      <c r="BX1464" s="390"/>
      <c r="BY1464" s="93" t="str">
        <f t="shared" si="477"/>
        <v>MR803, 22x10, -18mm Offset, 6x5.5, 106.25mm Centerbore, Gloss Black</v>
      </c>
      <c r="BZ1464" s="81" t="s">
        <v>3878</v>
      </c>
      <c r="CA1464" s="81" t="s">
        <v>3879</v>
      </c>
      <c r="CB1464" s="81" t="str">
        <f t="shared" si="478"/>
        <v>RAISED (8XX)</v>
      </c>
    </row>
    <row r="1465" spans="1:80" s="38" customFormat="1" ht="15" customHeight="1">
      <c r="A1465" s="22">
        <f t="shared" ref="A1465" si="627">ROW(B1465)-2</f>
        <v>1463</v>
      </c>
      <c r="B1465" s="13" t="s">
        <v>84</v>
      </c>
      <c r="C1465" s="104" t="s">
        <v>7657</v>
      </c>
      <c r="D1465" s="82" t="s">
        <v>7654</v>
      </c>
      <c r="E1465" s="91" t="str">
        <f>CONCATENATE(LEFT(D1465,5),VLOOKUP(CONCATENATE(N1465,"x",O1465),'PART NUMBER GUIDE'!$B$9:$C$49,2,FALSE),VLOOKUP(CONCATENATE(P1465, V1465), 'PART NUMBER GUIDE'!$Q$6:$R$91, 2, FALSE),VLOOKUP(Y1465,'PART NUMBER GUIDE'!$J$8:$K$43,2, FALSE),IF(U1465="N/A",IF(ABS(S1465)&lt;10,"0"&amp;ABS(S1465),ABS(S1465)),CONCATENATE(LEFT(U1465,1),RIGHT(U1465,1))), F1465, G1465)</f>
        <v>MR80331060818N</v>
      </c>
      <c r="F1465" s="90" t="s">
        <v>2224</v>
      </c>
      <c r="G1465" s="90"/>
      <c r="H1465" s="79" t="s">
        <v>7833</v>
      </c>
      <c r="I1465" s="109">
        <v>45372</v>
      </c>
      <c r="J1465" s="85" t="s">
        <v>1266</v>
      </c>
      <c r="K1465" s="342">
        <v>489</v>
      </c>
      <c r="L1465" s="92">
        <f t="shared" si="501"/>
        <v>489</v>
      </c>
      <c r="M1465" s="344"/>
      <c r="N1465" s="82">
        <v>22</v>
      </c>
      <c r="O1465" s="8">
        <v>10</v>
      </c>
      <c r="P1465" s="99" t="str">
        <f t="shared" ref="P1465" si="628">CONCATENATE(Q1465,"x",R1465)</f>
        <v>6x5.5</v>
      </c>
      <c r="Q1465" s="82">
        <v>6</v>
      </c>
      <c r="R1465" s="82">
        <v>5.5</v>
      </c>
      <c r="S1465" s="82">
        <v>-18</v>
      </c>
      <c r="T1465" s="84">
        <v>4.75</v>
      </c>
      <c r="U1465" s="102" t="s">
        <v>85</v>
      </c>
      <c r="V1465" s="75">
        <v>106.25</v>
      </c>
      <c r="W1465" s="41">
        <v>41.005980766387232</v>
      </c>
      <c r="X1465" s="51">
        <v>2650</v>
      </c>
      <c r="Y1465" s="45" t="s">
        <v>8075</v>
      </c>
      <c r="Z1465" s="79" t="s">
        <v>2992</v>
      </c>
      <c r="AA1465" s="51" t="str">
        <f t="shared" ref="AA1465" si="629">_xlfn.CONCAT(N1465,"x",O1465,","," ",P1465,","," ",S1465," ","OS")</f>
        <v>22x10, 6x5.5, -18 OS</v>
      </c>
      <c r="AB1465" s="81" t="s">
        <v>7971</v>
      </c>
      <c r="AC1465" s="89">
        <f>_xlfn.IFNA(VLOOKUP(AB1465,ACCESSORIES!F:J,5,FALSE),"N/A")</f>
        <v>22</v>
      </c>
      <c r="AD1465" s="14" t="s">
        <v>85</v>
      </c>
      <c r="AE1465" s="9" t="str">
        <f>_xlfn.IFNA(VLOOKUP(AD1465,ACCESSORIES!C:G,5,FALSE),"N/A")</f>
        <v>N/A</v>
      </c>
      <c r="AF1465" s="9" t="str">
        <f>_xlfn.IFNA(VLOOKUP(AE1465,ACCESSORIES!D:H,5,FALSE),"N/A")</f>
        <v>N/A</v>
      </c>
      <c r="AG1465" s="14" t="s">
        <v>85</v>
      </c>
      <c r="AH1465" s="9" t="str">
        <f>_xlfn.IFNA(VLOOKUP(AG1465,ACCESSORIES!F:J,5,FALSE),"N/A")</f>
        <v>N/A</v>
      </c>
      <c r="AI1465" s="99" t="s">
        <v>265</v>
      </c>
      <c r="AJ1465" s="82" t="s">
        <v>1709</v>
      </c>
      <c r="AK1465" s="40">
        <f>_xlfn.IFNA(VLOOKUP(AJ1465,ACCESSORIES!F:J,5,FALSE),"N/A")</f>
        <v>2.75</v>
      </c>
      <c r="AL1465" s="3">
        <v>78.3</v>
      </c>
      <c r="AM1465" s="82">
        <v>16.2</v>
      </c>
      <c r="AN1465" s="82">
        <v>170</v>
      </c>
      <c r="AO1465" s="36">
        <v>17.8</v>
      </c>
      <c r="AP1465" s="36">
        <v>48.6</v>
      </c>
      <c r="AQ1465" s="25">
        <v>68.5</v>
      </c>
      <c r="AR1465" s="36">
        <v>59.3</v>
      </c>
      <c r="AS1465" s="25">
        <v>258.7</v>
      </c>
      <c r="AT1465" s="74">
        <v>254.3</v>
      </c>
      <c r="AU1465" s="84">
        <v>94.8</v>
      </c>
      <c r="AV1465" s="54">
        <v>69.2</v>
      </c>
      <c r="AW1465" s="54">
        <v>83.9</v>
      </c>
      <c r="AX1465" s="54">
        <v>56.4</v>
      </c>
      <c r="AY1465" s="13" t="s">
        <v>85</v>
      </c>
      <c r="AZ1465" s="98" t="str">
        <f>_xlfn.IFNA(VLOOKUP(AY1465,ACCESSORIES!F:J,5,FALSE),"N/A")</f>
        <v>N/A</v>
      </c>
      <c r="BA1465" s="13" t="s">
        <v>85</v>
      </c>
      <c r="BB1465" s="98" t="str">
        <f>_xlfn.IFNA(VLOOKUP(BA1465,ACCESSORIES!F:J,5,FALSE),"N/A")</f>
        <v>N/A</v>
      </c>
      <c r="BC1465" s="77">
        <f t="shared" si="514"/>
        <v>45.505980766387232</v>
      </c>
      <c r="BD1465" s="56">
        <v>24.803100000000001</v>
      </c>
      <c r="BE1465" s="56">
        <v>24.803100000000001</v>
      </c>
      <c r="BF1465" s="56">
        <v>12.5984</v>
      </c>
      <c r="BG1465" s="378">
        <f t="shared" si="476"/>
        <v>0.12700723795352409</v>
      </c>
      <c r="BH1465" s="14"/>
      <c r="BI1465" s="114" t="s">
        <v>3532</v>
      </c>
      <c r="BJ1465" s="50" t="s">
        <v>4050</v>
      </c>
      <c r="BK1465" s="81"/>
      <c r="BL1465" s="81"/>
      <c r="BM1465" s="81"/>
      <c r="BN1465" s="81"/>
      <c r="BO1465" s="81"/>
      <c r="BP1465" s="81"/>
      <c r="BQ1465" s="81"/>
      <c r="BR1465" s="81"/>
      <c r="BS1465" s="81"/>
      <c r="BT1465" s="81"/>
      <c r="BU1465" s="349"/>
      <c r="BV1465" s="390"/>
      <c r="BW1465" s="352"/>
      <c r="BX1465" s="390"/>
      <c r="BY1465" s="93" t="str">
        <f t="shared" ref="BY1465" si="630">CONCATENATE(IF(J1465="Closeout","CLOSEOUT - ",""),D1465,", ",N1465,"x",O1465,", ",IF(U1465="N/A","",CONCATENATE(U1465,"/")),IF(S1465&gt;0,CONCATENATE("+",S1465),S1465),"mm Offset, ",P1465,", ",V1465,"mm Centerbore, ",PROPER(Y1465),IF(G1465="R",", Race Drilled",""),"",IF(BA1465="N/A","",CONCATENATE(", w/ ",BA1465)))</f>
        <v>MR803, 22x10, -18mm Offset, 6x5.5, 106.25mm Centerbore, Gloss Titanium - Machined Lip</v>
      </c>
      <c r="BZ1465" s="81" t="s">
        <v>3878</v>
      </c>
      <c r="CA1465" s="81" t="s">
        <v>3879</v>
      </c>
      <c r="CB1465" s="81" t="str">
        <f t="shared" ref="CB1465" si="631">C1465</f>
        <v>RAISED (8XX)</v>
      </c>
    </row>
    <row r="1466" spans="1:80" s="38" customFormat="1" ht="15" customHeight="1">
      <c r="A1466" s="22">
        <f t="shared" si="259"/>
        <v>1464</v>
      </c>
      <c r="B1466" s="13" t="s">
        <v>84</v>
      </c>
      <c r="C1466" s="104" t="s">
        <v>7657</v>
      </c>
      <c r="D1466" s="82" t="s">
        <v>7654</v>
      </c>
      <c r="E1466" s="91" t="str">
        <f>CONCATENATE(LEFT(D1466,5),VLOOKUP(CONCATENATE(N1466,"x",O1466),'PART NUMBER GUIDE'!$B$9:$C$49,2,FALSE),VLOOKUP(CONCATENATE(P1466, V1466), 'PART NUMBER GUIDE'!$Q$6:$R$91, 2, FALSE),VLOOKUP(Y1466,'PART NUMBER GUIDE'!$J$8:$K$43,2, FALSE),IF(U1466="N/A",IF(ABS(S1466)&lt;10,"0"&amp;ABS(S1466),ABS(S1466)),CONCATENATE(LEFT(U1466,1),RIGHT(U1466,1))), F1466, G1466)</f>
        <v>MR803310801318N</v>
      </c>
      <c r="F1466" s="90" t="s">
        <v>2224</v>
      </c>
      <c r="G1466" s="90"/>
      <c r="H1466" s="79" t="s">
        <v>7834</v>
      </c>
      <c r="I1466" s="109">
        <v>45372</v>
      </c>
      <c r="J1466" s="85" t="s">
        <v>1266</v>
      </c>
      <c r="K1466" s="342">
        <v>479</v>
      </c>
      <c r="L1466" s="92">
        <f t="shared" si="501"/>
        <v>479</v>
      </c>
      <c r="M1466" s="344"/>
      <c r="N1466" s="82">
        <v>22</v>
      </c>
      <c r="O1466" s="8">
        <v>10</v>
      </c>
      <c r="P1466" s="99" t="str">
        <f t="shared" si="399"/>
        <v>8x6.5</v>
      </c>
      <c r="Q1466" s="82">
        <v>8</v>
      </c>
      <c r="R1466" s="82">
        <v>6.5</v>
      </c>
      <c r="S1466" s="82">
        <v>-18</v>
      </c>
      <c r="T1466" s="84">
        <v>4.75</v>
      </c>
      <c r="U1466" s="102" t="s">
        <v>85</v>
      </c>
      <c r="V1466" s="75">
        <v>121.3</v>
      </c>
      <c r="W1466" s="41">
        <v>41.667367552941855</v>
      </c>
      <c r="X1466" s="51">
        <v>3640</v>
      </c>
      <c r="Y1466" s="45" t="s">
        <v>4304</v>
      </c>
      <c r="Z1466" s="79" t="s">
        <v>2987</v>
      </c>
      <c r="AA1466" s="51" t="str">
        <f t="shared" si="484"/>
        <v>22x10, 8x6.5, -18 OS</v>
      </c>
      <c r="AB1466" s="81" t="s">
        <v>7652</v>
      </c>
      <c r="AC1466" s="89">
        <f>_xlfn.IFNA(VLOOKUP(AB1466,ACCESSORIES!F:J,5,FALSE),"N/A")</f>
        <v>22</v>
      </c>
      <c r="AD1466" s="14" t="s">
        <v>85</v>
      </c>
      <c r="AE1466" s="9" t="str">
        <f>_xlfn.IFNA(VLOOKUP(AD1466,ACCESSORIES!C:G,5,FALSE),"N/A")</f>
        <v>N/A</v>
      </c>
      <c r="AF1466" s="9" t="str">
        <f>_xlfn.IFNA(VLOOKUP(AE1466,ACCESSORIES!D:H,5,FALSE),"N/A")</f>
        <v>N/A</v>
      </c>
      <c r="AG1466" s="14" t="s">
        <v>85</v>
      </c>
      <c r="AH1466" s="9" t="str">
        <f>_xlfn.IFNA(VLOOKUP(AG1466,ACCESSORIES!F:J,5,FALSE),"N/A")</f>
        <v>N/A</v>
      </c>
      <c r="AI1466" s="99" t="s">
        <v>265</v>
      </c>
      <c r="AJ1466" s="82" t="s">
        <v>85</v>
      </c>
      <c r="AK1466" s="82" t="s">
        <v>85</v>
      </c>
      <c r="AL1466" s="82" t="s">
        <v>85</v>
      </c>
      <c r="AM1466" s="82">
        <v>16.2</v>
      </c>
      <c r="AN1466" s="82">
        <v>200</v>
      </c>
      <c r="AO1466" s="36">
        <v>0</v>
      </c>
      <c r="AP1466" s="36">
        <v>0</v>
      </c>
      <c r="AQ1466" s="25">
        <v>34.5</v>
      </c>
      <c r="AR1466" s="36">
        <v>46.4</v>
      </c>
      <c r="AS1466" s="25">
        <v>258.2</v>
      </c>
      <c r="AT1466" s="74">
        <v>253.8</v>
      </c>
      <c r="AU1466" s="75">
        <v>121.3</v>
      </c>
      <c r="AV1466" s="54">
        <v>84</v>
      </c>
      <c r="AW1466" s="54">
        <v>84</v>
      </c>
      <c r="AX1466" s="54">
        <v>84.4</v>
      </c>
      <c r="AY1466" s="13" t="s">
        <v>85</v>
      </c>
      <c r="AZ1466" s="98" t="str">
        <f>_xlfn.IFNA(VLOOKUP(AY1466,ACCESSORIES!F:J,5,FALSE),"N/A")</f>
        <v>N/A</v>
      </c>
      <c r="BA1466" s="13" t="s">
        <v>85</v>
      </c>
      <c r="BB1466" s="98" t="str">
        <f>_xlfn.IFNA(VLOOKUP(BA1466,ACCESSORIES!F:J,5,FALSE),"N/A")</f>
        <v>N/A</v>
      </c>
      <c r="BC1466" s="77">
        <f t="shared" si="514"/>
        <v>46.167367552941855</v>
      </c>
      <c r="BD1466" s="56">
        <v>24.803100000000001</v>
      </c>
      <c r="BE1466" s="56">
        <v>24.803100000000001</v>
      </c>
      <c r="BF1466" s="56">
        <v>12.5984</v>
      </c>
      <c r="BG1466" s="378">
        <f t="shared" si="476"/>
        <v>0.12700723795352409</v>
      </c>
      <c r="BH1466" s="14"/>
      <c r="BI1466" s="114" t="s">
        <v>3532</v>
      </c>
      <c r="BJ1466" s="50" t="s">
        <v>4050</v>
      </c>
      <c r="BK1466" s="81"/>
      <c r="BL1466" s="81"/>
      <c r="BM1466" s="81"/>
      <c r="BN1466" s="81"/>
      <c r="BO1466" s="81"/>
      <c r="BP1466" s="81"/>
      <c r="BQ1466" s="81"/>
      <c r="BR1466" s="81"/>
      <c r="BS1466" s="81"/>
      <c r="BT1466" s="81"/>
      <c r="BU1466" s="349"/>
      <c r="BV1466" s="390"/>
      <c r="BW1466" s="352"/>
      <c r="BX1466" s="390"/>
      <c r="BY1466" s="93" t="str">
        <f t="shared" si="477"/>
        <v>MR803, 22x10, -18mm Offset, 8x6.5, 121.3mm Centerbore, Gloss Black</v>
      </c>
      <c r="BZ1466" s="81" t="s">
        <v>3878</v>
      </c>
      <c r="CA1466" s="81" t="s">
        <v>3879</v>
      </c>
      <c r="CB1466" s="81" t="str">
        <f t="shared" si="478"/>
        <v>RAISED (8XX)</v>
      </c>
    </row>
    <row r="1467" spans="1:80" s="38" customFormat="1" ht="15" customHeight="1">
      <c r="A1467" s="22">
        <f t="shared" ref="A1467" si="632">ROW(B1467)-2</f>
        <v>1465</v>
      </c>
      <c r="B1467" s="13" t="s">
        <v>84</v>
      </c>
      <c r="C1467" s="104" t="s">
        <v>7657</v>
      </c>
      <c r="D1467" s="82" t="s">
        <v>7654</v>
      </c>
      <c r="E1467" s="91" t="str">
        <f>CONCATENATE(LEFT(D1467,5),VLOOKUP(CONCATENATE(N1467,"x",O1467),'PART NUMBER GUIDE'!$B$9:$C$49,2,FALSE),VLOOKUP(CONCATENATE(P1467, V1467), 'PART NUMBER GUIDE'!$Q$6:$R$91, 2, FALSE),VLOOKUP(Y1467,'PART NUMBER GUIDE'!$J$8:$K$43,2, FALSE),IF(U1467="N/A",IF(ABS(S1467)&lt;10,"0"&amp;ABS(S1467),ABS(S1467)),CONCATENATE(LEFT(U1467,1),RIGHT(U1467,1))), F1467, G1467)</f>
        <v>MR80331080818N</v>
      </c>
      <c r="F1467" s="90" t="s">
        <v>2224</v>
      </c>
      <c r="G1467" s="90"/>
      <c r="H1467" s="79" t="s">
        <v>7835</v>
      </c>
      <c r="I1467" s="109">
        <v>45372</v>
      </c>
      <c r="J1467" s="85" t="s">
        <v>1266</v>
      </c>
      <c r="K1467" s="342">
        <v>489</v>
      </c>
      <c r="L1467" s="92">
        <f t="shared" si="501"/>
        <v>489</v>
      </c>
      <c r="M1467" s="344"/>
      <c r="N1467" s="82">
        <v>22</v>
      </c>
      <c r="O1467" s="8">
        <v>10</v>
      </c>
      <c r="P1467" s="99" t="str">
        <f t="shared" ref="P1467" si="633">CONCATENATE(Q1467,"x",R1467)</f>
        <v>8x6.5</v>
      </c>
      <c r="Q1467" s="82">
        <v>8</v>
      </c>
      <c r="R1467" s="82">
        <v>6.5</v>
      </c>
      <c r="S1467" s="82">
        <v>-18</v>
      </c>
      <c r="T1467" s="84">
        <v>4.75</v>
      </c>
      <c r="U1467" s="102" t="s">
        <v>85</v>
      </c>
      <c r="V1467" s="75">
        <v>121.3</v>
      </c>
      <c r="W1467" s="41">
        <v>41.667367552941855</v>
      </c>
      <c r="X1467" s="51">
        <v>3640</v>
      </c>
      <c r="Y1467" s="45" t="s">
        <v>8075</v>
      </c>
      <c r="Z1467" s="79" t="s">
        <v>2992</v>
      </c>
      <c r="AA1467" s="51" t="str">
        <f t="shared" ref="AA1467" si="634">_xlfn.CONCAT(N1467,"x",O1467,","," ",P1467,","," ",S1467," ","OS")</f>
        <v>22x10, 8x6.5, -18 OS</v>
      </c>
      <c r="AB1467" s="81" t="s">
        <v>7652</v>
      </c>
      <c r="AC1467" s="89">
        <f>_xlfn.IFNA(VLOOKUP(AB1467,ACCESSORIES!F:J,5,FALSE),"N/A")</f>
        <v>22</v>
      </c>
      <c r="AD1467" s="14" t="s">
        <v>85</v>
      </c>
      <c r="AE1467" s="9" t="str">
        <f>_xlfn.IFNA(VLOOKUP(AD1467,ACCESSORIES!C:G,5,FALSE),"N/A")</f>
        <v>N/A</v>
      </c>
      <c r="AF1467" s="9" t="str">
        <f>_xlfn.IFNA(VLOOKUP(AE1467,ACCESSORIES!D:H,5,FALSE),"N/A")</f>
        <v>N/A</v>
      </c>
      <c r="AG1467" s="14" t="s">
        <v>85</v>
      </c>
      <c r="AH1467" s="9" t="str">
        <f>_xlfn.IFNA(VLOOKUP(AG1467,ACCESSORIES!F:J,5,FALSE),"N/A")</f>
        <v>N/A</v>
      </c>
      <c r="AI1467" s="99" t="s">
        <v>265</v>
      </c>
      <c r="AJ1467" s="82" t="s">
        <v>85</v>
      </c>
      <c r="AK1467" s="82" t="s">
        <v>85</v>
      </c>
      <c r="AL1467" s="82" t="s">
        <v>85</v>
      </c>
      <c r="AM1467" s="82">
        <v>16.2</v>
      </c>
      <c r="AN1467" s="82">
        <v>200</v>
      </c>
      <c r="AO1467" s="36">
        <v>0</v>
      </c>
      <c r="AP1467" s="36">
        <v>0</v>
      </c>
      <c r="AQ1467" s="25">
        <v>34.5</v>
      </c>
      <c r="AR1467" s="36">
        <v>46.4</v>
      </c>
      <c r="AS1467" s="25">
        <v>258.2</v>
      </c>
      <c r="AT1467" s="74">
        <v>253.8</v>
      </c>
      <c r="AU1467" s="75">
        <v>121.3</v>
      </c>
      <c r="AV1467" s="54">
        <v>84</v>
      </c>
      <c r="AW1467" s="54">
        <v>84</v>
      </c>
      <c r="AX1467" s="54">
        <v>84.4</v>
      </c>
      <c r="AY1467" s="13" t="s">
        <v>85</v>
      </c>
      <c r="AZ1467" s="98" t="str">
        <f>_xlfn.IFNA(VLOOKUP(AY1467,ACCESSORIES!F:J,5,FALSE),"N/A")</f>
        <v>N/A</v>
      </c>
      <c r="BA1467" s="13" t="s">
        <v>85</v>
      </c>
      <c r="BB1467" s="98" t="str">
        <f>_xlfn.IFNA(VLOOKUP(BA1467,ACCESSORIES!F:J,5,FALSE),"N/A")</f>
        <v>N/A</v>
      </c>
      <c r="BC1467" s="77">
        <f t="shared" si="514"/>
        <v>46.167367552941855</v>
      </c>
      <c r="BD1467" s="56">
        <v>24.803100000000001</v>
      </c>
      <c r="BE1467" s="56">
        <v>24.803100000000001</v>
      </c>
      <c r="BF1467" s="56">
        <v>12.5984</v>
      </c>
      <c r="BG1467" s="378">
        <f t="shared" si="476"/>
        <v>0.12700723795352409</v>
      </c>
      <c r="BH1467" s="14"/>
      <c r="BI1467" s="114" t="s">
        <v>3532</v>
      </c>
      <c r="BJ1467" s="50" t="s">
        <v>4050</v>
      </c>
      <c r="BK1467" s="81"/>
      <c r="BL1467" s="81"/>
      <c r="BM1467" s="81"/>
      <c r="BN1467" s="81"/>
      <c r="BO1467" s="81"/>
      <c r="BP1467" s="81"/>
      <c r="BQ1467" s="81"/>
      <c r="BR1467" s="81"/>
      <c r="BS1467" s="81"/>
      <c r="BT1467" s="81"/>
      <c r="BU1467" s="349"/>
      <c r="BV1467" s="390"/>
      <c r="BW1467" s="352"/>
      <c r="BX1467" s="390"/>
      <c r="BY1467" s="93" t="str">
        <f t="shared" ref="BY1467" si="635">CONCATENATE(IF(J1467="Closeout","CLOSEOUT - ",""),D1467,", ",N1467,"x",O1467,", ",IF(U1467="N/A","",CONCATENATE(U1467,"/")),IF(S1467&gt;0,CONCATENATE("+",S1467),S1467),"mm Offset, ",P1467,", ",V1467,"mm Centerbore, ",PROPER(Y1467),IF(G1467="R",", Race Drilled",""),"",IF(BA1467="N/A","",CONCATENATE(", w/ ",BA1467)))</f>
        <v>MR803, 22x10, -18mm Offset, 8x6.5, 121.3mm Centerbore, Gloss Titanium - Machined Lip</v>
      </c>
      <c r="BZ1467" s="81" t="s">
        <v>3878</v>
      </c>
      <c r="CA1467" s="81" t="s">
        <v>3879</v>
      </c>
      <c r="CB1467" s="81" t="str">
        <f t="shared" ref="CB1467" si="636">C1467</f>
        <v>RAISED (8XX)</v>
      </c>
    </row>
    <row r="1468" spans="1:80" s="38" customFormat="1" ht="15" customHeight="1">
      <c r="A1468" s="22">
        <f t="shared" si="259"/>
        <v>1466</v>
      </c>
      <c r="B1468" s="13" t="s">
        <v>84</v>
      </c>
      <c r="C1468" s="104" t="s">
        <v>7657</v>
      </c>
      <c r="D1468" s="82" t="s">
        <v>7654</v>
      </c>
      <c r="E1468" s="91" t="str">
        <f>CONCATENATE(LEFT(D1468,5),VLOOKUP(CONCATENATE(N1468,"x",O1468),'PART NUMBER GUIDE'!$B$9:$C$49,2,FALSE),VLOOKUP(CONCATENATE(P1468, V1468), 'PART NUMBER GUIDE'!$Q$6:$R$91, 2, FALSE),VLOOKUP(Y1468,'PART NUMBER GUIDE'!$J$8:$K$43,2, FALSE),IF(U1468="N/A",IF(ABS(S1468)&lt;10,"0"&amp;ABS(S1468),ABS(S1468)),CONCATENATE(LEFT(U1468,1),RIGHT(U1468,1))), F1468, G1468)</f>
        <v>MR803310871318N</v>
      </c>
      <c r="F1468" s="90" t="s">
        <v>2224</v>
      </c>
      <c r="G1468" s="90"/>
      <c r="H1468" s="79" t="s">
        <v>7836</v>
      </c>
      <c r="I1468" s="109">
        <v>45372</v>
      </c>
      <c r="J1468" s="85" t="s">
        <v>1266</v>
      </c>
      <c r="K1468" s="342">
        <v>479</v>
      </c>
      <c r="L1468" s="92">
        <f t="shared" si="501"/>
        <v>479</v>
      </c>
      <c r="M1468" s="344"/>
      <c r="N1468" s="82">
        <v>22</v>
      </c>
      <c r="O1468" s="8">
        <v>10</v>
      </c>
      <c r="P1468" s="99" t="str">
        <f t="shared" si="399"/>
        <v>8x170</v>
      </c>
      <c r="Q1468" s="82">
        <v>8</v>
      </c>
      <c r="R1468" s="82">
        <v>170</v>
      </c>
      <c r="S1468" s="82">
        <v>-18</v>
      </c>
      <c r="T1468" s="84">
        <v>4.75</v>
      </c>
      <c r="U1468" s="102" t="s">
        <v>85</v>
      </c>
      <c r="V1468" s="75">
        <v>125</v>
      </c>
      <c r="W1468" s="41">
        <v>41.667367552941855</v>
      </c>
      <c r="X1468" s="51">
        <v>3640</v>
      </c>
      <c r="Y1468" s="45" t="s">
        <v>4304</v>
      </c>
      <c r="Z1468" s="79" t="s">
        <v>2987</v>
      </c>
      <c r="AA1468" s="51" t="str">
        <f t="shared" si="484"/>
        <v>22x10, 8x170, -18 OS</v>
      </c>
      <c r="AB1468" s="81" t="s">
        <v>7652</v>
      </c>
      <c r="AC1468" s="89">
        <f>_xlfn.IFNA(VLOOKUP(AB1468,ACCESSORIES!F:J,5,FALSE),"N/A")</f>
        <v>22</v>
      </c>
      <c r="AD1468" s="14" t="s">
        <v>85</v>
      </c>
      <c r="AE1468" s="9" t="str">
        <f>_xlfn.IFNA(VLOOKUP(AD1468,ACCESSORIES!C:G,5,FALSE),"N/A")</f>
        <v>N/A</v>
      </c>
      <c r="AF1468" s="9" t="str">
        <f>_xlfn.IFNA(VLOOKUP(AE1468,ACCESSORIES!D:H,5,FALSE),"N/A")</f>
        <v>N/A</v>
      </c>
      <c r="AG1468" s="14" t="s">
        <v>85</v>
      </c>
      <c r="AH1468" s="9" t="str">
        <f>_xlfn.IFNA(VLOOKUP(AG1468,ACCESSORIES!F:J,5,FALSE),"N/A")</f>
        <v>N/A</v>
      </c>
      <c r="AI1468" s="99" t="s">
        <v>265</v>
      </c>
      <c r="AJ1468" s="82" t="s">
        <v>85</v>
      </c>
      <c r="AK1468" s="82" t="s">
        <v>85</v>
      </c>
      <c r="AL1468" s="82" t="s">
        <v>85</v>
      </c>
      <c r="AM1468" s="82">
        <v>16.2</v>
      </c>
      <c r="AN1468" s="82">
        <v>200</v>
      </c>
      <c r="AO1468" s="36">
        <v>0</v>
      </c>
      <c r="AP1468" s="36">
        <v>0</v>
      </c>
      <c r="AQ1468" s="25">
        <v>34.5</v>
      </c>
      <c r="AR1468" s="36">
        <v>46.4</v>
      </c>
      <c r="AS1468" s="25">
        <v>258.2</v>
      </c>
      <c r="AT1468" s="74">
        <v>253.8</v>
      </c>
      <c r="AU1468" s="84">
        <v>125</v>
      </c>
      <c r="AV1468" s="54">
        <v>84</v>
      </c>
      <c r="AW1468" s="54">
        <v>84</v>
      </c>
      <c r="AX1468" s="54">
        <v>84.4</v>
      </c>
      <c r="AY1468" s="13" t="s">
        <v>85</v>
      </c>
      <c r="AZ1468" s="98" t="str">
        <f>_xlfn.IFNA(VLOOKUP(AY1468,ACCESSORIES!F:J,5,FALSE),"N/A")</f>
        <v>N/A</v>
      </c>
      <c r="BA1468" s="13" t="s">
        <v>85</v>
      </c>
      <c r="BB1468" s="98" t="str">
        <f>_xlfn.IFNA(VLOOKUP(BA1468,ACCESSORIES!F:J,5,FALSE),"N/A")</f>
        <v>N/A</v>
      </c>
      <c r="BC1468" s="77">
        <f t="shared" si="514"/>
        <v>46.167367552941855</v>
      </c>
      <c r="BD1468" s="56">
        <v>24.803100000000001</v>
      </c>
      <c r="BE1468" s="56">
        <v>24.803100000000001</v>
      </c>
      <c r="BF1468" s="56">
        <v>12.5984</v>
      </c>
      <c r="BG1468" s="378">
        <f t="shared" si="476"/>
        <v>0.12700723795352409</v>
      </c>
      <c r="BH1468" s="14"/>
      <c r="BI1468" s="114" t="s">
        <v>3532</v>
      </c>
      <c r="BJ1468" s="50" t="s">
        <v>4050</v>
      </c>
      <c r="BK1468" s="81"/>
      <c r="BL1468" s="81"/>
      <c r="BM1468" s="81"/>
      <c r="BN1468" s="81"/>
      <c r="BO1468" s="81"/>
      <c r="BP1468" s="81"/>
      <c r="BQ1468" s="81"/>
      <c r="BR1468" s="81"/>
      <c r="BS1468" s="81"/>
      <c r="BT1468" s="81"/>
      <c r="BU1468" s="349"/>
      <c r="BV1468" s="390"/>
      <c r="BW1468" s="352"/>
      <c r="BX1468" s="390"/>
      <c r="BY1468" s="93" t="str">
        <f t="shared" si="477"/>
        <v>MR803, 22x10, -18mm Offset, 8x170, 125mm Centerbore, Gloss Black</v>
      </c>
      <c r="BZ1468" s="81" t="s">
        <v>3878</v>
      </c>
      <c r="CA1468" s="81" t="s">
        <v>3879</v>
      </c>
      <c r="CB1468" s="81" t="str">
        <f t="shared" si="478"/>
        <v>RAISED (8XX)</v>
      </c>
    </row>
    <row r="1469" spans="1:80" s="38" customFormat="1" ht="15" customHeight="1">
      <c r="A1469" s="22">
        <f t="shared" ref="A1469" si="637">ROW(B1469)-2</f>
        <v>1467</v>
      </c>
      <c r="B1469" s="13" t="s">
        <v>84</v>
      </c>
      <c r="C1469" s="104" t="s">
        <v>7657</v>
      </c>
      <c r="D1469" s="82" t="s">
        <v>7654</v>
      </c>
      <c r="E1469" s="91" t="str">
        <f>CONCATENATE(LEFT(D1469,5),VLOOKUP(CONCATENATE(N1469,"x",O1469),'PART NUMBER GUIDE'!$B$9:$C$49,2,FALSE),VLOOKUP(CONCATENATE(P1469, V1469), 'PART NUMBER GUIDE'!$Q$6:$R$91, 2, FALSE),VLOOKUP(Y1469,'PART NUMBER GUIDE'!$J$8:$K$43,2, FALSE),IF(U1469="N/A",IF(ABS(S1469)&lt;10,"0"&amp;ABS(S1469),ABS(S1469)),CONCATENATE(LEFT(U1469,1),RIGHT(U1469,1))), F1469, G1469)</f>
        <v>MR80331087818N</v>
      </c>
      <c r="F1469" s="90" t="s">
        <v>2224</v>
      </c>
      <c r="G1469" s="90"/>
      <c r="H1469" s="79" t="s">
        <v>7837</v>
      </c>
      <c r="I1469" s="109">
        <v>45372</v>
      </c>
      <c r="J1469" s="85" t="s">
        <v>1266</v>
      </c>
      <c r="K1469" s="342">
        <v>489</v>
      </c>
      <c r="L1469" s="92">
        <f t="shared" si="501"/>
        <v>489</v>
      </c>
      <c r="M1469" s="344"/>
      <c r="N1469" s="82">
        <v>22</v>
      </c>
      <c r="O1469" s="8">
        <v>10</v>
      </c>
      <c r="P1469" s="99" t="str">
        <f t="shared" ref="P1469" si="638">CONCATENATE(Q1469,"x",R1469)</f>
        <v>8x170</v>
      </c>
      <c r="Q1469" s="82">
        <v>8</v>
      </c>
      <c r="R1469" s="82">
        <v>170</v>
      </c>
      <c r="S1469" s="82">
        <v>-18</v>
      </c>
      <c r="T1469" s="84">
        <v>4.75</v>
      </c>
      <c r="U1469" s="102" t="s">
        <v>85</v>
      </c>
      <c r="V1469" s="75">
        <v>125</v>
      </c>
      <c r="W1469" s="41">
        <v>41.667367552941855</v>
      </c>
      <c r="X1469" s="51">
        <v>3640</v>
      </c>
      <c r="Y1469" s="45" t="s">
        <v>8075</v>
      </c>
      <c r="Z1469" s="79" t="s">
        <v>2992</v>
      </c>
      <c r="AA1469" s="51" t="str">
        <f t="shared" ref="AA1469" si="639">_xlfn.CONCAT(N1469,"x",O1469,","," ",P1469,","," ",S1469," ","OS")</f>
        <v>22x10, 8x170, -18 OS</v>
      </c>
      <c r="AB1469" s="81" t="s">
        <v>7652</v>
      </c>
      <c r="AC1469" s="89">
        <f>_xlfn.IFNA(VLOOKUP(AB1469,ACCESSORIES!F:J,5,FALSE),"N/A")</f>
        <v>22</v>
      </c>
      <c r="AD1469" s="14" t="s">
        <v>85</v>
      </c>
      <c r="AE1469" s="9" t="str">
        <f>_xlfn.IFNA(VLOOKUP(AD1469,ACCESSORIES!C:G,5,FALSE),"N/A")</f>
        <v>N/A</v>
      </c>
      <c r="AF1469" s="9" t="str">
        <f>_xlfn.IFNA(VLOOKUP(AE1469,ACCESSORIES!D:H,5,FALSE),"N/A")</f>
        <v>N/A</v>
      </c>
      <c r="AG1469" s="14" t="s">
        <v>85</v>
      </c>
      <c r="AH1469" s="9" t="str">
        <f>_xlfn.IFNA(VLOOKUP(AG1469,ACCESSORIES!F:J,5,FALSE),"N/A")</f>
        <v>N/A</v>
      </c>
      <c r="AI1469" s="99" t="s">
        <v>265</v>
      </c>
      <c r="AJ1469" s="82" t="s">
        <v>85</v>
      </c>
      <c r="AK1469" s="82" t="s">
        <v>85</v>
      </c>
      <c r="AL1469" s="82" t="s">
        <v>85</v>
      </c>
      <c r="AM1469" s="82">
        <v>16.2</v>
      </c>
      <c r="AN1469" s="82">
        <v>200</v>
      </c>
      <c r="AO1469" s="36">
        <v>0</v>
      </c>
      <c r="AP1469" s="36">
        <v>0</v>
      </c>
      <c r="AQ1469" s="25">
        <v>34.5</v>
      </c>
      <c r="AR1469" s="36">
        <v>46.4</v>
      </c>
      <c r="AS1469" s="25">
        <v>258.2</v>
      </c>
      <c r="AT1469" s="74">
        <v>253.8</v>
      </c>
      <c r="AU1469" s="84">
        <v>125</v>
      </c>
      <c r="AV1469" s="54">
        <v>84</v>
      </c>
      <c r="AW1469" s="54">
        <v>84</v>
      </c>
      <c r="AX1469" s="54">
        <v>84.4</v>
      </c>
      <c r="AY1469" s="13" t="s">
        <v>85</v>
      </c>
      <c r="AZ1469" s="98" t="str">
        <f>_xlfn.IFNA(VLOOKUP(AY1469,ACCESSORIES!F:J,5,FALSE),"N/A")</f>
        <v>N/A</v>
      </c>
      <c r="BA1469" s="13" t="s">
        <v>85</v>
      </c>
      <c r="BB1469" s="98" t="str">
        <f>_xlfn.IFNA(VLOOKUP(BA1469,ACCESSORIES!F:J,5,FALSE),"N/A")</f>
        <v>N/A</v>
      </c>
      <c r="BC1469" s="77">
        <f t="shared" si="514"/>
        <v>46.167367552941855</v>
      </c>
      <c r="BD1469" s="56">
        <v>24.803100000000001</v>
      </c>
      <c r="BE1469" s="56">
        <v>24.803100000000001</v>
      </c>
      <c r="BF1469" s="56">
        <v>12.5984</v>
      </c>
      <c r="BG1469" s="378">
        <f t="shared" si="476"/>
        <v>0.12700723795352409</v>
      </c>
      <c r="BH1469" s="14"/>
      <c r="BI1469" s="114" t="s">
        <v>3532</v>
      </c>
      <c r="BJ1469" s="50" t="s">
        <v>4050</v>
      </c>
      <c r="BK1469" s="81"/>
      <c r="BL1469" s="81"/>
      <c r="BM1469" s="81"/>
      <c r="BN1469" s="81"/>
      <c r="BO1469" s="81"/>
      <c r="BP1469" s="81"/>
      <c r="BQ1469" s="81"/>
      <c r="BR1469" s="81"/>
      <c r="BS1469" s="81"/>
      <c r="BT1469" s="81"/>
      <c r="BU1469" s="349"/>
      <c r="BV1469" s="390"/>
      <c r="BW1469" s="352"/>
      <c r="BX1469" s="390"/>
      <c r="BY1469" s="93" t="str">
        <f t="shared" ref="BY1469" si="640">CONCATENATE(IF(J1469="Closeout","CLOSEOUT - ",""),D1469,", ",N1469,"x",O1469,", ",IF(U1469="N/A","",CONCATENATE(U1469,"/")),IF(S1469&gt;0,CONCATENATE("+",S1469),S1469),"mm Offset, ",P1469,", ",V1469,"mm Centerbore, ",PROPER(Y1469),IF(G1469="R",", Race Drilled",""),"",IF(BA1469="N/A","",CONCATENATE(", w/ ",BA1469)))</f>
        <v>MR803, 22x10, -18mm Offset, 8x170, 125mm Centerbore, Gloss Titanium - Machined Lip</v>
      </c>
      <c r="BZ1469" s="81" t="s">
        <v>3878</v>
      </c>
      <c r="CA1469" s="81" t="s">
        <v>3879</v>
      </c>
      <c r="CB1469" s="81" t="str">
        <f t="shared" ref="CB1469" si="641">C1469</f>
        <v>RAISED (8XX)</v>
      </c>
    </row>
    <row r="1470" spans="1:80" s="38" customFormat="1" ht="15" customHeight="1">
      <c r="A1470" s="22">
        <f t="shared" si="259"/>
        <v>1468</v>
      </c>
      <c r="B1470" s="13" t="s">
        <v>84</v>
      </c>
      <c r="C1470" s="104" t="s">
        <v>7657</v>
      </c>
      <c r="D1470" s="82" t="s">
        <v>7654</v>
      </c>
      <c r="E1470" s="91" t="str">
        <f>CONCATENATE(LEFT(D1470,5),VLOOKUP(CONCATENATE(N1470,"x",O1470),'PART NUMBER GUIDE'!$B$9:$C$49,2,FALSE),VLOOKUP(CONCATENATE(P1470, V1470), 'PART NUMBER GUIDE'!$Q$6:$R$91, 2, FALSE),VLOOKUP(Y1470,'PART NUMBER GUIDE'!$J$8:$K$43,2, FALSE),IF(U1470="N/A",IF(ABS(S1470)&lt;10,"0"&amp;ABS(S1470),ABS(S1470)),CONCATENATE(LEFT(U1470,1),RIGHT(U1470,1))), F1470, G1470)</f>
        <v>MR803310881318N</v>
      </c>
      <c r="F1470" s="90" t="s">
        <v>2224</v>
      </c>
      <c r="G1470" s="90"/>
      <c r="H1470" s="79" t="s">
        <v>7838</v>
      </c>
      <c r="I1470" s="109">
        <v>45372</v>
      </c>
      <c r="J1470" s="85" t="s">
        <v>1266</v>
      </c>
      <c r="K1470" s="342">
        <v>479</v>
      </c>
      <c r="L1470" s="92">
        <f t="shared" si="501"/>
        <v>479</v>
      </c>
      <c r="M1470" s="344"/>
      <c r="N1470" s="82">
        <v>22</v>
      </c>
      <c r="O1470" s="8">
        <v>10</v>
      </c>
      <c r="P1470" s="99" t="str">
        <f t="shared" si="399"/>
        <v>8x180</v>
      </c>
      <c r="Q1470" s="82">
        <v>8</v>
      </c>
      <c r="R1470" s="82">
        <v>180</v>
      </c>
      <c r="S1470" s="82">
        <v>-18</v>
      </c>
      <c r="T1470" s="84">
        <v>4.75</v>
      </c>
      <c r="U1470" s="102" t="s">
        <v>85</v>
      </c>
      <c r="V1470" s="75">
        <v>124.1</v>
      </c>
      <c r="W1470" s="41">
        <v>42.108292077311624</v>
      </c>
      <c r="X1470" s="51">
        <v>3640</v>
      </c>
      <c r="Y1470" s="45" t="s">
        <v>4304</v>
      </c>
      <c r="Z1470" s="79" t="s">
        <v>2987</v>
      </c>
      <c r="AA1470" s="51" t="str">
        <f t="shared" si="484"/>
        <v>22x10, 8x180, -18 OS</v>
      </c>
      <c r="AB1470" s="81" t="s">
        <v>7652</v>
      </c>
      <c r="AC1470" s="89">
        <f>_xlfn.IFNA(VLOOKUP(AB1470,ACCESSORIES!F:J,5,FALSE),"N/A")</f>
        <v>22</v>
      </c>
      <c r="AD1470" s="14" t="s">
        <v>85</v>
      </c>
      <c r="AE1470" s="9" t="str">
        <f>_xlfn.IFNA(VLOOKUP(AD1470,ACCESSORIES!C:G,5,FALSE),"N/A")</f>
        <v>N/A</v>
      </c>
      <c r="AF1470" s="9" t="str">
        <f>_xlfn.IFNA(VLOOKUP(AE1470,ACCESSORIES!D:H,5,FALSE),"N/A")</f>
        <v>N/A</v>
      </c>
      <c r="AG1470" s="14" t="s">
        <v>85</v>
      </c>
      <c r="AH1470" s="9" t="str">
        <f>_xlfn.IFNA(VLOOKUP(AG1470,ACCESSORIES!F:J,5,FALSE),"N/A")</f>
        <v>N/A</v>
      </c>
      <c r="AI1470" s="99" t="s">
        <v>265</v>
      </c>
      <c r="AJ1470" s="82" t="s">
        <v>85</v>
      </c>
      <c r="AK1470" s="82" t="s">
        <v>85</v>
      </c>
      <c r="AL1470" s="82" t="s">
        <v>85</v>
      </c>
      <c r="AM1470" s="82">
        <v>16.2</v>
      </c>
      <c r="AN1470" s="82">
        <v>210</v>
      </c>
      <c r="AO1470" s="36">
        <v>0</v>
      </c>
      <c r="AP1470" s="36">
        <v>0</v>
      </c>
      <c r="AQ1470" s="25">
        <v>31.3</v>
      </c>
      <c r="AR1470" s="36">
        <v>46.4</v>
      </c>
      <c r="AS1470" s="25">
        <v>258.2</v>
      </c>
      <c r="AT1470" s="74">
        <v>253.8</v>
      </c>
      <c r="AU1470" s="75">
        <v>124.1</v>
      </c>
      <c r="AV1470" s="54">
        <v>84</v>
      </c>
      <c r="AW1470" s="54">
        <v>84</v>
      </c>
      <c r="AX1470" s="54">
        <v>84.4</v>
      </c>
      <c r="AY1470" s="13" t="s">
        <v>85</v>
      </c>
      <c r="AZ1470" s="98" t="str">
        <f>_xlfn.IFNA(VLOOKUP(AY1470,ACCESSORIES!F:J,5,FALSE),"N/A")</f>
        <v>N/A</v>
      </c>
      <c r="BA1470" s="13" t="s">
        <v>85</v>
      </c>
      <c r="BB1470" s="98" t="str">
        <f>_xlfn.IFNA(VLOOKUP(BA1470,ACCESSORIES!F:J,5,FALSE),"N/A")</f>
        <v>N/A</v>
      </c>
      <c r="BC1470" s="77">
        <f t="shared" si="514"/>
        <v>46.608292077311624</v>
      </c>
      <c r="BD1470" s="56">
        <v>24.803100000000001</v>
      </c>
      <c r="BE1470" s="56">
        <v>24.803100000000001</v>
      </c>
      <c r="BF1470" s="56">
        <v>12.5984</v>
      </c>
      <c r="BG1470" s="378">
        <f t="shared" ref="BG1470:BG1481" si="642">SUM(((BD1470*25.4)*(BE1470*25.4)*(BF1470*25.4))/1000000000)</f>
        <v>0.12700723795352409</v>
      </c>
      <c r="BH1470" s="14"/>
      <c r="BI1470" s="114" t="s">
        <v>3532</v>
      </c>
      <c r="BJ1470" s="50" t="s">
        <v>4050</v>
      </c>
      <c r="BK1470" s="81"/>
      <c r="BL1470" s="81"/>
      <c r="BM1470" s="81"/>
      <c r="BN1470" s="81"/>
      <c r="BO1470" s="81"/>
      <c r="BP1470" s="81"/>
      <c r="BQ1470" s="81"/>
      <c r="BR1470" s="81"/>
      <c r="BS1470" s="81"/>
      <c r="BT1470" s="81"/>
      <c r="BU1470" s="349"/>
      <c r="BV1470" s="390"/>
      <c r="BW1470" s="352"/>
      <c r="BX1470" s="390"/>
      <c r="BY1470" s="93" t="str">
        <f t="shared" si="477"/>
        <v>MR803, 22x10, -18mm Offset, 8x180, 124.1mm Centerbore, Gloss Black</v>
      </c>
      <c r="BZ1470" s="81" t="s">
        <v>3878</v>
      </c>
      <c r="CA1470" s="81" t="s">
        <v>3879</v>
      </c>
      <c r="CB1470" s="81" t="str">
        <f t="shared" si="478"/>
        <v>RAISED (8XX)</v>
      </c>
    </row>
    <row r="1471" spans="1:80" s="38" customFormat="1" ht="15" customHeight="1">
      <c r="A1471" s="22">
        <f t="shared" ref="A1471" si="643">ROW(B1471)-2</f>
        <v>1469</v>
      </c>
      <c r="B1471" s="13" t="s">
        <v>84</v>
      </c>
      <c r="C1471" s="104" t="s">
        <v>7657</v>
      </c>
      <c r="D1471" s="82" t="s">
        <v>7654</v>
      </c>
      <c r="E1471" s="91" t="str">
        <f>CONCATENATE(LEFT(D1471,5),VLOOKUP(CONCATENATE(N1471,"x",O1471),'PART NUMBER GUIDE'!$B$9:$C$49,2,FALSE),VLOOKUP(CONCATENATE(P1471, V1471), 'PART NUMBER GUIDE'!$Q$6:$R$91, 2, FALSE),VLOOKUP(Y1471,'PART NUMBER GUIDE'!$J$8:$K$43,2, FALSE),IF(U1471="N/A",IF(ABS(S1471)&lt;10,"0"&amp;ABS(S1471),ABS(S1471)),CONCATENATE(LEFT(U1471,1),RIGHT(U1471,1))), F1471, G1471)</f>
        <v>MR80331088818N</v>
      </c>
      <c r="F1471" s="90" t="s">
        <v>2224</v>
      </c>
      <c r="G1471" s="90"/>
      <c r="H1471" s="79" t="s">
        <v>7839</v>
      </c>
      <c r="I1471" s="109">
        <v>45372</v>
      </c>
      <c r="J1471" s="85" t="s">
        <v>1266</v>
      </c>
      <c r="K1471" s="342">
        <v>489</v>
      </c>
      <c r="L1471" s="92">
        <f t="shared" si="501"/>
        <v>489</v>
      </c>
      <c r="M1471" s="344"/>
      <c r="N1471" s="82">
        <v>22</v>
      </c>
      <c r="O1471" s="8">
        <v>10</v>
      </c>
      <c r="P1471" s="99" t="str">
        <f t="shared" ref="P1471" si="644">CONCATENATE(Q1471,"x",R1471)</f>
        <v>8x180</v>
      </c>
      <c r="Q1471" s="82">
        <v>8</v>
      </c>
      <c r="R1471" s="82">
        <v>180</v>
      </c>
      <c r="S1471" s="82">
        <v>-18</v>
      </c>
      <c r="T1471" s="84">
        <v>4.75</v>
      </c>
      <c r="U1471" s="102" t="s">
        <v>85</v>
      </c>
      <c r="V1471" s="75">
        <v>124.1</v>
      </c>
      <c r="W1471" s="41">
        <v>42.108292077311624</v>
      </c>
      <c r="X1471" s="51">
        <v>3640</v>
      </c>
      <c r="Y1471" s="45" t="s">
        <v>8075</v>
      </c>
      <c r="Z1471" s="79" t="s">
        <v>2992</v>
      </c>
      <c r="AA1471" s="51" t="str">
        <f t="shared" ref="AA1471" si="645">_xlfn.CONCAT(N1471,"x",O1471,","," ",P1471,","," ",S1471," ","OS")</f>
        <v>22x10, 8x180, -18 OS</v>
      </c>
      <c r="AB1471" s="81" t="s">
        <v>7652</v>
      </c>
      <c r="AC1471" s="89">
        <f>_xlfn.IFNA(VLOOKUP(AB1471,ACCESSORIES!F:J,5,FALSE),"N/A")</f>
        <v>22</v>
      </c>
      <c r="AD1471" s="14" t="s">
        <v>85</v>
      </c>
      <c r="AE1471" s="9" t="str">
        <f>_xlfn.IFNA(VLOOKUP(AD1471,ACCESSORIES!C:G,5,FALSE),"N/A")</f>
        <v>N/A</v>
      </c>
      <c r="AF1471" s="9" t="str">
        <f>_xlfn.IFNA(VLOOKUP(AE1471,ACCESSORIES!D:H,5,FALSE),"N/A")</f>
        <v>N/A</v>
      </c>
      <c r="AG1471" s="14" t="s">
        <v>85</v>
      </c>
      <c r="AH1471" s="9" t="str">
        <f>_xlfn.IFNA(VLOOKUP(AG1471,ACCESSORIES!F:J,5,FALSE),"N/A")</f>
        <v>N/A</v>
      </c>
      <c r="AI1471" s="99" t="s">
        <v>265</v>
      </c>
      <c r="AJ1471" s="82" t="s">
        <v>85</v>
      </c>
      <c r="AK1471" s="82" t="s">
        <v>85</v>
      </c>
      <c r="AL1471" s="82" t="s">
        <v>85</v>
      </c>
      <c r="AM1471" s="82">
        <v>16.2</v>
      </c>
      <c r="AN1471" s="82">
        <v>210</v>
      </c>
      <c r="AO1471" s="36">
        <v>0</v>
      </c>
      <c r="AP1471" s="36">
        <v>0</v>
      </c>
      <c r="AQ1471" s="25">
        <v>31.3</v>
      </c>
      <c r="AR1471" s="36">
        <v>46.4</v>
      </c>
      <c r="AS1471" s="25">
        <v>258.2</v>
      </c>
      <c r="AT1471" s="74">
        <v>253.8</v>
      </c>
      <c r="AU1471" s="75">
        <v>124.1</v>
      </c>
      <c r="AV1471" s="54">
        <v>84</v>
      </c>
      <c r="AW1471" s="54">
        <v>84</v>
      </c>
      <c r="AX1471" s="54">
        <v>84.4</v>
      </c>
      <c r="AY1471" s="13" t="s">
        <v>85</v>
      </c>
      <c r="AZ1471" s="98" t="str">
        <f>_xlfn.IFNA(VLOOKUP(AY1471,ACCESSORIES!F:J,5,FALSE),"N/A")</f>
        <v>N/A</v>
      </c>
      <c r="BA1471" s="13" t="s">
        <v>85</v>
      </c>
      <c r="BB1471" s="98" t="str">
        <f>_xlfn.IFNA(VLOOKUP(BA1471,ACCESSORIES!F:J,5,FALSE),"N/A")</f>
        <v>N/A</v>
      </c>
      <c r="BC1471" s="77">
        <f t="shared" si="514"/>
        <v>46.608292077311624</v>
      </c>
      <c r="BD1471" s="56">
        <v>24.803100000000001</v>
      </c>
      <c r="BE1471" s="56">
        <v>24.803100000000001</v>
      </c>
      <c r="BF1471" s="56">
        <v>12.5984</v>
      </c>
      <c r="BG1471" s="378">
        <f t="shared" si="642"/>
        <v>0.12700723795352409</v>
      </c>
      <c r="BH1471" s="14"/>
      <c r="BI1471" s="114" t="s">
        <v>3532</v>
      </c>
      <c r="BJ1471" s="50" t="s">
        <v>4050</v>
      </c>
      <c r="BK1471" s="81"/>
      <c r="BL1471" s="81"/>
      <c r="BM1471" s="81"/>
      <c r="BN1471" s="81"/>
      <c r="BO1471" s="81"/>
      <c r="BP1471" s="81"/>
      <c r="BQ1471" s="81"/>
      <c r="BR1471" s="81"/>
      <c r="BS1471" s="81"/>
      <c r="BT1471" s="81"/>
      <c r="BU1471" s="349"/>
      <c r="BV1471" s="390"/>
      <c r="BW1471" s="352"/>
      <c r="BX1471" s="390"/>
      <c r="BY1471" s="93" t="str">
        <f t="shared" ref="BY1471" si="646">CONCATENATE(IF(J1471="Closeout","CLOSEOUT - ",""),D1471,", ",N1471,"x",O1471,", ",IF(U1471="N/A","",CONCATENATE(U1471,"/")),IF(S1471&gt;0,CONCATENATE("+",S1471),S1471),"mm Offset, ",P1471,", ",V1471,"mm Centerbore, ",PROPER(Y1471),IF(G1471="R",", Race Drilled",""),"",IF(BA1471="N/A","",CONCATENATE(", w/ ",BA1471)))</f>
        <v>MR803, 22x10, -18mm Offset, 8x180, 124.1mm Centerbore, Gloss Titanium - Machined Lip</v>
      </c>
      <c r="BZ1471" s="81" t="s">
        <v>3878</v>
      </c>
      <c r="CA1471" s="81" t="s">
        <v>3879</v>
      </c>
      <c r="CB1471" s="81" t="str">
        <f t="shared" ref="CB1471" si="647">C1471</f>
        <v>RAISED (8XX)</v>
      </c>
    </row>
    <row r="1472" spans="1:80" s="38" customFormat="1" ht="15" customHeight="1">
      <c r="A1472" s="22">
        <f t="shared" si="259"/>
        <v>1470</v>
      </c>
      <c r="B1472" s="13" t="s">
        <v>84</v>
      </c>
      <c r="C1472" s="104" t="s">
        <v>7657</v>
      </c>
      <c r="D1472" s="82" t="s">
        <v>7654</v>
      </c>
      <c r="E1472" s="91" t="str">
        <f>CONCATENATE(LEFT(D1472,5),VLOOKUP(CONCATENATE(N1472,"x",O1472),'PART NUMBER GUIDE'!$B$9:$C$49,2,FALSE),VLOOKUP(CONCATENATE(P1472, V1472), 'PART NUMBER GUIDE'!$Q$6:$R$91, 2, FALSE),VLOOKUP(Y1472,'PART NUMBER GUIDE'!$J$8:$K$43,2, FALSE),IF(U1472="N/A",IF(ABS(S1472)&lt;10,"0"&amp;ABS(S1472),ABS(S1472)),CONCATENATE(LEFT(U1472,1),RIGHT(U1472,1))), F1472, G1472)</f>
        <v>MR803312161340N</v>
      </c>
      <c r="F1472" s="90" t="s">
        <v>2224</v>
      </c>
      <c r="G1472" s="90"/>
      <c r="H1472" s="79" t="s">
        <v>7840</v>
      </c>
      <c r="I1472" s="109">
        <v>45372</v>
      </c>
      <c r="J1472" s="85" t="s">
        <v>1266</v>
      </c>
      <c r="K1472" s="342">
        <v>539</v>
      </c>
      <c r="L1472" s="92">
        <f t="shared" si="501"/>
        <v>539</v>
      </c>
      <c r="M1472" s="344"/>
      <c r="N1472" s="82">
        <v>22</v>
      </c>
      <c r="O1472" s="8">
        <v>12</v>
      </c>
      <c r="P1472" s="99" t="str">
        <f t="shared" si="399"/>
        <v>6x135</v>
      </c>
      <c r="Q1472" s="82">
        <v>6</v>
      </c>
      <c r="R1472" s="82">
        <v>135</v>
      </c>
      <c r="S1472" s="82">
        <v>-40</v>
      </c>
      <c r="T1472" s="84">
        <v>4.9000000000000004</v>
      </c>
      <c r="U1472" s="102" t="s">
        <v>85</v>
      </c>
      <c r="V1472" s="75">
        <v>87</v>
      </c>
      <c r="W1472" s="41">
        <v>39.462744931093084</v>
      </c>
      <c r="X1472" s="51">
        <v>2650</v>
      </c>
      <c r="Y1472" s="45" t="s">
        <v>4304</v>
      </c>
      <c r="Z1472" s="79" t="s">
        <v>2987</v>
      </c>
      <c r="AA1472" s="51" t="str">
        <f t="shared" si="484"/>
        <v>22x12, 6x135, -40 OS</v>
      </c>
      <c r="AB1472" s="81" t="s">
        <v>7971</v>
      </c>
      <c r="AC1472" s="89">
        <f>_xlfn.IFNA(VLOOKUP(AB1472,ACCESSORIES!F:J,5,FALSE),"N/A")</f>
        <v>22</v>
      </c>
      <c r="AD1472" s="14" t="s">
        <v>85</v>
      </c>
      <c r="AE1472" s="9" t="str">
        <f>_xlfn.IFNA(VLOOKUP(AD1472,ACCESSORIES!C:G,5,FALSE),"N/A")</f>
        <v>N/A</v>
      </c>
      <c r="AF1472" s="9" t="str">
        <f>_xlfn.IFNA(VLOOKUP(AE1472,ACCESSORIES!D:H,5,FALSE),"N/A")</f>
        <v>N/A</v>
      </c>
      <c r="AG1472" s="14" t="s">
        <v>85</v>
      </c>
      <c r="AH1472" s="9" t="str">
        <f>_xlfn.IFNA(VLOOKUP(AG1472,ACCESSORIES!F:J,5,FALSE),"N/A")</f>
        <v>N/A</v>
      </c>
      <c r="AI1472" s="99" t="s">
        <v>265</v>
      </c>
      <c r="AJ1472" s="82" t="s">
        <v>85</v>
      </c>
      <c r="AK1472" s="82" t="s">
        <v>85</v>
      </c>
      <c r="AL1472" s="82" t="s">
        <v>85</v>
      </c>
      <c r="AM1472" s="82">
        <v>16.2</v>
      </c>
      <c r="AN1472" s="82">
        <v>170</v>
      </c>
      <c r="AO1472" s="36">
        <v>10.3</v>
      </c>
      <c r="AP1472" s="36">
        <v>26.3</v>
      </c>
      <c r="AQ1472" s="25">
        <v>36.6</v>
      </c>
      <c r="AR1472" s="36">
        <v>52.4</v>
      </c>
      <c r="AS1472" s="25">
        <v>258.39999999999998</v>
      </c>
      <c r="AT1472" s="74">
        <v>254</v>
      </c>
      <c r="AU1472" s="84">
        <v>87</v>
      </c>
      <c r="AV1472" s="54">
        <v>55.9</v>
      </c>
      <c r="AW1472" s="54">
        <v>55.9</v>
      </c>
      <c r="AX1472" s="54">
        <v>124</v>
      </c>
      <c r="AY1472" s="13" t="s">
        <v>85</v>
      </c>
      <c r="AZ1472" s="98" t="str">
        <f>_xlfn.IFNA(VLOOKUP(AY1472,ACCESSORIES!F:J,5,FALSE),"N/A")</f>
        <v>N/A</v>
      </c>
      <c r="BA1472" s="13" t="s">
        <v>85</v>
      </c>
      <c r="BB1472" s="98" t="str">
        <f>_xlfn.IFNA(VLOOKUP(BA1472,ACCESSORIES!F:J,5,FALSE),"N/A")</f>
        <v>N/A</v>
      </c>
      <c r="BC1472" s="77">
        <f t="shared" si="514"/>
        <v>43.962744931093084</v>
      </c>
      <c r="BD1472" s="56">
        <v>24.803100000000001</v>
      </c>
      <c r="BE1472" s="56">
        <v>24.803100000000001</v>
      </c>
      <c r="BF1472" s="56">
        <v>14.5669</v>
      </c>
      <c r="BG1472" s="378">
        <f t="shared" si="642"/>
        <v>0.14685211888376223</v>
      </c>
      <c r="BH1472" s="14"/>
      <c r="BI1472" s="114" t="s">
        <v>3532</v>
      </c>
      <c r="BJ1472" s="50" t="s">
        <v>4050</v>
      </c>
      <c r="BK1472" s="81"/>
      <c r="BL1472" s="81"/>
      <c r="BM1472" s="81"/>
      <c r="BN1472" s="81"/>
      <c r="BO1472" s="81"/>
      <c r="BP1472" s="81"/>
      <c r="BQ1472" s="81"/>
      <c r="BR1472" s="81"/>
      <c r="BS1472" s="81"/>
      <c r="BT1472" s="81"/>
      <c r="BU1472" s="349"/>
      <c r="BV1472" s="390"/>
      <c r="BW1472" s="352"/>
      <c r="BX1472" s="390"/>
      <c r="BY1472" s="93" t="str">
        <f t="shared" si="477"/>
        <v>MR803, 22x12, -40mm Offset, 6x135, 87mm Centerbore, Gloss Black</v>
      </c>
      <c r="BZ1472" s="81" t="s">
        <v>3878</v>
      </c>
      <c r="CA1472" s="81" t="s">
        <v>3879</v>
      </c>
      <c r="CB1472" s="81" t="str">
        <f t="shared" si="478"/>
        <v>RAISED (8XX)</v>
      </c>
    </row>
    <row r="1473" spans="1:80" s="38" customFormat="1" ht="15" customHeight="1">
      <c r="A1473" s="22">
        <f t="shared" ref="A1473" si="648">ROW(B1473)-2</f>
        <v>1471</v>
      </c>
      <c r="B1473" s="13" t="s">
        <v>84</v>
      </c>
      <c r="C1473" s="104" t="s">
        <v>7657</v>
      </c>
      <c r="D1473" s="82" t="s">
        <v>7654</v>
      </c>
      <c r="E1473" s="91" t="str">
        <f>CONCATENATE(LEFT(D1473,5),VLOOKUP(CONCATENATE(N1473,"x",O1473),'PART NUMBER GUIDE'!$B$9:$C$49,2,FALSE),VLOOKUP(CONCATENATE(P1473, V1473), 'PART NUMBER GUIDE'!$Q$6:$R$91, 2, FALSE),VLOOKUP(Y1473,'PART NUMBER GUIDE'!$J$8:$K$43,2, FALSE),IF(U1473="N/A",IF(ABS(S1473)&lt;10,"0"&amp;ABS(S1473),ABS(S1473)),CONCATENATE(LEFT(U1473,1),RIGHT(U1473,1))), F1473, G1473)</f>
        <v>MR80331216840N</v>
      </c>
      <c r="F1473" s="90" t="s">
        <v>2224</v>
      </c>
      <c r="G1473" s="90"/>
      <c r="H1473" s="79" t="s">
        <v>7841</v>
      </c>
      <c r="I1473" s="109">
        <v>45372</v>
      </c>
      <c r="J1473" s="85" t="s">
        <v>1266</v>
      </c>
      <c r="K1473" s="342">
        <v>559</v>
      </c>
      <c r="L1473" s="92">
        <f t="shared" si="501"/>
        <v>559</v>
      </c>
      <c r="M1473" s="344"/>
      <c r="N1473" s="82">
        <v>22</v>
      </c>
      <c r="O1473" s="8">
        <v>12</v>
      </c>
      <c r="P1473" s="99" t="str">
        <f t="shared" ref="P1473" si="649">CONCATENATE(Q1473,"x",R1473)</f>
        <v>6x135</v>
      </c>
      <c r="Q1473" s="82">
        <v>6</v>
      </c>
      <c r="R1473" s="82">
        <v>135</v>
      </c>
      <c r="S1473" s="82">
        <v>-40</v>
      </c>
      <c r="T1473" s="84">
        <v>4.9000000000000004</v>
      </c>
      <c r="U1473" s="102" t="s">
        <v>85</v>
      </c>
      <c r="V1473" s="75">
        <v>87</v>
      </c>
      <c r="W1473" s="41">
        <v>39.462744931093084</v>
      </c>
      <c r="X1473" s="51">
        <v>2650</v>
      </c>
      <c r="Y1473" s="45" t="s">
        <v>8075</v>
      </c>
      <c r="Z1473" s="79" t="s">
        <v>2992</v>
      </c>
      <c r="AA1473" s="51" t="str">
        <f t="shared" ref="AA1473" si="650">_xlfn.CONCAT(N1473,"x",O1473,","," ",P1473,","," ",S1473," ","OS")</f>
        <v>22x12, 6x135, -40 OS</v>
      </c>
      <c r="AB1473" s="81" t="s">
        <v>7971</v>
      </c>
      <c r="AC1473" s="89">
        <f>_xlfn.IFNA(VLOOKUP(AB1473,ACCESSORIES!F:J,5,FALSE),"N/A")</f>
        <v>22</v>
      </c>
      <c r="AD1473" s="14" t="s">
        <v>85</v>
      </c>
      <c r="AE1473" s="9" t="str">
        <f>_xlfn.IFNA(VLOOKUP(AD1473,ACCESSORIES!C:G,5,FALSE),"N/A")</f>
        <v>N/A</v>
      </c>
      <c r="AF1473" s="9" t="str">
        <f>_xlfn.IFNA(VLOOKUP(AE1473,ACCESSORIES!D:H,5,FALSE),"N/A")</f>
        <v>N/A</v>
      </c>
      <c r="AG1473" s="14" t="s">
        <v>85</v>
      </c>
      <c r="AH1473" s="9" t="str">
        <f>_xlfn.IFNA(VLOOKUP(AG1473,ACCESSORIES!F:J,5,FALSE),"N/A")</f>
        <v>N/A</v>
      </c>
      <c r="AI1473" s="99" t="s">
        <v>265</v>
      </c>
      <c r="AJ1473" s="82" t="s">
        <v>85</v>
      </c>
      <c r="AK1473" s="82" t="s">
        <v>85</v>
      </c>
      <c r="AL1473" s="82" t="s">
        <v>85</v>
      </c>
      <c r="AM1473" s="82">
        <v>16.2</v>
      </c>
      <c r="AN1473" s="82">
        <v>170</v>
      </c>
      <c r="AO1473" s="36">
        <v>10.3</v>
      </c>
      <c r="AP1473" s="36">
        <v>26.3</v>
      </c>
      <c r="AQ1473" s="25">
        <v>36.6</v>
      </c>
      <c r="AR1473" s="36">
        <v>52.4</v>
      </c>
      <c r="AS1473" s="25">
        <v>258.39999999999998</v>
      </c>
      <c r="AT1473" s="74">
        <v>254</v>
      </c>
      <c r="AU1473" s="84">
        <v>87</v>
      </c>
      <c r="AV1473" s="54">
        <v>55.9</v>
      </c>
      <c r="AW1473" s="54">
        <v>55.9</v>
      </c>
      <c r="AX1473" s="54">
        <v>124</v>
      </c>
      <c r="AY1473" s="13" t="s">
        <v>85</v>
      </c>
      <c r="AZ1473" s="98" t="str">
        <f>_xlfn.IFNA(VLOOKUP(AY1473,ACCESSORIES!F:J,5,FALSE),"N/A")</f>
        <v>N/A</v>
      </c>
      <c r="BA1473" s="13" t="s">
        <v>85</v>
      </c>
      <c r="BB1473" s="98" t="str">
        <f>_xlfn.IFNA(VLOOKUP(BA1473,ACCESSORIES!F:J,5,FALSE),"N/A")</f>
        <v>N/A</v>
      </c>
      <c r="BC1473" s="77">
        <f t="shared" si="514"/>
        <v>43.962744931093084</v>
      </c>
      <c r="BD1473" s="56">
        <v>24.803100000000001</v>
      </c>
      <c r="BE1473" s="56">
        <v>24.803100000000001</v>
      </c>
      <c r="BF1473" s="56">
        <v>14.5669</v>
      </c>
      <c r="BG1473" s="378">
        <f t="shared" si="642"/>
        <v>0.14685211888376223</v>
      </c>
      <c r="BH1473" s="14"/>
      <c r="BI1473" s="114" t="s">
        <v>3532</v>
      </c>
      <c r="BJ1473" s="50" t="s">
        <v>4050</v>
      </c>
      <c r="BK1473" s="81"/>
      <c r="BL1473" s="81"/>
      <c r="BM1473" s="81"/>
      <c r="BN1473" s="81"/>
      <c r="BO1473" s="81"/>
      <c r="BP1473" s="81"/>
      <c r="BQ1473" s="81"/>
      <c r="BR1473" s="81"/>
      <c r="BS1473" s="81"/>
      <c r="BT1473" s="81"/>
      <c r="BU1473" s="349"/>
      <c r="BV1473" s="390"/>
      <c r="BW1473" s="352"/>
      <c r="BX1473" s="390"/>
      <c r="BY1473" s="93" t="str">
        <f t="shared" ref="BY1473" si="651">CONCATENATE(IF(J1473="Closeout","CLOSEOUT - ",""),D1473,", ",N1473,"x",O1473,", ",IF(U1473="N/A","",CONCATENATE(U1473,"/")),IF(S1473&gt;0,CONCATENATE("+",S1473),S1473),"mm Offset, ",P1473,", ",V1473,"mm Centerbore, ",PROPER(Y1473),IF(G1473="R",", Race Drilled",""),"",IF(BA1473="N/A","",CONCATENATE(", w/ ",BA1473)))</f>
        <v>MR803, 22x12, -40mm Offset, 6x135, 87mm Centerbore, Gloss Titanium - Machined Lip</v>
      </c>
      <c r="BZ1473" s="81" t="s">
        <v>3878</v>
      </c>
      <c r="CA1473" s="81" t="s">
        <v>3879</v>
      </c>
      <c r="CB1473" s="81" t="str">
        <f t="shared" ref="CB1473" si="652">C1473</f>
        <v>RAISED (8XX)</v>
      </c>
    </row>
    <row r="1474" spans="1:80" s="38" customFormat="1" ht="15" customHeight="1">
      <c r="A1474" s="22">
        <f t="shared" si="259"/>
        <v>1472</v>
      </c>
      <c r="B1474" s="13" t="s">
        <v>84</v>
      </c>
      <c r="C1474" s="104" t="s">
        <v>7657</v>
      </c>
      <c r="D1474" s="82" t="s">
        <v>7654</v>
      </c>
      <c r="E1474" s="91" t="str">
        <f>CONCATENATE(LEFT(D1474,5),VLOOKUP(CONCATENATE(N1474,"x",O1474),'PART NUMBER GUIDE'!$B$9:$C$49,2,FALSE),VLOOKUP(CONCATENATE(P1474, V1474), 'PART NUMBER GUIDE'!$Q$6:$R$91, 2, FALSE),VLOOKUP(Y1474,'PART NUMBER GUIDE'!$J$8:$K$43,2, FALSE),IF(U1474="N/A",IF(ABS(S1474)&lt;10,"0"&amp;ABS(S1474),ABS(S1474)),CONCATENATE(LEFT(U1474,1),RIGHT(U1474,1))), F1474, G1474)</f>
        <v>MR803312601340N</v>
      </c>
      <c r="F1474" s="90" t="s">
        <v>2224</v>
      </c>
      <c r="G1474" s="90"/>
      <c r="H1474" s="79" t="s">
        <v>7842</v>
      </c>
      <c r="I1474" s="109">
        <v>45372</v>
      </c>
      <c r="J1474" s="85" t="s">
        <v>1266</v>
      </c>
      <c r="K1474" s="342">
        <v>539</v>
      </c>
      <c r="L1474" s="92">
        <f t="shared" si="501"/>
        <v>539</v>
      </c>
      <c r="M1474" s="344"/>
      <c r="N1474" s="82">
        <v>22</v>
      </c>
      <c r="O1474" s="8">
        <v>12</v>
      </c>
      <c r="P1474" s="99" t="str">
        <f t="shared" si="399"/>
        <v>6x5.5</v>
      </c>
      <c r="Q1474" s="82">
        <v>6</v>
      </c>
      <c r="R1474" s="82">
        <v>5.5</v>
      </c>
      <c r="S1474" s="82">
        <v>-40</v>
      </c>
      <c r="T1474" s="84">
        <v>4.9000000000000004</v>
      </c>
      <c r="U1474" s="102" t="s">
        <v>85</v>
      </c>
      <c r="V1474" s="75">
        <v>106.25</v>
      </c>
      <c r="W1474" s="41">
        <v>39.462744931093084</v>
      </c>
      <c r="X1474" s="51">
        <v>2650</v>
      </c>
      <c r="Y1474" s="45" t="s">
        <v>4304</v>
      </c>
      <c r="Z1474" s="79" t="s">
        <v>2987</v>
      </c>
      <c r="AA1474" s="51" t="str">
        <f t="shared" si="484"/>
        <v>22x12, 6x5.5, -40 OS</v>
      </c>
      <c r="AB1474" s="81" t="s">
        <v>7971</v>
      </c>
      <c r="AC1474" s="89">
        <f>_xlfn.IFNA(VLOOKUP(AB1474,ACCESSORIES!F:J,5,FALSE),"N/A")</f>
        <v>22</v>
      </c>
      <c r="AD1474" s="14" t="s">
        <v>85</v>
      </c>
      <c r="AE1474" s="9" t="str">
        <f>_xlfn.IFNA(VLOOKUP(AD1474,ACCESSORIES!C:G,5,FALSE),"N/A")</f>
        <v>N/A</v>
      </c>
      <c r="AF1474" s="9" t="str">
        <f>_xlfn.IFNA(VLOOKUP(AE1474,ACCESSORIES!D:H,5,FALSE),"N/A")</f>
        <v>N/A</v>
      </c>
      <c r="AG1474" s="14" t="s">
        <v>85</v>
      </c>
      <c r="AH1474" s="9" t="str">
        <f>_xlfn.IFNA(VLOOKUP(AG1474,ACCESSORIES!F:J,5,FALSE),"N/A")</f>
        <v>N/A</v>
      </c>
      <c r="AI1474" s="99" t="s">
        <v>265</v>
      </c>
      <c r="AJ1474" s="82" t="s">
        <v>1709</v>
      </c>
      <c r="AK1474" s="40">
        <f>_xlfn.IFNA(VLOOKUP(AJ1474,ACCESSORIES!F:J,5,FALSE),"N/A")</f>
        <v>2.75</v>
      </c>
      <c r="AL1474" s="3">
        <v>78.3</v>
      </c>
      <c r="AM1474" s="82">
        <v>16.2</v>
      </c>
      <c r="AN1474" s="82">
        <v>170</v>
      </c>
      <c r="AO1474" s="36">
        <v>10.3</v>
      </c>
      <c r="AP1474" s="36">
        <v>26.3</v>
      </c>
      <c r="AQ1474" s="25">
        <v>36.6</v>
      </c>
      <c r="AR1474" s="36">
        <v>52.4</v>
      </c>
      <c r="AS1474" s="25">
        <v>258.39999999999998</v>
      </c>
      <c r="AT1474" s="74">
        <v>254</v>
      </c>
      <c r="AU1474" s="84">
        <v>94.8</v>
      </c>
      <c r="AV1474" s="54">
        <v>41.2</v>
      </c>
      <c r="AW1474" s="54">
        <v>55.9</v>
      </c>
      <c r="AX1474" s="54">
        <v>124</v>
      </c>
      <c r="AY1474" s="13" t="s">
        <v>85</v>
      </c>
      <c r="AZ1474" s="98" t="str">
        <f>_xlfn.IFNA(VLOOKUP(AY1474,ACCESSORIES!F:J,5,FALSE),"N/A")</f>
        <v>N/A</v>
      </c>
      <c r="BA1474" s="13" t="s">
        <v>85</v>
      </c>
      <c r="BB1474" s="98" t="str">
        <f>_xlfn.IFNA(VLOOKUP(BA1474,ACCESSORIES!F:J,5,FALSE),"N/A")</f>
        <v>N/A</v>
      </c>
      <c r="BC1474" s="77">
        <f t="shared" si="514"/>
        <v>43.962744931093084</v>
      </c>
      <c r="BD1474" s="56">
        <v>24.803100000000001</v>
      </c>
      <c r="BE1474" s="56">
        <v>24.803100000000001</v>
      </c>
      <c r="BF1474" s="56">
        <v>14.5669</v>
      </c>
      <c r="BG1474" s="378">
        <f t="shared" si="642"/>
        <v>0.14685211888376223</v>
      </c>
      <c r="BH1474" s="14"/>
      <c r="BI1474" s="114" t="s">
        <v>3532</v>
      </c>
      <c r="BJ1474" s="50" t="s">
        <v>4050</v>
      </c>
      <c r="BK1474" s="81"/>
      <c r="BL1474" s="81"/>
      <c r="BM1474" s="81"/>
      <c r="BN1474" s="81"/>
      <c r="BO1474" s="81"/>
      <c r="BP1474" s="81"/>
      <c r="BQ1474" s="81"/>
      <c r="BR1474" s="81"/>
      <c r="BS1474" s="81"/>
      <c r="BT1474" s="81"/>
      <c r="BU1474" s="349"/>
      <c r="BV1474" s="390"/>
      <c r="BW1474" s="352"/>
      <c r="BX1474" s="390"/>
      <c r="BY1474" s="93" t="str">
        <f t="shared" si="477"/>
        <v>MR803, 22x12, -40mm Offset, 6x5.5, 106.25mm Centerbore, Gloss Black</v>
      </c>
      <c r="BZ1474" s="81" t="s">
        <v>3878</v>
      </c>
      <c r="CA1474" s="81" t="s">
        <v>3879</v>
      </c>
      <c r="CB1474" s="81" t="str">
        <f t="shared" si="478"/>
        <v>RAISED (8XX)</v>
      </c>
    </row>
    <row r="1475" spans="1:80" s="38" customFormat="1" ht="15" customHeight="1">
      <c r="A1475" s="22">
        <f t="shared" ref="A1475" si="653">ROW(B1475)-2</f>
        <v>1473</v>
      </c>
      <c r="B1475" s="13" t="s">
        <v>84</v>
      </c>
      <c r="C1475" s="104" t="s">
        <v>7657</v>
      </c>
      <c r="D1475" s="82" t="s">
        <v>7654</v>
      </c>
      <c r="E1475" s="91" t="str">
        <f>CONCATENATE(LEFT(D1475,5),VLOOKUP(CONCATENATE(N1475,"x",O1475),'PART NUMBER GUIDE'!$B$9:$C$49,2,FALSE),VLOOKUP(CONCATENATE(P1475, V1475), 'PART NUMBER GUIDE'!$Q$6:$R$91, 2, FALSE),VLOOKUP(Y1475,'PART NUMBER GUIDE'!$J$8:$K$43,2, FALSE),IF(U1475="N/A",IF(ABS(S1475)&lt;10,"0"&amp;ABS(S1475),ABS(S1475)),CONCATENATE(LEFT(U1475,1),RIGHT(U1475,1))), F1475, G1475)</f>
        <v>MR80331260840N</v>
      </c>
      <c r="F1475" s="90" t="s">
        <v>2224</v>
      </c>
      <c r="G1475" s="90"/>
      <c r="H1475" s="79" t="s">
        <v>7843</v>
      </c>
      <c r="I1475" s="109">
        <v>45372</v>
      </c>
      <c r="J1475" s="85" t="s">
        <v>1266</v>
      </c>
      <c r="K1475" s="342">
        <v>559</v>
      </c>
      <c r="L1475" s="92">
        <f t="shared" si="501"/>
        <v>559</v>
      </c>
      <c r="M1475" s="344"/>
      <c r="N1475" s="82">
        <v>22</v>
      </c>
      <c r="O1475" s="8">
        <v>12</v>
      </c>
      <c r="P1475" s="99" t="str">
        <f t="shared" ref="P1475" si="654">CONCATENATE(Q1475,"x",R1475)</f>
        <v>6x5.5</v>
      </c>
      <c r="Q1475" s="82">
        <v>6</v>
      </c>
      <c r="R1475" s="82">
        <v>5.5</v>
      </c>
      <c r="S1475" s="82">
        <v>-40</v>
      </c>
      <c r="T1475" s="84">
        <v>4.9000000000000004</v>
      </c>
      <c r="U1475" s="102" t="s">
        <v>85</v>
      </c>
      <c r="V1475" s="75">
        <v>106.25</v>
      </c>
      <c r="W1475" s="41">
        <v>39.462744931093084</v>
      </c>
      <c r="X1475" s="51">
        <v>2650</v>
      </c>
      <c r="Y1475" s="45" t="s">
        <v>8075</v>
      </c>
      <c r="Z1475" s="79" t="s">
        <v>2992</v>
      </c>
      <c r="AA1475" s="51" t="str">
        <f t="shared" ref="AA1475" si="655">_xlfn.CONCAT(N1475,"x",O1475,","," ",P1475,","," ",S1475," ","OS")</f>
        <v>22x12, 6x5.5, -40 OS</v>
      </c>
      <c r="AB1475" s="81" t="s">
        <v>7971</v>
      </c>
      <c r="AC1475" s="89">
        <f>_xlfn.IFNA(VLOOKUP(AB1475,ACCESSORIES!F:J,5,FALSE),"N/A")</f>
        <v>22</v>
      </c>
      <c r="AD1475" s="14" t="s">
        <v>85</v>
      </c>
      <c r="AE1475" s="9" t="str">
        <f>_xlfn.IFNA(VLOOKUP(AD1475,ACCESSORIES!C:G,5,FALSE),"N/A")</f>
        <v>N/A</v>
      </c>
      <c r="AF1475" s="9" t="str">
        <f>_xlfn.IFNA(VLOOKUP(AE1475,ACCESSORIES!D:H,5,FALSE),"N/A")</f>
        <v>N/A</v>
      </c>
      <c r="AG1475" s="14" t="s">
        <v>85</v>
      </c>
      <c r="AH1475" s="9" t="str">
        <f>_xlfn.IFNA(VLOOKUP(AG1475,ACCESSORIES!F:J,5,FALSE),"N/A")</f>
        <v>N/A</v>
      </c>
      <c r="AI1475" s="99" t="s">
        <v>265</v>
      </c>
      <c r="AJ1475" s="82" t="s">
        <v>1709</v>
      </c>
      <c r="AK1475" s="40">
        <f>_xlfn.IFNA(VLOOKUP(AJ1475,ACCESSORIES!F:J,5,FALSE),"N/A")</f>
        <v>2.75</v>
      </c>
      <c r="AL1475" s="3">
        <v>78.3</v>
      </c>
      <c r="AM1475" s="82">
        <v>16.2</v>
      </c>
      <c r="AN1475" s="82">
        <v>170</v>
      </c>
      <c r="AO1475" s="36">
        <v>10.3</v>
      </c>
      <c r="AP1475" s="36">
        <v>26.3</v>
      </c>
      <c r="AQ1475" s="25">
        <v>36.6</v>
      </c>
      <c r="AR1475" s="36">
        <v>52.4</v>
      </c>
      <c r="AS1475" s="25">
        <v>258.39999999999998</v>
      </c>
      <c r="AT1475" s="74">
        <v>254</v>
      </c>
      <c r="AU1475" s="84">
        <v>94.8</v>
      </c>
      <c r="AV1475" s="54">
        <v>41.2</v>
      </c>
      <c r="AW1475" s="54">
        <v>55.9</v>
      </c>
      <c r="AX1475" s="54">
        <v>124</v>
      </c>
      <c r="AY1475" s="13" t="s">
        <v>85</v>
      </c>
      <c r="AZ1475" s="98" t="str">
        <f>_xlfn.IFNA(VLOOKUP(AY1475,ACCESSORIES!F:J,5,FALSE),"N/A")</f>
        <v>N/A</v>
      </c>
      <c r="BA1475" s="13" t="s">
        <v>85</v>
      </c>
      <c r="BB1475" s="98" t="str">
        <f>_xlfn.IFNA(VLOOKUP(BA1475,ACCESSORIES!F:J,5,FALSE),"N/A")</f>
        <v>N/A</v>
      </c>
      <c r="BC1475" s="77">
        <f t="shared" si="514"/>
        <v>43.962744931093084</v>
      </c>
      <c r="BD1475" s="56">
        <v>24.803100000000001</v>
      </c>
      <c r="BE1475" s="56">
        <v>24.803100000000001</v>
      </c>
      <c r="BF1475" s="56">
        <v>14.5669</v>
      </c>
      <c r="BG1475" s="378">
        <f t="shared" si="642"/>
        <v>0.14685211888376223</v>
      </c>
      <c r="BH1475" s="14"/>
      <c r="BI1475" s="114" t="s">
        <v>3532</v>
      </c>
      <c r="BJ1475" s="50" t="s">
        <v>4050</v>
      </c>
      <c r="BK1475" s="81"/>
      <c r="BL1475" s="81"/>
      <c r="BM1475" s="81"/>
      <c r="BN1475" s="81"/>
      <c r="BO1475" s="81"/>
      <c r="BP1475" s="81"/>
      <c r="BQ1475" s="81"/>
      <c r="BR1475" s="81"/>
      <c r="BS1475" s="81"/>
      <c r="BT1475" s="81"/>
      <c r="BU1475" s="349"/>
      <c r="BV1475" s="390"/>
      <c r="BW1475" s="352"/>
      <c r="BX1475" s="390"/>
      <c r="BY1475" s="93" t="str">
        <f t="shared" ref="BY1475" si="656">CONCATENATE(IF(J1475="Closeout","CLOSEOUT - ",""),D1475,", ",N1475,"x",O1475,", ",IF(U1475="N/A","",CONCATENATE(U1475,"/")),IF(S1475&gt;0,CONCATENATE("+",S1475),S1475),"mm Offset, ",P1475,", ",V1475,"mm Centerbore, ",PROPER(Y1475),IF(G1475="R",", Race Drilled",""),"",IF(BA1475="N/A","",CONCATENATE(", w/ ",BA1475)))</f>
        <v>MR803, 22x12, -40mm Offset, 6x5.5, 106.25mm Centerbore, Gloss Titanium - Machined Lip</v>
      </c>
      <c r="BZ1475" s="81" t="s">
        <v>3878</v>
      </c>
      <c r="CA1475" s="81" t="s">
        <v>3879</v>
      </c>
      <c r="CB1475" s="81" t="str">
        <f t="shared" ref="CB1475" si="657">C1475</f>
        <v>RAISED (8XX)</v>
      </c>
    </row>
    <row r="1476" spans="1:80" s="38" customFormat="1" ht="15" customHeight="1">
      <c r="A1476" s="22">
        <f t="shared" si="259"/>
        <v>1474</v>
      </c>
      <c r="B1476" s="13" t="s">
        <v>84</v>
      </c>
      <c r="C1476" s="104" t="s">
        <v>7657</v>
      </c>
      <c r="D1476" s="82" t="s">
        <v>7654</v>
      </c>
      <c r="E1476" s="91" t="str">
        <f>CONCATENATE(LEFT(D1476,5),VLOOKUP(CONCATENATE(N1476,"x",O1476),'PART NUMBER GUIDE'!$B$9:$C$49,2,FALSE),VLOOKUP(CONCATENATE(P1476, V1476), 'PART NUMBER GUIDE'!$Q$6:$R$91, 2, FALSE),VLOOKUP(Y1476,'PART NUMBER GUIDE'!$J$8:$K$43,2, FALSE),IF(U1476="N/A",IF(ABS(S1476)&lt;10,"0"&amp;ABS(S1476),ABS(S1476)),CONCATENATE(LEFT(U1476,1),RIGHT(U1476,1))), F1476, G1476)</f>
        <v>MR803312801340N</v>
      </c>
      <c r="F1476" s="90" t="s">
        <v>2224</v>
      </c>
      <c r="G1476" s="90"/>
      <c r="H1476" s="79" t="s">
        <v>7844</v>
      </c>
      <c r="I1476" s="109">
        <v>45372</v>
      </c>
      <c r="J1476" s="85" t="s">
        <v>1266</v>
      </c>
      <c r="K1476" s="342">
        <v>539</v>
      </c>
      <c r="L1476" s="92">
        <f t="shared" si="501"/>
        <v>539</v>
      </c>
      <c r="M1476" s="344"/>
      <c r="N1476" s="82">
        <v>22</v>
      </c>
      <c r="O1476" s="8">
        <v>12</v>
      </c>
      <c r="P1476" s="99" t="str">
        <f t="shared" si="399"/>
        <v>8x6.5</v>
      </c>
      <c r="Q1476" s="82">
        <v>8</v>
      </c>
      <c r="R1476" s="82">
        <v>6.5</v>
      </c>
      <c r="S1476" s="82">
        <v>-40</v>
      </c>
      <c r="T1476" s="84">
        <v>4.9000000000000004</v>
      </c>
      <c r="U1476" s="102" t="s">
        <v>85</v>
      </c>
      <c r="V1476" s="75">
        <v>121.3</v>
      </c>
      <c r="W1476" s="41">
        <v>42.769678863866247</v>
      </c>
      <c r="X1476" s="51">
        <v>3640</v>
      </c>
      <c r="Y1476" s="45" t="s">
        <v>4304</v>
      </c>
      <c r="Z1476" s="79" t="s">
        <v>2987</v>
      </c>
      <c r="AA1476" s="51" t="str">
        <f t="shared" si="484"/>
        <v>22x12, 8x6.5, -40 OS</v>
      </c>
      <c r="AB1476" s="81" t="s">
        <v>7652</v>
      </c>
      <c r="AC1476" s="89">
        <f>_xlfn.IFNA(VLOOKUP(AB1476,ACCESSORIES!F:J,5,FALSE),"N/A")</f>
        <v>22</v>
      </c>
      <c r="AD1476" s="14" t="s">
        <v>85</v>
      </c>
      <c r="AE1476" s="9" t="str">
        <f>_xlfn.IFNA(VLOOKUP(AD1476,ACCESSORIES!C:G,5,FALSE),"N/A")</f>
        <v>N/A</v>
      </c>
      <c r="AF1476" s="9" t="str">
        <f>_xlfn.IFNA(VLOOKUP(AE1476,ACCESSORIES!D:H,5,FALSE),"N/A")</f>
        <v>N/A</v>
      </c>
      <c r="AG1476" s="14" t="s">
        <v>85</v>
      </c>
      <c r="AH1476" s="9" t="str">
        <f>_xlfn.IFNA(VLOOKUP(AG1476,ACCESSORIES!F:J,5,FALSE),"N/A")</f>
        <v>N/A</v>
      </c>
      <c r="AI1476" s="99" t="s">
        <v>265</v>
      </c>
      <c r="AJ1476" s="82" t="s">
        <v>85</v>
      </c>
      <c r="AK1476" s="82" t="s">
        <v>85</v>
      </c>
      <c r="AL1476" s="82" t="s">
        <v>85</v>
      </c>
      <c r="AM1476" s="82">
        <v>16.2</v>
      </c>
      <c r="AN1476" s="82">
        <v>200</v>
      </c>
      <c r="AO1476" s="36">
        <v>0</v>
      </c>
      <c r="AP1476" s="36">
        <v>0</v>
      </c>
      <c r="AQ1476" s="25">
        <v>34.6</v>
      </c>
      <c r="AR1476" s="36">
        <v>48.5</v>
      </c>
      <c r="AS1476" s="25">
        <v>257.89999999999998</v>
      </c>
      <c r="AT1476" s="74">
        <v>253.5</v>
      </c>
      <c r="AU1476" s="75">
        <v>121.3</v>
      </c>
      <c r="AV1476" s="54">
        <v>84</v>
      </c>
      <c r="AW1476" s="54">
        <v>84</v>
      </c>
      <c r="AX1476" s="54">
        <v>126.9</v>
      </c>
      <c r="AY1476" s="13" t="s">
        <v>85</v>
      </c>
      <c r="AZ1476" s="98" t="str">
        <f>_xlfn.IFNA(VLOOKUP(AY1476,ACCESSORIES!F:J,5,FALSE),"N/A")</f>
        <v>N/A</v>
      </c>
      <c r="BA1476" s="13" t="s">
        <v>85</v>
      </c>
      <c r="BB1476" s="98" t="str">
        <f>_xlfn.IFNA(VLOOKUP(BA1476,ACCESSORIES!F:J,5,FALSE),"N/A")</f>
        <v>N/A</v>
      </c>
      <c r="BC1476" s="77">
        <f t="shared" si="514"/>
        <v>47.269678863866247</v>
      </c>
      <c r="BD1476" s="56">
        <v>24.803100000000001</v>
      </c>
      <c r="BE1476" s="56">
        <v>24.803100000000001</v>
      </c>
      <c r="BF1476" s="56">
        <v>14.5669</v>
      </c>
      <c r="BG1476" s="378">
        <f t="shared" si="642"/>
        <v>0.14685211888376223</v>
      </c>
      <c r="BH1476" s="14"/>
      <c r="BI1476" s="114" t="s">
        <v>3532</v>
      </c>
      <c r="BJ1476" s="50" t="s">
        <v>4050</v>
      </c>
      <c r="BK1476" s="81"/>
      <c r="BL1476" s="81"/>
      <c r="BM1476" s="81"/>
      <c r="BN1476" s="81"/>
      <c r="BO1476" s="81"/>
      <c r="BP1476" s="81"/>
      <c r="BQ1476" s="81"/>
      <c r="BR1476" s="81"/>
      <c r="BS1476" s="81"/>
      <c r="BT1476" s="81"/>
      <c r="BU1476" s="349"/>
      <c r="BV1476" s="390"/>
      <c r="BW1476" s="352"/>
      <c r="BX1476" s="390"/>
      <c r="BY1476" s="93" t="str">
        <f t="shared" si="477"/>
        <v>MR803, 22x12, -40mm Offset, 8x6.5, 121.3mm Centerbore, Gloss Black</v>
      </c>
      <c r="BZ1476" s="81" t="s">
        <v>3878</v>
      </c>
      <c r="CA1476" s="81" t="s">
        <v>3879</v>
      </c>
      <c r="CB1476" s="81" t="str">
        <f t="shared" si="478"/>
        <v>RAISED (8XX)</v>
      </c>
    </row>
    <row r="1477" spans="1:80" s="38" customFormat="1" ht="15" customHeight="1">
      <c r="A1477" s="22">
        <f t="shared" ref="A1477" si="658">ROW(B1477)-2</f>
        <v>1475</v>
      </c>
      <c r="B1477" s="13" t="s">
        <v>84</v>
      </c>
      <c r="C1477" s="104" t="s">
        <v>7657</v>
      </c>
      <c r="D1477" s="82" t="s">
        <v>7654</v>
      </c>
      <c r="E1477" s="91" t="str">
        <f>CONCATENATE(LEFT(D1477,5),VLOOKUP(CONCATENATE(N1477,"x",O1477),'PART NUMBER GUIDE'!$B$9:$C$49,2,FALSE),VLOOKUP(CONCATENATE(P1477, V1477), 'PART NUMBER GUIDE'!$Q$6:$R$91, 2, FALSE),VLOOKUP(Y1477,'PART NUMBER GUIDE'!$J$8:$K$43,2, FALSE),IF(U1477="N/A",IF(ABS(S1477)&lt;10,"0"&amp;ABS(S1477),ABS(S1477)),CONCATENATE(LEFT(U1477,1),RIGHT(U1477,1))), F1477, G1477)</f>
        <v>MR80331280840N</v>
      </c>
      <c r="F1477" s="90" t="s">
        <v>2224</v>
      </c>
      <c r="G1477" s="90"/>
      <c r="H1477" s="79" t="s">
        <v>7845</v>
      </c>
      <c r="I1477" s="109">
        <v>45372</v>
      </c>
      <c r="J1477" s="85" t="s">
        <v>1266</v>
      </c>
      <c r="K1477" s="342">
        <v>559</v>
      </c>
      <c r="L1477" s="92">
        <f t="shared" si="501"/>
        <v>559</v>
      </c>
      <c r="M1477" s="344"/>
      <c r="N1477" s="82">
        <v>22</v>
      </c>
      <c r="O1477" s="8">
        <v>12</v>
      </c>
      <c r="P1477" s="99" t="str">
        <f t="shared" ref="P1477" si="659">CONCATENATE(Q1477,"x",R1477)</f>
        <v>8x6.5</v>
      </c>
      <c r="Q1477" s="82">
        <v>8</v>
      </c>
      <c r="R1477" s="82">
        <v>6.5</v>
      </c>
      <c r="S1477" s="82">
        <v>-40</v>
      </c>
      <c r="T1477" s="84">
        <v>4.9000000000000004</v>
      </c>
      <c r="U1477" s="102" t="s">
        <v>85</v>
      </c>
      <c r="V1477" s="75">
        <v>121.3</v>
      </c>
      <c r="W1477" s="41">
        <v>42.769678863866247</v>
      </c>
      <c r="X1477" s="51">
        <v>3640</v>
      </c>
      <c r="Y1477" s="45" t="s">
        <v>8075</v>
      </c>
      <c r="Z1477" s="79" t="s">
        <v>2992</v>
      </c>
      <c r="AA1477" s="51" t="str">
        <f t="shared" ref="AA1477" si="660">_xlfn.CONCAT(N1477,"x",O1477,","," ",P1477,","," ",S1477," ","OS")</f>
        <v>22x12, 8x6.5, -40 OS</v>
      </c>
      <c r="AB1477" s="81" t="s">
        <v>7652</v>
      </c>
      <c r="AC1477" s="89">
        <f>_xlfn.IFNA(VLOOKUP(AB1477,ACCESSORIES!F:J,5,FALSE),"N/A")</f>
        <v>22</v>
      </c>
      <c r="AD1477" s="14" t="s">
        <v>85</v>
      </c>
      <c r="AE1477" s="9" t="str">
        <f>_xlfn.IFNA(VLOOKUP(AD1477,ACCESSORIES!C:G,5,FALSE),"N/A")</f>
        <v>N/A</v>
      </c>
      <c r="AF1477" s="9" t="str">
        <f>_xlfn.IFNA(VLOOKUP(AE1477,ACCESSORIES!D:H,5,FALSE),"N/A")</f>
        <v>N/A</v>
      </c>
      <c r="AG1477" s="14" t="s">
        <v>85</v>
      </c>
      <c r="AH1477" s="9" t="str">
        <f>_xlfn.IFNA(VLOOKUP(AG1477,ACCESSORIES!F:J,5,FALSE),"N/A")</f>
        <v>N/A</v>
      </c>
      <c r="AI1477" s="99" t="s">
        <v>265</v>
      </c>
      <c r="AJ1477" s="82" t="s">
        <v>85</v>
      </c>
      <c r="AK1477" s="82" t="s">
        <v>85</v>
      </c>
      <c r="AL1477" s="82" t="s">
        <v>85</v>
      </c>
      <c r="AM1477" s="82">
        <v>16.2</v>
      </c>
      <c r="AN1477" s="82">
        <v>200</v>
      </c>
      <c r="AO1477" s="36">
        <v>0</v>
      </c>
      <c r="AP1477" s="36">
        <v>0</v>
      </c>
      <c r="AQ1477" s="25">
        <v>34.6</v>
      </c>
      <c r="AR1477" s="36">
        <v>48.5</v>
      </c>
      <c r="AS1477" s="25">
        <v>257.89999999999998</v>
      </c>
      <c r="AT1477" s="74">
        <v>253.5</v>
      </c>
      <c r="AU1477" s="75">
        <v>121.3</v>
      </c>
      <c r="AV1477" s="54">
        <v>84</v>
      </c>
      <c r="AW1477" s="54">
        <v>84</v>
      </c>
      <c r="AX1477" s="54">
        <v>126.9</v>
      </c>
      <c r="AY1477" s="13" t="s">
        <v>85</v>
      </c>
      <c r="AZ1477" s="98" t="str">
        <f>_xlfn.IFNA(VLOOKUP(AY1477,ACCESSORIES!F:J,5,FALSE),"N/A")</f>
        <v>N/A</v>
      </c>
      <c r="BA1477" s="13" t="s">
        <v>85</v>
      </c>
      <c r="BB1477" s="98" t="str">
        <f>_xlfn.IFNA(VLOOKUP(BA1477,ACCESSORIES!F:J,5,FALSE),"N/A")</f>
        <v>N/A</v>
      </c>
      <c r="BC1477" s="77">
        <f t="shared" si="514"/>
        <v>47.269678863866247</v>
      </c>
      <c r="BD1477" s="56">
        <v>24.803100000000001</v>
      </c>
      <c r="BE1477" s="56">
        <v>24.803100000000001</v>
      </c>
      <c r="BF1477" s="56">
        <v>14.5669</v>
      </c>
      <c r="BG1477" s="378">
        <f t="shared" si="642"/>
        <v>0.14685211888376223</v>
      </c>
      <c r="BH1477" s="14"/>
      <c r="BI1477" s="114" t="s">
        <v>3532</v>
      </c>
      <c r="BJ1477" s="50" t="s">
        <v>4050</v>
      </c>
      <c r="BK1477" s="81"/>
      <c r="BL1477" s="81"/>
      <c r="BM1477" s="81"/>
      <c r="BN1477" s="81"/>
      <c r="BO1477" s="81"/>
      <c r="BP1477" s="81"/>
      <c r="BQ1477" s="81"/>
      <c r="BR1477" s="81"/>
      <c r="BS1477" s="81"/>
      <c r="BT1477" s="81"/>
      <c r="BU1477" s="349"/>
      <c r="BV1477" s="390"/>
      <c r="BW1477" s="352"/>
      <c r="BX1477" s="390"/>
      <c r="BY1477" s="93" t="str">
        <f t="shared" ref="BY1477" si="661">CONCATENATE(IF(J1477="Closeout","CLOSEOUT - ",""),D1477,", ",N1477,"x",O1477,", ",IF(U1477="N/A","",CONCATENATE(U1477,"/")),IF(S1477&gt;0,CONCATENATE("+",S1477),S1477),"mm Offset, ",P1477,", ",V1477,"mm Centerbore, ",PROPER(Y1477),IF(G1477="R",", Race Drilled",""),"",IF(BA1477="N/A","",CONCATENATE(", w/ ",BA1477)))</f>
        <v>MR803, 22x12, -40mm Offset, 8x6.5, 121.3mm Centerbore, Gloss Titanium - Machined Lip</v>
      </c>
      <c r="BZ1477" s="81" t="s">
        <v>3878</v>
      </c>
      <c r="CA1477" s="81" t="s">
        <v>3879</v>
      </c>
      <c r="CB1477" s="81" t="str">
        <f t="shared" ref="CB1477" si="662">C1477</f>
        <v>RAISED (8XX)</v>
      </c>
    </row>
    <row r="1478" spans="1:80" s="38" customFormat="1" ht="15" customHeight="1">
      <c r="A1478" s="22">
        <f t="shared" si="259"/>
        <v>1476</v>
      </c>
      <c r="B1478" s="13" t="s">
        <v>84</v>
      </c>
      <c r="C1478" s="104" t="s">
        <v>7657</v>
      </c>
      <c r="D1478" s="82" t="s">
        <v>7654</v>
      </c>
      <c r="E1478" s="91" t="str">
        <f>CONCATENATE(LEFT(D1478,5),VLOOKUP(CONCATENATE(N1478,"x",O1478),'PART NUMBER GUIDE'!$B$9:$C$49,2,FALSE),VLOOKUP(CONCATENATE(P1478, V1478), 'PART NUMBER GUIDE'!$Q$6:$R$91, 2, FALSE),VLOOKUP(Y1478,'PART NUMBER GUIDE'!$J$8:$K$43,2, FALSE),IF(U1478="N/A",IF(ABS(S1478)&lt;10,"0"&amp;ABS(S1478),ABS(S1478)),CONCATENATE(LEFT(U1478,1),RIGHT(U1478,1))), F1478, G1478)</f>
        <v>MR803312871340N</v>
      </c>
      <c r="F1478" s="90" t="s">
        <v>2224</v>
      </c>
      <c r="G1478" s="90"/>
      <c r="H1478" s="79" t="s">
        <v>7846</v>
      </c>
      <c r="I1478" s="109">
        <v>45372</v>
      </c>
      <c r="J1478" s="85" t="s">
        <v>1266</v>
      </c>
      <c r="K1478" s="342">
        <v>539</v>
      </c>
      <c r="L1478" s="92">
        <f t="shared" si="501"/>
        <v>539</v>
      </c>
      <c r="M1478" s="344"/>
      <c r="N1478" s="82">
        <v>22</v>
      </c>
      <c r="O1478" s="8">
        <v>12</v>
      </c>
      <c r="P1478" s="99" t="str">
        <f t="shared" si="399"/>
        <v>8x170</v>
      </c>
      <c r="Q1478" s="82">
        <v>8</v>
      </c>
      <c r="R1478" s="82">
        <v>170</v>
      </c>
      <c r="S1478" s="82">
        <v>-40</v>
      </c>
      <c r="T1478" s="84">
        <v>4.9000000000000004</v>
      </c>
      <c r="U1478" s="102" t="s">
        <v>85</v>
      </c>
      <c r="V1478" s="75">
        <v>125</v>
      </c>
      <c r="W1478" s="41">
        <v>42.769678863866247</v>
      </c>
      <c r="X1478" s="51">
        <v>3640</v>
      </c>
      <c r="Y1478" s="45" t="s">
        <v>4304</v>
      </c>
      <c r="Z1478" s="79" t="s">
        <v>2987</v>
      </c>
      <c r="AA1478" s="51" t="str">
        <f t="shared" si="484"/>
        <v>22x12, 8x170, -40 OS</v>
      </c>
      <c r="AB1478" s="81" t="s">
        <v>7652</v>
      </c>
      <c r="AC1478" s="89">
        <f>_xlfn.IFNA(VLOOKUP(AB1478,ACCESSORIES!F:J,5,FALSE),"N/A")</f>
        <v>22</v>
      </c>
      <c r="AD1478" s="14" t="s">
        <v>85</v>
      </c>
      <c r="AE1478" s="9" t="str">
        <f>_xlfn.IFNA(VLOOKUP(AD1478,ACCESSORIES!C:G,5,FALSE),"N/A")</f>
        <v>N/A</v>
      </c>
      <c r="AF1478" s="9" t="str">
        <f>_xlfn.IFNA(VLOOKUP(AE1478,ACCESSORIES!D:H,5,FALSE),"N/A")</f>
        <v>N/A</v>
      </c>
      <c r="AG1478" s="14" t="s">
        <v>85</v>
      </c>
      <c r="AH1478" s="9" t="str">
        <f>_xlfn.IFNA(VLOOKUP(AG1478,ACCESSORIES!F:J,5,FALSE),"N/A")</f>
        <v>N/A</v>
      </c>
      <c r="AI1478" s="99" t="s">
        <v>265</v>
      </c>
      <c r="AJ1478" s="82" t="s">
        <v>85</v>
      </c>
      <c r="AK1478" s="82" t="s">
        <v>85</v>
      </c>
      <c r="AL1478" s="82" t="s">
        <v>85</v>
      </c>
      <c r="AM1478" s="82">
        <v>16.2</v>
      </c>
      <c r="AN1478" s="82">
        <v>200</v>
      </c>
      <c r="AO1478" s="36">
        <v>0</v>
      </c>
      <c r="AP1478" s="36">
        <v>0</v>
      </c>
      <c r="AQ1478" s="25">
        <v>34.6</v>
      </c>
      <c r="AR1478" s="36">
        <v>48.5</v>
      </c>
      <c r="AS1478" s="25">
        <v>257.89999999999998</v>
      </c>
      <c r="AT1478" s="74">
        <v>253.5</v>
      </c>
      <c r="AU1478" s="84">
        <v>125</v>
      </c>
      <c r="AV1478" s="54">
        <v>84</v>
      </c>
      <c r="AW1478" s="54">
        <v>84</v>
      </c>
      <c r="AX1478" s="54">
        <v>126.9</v>
      </c>
      <c r="AY1478" s="13" t="s">
        <v>85</v>
      </c>
      <c r="AZ1478" s="98" t="str">
        <f>_xlfn.IFNA(VLOOKUP(AY1478,ACCESSORIES!F:J,5,FALSE),"N/A")</f>
        <v>N/A</v>
      </c>
      <c r="BA1478" s="13" t="s">
        <v>85</v>
      </c>
      <c r="BB1478" s="98" t="str">
        <f>_xlfn.IFNA(VLOOKUP(BA1478,ACCESSORIES!F:J,5,FALSE),"N/A")</f>
        <v>N/A</v>
      </c>
      <c r="BC1478" s="77">
        <f t="shared" si="514"/>
        <v>47.269678863866247</v>
      </c>
      <c r="BD1478" s="56">
        <v>24.803100000000001</v>
      </c>
      <c r="BE1478" s="56">
        <v>24.803100000000001</v>
      </c>
      <c r="BF1478" s="56">
        <v>14.5669</v>
      </c>
      <c r="BG1478" s="378">
        <f t="shared" si="642"/>
        <v>0.14685211888376223</v>
      </c>
      <c r="BH1478" s="14"/>
      <c r="BI1478" s="114" t="s">
        <v>3532</v>
      </c>
      <c r="BJ1478" s="50" t="s">
        <v>4050</v>
      </c>
      <c r="BK1478" s="81"/>
      <c r="BL1478" s="81"/>
      <c r="BM1478" s="81"/>
      <c r="BN1478" s="81"/>
      <c r="BO1478" s="81"/>
      <c r="BP1478" s="81"/>
      <c r="BQ1478" s="81"/>
      <c r="BR1478" s="81"/>
      <c r="BS1478" s="81"/>
      <c r="BT1478" s="81"/>
      <c r="BU1478" s="349"/>
      <c r="BV1478" s="390"/>
      <c r="BW1478" s="352"/>
      <c r="BX1478" s="390"/>
      <c r="BY1478" s="93" t="str">
        <f t="shared" si="477"/>
        <v>MR803, 22x12, -40mm Offset, 8x170, 125mm Centerbore, Gloss Black</v>
      </c>
      <c r="BZ1478" s="81" t="s">
        <v>3878</v>
      </c>
      <c r="CA1478" s="81" t="s">
        <v>3879</v>
      </c>
      <c r="CB1478" s="81" t="str">
        <f t="shared" si="478"/>
        <v>RAISED (8XX)</v>
      </c>
    </row>
    <row r="1479" spans="1:80" s="38" customFormat="1" ht="15" customHeight="1">
      <c r="A1479" s="22">
        <f t="shared" ref="A1479" si="663">ROW(B1479)-2</f>
        <v>1477</v>
      </c>
      <c r="B1479" s="13" t="s">
        <v>84</v>
      </c>
      <c r="C1479" s="104" t="s">
        <v>7657</v>
      </c>
      <c r="D1479" s="82" t="s">
        <v>7654</v>
      </c>
      <c r="E1479" s="91" t="str">
        <f>CONCATENATE(LEFT(D1479,5),VLOOKUP(CONCATENATE(N1479,"x",O1479),'PART NUMBER GUIDE'!$B$9:$C$49,2,FALSE),VLOOKUP(CONCATENATE(P1479, V1479), 'PART NUMBER GUIDE'!$Q$6:$R$91, 2, FALSE),VLOOKUP(Y1479,'PART NUMBER GUIDE'!$J$8:$K$43,2, FALSE),IF(U1479="N/A",IF(ABS(S1479)&lt;10,"0"&amp;ABS(S1479),ABS(S1479)),CONCATENATE(LEFT(U1479,1),RIGHT(U1479,1))), F1479, G1479)</f>
        <v>MR80331287840N</v>
      </c>
      <c r="F1479" s="90" t="s">
        <v>2224</v>
      </c>
      <c r="G1479" s="90"/>
      <c r="H1479" s="79" t="s">
        <v>7847</v>
      </c>
      <c r="I1479" s="109">
        <v>45372</v>
      </c>
      <c r="J1479" s="85" t="s">
        <v>1266</v>
      </c>
      <c r="K1479" s="342">
        <v>559</v>
      </c>
      <c r="L1479" s="92">
        <f t="shared" ref="L1479:L1542" si="664">IF(J1479="Coming Soon",K1479,IF(J1479="Active",K1479,""))</f>
        <v>559</v>
      </c>
      <c r="M1479" s="344"/>
      <c r="N1479" s="82">
        <v>22</v>
      </c>
      <c r="O1479" s="8">
        <v>12</v>
      </c>
      <c r="P1479" s="99" t="str">
        <f t="shared" ref="P1479" si="665">CONCATENATE(Q1479,"x",R1479)</f>
        <v>8x170</v>
      </c>
      <c r="Q1479" s="82">
        <v>8</v>
      </c>
      <c r="R1479" s="82">
        <v>170</v>
      </c>
      <c r="S1479" s="82">
        <v>-40</v>
      </c>
      <c r="T1479" s="84">
        <v>4.9000000000000004</v>
      </c>
      <c r="U1479" s="102" t="s">
        <v>85</v>
      </c>
      <c r="V1479" s="75">
        <v>125</v>
      </c>
      <c r="W1479" s="41">
        <v>42.769678863866247</v>
      </c>
      <c r="X1479" s="51">
        <v>3640</v>
      </c>
      <c r="Y1479" s="45" t="s">
        <v>8075</v>
      </c>
      <c r="Z1479" s="79" t="s">
        <v>2992</v>
      </c>
      <c r="AA1479" s="51" t="str">
        <f t="shared" ref="AA1479" si="666">_xlfn.CONCAT(N1479,"x",O1479,","," ",P1479,","," ",S1479," ","OS")</f>
        <v>22x12, 8x170, -40 OS</v>
      </c>
      <c r="AB1479" s="81" t="s">
        <v>7652</v>
      </c>
      <c r="AC1479" s="89">
        <f>_xlfn.IFNA(VLOOKUP(AB1479,ACCESSORIES!F:J,5,FALSE),"N/A")</f>
        <v>22</v>
      </c>
      <c r="AD1479" s="14" t="s">
        <v>85</v>
      </c>
      <c r="AE1479" s="9" t="str">
        <f>_xlfn.IFNA(VLOOKUP(AD1479,ACCESSORIES!C:G,5,FALSE),"N/A")</f>
        <v>N/A</v>
      </c>
      <c r="AF1479" s="9" t="str">
        <f>_xlfn.IFNA(VLOOKUP(AE1479,ACCESSORIES!D:H,5,FALSE),"N/A")</f>
        <v>N/A</v>
      </c>
      <c r="AG1479" s="14" t="s">
        <v>85</v>
      </c>
      <c r="AH1479" s="9" t="str">
        <f>_xlfn.IFNA(VLOOKUP(AG1479,ACCESSORIES!F:J,5,FALSE),"N/A")</f>
        <v>N/A</v>
      </c>
      <c r="AI1479" s="99" t="s">
        <v>265</v>
      </c>
      <c r="AJ1479" s="82" t="s">
        <v>85</v>
      </c>
      <c r="AK1479" s="82" t="s">
        <v>85</v>
      </c>
      <c r="AL1479" s="82" t="s">
        <v>85</v>
      </c>
      <c r="AM1479" s="82">
        <v>16.2</v>
      </c>
      <c r="AN1479" s="82">
        <v>200</v>
      </c>
      <c r="AO1479" s="36">
        <v>0</v>
      </c>
      <c r="AP1479" s="36">
        <v>0</v>
      </c>
      <c r="AQ1479" s="25">
        <v>34.6</v>
      </c>
      <c r="AR1479" s="36">
        <v>48.5</v>
      </c>
      <c r="AS1479" s="25">
        <v>257.89999999999998</v>
      </c>
      <c r="AT1479" s="74">
        <v>253.5</v>
      </c>
      <c r="AU1479" s="84">
        <v>125</v>
      </c>
      <c r="AV1479" s="54">
        <v>84</v>
      </c>
      <c r="AW1479" s="54">
        <v>84</v>
      </c>
      <c r="AX1479" s="54">
        <v>126.9</v>
      </c>
      <c r="AY1479" s="13" t="s">
        <v>85</v>
      </c>
      <c r="AZ1479" s="98" t="str">
        <f>_xlfn.IFNA(VLOOKUP(AY1479,ACCESSORIES!F:J,5,FALSE),"N/A")</f>
        <v>N/A</v>
      </c>
      <c r="BA1479" s="13" t="s">
        <v>85</v>
      </c>
      <c r="BB1479" s="98" t="str">
        <f>_xlfn.IFNA(VLOOKUP(BA1479,ACCESSORIES!F:J,5,FALSE),"N/A")</f>
        <v>N/A</v>
      </c>
      <c r="BC1479" s="77">
        <f t="shared" si="514"/>
        <v>47.269678863866247</v>
      </c>
      <c r="BD1479" s="56">
        <v>24.803100000000001</v>
      </c>
      <c r="BE1479" s="56">
        <v>24.803100000000001</v>
      </c>
      <c r="BF1479" s="56">
        <v>14.5669</v>
      </c>
      <c r="BG1479" s="378">
        <f t="shared" si="642"/>
        <v>0.14685211888376223</v>
      </c>
      <c r="BH1479" s="14"/>
      <c r="BI1479" s="114" t="s">
        <v>3532</v>
      </c>
      <c r="BJ1479" s="50" t="s">
        <v>4050</v>
      </c>
      <c r="BK1479" s="81"/>
      <c r="BL1479" s="81"/>
      <c r="BM1479" s="81"/>
      <c r="BN1479" s="81"/>
      <c r="BO1479" s="81"/>
      <c r="BP1479" s="81"/>
      <c r="BQ1479" s="81"/>
      <c r="BR1479" s="81"/>
      <c r="BS1479" s="81"/>
      <c r="BT1479" s="81"/>
      <c r="BU1479" s="349"/>
      <c r="BV1479" s="390"/>
      <c r="BW1479" s="352"/>
      <c r="BX1479" s="390"/>
      <c r="BY1479" s="93" t="str">
        <f t="shared" ref="BY1479" si="667">CONCATENATE(IF(J1479="Closeout","CLOSEOUT - ",""),D1479,", ",N1479,"x",O1479,", ",IF(U1479="N/A","",CONCATENATE(U1479,"/")),IF(S1479&gt;0,CONCATENATE("+",S1479),S1479),"mm Offset, ",P1479,", ",V1479,"mm Centerbore, ",PROPER(Y1479),IF(G1479="R",", Race Drilled",""),"",IF(BA1479="N/A","",CONCATENATE(", w/ ",BA1479)))</f>
        <v>MR803, 22x12, -40mm Offset, 8x170, 125mm Centerbore, Gloss Titanium - Machined Lip</v>
      </c>
      <c r="BZ1479" s="81" t="s">
        <v>3878</v>
      </c>
      <c r="CA1479" s="81" t="s">
        <v>3879</v>
      </c>
      <c r="CB1479" s="81" t="str">
        <f t="shared" ref="CB1479" si="668">C1479</f>
        <v>RAISED (8XX)</v>
      </c>
    </row>
    <row r="1480" spans="1:80" s="38" customFormat="1" ht="15" customHeight="1">
      <c r="A1480" s="22">
        <f t="shared" si="259"/>
        <v>1478</v>
      </c>
      <c r="B1480" s="13" t="s">
        <v>84</v>
      </c>
      <c r="C1480" s="104" t="s">
        <v>7657</v>
      </c>
      <c r="D1480" s="82" t="s">
        <v>7654</v>
      </c>
      <c r="E1480" s="91" t="str">
        <f>CONCATENATE(LEFT(D1480,5),VLOOKUP(CONCATENATE(N1480,"x",O1480),'PART NUMBER GUIDE'!$B$9:$C$49,2,FALSE),VLOOKUP(CONCATENATE(P1480, V1480), 'PART NUMBER GUIDE'!$Q$6:$R$91, 2, FALSE),VLOOKUP(Y1480,'PART NUMBER GUIDE'!$J$8:$K$43,2, FALSE),IF(U1480="N/A",IF(ABS(S1480)&lt;10,"0"&amp;ABS(S1480),ABS(S1480)),CONCATENATE(LEFT(U1480,1),RIGHT(U1480,1))), F1480, G1480)</f>
        <v>MR803312881340N</v>
      </c>
      <c r="F1480" s="90" t="s">
        <v>2224</v>
      </c>
      <c r="G1480" s="90"/>
      <c r="H1480" s="79" t="s">
        <v>7848</v>
      </c>
      <c r="I1480" s="109">
        <v>45372</v>
      </c>
      <c r="J1480" s="85" t="s">
        <v>1266</v>
      </c>
      <c r="K1480" s="342">
        <v>539</v>
      </c>
      <c r="L1480" s="92">
        <f t="shared" si="664"/>
        <v>539</v>
      </c>
      <c r="M1480" s="344"/>
      <c r="N1480" s="82">
        <v>22</v>
      </c>
      <c r="O1480" s="8">
        <v>12</v>
      </c>
      <c r="P1480" s="99" t="str">
        <f t="shared" si="399"/>
        <v>8x180</v>
      </c>
      <c r="Q1480" s="82">
        <v>8</v>
      </c>
      <c r="R1480" s="82">
        <v>180</v>
      </c>
      <c r="S1480" s="82">
        <v>-40</v>
      </c>
      <c r="T1480" s="84">
        <v>4.9000000000000004</v>
      </c>
      <c r="U1480" s="102" t="s">
        <v>85</v>
      </c>
      <c r="V1480" s="75">
        <v>124.1</v>
      </c>
      <c r="W1480" s="41">
        <v>43.210603388236009</v>
      </c>
      <c r="X1480" s="51">
        <v>3640</v>
      </c>
      <c r="Y1480" s="45" t="s">
        <v>4304</v>
      </c>
      <c r="Z1480" s="79" t="s">
        <v>2987</v>
      </c>
      <c r="AA1480" s="51" t="str">
        <f t="shared" si="484"/>
        <v>22x12, 8x180, -40 OS</v>
      </c>
      <c r="AB1480" s="81" t="s">
        <v>7652</v>
      </c>
      <c r="AC1480" s="89">
        <f>_xlfn.IFNA(VLOOKUP(AB1480,ACCESSORIES!F:J,5,FALSE),"N/A")</f>
        <v>22</v>
      </c>
      <c r="AD1480" s="14" t="s">
        <v>85</v>
      </c>
      <c r="AE1480" s="9" t="str">
        <f>_xlfn.IFNA(VLOOKUP(AD1480,ACCESSORIES!C:G,5,FALSE),"N/A")</f>
        <v>N/A</v>
      </c>
      <c r="AF1480" s="9" t="str">
        <f>_xlfn.IFNA(VLOOKUP(AE1480,ACCESSORIES!D:H,5,FALSE),"N/A")</f>
        <v>N/A</v>
      </c>
      <c r="AG1480" s="14" t="s">
        <v>85</v>
      </c>
      <c r="AH1480" s="9" t="str">
        <f>_xlfn.IFNA(VLOOKUP(AG1480,ACCESSORIES!F:J,5,FALSE),"N/A")</f>
        <v>N/A</v>
      </c>
      <c r="AI1480" s="99" t="s">
        <v>265</v>
      </c>
      <c r="AJ1480" s="82" t="s">
        <v>85</v>
      </c>
      <c r="AK1480" s="82" t="s">
        <v>85</v>
      </c>
      <c r="AL1480" s="82" t="s">
        <v>85</v>
      </c>
      <c r="AM1480" s="82">
        <v>16.2</v>
      </c>
      <c r="AN1480" s="82">
        <v>210</v>
      </c>
      <c r="AO1480" s="36">
        <v>0</v>
      </c>
      <c r="AP1480" s="36">
        <v>0</v>
      </c>
      <c r="AQ1480" s="25">
        <v>31.7</v>
      </c>
      <c r="AR1480" s="36">
        <v>48.5</v>
      </c>
      <c r="AS1480" s="25">
        <v>257.89999999999998</v>
      </c>
      <c r="AT1480" s="74">
        <v>253.5</v>
      </c>
      <c r="AU1480" s="75">
        <v>124.1</v>
      </c>
      <c r="AV1480" s="54">
        <v>84</v>
      </c>
      <c r="AW1480" s="54">
        <v>84</v>
      </c>
      <c r="AX1480" s="54">
        <v>126.9</v>
      </c>
      <c r="AY1480" s="13" t="s">
        <v>85</v>
      </c>
      <c r="AZ1480" s="98" t="str">
        <f>_xlfn.IFNA(VLOOKUP(AY1480,ACCESSORIES!F:J,5,FALSE),"N/A")</f>
        <v>N/A</v>
      </c>
      <c r="BA1480" s="13" t="s">
        <v>85</v>
      </c>
      <c r="BB1480" s="98" t="str">
        <f>_xlfn.IFNA(VLOOKUP(BA1480,ACCESSORIES!F:J,5,FALSE),"N/A")</f>
        <v>N/A</v>
      </c>
      <c r="BC1480" s="77">
        <f t="shared" si="514"/>
        <v>47.710603388236009</v>
      </c>
      <c r="BD1480" s="56">
        <v>24.803100000000001</v>
      </c>
      <c r="BE1480" s="56">
        <v>24.803100000000001</v>
      </c>
      <c r="BF1480" s="56">
        <v>14.5669</v>
      </c>
      <c r="BG1480" s="378">
        <f t="shared" si="642"/>
        <v>0.14685211888376223</v>
      </c>
      <c r="BH1480" s="14"/>
      <c r="BI1480" s="114" t="s">
        <v>3532</v>
      </c>
      <c r="BJ1480" s="50" t="s">
        <v>4050</v>
      </c>
      <c r="BK1480" s="81"/>
      <c r="BL1480" s="81"/>
      <c r="BM1480" s="81"/>
      <c r="BN1480" s="81"/>
      <c r="BO1480" s="81"/>
      <c r="BP1480" s="81"/>
      <c r="BQ1480" s="81"/>
      <c r="BR1480" s="81"/>
      <c r="BS1480" s="81"/>
      <c r="BT1480" s="81"/>
      <c r="BU1480" s="349"/>
      <c r="BV1480" s="390"/>
      <c r="BW1480" s="352"/>
      <c r="BX1480" s="390"/>
      <c r="BY1480" s="93" t="str">
        <f t="shared" si="477"/>
        <v>MR803, 22x12, -40mm Offset, 8x180, 124.1mm Centerbore, Gloss Black</v>
      </c>
      <c r="BZ1480" s="81" t="s">
        <v>3878</v>
      </c>
      <c r="CA1480" s="81" t="s">
        <v>3879</v>
      </c>
      <c r="CB1480" s="81" t="str">
        <f t="shared" si="478"/>
        <v>RAISED (8XX)</v>
      </c>
    </row>
    <row r="1481" spans="1:80" s="38" customFormat="1" ht="15" customHeight="1">
      <c r="A1481" s="22">
        <f t="shared" ref="A1481" si="669">ROW(B1481)-2</f>
        <v>1479</v>
      </c>
      <c r="B1481" s="13" t="s">
        <v>84</v>
      </c>
      <c r="C1481" s="104" t="s">
        <v>7657</v>
      </c>
      <c r="D1481" s="82" t="s">
        <v>7654</v>
      </c>
      <c r="E1481" s="91" t="str">
        <f>CONCATENATE(LEFT(D1481,5),VLOOKUP(CONCATENATE(N1481,"x",O1481),'PART NUMBER GUIDE'!$B$9:$C$49,2,FALSE),VLOOKUP(CONCATENATE(P1481, V1481), 'PART NUMBER GUIDE'!$Q$6:$R$91, 2, FALSE),VLOOKUP(Y1481,'PART NUMBER GUIDE'!$J$8:$K$43,2, FALSE),IF(U1481="N/A",IF(ABS(S1481)&lt;10,"0"&amp;ABS(S1481),ABS(S1481)),CONCATENATE(LEFT(U1481,1),RIGHT(U1481,1))), F1481, G1481)</f>
        <v>MR80331288840N</v>
      </c>
      <c r="F1481" s="90" t="s">
        <v>2224</v>
      </c>
      <c r="G1481" s="90"/>
      <c r="H1481" s="79" t="s">
        <v>7849</v>
      </c>
      <c r="I1481" s="109">
        <v>45372</v>
      </c>
      <c r="J1481" s="85" t="s">
        <v>1266</v>
      </c>
      <c r="K1481" s="342">
        <v>559</v>
      </c>
      <c r="L1481" s="92">
        <f t="shared" si="664"/>
        <v>559</v>
      </c>
      <c r="M1481" s="344"/>
      <c r="N1481" s="82">
        <v>22</v>
      </c>
      <c r="O1481" s="8">
        <v>12</v>
      </c>
      <c r="P1481" s="99" t="str">
        <f t="shared" ref="P1481" si="670">CONCATENATE(Q1481,"x",R1481)</f>
        <v>8x180</v>
      </c>
      <c r="Q1481" s="82">
        <v>8</v>
      </c>
      <c r="R1481" s="82">
        <v>180</v>
      </c>
      <c r="S1481" s="82">
        <v>-40</v>
      </c>
      <c r="T1481" s="84">
        <v>4.9000000000000004</v>
      </c>
      <c r="U1481" s="102" t="s">
        <v>85</v>
      </c>
      <c r="V1481" s="75">
        <v>124.1</v>
      </c>
      <c r="W1481" s="41">
        <v>43.210603388236009</v>
      </c>
      <c r="X1481" s="51">
        <v>3640</v>
      </c>
      <c r="Y1481" s="45" t="s">
        <v>8075</v>
      </c>
      <c r="Z1481" s="79" t="s">
        <v>2992</v>
      </c>
      <c r="AA1481" s="51" t="str">
        <f t="shared" ref="AA1481" si="671">_xlfn.CONCAT(N1481,"x",O1481,","," ",P1481,","," ",S1481," ","OS")</f>
        <v>22x12, 8x180, -40 OS</v>
      </c>
      <c r="AB1481" s="81" t="s">
        <v>7652</v>
      </c>
      <c r="AC1481" s="89">
        <f>_xlfn.IFNA(VLOOKUP(AB1481,ACCESSORIES!F:J,5,FALSE),"N/A")</f>
        <v>22</v>
      </c>
      <c r="AD1481" s="14" t="s">
        <v>85</v>
      </c>
      <c r="AE1481" s="9" t="str">
        <f>_xlfn.IFNA(VLOOKUP(AD1481,ACCESSORIES!C:G,5,FALSE),"N/A")</f>
        <v>N/A</v>
      </c>
      <c r="AF1481" s="9" t="str">
        <f>_xlfn.IFNA(VLOOKUP(AE1481,ACCESSORIES!D:H,5,FALSE),"N/A")</f>
        <v>N/A</v>
      </c>
      <c r="AG1481" s="14" t="s">
        <v>85</v>
      </c>
      <c r="AH1481" s="9" t="str">
        <f>_xlfn.IFNA(VLOOKUP(AG1481,ACCESSORIES!F:J,5,FALSE),"N/A")</f>
        <v>N/A</v>
      </c>
      <c r="AI1481" s="99" t="s">
        <v>265</v>
      </c>
      <c r="AJ1481" s="82" t="s">
        <v>85</v>
      </c>
      <c r="AK1481" s="82" t="s">
        <v>85</v>
      </c>
      <c r="AL1481" s="82" t="s">
        <v>85</v>
      </c>
      <c r="AM1481" s="82">
        <v>16.2</v>
      </c>
      <c r="AN1481" s="82">
        <v>210</v>
      </c>
      <c r="AO1481" s="36">
        <v>0</v>
      </c>
      <c r="AP1481" s="36">
        <v>0</v>
      </c>
      <c r="AQ1481" s="25">
        <v>31.7</v>
      </c>
      <c r="AR1481" s="36">
        <v>48.5</v>
      </c>
      <c r="AS1481" s="25">
        <v>257.89999999999998</v>
      </c>
      <c r="AT1481" s="74">
        <v>253.5</v>
      </c>
      <c r="AU1481" s="75">
        <v>124.1</v>
      </c>
      <c r="AV1481" s="54">
        <v>84</v>
      </c>
      <c r="AW1481" s="54">
        <v>84</v>
      </c>
      <c r="AX1481" s="54">
        <v>126.9</v>
      </c>
      <c r="AY1481" s="13" t="s">
        <v>85</v>
      </c>
      <c r="AZ1481" s="98" t="str">
        <f>_xlfn.IFNA(VLOOKUP(AY1481,ACCESSORIES!F:J,5,FALSE),"N/A")</f>
        <v>N/A</v>
      </c>
      <c r="BA1481" s="13" t="s">
        <v>85</v>
      </c>
      <c r="BB1481" s="98" t="str">
        <f>_xlfn.IFNA(VLOOKUP(BA1481,ACCESSORIES!F:J,5,FALSE),"N/A")</f>
        <v>N/A</v>
      </c>
      <c r="BC1481" s="77">
        <f t="shared" si="514"/>
        <v>47.710603388236009</v>
      </c>
      <c r="BD1481" s="56">
        <v>24.803100000000001</v>
      </c>
      <c r="BE1481" s="56">
        <v>24.803100000000001</v>
      </c>
      <c r="BF1481" s="56">
        <v>14.5669</v>
      </c>
      <c r="BG1481" s="378">
        <f t="shared" si="642"/>
        <v>0.14685211888376223</v>
      </c>
      <c r="BH1481" s="14"/>
      <c r="BI1481" s="114" t="s">
        <v>3532</v>
      </c>
      <c r="BJ1481" s="50" t="s">
        <v>4050</v>
      </c>
      <c r="BK1481" s="81"/>
      <c r="BL1481" s="81"/>
      <c r="BM1481" s="81"/>
      <c r="BN1481" s="81"/>
      <c r="BO1481" s="81"/>
      <c r="BP1481" s="81"/>
      <c r="BQ1481" s="81"/>
      <c r="BR1481" s="81"/>
      <c r="BS1481" s="81"/>
      <c r="BT1481" s="81"/>
      <c r="BU1481" s="349"/>
      <c r="BV1481" s="390"/>
      <c r="BW1481" s="352"/>
      <c r="BX1481" s="390"/>
      <c r="BY1481" s="93" t="str">
        <f t="shared" ref="BY1481" si="672">CONCATENATE(IF(J1481="Closeout","CLOSEOUT - ",""),D1481,", ",N1481,"x",O1481,", ",IF(U1481="N/A","",CONCATENATE(U1481,"/")),IF(S1481&gt;0,CONCATENATE("+",S1481),S1481),"mm Offset, ",P1481,", ",V1481,"mm Centerbore, ",PROPER(Y1481),IF(G1481="R",", Race Drilled",""),"",IF(BA1481="N/A","",CONCATENATE(", w/ ",BA1481)))</f>
        <v>MR803, 22x12, -40mm Offset, 8x180, 124.1mm Centerbore, Gloss Titanium - Machined Lip</v>
      </c>
      <c r="BZ1481" s="81" t="s">
        <v>3878</v>
      </c>
      <c r="CA1481" s="81" t="s">
        <v>3879</v>
      </c>
      <c r="CB1481" s="81" t="str">
        <f t="shared" ref="CB1481" si="673">C1481</f>
        <v>RAISED (8XX)</v>
      </c>
    </row>
    <row r="1482" spans="1:80" s="38" customFormat="1" ht="15" customHeight="1">
      <c r="A1482" s="22">
        <f t="shared" si="259"/>
        <v>1480</v>
      </c>
      <c r="B1482" s="13" t="s">
        <v>84</v>
      </c>
      <c r="C1482" s="104" t="s">
        <v>7657</v>
      </c>
      <c r="D1482" s="82" t="s">
        <v>7655</v>
      </c>
      <c r="E1482" s="91" t="str">
        <f>CONCATENATE(LEFT(D1482,5),VLOOKUP(CONCATENATE(N1482,"x",O1482),'PART NUMBER GUIDE'!$B$9:$C$49,2,FALSE),VLOOKUP(CONCATENATE(P1482, V1482), 'PART NUMBER GUIDE'!$Q$6:$R$91, 2, FALSE),VLOOKUP(Y1482,'PART NUMBER GUIDE'!$J$8:$K$43,2, FALSE),IF(U1482="N/A",IF(ABS(S1482)&lt;10,"0"&amp;ABS(S1482),ABS(S1482)),CONCATENATE(LEFT(U1482,1),RIGHT(U1482,1))), F1482, G1482)</f>
        <v>MR804290161312N</v>
      </c>
      <c r="F1482" s="90" t="s">
        <v>2224</v>
      </c>
      <c r="G1482" s="90"/>
      <c r="H1482" s="79" t="s">
        <v>7850</v>
      </c>
      <c r="I1482" s="109">
        <v>45372</v>
      </c>
      <c r="J1482" s="85" t="s">
        <v>1266</v>
      </c>
      <c r="K1482" s="342">
        <v>419</v>
      </c>
      <c r="L1482" s="92">
        <f t="shared" si="664"/>
        <v>419</v>
      </c>
      <c r="M1482" s="344"/>
      <c r="N1482" s="82">
        <v>20</v>
      </c>
      <c r="O1482" s="8">
        <v>9</v>
      </c>
      <c r="P1482" s="99" t="str">
        <f t="shared" si="399"/>
        <v>6x135</v>
      </c>
      <c r="Q1482" s="99">
        <v>6</v>
      </c>
      <c r="R1482" s="82">
        <v>135</v>
      </c>
      <c r="S1482" s="82">
        <v>-12</v>
      </c>
      <c r="T1482" s="84">
        <v>4.5</v>
      </c>
      <c r="U1482" s="102" t="s">
        <v>85</v>
      </c>
      <c r="V1482" s="75">
        <v>87</v>
      </c>
      <c r="W1482" s="41">
        <v>42.328754339496491</v>
      </c>
      <c r="X1482" s="51">
        <v>2650</v>
      </c>
      <c r="Y1482" s="45" t="s">
        <v>4304</v>
      </c>
      <c r="Z1482" s="79" t="s">
        <v>2987</v>
      </c>
      <c r="AA1482" s="51" t="str">
        <f t="shared" ref="AA1482:AA1560" si="674">_xlfn.CONCAT(N1482,"x",O1482,","," ",P1482,","," ",S1482," ","OS")</f>
        <v>20x9, 6x135, -12 OS</v>
      </c>
      <c r="AB1482" s="81" t="s">
        <v>7971</v>
      </c>
      <c r="AC1482" s="89">
        <f>_xlfn.IFNA(VLOOKUP(AB1482,ACCESSORIES!F:J,5,FALSE),"N/A")</f>
        <v>22</v>
      </c>
      <c r="AD1482" s="14" t="s">
        <v>85</v>
      </c>
      <c r="AE1482" s="9" t="str">
        <f>_xlfn.IFNA(VLOOKUP(AD1482,ACCESSORIES!C:G,5,FALSE),"N/A")</f>
        <v>N/A</v>
      </c>
      <c r="AF1482" s="14" t="s">
        <v>85</v>
      </c>
      <c r="AG1482" s="14" t="s">
        <v>85</v>
      </c>
      <c r="AH1482" s="9" t="str">
        <f>_xlfn.IFNA(VLOOKUP(AG1482,ACCESSORIES!F:J,5,FALSE),"N/A")</f>
        <v>N/A</v>
      </c>
      <c r="AI1482" s="99" t="s">
        <v>265</v>
      </c>
      <c r="AJ1482" s="82" t="s">
        <v>85</v>
      </c>
      <c r="AK1482" s="82" t="s">
        <v>85</v>
      </c>
      <c r="AL1482" s="82" t="s">
        <v>85</v>
      </c>
      <c r="AM1482" s="82">
        <v>16.2</v>
      </c>
      <c r="AN1482" s="82">
        <v>175</v>
      </c>
      <c r="AO1482" s="36">
        <v>6.8</v>
      </c>
      <c r="AP1482" s="36">
        <v>34.299999999999997</v>
      </c>
      <c r="AQ1482" s="25">
        <v>60.9</v>
      </c>
      <c r="AR1482" s="36">
        <v>71.400000000000006</v>
      </c>
      <c r="AS1482" s="25">
        <v>247.4</v>
      </c>
      <c r="AT1482" s="74">
        <v>242.6</v>
      </c>
      <c r="AU1482" s="84">
        <v>87</v>
      </c>
      <c r="AV1482" s="54">
        <v>55.9</v>
      </c>
      <c r="AW1482" s="54">
        <v>55.9</v>
      </c>
      <c r="AX1482" s="54">
        <v>45</v>
      </c>
      <c r="AY1482" s="13" t="s">
        <v>85</v>
      </c>
      <c r="AZ1482" s="98" t="str">
        <f>_xlfn.IFNA(VLOOKUP(AY1482,ACCESSORIES!F:J,5,FALSE),"N/A")</f>
        <v>N/A</v>
      </c>
      <c r="BA1482" s="13" t="s">
        <v>85</v>
      </c>
      <c r="BB1482" s="98" t="str">
        <f>_xlfn.IFNA(VLOOKUP(BA1482,ACCESSORIES!F:J,5,FALSE),"N/A")</f>
        <v>N/A</v>
      </c>
      <c r="BC1482" s="77">
        <f t="shared" si="514"/>
        <v>46.828754339496491</v>
      </c>
      <c r="BD1482" s="56">
        <v>23.228346456692901</v>
      </c>
      <c r="BE1482" s="56">
        <v>23.228346456692901</v>
      </c>
      <c r="BF1482" s="56">
        <v>11.771653543307099</v>
      </c>
      <c r="BG1482" s="378">
        <f t="shared" ref="BG1482:BG1547" si="675">SUM(((BD1482*25.4)*(BE1482*25.4)*(BF1482*25.4))/1000000000)</f>
        <v>0.10408189999999996</v>
      </c>
      <c r="BH1482" s="99">
        <v>24</v>
      </c>
      <c r="BI1482" s="114" t="s">
        <v>3532</v>
      </c>
      <c r="BJ1482" s="50" t="s">
        <v>4050</v>
      </c>
      <c r="BK1482" s="81"/>
      <c r="BL1482" s="81"/>
      <c r="BM1482" s="81"/>
      <c r="BN1482" s="81"/>
      <c r="BO1482" s="81"/>
      <c r="BP1482" s="81"/>
      <c r="BQ1482" s="81"/>
      <c r="BR1482" s="81"/>
      <c r="BS1482" s="81"/>
      <c r="BT1482" s="81"/>
      <c r="BU1482" s="349"/>
      <c r="BV1482" s="390"/>
      <c r="BW1482" s="352"/>
      <c r="BX1482" s="390"/>
      <c r="BY1482" s="93" t="str">
        <f t="shared" ref="BY1482:BY1560" si="676">CONCATENATE(IF(J1482="Closeout","CLOSEOUT - ",""),D1482,", ",N1482,"x",O1482,", ",IF(U1482="N/A","",CONCATENATE(U1482,"/")),IF(S1482&gt;0,CONCATENATE("+",S1482),S1482),"mm Offset, ",P1482,", ",V1482,"mm Centerbore, ",PROPER(Y1482),IF(G1482="R",", Race Drilled",""),"",IF(BA1482="N/A","",CONCATENATE(", w/ ",BA1482)))</f>
        <v>MR804, 20x9, -12mm Offset, 6x135, 87mm Centerbore, Gloss Black</v>
      </c>
      <c r="BZ1482" s="81" t="s">
        <v>3878</v>
      </c>
      <c r="CA1482" s="81" t="s">
        <v>3879</v>
      </c>
      <c r="CB1482" s="81" t="str">
        <f t="shared" ref="CB1482:CB1560" si="677">C1482</f>
        <v>RAISED (8XX)</v>
      </c>
    </row>
    <row r="1483" spans="1:80" s="38" customFormat="1" ht="15" customHeight="1">
      <c r="A1483" s="22">
        <f t="shared" ref="A1483" si="678">ROW(B1483)-2</f>
        <v>1481</v>
      </c>
      <c r="B1483" s="13" t="s">
        <v>84</v>
      </c>
      <c r="C1483" s="104" t="s">
        <v>7657</v>
      </c>
      <c r="D1483" s="82" t="s">
        <v>7655</v>
      </c>
      <c r="E1483" s="91" t="str">
        <f>CONCATENATE(LEFT(D1483,5),VLOOKUP(CONCATENATE(N1483,"x",O1483),'PART NUMBER GUIDE'!$B$9:$C$49,2,FALSE),VLOOKUP(CONCATENATE(P1483, V1483), 'PART NUMBER GUIDE'!$Q$6:$R$91, 2, FALSE),VLOOKUP(Y1483,'PART NUMBER GUIDE'!$J$8:$K$43,2, FALSE),IF(U1483="N/A",IF(ABS(S1483)&lt;10,"0"&amp;ABS(S1483),ABS(S1483)),CONCATENATE(LEFT(U1483,1),RIGHT(U1483,1))), F1483, G1483)</f>
        <v>MR80429016312N</v>
      </c>
      <c r="F1483" s="90" t="s">
        <v>2224</v>
      </c>
      <c r="G1483" s="90"/>
      <c r="H1483" s="79" t="s">
        <v>7851</v>
      </c>
      <c r="I1483" s="109">
        <v>45372</v>
      </c>
      <c r="J1483" s="85" t="s">
        <v>1266</v>
      </c>
      <c r="K1483" s="342">
        <v>429</v>
      </c>
      <c r="L1483" s="92">
        <f t="shared" si="664"/>
        <v>429</v>
      </c>
      <c r="M1483" s="344"/>
      <c r="N1483" s="82">
        <v>20</v>
      </c>
      <c r="O1483" s="8">
        <v>9</v>
      </c>
      <c r="P1483" s="99" t="str">
        <f t="shared" ref="P1483" si="679">CONCATENATE(Q1483,"x",R1483)</f>
        <v>6x135</v>
      </c>
      <c r="Q1483" s="99">
        <v>6</v>
      </c>
      <c r="R1483" s="82">
        <v>135</v>
      </c>
      <c r="S1483" s="82">
        <v>-12</v>
      </c>
      <c r="T1483" s="84">
        <v>4.5</v>
      </c>
      <c r="U1483" s="102" t="s">
        <v>85</v>
      </c>
      <c r="V1483" s="75">
        <v>87</v>
      </c>
      <c r="W1483" s="41">
        <v>42.328754339496491</v>
      </c>
      <c r="X1483" s="51">
        <v>2650</v>
      </c>
      <c r="Y1483" s="45" t="s">
        <v>5454</v>
      </c>
      <c r="Z1483" s="79" t="s">
        <v>196</v>
      </c>
      <c r="AA1483" s="51" t="str">
        <f t="shared" ref="AA1483" si="680">_xlfn.CONCAT(N1483,"x",O1483,","," ",P1483,","," ",S1483," ","OS")</f>
        <v>20x9, 6x135, -12 OS</v>
      </c>
      <c r="AB1483" s="81" t="s">
        <v>7971</v>
      </c>
      <c r="AC1483" s="89">
        <f>_xlfn.IFNA(VLOOKUP(AB1483,ACCESSORIES!F:J,5,FALSE),"N/A")</f>
        <v>22</v>
      </c>
      <c r="AD1483" s="14" t="s">
        <v>85</v>
      </c>
      <c r="AE1483" s="9" t="str">
        <f>_xlfn.IFNA(VLOOKUP(AD1483,ACCESSORIES!C:G,5,FALSE),"N/A")</f>
        <v>N/A</v>
      </c>
      <c r="AF1483" s="14" t="s">
        <v>85</v>
      </c>
      <c r="AG1483" s="14" t="s">
        <v>85</v>
      </c>
      <c r="AH1483" s="9" t="str">
        <f>_xlfn.IFNA(VLOOKUP(AG1483,ACCESSORIES!F:J,5,FALSE),"N/A")</f>
        <v>N/A</v>
      </c>
      <c r="AI1483" s="99" t="s">
        <v>265</v>
      </c>
      <c r="AJ1483" s="82" t="s">
        <v>85</v>
      </c>
      <c r="AK1483" s="82" t="s">
        <v>85</v>
      </c>
      <c r="AL1483" s="82" t="s">
        <v>85</v>
      </c>
      <c r="AM1483" s="82">
        <v>16.2</v>
      </c>
      <c r="AN1483" s="82">
        <v>175</v>
      </c>
      <c r="AO1483" s="36">
        <v>6.8</v>
      </c>
      <c r="AP1483" s="36">
        <v>34.299999999999997</v>
      </c>
      <c r="AQ1483" s="25">
        <v>60.9</v>
      </c>
      <c r="AR1483" s="36">
        <v>71.400000000000006</v>
      </c>
      <c r="AS1483" s="25">
        <v>247.4</v>
      </c>
      <c r="AT1483" s="74">
        <v>242.6</v>
      </c>
      <c r="AU1483" s="84">
        <v>87</v>
      </c>
      <c r="AV1483" s="54">
        <v>55.9</v>
      </c>
      <c r="AW1483" s="54">
        <v>55.9</v>
      </c>
      <c r="AX1483" s="54">
        <v>45</v>
      </c>
      <c r="AY1483" s="13" t="s">
        <v>85</v>
      </c>
      <c r="AZ1483" s="98" t="str">
        <f>_xlfn.IFNA(VLOOKUP(AY1483,ACCESSORIES!F:J,5,FALSE),"N/A")</f>
        <v>N/A</v>
      </c>
      <c r="BA1483" s="13" t="s">
        <v>85</v>
      </c>
      <c r="BB1483" s="98" t="str">
        <f>_xlfn.IFNA(VLOOKUP(BA1483,ACCESSORIES!F:J,5,FALSE),"N/A")</f>
        <v>N/A</v>
      </c>
      <c r="BC1483" s="77">
        <f t="shared" ref="BC1483:BC1548" si="681">W1483+4.5</f>
        <v>46.828754339496491</v>
      </c>
      <c r="BD1483" s="56">
        <v>23.228346456692901</v>
      </c>
      <c r="BE1483" s="56">
        <v>23.228346456692901</v>
      </c>
      <c r="BF1483" s="56">
        <v>11.771653543307099</v>
      </c>
      <c r="BG1483" s="378">
        <f t="shared" si="675"/>
        <v>0.10408189999999996</v>
      </c>
      <c r="BH1483" s="99">
        <v>24</v>
      </c>
      <c r="BI1483" s="114" t="s">
        <v>3532</v>
      </c>
      <c r="BJ1483" s="50" t="s">
        <v>4050</v>
      </c>
      <c r="BK1483" s="81"/>
      <c r="BL1483" s="81"/>
      <c r="BM1483" s="81"/>
      <c r="BN1483" s="81"/>
      <c r="BO1483" s="81"/>
      <c r="BP1483" s="81"/>
      <c r="BQ1483" s="81"/>
      <c r="BR1483" s="81"/>
      <c r="BS1483" s="81"/>
      <c r="BT1483" s="81"/>
      <c r="BU1483" s="349"/>
      <c r="BV1483" s="390"/>
      <c r="BW1483" s="352"/>
      <c r="BX1483" s="390"/>
      <c r="BY1483" s="93" t="str">
        <f t="shared" ref="BY1483" si="682">CONCATENATE(IF(J1483="Closeout","CLOSEOUT - ",""),D1483,", ",N1483,"x",O1483,", ",IF(U1483="N/A","",CONCATENATE(U1483,"/")),IF(S1483&gt;0,CONCATENATE("+",S1483),S1483),"mm Offset, ",P1483,", ",V1483,"mm Centerbore, ",PROPER(Y1483),IF(G1483="R",", Race Drilled",""),"",IF(BA1483="N/A","",CONCATENATE(", w/ ",BA1483)))</f>
        <v>MR804, 20x9, -12mm Offset, 6x135, 87mm Centerbore, Machined - Clear Coat</v>
      </c>
      <c r="BZ1483" s="81" t="s">
        <v>3878</v>
      </c>
      <c r="CA1483" s="81" t="s">
        <v>3879</v>
      </c>
      <c r="CB1483" s="81" t="str">
        <f t="shared" ref="CB1483" si="683">C1483</f>
        <v>RAISED (8XX)</v>
      </c>
    </row>
    <row r="1484" spans="1:80" s="38" customFormat="1" ht="15" customHeight="1">
      <c r="A1484" s="22">
        <f t="shared" si="259"/>
        <v>1482</v>
      </c>
      <c r="B1484" s="13" t="s">
        <v>84</v>
      </c>
      <c r="C1484" s="104" t="s">
        <v>7657</v>
      </c>
      <c r="D1484" s="82" t="s">
        <v>7655</v>
      </c>
      <c r="E1484" s="91" t="str">
        <f>CONCATENATE(LEFT(D1484,5),VLOOKUP(CONCATENATE(N1484,"x",O1484),'PART NUMBER GUIDE'!$B$9:$C$49,2,FALSE),VLOOKUP(CONCATENATE(P1484, V1484), 'PART NUMBER GUIDE'!$Q$6:$R$91, 2, FALSE),VLOOKUP(Y1484,'PART NUMBER GUIDE'!$J$8:$K$43,2, FALSE),IF(U1484="N/A",IF(ABS(S1484)&lt;10,"0"&amp;ABS(S1484),ABS(S1484)),CONCATENATE(LEFT(U1484,1),RIGHT(U1484,1))), F1484, G1484)</f>
        <v>MR804290601312N</v>
      </c>
      <c r="F1484" s="90" t="s">
        <v>2224</v>
      </c>
      <c r="G1484" s="90"/>
      <c r="H1484" s="79" t="s">
        <v>7852</v>
      </c>
      <c r="I1484" s="109">
        <v>45372</v>
      </c>
      <c r="J1484" s="85" t="s">
        <v>1266</v>
      </c>
      <c r="K1484" s="342">
        <v>419</v>
      </c>
      <c r="L1484" s="92">
        <f t="shared" si="664"/>
        <v>419</v>
      </c>
      <c r="M1484" s="344"/>
      <c r="N1484" s="82">
        <v>20</v>
      </c>
      <c r="O1484" s="8">
        <v>9</v>
      </c>
      <c r="P1484" s="99" t="str">
        <f t="shared" si="399"/>
        <v>6x5.5</v>
      </c>
      <c r="Q1484" s="99">
        <v>6</v>
      </c>
      <c r="R1484" s="82">
        <v>5.5</v>
      </c>
      <c r="S1484" s="82">
        <v>-12</v>
      </c>
      <c r="T1484" s="84">
        <v>4.5</v>
      </c>
      <c r="U1484" s="102" t="s">
        <v>85</v>
      </c>
      <c r="V1484" s="75">
        <v>106.25</v>
      </c>
      <c r="W1484" s="41">
        <v>42.328754339496491</v>
      </c>
      <c r="X1484" s="51">
        <v>2650</v>
      </c>
      <c r="Y1484" s="45" t="s">
        <v>4304</v>
      </c>
      <c r="Z1484" s="79" t="s">
        <v>2987</v>
      </c>
      <c r="AA1484" s="51" t="str">
        <f t="shared" si="674"/>
        <v>20x9, 6x5.5, -12 OS</v>
      </c>
      <c r="AB1484" s="81" t="s">
        <v>7971</v>
      </c>
      <c r="AC1484" s="89">
        <f>_xlfn.IFNA(VLOOKUP(AB1484,ACCESSORIES!F:J,5,FALSE),"N/A")</f>
        <v>22</v>
      </c>
      <c r="AD1484" s="14" t="s">
        <v>85</v>
      </c>
      <c r="AE1484" s="9" t="str">
        <f>_xlfn.IFNA(VLOOKUP(AD1484,ACCESSORIES!C:G,5,FALSE),"N/A")</f>
        <v>N/A</v>
      </c>
      <c r="AF1484" s="14" t="s">
        <v>85</v>
      </c>
      <c r="AG1484" s="14" t="s">
        <v>85</v>
      </c>
      <c r="AH1484" s="9" t="str">
        <f>_xlfn.IFNA(VLOOKUP(AG1484,ACCESSORIES!F:J,5,FALSE),"N/A")</f>
        <v>N/A</v>
      </c>
      <c r="AI1484" s="99" t="s">
        <v>265</v>
      </c>
      <c r="AJ1484" s="82" t="s">
        <v>1709</v>
      </c>
      <c r="AK1484" s="40">
        <f>_xlfn.IFNA(VLOOKUP(AJ1484,ACCESSORIES!F:J,5,FALSE),"N/A")</f>
        <v>2.75</v>
      </c>
      <c r="AL1484" s="3">
        <v>78.3</v>
      </c>
      <c r="AM1484" s="82">
        <v>16.2</v>
      </c>
      <c r="AN1484" s="82">
        <v>175</v>
      </c>
      <c r="AO1484" s="36">
        <v>6.8</v>
      </c>
      <c r="AP1484" s="36">
        <v>34.299999999999997</v>
      </c>
      <c r="AQ1484" s="25">
        <v>60.9</v>
      </c>
      <c r="AR1484" s="36">
        <v>71.400000000000006</v>
      </c>
      <c r="AS1484" s="25">
        <v>247.4</v>
      </c>
      <c r="AT1484" s="74">
        <v>242.6</v>
      </c>
      <c r="AU1484" s="84">
        <v>94.8</v>
      </c>
      <c r="AV1484" s="54">
        <v>41.2</v>
      </c>
      <c r="AW1484" s="54">
        <v>55.9</v>
      </c>
      <c r="AX1484" s="54">
        <v>45</v>
      </c>
      <c r="AY1484" s="13" t="s">
        <v>85</v>
      </c>
      <c r="AZ1484" s="98" t="str">
        <f>_xlfn.IFNA(VLOOKUP(AY1484,ACCESSORIES!F:J,5,FALSE),"N/A")</f>
        <v>N/A</v>
      </c>
      <c r="BA1484" s="13" t="s">
        <v>85</v>
      </c>
      <c r="BB1484" s="98" t="str">
        <f>_xlfn.IFNA(VLOOKUP(BA1484,ACCESSORIES!F:J,5,FALSE),"N/A")</f>
        <v>N/A</v>
      </c>
      <c r="BC1484" s="77">
        <f t="shared" si="681"/>
        <v>46.828754339496491</v>
      </c>
      <c r="BD1484" s="56">
        <v>23.228346456692901</v>
      </c>
      <c r="BE1484" s="56">
        <v>23.228346456692901</v>
      </c>
      <c r="BF1484" s="56">
        <v>11.771653543307099</v>
      </c>
      <c r="BG1484" s="378">
        <f t="shared" si="675"/>
        <v>0.10408189999999996</v>
      </c>
      <c r="BH1484" s="99">
        <v>24</v>
      </c>
      <c r="BI1484" s="114" t="s">
        <v>3532</v>
      </c>
      <c r="BJ1484" s="50" t="s">
        <v>4050</v>
      </c>
      <c r="BK1484" s="81"/>
      <c r="BL1484" s="81"/>
      <c r="BM1484" s="81"/>
      <c r="BN1484" s="81"/>
      <c r="BO1484" s="81"/>
      <c r="BP1484" s="81"/>
      <c r="BQ1484" s="81"/>
      <c r="BR1484" s="81"/>
      <c r="BS1484" s="81"/>
      <c r="BT1484" s="81"/>
      <c r="BU1484" s="349"/>
      <c r="BV1484" s="390"/>
      <c r="BW1484" s="352"/>
      <c r="BX1484" s="390"/>
      <c r="BY1484" s="93" t="str">
        <f t="shared" si="676"/>
        <v>MR804, 20x9, -12mm Offset, 6x5.5, 106.25mm Centerbore, Gloss Black</v>
      </c>
      <c r="BZ1484" s="81" t="s">
        <v>3878</v>
      </c>
      <c r="CA1484" s="81" t="s">
        <v>3879</v>
      </c>
      <c r="CB1484" s="81" t="str">
        <f t="shared" si="677"/>
        <v>RAISED (8XX)</v>
      </c>
    </row>
    <row r="1485" spans="1:80" s="38" customFormat="1" ht="15" customHeight="1">
      <c r="A1485" s="22">
        <f t="shared" ref="A1485" si="684">ROW(B1485)-2</f>
        <v>1483</v>
      </c>
      <c r="B1485" s="13" t="s">
        <v>84</v>
      </c>
      <c r="C1485" s="104" t="s">
        <v>7657</v>
      </c>
      <c r="D1485" s="82" t="s">
        <v>7655</v>
      </c>
      <c r="E1485" s="91" t="str">
        <f>CONCATENATE(LEFT(D1485,5),VLOOKUP(CONCATENATE(N1485,"x",O1485),'PART NUMBER GUIDE'!$B$9:$C$49,2,FALSE),VLOOKUP(CONCATENATE(P1485, V1485), 'PART NUMBER GUIDE'!$Q$6:$R$91, 2, FALSE),VLOOKUP(Y1485,'PART NUMBER GUIDE'!$J$8:$K$43,2, FALSE),IF(U1485="N/A",IF(ABS(S1485)&lt;10,"0"&amp;ABS(S1485),ABS(S1485)),CONCATENATE(LEFT(U1485,1),RIGHT(U1485,1))), F1485, G1485)</f>
        <v>MR80429060312N</v>
      </c>
      <c r="F1485" s="90" t="s">
        <v>2224</v>
      </c>
      <c r="G1485" s="90"/>
      <c r="H1485" s="79" t="s">
        <v>7853</v>
      </c>
      <c r="I1485" s="109">
        <v>45372</v>
      </c>
      <c r="J1485" s="85" t="s">
        <v>1266</v>
      </c>
      <c r="K1485" s="342">
        <v>429</v>
      </c>
      <c r="L1485" s="92">
        <f t="shared" si="664"/>
        <v>429</v>
      </c>
      <c r="M1485" s="344"/>
      <c r="N1485" s="82">
        <v>20</v>
      </c>
      <c r="O1485" s="8">
        <v>9</v>
      </c>
      <c r="P1485" s="99" t="str">
        <f t="shared" ref="P1485" si="685">CONCATENATE(Q1485,"x",R1485)</f>
        <v>6x5.5</v>
      </c>
      <c r="Q1485" s="99">
        <v>6</v>
      </c>
      <c r="R1485" s="82">
        <v>5.5</v>
      </c>
      <c r="S1485" s="82">
        <v>-12</v>
      </c>
      <c r="T1485" s="84">
        <v>4.5</v>
      </c>
      <c r="U1485" s="102" t="s">
        <v>85</v>
      </c>
      <c r="V1485" s="75">
        <v>106.25</v>
      </c>
      <c r="W1485" s="41">
        <v>42.328754339496491</v>
      </c>
      <c r="X1485" s="51">
        <v>2650</v>
      </c>
      <c r="Y1485" s="45" t="s">
        <v>5454</v>
      </c>
      <c r="Z1485" s="79" t="s">
        <v>196</v>
      </c>
      <c r="AA1485" s="51" t="str">
        <f t="shared" ref="AA1485" si="686">_xlfn.CONCAT(N1485,"x",O1485,","," ",P1485,","," ",S1485," ","OS")</f>
        <v>20x9, 6x5.5, -12 OS</v>
      </c>
      <c r="AB1485" s="81" t="s">
        <v>7971</v>
      </c>
      <c r="AC1485" s="89">
        <f>_xlfn.IFNA(VLOOKUP(AB1485,ACCESSORIES!F:J,5,FALSE),"N/A")</f>
        <v>22</v>
      </c>
      <c r="AD1485" s="14" t="s">
        <v>85</v>
      </c>
      <c r="AE1485" s="9" t="str">
        <f>_xlfn.IFNA(VLOOKUP(AD1485,ACCESSORIES!C:G,5,FALSE),"N/A")</f>
        <v>N/A</v>
      </c>
      <c r="AF1485" s="14" t="s">
        <v>85</v>
      </c>
      <c r="AG1485" s="14" t="s">
        <v>85</v>
      </c>
      <c r="AH1485" s="9" t="str">
        <f>_xlfn.IFNA(VLOOKUP(AG1485,ACCESSORIES!F:J,5,FALSE),"N/A")</f>
        <v>N/A</v>
      </c>
      <c r="AI1485" s="99" t="s">
        <v>265</v>
      </c>
      <c r="AJ1485" s="82" t="s">
        <v>1709</v>
      </c>
      <c r="AK1485" s="40">
        <f>_xlfn.IFNA(VLOOKUP(AJ1485,ACCESSORIES!F:J,5,FALSE),"N/A")</f>
        <v>2.75</v>
      </c>
      <c r="AL1485" s="3">
        <v>78.3</v>
      </c>
      <c r="AM1485" s="82">
        <v>16.2</v>
      </c>
      <c r="AN1485" s="82">
        <v>175</v>
      </c>
      <c r="AO1485" s="36">
        <v>6.8</v>
      </c>
      <c r="AP1485" s="36">
        <v>34.299999999999997</v>
      </c>
      <c r="AQ1485" s="25">
        <v>60.9</v>
      </c>
      <c r="AR1485" s="36">
        <v>71.400000000000006</v>
      </c>
      <c r="AS1485" s="25">
        <v>247.4</v>
      </c>
      <c r="AT1485" s="74">
        <v>242.6</v>
      </c>
      <c r="AU1485" s="84">
        <v>94.8</v>
      </c>
      <c r="AV1485" s="54">
        <v>41.2</v>
      </c>
      <c r="AW1485" s="54">
        <v>55.9</v>
      </c>
      <c r="AX1485" s="54">
        <v>45</v>
      </c>
      <c r="AY1485" s="13" t="s">
        <v>85</v>
      </c>
      <c r="AZ1485" s="98" t="str">
        <f>_xlfn.IFNA(VLOOKUP(AY1485,ACCESSORIES!F:J,5,FALSE),"N/A")</f>
        <v>N/A</v>
      </c>
      <c r="BA1485" s="13" t="s">
        <v>85</v>
      </c>
      <c r="BB1485" s="98" t="str">
        <f>_xlfn.IFNA(VLOOKUP(BA1485,ACCESSORIES!F:J,5,FALSE),"N/A")</f>
        <v>N/A</v>
      </c>
      <c r="BC1485" s="77">
        <f t="shared" si="681"/>
        <v>46.828754339496491</v>
      </c>
      <c r="BD1485" s="56">
        <v>23.228346456692901</v>
      </c>
      <c r="BE1485" s="56">
        <v>23.228346456692901</v>
      </c>
      <c r="BF1485" s="56">
        <v>11.771653543307099</v>
      </c>
      <c r="BG1485" s="378">
        <f t="shared" si="675"/>
        <v>0.10408189999999996</v>
      </c>
      <c r="BH1485" s="99">
        <v>24</v>
      </c>
      <c r="BI1485" s="114" t="s">
        <v>3532</v>
      </c>
      <c r="BJ1485" s="50" t="s">
        <v>4050</v>
      </c>
      <c r="BK1485" s="81"/>
      <c r="BL1485" s="81"/>
      <c r="BM1485" s="81"/>
      <c r="BN1485" s="81"/>
      <c r="BO1485" s="81"/>
      <c r="BP1485" s="81"/>
      <c r="BQ1485" s="81"/>
      <c r="BR1485" s="81"/>
      <c r="BS1485" s="81"/>
      <c r="BT1485" s="81"/>
      <c r="BU1485" s="349"/>
      <c r="BV1485" s="390"/>
      <c r="BW1485" s="352"/>
      <c r="BX1485" s="390"/>
      <c r="BY1485" s="93" t="str">
        <f t="shared" ref="BY1485" si="687">CONCATENATE(IF(J1485="Closeout","CLOSEOUT - ",""),D1485,", ",N1485,"x",O1485,", ",IF(U1485="N/A","",CONCATENATE(U1485,"/")),IF(S1485&gt;0,CONCATENATE("+",S1485),S1485),"mm Offset, ",P1485,", ",V1485,"mm Centerbore, ",PROPER(Y1485),IF(G1485="R",", Race Drilled",""),"",IF(BA1485="N/A","",CONCATENATE(", w/ ",BA1485)))</f>
        <v>MR804, 20x9, -12mm Offset, 6x5.5, 106.25mm Centerbore, Machined - Clear Coat</v>
      </c>
      <c r="BZ1485" s="81" t="s">
        <v>3878</v>
      </c>
      <c r="CA1485" s="81" t="s">
        <v>3879</v>
      </c>
      <c r="CB1485" s="81" t="str">
        <f t="shared" ref="CB1485" si="688">C1485</f>
        <v>RAISED (8XX)</v>
      </c>
    </row>
    <row r="1486" spans="1:80" s="38" customFormat="1" ht="15" customHeight="1">
      <c r="A1486" s="22">
        <f t="shared" si="259"/>
        <v>1484</v>
      </c>
      <c r="B1486" s="13" t="s">
        <v>84</v>
      </c>
      <c r="C1486" s="104" t="s">
        <v>7657</v>
      </c>
      <c r="D1486" s="82" t="s">
        <v>7655</v>
      </c>
      <c r="E1486" s="91" t="str">
        <f>CONCATENATE(LEFT(D1486,5),VLOOKUP(CONCATENATE(N1486,"x",O1486),'PART NUMBER GUIDE'!$B$9:$C$49,2,FALSE),VLOOKUP(CONCATENATE(P1486, V1486), 'PART NUMBER GUIDE'!$Q$6:$R$91, 2, FALSE),VLOOKUP(Y1486,'PART NUMBER GUIDE'!$J$8:$K$43,2, FALSE),IF(U1486="N/A",IF(ABS(S1486)&lt;10,"0"&amp;ABS(S1486),ABS(S1486)),CONCATENATE(LEFT(U1486,1),RIGHT(U1486,1))), F1486, G1486)</f>
        <v>MR804290161300</v>
      </c>
      <c r="F1486" s="90"/>
      <c r="G1486" s="90"/>
      <c r="H1486" s="79" t="s">
        <v>7854</v>
      </c>
      <c r="I1486" s="109">
        <v>45372</v>
      </c>
      <c r="J1486" s="85" t="s">
        <v>1266</v>
      </c>
      <c r="K1486" s="342">
        <v>419</v>
      </c>
      <c r="L1486" s="92">
        <f t="shared" si="664"/>
        <v>419</v>
      </c>
      <c r="M1486" s="344"/>
      <c r="N1486" s="82">
        <v>20</v>
      </c>
      <c r="O1486" s="8">
        <v>9</v>
      </c>
      <c r="P1486" s="99" t="str">
        <f t="shared" si="399"/>
        <v>6x135</v>
      </c>
      <c r="Q1486" s="99">
        <v>6</v>
      </c>
      <c r="R1486" s="82">
        <v>135</v>
      </c>
      <c r="S1486" s="82">
        <v>0</v>
      </c>
      <c r="T1486" s="84">
        <v>4.95</v>
      </c>
      <c r="U1486" s="102" t="s">
        <v>85</v>
      </c>
      <c r="V1486" s="75">
        <v>87</v>
      </c>
      <c r="W1486" s="41">
        <v>41.446905290756987</v>
      </c>
      <c r="X1486" s="51">
        <v>2650</v>
      </c>
      <c r="Y1486" s="45" t="s">
        <v>4304</v>
      </c>
      <c r="Z1486" s="79" t="s">
        <v>2987</v>
      </c>
      <c r="AA1486" s="51" t="str">
        <f t="shared" si="674"/>
        <v>20x9, 6x135, 0 OS</v>
      </c>
      <c r="AB1486" s="81" t="s">
        <v>7971</v>
      </c>
      <c r="AC1486" s="89">
        <f>_xlfn.IFNA(VLOOKUP(AB1486,ACCESSORIES!F:J,5,FALSE),"N/A")</f>
        <v>22</v>
      </c>
      <c r="AD1486" s="14" t="s">
        <v>85</v>
      </c>
      <c r="AE1486" s="9" t="str">
        <f>_xlfn.IFNA(VLOOKUP(AD1486,ACCESSORIES!C:G,5,FALSE),"N/A")</f>
        <v>N/A</v>
      </c>
      <c r="AF1486" s="14" t="s">
        <v>85</v>
      </c>
      <c r="AG1486" s="14" t="s">
        <v>85</v>
      </c>
      <c r="AH1486" s="9" t="str">
        <f>_xlfn.IFNA(VLOOKUP(AG1486,ACCESSORIES!F:J,5,FALSE),"N/A")</f>
        <v>N/A</v>
      </c>
      <c r="AI1486" s="99" t="s">
        <v>265</v>
      </c>
      <c r="AJ1486" s="82" t="s">
        <v>85</v>
      </c>
      <c r="AK1486" s="82" t="s">
        <v>85</v>
      </c>
      <c r="AL1486" s="82" t="s">
        <v>85</v>
      </c>
      <c r="AM1486" s="82">
        <v>16.2</v>
      </c>
      <c r="AN1486" s="82">
        <v>175</v>
      </c>
      <c r="AO1486" s="36">
        <v>5.3</v>
      </c>
      <c r="AP1486" s="36">
        <v>26.8</v>
      </c>
      <c r="AQ1486" s="25">
        <v>49.7</v>
      </c>
      <c r="AR1486" s="36">
        <v>59.4</v>
      </c>
      <c r="AS1486" s="25">
        <v>246.4</v>
      </c>
      <c r="AT1486" s="74">
        <v>242.6</v>
      </c>
      <c r="AU1486" s="84">
        <v>87</v>
      </c>
      <c r="AV1486" s="54">
        <v>55.9</v>
      </c>
      <c r="AW1486" s="54">
        <v>55.9</v>
      </c>
      <c r="AX1486" s="54">
        <v>45</v>
      </c>
      <c r="AY1486" s="13" t="s">
        <v>85</v>
      </c>
      <c r="AZ1486" s="98" t="str">
        <f>_xlfn.IFNA(VLOOKUP(AY1486,ACCESSORIES!F:J,5,FALSE),"N/A")</f>
        <v>N/A</v>
      </c>
      <c r="BA1486" s="13" t="s">
        <v>85</v>
      </c>
      <c r="BB1486" s="98" t="str">
        <f>_xlfn.IFNA(VLOOKUP(BA1486,ACCESSORIES!F:J,5,FALSE),"N/A")</f>
        <v>N/A</v>
      </c>
      <c r="BC1486" s="77">
        <f t="shared" si="681"/>
        <v>45.946905290756987</v>
      </c>
      <c r="BD1486" s="56">
        <v>23.228346456692901</v>
      </c>
      <c r="BE1486" s="56">
        <v>23.228346456692901</v>
      </c>
      <c r="BF1486" s="56">
        <v>11.771653543307099</v>
      </c>
      <c r="BG1486" s="378">
        <f t="shared" si="675"/>
        <v>0.10408189999999996</v>
      </c>
      <c r="BH1486" s="99">
        <v>24</v>
      </c>
      <c r="BI1486" s="114" t="s">
        <v>3532</v>
      </c>
      <c r="BJ1486" s="50" t="s">
        <v>4050</v>
      </c>
      <c r="BK1486" s="81"/>
      <c r="BL1486" s="81"/>
      <c r="BM1486" s="81"/>
      <c r="BN1486" s="81"/>
      <c r="BO1486" s="81"/>
      <c r="BP1486" s="81"/>
      <c r="BQ1486" s="81"/>
      <c r="BR1486" s="81"/>
      <c r="BS1486" s="81"/>
      <c r="BT1486" s="81"/>
      <c r="BU1486" s="349"/>
      <c r="BV1486" s="390"/>
      <c r="BW1486" s="352"/>
      <c r="BX1486" s="390"/>
      <c r="BY1486" s="93" t="str">
        <f t="shared" si="676"/>
        <v>MR804, 20x9, 0mm Offset, 6x135, 87mm Centerbore, Gloss Black</v>
      </c>
      <c r="BZ1486" s="81" t="s">
        <v>3878</v>
      </c>
      <c r="CA1486" s="81" t="s">
        <v>3879</v>
      </c>
      <c r="CB1486" s="81" t="str">
        <f t="shared" si="677"/>
        <v>RAISED (8XX)</v>
      </c>
    </row>
    <row r="1487" spans="1:80" s="38" customFormat="1" ht="15" customHeight="1">
      <c r="A1487" s="22">
        <f t="shared" ref="A1487" si="689">ROW(B1487)-2</f>
        <v>1485</v>
      </c>
      <c r="B1487" s="13" t="s">
        <v>84</v>
      </c>
      <c r="C1487" s="104" t="s">
        <v>7657</v>
      </c>
      <c r="D1487" s="82" t="s">
        <v>7655</v>
      </c>
      <c r="E1487" s="91" t="str">
        <f>CONCATENATE(LEFT(D1487,5),VLOOKUP(CONCATENATE(N1487,"x",O1487),'PART NUMBER GUIDE'!$B$9:$C$49,2,FALSE),VLOOKUP(CONCATENATE(P1487, V1487), 'PART NUMBER GUIDE'!$Q$6:$R$91, 2, FALSE),VLOOKUP(Y1487,'PART NUMBER GUIDE'!$J$8:$K$43,2, FALSE),IF(U1487="N/A",IF(ABS(S1487)&lt;10,"0"&amp;ABS(S1487),ABS(S1487)),CONCATENATE(LEFT(U1487,1),RIGHT(U1487,1))), F1487, G1487)</f>
        <v>MR80429016300</v>
      </c>
      <c r="F1487" s="90"/>
      <c r="G1487" s="90"/>
      <c r="H1487" s="79" t="s">
        <v>7855</v>
      </c>
      <c r="I1487" s="109">
        <v>45372</v>
      </c>
      <c r="J1487" s="85" t="s">
        <v>1266</v>
      </c>
      <c r="K1487" s="342">
        <v>429</v>
      </c>
      <c r="L1487" s="92">
        <f t="shared" si="664"/>
        <v>429</v>
      </c>
      <c r="M1487" s="344"/>
      <c r="N1487" s="82">
        <v>20</v>
      </c>
      <c r="O1487" s="8">
        <v>9</v>
      </c>
      <c r="P1487" s="99" t="str">
        <f t="shared" ref="P1487" si="690">CONCATENATE(Q1487,"x",R1487)</f>
        <v>6x135</v>
      </c>
      <c r="Q1487" s="99">
        <v>6</v>
      </c>
      <c r="R1487" s="82">
        <v>135</v>
      </c>
      <c r="S1487" s="82">
        <v>0</v>
      </c>
      <c r="T1487" s="84">
        <v>4.95</v>
      </c>
      <c r="U1487" s="102" t="s">
        <v>85</v>
      </c>
      <c r="V1487" s="75">
        <v>87</v>
      </c>
      <c r="W1487" s="41">
        <v>41.446905290756987</v>
      </c>
      <c r="X1487" s="51">
        <v>2650</v>
      </c>
      <c r="Y1487" s="45" t="s">
        <v>5454</v>
      </c>
      <c r="Z1487" s="79" t="s">
        <v>196</v>
      </c>
      <c r="AA1487" s="51" t="str">
        <f t="shared" ref="AA1487" si="691">_xlfn.CONCAT(N1487,"x",O1487,","," ",P1487,","," ",S1487," ","OS")</f>
        <v>20x9, 6x135, 0 OS</v>
      </c>
      <c r="AB1487" s="81" t="s">
        <v>7971</v>
      </c>
      <c r="AC1487" s="89">
        <f>_xlfn.IFNA(VLOOKUP(AB1487,ACCESSORIES!F:J,5,FALSE),"N/A")</f>
        <v>22</v>
      </c>
      <c r="AD1487" s="14" t="s">
        <v>85</v>
      </c>
      <c r="AE1487" s="9" t="str">
        <f>_xlfn.IFNA(VLOOKUP(AD1487,ACCESSORIES!C:G,5,FALSE),"N/A")</f>
        <v>N/A</v>
      </c>
      <c r="AF1487" s="14" t="s">
        <v>85</v>
      </c>
      <c r="AG1487" s="14" t="s">
        <v>85</v>
      </c>
      <c r="AH1487" s="9" t="str">
        <f>_xlfn.IFNA(VLOOKUP(AG1487,ACCESSORIES!F:J,5,FALSE),"N/A")</f>
        <v>N/A</v>
      </c>
      <c r="AI1487" s="99" t="s">
        <v>265</v>
      </c>
      <c r="AJ1487" s="82" t="s">
        <v>85</v>
      </c>
      <c r="AK1487" s="82" t="s">
        <v>85</v>
      </c>
      <c r="AL1487" s="82" t="s">
        <v>85</v>
      </c>
      <c r="AM1487" s="82">
        <v>16.2</v>
      </c>
      <c r="AN1487" s="82">
        <v>175</v>
      </c>
      <c r="AO1487" s="36">
        <v>5.3</v>
      </c>
      <c r="AP1487" s="36">
        <v>26.8</v>
      </c>
      <c r="AQ1487" s="25">
        <v>49.7</v>
      </c>
      <c r="AR1487" s="36">
        <v>59.4</v>
      </c>
      <c r="AS1487" s="25">
        <v>246.4</v>
      </c>
      <c r="AT1487" s="74">
        <v>242.6</v>
      </c>
      <c r="AU1487" s="84">
        <v>87</v>
      </c>
      <c r="AV1487" s="54">
        <v>55.9</v>
      </c>
      <c r="AW1487" s="54">
        <v>55.9</v>
      </c>
      <c r="AX1487" s="54">
        <v>45</v>
      </c>
      <c r="AY1487" s="13" t="s">
        <v>85</v>
      </c>
      <c r="AZ1487" s="98" t="str">
        <f>_xlfn.IFNA(VLOOKUP(AY1487,ACCESSORIES!F:J,5,FALSE),"N/A")</f>
        <v>N/A</v>
      </c>
      <c r="BA1487" s="13" t="s">
        <v>85</v>
      </c>
      <c r="BB1487" s="98" t="str">
        <f>_xlfn.IFNA(VLOOKUP(BA1487,ACCESSORIES!F:J,5,FALSE),"N/A")</f>
        <v>N/A</v>
      </c>
      <c r="BC1487" s="77">
        <f t="shared" si="681"/>
        <v>45.946905290756987</v>
      </c>
      <c r="BD1487" s="56">
        <v>23.228346456692901</v>
      </c>
      <c r="BE1487" s="56">
        <v>23.228346456692901</v>
      </c>
      <c r="BF1487" s="56">
        <v>11.771653543307099</v>
      </c>
      <c r="BG1487" s="378">
        <f t="shared" si="675"/>
        <v>0.10408189999999996</v>
      </c>
      <c r="BH1487" s="99">
        <v>24</v>
      </c>
      <c r="BI1487" s="114" t="s">
        <v>3532</v>
      </c>
      <c r="BJ1487" s="50" t="s">
        <v>4050</v>
      </c>
      <c r="BK1487" s="81"/>
      <c r="BL1487" s="81"/>
      <c r="BM1487" s="81"/>
      <c r="BN1487" s="81"/>
      <c r="BO1487" s="81"/>
      <c r="BP1487" s="81"/>
      <c r="BQ1487" s="81"/>
      <c r="BR1487" s="81"/>
      <c r="BS1487" s="81"/>
      <c r="BT1487" s="81"/>
      <c r="BU1487" s="349"/>
      <c r="BV1487" s="390"/>
      <c r="BW1487" s="352"/>
      <c r="BX1487" s="390"/>
      <c r="BY1487" s="93" t="str">
        <f t="shared" ref="BY1487" si="692">CONCATENATE(IF(J1487="Closeout","CLOSEOUT - ",""),D1487,", ",N1487,"x",O1487,", ",IF(U1487="N/A","",CONCATENATE(U1487,"/")),IF(S1487&gt;0,CONCATENATE("+",S1487),S1487),"mm Offset, ",P1487,", ",V1487,"mm Centerbore, ",PROPER(Y1487),IF(G1487="R",", Race Drilled",""),"",IF(BA1487="N/A","",CONCATENATE(", w/ ",BA1487)))</f>
        <v>MR804, 20x9, 0mm Offset, 6x135, 87mm Centerbore, Machined - Clear Coat</v>
      </c>
      <c r="BZ1487" s="81" t="s">
        <v>3878</v>
      </c>
      <c r="CA1487" s="81" t="s">
        <v>3879</v>
      </c>
      <c r="CB1487" s="81" t="str">
        <f t="shared" ref="CB1487" si="693">C1487</f>
        <v>RAISED (8XX)</v>
      </c>
    </row>
    <row r="1488" spans="1:80" s="38" customFormat="1" ht="15" customHeight="1">
      <c r="A1488" s="22">
        <f t="shared" si="259"/>
        <v>1486</v>
      </c>
      <c r="B1488" s="13" t="s">
        <v>84</v>
      </c>
      <c r="C1488" s="104" t="s">
        <v>7657</v>
      </c>
      <c r="D1488" s="82" t="s">
        <v>7655</v>
      </c>
      <c r="E1488" s="91" t="str">
        <f>CONCATENATE(LEFT(D1488,5),VLOOKUP(CONCATENATE(N1488,"x",O1488),'PART NUMBER GUIDE'!$B$9:$C$49,2,FALSE),VLOOKUP(CONCATENATE(P1488, V1488), 'PART NUMBER GUIDE'!$Q$6:$R$91, 2, FALSE),VLOOKUP(Y1488,'PART NUMBER GUIDE'!$J$8:$K$43,2, FALSE),IF(U1488="N/A",IF(ABS(S1488)&lt;10,"0"&amp;ABS(S1488),ABS(S1488)),CONCATENATE(LEFT(U1488,1),RIGHT(U1488,1))), F1488, G1488)</f>
        <v>MR804290601300</v>
      </c>
      <c r="F1488" s="90"/>
      <c r="G1488" s="90"/>
      <c r="H1488" s="79" t="s">
        <v>7856</v>
      </c>
      <c r="I1488" s="109">
        <v>45372</v>
      </c>
      <c r="J1488" s="85" t="s">
        <v>1266</v>
      </c>
      <c r="K1488" s="342">
        <v>419</v>
      </c>
      <c r="L1488" s="92">
        <f t="shared" si="664"/>
        <v>419</v>
      </c>
      <c r="M1488" s="344"/>
      <c r="N1488" s="82">
        <v>20</v>
      </c>
      <c r="O1488" s="8">
        <v>9</v>
      </c>
      <c r="P1488" s="99" t="str">
        <f t="shared" si="399"/>
        <v>6x5.5</v>
      </c>
      <c r="Q1488" s="99">
        <v>6</v>
      </c>
      <c r="R1488" s="82">
        <v>5.5</v>
      </c>
      <c r="S1488" s="82">
        <v>0</v>
      </c>
      <c r="T1488" s="84">
        <v>4.95</v>
      </c>
      <c r="U1488" s="102" t="s">
        <v>85</v>
      </c>
      <c r="V1488" s="75">
        <v>106.25</v>
      </c>
      <c r="W1488" s="41">
        <v>41.446905290756987</v>
      </c>
      <c r="X1488" s="51">
        <v>2650</v>
      </c>
      <c r="Y1488" s="45" t="s">
        <v>4304</v>
      </c>
      <c r="Z1488" s="79" t="s">
        <v>2987</v>
      </c>
      <c r="AA1488" s="51" t="str">
        <f t="shared" si="674"/>
        <v>20x9, 6x5.5, 0 OS</v>
      </c>
      <c r="AB1488" s="81" t="s">
        <v>7971</v>
      </c>
      <c r="AC1488" s="89">
        <f>_xlfn.IFNA(VLOOKUP(AB1488,ACCESSORIES!F:J,5,FALSE),"N/A")</f>
        <v>22</v>
      </c>
      <c r="AD1488" s="14" t="s">
        <v>85</v>
      </c>
      <c r="AE1488" s="9" t="str">
        <f>_xlfn.IFNA(VLOOKUP(AD1488,ACCESSORIES!C:G,5,FALSE),"N/A")</f>
        <v>N/A</v>
      </c>
      <c r="AF1488" s="14" t="s">
        <v>85</v>
      </c>
      <c r="AG1488" s="14" t="s">
        <v>85</v>
      </c>
      <c r="AH1488" s="9" t="str">
        <f>_xlfn.IFNA(VLOOKUP(AG1488,ACCESSORIES!F:J,5,FALSE),"N/A")</f>
        <v>N/A</v>
      </c>
      <c r="AI1488" s="99" t="s">
        <v>265</v>
      </c>
      <c r="AJ1488" s="82" t="s">
        <v>1709</v>
      </c>
      <c r="AK1488" s="40">
        <f>_xlfn.IFNA(VLOOKUP(AJ1488,ACCESSORIES!F:J,5,FALSE),"N/A")</f>
        <v>2.75</v>
      </c>
      <c r="AL1488" s="3">
        <v>78.3</v>
      </c>
      <c r="AM1488" s="82">
        <v>16.2</v>
      </c>
      <c r="AN1488" s="82">
        <v>175</v>
      </c>
      <c r="AO1488" s="36">
        <v>5.3</v>
      </c>
      <c r="AP1488" s="36">
        <v>26.8</v>
      </c>
      <c r="AQ1488" s="25">
        <v>49.7</v>
      </c>
      <c r="AR1488" s="36">
        <v>59.4</v>
      </c>
      <c r="AS1488" s="25">
        <v>246.4</v>
      </c>
      <c r="AT1488" s="74">
        <v>242.6</v>
      </c>
      <c r="AU1488" s="84">
        <v>94.8</v>
      </c>
      <c r="AV1488" s="54">
        <v>41.2</v>
      </c>
      <c r="AW1488" s="54">
        <v>55.9</v>
      </c>
      <c r="AX1488" s="54">
        <v>45</v>
      </c>
      <c r="AY1488" s="13" t="s">
        <v>85</v>
      </c>
      <c r="AZ1488" s="98" t="str">
        <f>_xlfn.IFNA(VLOOKUP(AY1488,ACCESSORIES!F:J,5,FALSE),"N/A")</f>
        <v>N/A</v>
      </c>
      <c r="BA1488" s="13" t="s">
        <v>85</v>
      </c>
      <c r="BB1488" s="98" t="str">
        <f>_xlfn.IFNA(VLOOKUP(BA1488,ACCESSORIES!F:J,5,FALSE),"N/A")</f>
        <v>N/A</v>
      </c>
      <c r="BC1488" s="77">
        <f t="shared" si="681"/>
        <v>45.946905290756987</v>
      </c>
      <c r="BD1488" s="56">
        <v>23.228346456692901</v>
      </c>
      <c r="BE1488" s="56">
        <v>23.228346456692901</v>
      </c>
      <c r="BF1488" s="56">
        <v>11.771653543307099</v>
      </c>
      <c r="BG1488" s="378">
        <f t="shared" si="675"/>
        <v>0.10408189999999996</v>
      </c>
      <c r="BH1488" s="99">
        <v>24</v>
      </c>
      <c r="BI1488" s="114" t="s">
        <v>3532</v>
      </c>
      <c r="BJ1488" s="50" t="s">
        <v>4050</v>
      </c>
      <c r="BK1488" s="81"/>
      <c r="BL1488" s="81"/>
      <c r="BM1488" s="81"/>
      <c r="BN1488" s="81"/>
      <c r="BO1488" s="81"/>
      <c r="BP1488" s="81"/>
      <c r="BQ1488" s="81"/>
      <c r="BR1488" s="81"/>
      <c r="BS1488" s="81"/>
      <c r="BT1488" s="81"/>
      <c r="BU1488" s="349"/>
      <c r="BV1488" s="390"/>
      <c r="BW1488" s="352"/>
      <c r="BX1488" s="390"/>
      <c r="BY1488" s="93" t="str">
        <f t="shared" si="676"/>
        <v>MR804, 20x9, 0mm Offset, 6x5.5, 106.25mm Centerbore, Gloss Black</v>
      </c>
      <c r="BZ1488" s="81" t="s">
        <v>3878</v>
      </c>
      <c r="CA1488" s="81" t="s">
        <v>3879</v>
      </c>
      <c r="CB1488" s="81" t="str">
        <f t="shared" si="677"/>
        <v>RAISED (8XX)</v>
      </c>
    </row>
    <row r="1489" spans="1:80" s="38" customFormat="1" ht="15" customHeight="1">
      <c r="A1489" s="22">
        <f t="shared" ref="A1489" si="694">ROW(B1489)-2</f>
        <v>1487</v>
      </c>
      <c r="B1489" s="13" t="s">
        <v>84</v>
      </c>
      <c r="C1489" s="104" t="s">
        <v>7657</v>
      </c>
      <c r="D1489" s="82" t="s">
        <v>7655</v>
      </c>
      <c r="E1489" s="91" t="str">
        <f>CONCATENATE(LEFT(D1489,5),VLOOKUP(CONCATENATE(N1489,"x",O1489),'PART NUMBER GUIDE'!$B$9:$C$49,2,FALSE),VLOOKUP(CONCATENATE(P1489, V1489), 'PART NUMBER GUIDE'!$Q$6:$R$91, 2, FALSE),VLOOKUP(Y1489,'PART NUMBER GUIDE'!$J$8:$K$43,2, FALSE),IF(U1489="N/A",IF(ABS(S1489)&lt;10,"0"&amp;ABS(S1489),ABS(S1489)),CONCATENATE(LEFT(U1489,1),RIGHT(U1489,1))), F1489, G1489)</f>
        <v>MR80429060300</v>
      </c>
      <c r="F1489" s="90"/>
      <c r="G1489" s="90"/>
      <c r="H1489" s="79" t="s">
        <v>7857</v>
      </c>
      <c r="I1489" s="109">
        <v>45372</v>
      </c>
      <c r="J1489" s="85" t="s">
        <v>1266</v>
      </c>
      <c r="K1489" s="342">
        <v>429</v>
      </c>
      <c r="L1489" s="92">
        <f t="shared" si="664"/>
        <v>429</v>
      </c>
      <c r="M1489" s="344"/>
      <c r="N1489" s="82">
        <v>20</v>
      </c>
      <c r="O1489" s="8">
        <v>9</v>
      </c>
      <c r="P1489" s="99" t="str">
        <f t="shared" ref="P1489" si="695">CONCATENATE(Q1489,"x",R1489)</f>
        <v>6x5.5</v>
      </c>
      <c r="Q1489" s="99">
        <v>6</v>
      </c>
      <c r="R1489" s="82">
        <v>5.5</v>
      </c>
      <c r="S1489" s="82">
        <v>0</v>
      </c>
      <c r="T1489" s="84">
        <v>4.95</v>
      </c>
      <c r="U1489" s="102" t="s">
        <v>85</v>
      </c>
      <c r="V1489" s="75">
        <v>106.25</v>
      </c>
      <c r="W1489" s="41">
        <v>41.446905290756987</v>
      </c>
      <c r="X1489" s="51">
        <v>2650</v>
      </c>
      <c r="Y1489" s="45" t="s">
        <v>5454</v>
      </c>
      <c r="Z1489" s="79" t="s">
        <v>196</v>
      </c>
      <c r="AA1489" s="51" t="str">
        <f t="shared" ref="AA1489" si="696">_xlfn.CONCAT(N1489,"x",O1489,","," ",P1489,","," ",S1489," ","OS")</f>
        <v>20x9, 6x5.5, 0 OS</v>
      </c>
      <c r="AB1489" s="81" t="s">
        <v>7971</v>
      </c>
      <c r="AC1489" s="89">
        <f>_xlfn.IFNA(VLOOKUP(AB1489,ACCESSORIES!F:J,5,FALSE),"N/A")</f>
        <v>22</v>
      </c>
      <c r="AD1489" s="14" t="s">
        <v>85</v>
      </c>
      <c r="AE1489" s="9" t="str">
        <f>_xlfn.IFNA(VLOOKUP(AD1489,ACCESSORIES!C:G,5,FALSE),"N/A")</f>
        <v>N/A</v>
      </c>
      <c r="AF1489" s="14" t="s">
        <v>85</v>
      </c>
      <c r="AG1489" s="14" t="s">
        <v>85</v>
      </c>
      <c r="AH1489" s="9" t="str">
        <f>_xlfn.IFNA(VLOOKUP(AG1489,ACCESSORIES!F:J,5,FALSE),"N/A")</f>
        <v>N/A</v>
      </c>
      <c r="AI1489" s="99" t="s">
        <v>265</v>
      </c>
      <c r="AJ1489" s="82" t="s">
        <v>1709</v>
      </c>
      <c r="AK1489" s="40">
        <f>_xlfn.IFNA(VLOOKUP(AJ1489,ACCESSORIES!F:J,5,FALSE),"N/A")</f>
        <v>2.75</v>
      </c>
      <c r="AL1489" s="3">
        <v>78.3</v>
      </c>
      <c r="AM1489" s="82">
        <v>16.2</v>
      </c>
      <c r="AN1489" s="82">
        <v>175</v>
      </c>
      <c r="AO1489" s="36">
        <v>5.3</v>
      </c>
      <c r="AP1489" s="36">
        <v>26.8</v>
      </c>
      <c r="AQ1489" s="25">
        <v>49.7</v>
      </c>
      <c r="AR1489" s="36">
        <v>59.4</v>
      </c>
      <c r="AS1489" s="25">
        <v>246.4</v>
      </c>
      <c r="AT1489" s="74">
        <v>242.6</v>
      </c>
      <c r="AU1489" s="84">
        <v>94.8</v>
      </c>
      <c r="AV1489" s="54">
        <v>41.2</v>
      </c>
      <c r="AW1489" s="54">
        <v>55.9</v>
      </c>
      <c r="AX1489" s="54">
        <v>45</v>
      </c>
      <c r="AY1489" s="13" t="s">
        <v>85</v>
      </c>
      <c r="AZ1489" s="98" t="str">
        <f>_xlfn.IFNA(VLOOKUP(AY1489,ACCESSORIES!F:J,5,FALSE),"N/A")</f>
        <v>N/A</v>
      </c>
      <c r="BA1489" s="13" t="s">
        <v>85</v>
      </c>
      <c r="BB1489" s="98" t="str">
        <f>_xlfn.IFNA(VLOOKUP(BA1489,ACCESSORIES!F:J,5,FALSE),"N/A")</f>
        <v>N/A</v>
      </c>
      <c r="BC1489" s="77">
        <f t="shared" si="681"/>
        <v>45.946905290756987</v>
      </c>
      <c r="BD1489" s="56">
        <v>23.228346456692901</v>
      </c>
      <c r="BE1489" s="56">
        <v>23.228346456692901</v>
      </c>
      <c r="BF1489" s="56">
        <v>11.771653543307099</v>
      </c>
      <c r="BG1489" s="378">
        <f t="shared" si="675"/>
        <v>0.10408189999999996</v>
      </c>
      <c r="BH1489" s="99">
        <v>24</v>
      </c>
      <c r="BI1489" s="114" t="s">
        <v>3532</v>
      </c>
      <c r="BJ1489" s="50" t="s">
        <v>4050</v>
      </c>
      <c r="BK1489" s="81"/>
      <c r="BL1489" s="81"/>
      <c r="BM1489" s="81"/>
      <c r="BN1489" s="81"/>
      <c r="BO1489" s="81"/>
      <c r="BP1489" s="81"/>
      <c r="BQ1489" s="81"/>
      <c r="BR1489" s="81"/>
      <c r="BS1489" s="81"/>
      <c r="BT1489" s="81"/>
      <c r="BU1489" s="349"/>
      <c r="BV1489" s="390"/>
      <c r="BW1489" s="352"/>
      <c r="BX1489" s="390"/>
      <c r="BY1489" s="93" t="str">
        <f t="shared" ref="BY1489" si="697">CONCATENATE(IF(J1489="Closeout","CLOSEOUT - ",""),D1489,", ",N1489,"x",O1489,", ",IF(U1489="N/A","",CONCATENATE(U1489,"/")),IF(S1489&gt;0,CONCATENATE("+",S1489),S1489),"mm Offset, ",P1489,", ",V1489,"mm Centerbore, ",PROPER(Y1489),IF(G1489="R",", Race Drilled",""),"",IF(BA1489="N/A","",CONCATENATE(", w/ ",BA1489)))</f>
        <v>MR804, 20x9, 0mm Offset, 6x5.5, 106.25mm Centerbore, Machined - Clear Coat</v>
      </c>
      <c r="BZ1489" s="81" t="s">
        <v>3878</v>
      </c>
      <c r="CA1489" s="81" t="s">
        <v>3879</v>
      </c>
      <c r="CB1489" s="81" t="str">
        <f t="shared" ref="CB1489" si="698">C1489</f>
        <v>RAISED (8XX)</v>
      </c>
    </row>
    <row r="1490" spans="1:80" s="38" customFormat="1" ht="15" customHeight="1">
      <c r="A1490" s="22">
        <f t="shared" si="259"/>
        <v>1488</v>
      </c>
      <c r="B1490" s="13" t="s">
        <v>84</v>
      </c>
      <c r="C1490" s="104" t="s">
        <v>7657</v>
      </c>
      <c r="D1490" s="82" t="s">
        <v>7655</v>
      </c>
      <c r="E1490" s="91" t="str">
        <f>CONCATENATE(LEFT(D1490,5),VLOOKUP(CONCATENATE(N1490,"x",O1490),'PART NUMBER GUIDE'!$B$9:$C$49,2,FALSE),VLOOKUP(CONCATENATE(P1490, V1490), 'PART NUMBER GUIDE'!$Q$6:$R$91, 2, FALSE),VLOOKUP(Y1490,'PART NUMBER GUIDE'!$J$8:$K$43,2, FALSE),IF(U1490="N/A",IF(ABS(S1490)&lt;10,"0"&amp;ABS(S1490),ABS(S1490)),CONCATENATE(LEFT(U1490,1),RIGHT(U1490,1))), F1490, G1490)</f>
        <v>MR804290161312</v>
      </c>
      <c r="F1490" s="90"/>
      <c r="G1490" s="90"/>
      <c r="H1490" s="79" t="s">
        <v>7858</v>
      </c>
      <c r="I1490" s="109">
        <v>45372</v>
      </c>
      <c r="J1490" s="85" t="s">
        <v>1266</v>
      </c>
      <c r="K1490" s="342">
        <v>419</v>
      </c>
      <c r="L1490" s="92">
        <f t="shared" si="664"/>
        <v>419</v>
      </c>
      <c r="M1490" s="344"/>
      <c r="N1490" s="82">
        <v>20</v>
      </c>
      <c r="O1490" s="8">
        <v>9</v>
      </c>
      <c r="P1490" s="99" t="str">
        <f t="shared" si="399"/>
        <v>6x135</v>
      </c>
      <c r="Q1490" s="99">
        <v>6</v>
      </c>
      <c r="R1490" s="82">
        <v>135</v>
      </c>
      <c r="S1490" s="82">
        <v>12</v>
      </c>
      <c r="T1490" s="84">
        <v>5.4</v>
      </c>
      <c r="U1490" s="102" t="s">
        <v>85</v>
      </c>
      <c r="V1490" s="75">
        <v>87</v>
      </c>
      <c r="W1490" s="41">
        <v>40.565056242017469</v>
      </c>
      <c r="X1490" s="51">
        <v>2650</v>
      </c>
      <c r="Y1490" s="45" t="s">
        <v>4304</v>
      </c>
      <c r="Z1490" s="79" t="s">
        <v>2987</v>
      </c>
      <c r="AA1490" s="51" t="str">
        <f t="shared" si="674"/>
        <v>20x9, 6x135, 12 OS</v>
      </c>
      <c r="AB1490" s="81" t="s">
        <v>7971</v>
      </c>
      <c r="AC1490" s="89">
        <f>_xlfn.IFNA(VLOOKUP(AB1490,ACCESSORIES!F:J,5,FALSE),"N/A")</f>
        <v>22</v>
      </c>
      <c r="AD1490" s="14" t="s">
        <v>85</v>
      </c>
      <c r="AE1490" s="9" t="str">
        <f>_xlfn.IFNA(VLOOKUP(AD1490,ACCESSORIES!C:G,5,FALSE),"N/A")</f>
        <v>N/A</v>
      </c>
      <c r="AF1490" s="14" t="s">
        <v>85</v>
      </c>
      <c r="AG1490" s="14" t="s">
        <v>85</v>
      </c>
      <c r="AH1490" s="9" t="str">
        <f>_xlfn.IFNA(VLOOKUP(AG1490,ACCESSORIES!F:J,5,FALSE),"N/A")</f>
        <v>N/A</v>
      </c>
      <c r="AI1490" s="99" t="s">
        <v>265</v>
      </c>
      <c r="AJ1490" s="82" t="s">
        <v>85</v>
      </c>
      <c r="AK1490" s="82" t="s">
        <v>85</v>
      </c>
      <c r="AL1490" s="82" t="s">
        <v>85</v>
      </c>
      <c r="AM1490" s="82">
        <v>16.2</v>
      </c>
      <c r="AN1490" s="82">
        <v>175</v>
      </c>
      <c r="AO1490" s="36">
        <v>5.3</v>
      </c>
      <c r="AP1490" s="36">
        <v>25.2</v>
      </c>
      <c r="AQ1490" s="25">
        <v>38</v>
      </c>
      <c r="AR1490" s="36">
        <v>47.4</v>
      </c>
      <c r="AS1490" s="25">
        <v>245.5</v>
      </c>
      <c r="AT1490" s="74">
        <v>241.7</v>
      </c>
      <c r="AU1490" s="84">
        <v>87</v>
      </c>
      <c r="AV1490" s="54">
        <v>55.9</v>
      </c>
      <c r="AW1490" s="54">
        <v>55.9</v>
      </c>
      <c r="AX1490" s="54">
        <v>45</v>
      </c>
      <c r="AY1490" s="13" t="s">
        <v>85</v>
      </c>
      <c r="AZ1490" s="98" t="str">
        <f>_xlfn.IFNA(VLOOKUP(AY1490,ACCESSORIES!F:J,5,FALSE),"N/A")</f>
        <v>N/A</v>
      </c>
      <c r="BA1490" s="13" t="s">
        <v>85</v>
      </c>
      <c r="BB1490" s="98" t="str">
        <f>_xlfn.IFNA(VLOOKUP(BA1490,ACCESSORIES!F:J,5,FALSE),"N/A")</f>
        <v>N/A</v>
      </c>
      <c r="BC1490" s="77">
        <f t="shared" si="681"/>
        <v>45.065056242017469</v>
      </c>
      <c r="BD1490" s="56">
        <v>23.228346456692901</v>
      </c>
      <c r="BE1490" s="56">
        <v>23.228346456692901</v>
      </c>
      <c r="BF1490" s="56">
        <v>11.771653543307099</v>
      </c>
      <c r="BG1490" s="378">
        <f t="shared" si="675"/>
        <v>0.10408189999999996</v>
      </c>
      <c r="BH1490" s="99">
        <v>24</v>
      </c>
      <c r="BI1490" s="114" t="s">
        <v>3532</v>
      </c>
      <c r="BJ1490" s="50" t="s">
        <v>4050</v>
      </c>
      <c r="BK1490" s="81"/>
      <c r="BL1490" s="81"/>
      <c r="BM1490" s="81"/>
      <c r="BN1490" s="81"/>
      <c r="BO1490" s="81"/>
      <c r="BP1490" s="81"/>
      <c r="BQ1490" s="81"/>
      <c r="BR1490" s="81"/>
      <c r="BS1490" s="81"/>
      <c r="BT1490" s="81"/>
      <c r="BU1490" s="349"/>
      <c r="BV1490" s="390"/>
      <c r="BW1490" s="352"/>
      <c r="BX1490" s="390"/>
      <c r="BY1490" s="93" t="str">
        <f t="shared" si="676"/>
        <v>MR804, 20x9, +12mm Offset, 6x135, 87mm Centerbore, Gloss Black</v>
      </c>
      <c r="BZ1490" s="81" t="s">
        <v>3878</v>
      </c>
      <c r="CA1490" s="81" t="s">
        <v>3879</v>
      </c>
      <c r="CB1490" s="81" t="str">
        <f t="shared" si="677"/>
        <v>RAISED (8XX)</v>
      </c>
    </row>
    <row r="1491" spans="1:80" s="38" customFormat="1" ht="15" customHeight="1">
      <c r="A1491" s="22">
        <f t="shared" ref="A1491" si="699">ROW(B1491)-2</f>
        <v>1489</v>
      </c>
      <c r="B1491" s="13" t="s">
        <v>84</v>
      </c>
      <c r="C1491" s="104" t="s">
        <v>7657</v>
      </c>
      <c r="D1491" s="82" t="s">
        <v>7655</v>
      </c>
      <c r="E1491" s="91" t="str">
        <f>CONCATENATE(LEFT(D1491,5),VLOOKUP(CONCATENATE(N1491,"x",O1491),'PART NUMBER GUIDE'!$B$9:$C$49,2,FALSE),VLOOKUP(CONCATENATE(P1491, V1491), 'PART NUMBER GUIDE'!$Q$6:$R$91, 2, FALSE),VLOOKUP(Y1491,'PART NUMBER GUIDE'!$J$8:$K$43,2, FALSE),IF(U1491="N/A",IF(ABS(S1491)&lt;10,"0"&amp;ABS(S1491),ABS(S1491)),CONCATENATE(LEFT(U1491,1),RIGHT(U1491,1))), F1491, G1491)</f>
        <v>MR80429016312</v>
      </c>
      <c r="F1491" s="90"/>
      <c r="G1491" s="90"/>
      <c r="H1491" s="79" t="s">
        <v>7859</v>
      </c>
      <c r="I1491" s="109">
        <v>45372</v>
      </c>
      <c r="J1491" s="85" t="s">
        <v>1266</v>
      </c>
      <c r="K1491" s="342">
        <v>429</v>
      </c>
      <c r="L1491" s="92">
        <f t="shared" si="664"/>
        <v>429</v>
      </c>
      <c r="M1491" s="344"/>
      <c r="N1491" s="82">
        <v>20</v>
      </c>
      <c r="O1491" s="8">
        <v>9</v>
      </c>
      <c r="P1491" s="99" t="str">
        <f t="shared" ref="P1491" si="700">CONCATENATE(Q1491,"x",R1491)</f>
        <v>6x135</v>
      </c>
      <c r="Q1491" s="99">
        <v>6</v>
      </c>
      <c r="R1491" s="82">
        <v>135</v>
      </c>
      <c r="S1491" s="82">
        <v>12</v>
      </c>
      <c r="T1491" s="84">
        <v>5.4</v>
      </c>
      <c r="U1491" s="102" t="s">
        <v>85</v>
      </c>
      <c r="V1491" s="75">
        <v>87</v>
      </c>
      <c r="W1491" s="41">
        <v>40.565056242017469</v>
      </c>
      <c r="X1491" s="51">
        <v>2650</v>
      </c>
      <c r="Y1491" s="45" t="s">
        <v>5454</v>
      </c>
      <c r="Z1491" s="79" t="s">
        <v>196</v>
      </c>
      <c r="AA1491" s="51" t="str">
        <f t="shared" ref="AA1491" si="701">_xlfn.CONCAT(N1491,"x",O1491,","," ",P1491,","," ",S1491," ","OS")</f>
        <v>20x9, 6x135, 12 OS</v>
      </c>
      <c r="AB1491" s="81" t="s">
        <v>7971</v>
      </c>
      <c r="AC1491" s="89">
        <f>_xlfn.IFNA(VLOOKUP(AB1491,ACCESSORIES!F:J,5,FALSE),"N/A")</f>
        <v>22</v>
      </c>
      <c r="AD1491" s="14" t="s">
        <v>85</v>
      </c>
      <c r="AE1491" s="9" t="str">
        <f>_xlfn.IFNA(VLOOKUP(AD1491,ACCESSORIES!C:G,5,FALSE),"N/A")</f>
        <v>N/A</v>
      </c>
      <c r="AF1491" s="14" t="s">
        <v>85</v>
      </c>
      <c r="AG1491" s="14" t="s">
        <v>85</v>
      </c>
      <c r="AH1491" s="9" t="str">
        <f>_xlfn.IFNA(VLOOKUP(AG1491,ACCESSORIES!F:J,5,FALSE),"N/A")</f>
        <v>N/A</v>
      </c>
      <c r="AI1491" s="99" t="s">
        <v>265</v>
      </c>
      <c r="AJ1491" s="82" t="s">
        <v>85</v>
      </c>
      <c r="AK1491" s="82" t="s">
        <v>85</v>
      </c>
      <c r="AL1491" s="82" t="s">
        <v>85</v>
      </c>
      <c r="AM1491" s="82">
        <v>16.2</v>
      </c>
      <c r="AN1491" s="82">
        <v>175</v>
      </c>
      <c r="AO1491" s="36">
        <v>5.3</v>
      </c>
      <c r="AP1491" s="36">
        <v>25.2</v>
      </c>
      <c r="AQ1491" s="25">
        <v>38</v>
      </c>
      <c r="AR1491" s="36">
        <v>47.4</v>
      </c>
      <c r="AS1491" s="25">
        <v>245.5</v>
      </c>
      <c r="AT1491" s="74">
        <v>241.7</v>
      </c>
      <c r="AU1491" s="84">
        <v>87</v>
      </c>
      <c r="AV1491" s="54">
        <v>55.9</v>
      </c>
      <c r="AW1491" s="54">
        <v>55.9</v>
      </c>
      <c r="AX1491" s="54">
        <v>45</v>
      </c>
      <c r="AY1491" s="13" t="s">
        <v>85</v>
      </c>
      <c r="AZ1491" s="98" t="str">
        <f>_xlfn.IFNA(VLOOKUP(AY1491,ACCESSORIES!F:J,5,FALSE),"N/A")</f>
        <v>N/A</v>
      </c>
      <c r="BA1491" s="13" t="s">
        <v>85</v>
      </c>
      <c r="BB1491" s="98" t="str">
        <f>_xlfn.IFNA(VLOOKUP(BA1491,ACCESSORIES!F:J,5,FALSE),"N/A")</f>
        <v>N/A</v>
      </c>
      <c r="BC1491" s="77">
        <f t="shared" si="681"/>
        <v>45.065056242017469</v>
      </c>
      <c r="BD1491" s="56">
        <v>23.228346456692901</v>
      </c>
      <c r="BE1491" s="56">
        <v>23.228346456692901</v>
      </c>
      <c r="BF1491" s="56">
        <v>11.771653543307099</v>
      </c>
      <c r="BG1491" s="378">
        <f t="shared" si="675"/>
        <v>0.10408189999999996</v>
      </c>
      <c r="BH1491" s="99">
        <v>24</v>
      </c>
      <c r="BI1491" s="114" t="s">
        <v>3532</v>
      </c>
      <c r="BJ1491" s="50" t="s">
        <v>4050</v>
      </c>
      <c r="BK1491" s="81"/>
      <c r="BL1491" s="81"/>
      <c r="BM1491" s="81"/>
      <c r="BN1491" s="81"/>
      <c r="BO1491" s="81"/>
      <c r="BP1491" s="81"/>
      <c r="BQ1491" s="81"/>
      <c r="BR1491" s="81"/>
      <c r="BS1491" s="81"/>
      <c r="BT1491" s="81"/>
      <c r="BU1491" s="349"/>
      <c r="BV1491" s="390"/>
      <c r="BW1491" s="352"/>
      <c r="BX1491" s="390"/>
      <c r="BY1491" s="93" t="str">
        <f t="shared" ref="BY1491" si="702">CONCATENATE(IF(J1491="Closeout","CLOSEOUT - ",""),D1491,", ",N1491,"x",O1491,", ",IF(U1491="N/A","",CONCATENATE(U1491,"/")),IF(S1491&gt;0,CONCATENATE("+",S1491),S1491),"mm Offset, ",P1491,", ",V1491,"mm Centerbore, ",PROPER(Y1491),IF(G1491="R",", Race Drilled",""),"",IF(BA1491="N/A","",CONCATENATE(", w/ ",BA1491)))</f>
        <v>MR804, 20x9, +12mm Offset, 6x135, 87mm Centerbore, Machined - Clear Coat</v>
      </c>
      <c r="BZ1491" s="81" t="s">
        <v>3878</v>
      </c>
      <c r="CA1491" s="81" t="s">
        <v>3879</v>
      </c>
      <c r="CB1491" s="81" t="str">
        <f t="shared" ref="CB1491" si="703">C1491</f>
        <v>RAISED (8XX)</v>
      </c>
    </row>
    <row r="1492" spans="1:80" s="38" customFormat="1" ht="15" customHeight="1">
      <c r="A1492" s="22">
        <f t="shared" si="259"/>
        <v>1490</v>
      </c>
      <c r="B1492" s="13" t="s">
        <v>84</v>
      </c>
      <c r="C1492" s="104" t="s">
        <v>7657</v>
      </c>
      <c r="D1492" s="82" t="s">
        <v>7655</v>
      </c>
      <c r="E1492" s="91" t="str">
        <f>CONCATENATE(LEFT(D1492,5),VLOOKUP(CONCATENATE(N1492,"x",O1492),'PART NUMBER GUIDE'!$B$9:$C$49,2,FALSE),VLOOKUP(CONCATENATE(P1492, V1492), 'PART NUMBER GUIDE'!$Q$6:$R$91, 2, FALSE),VLOOKUP(Y1492,'PART NUMBER GUIDE'!$J$8:$K$43,2, FALSE),IF(U1492="N/A",IF(ABS(S1492)&lt;10,"0"&amp;ABS(S1492),ABS(S1492)),CONCATENATE(LEFT(U1492,1),RIGHT(U1492,1))), F1492, G1492)</f>
        <v>MR804290601312</v>
      </c>
      <c r="F1492" s="90"/>
      <c r="G1492" s="90"/>
      <c r="H1492" s="79" t="s">
        <v>7860</v>
      </c>
      <c r="I1492" s="109">
        <v>45372</v>
      </c>
      <c r="J1492" s="85" t="s">
        <v>1266</v>
      </c>
      <c r="K1492" s="342">
        <v>419</v>
      </c>
      <c r="L1492" s="92">
        <f t="shared" si="664"/>
        <v>419</v>
      </c>
      <c r="M1492" s="344"/>
      <c r="N1492" s="82">
        <v>20</v>
      </c>
      <c r="O1492" s="8">
        <v>9</v>
      </c>
      <c r="P1492" s="99" t="str">
        <f t="shared" si="399"/>
        <v>6x5.5</v>
      </c>
      <c r="Q1492" s="99">
        <v>6</v>
      </c>
      <c r="R1492" s="82">
        <v>5.5</v>
      </c>
      <c r="S1492" s="82">
        <v>12</v>
      </c>
      <c r="T1492" s="84">
        <v>5.4</v>
      </c>
      <c r="U1492" s="102" t="s">
        <v>85</v>
      </c>
      <c r="V1492" s="75">
        <v>106.25</v>
      </c>
      <c r="W1492" s="41">
        <v>40.565056242017469</v>
      </c>
      <c r="X1492" s="51">
        <v>2650</v>
      </c>
      <c r="Y1492" s="45" t="s">
        <v>4304</v>
      </c>
      <c r="Z1492" s="79" t="s">
        <v>2987</v>
      </c>
      <c r="AA1492" s="51" t="str">
        <f t="shared" si="674"/>
        <v>20x9, 6x5.5, 12 OS</v>
      </c>
      <c r="AB1492" s="81" t="s">
        <v>7971</v>
      </c>
      <c r="AC1492" s="89">
        <f>_xlfn.IFNA(VLOOKUP(AB1492,ACCESSORIES!F:J,5,FALSE),"N/A")</f>
        <v>22</v>
      </c>
      <c r="AD1492" s="14" t="s">
        <v>85</v>
      </c>
      <c r="AE1492" s="9" t="str">
        <f>_xlfn.IFNA(VLOOKUP(AD1492,ACCESSORIES!C:G,5,FALSE),"N/A")</f>
        <v>N/A</v>
      </c>
      <c r="AF1492" s="14" t="s">
        <v>85</v>
      </c>
      <c r="AG1492" s="14" t="s">
        <v>85</v>
      </c>
      <c r="AH1492" s="9" t="str">
        <f>_xlfn.IFNA(VLOOKUP(AG1492,ACCESSORIES!F:J,5,FALSE),"N/A")</f>
        <v>N/A</v>
      </c>
      <c r="AI1492" s="99" t="s">
        <v>265</v>
      </c>
      <c r="AJ1492" s="82" t="s">
        <v>1709</v>
      </c>
      <c r="AK1492" s="40">
        <f>_xlfn.IFNA(VLOOKUP(AJ1492,ACCESSORIES!F:J,5,FALSE),"N/A")</f>
        <v>2.75</v>
      </c>
      <c r="AL1492" s="3">
        <v>78.3</v>
      </c>
      <c r="AM1492" s="82">
        <v>16.2</v>
      </c>
      <c r="AN1492" s="82">
        <v>175</v>
      </c>
      <c r="AO1492" s="36">
        <v>5.3</v>
      </c>
      <c r="AP1492" s="36">
        <v>25.2</v>
      </c>
      <c r="AQ1492" s="25">
        <v>38</v>
      </c>
      <c r="AR1492" s="36">
        <v>47.4</v>
      </c>
      <c r="AS1492" s="25">
        <v>245.5</v>
      </c>
      <c r="AT1492" s="74">
        <v>241.7</v>
      </c>
      <c r="AU1492" s="84">
        <v>94.8</v>
      </c>
      <c r="AV1492" s="54">
        <v>41.2</v>
      </c>
      <c r="AW1492" s="54">
        <v>55.9</v>
      </c>
      <c r="AX1492" s="54">
        <v>45</v>
      </c>
      <c r="AY1492" s="13" t="s">
        <v>85</v>
      </c>
      <c r="AZ1492" s="98" t="str">
        <f>_xlfn.IFNA(VLOOKUP(AY1492,ACCESSORIES!F:J,5,FALSE),"N/A")</f>
        <v>N/A</v>
      </c>
      <c r="BA1492" s="13" t="s">
        <v>85</v>
      </c>
      <c r="BB1492" s="98" t="str">
        <f>_xlfn.IFNA(VLOOKUP(BA1492,ACCESSORIES!F:J,5,FALSE),"N/A")</f>
        <v>N/A</v>
      </c>
      <c r="BC1492" s="77">
        <f t="shared" si="681"/>
        <v>45.065056242017469</v>
      </c>
      <c r="BD1492" s="56">
        <v>23.228346456692901</v>
      </c>
      <c r="BE1492" s="56">
        <v>23.228346456692901</v>
      </c>
      <c r="BF1492" s="56">
        <v>11.771653543307099</v>
      </c>
      <c r="BG1492" s="378">
        <f t="shared" si="675"/>
        <v>0.10408189999999996</v>
      </c>
      <c r="BH1492" s="99">
        <v>24</v>
      </c>
      <c r="BI1492" s="114" t="s">
        <v>3532</v>
      </c>
      <c r="BJ1492" s="50" t="s">
        <v>4050</v>
      </c>
      <c r="BK1492" s="81"/>
      <c r="BL1492" s="81"/>
      <c r="BM1492" s="81"/>
      <c r="BN1492" s="81"/>
      <c r="BO1492" s="81"/>
      <c r="BP1492" s="81"/>
      <c r="BQ1492" s="81"/>
      <c r="BR1492" s="81"/>
      <c r="BS1492" s="81"/>
      <c r="BT1492" s="81"/>
      <c r="BU1492" s="349"/>
      <c r="BV1492" s="390"/>
      <c r="BW1492" s="352"/>
      <c r="BX1492" s="390"/>
      <c r="BY1492" s="93" t="str">
        <f t="shared" si="676"/>
        <v>MR804, 20x9, +12mm Offset, 6x5.5, 106.25mm Centerbore, Gloss Black</v>
      </c>
      <c r="BZ1492" s="81" t="s">
        <v>3878</v>
      </c>
      <c r="CA1492" s="81" t="s">
        <v>3879</v>
      </c>
      <c r="CB1492" s="81" t="str">
        <f t="shared" si="677"/>
        <v>RAISED (8XX)</v>
      </c>
    </row>
    <row r="1493" spans="1:80" s="38" customFormat="1" ht="15" customHeight="1">
      <c r="A1493" s="22">
        <f t="shared" ref="A1493" si="704">ROW(B1493)-2</f>
        <v>1491</v>
      </c>
      <c r="B1493" s="13" t="s">
        <v>84</v>
      </c>
      <c r="C1493" s="104" t="s">
        <v>7657</v>
      </c>
      <c r="D1493" s="82" t="s">
        <v>7655</v>
      </c>
      <c r="E1493" s="91" t="str">
        <f>CONCATENATE(LEFT(D1493,5),VLOOKUP(CONCATENATE(N1493,"x",O1493),'PART NUMBER GUIDE'!$B$9:$C$49,2,FALSE),VLOOKUP(CONCATENATE(P1493, V1493), 'PART NUMBER GUIDE'!$Q$6:$R$91, 2, FALSE),VLOOKUP(Y1493,'PART NUMBER GUIDE'!$J$8:$K$43,2, FALSE),IF(U1493="N/A",IF(ABS(S1493)&lt;10,"0"&amp;ABS(S1493),ABS(S1493)),CONCATENATE(LEFT(U1493,1),RIGHT(U1493,1))), F1493, G1493)</f>
        <v>MR80429060312</v>
      </c>
      <c r="F1493" s="90"/>
      <c r="G1493" s="90"/>
      <c r="H1493" s="79" t="s">
        <v>7861</v>
      </c>
      <c r="I1493" s="109">
        <v>45372</v>
      </c>
      <c r="J1493" s="85" t="s">
        <v>1266</v>
      </c>
      <c r="K1493" s="342">
        <v>429</v>
      </c>
      <c r="L1493" s="92">
        <f t="shared" si="664"/>
        <v>429</v>
      </c>
      <c r="M1493" s="344"/>
      <c r="N1493" s="82">
        <v>20</v>
      </c>
      <c r="O1493" s="8">
        <v>9</v>
      </c>
      <c r="P1493" s="99" t="str">
        <f t="shared" ref="P1493" si="705">CONCATENATE(Q1493,"x",R1493)</f>
        <v>6x5.5</v>
      </c>
      <c r="Q1493" s="99">
        <v>6</v>
      </c>
      <c r="R1493" s="82">
        <v>5.5</v>
      </c>
      <c r="S1493" s="82">
        <v>12</v>
      </c>
      <c r="T1493" s="84">
        <v>5.4</v>
      </c>
      <c r="U1493" s="102" t="s">
        <v>85</v>
      </c>
      <c r="V1493" s="75">
        <v>106.25</v>
      </c>
      <c r="W1493" s="41">
        <v>40.565056242017469</v>
      </c>
      <c r="X1493" s="51">
        <v>2650</v>
      </c>
      <c r="Y1493" s="45" t="s">
        <v>5454</v>
      </c>
      <c r="Z1493" s="79" t="s">
        <v>196</v>
      </c>
      <c r="AA1493" s="51" t="str">
        <f t="shared" ref="AA1493" si="706">_xlfn.CONCAT(N1493,"x",O1493,","," ",P1493,","," ",S1493," ","OS")</f>
        <v>20x9, 6x5.5, 12 OS</v>
      </c>
      <c r="AB1493" s="81" t="s">
        <v>7971</v>
      </c>
      <c r="AC1493" s="89">
        <f>_xlfn.IFNA(VLOOKUP(AB1493,ACCESSORIES!F:J,5,FALSE),"N/A")</f>
        <v>22</v>
      </c>
      <c r="AD1493" s="14" t="s">
        <v>85</v>
      </c>
      <c r="AE1493" s="9" t="str">
        <f>_xlfn.IFNA(VLOOKUP(AD1493,ACCESSORIES!C:G,5,FALSE),"N/A")</f>
        <v>N/A</v>
      </c>
      <c r="AF1493" s="14" t="s">
        <v>85</v>
      </c>
      <c r="AG1493" s="14" t="s">
        <v>85</v>
      </c>
      <c r="AH1493" s="9" t="str">
        <f>_xlfn.IFNA(VLOOKUP(AG1493,ACCESSORIES!F:J,5,FALSE),"N/A")</f>
        <v>N/A</v>
      </c>
      <c r="AI1493" s="99" t="s">
        <v>265</v>
      </c>
      <c r="AJ1493" s="82" t="s">
        <v>1709</v>
      </c>
      <c r="AK1493" s="40">
        <f>_xlfn.IFNA(VLOOKUP(AJ1493,ACCESSORIES!F:J,5,FALSE),"N/A")</f>
        <v>2.75</v>
      </c>
      <c r="AL1493" s="3">
        <v>78.3</v>
      </c>
      <c r="AM1493" s="82">
        <v>16.2</v>
      </c>
      <c r="AN1493" s="82">
        <v>175</v>
      </c>
      <c r="AO1493" s="36">
        <v>5.3</v>
      </c>
      <c r="AP1493" s="36">
        <v>25.2</v>
      </c>
      <c r="AQ1493" s="25">
        <v>38</v>
      </c>
      <c r="AR1493" s="36">
        <v>47.4</v>
      </c>
      <c r="AS1493" s="25">
        <v>245.5</v>
      </c>
      <c r="AT1493" s="74">
        <v>241.7</v>
      </c>
      <c r="AU1493" s="84">
        <v>94.8</v>
      </c>
      <c r="AV1493" s="54">
        <v>41.2</v>
      </c>
      <c r="AW1493" s="54">
        <v>55.9</v>
      </c>
      <c r="AX1493" s="54">
        <v>45</v>
      </c>
      <c r="AY1493" s="13" t="s">
        <v>85</v>
      </c>
      <c r="AZ1493" s="98" t="str">
        <f>_xlfn.IFNA(VLOOKUP(AY1493,ACCESSORIES!F:J,5,FALSE),"N/A")</f>
        <v>N/A</v>
      </c>
      <c r="BA1493" s="13" t="s">
        <v>85</v>
      </c>
      <c r="BB1493" s="98" t="str">
        <f>_xlfn.IFNA(VLOOKUP(BA1493,ACCESSORIES!F:J,5,FALSE),"N/A")</f>
        <v>N/A</v>
      </c>
      <c r="BC1493" s="77">
        <f t="shared" si="681"/>
        <v>45.065056242017469</v>
      </c>
      <c r="BD1493" s="56">
        <v>23.228346456692901</v>
      </c>
      <c r="BE1493" s="56">
        <v>23.228346456692901</v>
      </c>
      <c r="BF1493" s="56">
        <v>11.771653543307099</v>
      </c>
      <c r="BG1493" s="378">
        <f t="shared" si="675"/>
        <v>0.10408189999999996</v>
      </c>
      <c r="BH1493" s="99">
        <v>24</v>
      </c>
      <c r="BI1493" s="114" t="s">
        <v>3532</v>
      </c>
      <c r="BJ1493" s="50" t="s">
        <v>4050</v>
      </c>
      <c r="BK1493" s="81"/>
      <c r="BL1493" s="81"/>
      <c r="BM1493" s="81"/>
      <c r="BN1493" s="81"/>
      <c r="BO1493" s="81"/>
      <c r="BP1493" s="81"/>
      <c r="BQ1493" s="81"/>
      <c r="BR1493" s="81"/>
      <c r="BS1493" s="81"/>
      <c r="BT1493" s="81"/>
      <c r="BU1493" s="349"/>
      <c r="BV1493" s="390"/>
      <c r="BW1493" s="352"/>
      <c r="BX1493" s="390"/>
      <c r="BY1493" s="93" t="str">
        <f t="shared" ref="BY1493" si="707">CONCATENATE(IF(J1493="Closeout","CLOSEOUT - ",""),D1493,", ",N1493,"x",O1493,", ",IF(U1493="N/A","",CONCATENATE(U1493,"/")),IF(S1493&gt;0,CONCATENATE("+",S1493),S1493),"mm Offset, ",P1493,", ",V1493,"mm Centerbore, ",PROPER(Y1493),IF(G1493="R",", Race Drilled",""),"",IF(BA1493="N/A","",CONCATENATE(", w/ ",BA1493)))</f>
        <v>MR804, 20x9, +12mm Offset, 6x5.5, 106.25mm Centerbore, Machined - Clear Coat</v>
      </c>
      <c r="BZ1493" s="81" t="s">
        <v>3878</v>
      </c>
      <c r="CA1493" s="81" t="s">
        <v>3879</v>
      </c>
      <c r="CB1493" s="81" t="str">
        <f t="shared" ref="CB1493" si="708">C1493</f>
        <v>RAISED (8XX)</v>
      </c>
    </row>
    <row r="1494" spans="1:80" s="38" customFormat="1" ht="15" customHeight="1">
      <c r="A1494" s="22">
        <f t="shared" si="259"/>
        <v>1492</v>
      </c>
      <c r="B1494" s="13" t="s">
        <v>84</v>
      </c>
      <c r="C1494" s="104" t="s">
        <v>7657</v>
      </c>
      <c r="D1494" s="82" t="s">
        <v>7655</v>
      </c>
      <c r="E1494" s="91" t="str">
        <f>CONCATENATE(LEFT(D1494,5),VLOOKUP(CONCATENATE(N1494,"x",O1494),'PART NUMBER GUIDE'!$B$9:$C$49,2,FALSE),VLOOKUP(CONCATENATE(P1494, V1494), 'PART NUMBER GUIDE'!$Q$6:$R$91, 2, FALSE),VLOOKUP(Y1494,'PART NUMBER GUIDE'!$J$8:$K$43,2, FALSE),IF(U1494="N/A",IF(ABS(S1494)&lt;10,"0"&amp;ABS(S1494),ABS(S1494)),CONCATENATE(LEFT(U1494,1),RIGHT(U1494,1))), F1494, G1494)</f>
        <v>MR804290801312N</v>
      </c>
      <c r="F1494" s="90" t="s">
        <v>2224</v>
      </c>
      <c r="G1494" s="90"/>
      <c r="H1494" s="79" t="s">
        <v>7862</v>
      </c>
      <c r="I1494" s="109">
        <v>45372</v>
      </c>
      <c r="J1494" s="85" t="s">
        <v>1266</v>
      </c>
      <c r="K1494" s="342">
        <v>419</v>
      </c>
      <c r="L1494" s="92">
        <f t="shared" si="664"/>
        <v>419</v>
      </c>
      <c r="M1494" s="344"/>
      <c r="N1494" s="82">
        <v>20</v>
      </c>
      <c r="O1494" s="8">
        <v>9</v>
      </c>
      <c r="P1494" s="99" t="str">
        <f t="shared" si="399"/>
        <v>8x6.5</v>
      </c>
      <c r="Q1494" s="82">
        <v>8</v>
      </c>
      <c r="R1494" s="82">
        <v>6.5</v>
      </c>
      <c r="S1494" s="82">
        <v>-12</v>
      </c>
      <c r="T1494" s="84">
        <v>4.5</v>
      </c>
      <c r="U1494" s="102" t="s">
        <v>85</v>
      </c>
      <c r="V1494" s="75">
        <v>121.3</v>
      </c>
      <c r="W1494" s="41">
        <v>41.446905290756987</v>
      </c>
      <c r="X1494" s="51">
        <v>3640</v>
      </c>
      <c r="Y1494" s="45" t="s">
        <v>4304</v>
      </c>
      <c r="Z1494" s="79" t="s">
        <v>2987</v>
      </c>
      <c r="AA1494" s="51" t="str">
        <f t="shared" si="674"/>
        <v>20x9, 8x6.5, -12 OS</v>
      </c>
      <c r="AB1494" s="81" t="s">
        <v>7652</v>
      </c>
      <c r="AC1494" s="89">
        <f>_xlfn.IFNA(VLOOKUP(AB1494,ACCESSORIES!F:J,5,FALSE),"N/A")</f>
        <v>22</v>
      </c>
      <c r="AD1494" s="14" t="s">
        <v>85</v>
      </c>
      <c r="AE1494" s="9" t="str">
        <f>_xlfn.IFNA(VLOOKUP(AD1494,ACCESSORIES!C:G,5,FALSE),"N/A")</f>
        <v>N/A</v>
      </c>
      <c r="AF1494" s="9" t="str">
        <f>_xlfn.IFNA(VLOOKUP(AE1494,ACCESSORIES!D:H,5,FALSE),"N/A")</f>
        <v>N/A</v>
      </c>
      <c r="AG1494" s="14" t="s">
        <v>85</v>
      </c>
      <c r="AH1494" s="9" t="str">
        <f>_xlfn.IFNA(VLOOKUP(AG1494,ACCESSORIES!F:J,5,FALSE),"N/A")</f>
        <v>N/A</v>
      </c>
      <c r="AI1494" s="99" t="s">
        <v>265</v>
      </c>
      <c r="AJ1494" s="82" t="s">
        <v>85</v>
      </c>
      <c r="AK1494" s="82" t="s">
        <v>85</v>
      </c>
      <c r="AL1494" s="82" t="s">
        <v>85</v>
      </c>
      <c r="AM1494" s="82">
        <v>16.2</v>
      </c>
      <c r="AN1494" s="82">
        <v>200</v>
      </c>
      <c r="AO1494" s="36">
        <v>0</v>
      </c>
      <c r="AP1494" s="36">
        <v>0</v>
      </c>
      <c r="AQ1494" s="25">
        <v>40.299999999999997</v>
      </c>
      <c r="AR1494" s="36">
        <v>54.1</v>
      </c>
      <c r="AS1494" s="25">
        <v>246.9</v>
      </c>
      <c r="AT1494" s="74">
        <v>243</v>
      </c>
      <c r="AU1494" s="84">
        <v>121.3</v>
      </c>
      <c r="AV1494" s="54">
        <v>85</v>
      </c>
      <c r="AW1494" s="54">
        <v>85</v>
      </c>
      <c r="AX1494" s="54">
        <v>58</v>
      </c>
      <c r="AY1494" s="13" t="s">
        <v>85</v>
      </c>
      <c r="AZ1494" s="98" t="str">
        <f>_xlfn.IFNA(VLOOKUP(AY1494,ACCESSORIES!F:J,5,FALSE),"N/A")</f>
        <v>N/A</v>
      </c>
      <c r="BA1494" s="13" t="s">
        <v>85</v>
      </c>
      <c r="BB1494" s="98" t="str">
        <f>_xlfn.IFNA(VLOOKUP(BA1494,ACCESSORIES!F:J,5,FALSE),"N/A")</f>
        <v>N/A</v>
      </c>
      <c r="BC1494" s="77">
        <f t="shared" si="681"/>
        <v>45.946905290756987</v>
      </c>
      <c r="BD1494" s="56">
        <v>23.228346456692901</v>
      </c>
      <c r="BE1494" s="56">
        <v>23.228346456692901</v>
      </c>
      <c r="BF1494" s="56">
        <v>11.771653543307099</v>
      </c>
      <c r="BG1494" s="378">
        <f t="shared" si="675"/>
        <v>0.10408189999999996</v>
      </c>
      <c r="BH1494" s="99">
        <v>24</v>
      </c>
      <c r="BI1494" s="114" t="s">
        <v>3532</v>
      </c>
      <c r="BJ1494" s="50" t="s">
        <v>4050</v>
      </c>
      <c r="BK1494" s="81"/>
      <c r="BL1494" s="81"/>
      <c r="BM1494" s="81"/>
      <c r="BN1494" s="81"/>
      <c r="BO1494" s="81"/>
      <c r="BP1494" s="81"/>
      <c r="BQ1494" s="81"/>
      <c r="BR1494" s="81"/>
      <c r="BS1494" s="81"/>
      <c r="BT1494" s="81"/>
      <c r="BU1494" s="349"/>
      <c r="BV1494" s="390"/>
      <c r="BW1494" s="352"/>
      <c r="BX1494" s="390"/>
      <c r="BY1494" s="93" t="str">
        <f t="shared" si="676"/>
        <v>MR804, 20x9, -12mm Offset, 8x6.5, 121.3mm Centerbore, Gloss Black</v>
      </c>
      <c r="BZ1494" s="81" t="s">
        <v>3878</v>
      </c>
      <c r="CA1494" s="81" t="s">
        <v>3879</v>
      </c>
      <c r="CB1494" s="81" t="str">
        <f t="shared" si="677"/>
        <v>RAISED (8XX)</v>
      </c>
    </row>
    <row r="1495" spans="1:80" s="38" customFormat="1" ht="15" customHeight="1">
      <c r="A1495" s="22">
        <f t="shared" ref="A1495" si="709">ROW(B1495)-2</f>
        <v>1493</v>
      </c>
      <c r="B1495" s="13" t="s">
        <v>84</v>
      </c>
      <c r="C1495" s="104" t="s">
        <v>7657</v>
      </c>
      <c r="D1495" s="82" t="s">
        <v>7655</v>
      </c>
      <c r="E1495" s="91" t="str">
        <f>CONCATENATE(LEFT(D1495,5),VLOOKUP(CONCATENATE(N1495,"x",O1495),'PART NUMBER GUIDE'!$B$9:$C$49,2,FALSE),VLOOKUP(CONCATENATE(P1495, V1495), 'PART NUMBER GUIDE'!$Q$6:$R$91, 2, FALSE),VLOOKUP(Y1495,'PART NUMBER GUIDE'!$J$8:$K$43,2, FALSE),IF(U1495="N/A",IF(ABS(S1495)&lt;10,"0"&amp;ABS(S1495),ABS(S1495)),CONCATENATE(LEFT(U1495,1),RIGHT(U1495,1))), F1495, G1495)</f>
        <v>MR80429080312N</v>
      </c>
      <c r="F1495" s="90" t="s">
        <v>2224</v>
      </c>
      <c r="G1495" s="90"/>
      <c r="H1495" s="79" t="s">
        <v>7863</v>
      </c>
      <c r="I1495" s="109">
        <v>45372</v>
      </c>
      <c r="J1495" s="85" t="s">
        <v>1266</v>
      </c>
      <c r="K1495" s="342">
        <v>429</v>
      </c>
      <c r="L1495" s="92">
        <f t="shared" si="664"/>
        <v>429</v>
      </c>
      <c r="M1495" s="344"/>
      <c r="N1495" s="82">
        <v>20</v>
      </c>
      <c r="O1495" s="8">
        <v>9</v>
      </c>
      <c r="P1495" s="99" t="str">
        <f t="shared" ref="P1495" si="710">CONCATENATE(Q1495,"x",R1495)</f>
        <v>8x6.5</v>
      </c>
      <c r="Q1495" s="82">
        <v>8</v>
      </c>
      <c r="R1495" s="82">
        <v>6.5</v>
      </c>
      <c r="S1495" s="82">
        <v>-12</v>
      </c>
      <c r="T1495" s="84">
        <v>4.5</v>
      </c>
      <c r="U1495" s="102" t="s">
        <v>85</v>
      </c>
      <c r="V1495" s="75">
        <v>121.3</v>
      </c>
      <c r="W1495" s="41">
        <v>41.446905290756987</v>
      </c>
      <c r="X1495" s="51">
        <v>3640</v>
      </c>
      <c r="Y1495" s="45" t="s">
        <v>5454</v>
      </c>
      <c r="Z1495" s="79" t="s">
        <v>196</v>
      </c>
      <c r="AA1495" s="51" t="str">
        <f t="shared" ref="AA1495" si="711">_xlfn.CONCAT(N1495,"x",O1495,","," ",P1495,","," ",S1495," ","OS")</f>
        <v>20x9, 8x6.5, -12 OS</v>
      </c>
      <c r="AB1495" s="81" t="s">
        <v>7652</v>
      </c>
      <c r="AC1495" s="89">
        <f>_xlfn.IFNA(VLOOKUP(AB1495,ACCESSORIES!F:J,5,FALSE),"N/A")</f>
        <v>22</v>
      </c>
      <c r="AD1495" s="14" t="s">
        <v>85</v>
      </c>
      <c r="AE1495" s="9" t="str">
        <f>_xlfn.IFNA(VLOOKUP(AD1495,ACCESSORIES!C:G,5,FALSE),"N/A")</f>
        <v>N/A</v>
      </c>
      <c r="AF1495" s="9" t="str">
        <f>_xlfn.IFNA(VLOOKUP(AE1495,ACCESSORIES!D:H,5,FALSE),"N/A")</f>
        <v>N/A</v>
      </c>
      <c r="AG1495" s="14" t="s">
        <v>85</v>
      </c>
      <c r="AH1495" s="9" t="str">
        <f>_xlfn.IFNA(VLOOKUP(AG1495,ACCESSORIES!F:J,5,FALSE),"N/A")</f>
        <v>N/A</v>
      </c>
      <c r="AI1495" s="99" t="s">
        <v>265</v>
      </c>
      <c r="AJ1495" s="82" t="s">
        <v>85</v>
      </c>
      <c r="AK1495" s="82" t="s">
        <v>85</v>
      </c>
      <c r="AL1495" s="82" t="s">
        <v>85</v>
      </c>
      <c r="AM1495" s="82">
        <v>16.2</v>
      </c>
      <c r="AN1495" s="82">
        <v>200</v>
      </c>
      <c r="AO1495" s="36">
        <v>0</v>
      </c>
      <c r="AP1495" s="36">
        <v>0</v>
      </c>
      <c r="AQ1495" s="25">
        <v>40.299999999999997</v>
      </c>
      <c r="AR1495" s="36">
        <v>54.1</v>
      </c>
      <c r="AS1495" s="25">
        <v>246.9</v>
      </c>
      <c r="AT1495" s="74">
        <v>243</v>
      </c>
      <c r="AU1495" s="84">
        <v>121.3</v>
      </c>
      <c r="AV1495" s="54">
        <v>85</v>
      </c>
      <c r="AW1495" s="54">
        <v>85</v>
      </c>
      <c r="AX1495" s="54">
        <v>58</v>
      </c>
      <c r="AY1495" s="13" t="s">
        <v>85</v>
      </c>
      <c r="AZ1495" s="98" t="str">
        <f>_xlfn.IFNA(VLOOKUP(AY1495,ACCESSORIES!F:J,5,FALSE),"N/A")</f>
        <v>N/A</v>
      </c>
      <c r="BA1495" s="13" t="s">
        <v>85</v>
      </c>
      <c r="BB1495" s="98" t="str">
        <f>_xlfn.IFNA(VLOOKUP(BA1495,ACCESSORIES!F:J,5,FALSE),"N/A")</f>
        <v>N/A</v>
      </c>
      <c r="BC1495" s="77">
        <f t="shared" si="681"/>
        <v>45.946905290756987</v>
      </c>
      <c r="BD1495" s="56">
        <v>23.228346456692901</v>
      </c>
      <c r="BE1495" s="56">
        <v>23.228346456692901</v>
      </c>
      <c r="BF1495" s="56">
        <v>11.771653543307099</v>
      </c>
      <c r="BG1495" s="378">
        <f t="shared" si="675"/>
        <v>0.10408189999999996</v>
      </c>
      <c r="BH1495" s="99">
        <v>24</v>
      </c>
      <c r="BI1495" s="114" t="s">
        <v>3532</v>
      </c>
      <c r="BJ1495" s="50" t="s">
        <v>4050</v>
      </c>
      <c r="BK1495" s="81"/>
      <c r="BL1495" s="81"/>
      <c r="BM1495" s="81"/>
      <c r="BN1495" s="81"/>
      <c r="BO1495" s="81"/>
      <c r="BP1495" s="81"/>
      <c r="BQ1495" s="81"/>
      <c r="BR1495" s="81"/>
      <c r="BS1495" s="81"/>
      <c r="BT1495" s="81"/>
      <c r="BU1495" s="349"/>
      <c r="BV1495" s="390"/>
      <c r="BW1495" s="352"/>
      <c r="BX1495" s="390"/>
      <c r="BY1495" s="93" t="str">
        <f t="shared" ref="BY1495" si="712">CONCATENATE(IF(J1495="Closeout","CLOSEOUT - ",""),D1495,", ",N1495,"x",O1495,", ",IF(U1495="N/A","",CONCATENATE(U1495,"/")),IF(S1495&gt;0,CONCATENATE("+",S1495),S1495),"mm Offset, ",P1495,", ",V1495,"mm Centerbore, ",PROPER(Y1495),IF(G1495="R",", Race Drilled",""),"",IF(BA1495="N/A","",CONCATENATE(", w/ ",BA1495)))</f>
        <v>MR804, 20x9, -12mm Offset, 8x6.5, 121.3mm Centerbore, Machined - Clear Coat</v>
      </c>
      <c r="BZ1495" s="81" t="s">
        <v>3878</v>
      </c>
      <c r="CA1495" s="81" t="s">
        <v>3879</v>
      </c>
      <c r="CB1495" s="81" t="str">
        <f t="shared" ref="CB1495" si="713">C1495</f>
        <v>RAISED (8XX)</v>
      </c>
    </row>
    <row r="1496" spans="1:80" s="38" customFormat="1" ht="15" customHeight="1">
      <c r="A1496" s="22">
        <f t="shared" si="259"/>
        <v>1494</v>
      </c>
      <c r="B1496" s="13" t="s">
        <v>84</v>
      </c>
      <c r="C1496" s="104" t="s">
        <v>7657</v>
      </c>
      <c r="D1496" s="82" t="s">
        <v>7655</v>
      </c>
      <c r="E1496" s="91" t="str">
        <f>CONCATENATE(LEFT(D1496,5),VLOOKUP(CONCATENATE(N1496,"x",O1496),'PART NUMBER GUIDE'!$B$9:$C$49,2,FALSE),VLOOKUP(CONCATENATE(P1496, V1496), 'PART NUMBER GUIDE'!$Q$6:$R$91, 2, FALSE),VLOOKUP(Y1496,'PART NUMBER GUIDE'!$J$8:$K$43,2, FALSE),IF(U1496="N/A",IF(ABS(S1496)&lt;10,"0"&amp;ABS(S1496),ABS(S1496)),CONCATENATE(LEFT(U1496,1),RIGHT(U1496,1))), F1496, G1496)</f>
        <v>MR804290871312N</v>
      </c>
      <c r="F1496" s="90" t="s">
        <v>2224</v>
      </c>
      <c r="G1496" s="90"/>
      <c r="H1496" s="79" t="s">
        <v>7864</v>
      </c>
      <c r="I1496" s="109">
        <v>45372</v>
      </c>
      <c r="J1496" s="85" t="s">
        <v>1266</v>
      </c>
      <c r="K1496" s="342">
        <v>419</v>
      </c>
      <c r="L1496" s="92">
        <f t="shared" si="664"/>
        <v>419</v>
      </c>
      <c r="M1496" s="344"/>
      <c r="N1496" s="82">
        <v>20</v>
      </c>
      <c r="O1496" s="8">
        <v>9</v>
      </c>
      <c r="P1496" s="99" t="str">
        <f t="shared" si="399"/>
        <v>8x170</v>
      </c>
      <c r="Q1496" s="82">
        <v>8</v>
      </c>
      <c r="R1496" s="82">
        <v>170</v>
      </c>
      <c r="S1496" s="82">
        <v>-12</v>
      </c>
      <c r="T1496" s="84">
        <v>4.5</v>
      </c>
      <c r="U1496" s="102" t="s">
        <v>85</v>
      </c>
      <c r="V1496" s="75">
        <v>125</v>
      </c>
      <c r="W1496" s="41">
        <v>41.446905290756987</v>
      </c>
      <c r="X1496" s="51">
        <v>3640</v>
      </c>
      <c r="Y1496" s="45" t="s">
        <v>4304</v>
      </c>
      <c r="Z1496" s="79" t="s">
        <v>2987</v>
      </c>
      <c r="AA1496" s="51" t="str">
        <f t="shared" si="674"/>
        <v>20x9, 8x170, -12 OS</v>
      </c>
      <c r="AB1496" s="81" t="s">
        <v>7652</v>
      </c>
      <c r="AC1496" s="89">
        <f>_xlfn.IFNA(VLOOKUP(AB1496,ACCESSORIES!F:J,5,FALSE),"N/A")</f>
        <v>22</v>
      </c>
      <c r="AD1496" s="14" t="s">
        <v>85</v>
      </c>
      <c r="AE1496" s="9" t="str">
        <f>_xlfn.IFNA(VLOOKUP(AD1496,ACCESSORIES!C:G,5,FALSE),"N/A")</f>
        <v>N/A</v>
      </c>
      <c r="AF1496" s="9" t="str">
        <f>_xlfn.IFNA(VLOOKUP(AE1496,ACCESSORIES!D:H,5,FALSE),"N/A")</f>
        <v>N/A</v>
      </c>
      <c r="AG1496" s="14" t="s">
        <v>85</v>
      </c>
      <c r="AH1496" s="9" t="str">
        <f>_xlfn.IFNA(VLOOKUP(AG1496,ACCESSORIES!F:J,5,FALSE),"N/A")</f>
        <v>N/A</v>
      </c>
      <c r="AI1496" s="99" t="s">
        <v>265</v>
      </c>
      <c r="AJ1496" s="82" t="s">
        <v>85</v>
      </c>
      <c r="AK1496" s="82" t="s">
        <v>85</v>
      </c>
      <c r="AL1496" s="82" t="s">
        <v>85</v>
      </c>
      <c r="AM1496" s="82">
        <v>16.2</v>
      </c>
      <c r="AN1496" s="82">
        <v>200</v>
      </c>
      <c r="AO1496" s="36">
        <v>0</v>
      </c>
      <c r="AP1496" s="36">
        <v>0</v>
      </c>
      <c r="AQ1496" s="25">
        <v>40.299999999999997</v>
      </c>
      <c r="AR1496" s="36">
        <v>54.1</v>
      </c>
      <c r="AS1496" s="25">
        <v>246.9</v>
      </c>
      <c r="AT1496" s="74">
        <v>243</v>
      </c>
      <c r="AU1496" s="84">
        <v>125</v>
      </c>
      <c r="AV1496" s="54">
        <v>85</v>
      </c>
      <c r="AW1496" s="54">
        <v>85</v>
      </c>
      <c r="AX1496" s="54">
        <v>58</v>
      </c>
      <c r="AY1496" s="13" t="s">
        <v>85</v>
      </c>
      <c r="AZ1496" s="98" t="str">
        <f>_xlfn.IFNA(VLOOKUP(AY1496,ACCESSORIES!F:J,5,FALSE),"N/A")</f>
        <v>N/A</v>
      </c>
      <c r="BA1496" s="13" t="s">
        <v>85</v>
      </c>
      <c r="BB1496" s="98" t="str">
        <f>_xlfn.IFNA(VLOOKUP(BA1496,ACCESSORIES!F:J,5,FALSE),"N/A")</f>
        <v>N/A</v>
      </c>
      <c r="BC1496" s="77">
        <f t="shared" si="681"/>
        <v>45.946905290756987</v>
      </c>
      <c r="BD1496" s="56">
        <v>23.228346456692901</v>
      </c>
      <c r="BE1496" s="56">
        <v>23.228346456692901</v>
      </c>
      <c r="BF1496" s="56">
        <v>11.771653543307099</v>
      </c>
      <c r="BG1496" s="378">
        <f t="shared" si="675"/>
        <v>0.10408189999999996</v>
      </c>
      <c r="BH1496" s="99">
        <v>24</v>
      </c>
      <c r="BI1496" s="114" t="s">
        <v>3532</v>
      </c>
      <c r="BJ1496" s="50" t="s">
        <v>4050</v>
      </c>
      <c r="BK1496" s="81"/>
      <c r="BL1496" s="81"/>
      <c r="BM1496" s="81"/>
      <c r="BN1496" s="81"/>
      <c r="BO1496" s="81"/>
      <c r="BP1496" s="81"/>
      <c r="BQ1496" s="81"/>
      <c r="BR1496" s="81"/>
      <c r="BS1496" s="81"/>
      <c r="BT1496" s="81"/>
      <c r="BU1496" s="349"/>
      <c r="BV1496" s="390"/>
      <c r="BW1496" s="352"/>
      <c r="BX1496" s="390"/>
      <c r="BY1496" s="93" t="str">
        <f t="shared" si="676"/>
        <v>MR804, 20x9, -12mm Offset, 8x170, 125mm Centerbore, Gloss Black</v>
      </c>
      <c r="BZ1496" s="81" t="s">
        <v>3878</v>
      </c>
      <c r="CA1496" s="81" t="s">
        <v>3879</v>
      </c>
      <c r="CB1496" s="81" t="str">
        <f t="shared" si="677"/>
        <v>RAISED (8XX)</v>
      </c>
    </row>
    <row r="1497" spans="1:80" s="38" customFormat="1" ht="15" customHeight="1">
      <c r="A1497" s="22">
        <f t="shared" ref="A1497" si="714">ROW(B1497)-2</f>
        <v>1495</v>
      </c>
      <c r="B1497" s="13" t="s">
        <v>84</v>
      </c>
      <c r="C1497" s="104" t="s">
        <v>7657</v>
      </c>
      <c r="D1497" s="82" t="s">
        <v>7655</v>
      </c>
      <c r="E1497" s="91" t="str">
        <f>CONCATENATE(LEFT(D1497,5),VLOOKUP(CONCATENATE(N1497,"x",O1497),'PART NUMBER GUIDE'!$B$9:$C$49,2,FALSE),VLOOKUP(CONCATENATE(P1497, V1497), 'PART NUMBER GUIDE'!$Q$6:$R$91, 2, FALSE),VLOOKUP(Y1497,'PART NUMBER GUIDE'!$J$8:$K$43,2, FALSE),IF(U1497="N/A",IF(ABS(S1497)&lt;10,"0"&amp;ABS(S1497),ABS(S1497)),CONCATENATE(LEFT(U1497,1),RIGHT(U1497,1))), F1497, G1497)</f>
        <v>MR80429087312N</v>
      </c>
      <c r="F1497" s="90" t="s">
        <v>2224</v>
      </c>
      <c r="G1497" s="90"/>
      <c r="H1497" s="79" t="s">
        <v>7865</v>
      </c>
      <c r="I1497" s="109">
        <v>45372</v>
      </c>
      <c r="J1497" s="85" t="s">
        <v>1266</v>
      </c>
      <c r="K1497" s="342">
        <v>429</v>
      </c>
      <c r="L1497" s="92">
        <f t="shared" si="664"/>
        <v>429</v>
      </c>
      <c r="M1497" s="344"/>
      <c r="N1497" s="82">
        <v>20</v>
      </c>
      <c r="O1497" s="8">
        <v>9</v>
      </c>
      <c r="P1497" s="99" t="str">
        <f t="shared" ref="P1497" si="715">CONCATENATE(Q1497,"x",R1497)</f>
        <v>8x170</v>
      </c>
      <c r="Q1497" s="82">
        <v>8</v>
      </c>
      <c r="R1497" s="82">
        <v>170</v>
      </c>
      <c r="S1497" s="82">
        <v>-12</v>
      </c>
      <c r="T1497" s="84">
        <v>4.5</v>
      </c>
      <c r="U1497" s="102" t="s">
        <v>85</v>
      </c>
      <c r="V1497" s="75">
        <v>125</v>
      </c>
      <c r="W1497" s="41">
        <v>41.446905290756987</v>
      </c>
      <c r="X1497" s="51">
        <v>3640</v>
      </c>
      <c r="Y1497" s="45" t="s">
        <v>5454</v>
      </c>
      <c r="Z1497" s="79" t="s">
        <v>196</v>
      </c>
      <c r="AA1497" s="51" t="str">
        <f t="shared" ref="AA1497" si="716">_xlfn.CONCAT(N1497,"x",O1497,","," ",P1497,","," ",S1497," ","OS")</f>
        <v>20x9, 8x170, -12 OS</v>
      </c>
      <c r="AB1497" s="81" t="s">
        <v>7652</v>
      </c>
      <c r="AC1497" s="89">
        <f>_xlfn.IFNA(VLOOKUP(AB1497,ACCESSORIES!F:J,5,FALSE),"N/A")</f>
        <v>22</v>
      </c>
      <c r="AD1497" s="14" t="s">
        <v>85</v>
      </c>
      <c r="AE1497" s="9" t="str">
        <f>_xlfn.IFNA(VLOOKUP(AD1497,ACCESSORIES!C:G,5,FALSE),"N/A")</f>
        <v>N/A</v>
      </c>
      <c r="AF1497" s="9" t="str">
        <f>_xlfn.IFNA(VLOOKUP(AE1497,ACCESSORIES!D:H,5,FALSE),"N/A")</f>
        <v>N/A</v>
      </c>
      <c r="AG1497" s="14" t="s">
        <v>85</v>
      </c>
      <c r="AH1497" s="9" t="str">
        <f>_xlfn.IFNA(VLOOKUP(AG1497,ACCESSORIES!F:J,5,FALSE),"N/A")</f>
        <v>N/A</v>
      </c>
      <c r="AI1497" s="99" t="s">
        <v>265</v>
      </c>
      <c r="AJ1497" s="82" t="s">
        <v>85</v>
      </c>
      <c r="AK1497" s="82" t="s">
        <v>85</v>
      </c>
      <c r="AL1497" s="82" t="s">
        <v>85</v>
      </c>
      <c r="AM1497" s="82">
        <v>16.2</v>
      </c>
      <c r="AN1497" s="82">
        <v>200</v>
      </c>
      <c r="AO1497" s="36">
        <v>0</v>
      </c>
      <c r="AP1497" s="36">
        <v>0</v>
      </c>
      <c r="AQ1497" s="25">
        <v>40.299999999999997</v>
      </c>
      <c r="AR1497" s="36">
        <v>54.1</v>
      </c>
      <c r="AS1497" s="25">
        <v>246.9</v>
      </c>
      <c r="AT1497" s="74">
        <v>243</v>
      </c>
      <c r="AU1497" s="84">
        <v>125</v>
      </c>
      <c r="AV1497" s="54">
        <v>85</v>
      </c>
      <c r="AW1497" s="54">
        <v>85</v>
      </c>
      <c r="AX1497" s="54">
        <v>58</v>
      </c>
      <c r="AY1497" s="13" t="s">
        <v>85</v>
      </c>
      <c r="AZ1497" s="98" t="str">
        <f>_xlfn.IFNA(VLOOKUP(AY1497,ACCESSORIES!F:J,5,FALSE),"N/A")</f>
        <v>N/A</v>
      </c>
      <c r="BA1497" s="13" t="s">
        <v>85</v>
      </c>
      <c r="BB1497" s="98" t="str">
        <f>_xlfn.IFNA(VLOOKUP(BA1497,ACCESSORIES!F:J,5,FALSE),"N/A")</f>
        <v>N/A</v>
      </c>
      <c r="BC1497" s="77">
        <f t="shared" si="681"/>
        <v>45.946905290756987</v>
      </c>
      <c r="BD1497" s="56">
        <v>23.228346456692901</v>
      </c>
      <c r="BE1497" s="56">
        <v>23.228346456692901</v>
      </c>
      <c r="BF1497" s="56">
        <v>11.771653543307099</v>
      </c>
      <c r="BG1497" s="378">
        <f t="shared" si="675"/>
        <v>0.10408189999999996</v>
      </c>
      <c r="BH1497" s="99">
        <v>24</v>
      </c>
      <c r="BI1497" s="114" t="s">
        <v>3532</v>
      </c>
      <c r="BJ1497" s="50" t="s">
        <v>4050</v>
      </c>
      <c r="BK1497" s="81"/>
      <c r="BL1497" s="81"/>
      <c r="BM1497" s="81"/>
      <c r="BN1497" s="81"/>
      <c r="BO1497" s="81"/>
      <c r="BP1497" s="81"/>
      <c r="BQ1497" s="81"/>
      <c r="BR1497" s="81"/>
      <c r="BS1497" s="81"/>
      <c r="BT1497" s="81"/>
      <c r="BU1497" s="349"/>
      <c r="BV1497" s="390"/>
      <c r="BW1497" s="352"/>
      <c r="BX1497" s="390"/>
      <c r="BY1497" s="93" t="str">
        <f t="shared" ref="BY1497" si="717">CONCATENATE(IF(J1497="Closeout","CLOSEOUT - ",""),D1497,", ",N1497,"x",O1497,", ",IF(U1497="N/A","",CONCATENATE(U1497,"/")),IF(S1497&gt;0,CONCATENATE("+",S1497),S1497),"mm Offset, ",P1497,", ",V1497,"mm Centerbore, ",PROPER(Y1497),IF(G1497="R",", Race Drilled",""),"",IF(BA1497="N/A","",CONCATENATE(", w/ ",BA1497)))</f>
        <v>MR804, 20x9, -12mm Offset, 8x170, 125mm Centerbore, Machined - Clear Coat</v>
      </c>
      <c r="BZ1497" s="81" t="s">
        <v>3878</v>
      </c>
      <c r="CA1497" s="81" t="s">
        <v>3879</v>
      </c>
      <c r="CB1497" s="81" t="str">
        <f t="shared" ref="CB1497" si="718">C1497</f>
        <v>RAISED (8XX)</v>
      </c>
    </row>
    <row r="1498" spans="1:80" s="38" customFormat="1" ht="15" customHeight="1">
      <c r="A1498" s="22">
        <f t="shared" si="259"/>
        <v>1496</v>
      </c>
      <c r="B1498" s="13" t="s">
        <v>84</v>
      </c>
      <c r="C1498" s="104" t="s">
        <v>7657</v>
      </c>
      <c r="D1498" s="82" t="s">
        <v>7655</v>
      </c>
      <c r="E1498" s="91" t="str">
        <f>CONCATENATE(LEFT(D1498,5),VLOOKUP(CONCATENATE(N1498,"x",O1498),'PART NUMBER GUIDE'!$B$9:$C$49,2,FALSE),VLOOKUP(CONCATENATE(P1498, V1498), 'PART NUMBER GUIDE'!$Q$6:$R$91, 2, FALSE),VLOOKUP(Y1498,'PART NUMBER GUIDE'!$J$8:$K$43,2, FALSE),IF(U1498="N/A",IF(ABS(S1498)&lt;10,"0"&amp;ABS(S1498),ABS(S1498)),CONCATENATE(LEFT(U1498,1),RIGHT(U1498,1))), F1498, G1498)</f>
        <v>MR804290881312N</v>
      </c>
      <c r="F1498" s="90" t="s">
        <v>2224</v>
      </c>
      <c r="G1498" s="90"/>
      <c r="H1498" s="79" t="s">
        <v>7866</v>
      </c>
      <c r="I1498" s="109">
        <v>45372</v>
      </c>
      <c r="J1498" s="85" t="s">
        <v>1266</v>
      </c>
      <c r="K1498" s="342">
        <v>419</v>
      </c>
      <c r="L1498" s="92">
        <f t="shared" si="664"/>
        <v>419</v>
      </c>
      <c r="M1498" s="344"/>
      <c r="N1498" s="82">
        <v>20</v>
      </c>
      <c r="O1498" s="8">
        <v>9</v>
      </c>
      <c r="P1498" s="99" t="str">
        <f t="shared" si="399"/>
        <v>8x180</v>
      </c>
      <c r="Q1498" s="82">
        <v>8</v>
      </c>
      <c r="R1498" s="82">
        <v>180</v>
      </c>
      <c r="S1498" s="82">
        <v>-12</v>
      </c>
      <c r="T1498" s="84">
        <v>4.5</v>
      </c>
      <c r="U1498" s="102" t="s">
        <v>85</v>
      </c>
      <c r="V1498" s="75">
        <v>124.1</v>
      </c>
      <c r="W1498" s="41">
        <v>41.887829815126736</v>
      </c>
      <c r="X1498" s="51">
        <v>3640</v>
      </c>
      <c r="Y1498" s="45" t="s">
        <v>4304</v>
      </c>
      <c r="Z1498" s="79" t="s">
        <v>2987</v>
      </c>
      <c r="AA1498" s="51" t="str">
        <f t="shared" si="674"/>
        <v>20x9, 8x180, -12 OS</v>
      </c>
      <c r="AB1498" s="81" t="s">
        <v>7652</v>
      </c>
      <c r="AC1498" s="89">
        <f>_xlfn.IFNA(VLOOKUP(AB1498,ACCESSORIES!F:J,5,FALSE),"N/A")</f>
        <v>22</v>
      </c>
      <c r="AD1498" s="14" t="s">
        <v>85</v>
      </c>
      <c r="AE1498" s="9" t="str">
        <f>_xlfn.IFNA(VLOOKUP(AD1498,ACCESSORIES!C:G,5,FALSE),"N/A")</f>
        <v>N/A</v>
      </c>
      <c r="AF1498" s="9" t="str">
        <f>_xlfn.IFNA(VLOOKUP(AE1498,ACCESSORIES!D:H,5,FALSE),"N/A")</f>
        <v>N/A</v>
      </c>
      <c r="AG1498" s="14" t="s">
        <v>85</v>
      </c>
      <c r="AH1498" s="9" t="str">
        <f>_xlfn.IFNA(VLOOKUP(AG1498,ACCESSORIES!F:J,5,FALSE),"N/A")</f>
        <v>N/A</v>
      </c>
      <c r="AI1498" s="99" t="s">
        <v>265</v>
      </c>
      <c r="AJ1498" s="82" t="s">
        <v>85</v>
      </c>
      <c r="AK1498" s="82" t="s">
        <v>85</v>
      </c>
      <c r="AL1498" s="82" t="s">
        <v>85</v>
      </c>
      <c r="AM1498" s="82">
        <v>16.2</v>
      </c>
      <c r="AN1498" s="82">
        <v>210</v>
      </c>
      <c r="AO1498" s="36">
        <v>0</v>
      </c>
      <c r="AP1498" s="36">
        <v>0</v>
      </c>
      <c r="AQ1498" s="25">
        <v>39.4</v>
      </c>
      <c r="AR1498" s="36">
        <v>54.1</v>
      </c>
      <c r="AS1498" s="25">
        <v>246.9</v>
      </c>
      <c r="AT1498" s="74">
        <v>243</v>
      </c>
      <c r="AU1498" s="84">
        <v>124.1</v>
      </c>
      <c r="AV1498" s="54">
        <v>85</v>
      </c>
      <c r="AW1498" s="54">
        <v>85</v>
      </c>
      <c r="AX1498" s="54">
        <v>58</v>
      </c>
      <c r="AY1498" s="13" t="s">
        <v>85</v>
      </c>
      <c r="AZ1498" s="98" t="str">
        <f>_xlfn.IFNA(VLOOKUP(AY1498,ACCESSORIES!F:J,5,FALSE),"N/A")</f>
        <v>N/A</v>
      </c>
      <c r="BA1498" s="13" t="s">
        <v>85</v>
      </c>
      <c r="BB1498" s="98" t="str">
        <f>_xlfn.IFNA(VLOOKUP(BA1498,ACCESSORIES!F:J,5,FALSE),"N/A")</f>
        <v>N/A</v>
      </c>
      <c r="BC1498" s="77">
        <f t="shared" si="681"/>
        <v>46.387829815126736</v>
      </c>
      <c r="BD1498" s="56">
        <v>23.228346456692901</v>
      </c>
      <c r="BE1498" s="56">
        <v>23.228346456692901</v>
      </c>
      <c r="BF1498" s="56">
        <v>11.771653543307099</v>
      </c>
      <c r="BG1498" s="378">
        <f t="shared" si="675"/>
        <v>0.10408189999999996</v>
      </c>
      <c r="BH1498" s="99">
        <v>24</v>
      </c>
      <c r="BI1498" s="114" t="s">
        <v>3532</v>
      </c>
      <c r="BJ1498" s="50" t="s">
        <v>4050</v>
      </c>
      <c r="BK1498" s="81"/>
      <c r="BL1498" s="81"/>
      <c r="BM1498" s="81"/>
      <c r="BN1498" s="81"/>
      <c r="BO1498" s="81"/>
      <c r="BP1498" s="81"/>
      <c r="BQ1498" s="81"/>
      <c r="BR1498" s="81"/>
      <c r="BS1498" s="81"/>
      <c r="BT1498" s="81"/>
      <c r="BU1498" s="349"/>
      <c r="BV1498" s="390"/>
      <c r="BW1498" s="352"/>
      <c r="BX1498" s="390"/>
      <c r="BY1498" s="93" t="str">
        <f t="shared" si="676"/>
        <v>MR804, 20x9, -12mm Offset, 8x180, 124.1mm Centerbore, Gloss Black</v>
      </c>
      <c r="BZ1498" s="81" t="s">
        <v>3878</v>
      </c>
      <c r="CA1498" s="81" t="s">
        <v>3879</v>
      </c>
      <c r="CB1498" s="81" t="str">
        <f t="shared" si="677"/>
        <v>RAISED (8XX)</v>
      </c>
    </row>
    <row r="1499" spans="1:80" s="38" customFormat="1" ht="15" customHeight="1">
      <c r="A1499" s="22">
        <f t="shared" ref="A1499" si="719">ROW(B1499)-2</f>
        <v>1497</v>
      </c>
      <c r="B1499" s="13" t="s">
        <v>84</v>
      </c>
      <c r="C1499" s="104" t="s">
        <v>7657</v>
      </c>
      <c r="D1499" s="82" t="s">
        <v>7655</v>
      </c>
      <c r="E1499" s="91" t="str">
        <f>CONCATENATE(LEFT(D1499,5),VLOOKUP(CONCATENATE(N1499,"x",O1499),'PART NUMBER GUIDE'!$B$9:$C$49,2,FALSE),VLOOKUP(CONCATENATE(P1499, V1499), 'PART NUMBER GUIDE'!$Q$6:$R$91, 2, FALSE),VLOOKUP(Y1499,'PART NUMBER GUIDE'!$J$8:$K$43,2, FALSE),IF(U1499="N/A",IF(ABS(S1499)&lt;10,"0"&amp;ABS(S1499),ABS(S1499)),CONCATENATE(LEFT(U1499,1),RIGHT(U1499,1))), F1499, G1499)</f>
        <v>MR80429088312N</v>
      </c>
      <c r="F1499" s="90" t="s">
        <v>2224</v>
      </c>
      <c r="G1499" s="90"/>
      <c r="H1499" s="79" t="s">
        <v>7867</v>
      </c>
      <c r="I1499" s="109">
        <v>45372</v>
      </c>
      <c r="J1499" s="85" t="s">
        <v>1266</v>
      </c>
      <c r="K1499" s="342">
        <v>429</v>
      </c>
      <c r="L1499" s="92">
        <f t="shared" si="664"/>
        <v>429</v>
      </c>
      <c r="M1499" s="344"/>
      <c r="N1499" s="82">
        <v>20</v>
      </c>
      <c r="O1499" s="8">
        <v>9</v>
      </c>
      <c r="P1499" s="99" t="str">
        <f t="shared" ref="P1499" si="720">CONCATENATE(Q1499,"x",R1499)</f>
        <v>8x180</v>
      </c>
      <c r="Q1499" s="82">
        <v>8</v>
      </c>
      <c r="R1499" s="82">
        <v>180</v>
      </c>
      <c r="S1499" s="82">
        <v>-12</v>
      </c>
      <c r="T1499" s="84">
        <v>4.5</v>
      </c>
      <c r="U1499" s="102" t="s">
        <v>85</v>
      </c>
      <c r="V1499" s="75">
        <v>124.1</v>
      </c>
      <c r="W1499" s="41">
        <v>41.887829815126736</v>
      </c>
      <c r="X1499" s="51">
        <v>3640</v>
      </c>
      <c r="Y1499" s="45" t="s">
        <v>5454</v>
      </c>
      <c r="Z1499" s="79" t="s">
        <v>196</v>
      </c>
      <c r="AA1499" s="51" t="str">
        <f t="shared" ref="AA1499" si="721">_xlfn.CONCAT(N1499,"x",O1499,","," ",P1499,","," ",S1499," ","OS")</f>
        <v>20x9, 8x180, -12 OS</v>
      </c>
      <c r="AB1499" s="81" t="s">
        <v>7652</v>
      </c>
      <c r="AC1499" s="89">
        <f>_xlfn.IFNA(VLOOKUP(AB1499,ACCESSORIES!F:J,5,FALSE),"N/A")</f>
        <v>22</v>
      </c>
      <c r="AD1499" s="14" t="s">
        <v>85</v>
      </c>
      <c r="AE1499" s="9" t="str">
        <f>_xlfn.IFNA(VLOOKUP(AD1499,ACCESSORIES!C:G,5,FALSE),"N/A")</f>
        <v>N/A</v>
      </c>
      <c r="AF1499" s="9" t="str">
        <f>_xlfn.IFNA(VLOOKUP(AE1499,ACCESSORIES!D:H,5,FALSE),"N/A")</f>
        <v>N/A</v>
      </c>
      <c r="AG1499" s="14" t="s">
        <v>85</v>
      </c>
      <c r="AH1499" s="9" t="str">
        <f>_xlfn.IFNA(VLOOKUP(AG1499,ACCESSORIES!F:J,5,FALSE),"N/A")</f>
        <v>N/A</v>
      </c>
      <c r="AI1499" s="99" t="s">
        <v>265</v>
      </c>
      <c r="AJ1499" s="82" t="s">
        <v>85</v>
      </c>
      <c r="AK1499" s="82" t="s">
        <v>85</v>
      </c>
      <c r="AL1499" s="82" t="s">
        <v>85</v>
      </c>
      <c r="AM1499" s="82">
        <v>16.2</v>
      </c>
      <c r="AN1499" s="82">
        <v>210</v>
      </c>
      <c r="AO1499" s="36">
        <v>0</v>
      </c>
      <c r="AP1499" s="36">
        <v>0</v>
      </c>
      <c r="AQ1499" s="25">
        <v>39.4</v>
      </c>
      <c r="AR1499" s="36">
        <v>54.1</v>
      </c>
      <c r="AS1499" s="25">
        <v>246.9</v>
      </c>
      <c r="AT1499" s="74">
        <v>243</v>
      </c>
      <c r="AU1499" s="84">
        <v>124.1</v>
      </c>
      <c r="AV1499" s="54">
        <v>85</v>
      </c>
      <c r="AW1499" s="54">
        <v>85</v>
      </c>
      <c r="AX1499" s="54">
        <v>58</v>
      </c>
      <c r="AY1499" s="13" t="s">
        <v>85</v>
      </c>
      <c r="AZ1499" s="98" t="str">
        <f>_xlfn.IFNA(VLOOKUP(AY1499,ACCESSORIES!F:J,5,FALSE),"N/A")</f>
        <v>N/A</v>
      </c>
      <c r="BA1499" s="13" t="s">
        <v>85</v>
      </c>
      <c r="BB1499" s="98" t="str">
        <f>_xlfn.IFNA(VLOOKUP(BA1499,ACCESSORIES!F:J,5,FALSE),"N/A")</f>
        <v>N/A</v>
      </c>
      <c r="BC1499" s="77">
        <f t="shared" si="681"/>
        <v>46.387829815126736</v>
      </c>
      <c r="BD1499" s="56">
        <v>23.228346456692901</v>
      </c>
      <c r="BE1499" s="56">
        <v>23.228346456692901</v>
      </c>
      <c r="BF1499" s="56">
        <v>11.771653543307099</v>
      </c>
      <c r="BG1499" s="378">
        <f t="shared" si="675"/>
        <v>0.10408189999999996</v>
      </c>
      <c r="BH1499" s="99">
        <v>24</v>
      </c>
      <c r="BI1499" s="114" t="s">
        <v>3532</v>
      </c>
      <c r="BJ1499" s="50" t="s">
        <v>4050</v>
      </c>
      <c r="BK1499" s="81"/>
      <c r="BL1499" s="81"/>
      <c r="BM1499" s="81"/>
      <c r="BN1499" s="81"/>
      <c r="BO1499" s="81"/>
      <c r="BP1499" s="81"/>
      <c r="BQ1499" s="81"/>
      <c r="BR1499" s="81"/>
      <c r="BS1499" s="81"/>
      <c r="BT1499" s="81"/>
      <c r="BU1499" s="349"/>
      <c r="BV1499" s="390"/>
      <c r="BW1499" s="352"/>
      <c r="BX1499" s="390"/>
      <c r="BY1499" s="93" t="str">
        <f t="shared" ref="BY1499" si="722">CONCATENATE(IF(J1499="Closeout","CLOSEOUT - ",""),D1499,", ",N1499,"x",O1499,", ",IF(U1499="N/A","",CONCATENATE(U1499,"/")),IF(S1499&gt;0,CONCATENATE("+",S1499),S1499),"mm Offset, ",P1499,", ",V1499,"mm Centerbore, ",PROPER(Y1499),IF(G1499="R",", Race Drilled",""),"",IF(BA1499="N/A","",CONCATENATE(", w/ ",BA1499)))</f>
        <v>MR804, 20x9, -12mm Offset, 8x180, 124.1mm Centerbore, Machined - Clear Coat</v>
      </c>
      <c r="BZ1499" s="81" t="s">
        <v>3878</v>
      </c>
      <c r="CA1499" s="81" t="s">
        <v>3879</v>
      </c>
      <c r="CB1499" s="81" t="str">
        <f t="shared" ref="CB1499" si="723">C1499</f>
        <v>RAISED (8XX)</v>
      </c>
    </row>
    <row r="1500" spans="1:80" s="38" customFormat="1" ht="15" customHeight="1">
      <c r="A1500" s="22">
        <f t="shared" si="259"/>
        <v>1498</v>
      </c>
      <c r="B1500" s="13" t="s">
        <v>84</v>
      </c>
      <c r="C1500" s="104" t="s">
        <v>7657</v>
      </c>
      <c r="D1500" s="82" t="s">
        <v>7655</v>
      </c>
      <c r="E1500" s="91" t="str">
        <f>CONCATENATE(LEFT(D1500,5),VLOOKUP(CONCATENATE(N1500,"x",O1500),'PART NUMBER GUIDE'!$B$9:$C$49,2,FALSE),VLOOKUP(CONCATENATE(P1500, V1500), 'PART NUMBER GUIDE'!$Q$6:$R$91, 2, FALSE),VLOOKUP(Y1500,'PART NUMBER GUIDE'!$J$8:$K$43,2, FALSE),IF(U1500="N/A",IF(ABS(S1500)&lt;10,"0"&amp;ABS(S1500),ABS(S1500)),CONCATENATE(LEFT(U1500,1),RIGHT(U1500,1))), F1500, G1500)</f>
        <v>MR804290801300</v>
      </c>
      <c r="F1500" s="90"/>
      <c r="G1500" s="90"/>
      <c r="H1500" s="79" t="s">
        <v>7868</v>
      </c>
      <c r="I1500" s="109">
        <v>45372</v>
      </c>
      <c r="J1500" s="85" t="s">
        <v>1266</v>
      </c>
      <c r="K1500" s="342">
        <v>419</v>
      </c>
      <c r="L1500" s="92">
        <f t="shared" si="664"/>
        <v>419</v>
      </c>
      <c r="M1500" s="344"/>
      <c r="N1500" s="82">
        <v>20</v>
      </c>
      <c r="O1500" s="8">
        <v>9</v>
      </c>
      <c r="P1500" s="99" t="str">
        <f t="shared" ref="P1500:P1560" si="724">CONCATENATE(Q1500,"x",R1500)</f>
        <v>8x6.5</v>
      </c>
      <c r="Q1500" s="82">
        <v>8</v>
      </c>
      <c r="R1500" s="82">
        <v>6.5</v>
      </c>
      <c r="S1500" s="82">
        <v>0</v>
      </c>
      <c r="T1500" s="84">
        <v>4.95</v>
      </c>
      <c r="U1500" s="102" t="s">
        <v>85</v>
      </c>
      <c r="V1500" s="75">
        <v>121.3</v>
      </c>
      <c r="W1500" s="41">
        <v>40.344593979832595</v>
      </c>
      <c r="X1500" s="51">
        <v>3640</v>
      </c>
      <c r="Y1500" s="45" t="s">
        <v>4304</v>
      </c>
      <c r="Z1500" s="79" t="s">
        <v>2987</v>
      </c>
      <c r="AA1500" s="51" t="str">
        <f t="shared" si="674"/>
        <v>20x9, 8x6.5, 0 OS</v>
      </c>
      <c r="AB1500" s="81" t="s">
        <v>7652</v>
      </c>
      <c r="AC1500" s="89">
        <f>_xlfn.IFNA(VLOOKUP(AB1500,ACCESSORIES!F:J,5,FALSE),"N/A")</f>
        <v>22</v>
      </c>
      <c r="AD1500" s="14" t="s">
        <v>85</v>
      </c>
      <c r="AE1500" s="9" t="str">
        <f>_xlfn.IFNA(VLOOKUP(AD1500,ACCESSORIES!C:G,5,FALSE),"N/A")</f>
        <v>N/A</v>
      </c>
      <c r="AF1500" s="9" t="str">
        <f>_xlfn.IFNA(VLOOKUP(AE1500,ACCESSORIES!D:H,5,FALSE),"N/A")</f>
        <v>N/A</v>
      </c>
      <c r="AG1500" s="14" t="s">
        <v>85</v>
      </c>
      <c r="AH1500" s="9" t="str">
        <f>_xlfn.IFNA(VLOOKUP(AG1500,ACCESSORIES!F:J,5,FALSE),"N/A")</f>
        <v>N/A</v>
      </c>
      <c r="AI1500" s="99" t="s">
        <v>265</v>
      </c>
      <c r="AJ1500" s="82" t="s">
        <v>85</v>
      </c>
      <c r="AK1500" s="82" t="s">
        <v>85</v>
      </c>
      <c r="AL1500" s="82" t="s">
        <v>85</v>
      </c>
      <c r="AM1500" s="82">
        <v>16.2</v>
      </c>
      <c r="AN1500" s="82">
        <v>200</v>
      </c>
      <c r="AO1500" s="36">
        <v>0</v>
      </c>
      <c r="AP1500" s="36">
        <v>0</v>
      </c>
      <c r="AQ1500" s="25">
        <v>28.3</v>
      </c>
      <c r="AR1500" s="36">
        <v>42.1</v>
      </c>
      <c r="AS1500" s="25">
        <v>245.9</v>
      </c>
      <c r="AT1500" s="74">
        <v>242.1</v>
      </c>
      <c r="AU1500" s="84">
        <v>121.3</v>
      </c>
      <c r="AV1500" s="54">
        <v>85</v>
      </c>
      <c r="AW1500" s="54">
        <v>85</v>
      </c>
      <c r="AX1500" s="54">
        <v>58</v>
      </c>
      <c r="AY1500" s="13" t="s">
        <v>85</v>
      </c>
      <c r="AZ1500" s="98" t="str">
        <f>_xlfn.IFNA(VLOOKUP(AY1500,ACCESSORIES!F:J,5,FALSE),"N/A")</f>
        <v>N/A</v>
      </c>
      <c r="BA1500" s="13" t="s">
        <v>85</v>
      </c>
      <c r="BB1500" s="98" t="str">
        <f>_xlfn.IFNA(VLOOKUP(BA1500,ACCESSORIES!F:J,5,FALSE),"N/A")</f>
        <v>N/A</v>
      </c>
      <c r="BC1500" s="77">
        <f t="shared" si="681"/>
        <v>44.844593979832595</v>
      </c>
      <c r="BD1500" s="56">
        <v>23.228346456692901</v>
      </c>
      <c r="BE1500" s="56">
        <v>23.228346456692901</v>
      </c>
      <c r="BF1500" s="56">
        <v>11.771653543307099</v>
      </c>
      <c r="BG1500" s="378">
        <f t="shared" si="675"/>
        <v>0.10408189999999996</v>
      </c>
      <c r="BH1500" s="99">
        <v>24</v>
      </c>
      <c r="BI1500" s="114" t="s">
        <v>3532</v>
      </c>
      <c r="BJ1500" s="50" t="s">
        <v>4050</v>
      </c>
      <c r="BK1500" s="81"/>
      <c r="BL1500" s="81"/>
      <c r="BM1500" s="81"/>
      <c r="BN1500" s="81"/>
      <c r="BO1500" s="81"/>
      <c r="BP1500" s="81"/>
      <c r="BQ1500" s="81"/>
      <c r="BR1500" s="81"/>
      <c r="BS1500" s="81"/>
      <c r="BT1500" s="81"/>
      <c r="BU1500" s="349"/>
      <c r="BV1500" s="390"/>
      <c r="BW1500" s="352"/>
      <c r="BX1500" s="390"/>
      <c r="BY1500" s="93" t="str">
        <f t="shared" si="676"/>
        <v>MR804, 20x9, 0mm Offset, 8x6.5, 121.3mm Centerbore, Gloss Black</v>
      </c>
      <c r="BZ1500" s="81" t="s">
        <v>3878</v>
      </c>
      <c r="CA1500" s="81" t="s">
        <v>3879</v>
      </c>
      <c r="CB1500" s="81" t="str">
        <f t="shared" si="677"/>
        <v>RAISED (8XX)</v>
      </c>
    </row>
    <row r="1501" spans="1:80" s="38" customFormat="1" ht="15" customHeight="1">
      <c r="A1501" s="22">
        <f t="shared" ref="A1501" si="725">ROW(B1501)-2</f>
        <v>1499</v>
      </c>
      <c r="B1501" s="13" t="s">
        <v>84</v>
      </c>
      <c r="C1501" s="104" t="s">
        <v>7657</v>
      </c>
      <c r="D1501" s="82" t="s">
        <v>7655</v>
      </c>
      <c r="E1501" s="91" t="str">
        <f>CONCATENATE(LEFT(D1501,5),VLOOKUP(CONCATENATE(N1501,"x",O1501),'PART NUMBER GUIDE'!$B$9:$C$49,2,FALSE),VLOOKUP(CONCATENATE(P1501, V1501), 'PART NUMBER GUIDE'!$Q$6:$R$91, 2, FALSE),VLOOKUP(Y1501,'PART NUMBER GUIDE'!$J$8:$K$43,2, FALSE),IF(U1501="N/A",IF(ABS(S1501)&lt;10,"0"&amp;ABS(S1501),ABS(S1501)),CONCATENATE(LEFT(U1501,1),RIGHT(U1501,1))), F1501, G1501)</f>
        <v>MR80429080300</v>
      </c>
      <c r="F1501" s="90"/>
      <c r="G1501" s="90"/>
      <c r="H1501" s="79" t="s">
        <v>7869</v>
      </c>
      <c r="I1501" s="109">
        <v>45372</v>
      </c>
      <c r="J1501" s="85" t="s">
        <v>1266</v>
      </c>
      <c r="K1501" s="342">
        <v>429</v>
      </c>
      <c r="L1501" s="92">
        <f t="shared" si="664"/>
        <v>429</v>
      </c>
      <c r="M1501" s="344"/>
      <c r="N1501" s="82">
        <v>20</v>
      </c>
      <c r="O1501" s="8">
        <v>9</v>
      </c>
      <c r="P1501" s="99" t="str">
        <f t="shared" ref="P1501" si="726">CONCATENATE(Q1501,"x",R1501)</f>
        <v>8x6.5</v>
      </c>
      <c r="Q1501" s="82">
        <v>8</v>
      </c>
      <c r="R1501" s="82">
        <v>6.5</v>
      </c>
      <c r="S1501" s="82">
        <v>0</v>
      </c>
      <c r="T1501" s="84">
        <v>4.95</v>
      </c>
      <c r="U1501" s="102" t="s">
        <v>85</v>
      </c>
      <c r="V1501" s="75">
        <v>121.3</v>
      </c>
      <c r="W1501" s="41">
        <v>40.344593979832595</v>
      </c>
      <c r="X1501" s="51">
        <v>3640</v>
      </c>
      <c r="Y1501" s="45" t="s">
        <v>5454</v>
      </c>
      <c r="Z1501" s="79" t="s">
        <v>196</v>
      </c>
      <c r="AA1501" s="51" t="str">
        <f t="shared" ref="AA1501" si="727">_xlfn.CONCAT(N1501,"x",O1501,","," ",P1501,","," ",S1501," ","OS")</f>
        <v>20x9, 8x6.5, 0 OS</v>
      </c>
      <c r="AB1501" s="81" t="s">
        <v>7652</v>
      </c>
      <c r="AC1501" s="89">
        <f>_xlfn.IFNA(VLOOKUP(AB1501,ACCESSORIES!F:J,5,FALSE),"N/A")</f>
        <v>22</v>
      </c>
      <c r="AD1501" s="14" t="s">
        <v>85</v>
      </c>
      <c r="AE1501" s="9" t="str">
        <f>_xlfn.IFNA(VLOOKUP(AD1501,ACCESSORIES!C:G,5,FALSE),"N/A")</f>
        <v>N/A</v>
      </c>
      <c r="AF1501" s="9" t="str">
        <f>_xlfn.IFNA(VLOOKUP(AE1501,ACCESSORIES!D:H,5,FALSE),"N/A")</f>
        <v>N/A</v>
      </c>
      <c r="AG1501" s="14" t="s">
        <v>85</v>
      </c>
      <c r="AH1501" s="9" t="str">
        <f>_xlfn.IFNA(VLOOKUP(AG1501,ACCESSORIES!F:J,5,FALSE),"N/A")</f>
        <v>N/A</v>
      </c>
      <c r="AI1501" s="99" t="s">
        <v>265</v>
      </c>
      <c r="AJ1501" s="82" t="s">
        <v>85</v>
      </c>
      <c r="AK1501" s="82" t="s">
        <v>85</v>
      </c>
      <c r="AL1501" s="82" t="s">
        <v>85</v>
      </c>
      <c r="AM1501" s="82">
        <v>16.2</v>
      </c>
      <c r="AN1501" s="82">
        <v>200</v>
      </c>
      <c r="AO1501" s="36">
        <v>0</v>
      </c>
      <c r="AP1501" s="36">
        <v>0</v>
      </c>
      <c r="AQ1501" s="25">
        <v>28.3</v>
      </c>
      <c r="AR1501" s="36">
        <v>42.1</v>
      </c>
      <c r="AS1501" s="25">
        <v>245.9</v>
      </c>
      <c r="AT1501" s="74">
        <v>242.1</v>
      </c>
      <c r="AU1501" s="84">
        <v>121.3</v>
      </c>
      <c r="AV1501" s="54">
        <v>85</v>
      </c>
      <c r="AW1501" s="54">
        <v>85</v>
      </c>
      <c r="AX1501" s="54">
        <v>58</v>
      </c>
      <c r="AY1501" s="13" t="s">
        <v>85</v>
      </c>
      <c r="AZ1501" s="98" t="str">
        <f>_xlfn.IFNA(VLOOKUP(AY1501,ACCESSORIES!F:J,5,FALSE),"N/A")</f>
        <v>N/A</v>
      </c>
      <c r="BA1501" s="13" t="s">
        <v>85</v>
      </c>
      <c r="BB1501" s="98" t="str">
        <f>_xlfn.IFNA(VLOOKUP(BA1501,ACCESSORIES!F:J,5,FALSE),"N/A")</f>
        <v>N/A</v>
      </c>
      <c r="BC1501" s="77">
        <f t="shared" si="681"/>
        <v>44.844593979832595</v>
      </c>
      <c r="BD1501" s="56">
        <v>23.228346456692901</v>
      </c>
      <c r="BE1501" s="56">
        <v>23.228346456692901</v>
      </c>
      <c r="BF1501" s="56">
        <v>11.771653543307099</v>
      </c>
      <c r="BG1501" s="378">
        <f t="shared" si="675"/>
        <v>0.10408189999999996</v>
      </c>
      <c r="BH1501" s="99">
        <v>24</v>
      </c>
      <c r="BI1501" s="114" t="s">
        <v>3532</v>
      </c>
      <c r="BJ1501" s="50" t="s">
        <v>4050</v>
      </c>
      <c r="BK1501" s="81"/>
      <c r="BL1501" s="81"/>
      <c r="BM1501" s="81"/>
      <c r="BN1501" s="81"/>
      <c r="BO1501" s="81"/>
      <c r="BP1501" s="81"/>
      <c r="BQ1501" s="81"/>
      <c r="BR1501" s="81"/>
      <c r="BS1501" s="81"/>
      <c r="BT1501" s="81"/>
      <c r="BU1501" s="349"/>
      <c r="BV1501" s="390"/>
      <c r="BW1501" s="352"/>
      <c r="BX1501" s="390"/>
      <c r="BY1501" s="93" t="str">
        <f t="shared" ref="BY1501" si="728">CONCATENATE(IF(J1501="Closeout","CLOSEOUT - ",""),D1501,", ",N1501,"x",O1501,", ",IF(U1501="N/A","",CONCATENATE(U1501,"/")),IF(S1501&gt;0,CONCATENATE("+",S1501),S1501),"mm Offset, ",P1501,", ",V1501,"mm Centerbore, ",PROPER(Y1501),IF(G1501="R",", Race Drilled",""),"",IF(BA1501="N/A","",CONCATENATE(", w/ ",BA1501)))</f>
        <v>MR804, 20x9, 0mm Offset, 8x6.5, 121.3mm Centerbore, Machined - Clear Coat</v>
      </c>
      <c r="BZ1501" s="81" t="s">
        <v>3878</v>
      </c>
      <c r="CA1501" s="81" t="s">
        <v>3879</v>
      </c>
      <c r="CB1501" s="81" t="str">
        <f t="shared" ref="CB1501" si="729">C1501</f>
        <v>RAISED (8XX)</v>
      </c>
    </row>
    <row r="1502" spans="1:80" s="38" customFormat="1" ht="15" customHeight="1">
      <c r="A1502" s="22">
        <f t="shared" si="259"/>
        <v>1500</v>
      </c>
      <c r="B1502" s="13" t="s">
        <v>84</v>
      </c>
      <c r="C1502" s="104" t="s">
        <v>7657</v>
      </c>
      <c r="D1502" s="82" t="s">
        <v>7655</v>
      </c>
      <c r="E1502" s="91" t="str">
        <f>CONCATENATE(LEFT(D1502,5),VLOOKUP(CONCATENATE(N1502,"x",O1502),'PART NUMBER GUIDE'!$B$9:$C$49,2,FALSE),VLOOKUP(CONCATENATE(P1502, V1502), 'PART NUMBER GUIDE'!$Q$6:$R$91, 2, FALSE),VLOOKUP(Y1502,'PART NUMBER GUIDE'!$J$8:$K$43,2, FALSE),IF(U1502="N/A",IF(ABS(S1502)&lt;10,"0"&amp;ABS(S1502),ABS(S1502)),CONCATENATE(LEFT(U1502,1),RIGHT(U1502,1))), F1502, G1502)</f>
        <v>MR804290871300</v>
      </c>
      <c r="F1502" s="90"/>
      <c r="G1502" s="90"/>
      <c r="H1502" s="79" t="s">
        <v>7870</v>
      </c>
      <c r="I1502" s="109">
        <v>45372</v>
      </c>
      <c r="J1502" s="85" t="s">
        <v>1266</v>
      </c>
      <c r="K1502" s="342">
        <v>419</v>
      </c>
      <c r="L1502" s="92">
        <f t="shared" si="664"/>
        <v>419</v>
      </c>
      <c r="M1502" s="344"/>
      <c r="N1502" s="82">
        <v>20</v>
      </c>
      <c r="O1502" s="8">
        <v>9</v>
      </c>
      <c r="P1502" s="99" t="str">
        <f t="shared" si="724"/>
        <v>8x170</v>
      </c>
      <c r="Q1502" s="82">
        <v>8</v>
      </c>
      <c r="R1502" s="82">
        <v>170</v>
      </c>
      <c r="S1502" s="82">
        <v>0</v>
      </c>
      <c r="T1502" s="84">
        <v>4.95</v>
      </c>
      <c r="U1502" s="102" t="s">
        <v>85</v>
      </c>
      <c r="V1502" s="75">
        <v>125</v>
      </c>
      <c r="W1502" s="41">
        <v>40.344593979832595</v>
      </c>
      <c r="X1502" s="51">
        <v>3640</v>
      </c>
      <c r="Y1502" s="45" t="s">
        <v>4304</v>
      </c>
      <c r="Z1502" s="79" t="s">
        <v>2987</v>
      </c>
      <c r="AA1502" s="51" t="str">
        <f t="shared" si="674"/>
        <v>20x9, 8x170, 0 OS</v>
      </c>
      <c r="AB1502" s="81" t="s">
        <v>7652</v>
      </c>
      <c r="AC1502" s="89">
        <f>_xlfn.IFNA(VLOOKUP(AB1502,ACCESSORIES!F:J,5,FALSE),"N/A")</f>
        <v>22</v>
      </c>
      <c r="AD1502" s="14" t="s">
        <v>85</v>
      </c>
      <c r="AE1502" s="9" t="str">
        <f>_xlfn.IFNA(VLOOKUP(AD1502,ACCESSORIES!C:G,5,FALSE),"N/A")</f>
        <v>N/A</v>
      </c>
      <c r="AF1502" s="9" t="str">
        <f>_xlfn.IFNA(VLOOKUP(AE1502,ACCESSORIES!D:H,5,FALSE),"N/A")</f>
        <v>N/A</v>
      </c>
      <c r="AG1502" s="14" t="s">
        <v>85</v>
      </c>
      <c r="AH1502" s="9" t="str">
        <f>_xlfn.IFNA(VLOOKUP(AG1502,ACCESSORIES!F:J,5,FALSE),"N/A")</f>
        <v>N/A</v>
      </c>
      <c r="AI1502" s="99" t="s">
        <v>265</v>
      </c>
      <c r="AJ1502" s="82" t="s">
        <v>85</v>
      </c>
      <c r="AK1502" s="82" t="s">
        <v>85</v>
      </c>
      <c r="AL1502" s="82" t="s">
        <v>85</v>
      </c>
      <c r="AM1502" s="82">
        <v>16.2</v>
      </c>
      <c r="AN1502" s="82">
        <v>200</v>
      </c>
      <c r="AO1502" s="36">
        <v>0</v>
      </c>
      <c r="AP1502" s="36">
        <v>0</v>
      </c>
      <c r="AQ1502" s="25">
        <v>28.3</v>
      </c>
      <c r="AR1502" s="36">
        <v>42.1</v>
      </c>
      <c r="AS1502" s="25">
        <v>245.9</v>
      </c>
      <c r="AT1502" s="74">
        <v>242.1</v>
      </c>
      <c r="AU1502" s="84">
        <v>125</v>
      </c>
      <c r="AV1502" s="54">
        <v>85</v>
      </c>
      <c r="AW1502" s="54">
        <v>85</v>
      </c>
      <c r="AX1502" s="54">
        <v>58</v>
      </c>
      <c r="AY1502" s="13" t="s">
        <v>85</v>
      </c>
      <c r="AZ1502" s="98" t="str">
        <f>_xlfn.IFNA(VLOOKUP(AY1502,ACCESSORIES!F:J,5,FALSE),"N/A")</f>
        <v>N/A</v>
      </c>
      <c r="BA1502" s="13" t="s">
        <v>85</v>
      </c>
      <c r="BB1502" s="98" t="str">
        <f>_xlfn.IFNA(VLOOKUP(BA1502,ACCESSORIES!F:J,5,FALSE),"N/A")</f>
        <v>N/A</v>
      </c>
      <c r="BC1502" s="77">
        <f t="shared" si="681"/>
        <v>44.844593979832595</v>
      </c>
      <c r="BD1502" s="56">
        <v>23.228346456692901</v>
      </c>
      <c r="BE1502" s="56">
        <v>23.228346456692901</v>
      </c>
      <c r="BF1502" s="56">
        <v>11.771653543307099</v>
      </c>
      <c r="BG1502" s="378">
        <f t="shared" si="675"/>
        <v>0.10408189999999996</v>
      </c>
      <c r="BH1502" s="99">
        <v>24</v>
      </c>
      <c r="BI1502" s="114" t="s">
        <v>3532</v>
      </c>
      <c r="BJ1502" s="50" t="s">
        <v>4050</v>
      </c>
      <c r="BK1502" s="81"/>
      <c r="BL1502" s="81"/>
      <c r="BM1502" s="81"/>
      <c r="BN1502" s="81"/>
      <c r="BO1502" s="81"/>
      <c r="BP1502" s="81"/>
      <c r="BQ1502" s="81"/>
      <c r="BR1502" s="81"/>
      <c r="BS1502" s="81"/>
      <c r="BT1502" s="81"/>
      <c r="BU1502" s="349"/>
      <c r="BV1502" s="390"/>
      <c r="BW1502" s="352"/>
      <c r="BX1502" s="390"/>
      <c r="BY1502" s="93" t="str">
        <f t="shared" si="676"/>
        <v>MR804, 20x9, 0mm Offset, 8x170, 125mm Centerbore, Gloss Black</v>
      </c>
      <c r="BZ1502" s="81" t="s">
        <v>3878</v>
      </c>
      <c r="CA1502" s="81" t="s">
        <v>3879</v>
      </c>
      <c r="CB1502" s="81" t="str">
        <f t="shared" si="677"/>
        <v>RAISED (8XX)</v>
      </c>
    </row>
    <row r="1503" spans="1:80" s="38" customFormat="1" ht="15" customHeight="1">
      <c r="A1503" s="22">
        <f t="shared" ref="A1503" si="730">ROW(B1503)-2</f>
        <v>1501</v>
      </c>
      <c r="B1503" s="13" t="s">
        <v>84</v>
      </c>
      <c r="C1503" s="104" t="s">
        <v>7657</v>
      </c>
      <c r="D1503" s="82" t="s">
        <v>7655</v>
      </c>
      <c r="E1503" s="91" t="str">
        <f>CONCATENATE(LEFT(D1503,5),VLOOKUP(CONCATENATE(N1503,"x",O1503),'PART NUMBER GUIDE'!$B$9:$C$49,2,FALSE),VLOOKUP(CONCATENATE(P1503, V1503), 'PART NUMBER GUIDE'!$Q$6:$R$91, 2, FALSE),VLOOKUP(Y1503,'PART NUMBER GUIDE'!$J$8:$K$43,2, FALSE),IF(U1503="N/A",IF(ABS(S1503)&lt;10,"0"&amp;ABS(S1503),ABS(S1503)),CONCATENATE(LEFT(U1503,1),RIGHT(U1503,1))), F1503, G1503)</f>
        <v>MR80429087300</v>
      </c>
      <c r="F1503" s="90"/>
      <c r="G1503" s="90"/>
      <c r="H1503" s="79" t="s">
        <v>7871</v>
      </c>
      <c r="I1503" s="109">
        <v>45372</v>
      </c>
      <c r="J1503" s="85" t="s">
        <v>1266</v>
      </c>
      <c r="K1503" s="342">
        <v>429</v>
      </c>
      <c r="L1503" s="92">
        <f t="shared" si="664"/>
        <v>429</v>
      </c>
      <c r="M1503" s="344"/>
      <c r="N1503" s="82">
        <v>20</v>
      </c>
      <c r="O1503" s="8">
        <v>9</v>
      </c>
      <c r="P1503" s="99" t="str">
        <f t="shared" ref="P1503" si="731">CONCATENATE(Q1503,"x",R1503)</f>
        <v>8x170</v>
      </c>
      <c r="Q1503" s="82">
        <v>8</v>
      </c>
      <c r="R1503" s="82">
        <v>170</v>
      </c>
      <c r="S1503" s="82">
        <v>0</v>
      </c>
      <c r="T1503" s="84">
        <v>4.95</v>
      </c>
      <c r="U1503" s="102" t="s">
        <v>85</v>
      </c>
      <c r="V1503" s="75">
        <v>125</v>
      </c>
      <c r="W1503" s="41">
        <v>40.344593979832595</v>
      </c>
      <c r="X1503" s="51">
        <v>3640</v>
      </c>
      <c r="Y1503" s="45" t="s">
        <v>5454</v>
      </c>
      <c r="Z1503" s="79" t="s">
        <v>196</v>
      </c>
      <c r="AA1503" s="51" t="str">
        <f t="shared" ref="AA1503" si="732">_xlfn.CONCAT(N1503,"x",O1503,","," ",P1503,","," ",S1503," ","OS")</f>
        <v>20x9, 8x170, 0 OS</v>
      </c>
      <c r="AB1503" s="81" t="s">
        <v>7652</v>
      </c>
      <c r="AC1503" s="89">
        <f>_xlfn.IFNA(VLOOKUP(AB1503,ACCESSORIES!F:J,5,FALSE),"N/A")</f>
        <v>22</v>
      </c>
      <c r="AD1503" s="14" t="s">
        <v>85</v>
      </c>
      <c r="AE1503" s="9" t="str">
        <f>_xlfn.IFNA(VLOOKUP(AD1503,ACCESSORIES!C:G,5,FALSE),"N/A")</f>
        <v>N/A</v>
      </c>
      <c r="AF1503" s="9" t="str">
        <f>_xlfn.IFNA(VLOOKUP(AE1503,ACCESSORIES!D:H,5,FALSE),"N/A")</f>
        <v>N/A</v>
      </c>
      <c r="AG1503" s="14" t="s">
        <v>85</v>
      </c>
      <c r="AH1503" s="9" t="str">
        <f>_xlfn.IFNA(VLOOKUP(AG1503,ACCESSORIES!F:J,5,FALSE),"N/A")</f>
        <v>N/A</v>
      </c>
      <c r="AI1503" s="99" t="s">
        <v>265</v>
      </c>
      <c r="AJ1503" s="82" t="s">
        <v>85</v>
      </c>
      <c r="AK1503" s="82" t="s">
        <v>85</v>
      </c>
      <c r="AL1503" s="82" t="s">
        <v>85</v>
      </c>
      <c r="AM1503" s="82">
        <v>16.2</v>
      </c>
      <c r="AN1503" s="82">
        <v>200</v>
      </c>
      <c r="AO1503" s="36">
        <v>0</v>
      </c>
      <c r="AP1503" s="36">
        <v>0</v>
      </c>
      <c r="AQ1503" s="25">
        <v>28.3</v>
      </c>
      <c r="AR1503" s="36">
        <v>42.1</v>
      </c>
      <c r="AS1503" s="25">
        <v>245.9</v>
      </c>
      <c r="AT1503" s="74">
        <v>242.1</v>
      </c>
      <c r="AU1503" s="84">
        <v>125</v>
      </c>
      <c r="AV1503" s="54">
        <v>85</v>
      </c>
      <c r="AW1503" s="54">
        <v>85</v>
      </c>
      <c r="AX1503" s="54">
        <v>58</v>
      </c>
      <c r="AY1503" s="13" t="s">
        <v>85</v>
      </c>
      <c r="AZ1503" s="98" t="str">
        <f>_xlfn.IFNA(VLOOKUP(AY1503,ACCESSORIES!F:J,5,FALSE),"N/A")</f>
        <v>N/A</v>
      </c>
      <c r="BA1503" s="13" t="s">
        <v>85</v>
      </c>
      <c r="BB1503" s="98" t="str">
        <f>_xlfn.IFNA(VLOOKUP(BA1503,ACCESSORIES!F:J,5,FALSE),"N/A")</f>
        <v>N/A</v>
      </c>
      <c r="BC1503" s="77">
        <f t="shared" si="681"/>
        <v>44.844593979832595</v>
      </c>
      <c r="BD1503" s="56">
        <v>23.228346456692901</v>
      </c>
      <c r="BE1503" s="56">
        <v>23.228346456692901</v>
      </c>
      <c r="BF1503" s="56">
        <v>11.771653543307099</v>
      </c>
      <c r="BG1503" s="378">
        <f t="shared" si="675"/>
        <v>0.10408189999999996</v>
      </c>
      <c r="BH1503" s="99">
        <v>24</v>
      </c>
      <c r="BI1503" s="114" t="s">
        <v>3532</v>
      </c>
      <c r="BJ1503" s="50" t="s">
        <v>4050</v>
      </c>
      <c r="BK1503" s="81"/>
      <c r="BL1503" s="81"/>
      <c r="BM1503" s="81"/>
      <c r="BN1503" s="81"/>
      <c r="BO1503" s="81"/>
      <c r="BP1503" s="81"/>
      <c r="BQ1503" s="81"/>
      <c r="BR1503" s="81"/>
      <c r="BS1503" s="81"/>
      <c r="BT1503" s="81"/>
      <c r="BU1503" s="349"/>
      <c r="BV1503" s="390"/>
      <c r="BW1503" s="352"/>
      <c r="BX1503" s="390"/>
      <c r="BY1503" s="93" t="str">
        <f t="shared" ref="BY1503" si="733">CONCATENATE(IF(J1503="Closeout","CLOSEOUT - ",""),D1503,", ",N1503,"x",O1503,", ",IF(U1503="N/A","",CONCATENATE(U1503,"/")),IF(S1503&gt;0,CONCATENATE("+",S1503),S1503),"mm Offset, ",P1503,", ",V1503,"mm Centerbore, ",PROPER(Y1503),IF(G1503="R",", Race Drilled",""),"",IF(BA1503="N/A","",CONCATENATE(", w/ ",BA1503)))</f>
        <v>MR804, 20x9, 0mm Offset, 8x170, 125mm Centerbore, Machined - Clear Coat</v>
      </c>
      <c r="BZ1503" s="81" t="s">
        <v>3878</v>
      </c>
      <c r="CA1503" s="81" t="s">
        <v>3879</v>
      </c>
      <c r="CB1503" s="81" t="str">
        <f t="shared" ref="CB1503" si="734">C1503</f>
        <v>RAISED (8XX)</v>
      </c>
    </row>
    <row r="1504" spans="1:80" s="38" customFormat="1" ht="15" customHeight="1">
      <c r="A1504" s="22">
        <f t="shared" si="259"/>
        <v>1502</v>
      </c>
      <c r="B1504" s="13" t="s">
        <v>84</v>
      </c>
      <c r="C1504" s="104" t="s">
        <v>7657</v>
      </c>
      <c r="D1504" s="82" t="s">
        <v>7655</v>
      </c>
      <c r="E1504" s="91" t="str">
        <f>CONCATENATE(LEFT(D1504,5),VLOOKUP(CONCATENATE(N1504,"x",O1504),'PART NUMBER GUIDE'!$B$9:$C$49,2,FALSE),VLOOKUP(CONCATENATE(P1504, V1504), 'PART NUMBER GUIDE'!$Q$6:$R$91, 2, FALSE),VLOOKUP(Y1504,'PART NUMBER GUIDE'!$J$8:$K$43,2, FALSE),IF(U1504="N/A",IF(ABS(S1504)&lt;10,"0"&amp;ABS(S1504),ABS(S1504)),CONCATENATE(LEFT(U1504,1),RIGHT(U1504,1))), F1504, G1504)</f>
        <v>MR804290881300</v>
      </c>
      <c r="F1504" s="90"/>
      <c r="G1504" s="90"/>
      <c r="H1504" s="79" t="s">
        <v>7872</v>
      </c>
      <c r="I1504" s="109">
        <v>45372</v>
      </c>
      <c r="J1504" s="85" t="s">
        <v>1266</v>
      </c>
      <c r="K1504" s="342">
        <v>419</v>
      </c>
      <c r="L1504" s="92">
        <f t="shared" si="664"/>
        <v>419</v>
      </c>
      <c r="M1504" s="344"/>
      <c r="N1504" s="82">
        <v>20</v>
      </c>
      <c r="O1504" s="8">
        <v>9</v>
      </c>
      <c r="P1504" s="99" t="str">
        <f t="shared" si="724"/>
        <v>8x180</v>
      </c>
      <c r="Q1504" s="82">
        <v>8</v>
      </c>
      <c r="R1504" s="82">
        <v>180</v>
      </c>
      <c r="S1504" s="82">
        <v>0</v>
      </c>
      <c r="T1504" s="84">
        <v>4.95</v>
      </c>
      <c r="U1504" s="102" t="s">
        <v>85</v>
      </c>
      <c r="V1504" s="75">
        <v>124.1</v>
      </c>
      <c r="W1504" s="41">
        <v>40.785518504202351</v>
      </c>
      <c r="X1504" s="51">
        <v>3640</v>
      </c>
      <c r="Y1504" s="45" t="s">
        <v>4304</v>
      </c>
      <c r="Z1504" s="79" t="s">
        <v>2987</v>
      </c>
      <c r="AA1504" s="51" t="str">
        <f t="shared" si="674"/>
        <v>20x9, 8x180, 0 OS</v>
      </c>
      <c r="AB1504" s="81" t="s">
        <v>7652</v>
      </c>
      <c r="AC1504" s="89">
        <f>_xlfn.IFNA(VLOOKUP(AB1504,ACCESSORIES!F:J,5,FALSE),"N/A")</f>
        <v>22</v>
      </c>
      <c r="AD1504" s="14" t="s">
        <v>85</v>
      </c>
      <c r="AE1504" s="9" t="str">
        <f>_xlfn.IFNA(VLOOKUP(AD1504,ACCESSORIES!C:G,5,FALSE),"N/A")</f>
        <v>N/A</v>
      </c>
      <c r="AF1504" s="9" t="str">
        <f>_xlfn.IFNA(VLOOKUP(AE1504,ACCESSORIES!D:H,5,FALSE),"N/A")</f>
        <v>N/A</v>
      </c>
      <c r="AG1504" s="14" t="s">
        <v>85</v>
      </c>
      <c r="AH1504" s="9" t="str">
        <f>_xlfn.IFNA(VLOOKUP(AG1504,ACCESSORIES!F:J,5,FALSE),"N/A")</f>
        <v>N/A</v>
      </c>
      <c r="AI1504" s="99" t="s">
        <v>265</v>
      </c>
      <c r="AJ1504" s="82" t="s">
        <v>85</v>
      </c>
      <c r="AK1504" s="82" t="s">
        <v>85</v>
      </c>
      <c r="AL1504" s="82" t="s">
        <v>85</v>
      </c>
      <c r="AM1504" s="82">
        <v>16.2</v>
      </c>
      <c r="AN1504" s="82">
        <v>210</v>
      </c>
      <c r="AO1504" s="36">
        <v>0</v>
      </c>
      <c r="AP1504" s="36">
        <v>0</v>
      </c>
      <c r="AQ1504" s="25">
        <v>28.3</v>
      </c>
      <c r="AR1504" s="36">
        <v>42.1</v>
      </c>
      <c r="AS1504" s="25">
        <v>245.9</v>
      </c>
      <c r="AT1504" s="74">
        <v>242.1</v>
      </c>
      <c r="AU1504" s="84">
        <v>124.1</v>
      </c>
      <c r="AV1504" s="54">
        <v>85</v>
      </c>
      <c r="AW1504" s="54">
        <v>85</v>
      </c>
      <c r="AX1504" s="54">
        <v>58</v>
      </c>
      <c r="AY1504" s="13" t="s">
        <v>85</v>
      </c>
      <c r="AZ1504" s="98" t="str">
        <f>_xlfn.IFNA(VLOOKUP(AY1504,ACCESSORIES!F:J,5,FALSE),"N/A")</f>
        <v>N/A</v>
      </c>
      <c r="BA1504" s="13" t="s">
        <v>85</v>
      </c>
      <c r="BB1504" s="98" t="str">
        <f>_xlfn.IFNA(VLOOKUP(BA1504,ACCESSORIES!F:J,5,FALSE),"N/A")</f>
        <v>N/A</v>
      </c>
      <c r="BC1504" s="77">
        <f t="shared" si="681"/>
        <v>45.285518504202351</v>
      </c>
      <c r="BD1504" s="56">
        <v>23.228346456692901</v>
      </c>
      <c r="BE1504" s="56">
        <v>23.228346456692901</v>
      </c>
      <c r="BF1504" s="56">
        <v>11.771653543307099</v>
      </c>
      <c r="BG1504" s="378">
        <f t="shared" si="675"/>
        <v>0.10408189999999996</v>
      </c>
      <c r="BH1504" s="99">
        <v>24</v>
      </c>
      <c r="BI1504" s="114" t="s">
        <v>3532</v>
      </c>
      <c r="BJ1504" s="50" t="s">
        <v>4050</v>
      </c>
      <c r="BK1504" s="81"/>
      <c r="BL1504" s="81"/>
      <c r="BM1504" s="81"/>
      <c r="BN1504" s="81"/>
      <c r="BO1504" s="81"/>
      <c r="BP1504" s="81"/>
      <c r="BQ1504" s="81"/>
      <c r="BR1504" s="81"/>
      <c r="BS1504" s="81"/>
      <c r="BT1504" s="81"/>
      <c r="BU1504" s="349"/>
      <c r="BV1504" s="390"/>
      <c r="BW1504" s="352"/>
      <c r="BX1504" s="390"/>
      <c r="BY1504" s="93" t="str">
        <f t="shared" si="676"/>
        <v>MR804, 20x9, 0mm Offset, 8x180, 124.1mm Centerbore, Gloss Black</v>
      </c>
      <c r="BZ1504" s="81" t="s">
        <v>3878</v>
      </c>
      <c r="CA1504" s="81" t="s">
        <v>3879</v>
      </c>
      <c r="CB1504" s="81" t="str">
        <f t="shared" si="677"/>
        <v>RAISED (8XX)</v>
      </c>
    </row>
    <row r="1505" spans="1:80" s="38" customFormat="1" ht="15" customHeight="1">
      <c r="A1505" s="22">
        <f t="shared" ref="A1505" si="735">ROW(B1505)-2</f>
        <v>1503</v>
      </c>
      <c r="B1505" s="13" t="s">
        <v>84</v>
      </c>
      <c r="C1505" s="104" t="s">
        <v>7657</v>
      </c>
      <c r="D1505" s="82" t="s">
        <v>7655</v>
      </c>
      <c r="E1505" s="91" t="str">
        <f>CONCATENATE(LEFT(D1505,5),VLOOKUP(CONCATENATE(N1505,"x",O1505),'PART NUMBER GUIDE'!$B$9:$C$49,2,FALSE),VLOOKUP(CONCATENATE(P1505, V1505), 'PART NUMBER GUIDE'!$Q$6:$R$91, 2, FALSE),VLOOKUP(Y1505,'PART NUMBER GUIDE'!$J$8:$K$43,2, FALSE),IF(U1505="N/A",IF(ABS(S1505)&lt;10,"0"&amp;ABS(S1505),ABS(S1505)),CONCATENATE(LEFT(U1505,1),RIGHT(U1505,1))), F1505, G1505)</f>
        <v>MR80429088300</v>
      </c>
      <c r="F1505" s="90"/>
      <c r="G1505" s="90"/>
      <c r="H1505" s="79" t="s">
        <v>7873</v>
      </c>
      <c r="I1505" s="109">
        <v>45372</v>
      </c>
      <c r="J1505" s="85" t="s">
        <v>1266</v>
      </c>
      <c r="K1505" s="342">
        <v>429</v>
      </c>
      <c r="L1505" s="92">
        <f t="shared" si="664"/>
        <v>429</v>
      </c>
      <c r="M1505" s="344"/>
      <c r="N1505" s="82">
        <v>20</v>
      </c>
      <c r="O1505" s="8">
        <v>9</v>
      </c>
      <c r="P1505" s="99" t="str">
        <f t="shared" ref="P1505" si="736">CONCATENATE(Q1505,"x",R1505)</f>
        <v>8x180</v>
      </c>
      <c r="Q1505" s="82">
        <v>8</v>
      </c>
      <c r="R1505" s="82">
        <v>180</v>
      </c>
      <c r="S1505" s="82">
        <v>0</v>
      </c>
      <c r="T1505" s="84">
        <v>4.95</v>
      </c>
      <c r="U1505" s="102" t="s">
        <v>85</v>
      </c>
      <c r="V1505" s="75">
        <v>124.1</v>
      </c>
      <c r="W1505" s="41">
        <v>40.785518504202351</v>
      </c>
      <c r="X1505" s="51">
        <v>3640</v>
      </c>
      <c r="Y1505" s="45" t="s">
        <v>5454</v>
      </c>
      <c r="Z1505" s="79" t="s">
        <v>196</v>
      </c>
      <c r="AA1505" s="51" t="str">
        <f t="shared" ref="AA1505" si="737">_xlfn.CONCAT(N1505,"x",O1505,","," ",P1505,","," ",S1505," ","OS")</f>
        <v>20x9, 8x180, 0 OS</v>
      </c>
      <c r="AB1505" s="81" t="s">
        <v>7652</v>
      </c>
      <c r="AC1505" s="89">
        <f>_xlfn.IFNA(VLOOKUP(AB1505,ACCESSORIES!F:J,5,FALSE),"N/A")</f>
        <v>22</v>
      </c>
      <c r="AD1505" s="14" t="s">
        <v>85</v>
      </c>
      <c r="AE1505" s="9" t="str">
        <f>_xlfn.IFNA(VLOOKUP(AD1505,ACCESSORIES!C:G,5,FALSE),"N/A")</f>
        <v>N/A</v>
      </c>
      <c r="AF1505" s="9" t="str">
        <f>_xlfn.IFNA(VLOOKUP(AE1505,ACCESSORIES!D:H,5,FALSE),"N/A")</f>
        <v>N/A</v>
      </c>
      <c r="AG1505" s="14" t="s">
        <v>85</v>
      </c>
      <c r="AH1505" s="9" t="str">
        <f>_xlfn.IFNA(VLOOKUP(AG1505,ACCESSORIES!F:J,5,FALSE),"N/A")</f>
        <v>N/A</v>
      </c>
      <c r="AI1505" s="99" t="s">
        <v>265</v>
      </c>
      <c r="AJ1505" s="82" t="s">
        <v>85</v>
      </c>
      <c r="AK1505" s="82" t="s">
        <v>85</v>
      </c>
      <c r="AL1505" s="82" t="s">
        <v>85</v>
      </c>
      <c r="AM1505" s="82">
        <v>16.2</v>
      </c>
      <c r="AN1505" s="82">
        <v>210</v>
      </c>
      <c r="AO1505" s="36">
        <v>0</v>
      </c>
      <c r="AP1505" s="36">
        <v>0</v>
      </c>
      <c r="AQ1505" s="25">
        <v>28.3</v>
      </c>
      <c r="AR1505" s="36">
        <v>42.1</v>
      </c>
      <c r="AS1505" s="25">
        <v>245.9</v>
      </c>
      <c r="AT1505" s="74">
        <v>242.1</v>
      </c>
      <c r="AU1505" s="84">
        <v>124.1</v>
      </c>
      <c r="AV1505" s="54">
        <v>85</v>
      </c>
      <c r="AW1505" s="54">
        <v>85</v>
      </c>
      <c r="AX1505" s="54">
        <v>58</v>
      </c>
      <c r="AY1505" s="13" t="s">
        <v>85</v>
      </c>
      <c r="AZ1505" s="98" t="str">
        <f>_xlfn.IFNA(VLOOKUP(AY1505,ACCESSORIES!F:J,5,FALSE),"N/A")</f>
        <v>N/A</v>
      </c>
      <c r="BA1505" s="13" t="s">
        <v>85</v>
      </c>
      <c r="BB1505" s="98" t="str">
        <f>_xlfn.IFNA(VLOOKUP(BA1505,ACCESSORIES!F:J,5,FALSE),"N/A")</f>
        <v>N/A</v>
      </c>
      <c r="BC1505" s="77">
        <f t="shared" si="681"/>
        <v>45.285518504202351</v>
      </c>
      <c r="BD1505" s="56">
        <v>23.228346456692901</v>
      </c>
      <c r="BE1505" s="56">
        <v>23.228346456692901</v>
      </c>
      <c r="BF1505" s="56">
        <v>11.771653543307099</v>
      </c>
      <c r="BG1505" s="378">
        <f t="shared" si="675"/>
        <v>0.10408189999999996</v>
      </c>
      <c r="BH1505" s="99">
        <v>24</v>
      </c>
      <c r="BI1505" s="114" t="s">
        <v>3532</v>
      </c>
      <c r="BJ1505" s="50" t="s">
        <v>4050</v>
      </c>
      <c r="BK1505" s="81"/>
      <c r="BL1505" s="81"/>
      <c r="BM1505" s="81"/>
      <c r="BN1505" s="81"/>
      <c r="BO1505" s="81"/>
      <c r="BP1505" s="81"/>
      <c r="BQ1505" s="81"/>
      <c r="BR1505" s="81"/>
      <c r="BS1505" s="81"/>
      <c r="BT1505" s="81"/>
      <c r="BU1505" s="349"/>
      <c r="BV1505" s="390"/>
      <c r="BW1505" s="352"/>
      <c r="BX1505" s="390"/>
      <c r="BY1505" s="93" t="str">
        <f t="shared" ref="BY1505" si="738">CONCATENATE(IF(J1505="Closeout","CLOSEOUT - ",""),D1505,", ",N1505,"x",O1505,", ",IF(U1505="N/A","",CONCATENATE(U1505,"/")),IF(S1505&gt;0,CONCATENATE("+",S1505),S1505),"mm Offset, ",P1505,", ",V1505,"mm Centerbore, ",PROPER(Y1505),IF(G1505="R",", Race Drilled",""),"",IF(BA1505="N/A","",CONCATENATE(", w/ ",BA1505)))</f>
        <v>MR804, 20x9, 0mm Offset, 8x180, 124.1mm Centerbore, Machined - Clear Coat</v>
      </c>
      <c r="BZ1505" s="81" t="s">
        <v>3878</v>
      </c>
      <c r="CA1505" s="81" t="s">
        <v>3879</v>
      </c>
      <c r="CB1505" s="81" t="str">
        <f t="shared" ref="CB1505" si="739">C1505</f>
        <v>RAISED (8XX)</v>
      </c>
    </row>
    <row r="1506" spans="1:80" s="38" customFormat="1" ht="15" customHeight="1">
      <c r="A1506" s="22">
        <f t="shared" si="259"/>
        <v>1504</v>
      </c>
      <c r="B1506" s="13" t="s">
        <v>84</v>
      </c>
      <c r="C1506" s="104" t="s">
        <v>7657</v>
      </c>
      <c r="D1506" s="82" t="s">
        <v>7655</v>
      </c>
      <c r="E1506" s="91" t="str">
        <f>CONCATENATE(LEFT(D1506,5),VLOOKUP(CONCATENATE(N1506,"x",O1506),'PART NUMBER GUIDE'!$B$9:$C$49,2,FALSE),VLOOKUP(CONCATENATE(P1506, V1506), 'PART NUMBER GUIDE'!$Q$6:$R$91, 2, FALSE),VLOOKUP(Y1506,'PART NUMBER GUIDE'!$J$8:$K$43,2, FALSE),IF(U1506="N/A",IF(ABS(S1506)&lt;10,"0"&amp;ABS(S1506),ABS(S1506)),CONCATENATE(LEFT(U1506,1),RIGHT(U1506,1))), F1506, G1506)</f>
        <v>MR804210161310</v>
      </c>
      <c r="F1506" s="90"/>
      <c r="G1506" s="90"/>
      <c r="H1506" s="79" t="s">
        <v>7874</v>
      </c>
      <c r="I1506" s="109">
        <v>45372</v>
      </c>
      <c r="J1506" s="85" t="s">
        <v>1266</v>
      </c>
      <c r="K1506" s="342">
        <v>429</v>
      </c>
      <c r="L1506" s="92">
        <f t="shared" si="664"/>
        <v>429</v>
      </c>
      <c r="M1506" s="344"/>
      <c r="N1506" s="82">
        <v>20</v>
      </c>
      <c r="O1506" s="8">
        <v>10</v>
      </c>
      <c r="P1506" s="99" t="str">
        <f t="shared" si="724"/>
        <v>6x135</v>
      </c>
      <c r="Q1506" s="99">
        <v>6</v>
      </c>
      <c r="R1506" s="82">
        <v>135</v>
      </c>
      <c r="S1506" s="82">
        <v>10</v>
      </c>
      <c r="T1506" s="84">
        <v>5.8500000000000005</v>
      </c>
      <c r="U1506" s="102" t="s">
        <v>85</v>
      </c>
      <c r="V1506" s="75">
        <v>87</v>
      </c>
      <c r="W1506" s="41">
        <v>41.005980766387232</v>
      </c>
      <c r="X1506" s="51">
        <v>2650</v>
      </c>
      <c r="Y1506" s="45" t="s">
        <v>4304</v>
      </c>
      <c r="Z1506" s="79" t="s">
        <v>2987</v>
      </c>
      <c r="AA1506" s="51" t="str">
        <f t="shared" si="674"/>
        <v>20x10, 6x135, 10 OS</v>
      </c>
      <c r="AB1506" s="81" t="s">
        <v>7971</v>
      </c>
      <c r="AC1506" s="89">
        <f>_xlfn.IFNA(VLOOKUP(AB1506,ACCESSORIES!F:J,5,FALSE),"N/A")</f>
        <v>22</v>
      </c>
      <c r="AD1506" s="14" t="s">
        <v>85</v>
      </c>
      <c r="AE1506" s="9" t="str">
        <f>_xlfn.IFNA(VLOOKUP(AD1506,ACCESSORIES!C:G,5,FALSE),"N/A")</f>
        <v>N/A</v>
      </c>
      <c r="AF1506" s="14" t="s">
        <v>85</v>
      </c>
      <c r="AG1506" s="14" t="s">
        <v>85</v>
      </c>
      <c r="AH1506" s="9" t="str">
        <f>_xlfn.IFNA(VLOOKUP(AG1506,ACCESSORIES!F:J,5,FALSE),"N/A")</f>
        <v>N/A</v>
      </c>
      <c r="AI1506" s="99" t="s">
        <v>265</v>
      </c>
      <c r="AJ1506" s="82" t="s">
        <v>85</v>
      </c>
      <c r="AK1506" s="82" t="s">
        <v>85</v>
      </c>
      <c r="AL1506" s="82" t="s">
        <v>85</v>
      </c>
      <c r="AM1506" s="82">
        <v>16.2</v>
      </c>
      <c r="AN1506" s="82">
        <v>175</v>
      </c>
      <c r="AO1506" s="36">
        <v>5.3</v>
      </c>
      <c r="AP1506" s="36">
        <v>25.9</v>
      </c>
      <c r="AQ1506" s="25">
        <v>38.4</v>
      </c>
      <c r="AR1506" s="36">
        <v>47.8</v>
      </c>
      <c r="AS1506" s="25">
        <v>244.7</v>
      </c>
      <c r="AT1506" s="74">
        <v>240.3</v>
      </c>
      <c r="AU1506" s="84">
        <v>87</v>
      </c>
      <c r="AV1506" s="54">
        <v>55.9</v>
      </c>
      <c r="AW1506" s="54">
        <v>55.9</v>
      </c>
      <c r="AX1506" s="54">
        <v>60.3</v>
      </c>
      <c r="AY1506" s="13" t="s">
        <v>85</v>
      </c>
      <c r="AZ1506" s="98" t="str">
        <f>_xlfn.IFNA(VLOOKUP(AY1506,ACCESSORIES!F:J,5,FALSE),"N/A")</f>
        <v>N/A</v>
      </c>
      <c r="BA1506" s="13" t="s">
        <v>85</v>
      </c>
      <c r="BB1506" s="98" t="str">
        <f>_xlfn.IFNA(VLOOKUP(BA1506,ACCESSORIES!F:J,5,FALSE),"N/A")</f>
        <v>N/A</v>
      </c>
      <c r="BC1506" s="77">
        <f t="shared" si="681"/>
        <v>45.505980766387232</v>
      </c>
      <c r="BD1506" s="56">
        <v>23.228346456692901</v>
      </c>
      <c r="BE1506" s="56">
        <v>23.228346456692901</v>
      </c>
      <c r="BF1506" s="56">
        <v>12.9133858267717</v>
      </c>
      <c r="BG1506" s="378">
        <f t="shared" si="675"/>
        <v>0.11417680000000027</v>
      </c>
      <c r="BH1506" s="81">
        <v>20</v>
      </c>
      <c r="BI1506" s="114" t="s">
        <v>3532</v>
      </c>
      <c r="BJ1506" s="50" t="s">
        <v>4050</v>
      </c>
      <c r="BK1506" s="81"/>
      <c r="BL1506" s="81"/>
      <c r="BM1506" s="81"/>
      <c r="BN1506" s="81"/>
      <c r="BO1506" s="81"/>
      <c r="BP1506" s="81"/>
      <c r="BQ1506" s="81"/>
      <c r="BR1506" s="81"/>
      <c r="BS1506" s="81"/>
      <c r="BT1506" s="81"/>
      <c r="BU1506" s="349"/>
      <c r="BV1506" s="390"/>
      <c r="BW1506" s="352"/>
      <c r="BX1506" s="390"/>
      <c r="BY1506" s="93" t="str">
        <f t="shared" si="676"/>
        <v>MR804, 20x10, +10mm Offset, 6x135, 87mm Centerbore, Gloss Black</v>
      </c>
      <c r="BZ1506" s="81" t="s">
        <v>3878</v>
      </c>
      <c r="CA1506" s="81" t="s">
        <v>3879</v>
      </c>
      <c r="CB1506" s="81" t="str">
        <f t="shared" si="677"/>
        <v>RAISED (8XX)</v>
      </c>
    </row>
    <row r="1507" spans="1:80" s="38" customFormat="1" ht="15" customHeight="1">
      <c r="A1507" s="22">
        <f t="shared" ref="A1507" si="740">ROW(B1507)-2</f>
        <v>1505</v>
      </c>
      <c r="B1507" s="13" t="s">
        <v>84</v>
      </c>
      <c r="C1507" s="104" t="s">
        <v>7657</v>
      </c>
      <c r="D1507" s="82" t="s">
        <v>7655</v>
      </c>
      <c r="E1507" s="91" t="str">
        <f>CONCATENATE(LEFT(D1507,5),VLOOKUP(CONCATENATE(N1507,"x",O1507),'PART NUMBER GUIDE'!$B$9:$C$49,2,FALSE),VLOOKUP(CONCATENATE(P1507, V1507), 'PART NUMBER GUIDE'!$Q$6:$R$91, 2, FALSE),VLOOKUP(Y1507,'PART NUMBER GUIDE'!$J$8:$K$43,2, FALSE),IF(U1507="N/A",IF(ABS(S1507)&lt;10,"0"&amp;ABS(S1507),ABS(S1507)),CONCATENATE(LEFT(U1507,1),RIGHT(U1507,1))), F1507, G1507)</f>
        <v>MR80421016310</v>
      </c>
      <c r="F1507" s="90"/>
      <c r="G1507" s="90"/>
      <c r="H1507" s="79" t="s">
        <v>7875</v>
      </c>
      <c r="I1507" s="109">
        <v>45372</v>
      </c>
      <c r="J1507" s="85" t="s">
        <v>1266</v>
      </c>
      <c r="K1507" s="342">
        <v>439</v>
      </c>
      <c r="L1507" s="92">
        <f t="shared" si="664"/>
        <v>439</v>
      </c>
      <c r="M1507" s="344"/>
      <c r="N1507" s="82">
        <v>20</v>
      </c>
      <c r="O1507" s="8">
        <v>10</v>
      </c>
      <c r="P1507" s="99" t="str">
        <f t="shared" ref="P1507" si="741">CONCATENATE(Q1507,"x",R1507)</f>
        <v>6x135</v>
      </c>
      <c r="Q1507" s="99">
        <v>6</v>
      </c>
      <c r="R1507" s="82">
        <v>135</v>
      </c>
      <c r="S1507" s="82">
        <v>10</v>
      </c>
      <c r="T1507" s="84">
        <v>5.8500000000000005</v>
      </c>
      <c r="U1507" s="102" t="s">
        <v>85</v>
      </c>
      <c r="V1507" s="75">
        <v>87</v>
      </c>
      <c r="W1507" s="41">
        <v>41.005980766387232</v>
      </c>
      <c r="X1507" s="51">
        <v>2650</v>
      </c>
      <c r="Y1507" s="45" t="s">
        <v>5454</v>
      </c>
      <c r="Z1507" s="79" t="s">
        <v>196</v>
      </c>
      <c r="AA1507" s="51" t="str">
        <f t="shared" ref="AA1507" si="742">_xlfn.CONCAT(N1507,"x",O1507,","," ",P1507,","," ",S1507," ","OS")</f>
        <v>20x10, 6x135, 10 OS</v>
      </c>
      <c r="AB1507" s="81" t="s">
        <v>7971</v>
      </c>
      <c r="AC1507" s="89">
        <f>_xlfn.IFNA(VLOOKUP(AB1507,ACCESSORIES!F:J,5,FALSE),"N/A")</f>
        <v>22</v>
      </c>
      <c r="AD1507" s="14" t="s">
        <v>85</v>
      </c>
      <c r="AE1507" s="9" t="str">
        <f>_xlfn.IFNA(VLOOKUP(AD1507,ACCESSORIES!C:G,5,FALSE),"N/A")</f>
        <v>N/A</v>
      </c>
      <c r="AF1507" s="14" t="s">
        <v>85</v>
      </c>
      <c r="AG1507" s="14" t="s">
        <v>85</v>
      </c>
      <c r="AH1507" s="9" t="str">
        <f>_xlfn.IFNA(VLOOKUP(AG1507,ACCESSORIES!F:J,5,FALSE),"N/A")</f>
        <v>N/A</v>
      </c>
      <c r="AI1507" s="99" t="s">
        <v>265</v>
      </c>
      <c r="AJ1507" s="82" t="s">
        <v>85</v>
      </c>
      <c r="AK1507" s="82" t="s">
        <v>85</v>
      </c>
      <c r="AL1507" s="82" t="s">
        <v>85</v>
      </c>
      <c r="AM1507" s="82">
        <v>16.2</v>
      </c>
      <c r="AN1507" s="82">
        <v>175</v>
      </c>
      <c r="AO1507" s="36">
        <v>5.3</v>
      </c>
      <c r="AP1507" s="36">
        <v>25.9</v>
      </c>
      <c r="AQ1507" s="25">
        <v>38.4</v>
      </c>
      <c r="AR1507" s="36">
        <v>47.8</v>
      </c>
      <c r="AS1507" s="25">
        <v>244.7</v>
      </c>
      <c r="AT1507" s="74">
        <v>240.3</v>
      </c>
      <c r="AU1507" s="84">
        <v>87</v>
      </c>
      <c r="AV1507" s="54">
        <v>55.9</v>
      </c>
      <c r="AW1507" s="54">
        <v>55.9</v>
      </c>
      <c r="AX1507" s="54">
        <v>60.3</v>
      </c>
      <c r="AY1507" s="13" t="s">
        <v>85</v>
      </c>
      <c r="AZ1507" s="98" t="str">
        <f>_xlfn.IFNA(VLOOKUP(AY1507,ACCESSORIES!F:J,5,FALSE),"N/A")</f>
        <v>N/A</v>
      </c>
      <c r="BA1507" s="13" t="s">
        <v>85</v>
      </c>
      <c r="BB1507" s="98" t="str">
        <f>_xlfn.IFNA(VLOOKUP(BA1507,ACCESSORIES!F:J,5,FALSE),"N/A")</f>
        <v>N/A</v>
      </c>
      <c r="BC1507" s="77">
        <f t="shared" si="681"/>
        <v>45.505980766387232</v>
      </c>
      <c r="BD1507" s="56">
        <v>23.228346456692901</v>
      </c>
      <c r="BE1507" s="56">
        <v>23.228346456692901</v>
      </c>
      <c r="BF1507" s="56">
        <v>12.9133858267717</v>
      </c>
      <c r="BG1507" s="378">
        <f t="shared" si="675"/>
        <v>0.11417680000000027</v>
      </c>
      <c r="BH1507" s="81">
        <v>20</v>
      </c>
      <c r="BI1507" s="114" t="s">
        <v>3532</v>
      </c>
      <c r="BJ1507" s="50" t="s">
        <v>4050</v>
      </c>
      <c r="BK1507" s="81"/>
      <c r="BL1507" s="81"/>
      <c r="BM1507" s="81"/>
      <c r="BN1507" s="81"/>
      <c r="BO1507" s="81"/>
      <c r="BP1507" s="81"/>
      <c r="BQ1507" s="81"/>
      <c r="BR1507" s="81"/>
      <c r="BS1507" s="81"/>
      <c r="BT1507" s="81"/>
      <c r="BU1507" s="349"/>
      <c r="BV1507" s="390"/>
      <c r="BW1507" s="352"/>
      <c r="BX1507" s="390"/>
      <c r="BY1507" s="93" t="str">
        <f t="shared" ref="BY1507" si="743">CONCATENATE(IF(J1507="Closeout","CLOSEOUT - ",""),D1507,", ",N1507,"x",O1507,", ",IF(U1507="N/A","",CONCATENATE(U1507,"/")),IF(S1507&gt;0,CONCATENATE("+",S1507),S1507),"mm Offset, ",P1507,", ",V1507,"mm Centerbore, ",PROPER(Y1507),IF(G1507="R",", Race Drilled",""),"",IF(BA1507="N/A","",CONCATENATE(", w/ ",BA1507)))</f>
        <v>MR804, 20x10, +10mm Offset, 6x135, 87mm Centerbore, Machined - Clear Coat</v>
      </c>
      <c r="BZ1507" s="81" t="s">
        <v>3878</v>
      </c>
      <c r="CA1507" s="81" t="s">
        <v>3879</v>
      </c>
      <c r="CB1507" s="81" t="str">
        <f t="shared" ref="CB1507" si="744">C1507</f>
        <v>RAISED (8XX)</v>
      </c>
    </row>
    <row r="1508" spans="1:80" s="38" customFormat="1" ht="15" customHeight="1">
      <c r="A1508" s="22">
        <f t="shared" si="259"/>
        <v>1506</v>
      </c>
      <c r="B1508" s="13" t="s">
        <v>84</v>
      </c>
      <c r="C1508" s="104" t="s">
        <v>7657</v>
      </c>
      <c r="D1508" s="82" t="s">
        <v>7655</v>
      </c>
      <c r="E1508" s="91" t="str">
        <f>CONCATENATE(LEFT(D1508,5),VLOOKUP(CONCATENATE(N1508,"x",O1508),'PART NUMBER GUIDE'!$B$9:$C$49,2,FALSE),VLOOKUP(CONCATENATE(P1508, V1508), 'PART NUMBER GUIDE'!$Q$6:$R$91, 2, FALSE),VLOOKUP(Y1508,'PART NUMBER GUIDE'!$J$8:$K$43,2, FALSE),IF(U1508="N/A",IF(ABS(S1508)&lt;10,"0"&amp;ABS(S1508),ABS(S1508)),CONCATENATE(LEFT(U1508,1),RIGHT(U1508,1))), F1508, G1508)</f>
        <v>MR804210601310</v>
      </c>
      <c r="F1508" s="90"/>
      <c r="G1508" s="90"/>
      <c r="H1508" s="79" t="s">
        <v>7876</v>
      </c>
      <c r="I1508" s="109">
        <v>45372</v>
      </c>
      <c r="J1508" s="85" t="s">
        <v>1266</v>
      </c>
      <c r="K1508" s="342">
        <v>429</v>
      </c>
      <c r="L1508" s="92">
        <f t="shared" si="664"/>
        <v>429</v>
      </c>
      <c r="M1508" s="344"/>
      <c r="N1508" s="82">
        <v>20</v>
      </c>
      <c r="O1508" s="8">
        <v>10</v>
      </c>
      <c r="P1508" s="99" t="str">
        <f t="shared" si="724"/>
        <v>6x5.5</v>
      </c>
      <c r="Q1508" s="99">
        <v>6</v>
      </c>
      <c r="R1508" s="82">
        <v>5.5</v>
      </c>
      <c r="S1508" s="82">
        <v>10</v>
      </c>
      <c r="T1508" s="84">
        <v>5.8500000000000005</v>
      </c>
      <c r="U1508" s="102" t="s">
        <v>85</v>
      </c>
      <c r="V1508" s="75">
        <v>106.25</v>
      </c>
      <c r="W1508" s="41">
        <v>41.005980766387232</v>
      </c>
      <c r="X1508" s="51">
        <v>2650</v>
      </c>
      <c r="Y1508" s="45" t="s">
        <v>4304</v>
      </c>
      <c r="Z1508" s="79" t="s">
        <v>2987</v>
      </c>
      <c r="AA1508" s="51" t="str">
        <f t="shared" si="674"/>
        <v>20x10, 6x5.5, 10 OS</v>
      </c>
      <c r="AB1508" s="81" t="s">
        <v>7971</v>
      </c>
      <c r="AC1508" s="89">
        <f>_xlfn.IFNA(VLOOKUP(AB1508,ACCESSORIES!F:J,5,FALSE),"N/A")</f>
        <v>22</v>
      </c>
      <c r="AD1508" s="14" t="s">
        <v>85</v>
      </c>
      <c r="AE1508" s="9" t="str">
        <f>_xlfn.IFNA(VLOOKUP(AD1508,ACCESSORIES!C:G,5,FALSE),"N/A")</f>
        <v>N/A</v>
      </c>
      <c r="AF1508" s="14" t="s">
        <v>85</v>
      </c>
      <c r="AG1508" s="14" t="s">
        <v>85</v>
      </c>
      <c r="AH1508" s="9" t="str">
        <f>_xlfn.IFNA(VLOOKUP(AG1508,ACCESSORIES!F:J,5,FALSE),"N/A")</f>
        <v>N/A</v>
      </c>
      <c r="AI1508" s="99" t="s">
        <v>265</v>
      </c>
      <c r="AJ1508" s="82" t="s">
        <v>1709</v>
      </c>
      <c r="AK1508" s="40">
        <f>_xlfn.IFNA(VLOOKUP(AJ1508,ACCESSORIES!F:J,5,FALSE),"N/A")</f>
        <v>2.75</v>
      </c>
      <c r="AL1508" s="3">
        <v>78.3</v>
      </c>
      <c r="AM1508" s="82">
        <v>16.2</v>
      </c>
      <c r="AN1508" s="82">
        <v>175</v>
      </c>
      <c r="AO1508" s="36">
        <v>5.3</v>
      </c>
      <c r="AP1508" s="36">
        <v>25.9</v>
      </c>
      <c r="AQ1508" s="25">
        <v>38.4</v>
      </c>
      <c r="AR1508" s="36">
        <v>47.8</v>
      </c>
      <c r="AS1508" s="25">
        <v>244.7</v>
      </c>
      <c r="AT1508" s="74">
        <v>240.3</v>
      </c>
      <c r="AU1508" s="84">
        <v>94.8</v>
      </c>
      <c r="AV1508" s="54">
        <v>41.2</v>
      </c>
      <c r="AW1508" s="54">
        <v>55.9</v>
      </c>
      <c r="AX1508" s="54">
        <v>60.3</v>
      </c>
      <c r="AY1508" s="13" t="s">
        <v>85</v>
      </c>
      <c r="AZ1508" s="98" t="str">
        <f>_xlfn.IFNA(VLOOKUP(AY1508,ACCESSORIES!F:J,5,FALSE),"N/A")</f>
        <v>N/A</v>
      </c>
      <c r="BA1508" s="13" t="s">
        <v>85</v>
      </c>
      <c r="BB1508" s="98" t="str">
        <f>_xlfn.IFNA(VLOOKUP(BA1508,ACCESSORIES!F:J,5,FALSE),"N/A")</f>
        <v>N/A</v>
      </c>
      <c r="BC1508" s="77">
        <f t="shared" si="681"/>
        <v>45.505980766387232</v>
      </c>
      <c r="BD1508" s="56">
        <v>23.228346456692901</v>
      </c>
      <c r="BE1508" s="56">
        <v>23.228346456692901</v>
      </c>
      <c r="BF1508" s="56">
        <v>12.9133858267717</v>
      </c>
      <c r="BG1508" s="378">
        <f t="shared" si="675"/>
        <v>0.11417680000000027</v>
      </c>
      <c r="BH1508" s="81">
        <v>20</v>
      </c>
      <c r="BI1508" s="114" t="s">
        <v>3532</v>
      </c>
      <c r="BJ1508" s="50" t="s">
        <v>4050</v>
      </c>
      <c r="BK1508" s="81"/>
      <c r="BL1508" s="81"/>
      <c r="BM1508" s="81"/>
      <c r="BN1508" s="81"/>
      <c r="BO1508" s="81"/>
      <c r="BP1508" s="81"/>
      <c r="BQ1508" s="81"/>
      <c r="BR1508" s="81"/>
      <c r="BS1508" s="81"/>
      <c r="BT1508" s="81"/>
      <c r="BU1508" s="349"/>
      <c r="BV1508" s="390"/>
      <c r="BW1508" s="352"/>
      <c r="BX1508" s="390"/>
      <c r="BY1508" s="93" t="str">
        <f t="shared" si="676"/>
        <v>MR804, 20x10, +10mm Offset, 6x5.5, 106.25mm Centerbore, Gloss Black</v>
      </c>
      <c r="BZ1508" s="81" t="s">
        <v>3878</v>
      </c>
      <c r="CA1508" s="81" t="s">
        <v>3879</v>
      </c>
      <c r="CB1508" s="81" t="str">
        <f t="shared" si="677"/>
        <v>RAISED (8XX)</v>
      </c>
    </row>
    <row r="1509" spans="1:80" s="38" customFormat="1" ht="15" customHeight="1">
      <c r="A1509" s="22">
        <f t="shared" ref="A1509" si="745">ROW(B1509)-2</f>
        <v>1507</v>
      </c>
      <c r="B1509" s="13" t="s">
        <v>84</v>
      </c>
      <c r="C1509" s="104" t="s">
        <v>7657</v>
      </c>
      <c r="D1509" s="82" t="s">
        <v>7655</v>
      </c>
      <c r="E1509" s="91" t="str">
        <f>CONCATENATE(LEFT(D1509,5),VLOOKUP(CONCATENATE(N1509,"x",O1509),'PART NUMBER GUIDE'!$B$9:$C$49,2,FALSE),VLOOKUP(CONCATENATE(P1509, V1509), 'PART NUMBER GUIDE'!$Q$6:$R$91, 2, FALSE),VLOOKUP(Y1509,'PART NUMBER GUIDE'!$J$8:$K$43,2, FALSE),IF(U1509="N/A",IF(ABS(S1509)&lt;10,"0"&amp;ABS(S1509),ABS(S1509)),CONCATENATE(LEFT(U1509,1),RIGHT(U1509,1))), F1509, G1509)</f>
        <v>MR80421060310</v>
      </c>
      <c r="F1509" s="90"/>
      <c r="G1509" s="90"/>
      <c r="H1509" s="79" t="s">
        <v>7877</v>
      </c>
      <c r="I1509" s="109">
        <v>45372</v>
      </c>
      <c r="J1509" s="85" t="s">
        <v>1266</v>
      </c>
      <c r="K1509" s="342">
        <v>439</v>
      </c>
      <c r="L1509" s="92">
        <f t="shared" si="664"/>
        <v>439</v>
      </c>
      <c r="M1509" s="344"/>
      <c r="N1509" s="82">
        <v>20</v>
      </c>
      <c r="O1509" s="8">
        <v>10</v>
      </c>
      <c r="P1509" s="99" t="str">
        <f t="shared" ref="P1509" si="746">CONCATENATE(Q1509,"x",R1509)</f>
        <v>6x5.5</v>
      </c>
      <c r="Q1509" s="99">
        <v>6</v>
      </c>
      <c r="R1509" s="82">
        <v>5.5</v>
      </c>
      <c r="S1509" s="82">
        <v>10</v>
      </c>
      <c r="T1509" s="84">
        <v>5.8500000000000005</v>
      </c>
      <c r="U1509" s="102" t="s">
        <v>85</v>
      </c>
      <c r="V1509" s="75">
        <v>106.25</v>
      </c>
      <c r="W1509" s="41">
        <v>41.005980766387232</v>
      </c>
      <c r="X1509" s="51">
        <v>2650</v>
      </c>
      <c r="Y1509" s="45" t="s">
        <v>5454</v>
      </c>
      <c r="Z1509" s="79" t="s">
        <v>196</v>
      </c>
      <c r="AA1509" s="51" t="str">
        <f t="shared" ref="AA1509" si="747">_xlfn.CONCAT(N1509,"x",O1509,","," ",P1509,","," ",S1509," ","OS")</f>
        <v>20x10, 6x5.5, 10 OS</v>
      </c>
      <c r="AB1509" s="81" t="s">
        <v>7971</v>
      </c>
      <c r="AC1509" s="89">
        <f>_xlfn.IFNA(VLOOKUP(AB1509,ACCESSORIES!F:J,5,FALSE),"N/A")</f>
        <v>22</v>
      </c>
      <c r="AD1509" s="14" t="s">
        <v>85</v>
      </c>
      <c r="AE1509" s="9" t="str">
        <f>_xlfn.IFNA(VLOOKUP(AD1509,ACCESSORIES!C:G,5,FALSE),"N/A")</f>
        <v>N/A</v>
      </c>
      <c r="AF1509" s="14" t="s">
        <v>85</v>
      </c>
      <c r="AG1509" s="14" t="s">
        <v>85</v>
      </c>
      <c r="AH1509" s="9" t="str">
        <f>_xlfn.IFNA(VLOOKUP(AG1509,ACCESSORIES!F:J,5,FALSE),"N/A")</f>
        <v>N/A</v>
      </c>
      <c r="AI1509" s="99" t="s">
        <v>265</v>
      </c>
      <c r="AJ1509" s="82" t="s">
        <v>1709</v>
      </c>
      <c r="AK1509" s="40">
        <f>_xlfn.IFNA(VLOOKUP(AJ1509,ACCESSORIES!F:J,5,FALSE),"N/A")</f>
        <v>2.75</v>
      </c>
      <c r="AL1509" s="3">
        <v>78.3</v>
      </c>
      <c r="AM1509" s="82">
        <v>16.2</v>
      </c>
      <c r="AN1509" s="82">
        <v>175</v>
      </c>
      <c r="AO1509" s="36">
        <v>5.3</v>
      </c>
      <c r="AP1509" s="36">
        <v>25.9</v>
      </c>
      <c r="AQ1509" s="25">
        <v>38.4</v>
      </c>
      <c r="AR1509" s="36">
        <v>47.8</v>
      </c>
      <c r="AS1509" s="25">
        <v>244.7</v>
      </c>
      <c r="AT1509" s="74">
        <v>240.3</v>
      </c>
      <c r="AU1509" s="84">
        <v>94.8</v>
      </c>
      <c r="AV1509" s="54">
        <v>41.2</v>
      </c>
      <c r="AW1509" s="54">
        <v>55.9</v>
      </c>
      <c r="AX1509" s="54">
        <v>60.3</v>
      </c>
      <c r="AY1509" s="13" t="s">
        <v>85</v>
      </c>
      <c r="AZ1509" s="98" t="str">
        <f>_xlfn.IFNA(VLOOKUP(AY1509,ACCESSORIES!F:J,5,FALSE),"N/A")</f>
        <v>N/A</v>
      </c>
      <c r="BA1509" s="13" t="s">
        <v>85</v>
      </c>
      <c r="BB1509" s="98" t="str">
        <f>_xlfn.IFNA(VLOOKUP(BA1509,ACCESSORIES!F:J,5,FALSE),"N/A")</f>
        <v>N/A</v>
      </c>
      <c r="BC1509" s="77">
        <f t="shared" si="681"/>
        <v>45.505980766387232</v>
      </c>
      <c r="BD1509" s="56">
        <v>23.228346456692901</v>
      </c>
      <c r="BE1509" s="56">
        <v>23.228346456692901</v>
      </c>
      <c r="BF1509" s="56">
        <v>12.9133858267717</v>
      </c>
      <c r="BG1509" s="378">
        <f t="shared" si="675"/>
        <v>0.11417680000000027</v>
      </c>
      <c r="BH1509" s="81">
        <v>20</v>
      </c>
      <c r="BI1509" s="114" t="s">
        <v>3532</v>
      </c>
      <c r="BJ1509" s="50" t="s">
        <v>4050</v>
      </c>
      <c r="BK1509" s="81"/>
      <c r="BL1509" s="81"/>
      <c r="BM1509" s="81"/>
      <c r="BN1509" s="81"/>
      <c r="BO1509" s="81"/>
      <c r="BP1509" s="81"/>
      <c r="BQ1509" s="81"/>
      <c r="BR1509" s="81"/>
      <c r="BS1509" s="81"/>
      <c r="BT1509" s="81"/>
      <c r="BU1509" s="349"/>
      <c r="BV1509" s="390"/>
      <c r="BW1509" s="352"/>
      <c r="BX1509" s="390"/>
      <c r="BY1509" s="93" t="str">
        <f t="shared" ref="BY1509" si="748">CONCATENATE(IF(J1509="Closeout","CLOSEOUT - ",""),D1509,", ",N1509,"x",O1509,", ",IF(U1509="N/A","",CONCATENATE(U1509,"/")),IF(S1509&gt;0,CONCATENATE("+",S1509),S1509),"mm Offset, ",P1509,", ",V1509,"mm Centerbore, ",PROPER(Y1509),IF(G1509="R",", Race Drilled",""),"",IF(BA1509="N/A","",CONCATENATE(", w/ ",BA1509)))</f>
        <v>MR804, 20x10, +10mm Offset, 6x5.5, 106.25mm Centerbore, Machined - Clear Coat</v>
      </c>
      <c r="BZ1509" s="81" t="s">
        <v>3878</v>
      </c>
      <c r="CA1509" s="81" t="s">
        <v>3879</v>
      </c>
      <c r="CB1509" s="81" t="str">
        <f t="shared" ref="CB1509" si="749">C1509</f>
        <v>RAISED (8XX)</v>
      </c>
    </row>
    <row r="1510" spans="1:80" s="38" customFormat="1" ht="15" customHeight="1">
      <c r="A1510" s="22">
        <f t="shared" si="259"/>
        <v>1508</v>
      </c>
      <c r="B1510" s="13" t="s">
        <v>84</v>
      </c>
      <c r="C1510" s="104" t="s">
        <v>7657</v>
      </c>
      <c r="D1510" s="82" t="s">
        <v>7655</v>
      </c>
      <c r="E1510" s="91" t="str">
        <f>CONCATENATE(LEFT(D1510,5),VLOOKUP(CONCATENATE(N1510,"x",O1510),'PART NUMBER GUIDE'!$B$9:$C$49,2,FALSE),VLOOKUP(CONCATENATE(P1510, V1510), 'PART NUMBER GUIDE'!$Q$6:$R$91, 2, FALSE),VLOOKUP(Y1510,'PART NUMBER GUIDE'!$J$8:$K$43,2, FALSE),IF(U1510="N/A",IF(ABS(S1510)&lt;10,"0"&amp;ABS(S1510),ABS(S1510)),CONCATENATE(LEFT(U1510,1),RIGHT(U1510,1))), F1510, G1510)</f>
        <v>MR804210501318N</v>
      </c>
      <c r="F1510" s="90" t="s">
        <v>2224</v>
      </c>
      <c r="G1510" s="90"/>
      <c r="H1510" s="79" t="s">
        <v>7878</v>
      </c>
      <c r="I1510" s="109">
        <v>45372</v>
      </c>
      <c r="J1510" s="85" t="s">
        <v>1266</v>
      </c>
      <c r="K1510" s="342">
        <v>429</v>
      </c>
      <c r="L1510" s="92">
        <f t="shared" si="664"/>
        <v>429</v>
      </c>
      <c r="M1510" s="344"/>
      <c r="N1510" s="82">
        <v>20</v>
      </c>
      <c r="O1510" s="8">
        <v>10</v>
      </c>
      <c r="P1510" s="99" t="str">
        <f t="shared" si="724"/>
        <v>5x5</v>
      </c>
      <c r="Q1510" s="82">
        <v>5</v>
      </c>
      <c r="R1510" s="82">
        <v>5</v>
      </c>
      <c r="S1510" s="82">
        <v>-18</v>
      </c>
      <c r="T1510" s="84">
        <v>4.75</v>
      </c>
      <c r="U1510" s="102" t="s">
        <v>85</v>
      </c>
      <c r="V1510" s="84">
        <v>78.25</v>
      </c>
      <c r="W1510" s="41">
        <v>43.651527912605765</v>
      </c>
      <c r="X1510" s="51">
        <v>2650</v>
      </c>
      <c r="Y1510" s="45" t="s">
        <v>4304</v>
      </c>
      <c r="Z1510" s="79" t="s">
        <v>2987</v>
      </c>
      <c r="AA1510" s="51" t="str">
        <f t="shared" si="674"/>
        <v>20x10, 5x5, -18 OS</v>
      </c>
      <c r="AB1510" s="81" t="s">
        <v>7651</v>
      </c>
      <c r="AC1510" s="89">
        <f>_xlfn.IFNA(VLOOKUP(AB1510,ACCESSORIES!F:J,5,FALSE),"N/A")</f>
        <v>22</v>
      </c>
      <c r="AD1510" s="14" t="s">
        <v>85</v>
      </c>
      <c r="AE1510" s="9" t="str">
        <f>_xlfn.IFNA(VLOOKUP(AD1510,ACCESSORIES!C:G,5,FALSE),"N/A")</f>
        <v>N/A</v>
      </c>
      <c r="AF1510" s="14" t="s">
        <v>85</v>
      </c>
      <c r="AG1510" s="14" t="s">
        <v>85</v>
      </c>
      <c r="AH1510" s="9" t="str">
        <f>_xlfn.IFNA(VLOOKUP(AG1510,ACCESSORIES!F:J,5,FALSE),"N/A")</f>
        <v>N/A</v>
      </c>
      <c r="AI1510" s="99" t="s">
        <v>265</v>
      </c>
      <c r="AJ1510" s="82" t="s">
        <v>8621</v>
      </c>
      <c r="AK1510" s="40">
        <f>_xlfn.IFNA(VLOOKUP(AJ1510,ACCESSORIES!F:J,5,FALSE),"N/A")</f>
        <v>3</v>
      </c>
      <c r="AL1510" s="82">
        <v>71.8</v>
      </c>
      <c r="AM1510" s="82">
        <v>16.2</v>
      </c>
      <c r="AN1510" s="82">
        <v>170</v>
      </c>
      <c r="AO1510" s="36">
        <v>11</v>
      </c>
      <c r="AP1510" s="36">
        <v>32</v>
      </c>
      <c r="AQ1510" s="25">
        <v>65</v>
      </c>
      <c r="AR1510" s="36">
        <v>75.8</v>
      </c>
      <c r="AS1510" s="25">
        <v>246.8</v>
      </c>
      <c r="AT1510" s="74">
        <v>243</v>
      </c>
      <c r="AU1510" s="84">
        <v>71.5</v>
      </c>
      <c r="AV1510" s="54">
        <v>63.9</v>
      </c>
      <c r="AW1510" s="54">
        <v>63.9</v>
      </c>
      <c r="AX1510" s="54">
        <v>60</v>
      </c>
      <c r="AY1510" s="13" t="s">
        <v>85</v>
      </c>
      <c r="AZ1510" s="98" t="str">
        <f>_xlfn.IFNA(VLOOKUP(AY1510,ACCESSORIES!F:J,5,FALSE),"N/A")</f>
        <v>N/A</v>
      </c>
      <c r="BA1510" s="13" t="s">
        <v>85</v>
      </c>
      <c r="BB1510" s="98" t="str">
        <f>_xlfn.IFNA(VLOOKUP(BA1510,ACCESSORIES!F:J,5,FALSE),"N/A")</f>
        <v>N/A</v>
      </c>
      <c r="BC1510" s="77">
        <f t="shared" si="681"/>
        <v>48.151527912605765</v>
      </c>
      <c r="BD1510" s="56">
        <v>23.228346456692901</v>
      </c>
      <c r="BE1510" s="56">
        <v>23.228346456692901</v>
      </c>
      <c r="BF1510" s="56">
        <v>12.9133858267717</v>
      </c>
      <c r="BG1510" s="378">
        <f t="shared" si="675"/>
        <v>0.11417680000000027</v>
      </c>
      <c r="BH1510" s="81">
        <v>20</v>
      </c>
      <c r="BI1510" s="114" t="s">
        <v>3532</v>
      </c>
      <c r="BJ1510" s="50" t="s">
        <v>4050</v>
      </c>
      <c r="BK1510" s="81"/>
      <c r="BL1510" s="81"/>
      <c r="BM1510" s="81"/>
      <c r="BN1510" s="81"/>
      <c r="BO1510" s="81"/>
      <c r="BP1510" s="81"/>
      <c r="BQ1510" s="81"/>
      <c r="BR1510" s="81"/>
      <c r="BS1510" s="81"/>
      <c r="BT1510" s="81"/>
      <c r="BU1510" s="349"/>
      <c r="BV1510" s="390"/>
      <c r="BW1510" s="352"/>
      <c r="BX1510" s="390"/>
      <c r="BY1510" s="93" t="str">
        <f t="shared" si="676"/>
        <v>MR804, 20x10, -18mm Offset, 5x5, 78.25mm Centerbore, Gloss Black</v>
      </c>
      <c r="BZ1510" s="81" t="s">
        <v>3878</v>
      </c>
      <c r="CA1510" s="81" t="s">
        <v>3879</v>
      </c>
      <c r="CB1510" s="81" t="str">
        <f t="shared" si="677"/>
        <v>RAISED (8XX)</v>
      </c>
    </row>
    <row r="1511" spans="1:80" s="38" customFormat="1" ht="15" customHeight="1">
      <c r="A1511" s="22">
        <f t="shared" ref="A1511" si="750">ROW(B1511)-2</f>
        <v>1509</v>
      </c>
      <c r="B1511" s="13" t="s">
        <v>84</v>
      </c>
      <c r="C1511" s="104" t="s">
        <v>7657</v>
      </c>
      <c r="D1511" s="82" t="s">
        <v>7655</v>
      </c>
      <c r="E1511" s="91" t="str">
        <f>CONCATENATE(LEFT(D1511,5),VLOOKUP(CONCATENATE(N1511,"x",O1511),'PART NUMBER GUIDE'!$B$9:$C$49,2,FALSE),VLOOKUP(CONCATENATE(P1511, V1511), 'PART NUMBER GUIDE'!$Q$6:$R$91, 2, FALSE),VLOOKUP(Y1511,'PART NUMBER GUIDE'!$J$8:$K$43,2, FALSE),IF(U1511="N/A",IF(ABS(S1511)&lt;10,"0"&amp;ABS(S1511),ABS(S1511)),CONCATENATE(LEFT(U1511,1),RIGHT(U1511,1))), F1511, G1511)</f>
        <v>MR80421050318N</v>
      </c>
      <c r="F1511" s="90" t="s">
        <v>2224</v>
      </c>
      <c r="G1511" s="90"/>
      <c r="H1511" s="79" t="s">
        <v>7879</v>
      </c>
      <c r="I1511" s="109">
        <v>45372</v>
      </c>
      <c r="J1511" s="85" t="s">
        <v>1266</v>
      </c>
      <c r="K1511" s="342">
        <v>439</v>
      </c>
      <c r="L1511" s="92">
        <f t="shared" si="664"/>
        <v>439</v>
      </c>
      <c r="M1511" s="344"/>
      <c r="N1511" s="82">
        <v>20</v>
      </c>
      <c r="O1511" s="8">
        <v>10</v>
      </c>
      <c r="P1511" s="99" t="str">
        <f t="shared" ref="P1511" si="751">CONCATENATE(Q1511,"x",R1511)</f>
        <v>5x5</v>
      </c>
      <c r="Q1511" s="82">
        <v>5</v>
      </c>
      <c r="R1511" s="82">
        <v>5</v>
      </c>
      <c r="S1511" s="82">
        <v>-18</v>
      </c>
      <c r="T1511" s="84">
        <v>4.75</v>
      </c>
      <c r="U1511" s="102" t="s">
        <v>85</v>
      </c>
      <c r="V1511" s="84">
        <v>78.25</v>
      </c>
      <c r="W1511" s="41">
        <v>43.651527912605765</v>
      </c>
      <c r="X1511" s="51">
        <v>2650</v>
      </c>
      <c r="Y1511" s="45" t="s">
        <v>5454</v>
      </c>
      <c r="Z1511" s="79" t="s">
        <v>196</v>
      </c>
      <c r="AA1511" s="51" t="str">
        <f t="shared" ref="AA1511" si="752">_xlfn.CONCAT(N1511,"x",O1511,","," ",P1511,","," ",S1511," ","OS")</f>
        <v>20x10, 5x5, -18 OS</v>
      </c>
      <c r="AB1511" s="81" t="s">
        <v>7651</v>
      </c>
      <c r="AC1511" s="89">
        <f>_xlfn.IFNA(VLOOKUP(AB1511,ACCESSORIES!F:J,5,FALSE),"N/A")</f>
        <v>22</v>
      </c>
      <c r="AD1511" s="14" t="s">
        <v>85</v>
      </c>
      <c r="AE1511" s="9" t="str">
        <f>_xlfn.IFNA(VLOOKUP(AD1511,ACCESSORIES!C:G,5,FALSE),"N/A")</f>
        <v>N/A</v>
      </c>
      <c r="AF1511" s="14" t="s">
        <v>85</v>
      </c>
      <c r="AG1511" s="14" t="s">
        <v>85</v>
      </c>
      <c r="AH1511" s="9" t="str">
        <f>_xlfn.IFNA(VLOOKUP(AG1511,ACCESSORIES!F:J,5,FALSE),"N/A")</f>
        <v>N/A</v>
      </c>
      <c r="AI1511" s="99" t="s">
        <v>265</v>
      </c>
      <c r="AJ1511" s="82" t="s">
        <v>8621</v>
      </c>
      <c r="AK1511" s="40">
        <f>_xlfn.IFNA(VLOOKUP(AJ1511,ACCESSORIES!F:J,5,FALSE),"N/A")</f>
        <v>3</v>
      </c>
      <c r="AL1511" s="82">
        <v>71.8</v>
      </c>
      <c r="AM1511" s="82">
        <v>16.2</v>
      </c>
      <c r="AN1511" s="82">
        <v>170</v>
      </c>
      <c r="AO1511" s="36">
        <v>11</v>
      </c>
      <c r="AP1511" s="36">
        <v>32</v>
      </c>
      <c r="AQ1511" s="25">
        <v>65</v>
      </c>
      <c r="AR1511" s="36">
        <v>75.8</v>
      </c>
      <c r="AS1511" s="25">
        <v>246.8</v>
      </c>
      <c r="AT1511" s="74">
        <v>243</v>
      </c>
      <c r="AU1511" s="84">
        <v>71.5</v>
      </c>
      <c r="AV1511" s="54">
        <v>63.9</v>
      </c>
      <c r="AW1511" s="54">
        <v>63.9</v>
      </c>
      <c r="AX1511" s="54">
        <v>60</v>
      </c>
      <c r="AY1511" s="13" t="s">
        <v>85</v>
      </c>
      <c r="AZ1511" s="98" t="str">
        <f>_xlfn.IFNA(VLOOKUP(AY1511,ACCESSORIES!F:J,5,FALSE),"N/A")</f>
        <v>N/A</v>
      </c>
      <c r="BA1511" s="13" t="s">
        <v>85</v>
      </c>
      <c r="BB1511" s="98" t="str">
        <f>_xlfn.IFNA(VLOOKUP(BA1511,ACCESSORIES!F:J,5,FALSE),"N/A")</f>
        <v>N/A</v>
      </c>
      <c r="BC1511" s="77">
        <f t="shared" si="681"/>
        <v>48.151527912605765</v>
      </c>
      <c r="BD1511" s="56">
        <v>23.228346456692901</v>
      </c>
      <c r="BE1511" s="56">
        <v>23.228346456692901</v>
      </c>
      <c r="BF1511" s="56">
        <v>12.9133858267717</v>
      </c>
      <c r="BG1511" s="378">
        <f t="shared" si="675"/>
        <v>0.11417680000000027</v>
      </c>
      <c r="BH1511" s="81">
        <v>20</v>
      </c>
      <c r="BI1511" s="114" t="s">
        <v>3532</v>
      </c>
      <c r="BJ1511" s="50" t="s">
        <v>4050</v>
      </c>
      <c r="BK1511" s="81"/>
      <c r="BL1511" s="81"/>
      <c r="BM1511" s="81"/>
      <c r="BN1511" s="81"/>
      <c r="BO1511" s="81"/>
      <c r="BP1511" s="81"/>
      <c r="BQ1511" s="81"/>
      <c r="BR1511" s="81"/>
      <c r="BS1511" s="81"/>
      <c r="BT1511" s="81"/>
      <c r="BU1511" s="349"/>
      <c r="BV1511" s="390"/>
      <c r="BW1511" s="352"/>
      <c r="BX1511" s="390"/>
      <c r="BY1511" s="93" t="str">
        <f t="shared" ref="BY1511" si="753">CONCATENATE(IF(J1511="Closeout","CLOSEOUT - ",""),D1511,", ",N1511,"x",O1511,", ",IF(U1511="N/A","",CONCATENATE(U1511,"/")),IF(S1511&gt;0,CONCATENATE("+",S1511),S1511),"mm Offset, ",P1511,", ",V1511,"mm Centerbore, ",PROPER(Y1511),IF(G1511="R",", Race Drilled",""),"",IF(BA1511="N/A","",CONCATENATE(", w/ ",BA1511)))</f>
        <v>MR804, 20x10, -18mm Offset, 5x5, 78.25mm Centerbore, Machined - Clear Coat</v>
      </c>
      <c r="BZ1511" s="81" t="s">
        <v>3878</v>
      </c>
      <c r="CA1511" s="81" t="s">
        <v>3879</v>
      </c>
      <c r="CB1511" s="81" t="str">
        <f t="shared" ref="CB1511" si="754">C1511</f>
        <v>RAISED (8XX)</v>
      </c>
    </row>
    <row r="1512" spans="1:80" s="38" customFormat="1" ht="15" customHeight="1">
      <c r="A1512" s="22">
        <f t="shared" si="259"/>
        <v>1510</v>
      </c>
      <c r="B1512" s="13" t="s">
        <v>84</v>
      </c>
      <c r="C1512" s="104" t="s">
        <v>7657</v>
      </c>
      <c r="D1512" s="82" t="s">
        <v>7655</v>
      </c>
      <c r="E1512" s="91" t="str">
        <f>CONCATENATE(LEFT(D1512,5),VLOOKUP(CONCATENATE(N1512,"x",O1512),'PART NUMBER GUIDE'!$B$9:$C$49,2,FALSE),VLOOKUP(CONCATENATE(P1512, V1512), 'PART NUMBER GUIDE'!$Q$6:$R$91, 2, FALSE),VLOOKUP(Y1512,'PART NUMBER GUIDE'!$J$8:$K$43,2, FALSE),IF(U1512="N/A",IF(ABS(S1512)&lt;10,"0"&amp;ABS(S1512),ABS(S1512)),CONCATENATE(LEFT(U1512,1),RIGHT(U1512,1))), F1512, G1512)</f>
        <v>MR804210161318N</v>
      </c>
      <c r="F1512" s="90" t="s">
        <v>2224</v>
      </c>
      <c r="G1512" s="90"/>
      <c r="H1512" s="79" t="s">
        <v>7880</v>
      </c>
      <c r="I1512" s="109">
        <v>45372</v>
      </c>
      <c r="J1512" s="85" t="s">
        <v>1266</v>
      </c>
      <c r="K1512" s="342">
        <v>429</v>
      </c>
      <c r="L1512" s="92">
        <f t="shared" si="664"/>
        <v>429</v>
      </c>
      <c r="M1512" s="344"/>
      <c r="N1512" s="82">
        <v>20</v>
      </c>
      <c r="O1512" s="8">
        <v>10</v>
      </c>
      <c r="P1512" s="99" t="str">
        <f t="shared" si="724"/>
        <v>6x135</v>
      </c>
      <c r="Q1512" s="99">
        <v>6</v>
      </c>
      <c r="R1512" s="82">
        <v>135</v>
      </c>
      <c r="S1512" s="82">
        <v>-18</v>
      </c>
      <c r="T1512" s="84">
        <v>4.75</v>
      </c>
      <c r="U1512" s="102" t="s">
        <v>85</v>
      </c>
      <c r="V1512" s="75">
        <v>87</v>
      </c>
      <c r="W1512" s="41">
        <v>44.092452436975513</v>
      </c>
      <c r="X1512" s="51">
        <v>2650</v>
      </c>
      <c r="Y1512" s="45" t="s">
        <v>4304</v>
      </c>
      <c r="Z1512" s="79" t="s">
        <v>2987</v>
      </c>
      <c r="AA1512" s="51" t="str">
        <f t="shared" si="674"/>
        <v>20x10, 6x135, -18 OS</v>
      </c>
      <c r="AB1512" s="81" t="s">
        <v>7971</v>
      </c>
      <c r="AC1512" s="89">
        <f>_xlfn.IFNA(VLOOKUP(AB1512,ACCESSORIES!F:J,5,FALSE),"N/A")</f>
        <v>22</v>
      </c>
      <c r="AD1512" s="14" t="s">
        <v>85</v>
      </c>
      <c r="AE1512" s="9" t="str">
        <f>_xlfn.IFNA(VLOOKUP(AD1512,ACCESSORIES!C:G,5,FALSE),"N/A")</f>
        <v>N/A</v>
      </c>
      <c r="AF1512" s="14" t="s">
        <v>85</v>
      </c>
      <c r="AG1512" s="14" t="s">
        <v>85</v>
      </c>
      <c r="AH1512" s="9" t="str">
        <f>_xlfn.IFNA(VLOOKUP(AG1512,ACCESSORIES!F:J,5,FALSE),"N/A")</f>
        <v>N/A</v>
      </c>
      <c r="AI1512" s="99" t="s">
        <v>265</v>
      </c>
      <c r="AJ1512" s="82" t="s">
        <v>85</v>
      </c>
      <c r="AK1512" s="82" t="s">
        <v>85</v>
      </c>
      <c r="AL1512" s="82" t="s">
        <v>85</v>
      </c>
      <c r="AM1512" s="82">
        <v>16.2</v>
      </c>
      <c r="AN1512" s="82">
        <v>175</v>
      </c>
      <c r="AO1512" s="36">
        <v>6.8</v>
      </c>
      <c r="AP1512" s="36">
        <v>34.299999999999997</v>
      </c>
      <c r="AQ1512" s="25">
        <v>65.900000000000006</v>
      </c>
      <c r="AR1512" s="36">
        <v>75.8</v>
      </c>
      <c r="AS1512" s="25">
        <v>246.8</v>
      </c>
      <c r="AT1512" s="74">
        <v>243</v>
      </c>
      <c r="AU1512" s="84">
        <v>87</v>
      </c>
      <c r="AV1512" s="54">
        <v>63.9</v>
      </c>
      <c r="AW1512" s="54">
        <v>63.9</v>
      </c>
      <c r="AX1512" s="54">
        <v>60</v>
      </c>
      <c r="AY1512" s="13" t="s">
        <v>85</v>
      </c>
      <c r="AZ1512" s="98" t="str">
        <f>_xlfn.IFNA(VLOOKUP(AY1512,ACCESSORIES!F:J,5,FALSE),"N/A")</f>
        <v>N/A</v>
      </c>
      <c r="BA1512" s="13" t="s">
        <v>85</v>
      </c>
      <c r="BB1512" s="98" t="str">
        <f>_xlfn.IFNA(VLOOKUP(BA1512,ACCESSORIES!F:J,5,FALSE),"N/A")</f>
        <v>N/A</v>
      </c>
      <c r="BC1512" s="77">
        <f t="shared" si="681"/>
        <v>48.592452436975513</v>
      </c>
      <c r="BD1512" s="56">
        <v>23.228346456692901</v>
      </c>
      <c r="BE1512" s="56">
        <v>23.228346456692901</v>
      </c>
      <c r="BF1512" s="56">
        <v>12.9133858267717</v>
      </c>
      <c r="BG1512" s="378">
        <f t="shared" si="675"/>
        <v>0.11417680000000027</v>
      </c>
      <c r="BH1512" s="81">
        <v>20</v>
      </c>
      <c r="BI1512" s="114" t="s">
        <v>3532</v>
      </c>
      <c r="BJ1512" s="50" t="s">
        <v>4050</v>
      </c>
      <c r="BK1512" s="81"/>
      <c r="BL1512" s="81"/>
      <c r="BM1512" s="81"/>
      <c r="BN1512" s="81"/>
      <c r="BO1512" s="81"/>
      <c r="BP1512" s="81"/>
      <c r="BQ1512" s="81"/>
      <c r="BR1512" s="81"/>
      <c r="BS1512" s="81"/>
      <c r="BT1512" s="81"/>
      <c r="BU1512" s="349"/>
      <c r="BV1512" s="390"/>
      <c r="BW1512" s="352"/>
      <c r="BX1512" s="390"/>
      <c r="BY1512" s="93" t="str">
        <f t="shared" si="676"/>
        <v>MR804, 20x10, -18mm Offset, 6x135, 87mm Centerbore, Gloss Black</v>
      </c>
      <c r="BZ1512" s="81" t="s">
        <v>3878</v>
      </c>
      <c r="CA1512" s="81" t="s">
        <v>3879</v>
      </c>
      <c r="CB1512" s="81" t="str">
        <f t="shared" si="677"/>
        <v>RAISED (8XX)</v>
      </c>
    </row>
    <row r="1513" spans="1:80" s="38" customFormat="1" ht="15" customHeight="1">
      <c r="A1513" s="22">
        <f t="shared" ref="A1513" si="755">ROW(B1513)-2</f>
        <v>1511</v>
      </c>
      <c r="B1513" s="13" t="s">
        <v>84</v>
      </c>
      <c r="C1513" s="104" t="s">
        <v>7657</v>
      </c>
      <c r="D1513" s="82" t="s">
        <v>7655</v>
      </c>
      <c r="E1513" s="91" t="str">
        <f>CONCATENATE(LEFT(D1513,5),VLOOKUP(CONCATENATE(N1513,"x",O1513),'PART NUMBER GUIDE'!$B$9:$C$49,2,FALSE),VLOOKUP(CONCATENATE(P1513, V1513), 'PART NUMBER GUIDE'!$Q$6:$R$91, 2, FALSE),VLOOKUP(Y1513,'PART NUMBER GUIDE'!$J$8:$K$43,2, FALSE),IF(U1513="N/A",IF(ABS(S1513)&lt;10,"0"&amp;ABS(S1513),ABS(S1513)),CONCATENATE(LEFT(U1513,1),RIGHT(U1513,1))), F1513, G1513)</f>
        <v>MR80421016318N</v>
      </c>
      <c r="F1513" s="90" t="s">
        <v>2224</v>
      </c>
      <c r="G1513" s="90"/>
      <c r="H1513" s="79" t="s">
        <v>7881</v>
      </c>
      <c r="I1513" s="109">
        <v>45372</v>
      </c>
      <c r="J1513" s="85" t="s">
        <v>1266</v>
      </c>
      <c r="K1513" s="342">
        <v>439</v>
      </c>
      <c r="L1513" s="92">
        <f t="shared" si="664"/>
        <v>439</v>
      </c>
      <c r="M1513" s="344"/>
      <c r="N1513" s="82">
        <v>20</v>
      </c>
      <c r="O1513" s="8">
        <v>10</v>
      </c>
      <c r="P1513" s="99" t="str">
        <f t="shared" ref="P1513" si="756">CONCATENATE(Q1513,"x",R1513)</f>
        <v>6x135</v>
      </c>
      <c r="Q1513" s="99">
        <v>6</v>
      </c>
      <c r="R1513" s="82">
        <v>135</v>
      </c>
      <c r="S1513" s="82">
        <v>-18</v>
      </c>
      <c r="T1513" s="84">
        <v>4.75</v>
      </c>
      <c r="U1513" s="102" t="s">
        <v>85</v>
      </c>
      <c r="V1513" s="75">
        <v>87</v>
      </c>
      <c r="W1513" s="41">
        <v>44.092452436975513</v>
      </c>
      <c r="X1513" s="51">
        <v>2650</v>
      </c>
      <c r="Y1513" s="45" t="s">
        <v>5454</v>
      </c>
      <c r="Z1513" s="79" t="s">
        <v>196</v>
      </c>
      <c r="AA1513" s="51" t="str">
        <f t="shared" ref="AA1513" si="757">_xlfn.CONCAT(N1513,"x",O1513,","," ",P1513,","," ",S1513," ","OS")</f>
        <v>20x10, 6x135, -18 OS</v>
      </c>
      <c r="AB1513" s="81" t="s">
        <v>7971</v>
      </c>
      <c r="AC1513" s="89">
        <f>_xlfn.IFNA(VLOOKUP(AB1513,ACCESSORIES!F:J,5,FALSE),"N/A")</f>
        <v>22</v>
      </c>
      <c r="AD1513" s="14" t="s">
        <v>85</v>
      </c>
      <c r="AE1513" s="9" t="str">
        <f>_xlfn.IFNA(VLOOKUP(AD1513,ACCESSORIES!C:G,5,FALSE),"N/A")</f>
        <v>N/A</v>
      </c>
      <c r="AF1513" s="14" t="s">
        <v>85</v>
      </c>
      <c r="AG1513" s="14" t="s">
        <v>85</v>
      </c>
      <c r="AH1513" s="9" t="str">
        <f>_xlfn.IFNA(VLOOKUP(AG1513,ACCESSORIES!F:J,5,FALSE),"N/A")</f>
        <v>N/A</v>
      </c>
      <c r="AI1513" s="99" t="s">
        <v>265</v>
      </c>
      <c r="AJ1513" s="82" t="s">
        <v>85</v>
      </c>
      <c r="AK1513" s="82" t="s">
        <v>85</v>
      </c>
      <c r="AL1513" s="82" t="s">
        <v>85</v>
      </c>
      <c r="AM1513" s="82">
        <v>16.2</v>
      </c>
      <c r="AN1513" s="82">
        <v>175</v>
      </c>
      <c r="AO1513" s="36">
        <v>6.8</v>
      </c>
      <c r="AP1513" s="36">
        <v>34.299999999999997</v>
      </c>
      <c r="AQ1513" s="25">
        <v>65.900000000000006</v>
      </c>
      <c r="AR1513" s="36">
        <v>75.8</v>
      </c>
      <c r="AS1513" s="25">
        <v>246.8</v>
      </c>
      <c r="AT1513" s="74">
        <v>243</v>
      </c>
      <c r="AU1513" s="84">
        <v>87</v>
      </c>
      <c r="AV1513" s="54">
        <v>63.9</v>
      </c>
      <c r="AW1513" s="54">
        <v>63.9</v>
      </c>
      <c r="AX1513" s="54">
        <v>60</v>
      </c>
      <c r="AY1513" s="13" t="s">
        <v>85</v>
      </c>
      <c r="AZ1513" s="98" t="str">
        <f>_xlfn.IFNA(VLOOKUP(AY1513,ACCESSORIES!F:J,5,FALSE),"N/A")</f>
        <v>N/A</v>
      </c>
      <c r="BA1513" s="13" t="s">
        <v>85</v>
      </c>
      <c r="BB1513" s="98" t="str">
        <f>_xlfn.IFNA(VLOOKUP(BA1513,ACCESSORIES!F:J,5,FALSE),"N/A")</f>
        <v>N/A</v>
      </c>
      <c r="BC1513" s="77">
        <f t="shared" si="681"/>
        <v>48.592452436975513</v>
      </c>
      <c r="BD1513" s="56">
        <v>23.228346456692901</v>
      </c>
      <c r="BE1513" s="56">
        <v>23.228346456692901</v>
      </c>
      <c r="BF1513" s="56">
        <v>12.9133858267717</v>
      </c>
      <c r="BG1513" s="378">
        <f t="shared" si="675"/>
        <v>0.11417680000000027</v>
      </c>
      <c r="BH1513" s="81">
        <v>20</v>
      </c>
      <c r="BI1513" s="114" t="s">
        <v>3532</v>
      </c>
      <c r="BJ1513" s="50" t="s">
        <v>4050</v>
      </c>
      <c r="BK1513" s="81"/>
      <c r="BL1513" s="81"/>
      <c r="BM1513" s="81"/>
      <c r="BN1513" s="81"/>
      <c r="BO1513" s="81"/>
      <c r="BP1513" s="81"/>
      <c r="BQ1513" s="81"/>
      <c r="BR1513" s="81"/>
      <c r="BS1513" s="81"/>
      <c r="BT1513" s="81"/>
      <c r="BU1513" s="349"/>
      <c r="BV1513" s="390"/>
      <c r="BW1513" s="352"/>
      <c r="BX1513" s="390"/>
      <c r="BY1513" s="93" t="str">
        <f t="shared" ref="BY1513" si="758">CONCATENATE(IF(J1513="Closeout","CLOSEOUT - ",""),D1513,", ",N1513,"x",O1513,", ",IF(U1513="N/A","",CONCATENATE(U1513,"/")),IF(S1513&gt;0,CONCATENATE("+",S1513),S1513),"mm Offset, ",P1513,", ",V1513,"mm Centerbore, ",PROPER(Y1513),IF(G1513="R",", Race Drilled",""),"",IF(BA1513="N/A","",CONCATENATE(", w/ ",BA1513)))</f>
        <v>MR804, 20x10, -18mm Offset, 6x135, 87mm Centerbore, Machined - Clear Coat</v>
      </c>
      <c r="BZ1513" s="81" t="s">
        <v>3878</v>
      </c>
      <c r="CA1513" s="81" t="s">
        <v>3879</v>
      </c>
      <c r="CB1513" s="81" t="str">
        <f t="shared" ref="CB1513" si="759">C1513</f>
        <v>RAISED (8XX)</v>
      </c>
    </row>
    <row r="1514" spans="1:80" s="38" customFormat="1" ht="15" customHeight="1">
      <c r="A1514" s="22">
        <f t="shared" si="259"/>
        <v>1512</v>
      </c>
      <c r="B1514" s="13" t="s">
        <v>84</v>
      </c>
      <c r="C1514" s="104" t="s">
        <v>7657</v>
      </c>
      <c r="D1514" s="82" t="s">
        <v>7655</v>
      </c>
      <c r="E1514" s="91" t="str">
        <f>CONCATENATE(LEFT(D1514,5),VLOOKUP(CONCATENATE(N1514,"x",O1514),'PART NUMBER GUIDE'!$B$9:$C$49,2,FALSE),VLOOKUP(CONCATENATE(P1514, V1514), 'PART NUMBER GUIDE'!$Q$6:$R$91, 2, FALSE),VLOOKUP(Y1514,'PART NUMBER GUIDE'!$J$8:$K$43,2, FALSE),IF(U1514="N/A",IF(ABS(S1514)&lt;10,"0"&amp;ABS(S1514),ABS(S1514)),CONCATENATE(LEFT(U1514,1),RIGHT(U1514,1))), F1514, G1514)</f>
        <v>MR804210601318N</v>
      </c>
      <c r="F1514" s="90" t="s">
        <v>2224</v>
      </c>
      <c r="G1514" s="90"/>
      <c r="H1514" s="79" t="s">
        <v>7882</v>
      </c>
      <c r="I1514" s="109">
        <v>45372</v>
      </c>
      <c r="J1514" s="85" t="s">
        <v>1266</v>
      </c>
      <c r="K1514" s="342">
        <v>429</v>
      </c>
      <c r="L1514" s="92">
        <f t="shared" si="664"/>
        <v>429</v>
      </c>
      <c r="M1514" s="344"/>
      <c r="N1514" s="82">
        <v>20</v>
      </c>
      <c r="O1514" s="8">
        <v>10</v>
      </c>
      <c r="P1514" s="99" t="str">
        <f t="shared" si="724"/>
        <v>6x5.5</v>
      </c>
      <c r="Q1514" s="99">
        <v>6</v>
      </c>
      <c r="R1514" s="82">
        <v>5.5</v>
      </c>
      <c r="S1514" s="82">
        <v>-18</v>
      </c>
      <c r="T1514" s="84">
        <v>4.75</v>
      </c>
      <c r="U1514" s="102" t="s">
        <v>85</v>
      </c>
      <c r="V1514" s="75">
        <v>106.25</v>
      </c>
      <c r="W1514" s="41">
        <v>44.092452436975513</v>
      </c>
      <c r="X1514" s="51">
        <v>2650</v>
      </c>
      <c r="Y1514" s="45" t="s">
        <v>4304</v>
      </c>
      <c r="Z1514" s="79" t="s">
        <v>2987</v>
      </c>
      <c r="AA1514" s="51" t="str">
        <f t="shared" si="674"/>
        <v>20x10, 6x5.5, -18 OS</v>
      </c>
      <c r="AB1514" s="81" t="s">
        <v>7971</v>
      </c>
      <c r="AC1514" s="89">
        <f>_xlfn.IFNA(VLOOKUP(AB1514,ACCESSORIES!F:J,5,FALSE),"N/A")</f>
        <v>22</v>
      </c>
      <c r="AD1514" s="14" t="s">
        <v>85</v>
      </c>
      <c r="AE1514" s="9" t="str">
        <f>_xlfn.IFNA(VLOOKUP(AD1514,ACCESSORIES!C:G,5,FALSE),"N/A")</f>
        <v>N/A</v>
      </c>
      <c r="AF1514" s="14" t="s">
        <v>85</v>
      </c>
      <c r="AG1514" s="14" t="s">
        <v>85</v>
      </c>
      <c r="AH1514" s="9" t="str">
        <f>_xlfn.IFNA(VLOOKUP(AG1514,ACCESSORIES!F:J,5,FALSE),"N/A")</f>
        <v>N/A</v>
      </c>
      <c r="AI1514" s="99" t="s">
        <v>265</v>
      </c>
      <c r="AJ1514" s="82" t="s">
        <v>1709</v>
      </c>
      <c r="AK1514" s="40">
        <f>_xlfn.IFNA(VLOOKUP(AJ1514,ACCESSORIES!F:J,5,FALSE),"N/A")</f>
        <v>2.75</v>
      </c>
      <c r="AL1514" s="3">
        <v>78.3</v>
      </c>
      <c r="AM1514" s="82">
        <v>16.2</v>
      </c>
      <c r="AN1514" s="82">
        <v>175</v>
      </c>
      <c r="AO1514" s="36">
        <v>6.8</v>
      </c>
      <c r="AP1514" s="36">
        <v>34.299999999999997</v>
      </c>
      <c r="AQ1514" s="25">
        <v>65.900000000000006</v>
      </c>
      <c r="AR1514" s="36">
        <v>75.8</v>
      </c>
      <c r="AS1514" s="25">
        <v>246.8</v>
      </c>
      <c r="AT1514" s="74">
        <v>243</v>
      </c>
      <c r="AU1514" s="84">
        <v>94.8</v>
      </c>
      <c r="AV1514" s="54">
        <v>49.2</v>
      </c>
      <c r="AW1514" s="54">
        <v>63.9</v>
      </c>
      <c r="AX1514" s="54">
        <v>60</v>
      </c>
      <c r="AY1514" s="13" t="s">
        <v>85</v>
      </c>
      <c r="AZ1514" s="98" t="str">
        <f>_xlfn.IFNA(VLOOKUP(AY1514,ACCESSORIES!F:J,5,FALSE),"N/A")</f>
        <v>N/A</v>
      </c>
      <c r="BA1514" s="13" t="s">
        <v>85</v>
      </c>
      <c r="BB1514" s="98" t="str">
        <f>_xlfn.IFNA(VLOOKUP(BA1514,ACCESSORIES!F:J,5,FALSE),"N/A")</f>
        <v>N/A</v>
      </c>
      <c r="BC1514" s="77">
        <f t="shared" si="681"/>
        <v>48.592452436975513</v>
      </c>
      <c r="BD1514" s="56">
        <v>23.228346456692901</v>
      </c>
      <c r="BE1514" s="56">
        <v>23.228346456692901</v>
      </c>
      <c r="BF1514" s="56">
        <v>12.9133858267717</v>
      </c>
      <c r="BG1514" s="378">
        <f t="shared" si="675"/>
        <v>0.11417680000000027</v>
      </c>
      <c r="BH1514" s="81">
        <v>20</v>
      </c>
      <c r="BI1514" s="114" t="s">
        <v>3532</v>
      </c>
      <c r="BJ1514" s="50" t="s">
        <v>4050</v>
      </c>
      <c r="BK1514" s="81"/>
      <c r="BL1514" s="81"/>
      <c r="BM1514" s="81"/>
      <c r="BN1514" s="81"/>
      <c r="BO1514" s="81"/>
      <c r="BP1514" s="81"/>
      <c r="BQ1514" s="81"/>
      <c r="BR1514" s="81"/>
      <c r="BS1514" s="81"/>
      <c r="BT1514" s="81"/>
      <c r="BU1514" s="349"/>
      <c r="BV1514" s="390"/>
      <c r="BW1514" s="352"/>
      <c r="BX1514" s="390"/>
      <c r="BY1514" s="93" t="str">
        <f t="shared" si="676"/>
        <v>MR804, 20x10, -18mm Offset, 6x5.5, 106.25mm Centerbore, Gloss Black</v>
      </c>
      <c r="BZ1514" s="81" t="s">
        <v>3878</v>
      </c>
      <c r="CA1514" s="81" t="s">
        <v>3879</v>
      </c>
      <c r="CB1514" s="81" t="str">
        <f t="shared" si="677"/>
        <v>RAISED (8XX)</v>
      </c>
    </row>
    <row r="1515" spans="1:80" s="38" customFormat="1" ht="15" customHeight="1">
      <c r="A1515" s="22">
        <f t="shared" ref="A1515" si="760">ROW(B1515)-2</f>
        <v>1513</v>
      </c>
      <c r="B1515" s="13" t="s">
        <v>84</v>
      </c>
      <c r="C1515" s="104" t="s">
        <v>7657</v>
      </c>
      <c r="D1515" s="82" t="s">
        <v>7655</v>
      </c>
      <c r="E1515" s="91" t="str">
        <f>CONCATENATE(LEFT(D1515,5),VLOOKUP(CONCATENATE(N1515,"x",O1515),'PART NUMBER GUIDE'!$B$9:$C$49,2,FALSE),VLOOKUP(CONCATENATE(P1515, V1515), 'PART NUMBER GUIDE'!$Q$6:$R$91, 2, FALSE),VLOOKUP(Y1515,'PART NUMBER GUIDE'!$J$8:$K$43,2, FALSE),IF(U1515="N/A",IF(ABS(S1515)&lt;10,"0"&amp;ABS(S1515),ABS(S1515)),CONCATENATE(LEFT(U1515,1),RIGHT(U1515,1))), F1515, G1515)</f>
        <v>MR80421060318N</v>
      </c>
      <c r="F1515" s="90" t="s">
        <v>2224</v>
      </c>
      <c r="G1515" s="90"/>
      <c r="H1515" s="79" t="s">
        <v>7883</v>
      </c>
      <c r="I1515" s="109">
        <v>45372</v>
      </c>
      <c r="J1515" s="85" t="s">
        <v>1266</v>
      </c>
      <c r="K1515" s="342">
        <v>439</v>
      </c>
      <c r="L1515" s="92">
        <f t="shared" si="664"/>
        <v>439</v>
      </c>
      <c r="M1515" s="344"/>
      <c r="N1515" s="82">
        <v>20</v>
      </c>
      <c r="O1515" s="8">
        <v>10</v>
      </c>
      <c r="P1515" s="99" t="str">
        <f t="shared" ref="P1515" si="761">CONCATENATE(Q1515,"x",R1515)</f>
        <v>6x5.5</v>
      </c>
      <c r="Q1515" s="99">
        <v>6</v>
      </c>
      <c r="R1515" s="82">
        <v>5.5</v>
      </c>
      <c r="S1515" s="82">
        <v>-18</v>
      </c>
      <c r="T1515" s="84">
        <v>4.75</v>
      </c>
      <c r="U1515" s="102" t="s">
        <v>85</v>
      </c>
      <c r="V1515" s="75">
        <v>106.25</v>
      </c>
      <c r="W1515" s="41">
        <v>44.092452436975513</v>
      </c>
      <c r="X1515" s="51">
        <v>2650</v>
      </c>
      <c r="Y1515" s="45" t="s">
        <v>5454</v>
      </c>
      <c r="Z1515" s="79" t="s">
        <v>196</v>
      </c>
      <c r="AA1515" s="51" t="str">
        <f t="shared" ref="AA1515" si="762">_xlfn.CONCAT(N1515,"x",O1515,","," ",P1515,","," ",S1515," ","OS")</f>
        <v>20x10, 6x5.5, -18 OS</v>
      </c>
      <c r="AB1515" s="81" t="s">
        <v>7971</v>
      </c>
      <c r="AC1515" s="89">
        <f>_xlfn.IFNA(VLOOKUP(AB1515,ACCESSORIES!F:J,5,FALSE),"N/A")</f>
        <v>22</v>
      </c>
      <c r="AD1515" s="14" t="s">
        <v>85</v>
      </c>
      <c r="AE1515" s="9" t="str">
        <f>_xlfn.IFNA(VLOOKUP(AD1515,ACCESSORIES!C:G,5,FALSE),"N/A")</f>
        <v>N/A</v>
      </c>
      <c r="AF1515" s="14" t="s">
        <v>85</v>
      </c>
      <c r="AG1515" s="14" t="s">
        <v>85</v>
      </c>
      <c r="AH1515" s="9" t="str">
        <f>_xlfn.IFNA(VLOOKUP(AG1515,ACCESSORIES!F:J,5,FALSE),"N/A")</f>
        <v>N/A</v>
      </c>
      <c r="AI1515" s="99" t="s">
        <v>265</v>
      </c>
      <c r="AJ1515" s="82" t="s">
        <v>1709</v>
      </c>
      <c r="AK1515" s="40">
        <f>_xlfn.IFNA(VLOOKUP(AJ1515,ACCESSORIES!F:J,5,FALSE),"N/A")</f>
        <v>2.75</v>
      </c>
      <c r="AL1515" s="3">
        <v>78.3</v>
      </c>
      <c r="AM1515" s="82">
        <v>16.2</v>
      </c>
      <c r="AN1515" s="82">
        <v>175</v>
      </c>
      <c r="AO1515" s="36">
        <v>6.8</v>
      </c>
      <c r="AP1515" s="36">
        <v>34.299999999999997</v>
      </c>
      <c r="AQ1515" s="25">
        <v>65.900000000000006</v>
      </c>
      <c r="AR1515" s="36">
        <v>75.8</v>
      </c>
      <c r="AS1515" s="25">
        <v>246.8</v>
      </c>
      <c r="AT1515" s="74">
        <v>243</v>
      </c>
      <c r="AU1515" s="84">
        <v>94.8</v>
      </c>
      <c r="AV1515" s="54">
        <v>49.2</v>
      </c>
      <c r="AW1515" s="54">
        <v>63.9</v>
      </c>
      <c r="AX1515" s="54">
        <v>60</v>
      </c>
      <c r="AY1515" s="13" t="s">
        <v>85</v>
      </c>
      <c r="AZ1515" s="98" t="str">
        <f>_xlfn.IFNA(VLOOKUP(AY1515,ACCESSORIES!F:J,5,FALSE),"N/A")</f>
        <v>N/A</v>
      </c>
      <c r="BA1515" s="13" t="s">
        <v>85</v>
      </c>
      <c r="BB1515" s="98" t="str">
        <f>_xlfn.IFNA(VLOOKUP(BA1515,ACCESSORIES!F:J,5,FALSE),"N/A")</f>
        <v>N/A</v>
      </c>
      <c r="BC1515" s="77">
        <f t="shared" si="681"/>
        <v>48.592452436975513</v>
      </c>
      <c r="BD1515" s="56">
        <v>23.228346456692901</v>
      </c>
      <c r="BE1515" s="56">
        <v>23.228346456692901</v>
      </c>
      <c r="BF1515" s="56">
        <v>12.9133858267717</v>
      </c>
      <c r="BG1515" s="378">
        <f t="shared" si="675"/>
        <v>0.11417680000000027</v>
      </c>
      <c r="BH1515" s="81">
        <v>20</v>
      </c>
      <c r="BI1515" s="114" t="s">
        <v>3532</v>
      </c>
      <c r="BJ1515" s="50" t="s">
        <v>4050</v>
      </c>
      <c r="BK1515" s="81"/>
      <c r="BL1515" s="81"/>
      <c r="BM1515" s="81"/>
      <c r="BN1515" s="81"/>
      <c r="BO1515" s="81"/>
      <c r="BP1515" s="81"/>
      <c r="BQ1515" s="81"/>
      <c r="BR1515" s="81"/>
      <c r="BS1515" s="81"/>
      <c r="BT1515" s="81"/>
      <c r="BU1515" s="349"/>
      <c r="BV1515" s="390"/>
      <c r="BW1515" s="352"/>
      <c r="BX1515" s="390"/>
      <c r="BY1515" s="93" t="str">
        <f t="shared" ref="BY1515" si="763">CONCATENATE(IF(J1515="Closeout","CLOSEOUT - ",""),D1515,", ",N1515,"x",O1515,", ",IF(U1515="N/A","",CONCATENATE(U1515,"/")),IF(S1515&gt;0,CONCATENATE("+",S1515),S1515),"mm Offset, ",P1515,", ",V1515,"mm Centerbore, ",PROPER(Y1515),IF(G1515="R",", Race Drilled",""),"",IF(BA1515="N/A","",CONCATENATE(", w/ ",BA1515)))</f>
        <v>MR804, 20x10, -18mm Offset, 6x5.5, 106.25mm Centerbore, Machined - Clear Coat</v>
      </c>
      <c r="BZ1515" s="81" t="s">
        <v>3878</v>
      </c>
      <c r="CA1515" s="81" t="s">
        <v>3879</v>
      </c>
      <c r="CB1515" s="81" t="str">
        <f t="shared" ref="CB1515" si="764">C1515</f>
        <v>RAISED (8XX)</v>
      </c>
    </row>
    <row r="1516" spans="1:80" s="38" customFormat="1" ht="15" customHeight="1">
      <c r="A1516" s="22">
        <f t="shared" si="259"/>
        <v>1514</v>
      </c>
      <c r="B1516" s="13" t="s">
        <v>84</v>
      </c>
      <c r="C1516" s="104" t="s">
        <v>7657</v>
      </c>
      <c r="D1516" s="82" t="s">
        <v>7655</v>
      </c>
      <c r="E1516" s="91" t="str">
        <f>CONCATENATE(LEFT(D1516,5),VLOOKUP(CONCATENATE(N1516,"x",O1516),'PART NUMBER GUIDE'!$B$9:$C$49,2,FALSE),VLOOKUP(CONCATENATE(P1516, V1516), 'PART NUMBER GUIDE'!$Q$6:$R$91, 2, FALSE),VLOOKUP(Y1516,'PART NUMBER GUIDE'!$J$8:$K$43,2, FALSE),IF(U1516="N/A",IF(ABS(S1516)&lt;10,"0"&amp;ABS(S1516),ABS(S1516)),CONCATENATE(LEFT(U1516,1),RIGHT(U1516,1))), F1516, G1516)</f>
        <v>MR804210801318N</v>
      </c>
      <c r="F1516" s="90" t="s">
        <v>2224</v>
      </c>
      <c r="G1516" s="90"/>
      <c r="H1516" s="79" t="s">
        <v>7884</v>
      </c>
      <c r="I1516" s="109">
        <v>45372</v>
      </c>
      <c r="J1516" s="85" t="s">
        <v>1266</v>
      </c>
      <c r="K1516" s="342">
        <v>429</v>
      </c>
      <c r="L1516" s="92">
        <f t="shared" si="664"/>
        <v>429</v>
      </c>
      <c r="M1516" s="344"/>
      <c r="N1516" s="82">
        <v>20</v>
      </c>
      <c r="O1516" s="8">
        <v>10</v>
      </c>
      <c r="P1516" s="99" t="str">
        <f t="shared" si="724"/>
        <v>8x6.5</v>
      </c>
      <c r="Q1516" s="82">
        <v>8</v>
      </c>
      <c r="R1516" s="82">
        <v>6.5</v>
      </c>
      <c r="S1516" s="82">
        <v>-18</v>
      </c>
      <c r="T1516" s="84">
        <v>4.75</v>
      </c>
      <c r="U1516" s="102" t="s">
        <v>85</v>
      </c>
      <c r="V1516" s="75">
        <v>121.3</v>
      </c>
      <c r="W1516" s="41">
        <v>41.667367552941855</v>
      </c>
      <c r="X1516" s="51">
        <v>3640</v>
      </c>
      <c r="Y1516" s="45" t="s">
        <v>4304</v>
      </c>
      <c r="Z1516" s="79" t="s">
        <v>2987</v>
      </c>
      <c r="AA1516" s="51" t="str">
        <f t="shared" si="674"/>
        <v>20x10, 8x6.5, -18 OS</v>
      </c>
      <c r="AB1516" s="81" t="s">
        <v>7652</v>
      </c>
      <c r="AC1516" s="89">
        <f>_xlfn.IFNA(VLOOKUP(AB1516,ACCESSORIES!F:J,5,FALSE),"N/A")</f>
        <v>22</v>
      </c>
      <c r="AD1516" s="14" t="s">
        <v>85</v>
      </c>
      <c r="AE1516" s="9" t="str">
        <f>_xlfn.IFNA(VLOOKUP(AD1516,ACCESSORIES!C:G,5,FALSE),"N/A")</f>
        <v>N/A</v>
      </c>
      <c r="AF1516" s="9" t="str">
        <f>_xlfn.IFNA(VLOOKUP(AE1516,ACCESSORIES!D:H,5,FALSE),"N/A")</f>
        <v>N/A</v>
      </c>
      <c r="AG1516" s="14" t="s">
        <v>85</v>
      </c>
      <c r="AH1516" s="9" t="str">
        <f>_xlfn.IFNA(VLOOKUP(AG1516,ACCESSORIES!F:J,5,FALSE),"N/A")</f>
        <v>N/A</v>
      </c>
      <c r="AI1516" s="99" t="s">
        <v>265</v>
      </c>
      <c r="AJ1516" s="82" t="s">
        <v>85</v>
      </c>
      <c r="AK1516" s="82" t="s">
        <v>85</v>
      </c>
      <c r="AL1516" s="82" t="s">
        <v>85</v>
      </c>
      <c r="AM1516" s="82">
        <v>16.2</v>
      </c>
      <c r="AN1516" s="82">
        <v>200</v>
      </c>
      <c r="AO1516" s="36">
        <v>0</v>
      </c>
      <c r="AP1516" s="36">
        <v>0</v>
      </c>
      <c r="AQ1516" s="25">
        <v>28.4</v>
      </c>
      <c r="AR1516" s="36">
        <v>40.9</v>
      </c>
      <c r="AS1516" s="25">
        <v>246.3</v>
      </c>
      <c r="AT1516" s="74">
        <v>242.5</v>
      </c>
      <c r="AU1516" s="75">
        <v>121.3</v>
      </c>
      <c r="AV1516" s="54">
        <v>84</v>
      </c>
      <c r="AW1516" s="54">
        <v>84</v>
      </c>
      <c r="AX1516" s="54">
        <v>91</v>
      </c>
      <c r="AY1516" s="13" t="s">
        <v>85</v>
      </c>
      <c r="AZ1516" s="98" t="str">
        <f>_xlfn.IFNA(VLOOKUP(AY1516,ACCESSORIES!F:J,5,FALSE),"N/A")</f>
        <v>N/A</v>
      </c>
      <c r="BA1516" s="13" t="s">
        <v>85</v>
      </c>
      <c r="BB1516" s="98" t="str">
        <f>_xlfn.IFNA(VLOOKUP(BA1516,ACCESSORIES!F:J,5,FALSE),"N/A")</f>
        <v>N/A</v>
      </c>
      <c r="BC1516" s="77">
        <f t="shared" si="681"/>
        <v>46.167367552941855</v>
      </c>
      <c r="BD1516" s="56">
        <v>23.228346456692901</v>
      </c>
      <c r="BE1516" s="56">
        <v>23.228346456692901</v>
      </c>
      <c r="BF1516" s="56">
        <v>12.9133858267717</v>
      </c>
      <c r="BG1516" s="378">
        <f t="shared" si="675"/>
        <v>0.11417680000000027</v>
      </c>
      <c r="BH1516" s="81">
        <v>20</v>
      </c>
      <c r="BI1516" s="114" t="s">
        <v>3532</v>
      </c>
      <c r="BJ1516" s="50" t="s">
        <v>4050</v>
      </c>
      <c r="BK1516" s="81"/>
      <c r="BL1516" s="81"/>
      <c r="BM1516" s="81"/>
      <c r="BN1516" s="81"/>
      <c r="BO1516" s="81"/>
      <c r="BP1516" s="81"/>
      <c r="BQ1516" s="81"/>
      <c r="BR1516" s="81"/>
      <c r="BS1516" s="81"/>
      <c r="BT1516" s="81"/>
      <c r="BU1516" s="349"/>
      <c r="BV1516" s="390"/>
      <c r="BW1516" s="352"/>
      <c r="BX1516" s="390"/>
      <c r="BY1516" s="93" t="str">
        <f t="shared" si="676"/>
        <v>MR804, 20x10, -18mm Offset, 8x6.5, 121.3mm Centerbore, Gloss Black</v>
      </c>
      <c r="BZ1516" s="81" t="s">
        <v>3878</v>
      </c>
      <c r="CA1516" s="81" t="s">
        <v>3879</v>
      </c>
      <c r="CB1516" s="81" t="str">
        <f t="shared" si="677"/>
        <v>RAISED (8XX)</v>
      </c>
    </row>
    <row r="1517" spans="1:80" s="38" customFormat="1" ht="15" customHeight="1">
      <c r="A1517" s="22">
        <f t="shared" ref="A1517" si="765">ROW(B1517)-2</f>
        <v>1515</v>
      </c>
      <c r="B1517" s="13" t="s">
        <v>84</v>
      </c>
      <c r="C1517" s="104" t="s">
        <v>7657</v>
      </c>
      <c r="D1517" s="82" t="s">
        <v>7655</v>
      </c>
      <c r="E1517" s="91" t="str">
        <f>CONCATENATE(LEFT(D1517,5),VLOOKUP(CONCATENATE(N1517,"x",O1517),'PART NUMBER GUIDE'!$B$9:$C$49,2,FALSE),VLOOKUP(CONCATENATE(P1517, V1517), 'PART NUMBER GUIDE'!$Q$6:$R$91, 2, FALSE),VLOOKUP(Y1517,'PART NUMBER GUIDE'!$J$8:$K$43,2, FALSE),IF(U1517="N/A",IF(ABS(S1517)&lt;10,"0"&amp;ABS(S1517),ABS(S1517)),CONCATENATE(LEFT(U1517,1),RIGHT(U1517,1))), F1517, G1517)</f>
        <v>MR80421080318N</v>
      </c>
      <c r="F1517" s="90" t="s">
        <v>2224</v>
      </c>
      <c r="G1517" s="90"/>
      <c r="H1517" s="79" t="s">
        <v>7885</v>
      </c>
      <c r="I1517" s="109">
        <v>45372</v>
      </c>
      <c r="J1517" s="85" t="s">
        <v>1266</v>
      </c>
      <c r="K1517" s="342">
        <v>439</v>
      </c>
      <c r="L1517" s="92">
        <f t="shared" si="664"/>
        <v>439</v>
      </c>
      <c r="M1517" s="344"/>
      <c r="N1517" s="82">
        <v>20</v>
      </c>
      <c r="O1517" s="8">
        <v>10</v>
      </c>
      <c r="P1517" s="99" t="str">
        <f t="shared" ref="P1517" si="766">CONCATENATE(Q1517,"x",R1517)</f>
        <v>8x6.5</v>
      </c>
      <c r="Q1517" s="82">
        <v>8</v>
      </c>
      <c r="R1517" s="82">
        <v>6.5</v>
      </c>
      <c r="S1517" s="82">
        <v>-18</v>
      </c>
      <c r="T1517" s="84">
        <v>4.75</v>
      </c>
      <c r="U1517" s="102" t="s">
        <v>85</v>
      </c>
      <c r="V1517" s="75">
        <v>121.3</v>
      </c>
      <c r="W1517" s="41">
        <v>41.667367552941855</v>
      </c>
      <c r="X1517" s="51">
        <v>3640</v>
      </c>
      <c r="Y1517" s="45" t="s">
        <v>5454</v>
      </c>
      <c r="Z1517" s="79" t="s">
        <v>196</v>
      </c>
      <c r="AA1517" s="51" t="str">
        <f t="shared" ref="AA1517" si="767">_xlfn.CONCAT(N1517,"x",O1517,","," ",P1517,","," ",S1517," ","OS")</f>
        <v>20x10, 8x6.5, -18 OS</v>
      </c>
      <c r="AB1517" s="81" t="s">
        <v>7652</v>
      </c>
      <c r="AC1517" s="89">
        <f>_xlfn.IFNA(VLOOKUP(AB1517,ACCESSORIES!F:J,5,FALSE),"N/A")</f>
        <v>22</v>
      </c>
      <c r="AD1517" s="14" t="s">
        <v>85</v>
      </c>
      <c r="AE1517" s="9" t="str">
        <f>_xlfn.IFNA(VLOOKUP(AD1517,ACCESSORIES!C:G,5,FALSE),"N/A")</f>
        <v>N/A</v>
      </c>
      <c r="AF1517" s="9" t="str">
        <f>_xlfn.IFNA(VLOOKUP(AE1517,ACCESSORIES!D:H,5,FALSE),"N/A")</f>
        <v>N/A</v>
      </c>
      <c r="AG1517" s="14" t="s">
        <v>85</v>
      </c>
      <c r="AH1517" s="9" t="str">
        <f>_xlfn.IFNA(VLOOKUP(AG1517,ACCESSORIES!F:J,5,FALSE),"N/A")</f>
        <v>N/A</v>
      </c>
      <c r="AI1517" s="99" t="s">
        <v>265</v>
      </c>
      <c r="AJ1517" s="82" t="s">
        <v>85</v>
      </c>
      <c r="AK1517" s="82" t="s">
        <v>85</v>
      </c>
      <c r="AL1517" s="82" t="s">
        <v>85</v>
      </c>
      <c r="AM1517" s="82">
        <v>16.2</v>
      </c>
      <c r="AN1517" s="82">
        <v>200</v>
      </c>
      <c r="AO1517" s="36">
        <v>0</v>
      </c>
      <c r="AP1517" s="36">
        <v>0</v>
      </c>
      <c r="AQ1517" s="25">
        <v>28.4</v>
      </c>
      <c r="AR1517" s="36">
        <v>40.9</v>
      </c>
      <c r="AS1517" s="25">
        <v>246.3</v>
      </c>
      <c r="AT1517" s="74">
        <v>242.5</v>
      </c>
      <c r="AU1517" s="75">
        <v>121.3</v>
      </c>
      <c r="AV1517" s="54">
        <v>84</v>
      </c>
      <c r="AW1517" s="54">
        <v>84</v>
      </c>
      <c r="AX1517" s="54">
        <v>91</v>
      </c>
      <c r="AY1517" s="13" t="s">
        <v>85</v>
      </c>
      <c r="AZ1517" s="98" t="str">
        <f>_xlfn.IFNA(VLOOKUP(AY1517,ACCESSORIES!F:J,5,FALSE),"N/A")</f>
        <v>N/A</v>
      </c>
      <c r="BA1517" s="13" t="s">
        <v>85</v>
      </c>
      <c r="BB1517" s="98" t="str">
        <f>_xlfn.IFNA(VLOOKUP(BA1517,ACCESSORIES!F:J,5,FALSE),"N/A")</f>
        <v>N/A</v>
      </c>
      <c r="BC1517" s="77">
        <f t="shared" si="681"/>
        <v>46.167367552941855</v>
      </c>
      <c r="BD1517" s="56">
        <v>23.228346456692901</v>
      </c>
      <c r="BE1517" s="56">
        <v>23.228346456692901</v>
      </c>
      <c r="BF1517" s="56">
        <v>12.9133858267717</v>
      </c>
      <c r="BG1517" s="378">
        <f t="shared" si="675"/>
        <v>0.11417680000000027</v>
      </c>
      <c r="BH1517" s="81">
        <v>20</v>
      </c>
      <c r="BI1517" s="114" t="s">
        <v>3532</v>
      </c>
      <c r="BJ1517" s="50" t="s">
        <v>4050</v>
      </c>
      <c r="BK1517" s="81"/>
      <c r="BL1517" s="81"/>
      <c r="BM1517" s="81"/>
      <c r="BN1517" s="81"/>
      <c r="BO1517" s="81"/>
      <c r="BP1517" s="81"/>
      <c r="BQ1517" s="81"/>
      <c r="BR1517" s="81"/>
      <c r="BS1517" s="81"/>
      <c r="BT1517" s="81"/>
      <c r="BU1517" s="349"/>
      <c r="BV1517" s="390"/>
      <c r="BW1517" s="352"/>
      <c r="BX1517" s="390"/>
      <c r="BY1517" s="93" t="str">
        <f t="shared" ref="BY1517" si="768">CONCATENATE(IF(J1517="Closeout","CLOSEOUT - ",""),D1517,", ",N1517,"x",O1517,", ",IF(U1517="N/A","",CONCATENATE(U1517,"/")),IF(S1517&gt;0,CONCATENATE("+",S1517),S1517),"mm Offset, ",P1517,", ",V1517,"mm Centerbore, ",PROPER(Y1517),IF(G1517="R",", Race Drilled",""),"",IF(BA1517="N/A","",CONCATENATE(", w/ ",BA1517)))</f>
        <v>MR804, 20x10, -18mm Offset, 8x6.5, 121.3mm Centerbore, Machined - Clear Coat</v>
      </c>
      <c r="BZ1517" s="81" t="s">
        <v>3878</v>
      </c>
      <c r="CA1517" s="81" t="s">
        <v>3879</v>
      </c>
      <c r="CB1517" s="81" t="str">
        <f t="shared" ref="CB1517" si="769">C1517</f>
        <v>RAISED (8XX)</v>
      </c>
    </row>
    <row r="1518" spans="1:80" s="38" customFormat="1" ht="15" customHeight="1">
      <c r="A1518" s="22">
        <f t="shared" si="259"/>
        <v>1516</v>
      </c>
      <c r="B1518" s="13" t="s">
        <v>84</v>
      </c>
      <c r="C1518" s="104" t="s">
        <v>7657</v>
      </c>
      <c r="D1518" s="82" t="s">
        <v>7655</v>
      </c>
      <c r="E1518" s="91" t="str">
        <f>CONCATENATE(LEFT(D1518,5),VLOOKUP(CONCATENATE(N1518,"x",O1518),'PART NUMBER GUIDE'!$B$9:$C$49,2,FALSE),VLOOKUP(CONCATENATE(P1518, V1518), 'PART NUMBER GUIDE'!$Q$6:$R$91, 2, FALSE),VLOOKUP(Y1518,'PART NUMBER GUIDE'!$J$8:$K$43,2, FALSE),IF(U1518="N/A",IF(ABS(S1518)&lt;10,"0"&amp;ABS(S1518),ABS(S1518)),CONCATENATE(LEFT(U1518,1),RIGHT(U1518,1))), F1518, G1518)</f>
        <v>MR804210871318N</v>
      </c>
      <c r="F1518" s="90" t="s">
        <v>2224</v>
      </c>
      <c r="G1518" s="90"/>
      <c r="H1518" s="79" t="s">
        <v>7886</v>
      </c>
      <c r="I1518" s="109">
        <v>45372</v>
      </c>
      <c r="J1518" s="85" t="s">
        <v>1266</v>
      </c>
      <c r="K1518" s="342">
        <v>429</v>
      </c>
      <c r="L1518" s="92">
        <f t="shared" si="664"/>
        <v>429</v>
      </c>
      <c r="M1518" s="344"/>
      <c r="N1518" s="82">
        <v>20</v>
      </c>
      <c r="O1518" s="8">
        <v>10</v>
      </c>
      <c r="P1518" s="99" t="str">
        <f t="shared" si="724"/>
        <v>8x170</v>
      </c>
      <c r="Q1518" s="82">
        <v>8</v>
      </c>
      <c r="R1518" s="82">
        <v>170</v>
      </c>
      <c r="S1518" s="82">
        <v>-18</v>
      </c>
      <c r="T1518" s="84">
        <v>4.75</v>
      </c>
      <c r="U1518" s="102" t="s">
        <v>85</v>
      </c>
      <c r="V1518" s="75">
        <v>125</v>
      </c>
      <c r="W1518" s="41">
        <v>41.887829815126736</v>
      </c>
      <c r="X1518" s="51">
        <v>3640</v>
      </c>
      <c r="Y1518" s="45" t="s">
        <v>4304</v>
      </c>
      <c r="Z1518" s="79" t="s">
        <v>2987</v>
      </c>
      <c r="AA1518" s="51" t="str">
        <f t="shared" si="674"/>
        <v>20x10, 8x170, -18 OS</v>
      </c>
      <c r="AB1518" s="81" t="s">
        <v>7652</v>
      </c>
      <c r="AC1518" s="89">
        <f>_xlfn.IFNA(VLOOKUP(AB1518,ACCESSORIES!F:J,5,FALSE),"N/A")</f>
        <v>22</v>
      </c>
      <c r="AD1518" s="14" t="s">
        <v>85</v>
      </c>
      <c r="AE1518" s="9" t="str">
        <f>_xlfn.IFNA(VLOOKUP(AD1518,ACCESSORIES!C:G,5,FALSE),"N/A")</f>
        <v>N/A</v>
      </c>
      <c r="AF1518" s="9" t="str">
        <f>_xlfn.IFNA(VLOOKUP(AE1518,ACCESSORIES!D:H,5,FALSE),"N/A")</f>
        <v>N/A</v>
      </c>
      <c r="AG1518" s="14" t="s">
        <v>85</v>
      </c>
      <c r="AH1518" s="9" t="str">
        <f>_xlfn.IFNA(VLOOKUP(AG1518,ACCESSORIES!F:J,5,FALSE),"N/A")</f>
        <v>N/A</v>
      </c>
      <c r="AI1518" s="99" t="s">
        <v>265</v>
      </c>
      <c r="AJ1518" s="82" t="s">
        <v>85</v>
      </c>
      <c r="AK1518" s="82" t="s">
        <v>85</v>
      </c>
      <c r="AL1518" s="82" t="s">
        <v>85</v>
      </c>
      <c r="AM1518" s="82">
        <v>16.2</v>
      </c>
      <c r="AN1518" s="82">
        <v>200</v>
      </c>
      <c r="AO1518" s="36">
        <v>0</v>
      </c>
      <c r="AP1518" s="36">
        <v>0</v>
      </c>
      <c r="AQ1518" s="25">
        <v>28.4</v>
      </c>
      <c r="AR1518" s="36">
        <v>40.9</v>
      </c>
      <c r="AS1518" s="25">
        <v>246.3</v>
      </c>
      <c r="AT1518" s="74">
        <v>242.5</v>
      </c>
      <c r="AU1518" s="84">
        <v>125</v>
      </c>
      <c r="AV1518" s="54">
        <v>84</v>
      </c>
      <c r="AW1518" s="54">
        <v>84</v>
      </c>
      <c r="AX1518" s="54">
        <v>91</v>
      </c>
      <c r="AY1518" s="13" t="s">
        <v>85</v>
      </c>
      <c r="AZ1518" s="98" t="str">
        <f>_xlfn.IFNA(VLOOKUP(AY1518,ACCESSORIES!F:J,5,FALSE),"N/A")</f>
        <v>N/A</v>
      </c>
      <c r="BA1518" s="13" t="s">
        <v>85</v>
      </c>
      <c r="BB1518" s="98" t="str">
        <f>_xlfn.IFNA(VLOOKUP(BA1518,ACCESSORIES!F:J,5,FALSE),"N/A")</f>
        <v>N/A</v>
      </c>
      <c r="BC1518" s="77">
        <f t="shared" si="681"/>
        <v>46.387829815126736</v>
      </c>
      <c r="BD1518" s="56">
        <v>23.228346456692901</v>
      </c>
      <c r="BE1518" s="56">
        <v>23.228346456692901</v>
      </c>
      <c r="BF1518" s="56">
        <v>12.9133858267717</v>
      </c>
      <c r="BG1518" s="378">
        <f t="shared" si="675"/>
        <v>0.11417680000000027</v>
      </c>
      <c r="BH1518" s="81">
        <v>20</v>
      </c>
      <c r="BI1518" s="114" t="s">
        <v>3532</v>
      </c>
      <c r="BJ1518" s="50" t="s">
        <v>4050</v>
      </c>
      <c r="BK1518" s="81"/>
      <c r="BL1518" s="81"/>
      <c r="BM1518" s="81"/>
      <c r="BN1518" s="81"/>
      <c r="BO1518" s="81"/>
      <c r="BP1518" s="81"/>
      <c r="BQ1518" s="81"/>
      <c r="BR1518" s="81"/>
      <c r="BS1518" s="81"/>
      <c r="BT1518" s="81"/>
      <c r="BU1518" s="349"/>
      <c r="BV1518" s="390"/>
      <c r="BW1518" s="352"/>
      <c r="BX1518" s="390"/>
      <c r="BY1518" s="93" t="str">
        <f t="shared" si="676"/>
        <v>MR804, 20x10, -18mm Offset, 8x170, 125mm Centerbore, Gloss Black</v>
      </c>
      <c r="BZ1518" s="81" t="s">
        <v>3878</v>
      </c>
      <c r="CA1518" s="81" t="s">
        <v>3879</v>
      </c>
      <c r="CB1518" s="81" t="str">
        <f t="shared" si="677"/>
        <v>RAISED (8XX)</v>
      </c>
    </row>
    <row r="1519" spans="1:80" s="38" customFormat="1" ht="15" customHeight="1">
      <c r="A1519" s="22">
        <f t="shared" ref="A1519" si="770">ROW(B1519)-2</f>
        <v>1517</v>
      </c>
      <c r="B1519" s="13" t="s">
        <v>84</v>
      </c>
      <c r="C1519" s="104" t="s">
        <v>7657</v>
      </c>
      <c r="D1519" s="82" t="s">
        <v>7655</v>
      </c>
      <c r="E1519" s="91" t="str">
        <f>CONCATENATE(LEFT(D1519,5),VLOOKUP(CONCATENATE(N1519,"x",O1519),'PART NUMBER GUIDE'!$B$9:$C$49,2,FALSE),VLOOKUP(CONCATENATE(P1519, V1519), 'PART NUMBER GUIDE'!$Q$6:$R$91, 2, FALSE),VLOOKUP(Y1519,'PART NUMBER GUIDE'!$J$8:$K$43,2, FALSE),IF(U1519="N/A",IF(ABS(S1519)&lt;10,"0"&amp;ABS(S1519),ABS(S1519)),CONCATENATE(LEFT(U1519,1),RIGHT(U1519,1))), F1519, G1519)</f>
        <v>MR80421087318N</v>
      </c>
      <c r="F1519" s="90" t="s">
        <v>2224</v>
      </c>
      <c r="G1519" s="90"/>
      <c r="H1519" s="79" t="s">
        <v>7887</v>
      </c>
      <c r="I1519" s="109">
        <v>45372</v>
      </c>
      <c r="J1519" s="85" t="s">
        <v>1266</v>
      </c>
      <c r="K1519" s="342">
        <v>439</v>
      </c>
      <c r="L1519" s="92">
        <f t="shared" si="664"/>
        <v>439</v>
      </c>
      <c r="M1519" s="344"/>
      <c r="N1519" s="82">
        <v>20</v>
      </c>
      <c r="O1519" s="8">
        <v>10</v>
      </c>
      <c r="P1519" s="99" t="str">
        <f t="shared" ref="P1519" si="771">CONCATENATE(Q1519,"x",R1519)</f>
        <v>8x170</v>
      </c>
      <c r="Q1519" s="82">
        <v>8</v>
      </c>
      <c r="R1519" s="82">
        <v>170</v>
      </c>
      <c r="S1519" s="82">
        <v>-18</v>
      </c>
      <c r="T1519" s="84">
        <v>4.75</v>
      </c>
      <c r="U1519" s="102" t="s">
        <v>85</v>
      </c>
      <c r="V1519" s="75">
        <v>125</v>
      </c>
      <c r="W1519" s="41">
        <v>41.887829815126736</v>
      </c>
      <c r="X1519" s="51">
        <v>3640</v>
      </c>
      <c r="Y1519" s="45" t="s">
        <v>5454</v>
      </c>
      <c r="Z1519" s="79" t="s">
        <v>196</v>
      </c>
      <c r="AA1519" s="51" t="str">
        <f t="shared" ref="AA1519" si="772">_xlfn.CONCAT(N1519,"x",O1519,","," ",P1519,","," ",S1519," ","OS")</f>
        <v>20x10, 8x170, -18 OS</v>
      </c>
      <c r="AB1519" s="81" t="s">
        <v>7652</v>
      </c>
      <c r="AC1519" s="89">
        <f>_xlfn.IFNA(VLOOKUP(AB1519,ACCESSORIES!F:J,5,FALSE),"N/A")</f>
        <v>22</v>
      </c>
      <c r="AD1519" s="14" t="s">
        <v>85</v>
      </c>
      <c r="AE1519" s="9" t="str">
        <f>_xlfn.IFNA(VLOOKUP(AD1519,ACCESSORIES!C:G,5,FALSE),"N/A")</f>
        <v>N/A</v>
      </c>
      <c r="AF1519" s="9" t="str">
        <f>_xlfn.IFNA(VLOOKUP(AE1519,ACCESSORIES!D:H,5,FALSE),"N/A")</f>
        <v>N/A</v>
      </c>
      <c r="AG1519" s="14" t="s">
        <v>85</v>
      </c>
      <c r="AH1519" s="9" t="str">
        <f>_xlfn.IFNA(VLOOKUP(AG1519,ACCESSORIES!F:J,5,FALSE),"N/A")</f>
        <v>N/A</v>
      </c>
      <c r="AI1519" s="99" t="s">
        <v>265</v>
      </c>
      <c r="AJ1519" s="82" t="s">
        <v>85</v>
      </c>
      <c r="AK1519" s="82" t="s">
        <v>85</v>
      </c>
      <c r="AL1519" s="82" t="s">
        <v>85</v>
      </c>
      <c r="AM1519" s="82">
        <v>16.2</v>
      </c>
      <c r="AN1519" s="82">
        <v>200</v>
      </c>
      <c r="AO1519" s="36">
        <v>0</v>
      </c>
      <c r="AP1519" s="36">
        <v>0</v>
      </c>
      <c r="AQ1519" s="25">
        <v>28.4</v>
      </c>
      <c r="AR1519" s="36">
        <v>40.9</v>
      </c>
      <c r="AS1519" s="25">
        <v>246.3</v>
      </c>
      <c r="AT1519" s="74">
        <v>242.5</v>
      </c>
      <c r="AU1519" s="84">
        <v>125</v>
      </c>
      <c r="AV1519" s="54">
        <v>84</v>
      </c>
      <c r="AW1519" s="54">
        <v>84</v>
      </c>
      <c r="AX1519" s="54">
        <v>91</v>
      </c>
      <c r="AY1519" s="13" t="s">
        <v>85</v>
      </c>
      <c r="AZ1519" s="98" t="str">
        <f>_xlfn.IFNA(VLOOKUP(AY1519,ACCESSORIES!F:J,5,FALSE),"N/A")</f>
        <v>N/A</v>
      </c>
      <c r="BA1519" s="13" t="s">
        <v>85</v>
      </c>
      <c r="BB1519" s="98" t="str">
        <f>_xlfn.IFNA(VLOOKUP(BA1519,ACCESSORIES!F:J,5,FALSE),"N/A")</f>
        <v>N/A</v>
      </c>
      <c r="BC1519" s="77">
        <f t="shared" si="681"/>
        <v>46.387829815126736</v>
      </c>
      <c r="BD1519" s="56">
        <v>23.228346456692901</v>
      </c>
      <c r="BE1519" s="56">
        <v>23.228346456692901</v>
      </c>
      <c r="BF1519" s="56">
        <v>12.9133858267717</v>
      </c>
      <c r="BG1519" s="378">
        <f t="shared" si="675"/>
        <v>0.11417680000000027</v>
      </c>
      <c r="BH1519" s="81">
        <v>20</v>
      </c>
      <c r="BI1519" s="114" t="s">
        <v>3532</v>
      </c>
      <c r="BJ1519" s="50" t="s">
        <v>4050</v>
      </c>
      <c r="BK1519" s="81"/>
      <c r="BL1519" s="81"/>
      <c r="BM1519" s="81"/>
      <c r="BN1519" s="81"/>
      <c r="BO1519" s="81"/>
      <c r="BP1519" s="81"/>
      <c r="BQ1519" s="81"/>
      <c r="BR1519" s="81"/>
      <c r="BS1519" s="81"/>
      <c r="BT1519" s="81"/>
      <c r="BU1519" s="349"/>
      <c r="BV1519" s="390"/>
      <c r="BW1519" s="352"/>
      <c r="BX1519" s="390"/>
      <c r="BY1519" s="93" t="str">
        <f t="shared" ref="BY1519" si="773">CONCATENATE(IF(J1519="Closeout","CLOSEOUT - ",""),D1519,", ",N1519,"x",O1519,", ",IF(U1519="N/A","",CONCATENATE(U1519,"/")),IF(S1519&gt;0,CONCATENATE("+",S1519),S1519),"mm Offset, ",P1519,", ",V1519,"mm Centerbore, ",PROPER(Y1519),IF(G1519="R",", Race Drilled",""),"",IF(BA1519="N/A","",CONCATENATE(", w/ ",BA1519)))</f>
        <v>MR804, 20x10, -18mm Offset, 8x170, 125mm Centerbore, Machined - Clear Coat</v>
      </c>
      <c r="BZ1519" s="81" t="s">
        <v>3878</v>
      </c>
      <c r="CA1519" s="81" t="s">
        <v>3879</v>
      </c>
      <c r="CB1519" s="81" t="str">
        <f t="shared" ref="CB1519" si="774">C1519</f>
        <v>RAISED (8XX)</v>
      </c>
    </row>
    <row r="1520" spans="1:80" s="38" customFormat="1" ht="15" customHeight="1">
      <c r="A1520" s="22">
        <f t="shared" si="259"/>
        <v>1518</v>
      </c>
      <c r="B1520" s="13" t="s">
        <v>84</v>
      </c>
      <c r="C1520" s="104" t="s">
        <v>7657</v>
      </c>
      <c r="D1520" s="82" t="s">
        <v>7655</v>
      </c>
      <c r="E1520" s="91" t="str">
        <f>CONCATENATE(LEFT(D1520,5),VLOOKUP(CONCATENATE(N1520,"x",O1520),'PART NUMBER GUIDE'!$B$9:$C$49,2,FALSE),VLOOKUP(CONCATENATE(P1520, V1520), 'PART NUMBER GUIDE'!$Q$6:$R$91, 2, FALSE),VLOOKUP(Y1520,'PART NUMBER GUIDE'!$J$8:$K$43,2, FALSE),IF(U1520="N/A",IF(ABS(S1520)&lt;10,"0"&amp;ABS(S1520),ABS(S1520)),CONCATENATE(LEFT(U1520,1),RIGHT(U1520,1))), F1520, G1520)</f>
        <v>MR804210881318N</v>
      </c>
      <c r="F1520" s="90" t="s">
        <v>2224</v>
      </c>
      <c r="G1520" s="90"/>
      <c r="H1520" s="79" t="s">
        <v>7888</v>
      </c>
      <c r="I1520" s="109">
        <v>45372</v>
      </c>
      <c r="J1520" s="85" t="s">
        <v>1266</v>
      </c>
      <c r="K1520" s="342">
        <v>429</v>
      </c>
      <c r="L1520" s="92">
        <f t="shared" si="664"/>
        <v>429</v>
      </c>
      <c r="M1520" s="344"/>
      <c r="N1520" s="82">
        <v>20</v>
      </c>
      <c r="O1520" s="8">
        <v>10</v>
      </c>
      <c r="P1520" s="99" t="str">
        <f t="shared" si="724"/>
        <v>8x180</v>
      </c>
      <c r="Q1520" s="82">
        <v>8</v>
      </c>
      <c r="R1520" s="82">
        <v>180</v>
      </c>
      <c r="S1520" s="82">
        <v>-18</v>
      </c>
      <c r="T1520" s="84">
        <v>4.75</v>
      </c>
      <c r="U1520" s="102" t="s">
        <v>85</v>
      </c>
      <c r="V1520" s="75">
        <v>124.1</v>
      </c>
      <c r="W1520" s="41">
        <v>42.108292077311624</v>
      </c>
      <c r="X1520" s="51">
        <v>3640</v>
      </c>
      <c r="Y1520" s="45" t="s">
        <v>4304</v>
      </c>
      <c r="Z1520" s="79" t="s">
        <v>2987</v>
      </c>
      <c r="AA1520" s="51" t="str">
        <f t="shared" si="674"/>
        <v>20x10, 8x180, -18 OS</v>
      </c>
      <c r="AB1520" s="81" t="s">
        <v>7652</v>
      </c>
      <c r="AC1520" s="89">
        <f>_xlfn.IFNA(VLOOKUP(AB1520,ACCESSORIES!F:J,5,FALSE),"N/A")</f>
        <v>22</v>
      </c>
      <c r="AD1520" s="14" t="s">
        <v>85</v>
      </c>
      <c r="AE1520" s="9" t="str">
        <f>_xlfn.IFNA(VLOOKUP(AD1520,ACCESSORIES!C:G,5,FALSE),"N/A")</f>
        <v>N/A</v>
      </c>
      <c r="AF1520" s="9" t="str">
        <f>_xlfn.IFNA(VLOOKUP(AE1520,ACCESSORIES!D:H,5,FALSE),"N/A")</f>
        <v>N/A</v>
      </c>
      <c r="AG1520" s="14" t="s">
        <v>85</v>
      </c>
      <c r="AH1520" s="9" t="str">
        <f>_xlfn.IFNA(VLOOKUP(AG1520,ACCESSORIES!F:J,5,FALSE),"N/A")</f>
        <v>N/A</v>
      </c>
      <c r="AI1520" s="99" t="s">
        <v>265</v>
      </c>
      <c r="AJ1520" s="82" t="s">
        <v>85</v>
      </c>
      <c r="AK1520" s="82" t="s">
        <v>85</v>
      </c>
      <c r="AL1520" s="82" t="s">
        <v>85</v>
      </c>
      <c r="AM1520" s="82">
        <v>16.2</v>
      </c>
      <c r="AN1520" s="82">
        <v>210</v>
      </c>
      <c r="AO1520" s="36">
        <v>0</v>
      </c>
      <c r="AP1520" s="36">
        <v>0</v>
      </c>
      <c r="AQ1520" s="25">
        <v>26.1</v>
      </c>
      <c r="AR1520" s="36">
        <v>40.9</v>
      </c>
      <c r="AS1520" s="25">
        <v>246.3</v>
      </c>
      <c r="AT1520" s="74">
        <v>242.5</v>
      </c>
      <c r="AU1520" s="75">
        <v>124.1</v>
      </c>
      <c r="AV1520" s="54">
        <v>84</v>
      </c>
      <c r="AW1520" s="54">
        <v>84</v>
      </c>
      <c r="AX1520" s="54">
        <v>91</v>
      </c>
      <c r="AY1520" s="13" t="s">
        <v>85</v>
      </c>
      <c r="AZ1520" s="98" t="str">
        <f>_xlfn.IFNA(VLOOKUP(AY1520,ACCESSORIES!F:J,5,FALSE),"N/A")</f>
        <v>N/A</v>
      </c>
      <c r="BA1520" s="13" t="s">
        <v>85</v>
      </c>
      <c r="BB1520" s="98" t="str">
        <f>_xlfn.IFNA(VLOOKUP(BA1520,ACCESSORIES!F:J,5,FALSE),"N/A")</f>
        <v>N/A</v>
      </c>
      <c r="BC1520" s="77">
        <f t="shared" si="681"/>
        <v>46.608292077311624</v>
      </c>
      <c r="BD1520" s="56">
        <v>23.228346456692901</v>
      </c>
      <c r="BE1520" s="56">
        <v>23.228346456692901</v>
      </c>
      <c r="BF1520" s="56">
        <v>12.9133858267717</v>
      </c>
      <c r="BG1520" s="378">
        <f t="shared" si="675"/>
        <v>0.11417680000000027</v>
      </c>
      <c r="BH1520" s="81">
        <v>20</v>
      </c>
      <c r="BI1520" s="114" t="s">
        <v>3532</v>
      </c>
      <c r="BJ1520" s="50" t="s">
        <v>4050</v>
      </c>
      <c r="BK1520" s="81"/>
      <c r="BL1520" s="81"/>
      <c r="BM1520" s="81"/>
      <c r="BN1520" s="81"/>
      <c r="BO1520" s="81"/>
      <c r="BP1520" s="81"/>
      <c r="BQ1520" s="81"/>
      <c r="BR1520" s="81"/>
      <c r="BS1520" s="81"/>
      <c r="BT1520" s="81"/>
      <c r="BU1520" s="349"/>
      <c r="BV1520" s="390"/>
      <c r="BW1520" s="352"/>
      <c r="BX1520" s="390"/>
      <c r="BY1520" s="93" t="str">
        <f t="shared" si="676"/>
        <v>MR804, 20x10, -18mm Offset, 8x180, 124.1mm Centerbore, Gloss Black</v>
      </c>
      <c r="BZ1520" s="81" t="s">
        <v>3878</v>
      </c>
      <c r="CA1520" s="81" t="s">
        <v>3879</v>
      </c>
      <c r="CB1520" s="81" t="str">
        <f t="shared" si="677"/>
        <v>RAISED (8XX)</v>
      </c>
    </row>
    <row r="1521" spans="1:80" s="38" customFormat="1" ht="15" customHeight="1">
      <c r="A1521" s="22">
        <f t="shared" ref="A1521:A1523" si="775">ROW(B1521)-2</f>
        <v>1519</v>
      </c>
      <c r="B1521" s="13" t="s">
        <v>84</v>
      </c>
      <c r="C1521" s="104" t="s">
        <v>7657</v>
      </c>
      <c r="D1521" s="82" t="s">
        <v>7655</v>
      </c>
      <c r="E1521" s="91" t="str">
        <f>CONCATENATE(LEFT(D1521,5),VLOOKUP(CONCATENATE(N1521,"x",O1521),'PART NUMBER GUIDE'!$B$9:$C$49,2,FALSE),VLOOKUP(CONCATENATE(P1521, V1521), 'PART NUMBER GUIDE'!$Q$6:$R$91, 2, FALSE),VLOOKUP(Y1521,'PART NUMBER GUIDE'!$J$8:$K$43,2, FALSE),IF(U1521="N/A",IF(ABS(S1521)&lt;10,"0"&amp;ABS(S1521),ABS(S1521)),CONCATENATE(LEFT(U1521,1),RIGHT(U1521,1))), F1521, G1521)</f>
        <v>MR80421088318N</v>
      </c>
      <c r="F1521" s="90" t="s">
        <v>2224</v>
      </c>
      <c r="G1521" s="90"/>
      <c r="H1521" s="79" t="s">
        <v>7889</v>
      </c>
      <c r="I1521" s="109">
        <v>45372</v>
      </c>
      <c r="J1521" s="85" t="s">
        <v>1266</v>
      </c>
      <c r="K1521" s="342">
        <v>439</v>
      </c>
      <c r="L1521" s="92">
        <f t="shared" si="664"/>
        <v>439</v>
      </c>
      <c r="M1521" s="344"/>
      <c r="N1521" s="82">
        <v>20</v>
      </c>
      <c r="O1521" s="8">
        <v>10</v>
      </c>
      <c r="P1521" s="99" t="str">
        <f t="shared" ref="P1521" si="776">CONCATENATE(Q1521,"x",R1521)</f>
        <v>8x180</v>
      </c>
      <c r="Q1521" s="82">
        <v>8</v>
      </c>
      <c r="R1521" s="82">
        <v>180</v>
      </c>
      <c r="S1521" s="82">
        <v>-18</v>
      </c>
      <c r="T1521" s="84">
        <v>4.75</v>
      </c>
      <c r="U1521" s="102" t="s">
        <v>85</v>
      </c>
      <c r="V1521" s="75">
        <v>124.1</v>
      </c>
      <c r="W1521" s="41">
        <v>42.108292077311624</v>
      </c>
      <c r="X1521" s="51">
        <v>3640</v>
      </c>
      <c r="Y1521" s="45" t="s">
        <v>5454</v>
      </c>
      <c r="Z1521" s="79" t="s">
        <v>196</v>
      </c>
      <c r="AA1521" s="51" t="str">
        <f t="shared" ref="AA1521:AA1523" si="777">_xlfn.CONCAT(N1521,"x",O1521,","," ",P1521,","," ",S1521," ","OS")</f>
        <v>20x10, 8x180, -18 OS</v>
      </c>
      <c r="AB1521" s="81" t="s">
        <v>7652</v>
      </c>
      <c r="AC1521" s="89">
        <f>_xlfn.IFNA(VLOOKUP(AB1521,ACCESSORIES!F:J,5,FALSE),"N/A")</f>
        <v>22</v>
      </c>
      <c r="AD1521" s="14" t="s">
        <v>85</v>
      </c>
      <c r="AE1521" s="9" t="str">
        <f>_xlfn.IFNA(VLOOKUP(AD1521,ACCESSORIES!C:G,5,FALSE),"N/A")</f>
        <v>N/A</v>
      </c>
      <c r="AF1521" s="9" t="str">
        <f>_xlfn.IFNA(VLOOKUP(AE1521,ACCESSORIES!D:H,5,FALSE),"N/A")</f>
        <v>N/A</v>
      </c>
      <c r="AG1521" s="14" t="s">
        <v>85</v>
      </c>
      <c r="AH1521" s="9" t="str">
        <f>_xlfn.IFNA(VLOOKUP(AG1521,ACCESSORIES!F:J,5,FALSE),"N/A")</f>
        <v>N/A</v>
      </c>
      <c r="AI1521" s="99" t="s">
        <v>265</v>
      </c>
      <c r="AJ1521" s="82" t="s">
        <v>85</v>
      </c>
      <c r="AK1521" s="82" t="s">
        <v>85</v>
      </c>
      <c r="AL1521" s="82" t="s">
        <v>85</v>
      </c>
      <c r="AM1521" s="82">
        <v>16.2</v>
      </c>
      <c r="AN1521" s="82">
        <v>210</v>
      </c>
      <c r="AO1521" s="36">
        <v>0</v>
      </c>
      <c r="AP1521" s="36">
        <v>0</v>
      </c>
      <c r="AQ1521" s="25">
        <v>26.1</v>
      </c>
      <c r="AR1521" s="36">
        <v>40.9</v>
      </c>
      <c r="AS1521" s="25">
        <v>246.3</v>
      </c>
      <c r="AT1521" s="74">
        <v>242.5</v>
      </c>
      <c r="AU1521" s="75">
        <v>124.1</v>
      </c>
      <c r="AV1521" s="54">
        <v>84</v>
      </c>
      <c r="AW1521" s="54">
        <v>84</v>
      </c>
      <c r="AX1521" s="54">
        <v>91</v>
      </c>
      <c r="AY1521" s="13" t="s">
        <v>85</v>
      </c>
      <c r="AZ1521" s="98" t="str">
        <f>_xlfn.IFNA(VLOOKUP(AY1521,ACCESSORIES!F:J,5,FALSE),"N/A")</f>
        <v>N/A</v>
      </c>
      <c r="BA1521" s="13" t="s">
        <v>85</v>
      </c>
      <c r="BB1521" s="98" t="str">
        <f>_xlfn.IFNA(VLOOKUP(BA1521,ACCESSORIES!F:J,5,FALSE),"N/A")</f>
        <v>N/A</v>
      </c>
      <c r="BC1521" s="77">
        <f t="shared" si="681"/>
        <v>46.608292077311624</v>
      </c>
      <c r="BD1521" s="56">
        <v>23.228346456692901</v>
      </c>
      <c r="BE1521" s="56">
        <v>23.228346456692901</v>
      </c>
      <c r="BF1521" s="56">
        <v>12.9133858267717</v>
      </c>
      <c r="BG1521" s="378">
        <f t="shared" si="675"/>
        <v>0.11417680000000027</v>
      </c>
      <c r="BH1521" s="81">
        <v>20</v>
      </c>
      <c r="BI1521" s="114" t="s">
        <v>3532</v>
      </c>
      <c r="BJ1521" s="50" t="s">
        <v>4050</v>
      </c>
      <c r="BK1521" s="81"/>
      <c r="BL1521" s="81"/>
      <c r="BM1521" s="81"/>
      <c r="BN1521" s="81"/>
      <c r="BO1521" s="81"/>
      <c r="BP1521" s="81"/>
      <c r="BQ1521" s="81"/>
      <c r="BR1521" s="81"/>
      <c r="BS1521" s="81"/>
      <c r="BT1521" s="81"/>
      <c r="BU1521" s="349"/>
      <c r="BV1521" s="390"/>
      <c r="BW1521" s="352"/>
      <c r="BX1521" s="390"/>
      <c r="BY1521" s="93" t="str">
        <f t="shared" ref="BY1521:BY1523" si="778">CONCATENATE(IF(J1521="Closeout","CLOSEOUT - ",""),D1521,", ",N1521,"x",O1521,", ",IF(U1521="N/A","",CONCATENATE(U1521,"/")),IF(S1521&gt;0,CONCATENATE("+",S1521),S1521),"mm Offset, ",P1521,", ",V1521,"mm Centerbore, ",PROPER(Y1521),IF(G1521="R",", Race Drilled",""),"",IF(BA1521="N/A","",CONCATENATE(", w/ ",BA1521)))</f>
        <v>MR804, 20x10, -18mm Offset, 8x180, 124.1mm Centerbore, Machined - Clear Coat</v>
      </c>
      <c r="BZ1521" s="81" t="s">
        <v>3878</v>
      </c>
      <c r="CA1521" s="81" t="s">
        <v>3879</v>
      </c>
      <c r="CB1521" s="81" t="str">
        <f t="shared" ref="CB1521:CB1523" si="779">C1521</f>
        <v>RAISED (8XX)</v>
      </c>
    </row>
    <row r="1522" spans="1:80" s="38" customFormat="1" ht="15" customHeight="1">
      <c r="A1522" s="22">
        <f t="shared" si="775"/>
        <v>1520</v>
      </c>
      <c r="B1522" s="13" t="s">
        <v>84</v>
      </c>
      <c r="C1522" s="104" t="s">
        <v>7657</v>
      </c>
      <c r="D1522" s="82" t="s">
        <v>7655</v>
      </c>
      <c r="E1522" s="91" t="str">
        <f>CONCATENATE(LEFT(D1522,5),VLOOKUP(CONCATENATE(N1522,"x",O1522),'PART NUMBER GUIDE'!$B$9:$C$49,2,FALSE),VLOOKUP(CONCATENATE(P1522, V1522), 'PART NUMBER GUIDE'!$Q$6:$R$91, 2, FALSE),VLOOKUP(Y1522,'PART NUMBER GUIDE'!$J$8:$K$43,2, FALSE),IF(U1522="N/A",IF(ABS(S1522)&lt;10,"0"&amp;ABS(S1522),ABS(S1522)),CONCATENATE(LEFT(U1522,1),RIGHT(U1522,1))), F1522, G1522)</f>
        <v>MR804212501340N</v>
      </c>
      <c r="F1522" s="90" t="s">
        <v>2224</v>
      </c>
      <c r="G1522" s="90"/>
      <c r="H1522" s="79" t="s">
        <v>7953</v>
      </c>
      <c r="I1522" s="109">
        <v>45372</v>
      </c>
      <c r="J1522" s="85" t="s">
        <v>1266</v>
      </c>
      <c r="K1522" s="342">
        <v>439</v>
      </c>
      <c r="L1522" s="92">
        <f t="shared" si="664"/>
        <v>439</v>
      </c>
      <c r="M1522" s="344"/>
      <c r="N1522" s="82">
        <v>20</v>
      </c>
      <c r="O1522" s="8">
        <v>12</v>
      </c>
      <c r="P1522" s="99" t="str">
        <f t="shared" si="724"/>
        <v>5x5</v>
      </c>
      <c r="Q1522" s="82">
        <v>5</v>
      </c>
      <c r="R1522" s="82">
        <v>5</v>
      </c>
      <c r="S1522" s="82">
        <v>-40</v>
      </c>
      <c r="T1522" s="84">
        <v>4.9000000000000004</v>
      </c>
      <c r="U1522" s="102" t="s">
        <v>85</v>
      </c>
      <c r="V1522" s="84">
        <v>78.25</v>
      </c>
      <c r="W1522" s="41">
        <v>43.871990174790632</v>
      </c>
      <c r="X1522" s="51">
        <v>2650</v>
      </c>
      <c r="Y1522" s="45" t="s">
        <v>4304</v>
      </c>
      <c r="Z1522" s="79" t="s">
        <v>2987</v>
      </c>
      <c r="AA1522" s="51" t="str">
        <f t="shared" si="777"/>
        <v>20x12, 5x5, -40 OS</v>
      </c>
      <c r="AB1522" s="81" t="s">
        <v>7651</v>
      </c>
      <c r="AC1522" s="89">
        <f>_xlfn.IFNA(VLOOKUP(AB1522,ACCESSORIES!F:J,5,FALSE),"N/A")</f>
        <v>22</v>
      </c>
      <c r="AD1522" s="14" t="s">
        <v>85</v>
      </c>
      <c r="AE1522" s="9" t="str">
        <f>_xlfn.IFNA(VLOOKUP(AD1522,ACCESSORIES!C:G,5,FALSE),"N/A")</f>
        <v>N/A</v>
      </c>
      <c r="AF1522" s="14" t="s">
        <v>85</v>
      </c>
      <c r="AG1522" s="14" t="s">
        <v>85</v>
      </c>
      <c r="AH1522" s="9" t="str">
        <f>_xlfn.IFNA(VLOOKUP(AG1522,ACCESSORIES!F:J,5,FALSE),"N/A")</f>
        <v>N/A</v>
      </c>
      <c r="AI1522" s="99" t="s">
        <v>265</v>
      </c>
      <c r="AJ1522" s="82" t="s">
        <v>8621</v>
      </c>
      <c r="AK1522" s="40">
        <f>_xlfn.IFNA(VLOOKUP(AJ1522,ACCESSORIES!F:J,5,FALSE),"N/A")</f>
        <v>3</v>
      </c>
      <c r="AL1522" s="82">
        <v>71.8</v>
      </c>
      <c r="AM1522" s="82">
        <v>16.2</v>
      </c>
      <c r="AN1522" s="82">
        <v>170</v>
      </c>
      <c r="AO1522" s="36">
        <v>10.7</v>
      </c>
      <c r="AP1522" s="36">
        <v>28.7</v>
      </c>
      <c r="AQ1522" s="25">
        <v>38.5</v>
      </c>
      <c r="AR1522" s="36">
        <v>47.8</v>
      </c>
      <c r="AS1522" s="25">
        <v>246.6</v>
      </c>
      <c r="AT1522" s="74">
        <v>242.8</v>
      </c>
      <c r="AU1522" s="84">
        <v>71.5</v>
      </c>
      <c r="AV1522" s="54">
        <v>55.9</v>
      </c>
      <c r="AW1522" s="54">
        <v>55.9</v>
      </c>
      <c r="AX1522" s="54">
        <v>137.19999999999999</v>
      </c>
      <c r="AY1522" s="13" t="s">
        <v>85</v>
      </c>
      <c r="AZ1522" s="98" t="str">
        <f>_xlfn.IFNA(VLOOKUP(AY1522,ACCESSORIES!F:J,5,FALSE),"N/A")</f>
        <v>N/A</v>
      </c>
      <c r="BA1522" s="13" t="s">
        <v>85</v>
      </c>
      <c r="BB1522" s="98" t="str">
        <f>_xlfn.IFNA(VLOOKUP(BA1522,ACCESSORIES!F:J,5,FALSE),"N/A")</f>
        <v>N/A</v>
      </c>
      <c r="BC1522" s="77">
        <f t="shared" ref="BC1522:BC1523" si="780">W1522+4.5</f>
        <v>48.371990174790632</v>
      </c>
      <c r="BD1522" s="56">
        <v>23.228346456692901</v>
      </c>
      <c r="BE1522" s="56">
        <v>23.228346456692901</v>
      </c>
      <c r="BF1522" s="56">
        <v>14.96</v>
      </c>
      <c r="BG1522" s="378">
        <f t="shared" ref="BG1522:BG1523" si="781">SUM(((BD1522*25.4)*(BE1522*25.4)*(BF1522*25.4))/1000000000)</f>
        <v>0.13227243039999984</v>
      </c>
      <c r="BH1522" s="81">
        <v>16</v>
      </c>
      <c r="BI1522" s="114" t="s">
        <v>3532</v>
      </c>
      <c r="BJ1522" s="50" t="s">
        <v>4050</v>
      </c>
      <c r="BK1522" s="81"/>
      <c r="BL1522" s="81"/>
      <c r="BM1522" s="81"/>
      <c r="BN1522" s="81"/>
      <c r="BO1522" s="81"/>
      <c r="BP1522" s="81"/>
      <c r="BQ1522" s="81"/>
      <c r="BR1522" s="81"/>
      <c r="BS1522" s="81"/>
      <c r="BT1522" s="81"/>
      <c r="BU1522" s="349"/>
      <c r="BV1522" s="390"/>
      <c r="BW1522" s="352"/>
      <c r="BX1522" s="390"/>
      <c r="BY1522" s="93" t="str">
        <f t="shared" si="778"/>
        <v>MR804, 20x12, -40mm Offset, 5x5, 78.25mm Centerbore, Gloss Black</v>
      </c>
      <c r="BZ1522" s="81" t="s">
        <v>3878</v>
      </c>
      <c r="CA1522" s="81" t="s">
        <v>3879</v>
      </c>
      <c r="CB1522" s="81" t="str">
        <f t="shared" si="779"/>
        <v>RAISED (8XX)</v>
      </c>
    </row>
    <row r="1523" spans="1:80" s="38" customFormat="1" ht="15" customHeight="1">
      <c r="A1523" s="22">
        <f t="shared" si="775"/>
        <v>1521</v>
      </c>
      <c r="B1523" s="13" t="s">
        <v>84</v>
      </c>
      <c r="C1523" s="104" t="s">
        <v>7657</v>
      </c>
      <c r="D1523" s="82" t="s">
        <v>7655</v>
      </c>
      <c r="E1523" s="91" t="str">
        <f>CONCATENATE(LEFT(D1523,5),VLOOKUP(CONCATENATE(N1523,"x",O1523),'PART NUMBER GUIDE'!$B$9:$C$49,2,FALSE),VLOOKUP(CONCATENATE(P1523, V1523), 'PART NUMBER GUIDE'!$Q$6:$R$91, 2, FALSE),VLOOKUP(Y1523,'PART NUMBER GUIDE'!$J$8:$K$43,2, FALSE),IF(U1523="N/A",IF(ABS(S1523)&lt;10,"0"&amp;ABS(S1523),ABS(S1523)),CONCATENATE(LEFT(U1523,1),RIGHT(U1523,1))), F1523, G1523)</f>
        <v>MR80421250340N</v>
      </c>
      <c r="F1523" s="90" t="s">
        <v>2224</v>
      </c>
      <c r="G1523" s="90"/>
      <c r="H1523" s="79" t="s">
        <v>7954</v>
      </c>
      <c r="I1523" s="109">
        <v>45372</v>
      </c>
      <c r="J1523" s="85" t="s">
        <v>1266</v>
      </c>
      <c r="K1523" s="342">
        <v>449</v>
      </c>
      <c r="L1523" s="92">
        <f t="shared" si="664"/>
        <v>449</v>
      </c>
      <c r="M1523" s="344"/>
      <c r="N1523" s="82">
        <v>20</v>
      </c>
      <c r="O1523" s="8">
        <v>12</v>
      </c>
      <c r="P1523" s="99" t="str">
        <f t="shared" si="724"/>
        <v>5x5</v>
      </c>
      <c r="Q1523" s="82">
        <v>5</v>
      </c>
      <c r="R1523" s="82">
        <v>5</v>
      </c>
      <c r="S1523" s="82">
        <v>-40</v>
      </c>
      <c r="T1523" s="84">
        <v>4.9000000000000004</v>
      </c>
      <c r="U1523" s="102" t="s">
        <v>85</v>
      </c>
      <c r="V1523" s="84">
        <v>78.25</v>
      </c>
      <c r="W1523" s="41">
        <v>43.871990174790632</v>
      </c>
      <c r="X1523" s="51">
        <v>2650</v>
      </c>
      <c r="Y1523" s="45" t="s">
        <v>5454</v>
      </c>
      <c r="Z1523" s="79" t="s">
        <v>196</v>
      </c>
      <c r="AA1523" s="51" t="str">
        <f t="shared" si="777"/>
        <v>20x12, 5x5, -40 OS</v>
      </c>
      <c r="AB1523" s="81" t="s">
        <v>7651</v>
      </c>
      <c r="AC1523" s="89">
        <f>_xlfn.IFNA(VLOOKUP(AB1523,ACCESSORIES!F:J,5,FALSE),"N/A")</f>
        <v>22</v>
      </c>
      <c r="AD1523" s="14" t="s">
        <v>85</v>
      </c>
      <c r="AE1523" s="9" t="str">
        <f>_xlfn.IFNA(VLOOKUP(AD1523,ACCESSORIES!C:G,5,FALSE),"N/A")</f>
        <v>N/A</v>
      </c>
      <c r="AF1523" s="14" t="s">
        <v>85</v>
      </c>
      <c r="AG1523" s="14" t="s">
        <v>85</v>
      </c>
      <c r="AH1523" s="9" t="str">
        <f>_xlfn.IFNA(VLOOKUP(AG1523,ACCESSORIES!F:J,5,FALSE),"N/A")</f>
        <v>N/A</v>
      </c>
      <c r="AI1523" s="99" t="s">
        <v>265</v>
      </c>
      <c r="AJ1523" s="82" t="s">
        <v>8621</v>
      </c>
      <c r="AK1523" s="40">
        <f>_xlfn.IFNA(VLOOKUP(AJ1523,ACCESSORIES!F:J,5,FALSE),"N/A")</f>
        <v>3</v>
      </c>
      <c r="AL1523" s="82">
        <v>71.8</v>
      </c>
      <c r="AM1523" s="82">
        <v>16.2</v>
      </c>
      <c r="AN1523" s="82">
        <v>170</v>
      </c>
      <c r="AO1523" s="36">
        <v>10.7</v>
      </c>
      <c r="AP1523" s="36">
        <v>28.7</v>
      </c>
      <c r="AQ1523" s="25">
        <v>38.5</v>
      </c>
      <c r="AR1523" s="36">
        <v>47.8</v>
      </c>
      <c r="AS1523" s="25">
        <v>246.6</v>
      </c>
      <c r="AT1523" s="74">
        <v>242.8</v>
      </c>
      <c r="AU1523" s="84">
        <v>71.5</v>
      </c>
      <c r="AV1523" s="54">
        <v>55.9</v>
      </c>
      <c r="AW1523" s="54">
        <v>55.9</v>
      </c>
      <c r="AX1523" s="54">
        <v>137.19999999999999</v>
      </c>
      <c r="AY1523" s="13" t="s">
        <v>85</v>
      </c>
      <c r="AZ1523" s="98" t="str">
        <f>_xlfn.IFNA(VLOOKUP(AY1523,ACCESSORIES!F:J,5,FALSE),"N/A")</f>
        <v>N/A</v>
      </c>
      <c r="BA1523" s="13" t="s">
        <v>85</v>
      </c>
      <c r="BB1523" s="98" t="str">
        <f>_xlfn.IFNA(VLOOKUP(BA1523,ACCESSORIES!F:J,5,FALSE),"N/A")</f>
        <v>N/A</v>
      </c>
      <c r="BC1523" s="77">
        <f t="shared" si="780"/>
        <v>48.371990174790632</v>
      </c>
      <c r="BD1523" s="56">
        <v>23.228346456692901</v>
      </c>
      <c r="BE1523" s="56">
        <v>23.228346456692901</v>
      </c>
      <c r="BF1523" s="56">
        <v>14.96</v>
      </c>
      <c r="BG1523" s="378">
        <f t="shared" si="781"/>
        <v>0.13227243039999984</v>
      </c>
      <c r="BH1523" s="81">
        <v>16</v>
      </c>
      <c r="BI1523" s="114" t="s">
        <v>3532</v>
      </c>
      <c r="BJ1523" s="50" t="s">
        <v>4050</v>
      </c>
      <c r="BK1523" s="81"/>
      <c r="BL1523" s="81"/>
      <c r="BM1523" s="81"/>
      <c r="BN1523" s="81"/>
      <c r="BO1523" s="81"/>
      <c r="BP1523" s="81"/>
      <c r="BQ1523" s="81"/>
      <c r="BR1523" s="81"/>
      <c r="BS1523" s="81"/>
      <c r="BT1523" s="81"/>
      <c r="BU1523" s="349"/>
      <c r="BV1523" s="390"/>
      <c r="BW1523" s="352"/>
      <c r="BX1523" s="390"/>
      <c r="BY1523" s="93" t="str">
        <f t="shared" si="778"/>
        <v>MR804, 20x12, -40mm Offset, 5x5, 78.25mm Centerbore, Machined - Clear Coat</v>
      </c>
      <c r="BZ1523" s="81" t="s">
        <v>3878</v>
      </c>
      <c r="CA1523" s="81" t="s">
        <v>3879</v>
      </c>
      <c r="CB1523" s="81" t="str">
        <f t="shared" si="779"/>
        <v>RAISED (8XX)</v>
      </c>
    </row>
    <row r="1524" spans="1:80" s="38" customFormat="1" ht="15" customHeight="1">
      <c r="A1524" s="22">
        <f t="shared" si="259"/>
        <v>1522</v>
      </c>
      <c r="B1524" s="13" t="s">
        <v>84</v>
      </c>
      <c r="C1524" s="104" t="s">
        <v>7657</v>
      </c>
      <c r="D1524" s="82" t="s">
        <v>7655</v>
      </c>
      <c r="E1524" s="91" t="str">
        <f>CONCATENATE(LEFT(D1524,5),VLOOKUP(CONCATENATE(N1524,"x",O1524),'PART NUMBER GUIDE'!$B$9:$C$49,2,FALSE),VLOOKUP(CONCATENATE(P1524, V1524), 'PART NUMBER GUIDE'!$Q$6:$R$91, 2, FALSE),VLOOKUP(Y1524,'PART NUMBER GUIDE'!$J$8:$K$43,2, FALSE),IF(U1524="N/A",IF(ABS(S1524)&lt;10,"0"&amp;ABS(S1524),ABS(S1524)),CONCATENATE(LEFT(U1524,1),RIGHT(U1524,1))), F1524, G1524)</f>
        <v>MR804212161340N</v>
      </c>
      <c r="F1524" s="90" t="s">
        <v>2224</v>
      </c>
      <c r="G1524" s="90"/>
      <c r="H1524" s="79" t="s">
        <v>7890</v>
      </c>
      <c r="I1524" s="109">
        <v>45372</v>
      </c>
      <c r="J1524" s="85" t="s">
        <v>1266</v>
      </c>
      <c r="K1524" s="342">
        <v>439</v>
      </c>
      <c r="L1524" s="92">
        <f t="shared" si="664"/>
        <v>439</v>
      </c>
      <c r="M1524" s="344"/>
      <c r="N1524" s="82">
        <v>20</v>
      </c>
      <c r="O1524" s="8">
        <v>12</v>
      </c>
      <c r="P1524" s="99" t="str">
        <f t="shared" si="724"/>
        <v>6x135</v>
      </c>
      <c r="Q1524" s="99">
        <v>6</v>
      </c>
      <c r="R1524" s="82">
        <v>135</v>
      </c>
      <c r="S1524" s="82">
        <v>-40</v>
      </c>
      <c r="T1524" s="84">
        <v>4.9000000000000004</v>
      </c>
      <c r="U1524" s="102" t="s">
        <v>85</v>
      </c>
      <c r="V1524" s="75">
        <v>87</v>
      </c>
      <c r="W1524" s="41">
        <v>42.990141126051121</v>
      </c>
      <c r="X1524" s="51">
        <v>2650</v>
      </c>
      <c r="Y1524" s="45" t="s">
        <v>4304</v>
      </c>
      <c r="Z1524" s="79" t="s">
        <v>2987</v>
      </c>
      <c r="AA1524" s="51" t="str">
        <f t="shared" si="674"/>
        <v>20x12, 6x135, -40 OS</v>
      </c>
      <c r="AB1524" s="81" t="s">
        <v>7971</v>
      </c>
      <c r="AC1524" s="89">
        <f>_xlfn.IFNA(VLOOKUP(AB1524,ACCESSORIES!F:J,5,FALSE),"N/A")</f>
        <v>22</v>
      </c>
      <c r="AD1524" s="14" t="s">
        <v>85</v>
      </c>
      <c r="AE1524" s="9" t="str">
        <f>_xlfn.IFNA(VLOOKUP(AD1524,ACCESSORIES!C:G,5,FALSE),"N/A")</f>
        <v>N/A</v>
      </c>
      <c r="AF1524" s="14" t="s">
        <v>85</v>
      </c>
      <c r="AG1524" s="14" t="s">
        <v>85</v>
      </c>
      <c r="AH1524" s="9" t="str">
        <f>_xlfn.IFNA(VLOOKUP(AG1524,ACCESSORIES!F:J,5,FALSE),"N/A")</f>
        <v>N/A</v>
      </c>
      <c r="AI1524" s="99" t="s">
        <v>265</v>
      </c>
      <c r="AJ1524" s="82" t="s">
        <v>85</v>
      </c>
      <c r="AK1524" s="82" t="s">
        <v>85</v>
      </c>
      <c r="AL1524" s="82" t="s">
        <v>85</v>
      </c>
      <c r="AM1524" s="82">
        <v>16.2</v>
      </c>
      <c r="AN1524" s="82">
        <v>175</v>
      </c>
      <c r="AO1524" s="36">
        <v>5.3</v>
      </c>
      <c r="AP1524" s="36">
        <v>25.9</v>
      </c>
      <c r="AQ1524" s="25">
        <v>38.5</v>
      </c>
      <c r="AR1524" s="36">
        <v>47.8</v>
      </c>
      <c r="AS1524" s="25">
        <v>246.6</v>
      </c>
      <c r="AT1524" s="74">
        <v>242.8</v>
      </c>
      <c r="AU1524" s="84">
        <v>87</v>
      </c>
      <c r="AV1524" s="54">
        <v>55.9</v>
      </c>
      <c r="AW1524" s="54">
        <v>55.9</v>
      </c>
      <c r="AX1524" s="54">
        <v>137.19999999999999</v>
      </c>
      <c r="AY1524" s="13" t="s">
        <v>85</v>
      </c>
      <c r="AZ1524" s="98" t="str">
        <f>_xlfn.IFNA(VLOOKUP(AY1524,ACCESSORIES!F:J,5,FALSE),"N/A")</f>
        <v>N/A</v>
      </c>
      <c r="BA1524" s="13" t="s">
        <v>85</v>
      </c>
      <c r="BB1524" s="98" t="str">
        <f>_xlfn.IFNA(VLOOKUP(BA1524,ACCESSORIES!F:J,5,FALSE),"N/A")</f>
        <v>N/A</v>
      </c>
      <c r="BC1524" s="77">
        <f t="shared" si="681"/>
        <v>47.490141126051121</v>
      </c>
      <c r="BD1524" s="56">
        <v>23.228346456692901</v>
      </c>
      <c r="BE1524" s="56">
        <v>23.228346456692901</v>
      </c>
      <c r="BF1524" s="56">
        <v>14.96</v>
      </c>
      <c r="BG1524" s="378">
        <f t="shared" si="675"/>
        <v>0.13227243039999984</v>
      </c>
      <c r="BH1524" s="81">
        <v>16</v>
      </c>
      <c r="BI1524" s="114" t="s">
        <v>3532</v>
      </c>
      <c r="BJ1524" s="50" t="s">
        <v>4050</v>
      </c>
      <c r="BK1524" s="81"/>
      <c r="BL1524" s="81"/>
      <c r="BM1524" s="81"/>
      <c r="BN1524" s="81"/>
      <c r="BO1524" s="81"/>
      <c r="BP1524" s="81"/>
      <c r="BQ1524" s="81"/>
      <c r="BR1524" s="81"/>
      <c r="BS1524" s="81"/>
      <c r="BT1524" s="81"/>
      <c r="BU1524" s="349"/>
      <c r="BV1524" s="390"/>
      <c r="BW1524" s="352"/>
      <c r="BX1524" s="390"/>
      <c r="BY1524" s="93" t="str">
        <f t="shared" si="676"/>
        <v>MR804, 20x12, -40mm Offset, 6x135, 87mm Centerbore, Gloss Black</v>
      </c>
      <c r="BZ1524" s="81" t="s">
        <v>3878</v>
      </c>
      <c r="CA1524" s="81" t="s">
        <v>3879</v>
      </c>
      <c r="CB1524" s="81" t="str">
        <f t="shared" si="677"/>
        <v>RAISED (8XX)</v>
      </c>
    </row>
    <row r="1525" spans="1:80" s="38" customFormat="1" ht="15" customHeight="1">
      <c r="A1525" s="22">
        <f t="shared" ref="A1525" si="782">ROW(B1525)-2</f>
        <v>1523</v>
      </c>
      <c r="B1525" s="13" t="s">
        <v>84</v>
      </c>
      <c r="C1525" s="104" t="s">
        <v>7657</v>
      </c>
      <c r="D1525" s="82" t="s">
        <v>7655</v>
      </c>
      <c r="E1525" s="91" t="str">
        <f>CONCATENATE(LEFT(D1525,5),VLOOKUP(CONCATENATE(N1525,"x",O1525),'PART NUMBER GUIDE'!$B$9:$C$49,2,FALSE),VLOOKUP(CONCATENATE(P1525, V1525), 'PART NUMBER GUIDE'!$Q$6:$R$91, 2, FALSE),VLOOKUP(Y1525,'PART NUMBER GUIDE'!$J$8:$K$43,2, FALSE),IF(U1525="N/A",IF(ABS(S1525)&lt;10,"0"&amp;ABS(S1525),ABS(S1525)),CONCATENATE(LEFT(U1525,1),RIGHT(U1525,1))), F1525, G1525)</f>
        <v>MR80421216340N</v>
      </c>
      <c r="F1525" s="90" t="s">
        <v>2224</v>
      </c>
      <c r="G1525" s="90"/>
      <c r="H1525" s="79" t="s">
        <v>7891</v>
      </c>
      <c r="I1525" s="109">
        <v>45372</v>
      </c>
      <c r="J1525" s="85" t="s">
        <v>1266</v>
      </c>
      <c r="K1525" s="342">
        <v>449</v>
      </c>
      <c r="L1525" s="92">
        <f t="shared" si="664"/>
        <v>449</v>
      </c>
      <c r="M1525" s="344"/>
      <c r="N1525" s="82">
        <v>20</v>
      </c>
      <c r="O1525" s="8">
        <v>12</v>
      </c>
      <c r="P1525" s="99" t="str">
        <f t="shared" ref="P1525" si="783">CONCATENATE(Q1525,"x",R1525)</f>
        <v>6x135</v>
      </c>
      <c r="Q1525" s="99">
        <v>6</v>
      </c>
      <c r="R1525" s="82">
        <v>135</v>
      </c>
      <c r="S1525" s="82">
        <v>-40</v>
      </c>
      <c r="T1525" s="84">
        <v>4.9000000000000004</v>
      </c>
      <c r="U1525" s="102" t="s">
        <v>85</v>
      </c>
      <c r="V1525" s="75">
        <v>87</v>
      </c>
      <c r="W1525" s="41">
        <v>42.990141126051121</v>
      </c>
      <c r="X1525" s="51">
        <v>2650</v>
      </c>
      <c r="Y1525" s="45" t="s">
        <v>5454</v>
      </c>
      <c r="Z1525" s="79" t="s">
        <v>196</v>
      </c>
      <c r="AA1525" s="51" t="str">
        <f t="shared" ref="AA1525" si="784">_xlfn.CONCAT(N1525,"x",O1525,","," ",P1525,","," ",S1525," ","OS")</f>
        <v>20x12, 6x135, -40 OS</v>
      </c>
      <c r="AB1525" s="81" t="s">
        <v>7971</v>
      </c>
      <c r="AC1525" s="89">
        <f>_xlfn.IFNA(VLOOKUP(AB1525,ACCESSORIES!F:J,5,FALSE),"N/A")</f>
        <v>22</v>
      </c>
      <c r="AD1525" s="14" t="s">
        <v>85</v>
      </c>
      <c r="AE1525" s="9" t="str">
        <f>_xlfn.IFNA(VLOOKUP(AD1525,ACCESSORIES!C:G,5,FALSE),"N/A")</f>
        <v>N/A</v>
      </c>
      <c r="AF1525" s="14" t="s">
        <v>85</v>
      </c>
      <c r="AG1525" s="14" t="s">
        <v>85</v>
      </c>
      <c r="AH1525" s="9" t="str">
        <f>_xlfn.IFNA(VLOOKUP(AG1525,ACCESSORIES!F:J,5,FALSE),"N/A")</f>
        <v>N/A</v>
      </c>
      <c r="AI1525" s="99" t="s">
        <v>265</v>
      </c>
      <c r="AJ1525" s="82" t="s">
        <v>85</v>
      </c>
      <c r="AK1525" s="82" t="s">
        <v>85</v>
      </c>
      <c r="AL1525" s="82" t="s">
        <v>85</v>
      </c>
      <c r="AM1525" s="82">
        <v>16.2</v>
      </c>
      <c r="AN1525" s="82">
        <v>175</v>
      </c>
      <c r="AO1525" s="36">
        <v>5.3</v>
      </c>
      <c r="AP1525" s="36">
        <v>25.9</v>
      </c>
      <c r="AQ1525" s="25">
        <v>38.5</v>
      </c>
      <c r="AR1525" s="36">
        <v>47.8</v>
      </c>
      <c r="AS1525" s="25">
        <v>246.6</v>
      </c>
      <c r="AT1525" s="74">
        <v>242.8</v>
      </c>
      <c r="AU1525" s="84">
        <v>87</v>
      </c>
      <c r="AV1525" s="54">
        <v>55.9</v>
      </c>
      <c r="AW1525" s="54">
        <v>55.9</v>
      </c>
      <c r="AX1525" s="54">
        <v>137.19999999999999</v>
      </c>
      <c r="AY1525" s="13" t="s">
        <v>85</v>
      </c>
      <c r="AZ1525" s="98" t="str">
        <f>_xlfn.IFNA(VLOOKUP(AY1525,ACCESSORIES!F:J,5,FALSE),"N/A")</f>
        <v>N/A</v>
      </c>
      <c r="BA1525" s="13" t="s">
        <v>85</v>
      </c>
      <c r="BB1525" s="98" t="str">
        <f>_xlfn.IFNA(VLOOKUP(BA1525,ACCESSORIES!F:J,5,FALSE),"N/A")</f>
        <v>N/A</v>
      </c>
      <c r="BC1525" s="77">
        <f t="shared" si="681"/>
        <v>47.490141126051121</v>
      </c>
      <c r="BD1525" s="56">
        <v>23.228346456692901</v>
      </c>
      <c r="BE1525" s="56">
        <v>23.228346456692901</v>
      </c>
      <c r="BF1525" s="56">
        <v>14.96</v>
      </c>
      <c r="BG1525" s="378">
        <f t="shared" si="675"/>
        <v>0.13227243039999984</v>
      </c>
      <c r="BH1525" s="81">
        <v>16</v>
      </c>
      <c r="BI1525" s="114" t="s">
        <v>3532</v>
      </c>
      <c r="BJ1525" s="50" t="s">
        <v>4050</v>
      </c>
      <c r="BK1525" s="81"/>
      <c r="BL1525" s="81"/>
      <c r="BM1525" s="81"/>
      <c r="BN1525" s="81"/>
      <c r="BO1525" s="81"/>
      <c r="BP1525" s="81"/>
      <c r="BQ1525" s="81"/>
      <c r="BR1525" s="81"/>
      <c r="BS1525" s="81"/>
      <c r="BT1525" s="81"/>
      <c r="BU1525" s="349"/>
      <c r="BV1525" s="390"/>
      <c r="BW1525" s="352"/>
      <c r="BX1525" s="390"/>
      <c r="BY1525" s="93" t="str">
        <f t="shared" ref="BY1525" si="785">CONCATENATE(IF(J1525="Closeout","CLOSEOUT - ",""),D1525,", ",N1525,"x",O1525,", ",IF(U1525="N/A","",CONCATENATE(U1525,"/")),IF(S1525&gt;0,CONCATENATE("+",S1525),S1525),"mm Offset, ",P1525,", ",V1525,"mm Centerbore, ",PROPER(Y1525),IF(G1525="R",", Race Drilled",""),"",IF(BA1525="N/A","",CONCATENATE(", w/ ",BA1525)))</f>
        <v>MR804, 20x12, -40mm Offset, 6x135, 87mm Centerbore, Machined - Clear Coat</v>
      </c>
      <c r="BZ1525" s="81" t="s">
        <v>3878</v>
      </c>
      <c r="CA1525" s="81" t="s">
        <v>3879</v>
      </c>
      <c r="CB1525" s="81" t="str">
        <f t="shared" ref="CB1525" si="786">C1525</f>
        <v>RAISED (8XX)</v>
      </c>
    </row>
    <row r="1526" spans="1:80" s="38" customFormat="1" ht="15" customHeight="1">
      <c r="A1526" s="22">
        <f t="shared" si="259"/>
        <v>1524</v>
      </c>
      <c r="B1526" s="13" t="s">
        <v>84</v>
      </c>
      <c r="C1526" s="104" t="s">
        <v>7657</v>
      </c>
      <c r="D1526" s="82" t="s">
        <v>7655</v>
      </c>
      <c r="E1526" s="91" t="str">
        <f>CONCATENATE(LEFT(D1526,5),VLOOKUP(CONCATENATE(N1526,"x",O1526),'PART NUMBER GUIDE'!$B$9:$C$49,2,FALSE),VLOOKUP(CONCATENATE(P1526, V1526), 'PART NUMBER GUIDE'!$Q$6:$R$91, 2, FALSE),VLOOKUP(Y1526,'PART NUMBER GUIDE'!$J$8:$K$43,2, FALSE),IF(U1526="N/A",IF(ABS(S1526)&lt;10,"0"&amp;ABS(S1526),ABS(S1526)),CONCATENATE(LEFT(U1526,1),RIGHT(U1526,1))), F1526, G1526)</f>
        <v>MR804212601340N</v>
      </c>
      <c r="F1526" s="90" t="s">
        <v>2224</v>
      </c>
      <c r="G1526" s="90"/>
      <c r="H1526" s="79" t="s">
        <v>7892</v>
      </c>
      <c r="I1526" s="109">
        <v>45372</v>
      </c>
      <c r="J1526" s="85" t="s">
        <v>1266</v>
      </c>
      <c r="K1526" s="342">
        <v>439</v>
      </c>
      <c r="L1526" s="92">
        <f t="shared" si="664"/>
        <v>439</v>
      </c>
      <c r="M1526" s="344"/>
      <c r="N1526" s="82">
        <v>20</v>
      </c>
      <c r="O1526" s="8">
        <v>12</v>
      </c>
      <c r="P1526" s="99" t="str">
        <f t="shared" si="724"/>
        <v>6x5.5</v>
      </c>
      <c r="Q1526" s="99">
        <v>6</v>
      </c>
      <c r="R1526" s="82">
        <v>5.5</v>
      </c>
      <c r="S1526" s="82">
        <v>-40</v>
      </c>
      <c r="T1526" s="84">
        <v>4.9000000000000004</v>
      </c>
      <c r="U1526" s="102" t="s">
        <v>85</v>
      </c>
      <c r="V1526" s="75">
        <v>106.25</v>
      </c>
      <c r="W1526" s="41">
        <v>42.990141126051121</v>
      </c>
      <c r="X1526" s="51">
        <v>2650</v>
      </c>
      <c r="Y1526" s="45" t="s">
        <v>4304</v>
      </c>
      <c r="Z1526" s="79" t="s">
        <v>2987</v>
      </c>
      <c r="AA1526" s="51" t="str">
        <f t="shared" si="674"/>
        <v>20x12, 6x5.5, -40 OS</v>
      </c>
      <c r="AB1526" s="81" t="s">
        <v>7971</v>
      </c>
      <c r="AC1526" s="89">
        <f>_xlfn.IFNA(VLOOKUP(AB1526,ACCESSORIES!F:J,5,FALSE),"N/A")</f>
        <v>22</v>
      </c>
      <c r="AD1526" s="14" t="s">
        <v>85</v>
      </c>
      <c r="AE1526" s="9" t="str">
        <f>_xlfn.IFNA(VLOOKUP(AD1526,ACCESSORIES!C:G,5,FALSE),"N/A")</f>
        <v>N/A</v>
      </c>
      <c r="AF1526" s="14" t="s">
        <v>85</v>
      </c>
      <c r="AG1526" s="14" t="s">
        <v>85</v>
      </c>
      <c r="AH1526" s="9" t="str">
        <f>_xlfn.IFNA(VLOOKUP(AG1526,ACCESSORIES!F:J,5,FALSE),"N/A")</f>
        <v>N/A</v>
      </c>
      <c r="AI1526" s="99" t="s">
        <v>265</v>
      </c>
      <c r="AJ1526" s="82" t="s">
        <v>1709</v>
      </c>
      <c r="AK1526" s="40">
        <f>_xlfn.IFNA(VLOOKUP(AJ1526,ACCESSORIES!F:J,5,FALSE),"N/A")</f>
        <v>2.75</v>
      </c>
      <c r="AL1526" s="3">
        <v>78.3</v>
      </c>
      <c r="AM1526" s="82">
        <v>16.2</v>
      </c>
      <c r="AN1526" s="82">
        <v>175</v>
      </c>
      <c r="AO1526" s="36">
        <v>5.3</v>
      </c>
      <c r="AP1526" s="36">
        <v>25.9</v>
      </c>
      <c r="AQ1526" s="25">
        <v>38.5</v>
      </c>
      <c r="AR1526" s="36">
        <v>47.8</v>
      </c>
      <c r="AS1526" s="25">
        <v>246.6</v>
      </c>
      <c r="AT1526" s="74">
        <v>242.8</v>
      </c>
      <c r="AU1526" s="84">
        <v>94.8</v>
      </c>
      <c r="AV1526" s="54">
        <v>55.9</v>
      </c>
      <c r="AW1526" s="54">
        <v>55.9</v>
      </c>
      <c r="AX1526" s="54">
        <v>137.19999999999999</v>
      </c>
      <c r="AY1526" s="13" t="s">
        <v>85</v>
      </c>
      <c r="AZ1526" s="98" t="str">
        <f>_xlfn.IFNA(VLOOKUP(AY1526,ACCESSORIES!F:J,5,FALSE),"N/A")</f>
        <v>N/A</v>
      </c>
      <c r="BA1526" s="13" t="s">
        <v>85</v>
      </c>
      <c r="BB1526" s="98" t="str">
        <f>_xlfn.IFNA(VLOOKUP(BA1526,ACCESSORIES!F:J,5,FALSE),"N/A")</f>
        <v>N/A</v>
      </c>
      <c r="BC1526" s="77">
        <f t="shared" si="681"/>
        <v>47.490141126051121</v>
      </c>
      <c r="BD1526" s="56">
        <v>23.228346456692901</v>
      </c>
      <c r="BE1526" s="56">
        <v>23.228346456692901</v>
      </c>
      <c r="BF1526" s="56">
        <v>14.96</v>
      </c>
      <c r="BG1526" s="378">
        <f t="shared" si="675"/>
        <v>0.13227243039999984</v>
      </c>
      <c r="BH1526" s="81">
        <v>16</v>
      </c>
      <c r="BI1526" s="114" t="s">
        <v>3532</v>
      </c>
      <c r="BJ1526" s="50" t="s">
        <v>4050</v>
      </c>
      <c r="BK1526" s="81"/>
      <c r="BL1526" s="81"/>
      <c r="BM1526" s="81"/>
      <c r="BN1526" s="81"/>
      <c r="BO1526" s="81"/>
      <c r="BP1526" s="81"/>
      <c r="BQ1526" s="81"/>
      <c r="BR1526" s="81"/>
      <c r="BS1526" s="81"/>
      <c r="BT1526" s="81"/>
      <c r="BU1526" s="349"/>
      <c r="BV1526" s="390"/>
      <c r="BW1526" s="352"/>
      <c r="BX1526" s="390"/>
      <c r="BY1526" s="93" t="str">
        <f t="shared" si="676"/>
        <v>MR804, 20x12, -40mm Offset, 6x5.5, 106.25mm Centerbore, Gloss Black</v>
      </c>
      <c r="BZ1526" s="81" t="s">
        <v>3878</v>
      </c>
      <c r="CA1526" s="81" t="s">
        <v>3879</v>
      </c>
      <c r="CB1526" s="81" t="str">
        <f t="shared" si="677"/>
        <v>RAISED (8XX)</v>
      </c>
    </row>
    <row r="1527" spans="1:80" s="38" customFormat="1" ht="15" customHeight="1">
      <c r="A1527" s="22">
        <f t="shared" ref="A1527" si="787">ROW(B1527)-2</f>
        <v>1525</v>
      </c>
      <c r="B1527" s="13" t="s">
        <v>84</v>
      </c>
      <c r="C1527" s="104" t="s">
        <v>7657</v>
      </c>
      <c r="D1527" s="82" t="s">
        <v>7655</v>
      </c>
      <c r="E1527" s="91" t="str">
        <f>CONCATENATE(LEFT(D1527,5),VLOOKUP(CONCATENATE(N1527,"x",O1527),'PART NUMBER GUIDE'!$B$9:$C$49,2,FALSE),VLOOKUP(CONCATENATE(P1527, V1527), 'PART NUMBER GUIDE'!$Q$6:$R$91, 2, FALSE),VLOOKUP(Y1527,'PART NUMBER GUIDE'!$J$8:$K$43,2, FALSE),IF(U1527="N/A",IF(ABS(S1527)&lt;10,"0"&amp;ABS(S1527),ABS(S1527)),CONCATENATE(LEFT(U1527,1),RIGHT(U1527,1))), F1527, G1527)</f>
        <v>MR80421260340N</v>
      </c>
      <c r="F1527" s="90" t="s">
        <v>2224</v>
      </c>
      <c r="G1527" s="90"/>
      <c r="H1527" s="79" t="s">
        <v>7893</v>
      </c>
      <c r="I1527" s="109">
        <v>45372</v>
      </c>
      <c r="J1527" s="85" t="s">
        <v>1266</v>
      </c>
      <c r="K1527" s="342">
        <v>449</v>
      </c>
      <c r="L1527" s="92">
        <f t="shared" si="664"/>
        <v>449</v>
      </c>
      <c r="M1527" s="344"/>
      <c r="N1527" s="82">
        <v>20</v>
      </c>
      <c r="O1527" s="8">
        <v>12</v>
      </c>
      <c r="P1527" s="99" t="str">
        <f t="shared" ref="P1527" si="788">CONCATENATE(Q1527,"x",R1527)</f>
        <v>6x5.5</v>
      </c>
      <c r="Q1527" s="99">
        <v>6</v>
      </c>
      <c r="R1527" s="82">
        <v>5.5</v>
      </c>
      <c r="S1527" s="82">
        <v>-40</v>
      </c>
      <c r="T1527" s="84">
        <v>4.9000000000000004</v>
      </c>
      <c r="U1527" s="102" t="s">
        <v>85</v>
      </c>
      <c r="V1527" s="75">
        <v>106.25</v>
      </c>
      <c r="W1527" s="41">
        <v>42.990141126051121</v>
      </c>
      <c r="X1527" s="51">
        <v>2650</v>
      </c>
      <c r="Y1527" s="45" t="s">
        <v>5454</v>
      </c>
      <c r="Z1527" s="79" t="s">
        <v>196</v>
      </c>
      <c r="AA1527" s="51" t="str">
        <f t="shared" ref="AA1527" si="789">_xlfn.CONCAT(N1527,"x",O1527,","," ",P1527,","," ",S1527," ","OS")</f>
        <v>20x12, 6x5.5, -40 OS</v>
      </c>
      <c r="AB1527" s="81" t="s">
        <v>7971</v>
      </c>
      <c r="AC1527" s="89">
        <f>_xlfn.IFNA(VLOOKUP(AB1527,ACCESSORIES!F:J,5,FALSE),"N/A")</f>
        <v>22</v>
      </c>
      <c r="AD1527" s="14" t="s">
        <v>85</v>
      </c>
      <c r="AE1527" s="9" t="str">
        <f>_xlfn.IFNA(VLOOKUP(AD1527,ACCESSORIES!C:G,5,FALSE),"N/A")</f>
        <v>N/A</v>
      </c>
      <c r="AF1527" s="14" t="s">
        <v>85</v>
      </c>
      <c r="AG1527" s="14" t="s">
        <v>85</v>
      </c>
      <c r="AH1527" s="9" t="str">
        <f>_xlfn.IFNA(VLOOKUP(AG1527,ACCESSORIES!F:J,5,FALSE),"N/A")</f>
        <v>N/A</v>
      </c>
      <c r="AI1527" s="99" t="s">
        <v>265</v>
      </c>
      <c r="AJ1527" s="82" t="s">
        <v>1709</v>
      </c>
      <c r="AK1527" s="40">
        <f>_xlfn.IFNA(VLOOKUP(AJ1527,ACCESSORIES!F:J,5,FALSE),"N/A")</f>
        <v>2.75</v>
      </c>
      <c r="AL1527" s="3">
        <v>78.3</v>
      </c>
      <c r="AM1527" s="82">
        <v>16.2</v>
      </c>
      <c r="AN1527" s="82">
        <v>175</v>
      </c>
      <c r="AO1527" s="36">
        <v>5.3</v>
      </c>
      <c r="AP1527" s="36">
        <v>25.9</v>
      </c>
      <c r="AQ1527" s="25">
        <v>38.5</v>
      </c>
      <c r="AR1527" s="36">
        <v>47.8</v>
      </c>
      <c r="AS1527" s="25">
        <v>246.6</v>
      </c>
      <c r="AT1527" s="74">
        <v>242.8</v>
      </c>
      <c r="AU1527" s="84">
        <v>94.8</v>
      </c>
      <c r="AV1527" s="54">
        <v>55.9</v>
      </c>
      <c r="AW1527" s="54">
        <v>55.9</v>
      </c>
      <c r="AX1527" s="54">
        <v>137.19999999999999</v>
      </c>
      <c r="AY1527" s="13" t="s">
        <v>85</v>
      </c>
      <c r="AZ1527" s="98" t="str">
        <f>_xlfn.IFNA(VLOOKUP(AY1527,ACCESSORIES!F:J,5,FALSE),"N/A")</f>
        <v>N/A</v>
      </c>
      <c r="BA1527" s="13" t="s">
        <v>85</v>
      </c>
      <c r="BB1527" s="98" t="str">
        <f>_xlfn.IFNA(VLOOKUP(BA1527,ACCESSORIES!F:J,5,FALSE),"N/A")</f>
        <v>N/A</v>
      </c>
      <c r="BC1527" s="77">
        <f t="shared" si="681"/>
        <v>47.490141126051121</v>
      </c>
      <c r="BD1527" s="56">
        <v>23.228346456692901</v>
      </c>
      <c r="BE1527" s="56">
        <v>23.228346456692901</v>
      </c>
      <c r="BF1527" s="56">
        <v>14.96</v>
      </c>
      <c r="BG1527" s="378">
        <f t="shared" si="675"/>
        <v>0.13227243039999984</v>
      </c>
      <c r="BH1527" s="81">
        <v>16</v>
      </c>
      <c r="BI1527" s="114" t="s">
        <v>3532</v>
      </c>
      <c r="BJ1527" s="50" t="s">
        <v>4050</v>
      </c>
      <c r="BK1527" s="81"/>
      <c r="BL1527" s="81"/>
      <c r="BM1527" s="81"/>
      <c r="BN1527" s="81"/>
      <c r="BO1527" s="81"/>
      <c r="BP1527" s="81"/>
      <c r="BQ1527" s="81"/>
      <c r="BR1527" s="81"/>
      <c r="BS1527" s="81"/>
      <c r="BT1527" s="81"/>
      <c r="BU1527" s="349"/>
      <c r="BV1527" s="390"/>
      <c r="BW1527" s="352"/>
      <c r="BX1527" s="390"/>
      <c r="BY1527" s="93" t="str">
        <f t="shared" ref="BY1527" si="790">CONCATENATE(IF(J1527="Closeout","CLOSEOUT - ",""),D1527,", ",N1527,"x",O1527,", ",IF(U1527="N/A","",CONCATENATE(U1527,"/")),IF(S1527&gt;0,CONCATENATE("+",S1527),S1527),"mm Offset, ",P1527,", ",V1527,"mm Centerbore, ",PROPER(Y1527),IF(G1527="R",", Race Drilled",""),"",IF(BA1527="N/A","",CONCATENATE(", w/ ",BA1527)))</f>
        <v>MR804, 20x12, -40mm Offset, 6x5.5, 106.25mm Centerbore, Machined - Clear Coat</v>
      </c>
      <c r="BZ1527" s="81" t="s">
        <v>3878</v>
      </c>
      <c r="CA1527" s="81" t="s">
        <v>3879</v>
      </c>
      <c r="CB1527" s="81" t="str">
        <f t="shared" ref="CB1527" si="791">C1527</f>
        <v>RAISED (8XX)</v>
      </c>
    </row>
    <row r="1528" spans="1:80" s="38" customFormat="1" ht="15" customHeight="1">
      <c r="A1528" s="22">
        <f t="shared" si="259"/>
        <v>1526</v>
      </c>
      <c r="B1528" s="13" t="s">
        <v>84</v>
      </c>
      <c r="C1528" s="104" t="s">
        <v>7657</v>
      </c>
      <c r="D1528" s="82" t="s">
        <v>7655</v>
      </c>
      <c r="E1528" s="91" t="str">
        <f>CONCATENATE(LEFT(D1528,5),VLOOKUP(CONCATENATE(N1528,"x",O1528),'PART NUMBER GUIDE'!$B$9:$C$49,2,FALSE),VLOOKUP(CONCATENATE(P1528, V1528), 'PART NUMBER GUIDE'!$Q$6:$R$91, 2, FALSE),VLOOKUP(Y1528,'PART NUMBER GUIDE'!$J$8:$K$43,2, FALSE),IF(U1528="N/A",IF(ABS(S1528)&lt;10,"0"&amp;ABS(S1528),ABS(S1528)),CONCATENATE(LEFT(U1528,1),RIGHT(U1528,1))), F1528, G1528)</f>
        <v>MR804212801340N</v>
      </c>
      <c r="F1528" s="90" t="s">
        <v>2224</v>
      </c>
      <c r="G1528" s="90"/>
      <c r="H1528" s="79" t="s">
        <v>7894</v>
      </c>
      <c r="I1528" s="109">
        <v>45372</v>
      </c>
      <c r="J1528" s="85" t="s">
        <v>1266</v>
      </c>
      <c r="K1528" s="342">
        <v>439</v>
      </c>
      <c r="L1528" s="92">
        <f t="shared" si="664"/>
        <v>439</v>
      </c>
      <c r="M1528" s="344"/>
      <c r="N1528" s="82">
        <v>20</v>
      </c>
      <c r="O1528" s="8">
        <v>12</v>
      </c>
      <c r="P1528" s="99" t="str">
        <f t="shared" si="724"/>
        <v>8x6.5</v>
      </c>
      <c r="Q1528" s="82">
        <v>8</v>
      </c>
      <c r="R1528" s="82">
        <v>6.5</v>
      </c>
      <c r="S1528" s="82">
        <v>-40</v>
      </c>
      <c r="T1528" s="84">
        <v>4.9000000000000004</v>
      </c>
      <c r="U1528" s="102" t="s">
        <v>85</v>
      </c>
      <c r="V1528" s="75">
        <v>121.3</v>
      </c>
      <c r="W1528" s="41">
        <v>44.533376961345269</v>
      </c>
      <c r="X1528" s="51">
        <v>3640</v>
      </c>
      <c r="Y1528" s="45" t="s">
        <v>4304</v>
      </c>
      <c r="Z1528" s="79" t="s">
        <v>2987</v>
      </c>
      <c r="AA1528" s="51" t="str">
        <f t="shared" si="674"/>
        <v>20x12, 8x6.5, -40 OS</v>
      </c>
      <c r="AB1528" s="81" t="s">
        <v>7652</v>
      </c>
      <c r="AC1528" s="89">
        <f>_xlfn.IFNA(VLOOKUP(AB1528,ACCESSORIES!F:J,5,FALSE),"N/A")</f>
        <v>22</v>
      </c>
      <c r="AD1528" s="14" t="s">
        <v>85</v>
      </c>
      <c r="AE1528" s="9" t="str">
        <f>_xlfn.IFNA(VLOOKUP(AD1528,ACCESSORIES!C:G,5,FALSE),"N/A")</f>
        <v>N/A</v>
      </c>
      <c r="AF1528" s="9" t="str">
        <f>_xlfn.IFNA(VLOOKUP(AE1528,ACCESSORIES!D:H,5,FALSE),"N/A")</f>
        <v>N/A</v>
      </c>
      <c r="AG1528" s="14" t="s">
        <v>85</v>
      </c>
      <c r="AH1528" s="9" t="str">
        <f>_xlfn.IFNA(VLOOKUP(AG1528,ACCESSORIES!F:J,5,FALSE),"N/A")</f>
        <v>N/A</v>
      </c>
      <c r="AI1528" s="99" t="s">
        <v>265</v>
      </c>
      <c r="AJ1528" s="82" t="s">
        <v>85</v>
      </c>
      <c r="AK1528" s="82" t="s">
        <v>85</v>
      </c>
      <c r="AL1528" s="82" t="s">
        <v>85</v>
      </c>
      <c r="AM1528" s="82">
        <v>16.2</v>
      </c>
      <c r="AN1528" s="82">
        <v>200</v>
      </c>
      <c r="AO1528" s="36">
        <v>0</v>
      </c>
      <c r="AP1528" s="36">
        <v>0</v>
      </c>
      <c r="AQ1528" s="25">
        <v>28.4</v>
      </c>
      <c r="AR1528" s="36">
        <v>40.9</v>
      </c>
      <c r="AS1528" s="25">
        <v>246.1</v>
      </c>
      <c r="AT1528" s="74">
        <v>242.3</v>
      </c>
      <c r="AU1528" s="75">
        <v>121.3</v>
      </c>
      <c r="AV1528" s="54">
        <v>85</v>
      </c>
      <c r="AW1528" s="54">
        <v>85</v>
      </c>
      <c r="AX1528" s="54">
        <v>140.5</v>
      </c>
      <c r="AY1528" s="13" t="s">
        <v>85</v>
      </c>
      <c r="AZ1528" s="98" t="str">
        <f>_xlfn.IFNA(VLOOKUP(AY1528,ACCESSORIES!F:J,5,FALSE),"N/A")</f>
        <v>N/A</v>
      </c>
      <c r="BA1528" s="13" t="s">
        <v>85</v>
      </c>
      <c r="BB1528" s="98" t="str">
        <f>_xlfn.IFNA(VLOOKUP(BA1528,ACCESSORIES!F:J,5,FALSE),"N/A")</f>
        <v>N/A</v>
      </c>
      <c r="BC1528" s="77">
        <f t="shared" si="681"/>
        <v>49.033376961345269</v>
      </c>
      <c r="BD1528" s="56">
        <v>23.228346456692901</v>
      </c>
      <c r="BE1528" s="56">
        <v>23.228346456692901</v>
      </c>
      <c r="BF1528" s="56">
        <v>14.96</v>
      </c>
      <c r="BG1528" s="378">
        <f t="shared" si="675"/>
        <v>0.13227243039999984</v>
      </c>
      <c r="BH1528" s="81">
        <v>16</v>
      </c>
      <c r="BI1528" s="114" t="s">
        <v>3532</v>
      </c>
      <c r="BJ1528" s="50" t="s">
        <v>4050</v>
      </c>
      <c r="BK1528" s="81"/>
      <c r="BL1528" s="81"/>
      <c r="BM1528" s="81"/>
      <c r="BN1528" s="81"/>
      <c r="BO1528" s="81"/>
      <c r="BP1528" s="81"/>
      <c r="BQ1528" s="81"/>
      <c r="BR1528" s="81"/>
      <c r="BS1528" s="81"/>
      <c r="BT1528" s="81"/>
      <c r="BU1528" s="349"/>
      <c r="BV1528" s="390"/>
      <c r="BW1528" s="352"/>
      <c r="BX1528" s="390"/>
      <c r="BY1528" s="93" t="str">
        <f t="shared" si="676"/>
        <v>MR804, 20x12, -40mm Offset, 8x6.5, 121.3mm Centerbore, Gloss Black</v>
      </c>
      <c r="BZ1528" s="81" t="s">
        <v>3878</v>
      </c>
      <c r="CA1528" s="81" t="s">
        <v>3879</v>
      </c>
      <c r="CB1528" s="81" t="str">
        <f t="shared" si="677"/>
        <v>RAISED (8XX)</v>
      </c>
    </row>
    <row r="1529" spans="1:80" s="38" customFormat="1" ht="15" customHeight="1">
      <c r="A1529" s="22">
        <f t="shared" ref="A1529" si="792">ROW(B1529)-2</f>
        <v>1527</v>
      </c>
      <c r="B1529" s="13" t="s">
        <v>84</v>
      </c>
      <c r="C1529" s="104" t="s">
        <v>7657</v>
      </c>
      <c r="D1529" s="82" t="s">
        <v>7655</v>
      </c>
      <c r="E1529" s="91" t="str">
        <f>CONCATENATE(LEFT(D1529,5),VLOOKUP(CONCATENATE(N1529,"x",O1529),'PART NUMBER GUIDE'!$B$9:$C$49,2,FALSE),VLOOKUP(CONCATENATE(P1529, V1529), 'PART NUMBER GUIDE'!$Q$6:$R$91, 2, FALSE),VLOOKUP(Y1529,'PART NUMBER GUIDE'!$J$8:$K$43,2, FALSE),IF(U1529="N/A",IF(ABS(S1529)&lt;10,"0"&amp;ABS(S1529),ABS(S1529)),CONCATENATE(LEFT(U1529,1),RIGHT(U1529,1))), F1529, G1529)</f>
        <v>MR80421280340N</v>
      </c>
      <c r="F1529" s="90" t="s">
        <v>2224</v>
      </c>
      <c r="G1529" s="90"/>
      <c r="H1529" s="79" t="s">
        <v>7895</v>
      </c>
      <c r="I1529" s="109">
        <v>45372</v>
      </c>
      <c r="J1529" s="85" t="s">
        <v>1266</v>
      </c>
      <c r="K1529" s="342">
        <v>449</v>
      </c>
      <c r="L1529" s="92">
        <f t="shared" si="664"/>
        <v>449</v>
      </c>
      <c r="M1529" s="344"/>
      <c r="N1529" s="82">
        <v>20</v>
      </c>
      <c r="O1529" s="8">
        <v>12</v>
      </c>
      <c r="P1529" s="99" t="str">
        <f t="shared" ref="P1529" si="793">CONCATENATE(Q1529,"x",R1529)</f>
        <v>8x6.5</v>
      </c>
      <c r="Q1529" s="82">
        <v>8</v>
      </c>
      <c r="R1529" s="82">
        <v>6.5</v>
      </c>
      <c r="S1529" s="82">
        <v>-40</v>
      </c>
      <c r="T1529" s="84">
        <v>4.9000000000000004</v>
      </c>
      <c r="U1529" s="102" t="s">
        <v>85</v>
      </c>
      <c r="V1529" s="75">
        <v>121.3</v>
      </c>
      <c r="W1529" s="41">
        <v>44.533376961345269</v>
      </c>
      <c r="X1529" s="51">
        <v>3640</v>
      </c>
      <c r="Y1529" s="45" t="s">
        <v>5454</v>
      </c>
      <c r="Z1529" s="79" t="s">
        <v>196</v>
      </c>
      <c r="AA1529" s="51" t="str">
        <f t="shared" ref="AA1529" si="794">_xlfn.CONCAT(N1529,"x",O1529,","," ",P1529,","," ",S1529," ","OS")</f>
        <v>20x12, 8x6.5, -40 OS</v>
      </c>
      <c r="AB1529" s="81" t="s">
        <v>7652</v>
      </c>
      <c r="AC1529" s="89">
        <f>_xlfn.IFNA(VLOOKUP(AB1529,ACCESSORIES!F:J,5,FALSE),"N/A")</f>
        <v>22</v>
      </c>
      <c r="AD1529" s="14" t="s">
        <v>85</v>
      </c>
      <c r="AE1529" s="9" t="str">
        <f>_xlfn.IFNA(VLOOKUP(AD1529,ACCESSORIES!C:G,5,FALSE),"N/A")</f>
        <v>N/A</v>
      </c>
      <c r="AF1529" s="9" t="str">
        <f>_xlfn.IFNA(VLOOKUP(AE1529,ACCESSORIES!D:H,5,FALSE),"N/A")</f>
        <v>N/A</v>
      </c>
      <c r="AG1529" s="14" t="s">
        <v>85</v>
      </c>
      <c r="AH1529" s="9" t="str">
        <f>_xlfn.IFNA(VLOOKUP(AG1529,ACCESSORIES!F:J,5,FALSE),"N/A")</f>
        <v>N/A</v>
      </c>
      <c r="AI1529" s="99" t="s">
        <v>265</v>
      </c>
      <c r="AJ1529" s="82" t="s">
        <v>85</v>
      </c>
      <c r="AK1529" s="82" t="s">
        <v>85</v>
      </c>
      <c r="AL1529" s="82" t="s">
        <v>85</v>
      </c>
      <c r="AM1529" s="82">
        <v>16.2</v>
      </c>
      <c r="AN1529" s="82">
        <v>200</v>
      </c>
      <c r="AO1529" s="36">
        <v>0</v>
      </c>
      <c r="AP1529" s="36">
        <v>0</v>
      </c>
      <c r="AQ1529" s="25">
        <v>28.4</v>
      </c>
      <c r="AR1529" s="36">
        <v>40.9</v>
      </c>
      <c r="AS1529" s="25">
        <v>246.1</v>
      </c>
      <c r="AT1529" s="74">
        <v>242.3</v>
      </c>
      <c r="AU1529" s="75">
        <v>121.3</v>
      </c>
      <c r="AV1529" s="54">
        <v>85</v>
      </c>
      <c r="AW1529" s="54">
        <v>85</v>
      </c>
      <c r="AX1529" s="54">
        <v>140.5</v>
      </c>
      <c r="AY1529" s="13" t="s">
        <v>85</v>
      </c>
      <c r="AZ1529" s="98" t="str">
        <f>_xlfn.IFNA(VLOOKUP(AY1529,ACCESSORIES!F:J,5,FALSE),"N/A")</f>
        <v>N/A</v>
      </c>
      <c r="BA1529" s="13" t="s">
        <v>85</v>
      </c>
      <c r="BB1529" s="98" t="str">
        <f>_xlfn.IFNA(VLOOKUP(BA1529,ACCESSORIES!F:J,5,FALSE),"N/A")</f>
        <v>N/A</v>
      </c>
      <c r="BC1529" s="77">
        <f t="shared" si="681"/>
        <v>49.033376961345269</v>
      </c>
      <c r="BD1529" s="56">
        <v>23.228346456692901</v>
      </c>
      <c r="BE1529" s="56">
        <v>23.228346456692901</v>
      </c>
      <c r="BF1529" s="56">
        <v>14.96</v>
      </c>
      <c r="BG1529" s="378">
        <f t="shared" si="675"/>
        <v>0.13227243039999984</v>
      </c>
      <c r="BH1529" s="81">
        <v>16</v>
      </c>
      <c r="BI1529" s="114" t="s">
        <v>3532</v>
      </c>
      <c r="BJ1529" s="50" t="s">
        <v>4050</v>
      </c>
      <c r="BK1529" s="81"/>
      <c r="BL1529" s="81"/>
      <c r="BM1529" s="81"/>
      <c r="BN1529" s="81"/>
      <c r="BO1529" s="81"/>
      <c r="BP1529" s="81"/>
      <c r="BQ1529" s="81"/>
      <c r="BR1529" s="81"/>
      <c r="BS1529" s="81"/>
      <c r="BT1529" s="81"/>
      <c r="BU1529" s="349"/>
      <c r="BV1529" s="390"/>
      <c r="BW1529" s="352"/>
      <c r="BX1529" s="390"/>
      <c r="BY1529" s="93" t="str">
        <f t="shared" ref="BY1529" si="795">CONCATENATE(IF(J1529="Closeout","CLOSEOUT - ",""),D1529,", ",N1529,"x",O1529,", ",IF(U1529="N/A","",CONCATENATE(U1529,"/")),IF(S1529&gt;0,CONCATENATE("+",S1529),S1529),"mm Offset, ",P1529,", ",V1529,"mm Centerbore, ",PROPER(Y1529),IF(G1529="R",", Race Drilled",""),"",IF(BA1529="N/A","",CONCATENATE(", w/ ",BA1529)))</f>
        <v>MR804, 20x12, -40mm Offset, 8x6.5, 121.3mm Centerbore, Machined - Clear Coat</v>
      </c>
      <c r="BZ1529" s="81" t="s">
        <v>3878</v>
      </c>
      <c r="CA1529" s="81" t="s">
        <v>3879</v>
      </c>
      <c r="CB1529" s="81" t="str">
        <f t="shared" ref="CB1529" si="796">C1529</f>
        <v>RAISED (8XX)</v>
      </c>
    </row>
    <row r="1530" spans="1:80" s="38" customFormat="1" ht="15" customHeight="1">
      <c r="A1530" s="22">
        <f t="shared" si="259"/>
        <v>1528</v>
      </c>
      <c r="B1530" s="13" t="s">
        <v>84</v>
      </c>
      <c r="C1530" s="104" t="s">
        <v>7657</v>
      </c>
      <c r="D1530" s="82" t="s">
        <v>7655</v>
      </c>
      <c r="E1530" s="91" t="str">
        <f>CONCATENATE(LEFT(D1530,5),VLOOKUP(CONCATENATE(N1530,"x",O1530),'PART NUMBER GUIDE'!$B$9:$C$49,2,FALSE),VLOOKUP(CONCATENATE(P1530, V1530), 'PART NUMBER GUIDE'!$Q$6:$R$91, 2, FALSE),VLOOKUP(Y1530,'PART NUMBER GUIDE'!$J$8:$K$43,2, FALSE),IF(U1530="N/A",IF(ABS(S1530)&lt;10,"0"&amp;ABS(S1530),ABS(S1530)),CONCATENATE(LEFT(U1530,1),RIGHT(U1530,1))), F1530, G1530)</f>
        <v>MR804212871340N</v>
      </c>
      <c r="F1530" s="90" t="s">
        <v>2224</v>
      </c>
      <c r="G1530" s="90"/>
      <c r="H1530" s="79" t="s">
        <v>7896</v>
      </c>
      <c r="I1530" s="109">
        <v>45372</v>
      </c>
      <c r="J1530" s="85" t="s">
        <v>1266</v>
      </c>
      <c r="K1530" s="342">
        <v>439</v>
      </c>
      <c r="L1530" s="92">
        <f t="shared" si="664"/>
        <v>439</v>
      </c>
      <c r="M1530" s="344"/>
      <c r="N1530" s="82">
        <v>20</v>
      </c>
      <c r="O1530" s="8">
        <v>12</v>
      </c>
      <c r="P1530" s="99" t="str">
        <f t="shared" si="724"/>
        <v>8x170</v>
      </c>
      <c r="Q1530" s="82">
        <v>8</v>
      </c>
      <c r="R1530" s="82">
        <v>170</v>
      </c>
      <c r="S1530" s="82">
        <v>-40</v>
      </c>
      <c r="T1530" s="84">
        <v>4.9000000000000004</v>
      </c>
      <c r="U1530" s="102" t="s">
        <v>85</v>
      </c>
      <c r="V1530" s="75">
        <v>125</v>
      </c>
      <c r="W1530" s="41">
        <v>44.312914699160395</v>
      </c>
      <c r="X1530" s="51">
        <v>3640</v>
      </c>
      <c r="Y1530" s="45" t="s">
        <v>4304</v>
      </c>
      <c r="Z1530" s="79" t="s">
        <v>2987</v>
      </c>
      <c r="AA1530" s="51" t="str">
        <f t="shared" si="674"/>
        <v>20x12, 8x170, -40 OS</v>
      </c>
      <c r="AB1530" s="81" t="s">
        <v>7652</v>
      </c>
      <c r="AC1530" s="89">
        <f>_xlfn.IFNA(VLOOKUP(AB1530,ACCESSORIES!F:J,5,FALSE),"N/A")</f>
        <v>22</v>
      </c>
      <c r="AD1530" s="14" t="s">
        <v>85</v>
      </c>
      <c r="AE1530" s="9" t="str">
        <f>_xlfn.IFNA(VLOOKUP(AD1530,ACCESSORIES!C:G,5,FALSE),"N/A")</f>
        <v>N/A</v>
      </c>
      <c r="AF1530" s="9" t="str">
        <f>_xlfn.IFNA(VLOOKUP(AE1530,ACCESSORIES!D:H,5,FALSE),"N/A")</f>
        <v>N/A</v>
      </c>
      <c r="AG1530" s="14" t="s">
        <v>85</v>
      </c>
      <c r="AH1530" s="9" t="str">
        <f>_xlfn.IFNA(VLOOKUP(AG1530,ACCESSORIES!F:J,5,FALSE),"N/A")</f>
        <v>N/A</v>
      </c>
      <c r="AI1530" s="99" t="s">
        <v>265</v>
      </c>
      <c r="AJ1530" s="82" t="s">
        <v>85</v>
      </c>
      <c r="AK1530" s="82" t="s">
        <v>85</v>
      </c>
      <c r="AL1530" s="82" t="s">
        <v>85</v>
      </c>
      <c r="AM1530" s="82">
        <v>16.2</v>
      </c>
      <c r="AN1530" s="82">
        <v>200</v>
      </c>
      <c r="AO1530" s="36">
        <v>0</v>
      </c>
      <c r="AP1530" s="36">
        <v>0</v>
      </c>
      <c r="AQ1530" s="25">
        <v>28.4</v>
      </c>
      <c r="AR1530" s="36">
        <v>40.9</v>
      </c>
      <c r="AS1530" s="25">
        <v>246.1</v>
      </c>
      <c r="AT1530" s="74">
        <v>242.3</v>
      </c>
      <c r="AU1530" s="84">
        <v>125</v>
      </c>
      <c r="AV1530" s="54">
        <v>85</v>
      </c>
      <c r="AW1530" s="54">
        <v>85</v>
      </c>
      <c r="AX1530" s="54">
        <v>140.5</v>
      </c>
      <c r="AY1530" s="13" t="s">
        <v>85</v>
      </c>
      <c r="AZ1530" s="98" t="str">
        <f>_xlfn.IFNA(VLOOKUP(AY1530,ACCESSORIES!F:J,5,FALSE),"N/A")</f>
        <v>N/A</v>
      </c>
      <c r="BA1530" s="13" t="s">
        <v>85</v>
      </c>
      <c r="BB1530" s="98" t="str">
        <f>_xlfn.IFNA(VLOOKUP(BA1530,ACCESSORIES!F:J,5,FALSE),"N/A")</f>
        <v>N/A</v>
      </c>
      <c r="BC1530" s="77">
        <f t="shared" si="681"/>
        <v>48.812914699160395</v>
      </c>
      <c r="BD1530" s="56">
        <v>23.228346456692901</v>
      </c>
      <c r="BE1530" s="56">
        <v>23.228346456692901</v>
      </c>
      <c r="BF1530" s="56">
        <v>14.96</v>
      </c>
      <c r="BG1530" s="378">
        <f t="shared" si="675"/>
        <v>0.13227243039999984</v>
      </c>
      <c r="BH1530" s="81">
        <v>16</v>
      </c>
      <c r="BI1530" s="114" t="s">
        <v>3532</v>
      </c>
      <c r="BJ1530" s="50" t="s">
        <v>4050</v>
      </c>
      <c r="BK1530" s="81"/>
      <c r="BL1530" s="81"/>
      <c r="BM1530" s="81"/>
      <c r="BN1530" s="81"/>
      <c r="BO1530" s="81"/>
      <c r="BP1530" s="81"/>
      <c r="BQ1530" s="81"/>
      <c r="BR1530" s="81"/>
      <c r="BS1530" s="81"/>
      <c r="BT1530" s="81"/>
      <c r="BU1530" s="349"/>
      <c r="BV1530" s="390"/>
      <c r="BW1530" s="352"/>
      <c r="BX1530" s="390"/>
      <c r="BY1530" s="93" t="str">
        <f t="shared" si="676"/>
        <v>MR804, 20x12, -40mm Offset, 8x170, 125mm Centerbore, Gloss Black</v>
      </c>
      <c r="BZ1530" s="81" t="s">
        <v>3878</v>
      </c>
      <c r="CA1530" s="81" t="s">
        <v>3879</v>
      </c>
      <c r="CB1530" s="81" t="str">
        <f t="shared" si="677"/>
        <v>RAISED (8XX)</v>
      </c>
    </row>
    <row r="1531" spans="1:80" s="38" customFormat="1" ht="15" customHeight="1">
      <c r="A1531" s="22">
        <f t="shared" ref="A1531" si="797">ROW(B1531)-2</f>
        <v>1529</v>
      </c>
      <c r="B1531" s="13" t="s">
        <v>84</v>
      </c>
      <c r="C1531" s="104" t="s">
        <v>7657</v>
      </c>
      <c r="D1531" s="82" t="s">
        <v>7655</v>
      </c>
      <c r="E1531" s="91" t="str">
        <f>CONCATENATE(LEFT(D1531,5),VLOOKUP(CONCATENATE(N1531,"x",O1531),'PART NUMBER GUIDE'!$B$9:$C$49,2,FALSE),VLOOKUP(CONCATENATE(P1531, V1531), 'PART NUMBER GUIDE'!$Q$6:$R$91, 2, FALSE),VLOOKUP(Y1531,'PART NUMBER GUIDE'!$J$8:$K$43,2, FALSE),IF(U1531="N/A",IF(ABS(S1531)&lt;10,"0"&amp;ABS(S1531),ABS(S1531)),CONCATENATE(LEFT(U1531,1),RIGHT(U1531,1))), F1531, G1531)</f>
        <v>MR80421287340N</v>
      </c>
      <c r="F1531" s="90" t="s">
        <v>2224</v>
      </c>
      <c r="G1531" s="90"/>
      <c r="H1531" s="79" t="s">
        <v>7897</v>
      </c>
      <c r="I1531" s="109">
        <v>45372</v>
      </c>
      <c r="J1531" s="85" t="s">
        <v>1266</v>
      </c>
      <c r="K1531" s="342">
        <v>449</v>
      </c>
      <c r="L1531" s="92">
        <f t="shared" si="664"/>
        <v>449</v>
      </c>
      <c r="M1531" s="344"/>
      <c r="N1531" s="82">
        <v>20</v>
      </c>
      <c r="O1531" s="8">
        <v>12</v>
      </c>
      <c r="P1531" s="99" t="str">
        <f t="shared" ref="P1531" si="798">CONCATENATE(Q1531,"x",R1531)</f>
        <v>8x170</v>
      </c>
      <c r="Q1531" s="82">
        <v>8</v>
      </c>
      <c r="R1531" s="82">
        <v>170</v>
      </c>
      <c r="S1531" s="82">
        <v>-40</v>
      </c>
      <c r="T1531" s="84">
        <v>4.9000000000000004</v>
      </c>
      <c r="U1531" s="102" t="s">
        <v>85</v>
      </c>
      <c r="V1531" s="75">
        <v>125</v>
      </c>
      <c r="W1531" s="41">
        <v>44.312914699160395</v>
      </c>
      <c r="X1531" s="51">
        <v>3640</v>
      </c>
      <c r="Y1531" s="45" t="s">
        <v>5454</v>
      </c>
      <c r="Z1531" s="79" t="s">
        <v>196</v>
      </c>
      <c r="AA1531" s="51" t="str">
        <f t="shared" ref="AA1531" si="799">_xlfn.CONCAT(N1531,"x",O1531,","," ",P1531,","," ",S1531," ","OS")</f>
        <v>20x12, 8x170, -40 OS</v>
      </c>
      <c r="AB1531" s="81" t="s">
        <v>7652</v>
      </c>
      <c r="AC1531" s="89">
        <f>_xlfn.IFNA(VLOOKUP(AB1531,ACCESSORIES!F:J,5,FALSE),"N/A")</f>
        <v>22</v>
      </c>
      <c r="AD1531" s="14" t="s">
        <v>85</v>
      </c>
      <c r="AE1531" s="9" t="str">
        <f>_xlfn.IFNA(VLOOKUP(AD1531,ACCESSORIES!C:G,5,FALSE),"N/A")</f>
        <v>N/A</v>
      </c>
      <c r="AF1531" s="9" t="str">
        <f>_xlfn.IFNA(VLOOKUP(AE1531,ACCESSORIES!D:H,5,FALSE),"N/A")</f>
        <v>N/A</v>
      </c>
      <c r="AG1531" s="14" t="s">
        <v>85</v>
      </c>
      <c r="AH1531" s="9" t="str">
        <f>_xlfn.IFNA(VLOOKUP(AG1531,ACCESSORIES!F:J,5,FALSE),"N/A")</f>
        <v>N/A</v>
      </c>
      <c r="AI1531" s="99" t="s">
        <v>265</v>
      </c>
      <c r="AJ1531" s="82" t="s">
        <v>85</v>
      </c>
      <c r="AK1531" s="82" t="s">
        <v>85</v>
      </c>
      <c r="AL1531" s="82" t="s">
        <v>85</v>
      </c>
      <c r="AM1531" s="82">
        <v>16.2</v>
      </c>
      <c r="AN1531" s="82">
        <v>200</v>
      </c>
      <c r="AO1531" s="36">
        <v>0</v>
      </c>
      <c r="AP1531" s="36">
        <v>0</v>
      </c>
      <c r="AQ1531" s="25">
        <v>28.4</v>
      </c>
      <c r="AR1531" s="36">
        <v>40.9</v>
      </c>
      <c r="AS1531" s="25">
        <v>246.1</v>
      </c>
      <c r="AT1531" s="74">
        <v>242.3</v>
      </c>
      <c r="AU1531" s="84">
        <v>125</v>
      </c>
      <c r="AV1531" s="54">
        <v>85</v>
      </c>
      <c r="AW1531" s="54">
        <v>85</v>
      </c>
      <c r="AX1531" s="54">
        <v>140.5</v>
      </c>
      <c r="AY1531" s="13" t="s">
        <v>85</v>
      </c>
      <c r="AZ1531" s="98" t="str">
        <f>_xlfn.IFNA(VLOOKUP(AY1531,ACCESSORIES!F:J,5,FALSE),"N/A")</f>
        <v>N/A</v>
      </c>
      <c r="BA1531" s="13" t="s">
        <v>85</v>
      </c>
      <c r="BB1531" s="98" t="str">
        <f>_xlfn.IFNA(VLOOKUP(BA1531,ACCESSORIES!F:J,5,FALSE),"N/A")</f>
        <v>N/A</v>
      </c>
      <c r="BC1531" s="77">
        <f t="shared" si="681"/>
        <v>48.812914699160395</v>
      </c>
      <c r="BD1531" s="56">
        <v>23.228346456692901</v>
      </c>
      <c r="BE1531" s="56">
        <v>23.228346456692901</v>
      </c>
      <c r="BF1531" s="56">
        <v>14.96</v>
      </c>
      <c r="BG1531" s="378">
        <f t="shared" si="675"/>
        <v>0.13227243039999984</v>
      </c>
      <c r="BH1531" s="81">
        <v>16</v>
      </c>
      <c r="BI1531" s="114" t="s">
        <v>3532</v>
      </c>
      <c r="BJ1531" s="50" t="s">
        <v>4050</v>
      </c>
      <c r="BK1531" s="81"/>
      <c r="BL1531" s="81"/>
      <c r="BM1531" s="81"/>
      <c r="BN1531" s="81"/>
      <c r="BO1531" s="81"/>
      <c r="BP1531" s="81"/>
      <c r="BQ1531" s="81"/>
      <c r="BR1531" s="81"/>
      <c r="BS1531" s="81"/>
      <c r="BT1531" s="81"/>
      <c r="BU1531" s="349"/>
      <c r="BV1531" s="390"/>
      <c r="BW1531" s="352"/>
      <c r="BX1531" s="390"/>
      <c r="BY1531" s="93" t="str">
        <f t="shared" ref="BY1531" si="800">CONCATENATE(IF(J1531="Closeout","CLOSEOUT - ",""),D1531,", ",N1531,"x",O1531,", ",IF(U1531="N/A","",CONCATENATE(U1531,"/")),IF(S1531&gt;0,CONCATENATE("+",S1531),S1531),"mm Offset, ",P1531,", ",V1531,"mm Centerbore, ",PROPER(Y1531),IF(G1531="R",", Race Drilled",""),"",IF(BA1531="N/A","",CONCATENATE(", w/ ",BA1531)))</f>
        <v>MR804, 20x12, -40mm Offset, 8x170, 125mm Centerbore, Machined - Clear Coat</v>
      </c>
      <c r="BZ1531" s="81" t="s">
        <v>3878</v>
      </c>
      <c r="CA1531" s="81" t="s">
        <v>3879</v>
      </c>
      <c r="CB1531" s="81" t="str">
        <f t="shared" ref="CB1531" si="801">C1531</f>
        <v>RAISED (8XX)</v>
      </c>
    </row>
    <row r="1532" spans="1:80" s="38" customFormat="1" ht="15" customHeight="1">
      <c r="A1532" s="22">
        <f t="shared" si="259"/>
        <v>1530</v>
      </c>
      <c r="B1532" s="13" t="s">
        <v>84</v>
      </c>
      <c r="C1532" s="104" t="s">
        <v>7657</v>
      </c>
      <c r="D1532" s="82" t="s">
        <v>7655</v>
      </c>
      <c r="E1532" s="91" t="str">
        <f>CONCATENATE(LEFT(D1532,5),VLOOKUP(CONCATENATE(N1532,"x",O1532),'PART NUMBER GUIDE'!$B$9:$C$49,2,FALSE),VLOOKUP(CONCATENATE(P1532, V1532), 'PART NUMBER GUIDE'!$Q$6:$R$91, 2, FALSE),VLOOKUP(Y1532,'PART NUMBER GUIDE'!$J$8:$K$43,2, FALSE),IF(U1532="N/A",IF(ABS(S1532)&lt;10,"0"&amp;ABS(S1532),ABS(S1532)),CONCATENATE(LEFT(U1532,1),RIGHT(U1532,1))), F1532, G1532)</f>
        <v>MR804212881340N</v>
      </c>
      <c r="F1532" s="90" t="s">
        <v>2224</v>
      </c>
      <c r="G1532" s="90"/>
      <c r="H1532" s="79" t="s">
        <v>7898</v>
      </c>
      <c r="I1532" s="109">
        <v>45372</v>
      </c>
      <c r="J1532" s="85" t="s">
        <v>1266</v>
      </c>
      <c r="K1532" s="342">
        <v>439</v>
      </c>
      <c r="L1532" s="92">
        <f t="shared" si="664"/>
        <v>439</v>
      </c>
      <c r="M1532" s="344"/>
      <c r="N1532" s="82">
        <v>20</v>
      </c>
      <c r="O1532" s="8">
        <v>12</v>
      </c>
      <c r="P1532" s="99" t="str">
        <f t="shared" si="724"/>
        <v>8x180</v>
      </c>
      <c r="Q1532" s="82">
        <v>8</v>
      </c>
      <c r="R1532" s="82">
        <v>180</v>
      </c>
      <c r="S1532" s="82">
        <v>-40</v>
      </c>
      <c r="T1532" s="84">
        <v>4.9000000000000004</v>
      </c>
      <c r="U1532" s="102" t="s">
        <v>85</v>
      </c>
      <c r="V1532" s="75">
        <v>124.1</v>
      </c>
      <c r="W1532" s="41">
        <v>44.974301485715024</v>
      </c>
      <c r="X1532" s="51">
        <v>3640</v>
      </c>
      <c r="Y1532" s="45" t="s">
        <v>4304</v>
      </c>
      <c r="Z1532" s="79" t="s">
        <v>2987</v>
      </c>
      <c r="AA1532" s="51" t="str">
        <f t="shared" si="674"/>
        <v>20x12, 8x180, -40 OS</v>
      </c>
      <c r="AB1532" s="81" t="s">
        <v>7652</v>
      </c>
      <c r="AC1532" s="89">
        <f>_xlfn.IFNA(VLOOKUP(AB1532,ACCESSORIES!F:J,5,FALSE),"N/A")</f>
        <v>22</v>
      </c>
      <c r="AD1532" s="14" t="s">
        <v>85</v>
      </c>
      <c r="AE1532" s="9" t="str">
        <f>_xlfn.IFNA(VLOOKUP(AD1532,ACCESSORIES!C:G,5,FALSE),"N/A")</f>
        <v>N/A</v>
      </c>
      <c r="AF1532" s="9" t="str">
        <f>_xlfn.IFNA(VLOOKUP(AE1532,ACCESSORIES!D:H,5,FALSE),"N/A")</f>
        <v>N/A</v>
      </c>
      <c r="AG1532" s="14" t="s">
        <v>85</v>
      </c>
      <c r="AH1532" s="9" t="str">
        <f>_xlfn.IFNA(VLOOKUP(AG1532,ACCESSORIES!F:J,5,FALSE),"N/A")</f>
        <v>N/A</v>
      </c>
      <c r="AI1532" s="99" t="s">
        <v>265</v>
      </c>
      <c r="AJ1532" s="82" t="s">
        <v>85</v>
      </c>
      <c r="AK1532" s="82" t="s">
        <v>85</v>
      </c>
      <c r="AL1532" s="82" t="s">
        <v>85</v>
      </c>
      <c r="AM1532" s="82">
        <v>16.2</v>
      </c>
      <c r="AN1532" s="82">
        <v>210</v>
      </c>
      <c r="AO1532" s="36">
        <v>0</v>
      </c>
      <c r="AP1532" s="36">
        <v>0</v>
      </c>
      <c r="AQ1532" s="25">
        <v>28.1</v>
      </c>
      <c r="AR1532" s="36">
        <v>40.9</v>
      </c>
      <c r="AS1532" s="25">
        <v>246.1</v>
      </c>
      <c r="AT1532" s="74">
        <v>242.3</v>
      </c>
      <c r="AU1532" s="75">
        <v>124.1</v>
      </c>
      <c r="AV1532" s="54">
        <v>85</v>
      </c>
      <c r="AW1532" s="54">
        <v>85</v>
      </c>
      <c r="AX1532" s="54">
        <v>140.5</v>
      </c>
      <c r="AY1532" s="13" t="s">
        <v>85</v>
      </c>
      <c r="AZ1532" s="98" t="str">
        <f>_xlfn.IFNA(VLOOKUP(AY1532,ACCESSORIES!F:J,5,FALSE),"N/A")</f>
        <v>N/A</v>
      </c>
      <c r="BA1532" s="13" t="s">
        <v>85</v>
      </c>
      <c r="BB1532" s="98" t="str">
        <f>_xlfn.IFNA(VLOOKUP(BA1532,ACCESSORIES!F:J,5,FALSE),"N/A")</f>
        <v>N/A</v>
      </c>
      <c r="BC1532" s="77">
        <f t="shared" si="681"/>
        <v>49.474301485715024</v>
      </c>
      <c r="BD1532" s="56">
        <v>23.228346456692901</v>
      </c>
      <c r="BE1532" s="56">
        <v>23.228346456692901</v>
      </c>
      <c r="BF1532" s="56">
        <v>14.96</v>
      </c>
      <c r="BG1532" s="378">
        <f t="shared" si="675"/>
        <v>0.13227243039999984</v>
      </c>
      <c r="BH1532" s="81">
        <v>16</v>
      </c>
      <c r="BI1532" s="114" t="s">
        <v>3532</v>
      </c>
      <c r="BJ1532" s="50" t="s">
        <v>4050</v>
      </c>
      <c r="BK1532" s="81"/>
      <c r="BL1532" s="81"/>
      <c r="BM1532" s="81"/>
      <c r="BN1532" s="81"/>
      <c r="BO1532" s="81"/>
      <c r="BP1532" s="81"/>
      <c r="BQ1532" s="81"/>
      <c r="BR1532" s="81"/>
      <c r="BS1532" s="81"/>
      <c r="BT1532" s="81"/>
      <c r="BU1532" s="349"/>
      <c r="BV1532" s="390"/>
      <c r="BW1532" s="352"/>
      <c r="BX1532" s="390"/>
      <c r="BY1532" s="93" t="str">
        <f t="shared" si="676"/>
        <v>MR804, 20x12, -40mm Offset, 8x180, 124.1mm Centerbore, Gloss Black</v>
      </c>
      <c r="BZ1532" s="81" t="s">
        <v>3878</v>
      </c>
      <c r="CA1532" s="81" t="s">
        <v>3879</v>
      </c>
      <c r="CB1532" s="81" t="str">
        <f t="shared" si="677"/>
        <v>RAISED (8XX)</v>
      </c>
    </row>
    <row r="1533" spans="1:80" s="38" customFormat="1" ht="15" customHeight="1">
      <c r="A1533" s="22">
        <f t="shared" ref="A1533" si="802">ROW(B1533)-2</f>
        <v>1531</v>
      </c>
      <c r="B1533" s="13" t="s">
        <v>84</v>
      </c>
      <c r="C1533" s="104" t="s">
        <v>7657</v>
      </c>
      <c r="D1533" s="82" t="s">
        <v>7655</v>
      </c>
      <c r="E1533" s="91" t="str">
        <f>CONCATENATE(LEFT(D1533,5),VLOOKUP(CONCATENATE(N1533,"x",O1533),'PART NUMBER GUIDE'!$B$9:$C$49,2,FALSE),VLOOKUP(CONCATENATE(P1533, V1533), 'PART NUMBER GUIDE'!$Q$6:$R$91, 2, FALSE),VLOOKUP(Y1533,'PART NUMBER GUIDE'!$J$8:$K$43,2, FALSE),IF(U1533="N/A",IF(ABS(S1533)&lt;10,"0"&amp;ABS(S1533),ABS(S1533)),CONCATENATE(LEFT(U1533,1),RIGHT(U1533,1))), F1533, G1533)</f>
        <v>MR80421288340N</v>
      </c>
      <c r="F1533" s="90" t="s">
        <v>2224</v>
      </c>
      <c r="G1533" s="90"/>
      <c r="H1533" s="79" t="s">
        <v>7899</v>
      </c>
      <c r="I1533" s="109">
        <v>45372</v>
      </c>
      <c r="J1533" s="85" t="s">
        <v>1266</v>
      </c>
      <c r="K1533" s="342">
        <v>449</v>
      </c>
      <c r="L1533" s="92">
        <f t="shared" si="664"/>
        <v>449</v>
      </c>
      <c r="M1533" s="344"/>
      <c r="N1533" s="82">
        <v>20</v>
      </c>
      <c r="O1533" s="8">
        <v>12</v>
      </c>
      <c r="P1533" s="99" t="str">
        <f t="shared" ref="P1533" si="803">CONCATENATE(Q1533,"x",R1533)</f>
        <v>8x180</v>
      </c>
      <c r="Q1533" s="82">
        <v>8</v>
      </c>
      <c r="R1533" s="82">
        <v>180</v>
      </c>
      <c r="S1533" s="82">
        <v>-40</v>
      </c>
      <c r="T1533" s="84">
        <v>4.9000000000000004</v>
      </c>
      <c r="U1533" s="102" t="s">
        <v>85</v>
      </c>
      <c r="V1533" s="75">
        <v>124.1</v>
      </c>
      <c r="W1533" s="41">
        <v>44.974301485715024</v>
      </c>
      <c r="X1533" s="51">
        <v>3640</v>
      </c>
      <c r="Y1533" s="45" t="s">
        <v>5454</v>
      </c>
      <c r="Z1533" s="79" t="s">
        <v>196</v>
      </c>
      <c r="AA1533" s="51" t="str">
        <f t="shared" ref="AA1533" si="804">_xlfn.CONCAT(N1533,"x",O1533,","," ",P1533,","," ",S1533," ","OS")</f>
        <v>20x12, 8x180, -40 OS</v>
      </c>
      <c r="AB1533" s="81" t="s">
        <v>7652</v>
      </c>
      <c r="AC1533" s="89">
        <f>_xlfn.IFNA(VLOOKUP(AB1533,ACCESSORIES!F:J,5,FALSE),"N/A")</f>
        <v>22</v>
      </c>
      <c r="AD1533" s="14" t="s">
        <v>85</v>
      </c>
      <c r="AE1533" s="9" t="str">
        <f>_xlfn.IFNA(VLOOKUP(AD1533,ACCESSORIES!C:G,5,FALSE),"N/A")</f>
        <v>N/A</v>
      </c>
      <c r="AF1533" s="9" t="str">
        <f>_xlfn.IFNA(VLOOKUP(AE1533,ACCESSORIES!D:H,5,FALSE),"N/A")</f>
        <v>N/A</v>
      </c>
      <c r="AG1533" s="14" t="s">
        <v>85</v>
      </c>
      <c r="AH1533" s="9" t="str">
        <f>_xlfn.IFNA(VLOOKUP(AG1533,ACCESSORIES!F:J,5,FALSE),"N/A")</f>
        <v>N/A</v>
      </c>
      <c r="AI1533" s="99" t="s">
        <v>265</v>
      </c>
      <c r="AJ1533" s="82" t="s">
        <v>85</v>
      </c>
      <c r="AK1533" s="82" t="s">
        <v>85</v>
      </c>
      <c r="AL1533" s="82" t="s">
        <v>85</v>
      </c>
      <c r="AM1533" s="82">
        <v>16.2</v>
      </c>
      <c r="AN1533" s="82">
        <v>210</v>
      </c>
      <c r="AO1533" s="36">
        <v>0</v>
      </c>
      <c r="AP1533" s="36">
        <v>0</v>
      </c>
      <c r="AQ1533" s="25">
        <v>28.1</v>
      </c>
      <c r="AR1533" s="36">
        <v>40.9</v>
      </c>
      <c r="AS1533" s="25">
        <v>246.1</v>
      </c>
      <c r="AT1533" s="74">
        <v>242.3</v>
      </c>
      <c r="AU1533" s="75">
        <v>124.1</v>
      </c>
      <c r="AV1533" s="54">
        <v>85</v>
      </c>
      <c r="AW1533" s="54">
        <v>85</v>
      </c>
      <c r="AX1533" s="54">
        <v>140.5</v>
      </c>
      <c r="AY1533" s="13" t="s">
        <v>85</v>
      </c>
      <c r="AZ1533" s="98" t="str">
        <f>_xlfn.IFNA(VLOOKUP(AY1533,ACCESSORIES!F:J,5,FALSE),"N/A")</f>
        <v>N/A</v>
      </c>
      <c r="BA1533" s="13" t="s">
        <v>85</v>
      </c>
      <c r="BB1533" s="98" t="str">
        <f>_xlfn.IFNA(VLOOKUP(BA1533,ACCESSORIES!F:J,5,FALSE),"N/A")</f>
        <v>N/A</v>
      </c>
      <c r="BC1533" s="77">
        <f t="shared" si="681"/>
        <v>49.474301485715024</v>
      </c>
      <c r="BD1533" s="56">
        <v>23.228346456692901</v>
      </c>
      <c r="BE1533" s="56">
        <v>23.228346456692901</v>
      </c>
      <c r="BF1533" s="56">
        <v>14.96</v>
      </c>
      <c r="BG1533" s="378">
        <f t="shared" si="675"/>
        <v>0.13227243039999984</v>
      </c>
      <c r="BH1533" s="81">
        <v>16</v>
      </c>
      <c r="BI1533" s="114" t="s">
        <v>3532</v>
      </c>
      <c r="BJ1533" s="50" t="s">
        <v>4050</v>
      </c>
      <c r="BK1533" s="81"/>
      <c r="BL1533" s="81"/>
      <c r="BM1533" s="81"/>
      <c r="BN1533" s="81"/>
      <c r="BO1533" s="81"/>
      <c r="BP1533" s="81"/>
      <c r="BQ1533" s="81"/>
      <c r="BR1533" s="81"/>
      <c r="BS1533" s="81"/>
      <c r="BT1533" s="81"/>
      <c r="BU1533" s="349"/>
      <c r="BV1533" s="390"/>
      <c r="BW1533" s="352"/>
      <c r="BX1533" s="390"/>
      <c r="BY1533" s="93" t="str">
        <f t="shared" ref="BY1533" si="805">CONCATENATE(IF(J1533="Closeout","CLOSEOUT - ",""),D1533,", ",N1533,"x",O1533,", ",IF(U1533="N/A","",CONCATENATE(U1533,"/")),IF(S1533&gt;0,CONCATENATE("+",S1533),S1533),"mm Offset, ",P1533,", ",V1533,"mm Centerbore, ",PROPER(Y1533),IF(G1533="R",", Race Drilled",""),"",IF(BA1533="N/A","",CONCATENATE(", w/ ",BA1533)))</f>
        <v>MR804, 20x12, -40mm Offset, 8x180, 124.1mm Centerbore, Machined - Clear Coat</v>
      </c>
      <c r="BZ1533" s="81" t="s">
        <v>3878</v>
      </c>
      <c r="CA1533" s="81" t="s">
        <v>3879</v>
      </c>
      <c r="CB1533" s="81" t="str">
        <f t="shared" ref="CB1533" si="806">C1533</f>
        <v>RAISED (8XX)</v>
      </c>
    </row>
    <row r="1534" spans="1:80" s="38" customFormat="1" ht="15" customHeight="1">
      <c r="A1534" s="22">
        <f t="shared" si="259"/>
        <v>1532</v>
      </c>
      <c r="B1534" s="13" t="s">
        <v>84</v>
      </c>
      <c r="C1534" s="104" t="s">
        <v>7657</v>
      </c>
      <c r="D1534" s="82" t="s">
        <v>7655</v>
      </c>
      <c r="E1534" s="91" t="str">
        <f>CONCATENATE(LEFT(D1534,5),VLOOKUP(CONCATENATE(N1534,"x",O1534),'PART NUMBER GUIDE'!$B$9:$C$49,2,FALSE),VLOOKUP(CONCATENATE(P1534, V1534), 'PART NUMBER GUIDE'!$Q$6:$R$91, 2, FALSE),VLOOKUP(Y1534,'PART NUMBER GUIDE'!$J$8:$K$43,2, FALSE),IF(U1534="N/A",IF(ABS(S1534)&lt;10,"0"&amp;ABS(S1534),ABS(S1534)),CONCATENATE(LEFT(U1534,1),RIGHT(U1534,1))), F1534, G1534)</f>
        <v>MR804309161320</v>
      </c>
      <c r="F1534" s="90"/>
      <c r="G1534" s="90"/>
      <c r="H1534" s="79" t="s">
        <v>7900</v>
      </c>
      <c r="I1534" s="109">
        <v>45372</v>
      </c>
      <c r="J1534" s="85" t="s">
        <v>1266</v>
      </c>
      <c r="K1534" s="342">
        <v>439</v>
      </c>
      <c r="L1534" s="92">
        <f t="shared" si="664"/>
        <v>439</v>
      </c>
      <c r="M1534" s="344"/>
      <c r="N1534" s="82">
        <v>22</v>
      </c>
      <c r="O1534" s="8">
        <v>9</v>
      </c>
      <c r="P1534" s="99" t="str">
        <f t="shared" si="724"/>
        <v>6x135</v>
      </c>
      <c r="Q1534" s="99">
        <v>6</v>
      </c>
      <c r="R1534" s="82">
        <v>135</v>
      </c>
      <c r="S1534" s="82">
        <v>20</v>
      </c>
      <c r="T1534" s="84">
        <v>5.75</v>
      </c>
      <c r="U1534" s="102" t="s">
        <v>85</v>
      </c>
      <c r="V1534" s="75">
        <v>87</v>
      </c>
      <c r="W1534" s="41">
        <v>47.840310894118431</v>
      </c>
      <c r="X1534" s="51">
        <v>2650</v>
      </c>
      <c r="Y1534" s="45" t="s">
        <v>4304</v>
      </c>
      <c r="Z1534" s="79" t="s">
        <v>2987</v>
      </c>
      <c r="AA1534" s="51" t="str">
        <f t="shared" si="674"/>
        <v>22x9, 6x135, 20 OS</v>
      </c>
      <c r="AB1534" s="81" t="s">
        <v>7971</v>
      </c>
      <c r="AC1534" s="89">
        <f>_xlfn.IFNA(VLOOKUP(AB1534,ACCESSORIES!F:J,5,FALSE),"N/A")</f>
        <v>22</v>
      </c>
      <c r="AD1534" s="14" t="s">
        <v>85</v>
      </c>
      <c r="AE1534" s="9" t="str">
        <f>_xlfn.IFNA(VLOOKUP(AD1534,ACCESSORIES!C:G,5,FALSE),"N/A")</f>
        <v>N/A</v>
      </c>
      <c r="AF1534" s="14" t="s">
        <v>85</v>
      </c>
      <c r="AG1534" s="14" t="s">
        <v>85</v>
      </c>
      <c r="AH1534" s="9" t="str">
        <f>_xlfn.IFNA(VLOOKUP(AG1534,ACCESSORIES!F:J,5,FALSE),"N/A")</f>
        <v>N/A</v>
      </c>
      <c r="AI1534" s="99" t="s">
        <v>265</v>
      </c>
      <c r="AJ1534" s="82" t="s">
        <v>85</v>
      </c>
      <c r="AK1534" s="82" t="s">
        <v>85</v>
      </c>
      <c r="AL1534" s="82" t="s">
        <v>85</v>
      </c>
      <c r="AM1534" s="82">
        <v>16.2</v>
      </c>
      <c r="AN1534" s="82">
        <v>175</v>
      </c>
      <c r="AO1534" s="36">
        <v>5.3</v>
      </c>
      <c r="AP1534" s="36">
        <v>25.1</v>
      </c>
      <c r="AQ1534" s="25">
        <v>39.200000000000003</v>
      </c>
      <c r="AR1534" s="36">
        <v>45.1</v>
      </c>
      <c r="AS1534" s="25">
        <v>270.3</v>
      </c>
      <c r="AT1534" s="74">
        <v>266.5</v>
      </c>
      <c r="AU1534" s="84">
        <v>87</v>
      </c>
      <c r="AV1534" s="54">
        <v>60.9</v>
      </c>
      <c r="AW1534" s="54">
        <v>60.9</v>
      </c>
      <c r="AX1534" s="54">
        <v>44</v>
      </c>
      <c r="AY1534" s="13" t="s">
        <v>85</v>
      </c>
      <c r="AZ1534" s="98" t="str">
        <f>_xlfn.IFNA(VLOOKUP(AY1534,ACCESSORIES!F:J,5,FALSE),"N/A")</f>
        <v>N/A</v>
      </c>
      <c r="BA1534" s="13" t="s">
        <v>85</v>
      </c>
      <c r="BB1534" s="98" t="str">
        <f>_xlfn.IFNA(VLOOKUP(BA1534,ACCESSORIES!F:J,5,FALSE),"N/A")</f>
        <v>N/A</v>
      </c>
      <c r="BC1534" s="77">
        <f t="shared" si="681"/>
        <v>52.340310894118431</v>
      </c>
      <c r="BD1534" s="56">
        <v>24.803100000000001</v>
      </c>
      <c r="BE1534" s="56">
        <v>24.803100000000001</v>
      </c>
      <c r="BF1534" s="56">
        <v>11.417299999999999</v>
      </c>
      <c r="BG1534" s="378">
        <f t="shared" si="675"/>
        <v>0.1151003093953812</v>
      </c>
      <c r="BH1534" s="14"/>
      <c r="BI1534" s="114" t="s">
        <v>3532</v>
      </c>
      <c r="BJ1534" s="50" t="s">
        <v>4050</v>
      </c>
      <c r="BK1534" s="81"/>
      <c r="BL1534" s="81"/>
      <c r="BM1534" s="81"/>
      <c r="BN1534" s="81"/>
      <c r="BO1534" s="81"/>
      <c r="BP1534" s="81"/>
      <c r="BQ1534" s="81"/>
      <c r="BR1534" s="81"/>
      <c r="BS1534" s="81"/>
      <c r="BT1534" s="81"/>
      <c r="BU1534" s="349"/>
      <c r="BV1534" s="390"/>
      <c r="BW1534" s="352"/>
      <c r="BX1534" s="390"/>
      <c r="BY1534" s="93" t="str">
        <f t="shared" si="676"/>
        <v>MR804, 22x9, +20mm Offset, 6x135, 87mm Centerbore, Gloss Black</v>
      </c>
      <c r="BZ1534" s="81" t="s">
        <v>3878</v>
      </c>
      <c r="CA1534" s="81" t="s">
        <v>3879</v>
      </c>
      <c r="CB1534" s="81" t="str">
        <f t="shared" si="677"/>
        <v>RAISED (8XX)</v>
      </c>
    </row>
    <row r="1535" spans="1:80" s="38" customFormat="1" ht="15" customHeight="1">
      <c r="A1535" s="22">
        <f t="shared" ref="A1535" si="807">ROW(B1535)-2</f>
        <v>1533</v>
      </c>
      <c r="B1535" s="13" t="s">
        <v>84</v>
      </c>
      <c r="C1535" s="104" t="s">
        <v>7657</v>
      </c>
      <c r="D1535" s="82" t="s">
        <v>7655</v>
      </c>
      <c r="E1535" s="91" t="str">
        <f>CONCATENATE(LEFT(D1535,5),VLOOKUP(CONCATENATE(N1535,"x",O1535),'PART NUMBER GUIDE'!$B$9:$C$49,2,FALSE),VLOOKUP(CONCATENATE(P1535, V1535), 'PART NUMBER GUIDE'!$Q$6:$R$91, 2, FALSE),VLOOKUP(Y1535,'PART NUMBER GUIDE'!$J$8:$K$43,2, FALSE),IF(U1535="N/A",IF(ABS(S1535)&lt;10,"0"&amp;ABS(S1535),ABS(S1535)),CONCATENATE(LEFT(U1535,1),RIGHT(U1535,1))), F1535, G1535)</f>
        <v>MR80430916320</v>
      </c>
      <c r="F1535" s="90"/>
      <c r="G1535" s="90"/>
      <c r="H1535" s="79" t="s">
        <v>7901</v>
      </c>
      <c r="I1535" s="109">
        <v>45372</v>
      </c>
      <c r="J1535" s="85" t="s">
        <v>1266</v>
      </c>
      <c r="K1535" s="342">
        <v>449</v>
      </c>
      <c r="L1535" s="92">
        <f t="shared" si="664"/>
        <v>449</v>
      </c>
      <c r="M1535" s="344"/>
      <c r="N1535" s="82">
        <v>22</v>
      </c>
      <c r="O1535" s="8">
        <v>9</v>
      </c>
      <c r="P1535" s="99" t="str">
        <f t="shared" ref="P1535" si="808">CONCATENATE(Q1535,"x",R1535)</f>
        <v>6x135</v>
      </c>
      <c r="Q1535" s="99">
        <v>6</v>
      </c>
      <c r="R1535" s="82">
        <v>135</v>
      </c>
      <c r="S1535" s="82">
        <v>20</v>
      </c>
      <c r="T1535" s="84">
        <v>5.75</v>
      </c>
      <c r="U1535" s="102" t="s">
        <v>85</v>
      </c>
      <c r="V1535" s="75">
        <v>87</v>
      </c>
      <c r="W1535" s="41">
        <v>47.840310894118431</v>
      </c>
      <c r="X1535" s="51">
        <v>2650</v>
      </c>
      <c r="Y1535" s="45" t="s">
        <v>5454</v>
      </c>
      <c r="Z1535" s="79" t="s">
        <v>196</v>
      </c>
      <c r="AA1535" s="51" t="str">
        <f t="shared" ref="AA1535" si="809">_xlfn.CONCAT(N1535,"x",O1535,","," ",P1535,","," ",S1535," ","OS")</f>
        <v>22x9, 6x135, 20 OS</v>
      </c>
      <c r="AB1535" s="81" t="s">
        <v>7971</v>
      </c>
      <c r="AC1535" s="89">
        <f>_xlfn.IFNA(VLOOKUP(AB1535,ACCESSORIES!F:J,5,FALSE),"N/A")</f>
        <v>22</v>
      </c>
      <c r="AD1535" s="14" t="s">
        <v>85</v>
      </c>
      <c r="AE1535" s="9" t="str">
        <f>_xlfn.IFNA(VLOOKUP(AD1535,ACCESSORIES!C:G,5,FALSE),"N/A")</f>
        <v>N/A</v>
      </c>
      <c r="AF1535" s="14" t="s">
        <v>85</v>
      </c>
      <c r="AG1535" s="14" t="s">
        <v>85</v>
      </c>
      <c r="AH1535" s="9" t="str">
        <f>_xlfn.IFNA(VLOOKUP(AG1535,ACCESSORIES!F:J,5,FALSE),"N/A")</f>
        <v>N/A</v>
      </c>
      <c r="AI1535" s="99" t="s">
        <v>265</v>
      </c>
      <c r="AJ1535" s="82" t="s">
        <v>85</v>
      </c>
      <c r="AK1535" s="82" t="s">
        <v>85</v>
      </c>
      <c r="AL1535" s="82" t="s">
        <v>85</v>
      </c>
      <c r="AM1535" s="82">
        <v>16.2</v>
      </c>
      <c r="AN1535" s="82">
        <v>175</v>
      </c>
      <c r="AO1535" s="36">
        <v>5.3</v>
      </c>
      <c r="AP1535" s="36">
        <v>25.1</v>
      </c>
      <c r="AQ1535" s="25">
        <v>39.200000000000003</v>
      </c>
      <c r="AR1535" s="36">
        <v>45.1</v>
      </c>
      <c r="AS1535" s="25">
        <v>270.3</v>
      </c>
      <c r="AT1535" s="74">
        <v>266.5</v>
      </c>
      <c r="AU1535" s="84">
        <v>87</v>
      </c>
      <c r="AV1535" s="54">
        <v>60.9</v>
      </c>
      <c r="AW1535" s="54">
        <v>60.9</v>
      </c>
      <c r="AX1535" s="54">
        <v>44</v>
      </c>
      <c r="AY1535" s="13" t="s">
        <v>85</v>
      </c>
      <c r="AZ1535" s="98" t="str">
        <f>_xlfn.IFNA(VLOOKUP(AY1535,ACCESSORIES!F:J,5,FALSE),"N/A")</f>
        <v>N/A</v>
      </c>
      <c r="BA1535" s="13" t="s">
        <v>85</v>
      </c>
      <c r="BB1535" s="98" t="str">
        <f>_xlfn.IFNA(VLOOKUP(BA1535,ACCESSORIES!F:J,5,FALSE),"N/A")</f>
        <v>N/A</v>
      </c>
      <c r="BC1535" s="77">
        <f t="shared" si="681"/>
        <v>52.340310894118431</v>
      </c>
      <c r="BD1535" s="56">
        <v>24.803100000000001</v>
      </c>
      <c r="BE1535" s="56">
        <v>24.803100000000001</v>
      </c>
      <c r="BF1535" s="56">
        <v>11.417299999999999</v>
      </c>
      <c r="BG1535" s="378">
        <f t="shared" si="675"/>
        <v>0.1151003093953812</v>
      </c>
      <c r="BH1535" s="14"/>
      <c r="BI1535" s="114" t="s">
        <v>3532</v>
      </c>
      <c r="BJ1535" s="50" t="s">
        <v>4050</v>
      </c>
      <c r="BK1535" s="81"/>
      <c r="BL1535" s="81"/>
      <c r="BM1535" s="81"/>
      <c r="BN1535" s="81"/>
      <c r="BO1535" s="81"/>
      <c r="BP1535" s="81"/>
      <c r="BQ1535" s="81"/>
      <c r="BR1535" s="81"/>
      <c r="BS1535" s="81"/>
      <c r="BT1535" s="81"/>
      <c r="BU1535" s="349"/>
      <c r="BV1535" s="390"/>
      <c r="BW1535" s="352"/>
      <c r="BX1535" s="390"/>
      <c r="BY1535" s="93" t="str">
        <f t="shared" ref="BY1535" si="810">CONCATENATE(IF(J1535="Closeout","CLOSEOUT - ",""),D1535,", ",N1535,"x",O1535,", ",IF(U1535="N/A","",CONCATENATE(U1535,"/")),IF(S1535&gt;0,CONCATENATE("+",S1535),S1535),"mm Offset, ",P1535,", ",V1535,"mm Centerbore, ",PROPER(Y1535),IF(G1535="R",", Race Drilled",""),"",IF(BA1535="N/A","",CONCATENATE(", w/ ",BA1535)))</f>
        <v>MR804, 22x9, +20mm Offset, 6x135, 87mm Centerbore, Machined - Clear Coat</v>
      </c>
      <c r="BZ1535" s="81" t="s">
        <v>3878</v>
      </c>
      <c r="CA1535" s="81" t="s">
        <v>3879</v>
      </c>
      <c r="CB1535" s="81" t="str">
        <f t="shared" ref="CB1535" si="811">C1535</f>
        <v>RAISED (8XX)</v>
      </c>
    </row>
    <row r="1536" spans="1:80" s="38" customFormat="1" ht="15" customHeight="1">
      <c r="A1536" s="22">
        <f t="shared" si="259"/>
        <v>1534</v>
      </c>
      <c r="B1536" s="13" t="s">
        <v>84</v>
      </c>
      <c r="C1536" s="104" t="s">
        <v>7657</v>
      </c>
      <c r="D1536" s="82" t="s">
        <v>7655</v>
      </c>
      <c r="E1536" s="91" t="str">
        <f>CONCATENATE(LEFT(D1536,5),VLOOKUP(CONCATENATE(N1536,"x",O1536),'PART NUMBER GUIDE'!$B$9:$C$49,2,FALSE),VLOOKUP(CONCATENATE(P1536, V1536), 'PART NUMBER GUIDE'!$Q$6:$R$91, 2, FALSE),VLOOKUP(Y1536,'PART NUMBER GUIDE'!$J$8:$K$43,2, FALSE),IF(U1536="N/A",IF(ABS(S1536)&lt;10,"0"&amp;ABS(S1536),ABS(S1536)),CONCATENATE(LEFT(U1536,1),RIGHT(U1536,1))), F1536, G1536)</f>
        <v>MR804309601320</v>
      </c>
      <c r="F1536" s="90"/>
      <c r="G1536" s="90"/>
      <c r="H1536" s="79" t="s">
        <v>7902</v>
      </c>
      <c r="I1536" s="109">
        <v>45372</v>
      </c>
      <c r="J1536" s="85" t="s">
        <v>1266</v>
      </c>
      <c r="K1536" s="342">
        <v>439</v>
      </c>
      <c r="L1536" s="92">
        <f t="shared" si="664"/>
        <v>439</v>
      </c>
      <c r="M1536" s="344"/>
      <c r="N1536" s="82">
        <v>22</v>
      </c>
      <c r="O1536" s="8">
        <v>9</v>
      </c>
      <c r="P1536" s="99" t="str">
        <f t="shared" si="724"/>
        <v>6x5.5</v>
      </c>
      <c r="Q1536" s="99">
        <v>6</v>
      </c>
      <c r="R1536" s="82">
        <v>5.5</v>
      </c>
      <c r="S1536" s="82">
        <v>20</v>
      </c>
      <c r="T1536" s="84">
        <v>5.75</v>
      </c>
      <c r="U1536" s="102" t="s">
        <v>85</v>
      </c>
      <c r="V1536" s="75">
        <v>106.25</v>
      </c>
      <c r="W1536" s="41">
        <v>47.840310894118431</v>
      </c>
      <c r="X1536" s="51">
        <v>2650</v>
      </c>
      <c r="Y1536" s="45" t="s">
        <v>4304</v>
      </c>
      <c r="Z1536" s="79" t="s">
        <v>2987</v>
      </c>
      <c r="AA1536" s="51" t="str">
        <f t="shared" si="674"/>
        <v>22x9, 6x5.5, 20 OS</v>
      </c>
      <c r="AB1536" s="81" t="s">
        <v>7971</v>
      </c>
      <c r="AC1536" s="89">
        <f>_xlfn.IFNA(VLOOKUP(AB1536,ACCESSORIES!F:J,5,FALSE),"N/A")</f>
        <v>22</v>
      </c>
      <c r="AD1536" s="14" t="s">
        <v>85</v>
      </c>
      <c r="AE1536" s="9" t="str">
        <f>_xlfn.IFNA(VLOOKUP(AD1536,ACCESSORIES!C:G,5,FALSE),"N/A")</f>
        <v>N/A</v>
      </c>
      <c r="AF1536" s="14" t="s">
        <v>85</v>
      </c>
      <c r="AG1536" s="14" t="s">
        <v>85</v>
      </c>
      <c r="AH1536" s="9" t="str">
        <f>_xlfn.IFNA(VLOOKUP(AG1536,ACCESSORIES!F:J,5,FALSE),"N/A")</f>
        <v>N/A</v>
      </c>
      <c r="AI1536" s="99" t="s">
        <v>265</v>
      </c>
      <c r="AJ1536" s="82" t="s">
        <v>1709</v>
      </c>
      <c r="AK1536" s="40">
        <f>_xlfn.IFNA(VLOOKUP(AJ1536,ACCESSORIES!F:J,5,FALSE),"N/A")</f>
        <v>2.75</v>
      </c>
      <c r="AL1536" s="3">
        <v>78.3</v>
      </c>
      <c r="AM1536" s="82">
        <v>16.2</v>
      </c>
      <c r="AN1536" s="82">
        <v>175</v>
      </c>
      <c r="AO1536" s="36">
        <v>5.3</v>
      </c>
      <c r="AP1536" s="36">
        <v>25.1</v>
      </c>
      <c r="AQ1536" s="25">
        <v>39.200000000000003</v>
      </c>
      <c r="AR1536" s="36">
        <v>45.1</v>
      </c>
      <c r="AS1536" s="25">
        <v>270.3</v>
      </c>
      <c r="AT1536" s="74">
        <v>266.5</v>
      </c>
      <c r="AU1536" s="84">
        <v>94.8</v>
      </c>
      <c r="AV1536" s="54">
        <v>46.2</v>
      </c>
      <c r="AW1536" s="54">
        <v>60.9</v>
      </c>
      <c r="AX1536" s="54">
        <v>44</v>
      </c>
      <c r="AY1536" s="13" t="s">
        <v>85</v>
      </c>
      <c r="AZ1536" s="98" t="str">
        <f>_xlfn.IFNA(VLOOKUP(AY1536,ACCESSORIES!F:J,5,FALSE),"N/A")</f>
        <v>N/A</v>
      </c>
      <c r="BA1536" s="13" t="s">
        <v>85</v>
      </c>
      <c r="BB1536" s="98" t="str">
        <f>_xlfn.IFNA(VLOOKUP(BA1536,ACCESSORIES!F:J,5,FALSE),"N/A")</f>
        <v>N/A</v>
      </c>
      <c r="BC1536" s="77">
        <f t="shared" si="681"/>
        <v>52.340310894118431</v>
      </c>
      <c r="BD1536" s="56">
        <v>24.803100000000001</v>
      </c>
      <c r="BE1536" s="56">
        <v>24.803100000000001</v>
      </c>
      <c r="BF1536" s="56">
        <v>11.417299999999999</v>
      </c>
      <c r="BG1536" s="378">
        <f t="shared" si="675"/>
        <v>0.1151003093953812</v>
      </c>
      <c r="BH1536" s="14"/>
      <c r="BI1536" s="114" t="s">
        <v>3532</v>
      </c>
      <c r="BJ1536" s="50" t="s">
        <v>4050</v>
      </c>
      <c r="BK1536" s="81"/>
      <c r="BL1536" s="81"/>
      <c r="BM1536" s="81"/>
      <c r="BN1536" s="81"/>
      <c r="BO1536" s="81"/>
      <c r="BP1536" s="81"/>
      <c r="BQ1536" s="81"/>
      <c r="BR1536" s="81"/>
      <c r="BS1536" s="81"/>
      <c r="BT1536" s="81"/>
      <c r="BU1536" s="349"/>
      <c r="BV1536" s="390"/>
      <c r="BW1536" s="352"/>
      <c r="BX1536" s="390"/>
      <c r="BY1536" s="93" t="str">
        <f t="shared" si="676"/>
        <v>MR804, 22x9, +20mm Offset, 6x5.5, 106.25mm Centerbore, Gloss Black</v>
      </c>
      <c r="BZ1536" s="81" t="s">
        <v>3878</v>
      </c>
      <c r="CA1536" s="81" t="s">
        <v>3879</v>
      </c>
      <c r="CB1536" s="81" t="str">
        <f t="shared" si="677"/>
        <v>RAISED (8XX)</v>
      </c>
    </row>
    <row r="1537" spans="1:80" s="38" customFormat="1" ht="15" customHeight="1">
      <c r="A1537" s="22">
        <f t="shared" ref="A1537" si="812">ROW(B1537)-2</f>
        <v>1535</v>
      </c>
      <c r="B1537" s="13" t="s">
        <v>84</v>
      </c>
      <c r="C1537" s="104" t="s">
        <v>7657</v>
      </c>
      <c r="D1537" s="82" t="s">
        <v>7655</v>
      </c>
      <c r="E1537" s="91" t="str">
        <f>CONCATENATE(LEFT(D1537,5),VLOOKUP(CONCATENATE(N1537,"x",O1537),'PART NUMBER GUIDE'!$B$9:$C$49,2,FALSE),VLOOKUP(CONCATENATE(P1537, V1537), 'PART NUMBER GUIDE'!$Q$6:$R$91, 2, FALSE),VLOOKUP(Y1537,'PART NUMBER GUIDE'!$J$8:$K$43,2, FALSE),IF(U1537="N/A",IF(ABS(S1537)&lt;10,"0"&amp;ABS(S1537),ABS(S1537)),CONCATENATE(LEFT(U1537,1),RIGHT(U1537,1))), F1537, G1537)</f>
        <v>MR80430960320</v>
      </c>
      <c r="F1537" s="90"/>
      <c r="G1537" s="90"/>
      <c r="H1537" s="79" t="s">
        <v>7903</v>
      </c>
      <c r="I1537" s="109">
        <v>45372</v>
      </c>
      <c r="J1537" s="85" t="s">
        <v>1266</v>
      </c>
      <c r="K1537" s="342">
        <v>449</v>
      </c>
      <c r="L1537" s="92">
        <f t="shared" si="664"/>
        <v>449</v>
      </c>
      <c r="M1537" s="344"/>
      <c r="N1537" s="82">
        <v>22</v>
      </c>
      <c r="O1537" s="8">
        <v>9</v>
      </c>
      <c r="P1537" s="99" t="str">
        <f t="shared" ref="P1537" si="813">CONCATENATE(Q1537,"x",R1537)</f>
        <v>6x5.5</v>
      </c>
      <c r="Q1537" s="99">
        <v>6</v>
      </c>
      <c r="R1537" s="82">
        <v>5.5</v>
      </c>
      <c r="S1537" s="82">
        <v>20</v>
      </c>
      <c r="T1537" s="84">
        <v>5.75</v>
      </c>
      <c r="U1537" s="102" t="s">
        <v>85</v>
      </c>
      <c r="V1537" s="75">
        <v>106.25</v>
      </c>
      <c r="W1537" s="41">
        <v>47.840310894118431</v>
      </c>
      <c r="X1537" s="51">
        <v>2650</v>
      </c>
      <c r="Y1537" s="45" t="s">
        <v>5454</v>
      </c>
      <c r="Z1537" s="79" t="s">
        <v>196</v>
      </c>
      <c r="AA1537" s="51" t="str">
        <f t="shared" ref="AA1537" si="814">_xlfn.CONCAT(N1537,"x",O1537,","," ",P1537,","," ",S1537," ","OS")</f>
        <v>22x9, 6x5.5, 20 OS</v>
      </c>
      <c r="AB1537" s="81" t="s">
        <v>7971</v>
      </c>
      <c r="AC1537" s="89">
        <f>_xlfn.IFNA(VLOOKUP(AB1537,ACCESSORIES!F:J,5,FALSE),"N/A")</f>
        <v>22</v>
      </c>
      <c r="AD1537" s="14" t="s">
        <v>85</v>
      </c>
      <c r="AE1537" s="9" t="str">
        <f>_xlfn.IFNA(VLOOKUP(AD1537,ACCESSORIES!C:G,5,FALSE),"N/A")</f>
        <v>N/A</v>
      </c>
      <c r="AF1537" s="14" t="s">
        <v>85</v>
      </c>
      <c r="AG1537" s="14" t="s">
        <v>85</v>
      </c>
      <c r="AH1537" s="9" t="str">
        <f>_xlfn.IFNA(VLOOKUP(AG1537,ACCESSORIES!F:J,5,FALSE),"N/A")</f>
        <v>N/A</v>
      </c>
      <c r="AI1537" s="99" t="s">
        <v>265</v>
      </c>
      <c r="AJ1537" s="82" t="s">
        <v>1709</v>
      </c>
      <c r="AK1537" s="40">
        <f>_xlfn.IFNA(VLOOKUP(AJ1537,ACCESSORIES!F:J,5,FALSE),"N/A")</f>
        <v>2.75</v>
      </c>
      <c r="AL1537" s="3">
        <v>78.3</v>
      </c>
      <c r="AM1537" s="82">
        <v>16.2</v>
      </c>
      <c r="AN1537" s="82">
        <v>175</v>
      </c>
      <c r="AO1537" s="36">
        <v>5.3</v>
      </c>
      <c r="AP1537" s="36">
        <v>25.1</v>
      </c>
      <c r="AQ1537" s="25">
        <v>39.200000000000003</v>
      </c>
      <c r="AR1537" s="36">
        <v>45.1</v>
      </c>
      <c r="AS1537" s="25">
        <v>270.3</v>
      </c>
      <c r="AT1537" s="74">
        <v>266.5</v>
      </c>
      <c r="AU1537" s="84">
        <v>94.8</v>
      </c>
      <c r="AV1537" s="54">
        <v>46.2</v>
      </c>
      <c r="AW1537" s="54">
        <v>60.9</v>
      </c>
      <c r="AX1537" s="54">
        <v>44</v>
      </c>
      <c r="AY1537" s="13" t="s">
        <v>85</v>
      </c>
      <c r="AZ1537" s="98" t="str">
        <f>_xlfn.IFNA(VLOOKUP(AY1537,ACCESSORIES!F:J,5,FALSE),"N/A")</f>
        <v>N/A</v>
      </c>
      <c r="BA1537" s="13" t="s">
        <v>85</v>
      </c>
      <c r="BB1537" s="98" t="str">
        <f>_xlfn.IFNA(VLOOKUP(BA1537,ACCESSORIES!F:J,5,FALSE),"N/A")</f>
        <v>N/A</v>
      </c>
      <c r="BC1537" s="77">
        <f t="shared" si="681"/>
        <v>52.340310894118431</v>
      </c>
      <c r="BD1537" s="56">
        <v>24.803100000000001</v>
      </c>
      <c r="BE1537" s="56">
        <v>24.803100000000001</v>
      </c>
      <c r="BF1537" s="56">
        <v>11.417299999999999</v>
      </c>
      <c r="BG1537" s="378">
        <f t="shared" si="675"/>
        <v>0.1151003093953812</v>
      </c>
      <c r="BH1537" s="14"/>
      <c r="BI1537" s="114" t="s">
        <v>3532</v>
      </c>
      <c r="BJ1537" s="50" t="s">
        <v>4050</v>
      </c>
      <c r="BK1537" s="81"/>
      <c r="BL1537" s="81"/>
      <c r="BM1537" s="81"/>
      <c r="BN1537" s="81"/>
      <c r="BO1537" s="81"/>
      <c r="BP1537" s="81"/>
      <c r="BQ1537" s="81"/>
      <c r="BR1537" s="81"/>
      <c r="BS1537" s="81"/>
      <c r="BT1537" s="81"/>
      <c r="BU1537" s="349"/>
      <c r="BV1537" s="390"/>
      <c r="BW1537" s="352"/>
      <c r="BX1537" s="390"/>
      <c r="BY1537" s="93" t="str">
        <f t="shared" ref="BY1537" si="815">CONCATENATE(IF(J1537="Closeout","CLOSEOUT - ",""),D1537,", ",N1537,"x",O1537,", ",IF(U1537="N/A","",CONCATENATE(U1537,"/")),IF(S1537&gt;0,CONCATENATE("+",S1537),S1537),"mm Offset, ",P1537,", ",V1537,"mm Centerbore, ",PROPER(Y1537),IF(G1537="R",", Race Drilled",""),"",IF(BA1537="N/A","",CONCATENATE(", w/ ",BA1537)))</f>
        <v>MR804, 22x9, +20mm Offset, 6x5.5, 106.25mm Centerbore, Machined - Clear Coat</v>
      </c>
      <c r="BZ1537" s="81" t="s">
        <v>3878</v>
      </c>
      <c r="CA1537" s="81" t="s">
        <v>3879</v>
      </c>
      <c r="CB1537" s="81" t="str">
        <f t="shared" ref="CB1537" si="816">C1537</f>
        <v>RAISED (8XX)</v>
      </c>
    </row>
    <row r="1538" spans="1:80" s="38" customFormat="1" ht="15" customHeight="1">
      <c r="A1538" s="22">
        <f t="shared" si="259"/>
        <v>1536</v>
      </c>
      <c r="B1538" s="13" t="s">
        <v>84</v>
      </c>
      <c r="C1538" s="104" t="s">
        <v>7657</v>
      </c>
      <c r="D1538" s="82" t="s">
        <v>7655</v>
      </c>
      <c r="E1538" s="91" t="str">
        <f>CONCATENATE(LEFT(D1538,5),VLOOKUP(CONCATENATE(N1538,"x",O1538),'PART NUMBER GUIDE'!$B$9:$C$49,2,FALSE),VLOOKUP(CONCATENATE(P1538, V1538), 'PART NUMBER GUIDE'!$Q$6:$R$91, 2, FALSE),VLOOKUP(Y1538,'PART NUMBER GUIDE'!$J$8:$K$43,2, FALSE),IF(U1538="N/A",IF(ABS(S1538)&lt;10,"0"&amp;ABS(S1538),ABS(S1538)),CONCATENATE(LEFT(U1538,1),RIGHT(U1538,1))), F1538, G1538)</f>
        <v>MR804310161310</v>
      </c>
      <c r="F1538" s="90"/>
      <c r="G1538" s="90"/>
      <c r="H1538" s="79" t="s">
        <v>7904</v>
      </c>
      <c r="I1538" s="109">
        <v>45372</v>
      </c>
      <c r="J1538" s="85" t="s">
        <v>1266</v>
      </c>
      <c r="K1538" s="342">
        <v>509</v>
      </c>
      <c r="L1538" s="92">
        <f t="shared" si="664"/>
        <v>509</v>
      </c>
      <c r="M1538" s="344"/>
      <c r="N1538" s="82">
        <v>22</v>
      </c>
      <c r="O1538" s="8">
        <v>10</v>
      </c>
      <c r="P1538" s="99" t="str">
        <f t="shared" si="724"/>
        <v>6x135</v>
      </c>
      <c r="Q1538" s="99">
        <v>6</v>
      </c>
      <c r="R1538" s="82">
        <v>135</v>
      </c>
      <c r="S1538" s="82">
        <v>10</v>
      </c>
      <c r="T1538" s="84">
        <v>5.8500000000000005</v>
      </c>
      <c r="U1538" s="102" t="s">
        <v>85</v>
      </c>
      <c r="V1538" s="75">
        <v>87</v>
      </c>
      <c r="W1538" s="41">
        <v>46.958461845378928</v>
      </c>
      <c r="X1538" s="51">
        <v>2650</v>
      </c>
      <c r="Y1538" s="45" t="s">
        <v>4304</v>
      </c>
      <c r="Z1538" s="79" t="s">
        <v>2987</v>
      </c>
      <c r="AA1538" s="51" t="str">
        <f t="shared" si="674"/>
        <v>22x10, 6x135, 10 OS</v>
      </c>
      <c r="AB1538" s="81" t="s">
        <v>7971</v>
      </c>
      <c r="AC1538" s="89">
        <f>_xlfn.IFNA(VLOOKUP(AB1538,ACCESSORIES!F:J,5,FALSE),"N/A")</f>
        <v>22</v>
      </c>
      <c r="AD1538" s="14" t="s">
        <v>85</v>
      </c>
      <c r="AE1538" s="9" t="str">
        <f>_xlfn.IFNA(VLOOKUP(AD1538,ACCESSORIES!C:G,5,FALSE),"N/A")</f>
        <v>N/A</v>
      </c>
      <c r="AF1538" s="14" t="s">
        <v>85</v>
      </c>
      <c r="AG1538" s="14" t="s">
        <v>85</v>
      </c>
      <c r="AH1538" s="9" t="str">
        <f>_xlfn.IFNA(VLOOKUP(AG1538,ACCESSORIES!F:J,5,FALSE),"N/A")</f>
        <v>N/A</v>
      </c>
      <c r="AI1538" s="99" t="s">
        <v>265</v>
      </c>
      <c r="AJ1538" s="82" t="s">
        <v>85</v>
      </c>
      <c r="AK1538" s="82" t="s">
        <v>85</v>
      </c>
      <c r="AL1538" s="82" t="s">
        <v>85</v>
      </c>
      <c r="AM1538" s="82">
        <v>16.2</v>
      </c>
      <c r="AN1538" s="82">
        <v>175</v>
      </c>
      <c r="AO1538" s="36">
        <v>5.3</v>
      </c>
      <c r="AP1538" s="36">
        <v>25.9</v>
      </c>
      <c r="AQ1538" s="25">
        <v>38.5</v>
      </c>
      <c r="AR1538" s="36">
        <v>47.8</v>
      </c>
      <c r="AS1538" s="25">
        <v>270.10000000000002</v>
      </c>
      <c r="AT1538" s="74">
        <v>266.3</v>
      </c>
      <c r="AU1538" s="84">
        <v>87</v>
      </c>
      <c r="AV1538" s="54">
        <v>55.9</v>
      </c>
      <c r="AW1538" s="54">
        <v>55.9</v>
      </c>
      <c r="AX1538" s="54">
        <v>56.1</v>
      </c>
      <c r="AY1538" s="13" t="s">
        <v>85</v>
      </c>
      <c r="AZ1538" s="98" t="str">
        <f>_xlfn.IFNA(VLOOKUP(AY1538,ACCESSORIES!F:J,5,FALSE),"N/A")</f>
        <v>N/A</v>
      </c>
      <c r="BA1538" s="13" t="s">
        <v>85</v>
      </c>
      <c r="BB1538" s="98" t="str">
        <f>_xlfn.IFNA(VLOOKUP(BA1538,ACCESSORIES!F:J,5,FALSE),"N/A")</f>
        <v>N/A</v>
      </c>
      <c r="BC1538" s="77">
        <f t="shared" si="681"/>
        <v>51.458461845378928</v>
      </c>
      <c r="BD1538" s="56">
        <v>24.803100000000001</v>
      </c>
      <c r="BE1538" s="56">
        <v>24.803100000000001</v>
      </c>
      <c r="BF1538" s="56">
        <v>12.5984</v>
      </c>
      <c r="BG1538" s="378">
        <f t="shared" si="675"/>
        <v>0.12700723795352409</v>
      </c>
      <c r="BH1538" s="14"/>
      <c r="BI1538" s="114" t="s">
        <v>3532</v>
      </c>
      <c r="BJ1538" s="50" t="s">
        <v>4050</v>
      </c>
      <c r="BK1538" s="81"/>
      <c r="BL1538" s="81"/>
      <c r="BM1538" s="81"/>
      <c r="BN1538" s="81"/>
      <c r="BO1538" s="81"/>
      <c r="BP1538" s="81"/>
      <c r="BQ1538" s="81"/>
      <c r="BR1538" s="81"/>
      <c r="BS1538" s="81"/>
      <c r="BT1538" s="81"/>
      <c r="BU1538" s="349"/>
      <c r="BV1538" s="390"/>
      <c r="BW1538" s="352"/>
      <c r="BX1538" s="390"/>
      <c r="BY1538" s="93" t="str">
        <f t="shared" si="676"/>
        <v>MR804, 22x10, +10mm Offset, 6x135, 87mm Centerbore, Gloss Black</v>
      </c>
      <c r="BZ1538" s="81" t="s">
        <v>3878</v>
      </c>
      <c r="CA1538" s="81" t="s">
        <v>3879</v>
      </c>
      <c r="CB1538" s="81" t="str">
        <f t="shared" si="677"/>
        <v>RAISED (8XX)</v>
      </c>
    </row>
    <row r="1539" spans="1:80" s="38" customFormat="1" ht="15" customHeight="1">
      <c r="A1539" s="22">
        <f t="shared" ref="A1539" si="817">ROW(B1539)-2</f>
        <v>1537</v>
      </c>
      <c r="B1539" s="13" t="s">
        <v>84</v>
      </c>
      <c r="C1539" s="104" t="s">
        <v>7657</v>
      </c>
      <c r="D1539" s="82" t="s">
        <v>7655</v>
      </c>
      <c r="E1539" s="91" t="str">
        <f>CONCATENATE(LEFT(D1539,5),VLOOKUP(CONCATENATE(N1539,"x",O1539),'PART NUMBER GUIDE'!$B$9:$C$49,2,FALSE),VLOOKUP(CONCATENATE(P1539, V1539), 'PART NUMBER GUIDE'!$Q$6:$R$91, 2, FALSE),VLOOKUP(Y1539,'PART NUMBER GUIDE'!$J$8:$K$43,2, FALSE),IF(U1539="N/A",IF(ABS(S1539)&lt;10,"0"&amp;ABS(S1539),ABS(S1539)),CONCATENATE(LEFT(U1539,1),RIGHT(U1539,1))), F1539, G1539)</f>
        <v>MR80431016310</v>
      </c>
      <c r="F1539" s="90"/>
      <c r="G1539" s="90"/>
      <c r="H1539" s="79" t="s">
        <v>7905</v>
      </c>
      <c r="I1539" s="109">
        <v>45372</v>
      </c>
      <c r="J1539" s="85" t="s">
        <v>1266</v>
      </c>
      <c r="K1539" s="342">
        <v>519</v>
      </c>
      <c r="L1539" s="92">
        <f t="shared" si="664"/>
        <v>519</v>
      </c>
      <c r="M1539" s="344"/>
      <c r="N1539" s="82">
        <v>22</v>
      </c>
      <c r="O1539" s="8">
        <v>10</v>
      </c>
      <c r="P1539" s="99" t="str">
        <f t="shared" ref="P1539" si="818">CONCATENATE(Q1539,"x",R1539)</f>
        <v>6x135</v>
      </c>
      <c r="Q1539" s="99">
        <v>6</v>
      </c>
      <c r="R1539" s="82">
        <v>135</v>
      </c>
      <c r="S1539" s="82">
        <v>10</v>
      </c>
      <c r="T1539" s="84">
        <v>5.8500000000000005</v>
      </c>
      <c r="U1539" s="102" t="s">
        <v>85</v>
      </c>
      <c r="V1539" s="75">
        <v>87</v>
      </c>
      <c r="W1539" s="41">
        <v>46.958461845378928</v>
      </c>
      <c r="X1539" s="51">
        <v>2650</v>
      </c>
      <c r="Y1539" s="45" t="s">
        <v>5454</v>
      </c>
      <c r="Z1539" s="79" t="s">
        <v>196</v>
      </c>
      <c r="AA1539" s="51" t="str">
        <f t="shared" ref="AA1539" si="819">_xlfn.CONCAT(N1539,"x",O1539,","," ",P1539,","," ",S1539," ","OS")</f>
        <v>22x10, 6x135, 10 OS</v>
      </c>
      <c r="AB1539" s="81" t="s">
        <v>7971</v>
      </c>
      <c r="AC1539" s="89">
        <f>_xlfn.IFNA(VLOOKUP(AB1539,ACCESSORIES!F:J,5,FALSE),"N/A")</f>
        <v>22</v>
      </c>
      <c r="AD1539" s="14" t="s">
        <v>85</v>
      </c>
      <c r="AE1539" s="9" t="str">
        <f>_xlfn.IFNA(VLOOKUP(AD1539,ACCESSORIES!C:G,5,FALSE),"N/A")</f>
        <v>N/A</v>
      </c>
      <c r="AF1539" s="14" t="s">
        <v>85</v>
      </c>
      <c r="AG1539" s="14" t="s">
        <v>85</v>
      </c>
      <c r="AH1539" s="9" t="str">
        <f>_xlfn.IFNA(VLOOKUP(AG1539,ACCESSORIES!F:J,5,FALSE),"N/A")</f>
        <v>N/A</v>
      </c>
      <c r="AI1539" s="99" t="s">
        <v>265</v>
      </c>
      <c r="AJ1539" s="82" t="s">
        <v>85</v>
      </c>
      <c r="AK1539" s="82" t="s">
        <v>85</v>
      </c>
      <c r="AL1539" s="82" t="s">
        <v>85</v>
      </c>
      <c r="AM1539" s="82">
        <v>16.2</v>
      </c>
      <c r="AN1539" s="82">
        <v>175</v>
      </c>
      <c r="AO1539" s="36">
        <v>5.3</v>
      </c>
      <c r="AP1539" s="36">
        <v>25.9</v>
      </c>
      <c r="AQ1539" s="25">
        <v>38.5</v>
      </c>
      <c r="AR1539" s="36">
        <v>47.8</v>
      </c>
      <c r="AS1539" s="25">
        <v>270.10000000000002</v>
      </c>
      <c r="AT1539" s="74">
        <v>266.3</v>
      </c>
      <c r="AU1539" s="84">
        <v>87</v>
      </c>
      <c r="AV1539" s="54">
        <v>55.9</v>
      </c>
      <c r="AW1539" s="54">
        <v>55.9</v>
      </c>
      <c r="AX1539" s="54">
        <v>56.1</v>
      </c>
      <c r="AY1539" s="13" t="s">
        <v>85</v>
      </c>
      <c r="AZ1539" s="98" t="str">
        <f>_xlfn.IFNA(VLOOKUP(AY1539,ACCESSORIES!F:J,5,FALSE),"N/A")</f>
        <v>N/A</v>
      </c>
      <c r="BA1539" s="13" t="s">
        <v>85</v>
      </c>
      <c r="BB1539" s="98" t="str">
        <f>_xlfn.IFNA(VLOOKUP(BA1539,ACCESSORIES!F:J,5,FALSE),"N/A")</f>
        <v>N/A</v>
      </c>
      <c r="BC1539" s="77">
        <f t="shared" si="681"/>
        <v>51.458461845378928</v>
      </c>
      <c r="BD1539" s="56">
        <v>24.803100000000001</v>
      </c>
      <c r="BE1539" s="56">
        <v>24.803100000000001</v>
      </c>
      <c r="BF1539" s="56">
        <v>12.5984</v>
      </c>
      <c r="BG1539" s="378">
        <f t="shared" si="675"/>
        <v>0.12700723795352409</v>
      </c>
      <c r="BH1539" s="14"/>
      <c r="BI1539" s="114" t="s">
        <v>3532</v>
      </c>
      <c r="BJ1539" s="50" t="s">
        <v>4050</v>
      </c>
      <c r="BK1539" s="81"/>
      <c r="BL1539" s="81"/>
      <c r="BM1539" s="81"/>
      <c r="BN1539" s="81"/>
      <c r="BO1539" s="81"/>
      <c r="BP1539" s="81"/>
      <c r="BQ1539" s="81"/>
      <c r="BR1539" s="81"/>
      <c r="BS1539" s="81"/>
      <c r="BT1539" s="81"/>
      <c r="BU1539" s="349"/>
      <c r="BV1539" s="390"/>
      <c r="BW1539" s="352"/>
      <c r="BX1539" s="390"/>
      <c r="BY1539" s="93" t="str">
        <f t="shared" ref="BY1539" si="820">CONCATENATE(IF(J1539="Closeout","CLOSEOUT - ",""),D1539,", ",N1539,"x",O1539,", ",IF(U1539="N/A","",CONCATENATE(U1539,"/")),IF(S1539&gt;0,CONCATENATE("+",S1539),S1539),"mm Offset, ",P1539,", ",V1539,"mm Centerbore, ",PROPER(Y1539),IF(G1539="R",", Race Drilled",""),"",IF(BA1539="N/A","",CONCATENATE(", w/ ",BA1539)))</f>
        <v>MR804, 22x10, +10mm Offset, 6x135, 87mm Centerbore, Machined - Clear Coat</v>
      </c>
      <c r="BZ1539" s="81" t="s">
        <v>3878</v>
      </c>
      <c r="CA1539" s="81" t="s">
        <v>3879</v>
      </c>
      <c r="CB1539" s="81" t="str">
        <f t="shared" ref="CB1539" si="821">C1539</f>
        <v>RAISED (8XX)</v>
      </c>
    </row>
    <row r="1540" spans="1:80" s="38" customFormat="1" ht="15" customHeight="1">
      <c r="A1540" s="22">
        <f t="shared" si="259"/>
        <v>1538</v>
      </c>
      <c r="B1540" s="13" t="s">
        <v>84</v>
      </c>
      <c r="C1540" s="104" t="s">
        <v>7657</v>
      </c>
      <c r="D1540" s="82" t="s">
        <v>7655</v>
      </c>
      <c r="E1540" s="91" t="str">
        <f>CONCATENATE(LEFT(D1540,5),VLOOKUP(CONCATENATE(N1540,"x",O1540),'PART NUMBER GUIDE'!$B$9:$C$49,2,FALSE),VLOOKUP(CONCATENATE(P1540, V1540), 'PART NUMBER GUIDE'!$Q$6:$R$91, 2, FALSE),VLOOKUP(Y1540,'PART NUMBER GUIDE'!$J$8:$K$43,2, FALSE),IF(U1540="N/A",IF(ABS(S1540)&lt;10,"0"&amp;ABS(S1540),ABS(S1540)),CONCATENATE(LEFT(U1540,1),RIGHT(U1540,1))), F1540, G1540)</f>
        <v>MR804310601310</v>
      </c>
      <c r="F1540" s="90"/>
      <c r="G1540" s="90"/>
      <c r="H1540" s="79" t="s">
        <v>7906</v>
      </c>
      <c r="I1540" s="109">
        <v>45372</v>
      </c>
      <c r="J1540" s="85" t="s">
        <v>1266</v>
      </c>
      <c r="K1540" s="342">
        <v>509</v>
      </c>
      <c r="L1540" s="92">
        <f t="shared" si="664"/>
        <v>509</v>
      </c>
      <c r="M1540" s="344"/>
      <c r="N1540" s="82">
        <v>22</v>
      </c>
      <c r="O1540" s="8">
        <v>10</v>
      </c>
      <c r="P1540" s="99" t="str">
        <f t="shared" si="724"/>
        <v>6x5.5</v>
      </c>
      <c r="Q1540" s="99">
        <v>6</v>
      </c>
      <c r="R1540" s="82">
        <v>5.5</v>
      </c>
      <c r="S1540" s="82">
        <v>10</v>
      </c>
      <c r="T1540" s="84">
        <v>5.8500000000000005</v>
      </c>
      <c r="U1540" s="102" t="s">
        <v>85</v>
      </c>
      <c r="V1540" s="75">
        <v>106.25</v>
      </c>
      <c r="W1540" s="41">
        <v>46.958461845378928</v>
      </c>
      <c r="X1540" s="51">
        <v>2650</v>
      </c>
      <c r="Y1540" s="45" t="s">
        <v>4304</v>
      </c>
      <c r="Z1540" s="79" t="s">
        <v>2987</v>
      </c>
      <c r="AA1540" s="51" t="str">
        <f t="shared" si="674"/>
        <v>22x10, 6x5.5, 10 OS</v>
      </c>
      <c r="AB1540" s="81" t="s">
        <v>7971</v>
      </c>
      <c r="AC1540" s="89">
        <f>_xlfn.IFNA(VLOOKUP(AB1540,ACCESSORIES!F:J,5,FALSE),"N/A")</f>
        <v>22</v>
      </c>
      <c r="AD1540" s="14" t="s">
        <v>85</v>
      </c>
      <c r="AE1540" s="9" t="str">
        <f>_xlfn.IFNA(VLOOKUP(AD1540,ACCESSORIES!C:G,5,FALSE),"N/A")</f>
        <v>N/A</v>
      </c>
      <c r="AF1540" s="14" t="s">
        <v>85</v>
      </c>
      <c r="AG1540" s="14" t="s">
        <v>85</v>
      </c>
      <c r="AH1540" s="9" t="str">
        <f>_xlfn.IFNA(VLOOKUP(AG1540,ACCESSORIES!F:J,5,FALSE),"N/A")</f>
        <v>N/A</v>
      </c>
      <c r="AI1540" s="99" t="s">
        <v>265</v>
      </c>
      <c r="AJ1540" s="82" t="s">
        <v>1709</v>
      </c>
      <c r="AK1540" s="40">
        <f>_xlfn.IFNA(VLOOKUP(AJ1540,ACCESSORIES!F:J,5,FALSE),"N/A")</f>
        <v>2.75</v>
      </c>
      <c r="AL1540" s="3">
        <v>78.3</v>
      </c>
      <c r="AM1540" s="82">
        <v>16.2</v>
      </c>
      <c r="AN1540" s="82">
        <v>175</v>
      </c>
      <c r="AO1540" s="36">
        <v>5.3</v>
      </c>
      <c r="AP1540" s="36">
        <v>25.9</v>
      </c>
      <c r="AQ1540" s="25">
        <v>38.5</v>
      </c>
      <c r="AR1540" s="36">
        <v>47.8</v>
      </c>
      <c r="AS1540" s="25">
        <v>270.10000000000002</v>
      </c>
      <c r="AT1540" s="74">
        <v>266.3</v>
      </c>
      <c r="AU1540" s="84">
        <v>94.8</v>
      </c>
      <c r="AV1540" s="54">
        <v>41.2</v>
      </c>
      <c r="AW1540" s="54">
        <v>55.9</v>
      </c>
      <c r="AX1540" s="54">
        <v>56.1</v>
      </c>
      <c r="AY1540" s="13" t="s">
        <v>85</v>
      </c>
      <c r="AZ1540" s="98" t="str">
        <f>_xlfn.IFNA(VLOOKUP(AY1540,ACCESSORIES!F:J,5,FALSE),"N/A")</f>
        <v>N/A</v>
      </c>
      <c r="BA1540" s="13" t="s">
        <v>85</v>
      </c>
      <c r="BB1540" s="98" t="str">
        <f>_xlfn.IFNA(VLOOKUP(BA1540,ACCESSORIES!F:J,5,FALSE),"N/A")</f>
        <v>N/A</v>
      </c>
      <c r="BC1540" s="77">
        <f t="shared" si="681"/>
        <v>51.458461845378928</v>
      </c>
      <c r="BD1540" s="56">
        <v>24.803100000000001</v>
      </c>
      <c r="BE1540" s="56">
        <v>24.803100000000001</v>
      </c>
      <c r="BF1540" s="56">
        <v>12.5984</v>
      </c>
      <c r="BG1540" s="378">
        <f t="shared" si="675"/>
        <v>0.12700723795352409</v>
      </c>
      <c r="BH1540" s="14"/>
      <c r="BI1540" s="114" t="s">
        <v>3532</v>
      </c>
      <c r="BJ1540" s="50" t="s">
        <v>4050</v>
      </c>
      <c r="BK1540" s="81"/>
      <c r="BL1540" s="81"/>
      <c r="BM1540" s="81"/>
      <c r="BN1540" s="81"/>
      <c r="BO1540" s="81"/>
      <c r="BP1540" s="81"/>
      <c r="BQ1540" s="81"/>
      <c r="BR1540" s="81"/>
      <c r="BS1540" s="81"/>
      <c r="BT1540" s="81"/>
      <c r="BU1540" s="349"/>
      <c r="BV1540" s="390"/>
      <c r="BW1540" s="352"/>
      <c r="BX1540" s="390"/>
      <c r="BY1540" s="93" t="str">
        <f t="shared" si="676"/>
        <v>MR804, 22x10, +10mm Offset, 6x5.5, 106.25mm Centerbore, Gloss Black</v>
      </c>
      <c r="BZ1540" s="81" t="s">
        <v>3878</v>
      </c>
      <c r="CA1540" s="81" t="s">
        <v>3879</v>
      </c>
      <c r="CB1540" s="81" t="str">
        <f t="shared" si="677"/>
        <v>RAISED (8XX)</v>
      </c>
    </row>
    <row r="1541" spans="1:80" s="38" customFormat="1" ht="15" customHeight="1">
      <c r="A1541" s="22">
        <f t="shared" ref="A1541" si="822">ROW(B1541)-2</f>
        <v>1539</v>
      </c>
      <c r="B1541" s="13" t="s">
        <v>84</v>
      </c>
      <c r="C1541" s="104" t="s">
        <v>7657</v>
      </c>
      <c r="D1541" s="82" t="s">
        <v>7655</v>
      </c>
      <c r="E1541" s="91" t="str">
        <f>CONCATENATE(LEFT(D1541,5),VLOOKUP(CONCATENATE(N1541,"x",O1541),'PART NUMBER GUIDE'!$B$9:$C$49,2,FALSE),VLOOKUP(CONCATENATE(P1541, V1541), 'PART NUMBER GUIDE'!$Q$6:$R$91, 2, FALSE),VLOOKUP(Y1541,'PART NUMBER GUIDE'!$J$8:$K$43,2, FALSE),IF(U1541="N/A",IF(ABS(S1541)&lt;10,"0"&amp;ABS(S1541),ABS(S1541)),CONCATENATE(LEFT(U1541,1),RIGHT(U1541,1))), F1541, G1541)</f>
        <v>MR80431060310</v>
      </c>
      <c r="F1541" s="90"/>
      <c r="G1541" s="90"/>
      <c r="H1541" s="79" t="s">
        <v>7907</v>
      </c>
      <c r="I1541" s="109">
        <v>45372</v>
      </c>
      <c r="J1541" s="85" t="s">
        <v>1266</v>
      </c>
      <c r="K1541" s="342">
        <v>519</v>
      </c>
      <c r="L1541" s="92">
        <f t="shared" si="664"/>
        <v>519</v>
      </c>
      <c r="M1541" s="344"/>
      <c r="N1541" s="82">
        <v>22</v>
      </c>
      <c r="O1541" s="8">
        <v>10</v>
      </c>
      <c r="P1541" s="99" t="str">
        <f t="shared" ref="P1541" si="823">CONCATENATE(Q1541,"x",R1541)</f>
        <v>6x5.5</v>
      </c>
      <c r="Q1541" s="99">
        <v>6</v>
      </c>
      <c r="R1541" s="82">
        <v>5.5</v>
      </c>
      <c r="S1541" s="82">
        <v>10</v>
      </c>
      <c r="T1541" s="84">
        <v>5.8500000000000005</v>
      </c>
      <c r="U1541" s="102" t="s">
        <v>85</v>
      </c>
      <c r="V1541" s="75">
        <v>106.25</v>
      </c>
      <c r="W1541" s="41">
        <v>46.958461845378928</v>
      </c>
      <c r="X1541" s="51">
        <v>2650</v>
      </c>
      <c r="Y1541" s="45" t="s">
        <v>5454</v>
      </c>
      <c r="Z1541" s="79" t="s">
        <v>196</v>
      </c>
      <c r="AA1541" s="51" t="str">
        <f t="shared" ref="AA1541" si="824">_xlfn.CONCAT(N1541,"x",O1541,","," ",P1541,","," ",S1541," ","OS")</f>
        <v>22x10, 6x5.5, 10 OS</v>
      </c>
      <c r="AB1541" s="81" t="s">
        <v>7971</v>
      </c>
      <c r="AC1541" s="89">
        <f>_xlfn.IFNA(VLOOKUP(AB1541,ACCESSORIES!F:J,5,FALSE),"N/A")</f>
        <v>22</v>
      </c>
      <c r="AD1541" s="14" t="s">
        <v>85</v>
      </c>
      <c r="AE1541" s="9" t="str">
        <f>_xlfn.IFNA(VLOOKUP(AD1541,ACCESSORIES!C:G,5,FALSE),"N/A")</f>
        <v>N/A</v>
      </c>
      <c r="AF1541" s="14" t="s">
        <v>85</v>
      </c>
      <c r="AG1541" s="14" t="s">
        <v>85</v>
      </c>
      <c r="AH1541" s="9" t="str">
        <f>_xlfn.IFNA(VLOOKUP(AG1541,ACCESSORIES!F:J,5,FALSE),"N/A")</f>
        <v>N/A</v>
      </c>
      <c r="AI1541" s="99" t="s">
        <v>265</v>
      </c>
      <c r="AJ1541" s="82" t="s">
        <v>1709</v>
      </c>
      <c r="AK1541" s="40">
        <f>_xlfn.IFNA(VLOOKUP(AJ1541,ACCESSORIES!F:J,5,FALSE),"N/A")</f>
        <v>2.75</v>
      </c>
      <c r="AL1541" s="3">
        <v>78.3</v>
      </c>
      <c r="AM1541" s="82">
        <v>16.2</v>
      </c>
      <c r="AN1541" s="82">
        <v>175</v>
      </c>
      <c r="AO1541" s="36">
        <v>5.3</v>
      </c>
      <c r="AP1541" s="36">
        <v>25.9</v>
      </c>
      <c r="AQ1541" s="25">
        <v>38.5</v>
      </c>
      <c r="AR1541" s="36">
        <v>47.8</v>
      </c>
      <c r="AS1541" s="25">
        <v>270.10000000000002</v>
      </c>
      <c r="AT1541" s="74">
        <v>266.3</v>
      </c>
      <c r="AU1541" s="84">
        <v>94.8</v>
      </c>
      <c r="AV1541" s="54">
        <v>41.2</v>
      </c>
      <c r="AW1541" s="54">
        <v>55.9</v>
      </c>
      <c r="AX1541" s="54">
        <v>56.1</v>
      </c>
      <c r="AY1541" s="13" t="s">
        <v>85</v>
      </c>
      <c r="AZ1541" s="98" t="str">
        <f>_xlfn.IFNA(VLOOKUP(AY1541,ACCESSORIES!F:J,5,FALSE),"N/A")</f>
        <v>N/A</v>
      </c>
      <c r="BA1541" s="13" t="s">
        <v>85</v>
      </c>
      <c r="BB1541" s="98" t="str">
        <f>_xlfn.IFNA(VLOOKUP(BA1541,ACCESSORIES!F:J,5,FALSE),"N/A")</f>
        <v>N/A</v>
      </c>
      <c r="BC1541" s="77">
        <f t="shared" si="681"/>
        <v>51.458461845378928</v>
      </c>
      <c r="BD1541" s="56">
        <v>24.803100000000001</v>
      </c>
      <c r="BE1541" s="56">
        <v>24.803100000000001</v>
      </c>
      <c r="BF1541" s="56">
        <v>12.5984</v>
      </c>
      <c r="BG1541" s="378">
        <f t="shared" si="675"/>
        <v>0.12700723795352409</v>
      </c>
      <c r="BH1541" s="14"/>
      <c r="BI1541" s="114" t="s">
        <v>3532</v>
      </c>
      <c r="BJ1541" s="50" t="s">
        <v>4050</v>
      </c>
      <c r="BK1541" s="81"/>
      <c r="BL1541" s="81"/>
      <c r="BM1541" s="81"/>
      <c r="BN1541" s="81"/>
      <c r="BO1541" s="81"/>
      <c r="BP1541" s="81"/>
      <c r="BQ1541" s="81"/>
      <c r="BR1541" s="81"/>
      <c r="BS1541" s="81"/>
      <c r="BT1541" s="81"/>
      <c r="BU1541" s="349"/>
      <c r="BV1541" s="390"/>
      <c r="BW1541" s="352"/>
      <c r="BX1541" s="390"/>
      <c r="BY1541" s="93" t="str">
        <f t="shared" ref="BY1541" si="825">CONCATENATE(IF(J1541="Closeout","CLOSEOUT - ",""),D1541,", ",N1541,"x",O1541,", ",IF(U1541="N/A","",CONCATENATE(U1541,"/")),IF(S1541&gt;0,CONCATENATE("+",S1541),S1541),"mm Offset, ",P1541,", ",V1541,"mm Centerbore, ",PROPER(Y1541),IF(G1541="R",", Race Drilled",""),"",IF(BA1541="N/A","",CONCATENATE(", w/ ",BA1541)))</f>
        <v>MR804, 22x10, +10mm Offset, 6x5.5, 106.25mm Centerbore, Machined - Clear Coat</v>
      </c>
      <c r="BZ1541" s="81" t="s">
        <v>3878</v>
      </c>
      <c r="CA1541" s="81" t="s">
        <v>3879</v>
      </c>
      <c r="CB1541" s="81" t="str">
        <f t="shared" ref="CB1541" si="826">C1541</f>
        <v>RAISED (8XX)</v>
      </c>
    </row>
    <row r="1542" spans="1:80" s="38" customFormat="1" ht="15" customHeight="1">
      <c r="A1542" s="22">
        <f t="shared" si="259"/>
        <v>1540</v>
      </c>
      <c r="B1542" s="13" t="s">
        <v>84</v>
      </c>
      <c r="C1542" s="104" t="s">
        <v>7657</v>
      </c>
      <c r="D1542" s="82" t="s">
        <v>7655</v>
      </c>
      <c r="E1542" s="91" t="str">
        <f>CONCATENATE(LEFT(D1542,5),VLOOKUP(CONCATENATE(N1542,"x",O1542),'PART NUMBER GUIDE'!$B$9:$C$49,2,FALSE),VLOOKUP(CONCATENATE(P1542, V1542), 'PART NUMBER GUIDE'!$Q$6:$R$91, 2, FALSE),VLOOKUP(Y1542,'PART NUMBER GUIDE'!$J$8:$K$43,2, FALSE),IF(U1542="N/A",IF(ABS(S1542)&lt;10,"0"&amp;ABS(S1542),ABS(S1542)),CONCATENATE(LEFT(U1542,1),RIGHT(U1542,1))), F1542, G1542)</f>
        <v>MR804310161318N</v>
      </c>
      <c r="F1542" s="90" t="s">
        <v>2224</v>
      </c>
      <c r="G1542" s="90"/>
      <c r="H1542" s="79" t="s">
        <v>7908</v>
      </c>
      <c r="I1542" s="109">
        <v>45372</v>
      </c>
      <c r="J1542" s="85" t="s">
        <v>1266</v>
      </c>
      <c r="K1542" s="342">
        <v>509</v>
      </c>
      <c r="L1542" s="92">
        <f t="shared" si="664"/>
        <v>509</v>
      </c>
      <c r="M1542" s="344"/>
      <c r="N1542" s="82">
        <v>22</v>
      </c>
      <c r="O1542" s="8">
        <v>10</v>
      </c>
      <c r="P1542" s="99" t="str">
        <f t="shared" si="724"/>
        <v>6x135</v>
      </c>
      <c r="Q1542" s="99">
        <v>6</v>
      </c>
      <c r="R1542" s="82">
        <v>135</v>
      </c>
      <c r="S1542" s="82">
        <v>-18</v>
      </c>
      <c r="T1542" s="84">
        <v>4.75</v>
      </c>
      <c r="U1542" s="102" t="s">
        <v>85</v>
      </c>
      <c r="V1542" s="75">
        <v>87</v>
      </c>
      <c r="W1542" s="41">
        <v>50.044933515967209</v>
      </c>
      <c r="X1542" s="51">
        <v>2650</v>
      </c>
      <c r="Y1542" s="45" t="s">
        <v>4304</v>
      </c>
      <c r="Z1542" s="79" t="s">
        <v>2987</v>
      </c>
      <c r="AA1542" s="51" t="str">
        <f t="shared" si="674"/>
        <v>22x10, 6x135, -18 OS</v>
      </c>
      <c r="AB1542" s="81" t="s">
        <v>7971</v>
      </c>
      <c r="AC1542" s="89">
        <f>_xlfn.IFNA(VLOOKUP(AB1542,ACCESSORIES!F:J,5,FALSE),"N/A")</f>
        <v>22</v>
      </c>
      <c r="AD1542" s="14" t="s">
        <v>85</v>
      </c>
      <c r="AE1542" s="9" t="str">
        <f>_xlfn.IFNA(VLOOKUP(AD1542,ACCESSORIES!C:G,5,FALSE),"N/A")</f>
        <v>N/A</v>
      </c>
      <c r="AF1542" s="14" t="s">
        <v>85</v>
      </c>
      <c r="AG1542" s="14" t="s">
        <v>85</v>
      </c>
      <c r="AH1542" s="9" t="str">
        <f>_xlfn.IFNA(VLOOKUP(AG1542,ACCESSORIES!F:J,5,FALSE),"N/A")</f>
        <v>N/A</v>
      </c>
      <c r="AI1542" s="99" t="s">
        <v>265</v>
      </c>
      <c r="AJ1542" s="82" t="s">
        <v>85</v>
      </c>
      <c r="AK1542" s="82" t="s">
        <v>85</v>
      </c>
      <c r="AL1542" s="82" t="s">
        <v>85</v>
      </c>
      <c r="AM1542" s="82">
        <v>16.2</v>
      </c>
      <c r="AN1542" s="82">
        <v>175</v>
      </c>
      <c r="AO1542" s="36">
        <v>6.8</v>
      </c>
      <c r="AP1542" s="36">
        <v>34.299999999999997</v>
      </c>
      <c r="AQ1542" s="25">
        <v>65.7</v>
      </c>
      <c r="AR1542" s="36">
        <v>75.8</v>
      </c>
      <c r="AS1542" s="25">
        <v>272.2</v>
      </c>
      <c r="AT1542" s="74">
        <v>268.39999999999998</v>
      </c>
      <c r="AU1542" s="84">
        <v>87</v>
      </c>
      <c r="AV1542" s="54">
        <v>63.9</v>
      </c>
      <c r="AW1542" s="54">
        <v>63.9</v>
      </c>
      <c r="AX1542" s="54">
        <v>56.1</v>
      </c>
      <c r="AY1542" s="13" t="s">
        <v>85</v>
      </c>
      <c r="AZ1542" s="98" t="str">
        <f>_xlfn.IFNA(VLOOKUP(AY1542,ACCESSORIES!F:J,5,FALSE),"N/A")</f>
        <v>N/A</v>
      </c>
      <c r="BA1542" s="13" t="s">
        <v>85</v>
      </c>
      <c r="BB1542" s="98" t="str">
        <f>_xlfn.IFNA(VLOOKUP(BA1542,ACCESSORIES!F:J,5,FALSE),"N/A")</f>
        <v>N/A</v>
      </c>
      <c r="BC1542" s="77">
        <f t="shared" si="681"/>
        <v>54.544933515967209</v>
      </c>
      <c r="BD1542" s="56">
        <v>24.803100000000001</v>
      </c>
      <c r="BE1542" s="56">
        <v>24.803100000000001</v>
      </c>
      <c r="BF1542" s="56">
        <v>12.5984</v>
      </c>
      <c r="BG1542" s="378">
        <f t="shared" si="675"/>
        <v>0.12700723795352409</v>
      </c>
      <c r="BH1542" s="14"/>
      <c r="BI1542" s="114" t="s">
        <v>3532</v>
      </c>
      <c r="BJ1542" s="50" t="s">
        <v>4050</v>
      </c>
      <c r="BK1542" s="81"/>
      <c r="BL1542" s="81"/>
      <c r="BM1542" s="81"/>
      <c r="BN1542" s="81"/>
      <c r="BO1542" s="81"/>
      <c r="BP1542" s="81"/>
      <c r="BQ1542" s="81"/>
      <c r="BR1542" s="81"/>
      <c r="BS1542" s="81"/>
      <c r="BT1542" s="81"/>
      <c r="BU1542" s="349"/>
      <c r="BV1542" s="390"/>
      <c r="BW1542" s="352"/>
      <c r="BX1542" s="390"/>
      <c r="BY1542" s="93" t="str">
        <f t="shared" si="676"/>
        <v>MR804, 22x10, -18mm Offset, 6x135, 87mm Centerbore, Gloss Black</v>
      </c>
      <c r="BZ1542" s="81" t="s">
        <v>3878</v>
      </c>
      <c r="CA1542" s="81" t="s">
        <v>3879</v>
      </c>
      <c r="CB1542" s="81" t="str">
        <f t="shared" si="677"/>
        <v>RAISED (8XX)</v>
      </c>
    </row>
    <row r="1543" spans="1:80" s="38" customFormat="1" ht="15" customHeight="1">
      <c r="A1543" s="22">
        <f t="shared" ref="A1543" si="827">ROW(B1543)-2</f>
        <v>1541</v>
      </c>
      <c r="B1543" s="13" t="s">
        <v>84</v>
      </c>
      <c r="C1543" s="104" t="s">
        <v>7657</v>
      </c>
      <c r="D1543" s="82" t="s">
        <v>7655</v>
      </c>
      <c r="E1543" s="91" t="str">
        <f>CONCATENATE(LEFT(D1543,5),VLOOKUP(CONCATENATE(N1543,"x",O1543),'PART NUMBER GUIDE'!$B$9:$C$49,2,FALSE),VLOOKUP(CONCATENATE(P1543, V1543), 'PART NUMBER GUIDE'!$Q$6:$R$91, 2, FALSE),VLOOKUP(Y1543,'PART NUMBER GUIDE'!$J$8:$K$43,2, FALSE),IF(U1543="N/A",IF(ABS(S1543)&lt;10,"0"&amp;ABS(S1543),ABS(S1543)),CONCATENATE(LEFT(U1543,1),RIGHT(U1543,1))), F1543, G1543)</f>
        <v>MR80431016318N</v>
      </c>
      <c r="F1543" s="90" t="s">
        <v>2224</v>
      </c>
      <c r="G1543" s="90"/>
      <c r="H1543" s="79" t="s">
        <v>7909</v>
      </c>
      <c r="I1543" s="109">
        <v>45372</v>
      </c>
      <c r="J1543" s="85" t="s">
        <v>1266</v>
      </c>
      <c r="K1543" s="342">
        <v>519</v>
      </c>
      <c r="L1543" s="92">
        <f t="shared" ref="L1543:L1562" si="828">IF(J1543="Coming Soon",K1543,IF(J1543="Active",K1543,""))</f>
        <v>519</v>
      </c>
      <c r="M1543" s="344"/>
      <c r="N1543" s="82">
        <v>22</v>
      </c>
      <c r="O1543" s="8">
        <v>10</v>
      </c>
      <c r="P1543" s="99" t="str">
        <f t="shared" ref="P1543" si="829">CONCATENATE(Q1543,"x",R1543)</f>
        <v>6x135</v>
      </c>
      <c r="Q1543" s="99">
        <v>6</v>
      </c>
      <c r="R1543" s="82">
        <v>135</v>
      </c>
      <c r="S1543" s="82">
        <v>-18</v>
      </c>
      <c r="T1543" s="84">
        <v>4.75</v>
      </c>
      <c r="U1543" s="102" t="s">
        <v>85</v>
      </c>
      <c r="V1543" s="75">
        <v>87</v>
      </c>
      <c r="W1543" s="41">
        <v>50.044933515967209</v>
      </c>
      <c r="X1543" s="51">
        <v>2650</v>
      </c>
      <c r="Y1543" s="45" t="s">
        <v>5454</v>
      </c>
      <c r="Z1543" s="79" t="s">
        <v>196</v>
      </c>
      <c r="AA1543" s="51" t="str">
        <f t="shared" ref="AA1543" si="830">_xlfn.CONCAT(N1543,"x",O1543,","," ",P1543,","," ",S1543," ","OS")</f>
        <v>22x10, 6x135, -18 OS</v>
      </c>
      <c r="AB1543" s="81" t="s">
        <v>7971</v>
      </c>
      <c r="AC1543" s="89">
        <f>_xlfn.IFNA(VLOOKUP(AB1543,ACCESSORIES!F:J,5,FALSE),"N/A")</f>
        <v>22</v>
      </c>
      <c r="AD1543" s="14" t="s">
        <v>85</v>
      </c>
      <c r="AE1543" s="9" t="str">
        <f>_xlfn.IFNA(VLOOKUP(AD1543,ACCESSORIES!C:G,5,FALSE),"N/A")</f>
        <v>N/A</v>
      </c>
      <c r="AF1543" s="14" t="s">
        <v>85</v>
      </c>
      <c r="AG1543" s="14" t="s">
        <v>85</v>
      </c>
      <c r="AH1543" s="9" t="str">
        <f>_xlfn.IFNA(VLOOKUP(AG1543,ACCESSORIES!F:J,5,FALSE),"N/A")</f>
        <v>N/A</v>
      </c>
      <c r="AI1543" s="99" t="s">
        <v>265</v>
      </c>
      <c r="AJ1543" s="82" t="s">
        <v>85</v>
      </c>
      <c r="AK1543" s="82" t="s">
        <v>85</v>
      </c>
      <c r="AL1543" s="82" t="s">
        <v>85</v>
      </c>
      <c r="AM1543" s="82">
        <v>16.2</v>
      </c>
      <c r="AN1543" s="82">
        <v>175</v>
      </c>
      <c r="AO1543" s="36">
        <v>6.8</v>
      </c>
      <c r="AP1543" s="36">
        <v>34.299999999999997</v>
      </c>
      <c r="AQ1543" s="25">
        <v>65.7</v>
      </c>
      <c r="AR1543" s="36">
        <v>75.8</v>
      </c>
      <c r="AS1543" s="25">
        <v>272.2</v>
      </c>
      <c r="AT1543" s="74">
        <v>268.39999999999998</v>
      </c>
      <c r="AU1543" s="84">
        <v>87</v>
      </c>
      <c r="AV1543" s="54">
        <v>63.9</v>
      </c>
      <c r="AW1543" s="54">
        <v>63.9</v>
      </c>
      <c r="AX1543" s="54">
        <v>56.1</v>
      </c>
      <c r="AY1543" s="13" t="s">
        <v>85</v>
      </c>
      <c r="AZ1543" s="98" t="str">
        <f>_xlfn.IFNA(VLOOKUP(AY1543,ACCESSORIES!F:J,5,FALSE),"N/A")</f>
        <v>N/A</v>
      </c>
      <c r="BA1543" s="13" t="s">
        <v>85</v>
      </c>
      <c r="BB1543" s="98" t="str">
        <f>_xlfn.IFNA(VLOOKUP(BA1543,ACCESSORIES!F:J,5,FALSE),"N/A")</f>
        <v>N/A</v>
      </c>
      <c r="BC1543" s="77">
        <f t="shared" si="681"/>
        <v>54.544933515967209</v>
      </c>
      <c r="BD1543" s="56">
        <v>24.803100000000001</v>
      </c>
      <c r="BE1543" s="56">
        <v>24.803100000000001</v>
      </c>
      <c r="BF1543" s="56">
        <v>12.5984</v>
      </c>
      <c r="BG1543" s="378">
        <f t="shared" si="675"/>
        <v>0.12700723795352409</v>
      </c>
      <c r="BH1543" s="14"/>
      <c r="BI1543" s="114" t="s">
        <v>3532</v>
      </c>
      <c r="BJ1543" s="50" t="s">
        <v>4050</v>
      </c>
      <c r="BK1543" s="81"/>
      <c r="BL1543" s="81"/>
      <c r="BM1543" s="81"/>
      <c r="BN1543" s="81"/>
      <c r="BO1543" s="81"/>
      <c r="BP1543" s="81"/>
      <c r="BQ1543" s="81"/>
      <c r="BR1543" s="81"/>
      <c r="BS1543" s="81"/>
      <c r="BT1543" s="81"/>
      <c r="BU1543" s="349"/>
      <c r="BV1543" s="390"/>
      <c r="BW1543" s="352"/>
      <c r="BX1543" s="390"/>
      <c r="BY1543" s="93" t="str">
        <f t="shared" ref="BY1543" si="831">CONCATENATE(IF(J1543="Closeout","CLOSEOUT - ",""),D1543,", ",N1543,"x",O1543,", ",IF(U1543="N/A","",CONCATENATE(U1543,"/")),IF(S1543&gt;0,CONCATENATE("+",S1543),S1543),"mm Offset, ",P1543,", ",V1543,"mm Centerbore, ",PROPER(Y1543),IF(G1543="R",", Race Drilled",""),"",IF(BA1543="N/A","",CONCATENATE(", w/ ",BA1543)))</f>
        <v>MR804, 22x10, -18mm Offset, 6x135, 87mm Centerbore, Machined - Clear Coat</v>
      </c>
      <c r="BZ1543" s="81" t="s">
        <v>3878</v>
      </c>
      <c r="CA1543" s="81" t="s">
        <v>3879</v>
      </c>
      <c r="CB1543" s="81" t="str">
        <f t="shared" ref="CB1543" si="832">C1543</f>
        <v>RAISED (8XX)</v>
      </c>
    </row>
    <row r="1544" spans="1:80" s="38" customFormat="1" ht="15" customHeight="1">
      <c r="A1544" s="22">
        <f t="shared" si="259"/>
        <v>1542</v>
      </c>
      <c r="B1544" s="13" t="s">
        <v>84</v>
      </c>
      <c r="C1544" s="104" t="s">
        <v>7657</v>
      </c>
      <c r="D1544" s="82" t="s">
        <v>7655</v>
      </c>
      <c r="E1544" s="91" t="str">
        <f>CONCATENATE(LEFT(D1544,5),VLOOKUP(CONCATENATE(N1544,"x",O1544),'PART NUMBER GUIDE'!$B$9:$C$49,2,FALSE),VLOOKUP(CONCATENATE(P1544, V1544), 'PART NUMBER GUIDE'!$Q$6:$R$91, 2, FALSE),VLOOKUP(Y1544,'PART NUMBER GUIDE'!$J$8:$K$43,2, FALSE),IF(U1544="N/A",IF(ABS(S1544)&lt;10,"0"&amp;ABS(S1544),ABS(S1544)),CONCATENATE(LEFT(U1544,1),RIGHT(U1544,1))), F1544, G1544)</f>
        <v>MR804310601318N</v>
      </c>
      <c r="F1544" s="90" t="s">
        <v>2224</v>
      </c>
      <c r="G1544" s="90"/>
      <c r="H1544" s="79" t="s">
        <v>7910</v>
      </c>
      <c r="I1544" s="109">
        <v>45372</v>
      </c>
      <c r="J1544" s="85" t="s">
        <v>1266</v>
      </c>
      <c r="K1544" s="342">
        <v>509</v>
      </c>
      <c r="L1544" s="92">
        <f t="shared" si="828"/>
        <v>509</v>
      </c>
      <c r="M1544" s="344"/>
      <c r="N1544" s="82">
        <v>22</v>
      </c>
      <c r="O1544" s="8">
        <v>10</v>
      </c>
      <c r="P1544" s="99" t="str">
        <f t="shared" si="724"/>
        <v>6x5.5</v>
      </c>
      <c r="Q1544" s="99">
        <v>6</v>
      </c>
      <c r="R1544" s="82">
        <v>5.5</v>
      </c>
      <c r="S1544" s="82">
        <v>-18</v>
      </c>
      <c r="T1544" s="84">
        <v>4.75</v>
      </c>
      <c r="U1544" s="102" t="s">
        <v>85</v>
      </c>
      <c r="V1544" s="75">
        <v>106.25</v>
      </c>
      <c r="W1544" s="41">
        <v>50.044933515967209</v>
      </c>
      <c r="X1544" s="51">
        <v>2650</v>
      </c>
      <c r="Y1544" s="45" t="s">
        <v>4304</v>
      </c>
      <c r="Z1544" s="79" t="s">
        <v>2987</v>
      </c>
      <c r="AA1544" s="51" t="str">
        <f t="shared" si="674"/>
        <v>22x10, 6x5.5, -18 OS</v>
      </c>
      <c r="AB1544" s="81" t="s">
        <v>7971</v>
      </c>
      <c r="AC1544" s="89">
        <f>_xlfn.IFNA(VLOOKUP(AB1544,ACCESSORIES!F:J,5,FALSE),"N/A")</f>
        <v>22</v>
      </c>
      <c r="AD1544" s="14" t="s">
        <v>85</v>
      </c>
      <c r="AE1544" s="9" t="str">
        <f>_xlfn.IFNA(VLOOKUP(AD1544,ACCESSORIES!C:G,5,FALSE),"N/A")</f>
        <v>N/A</v>
      </c>
      <c r="AF1544" s="14" t="s">
        <v>85</v>
      </c>
      <c r="AG1544" s="14" t="s">
        <v>85</v>
      </c>
      <c r="AH1544" s="9" t="str">
        <f>_xlfn.IFNA(VLOOKUP(AG1544,ACCESSORIES!F:J,5,FALSE),"N/A")</f>
        <v>N/A</v>
      </c>
      <c r="AI1544" s="99" t="s">
        <v>265</v>
      </c>
      <c r="AJ1544" s="82" t="s">
        <v>1709</v>
      </c>
      <c r="AK1544" s="40">
        <f>_xlfn.IFNA(VLOOKUP(AJ1544,ACCESSORIES!F:J,5,FALSE),"N/A")</f>
        <v>2.75</v>
      </c>
      <c r="AL1544" s="3">
        <v>78.3</v>
      </c>
      <c r="AM1544" s="82">
        <v>16.2</v>
      </c>
      <c r="AN1544" s="82">
        <v>175</v>
      </c>
      <c r="AO1544" s="36">
        <v>6.8</v>
      </c>
      <c r="AP1544" s="36">
        <v>34.299999999999997</v>
      </c>
      <c r="AQ1544" s="25">
        <v>65.7</v>
      </c>
      <c r="AR1544" s="36">
        <v>75.8</v>
      </c>
      <c r="AS1544" s="25">
        <v>272.2</v>
      </c>
      <c r="AT1544" s="74">
        <v>268.39999999999998</v>
      </c>
      <c r="AU1544" s="84">
        <v>94.8</v>
      </c>
      <c r="AV1544" s="54">
        <v>49.2</v>
      </c>
      <c r="AW1544" s="54">
        <v>63.9</v>
      </c>
      <c r="AX1544" s="54">
        <v>56.1</v>
      </c>
      <c r="AY1544" s="13" t="s">
        <v>85</v>
      </c>
      <c r="AZ1544" s="98" t="str">
        <f>_xlfn.IFNA(VLOOKUP(AY1544,ACCESSORIES!F:J,5,FALSE),"N/A")</f>
        <v>N/A</v>
      </c>
      <c r="BA1544" s="13" t="s">
        <v>85</v>
      </c>
      <c r="BB1544" s="98" t="str">
        <f>_xlfn.IFNA(VLOOKUP(BA1544,ACCESSORIES!F:J,5,FALSE),"N/A")</f>
        <v>N/A</v>
      </c>
      <c r="BC1544" s="77">
        <f t="shared" si="681"/>
        <v>54.544933515967209</v>
      </c>
      <c r="BD1544" s="56">
        <v>24.803100000000001</v>
      </c>
      <c r="BE1544" s="56">
        <v>24.803100000000001</v>
      </c>
      <c r="BF1544" s="56">
        <v>12.5984</v>
      </c>
      <c r="BG1544" s="378">
        <f t="shared" si="675"/>
        <v>0.12700723795352409</v>
      </c>
      <c r="BH1544" s="14"/>
      <c r="BI1544" s="114" t="s">
        <v>3532</v>
      </c>
      <c r="BJ1544" s="50" t="s">
        <v>4050</v>
      </c>
      <c r="BK1544" s="81"/>
      <c r="BL1544" s="81"/>
      <c r="BM1544" s="81"/>
      <c r="BN1544" s="81"/>
      <c r="BO1544" s="81"/>
      <c r="BP1544" s="81"/>
      <c r="BQ1544" s="81"/>
      <c r="BR1544" s="81"/>
      <c r="BS1544" s="81"/>
      <c r="BT1544" s="81"/>
      <c r="BU1544" s="349"/>
      <c r="BV1544" s="390"/>
      <c r="BW1544" s="352"/>
      <c r="BX1544" s="390"/>
      <c r="BY1544" s="93" t="str">
        <f t="shared" si="676"/>
        <v>MR804, 22x10, -18mm Offset, 6x5.5, 106.25mm Centerbore, Gloss Black</v>
      </c>
      <c r="BZ1544" s="81" t="s">
        <v>3878</v>
      </c>
      <c r="CA1544" s="81" t="s">
        <v>3879</v>
      </c>
      <c r="CB1544" s="81" t="str">
        <f t="shared" si="677"/>
        <v>RAISED (8XX)</v>
      </c>
    </row>
    <row r="1545" spans="1:80" s="38" customFormat="1" ht="15" customHeight="1">
      <c r="A1545" s="22">
        <f t="shared" ref="A1545" si="833">ROW(B1545)-2</f>
        <v>1543</v>
      </c>
      <c r="B1545" s="13" t="s">
        <v>84</v>
      </c>
      <c r="C1545" s="104" t="s">
        <v>7657</v>
      </c>
      <c r="D1545" s="82" t="s">
        <v>7655</v>
      </c>
      <c r="E1545" s="91" t="str">
        <f>CONCATENATE(LEFT(D1545,5),VLOOKUP(CONCATENATE(N1545,"x",O1545),'PART NUMBER GUIDE'!$B$9:$C$49,2,FALSE),VLOOKUP(CONCATENATE(P1545, V1545), 'PART NUMBER GUIDE'!$Q$6:$R$91, 2, FALSE),VLOOKUP(Y1545,'PART NUMBER GUIDE'!$J$8:$K$43,2, FALSE),IF(U1545="N/A",IF(ABS(S1545)&lt;10,"0"&amp;ABS(S1545),ABS(S1545)),CONCATENATE(LEFT(U1545,1),RIGHT(U1545,1))), F1545, G1545)</f>
        <v>MR80431060318N</v>
      </c>
      <c r="F1545" s="90" t="s">
        <v>2224</v>
      </c>
      <c r="G1545" s="90"/>
      <c r="H1545" s="79" t="s">
        <v>7911</v>
      </c>
      <c r="I1545" s="109">
        <v>45372</v>
      </c>
      <c r="J1545" s="85" t="s">
        <v>1266</v>
      </c>
      <c r="K1545" s="342">
        <v>519</v>
      </c>
      <c r="L1545" s="92">
        <f t="shared" si="828"/>
        <v>519</v>
      </c>
      <c r="M1545" s="344"/>
      <c r="N1545" s="82">
        <v>22</v>
      </c>
      <c r="O1545" s="8">
        <v>10</v>
      </c>
      <c r="P1545" s="99" t="str">
        <f t="shared" ref="P1545" si="834">CONCATENATE(Q1545,"x",R1545)</f>
        <v>6x5.5</v>
      </c>
      <c r="Q1545" s="99">
        <v>6</v>
      </c>
      <c r="R1545" s="82">
        <v>5.5</v>
      </c>
      <c r="S1545" s="82">
        <v>-18</v>
      </c>
      <c r="T1545" s="84">
        <v>4.75</v>
      </c>
      <c r="U1545" s="102" t="s">
        <v>85</v>
      </c>
      <c r="V1545" s="75">
        <v>106.25</v>
      </c>
      <c r="W1545" s="41">
        <v>50.044933515967209</v>
      </c>
      <c r="X1545" s="51">
        <v>2650</v>
      </c>
      <c r="Y1545" s="45" t="s">
        <v>5454</v>
      </c>
      <c r="Z1545" s="79" t="s">
        <v>196</v>
      </c>
      <c r="AA1545" s="51" t="str">
        <f t="shared" ref="AA1545" si="835">_xlfn.CONCAT(N1545,"x",O1545,","," ",P1545,","," ",S1545," ","OS")</f>
        <v>22x10, 6x5.5, -18 OS</v>
      </c>
      <c r="AB1545" s="81" t="s">
        <v>7971</v>
      </c>
      <c r="AC1545" s="89">
        <f>_xlfn.IFNA(VLOOKUP(AB1545,ACCESSORIES!F:J,5,FALSE),"N/A")</f>
        <v>22</v>
      </c>
      <c r="AD1545" s="14" t="s">
        <v>85</v>
      </c>
      <c r="AE1545" s="9" t="str">
        <f>_xlfn.IFNA(VLOOKUP(AD1545,ACCESSORIES!C:G,5,FALSE),"N/A")</f>
        <v>N/A</v>
      </c>
      <c r="AF1545" s="14" t="s">
        <v>85</v>
      </c>
      <c r="AG1545" s="14" t="s">
        <v>85</v>
      </c>
      <c r="AH1545" s="9" t="str">
        <f>_xlfn.IFNA(VLOOKUP(AG1545,ACCESSORIES!F:J,5,FALSE),"N/A")</f>
        <v>N/A</v>
      </c>
      <c r="AI1545" s="99" t="s">
        <v>265</v>
      </c>
      <c r="AJ1545" s="82" t="s">
        <v>1709</v>
      </c>
      <c r="AK1545" s="40">
        <f>_xlfn.IFNA(VLOOKUP(AJ1545,ACCESSORIES!F:J,5,FALSE),"N/A")</f>
        <v>2.75</v>
      </c>
      <c r="AL1545" s="3">
        <v>78.3</v>
      </c>
      <c r="AM1545" s="82">
        <v>16.2</v>
      </c>
      <c r="AN1545" s="82">
        <v>175</v>
      </c>
      <c r="AO1545" s="36">
        <v>6.8</v>
      </c>
      <c r="AP1545" s="36">
        <v>34.299999999999997</v>
      </c>
      <c r="AQ1545" s="25">
        <v>65.7</v>
      </c>
      <c r="AR1545" s="36">
        <v>75.8</v>
      </c>
      <c r="AS1545" s="25">
        <v>272.2</v>
      </c>
      <c r="AT1545" s="74">
        <v>268.39999999999998</v>
      </c>
      <c r="AU1545" s="84">
        <v>94.8</v>
      </c>
      <c r="AV1545" s="54">
        <v>49.2</v>
      </c>
      <c r="AW1545" s="54">
        <v>63.9</v>
      </c>
      <c r="AX1545" s="54">
        <v>56.1</v>
      </c>
      <c r="AY1545" s="13" t="s">
        <v>85</v>
      </c>
      <c r="AZ1545" s="98" t="str">
        <f>_xlfn.IFNA(VLOOKUP(AY1545,ACCESSORIES!F:J,5,FALSE),"N/A")</f>
        <v>N/A</v>
      </c>
      <c r="BA1545" s="13" t="s">
        <v>85</v>
      </c>
      <c r="BB1545" s="98" t="str">
        <f>_xlfn.IFNA(VLOOKUP(BA1545,ACCESSORIES!F:J,5,FALSE),"N/A")</f>
        <v>N/A</v>
      </c>
      <c r="BC1545" s="77">
        <f t="shared" si="681"/>
        <v>54.544933515967209</v>
      </c>
      <c r="BD1545" s="56">
        <v>24.803100000000001</v>
      </c>
      <c r="BE1545" s="56">
        <v>24.803100000000001</v>
      </c>
      <c r="BF1545" s="56">
        <v>12.5984</v>
      </c>
      <c r="BG1545" s="378">
        <f t="shared" si="675"/>
        <v>0.12700723795352409</v>
      </c>
      <c r="BH1545" s="14"/>
      <c r="BI1545" s="114" t="s">
        <v>3532</v>
      </c>
      <c r="BJ1545" s="50" t="s">
        <v>4050</v>
      </c>
      <c r="BK1545" s="81"/>
      <c r="BL1545" s="81"/>
      <c r="BM1545" s="81"/>
      <c r="BN1545" s="81"/>
      <c r="BO1545" s="81"/>
      <c r="BP1545" s="81"/>
      <c r="BQ1545" s="81"/>
      <c r="BR1545" s="81"/>
      <c r="BS1545" s="81"/>
      <c r="BT1545" s="81"/>
      <c r="BU1545" s="349"/>
      <c r="BV1545" s="390"/>
      <c r="BW1545" s="352"/>
      <c r="BX1545" s="390"/>
      <c r="BY1545" s="93" t="str">
        <f t="shared" ref="BY1545" si="836">CONCATENATE(IF(J1545="Closeout","CLOSEOUT - ",""),D1545,", ",N1545,"x",O1545,", ",IF(U1545="N/A","",CONCATENATE(U1545,"/")),IF(S1545&gt;0,CONCATENATE("+",S1545),S1545),"mm Offset, ",P1545,", ",V1545,"mm Centerbore, ",PROPER(Y1545),IF(G1545="R",", Race Drilled",""),"",IF(BA1545="N/A","",CONCATENATE(", w/ ",BA1545)))</f>
        <v>MR804, 22x10, -18mm Offset, 6x5.5, 106.25mm Centerbore, Machined - Clear Coat</v>
      </c>
      <c r="BZ1545" s="81" t="s">
        <v>3878</v>
      </c>
      <c r="CA1545" s="81" t="s">
        <v>3879</v>
      </c>
      <c r="CB1545" s="81" t="str">
        <f t="shared" ref="CB1545" si="837">C1545</f>
        <v>RAISED (8XX)</v>
      </c>
    </row>
    <row r="1546" spans="1:80" s="38" customFormat="1" ht="15" customHeight="1">
      <c r="A1546" s="22">
        <f t="shared" si="259"/>
        <v>1544</v>
      </c>
      <c r="B1546" s="13" t="s">
        <v>84</v>
      </c>
      <c r="C1546" s="104" t="s">
        <v>7657</v>
      </c>
      <c r="D1546" s="82" t="s">
        <v>7655</v>
      </c>
      <c r="E1546" s="91" t="str">
        <f>CONCATENATE(LEFT(D1546,5),VLOOKUP(CONCATENATE(N1546,"x",O1546),'PART NUMBER GUIDE'!$B$9:$C$49,2,FALSE),VLOOKUP(CONCATENATE(P1546, V1546), 'PART NUMBER GUIDE'!$Q$6:$R$91, 2, FALSE),VLOOKUP(Y1546,'PART NUMBER GUIDE'!$J$8:$K$43,2, FALSE),IF(U1546="N/A",IF(ABS(S1546)&lt;10,"0"&amp;ABS(S1546),ABS(S1546)),CONCATENATE(LEFT(U1546,1),RIGHT(U1546,1))), F1546, G1546)</f>
        <v>MR804310801318N</v>
      </c>
      <c r="F1546" s="90" t="s">
        <v>2224</v>
      </c>
      <c r="G1546" s="90"/>
      <c r="H1546" s="79" t="s">
        <v>7912</v>
      </c>
      <c r="I1546" s="109">
        <v>45372</v>
      </c>
      <c r="J1546" s="85" t="s">
        <v>1266</v>
      </c>
      <c r="K1546" s="342">
        <v>509</v>
      </c>
      <c r="L1546" s="92">
        <f t="shared" si="828"/>
        <v>509</v>
      </c>
      <c r="M1546" s="344"/>
      <c r="N1546" s="82">
        <v>22</v>
      </c>
      <c r="O1546" s="8">
        <v>10</v>
      </c>
      <c r="P1546" s="99" t="str">
        <f t="shared" si="724"/>
        <v>8x6.5</v>
      </c>
      <c r="Q1546" s="82">
        <v>8</v>
      </c>
      <c r="R1546" s="82">
        <v>6.5</v>
      </c>
      <c r="S1546" s="82">
        <v>-18</v>
      </c>
      <c r="T1546" s="84">
        <v>4.75</v>
      </c>
      <c r="U1546" s="102" t="s">
        <v>85</v>
      </c>
      <c r="V1546" s="75">
        <v>121.3</v>
      </c>
      <c r="W1546" s="41">
        <v>47.178924107563795</v>
      </c>
      <c r="X1546" s="51">
        <v>3640</v>
      </c>
      <c r="Y1546" s="45" t="s">
        <v>4304</v>
      </c>
      <c r="Z1546" s="79" t="s">
        <v>2987</v>
      </c>
      <c r="AA1546" s="51" t="str">
        <f t="shared" si="674"/>
        <v>22x10, 8x6.5, -18 OS</v>
      </c>
      <c r="AB1546" s="81" t="s">
        <v>7652</v>
      </c>
      <c r="AC1546" s="89">
        <f>_xlfn.IFNA(VLOOKUP(AB1546,ACCESSORIES!F:J,5,FALSE),"N/A")</f>
        <v>22</v>
      </c>
      <c r="AD1546" s="14" t="s">
        <v>85</v>
      </c>
      <c r="AE1546" s="9" t="str">
        <f>_xlfn.IFNA(VLOOKUP(AD1546,ACCESSORIES!C:G,5,FALSE),"N/A")</f>
        <v>N/A</v>
      </c>
      <c r="AF1546" s="9" t="str">
        <f>_xlfn.IFNA(VLOOKUP(AE1546,ACCESSORIES!D:H,5,FALSE),"N/A")</f>
        <v>N/A</v>
      </c>
      <c r="AG1546" s="14" t="s">
        <v>85</v>
      </c>
      <c r="AH1546" s="9" t="str">
        <f>_xlfn.IFNA(VLOOKUP(AG1546,ACCESSORIES!F:J,5,FALSE),"N/A")</f>
        <v>N/A</v>
      </c>
      <c r="AI1546" s="99" t="s">
        <v>265</v>
      </c>
      <c r="AJ1546" s="82" t="s">
        <v>85</v>
      </c>
      <c r="AK1546" s="82" t="s">
        <v>85</v>
      </c>
      <c r="AL1546" s="82" t="s">
        <v>85</v>
      </c>
      <c r="AM1546" s="82">
        <v>16.2</v>
      </c>
      <c r="AN1546" s="82">
        <v>200</v>
      </c>
      <c r="AO1546" s="36">
        <v>0</v>
      </c>
      <c r="AP1546" s="36">
        <v>0</v>
      </c>
      <c r="AQ1546" s="25">
        <v>28.4</v>
      </c>
      <c r="AR1546" s="36">
        <v>40.9</v>
      </c>
      <c r="AS1546" s="25">
        <v>271.89999999999998</v>
      </c>
      <c r="AT1546" s="74">
        <v>267.89999999999998</v>
      </c>
      <c r="AU1546" s="75">
        <v>121.3</v>
      </c>
      <c r="AV1546" s="54">
        <v>85</v>
      </c>
      <c r="AW1546" s="54">
        <v>85</v>
      </c>
      <c r="AX1546" s="54">
        <v>86.6</v>
      </c>
      <c r="AY1546" s="13" t="s">
        <v>85</v>
      </c>
      <c r="AZ1546" s="98" t="str">
        <f>_xlfn.IFNA(VLOOKUP(AY1546,ACCESSORIES!F:J,5,FALSE),"N/A")</f>
        <v>N/A</v>
      </c>
      <c r="BA1546" s="13" t="s">
        <v>85</v>
      </c>
      <c r="BB1546" s="98" t="str">
        <f>_xlfn.IFNA(VLOOKUP(BA1546,ACCESSORIES!F:J,5,FALSE),"N/A")</f>
        <v>N/A</v>
      </c>
      <c r="BC1546" s="77">
        <f t="shared" si="681"/>
        <v>51.678924107563795</v>
      </c>
      <c r="BD1546" s="56">
        <v>24.803100000000001</v>
      </c>
      <c r="BE1546" s="56">
        <v>24.803100000000001</v>
      </c>
      <c r="BF1546" s="56">
        <v>12.5984</v>
      </c>
      <c r="BG1546" s="378">
        <f t="shared" si="675"/>
        <v>0.12700723795352409</v>
      </c>
      <c r="BH1546" s="14"/>
      <c r="BI1546" s="114" t="s">
        <v>3532</v>
      </c>
      <c r="BJ1546" s="50" t="s">
        <v>4050</v>
      </c>
      <c r="BK1546" s="81"/>
      <c r="BL1546" s="81"/>
      <c r="BM1546" s="81"/>
      <c r="BN1546" s="81"/>
      <c r="BO1546" s="81"/>
      <c r="BP1546" s="81"/>
      <c r="BQ1546" s="81"/>
      <c r="BR1546" s="81"/>
      <c r="BS1546" s="81"/>
      <c r="BT1546" s="81"/>
      <c r="BU1546" s="349"/>
      <c r="BV1546" s="390"/>
      <c r="BW1546" s="352"/>
      <c r="BX1546" s="390"/>
      <c r="BY1546" s="93" t="str">
        <f t="shared" si="676"/>
        <v>MR804, 22x10, -18mm Offset, 8x6.5, 121.3mm Centerbore, Gloss Black</v>
      </c>
      <c r="BZ1546" s="81" t="s">
        <v>3878</v>
      </c>
      <c r="CA1546" s="81" t="s">
        <v>3879</v>
      </c>
      <c r="CB1546" s="81" t="str">
        <f t="shared" si="677"/>
        <v>RAISED (8XX)</v>
      </c>
    </row>
    <row r="1547" spans="1:80" s="38" customFormat="1" ht="15" customHeight="1">
      <c r="A1547" s="22">
        <f t="shared" ref="A1547" si="838">ROW(B1547)-2</f>
        <v>1545</v>
      </c>
      <c r="B1547" s="13" t="s">
        <v>84</v>
      </c>
      <c r="C1547" s="104" t="s">
        <v>7657</v>
      </c>
      <c r="D1547" s="82" t="s">
        <v>7655</v>
      </c>
      <c r="E1547" s="91" t="str">
        <f>CONCATENATE(LEFT(D1547,5),VLOOKUP(CONCATENATE(N1547,"x",O1547),'PART NUMBER GUIDE'!$B$9:$C$49,2,FALSE),VLOOKUP(CONCATENATE(P1547, V1547), 'PART NUMBER GUIDE'!$Q$6:$R$91, 2, FALSE),VLOOKUP(Y1547,'PART NUMBER GUIDE'!$J$8:$K$43,2, FALSE),IF(U1547="N/A",IF(ABS(S1547)&lt;10,"0"&amp;ABS(S1547),ABS(S1547)),CONCATENATE(LEFT(U1547,1),RIGHT(U1547,1))), F1547, G1547)</f>
        <v>MR80431080318N</v>
      </c>
      <c r="F1547" s="90" t="s">
        <v>2224</v>
      </c>
      <c r="G1547" s="90"/>
      <c r="H1547" s="79" t="s">
        <v>7913</v>
      </c>
      <c r="I1547" s="109">
        <v>45372</v>
      </c>
      <c r="J1547" s="85" t="s">
        <v>1266</v>
      </c>
      <c r="K1547" s="342">
        <v>519</v>
      </c>
      <c r="L1547" s="92">
        <f t="shared" si="828"/>
        <v>519</v>
      </c>
      <c r="M1547" s="344"/>
      <c r="N1547" s="82">
        <v>22</v>
      </c>
      <c r="O1547" s="8">
        <v>10</v>
      </c>
      <c r="P1547" s="99" t="str">
        <f t="shared" ref="P1547" si="839">CONCATENATE(Q1547,"x",R1547)</f>
        <v>8x6.5</v>
      </c>
      <c r="Q1547" s="82">
        <v>8</v>
      </c>
      <c r="R1547" s="82">
        <v>6.5</v>
      </c>
      <c r="S1547" s="82">
        <v>-18</v>
      </c>
      <c r="T1547" s="84">
        <v>4.75</v>
      </c>
      <c r="U1547" s="102" t="s">
        <v>85</v>
      </c>
      <c r="V1547" s="75">
        <v>121.3</v>
      </c>
      <c r="W1547" s="41">
        <v>47.178924107563795</v>
      </c>
      <c r="X1547" s="51">
        <v>3640</v>
      </c>
      <c r="Y1547" s="45" t="s">
        <v>5454</v>
      </c>
      <c r="Z1547" s="79" t="s">
        <v>196</v>
      </c>
      <c r="AA1547" s="51" t="str">
        <f t="shared" ref="AA1547" si="840">_xlfn.CONCAT(N1547,"x",O1547,","," ",P1547,","," ",S1547," ","OS")</f>
        <v>22x10, 8x6.5, -18 OS</v>
      </c>
      <c r="AB1547" s="81" t="s">
        <v>7652</v>
      </c>
      <c r="AC1547" s="89">
        <f>_xlfn.IFNA(VLOOKUP(AB1547,ACCESSORIES!F:J,5,FALSE),"N/A")</f>
        <v>22</v>
      </c>
      <c r="AD1547" s="14" t="s">
        <v>85</v>
      </c>
      <c r="AE1547" s="9" t="str">
        <f>_xlfn.IFNA(VLOOKUP(AD1547,ACCESSORIES!C:G,5,FALSE),"N/A")</f>
        <v>N/A</v>
      </c>
      <c r="AF1547" s="9" t="str">
        <f>_xlfn.IFNA(VLOOKUP(AE1547,ACCESSORIES!D:H,5,FALSE),"N/A")</f>
        <v>N/A</v>
      </c>
      <c r="AG1547" s="14" t="s">
        <v>85</v>
      </c>
      <c r="AH1547" s="9" t="str">
        <f>_xlfn.IFNA(VLOOKUP(AG1547,ACCESSORIES!F:J,5,FALSE),"N/A")</f>
        <v>N/A</v>
      </c>
      <c r="AI1547" s="99" t="s">
        <v>265</v>
      </c>
      <c r="AJ1547" s="82" t="s">
        <v>85</v>
      </c>
      <c r="AK1547" s="82" t="s">
        <v>85</v>
      </c>
      <c r="AL1547" s="82" t="s">
        <v>85</v>
      </c>
      <c r="AM1547" s="82">
        <v>16.2</v>
      </c>
      <c r="AN1547" s="82">
        <v>200</v>
      </c>
      <c r="AO1547" s="36">
        <v>0</v>
      </c>
      <c r="AP1547" s="36">
        <v>0</v>
      </c>
      <c r="AQ1547" s="25">
        <v>28.4</v>
      </c>
      <c r="AR1547" s="36">
        <v>40.9</v>
      </c>
      <c r="AS1547" s="25">
        <v>271.89999999999998</v>
      </c>
      <c r="AT1547" s="74">
        <v>267.89999999999998</v>
      </c>
      <c r="AU1547" s="75">
        <v>121.3</v>
      </c>
      <c r="AV1547" s="54">
        <v>85</v>
      </c>
      <c r="AW1547" s="54">
        <v>85</v>
      </c>
      <c r="AX1547" s="54">
        <v>86.6</v>
      </c>
      <c r="AY1547" s="13" t="s">
        <v>85</v>
      </c>
      <c r="AZ1547" s="98" t="str">
        <f>_xlfn.IFNA(VLOOKUP(AY1547,ACCESSORIES!F:J,5,FALSE),"N/A")</f>
        <v>N/A</v>
      </c>
      <c r="BA1547" s="13" t="s">
        <v>85</v>
      </c>
      <c r="BB1547" s="98" t="str">
        <f>_xlfn.IFNA(VLOOKUP(BA1547,ACCESSORIES!F:J,5,FALSE),"N/A")</f>
        <v>N/A</v>
      </c>
      <c r="BC1547" s="77">
        <f t="shared" si="681"/>
        <v>51.678924107563795</v>
      </c>
      <c r="BD1547" s="56">
        <v>24.803100000000001</v>
      </c>
      <c r="BE1547" s="56">
        <v>24.803100000000001</v>
      </c>
      <c r="BF1547" s="56">
        <v>12.5984</v>
      </c>
      <c r="BG1547" s="378">
        <f t="shared" si="675"/>
        <v>0.12700723795352409</v>
      </c>
      <c r="BH1547" s="14"/>
      <c r="BI1547" s="114" t="s">
        <v>3532</v>
      </c>
      <c r="BJ1547" s="50" t="s">
        <v>4050</v>
      </c>
      <c r="BK1547" s="81"/>
      <c r="BL1547" s="81"/>
      <c r="BM1547" s="81"/>
      <c r="BN1547" s="81"/>
      <c r="BO1547" s="81"/>
      <c r="BP1547" s="81"/>
      <c r="BQ1547" s="81"/>
      <c r="BR1547" s="81"/>
      <c r="BS1547" s="81"/>
      <c r="BT1547" s="81"/>
      <c r="BU1547" s="349"/>
      <c r="BV1547" s="390"/>
      <c r="BW1547" s="352"/>
      <c r="BX1547" s="390"/>
      <c r="BY1547" s="93" t="str">
        <f t="shared" ref="BY1547" si="841">CONCATENATE(IF(J1547="Closeout","CLOSEOUT - ",""),D1547,", ",N1547,"x",O1547,", ",IF(U1547="N/A","",CONCATENATE(U1547,"/")),IF(S1547&gt;0,CONCATENATE("+",S1547),S1547),"mm Offset, ",P1547,", ",V1547,"mm Centerbore, ",PROPER(Y1547),IF(G1547="R",", Race Drilled",""),"",IF(BA1547="N/A","",CONCATENATE(", w/ ",BA1547)))</f>
        <v>MR804, 22x10, -18mm Offset, 8x6.5, 121.3mm Centerbore, Machined - Clear Coat</v>
      </c>
      <c r="BZ1547" s="81" t="s">
        <v>3878</v>
      </c>
      <c r="CA1547" s="81" t="s">
        <v>3879</v>
      </c>
      <c r="CB1547" s="81" t="str">
        <f t="shared" ref="CB1547" si="842">C1547</f>
        <v>RAISED (8XX)</v>
      </c>
    </row>
    <row r="1548" spans="1:80" s="38" customFormat="1" ht="15" customHeight="1">
      <c r="A1548" s="22">
        <f t="shared" si="259"/>
        <v>1546</v>
      </c>
      <c r="B1548" s="13" t="s">
        <v>84</v>
      </c>
      <c r="C1548" s="104" t="s">
        <v>7657</v>
      </c>
      <c r="D1548" s="82" t="s">
        <v>7655</v>
      </c>
      <c r="E1548" s="91" t="str">
        <f>CONCATENATE(LEFT(D1548,5),VLOOKUP(CONCATENATE(N1548,"x",O1548),'PART NUMBER GUIDE'!$B$9:$C$49,2,FALSE),VLOOKUP(CONCATENATE(P1548, V1548), 'PART NUMBER GUIDE'!$Q$6:$R$91, 2, FALSE),VLOOKUP(Y1548,'PART NUMBER GUIDE'!$J$8:$K$43,2, FALSE),IF(U1548="N/A",IF(ABS(S1548)&lt;10,"0"&amp;ABS(S1548),ABS(S1548)),CONCATENATE(LEFT(U1548,1),RIGHT(U1548,1))), F1548, G1548)</f>
        <v>MR804310871318N</v>
      </c>
      <c r="F1548" s="90" t="s">
        <v>2224</v>
      </c>
      <c r="G1548" s="90"/>
      <c r="H1548" s="79" t="s">
        <v>7914</v>
      </c>
      <c r="I1548" s="109">
        <v>45372</v>
      </c>
      <c r="J1548" s="85" t="s">
        <v>1266</v>
      </c>
      <c r="K1548" s="342">
        <v>509</v>
      </c>
      <c r="L1548" s="92">
        <f t="shared" si="828"/>
        <v>509</v>
      </c>
      <c r="M1548" s="344"/>
      <c r="N1548" s="82">
        <v>22</v>
      </c>
      <c r="O1548" s="8">
        <v>10</v>
      </c>
      <c r="P1548" s="99" t="str">
        <f t="shared" si="724"/>
        <v>8x170</v>
      </c>
      <c r="Q1548" s="82">
        <v>8</v>
      </c>
      <c r="R1548" s="82">
        <v>170</v>
      </c>
      <c r="S1548" s="82">
        <v>-18</v>
      </c>
      <c r="T1548" s="84">
        <v>4.75</v>
      </c>
      <c r="U1548" s="102" t="s">
        <v>85</v>
      </c>
      <c r="V1548" s="75">
        <v>125</v>
      </c>
      <c r="W1548" s="41">
        <v>47.178924107563795</v>
      </c>
      <c r="X1548" s="51">
        <v>3640</v>
      </c>
      <c r="Y1548" s="45" t="s">
        <v>4304</v>
      </c>
      <c r="Z1548" s="79" t="s">
        <v>2987</v>
      </c>
      <c r="AA1548" s="51" t="str">
        <f t="shared" si="674"/>
        <v>22x10, 8x170, -18 OS</v>
      </c>
      <c r="AB1548" s="81" t="s">
        <v>7652</v>
      </c>
      <c r="AC1548" s="89">
        <f>_xlfn.IFNA(VLOOKUP(AB1548,ACCESSORIES!F:J,5,FALSE),"N/A")</f>
        <v>22</v>
      </c>
      <c r="AD1548" s="14" t="s">
        <v>85</v>
      </c>
      <c r="AE1548" s="9" t="str">
        <f>_xlfn.IFNA(VLOOKUP(AD1548,ACCESSORIES!C:G,5,FALSE),"N/A")</f>
        <v>N/A</v>
      </c>
      <c r="AF1548" s="9" t="str">
        <f>_xlfn.IFNA(VLOOKUP(AE1548,ACCESSORIES!D:H,5,FALSE),"N/A")</f>
        <v>N/A</v>
      </c>
      <c r="AG1548" s="14" t="s">
        <v>85</v>
      </c>
      <c r="AH1548" s="9" t="str">
        <f>_xlfn.IFNA(VLOOKUP(AG1548,ACCESSORIES!F:J,5,FALSE),"N/A")</f>
        <v>N/A</v>
      </c>
      <c r="AI1548" s="99" t="s">
        <v>265</v>
      </c>
      <c r="AJ1548" s="82" t="s">
        <v>85</v>
      </c>
      <c r="AK1548" s="82" t="s">
        <v>85</v>
      </c>
      <c r="AL1548" s="82" t="s">
        <v>85</v>
      </c>
      <c r="AM1548" s="82">
        <v>16.2</v>
      </c>
      <c r="AN1548" s="82">
        <v>200</v>
      </c>
      <c r="AO1548" s="36">
        <v>0</v>
      </c>
      <c r="AP1548" s="36">
        <v>0</v>
      </c>
      <c r="AQ1548" s="25">
        <v>28.4</v>
      </c>
      <c r="AR1548" s="36">
        <v>40.9</v>
      </c>
      <c r="AS1548" s="25">
        <v>271.89999999999998</v>
      </c>
      <c r="AT1548" s="74">
        <v>267.89999999999998</v>
      </c>
      <c r="AU1548" s="84">
        <v>125</v>
      </c>
      <c r="AV1548" s="54">
        <v>85</v>
      </c>
      <c r="AW1548" s="54">
        <v>85</v>
      </c>
      <c r="AX1548" s="54">
        <v>86.6</v>
      </c>
      <c r="AY1548" s="13" t="s">
        <v>85</v>
      </c>
      <c r="AZ1548" s="98" t="str">
        <f>_xlfn.IFNA(VLOOKUP(AY1548,ACCESSORIES!F:J,5,FALSE),"N/A")</f>
        <v>N/A</v>
      </c>
      <c r="BA1548" s="13" t="s">
        <v>85</v>
      </c>
      <c r="BB1548" s="98" t="str">
        <f>_xlfn.IFNA(VLOOKUP(BA1548,ACCESSORIES!F:J,5,FALSE),"N/A")</f>
        <v>N/A</v>
      </c>
      <c r="BC1548" s="77">
        <f t="shared" si="681"/>
        <v>51.678924107563795</v>
      </c>
      <c r="BD1548" s="56">
        <v>24.803100000000001</v>
      </c>
      <c r="BE1548" s="56">
        <v>24.803100000000001</v>
      </c>
      <c r="BF1548" s="56">
        <v>12.5984</v>
      </c>
      <c r="BG1548" s="378">
        <f t="shared" ref="BG1548:BG1561" si="843">SUM(((BD1548*25.4)*(BE1548*25.4)*(BF1548*25.4))/1000000000)</f>
        <v>0.12700723795352409</v>
      </c>
      <c r="BH1548" s="14"/>
      <c r="BI1548" s="114" t="s">
        <v>3532</v>
      </c>
      <c r="BJ1548" s="50" t="s">
        <v>4050</v>
      </c>
      <c r="BK1548" s="81"/>
      <c r="BL1548" s="81"/>
      <c r="BM1548" s="81"/>
      <c r="BN1548" s="81"/>
      <c r="BO1548" s="81"/>
      <c r="BP1548" s="81"/>
      <c r="BQ1548" s="81"/>
      <c r="BR1548" s="81"/>
      <c r="BS1548" s="81"/>
      <c r="BT1548" s="81"/>
      <c r="BU1548" s="349"/>
      <c r="BV1548" s="390"/>
      <c r="BW1548" s="352"/>
      <c r="BX1548" s="390"/>
      <c r="BY1548" s="93" t="str">
        <f t="shared" si="676"/>
        <v>MR804, 22x10, -18mm Offset, 8x170, 125mm Centerbore, Gloss Black</v>
      </c>
      <c r="BZ1548" s="81" t="s">
        <v>3878</v>
      </c>
      <c r="CA1548" s="81" t="s">
        <v>3879</v>
      </c>
      <c r="CB1548" s="81" t="str">
        <f t="shared" si="677"/>
        <v>RAISED (8XX)</v>
      </c>
    </row>
    <row r="1549" spans="1:80" s="38" customFormat="1" ht="15" customHeight="1">
      <c r="A1549" s="22">
        <f t="shared" ref="A1549" si="844">ROW(B1549)-2</f>
        <v>1547</v>
      </c>
      <c r="B1549" s="13" t="s">
        <v>84</v>
      </c>
      <c r="C1549" s="104" t="s">
        <v>7657</v>
      </c>
      <c r="D1549" s="82" t="s">
        <v>7655</v>
      </c>
      <c r="E1549" s="91" t="str">
        <f>CONCATENATE(LEFT(D1549,5),VLOOKUP(CONCATENATE(N1549,"x",O1549),'PART NUMBER GUIDE'!$B$9:$C$49,2,FALSE),VLOOKUP(CONCATENATE(P1549, V1549), 'PART NUMBER GUIDE'!$Q$6:$R$91, 2, FALSE),VLOOKUP(Y1549,'PART NUMBER GUIDE'!$J$8:$K$43,2, FALSE),IF(U1549="N/A",IF(ABS(S1549)&lt;10,"0"&amp;ABS(S1549),ABS(S1549)),CONCATENATE(LEFT(U1549,1),RIGHT(U1549,1))), F1549, G1549)</f>
        <v>MR80431087318N</v>
      </c>
      <c r="F1549" s="90" t="s">
        <v>2224</v>
      </c>
      <c r="G1549" s="90"/>
      <c r="H1549" s="79" t="s">
        <v>7915</v>
      </c>
      <c r="I1549" s="109">
        <v>45372</v>
      </c>
      <c r="J1549" s="85" t="s">
        <v>1266</v>
      </c>
      <c r="K1549" s="342">
        <v>519</v>
      </c>
      <c r="L1549" s="92">
        <f t="shared" si="828"/>
        <v>519</v>
      </c>
      <c r="M1549" s="344"/>
      <c r="N1549" s="82">
        <v>22</v>
      </c>
      <c r="O1549" s="8">
        <v>10</v>
      </c>
      <c r="P1549" s="99" t="str">
        <f t="shared" ref="P1549" si="845">CONCATENATE(Q1549,"x",R1549)</f>
        <v>8x170</v>
      </c>
      <c r="Q1549" s="82">
        <v>8</v>
      </c>
      <c r="R1549" s="82">
        <v>170</v>
      </c>
      <c r="S1549" s="82">
        <v>-18</v>
      </c>
      <c r="T1549" s="84">
        <v>4.75</v>
      </c>
      <c r="U1549" s="102" t="s">
        <v>85</v>
      </c>
      <c r="V1549" s="75">
        <v>125</v>
      </c>
      <c r="W1549" s="41">
        <v>47.178924107563795</v>
      </c>
      <c r="X1549" s="51">
        <v>3640</v>
      </c>
      <c r="Y1549" s="45" t="s">
        <v>5454</v>
      </c>
      <c r="Z1549" s="79" t="s">
        <v>196</v>
      </c>
      <c r="AA1549" s="51" t="str">
        <f t="shared" ref="AA1549" si="846">_xlfn.CONCAT(N1549,"x",O1549,","," ",P1549,","," ",S1549," ","OS")</f>
        <v>22x10, 8x170, -18 OS</v>
      </c>
      <c r="AB1549" s="81" t="s">
        <v>7652</v>
      </c>
      <c r="AC1549" s="89">
        <f>_xlfn.IFNA(VLOOKUP(AB1549,ACCESSORIES!F:J,5,FALSE),"N/A")</f>
        <v>22</v>
      </c>
      <c r="AD1549" s="14" t="s">
        <v>85</v>
      </c>
      <c r="AE1549" s="9" t="str">
        <f>_xlfn.IFNA(VLOOKUP(AD1549,ACCESSORIES!C:G,5,FALSE),"N/A")</f>
        <v>N/A</v>
      </c>
      <c r="AF1549" s="9" t="str">
        <f>_xlfn.IFNA(VLOOKUP(AE1549,ACCESSORIES!D:H,5,FALSE),"N/A")</f>
        <v>N/A</v>
      </c>
      <c r="AG1549" s="14" t="s">
        <v>85</v>
      </c>
      <c r="AH1549" s="9" t="str">
        <f>_xlfn.IFNA(VLOOKUP(AG1549,ACCESSORIES!F:J,5,FALSE),"N/A")</f>
        <v>N/A</v>
      </c>
      <c r="AI1549" s="99" t="s">
        <v>265</v>
      </c>
      <c r="AJ1549" s="82" t="s">
        <v>85</v>
      </c>
      <c r="AK1549" s="82" t="s">
        <v>85</v>
      </c>
      <c r="AL1549" s="82" t="s">
        <v>85</v>
      </c>
      <c r="AM1549" s="82">
        <v>16.2</v>
      </c>
      <c r="AN1549" s="82">
        <v>200</v>
      </c>
      <c r="AO1549" s="36">
        <v>0</v>
      </c>
      <c r="AP1549" s="36">
        <v>0</v>
      </c>
      <c r="AQ1549" s="25">
        <v>28.4</v>
      </c>
      <c r="AR1549" s="36">
        <v>40.9</v>
      </c>
      <c r="AS1549" s="25">
        <v>271.89999999999998</v>
      </c>
      <c r="AT1549" s="74">
        <v>267.89999999999998</v>
      </c>
      <c r="AU1549" s="84">
        <v>125</v>
      </c>
      <c r="AV1549" s="54">
        <v>85</v>
      </c>
      <c r="AW1549" s="54">
        <v>85</v>
      </c>
      <c r="AX1549" s="54">
        <v>86.6</v>
      </c>
      <c r="AY1549" s="13" t="s">
        <v>85</v>
      </c>
      <c r="AZ1549" s="98" t="str">
        <f>_xlfn.IFNA(VLOOKUP(AY1549,ACCESSORIES!F:J,5,FALSE),"N/A")</f>
        <v>N/A</v>
      </c>
      <c r="BA1549" s="13" t="s">
        <v>85</v>
      </c>
      <c r="BB1549" s="98" t="str">
        <f>_xlfn.IFNA(VLOOKUP(BA1549,ACCESSORIES!F:J,5,FALSE),"N/A")</f>
        <v>N/A</v>
      </c>
      <c r="BC1549" s="77">
        <f t="shared" ref="BC1549:BC1561" si="847">W1549+4.5</f>
        <v>51.678924107563795</v>
      </c>
      <c r="BD1549" s="56">
        <v>24.803100000000001</v>
      </c>
      <c r="BE1549" s="56">
        <v>24.803100000000001</v>
      </c>
      <c r="BF1549" s="56">
        <v>12.5984</v>
      </c>
      <c r="BG1549" s="378">
        <f t="shared" si="843"/>
        <v>0.12700723795352409</v>
      </c>
      <c r="BH1549" s="14"/>
      <c r="BI1549" s="114" t="s">
        <v>3532</v>
      </c>
      <c r="BJ1549" s="50" t="s">
        <v>4050</v>
      </c>
      <c r="BK1549" s="81"/>
      <c r="BL1549" s="81"/>
      <c r="BM1549" s="81"/>
      <c r="BN1549" s="81"/>
      <c r="BO1549" s="81"/>
      <c r="BP1549" s="81"/>
      <c r="BQ1549" s="81"/>
      <c r="BR1549" s="81"/>
      <c r="BS1549" s="81"/>
      <c r="BT1549" s="81"/>
      <c r="BU1549" s="349"/>
      <c r="BV1549" s="390"/>
      <c r="BW1549" s="352"/>
      <c r="BX1549" s="390"/>
      <c r="BY1549" s="93" t="str">
        <f t="shared" ref="BY1549" si="848">CONCATENATE(IF(J1549="Closeout","CLOSEOUT - ",""),D1549,", ",N1549,"x",O1549,", ",IF(U1549="N/A","",CONCATENATE(U1549,"/")),IF(S1549&gt;0,CONCATENATE("+",S1549),S1549),"mm Offset, ",P1549,", ",V1549,"mm Centerbore, ",PROPER(Y1549),IF(G1549="R",", Race Drilled",""),"",IF(BA1549="N/A","",CONCATENATE(", w/ ",BA1549)))</f>
        <v>MR804, 22x10, -18mm Offset, 8x170, 125mm Centerbore, Machined - Clear Coat</v>
      </c>
      <c r="BZ1549" s="81" t="s">
        <v>3878</v>
      </c>
      <c r="CA1549" s="81" t="s">
        <v>3879</v>
      </c>
      <c r="CB1549" s="81" t="str">
        <f t="shared" ref="CB1549" si="849">C1549</f>
        <v>RAISED (8XX)</v>
      </c>
    </row>
    <row r="1550" spans="1:80" s="38" customFormat="1" ht="15" customHeight="1">
      <c r="A1550" s="22">
        <f t="shared" si="259"/>
        <v>1548</v>
      </c>
      <c r="B1550" s="13" t="s">
        <v>84</v>
      </c>
      <c r="C1550" s="104" t="s">
        <v>7657</v>
      </c>
      <c r="D1550" s="82" t="s">
        <v>7655</v>
      </c>
      <c r="E1550" s="91" t="str">
        <f>CONCATENATE(LEFT(D1550,5),VLOOKUP(CONCATENATE(N1550,"x",O1550),'PART NUMBER GUIDE'!$B$9:$C$49,2,FALSE),VLOOKUP(CONCATENATE(P1550, V1550), 'PART NUMBER GUIDE'!$Q$6:$R$91, 2, FALSE),VLOOKUP(Y1550,'PART NUMBER GUIDE'!$J$8:$K$43,2, FALSE),IF(U1550="N/A",IF(ABS(S1550)&lt;10,"0"&amp;ABS(S1550),ABS(S1550)),CONCATENATE(LEFT(U1550,1),RIGHT(U1550,1))), F1550, G1550)</f>
        <v>MR804310881318N</v>
      </c>
      <c r="F1550" s="90" t="s">
        <v>2224</v>
      </c>
      <c r="G1550" s="90"/>
      <c r="H1550" s="79" t="s">
        <v>7916</v>
      </c>
      <c r="I1550" s="109">
        <v>45372</v>
      </c>
      <c r="J1550" s="85" t="s">
        <v>1266</v>
      </c>
      <c r="K1550" s="342">
        <v>509</v>
      </c>
      <c r="L1550" s="92">
        <f t="shared" si="828"/>
        <v>509</v>
      </c>
      <c r="M1550" s="344"/>
      <c r="N1550" s="82">
        <v>22</v>
      </c>
      <c r="O1550" s="8">
        <v>10</v>
      </c>
      <c r="P1550" s="99" t="str">
        <f t="shared" si="724"/>
        <v>8x180</v>
      </c>
      <c r="Q1550" s="82">
        <v>8</v>
      </c>
      <c r="R1550" s="82">
        <v>180</v>
      </c>
      <c r="S1550" s="82">
        <v>-18</v>
      </c>
      <c r="T1550" s="84">
        <v>4.75</v>
      </c>
      <c r="U1550" s="102" t="s">
        <v>85</v>
      </c>
      <c r="V1550" s="75">
        <v>124.1</v>
      </c>
      <c r="W1550" s="41">
        <v>47.619848631933557</v>
      </c>
      <c r="X1550" s="51">
        <v>3640</v>
      </c>
      <c r="Y1550" s="45" t="s">
        <v>4304</v>
      </c>
      <c r="Z1550" s="79" t="s">
        <v>2987</v>
      </c>
      <c r="AA1550" s="51" t="str">
        <f t="shared" si="674"/>
        <v>22x10, 8x180, -18 OS</v>
      </c>
      <c r="AB1550" s="81" t="s">
        <v>7652</v>
      </c>
      <c r="AC1550" s="89">
        <f>_xlfn.IFNA(VLOOKUP(AB1550,ACCESSORIES!F:J,5,FALSE),"N/A")</f>
        <v>22</v>
      </c>
      <c r="AD1550" s="14" t="s">
        <v>85</v>
      </c>
      <c r="AE1550" s="9" t="str">
        <f>_xlfn.IFNA(VLOOKUP(AD1550,ACCESSORIES!C:G,5,FALSE),"N/A")</f>
        <v>N/A</v>
      </c>
      <c r="AF1550" s="9" t="str">
        <f>_xlfn.IFNA(VLOOKUP(AE1550,ACCESSORIES!D:H,5,FALSE),"N/A")</f>
        <v>N/A</v>
      </c>
      <c r="AG1550" s="14" t="s">
        <v>85</v>
      </c>
      <c r="AH1550" s="9" t="str">
        <f>_xlfn.IFNA(VLOOKUP(AG1550,ACCESSORIES!F:J,5,FALSE),"N/A")</f>
        <v>N/A</v>
      </c>
      <c r="AI1550" s="99" t="s">
        <v>265</v>
      </c>
      <c r="AJ1550" s="82" t="s">
        <v>85</v>
      </c>
      <c r="AK1550" s="82" t="s">
        <v>85</v>
      </c>
      <c r="AL1550" s="82" t="s">
        <v>85</v>
      </c>
      <c r="AM1550" s="82">
        <v>16.2</v>
      </c>
      <c r="AN1550" s="82">
        <v>210</v>
      </c>
      <c r="AO1550" s="36">
        <v>0</v>
      </c>
      <c r="AP1550" s="36">
        <v>0</v>
      </c>
      <c r="AQ1550" s="25">
        <v>28.1</v>
      </c>
      <c r="AR1550" s="36">
        <v>40.9</v>
      </c>
      <c r="AS1550" s="25">
        <v>271.89999999999998</v>
      </c>
      <c r="AT1550" s="74">
        <v>267.89999999999998</v>
      </c>
      <c r="AU1550" s="75">
        <v>124.1</v>
      </c>
      <c r="AV1550" s="54">
        <v>85</v>
      </c>
      <c r="AW1550" s="54">
        <v>85</v>
      </c>
      <c r="AX1550" s="54">
        <v>86.6</v>
      </c>
      <c r="AY1550" s="13" t="s">
        <v>85</v>
      </c>
      <c r="AZ1550" s="98" t="str">
        <f>_xlfn.IFNA(VLOOKUP(AY1550,ACCESSORIES!F:J,5,FALSE),"N/A")</f>
        <v>N/A</v>
      </c>
      <c r="BA1550" s="13" t="s">
        <v>85</v>
      </c>
      <c r="BB1550" s="98" t="str">
        <f>_xlfn.IFNA(VLOOKUP(BA1550,ACCESSORIES!F:J,5,FALSE),"N/A")</f>
        <v>N/A</v>
      </c>
      <c r="BC1550" s="77">
        <f t="shared" si="847"/>
        <v>52.119848631933557</v>
      </c>
      <c r="BD1550" s="56">
        <v>24.803100000000001</v>
      </c>
      <c r="BE1550" s="56">
        <v>24.803100000000001</v>
      </c>
      <c r="BF1550" s="56">
        <v>12.5984</v>
      </c>
      <c r="BG1550" s="378">
        <f t="shared" si="843"/>
        <v>0.12700723795352409</v>
      </c>
      <c r="BH1550" s="14"/>
      <c r="BI1550" s="114" t="s">
        <v>3532</v>
      </c>
      <c r="BJ1550" s="50" t="s">
        <v>4050</v>
      </c>
      <c r="BK1550" s="81"/>
      <c r="BL1550" s="81"/>
      <c r="BM1550" s="81"/>
      <c r="BN1550" s="81"/>
      <c r="BO1550" s="81"/>
      <c r="BP1550" s="81"/>
      <c r="BQ1550" s="81"/>
      <c r="BR1550" s="81"/>
      <c r="BS1550" s="81"/>
      <c r="BT1550" s="81"/>
      <c r="BU1550" s="349"/>
      <c r="BV1550" s="390"/>
      <c r="BW1550" s="352"/>
      <c r="BX1550" s="390"/>
      <c r="BY1550" s="93" t="str">
        <f t="shared" si="676"/>
        <v>MR804, 22x10, -18mm Offset, 8x180, 124.1mm Centerbore, Gloss Black</v>
      </c>
      <c r="BZ1550" s="81" t="s">
        <v>3878</v>
      </c>
      <c r="CA1550" s="81" t="s">
        <v>3879</v>
      </c>
      <c r="CB1550" s="81" t="str">
        <f t="shared" si="677"/>
        <v>RAISED (8XX)</v>
      </c>
    </row>
    <row r="1551" spans="1:80" s="38" customFormat="1" ht="15" customHeight="1">
      <c r="A1551" s="22">
        <f t="shared" ref="A1551" si="850">ROW(B1551)-2</f>
        <v>1549</v>
      </c>
      <c r="B1551" s="13" t="s">
        <v>84</v>
      </c>
      <c r="C1551" s="104" t="s">
        <v>7657</v>
      </c>
      <c r="D1551" s="82" t="s">
        <v>7655</v>
      </c>
      <c r="E1551" s="91" t="str">
        <f>CONCATENATE(LEFT(D1551,5),VLOOKUP(CONCATENATE(N1551,"x",O1551),'PART NUMBER GUIDE'!$B$9:$C$49,2,FALSE),VLOOKUP(CONCATENATE(P1551, V1551), 'PART NUMBER GUIDE'!$Q$6:$R$91, 2, FALSE),VLOOKUP(Y1551,'PART NUMBER GUIDE'!$J$8:$K$43,2, FALSE),IF(U1551="N/A",IF(ABS(S1551)&lt;10,"0"&amp;ABS(S1551),ABS(S1551)),CONCATENATE(LEFT(U1551,1),RIGHT(U1551,1))), F1551, G1551)</f>
        <v>MR80431088318N</v>
      </c>
      <c r="F1551" s="90" t="s">
        <v>2224</v>
      </c>
      <c r="G1551" s="90"/>
      <c r="H1551" s="79" t="s">
        <v>7917</v>
      </c>
      <c r="I1551" s="109">
        <v>45372</v>
      </c>
      <c r="J1551" s="85" t="s">
        <v>1266</v>
      </c>
      <c r="K1551" s="342">
        <v>519</v>
      </c>
      <c r="L1551" s="92">
        <f t="shared" si="828"/>
        <v>519</v>
      </c>
      <c r="M1551" s="344"/>
      <c r="N1551" s="82">
        <v>22</v>
      </c>
      <c r="O1551" s="8">
        <v>10</v>
      </c>
      <c r="P1551" s="99" t="str">
        <f t="shared" ref="P1551" si="851">CONCATENATE(Q1551,"x",R1551)</f>
        <v>8x180</v>
      </c>
      <c r="Q1551" s="82">
        <v>8</v>
      </c>
      <c r="R1551" s="82">
        <v>180</v>
      </c>
      <c r="S1551" s="82">
        <v>-18</v>
      </c>
      <c r="T1551" s="84">
        <v>4.75</v>
      </c>
      <c r="U1551" s="102" t="s">
        <v>85</v>
      </c>
      <c r="V1551" s="75">
        <v>124.1</v>
      </c>
      <c r="W1551" s="41">
        <v>47.619848631933557</v>
      </c>
      <c r="X1551" s="51">
        <v>3640</v>
      </c>
      <c r="Y1551" s="45" t="s">
        <v>5454</v>
      </c>
      <c r="Z1551" s="79" t="s">
        <v>196</v>
      </c>
      <c r="AA1551" s="51" t="str">
        <f t="shared" ref="AA1551" si="852">_xlfn.CONCAT(N1551,"x",O1551,","," ",P1551,","," ",S1551," ","OS")</f>
        <v>22x10, 8x180, -18 OS</v>
      </c>
      <c r="AB1551" s="81" t="s">
        <v>7652</v>
      </c>
      <c r="AC1551" s="89">
        <f>_xlfn.IFNA(VLOOKUP(AB1551,ACCESSORIES!F:J,5,FALSE),"N/A")</f>
        <v>22</v>
      </c>
      <c r="AD1551" s="14" t="s">
        <v>85</v>
      </c>
      <c r="AE1551" s="9" t="str">
        <f>_xlfn.IFNA(VLOOKUP(AD1551,ACCESSORIES!C:G,5,FALSE),"N/A")</f>
        <v>N/A</v>
      </c>
      <c r="AF1551" s="9" t="str">
        <f>_xlfn.IFNA(VLOOKUP(AE1551,ACCESSORIES!D:H,5,FALSE),"N/A")</f>
        <v>N/A</v>
      </c>
      <c r="AG1551" s="14" t="s">
        <v>85</v>
      </c>
      <c r="AH1551" s="9" t="str">
        <f>_xlfn.IFNA(VLOOKUP(AG1551,ACCESSORIES!F:J,5,FALSE),"N/A")</f>
        <v>N/A</v>
      </c>
      <c r="AI1551" s="99" t="s">
        <v>265</v>
      </c>
      <c r="AJ1551" s="82" t="s">
        <v>85</v>
      </c>
      <c r="AK1551" s="82" t="s">
        <v>85</v>
      </c>
      <c r="AL1551" s="82" t="s">
        <v>85</v>
      </c>
      <c r="AM1551" s="82">
        <v>16.2</v>
      </c>
      <c r="AN1551" s="82">
        <v>210</v>
      </c>
      <c r="AO1551" s="36">
        <v>0</v>
      </c>
      <c r="AP1551" s="36">
        <v>0</v>
      </c>
      <c r="AQ1551" s="25">
        <v>28.1</v>
      </c>
      <c r="AR1551" s="36">
        <v>40.9</v>
      </c>
      <c r="AS1551" s="25">
        <v>271.89999999999998</v>
      </c>
      <c r="AT1551" s="74">
        <v>267.89999999999998</v>
      </c>
      <c r="AU1551" s="75">
        <v>124.1</v>
      </c>
      <c r="AV1551" s="54">
        <v>85</v>
      </c>
      <c r="AW1551" s="54">
        <v>85</v>
      </c>
      <c r="AX1551" s="54">
        <v>86.6</v>
      </c>
      <c r="AY1551" s="13" t="s">
        <v>85</v>
      </c>
      <c r="AZ1551" s="98" t="str">
        <f>_xlfn.IFNA(VLOOKUP(AY1551,ACCESSORIES!F:J,5,FALSE),"N/A")</f>
        <v>N/A</v>
      </c>
      <c r="BA1551" s="13" t="s">
        <v>85</v>
      </c>
      <c r="BB1551" s="98" t="str">
        <f>_xlfn.IFNA(VLOOKUP(BA1551,ACCESSORIES!F:J,5,FALSE),"N/A")</f>
        <v>N/A</v>
      </c>
      <c r="BC1551" s="77">
        <f t="shared" si="847"/>
        <v>52.119848631933557</v>
      </c>
      <c r="BD1551" s="56">
        <v>24.803100000000001</v>
      </c>
      <c r="BE1551" s="56">
        <v>24.803100000000001</v>
      </c>
      <c r="BF1551" s="56">
        <v>12.5984</v>
      </c>
      <c r="BG1551" s="378">
        <f t="shared" si="843"/>
        <v>0.12700723795352409</v>
      </c>
      <c r="BH1551" s="14"/>
      <c r="BI1551" s="114" t="s">
        <v>3532</v>
      </c>
      <c r="BJ1551" s="50" t="s">
        <v>4050</v>
      </c>
      <c r="BK1551" s="81"/>
      <c r="BL1551" s="81"/>
      <c r="BM1551" s="81"/>
      <c r="BN1551" s="81"/>
      <c r="BO1551" s="81"/>
      <c r="BP1551" s="81"/>
      <c r="BQ1551" s="81"/>
      <c r="BR1551" s="81"/>
      <c r="BS1551" s="81"/>
      <c r="BT1551" s="81"/>
      <c r="BU1551" s="349"/>
      <c r="BV1551" s="390"/>
      <c r="BW1551" s="352"/>
      <c r="BX1551" s="390"/>
      <c r="BY1551" s="93" t="str">
        <f t="shared" ref="BY1551" si="853">CONCATENATE(IF(J1551="Closeout","CLOSEOUT - ",""),D1551,", ",N1551,"x",O1551,", ",IF(U1551="N/A","",CONCATENATE(U1551,"/")),IF(S1551&gt;0,CONCATENATE("+",S1551),S1551),"mm Offset, ",P1551,", ",V1551,"mm Centerbore, ",PROPER(Y1551),IF(G1551="R",", Race Drilled",""),"",IF(BA1551="N/A","",CONCATENATE(", w/ ",BA1551)))</f>
        <v>MR804, 22x10, -18mm Offset, 8x180, 124.1mm Centerbore, Machined - Clear Coat</v>
      </c>
      <c r="BZ1551" s="81" t="s">
        <v>3878</v>
      </c>
      <c r="CA1551" s="81" t="s">
        <v>3879</v>
      </c>
      <c r="CB1551" s="81" t="str">
        <f t="shared" ref="CB1551" si="854">C1551</f>
        <v>RAISED (8XX)</v>
      </c>
    </row>
    <row r="1552" spans="1:80" s="38" customFormat="1" ht="15" customHeight="1">
      <c r="A1552" s="22">
        <f t="shared" si="259"/>
        <v>1550</v>
      </c>
      <c r="B1552" s="13" t="s">
        <v>84</v>
      </c>
      <c r="C1552" s="104" t="s">
        <v>7657</v>
      </c>
      <c r="D1552" s="82" t="s">
        <v>7655</v>
      </c>
      <c r="E1552" s="91" t="str">
        <f>CONCATENATE(LEFT(D1552,5),VLOOKUP(CONCATENATE(N1552,"x",O1552),'PART NUMBER GUIDE'!$B$9:$C$49,2,FALSE),VLOOKUP(CONCATENATE(P1552, V1552), 'PART NUMBER GUIDE'!$Q$6:$R$91, 2, FALSE),VLOOKUP(Y1552,'PART NUMBER GUIDE'!$J$8:$K$43,2, FALSE),IF(U1552="N/A",IF(ABS(S1552)&lt;10,"0"&amp;ABS(S1552),ABS(S1552)),CONCATENATE(LEFT(U1552,1),RIGHT(U1552,1))), F1552, G1552)</f>
        <v>MR804312161340N</v>
      </c>
      <c r="F1552" s="90" t="s">
        <v>2224</v>
      </c>
      <c r="G1552" s="90"/>
      <c r="H1552" s="79" t="s">
        <v>7918</v>
      </c>
      <c r="I1552" s="109">
        <v>45372</v>
      </c>
      <c r="J1552" s="85" t="s">
        <v>1266</v>
      </c>
      <c r="K1552" s="342">
        <v>539</v>
      </c>
      <c r="L1552" s="92">
        <f t="shared" si="828"/>
        <v>539</v>
      </c>
      <c r="M1552" s="344"/>
      <c r="N1552" s="82">
        <v>22</v>
      </c>
      <c r="O1552" s="8">
        <v>12</v>
      </c>
      <c r="P1552" s="99" t="str">
        <f t="shared" si="724"/>
        <v>6x135</v>
      </c>
      <c r="Q1552" s="99">
        <v>6</v>
      </c>
      <c r="R1552" s="82">
        <v>135</v>
      </c>
      <c r="S1552" s="82">
        <v>-40</v>
      </c>
      <c r="T1552" s="84">
        <v>4.9000000000000004</v>
      </c>
      <c r="U1552" s="102" t="s">
        <v>85</v>
      </c>
      <c r="V1552" s="75">
        <v>87</v>
      </c>
      <c r="W1552" s="41">
        <v>49.824471253782335</v>
      </c>
      <c r="X1552" s="51">
        <v>2650</v>
      </c>
      <c r="Y1552" s="45" t="s">
        <v>4304</v>
      </c>
      <c r="Z1552" s="79" t="s">
        <v>2987</v>
      </c>
      <c r="AA1552" s="51" t="str">
        <f t="shared" si="674"/>
        <v>22x12, 6x135, -40 OS</v>
      </c>
      <c r="AB1552" s="81" t="s">
        <v>7971</v>
      </c>
      <c r="AC1552" s="89">
        <f>_xlfn.IFNA(VLOOKUP(AB1552,ACCESSORIES!F:J,5,FALSE),"N/A")</f>
        <v>22</v>
      </c>
      <c r="AD1552" s="14" t="s">
        <v>85</v>
      </c>
      <c r="AE1552" s="9" t="str">
        <f>_xlfn.IFNA(VLOOKUP(AD1552,ACCESSORIES!C:G,5,FALSE),"N/A")</f>
        <v>N/A</v>
      </c>
      <c r="AF1552" s="14" t="s">
        <v>85</v>
      </c>
      <c r="AG1552" s="14" t="s">
        <v>85</v>
      </c>
      <c r="AH1552" s="9" t="str">
        <f>_xlfn.IFNA(VLOOKUP(AG1552,ACCESSORIES!F:J,5,FALSE),"N/A")</f>
        <v>N/A</v>
      </c>
      <c r="AI1552" s="99" t="s">
        <v>265</v>
      </c>
      <c r="AJ1552" s="82" t="s">
        <v>85</v>
      </c>
      <c r="AK1552" s="82" t="s">
        <v>85</v>
      </c>
      <c r="AL1552" s="82" t="s">
        <v>85</v>
      </c>
      <c r="AM1552" s="82">
        <v>16.2</v>
      </c>
      <c r="AN1552" s="82">
        <v>175</v>
      </c>
      <c r="AO1552" s="36">
        <v>5.3</v>
      </c>
      <c r="AP1552" s="36">
        <v>26</v>
      </c>
      <c r="AQ1552" s="25">
        <v>38.5</v>
      </c>
      <c r="AR1552" s="36">
        <v>47.8</v>
      </c>
      <c r="AS1552" s="25">
        <v>272</v>
      </c>
      <c r="AT1552" s="74">
        <v>268.2</v>
      </c>
      <c r="AU1552" s="84">
        <v>87</v>
      </c>
      <c r="AV1552" s="54">
        <v>55.9</v>
      </c>
      <c r="AW1552" s="54">
        <v>55.9</v>
      </c>
      <c r="AX1552" s="54">
        <v>113.3</v>
      </c>
      <c r="AY1552" s="13" t="s">
        <v>85</v>
      </c>
      <c r="AZ1552" s="98" t="str">
        <f>_xlfn.IFNA(VLOOKUP(AY1552,ACCESSORIES!F:J,5,FALSE),"N/A")</f>
        <v>N/A</v>
      </c>
      <c r="BA1552" s="13" t="s">
        <v>85</v>
      </c>
      <c r="BB1552" s="98" t="str">
        <f>_xlfn.IFNA(VLOOKUP(BA1552,ACCESSORIES!F:J,5,FALSE),"N/A")</f>
        <v>N/A</v>
      </c>
      <c r="BC1552" s="77">
        <f t="shared" si="847"/>
        <v>54.324471253782335</v>
      </c>
      <c r="BD1552" s="56">
        <v>24.803100000000001</v>
      </c>
      <c r="BE1552" s="56">
        <v>24.803100000000001</v>
      </c>
      <c r="BF1552" s="56">
        <v>14.5669</v>
      </c>
      <c r="BG1552" s="378">
        <f t="shared" si="843"/>
        <v>0.14685211888376223</v>
      </c>
      <c r="BH1552" s="14"/>
      <c r="BI1552" s="114" t="s">
        <v>3532</v>
      </c>
      <c r="BJ1552" s="50" t="s">
        <v>4050</v>
      </c>
      <c r="BK1552" s="81"/>
      <c r="BL1552" s="81"/>
      <c r="BM1552" s="81"/>
      <c r="BN1552" s="81"/>
      <c r="BO1552" s="81"/>
      <c r="BP1552" s="81"/>
      <c r="BQ1552" s="81"/>
      <c r="BR1552" s="81"/>
      <c r="BS1552" s="81"/>
      <c r="BT1552" s="81"/>
      <c r="BU1552" s="349"/>
      <c r="BV1552" s="390"/>
      <c r="BW1552" s="352"/>
      <c r="BX1552" s="390"/>
      <c r="BY1552" s="93" t="str">
        <f t="shared" si="676"/>
        <v>MR804, 22x12, -40mm Offset, 6x135, 87mm Centerbore, Gloss Black</v>
      </c>
      <c r="BZ1552" s="81" t="s">
        <v>3878</v>
      </c>
      <c r="CA1552" s="81" t="s">
        <v>3879</v>
      </c>
      <c r="CB1552" s="81" t="str">
        <f t="shared" si="677"/>
        <v>RAISED (8XX)</v>
      </c>
    </row>
    <row r="1553" spans="1:81" s="38" customFormat="1" ht="15" customHeight="1">
      <c r="A1553" s="22">
        <f t="shared" ref="A1553" si="855">ROW(B1553)-2</f>
        <v>1551</v>
      </c>
      <c r="B1553" s="13" t="s">
        <v>84</v>
      </c>
      <c r="C1553" s="104" t="s">
        <v>7657</v>
      </c>
      <c r="D1553" s="82" t="s">
        <v>7655</v>
      </c>
      <c r="E1553" s="91" t="str">
        <f>CONCATENATE(LEFT(D1553,5),VLOOKUP(CONCATENATE(N1553,"x",O1553),'PART NUMBER GUIDE'!$B$9:$C$49,2,FALSE),VLOOKUP(CONCATENATE(P1553, V1553), 'PART NUMBER GUIDE'!$Q$6:$R$91, 2, FALSE),VLOOKUP(Y1553,'PART NUMBER GUIDE'!$J$8:$K$43,2, FALSE),IF(U1553="N/A",IF(ABS(S1553)&lt;10,"0"&amp;ABS(S1553),ABS(S1553)),CONCATENATE(LEFT(U1553,1),RIGHT(U1553,1))), F1553, G1553)</f>
        <v>MR80431216340N</v>
      </c>
      <c r="F1553" s="90" t="s">
        <v>2224</v>
      </c>
      <c r="G1553" s="90"/>
      <c r="H1553" s="79" t="s">
        <v>7919</v>
      </c>
      <c r="I1553" s="109">
        <v>45372</v>
      </c>
      <c r="J1553" s="85" t="s">
        <v>1266</v>
      </c>
      <c r="K1553" s="342">
        <v>559</v>
      </c>
      <c r="L1553" s="92">
        <f t="shared" si="828"/>
        <v>559</v>
      </c>
      <c r="M1553" s="344"/>
      <c r="N1553" s="82">
        <v>22</v>
      </c>
      <c r="O1553" s="8">
        <v>12</v>
      </c>
      <c r="P1553" s="99" t="str">
        <f t="shared" ref="P1553" si="856">CONCATENATE(Q1553,"x",R1553)</f>
        <v>6x135</v>
      </c>
      <c r="Q1553" s="99">
        <v>6</v>
      </c>
      <c r="R1553" s="82">
        <v>135</v>
      </c>
      <c r="S1553" s="82">
        <v>-40</v>
      </c>
      <c r="T1553" s="84">
        <v>4.9000000000000004</v>
      </c>
      <c r="U1553" s="102" t="s">
        <v>85</v>
      </c>
      <c r="V1553" s="75">
        <v>87</v>
      </c>
      <c r="W1553" s="41">
        <v>49.824471253782335</v>
      </c>
      <c r="X1553" s="51">
        <v>2650</v>
      </c>
      <c r="Y1553" s="45" t="s">
        <v>5454</v>
      </c>
      <c r="Z1553" s="79" t="s">
        <v>196</v>
      </c>
      <c r="AA1553" s="51" t="str">
        <f t="shared" ref="AA1553" si="857">_xlfn.CONCAT(N1553,"x",O1553,","," ",P1553,","," ",S1553," ","OS")</f>
        <v>22x12, 6x135, -40 OS</v>
      </c>
      <c r="AB1553" s="81" t="s">
        <v>7971</v>
      </c>
      <c r="AC1553" s="89">
        <f>_xlfn.IFNA(VLOOKUP(AB1553,ACCESSORIES!F:J,5,FALSE),"N/A")</f>
        <v>22</v>
      </c>
      <c r="AD1553" s="14" t="s">
        <v>85</v>
      </c>
      <c r="AE1553" s="9" t="str">
        <f>_xlfn.IFNA(VLOOKUP(AD1553,ACCESSORIES!C:G,5,FALSE),"N/A")</f>
        <v>N/A</v>
      </c>
      <c r="AF1553" s="14" t="s">
        <v>85</v>
      </c>
      <c r="AG1553" s="14" t="s">
        <v>85</v>
      </c>
      <c r="AH1553" s="9" t="str">
        <f>_xlfn.IFNA(VLOOKUP(AG1553,ACCESSORIES!F:J,5,FALSE),"N/A")</f>
        <v>N/A</v>
      </c>
      <c r="AI1553" s="99" t="s">
        <v>265</v>
      </c>
      <c r="AJ1553" s="82" t="s">
        <v>85</v>
      </c>
      <c r="AK1553" s="82" t="s">
        <v>85</v>
      </c>
      <c r="AL1553" s="82" t="s">
        <v>85</v>
      </c>
      <c r="AM1553" s="82">
        <v>16.2</v>
      </c>
      <c r="AN1553" s="82">
        <v>175</v>
      </c>
      <c r="AO1553" s="36">
        <v>5.3</v>
      </c>
      <c r="AP1553" s="36">
        <v>26</v>
      </c>
      <c r="AQ1553" s="25">
        <v>38.5</v>
      </c>
      <c r="AR1553" s="36">
        <v>47.8</v>
      </c>
      <c r="AS1553" s="25">
        <v>272</v>
      </c>
      <c r="AT1553" s="74">
        <v>268.2</v>
      </c>
      <c r="AU1553" s="84">
        <v>87</v>
      </c>
      <c r="AV1553" s="54">
        <v>55.9</v>
      </c>
      <c r="AW1553" s="54">
        <v>55.9</v>
      </c>
      <c r="AX1553" s="54">
        <v>113.3</v>
      </c>
      <c r="AY1553" s="13" t="s">
        <v>85</v>
      </c>
      <c r="AZ1553" s="98" t="str">
        <f>_xlfn.IFNA(VLOOKUP(AY1553,ACCESSORIES!F:J,5,FALSE),"N/A")</f>
        <v>N/A</v>
      </c>
      <c r="BA1553" s="13" t="s">
        <v>85</v>
      </c>
      <c r="BB1553" s="98" t="str">
        <f>_xlfn.IFNA(VLOOKUP(BA1553,ACCESSORIES!F:J,5,FALSE),"N/A")</f>
        <v>N/A</v>
      </c>
      <c r="BC1553" s="77">
        <f t="shared" si="847"/>
        <v>54.324471253782335</v>
      </c>
      <c r="BD1553" s="56">
        <v>24.803100000000001</v>
      </c>
      <c r="BE1553" s="56">
        <v>24.803100000000001</v>
      </c>
      <c r="BF1553" s="56">
        <v>14.5669</v>
      </c>
      <c r="BG1553" s="378">
        <f t="shared" si="843"/>
        <v>0.14685211888376223</v>
      </c>
      <c r="BH1553" s="14"/>
      <c r="BI1553" s="114" t="s">
        <v>3532</v>
      </c>
      <c r="BJ1553" s="50" t="s">
        <v>4050</v>
      </c>
      <c r="BK1553" s="81"/>
      <c r="BL1553" s="81"/>
      <c r="BM1553" s="81"/>
      <c r="BN1553" s="81"/>
      <c r="BO1553" s="81"/>
      <c r="BP1553" s="81"/>
      <c r="BQ1553" s="81"/>
      <c r="BR1553" s="81"/>
      <c r="BS1553" s="81"/>
      <c r="BT1553" s="81"/>
      <c r="BU1553" s="349"/>
      <c r="BV1553" s="390"/>
      <c r="BW1553" s="352"/>
      <c r="BX1553" s="390"/>
      <c r="BY1553" s="93" t="str">
        <f t="shared" ref="BY1553" si="858">CONCATENATE(IF(J1553="Closeout","CLOSEOUT - ",""),D1553,", ",N1553,"x",O1553,", ",IF(U1553="N/A","",CONCATENATE(U1553,"/")),IF(S1553&gt;0,CONCATENATE("+",S1553),S1553),"mm Offset, ",P1553,", ",V1553,"mm Centerbore, ",PROPER(Y1553),IF(G1553="R",", Race Drilled",""),"",IF(BA1553="N/A","",CONCATENATE(", w/ ",BA1553)))</f>
        <v>MR804, 22x12, -40mm Offset, 6x135, 87mm Centerbore, Machined - Clear Coat</v>
      </c>
      <c r="BZ1553" s="81" t="s">
        <v>3878</v>
      </c>
      <c r="CA1553" s="81" t="s">
        <v>3879</v>
      </c>
      <c r="CB1553" s="81" t="str">
        <f t="shared" ref="CB1553" si="859">C1553</f>
        <v>RAISED (8XX)</v>
      </c>
    </row>
    <row r="1554" spans="1:81" s="38" customFormat="1" ht="15" customHeight="1">
      <c r="A1554" s="22">
        <f t="shared" si="259"/>
        <v>1552</v>
      </c>
      <c r="B1554" s="13" t="s">
        <v>84</v>
      </c>
      <c r="C1554" s="104" t="s">
        <v>7657</v>
      </c>
      <c r="D1554" s="82" t="s">
        <v>7655</v>
      </c>
      <c r="E1554" s="91" t="str">
        <f>CONCATENATE(LEFT(D1554,5),VLOOKUP(CONCATENATE(N1554,"x",O1554),'PART NUMBER GUIDE'!$B$9:$C$49,2,FALSE),VLOOKUP(CONCATENATE(P1554, V1554), 'PART NUMBER GUIDE'!$Q$6:$R$91, 2, FALSE),VLOOKUP(Y1554,'PART NUMBER GUIDE'!$J$8:$K$43,2, FALSE),IF(U1554="N/A",IF(ABS(S1554)&lt;10,"0"&amp;ABS(S1554),ABS(S1554)),CONCATENATE(LEFT(U1554,1),RIGHT(U1554,1))), F1554, G1554)</f>
        <v>MR804312601340N</v>
      </c>
      <c r="F1554" s="90" t="s">
        <v>2224</v>
      </c>
      <c r="G1554" s="90"/>
      <c r="H1554" s="79" t="s">
        <v>7920</v>
      </c>
      <c r="I1554" s="109">
        <v>45372</v>
      </c>
      <c r="J1554" s="85" t="s">
        <v>1266</v>
      </c>
      <c r="K1554" s="342">
        <v>539</v>
      </c>
      <c r="L1554" s="92">
        <f t="shared" si="828"/>
        <v>539</v>
      </c>
      <c r="M1554" s="344"/>
      <c r="N1554" s="82">
        <v>22</v>
      </c>
      <c r="O1554" s="8">
        <v>12</v>
      </c>
      <c r="P1554" s="99" t="str">
        <f t="shared" si="724"/>
        <v>6x5.5</v>
      </c>
      <c r="Q1554" s="99">
        <v>6</v>
      </c>
      <c r="R1554" s="82">
        <v>5.5</v>
      </c>
      <c r="S1554" s="82">
        <v>-40</v>
      </c>
      <c r="T1554" s="84">
        <v>4.9000000000000004</v>
      </c>
      <c r="U1554" s="102" t="s">
        <v>85</v>
      </c>
      <c r="V1554" s="75">
        <v>106.25</v>
      </c>
      <c r="W1554" s="41">
        <v>49.824471253782335</v>
      </c>
      <c r="X1554" s="51">
        <v>2650</v>
      </c>
      <c r="Y1554" s="45" t="s">
        <v>4304</v>
      </c>
      <c r="Z1554" s="79" t="s">
        <v>2987</v>
      </c>
      <c r="AA1554" s="51" t="str">
        <f t="shared" si="674"/>
        <v>22x12, 6x5.5, -40 OS</v>
      </c>
      <c r="AB1554" s="81" t="s">
        <v>7971</v>
      </c>
      <c r="AC1554" s="89">
        <f>_xlfn.IFNA(VLOOKUP(AB1554,ACCESSORIES!F:J,5,FALSE),"N/A")</f>
        <v>22</v>
      </c>
      <c r="AD1554" s="14" t="s">
        <v>85</v>
      </c>
      <c r="AE1554" s="9" t="str">
        <f>_xlfn.IFNA(VLOOKUP(AD1554,ACCESSORIES!C:G,5,FALSE),"N/A")</f>
        <v>N/A</v>
      </c>
      <c r="AF1554" s="14" t="s">
        <v>85</v>
      </c>
      <c r="AG1554" s="14" t="s">
        <v>85</v>
      </c>
      <c r="AH1554" s="9" t="str">
        <f>_xlfn.IFNA(VLOOKUP(AG1554,ACCESSORIES!F:J,5,FALSE),"N/A")</f>
        <v>N/A</v>
      </c>
      <c r="AI1554" s="99" t="s">
        <v>265</v>
      </c>
      <c r="AJ1554" s="82" t="s">
        <v>1709</v>
      </c>
      <c r="AK1554" s="40">
        <f>_xlfn.IFNA(VLOOKUP(AJ1554,ACCESSORIES!F:J,5,FALSE),"N/A")</f>
        <v>2.75</v>
      </c>
      <c r="AL1554" s="3">
        <v>78.3</v>
      </c>
      <c r="AM1554" s="82">
        <v>16.2</v>
      </c>
      <c r="AN1554" s="82">
        <v>175</v>
      </c>
      <c r="AO1554" s="36">
        <v>5.3</v>
      </c>
      <c r="AP1554" s="36">
        <v>26</v>
      </c>
      <c r="AQ1554" s="25">
        <v>38.5</v>
      </c>
      <c r="AR1554" s="36">
        <v>47.8</v>
      </c>
      <c r="AS1554" s="25">
        <v>272</v>
      </c>
      <c r="AT1554" s="74">
        <v>268.2</v>
      </c>
      <c r="AU1554" s="84">
        <v>94.8</v>
      </c>
      <c r="AV1554" s="54">
        <v>41.2</v>
      </c>
      <c r="AW1554" s="54">
        <v>55.9</v>
      </c>
      <c r="AX1554" s="54">
        <v>113.3</v>
      </c>
      <c r="AY1554" s="13" t="s">
        <v>85</v>
      </c>
      <c r="AZ1554" s="98" t="str">
        <f>_xlfn.IFNA(VLOOKUP(AY1554,ACCESSORIES!F:J,5,FALSE),"N/A")</f>
        <v>N/A</v>
      </c>
      <c r="BA1554" s="13" t="s">
        <v>85</v>
      </c>
      <c r="BB1554" s="98" t="str">
        <f>_xlfn.IFNA(VLOOKUP(BA1554,ACCESSORIES!F:J,5,FALSE),"N/A")</f>
        <v>N/A</v>
      </c>
      <c r="BC1554" s="77">
        <f t="shared" si="847"/>
        <v>54.324471253782335</v>
      </c>
      <c r="BD1554" s="56">
        <v>24.803100000000001</v>
      </c>
      <c r="BE1554" s="56">
        <v>24.803100000000001</v>
      </c>
      <c r="BF1554" s="56">
        <v>14.5669</v>
      </c>
      <c r="BG1554" s="378">
        <f t="shared" si="843"/>
        <v>0.14685211888376223</v>
      </c>
      <c r="BH1554" s="14"/>
      <c r="BI1554" s="114" t="s">
        <v>3532</v>
      </c>
      <c r="BJ1554" s="50" t="s">
        <v>4050</v>
      </c>
      <c r="BK1554" s="81"/>
      <c r="BL1554" s="81"/>
      <c r="BM1554" s="81"/>
      <c r="BN1554" s="81"/>
      <c r="BO1554" s="81"/>
      <c r="BP1554" s="81"/>
      <c r="BQ1554" s="81"/>
      <c r="BR1554" s="81"/>
      <c r="BS1554" s="81"/>
      <c r="BT1554" s="81"/>
      <c r="BU1554" s="349"/>
      <c r="BV1554" s="390"/>
      <c r="BW1554" s="352"/>
      <c r="BX1554" s="390"/>
      <c r="BY1554" s="93" t="str">
        <f t="shared" si="676"/>
        <v>MR804, 22x12, -40mm Offset, 6x5.5, 106.25mm Centerbore, Gloss Black</v>
      </c>
      <c r="BZ1554" s="81" t="s">
        <v>3878</v>
      </c>
      <c r="CA1554" s="81" t="s">
        <v>3879</v>
      </c>
      <c r="CB1554" s="81" t="str">
        <f t="shared" si="677"/>
        <v>RAISED (8XX)</v>
      </c>
    </row>
    <row r="1555" spans="1:81" s="38" customFormat="1" ht="15" customHeight="1">
      <c r="A1555" s="22">
        <f t="shared" ref="A1555" si="860">ROW(B1555)-2</f>
        <v>1553</v>
      </c>
      <c r="B1555" s="13" t="s">
        <v>84</v>
      </c>
      <c r="C1555" s="104" t="s">
        <v>7657</v>
      </c>
      <c r="D1555" s="82" t="s">
        <v>7655</v>
      </c>
      <c r="E1555" s="91" t="str">
        <f>CONCATENATE(LEFT(D1555,5),VLOOKUP(CONCATENATE(N1555,"x",O1555),'PART NUMBER GUIDE'!$B$9:$C$49,2,FALSE),VLOOKUP(CONCATENATE(P1555, V1555), 'PART NUMBER GUIDE'!$Q$6:$R$91, 2, FALSE),VLOOKUP(Y1555,'PART NUMBER GUIDE'!$J$8:$K$43,2, FALSE),IF(U1555="N/A",IF(ABS(S1555)&lt;10,"0"&amp;ABS(S1555),ABS(S1555)),CONCATENATE(LEFT(U1555,1),RIGHT(U1555,1))), F1555, G1555)</f>
        <v>MR80431260340N</v>
      </c>
      <c r="F1555" s="90" t="s">
        <v>2224</v>
      </c>
      <c r="G1555" s="90"/>
      <c r="H1555" s="79" t="s">
        <v>7921</v>
      </c>
      <c r="I1555" s="109">
        <v>45372</v>
      </c>
      <c r="J1555" s="85" t="s">
        <v>1266</v>
      </c>
      <c r="K1555" s="342">
        <v>559</v>
      </c>
      <c r="L1555" s="92">
        <f t="shared" si="828"/>
        <v>559</v>
      </c>
      <c r="M1555" s="344"/>
      <c r="N1555" s="82">
        <v>22</v>
      </c>
      <c r="O1555" s="8">
        <v>12</v>
      </c>
      <c r="P1555" s="99" t="str">
        <f t="shared" ref="P1555" si="861">CONCATENATE(Q1555,"x",R1555)</f>
        <v>6x5.5</v>
      </c>
      <c r="Q1555" s="99">
        <v>6</v>
      </c>
      <c r="R1555" s="82">
        <v>5.5</v>
      </c>
      <c r="S1555" s="82">
        <v>-40</v>
      </c>
      <c r="T1555" s="84">
        <v>4.9000000000000004</v>
      </c>
      <c r="U1555" s="102" t="s">
        <v>85</v>
      </c>
      <c r="V1555" s="75">
        <v>106.25</v>
      </c>
      <c r="W1555" s="41">
        <v>49.824471253782335</v>
      </c>
      <c r="X1555" s="51">
        <v>2650</v>
      </c>
      <c r="Y1555" s="45" t="s">
        <v>5454</v>
      </c>
      <c r="Z1555" s="79" t="s">
        <v>196</v>
      </c>
      <c r="AA1555" s="51" t="str">
        <f t="shared" ref="AA1555" si="862">_xlfn.CONCAT(N1555,"x",O1555,","," ",P1555,","," ",S1555," ","OS")</f>
        <v>22x12, 6x5.5, -40 OS</v>
      </c>
      <c r="AB1555" s="81" t="s">
        <v>7971</v>
      </c>
      <c r="AC1555" s="89">
        <f>_xlfn.IFNA(VLOOKUP(AB1555,ACCESSORIES!F:J,5,FALSE),"N/A")</f>
        <v>22</v>
      </c>
      <c r="AD1555" s="14" t="s">
        <v>85</v>
      </c>
      <c r="AE1555" s="9" t="str">
        <f>_xlfn.IFNA(VLOOKUP(AD1555,ACCESSORIES!C:G,5,FALSE),"N/A")</f>
        <v>N/A</v>
      </c>
      <c r="AF1555" s="14" t="s">
        <v>85</v>
      </c>
      <c r="AG1555" s="14" t="s">
        <v>85</v>
      </c>
      <c r="AH1555" s="9" t="str">
        <f>_xlfn.IFNA(VLOOKUP(AG1555,ACCESSORIES!F:J,5,FALSE),"N/A")</f>
        <v>N/A</v>
      </c>
      <c r="AI1555" s="99" t="s">
        <v>265</v>
      </c>
      <c r="AJ1555" s="82" t="s">
        <v>1709</v>
      </c>
      <c r="AK1555" s="40">
        <f>_xlfn.IFNA(VLOOKUP(AJ1555,ACCESSORIES!F:J,5,FALSE),"N/A")</f>
        <v>2.75</v>
      </c>
      <c r="AL1555" s="3">
        <v>78.3</v>
      </c>
      <c r="AM1555" s="82">
        <v>16.2</v>
      </c>
      <c r="AN1555" s="82">
        <v>175</v>
      </c>
      <c r="AO1555" s="36">
        <v>5.3</v>
      </c>
      <c r="AP1555" s="36">
        <v>26</v>
      </c>
      <c r="AQ1555" s="25">
        <v>38.5</v>
      </c>
      <c r="AR1555" s="36">
        <v>47.8</v>
      </c>
      <c r="AS1555" s="25">
        <v>272</v>
      </c>
      <c r="AT1555" s="74">
        <v>268.2</v>
      </c>
      <c r="AU1555" s="84">
        <v>94.8</v>
      </c>
      <c r="AV1555" s="54">
        <v>41.2</v>
      </c>
      <c r="AW1555" s="54">
        <v>55.9</v>
      </c>
      <c r="AX1555" s="54">
        <v>113.3</v>
      </c>
      <c r="AY1555" s="13" t="s">
        <v>85</v>
      </c>
      <c r="AZ1555" s="98" t="str">
        <f>_xlfn.IFNA(VLOOKUP(AY1555,ACCESSORIES!F:J,5,FALSE),"N/A")</f>
        <v>N/A</v>
      </c>
      <c r="BA1555" s="13" t="s">
        <v>85</v>
      </c>
      <c r="BB1555" s="98" t="str">
        <f>_xlfn.IFNA(VLOOKUP(BA1555,ACCESSORIES!F:J,5,FALSE),"N/A")</f>
        <v>N/A</v>
      </c>
      <c r="BC1555" s="77">
        <f t="shared" si="847"/>
        <v>54.324471253782335</v>
      </c>
      <c r="BD1555" s="56">
        <v>24.803100000000001</v>
      </c>
      <c r="BE1555" s="56">
        <v>24.803100000000001</v>
      </c>
      <c r="BF1555" s="56">
        <v>14.5669</v>
      </c>
      <c r="BG1555" s="378">
        <f t="shared" si="843"/>
        <v>0.14685211888376223</v>
      </c>
      <c r="BH1555" s="14"/>
      <c r="BI1555" s="114" t="s">
        <v>3532</v>
      </c>
      <c r="BJ1555" s="50" t="s">
        <v>4050</v>
      </c>
      <c r="BK1555" s="81"/>
      <c r="BL1555" s="81"/>
      <c r="BM1555" s="81"/>
      <c r="BN1555" s="81"/>
      <c r="BO1555" s="81"/>
      <c r="BP1555" s="81"/>
      <c r="BQ1555" s="81"/>
      <c r="BR1555" s="81"/>
      <c r="BS1555" s="81"/>
      <c r="BT1555" s="81"/>
      <c r="BU1555" s="349"/>
      <c r="BV1555" s="390"/>
      <c r="BW1555" s="352"/>
      <c r="BX1555" s="390"/>
      <c r="BY1555" s="93" t="str">
        <f t="shared" ref="BY1555" si="863">CONCATENATE(IF(J1555="Closeout","CLOSEOUT - ",""),D1555,", ",N1555,"x",O1555,", ",IF(U1555="N/A","",CONCATENATE(U1555,"/")),IF(S1555&gt;0,CONCATENATE("+",S1555),S1555),"mm Offset, ",P1555,", ",V1555,"mm Centerbore, ",PROPER(Y1555),IF(G1555="R",", Race Drilled",""),"",IF(BA1555="N/A","",CONCATENATE(", w/ ",BA1555)))</f>
        <v>MR804, 22x12, -40mm Offset, 6x5.5, 106.25mm Centerbore, Machined - Clear Coat</v>
      </c>
      <c r="BZ1555" s="81" t="s">
        <v>3878</v>
      </c>
      <c r="CA1555" s="81" t="s">
        <v>3879</v>
      </c>
      <c r="CB1555" s="81" t="str">
        <f t="shared" ref="CB1555" si="864">C1555</f>
        <v>RAISED (8XX)</v>
      </c>
    </row>
    <row r="1556" spans="1:81" s="38" customFormat="1" ht="15" customHeight="1">
      <c r="A1556" s="22">
        <f t="shared" si="259"/>
        <v>1554</v>
      </c>
      <c r="B1556" s="13" t="s">
        <v>84</v>
      </c>
      <c r="C1556" s="104" t="s">
        <v>7657</v>
      </c>
      <c r="D1556" s="82" t="s">
        <v>7655</v>
      </c>
      <c r="E1556" s="91" t="str">
        <f>CONCATENATE(LEFT(D1556,5),VLOOKUP(CONCATENATE(N1556,"x",O1556),'PART NUMBER GUIDE'!$B$9:$C$49,2,FALSE),VLOOKUP(CONCATENATE(P1556, V1556), 'PART NUMBER GUIDE'!$Q$6:$R$91, 2, FALSE),VLOOKUP(Y1556,'PART NUMBER GUIDE'!$J$8:$K$43,2, FALSE),IF(U1556="N/A",IF(ABS(S1556)&lt;10,"0"&amp;ABS(S1556),ABS(S1556)),CONCATENATE(LEFT(U1556,1),RIGHT(U1556,1))), F1556, G1556)</f>
        <v>MR804312801340N</v>
      </c>
      <c r="F1556" s="90" t="s">
        <v>2224</v>
      </c>
      <c r="G1556" s="90"/>
      <c r="H1556" s="79" t="s">
        <v>7922</v>
      </c>
      <c r="I1556" s="109">
        <v>45372</v>
      </c>
      <c r="J1556" s="85" t="s">
        <v>1266</v>
      </c>
      <c r="K1556" s="342">
        <v>539</v>
      </c>
      <c r="L1556" s="92">
        <f t="shared" si="828"/>
        <v>539</v>
      </c>
      <c r="M1556" s="344"/>
      <c r="N1556" s="82">
        <v>22</v>
      </c>
      <c r="O1556" s="8">
        <v>12</v>
      </c>
      <c r="P1556" s="99" t="str">
        <f t="shared" si="724"/>
        <v>8x6.5</v>
      </c>
      <c r="Q1556" s="82">
        <v>8</v>
      </c>
      <c r="R1556" s="82">
        <v>6.5</v>
      </c>
      <c r="S1556" s="82">
        <v>-40</v>
      </c>
      <c r="T1556" s="84">
        <v>4.9000000000000004</v>
      </c>
      <c r="U1556" s="102" t="s">
        <v>85</v>
      </c>
      <c r="V1556" s="75">
        <v>121.3</v>
      </c>
      <c r="W1556" s="41">
        <v>50.706320302521839</v>
      </c>
      <c r="X1556" s="51">
        <v>3640</v>
      </c>
      <c r="Y1556" s="45" t="s">
        <v>4304</v>
      </c>
      <c r="Z1556" s="79" t="s">
        <v>2987</v>
      </c>
      <c r="AA1556" s="51" t="str">
        <f t="shared" si="674"/>
        <v>22x12, 8x6.5, -40 OS</v>
      </c>
      <c r="AB1556" s="81" t="s">
        <v>7652</v>
      </c>
      <c r="AC1556" s="89">
        <f>_xlfn.IFNA(VLOOKUP(AB1556,ACCESSORIES!F:J,5,FALSE),"N/A")</f>
        <v>22</v>
      </c>
      <c r="AD1556" s="14" t="s">
        <v>85</v>
      </c>
      <c r="AE1556" s="9" t="str">
        <f>_xlfn.IFNA(VLOOKUP(AD1556,ACCESSORIES!C:G,5,FALSE),"N/A")</f>
        <v>N/A</v>
      </c>
      <c r="AF1556" s="9" t="str">
        <f>_xlfn.IFNA(VLOOKUP(AE1556,ACCESSORIES!D:H,5,FALSE),"N/A")</f>
        <v>N/A</v>
      </c>
      <c r="AG1556" s="14" t="s">
        <v>85</v>
      </c>
      <c r="AH1556" s="9" t="str">
        <f>_xlfn.IFNA(VLOOKUP(AG1556,ACCESSORIES!F:J,5,FALSE),"N/A")</f>
        <v>N/A</v>
      </c>
      <c r="AI1556" s="99" t="s">
        <v>265</v>
      </c>
      <c r="AJ1556" s="82" t="s">
        <v>85</v>
      </c>
      <c r="AK1556" s="82" t="s">
        <v>85</v>
      </c>
      <c r="AL1556" s="82" t="s">
        <v>85</v>
      </c>
      <c r="AM1556" s="82">
        <v>16.2</v>
      </c>
      <c r="AN1556" s="82">
        <v>200</v>
      </c>
      <c r="AO1556" s="36">
        <v>0</v>
      </c>
      <c r="AP1556" s="36">
        <v>0</v>
      </c>
      <c r="AQ1556" s="25">
        <v>28.5</v>
      </c>
      <c r="AR1556" s="36">
        <v>41.1</v>
      </c>
      <c r="AS1556" s="25">
        <v>271.5</v>
      </c>
      <c r="AT1556" s="74">
        <v>267.7</v>
      </c>
      <c r="AU1556" s="75">
        <v>121.3</v>
      </c>
      <c r="AV1556" s="54">
        <v>85</v>
      </c>
      <c r="AW1556" s="54">
        <v>85</v>
      </c>
      <c r="AX1556" s="54">
        <v>134</v>
      </c>
      <c r="AY1556" s="13" t="s">
        <v>85</v>
      </c>
      <c r="AZ1556" s="98" t="str">
        <f>_xlfn.IFNA(VLOOKUP(AY1556,ACCESSORIES!F:J,5,FALSE),"N/A")</f>
        <v>N/A</v>
      </c>
      <c r="BA1556" s="13" t="s">
        <v>85</v>
      </c>
      <c r="BB1556" s="98" t="str">
        <f>_xlfn.IFNA(VLOOKUP(BA1556,ACCESSORIES!F:J,5,FALSE),"N/A")</f>
        <v>N/A</v>
      </c>
      <c r="BC1556" s="77">
        <f t="shared" si="847"/>
        <v>55.206320302521839</v>
      </c>
      <c r="BD1556" s="56">
        <v>24.803100000000001</v>
      </c>
      <c r="BE1556" s="56">
        <v>24.803100000000001</v>
      </c>
      <c r="BF1556" s="56">
        <v>14.5669</v>
      </c>
      <c r="BG1556" s="378">
        <f t="shared" si="843"/>
        <v>0.14685211888376223</v>
      </c>
      <c r="BH1556" s="14"/>
      <c r="BI1556" s="114" t="s">
        <v>3532</v>
      </c>
      <c r="BJ1556" s="50" t="s">
        <v>4050</v>
      </c>
      <c r="BK1556" s="81"/>
      <c r="BL1556" s="81"/>
      <c r="BM1556" s="81"/>
      <c r="BN1556" s="81"/>
      <c r="BO1556" s="81"/>
      <c r="BP1556" s="81"/>
      <c r="BQ1556" s="81"/>
      <c r="BR1556" s="81"/>
      <c r="BS1556" s="81"/>
      <c r="BT1556" s="81"/>
      <c r="BU1556" s="349"/>
      <c r="BV1556" s="390"/>
      <c r="BW1556" s="352"/>
      <c r="BX1556" s="390"/>
      <c r="BY1556" s="93" t="str">
        <f t="shared" si="676"/>
        <v>MR804, 22x12, -40mm Offset, 8x6.5, 121.3mm Centerbore, Gloss Black</v>
      </c>
      <c r="BZ1556" s="81" t="s">
        <v>3878</v>
      </c>
      <c r="CA1556" s="81" t="s">
        <v>3879</v>
      </c>
      <c r="CB1556" s="81" t="str">
        <f t="shared" si="677"/>
        <v>RAISED (8XX)</v>
      </c>
    </row>
    <row r="1557" spans="1:81" s="38" customFormat="1" ht="15" customHeight="1">
      <c r="A1557" s="22">
        <f t="shared" ref="A1557" si="865">ROW(B1557)-2</f>
        <v>1555</v>
      </c>
      <c r="B1557" s="13" t="s">
        <v>84</v>
      </c>
      <c r="C1557" s="104" t="s">
        <v>7657</v>
      </c>
      <c r="D1557" s="82" t="s">
        <v>7655</v>
      </c>
      <c r="E1557" s="91" t="str">
        <f>CONCATENATE(LEFT(D1557,5),VLOOKUP(CONCATENATE(N1557,"x",O1557),'PART NUMBER GUIDE'!$B$9:$C$49,2,FALSE),VLOOKUP(CONCATENATE(P1557, V1557), 'PART NUMBER GUIDE'!$Q$6:$R$91, 2, FALSE),VLOOKUP(Y1557,'PART NUMBER GUIDE'!$J$8:$K$43,2, FALSE),IF(U1557="N/A",IF(ABS(S1557)&lt;10,"0"&amp;ABS(S1557),ABS(S1557)),CONCATENATE(LEFT(U1557,1),RIGHT(U1557,1))), F1557, G1557)</f>
        <v>MR80431280340N</v>
      </c>
      <c r="F1557" s="90" t="s">
        <v>2224</v>
      </c>
      <c r="G1557" s="90"/>
      <c r="H1557" s="79" t="s">
        <v>7923</v>
      </c>
      <c r="I1557" s="109">
        <v>45372</v>
      </c>
      <c r="J1557" s="85" t="s">
        <v>1266</v>
      </c>
      <c r="K1557" s="342">
        <v>559</v>
      </c>
      <c r="L1557" s="92">
        <f t="shared" si="828"/>
        <v>559</v>
      </c>
      <c r="M1557" s="344"/>
      <c r="N1557" s="82">
        <v>22</v>
      </c>
      <c r="O1557" s="8">
        <v>12</v>
      </c>
      <c r="P1557" s="99" t="str">
        <f t="shared" ref="P1557" si="866">CONCATENATE(Q1557,"x",R1557)</f>
        <v>8x6.5</v>
      </c>
      <c r="Q1557" s="82">
        <v>8</v>
      </c>
      <c r="R1557" s="82">
        <v>6.5</v>
      </c>
      <c r="S1557" s="82">
        <v>-40</v>
      </c>
      <c r="T1557" s="84">
        <v>4.9000000000000004</v>
      </c>
      <c r="U1557" s="102" t="s">
        <v>85</v>
      </c>
      <c r="V1557" s="75">
        <v>121.3</v>
      </c>
      <c r="W1557" s="41">
        <v>50.706320302521839</v>
      </c>
      <c r="X1557" s="51">
        <v>3640</v>
      </c>
      <c r="Y1557" s="45" t="s">
        <v>5454</v>
      </c>
      <c r="Z1557" s="79" t="s">
        <v>196</v>
      </c>
      <c r="AA1557" s="51" t="str">
        <f t="shared" ref="AA1557" si="867">_xlfn.CONCAT(N1557,"x",O1557,","," ",P1557,","," ",S1557," ","OS")</f>
        <v>22x12, 8x6.5, -40 OS</v>
      </c>
      <c r="AB1557" s="81" t="s">
        <v>7652</v>
      </c>
      <c r="AC1557" s="89">
        <f>_xlfn.IFNA(VLOOKUP(AB1557,ACCESSORIES!F:J,5,FALSE),"N/A")</f>
        <v>22</v>
      </c>
      <c r="AD1557" s="14" t="s">
        <v>85</v>
      </c>
      <c r="AE1557" s="9" t="str">
        <f>_xlfn.IFNA(VLOOKUP(AD1557,ACCESSORIES!C:G,5,FALSE),"N/A")</f>
        <v>N/A</v>
      </c>
      <c r="AF1557" s="9" t="str">
        <f>_xlfn.IFNA(VLOOKUP(AE1557,ACCESSORIES!D:H,5,FALSE),"N/A")</f>
        <v>N/A</v>
      </c>
      <c r="AG1557" s="14" t="s">
        <v>85</v>
      </c>
      <c r="AH1557" s="9" t="str">
        <f>_xlfn.IFNA(VLOOKUP(AG1557,ACCESSORIES!F:J,5,FALSE),"N/A")</f>
        <v>N/A</v>
      </c>
      <c r="AI1557" s="99" t="s">
        <v>265</v>
      </c>
      <c r="AJ1557" s="82" t="s">
        <v>85</v>
      </c>
      <c r="AK1557" s="82" t="s">
        <v>85</v>
      </c>
      <c r="AL1557" s="82" t="s">
        <v>85</v>
      </c>
      <c r="AM1557" s="82">
        <v>16.2</v>
      </c>
      <c r="AN1557" s="82">
        <v>200</v>
      </c>
      <c r="AO1557" s="36">
        <v>0</v>
      </c>
      <c r="AP1557" s="36">
        <v>0</v>
      </c>
      <c r="AQ1557" s="25">
        <v>28.5</v>
      </c>
      <c r="AR1557" s="36">
        <v>41.1</v>
      </c>
      <c r="AS1557" s="25">
        <v>271.5</v>
      </c>
      <c r="AT1557" s="74">
        <v>267.7</v>
      </c>
      <c r="AU1557" s="75">
        <v>121.3</v>
      </c>
      <c r="AV1557" s="54">
        <v>85</v>
      </c>
      <c r="AW1557" s="54">
        <v>85</v>
      </c>
      <c r="AX1557" s="54">
        <v>134</v>
      </c>
      <c r="AY1557" s="13" t="s">
        <v>85</v>
      </c>
      <c r="AZ1557" s="98" t="str">
        <f>_xlfn.IFNA(VLOOKUP(AY1557,ACCESSORIES!F:J,5,FALSE),"N/A")</f>
        <v>N/A</v>
      </c>
      <c r="BA1557" s="13" t="s">
        <v>85</v>
      </c>
      <c r="BB1557" s="98" t="str">
        <f>_xlfn.IFNA(VLOOKUP(BA1557,ACCESSORIES!F:J,5,FALSE),"N/A")</f>
        <v>N/A</v>
      </c>
      <c r="BC1557" s="77">
        <f t="shared" si="847"/>
        <v>55.206320302521839</v>
      </c>
      <c r="BD1557" s="56">
        <v>24.803100000000001</v>
      </c>
      <c r="BE1557" s="56">
        <v>24.803100000000001</v>
      </c>
      <c r="BF1557" s="56">
        <v>14.5669</v>
      </c>
      <c r="BG1557" s="378">
        <f t="shared" si="843"/>
        <v>0.14685211888376223</v>
      </c>
      <c r="BH1557" s="14"/>
      <c r="BI1557" s="114" t="s">
        <v>3532</v>
      </c>
      <c r="BJ1557" s="50" t="s">
        <v>4050</v>
      </c>
      <c r="BK1557" s="81"/>
      <c r="BL1557" s="81"/>
      <c r="BM1557" s="81"/>
      <c r="BN1557" s="81"/>
      <c r="BO1557" s="81"/>
      <c r="BP1557" s="81"/>
      <c r="BQ1557" s="81"/>
      <c r="BR1557" s="81"/>
      <c r="BS1557" s="81"/>
      <c r="BT1557" s="81"/>
      <c r="BU1557" s="349"/>
      <c r="BV1557" s="390"/>
      <c r="BW1557" s="352"/>
      <c r="BX1557" s="390"/>
      <c r="BY1557" s="93" t="str">
        <f t="shared" ref="BY1557" si="868">CONCATENATE(IF(J1557="Closeout","CLOSEOUT - ",""),D1557,", ",N1557,"x",O1557,", ",IF(U1557="N/A","",CONCATENATE(U1557,"/")),IF(S1557&gt;0,CONCATENATE("+",S1557),S1557),"mm Offset, ",P1557,", ",V1557,"mm Centerbore, ",PROPER(Y1557),IF(G1557="R",", Race Drilled",""),"",IF(BA1557="N/A","",CONCATENATE(", w/ ",BA1557)))</f>
        <v>MR804, 22x12, -40mm Offset, 8x6.5, 121.3mm Centerbore, Machined - Clear Coat</v>
      </c>
      <c r="BZ1557" s="81" t="s">
        <v>3878</v>
      </c>
      <c r="CA1557" s="81" t="s">
        <v>3879</v>
      </c>
      <c r="CB1557" s="81" t="str">
        <f t="shared" ref="CB1557" si="869">C1557</f>
        <v>RAISED (8XX)</v>
      </c>
    </row>
    <row r="1558" spans="1:81" s="38" customFormat="1" ht="15" customHeight="1">
      <c r="A1558" s="22">
        <f t="shared" si="259"/>
        <v>1556</v>
      </c>
      <c r="B1558" s="13" t="s">
        <v>84</v>
      </c>
      <c r="C1558" s="104" t="s">
        <v>7657</v>
      </c>
      <c r="D1558" s="82" t="s">
        <v>7655</v>
      </c>
      <c r="E1558" s="91" t="str">
        <f>CONCATENATE(LEFT(D1558,5),VLOOKUP(CONCATENATE(N1558,"x",O1558),'PART NUMBER GUIDE'!$B$9:$C$49,2,FALSE),VLOOKUP(CONCATENATE(P1558, V1558), 'PART NUMBER GUIDE'!$Q$6:$R$91, 2, FALSE),VLOOKUP(Y1558,'PART NUMBER GUIDE'!$J$8:$K$43,2, FALSE),IF(U1558="N/A",IF(ABS(S1558)&lt;10,"0"&amp;ABS(S1558),ABS(S1558)),CONCATENATE(LEFT(U1558,1),RIGHT(U1558,1))), F1558, G1558)</f>
        <v>MR804312871340N</v>
      </c>
      <c r="F1558" s="90" t="s">
        <v>2224</v>
      </c>
      <c r="G1558" s="90"/>
      <c r="H1558" s="79" t="s">
        <v>7924</v>
      </c>
      <c r="I1558" s="109">
        <v>45372</v>
      </c>
      <c r="J1558" s="85" t="s">
        <v>1266</v>
      </c>
      <c r="K1558" s="342">
        <v>539</v>
      </c>
      <c r="L1558" s="92">
        <f t="shared" si="828"/>
        <v>539</v>
      </c>
      <c r="M1558" s="344"/>
      <c r="N1558" s="82">
        <v>22</v>
      </c>
      <c r="O1558" s="8">
        <v>12</v>
      </c>
      <c r="P1558" s="99" t="str">
        <f t="shared" si="724"/>
        <v>8x170</v>
      </c>
      <c r="Q1558" s="82">
        <v>8</v>
      </c>
      <c r="R1558" s="82">
        <v>170</v>
      </c>
      <c r="S1558" s="82">
        <v>-40</v>
      </c>
      <c r="T1558" s="84">
        <v>4.9000000000000004</v>
      </c>
      <c r="U1558" s="102" t="s">
        <v>85</v>
      </c>
      <c r="V1558" s="75">
        <v>125</v>
      </c>
      <c r="W1558" s="41">
        <v>50.706320302521839</v>
      </c>
      <c r="X1558" s="51">
        <v>3640</v>
      </c>
      <c r="Y1558" s="45" t="s">
        <v>4304</v>
      </c>
      <c r="Z1558" s="79" t="s">
        <v>2987</v>
      </c>
      <c r="AA1558" s="51" t="str">
        <f t="shared" si="674"/>
        <v>22x12, 8x170, -40 OS</v>
      </c>
      <c r="AB1558" s="81" t="s">
        <v>7652</v>
      </c>
      <c r="AC1558" s="89">
        <f>_xlfn.IFNA(VLOOKUP(AB1558,ACCESSORIES!F:J,5,FALSE),"N/A")</f>
        <v>22</v>
      </c>
      <c r="AD1558" s="14" t="s">
        <v>85</v>
      </c>
      <c r="AE1558" s="9" t="str">
        <f>_xlfn.IFNA(VLOOKUP(AD1558,ACCESSORIES!C:G,5,FALSE),"N/A")</f>
        <v>N/A</v>
      </c>
      <c r="AF1558" s="9" t="str">
        <f>_xlfn.IFNA(VLOOKUP(AE1558,ACCESSORIES!D:H,5,FALSE),"N/A")</f>
        <v>N/A</v>
      </c>
      <c r="AG1558" s="14" t="s">
        <v>85</v>
      </c>
      <c r="AH1558" s="9" t="str">
        <f>_xlfn.IFNA(VLOOKUP(AG1558,ACCESSORIES!F:J,5,FALSE),"N/A")</f>
        <v>N/A</v>
      </c>
      <c r="AI1558" s="99" t="s">
        <v>265</v>
      </c>
      <c r="AJ1558" s="82" t="s">
        <v>85</v>
      </c>
      <c r="AK1558" s="82" t="s">
        <v>85</v>
      </c>
      <c r="AL1558" s="82" t="s">
        <v>85</v>
      </c>
      <c r="AM1558" s="82">
        <v>16.2</v>
      </c>
      <c r="AN1558" s="82">
        <v>200</v>
      </c>
      <c r="AO1558" s="36">
        <v>0</v>
      </c>
      <c r="AP1558" s="36">
        <v>0</v>
      </c>
      <c r="AQ1558" s="25">
        <v>28.5</v>
      </c>
      <c r="AR1558" s="36">
        <v>41.1</v>
      </c>
      <c r="AS1558" s="25">
        <v>271.5</v>
      </c>
      <c r="AT1558" s="74">
        <v>267.7</v>
      </c>
      <c r="AU1558" s="84">
        <v>125</v>
      </c>
      <c r="AV1558" s="54">
        <v>85</v>
      </c>
      <c r="AW1558" s="54">
        <v>85</v>
      </c>
      <c r="AX1558" s="54">
        <v>134</v>
      </c>
      <c r="AY1558" s="13" t="s">
        <v>85</v>
      </c>
      <c r="AZ1558" s="98" t="str">
        <f>_xlfn.IFNA(VLOOKUP(AY1558,ACCESSORIES!F:J,5,FALSE),"N/A")</f>
        <v>N/A</v>
      </c>
      <c r="BA1558" s="13" t="s">
        <v>85</v>
      </c>
      <c r="BB1558" s="98" t="str">
        <f>_xlfn.IFNA(VLOOKUP(BA1558,ACCESSORIES!F:J,5,FALSE),"N/A")</f>
        <v>N/A</v>
      </c>
      <c r="BC1558" s="77">
        <f t="shared" si="847"/>
        <v>55.206320302521839</v>
      </c>
      <c r="BD1558" s="56">
        <v>24.803100000000001</v>
      </c>
      <c r="BE1558" s="56">
        <v>24.803100000000001</v>
      </c>
      <c r="BF1558" s="56">
        <v>14.5669</v>
      </c>
      <c r="BG1558" s="378">
        <f t="shared" si="843"/>
        <v>0.14685211888376223</v>
      </c>
      <c r="BH1558" s="14"/>
      <c r="BI1558" s="114" t="s">
        <v>3532</v>
      </c>
      <c r="BJ1558" s="50" t="s">
        <v>4050</v>
      </c>
      <c r="BK1558" s="81"/>
      <c r="BL1558" s="81"/>
      <c r="BM1558" s="81"/>
      <c r="BN1558" s="81"/>
      <c r="BO1558" s="81"/>
      <c r="BP1558" s="81"/>
      <c r="BQ1558" s="81"/>
      <c r="BR1558" s="81"/>
      <c r="BS1558" s="81"/>
      <c r="BT1558" s="81"/>
      <c r="BU1558" s="349"/>
      <c r="BV1558" s="390"/>
      <c r="BW1558" s="352"/>
      <c r="BX1558" s="390"/>
      <c r="BY1558" s="93" t="str">
        <f t="shared" si="676"/>
        <v>MR804, 22x12, -40mm Offset, 8x170, 125mm Centerbore, Gloss Black</v>
      </c>
      <c r="BZ1558" s="81" t="s">
        <v>3878</v>
      </c>
      <c r="CA1558" s="81" t="s">
        <v>3879</v>
      </c>
      <c r="CB1558" s="81" t="str">
        <f t="shared" si="677"/>
        <v>RAISED (8XX)</v>
      </c>
    </row>
    <row r="1559" spans="1:81" s="38" customFormat="1" ht="15" customHeight="1">
      <c r="A1559" s="22">
        <f t="shared" ref="A1559" si="870">ROW(B1559)-2</f>
        <v>1557</v>
      </c>
      <c r="B1559" s="13" t="s">
        <v>84</v>
      </c>
      <c r="C1559" s="104" t="s">
        <v>7657</v>
      </c>
      <c r="D1559" s="82" t="s">
        <v>7655</v>
      </c>
      <c r="E1559" s="91" t="str">
        <f>CONCATENATE(LEFT(D1559,5),VLOOKUP(CONCATENATE(N1559,"x",O1559),'PART NUMBER GUIDE'!$B$9:$C$49,2,FALSE),VLOOKUP(CONCATENATE(P1559, V1559), 'PART NUMBER GUIDE'!$Q$6:$R$91, 2, FALSE),VLOOKUP(Y1559,'PART NUMBER GUIDE'!$J$8:$K$43,2, FALSE),IF(U1559="N/A",IF(ABS(S1559)&lt;10,"0"&amp;ABS(S1559),ABS(S1559)),CONCATENATE(LEFT(U1559,1),RIGHT(U1559,1))), F1559, G1559)</f>
        <v>MR80431287340N</v>
      </c>
      <c r="F1559" s="90" t="s">
        <v>2224</v>
      </c>
      <c r="G1559" s="90"/>
      <c r="H1559" s="79" t="s">
        <v>7925</v>
      </c>
      <c r="I1559" s="109">
        <v>45372</v>
      </c>
      <c r="J1559" s="85" t="s">
        <v>1266</v>
      </c>
      <c r="K1559" s="342">
        <v>559</v>
      </c>
      <c r="L1559" s="92">
        <f t="shared" si="828"/>
        <v>559</v>
      </c>
      <c r="M1559" s="344"/>
      <c r="N1559" s="82">
        <v>22</v>
      </c>
      <c r="O1559" s="8">
        <v>12</v>
      </c>
      <c r="P1559" s="99" t="str">
        <f t="shared" ref="P1559" si="871">CONCATENATE(Q1559,"x",R1559)</f>
        <v>8x170</v>
      </c>
      <c r="Q1559" s="82">
        <v>8</v>
      </c>
      <c r="R1559" s="82">
        <v>170</v>
      </c>
      <c r="S1559" s="82">
        <v>-40</v>
      </c>
      <c r="T1559" s="84">
        <v>4.9000000000000004</v>
      </c>
      <c r="U1559" s="102" t="s">
        <v>85</v>
      </c>
      <c r="V1559" s="75">
        <v>125</v>
      </c>
      <c r="W1559" s="41">
        <v>50.706320302521839</v>
      </c>
      <c r="X1559" s="51">
        <v>3640</v>
      </c>
      <c r="Y1559" s="45" t="s">
        <v>5454</v>
      </c>
      <c r="Z1559" s="79" t="s">
        <v>196</v>
      </c>
      <c r="AA1559" s="51" t="str">
        <f t="shared" ref="AA1559" si="872">_xlfn.CONCAT(N1559,"x",O1559,","," ",P1559,","," ",S1559," ","OS")</f>
        <v>22x12, 8x170, -40 OS</v>
      </c>
      <c r="AB1559" s="81" t="s">
        <v>7652</v>
      </c>
      <c r="AC1559" s="89">
        <f>_xlfn.IFNA(VLOOKUP(AB1559,ACCESSORIES!F:J,5,FALSE),"N/A")</f>
        <v>22</v>
      </c>
      <c r="AD1559" s="14" t="s">
        <v>85</v>
      </c>
      <c r="AE1559" s="9" t="str">
        <f>_xlfn.IFNA(VLOOKUP(AD1559,ACCESSORIES!C:G,5,FALSE),"N/A")</f>
        <v>N/A</v>
      </c>
      <c r="AF1559" s="9" t="str">
        <f>_xlfn.IFNA(VLOOKUP(AE1559,ACCESSORIES!D:H,5,FALSE),"N/A")</f>
        <v>N/A</v>
      </c>
      <c r="AG1559" s="14" t="s">
        <v>85</v>
      </c>
      <c r="AH1559" s="9" t="str">
        <f>_xlfn.IFNA(VLOOKUP(AG1559,ACCESSORIES!F:J,5,FALSE),"N/A")</f>
        <v>N/A</v>
      </c>
      <c r="AI1559" s="99" t="s">
        <v>265</v>
      </c>
      <c r="AJ1559" s="82" t="s">
        <v>85</v>
      </c>
      <c r="AK1559" s="82" t="s">
        <v>85</v>
      </c>
      <c r="AL1559" s="82" t="s">
        <v>85</v>
      </c>
      <c r="AM1559" s="82">
        <v>16.2</v>
      </c>
      <c r="AN1559" s="82">
        <v>200</v>
      </c>
      <c r="AO1559" s="36">
        <v>0</v>
      </c>
      <c r="AP1559" s="36">
        <v>0</v>
      </c>
      <c r="AQ1559" s="25">
        <v>28.5</v>
      </c>
      <c r="AR1559" s="36">
        <v>41.1</v>
      </c>
      <c r="AS1559" s="25">
        <v>271.5</v>
      </c>
      <c r="AT1559" s="74">
        <v>267.7</v>
      </c>
      <c r="AU1559" s="84">
        <v>125</v>
      </c>
      <c r="AV1559" s="54">
        <v>85</v>
      </c>
      <c r="AW1559" s="54">
        <v>85</v>
      </c>
      <c r="AX1559" s="54">
        <v>134</v>
      </c>
      <c r="AY1559" s="13" t="s">
        <v>85</v>
      </c>
      <c r="AZ1559" s="98" t="str">
        <f>_xlfn.IFNA(VLOOKUP(AY1559,ACCESSORIES!F:J,5,FALSE),"N/A")</f>
        <v>N/A</v>
      </c>
      <c r="BA1559" s="13" t="s">
        <v>85</v>
      </c>
      <c r="BB1559" s="98" t="str">
        <f>_xlfn.IFNA(VLOOKUP(BA1559,ACCESSORIES!F:J,5,FALSE),"N/A")</f>
        <v>N/A</v>
      </c>
      <c r="BC1559" s="77">
        <f t="shared" si="847"/>
        <v>55.206320302521839</v>
      </c>
      <c r="BD1559" s="56">
        <v>24.803100000000001</v>
      </c>
      <c r="BE1559" s="56">
        <v>24.803100000000001</v>
      </c>
      <c r="BF1559" s="56">
        <v>14.5669</v>
      </c>
      <c r="BG1559" s="378">
        <f t="shared" si="843"/>
        <v>0.14685211888376223</v>
      </c>
      <c r="BH1559" s="14"/>
      <c r="BI1559" s="114" t="s">
        <v>3532</v>
      </c>
      <c r="BJ1559" s="50" t="s">
        <v>4050</v>
      </c>
      <c r="BK1559" s="81"/>
      <c r="BL1559" s="81"/>
      <c r="BM1559" s="81"/>
      <c r="BN1559" s="81"/>
      <c r="BO1559" s="81"/>
      <c r="BP1559" s="81"/>
      <c r="BQ1559" s="81"/>
      <c r="BR1559" s="81"/>
      <c r="BS1559" s="81"/>
      <c r="BT1559" s="81"/>
      <c r="BU1559" s="349"/>
      <c r="BV1559" s="390"/>
      <c r="BW1559" s="352"/>
      <c r="BX1559" s="390"/>
      <c r="BY1559" s="93" t="str">
        <f t="shared" ref="BY1559" si="873">CONCATENATE(IF(J1559="Closeout","CLOSEOUT - ",""),D1559,", ",N1559,"x",O1559,", ",IF(U1559="N/A","",CONCATENATE(U1559,"/")),IF(S1559&gt;0,CONCATENATE("+",S1559),S1559),"mm Offset, ",P1559,", ",V1559,"mm Centerbore, ",PROPER(Y1559),IF(G1559="R",", Race Drilled",""),"",IF(BA1559="N/A","",CONCATENATE(", w/ ",BA1559)))</f>
        <v>MR804, 22x12, -40mm Offset, 8x170, 125mm Centerbore, Machined - Clear Coat</v>
      </c>
      <c r="BZ1559" s="81" t="s">
        <v>3878</v>
      </c>
      <c r="CA1559" s="81" t="s">
        <v>3879</v>
      </c>
      <c r="CB1559" s="81" t="str">
        <f t="shared" ref="CB1559" si="874">C1559</f>
        <v>RAISED (8XX)</v>
      </c>
    </row>
    <row r="1560" spans="1:81" s="38" customFormat="1" ht="15" customHeight="1">
      <c r="A1560" s="22">
        <f t="shared" si="259"/>
        <v>1558</v>
      </c>
      <c r="B1560" s="13" t="s">
        <v>84</v>
      </c>
      <c r="C1560" s="104" t="s">
        <v>7657</v>
      </c>
      <c r="D1560" s="82" t="s">
        <v>7655</v>
      </c>
      <c r="E1560" s="91" t="str">
        <f>CONCATENATE(LEFT(D1560,5),VLOOKUP(CONCATENATE(N1560,"x",O1560),'PART NUMBER GUIDE'!$B$9:$C$49,2,FALSE),VLOOKUP(CONCATENATE(P1560, V1560), 'PART NUMBER GUIDE'!$Q$6:$R$91, 2, FALSE),VLOOKUP(Y1560,'PART NUMBER GUIDE'!$J$8:$K$43,2, FALSE),IF(U1560="N/A",IF(ABS(S1560)&lt;10,"0"&amp;ABS(S1560),ABS(S1560)),CONCATENATE(LEFT(U1560,1),RIGHT(U1560,1))), F1560, G1560)</f>
        <v>MR804312881340N</v>
      </c>
      <c r="F1560" s="90" t="s">
        <v>2224</v>
      </c>
      <c r="G1560" s="90"/>
      <c r="H1560" s="79" t="s">
        <v>7926</v>
      </c>
      <c r="I1560" s="109">
        <v>45372</v>
      </c>
      <c r="J1560" s="85" t="s">
        <v>1266</v>
      </c>
      <c r="K1560" s="342">
        <v>539</v>
      </c>
      <c r="L1560" s="92">
        <f t="shared" si="828"/>
        <v>539</v>
      </c>
      <c r="M1560" s="344"/>
      <c r="N1560" s="82">
        <v>22</v>
      </c>
      <c r="O1560" s="8">
        <v>12</v>
      </c>
      <c r="P1560" s="99" t="str">
        <f t="shared" si="724"/>
        <v>8x180</v>
      </c>
      <c r="Q1560" s="82">
        <v>8</v>
      </c>
      <c r="R1560" s="82">
        <v>180</v>
      </c>
      <c r="S1560" s="82">
        <v>-40</v>
      </c>
      <c r="T1560" s="84">
        <v>4.9000000000000004</v>
      </c>
      <c r="U1560" s="102" t="s">
        <v>85</v>
      </c>
      <c r="V1560" s="75">
        <v>124.1</v>
      </c>
      <c r="W1560" s="41">
        <v>51.147244826891601</v>
      </c>
      <c r="X1560" s="51">
        <v>3640</v>
      </c>
      <c r="Y1560" s="45" t="s">
        <v>4304</v>
      </c>
      <c r="Z1560" s="79" t="s">
        <v>2987</v>
      </c>
      <c r="AA1560" s="51" t="str">
        <f t="shared" si="674"/>
        <v>22x12, 8x180, -40 OS</v>
      </c>
      <c r="AB1560" s="81" t="s">
        <v>7652</v>
      </c>
      <c r="AC1560" s="89">
        <f>_xlfn.IFNA(VLOOKUP(AB1560,ACCESSORIES!F:J,5,FALSE),"N/A")</f>
        <v>22</v>
      </c>
      <c r="AD1560" s="14" t="s">
        <v>85</v>
      </c>
      <c r="AE1560" s="9" t="str">
        <f>_xlfn.IFNA(VLOOKUP(AD1560,ACCESSORIES!C:G,5,FALSE),"N/A")</f>
        <v>N/A</v>
      </c>
      <c r="AF1560" s="9" t="str">
        <f>_xlfn.IFNA(VLOOKUP(AE1560,ACCESSORIES!D:H,5,FALSE),"N/A")</f>
        <v>N/A</v>
      </c>
      <c r="AG1560" s="14" t="s">
        <v>85</v>
      </c>
      <c r="AH1560" s="9" t="str">
        <f>_xlfn.IFNA(VLOOKUP(AG1560,ACCESSORIES!F:J,5,FALSE),"N/A")</f>
        <v>N/A</v>
      </c>
      <c r="AI1560" s="99" t="s">
        <v>265</v>
      </c>
      <c r="AJ1560" s="82" t="s">
        <v>85</v>
      </c>
      <c r="AK1560" s="82" t="s">
        <v>85</v>
      </c>
      <c r="AL1560" s="82" t="s">
        <v>85</v>
      </c>
      <c r="AM1560" s="82">
        <v>16.2</v>
      </c>
      <c r="AN1560" s="82">
        <v>210</v>
      </c>
      <c r="AO1560" s="36">
        <v>0</v>
      </c>
      <c r="AP1560" s="36">
        <v>0</v>
      </c>
      <c r="AQ1560" s="25">
        <v>28</v>
      </c>
      <c r="AR1560" s="36">
        <v>41.1</v>
      </c>
      <c r="AS1560" s="25">
        <v>271.5</v>
      </c>
      <c r="AT1560" s="74">
        <v>267.7</v>
      </c>
      <c r="AU1560" s="75">
        <v>124.1</v>
      </c>
      <c r="AV1560" s="54">
        <v>85</v>
      </c>
      <c r="AW1560" s="54">
        <v>85</v>
      </c>
      <c r="AX1560" s="54">
        <v>134</v>
      </c>
      <c r="AY1560" s="13" t="s">
        <v>85</v>
      </c>
      <c r="AZ1560" s="98" t="str">
        <f>_xlfn.IFNA(VLOOKUP(AY1560,ACCESSORIES!F:J,5,FALSE),"N/A")</f>
        <v>N/A</v>
      </c>
      <c r="BA1560" s="13" t="s">
        <v>85</v>
      </c>
      <c r="BB1560" s="98" t="str">
        <f>_xlfn.IFNA(VLOOKUP(BA1560,ACCESSORIES!F:J,5,FALSE),"N/A")</f>
        <v>N/A</v>
      </c>
      <c r="BC1560" s="77">
        <f t="shared" si="847"/>
        <v>55.647244826891601</v>
      </c>
      <c r="BD1560" s="56">
        <v>24.803100000000001</v>
      </c>
      <c r="BE1560" s="56">
        <v>24.803100000000001</v>
      </c>
      <c r="BF1560" s="56">
        <v>14.5669</v>
      </c>
      <c r="BG1560" s="378">
        <f t="shared" si="843"/>
        <v>0.14685211888376223</v>
      </c>
      <c r="BH1560" s="14"/>
      <c r="BI1560" s="114" t="s">
        <v>3532</v>
      </c>
      <c r="BJ1560" s="50" t="s">
        <v>4050</v>
      </c>
      <c r="BK1560" s="81"/>
      <c r="BL1560" s="81"/>
      <c r="BM1560" s="81"/>
      <c r="BN1560" s="81"/>
      <c r="BO1560" s="81"/>
      <c r="BP1560" s="81"/>
      <c r="BQ1560" s="81"/>
      <c r="BR1560" s="81"/>
      <c r="BS1560" s="81"/>
      <c r="BT1560" s="81"/>
      <c r="BU1560" s="349"/>
      <c r="BV1560" s="390"/>
      <c r="BW1560" s="352"/>
      <c r="BX1560" s="390"/>
      <c r="BY1560" s="93" t="str">
        <f t="shared" si="676"/>
        <v>MR804, 22x12, -40mm Offset, 8x180, 124.1mm Centerbore, Gloss Black</v>
      </c>
      <c r="BZ1560" s="81" t="s">
        <v>3878</v>
      </c>
      <c r="CA1560" s="81" t="s">
        <v>3879</v>
      </c>
      <c r="CB1560" s="81" t="str">
        <f t="shared" si="677"/>
        <v>RAISED (8XX)</v>
      </c>
    </row>
    <row r="1561" spans="1:81" s="38" customFormat="1" ht="15" customHeight="1">
      <c r="A1561" s="22">
        <f t="shared" ref="A1561" si="875">ROW(B1561)-2</f>
        <v>1559</v>
      </c>
      <c r="B1561" s="13" t="s">
        <v>84</v>
      </c>
      <c r="C1561" s="104" t="s">
        <v>7657</v>
      </c>
      <c r="D1561" s="82" t="s">
        <v>7655</v>
      </c>
      <c r="E1561" s="91" t="str">
        <f>CONCATENATE(LEFT(D1561,5),VLOOKUP(CONCATENATE(N1561,"x",O1561),'PART NUMBER GUIDE'!$B$9:$C$49,2,FALSE),VLOOKUP(CONCATENATE(P1561, V1561), 'PART NUMBER GUIDE'!$Q$6:$R$91, 2, FALSE),VLOOKUP(Y1561,'PART NUMBER GUIDE'!$J$8:$K$43,2, FALSE),IF(U1561="N/A",IF(ABS(S1561)&lt;10,"0"&amp;ABS(S1561),ABS(S1561)),CONCATENATE(LEFT(U1561,1),RIGHT(U1561,1))), F1561, G1561)</f>
        <v>MR80431288340N</v>
      </c>
      <c r="F1561" s="90" t="s">
        <v>2224</v>
      </c>
      <c r="G1561" s="90"/>
      <c r="H1561" s="79" t="s">
        <v>7927</v>
      </c>
      <c r="I1561" s="109">
        <v>45372</v>
      </c>
      <c r="J1561" s="85" t="s">
        <v>1266</v>
      </c>
      <c r="K1561" s="342">
        <v>559</v>
      </c>
      <c r="L1561" s="92">
        <f t="shared" si="828"/>
        <v>559</v>
      </c>
      <c r="M1561" s="344"/>
      <c r="N1561" s="82">
        <v>22</v>
      </c>
      <c r="O1561" s="8">
        <v>12</v>
      </c>
      <c r="P1561" s="99" t="str">
        <f t="shared" ref="P1561" si="876">CONCATENATE(Q1561,"x",R1561)</f>
        <v>8x180</v>
      </c>
      <c r="Q1561" s="82">
        <v>8</v>
      </c>
      <c r="R1561" s="82">
        <v>180</v>
      </c>
      <c r="S1561" s="82">
        <v>-40</v>
      </c>
      <c r="T1561" s="84">
        <v>4.9000000000000004</v>
      </c>
      <c r="U1561" s="102" t="s">
        <v>85</v>
      </c>
      <c r="V1561" s="75">
        <v>124.1</v>
      </c>
      <c r="W1561" s="41">
        <v>51.147244826891601</v>
      </c>
      <c r="X1561" s="51">
        <v>3640</v>
      </c>
      <c r="Y1561" s="45" t="s">
        <v>5454</v>
      </c>
      <c r="Z1561" s="79" t="s">
        <v>196</v>
      </c>
      <c r="AA1561" s="51" t="str">
        <f t="shared" ref="AA1561" si="877">_xlfn.CONCAT(N1561,"x",O1561,","," ",P1561,","," ",S1561," ","OS")</f>
        <v>22x12, 8x180, -40 OS</v>
      </c>
      <c r="AB1561" s="81" t="s">
        <v>7652</v>
      </c>
      <c r="AC1561" s="89">
        <f>_xlfn.IFNA(VLOOKUP(AB1561,ACCESSORIES!F:J,5,FALSE),"N/A")</f>
        <v>22</v>
      </c>
      <c r="AD1561" s="14" t="s">
        <v>85</v>
      </c>
      <c r="AE1561" s="9" t="str">
        <f>_xlfn.IFNA(VLOOKUP(AD1561,ACCESSORIES!C:G,5,FALSE),"N/A")</f>
        <v>N/A</v>
      </c>
      <c r="AF1561" s="9" t="str">
        <f>_xlfn.IFNA(VLOOKUP(AE1561,ACCESSORIES!D:H,5,FALSE),"N/A")</f>
        <v>N/A</v>
      </c>
      <c r="AG1561" s="14" t="s">
        <v>85</v>
      </c>
      <c r="AH1561" s="9" t="str">
        <f>_xlfn.IFNA(VLOOKUP(AG1561,ACCESSORIES!F:J,5,FALSE),"N/A")</f>
        <v>N/A</v>
      </c>
      <c r="AI1561" s="99" t="s">
        <v>265</v>
      </c>
      <c r="AJ1561" s="82" t="s">
        <v>85</v>
      </c>
      <c r="AK1561" s="82" t="s">
        <v>85</v>
      </c>
      <c r="AL1561" s="82" t="s">
        <v>85</v>
      </c>
      <c r="AM1561" s="82">
        <v>16.2</v>
      </c>
      <c r="AN1561" s="82">
        <v>210</v>
      </c>
      <c r="AO1561" s="36">
        <v>0</v>
      </c>
      <c r="AP1561" s="36">
        <v>0</v>
      </c>
      <c r="AQ1561" s="25">
        <v>28</v>
      </c>
      <c r="AR1561" s="36">
        <v>41.1</v>
      </c>
      <c r="AS1561" s="25">
        <v>271.5</v>
      </c>
      <c r="AT1561" s="74">
        <v>267.7</v>
      </c>
      <c r="AU1561" s="75">
        <v>124.1</v>
      </c>
      <c r="AV1561" s="54">
        <v>85</v>
      </c>
      <c r="AW1561" s="54">
        <v>85</v>
      </c>
      <c r="AX1561" s="54">
        <v>134</v>
      </c>
      <c r="AY1561" s="13" t="s">
        <v>85</v>
      </c>
      <c r="AZ1561" s="98" t="str">
        <f>_xlfn.IFNA(VLOOKUP(AY1561,ACCESSORIES!F:J,5,FALSE),"N/A")</f>
        <v>N/A</v>
      </c>
      <c r="BA1561" s="13" t="s">
        <v>85</v>
      </c>
      <c r="BB1561" s="98" t="str">
        <f>_xlfn.IFNA(VLOOKUP(BA1561,ACCESSORIES!F:J,5,FALSE),"N/A")</f>
        <v>N/A</v>
      </c>
      <c r="BC1561" s="77">
        <f t="shared" si="847"/>
        <v>55.647244826891601</v>
      </c>
      <c r="BD1561" s="56">
        <v>24.803100000000001</v>
      </c>
      <c r="BE1561" s="56">
        <v>24.803100000000001</v>
      </c>
      <c r="BF1561" s="56">
        <v>14.5669</v>
      </c>
      <c r="BG1561" s="378">
        <f t="shared" si="843"/>
        <v>0.14685211888376223</v>
      </c>
      <c r="BH1561" s="14"/>
      <c r="BI1561" s="114" t="s">
        <v>3532</v>
      </c>
      <c r="BJ1561" s="50" t="s">
        <v>4050</v>
      </c>
      <c r="BK1561" s="81"/>
      <c r="BL1561" s="81"/>
      <c r="BM1561" s="81"/>
      <c r="BN1561" s="81"/>
      <c r="BO1561" s="81"/>
      <c r="BP1561" s="81"/>
      <c r="BQ1561" s="81"/>
      <c r="BR1561" s="81"/>
      <c r="BS1561" s="81"/>
      <c r="BT1561" s="81"/>
      <c r="BU1561" s="349"/>
      <c r="BV1561" s="390"/>
      <c r="BW1561" s="352"/>
      <c r="BX1561" s="390"/>
      <c r="BY1561" s="93" t="str">
        <f t="shared" ref="BY1561" si="878">CONCATENATE(IF(J1561="Closeout","CLOSEOUT - ",""),D1561,", ",N1561,"x",O1561,", ",IF(U1561="N/A","",CONCATENATE(U1561,"/")),IF(S1561&gt;0,CONCATENATE("+",S1561),S1561),"mm Offset, ",P1561,", ",V1561,"mm Centerbore, ",PROPER(Y1561),IF(G1561="R",", Race Drilled",""),"",IF(BA1561="N/A","",CONCATENATE(", w/ ",BA1561)))</f>
        <v>MR804, 22x12, -40mm Offset, 8x180, 124.1mm Centerbore, Machined - Clear Coat</v>
      </c>
      <c r="BZ1561" s="81" t="s">
        <v>3878</v>
      </c>
      <c r="CA1561" s="81" t="s">
        <v>3879</v>
      </c>
      <c r="CB1561" s="81" t="str">
        <f t="shared" ref="CB1561" si="879">C1561</f>
        <v>RAISED (8XX)</v>
      </c>
    </row>
    <row r="1562" spans="1:81" s="38" customFormat="1" ht="15" customHeight="1">
      <c r="A1562" s="22">
        <f>ROW(B1562)-2</f>
        <v>1560</v>
      </c>
      <c r="B1562" s="81" t="s">
        <v>3051</v>
      </c>
      <c r="C1562" s="99" t="s">
        <v>3035</v>
      </c>
      <c r="D1562" s="99" t="s">
        <v>3036</v>
      </c>
      <c r="E1562" s="91" t="str">
        <f>CONCATENATE(LEFT(D1562,5),VLOOKUP(CONCATENATE(N1562,"x",O1562),'PART NUMBER GUIDE'!$B$9:$C$49,2,FALSE),VLOOKUP(CONCATENATE(P1562, V1562), 'PART NUMBER GUIDE'!$Q$6:$R$91, 2, FALSE),VLOOKUP(Y1562,'PART NUMBER GUIDE'!$J$8:$K$43,2, FALSE),IF(U1562="N/A",IF(ABS(S1562)&lt;10,"0"&amp;ABS(S1562),ABS(S1562)),CONCATENATE(LEFT(U1562,1),RIGHT(U1562,1))), F1562, G1562)</f>
        <v>GZ80141047855B</v>
      </c>
      <c r="F1562" s="90" t="s">
        <v>1129</v>
      </c>
      <c r="G1562" s="90"/>
      <c r="H1562" s="11" t="s">
        <v>3128</v>
      </c>
      <c r="I1562" s="320">
        <v>43542</v>
      </c>
      <c r="J1562" s="85" t="s">
        <v>3872</v>
      </c>
      <c r="K1562" s="342">
        <v>234.74</v>
      </c>
      <c r="L1562" s="92" t="str">
        <f t="shared" si="828"/>
        <v/>
      </c>
      <c r="M1562" s="344"/>
      <c r="N1562" s="99">
        <v>14</v>
      </c>
      <c r="O1562" s="23">
        <v>10</v>
      </c>
      <c r="P1562" s="99" t="str">
        <f t="shared" si="144"/>
        <v>4x136</v>
      </c>
      <c r="Q1562" s="80">
        <v>4</v>
      </c>
      <c r="R1562" s="80">
        <v>136</v>
      </c>
      <c r="S1562" s="3">
        <v>0</v>
      </c>
      <c r="T1562" s="16">
        <v>5.4</v>
      </c>
      <c r="U1562" s="100" t="s">
        <v>3032</v>
      </c>
      <c r="V1562" s="16">
        <v>110</v>
      </c>
      <c r="W1562" s="8">
        <v>19.7</v>
      </c>
      <c r="X1562" s="51">
        <v>1200</v>
      </c>
      <c r="Y1562" s="78" t="s">
        <v>5458</v>
      </c>
      <c r="Z1562" s="79" t="s">
        <v>2992</v>
      </c>
      <c r="AA1562" s="51" t="str">
        <f t="shared" si="145"/>
        <v>14x10, 4x136, 0 OS</v>
      </c>
      <c r="AB1562" s="80" t="s">
        <v>3045</v>
      </c>
      <c r="AC1562" s="89">
        <f>_xlfn.IFNA(VLOOKUP(AB1562,ACCESSORIES!F:J,5,FALSE),"N/A")</f>
        <v>14.454000000000002</v>
      </c>
      <c r="AD1562" s="87" t="s">
        <v>85</v>
      </c>
      <c r="AE1562" s="87" t="s">
        <v>3047</v>
      </c>
      <c r="AF1562" s="80" t="s">
        <v>85</v>
      </c>
      <c r="AG1562" s="80" t="s">
        <v>85</v>
      </c>
      <c r="AH1562" s="9" t="str">
        <f>_xlfn.IFNA(VLOOKUP(AG1562,ACCESSORIES!F:J,5,FALSE),"N/A")</f>
        <v>N/A</v>
      </c>
      <c r="AI1562" s="99" t="s">
        <v>266</v>
      </c>
      <c r="AJ1562" s="82" t="s">
        <v>85</v>
      </c>
      <c r="AK1562" s="40" t="str">
        <f>_xlfn.IFNA(VLOOKUP(AJ1562,ACCESSORIES!F:J,5,FALSE),"N/A")</f>
        <v>N/A</v>
      </c>
      <c r="AL1562" s="82" t="s">
        <v>85</v>
      </c>
      <c r="AM1562" s="99">
        <v>13</v>
      </c>
      <c r="AN1562" s="99">
        <v>165</v>
      </c>
      <c r="AO1562" s="25">
        <v>35</v>
      </c>
      <c r="AP1562" s="25">
        <v>50</v>
      </c>
      <c r="AQ1562" s="25">
        <v>76</v>
      </c>
      <c r="AR1562" s="25" t="s">
        <v>3123</v>
      </c>
      <c r="AS1562" s="25">
        <v>170</v>
      </c>
      <c r="AT1562" s="101">
        <v>161</v>
      </c>
      <c r="AU1562" s="100">
        <v>80</v>
      </c>
      <c r="AV1562" s="54">
        <v>48</v>
      </c>
      <c r="AW1562" s="54">
        <v>0</v>
      </c>
      <c r="AX1562" s="54">
        <v>0</v>
      </c>
      <c r="AY1562" s="25" t="s">
        <v>3042</v>
      </c>
      <c r="AZ1562" s="98" t="str">
        <f>_xlfn.IFNA(VLOOKUP(AY1562,ACCESSORIES!F:J,5,FALSE),"N/A")</f>
        <v>N/A</v>
      </c>
      <c r="BA1562" s="80" t="s">
        <v>3041</v>
      </c>
      <c r="BB1562" s="98" t="str">
        <f>_xlfn.IFNA(VLOOKUP(BA1562,ACCESSORIES!F:J,5,FALSE),"N/A")</f>
        <v>N/A</v>
      </c>
      <c r="BC1562" s="77">
        <v>23.2</v>
      </c>
      <c r="BD1562" s="56">
        <v>15</v>
      </c>
      <c r="BE1562" s="56">
        <v>15</v>
      </c>
      <c r="BF1562" s="56">
        <v>11</v>
      </c>
      <c r="BG1562" s="378">
        <f t="shared" si="142"/>
        <v>4.0557983399999997E-2</v>
      </c>
      <c r="BH1562" s="80">
        <v>57</v>
      </c>
      <c r="BI1562" s="114" t="s">
        <v>3532</v>
      </c>
      <c r="BJ1562" s="50" t="s">
        <v>4050</v>
      </c>
      <c r="BK1562" s="81" t="s">
        <v>4057</v>
      </c>
      <c r="BL1562" s="81" t="s">
        <v>4063</v>
      </c>
      <c r="BM1562" s="81" t="s">
        <v>4058</v>
      </c>
      <c r="BN1562" s="46" t="s">
        <v>4053</v>
      </c>
      <c r="BO1562" s="46"/>
      <c r="BP1562" s="46"/>
      <c r="BQ1562" s="46"/>
      <c r="BR1562" s="46"/>
      <c r="BS1562" s="46"/>
      <c r="BT1562" s="46"/>
      <c r="BU1562" s="313"/>
      <c r="BV1562" s="337"/>
      <c r="BW1562" s="313"/>
      <c r="BX1562" s="337"/>
      <c r="BY1562" s="93" t="str">
        <f t="shared" ref="BY1562:BY1567" si="880">CONCATENATE(IF(J1562="Closeout","CLOSEOUT - ",""),D1562,", ",N1562,"x",O1562,", ",IF(U1562="N/A","",CONCATENATE(U1562,"/")),IF(S1562&gt;0,CONCATENATE("+",S1562),S1562),"mm Offset, ",P1562,", ",V1562,"mm Centerbore, ",PROPER(Y1562),IF(G1562="R",", Race Drilled",""),"",IF(BA1562="N/A","",CONCATENATE(", w/ ",BA1562)))</f>
        <v>CLOSEOUT - GZ801 LiteLoc, 14x10, 5+5/0mm Offset, 4x136, 110mm Centerbore, Gloss Titanium - Matte Black Ring, w/ BH-H2020M</v>
      </c>
      <c r="BZ1562" s="81" t="s">
        <v>3878</v>
      </c>
      <c r="CA1562" s="81" t="s">
        <v>3879</v>
      </c>
      <c r="CB1562" s="81" t="str">
        <f t="shared" si="148"/>
        <v>GMZ (8XX)</v>
      </c>
    </row>
    <row r="1563" spans="1:81" ht="15" customHeight="1">
      <c r="A1563" s="22">
        <f t="shared" ref="A1563" si="881">ROW(B1563)-2</f>
        <v>1561</v>
      </c>
      <c r="B1563" s="81" t="s">
        <v>3051</v>
      </c>
      <c r="C1563" s="99" t="s">
        <v>3035</v>
      </c>
      <c r="D1563" s="99" t="s">
        <v>3039</v>
      </c>
      <c r="E1563" s="91" t="str">
        <f>CONCATENATE(LEFT(D1563,5),VLOOKUP(CONCATENATE(N1563,"x",O1563),'PART NUMBER GUIDE'!$B$9:$C$49,2,FALSE),VLOOKUP(CONCATENATE(P1563, V1563), 'PART NUMBER GUIDE'!$Q$6:$R$91, 2, FALSE),VLOOKUP(Y1563,'PART NUMBER GUIDE'!$J$8:$K$43,2, FALSE),IF(U1563="N/A",IF(ABS(S1563)&lt;10,"0"&amp;ABS(S1563),ABS(S1563)),CONCATENATE(LEFT(U1563,1),RIGHT(U1563,1))), F1563, G1563)</f>
        <v>GZ80441047555</v>
      </c>
      <c r="H1563" s="11" t="s">
        <v>3071</v>
      </c>
      <c r="I1563" s="320">
        <v>43518</v>
      </c>
      <c r="J1563" s="85" t="s">
        <v>3872</v>
      </c>
      <c r="K1563" s="342">
        <v>160.22</v>
      </c>
      <c r="L1563" s="92" t="str">
        <f t="shared" si="150"/>
        <v/>
      </c>
      <c r="M1563" s="344"/>
      <c r="N1563" s="99">
        <v>14</v>
      </c>
      <c r="O1563" s="23">
        <v>10</v>
      </c>
      <c r="P1563" s="99" t="s">
        <v>1745</v>
      </c>
      <c r="Q1563" s="80">
        <v>4</v>
      </c>
      <c r="R1563" s="80">
        <v>136</v>
      </c>
      <c r="S1563" s="3">
        <v>0</v>
      </c>
      <c r="T1563" s="16">
        <v>5.4</v>
      </c>
      <c r="U1563" s="100" t="s">
        <v>201</v>
      </c>
      <c r="V1563" s="16">
        <v>110</v>
      </c>
      <c r="W1563" s="8">
        <v>15.15</v>
      </c>
      <c r="X1563" s="51">
        <v>1000</v>
      </c>
      <c r="Y1563" s="78" t="s">
        <v>2294</v>
      </c>
      <c r="Z1563" s="79" t="s">
        <v>2987</v>
      </c>
      <c r="AA1563" s="51" t="s">
        <v>4978</v>
      </c>
      <c r="AB1563" s="80" t="s">
        <v>3045</v>
      </c>
      <c r="AC1563" s="89">
        <f>_xlfn.IFNA(VLOOKUP(AB1563,ACCESSORIES!F:J,5,FALSE),"N/A")</f>
        <v>14.454000000000002</v>
      </c>
      <c r="AD1563" s="87" t="s">
        <v>85</v>
      </c>
      <c r="AE1563" s="87" t="s">
        <v>3047</v>
      </c>
      <c r="AF1563" s="80" t="s">
        <v>85</v>
      </c>
      <c r="AG1563" s="80" t="s">
        <v>85</v>
      </c>
      <c r="AH1563" s="9" t="str">
        <f>_xlfn.IFNA(VLOOKUP(AG1563,ACCESSORIES!F:J,5,FALSE),"N/A")</f>
        <v>N/A</v>
      </c>
      <c r="AI1563" s="99" t="s">
        <v>266</v>
      </c>
      <c r="AJ1563" s="99" t="s">
        <v>85</v>
      </c>
      <c r="AK1563" s="40" t="str">
        <f>_xlfn.IFNA(VLOOKUP(AJ1563,ACCESSORIES!F:J,5,FALSE),"N/A")</f>
        <v>N/A</v>
      </c>
      <c r="AL1563" s="99" t="s">
        <v>85</v>
      </c>
      <c r="AM1563" s="99">
        <v>13</v>
      </c>
      <c r="AN1563" s="99">
        <v>170</v>
      </c>
      <c r="AO1563" s="25">
        <v>18</v>
      </c>
      <c r="AP1563" s="25">
        <v>22</v>
      </c>
      <c r="AQ1563" s="25">
        <v>30</v>
      </c>
      <c r="AR1563" s="25" t="s">
        <v>3123</v>
      </c>
      <c r="AS1563" s="25">
        <v>165</v>
      </c>
      <c r="AT1563" s="101">
        <v>162</v>
      </c>
      <c r="AU1563" s="100">
        <v>80</v>
      </c>
      <c r="AV1563" s="54">
        <v>46</v>
      </c>
      <c r="AW1563" s="54">
        <v>0</v>
      </c>
      <c r="AX1563" s="54">
        <v>35</v>
      </c>
      <c r="AY1563" s="25" t="s">
        <v>85</v>
      </c>
      <c r="AZ1563" s="98" t="str">
        <f>_xlfn.IFNA(VLOOKUP(AY1563,ACCESSORIES!F:J,5,FALSE),"N/A")</f>
        <v>N/A</v>
      </c>
      <c r="BA1563" s="3" t="s">
        <v>85</v>
      </c>
      <c r="BB1563" s="98" t="str">
        <f>_xlfn.IFNA(VLOOKUP(BA1563,ACCESSORIES!F:J,5,FALSE),"N/A")</f>
        <v>N/A</v>
      </c>
      <c r="BC1563" s="77">
        <v>18.649999999999999</v>
      </c>
      <c r="BD1563" s="56">
        <v>15</v>
      </c>
      <c r="BE1563" s="56">
        <v>15</v>
      </c>
      <c r="BF1563" s="56">
        <v>11</v>
      </c>
      <c r="BG1563" s="378">
        <f t="shared" si="142"/>
        <v>4.0557983399999997E-2</v>
      </c>
      <c r="BH1563" s="80">
        <v>57</v>
      </c>
      <c r="BI1563" s="114" t="s">
        <v>3532</v>
      </c>
      <c r="BJ1563" s="50" t="s">
        <v>4050</v>
      </c>
      <c r="BK1563" s="81" t="s">
        <v>3109</v>
      </c>
      <c r="BL1563" s="81" t="s">
        <v>4061</v>
      </c>
      <c r="BM1563" s="81" t="s">
        <v>4057</v>
      </c>
      <c r="BN1563" s="46" t="s">
        <v>4058</v>
      </c>
      <c r="BO1563" s="46" t="s">
        <v>4062</v>
      </c>
      <c r="BP1563" s="46"/>
      <c r="BQ1563" s="46"/>
      <c r="BR1563" s="46"/>
      <c r="BS1563" s="46"/>
      <c r="BT1563" s="46"/>
      <c r="BU1563" s="313"/>
      <c r="BV1563" s="337"/>
      <c r="BW1563" s="313"/>
      <c r="BX1563" s="337"/>
      <c r="BY1563" s="93" t="str">
        <f t="shared" ref="BY1563" si="882">CONCATENATE(IF(J1563="Closeout","CLOSEOUT - ",""),D1563,", ",N1563,"x",O1563,", ",IF(U1563="N/A","",CONCATENATE(U1563,"/")),IF(S1563&gt;0,CONCATENATE("+",S1563),S1563),"mm Offset, ",P1563,", ",V1563,"mm Centerbore, ",PROPER(Y1563),IF(G1563="R",", Race Drilled",""),"",IF(BA1563="N/A","",CONCATENATE(", w/ ",BA1563)))</f>
        <v>CLOSEOUT - GZ804 Casino, 14x10, 5+5/0mm Offset, 4x136, 110mm Centerbore, Matte Black</v>
      </c>
      <c r="BZ1563" s="81" t="s">
        <v>3878</v>
      </c>
      <c r="CA1563" s="81" t="s">
        <v>3879</v>
      </c>
      <c r="CB1563" s="81" t="str">
        <f t="shared" ref="CB1563" si="883">C1563</f>
        <v>GMZ (8XX)</v>
      </c>
      <c r="CC1563"/>
    </row>
    <row r="1564" spans="1:81" s="38" customFormat="1" ht="15" customHeight="1">
      <c r="A1564" s="22">
        <f>ROW(B1564)-2</f>
        <v>1562</v>
      </c>
      <c r="B1564" s="81" t="s">
        <v>84</v>
      </c>
      <c r="C1564" s="99" t="s">
        <v>3395</v>
      </c>
      <c r="D1564" s="81" t="s">
        <v>3396</v>
      </c>
      <c r="E1564" s="91" t="str">
        <f>CONCATENATE(LEFT(D1564,5),VLOOKUP(CONCATENATE(N1564,"x",O1564),'PART NUMBER GUIDE'!$B$9:$C$49,2,FALSE),VLOOKUP(CONCATENATE(P1564, V1564), 'PART NUMBER GUIDE'!$Q$6:$R$91, 2, FALSE),VLOOKUP(Y1564,'PART NUMBER GUIDE'!$J$8:$K$43,2, FALSE),IF(U1564="N/A",IF(ABS(S1564)&lt;10,"0"&amp;ABS(S1564),ABS(S1564)),CONCATENATE(LEFT(U1564,1),RIGHT(U1564,1))), F1564, G1564)</f>
        <v>MR901655925117</v>
      </c>
      <c r="F1564" s="90"/>
      <c r="G1564" s="90"/>
      <c r="H1564" s="88" t="s">
        <v>3417</v>
      </c>
      <c r="I1564" s="312">
        <v>43677</v>
      </c>
      <c r="J1564" s="85" t="s">
        <v>1265</v>
      </c>
      <c r="K1564" s="342">
        <v>339</v>
      </c>
      <c r="L1564" s="92">
        <f t="shared" si="150"/>
        <v>339</v>
      </c>
      <c r="M1564" s="344"/>
      <c r="N1564" s="81">
        <v>16</v>
      </c>
      <c r="O1564" s="83">
        <v>5.5</v>
      </c>
      <c r="P1564" s="99" t="str">
        <f t="shared" si="144"/>
        <v>6x205</v>
      </c>
      <c r="Q1564" s="80">
        <v>6</v>
      </c>
      <c r="R1564" s="81">
        <v>205</v>
      </c>
      <c r="S1564" s="81">
        <v>117</v>
      </c>
      <c r="T1564" s="84">
        <v>8</v>
      </c>
      <c r="U1564" s="81" t="s">
        <v>85</v>
      </c>
      <c r="V1564" s="84">
        <v>161.04</v>
      </c>
      <c r="W1564" s="83">
        <v>27.89</v>
      </c>
      <c r="X1564" s="51">
        <v>3000</v>
      </c>
      <c r="Y1564" s="78" t="s">
        <v>2294</v>
      </c>
      <c r="Z1564" s="79" t="s">
        <v>2987</v>
      </c>
      <c r="AA1564" s="51" t="str">
        <f t="shared" si="145"/>
        <v>16x5.5, 6x205, 117 OS</v>
      </c>
      <c r="AB1564" s="81" t="s">
        <v>3426</v>
      </c>
      <c r="AC1564" s="89">
        <f>_xlfn.IFNA(VLOOKUP(AB1564,ACCESSORIES!F:J,5,FALSE),"N/A")</f>
        <v>33</v>
      </c>
      <c r="AD1564" s="87" t="s">
        <v>85</v>
      </c>
      <c r="AE1564" s="86" t="s">
        <v>1888</v>
      </c>
      <c r="AF1564" s="80" t="s">
        <v>85</v>
      </c>
      <c r="AG1564" s="80" t="s">
        <v>85</v>
      </c>
      <c r="AH1564" s="9" t="str">
        <f>_xlfn.IFNA(VLOOKUP(AG1564,ACCESSORIES!F:J,5,FALSE),"N/A")</f>
        <v>N/A</v>
      </c>
      <c r="AI1564" s="99" t="s">
        <v>265</v>
      </c>
      <c r="AJ1564" s="99" t="s">
        <v>85</v>
      </c>
      <c r="AK1564" s="40" t="str">
        <f>_xlfn.IFNA(VLOOKUP(AJ1564,ACCESSORIES!F:J,5,FALSE),"N/A")</f>
        <v>N/A</v>
      </c>
      <c r="AL1564" s="99" t="s">
        <v>85</v>
      </c>
      <c r="AM1564" s="81">
        <v>22</v>
      </c>
      <c r="AN1564" s="81">
        <v>250</v>
      </c>
      <c r="AO1564" s="25">
        <v>0</v>
      </c>
      <c r="AP1564" s="25">
        <v>0</v>
      </c>
      <c r="AQ1564" s="25">
        <v>0</v>
      </c>
      <c r="AR1564" s="36">
        <v>0</v>
      </c>
      <c r="AS1564" s="25">
        <v>165</v>
      </c>
      <c r="AT1564" s="36">
        <v>125</v>
      </c>
      <c r="AU1564" s="84">
        <v>110</v>
      </c>
      <c r="AV1564" s="54">
        <v>34</v>
      </c>
      <c r="AW1564" s="54">
        <v>34</v>
      </c>
      <c r="AX1564" s="54">
        <v>5</v>
      </c>
      <c r="AY1564" s="25" t="s">
        <v>85</v>
      </c>
      <c r="AZ1564" s="98" t="str">
        <f>_xlfn.IFNA(VLOOKUP(AY1564,ACCESSORIES!F:J,5,FALSE),"N/A")</f>
        <v>N/A</v>
      </c>
      <c r="BA1564" s="25" t="s">
        <v>85</v>
      </c>
      <c r="BB1564" s="98" t="str">
        <f>_xlfn.IFNA(VLOOKUP(BA1564,ACCESSORIES!F:J,5,FALSE),"N/A")</f>
        <v>N/A</v>
      </c>
      <c r="BC1564" s="77">
        <v>32.518183672269444</v>
      </c>
      <c r="BD1564" s="56">
        <v>18.307086614173201</v>
      </c>
      <c r="BE1564" s="56">
        <v>18.307086614173201</v>
      </c>
      <c r="BF1564" s="56">
        <v>10.8661417322835</v>
      </c>
      <c r="BG1564" s="378">
        <f t="shared" si="142"/>
        <v>5.9678100000000005E-2</v>
      </c>
      <c r="BH1564" s="81">
        <v>36</v>
      </c>
      <c r="BI1564" s="114" t="s">
        <v>3532</v>
      </c>
      <c r="BJ1564" s="50" t="s">
        <v>4050</v>
      </c>
      <c r="BK1564" s="81" t="s">
        <v>4066</v>
      </c>
      <c r="BL1564" s="81" t="s">
        <v>4067</v>
      </c>
      <c r="BM1564" s="81" t="s">
        <v>4332</v>
      </c>
      <c r="BN1564" s="81" t="s">
        <v>4333</v>
      </c>
      <c r="BO1564" s="81" t="s">
        <v>5549</v>
      </c>
      <c r="BP1564" s="81" t="s">
        <v>4334</v>
      </c>
      <c r="BQ1564" s="81"/>
      <c r="BR1564" s="81"/>
      <c r="BS1564" s="81"/>
      <c r="BT1564" s="81"/>
      <c r="BU1564" s="313" t="s">
        <v>6710</v>
      </c>
      <c r="BV1564" s="377" t="s">
        <v>8154</v>
      </c>
      <c r="BW1564" s="313" t="s">
        <v>6711</v>
      </c>
      <c r="BX1564" s="377" t="s">
        <v>8155</v>
      </c>
      <c r="BY1564" s="93" t="str">
        <f t="shared" si="880"/>
        <v>MR901 - FRONT, 16x5.5, +117mm Offset, 6x205, 161.04mm Centerbore, Matte Black</v>
      </c>
      <c r="BZ1564" s="81" t="s">
        <v>3878</v>
      </c>
      <c r="CA1564" s="81" t="s">
        <v>3879</v>
      </c>
      <c r="CB1564" s="81" t="str">
        <f t="shared" si="148"/>
        <v>DUALLY (9XX)</v>
      </c>
    </row>
    <row r="1565" spans="1:81" s="38" customFormat="1" ht="15" customHeight="1">
      <c r="A1565" s="22">
        <f>ROW(B1565)-2</f>
        <v>1563</v>
      </c>
      <c r="B1565" s="81" t="s">
        <v>84</v>
      </c>
      <c r="C1565" s="99" t="s">
        <v>3395</v>
      </c>
      <c r="D1565" s="81" t="s">
        <v>3397</v>
      </c>
      <c r="E1565" s="91" t="str">
        <f>CONCATENATE(LEFT(D1565,5),VLOOKUP(CONCATENATE(N1565,"x",O1565),'PART NUMBER GUIDE'!$B$9:$C$49,2,FALSE),VLOOKUP(CONCATENATE(P1565, V1565), 'PART NUMBER GUIDE'!$Q$6:$R$91, 2, FALSE),VLOOKUP(Y1565,'PART NUMBER GUIDE'!$J$8:$K$43,2, FALSE),IF(U1565="N/A",IF(ABS(S1565)&lt;10,"0"&amp;ABS(S1565),ABS(S1565)),CONCATENATE(LEFT(U1565,1),RIGHT(U1565,1))), F1565, G1565)</f>
        <v>MR901655925138N</v>
      </c>
      <c r="F1565" s="90" t="s">
        <v>2224</v>
      </c>
      <c r="G1565" s="90"/>
      <c r="H1565" s="88" t="s">
        <v>3418</v>
      </c>
      <c r="I1565" s="312">
        <v>43677</v>
      </c>
      <c r="J1565" s="85" t="s">
        <v>1265</v>
      </c>
      <c r="K1565" s="342">
        <v>379</v>
      </c>
      <c r="L1565" s="92">
        <f t="shared" si="150"/>
        <v>379</v>
      </c>
      <c r="M1565" s="344"/>
      <c r="N1565" s="81">
        <v>16</v>
      </c>
      <c r="O1565" s="83">
        <v>5.5</v>
      </c>
      <c r="P1565" s="99" t="str">
        <f t="shared" si="144"/>
        <v>6x205</v>
      </c>
      <c r="Q1565" s="80">
        <v>6</v>
      </c>
      <c r="R1565" s="81">
        <v>205</v>
      </c>
      <c r="S1565" s="81">
        <v>-138</v>
      </c>
      <c r="T1565" s="84">
        <v>-2.16</v>
      </c>
      <c r="U1565" s="81" t="s">
        <v>85</v>
      </c>
      <c r="V1565" s="84">
        <v>161.04</v>
      </c>
      <c r="W1565" s="83">
        <v>30.94</v>
      </c>
      <c r="X1565" s="51">
        <v>3000</v>
      </c>
      <c r="Y1565" s="78" t="s">
        <v>2294</v>
      </c>
      <c r="Z1565" s="79" t="s">
        <v>2987</v>
      </c>
      <c r="AA1565" s="51" t="str">
        <f t="shared" si="145"/>
        <v>16x5.5, 6x205, -138 OS</v>
      </c>
      <c r="AB1565" s="81" t="s">
        <v>3427</v>
      </c>
      <c r="AC1565" s="89">
        <f>_xlfn.IFNA(VLOOKUP(AB1565,ACCESSORIES!F:J,5,FALSE),"N/A")</f>
        <v>33</v>
      </c>
      <c r="AD1565" s="87" t="s">
        <v>85</v>
      </c>
      <c r="AE1565" s="81" t="s">
        <v>85</v>
      </c>
      <c r="AF1565" s="80" t="s">
        <v>3005</v>
      </c>
      <c r="AG1565" s="80" t="s">
        <v>85</v>
      </c>
      <c r="AH1565" s="9" t="str">
        <f>_xlfn.IFNA(VLOOKUP(AG1565,ACCESSORIES!F:J,5,FALSE),"N/A")</f>
        <v>N/A</v>
      </c>
      <c r="AI1565" s="99" t="s">
        <v>265</v>
      </c>
      <c r="AJ1565" s="99" t="s">
        <v>85</v>
      </c>
      <c r="AK1565" s="40" t="str">
        <f>_xlfn.IFNA(VLOOKUP(AJ1565,ACCESSORIES!F:J,5,FALSE),"N/A")</f>
        <v>N/A</v>
      </c>
      <c r="AL1565" s="99" t="s">
        <v>85</v>
      </c>
      <c r="AM1565" s="81">
        <v>22</v>
      </c>
      <c r="AN1565" s="81">
        <v>240</v>
      </c>
      <c r="AO1565" s="25">
        <v>0</v>
      </c>
      <c r="AP1565" s="25">
        <v>0</v>
      </c>
      <c r="AQ1565" s="25">
        <v>0</v>
      </c>
      <c r="AR1565" s="36">
        <v>45</v>
      </c>
      <c r="AS1565" s="36" t="s">
        <v>85</v>
      </c>
      <c r="AT1565" s="36" t="s">
        <v>85</v>
      </c>
      <c r="AU1565" s="84">
        <v>138</v>
      </c>
      <c r="AV1565" s="54">
        <v>81</v>
      </c>
      <c r="AW1565" s="54">
        <v>81</v>
      </c>
      <c r="AX1565" s="54">
        <v>45</v>
      </c>
      <c r="AY1565" s="25" t="s">
        <v>85</v>
      </c>
      <c r="AZ1565" s="98" t="str">
        <f>_xlfn.IFNA(VLOOKUP(AY1565,ACCESSORIES!F:J,5,FALSE),"N/A")</f>
        <v>N/A</v>
      </c>
      <c r="BA1565" s="25" t="s">
        <v>85</v>
      </c>
      <c r="BB1565" s="98" t="str">
        <f>_xlfn.IFNA(VLOOKUP(BA1565,ACCESSORIES!F:J,5,FALSE),"N/A")</f>
        <v>N/A</v>
      </c>
      <c r="BC1565" s="77">
        <v>35.310705659944553</v>
      </c>
      <c r="BD1565" s="56">
        <v>18.307086614173201</v>
      </c>
      <c r="BE1565" s="56">
        <v>18.307086614173201</v>
      </c>
      <c r="BF1565" s="56">
        <v>10.8661417322835</v>
      </c>
      <c r="BG1565" s="378">
        <f t="shared" si="142"/>
        <v>5.9678100000000005E-2</v>
      </c>
      <c r="BH1565" s="81">
        <v>36</v>
      </c>
      <c r="BI1565" s="114" t="s">
        <v>3532</v>
      </c>
      <c r="BJ1565" s="50" t="s">
        <v>4050</v>
      </c>
      <c r="BK1565" s="81" t="s">
        <v>4066</v>
      </c>
      <c r="BL1565" s="81" t="s">
        <v>4067</v>
      </c>
      <c r="BM1565" s="81" t="s">
        <v>4332</v>
      </c>
      <c r="BN1565" s="81" t="s">
        <v>4333</v>
      </c>
      <c r="BO1565" s="81" t="s">
        <v>5549</v>
      </c>
      <c r="BP1565" s="81" t="s">
        <v>4334</v>
      </c>
      <c r="BQ1565" s="81"/>
      <c r="BR1565" s="81"/>
      <c r="BS1565" s="81"/>
      <c r="BT1565" s="81"/>
      <c r="BU1565" s="313" t="s">
        <v>6706</v>
      </c>
      <c r="BV1565" s="377" t="s">
        <v>8114</v>
      </c>
      <c r="BW1565" s="313" t="s">
        <v>6707</v>
      </c>
      <c r="BX1565" s="377" t="s">
        <v>8115</v>
      </c>
      <c r="BY1565" s="93" t="str">
        <f t="shared" si="880"/>
        <v>MR901 - REAR, 16x5.5, -138mm Offset, 6x205, 161.04mm Centerbore, Matte Black</v>
      </c>
      <c r="BZ1565" s="81" t="s">
        <v>3878</v>
      </c>
      <c r="CA1565" s="81" t="s">
        <v>3879</v>
      </c>
      <c r="CB1565" s="81" t="str">
        <f t="shared" si="148"/>
        <v>DUALLY (9XX)</v>
      </c>
    </row>
    <row r="1566" spans="1:81" s="38" customFormat="1" ht="15" customHeight="1">
      <c r="A1566" s="22">
        <f>ROW(B1566)-2</f>
        <v>1564</v>
      </c>
      <c r="B1566" s="81" t="s">
        <v>84</v>
      </c>
      <c r="C1566" s="99" t="s">
        <v>3395</v>
      </c>
      <c r="D1566" s="81" t="s">
        <v>3396</v>
      </c>
      <c r="E1566" s="91" t="str">
        <f>CONCATENATE(LEFT(D1566,5),VLOOKUP(CONCATENATE(N1566,"x",O1566),'PART NUMBER GUIDE'!$B$9:$C$49,2,FALSE),VLOOKUP(CONCATENATE(P1566, V1566), 'PART NUMBER GUIDE'!$Q$6:$R$91, 2, FALSE),VLOOKUP(Y1566,'PART NUMBER GUIDE'!$J$8:$K$43,2, FALSE),IF(U1566="N/A",IF(ABS(S1566)&lt;10,"0"&amp;ABS(S1566),ABS(S1566)),CONCATENATE(LEFT(U1566,1),RIGHT(U1566,1))), F1566, G1566)</f>
        <v>MR901660685110</v>
      </c>
      <c r="F1566" s="90"/>
      <c r="G1566" s="90"/>
      <c r="H1566" s="88" t="s">
        <v>4807</v>
      </c>
      <c r="I1566" s="330">
        <v>44210</v>
      </c>
      <c r="J1566" s="85" t="s">
        <v>1265</v>
      </c>
      <c r="K1566" s="342">
        <v>339</v>
      </c>
      <c r="L1566" s="92">
        <f t="shared" si="150"/>
        <v>339</v>
      </c>
      <c r="M1566" s="344"/>
      <c r="N1566" s="81">
        <v>16</v>
      </c>
      <c r="O1566" s="83">
        <v>6</v>
      </c>
      <c r="P1566" s="99" t="str">
        <f t="shared" si="144"/>
        <v>6x180</v>
      </c>
      <c r="Q1566" s="80">
        <v>6</v>
      </c>
      <c r="R1566" s="81">
        <v>180</v>
      </c>
      <c r="S1566" s="81">
        <v>110</v>
      </c>
      <c r="T1566" s="84">
        <v>7.82</v>
      </c>
      <c r="U1566" s="81" t="s">
        <v>85</v>
      </c>
      <c r="V1566" s="84">
        <v>138.9</v>
      </c>
      <c r="W1566" s="83">
        <v>26.86</v>
      </c>
      <c r="X1566" s="51">
        <v>3300</v>
      </c>
      <c r="Y1566" s="78" t="s">
        <v>2294</v>
      </c>
      <c r="Z1566" s="79" t="s">
        <v>2987</v>
      </c>
      <c r="AA1566" s="51" t="str">
        <f t="shared" si="145"/>
        <v>16x6, 6x180, 110 OS</v>
      </c>
      <c r="AB1566" s="81" t="s">
        <v>4809</v>
      </c>
      <c r="AC1566" s="89">
        <f>_xlfn.IFNA(VLOOKUP(AB1566,ACCESSORIES!F:J,5,FALSE),"N/A")</f>
        <v>33</v>
      </c>
      <c r="AD1566" s="87" t="s">
        <v>85</v>
      </c>
      <c r="AE1566" s="86" t="s">
        <v>1888</v>
      </c>
      <c r="AF1566" s="80" t="s">
        <v>85</v>
      </c>
      <c r="AG1566" s="80" t="s">
        <v>85</v>
      </c>
      <c r="AH1566" s="9" t="str">
        <f>_xlfn.IFNA(VLOOKUP(AG1566,ACCESSORIES!F:J,5,FALSE),"N/A")</f>
        <v>N/A</v>
      </c>
      <c r="AI1566" s="99" t="s">
        <v>265</v>
      </c>
      <c r="AJ1566" s="99" t="s">
        <v>85</v>
      </c>
      <c r="AK1566" s="40" t="str">
        <f>_xlfn.IFNA(VLOOKUP(AJ1566,ACCESSORIES!F:J,5,FALSE),"N/A")</f>
        <v>N/A</v>
      </c>
      <c r="AL1566" s="99" t="s">
        <v>85</v>
      </c>
      <c r="AM1566" s="81">
        <v>15.5</v>
      </c>
      <c r="AN1566" s="81">
        <v>224</v>
      </c>
      <c r="AO1566" s="25">
        <v>0</v>
      </c>
      <c r="AP1566" s="25">
        <v>0</v>
      </c>
      <c r="AQ1566" s="25">
        <v>0</v>
      </c>
      <c r="AR1566" s="36">
        <v>0</v>
      </c>
      <c r="AS1566" s="36">
        <v>171</v>
      </c>
      <c r="AT1566" s="36">
        <v>115</v>
      </c>
      <c r="AU1566" s="84">
        <v>110</v>
      </c>
      <c r="AV1566" s="54">
        <v>35</v>
      </c>
      <c r="AW1566" s="54">
        <v>35</v>
      </c>
      <c r="AX1566" s="54">
        <v>0</v>
      </c>
      <c r="AY1566" s="25" t="s">
        <v>85</v>
      </c>
      <c r="AZ1566" s="98" t="str">
        <f>_xlfn.IFNA(VLOOKUP(AY1566,ACCESSORIES!F:J,5,FALSE),"N/A")</f>
        <v>N/A</v>
      </c>
      <c r="BA1566" s="25" t="s">
        <v>85</v>
      </c>
      <c r="BB1566" s="98" t="str">
        <f>_xlfn.IFNA(VLOOKUP(BA1566,ACCESSORIES!F:J,5,FALSE),"N/A")</f>
        <v>N/A</v>
      </c>
      <c r="BC1566" s="77">
        <v>30.938204126611154</v>
      </c>
      <c r="BD1566" s="56">
        <v>18.307086614173201</v>
      </c>
      <c r="BE1566" s="56">
        <v>18.307086614173201</v>
      </c>
      <c r="BF1566" s="56">
        <v>9.0944881889763796</v>
      </c>
      <c r="BG1566" s="378">
        <f t="shared" si="142"/>
        <v>4.9947974999999846E-2</v>
      </c>
      <c r="BH1566" s="81">
        <v>36</v>
      </c>
      <c r="BI1566" s="114" t="s">
        <v>3532</v>
      </c>
      <c r="BJ1566" s="50" t="s">
        <v>4050</v>
      </c>
      <c r="BK1566" s="81" t="s">
        <v>4066</v>
      </c>
      <c r="BL1566" s="81" t="s">
        <v>4067</v>
      </c>
      <c r="BM1566" s="81" t="s">
        <v>5548</v>
      </c>
      <c r="BN1566" s="81" t="s">
        <v>5230</v>
      </c>
      <c r="BO1566" s="81" t="s">
        <v>5321</v>
      </c>
      <c r="BP1566" s="81" t="s">
        <v>4334</v>
      </c>
      <c r="BQ1566" s="81"/>
      <c r="BR1566" s="81"/>
      <c r="BS1566" s="81"/>
      <c r="BT1566" s="81"/>
      <c r="BU1566" s="313" t="s">
        <v>6710</v>
      </c>
      <c r="BV1566" s="377" t="s">
        <v>8154</v>
      </c>
      <c r="BW1566" s="313" t="s">
        <v>6711</v>
      </c>
      <c r="BX1566" s="377" t="s">
        <v>8155</v>
      </c>
      <c r="BY1566" s="93" t="str">
        <f t="shared" si="880"/>
        <v>MR901 - FRONT, 16x6, +110mm Offset, 6x180, 138.9mm Centerbore, Matte Black</v>
      </c>
      <c r="BZ1566" s="81" t="s">
        <v>3878</v>
      </c>
      <c r="CA1566" s="81" t="s">
        <v>3879</v>
      </c>
      <c r="CB1566" s="81" t="str">
        <f t="shared" si="148"/>
        <v>DUALLY (9XX)</v>
      </c>
    </row>
    <row r="1567" spans="1:81" s="38" customFormat="1" ht="15" customHeight="1">
      <c r="A1567" s="22">
        <f>ROW(B1567)-2</f>
        <v>1565</v>
      </c>
      <c r="B1567" s="81" t="s">
        <v>84</v>
      </c>
      <c r="C1567" s="99" t="s">
        <v>3395</v>
      </c>
      <c r="D1567" s="81" t="s">
        <v>3397</v>
      </c>
      <c r="E1567" s="91" t="str">
        <f>CONCATENATE(LEFT(D1567,5),VLOOKUP(CONCATENATE(N1567,"x",O1567),'PART NUMBER GUIDE'!$B$9:$C$49,2,FALSE),VLOOKUP(CONCATENATE(P1567, V1567), 'PART NUMBER GUIDE'!$Q$6:$R$91, 2, FALSE),VLOOKUP(Y1567,'PART NUMBER GUIDE'!$J$8:$K$43,2, FALSE),IF(U1567="N/A",IF(ABS(S1567)&lt;10,"0"&amp;ABS(S1567),ABS(S1567)),CONCATENATE(LEFT(U1567,1),RIGHT(U1567,1))), F1567, G1567)</f>
        <v>MR901660685134N</v>
      </c>
      <c r="F1567" s="90" t="s">
        <v>2224</v>
      </c>
      <c r="G1567" s="90"/>
      <c r="H1567" s="88" t="s">
        <v>4808</v>
      </c>
      <c r="I1567" s="330">
        <v>44210</v>
      </c>
      <c r="J1567" s="85" t="s">
        <v>1265</v>
      </c>
      <c r="K1567" s="342">
        <v>379</v>
      </c>
      <c r="L1567" s="92">
        <f t="shared" si="150"/>
        <v>379</v>
      </c>
      <c r="M1567" s="344"/>
      <c r="N1567" s="81">
        <v>16</v>
      </c>
      <c r="O1567" s="83">
        <v>6</v>
      </c>
      <c r="P1567" s="99" t="str">
        <f t="shared" si="144"/>
        <v>6x180</v>
      </c>
      <c r="Q1567" s="80">
        <v>6</v>
      </c>
      <c r="R1567" s="81">
        <v>180</v>
      </c>
      <c r="S1567" s="81">
        <v>-134</v>
      </c>
      <c r="T1567" s="84">
        <v>-1.78</v>
      </c>
      <c r="U1567" s="81" t="s">
        <v>85</v>
      </c>
      <c r="V1567" s="84">
        <v>138.9</v>
      </c>
      <c r="W1567" s="83">
        <v>28.99</v>
      </c>
      <c r="X1567" s="51">
        <v>3300</v>
      </c>
      <c r="Y1567" s="78" t="s">
        <v>2294</v>
      </c>
      <c r="Z1567" s="79" t="s">
        <v>2987</v>
      </c>
      <c r="AA1567" s="51" t="str">
        <f t="shared" si="145"/>
        <v>16x6, 6x180, -134 OS</v>
      </c>
      <c r="AB1567" s="81" t="s">
        <v>4809</v>
      </c>
      <c r="AC1567" s="89">
        <f>_xlfn.IFNA(VLOOKUP(AB1567,ACCESSORIES!F:J,5,FALSE),"N/A")</f>
        <v>33</v>
      </c>
      <c r="AD1567" s="87" t="s">
        <v>85</v>
      </c>
      <c r="AE1567" s="86" t="s">
        <v>1888</v>
      </c>
      <c r="AF1567" s="80" t="s">
        <v>85</v>
      </c>
      <c r="AG1567" s="80" t="s">
        <v>85</v>
      </c>
      <c r="AH1567" s="9" t="str">
        <f>_xlfn.IFNA(VLOOKUP(AG1567,ACCESSORIES!F:J,5,FALSE),"N/A")</f>
        <v>N/A</v>
      </c>
      <c r="AI1567" s="99" t="s">
        <v>265</v>
      </c>
      <c r="AJ1567" s="99" t="s">
        <v>85</v>
      </c>
      <c r="AK1567" s="40" t="str">
        <f>_xlfn.IFNA(VLOOKUP(AJ1567,ACCESSORIES!F:J,5,FALSE),"N/A")</f>
        <v>N/A</v>
      </c>
      <c r="AL1567" s="99" t="s">
        <v>85</v>
      </c>
      <c r="AM1567" s="81">
        <v>15.5</v>
      </c>
      <c r="AN1567" s="81">
        <v>229</v>
      </c>
      <c r="AO1567" s="25">
        <v>0</v>
      </c>
      <c r="AP1567" s="25">
        <v>0</v>
      </c>
      <c r="AQ1567" s="25">
        <v>0</v>
      </c>
      <c r="AR1567" s="36">
        <v>38</v>
      </c>
      <c r="AS1567" s="36" t="s">
        <v>85</v>
      </c>
      <c r="AT1567" s="36" t="s">
        <v>85</v>
      </c>
      <c r="AU1567" s="84">
        <v>138</v>
      </c>
      <c r="AV1567" s="54">
        <v>24</v>
      </c>
      <c r="AW1567" s="54">
        <v>35</v>
      </c>
      <c r="AX1567" s="54">
        <v>186</v>
      </c>
      <c r="AY1567" s="25" t="s">
        <v>85</v>
      </c>
      <c r="AZ1567" s="98" t="str">
        <f>_xlfn.IFNA(VLOOKUP(AY1567,ACCESSORIES!F:J,5,FALSE),"N/A")</f>
        <v>N/A</v>
      </c>
      <c r="BA1567" s="25" t="s">
        <v>85</v>
      </c>
      <c r="BB1567" s="98" t="str">
        <f>_xlfn.IFNA(VLOOKUP(BA1567,ACCESSORIES!F:J,5,FALSE),"N/A")</f>
        <v>N/A</v>
      </c>
      <c r="BC1567" s="77">
        <v>32.92236448627505</v>
      </c>
      <c r="BD1567" s="56">
        <v>18.307086614173201</v>
      </c>
      <c r="BE1567" s="56">
        <v>18.307086614173201</v>
      </c>
      <c r="BF1567" s="56">
        <v>9.0944881889763796</v>
      </c>
      <c r="BG1567" s="378">
        <f t="shared" si="142"/>
        <v>4.9947974999999846E-2</v>
      </c>
      <c r="BH1567" s="81">
        <v>36</v>
      </c>
      <c r="BI1567" s="114" t="s">
        <v>3532</v>
      </c>
      <c r="BJ1567" s="50" t="s">
        <v>4050</v>
      </c>
      <c r="BK1567" s="81" t="s">
        <v>4066</v>
      </c>
      <c r="BL1567" s="81" t="s">
        <v>4067</v>
      </c>
      <c r="BM1567" s="81" t="s">
        <v>5548</v>
      </c>
      <c r="BN1567" s="81" t="s">
        <v>5230</v>
      </c>
      <c r="BO1567" s="81" t="s">
        <v>5321</v>
      </c>
      <c r="BP1567" s="81" t="s">
        <v>4334</v>
      </c>
      <c r="BQ1567" s="81"/>
      <c r="BR1567" s="81"/>
      <c r="BS1567" s="81"/>
      <c r="BT1567" s="81"/>
      <c r="BU1567" s="313" t="s">
        <v>6708</v>
      </c>
      <c r="BV1567" s="377" t="s">
        <v>8262</v>
      </c>
      <c r="BW1567" s="313" t="s">
        <v>6709</v>
      </c>
      <c r="BX1567" s="377" t="s">
        <v>8263</v>
      </c>
      <c r="BY1567" s="93" t="str">
        <f t="shared" si="880"/>
        <v>MR901 - REAR, 16x6, -134mm Offset, 6x180, 138.9mm Centerbore, Matte Black</v>
      </c>
      <c r="BZ1567" s="81" t="s">
        <v>3878</v>
      </c>
      <c r="CA1567" s="81" t="s">
        <v>3879</v>
      </c>
      <c r="CB1567" s="81" t="str">
        <f t="shared" si="148"/>
        <v>DUALLY (9XX)</v>
      </c>
    </row>
    <row r="1584" spans="1:81" ht="15" customHeight="1">
      <c r="A1584"/>
      <c r="B1584"/>
      <c r="C1584"/>
      <c r="D1584"/>
      <c r="E1584"/>
      <c r="F1584"/>
      <c r="G1584"/>
      <c r="H1584" s="394"/>
      <c r="BY1584"/>
      <c r="BZ1584"/>
      <c r="CA1584"/>
      <c r="CB1584"/>
      <c r="CC1584"/>
    </row>
    <row r="1585" spans="1:81" ht="15" customHeight="1">
      <c r="A1585"/>
      <c r="B1585"/>
      <c r="C1585"/>
      <c r="D1585"/>
      <c r="E1585"/>
      <c r="F1585"/>
      <c r="G1585"/>
      <c r="H1585" s="394"/>
      <c r="BY1585"/>
      <c r="BZ1585"/>
      <c r="CA1585"/>
      <c r="CB1585"/>
      <c r="CC1585"/>
    </row>
    <row r="1586" spans="1:81" customFormat="1" ht="15" customHeight="1">
      <c r="H1586" s="394"/>
      <c r="I1586" s="360"/>
      <c r="J1586" s="38"/>
      <c r="AO1586" s="370"/>
      <c r="AP1586" s="370"/>
      <c r="AQ1586" s="370"/>
      <c r="AR1586" s="370"/>
      <c r="AS1586" s="370"/>
      <c r="AT1586" s="370"/>
      <c r="AU1586" s="408"/>
      <c r="BV1586" s="373"/>
      <c r="BX1586" s="373"/>
    </row>
    <row r="1587" spans="1:81" customFormat="1" ht="15" customHeight="1">
      <c r="H1587" s="394"/>
      <c r="I1587" s="360"/>
      <c r="J1587" s="38"/>
      <c r="AO1587" s="370"/>
      <c r="AP1587" s="370"/>
      <c r="AQ1587" s="370"/>
      <c r="AR1587" s="370"/>
      <c r="AS1587" s="370"/>
      <c r="AT1587" s="370"/>
      <c r="AU1587" s="408"/>
      <c r="BV1587" s="373"/>
      <c r="BX1587" s="373"/>
    </row>
    <row r="1588" spans="1:81" customFormat="1" ht="15" customHeight="1">
      <c r="H1588" s="394"/>
      <c r="I1588" s="360"/>
      <c r="J1588" s="38"/>
      <c r="N1588" s="38"/>
      <c r="AO1588" s="370"/>
      <c r="AP1588" s="370"/>
      <c r="AQ1588" s="370"/>
      <c r="AR1588" s="370"/>
      <c r="AS1588" s="370"/>
      <c r="AT1588" s="370"/>
      <c r="AU1588" s="408"/>
      <c r="BV1588" s="373"/>
      <c r="BX1588" s="373"/>
    </row>
    <row r="1589" spans="1:81" customFormat="1" ht="13.5" customHeight="1">
      <c r="H1589" s="394"/>
      <c r="I1589" s="360"/>
      <c r="J1589" s="38"/>
      <c r="N1589" s="38"/>
      <c r="AO1589" s="370"/>
      <c r="AP1589" s="370"/>
      <c r="AQ1589" s="370"/>
      <c r="AR1589" s="370"/>
      <c r="AS1589" s="370"/>
      <c r="AT1589" s="370"/>
      <c r="AU1589" s="408"/>
      <c r="BV1589" s="373"/>
      <c r="BX1589" s="373"/>
    </row>
    <row r="1590" spans="1:81" customFormat="1" ht="15" customHeight="1">
      <c r="H1590" s="394"/>
      <c r="I1590" s="360"/>
      <c r="J1590" s="38"/>
      <c r="N1590" s="38"/>
      <c r="AO1590" s="370"/>
      <c r="AP1590" s="370"/>
      <c r="AQ1590" s="370"/>
      <c r="AR1590" s="370"/>
      <c r="AS1590" s="370"/>
      <c r="AT1590" s="370"/>
      <c r="AU1590" s="408"/>
      <c r="BV1590" s="373"/>
      <c r="BX1590" s="373"/>
    </row>
    <row r="1591" spans="1:81" customFormat="1" ht="15" customHeight="1">
      <c r="H1591" s="394"/>
      <c r="I1591" s="360"/>
      <c r="J1591" s="38"/>
      <c r="N1591" s="38"/>
      <c r="AO1591" s="370"/>
      <c r="AP1591" s="370"/>
      <c r="AQ1591" s="370"/>
      <c r="AR1591" s="370"/>
      <c r="AS1591" s="370"/>
      <c r="AT1591" s="370"/>
      <c r="AU1591" s="408"/>
      <c r="BV1591" s="373"/>
      <c r="BX1591" s="373"/>
    </row>
    <row r="1592" spans="1:81" customFormat="1" ht="15" customHeight="1">
      <c r="H1592" s="394"/>
      <c r="I1592" s="361"/>
      <c r="N1592" s="38"/>
      <c r="AO1592" s="370"/>
      <c r="AP1592" s="370"/>
      <c r="AQ1592" s="370"/>
      <c r="AR1592" s="370"/>
      <c r="AS1592" s="370"/>
      <c r="AT1592" s="370"/>
      <c r="AU1592" s="408"/>
      <c r="BV1592" s="373"/>
      <c r="BX1592" s="373"/>
    </row>
    <row r="1593" spans="1:81" customFormat="1" ht="15" customHeight="1">
      <c r="H1593" s="394"/>
      <c r="N1593" s="38"/>
      <c r="AO1593" s="370"/>
      <c r="AP1593" s="370"/>
      <c r="AQ1593" s="370"/>
      <c r="AR1593" s="370"/>
      <c r="AS1593" s="370"/>
      <c r="AT1593" s="370"/>
      <c r="AU1593" s="408"/>
      <c r="BV1593" s="373"/>
      <c r="BX1593" s="373"/>
    </row>
  </sheetData>
  <sheetProtection algorithmName="SHA-512" hashValue="WaCsroOfZDtlc0VbGoFQm77HNXfbTDv0cv/3j2XooAc+lkaAmPYpa4Ea29bdnAbJWX8BDEB0+ccQ9q9wnUwapw==" saltValue="caBFkH/xTyhhsu81/7kgkg==" spinCount="100000" sheet="1" formatColumns="0" sort="0" autoFilter="0"/>
  <autoFilter ref="A2:CC1567" xr:uid="{83406119-30BE-4750-8EAF-0902A40E5F67}"/>
  <phoneticPr fontId="20" type="noConversion"/>
  <conditionalFormatting sqref="A1:A3 A1568:A1048576">
    <cfRule type="expression" dxfId="9612" priority="4125">
      <formula>C1= "DISCO (6XX)"</formula>
    </cfRule>
  </conditionalFormatting>
  <conditionalFormatting sqref="A1:A1048576">
    <cfRule type="expression" dxfId="9611" priority="4126">
      <formula>C1= "TRAIL (7XX)"</formula>
    </cfRule>
    <cfRule type="expression" dxfId="9610" priority="4128">
      <formula>C1= "DUALLY (9XX)"</formula>
    </cfRule>
    <cfRule type="expression" dxfId="9609" priority="4127">
      <formula>C1= "GMZ (8XX)"</formula>
    </cfRule>
    <cfRule type="expression" dxfId="9608" priority="4123">
      <formula>C1= "FORGED (2XX)"</formula>
    </cfRule>
    <cfRule type="expression" dxfId="9607" priority="4124">
      <formula>C1= "RALLY (5XX)"</formula>
    </cfRule>
    <cfRule type="expression" dxfId="9606" priority="302">
      <formula>C1= "RAISED (8XX)"</formula>
    </cfRule>
    <cfRule type="expression" dxfId="9605" priority="4122">
      <formula>C1= "RACE (1XX)"</formula>
    </cfRule>
    <cfRule type="expression" dxfId="9604" priority="4121">
      <formula>C1="UTV (4XX)"</formula>
    </cfRule>
    <cfRule type="expression" dxfId="9603" priority="4120">
      <formula>C1= "STREET (3XX)"</formula>
    </cfRule>
  </conditionalFormatting>
  <conditionalFormatting sqref="E1:E1048576">
    <cfRule type="duplicateValues" dxfId="9602" priority="15628"/>
  </conditionalFormatting>
  <conditionalFormatting sqref="H1:H470 H705:H818 H863:H1206 E1 K1:K617 L2:L266 L3:M111 BB3:BB590 BD3:BG590 AZ3:AZ628 AC95:AC628 AH95:AH628 AK95:AK628 P98:P408 X98:X408 AA98:AA408 BZ98:CB408 AV116:AV142 AW116:AW155 L123:M136 AU125:AU138 N133:AU134 L141:M259 AD143:AE162 N144:AV145 N213:AU257 AB258:AU283 L270:L617 L284:AU345 N346:CB390 BD391:CB428 AW419:AW422 AM421:AM428 AA422:AA628 N429:CB512 X457:X529 P457:P647 BK513:BU513 AB528:AB590 Y563:CB618 N564:X618 W617:W647 BI617:BI647 BB618:BG622 K618:M647 AM621:AM647 BB623:BC628 BC629:BC647 N647:AT647 L656:L657 U662:U672 U673:AT674 AV673:BT674 K675:AT678 AV675:BC678 BG675:BT678 BG679:CB695 AW695:BG695 AC782:AC969 AH782:AH969 AK782:AK969 K863:L924 P863:P969 AA863:AA969 X896:X969 AV925:AW935 L925:L1011 K925:K1068 N929:AU935 N936:AV959 AW936:AW964 AN957:AN960 N960:AU1011 AV965:AW1011 BY1010:CB1012 AX1041:CB1076 N1041:AW1093 K1069:M1105 BD1069:BF1105 BZ1074:CB1189 X1109:X1189 BB1109:BB1259 AK1109:AK1289 P1109:P1562 AA1109:AA1562 AC1109:AC1567 AH1109:AH1567 AZ1109:AZ1567 AX1131:CB1147 N1131:AW1184 L1131:M1243 K1131:K1561 BD1132:BG1259 BK1140:BL1188 BM1149:BT1188 N1185:CB1240 BC1244:BC1259 BB1260:BG1261 BC1262:BC1405 BB1262:BB1567 BD1262:BG1567 AF1282:CB1299 W1288:W1561 AG1300:CB1300 AG1301:AJ1301 AL1301:CB1301 AG1302:CB1302 AG1303:AJ1303 AL1303:CB1303 AG1307:CB1307 AG1308:AJ1308 AL1308:CB1308 AG1312:CB1312 AG1313:AJ1313 AL1313:CB1313 K1327:M1561">
    <cfRule type="containsBlanks" dxfId="9601" priority="15627">
      <formula>LEN(TRIM(E1))=0</formula>
    </cfRule>
  </conditionalFormatting>
  <conditionalFormatting sqref="H137">
    <cfRule type="duplicateValues" dxfId="9600" priority="822"/>
  </conditionalFormatting>
  <conditionalFormatting sqref="H513:H516">
    <cfRule type="duplicateValues" dxfId="9599" priority="14138"/>
  </conditionalFormatting>
  <conditionalFormatting sqref="H517 H519 H521 H523 H525 H527 H535 H539 H541 H543 H545 H547 H549">
    <cfRule type="duplicateValues" dxfId="9598" priority="14626"/>
  </conditionalFormatting>
  <conditionalFormatting sqref="H518">
    <cfRule type="duplicateValues" dxfId="9597" priority="632"/>
  </conditionalFormatting>
  <conditionalFormatting sqref="H520">
    <cfRule type="duplicateValues" dxfId="9596" priority="631"/>
  </conditionalFormatting>
  <conditionalFormatting sqref="H522 H524 H526 H528:H534 H536 H538 H540 H542 H544 H546 H548 H550:H704">
    <cfRule type="duplicateValues" dxfId="9595" priority="22250"/>
  </conditionalFormatting>
  <conditionalFormatting sqref="H537">
    <cfRule type="duplicateValues" dxfId="9594" priority="645"/>
  </conditionalFormatting>
  <conditionalFormatting sqref="H820:H822 H824:H826 H843 H850">
    <cfRule type="containsBlanks" dxfId="9593" priority="418">
      <formula>LEN(TRIM(H820))=0</formula>
    </cfRule>
  </conditionalFormatting>
  <conditionalFormatting sqref="H850 H843">
    <cfRule type="duplicateValues" dxfId="9592" priority="19333"/>
  </conditionalFormatting>
  <conditionalFormatting sqref="H885">
    <cfRule type="duplicateValues" dxfId="9591" priority="3015"/>
  </conditionalFormatting>
  <conditionalFormatting sqref="H960">
    <cfRule type="duplicateValues" dxfId="9590" priority="727"/>
  </conditionalFormatting>
  <conditionalFormatting sqref="H1154:H1188">
    <cfRule type="duplicateValues" dxfId="9589" priority="22536"/>
  </conditionalFormatting>
  <conditionalFormatting sqref="H1189:H1206">
    <cfRule type="duplicateValues" dxfId="9588" priority="22887"/>
  </conditionalFormatting>
  <conditionalFormatting sqref="H1562:H1567 H1:H136 H138:H470 H886:H959 H961:H1153 H705:H818 H820:H822 H824:H826 H863:H884">
    <cfRule type="duplicateValues" dxfId="9587" priority="15608"/>
  </conditionalFormatting>
  <conditionalFormatting sqref="H1562:H1567">
    <cfRule type="containsBlanks" dxfId="9586" priority="15607">
      <formula>LEN(TRIM(H1562))=0</formula>
    </cfRule>
  </conditionalFormatting>
  <conditionalFormatting sqref="I886:I894">
    <cfRule type="containsBlanks" dxfId="9585" priority="3710">
      <formula>LEN(TRIM(I886))=0</formula>
    </cfRule>
  </conditionalFormatting>
  <conditionalFormatting sqref="I1566:I1567">
    <cfRule type="containsBlanks" dxfId="9584" priority="3483">
      <formula>LEN(TRIM(I1566))=0</formula>
    </cfRule>
  </conditionalFormatting>
  <conditionalFormatting sqref="J1:J1048576">
    <cfRule type="containsText" dxfId="9583" priority="582" operator="containsText" text="ACTIVE">
      <formula>NOT(ISERROR(SEARCH("ACTIVE",J1)))</formula>
    </cfRule>
    <cfRule type="containsText" dxfId="9582" priority="581" operator="containsText" text="COMING SOON">
      <formula>NOT(ISERROR(SEARCH("COMING SOON",J1)))</formula>
    </cfRule>
    <cfRule type="containsText" dxfId="9581" priority="580" operator="containsText" text="Closeout">
      <formula>NOT(ISERROR(SEARCH("Closeout",J1)))</formula>
    </cfRule>
    <cfRule type="containsText" dxfId="9580" priority="579" operator="containsText" text="Discontinued">
      <formula>NOT(ISERROR(SEARCH("Discontinued",J1)))</formula>
    </cfRule>
  </conditionalFormatting>
  <conditionalFormatting sqref="K657:T674">
    <cfRule type="containsBlanks" dxfId="9579" priority="434">
      <formula>LEN(TRIM(K657))=0</formula>
    </cfRule>
  </conditionalFormatting>
  <conditionalFormatting sqref="K651:BT656">
    <cfRule type="containsBlanks" dxfId="9578" priority="315">
      <formula>LEN(TRIM(K651))=0</formula>
    </cfRule>
  </conditionalFormatting>
  <conditionalFormatting sqref="K699:BT704 K705:CB781">
    <cfRule type="containsBlanks" dxfId="9577" priority="118">
      <formula>LEN(TRIM(K699))=0</formula>
    </cfRule>
  </conditionalFormatting>
  <conditionalFormatting sqref="L137:V140">
    <cfRule type="containsBlanks" dxfId="9576" priority="802">
      <formula>LEN(TRIM(L137))=0</formula>
    </cfRule>
  </conditionalFormatting>
  <conditionalFormatting sqref="L260:AA280 L282:AA283 AX863:CB911 AV863:AW923 N918:AT928 AV960:AV964 D1566:D1567">
    <cfRule type="containsBlanks" dxfId="9575" priority="3419">
      <formula>LEN(TRIM(D260))=0</formula>
    </cfRule>
  </conditionalFormatting>
  <conditionalFormatting sqref="M3:M1563">
    <cfRule type="containsBlanks" dxfId="9574" priority="1">
      <formula>LEN(TRIM(M3))=0</formula>
    </cfRule>
  </conditionalFormatting>
  <conditionalFormatting sqref="M158:AT158">
    <cfRule type="containsBlanks" dxfId="9573" priority="1161">
      <formula>LEN(TRIM(M158))=0</formula>
    </cfRule>
  </conditionalFormatting>
  <conditionalFormatting sqref="M153:AV153">
    <cfRule type="containsBlanks" dxfId="9572" priority="1163">
      <formula>LEN(TRIM(M153))=0</formula>
    </cfRule>
  </conditionalFormatting>
  <conditionalFormatting sqref="M790:CB790">
    <cfRule type="containsBlanks" dxfId="9571" priority="205">
      <formula>LEN(TRIM(M790))=0</formula>
    </cfRule>
  </conditionalFormatting>
  <conditionalFormatting sqref="N173:O212">
    <cfRule type="containsBlanks" dxfId="9570" priority="1174">
      <formula>LEN(TRIM(N173))=0</formula>
    </cfRule>
  </conditionalFormatting>
  <conditionalFormatting sqref="N833:AB851">
    <cfRule type="containsBlanks" dxfId="9569" priority="211">
      <formula>LEN(TRIM(N833))=0</formula>
    </cfRule>
  </conditionalFormatting>
  <conditionalFormatting sqref="N1244:AE1561">
    <cfRule type="containsBlanks" dxfId="9568" priority="189">
      <formula>LEN(TRIM(N1244))=0</formula>
    </cfRule>
  </conditionalFormatting>
  <conditionalFormatting sqref="N391:BC422 Q513:BJ528 AC533:AL534 N535:BJ562 N619:CB628 K629:CB646 K648:AT650 U657:CB668 K679:BC694 K695:AV698 N863:AU917 L1013:CB1040 N1094:BC1105 K1106:CB1130 AI1244:CB1275 AL1315:CB1315 AL1317:CB1317 AL1322:CB1322 AL1328:CB1329 AL1332:CB1333 AL1336:CB1337 AL1352:CB1353 AL1358:CB1359 AL1370:CB1371 AL1380:CB1381 AL1384:CB1385 AL1388:CB1389 AL1398:AT1399 AL1408:CB1409 AL1412:CB1413 AL1416:CB1417 AL1432:CB1433 AL1436:CB1437 AL1446:CB1447 AL1456:CB1457 AL1460:CB1461 AL1464:CB1465 AL1474:CB1475 AL1484:CB1485 AL1488:CB1489 AL1492:CB1493 AL1508:CB1509 AL1514:CB1515 AL1526:CB1527 AL1536:CB1537 AL1540:CB1541 AL1544:CB1545 AL1554:CB1555">
    <cfRule type="containsBlanks" dxfId="9567" priority="9">
      <formula>LEN(TRIM(K391))=0</formula>
    </cfRule>
  </conditionalFormatting>
  <conditionalFormatting sqref="N1241:BX1243">
    <cfRule type="containsBlanks" dxfId="9566" priority="151">
      <formula>LEN(TRIM(N1241))=0</formula>
    </cfRule>
  </conditionalFormatting>
  <conditionalFormatting sqref="N1:CB107">
    <cfRule type="containsBlanks" dxfId="9565" priority="165">
      <formula>LEN(TRIM(N1))=0</formula>
    </cfRule>
  </conditionalFormatting>
  <conditionalFormatting sqref="N135:CB136">
    <cfRule type="containsBlanks" dxfId="9564" priority="50">
      <formula>LEN(TRIM(N135))=0</formula>
    </cfRule>
  </conditionalFormatting>
  <conditionalFormatting sqref="N782:CB789">
    <cfRule type="containsBlanks" dxfId="9563" priority="138">
      <formula>LEN(TRIM(N782))=0</formula>
    </cfRule>
  </conditionalFormatting>
  <conditionalFormatting sqref="N791:CB804">
    <cfRule type="containsBlanks" dxfId="9562" priority="46">
      <formula>LEN(TRIM(N791))=0</formula>
    </cfRule>
  </conditionalFormatting>
  <conditionalFormatting sqref="O819:O820">
    <cfRule type="containsBlanks" dxfId="9561" priority="2062">
      <formula>LEN(TRIM(O819))=0</formula>
    </cfRule>
  </conditionalFormatting>
  <conditionalFormatting sqref="O823:O824">
    <cfRule type="containsBlanks" dxfId="9560" priority="2061">
      <formula>LEN(TRIM(O823))=0</formula>
    </cfRule>
  </conditionalFormatting>
  <conditionalFormatting sqref="P782:P833 X782:X833 AA782:AA833 K782:M862 AZ782:AZ923 BB782:BB923 BD782:BG923 BZ782:CB935 AO815:AO829 N825:O832 Q828:AB832 G879 L1041:M1055 L1056 L1057:M1060 L1061 L1062:M1063 L1064 L1065:M1068 P1083:P1105 X1083:X1105 AA1083:AA1105 AC1083:AC1105 AH1083:AH1105 AK1083:AK1105 AZ1083:AZ1105 BB1083:BB1105 BG1083:BG1105 U1131 AC1131:AE1131 AJ1131:AL1131 AY1131:BB1131 L1240:L1562">
    <cfRule type="containsBlanks" dxfId="9559" priority="3601">
      <formula>LEN(TRIM(G782))=0</formula>
    </cfRule>
  </conditionalFormatting>
  <conditionalFormatting sqref="P1524:Q1525">
    <cfRule type="containsBlanks" dxfId="9558" priority="311">
      <formula>LEN(TRIM(P1524))=0</formula>
    </cfRule>
  </conditionalFormatting>
  <conditionalFormatting sqref="P193:X194">
    <cfRule type="containsBlanks" dxfId="9557" priority="1181">
      <formula>LEN(TRIM(P193))=0</formula>
    </cfRule>
  </conditionalFormatting>
  <conditionalFormatting sqref="P191:AR191">
    <cfRule type="containsBlanks" dxfId="9556" priority="588">
      <formula>LEN(TRIM(P191))=0</formula>
    </cfRule>
  </conditionalFormatting>
  <conditionalFormatting sqref="P183:AV183">
    <cfRule type="containsBlanks" dxfId="9555" priority="1155">
      <formula>LEN(TRIM(P183))=0</formula>
    </cfRule>
  </conditionalFormatting>
  <conditionalFormatting sqref="P188:AV188">
    <cfRule type="containsBlanks" dxfId="9554" priority="1153">
      <formula>LEN(TRIM(P188))=0</formula>
    </cfRule>
  </conditionalFormatting>
  <conditionalFormatting sqref="P195:AV204">
    <cfRule type="containsBlanks" dxfId="9553" priority="589">
      <formula>LEN(TRIM(P195))=0</formula>
    </cfRule>
  </conditionalFormatting>
  <conditionalFormatting sqref="P205:BU205">
    <cfRule type="containsBlanks" dxfId="9552" priority="1142">
      <formula>LEN(TRIM(P205))=0</formula>
    </cfRule>
  </conditionalFormatting>
  <conditionalFormatting sqref="Q1326:Q1405">
    <cfRule type="containsBlanks" dxfId="9551" priority="313">
      <formula>LEN(TRIM(Q1326))=0</formula>
    </cfRule>
  </conditionalFormatting>
  <conditionalFormatting sqref="Q1482:Q1493">
    <cfRule type="containsBlanks" dxfId="9550" priority="306">
      <formula>LEN(TRIM(Q1482))=0</formula>
    </cfRule>
  </conditionalFormatting>
  <conditionalFormatting sqref="Q1506:Q1509">
    <cfRule type="containsBlanks" dxfId="9549" priority="307">
      <formula>LEN(TRIM(Q1506))=0</formula>
    </cfRule>
  </conditionalFormatting>
  <conditionalFormatting sqref="Q1512:Q1515">
    <cfRule type="containsBlanks" dxfId="9548" priority="308">
      <formula>LEN(TRIM(Q1512))=0</formula>
    </cfRule>
  </conditionalFormatting>
  <conditionalFormatting sqref="Q1526:Q1527">
    <cfRule type="containsBlanks" dxfId="9547" priority="310">
      <formula>LEN(TRIM(Q1526))=0</formula>
    </cfRule>
  </conditionalFormatting>
  <conditionalFormatting sqref="Q1534:Q1545">
    <cfRule type="containsBlanks" dxfId="9546" priority="303">
      <formula>LEN(TRIM(Q1534))=0</formula>
    </cfRule>
  </conditionalFormatting>
  <conditionalFormatting sqref="Q1552:Q1555">
    <cfRule type="containsBlanks" dxfId="9545" priority="305">
      <formula>LEN(TRIM(Q1552))=0</formula>
    </cfRule>
  </conditionalFormatting>
  <conditionalFormatting sqref="Q820:R820 Q824:R824">
    <cfRule type="containsBlanks" dxfId="9544" priority="451">
      <formula>LEN(TRIM(Q820))=0</formula>
    </cfRule>
  </conditionalFormatting>
  <conditionalFormatting sqref="Q529:AA534">
    <cfRule type="containsBlanks" dxfId="9543" priority="608">
      <formula>LEN(TRIM(Q529))=0</formula>
    </cfRule>
  </conditionalFormatting>
  <conditionalFormatting sqref="Q812:BC816">
    <cfRule type="containsBlanks" dxfId="9542" priority="199">
      <formula>LEN(TRIM(Q812))=0</formula>
    </cfRule>
  </conditionalFormatting>
  <conditionalFormatting sqref="T563:T572 F1567">
    <cfRule type="containsBlanks" dxfId="9541" priority="3489">
      <formula>LEN(TRIM(F563))=0</formula>
    </cfRule>
  </conditionalFormatting>
  <conditionalFormatting sqref="V819:W820">
    <cfRule type="containsBlanks" dxfId="9540" priority="214">
      <formula>LEN(TRIM(V819))=0</formula>
    </cfRule>
  </conditionalFormatting>
  <conditionalFormatting sqref="V823:W824">
    <cfRule type="containsBlanks" dxfId="9539" priority="213">
      <formula>LEN(TRIM(V823))=0</formula>
    </cfRule>
  </conditionalFormatting>
  <conditionalFormatting sqref="V669:BT672">
    <cfRule type="containsBlanks" dxfId="9538" priority="446">
      <formula>LEN(TRIM(V669))=0</formula>
    </cfRule>
  </conditionalFormatting>
  <conditionalFormatting sqref="W139:AU142 AO139:AT143">
    <cfRule type="containsBlanks" dxfId="9537" priority="674">
      <formula>LEN(TRIM(W139))=0</formula>
    </cfRule>
  </conditionalFormatting>
  <conditionalFormatting sqref="W137:CB138">
    <cfRule type="containsBlanks" dxfId="9536" priority="168">
      <formula>LEN(TRIM(W137))=0</formula>
    </cfRule>
  </conditionalFormatting>
  <conditionalFormatting sqref="W143:CB143 L281:Z281">
    <cfRule type="containsBlanks" dxfId="9535" priority="522">
      <formula>LEN(TRIM(L143))=0</formula>
    </cfRule>
  </conditionalFormatting>
  <conditionalFormatting sqref="X128:AN131">
    <cfRule type="containsBlanks" dxfId="9534" priority="1169">
      <formula>LEN(TRIM(X128))=0</formula>
    </cfRule>
  </conditionalFormatting>
  <conditionalFormatting sqref="X120:AT123">
    <cfRule type="containsBlanks" dxfId="9533" priority="1171">
      <formula>LEN(TRIM(X120))=0</formula>
    </cfRule>
  </conditionalFormatting>
  <conditionalFormatting sqref="Y193:CB193">
    <cfRule type="containsBlanks" dxfId="9532" priority="108">
      <formula>LEN(TRIM(Y193))=0</formula>
    </cfRule>
  </conditionalFormatting>
  <conditionalFormatting sqref="AB820">
    <cfRule type="containsBlanks" dxfId="9531" priority="356">
      <formula>LEN(TRIM(AB820))=0</formula>
    </cfRule>
  </conditionalFormatting>
  <conditionalFormatting sqref="AB824">
    <cfRule type="containsBlanks" dxfId="9530" priority="354">
      <formula>LEN(TRIM(AB824))=0</formula>
    </cfRule>
  </conditionalFormatting>
  <conditionalFormatting sqref="AD828:CB851">
    <cfRule type="containsBlanks" dxfId="9529" priority="87">
      <formula>LEN(TRIM(AD828))=0</formula>
    </cfRule>
  </conditionalFormatting>
  <conditionalFormatting sqref="AF1244:AF1281">
    <cfRule type="containsBlanks" dxfId="9528" priority="498">
      <formula>LEN(TRIM(AF1244))=0</formula>
    </cfRule>
  </conditionalFormatting>
  <conditionalFormatting sqref="AF1293:AF1349">
    <cfRule type="containsBlanks" dxfId="9527" priority="258">
      <formula>LEN(TRIM(AF1293))=0</formula>
    </cfRule>
  </conditionalFormatting>
  <conditionalFormatting sqref="AF1304:CB1306 AF1309:CB1311">
    <cfRule type="containsBlanks" dxfId="9526" priority="190">
      <formula>LEN(TRIM(AF1304))=0</formula>
    </cfRule>
  </conditionalFormatting>
  <conditionalFormatting sqref="AF1314:CB1314 AF1315:AJ1315 AF1316:CB1316 AF1317:AJ1317 AF1318:CB1321 AF1322:AJ1322 AF1323:CB1325 AG1326:CB1327 AG1328:AJ1329 AG1330:CB1331 AG1332:AJ1333 AG1334:CB1335 AG1336:AJ1337 AG1338:CB1349 AF1350:CB1351 AF1352:AJ1353 AF1354:CB1357 AF1358:AJ1359 AF1360:CB1369 AF1370:AJ1371 AF1372:CB1379 AF1380:AJ1381 AF1382:CB1383 AF1384:AJ1385 AF1386:CB1387 AF1388:AJ1389 AF1390:CB1396 AF1397:AT1397 AF1398:AJ1399 AF1400:CB1407 AF1408:AJ1409 AF1410:CB1411 AF1412:AJ1413 AF1414:CB1415 AF1416:AJ1417 AF1418:CB1431 AF1432:AJ1433 AF1434:CB1435 AF1436:AJ1437 AF1438:CB1445 AF1446:AJ1447 AF1448:CB1455 AF1456:AJ1457 AF1458:CB1459 AF1460:AJ1461 AF1462:CB1463 AF1464:AJ1465 AF1466:CB1473 AF1474:AJ1475 AF1476:CB1483 AF1484:AJ1485 AF1486:CB1487 AF1488:AJ1489 AF1490:CB1491 AF1492:AJ1493 AF1494:CB1507 AF1508:AJ1509 AF1510:CB1513 AF1514:AJ1515 AF1516:CB1525 AF1526:AJ1527 AF1528:CB1535 AF1536:AJ1537 AF1538:CB1539 AF1540:AJ1541 AF1542:CB1543 AF1544:AJ1545 AF1546:CB1553 AF1554:AJ1555 AF1556:CB1561">
    <cfRule type="containsBlanks" dxfId="9525" priority="105">
      <formula>LEN(TRIM(AF1314))=0</formula>
    </cfRule>
  </conditionalFormatting>
  <conditionalFormatting sqref="AG1243:AH1276 AG1276:CB1281">
    <cfRule type="containsBlanks" dxfId="9524" priority="525">
      <formula>LEN(TRIM(AG1243))=0</formula>
    </cfRule>
  </conditionalFormatting>
  <conditionalFormatting sqref="AJ596:AL598">
    <cfRule type="containsBlanks" dxfId="9523" priority="543">
      <formula>LEN(TRIM(AJ596))=0</formula>
    </cfRule>
  </conditionalFormatting>
  <conditionalFormatting sqref="AK1291 AK1293:AK1567">
    <cfRule type="containsBlanks" dxfId="9522" priority="10">
      <formula>LEN(TRIM(AK1291))=0</formula>
    </cfRule>
  </conditionalFormatting>
  <conditionalFormatting sqref="AK639:AL640 G918:G922">
    <cfRule type="containsBlanks" dxfId="9521" priority="3389">
      <formula>LEN(TRIM(G639))=0</formula>
    </cfRule>
  </conditionalFormatting>
  <conditionalFormatting sqref="AM472:AM563">
    <cfRule type="containsBlanks" dxfId="9520" priority="433">
      <formula>LEN(TRIM(AM472))=0</formula>
    </cfRule>
  </conditionalFormatting>
  <conditionalFormatting sqref="AM1274:AM1405 AV1366:AW1369 AO1366:AT1371 AO1378:AT1381 AM1381:AN1389 AO1382:AR1385 AV1397:CB1399">
    <cfRule type="containsBlanks" dxfId="9519" priority="280">
      <formula>LEN(TRIM(AM1274))=0</formula>
    </cfRule>
  </conditionalFormatting>
  <conditionalFormatting sqref="AN171:AU174 P173:AT174 AV173:AV174 P175:AV175 P176:AU179 AO176:AT185">
    <cfRule type="containsBlanks" dxfId="9518" priority="1157">
      <formula>LEN(TRIM(P171))=0</formula>
    </cfRule>
  </conditionalFormatting>
  <conditionalFormatting sqref="AP823:AP824">
    <cfRule type="containsBlanks" dxfId="9517" priority="613">
      <formula>LEN(TRIM(AP823))=0</formula>
    </cfRule>
  </conditionalFormatting>
  <conditionalFormatting sqref="AS191:AT198 AO208:AT212">
    <cfRule type="containsBlanks" dxfId="9516" priority="1145">
      <formula>LEN(TRIM(AO191))=0</formula>
    </cfRule>
  </conditionalFormatting>
  <conditionalFormatting sqref="AT819:AT820">
    <cfRule type="containsBlanks" dxfId="9515" priority="614">
      <formula>LEN(TRIM(AT819))=0</formula>
    </cfRule>
  </conditionalFormatting>
  <conditionalFormatting sqref="AU673:AU678">
    <cfRule type="containsBlanks" dxfId="9514" priority="231">
      <formula>LEN(TRIM(AU673))=0</formula>
    </cfRule>
  </conditionalFormatting>
  <conditionalFormatting sqref="AU918:AU923 AU924:AW924">
    <cfRule type="containsBlanks" dxfId="9513" priority="1439">
      <formula>LEN(TRIM(AU918))=0</formula>
    </cfRule>
  </conditionalFormatting>
  <conditionalFormatting sqref="AU925:AU928">
    <cfRule type="containsBlanks" dxfId="9512" priority="475">
      <formula>LEN(TRIM(AU925))=0</formula>
    </cfRule>
  </conditionalFormatting>
  <conditionalFormatting sqref="AU1396:AU1399">
    <cfRule type="containsBlanks" dxfId="9511" priority="259">
      <formula>LEN(TRIM(AU1396))=0</formula>
    </cfRule>
  </conditionalFormatting>
  <conditionalFormatting sqref="AU110:AV112 M112:AR112">
    <cfRule type="containsBlanks" dxfId="9510" priority="1173">
      <formula>LEN(TRIM(M110))=0</formula>
    </cfRule>
  </conditionalFormatting>
  <conditionalFormatting sqref="AU647:BT650">
    <cfRule type="containsBlanks" dxfId="9509" priority="224">
      <formula>LEN(TRIM(AU647))=0</formula>
    </cfRule>
  </conditionalFormatting>
  <conditionalFormatting sqref="AU191:CB192">
    <cfRule type="containsBlanks" dxfId="9508" priority="91">
      <formula>LEN(TRIM(AU191))=0</formula>
    </cfRule>
  </conditionalFormatting>
  <conditionalFormatting sqref="AV113:AV114 X146:AV148 AV149:AV152 AV154:AV155 AV184:AV187 AV189:AV190">
    <cfRule type="containsBlanks" dxfId="9507" priority="1134">
      <formula>LEN(TRIM(X113))=0</formula>
    </cfRule>
  </conditionalFormatting>
  <conditionalFormatting sqref="AV176:AV182">
    <cfRule type="containsBlanks" dxfId="9506" priority="593">
      <formula>LEN(TRIM(AV176))=0</formula>
    </cfRule>
  </conditionalFormatting>
  <conditionalFormatting sqref="AV69:AW69 AS79:AT85 AO83:AR88 AS103:AT107 N108:AV109 AX108:AX115 N110:AR111 AO110:AR114 AS110:AT115 N113:AR113 L113:M121 AU113:AU123 N114:X114 Z114:AR114 N115:AR115 N116:AU119 N120:V121 W120:W124 AO120:AT124 M122:V122 N123:V124 Z124:AU124 N125:AT127 N128:V129 W128:W132 AO128:AT132 M130:V130 N131:V132 Z132:AN132 M141:V141 N142:V143 N146:V147 W146:W150 AN146:AT150 M148:V148 X149:AU149 N149:V150 Z150:AU150 N151:AU152 N154:AU154 M155:X155 Z155:AB155 AD155:AU155 N156:AB156 AD156:AT156 AU156:AW159 AO156:AT163 N157:AT157 N159:AT159 N160:X160 Z160:CB160 N171:AT172 AD173:AE195 P180:X180 Z180:AU180 P181:AU182 P184:AU184 P185:X185 Z185:AU185 P186:AU187 AN186:AT190 P189:AU189 P190:X190 Z190:AU190 P192:AT192 AO192:AP198 Z194:AV194 P211:AU212 N258:AA259 T258:T269 AD421:AD428 T422:U428 L423:BC428 AX513:AX523 N513:P534 BK514:BQ562 AC529:BC532 BD529:BJ533 AW532:AW534 AM533:BC533 AV533:AV534 AM534:BJ534 AS535:AT540 BK562:BK584 BN562:BQ584 N563:S563 U563:X563 Q805:AW811 N805:O818 AX809:BC811 BG809:CB822 Q817:AU818 AX817:BB818 AV817:AX819 AP817:AP820 AU820:AX820 N821:O822 Q821:AU822 AX821:BB822 AV821:AW823 BK823:CB824 AU824:AW824 Q825:BC827 BG825:CB827 N852:CB862 AX912:BN912 BP912:CB912 I918:I922 BC1090:BC1093 BM1140:BO1153 BM1148:CB1148 BU1149:CB1153">
    <cfRule type="containsBlanks" dxfId="9505" priority="4040">
      <formula>LEN(TRIM(I69))=0</formula>
    </cfRule>
  </conditionalFormatting>
  <conditionalFormatting sqref="AV115:AW115">
    <cfRule type="containsBlanks" dxfId="9504" priority="591">
      <formula>LEN(TRIM(AV115))=0</formula>
    </cfRule>
  </conditionalFormatting>
  <conditionalFormatting sqref="AV171:CB172">
    <cfRule type="containsBlanks" dxfId="9503" priority="149">
      <formula>LEN(TRIM(AV171))=0</formula>
    </cfRule>
  </conditionalFormatting>
  <conditionalFormatting sqref="AV211:CB345">
    <cfRule type="containsBlanks" dxfId="9502" priority="61">
      <formula>LEN(TRIM(AV211))=0</formula>
    </cfRule>
  </conditionalFormatting>
  <conditionalFormatting sqref="AW108:AW114">
    <cfRule type="containsBlanks" dxfId="9501" priority="804">
      <formula>LEN(TRIM(AW108))=0</formula>
    </cfRule>
  </conditionalFormatting>
  <conditionalFormatting sqref="AW696:BT698">
    <cfRule type="containsBlanks" dxfId="9500" priority="331">
      <formula>LEN(TRIM(AW696))=0</formula>
    </cfRule>
  </conditionalFormatting>
  <conditionalFormatting sqref="AW202:BU204">
    <cfRule type="containsBlanks" dxfId="9499" priority="107">
      <formula>LEN(TRIM(AW202))=0</formula>
    </cfRule>
  </conditionalFormatting>
  <conditionalFormatting sqref="AW139:CB142">
    <cfRule type="containsBlanks" dxfId="9498" priority="51">
      <formula>LEN(TRIM(AW139))=0</formula>
    </cfRule>
  </conditionalFormatting>
  <conditionalFormatting sqref="AW194:CB201">
    <cfRule type="containsBlanks" dxfId="9497" priority="62">
      <formula>LEN(TRIM(AW194))=0</formula>
    </cfRule>
  </conditionalFormatting>
  <conditionalFormatting sqref="AX1249:AX1270">
    <cfRule type="containsBlanks" dxfId="9496" priority="492">
      <formula>LEN(TRIM(AX1249))=0</formula>
    </cfRule>
  </conditionalFormatting>
  <conditionalFormatting sqref="AX1077:BC1093 T1090:T1108">
    <cfRule type="containsBlanks" dxfId="9495" priority="299">
      <formula>LEN(TRIM(T1077))=0</formula>
    </cfRule>
  </conditionalFormatting>
  <conditionalFormatting sqref="AX1148:BJ1154">
    <cfRule type="containsBlanks" dxfId="9494" priority="530">
      <formula>LEN(TRIM(AX1148))=0</formula>
    </cfRule>
  </conditionalFormatting>
  <conditionalFormatting sqref="AX1010:BX1011">
    <cfRule type="containsBlanks" dxfId="9493" priority="75">
      <formula>LEN(TRIM(AX1010))=0</formula>
    </cfRule>
  </conditionalFormatting>
  <conditionalFormatting sqref="AX108:CB134 AX144:CB159 N161:CB170 AW173:CB190 BV202:CB205 P206:CB210">
    <cfRule type="containsBlanks" dxfId="9492" priority="47">
      <formula>LEN(TRIM(N108))=0</formula>
    </cfRule>
  </conditionalFormatting>
  <conditionalFormatting sqref="AX805:CB808">
    <cfRule type="containsBlanks" dxfId="9491" priority="159">
      <formula>LEN(TRIM(AX805))=0</formula>
    </cfRule>
  </conditionalFormatting>
  <conditionalFormatting sqref="AX913:CB1009 L1012:BX1012">
    <cfRule type="containsBlanks" dxfId="9490" priority="74">
      <formula>LEN(TRIM(L913))=0</formula>
    </cfRule>
  </conditionalFormatting>
  <conditionalFormatting sqref="AX1155:CB1184">
    <cfRule type="containsBlanks" dxfId="9489" priority="112">
      <formula>LEN(TRIM(AX1155))=0</formula>
    </cfRule>
  </conditionalFormatting>
  <conditionalFormatting sqref="AY819:AY820">
    <cfRule type="containsBlanks" dxfId="9488" priority="2039">
      <formula>LEN(TRIM(AY819))=0</formula>
    </cfRule>
  </conditionalFormatting>
  <conditionalFormatting sqref="AY823:AY824">
    <cfRule type="containsBlanks" dxfId="9487" priority="2038">
      <formula>LEN(TRIM(AY823))=0</formula>
    </cfRule>
  </conditionalFormatting>
  <conditionalFormatting sqref="BC513:BC562 U528:U529 U535">
    <cfRule type="containsBlanks" dxfId="9486" priority="638">
      <formula>LEN(TRIM(U513))=0</formula>
    </cfRule>
  </conditionalFormatting>
  <conditionalFormatting sqref="BC657:BC704">
    <cfRule type="containsBlanks" dxfId="9485" priority="447">
      <formula>LEN(TRIM(BC657))=0</formula>
    </cfRule>
  </conditionalFormatting>
  <conditionalFormatting sqref="BC730:BC731">
    <cfRule type="containsBlanks" dxfId="9484" priority="210">
      <formula>LEN(TRIM(BC730))=0</formula>
    </cfRule>
  </conditionalFormatting>
  <conditionalFormatting sqref="BC735">
    <cfRule type="containsBlanks" dxfId="9483" priority="209">
      <formula>LEN(TRIM(BC735))=0</formula>
    </cfRule>
  </conditionalFormatting>
  <conditionalFormatting sqref="BC766">
    <cfRule type="containsBlanks" dxfId="9482" priority="208">
      <formula>LEN(TRIM(BC766))=0</formula>
    </cfRule>
  </conditionalFormatting>
  <conditionalFormatting sqref="BC781">
    <cfRule type="containsBlanks" dxfId="9481" priority="207">
      <formula>LEN(TRIM(BC781))=0</formula>
    </cfRule>
  </conditionalFormatting>
  <conditionalFormatting sqref="BC820">
    <cfRule type="containsBlanks" dxfId="9480" priority="197">
      <formula>LEN(TRIM(BC820))=0</formula>
    </cfRule>
  </conditionalFormatting>
  <conditionalFormatting sqref="BC824">
    <cfRule type="containsBlanks" dxfId="9479" priority="195">
      <formula>LEN(TRIM(BC824))=0</formula>
    </cfRule>
  </conditionalFormatting>
  <conditionalFormatting sqref="BD657:BF694">
    <cfRule type="containsBlanks" dxfId="9478" priority="438">
      <formula>LEN(TRIM(BD657))=0</formula>
    </cfRule>
  </conditionalFormatting>
  <conditionalFormatting sqref="BD1244:BF1257">
    <cfRule type="containsBlanks" dxfId="9477" priority="497">
      <formula>LEN(TRIM(BD1244))=0</formula>
    </cfRule>
  </conditionalFormatting>
  <conditionalFormatting sqref="BG1093:BY1093">
    <cfRule type="containsBlanks" dxfId="9476" priority="484">
      <formula>LEN(TRIM(BG1093))=0</formula>
    </cfRule>
  </conditionalFormatting>
  <conditionalFormatting sqref="BG1099:BY1099">
    <cfRule type="containsBlanks" dxfId="9475" priority="483">
      <formula>LEN(TRIM(BG1099))=0</formula>
    </cfRule>
  </conditionalFormatting>
  <conditionalFormatting sqref="BG1103:BY1103">
    <cfRule type="containsBlanks" dxfId="9474" priority="482">
      <formula>LEN(TRIM(BG1103))=0</formula>
    </cfRule>
  </conditionalFormatting>
  <conditionalFormatting sqref="BG1077:CB1092 BG1094:CB1098">
    <cfRule type="containsBlanks" dxfId="9473" priority="60">
      <formula>LEN(TRIM(BG1077))=0</formula>
    </cfRule>
  </conditionalFormatting>
  <conditionalFormatting sqref="BG1100:CB1102">
    <cfRule type="containsBlanks" dxfId="9472" priority="102">
      <formula>LEN(TRIM(BG1100))=0</formula>
    </cfRule>
  </conditionalFormatting>
  <conditionalFormatting sqref="BG1104:CB1105">
    <cfRule type="containsBlanks" dxfId="9471" priority="69">
      <formula>LEN(TRIM(BG1104))=0</formula>
    </cfRule>
  </conditionalFormatting>
  <conditionalFormatting sqref="BH1243:BH1244 AY1243:BB1274 BI1244:BJ1244 BH1245:BJ1274 AN1262:AN1273 K1562:CB1567">
    <cfRule type="containsBlanks" dxfId="9470" priority="586">
      <formula>LEN(TRIM(K1243))=0</formula>
    </cfRule>
  </conditionalFormatting>
  <conditionalFormatting sqref="BO1154:CB1154">
    <cfRule type="containsBlanks" dxfId="9469" priority="44">
      <formula>LEN(TRIM(BO1154))=0</formula>
    </cfRule>
  </conditionalFormatting>
  <conditionalFormatting sqref="BP1148:BQ1153">
    <cfRule type="containsBlanks" dxfId="9468" priority="2256">
      <formula>LEN(TRIM(BP1148))=0</formula>
    </cfRule>
  </conditionalFormatting>
  <conditionalFormatting sqref="BR529:CB562">
    <cfRule type="containsBlanks" dxfId="9467" priority="145">
      <formula>LEN(TRIM(BR529))=0</formula>
    </cfRule>
  </conditionalFormatting>
  <conditionalFormatting sqref="BU647:CB656">
    <cfRule type="containsBlanks" dxfId="9466" priority="30">
      <formula>LEN(TRIM(BU647))=0</formula>
    </cfRule>
  </conditionalFormatting>
  <conditionalFormatting sqref="BU669:CB678">
    <cfRule type="containsBlanks" dxfId="9465" priority="17">
      <formula>LEN(TRIM(BU669))=0</formula>
    </cfRule>
  </conditionalFormatting>
  <conditionalFormatting sqref="BU696:CB704">
    <cfRule type="containsBlanks" dxfId="9464" priority="11">
      <formula>LEN(TRIM(BU696))=0</formula>
    </cfRule>
  </conditionalFormatting>
  <conditionalFormatting sqref="BV513:BX518">
    <cfRule type="containsBlanks" dxfId="9463" priority="128">
      <formula>LEN(TRIM(BV513))=0</formula>
    </cfRule>
  </conditionalFormatting>
  <conditionalFormatting sqref="BV520:BX520 BR522:BX522 BR524:BX528">
    <cfRule type="containsBlanks" dxfId="9462" priority="52">
      <formula>LEN(TRIM(BR520))=0</formula>
    </cfRule>
  </conditionalFormatting>
  <conditionalFormatting sqref="BY470:CB529 BR514:BU520 BV519:CB519 BR521:CB521 BR523:CB523">
    <cfRule type="containsBlanks" dxfId="9461" priority="146">
      <formula>LEN(TRIM(BR470))=0</formula>
    </cfRule>
  </conditionalFormatting>
  <conditionalFormatting sqref="BY1240:CB1274">
    <cfRule type="containsBlanks" dxfId="9460" priority="219">
      <formula>LEN(TRIM(BY1240))=0</formula>
    </cfRule>
  </conditionalFormatting>
  <dataValidations count="2">
    <dataValidation type="textLength" operator="lessThanOrEqual" allowBlank="1" showInputMessage="1" showErrorMessage="1" sqref="H53:I56 BC820 BC3:BC816 BC824:BC1567" xr:uid="{00000000-0002-0000-0100-000000000000}">
      <formula1>25</formula1>
    </dataValidation>
    <dataValidation type="textLength" operator="lessThanOrEqual" allowBlank="1" showInputMessage="1" showErrorMessage="1" sqref="H3:I4 H57:I58" xr:uid="{00000000-0002-0000-0100-000001000000}">
      <formula1>35</formula1>
    </dataValidation>
  </dataValidations>
  <hyperlinks>
    <hyperlink ref="BX10" r:id="rId1" xr:uid="{03DA144E-6983-4423-92FD-463FB74531ED}"/>
    <hyperlink ref="BV30" r:id="rId2" xr:uid="{CAFABBA5-6F6C-4058-BEF7-F29C3BE11975}"/>
    <hyperlink ref="BV15" r:id="rId3" xr:uid="{C93226BB-17E5-4D55-A11E-781075F2130C}"/>
    <hyperlink ref="BV54" r:id="rId4" xr:uid="{858360A8-DA5E-4197-9397-7FAEB88CE0FB}"/>
    <hyperlink ref="BX54" r:id="rId5" xr:uid="{E6446C0D-9145-4425-8B46-ED134B6A5747}"/>
    <hyperlink ref="BV53" r:id="rId6" xr:uid="{516A913D-B5AD-40D3-A20F-87A66C6174B4}"/>
    <hyperlink ref="BX53" r:id="rId7" xr:uid="{2294C0DA-B8E4-45FB-B364-93879D8DA0DC}"/>
    <hyperlink ref="BV36" r:id="rId8" xr:uid="{2D1B4696-E9E7-4313-A121-E8E187BFCB28}"/>
    <hyperlink ref="BX36" r:id="rId9" xr:uid="{6D0DADB1-6B2A-4AB7-98AF-F11006999230}"/>
    <hyperlink ref="BV58" r:id="rId10" xr:uid="{BA3BF763-5464-406C-9166-E68C8EBC38A8}"/>
    <hyperlink ref="BX58" r:id="rId11" xr:uid="{0619C57A-978F-4104-9186-7D9DE9E81A06}"/>
    <hyperlink ref="BV92" r:id="rId12" xr:uid="{936EF017-4CD8-4141-ACF5-719FE31E4647}"/>
    <hyperlink ref="BX92" r:id="rId13" xr:uid="{5403D98D-2960-4507-ACCD-5CF798319A16}"/>
    <hyperlink ref="BV98" r:id="rId14" xr:uid="{B61FD814-F612-459E-B0F7-708FC3EE58DA}"/>
    <hyperlink ref="BX98" r:id="rId15" xr:uid="{5FE04EFA-0B18-4322-B073-167BDDA7407E}"/>
    <hyperlink ref="BV101" r:id="rId16" xr:uid="{0D53E46D-07FE-45E9-8FC8-64490906B1A0}"/>
    <hyperlink ref="BX101" r:id="rId17" xr:uid="{FF4695CC-2A8F-439E-9095-40CA908A9AA1}"/>
    <hyperlink ref="BV67" r:id="rId18" xr:uid="{AEA78C2D-4D8A-4527-B52E-46E8E37E1A9C}"/>
    <hyperlink ref="BX94" r:id="rId19" xr:uid="{B255D91B-5D2F-4307-92A0-E27836EFCDD9}"/>
    <hyperlink ref="BV102" r:id="rId20" xr:uid="{A8AB4462-9534-4A2C-B2AC-C6C4CE7E5370}"/>
    <hyperlink ref="BX102" r:id="rId21" xr:uid="{B131555E-D6AE-4D4B-9F23-C258277DE096}"/>
    <hyperlink ref="BV105" r:id="rId22" xr:uid="{C82B92FF-2439-4F92-8E34-906392DF1641}"/>
    <hyperlink ref="BX105" r:id="rId23" xr:uid="{D04A3B77-E9A7-43BB-A379-DFBB6B050EDE}"/>
    <hyperlink ref="BV85" r:id="rId24" xr:uid="{46659E25-0437-47F4-9540-DBCF94D1A188}"/>
    <hyperlink ref="BX85" r:id="rId25" xr:uid="{87B19D8E-3BF3-4D0F-8D0A-EE968F9AC545}"/>
    <hyperlink ref="BV107" r:id="rId26" xr:uid="{958D35E0-4488-47DE-98CA-27AB7B11CF65}"/>
    <hyperlink ref="BX107" r:id="rId27" xr:uid="{743701EC-6641-4ABF-9A50-DCD5D995009F}"/>
    <hyperlink ref="BV233" r:id="rId28" xr:uid="{DEF7B75A-F2FF-41EE-8EF1-3F71FB851F4B}"/>
    <hyperlink ref="BX233" r:id="rId29" xr:uid="{4FED059C-B679-466B-BF00-2E4343ED1E61}"/>
    <hyperlink ref="BV230" r:id="rId30" xr:uid="{2B79120C-EF47-47C1-8510-1F8FDA54EE43}"/>
    <hyperlink ref="BX230" r:id="rId31" xr:uid="{7689B193-D316-40D4-B4FB-B1380065B945}"/>
    <hyperlink ref="BX218" r:id="rId32" xr:uid="{C0DAFBEF-C404-4334-B91D-A2E146188703}"/>
    <hyperlink ref="BV218" r:id="rId33" xr:uid="{52A28707-CBB6-4F9A-A2F2-ED31D31F6A6C}"/>
    <hyperlink ref="BV163" r:id="rId34" xr:uid="{DE3B8552-08DA-4C21-B33B-ED39B87534E9}"/>
    <hyperlink ref="BX163" r:id="rId35" xr:uid="{BD65A642-D840-4087-98B3-67C5E19FA56D}"/>
    <hyperlink ref="BV134" r:id="rId36" xr:uid="{64017B46-C61F-422A-A363-A06F7C2D5F1D}"/>
    <hyperlink ref="BX138" r:id="rId37" xr:uid="{764CE7E1-2BDC-4300-84AC-9D6F53913B4D}"/>
    <hyperlink ref="BV190" r:id="rId38" xr:uid="{E6C3F3F4-0C02-43B9-8951-6C9BF6B0A838}"/>
    <hyperlink ref="BX190" r:id="rId39" xr:uid="{5ECC2CDE-8CBB-402A-A38D-99A106216796}"/>
    <hyperlink ref="BV206" r:id="rId40" xr:uid="{C1A311A6-2B3C-4821-AC0A-05D048FC917D}"/>
    <hyperlink ref="BX206" r:id="rId41" xr:uid="{A4A818D6-38A1-4C7B-B20A-D0A9FBC310D9}"/>
    <hyperlink ref="BV209" r:id="rId42" xr:uid="{47312565-C6EF-4FDD-8E4E-F393F60CFE97}"/>
    <hyperlink ref="BX158" r:id="rId43" xr:uid="{16ECFCC6-EC77-4152-B302-4D5DE2044DB1}"/>
    <hyperlink ref="BV213" r:id="rId44" xr:uid="{71D0A055-E729-4F79-B7B5-3494883E46BD}"/>
    <hyperlink ref="BX213" r:id="rId45" xr:uid="{0EFD30B0-BB21-4610-9B4C-43B83DD875BF}"/>
    <hyperlink ref="BV111" r:id="rId46" xr:uid="{3B928B49-BCD1-4051-A5DE-6AF885852F08}"/>
    <hyperlink ref="BX111" r:id="rId47" xr:uid="{01A2FEA6-0A6A-4673-969B-F482B954DA9F}"/>
    <hyperlink ref="BV223" r:id="rId48" xr:uid="{ED6F43BF-A734-4FD9-B185-BA3486F3BD4C}"/>
    <hyperlink ref="BX223" r:id="rId49" xr:uid="{989437CD-B0C2-4C92-B266-3D9116BC458B}"/>
    <hyperlink ref="BV176" r:id="rId50" xr:uid="{532D5305-0366-4FC1-91E3-2B941241CE70}"/>
    <hyperlink ref="BX176" r:id="rId51" xr:uid="{37F70611-55F6-466F-8620-BD7853096685}"/>
    <hyperlink ref="BV110" r:id="rId52" xr:uid="{09059B53-A1F9-4550-BEEF-B18686E7C23D}"/>
    <hyperlink ref="BX110" r:id="rId53" xr:uid="{3C839828-13C3-43DD-94AE-FE24D7C2B55E}"/>
    <hyperlink ref="BV195" r:id="rId54" xr:uid="{18C03FA8-839B-4410-B30A-1054462D9A95}"/>
    <hyperlink ref="BX195" r:id="rId55" xr:uid="{98ADAB87-54BA-4ED2-9886-CC03B4298945}"/>
    <hyperlink ref="BV234" r:id="rId56" xr:uid="{16F35B61-5B1D-4073-A7E8-9512AB3D7E37}"/>
    <hyperlink ref="BX234" r:id="rId57" xr:uid="{935EF7A1-EBAE-4753-803E-4AF583B7098A}"/>
    <hyperlink ref="BV235" r:id="rId58" xr:uid="{F729710A-DD0E-442C-8DCE-FF82BAB76D70}"/>
    <hyperlink ref="BX235" r:id="rId59" xr:uid="{986C4981-CED1-4B85-A5BA-EF873DEB0D87}"/>
    <hyperlink ref="BV239" r:id="rId60" xr:uid="{69D8F951-862E-4593-8DBD-F61771287205}"/>
    <hyperlink ref="BX239" r:id="rId61" xr:uid="{770D469F-340A-43D5-AE92-7E950371A4CF}"/>
    <hyperlink ref="BV251" r:id="rId62" xr:uid="{B1F0B1B7-2E25-43A9-80C5-DA3462B9964B}"/>
    <hyperlink ref="BX251" r:id="rId63" xr:uid="{7F32A64F-AFB6-4976-89EA-67F05D99C6B9}"/>
    <hyperlink ref="BV257" r:id="rId64" xr:uid="{8375B879-193E-4785-8C62-6D1190099051}"/>
    <hyperlink ref="BX247" r:id="rId65" xr:uid="{0FBFB42F-E96E-4D25-BD9D-8843AC3AC2E8}"/>
    <hyperlink ref="BV240" r:id="rId66" xr:uid="{EDED38D2-5023-4EBC-967C-828922786996}"/>
    <hyperlink ref="BX241" r:id="rId67" xr:uid="{32961279-13E2-4A78-B077-779F3ADB886C}"/>
    <hyperlink ref="BV256" r:id="rId68" xr:uid="{3F24606A-C124-40BD-A1F3-E52313A4F050}"/>
    <hyperlink ref="BX256" r:id="rId69" xr:uid="{B1CF310D-4935-4A7E-B652-7CF89B8CE20A}"/>
    <hyperlink ref="BV262" r:id="rId70" xr:uid="{C32AEF22-718F-421C-A93B-DF22BCE93BFA}"/>
    <hyperlink ref="BX264" r:id="rId71" xr:uid="{2F664551-5209-4F11-9DA8-C7F4C335EF76}"/>
    <hyperlink ref="BV275" r:id="rId72" xr:uid="{9AF17AC3-206D-4F53-9300-33045AC99ABB}"/>
    <hyperlink ref="BX275" r:id="rId73" xr:uid="{C38C4984-1983-4CCE-9158-1418A589F51A}"/>
    <hyperlink ref="BV280" r:id="rId74" xr:uid="{4BF76EC6-E4E3-44AC-A39B-AA52411D9DE2}"/>
    <hyperlink ref="BX280" r:id="rId75" xr:uid="{5D7C8623-D165-47A3-860F-BF41C7FFF313}"/>
    <hyperlink ref="BV281" r:id="rId76" xr:uid="{C02DB407-7DE3-4AC6-8488-9EDC07A2F040}"/>
    <hyperlink ref="BV274" r:id="rId77" xr:uid="{5BA6CE05-D2E5-413F-BF8B-AB9D0FB7DE6C}"/>
    <hyperlink ref="BX274" r:id="rId78" xr:uid="{3E44815C-07B1-4377-8886-59516F236F14}"/>
    <hyperlink ref="BV278" r:id="rId79" xr:uid="{02D2B7F3-E2C2-4C33-B3AA-6831536A101D}"/>
    <hyperlink ref="BX278" r:id="rId80" xr:uid="{0A695C50-ED75-4E19-A966-1B0826988583}"/>
    <hyperlink ref="BV296" r:id="rId81" xr:uid="{ABFDBD6C-4F81-46D5-8BE1-E8AEA6EDA5CF}"/>
    <hyperlink ref="BX296" r:id="rId82" xr:uid="{CFFB3371-D97B-460D-B264-61C375EE41E1}"/>
    <hyperlink ref="BV292" r:id="rId83" xr:uid="{DC953C98-034A-4FFC-87FC-288BD93A73CF}"/>
    <hyperlink ref="BX292" r:id="rId84" xr:uid="{111C5881-A3F4-41E7-8D64-977B7444E210}"/>
    <hyperlink ref="BV300" r:id="rId85" xr:uid="{41074F6E-DA28-4D43-82A3-AAAA1EC3A747}"/>
    <hyperlink ref="BX300" r:id="rId86" xr:uid="{D24A5FAE-BB49-488F-BB8A-975B00721ABE}"/>
    <hyperlink ref="BV301" r:id="rId87" xr:uid="{5C9B01B4-8F00-478A-AC17-494BD8561A8A}"/>
    <hyperlink ref="BX301" r:id="rId88" xr:uid="{2150170C-BBF0-4645-AE12-31E2C31E3E50}"/>
    <hyperlink ref="BV302" r:id="rId89" xr:uid="{EDCFFDF0-59D3-42D3-9EB3-6BE651ECBD69}"/>
    <hyperlink ref="BX302" r:id="rId90" xr:uid="{67FD0A93-9BB7-42EA-AA94-25AF886880EB}"/>
    <hyperlink ref="BV374" r:id="rId91" xr:uid="{E7EEB70F-1BE4-4F10-978A-BA5600E8B6DD}"/>
    <hyperlink ref="BX374" r:id="rId92" xr:uid="{D0872E49-3AC7-4D7E-90DB-0FF41C51F64C}"/>
    <hyperlink ref="BV316" r:id="rId93" xr:uid="{53145B7E-DF0B-4FA7-8592-F38974ED169B}"/>
    <hyperlink ref="BX316" r:id="rId94" xr:uid="{47CE88AF-9FEF-4C7E-A582-D082E06D45AE}"/>
    <hyperlink ref="BV376" r:id="rId95" xr:uid="{8E38DF89-F7F6-4B14-8BBE-D420E5A90DD9}"/>
    <hyperlink ref="BX376" r:id="rId96" xr:uid="{48BD1F98-084D-4A7F-879B-C7343C25B89A}"/>
    <hyperlink ref="BV367" r:id="rId97" xr:uid="{1BC367AA-987E-4FD1-AEEE-7FBC169951B0}"/>
    <hyperlink ref="BX348" r:id="rId98" xr:uid="{2E67C8DD-F775-4381-BC2D-42A706B2CE89}"/>
    <hyperlink ref="BV324" r:id="rId99" xr:uid="{2CA87BE0-5C76-40CF-AF18-2F4533E9EFD6}"/>
    <hyperlink ref="BX324" r:id="rId100" xr:uid="{A6F80783-832A-432C-81C8-F861E2099FCE}"/>
    <hyperlink ref="BX311" r:id="rId101" xr:uid="{90248B0D-0B71-4FAE-A806-6B7E57B6A3D0}"/>
    <hyperlink ref="BV311" r:id="rId102" xr:uid="{DBC205BD-28CB-4BD1-ADA6-3D619F416436}"/>
    <hyperlink ref="BV369" r:id="rId103" xr:uid="{EC373AE4-5816-4226-9FE4-7641E951BCDC}"/>
    <hyperlink ref="BX369" r:id="rId104" xr:uid="{044811B4-112D-45BB-BDDF-41C06365F1CE}"/>
    <hyperlink ref="BV381" r:id="rId105" xr:uid="{34CE9F7B-4F2A-444B-B5D6-16485338488E}"/>
    <hyperlink ref="BX381" r:id="rId106" xr:uid="{85ACD454-E7AE-40EC-93B0-431BB249A7B7}"/>
    <hyperlink ref="BV400" r:id="rId107" xr:uid="{C526C436-A0A0-450A-8568-8CF3EBFED1E6}"/>
    <hyperlink ref="BX400" r:id="rId108" xr:uid="{4CE74041-6BA7-4338-8413-F15A261CBA56}"/>
    <hyperlink ref="BV404" r:id="rId109" xr:uid="{EA6E8FAC-8096-4452-99B6-DE5B22DB620E}"/>
    <hyperlink ref="BX404" r:id="rId110" xr:uid="{315DD1A9-FE80-456E-916A-7BD0FEB01A23}"/>
    <hyperlink ref="BV421" r:id="rId111" xr:uid="{DC6C37F2-7451-4A14-8D35-CE4F62BA2BA4}"/>
    <hyperlink ref="BX421" r:id="rId112" xr:uid="{0BB3CE55-83EE-402A-AF01-0FD16E76D727}"/>
    <hyperlink ref="BV390" r:id="rId113" xr:uid="{06064650-605C-4942-88FA-6B6441A22B44}"/>
    <hyperlink ref="BX390" r:id="rId114" xr:uid="{8043E0C5-E33E-4CFD-B10A-F0B6E3073C4C}"/>
    <hyperlink ref="BV419" r:id="rId115" xr:uid="{C5F75D9C-F6D0-4BFD-A9D4-97664584D37E}"/>
    <hyperlink ref="BX419" r:id="rId116" xr:uid="{539DD391-8911-4DAD-8332-5EA95AFAA382}"/>
    <hyperlink ref="BX429" r:id="rId117" xr:uid="{7E527084-3E0B-4A34-B3D5-48FB13863D6F}"/>
    <hyperlink ref="BV442" r:id="rId118" xr:uid="{032FC23E-D5CD-4A4F-9B13-ED187E2801F8}"/>
    <hyperlink ref="BV433" r:id="rId119" xr:uid="{B9EFEC18-1956-4D72-AA72-8BAA2CA49D37}"/>
    <hyperlink ref="BX433" r:id="rId120" xr:uid="{997DDAD3-42A4-45F7-B4E8-E04432367219}"/>
    <hyperlink ref="BV465" r:id="rId121" xr:uid="{C0A8DEBC-791F-4EC7-8ED1-5B97C60FF5F2}"/>
    <hyperlink ref="BX467" r:id="rId122" xr:uid="{FF3DD508-BA65-4057-B56C-5257A82878E7}"/>
    <hyperlink ref="BV460" r:id="rId123" xr:uid="{1F60F70C-2348-44E9-B28B-B67ACE5DA1CB}"/>
    <hyperlink ref="BX460" r:id="rId124" xr:uid="{2C0218FE-BF8B-4A88-AE5A-FF41BB37E6E2}"/>
    <hyperlink ref="BV439" r:id="rId125" xr:uid="{74958855-D3BA-4932-A7E0-9F888F399C8A}"/>
    <hyperlink ref="BX439" r:id="rId126" xr:uid="{8882D96D-6AB4-420D-AA7D-5E2FD7C2BF15}"/>
    <hyperlink ref="BV470" r:id="rId127" xr:uid="{299F63AD-1311-4B47-BEF3-ECB3BDB4B3E3}"/>
    <hyperlink ref="BX470" r:id="rId128" xr:uid="{EF4FF7EE-5D69-40A4-8D35-7E5A1160649D}"/>
    <hyperlink ref="BV935" r:id="rId129" xr:uid="{3F623A2D-E578-4898-976B-8613B9BC4820}"/>
    <hyperlink ref="BX935" r:id="rId130" xr:uid="{9141E29B-E4FE-4EFE-882E-B219139163F2}"/>
    <hyperlink ref="BV931" r:id="rId131" xr:uid="{A269D15D-F0D9-4D6A-BE61-42F6F21E54BA}"/>
    <hyperlink ref="BX931" r:id="rId132" xr:uid="{91741656-FDBA-4231-B817-F158A4AF358B}"/>
    <hyperlink ref="BV929" r:id="rId133" xr:uid="{9FE95DCB-9EE1-4242-8990-DC7D68062C44}"/>
    <hyperlink ref="BX929" r:id="rId134" xr:uid="{6FCC0CE4-DD2A-4F11-84A1-0DD8A9810464}"/>
    <hyperlink ref="BV930" r:id="rId135" xr:uid="{D3E81B02-7254-4AD9-83B5-D286F9633A06}"/>
    <hyperlink ref="BX930" r:id="rId136" xr:uid="{1E6FFEF3-623F-4834-AE2E-A40458B5C2CC}"/>
    <hyperlink ref="BV953" r:id="rId137" xr:uid="{9D4281CA-8EDA-4CFA-AC5F-E13827BA677F}"/>
    <hyperlink ref="BX953" r:id="rId138" xr:uid="{1968E11A-D7D8-48F2-B4CE-492364FBCBCC}"/>
    <hyperlink ref="BV995" r:id="rId139" xr:uid="{3FEEAFD2-D4D7-4A61-B8AA-8D3CB35D6583}"/>
    <hyperlink ref="BX995" r:id="rId140" xr:uid="{863A601E-B9B0-48B6-9EDB-8FBF2A4A2D01}"/>
    <hyperlink ref="BV961" r:id="rId141" xr:uid="{C8475B5A-CFEE-43CF-9107-653702A4047D}"/>
    <hyperlink ref="BX961" r:id="rId142" xr:uid="{A759ED68-EDEA-47E8-A9F6-D44BA9BC6ED0}"/>
    <hyperlink ref="BV976" r:id="rId143" xr:uid="{A0D45B2B-36AF-46D7-B354-33E3DCD66882}"/>
    <hyperlink ref="BX976" r:id="rId144" xr:uid="{561FBE21-1E93-4563-9B12-0464C2714024}"/>
    <hyperlink ref="BV980" r:id="rId145" xr:uid="{DAC1C9EE-9E96-4041-802A-E5AF071AF3EE}"/>
    <hyperlink ref="BX980" r:id="rId146" xr:uid="{FEC33CB7-3F74-47E6-B341-62EE1E54E2DC}"/>
    <hyperlink ref="BV984" r:id="rId147" xr:uid="{F7BDC8C4-D589-4A6C-B721-F5B775CD3709}"/>
    <hyperlink ref="BX991" r:id="rId148" xr:uid="{BF1EAC54-62A9-4E1E-AD96-B0925755AA0A}"/>
    <hyperlink ref="BV994" r:id="rId149" xr:uid="{BD21425D-72D2-47D7-8DE2-2A93B63A8210}"/>
    <hyperlink ref="BX994" r:id="rId150" xr:uid="{63C7ED3F-8464-46F7-9E9C-B270DC97564D}"/>
    <hyperlink ref="BV968" r:id="rId151" xr:uid="{F4D76CFD-B30F-4BB6-A71A-38E22E4915A8}"/>
    <hyperlink ref="BX975" r:id="rId152" xr:uid="{38D1EDA1-E15C-49A4-B53E-924A1DDB06C5}"/>
    <hyperlink ref="BV983" r:id="rId153" xr:uid="{08B3B821-FCE1-4A88-9E1A-A659A9F8F422}"/>
    <hyperlink ref="BX983" r:id="rId154" xr:uid="{B56EBB36-CC4A-45E7-8305-E2931A366E57}"/>
    <hyperlink ref="BV973" r:id="rId155" xr:uid="{EE6B229D-8E4F-4A0C-9A33-FF35F6DD0A2F}"/>
    <hyperlink ref="BX973" r:id="rId156" xr:uid="{C9AF337C-7A57-4523-9744-7FB21E54D6F3}"/>
    <hyperlink ref="BV992" r:id="rId157" xr:uid="{F737C564-6182-41E3-A0F9-83A3A2137638}"/>
    <hyperlink ref="BX992" r:id="rId158" xr:uid="{586D5C74-E49A-485D-8A01-5433F2D2AC30}"/>
    <hyperlink ref="BV977" r:id="rId159" xr:uid="{1B1D0DAE-1498-443C-9115-254DC3FEA75C}"/>
    <hyperlink ref="BX977" r:id="rId160" xr:uid="{EEC73901-B5F2-4284-8088-DD242B3CFF1E}"/>
    <hyperlink ref="BV1565" r:id="rId161" xr:uid="{E0D079D4-2F1D-494B-BBE3-306C9FCDC334}"/>
    <hyperlink ref="BX1565" r:id="rId162" xr:uid="{EFF5120E-7FDF-4F70-851A-58BE6000E934}"/>
    <hyperlink ref="BV1567" r:id="rId163" xr:uid="{859EB049-45E3-46DE-AB4B-A1ACA2AED6F5}"/>
    <hyperlink ref="BX1567" r:id="rId164" xr:uid="{7BA88EAB-0051-4A09-BC64-99C1DD51ABE9}"/>
    <hyperlink ref="BX1564" r:id="rId165" xr:uid="{452DBBED-4D5B-4305-BD54-39BD96EE1F23}"/>
    <hyperlink ref="BV1566" r:id="rId166" xr:uid="{881D2683-6315-4D53-865A-3B6FA9740767}"/>
    <hyperlink ref="BV908" r:id="rId167" xr:uid="{3127B708-B23A-4061-9816-9A86E7869837}"/>
    <hyperlink ref="BX908" r:id="rId168" xr:uid="{F8A4A85A-2585-4F53-92B1-57B1598D5F2E}"/>
    <hyperlink ref="BV928" r:id="rId169" xr:uid="{AF2EA462-6B78-423B-B03B-8FAE94196F2C}"/>
    <hyperlink ref="BX928" r:id="rId170" xr:uid="{8C8804DD-5AA0-4B0E-BBC0-B56DBA61C51B}"/>
    <hyperlink ref="BV1058" r:id="rId171" xr:uid="{5B40EED7-4559-4EF6-8B45-85599E0934C8}"/>
    <hyperlink ref="BX1058" r:id="rId172" xr:uid="{ED838E2F-3B15-403B-B8FD-72A9DAE55032}"/>
    <hyperlink ref="BV1060" r:id="rId173" xr:uid="{A2F67588-FB6C-4075-99AF-F521AFD63162}"/>
    <hyperlink ref="BX1060" r:id="rId174" xr:uid="{B99A7E1D-125F-47E4-93E4-A7685C17A4F9}"/>
    <hyperlink ref="BV1005" r:id="rId175" xr:uid="{B7894A10-1E00-469E-A9FC-7E767DDEF095}"/>
    <hyperlink ref="BX1005" r:id="rId176" xr:uid="{77177D76-B6D9-42D3-9EDE-629E629D756C}"/>
    <hyperlink ref="BV1055" r:id="rId177" xr:uid="{A20E35DF-F043-4ECD-827E-B9437B5B6C4D}"/>
    <hyperlink ref="BX1055" r:id="rId178" xr:uid="{039B7E4E-0CE0-41ED-B9B7-110958E718CB}"/>
    <hyperlink ref="BV1002" r:id="rId179" xr:uid="{8BEC6350-F190-4903-964A-7E348383BEFE}"/>
    <hyperlink ref="BX1016" r:id="rId180" xr:uid="{EAB9DE6C-3ABE-4C90-A49E-C9DB181C4691}"/>
    <hyperlink ref="BV1056" r:id="rId181" xr:uid="{ADCC4C9C-71AF-4ABA-B65A-F732453C33D9}"/>
    <hyperlink ref="BX1056" r:id="rId182" xr:uid="{5DB45A45-193C-4541-9FBD-92C1F3C21CAD}"/>
    <hyperlink ref="BV1051" r:id="rId183" xr:uid="{B265E317-F1FB-4280-8587-2A52DAFA9D86}"/>
    <hyperlink ref="BX1051" r:id="rId184" xr:uid="{31F4E1AE-6D84-481B-A89A-E2AB742AEA49}"/>
    <hyperlink ref="BV1004" r:id="rId185" xr:uid="{468CC2CA-A2E3-4FE9-BC28-E15481D45CB8}"/>
    <hyperlink ref="BX1004" r:id="rId186" xr:uid="{F5FD6474-9CCD-4BA5-A8E8-89CACEC56711}"/>
    <hyperlink ref="BV1054" r:id="rId187" xr:uid="{07B19671-DE18-4536-95CA-9BA4AC582A5A}"/>
    <hyperlink ref="BX1054" r:id="rId188" xr:uid="{C081FEF9-B101-42ED-B761-D3F9A7A23F26}"/>
    <hyperlink ref="BV1050" r:id="rId189" xr:uid="{CC4A21EF-69CB-46D3-BC17-0CD4DECA1657}"/>
    <hyperlink ref="BX1050" r:id="rId190" xr:uid="{C99853EE-916A-4A8C-B5E8-4E38D537F575}"/>
    <hyperlink ref="BV1067" r:id="rId191" xr:uid="{AD18B025-0278-4A80-A5EC-E1108135F26B}"/>
    <hyperlink ref="BX1067" r:id="rId192" xr:uid="{4E5E86A3-6B08-4A6B-9817-18176EBFA5FB}"/>
    <hyperlink ref="BV1070" r:id="rId193" xr:uid="{C1920F4D-169D-4D3D-AAC8-49D1273F1B9A}"/>
    <hyperlink ref="BX1070" r:id="rId194" xr:uid="{15B93E35-9D73-4D9B-9E07-5F73A7FBC040}"/>
    <hyperlink ref="BV1061" r:id="rId195" xr:uid="{CD918E55-CE5F-4519-940D-D70646977BDB}"/>
    <hyperlink ref="BX1061" r:id="rId196" xr:uid="{35C98D09-73A4-4DA4-A23F-04C32894DCE4}"/>
    <hyperlink ref="BV1064" r:id="rId197" xr:uid="{F1547B92-8031-4A25-BC9B-A5BA7059CC3F}"/>
    <hyperlink ref="BX1064" r:id="rId198" xr:uid="{858447E6-4710-4112-8DC8-51B2197976C6}"/>
    <hyperlink ref="BV1077" r:id="rId199" xr:uid="{BDBC4F28-8C2B-42FB-A966-9ACC35B13D33}"/>
    <hyperlink ref="BX1077" r:id="rId200" xr:uid="{06DF70D5-0F6C-40C4-990F-96C4190984FA}"/>
    <hyperlink ref="BV1123" r:id="rId201" xr:uid="{DA9EEA11-3AA3-4997-B650-83AA4FA81F73}"/>
    <hyperlink ref="BX1123" r:id="rId202" xr:uid="{50482D2B-FE86-4CFC-870A-DA0065FE3504}"/>
    <hyperlink ref="BV1126" r:id="rId203" xr:uid="{FD48F8E0-0209-4193-9AF0-78CFB9DA71AB}"/>
    <hyperlink ref="BX1126" r:id="rId204" xr:uid="{70548137-4D95-4FC0-BAEC-D0FD05D731B1}"/>
    <hyperlink ref="BV1129" r:id="rId205" xr:uid="{B9D2803D-7237-4B56-8EE8-43E4CD03ADF3}"/>
    <hyperlink ref="BX1129" r:id="rId206" xr:uid="{2D4A1CDD-EA29-42CD-92D2-84E2394C0C34}"/>
    <hyperlink ref="BV1078" r:id="rId207" xr:uid="{29CBDFDD-C970-4478-9FF9-35BB39F755AC}"/>
    <hyperlink ref="BX1078" r:id="rId208" xr:uid="{8D3E57B7-7DC2-4DF0-9131-372CC393B236}"/>
    <hyperlink ref="BV1075" r:id="rId209" xr:uid="{7548D272-33F6-4684-ACC3-5256153E78E0}"/>
    <hyperlink ref="BX1075" r:id="rId210" xr:uid="{0153BE5E-90A8-4292-8431-F462B1ECF3C2}"/>
    <hyperlink ref="BV1124" r:id="rId211" xr:uid="{2C5D147F-0748-4A2E-BAC4-5363CD979171}"/>
    <hyperlink ref="BX1124" r:id="rId212" xr:uid="{D72F1471-45E5-4617-9097-45BAB21384D2}"/>
    <hyperlink ref="BV1127" r:id="rId213" xr:uid="{0448B44C-9BCD-4E7A-B8AE-C31033EFE5F2}"/>
    <hyperlink ref="BX1127" r:id="rId214" xr:uid="{26016023-4E5E-4980-B50A-2B4CF3A7BEDE}"/>
    <hyperlink ref="BV1130" r:id="rId215" xr:uid="{6A85D4C5-5D40-4E3A-BD5C-30A0FFB9EB41}"/>
    <hyperlink ref="BX1130" r:id="rId216" xr:uid="{697CB74C-65F3-4F81-976B-5065E522A8F4}"/>
    <hyperlink ref="BV1076" r:id="rId217" xr:uid="{9CD4845B-1895-4F8F-BE79-337E1B8A7CF6}"/>
    <hyperlink ref="BX1076" r:id="rId218" xr:uid="{5346C58D-6215-4CA7-8B6E-9B8A09F5600E}"/>
    <hyperlink ref="BV1079" r:id="rId219" xr:uid="{F5204A35-936E-4143-887A-A4D8FDF5F8DB}"/>
    <hyperlink ref="BX1079" r:id="rId220" xr:uid="{AEC22FDB-64E6-4471-98DE-2EA98DD707D2}"/>
    <hyperlink ref="BV1128" r:id="rId221" xr:uid="{3106412C-754C-41A7-9859-1316A5C2C702}"/>
    <hyperlink ref="BV1122" r:id="rId222" xr:uid="{11EA155B-357D-4295-8434-941D561D5A11}"/>
    <hyperlink ref="BX1122" r:id="rId223" xr:uid="{E77B83F1-AE5D-4442-92CB-25A45FF3D25C}"/>
    <hyperlink ref="BV1125" r:id="rId224" xr:uid="{1EB2DA28-0EDC-4217-9F03-76D314E7C0B2}"/>
    <hyperlink ref="BX1125" r:id="rId225" xr:uid="{781927E3-B0B8-4BEE-8D6B-14C87C35ACFF}"/>
    <hyperlink ref="BV1152" r:id="rId226" xr:uid="{724C39CC-1A25-4C36-BA57-364F88E8372F}"/>
    <hyperlink ref="BX1152" r:id="rId227" xr:uid="{D3A62245-61E7-46B6-85B4-7B174071FC1F}"/>
    <hyperlink ref="BV1153" r:id="rId228" xr:uid="{312DC0A2-4912-4972-9E51-99C4EC5E7180}"/>
    <hyperlink ref="BX1153" r:id="rId229" xr:uid="{CFEB0A07-D445-47BB-9324-D81F996F53EE}"/>
    <hyperlink ref="BV1138" r:id="rId230" xr:uid="{9B8E9DB9-0CC7-4E3C-A257-07D21460DB18}"/>
    <hyperlink ref="BX1138" r:id="rId231" xr:uid="{3218CD90-4E43-4C04-83B3-4D1BB4DF27AB}"/>
    <hyperlink ref="BV1140" r:id="rId232" xr:uid="{101C987C-05D0-457E-B511-D8FBD37D94B9}"/>
    <hyperlink ref="BX1142" r:id="rId233" xr:uid="{7E64C243-DFDE-4A0B-87DF-F42485E191E2}"/>
    <hyperlink ref="BV1146" r:id="rId234" xr:uid="{6A74FFD9-97EE-4338-89DE-905837DDA18E}"/>
    <hyperlink ref="BX1146" r:id="rId235" xr:uid="{35BE0887-B9DF-4BFA-B014-5EEF54F8AD87}"/>
    <hyperlink ref="BV1143" r:id="rId236" xr:uid="{5F5C21A2-D6DC-46BC-B5D1-D6C939F20216}"/>
    <hyperlink ref="BX1143" r:id="rId237" xr:uid="{3F8E73FF-8F86-4ADB-8D58-9549E58FBC63}"/>
    <hyperlink ref="BV1147" r:id="rId238" xr:uid="{A2C7626D-34ED-4B85-B60A-ECBCD2E77445}"/>
    <hyperlink ref="BX1147" r:id="rId239" xr:uid="{539EFDCA-9CBC-4F30-BF64-F62EBCA72624}"/>
    <hyperlink ref="BV1135" r:id="rId240" xr:uid="{92228792-E1BF-454F-96D6-6D276966BB39}"/>
    <hyperlink ref="BX1135" r:id="rId241" xr:uid="{1C019A62-C1F6-41CD-AD9F-2022A2D23943}"/>
    <hyperlink ref="BX1160" r:id="rId242" xr:uid="{1A4B9699-9306-41E1-B8FC-DCE793442D46}"/>
    <hyperlink ref="BV1178" r:id="rId243" xr:uid="{25CD30A7-95F8-4276-A4F1-FEE51628475B}"/>
    <hyperlink ref="BV1183" r:id="rId244" xr:uid="{97566B99-171F-4CB0-894A-95F52C1F6B1A}"/>
    <hyperlink ref="BX1183" r:id="rId245" xr:uid="{73F15B0B-428A-426F-A219-B37E909A0907}"/>
    <hyperlink ref="BV1172" r:id="rId246" xr:uid="{8F3A55FB-704A-43E5-BA39-ADF452F0EA26}"/>
    <hyperlink ref="BX1187" r:id="rId247" xr:uid="{F30442DA-93A3-4B18-A929-5D23D759CA05}"/>
    <hyperlink ref="BV1179" r:id="rId248" xr:uid="{4B0F89E1-CC68-40F9-A8DF-AA4B1CF9DB83}"/>
    <hyperlink ref="BX1179" r:id="rId249" xr:uid="{D70D1659-1C86-4512-BD44-4462C642D13C}"/>
    <hyperlink ref="BV1184" r:id="rId250" xr:uid="{15DA89A9-C876-41F5-B88E-7B433217DF56}"/>
    <hyperlink ref="BX1184" r:id="rId251" xr:uid="{84C2BE0F-88EC-4125-BD8D-DF463061BC1E}"/>
    <hyperlink ref="BX1173" r:id="rId252" xr:uid="{66F6E6EC-E916-4C79-BF4A-551B480124CF}"/>
    <hyperlink ref="BV1188" r:id="rId253" xr:uid="{0A49007A-6C52-4741-AAB5-8E78192EC5B6}"/>
    <hyperlink ref="BV1203" r:id="rId254" xr:uid="{14D3C8A8-0EB4-4A2D-B78B-97E168BB21D7}"/>
    <hyperlink ref="BX1203" r:id="rId255" xr:uid="{3CC1BDE7-B7A5-4198-9AE2-9B6CD8487FBB}"/>
    <hyperlink ref="BV1202" r:id="rId256" xr:uid="{4E7F0628-C4F8-4C85-851F-CE6B3C94D543}"/>
    <hyperlink ref="BX1202" r:id="rId257" xr:uid="{CD09457A-6FE3-4785-8BF8-B74EE9E3D494}"/>
    <hyperlink ref="BV1206" r:id="rId258" xr:uid="{B0FC5FAD-F361-4C3F-8F64-FB771F9ECC91}"/>
    <hyperlink ref="BX1206" r:id="rId259" xr:uid="{A35DD44F-9CF5-4FCB-8107-0CA8C21D0674}"/>
    <hyperlink ref="BV1193" r:id="rId260" xr:uid="{10BBB7DF-4CDB-43C2-84AF-9F0416E6A9DA}"/>
    <hyperlink ref="BX1193" r:id="rId261" xr:uid="{FBBCD8B6-4D8A-409B-8534-65A870C8AD4D}"/>
    <hyperlink ref="BV1205" r:id="rId262" xr:uid="{8D397935-B953-4F64-A97F-4C1B885351D5}"/>
    <hyperlink ref="BX1205" r:id="rId263" xr:uid="{D92785DA-8B26-4507-8CFB-655F23D0C165}"/>
    <hyperlink ref="BV1225" r:id="rId264" xr:uid="{4C09BFB5-8AEE-46EC-939F-3666FE8DDFDF}"/>
    <hyperlink ref="BX1225" r:id="rId265" xr:uid="{824B12B7-7508-464F-A3F3-3E9962DCD607}"/>
    <hyperlink ref="BV1217" r:id="rId266" xr:uid="{F1910C9D-AA23-4C44-9027-44D3669BCF88}"/>
    <hyperlink ref="BX1217" r:id="rId267" xr:uid="{44554DD3-67B4-4571-92CC-0715383F43B8}"/>
    <hyperlink ref="BV1232" r:id="rId268" xr:uid="{6EC031AE-56B0-4B7B-BE80-998626809D2A}"/>
    <hyperlink ref="BX1232" r:id="rId269" xr:uid="{027C0C33-9BE7-4F53-AD4E-E2F0F305CE03}"/>
    <hyperlink ref="BV918" r:id="rId270" xr:uid="{DA83DE8D-CAD6-482F-972B-A97AE0788286}"/>
    <hyperlink ref="BX918" r:id="rId271" xr:uid="{7EE283B8-E082-451E-AC7C-B46EED25D117}"/>
    <hyperlink ref="BV923" r:id="rId272" xr:uid="{18C93FAB-92BD-4D1B-ACA2-4C83F1BEE610}"/>
    <hyperlink ref="BX923" r:id="rId273" xr:uid="{6BDEC41C-B77B-412D-A31D-2C87A8142E93}"/>
    <hyperlink ref="BV912" r:id="rId274" xr:uid="{D9171C9D-81A9-4F62-B9CF-125C8BE30DD1}"/>
    <hyperlink ref="BX912" r:id="rId275" xr:uid="{D30DC366-313C-4AFE-8D25-D877FDEB3666}"/>
    <hyperlink ref="BV914" r:id="rId276" xr:uid="{9090A067-4555-47AE-A98E-616EC1C792CB}"/>
    <hyperlink ref="BX914" r:id="rId277" xr:uid="{C64A5B21-F7B0-4E64-A0FA-CD024B361EAB}"/>
    <hyperlink ref="BV916" r:id="rId278" xr:uid="{A14A6E41-0105-40F9-A259-0023C5040ED8}"/>
    <hyperlink ref="BX916" r:id="rId279" xr:uid="{38DE84FB-BDAE-49FA-8464-30749FF5A2D3}"/>
    <hyperlink ref="BV913" r:id="rId280" xr:uid="{7DBC1EAD-C255-455D-97DE-B5E546443AC3}"/>
    <hyperlink ref="BX913" r:id="rId281" xr:uid="{516DCE64-869B-4C42-9E95-CE7D865D6F1A}"/>
    <hyperlink ref="BV915" r:id="rId282" xr:uid="{6E09D744-9039-40DD-B73D-F037D2F1A8ED}"/>
    <hyperlink ref="BX915" r:id="rId283" xr:uid="{9C8E670F-91CC-471F-98AE-155FBE091837}"/>
    <hyperlink ref="BV917" r:id="rId284" xr:uid="{CFF8063E-7B53-491B-8905-34979947D4BB}"/>
    <hyperlink ref="BX917" r:id="rId285" xr:uid="{7C686C56-1C31-49FC-88D7-948CAF14572E}"/>
    <hyperlink ref="BV901" r:id="rId286" xr:uid="{7B1E59B7-9C1B-446B-BA29-E55BE2BD3A0B}"/>
    <hyperlink ref="BX901" r:id="rId287" xr:uid="{7206FE98-72BD-4161-94D3-2BDDC61125FF}"/>
    <hyperlink ref="BV902" r:id="rId288" xr:uid="{2DD9A63A-D1EC-474A-9FB9-F0599FC5C17C}"/>
    <hyperlink ref="BX902" r:id="rId289" xr:uid="{C9D1ACA9-3F94-477C-8558-7EB73AAA310D}"/>
    <hyperlink ref="BV903" r:id="rId290" xr:uid="{83D5A5B9-C18A-42BA-9C0B-51B6F10D6229}"/>
    <hyperlink ref="BX903" r:id="rId291" xr:uid="{55DFAFAE-B324-4B69-831E-22C0F9DE62A5}"/>
    <hyperlink ref="BV897" r:id="rId292" xr:uid="{8175FB62-6995-4272-88EF-883743E95A9E}"/>
    <hyperlink ref="BX897" r:id="rId293" xr:uid="{49D1E733-56FC-4756-8C9E-DABC523F3869}"/>
    <hyperlink ref="BV891" r:id="rId294" xr:uid="{0014D171-7DFE-43C8-ACB8-FB1DF81569A1}"/>
    <hyperlink ref="BX891" r:id="rId295" xr:uid="{5BF1A49F-A7A2-4CA4-807D-D64E02F46F76}"/>
    <hyperlink ref="BV892" r:id="rId296" xr:uid="{C02EC69E-0867-4724-952B-12D85204E0ED}"/>
    <hyperlink ref="BX892" r:id="rId297" xr:uid="{B0501392-D44D-416C-951E-F1CF53F03646}"/>
    <hyperlink ref="BV888" r:id="rId298" xr:uid="{D6A41924-45F4-4C75-9CE7-AD3878CC5DD5}"/>
    <hyperlink ref="BX888" r:id="rId299" xr:uid="{7F5F84B7-2E55-477E-BDE6-D588D1B6BCF4}"/>
    <hyperlink ref="BV865" r:id="rId300" xr:uid="{7270B05B-433B-4C7E-9A2F-59DEA5111962}"/>
    <hyperlink ref="BV864" r:id="rId301" xr:uid="{0893A526-ED1C-4E11-A13E-C463B75AEEDF}"/>
    <hyperlink ref="BV762" r:id="rId302" xr:uid="{075EA0EC-5B27-4B00-8BD6-6028A038FD63}"/>
    <hyperlink ref="BX762" r:id="rId303" xr:uid="{C6D44FD4-118C-46EB-9452-03549515953C}"/>
    <hyperlink ref="BV764" r:id="rId304" xr:uid="{C79D4EAF-502B-4CA4-9222-B89BD3CFFDFD}"/>
    <hyperlink ref="BX764" r:id="rId305" xr:uid="{043716FB-5E64-445D-9BF7-49DD033AC7BD}"/>
    <hyperlink ref="BV765" r:id="rId306" xr:uid="{0C4F2760-87C8-4C00-8981-55B54A732162}"/>
    <hyperlink ref="BV763" r:id="rId307" xr:uid="{26878327-BAFB-466E-8B6D-EC8E500D8F38}"/>
    <hyperlink ref="BX763" r:id="rId308" xr:uid="{B6CEB0EF-6F67-4CE0-99E6-06DDB3FF9CF5}"/>
    <hyperlink ref="BV788" r:id="rId309" xr:uid="{AD25BBCD-EAF2-448F-9E59-65180CE27FFE}"/>
    <hyperlink ref="BX788" r:id="rId310" xr:uid="{04611FCB-025D-4AC2-A282-5B81465F7870}"/>
    <hyperlink ref="BV778" r:id="rId311" xr:uid="{F3330E24-3166-4108-9F01-897485720380}"/>
    <hyperlink ref="BX771" r:id="rId312" xr:uid="{2831FDAA-2376-408F-85C6-A02F4BB2683B}"/>
    <hyperlink ref="BV807" r:id="rId313" xr:uid="{5C1469E6-BC39-46BD-95CA-AF928A5E8681}"/>
    <hyperlink ref="BX807" r:id="rId314" xr:uid="{8794AD58-4803-4BBF-AC08-CFF622FA256E}"/>
    <hyperlink ref="BV793" r:id="rId315" xr:uid="{25951132-743C-4A20-AA52-6926FF9CA316}"/>
    <hyperlink ref="BX797" r:id="rId316" xr:uid="{EB9E47A4-2ACF-49D7-BA4B-34E92731EE75}"/>
    <hyperlink ref="BV813" r:id="rId317" xr:uid="{0435780B-D2AC-417E-A335-E011F0E524D7}"/>
    <hyperlink ref="BX814" r:id="rId318" xr:uid="{7F0C920B-41F5-46A8-804E-8C52F8B104D7}"/>
    <hyperlink ref="BX841" r:id="rId319" xr:uid="{DB521F43-E3B9-46BD-A51C-13D49933EF54}"/>
    <hyperlink ref="BV848" r:id="rId320" xr:uid="{AA09AEE1-AD17-4E5E-BAA8-DBEE23CD5E67}"/>
    <hyperlink ref="BV846" r:id="rId321" xr:uid="{12FDD325-F2B6-4744-A6F3-2F72929FC82A}"/>
    <hyperlink ref="BX846" r:id="rId322" xr:uid="{72EAFE3B-F847-4CF6-A7BF-B54C7F14FD83}"/>
    <hyperlink ref="BV849" r:id="rId323" xr:uid="{C579C760-68AF-4E5E-BDA0-C978EB8EB286}"/>
    <hyperlink ref="BX849" r:id="rId324" xr:uid="{E424D273-C3CB-4F35-8FA8-8872C0D8A072}"/>
    <hyperlink ref="BV847" r:id="rId325" xr:uid="{599F3D50-7F17-4F46-8079-28E74D412B84}"/>
    <hyperlink ref="BX847" r:id="rId326" xr:uid="{639E2FBD-FA44-42CD-AC38-6B75F913EFE6}"/>
    <hyperlink ref="BV810" r:id="rId327" xr:uid="{46EDD9EF-B99A-42F0-B740-4D4FB376C156}"/>
    <hyperlink ref="BX810" r:id="rId328" xr:uid="{3F382548-FD20-4BB3-82E7-F297A11245EA}"/>
    <hyperlink ref="BV817" r:id="rId329" xr:uid="{A209522A-5DFF-4968-807F-3A463672CCEF}"/>
    <hyperlink ref="BV826" r:id="rId330" xr:uid="{6368C36D-B20A-49C3-AFC7-7EF2CFFAF996}"/>
    <hyperlink ref="BX826" r:id="rId331" xr:uid="{AA31A9E0-2D82-4A64-8301-F2247D8C83F1}"/>
    <hyperlink ref="BV738" r:id="rId332" xr:uid="{BE5B365C-D68E-4339-9F41-1830AFC17A61}"/>
    <hyperlink ref="BX738" r:id="rId333" xr:uid="{F2D7D35E-06C0-4A3F-918F-794E81E85889}"/>
    <hyperlink ref="BV739" r:id="rId334" xr:uid="{3805F8DB-5768-4310-B47F-04B027BAA6A5}"/>
    <hyperlink ref="BX739" r:id="rId335" xr:uid="{78E0D9EF-7A29-4204-8BE5-157123B9BABB}"/>
    <hyperlink ref="BV737" r:id="rId336" xr:uid="{90DC4CC1-9C7B-4BF9-9EF3-0A28E686F648}"/>
    <hyperlink ref="BX737" r:id="rId337" xr:uid="{3FA7B341-C5DC-4F6D-A089-94F359DD7E24}"/>
    <hyperlink ref="BV717" r:id="rId338" xr:uid="{01B6600A-86EC-4D5B-9371-21382FBFB90A}"/>
    <hyperlink ref="BV726" r:id="rId339" xr:uid="{982980E6-929B-4343-BF4C-AD6550230696}"/>
    <hyperlink ref="BX726" r:id="rId340" xr:uid="{47EA4360-6E81-4264-B062-B86C1EF16B93}"/>
    <hyperlink ref="BV707" r:id="rId341" xr:uid="{96E7382B-B455-4CBA-BD63-3968245B1D0C}"/>
    <hyperlink ref="BX710" r:id="rId342" xr:uid="{BCBBCC0A-913C-4A17-BDD0-56320D4B2C13}"/>
    <hyperlink ref="BV746" r:id="rId343" xr:uid="{94032913-7BDA-4FEC-B39D-6B2643E106C8}"/>
    <hyperlink ref="BX746" r:id="rId344" xr:uid="{71020721-9113-49EA-B9E0-1F3D8FCF8120}"/>
    <hyperlink ref="BV741" r:id="rId345" xr:uid="{65F66D1C-CFD9-4D38-96A7-DDF9E4F8F0F8}"/>
    <hyperlink ref="BX747" r:id="rId346" xr:uid="{2F9D0E69-8788-49E4-ADC0-ECC8E58EF87D}"/>
    <hyperlink ref="BV755" r:id="rId347" xr:uid="{AE2C0220-5496-4940-BA6D-C205A8E51218}"/>
    <hyperlink ref="BX755" r:id="rId348" xr:uid="{00152FA9-E1A4-4DD4-98D6-DBF078049526}"/>
    <hyperlink ref="BV471" r:id="rId349" xr:uid="{BFA365B7-288B-428F-9D42-4C775CA42844}"/>
    <hyperlink ref="BX471" r:id="rId350" xr:uid="{C3827571-0759-4DB2-8499-80135D031404}"/>
    <hyperlink ref="BV490" r:id="rId351" xr:uid="{B6BE8072-96E7-4107-95EE-2EE711DA2A6B}"/>
    <hyperlink ref="BX488" r:id="rId352" xr:uid="{918F8A5D-4972-471E-9B35-B0DFB3B73A52}"/>
    <hyperlink ref="BV506" r:id="rId353" xr:uid="{A696CDA5-F05D-48C6-A057-5BA012E75FE5}"/>
    <hyperlink ref="BX506" r:id="rId354" xr:uid="{5213FA82-C3F9-4FDA-8D80-A2491CBEE038}"/>
    <hyperlink ref="BV512" r:id="rId355" xr:uid="{B554B5F4-7777-4C57-A7FB-B0A7190FA744}"/>
    <hyperlink ref="BX512" r:id="rId356" xr:uid="{74170D5E-3947-42C6-B401-C26C21E2CB51}"/>
    <hyperlink ref="BV503" r:id="rId357" xr:uid="{093850B6-D74A-4EEC-A08C-A5D0EEDA4BCF}"/>
    <hyperlink ref="BX503" r:id="rId358" xr:uid="{6FAAB1CD-39F7-4F71-87C9-953B935961B8}"/>
    <hyperlink ref="BV485" r:id="rId359" xr:uid="{8059846D-9DF5-419E-BB33-AE57EC7D656E}"/>
    <hyperlink ref="BX507" r:id="rId360" xr:uid="{C905A9BC-ADC8-43DD-8B18-7354A6423AF9}"/>
    <hyperlink ref="BV937" r:id="rId361" xr:uid="{7D80F634-1E04-4D53-8914-A4DABBE96390}"/>
    <hyperlink ref="BX937" r:id="rId362" xr:uid="{CDBB317E-5EE1-4333-ABEA-6D7FB6F06D77}"/>
    <hyperlink ref="BV938" r:id="rId363" xr:uid="{B07A29A1-D6CB-4445-B55D-965AF9160DBD}"/>
    <hyperlink ref="BX938" r:id="rId364" xr:uid="{5DA58D8D-A188-4201-8E87-C0A92789E1F0}"/>
    <hyperlink ref="BV940" r:id="rId365" xr:uid="{B43BFE9E-C9A8-4F04-907E-BDD2F88403C9}"/>
    <hyperlink ref="BX939" r:id="rId366" xr:uid="{187B0C75-D67A-498F-9E39-93B94A7FE4ED}"/>
    <hyperlink ref="BV960" r:id="rId367" xr:uid="{DE0C8BEC-35F1-4DE8-9ED7-9B0F295F4B0C}"/>
    <hyperlink ref="BX960" r:id="rId368" xr:uid="{F727108B-D486-47A7-A4A4-3FA44628BEB5}"/>
    <hyperlink ref="BV957" r:id="rId369" xr:uid="{75C4CC6C-4A7C-42BE-9544-6FC51EC21D24}"/>
    <hyperlink ref="BX957" r:id="rId370" xr:uid="{A559D95C-FC14-4E64-B003-13031A537A94}"/>
    <hyperlink ref="BV955" r:id="rId371" xr:uid="{AFBAE61A-67D1-4905-8E2C-78751CFE9CD6}"/>
    <hyperlink ref="BX955" r:id="rId372" xr:uid="{4843F4B2-7317-4BDA-90CA-E4D7189121E9}"/>
    <hyperlink ref="BX952" r:id="rId373" xr:uid="{E3AC1FB0-821F-4421-A3B6-5AD050022D9F}"/>
    <hyperlink ref="BV956" r:id="rId374" xr:uid="{ED6BCEDB-9434-4571-922A-93DD63C7DC6C}"/>
    <hyperlink ref="BX818" r:id="rId375" xr:uid="{775FCEED-A05A-40CA-92CC-5F69541BC679}"/>
    <hyperlink ref="BV1240" r:id="rId376" xr:uid="{6455F138-2FAA-4A7A-8292-E6CD2A246643}"/>
    <hyperlink ref="BX1240" r:id="rId377" xr:uid="{3B6B9A64-77F0-4496-BB5B-077FC83B7614}"/>
    <hyperlink ref="BV552" r:id="rId378" xr:uid="{9756B42B-2FFF-420C-8153-83A409B0E67E}"/>
    <hyperlink ref="BX552" r:id="rId379" xr:uid="{8742A4BF-4045-424A-AFD8-3C20C249B4A3}"/>
    <hyperlink ref="BV556" r:id="rId380" xr:uid="{0B7E29A6-8B9E-4829-BCF9-61CE9524724B}"/>
    <hyperlink ref="BX556" r:id="rId381" xr:uid="{19AA8432-389E-496E-B64F-C1BBD4A57283}"/>
    <hyperlink ref="BV526" r:id="rId382" xr:uid="{127698B4-D78B-4A93-8A1E-F8AD000A258D}"/>
    <hyperlink ref="BX526" r:id="rId383" xr:uid="{F1E6CC3A-86CE-4AFB-AC33-358DF9E66C7C}"/>
    <hyperlink ref="BX551" r:id="rId384" xr:uid="{8E2C5C41-E1A4-4AF2-AA12-E5D51FC65BDF}"/>
    <hyperlink ref="BV551" r:id="rId385" xr:uid="{A313B615-B60B-45F3-ABAA-41FCF4624D27}"/>
    <hyperlink ref="BX519" r:id="rId386" xr:uid="{99A2A5E4-D17D-485E-8808-B1ADC998689F}"/>
    <hyperlink ref="BV553" r:id="rId387" xr:uid="{18F2A0D8-47B0-4F4C-B8AD-3AAC739C40E2}"/>
    <hyperlink ref="BX561" r:id="rId388" xr:uid="{48FC4C85-C2AF-4775-B156-8EEBA7604581}"/>
    <hyperlink ref="BV525" r:id="rId389" xr:uid="{D41C0385-92BE-48EA-A0F0-AC8DE2A25665}"/>
    <hyperlink ref="BV855" r:id="rId390" xr:uid="{B81FD6B6-D289-482D-86E9-CE2FE0E914FC}"/>
    <hyperlink ref="BX855" r:id="rId391" xr:uid="{C02C50C8-9923-45D0-BBF8-7A9ACBF7A3F4}"/>
    <hyperlink ref="BV853" r:id="rId392" xr:uid="{8A54C07D-FDEF-422B-B5C6-40D51DCD741A}"/>
    <hyperlink ref="BX853" r:id="rId393" xr:uid="{B8608A56-060A-4E38-9E56-57DBA695E29B}"/>
    <hyperlink ref="BV859" r:id="rId394" xr:uid="{9ED3C6B3-31BD-44FC-980F-752466633121}"/>
    <hyperlink ref="BX859" r:id="rId395" xr:uid="{4F18568B-D2B4-4241-BD7F-2A5E160BA5F6}"/>
    <hyperlink ref="BV862" r:id="rId396" xr:uid="{09CB6D17-95BB-4E0C-9918-B2757B3EEE12}"/>
    <hyperlink ref="BX862" r:id="rId397" xr:uid="{0526711C-9D27-4016-BCCF-054EC94394D8}"/>
    <hyperlink ref="BV852" r:id="rId398" xr:uid="{C91F6794-969D-4837-A23A-637BF0E92216}"/>
    <hyperlink ref="BX852" r:id="rId399" xr:uid="{BF9D00E8-776E-429B-B84F-77B77C23EEC9}"/>
    <hyperlink ref="BV860" r:id="rId400" xr:uid="{63C631B2-0571-48BD-B19B-085661FA88D6}"/>
    <hyperlink ref="BX860" r:id="rId401" xr:uid="{2894BDCB-0EB6-46AC-A708-51D1EB88FBB1}"/>
    <hyperlink ref="BV428" r:id="rId402" xr:uid="{9746C02F-398B-4CF9-B6CC-19A19BDB50C9}"/>
    <hyperlink ref="BX428" r:id="rId403" xr:uid="{05673BCF-19D7-4E5A-835B-1CF39106318F}"/>
    <hyperlink ref="BV412" r:id="rId404" xr:uid="{10834746-D64B-41CA-A8F9-6DA5ACFD2278}"/>
    <hyperlink ref="BX412" r:id="rId405" xr:uid="{7AE8934B-8C37-4B2A-BCC8-567FB3DF89E4}"/>
    <hyperlink ref="BV583" r:id="rId406" xr:uid="{141E4C23-9E58-4A0D-B489-EA123E3B5DD1}"/>
    <hyperlink ref="BX583" r:id="rId407" xr:uid="{DE3D3A5D-F7B7-428E-A529-A84B4700FF02}"/>
    <hyperlink ref="BV577" r:id="rId408" xr:uid="{5934A126-EFED-439D-8E35-5572FDFD6827}"/>
    <hyperlink ref="BX577" r:id="rId409" xr:uid="{B0F35CC0-E524-4E59-876C-18F4ABADE2D2}"/>
    <hyperlink ref="BV573" r:id="rId410" xr:uid="{79FC0FF3-01A1-4C71-8683-542823C5D69C}"/>
    <hyperlink ref="BX573" r:id="rId411" xr:uid="{AF46D625-E3AC-4911-8F5C-774482E591E5}"/>
    <hyperlink ref="BX564" r:id="rId412" xr:uid="{CEACACAC-23B5-4474-BE02-9F3E26DC0116}"/>
    <hyperlink ref="BV574" r:id="rId413" xr:uid="{D65222F5-D41F-4E57-8640-17860369CC54}"/>
    <hyperlink ref="BX578" r:id="rId414" xr:uid="{4847353C-11AA-4039-B94E-9B30F332EFD5}"/>
    <hyperlink ref="BV578" r:id="rId415" xr:uid="{47AC939B-4BD5-4B11-B84E-BE1C537AB5E0}"/>
    <hyperlink ref="BV584" r:id="rId416" xr:uid="{57A75A25-E1E7-4C55-B446-2C8368381C73}"/>
    <hyperlink ref="BX584" r:id="rId417" xr:uid="{64BC1720-7CC7-43B4-95F4-287CDF001D60}"/>
    <hyperlink ref="BV585" r:id="rId418" xr:uid="{28C5DC9D-099D-4404-BC80-755EFBDA6ED7}"/>
    <hyperlink ref="BX585" r:id="rId419" xr:uid="{C7D569F7-99F1-4924-8C20-E897E3D15446}"/>
    <hyperlink ref="BV596" r:id="rId420" xr:uid="{DDBCAFAB-C946-478B-9EE8-11F4A992E09C}"/>
    <hyperlink ref="BX596" r:id="rId421" xr:uid="{58BD79D8-4B89-4B57-B61A-BB0B62E61DF1}"/>
    <hyperlink ref="BX591" r:id="rId422" xr:uid="{FAA73B2F-4703-474E-A9F8-5FD150EBCB2E}"/>
    <hyperlink ref="BV599" r:id="rId423" xr:uid="{EC0D9E59-663A-4718-85C8-537763944367}"/>
    <hyperlink ref="BV609" r:id="rId424" xr:uid="{94C92F51-DFF8-4BE9-B092-1330647D2A56}"/>
    <hyperlink ref="BX609" r:id="rId425" xr:uid="{5A3EF447-9C54-43E9-B286-014FD2A22882}"/>
    <hyperlink ref="BX610" r:id="rId426" xr:uid="{1298EE10-D725-45C4-BDF4-8C90173B9CD6}"/>
    <hyperlink ref="BV610" r:id="rId427" xr:uid="{74EE8B09-D7B3-4146-9551-A2F83E5A1C54}"/>
    <hyperlink ref="BV600" r:id="rId428" xr:uid="{C848BE39-C514-456E-A90E-186414551BAF}"/>
    <hyperlink ref="BX592" r:id="rId429" xr:uid="{5AD3A88F-0CC2-4DC3-8187-B014D3214770}"/>
    <hyperlink ref="BV616" r:id="rId430" xr:uid="{FE30C0FA-10A5-4DCB-9B8D-988470E4265A}"/>
    <hyperlink ref="BX616" r:id="rId431" xr:uid="{3921FBA4-6D1A-41FF-8959-B1874E7D2A0D}"/>
    <hyperlink ref="BV606" r:id="rId432" xr:uid="{47EDE630-7C83-4DF8-A06B-7FF62D6CFF89}"/>
    <hyperlink ref="BX606" r:id="rId433" xr:uid="{88084008-8C85-4D41-B53A-A5B793BA8CB8}"/>
    <hyperlink ref="BV605" r:id="rId434" xr:uid="{57A143A0-2B31-482E-AB71-65826CBEE6AF}"/>
    <hyperlink ref="BX605" r:id="rId435" xr:uid="{4B25A3CE-EF6B-4168-9DD2-6BBA3E217931}"/>
    <hyperlink ref="BV615" r:id="rId436" xr:uid="{C1A30AE1-650A-4E94-8F45-782D47540CAE}"/>
    <hyperlink ref="BX615" r:id="rId437" xr:uid="{A44E1943-9158-4451-A64A-4161C48C0BFF}"/>
    <hyperlink ref="BV735" r:id="rId438" xr:uid="{CDBCD215-DA9D-467A-AC42-79A23DE96E4C}"/>
    <hyperlink ref="BX735" r:id="rId439" xr:uid="{78F67405-76FB-4B2B-B373-0C2439769A7F}"/>
    <hyperlink ref="BX734" r:id="rId440" xr:uid="{149326FC-8DE8-494A-816D-D26A8FD059EF}"/>
    <hyperlink ref="BV1068" r:id="rId441" xr:uid="{2C5BA2D8-535F-45E7-B610-D4FDBE8F4EA7}"/>
    <hyperlink ref="BX1068" r:id="rId442" xr:uid="{FF060211-A320-483C-A3AA-F47BF28F792E}"/>
    <hyperlink ref="BV587" r:id="rId443" xr:uid="{8EE1BEF1-D571-4621-9CA5-70FA4D24A6D3}"/>
    <hyperlink ref="BV589" r:id="rId444" xr:uid="{A5C62CF5-80D0-43B9-AD98-B3692407D4BA}"/>
    <hyperlink ref="BV595" r:id="rId445" xr:uid="{31FEF178-2D70-45A2-9D31-0121A24496E1}"/>
    <hyperlink ref="BX587" r:id="rId446" xr:uid="{01CCF4D6-E19E-4054-9209-FCBC86DACA61}"/>
    <hyperlink ref="BX589" r:id="rId447" xr:uid="{994B6C37-2643-425B-9C47-A47018651623}"/>
    <hyperlink ref="BX595" r:id="rId448" xr:uid="{D209877F-C49C-4DAC-BD90-5989B7B04FCD}"/>
    <hyperlink ref="BV414" r:id="rId449" xr:uid="{A59F4E8F-3DCF-492E-94C0-ACC6FD239354}"/>
    <hyperlink ref="BV416" r:id="rId450" xr:uid="{DB8D9E79-41EF-4CC3-8758-26AA341A48DB}"/>
    <hyperlink ref="BV418" r:id="rId451" xr:uid="{D5FBA94F-5066-414A-BC24-1FAAED48DE6C}"/>
    <hyperlink ref="BV423" r:id="rId452" xr:uid="{D35270C5-57CE-4022-843D-CD144AAC6211}"/>
    <hyperlink ref="BV425" r:id="rId453" xr:uid="{1721D56C-ABFF-4220-850B-CA9A86F70657}"/>
    <hyperlink ref="BV427" r:id="rId454" xr:uid="{79BE14D1-F791-4FF8-AB0E-1236803547C9}"/>
    <hyperlink ref="BX414" r:id="rId455" xr:uid="{6141C4CF-1C4F-4E86-A6E3-CCC7D55543CF}"/>
    <hyperlink ref="BX416" r:id="rId456" xr:uid="{11BCC978-DA81-4D20-91E4-840FABB8A232}"/>
    <hyperlink ref="BX418" r:id="rId457" xr:uid="{B4D3E24C-21E2-403B-94D9-EF0A35D61411}"/>
    <hyperlink ref="BX423" r:id="rId458" xr:uid="{186AB559-83FA-468A-9A13-2EC59E329844}"/>
    <hyperlink ref="BX425" r:id="rId459" xr:uid="{5FC72244-5CD7-4250-BCF5-C53DAA12460F}"/>
    <hyperlink ref="BX427" r:id="rId460" xr:uid="{C40D5349-D84B-4D60-99CE-4E28F95012E8}"/>
    <hyperlink ref="BV1227" r:id="rId461" xr:uid="{E5BB2CA3-9736-406D-9C03-D7B5602E5F56}"/>
    <hyperlink ref="BV1229" r:id="rId462" xr:uid="{9C76FE84-8D09-49DA-810A-8AFD83002E17}"/>
    <hyperlink ref="BV1231" r:id="rId463" xr:uid="{F4638C64-2E96-44B4-87A3-E4A32742619D}"/>
    <hyperlink ref="BV1237" r:id="rId464" xr:uid="{A6AC0D5F-1B1B-40D3-8C9B-21E3474D4F04}"/>
    <hyperlink ref="BV1239" r:id="rId465" xr:uid="{C87E553A-6CA9-4F88-B2B2-5E9A7D5F623E}"/>
    <hyperlink ref="BX1227" r:id="rId466" xr:uid="{9A492CEA-3970-4BC5-ACC6-AC74D173513D}"/>
    <hyperlink ref="BX1229" r:id="rId467" xr:uid="{152DF941-1432-4E4F-9F52-86B569404EC7}"/>
    <hyperlink ref="BX1231" r:id="rId468" xr:uid="{6690CEED-27B9-4CEE-883F-363E61DABD9B}"/>
    <hyperlink ref="BX1237" r:id="rId469" xr:uid="{4F1A7D79-CE36-4AB6-988E-DC2F35668B3B}"/>
    <hyperlink ref="BX1239" r:id="rId470" xr:uid="{B4C81CB7-CACA-4A7E-8C9E-EAD72DCF7781}"/>
    <hyperlink ref="BV988" r:id="rId471" xr:uid="{65C94B2E-58B0-47A1-B730-20480C3F2C61}"/>
    <hyperlink ref="BV991" r:id="rId472" xr:uid="{69FEA239-D75D-4928-9E41-2AF523E93BDD}"/>
    <hyperlink ref="BX988" r:id="rId473" xr:uid="{0A88B02E-C644-4691-9218-2DCB91253CCA}"/>
    <hyperlink ref="BX984" r:id="rId474" xr:uid="{A688C5DD-277A-460A-9801-28848B15E647}"/>
    <hyperlink ref="BV814" r:id="rId475" xr:uid="{0AD847D8-E446-4362-8199-465822382748}"/>
    <hyperlink ref="BX813" r:id="rId476" xr:uid="{4170A263-2F75-4375-BF5A-8307135B8DB0}"/>
    <hyperlink ref="BV528" r:id="rId477" xr:uid="{3724D6B2-DDA9-4041-A4A1-43BA832883F7}"/>
    <hyperlink ref="BV546" r:id="rId478" xr:uid="{C95B7611-30B2-40CC-9F34-A4CD683ED67B}"/>
    <hyperlink ref="BV548" r:id="rId479" xr:uid="{8CFC1916-D1B3-4202-81D7-D4DDABD8990E}"/>
    <hyperlink ref="BV550" r:id="rId480" xr:uid="{F9326D4C-06CE-4C99-8CA4-3100E01808F6}"/>
    <hyperlink ref="BV558" r:id="rId481" xr:uid="{2930FA33-5269-470C-AAEA-A567F221FAD5}"/>
    <hyperlink ref="BV560" r:id="rId482" xr:uid="{A18F7ED7-99E9-4FD0-B509-C6D46AF60AFD}"/>
    <hyperlink ref="BV562" r:id="rId483" xr:uid="{50BF8E67-A3EA-4BDE-8FCA-B3DBB69E4B18}"/>
    <hyperlink ref="BX528" r:id="rId484" xr:uid="{CA2094B0-6223-4101-889F-24C1F58C0A5E}"/>
    <hyperlink ref="BX546" r:id="rId485" xr:uid="{0E56A351-BA33-4822-B2D2-AC668847E377}"/>
    <hyperlink ref="BX548" r:id="rId486" xr:uid="{163D2063-1E5B-4E42-87AE-1C50FB563E78}"/>
    <hyperlink ref="BX550" r:id="rId487" xr:uid="{E356FC71-DFBC-4CF3-B0AD-9732C3C145F4}"/>
    <hyperlink ref="BX558" r:id="rId488" xr:uid="{BB0B8ED6-67F4-40D1-8321-D721904469FB}"/>
    <hyperlink ref="BX560" r:id="rId489" xr:uid="{74A86ECD-49F6-429C-BDFB-6A7416019005}"/>
    <hyperlink ref="BX562" r:id="rId490" xr:uid="{3DBDFD8F-7481-43EC-90E1-F269C80AA59E}"/>
    <hyperlink ref="BV488" r:id="rId491" xr:uid="{6CC16204-0631-42DF-ABA0-EE83D405BB03}"/>
    <hyperlink ref="BV508" r:id="rId492" xr:uid="{7CB45B6F-A735-4788-A3F4-7AAC11EA457F}"/>
    <hyperlink ref="BV510" r:id="rId493" xr:uid="{9EA8C254-2AAD-4E60-BAF7-AA437E320F78}"/>
    <hyperlink ref="BV511" r:id="rId494" xr:uid="{76BD5613-1B6F-452F-84E4-37040BB99A56}"/>
    <hyperlink ref="BX490" r:id="rId495" xr:uid="{00D55636-5F60-45C5-84B9-389CFD0ADB6C}"/>
    <hyperlink ref="BX508" r:id="rId496" xr:uid="{928030B0-8BF7-4BDA-A3CB-D60A3EBA3211}"/>
    <hyperlink ref="BX510" r:id="rId497" xr:uid="{0C3D9BEE-DF47-4435-8BFA-9CC0D75363D1}"/>
    <hyperlink ref="BX511" r:id="rId498" xr:uid="{29DD0BFF-274A-468F-8F25-69FA1FE82A25}"/>
    <hyperlink ref="BV866" r:id="rId499" xr:uid="{3C53309B-827E-4CD2-BF57-B6FDC57FA2F9}"/>
    <hyperlink ref="BV868" r:id="rId500" xr:uid="{35BE675C-DE7B-400E-98C0-F9B76AB75B43}"/>
    <hyperlink ref="BV1066" r:id="rId501" xr:uid="{A5F9B384-A2C7-4196-9618-FCA555B9DBA9}"/>
    <hyperlink ref="BV1071" r:id="rId502" xr:uid="{D74ABBF0-C90F-407B-BA96-A536E6D13C90}"/>
    <hyperlink ref="BX1066" r:id="rId503" xr:uid="{0BA77ED0-218B-48DF-9252-C0847B7457D7}"/>
    <hyperlink ref="BX1071" r:id="rId504" xr:uid="{ACD77734-CB13-4ACD-BB57-0F557FE54F46}"/>
    <hyperlink ref="BV987" r:id="rId505" xr:uid="{D22B3AD8-A5DB-44D6-9D3D-CDDC0C7EE7EF}"/>
    <hyperlink ref="BV996" r:id="rId506" xr:uid="{CC74051A-CD18-42FD-861F-93EFD72F428A}"/>
    <hyperlink ref="BV998" r:id="rId507" xr:uid="{CA861346-7A2B-410C-B62F-CB6E01A6DC01}"/>
    <hyperlink ref="BX987" r:id="rId508" xr:uid="{81583C44-0A84-4E7E-AC4A-17758638976E}"/>
    <hyperlink ref="BX996" r:id="rId509" xr:uid="{2BE783DD-EFE2-415B-ADDE-3296C18625A2}"/>
    <hyperlink ref="BX998" r:id="rId510" xr:uid="{7FFB974E-5B79-43EC-9926-3B92D5D5E884}"/>
    <hyperlink ref="BV241" r:id="rId511" xr:uid="{25AEB158-B267-4818-B49F-50F7E596E74B}"/>
    <hyperlink ref="BV243" r:id="rId512" xr:uid="{9FA5C24D-6C45-45DC-8667-4F76AF7BB004}"/>
    <hyperlink ref="BV248" r:id="rId513" xr:uid="{32FBD4E1-A19F-4DF4-ACF7-32FF4839D6F7}"/>
    <hyperlink ref="BV250" r:id="rId514" xr:uid="{9F347651-D68F-4CEF-B520-987C1F7117F7}"/>
    <hyperlink ref="BV252" r:id="rId515" xr:uid="{1D6059A7-9E04-42C8-9084-1A6562685FC5}"/>
    <hyperlink ref="BX240" r:id="rId516" xr:uid="{65D0A9EC-AA2A-4E8A-B3FE-237E13129CCB}"/>
    <hyperlink ref="BX243" r:id="rId517" xr:uid="{EFA8641D-4C31-4828-AEE7-FEF06FF0EA32}"/>
    <hyperlink ref="BX248" r:id="rId518" xr:uid="{ADD8F897-0E5F-4732-B2C4-DA314390249B}"/>
    <hyperlink ref="BX250" r:id="rId519" xr:uid="{80CAADC1-F12A-4CA3-9149-0285DF69ABCE}"/>
    <hyperlink ref="BX252" r:id="rId520" xr:uid="{94A0529F-A516-484E-97D0-50166573A6FA}"/>
    <hyperlink ref="BV858" r:id="rId521" xr:uid="{2DCA04C8-BEB4-4C8B-9D61-16C5CABC66E2}"/>
    <hyperlink ref="BX858" r:id="rId522" xr:uid="{2534B83C-0288-4463-A18D-12DDDB6F73DF}"/>
    <hyperlink ref="BX45" r:id="rId523" xr:uid="{AF7CBEED-D8E1-4817-B58E-30B4491AD513}"/>
    <hyperlink ref="BX47" r:id="rId524" xr:uid="{B1B2A256-5DDF-4FC5-AE80-42272EAB1BD4}"/>
    <hyperlink ref="BX49" r:id="rId525" xr:uid="{920C6B10-5A1D-4206-8614-08080813E955}"/>
    <hyperlink ref="BX55" r:id="rId526" xr:uid="{701AC8EB-0BD6-4AD1-B0A1-727ED1DFEF12}"/>
    <hyperlink ref="BX57" r:id="rId527" xr:uid="{9B638CAA-DED2-46D5-B296-2AA0AD45CB83}"/>
    <hyperlink ref="BV45" r:id="rId528" xr:uid="{C924DB7D-980B-4AC3-A861-256D899AA80E}"/>
    <hyperlink ref="BV47" r:id="rId529" xr:uid="{75D45D1F-03C0-4783-9E93-42A09CAD5997}"/>
    <hyperlink ref="BV49" r:id="rId530" xr:uid="{788FE939-0010-4AEB-933C-670365DA1A90}"/>
    <hyperlink ref="BV55" r:id="rId531" xr:uid="{9931A4B7-46AA-4CE9-906E-A428840AB29F}"/>
    <hyperlink ref="BV57" r:id="rId532" xr:uid="{DC7EB31E-B194-4BF5-B2EE-AFB238E67CCE}"/>
    <hyperlink ref="BV527" r:id="rId533" xr:uid="{8ED89593-5A0B-4909-BCB6-C423103B2D60}"/>
    <hyperlink ref="BV545" r:id="rId534" xr:uid="{D57C4627-1CE1-4823-8A4F-A88FE685F3B7}"/>
    <hyperlink ref="BV547" r:id="rId535" xr:uid="{9756CF1E-2C68-4695-A22C-A121697A4AD2}"/>
    <hyperlink ref="BV549" r:id="rId536" xr:uid="{3A6B81AD-3CA0-48E9-BE30-71F0241F227E}"/>
    <hyperlink ref="BV557" r:id="rId537" xr:uid="{0AEC2A6E-2185-4742-8F96-BAAC9986C8B4}"/>
    <hyperlink ref="BV559" r:id="rId538" xr:uid="{23FAF6D4-FBF8-4F4E-9CB3-2624DA144F05}"/>
    <hyperlink ref="BV561" r:id="rId539" xr:uid="{274531DD-D34C-4A08-BAD1-08CB02857DC8}"/>
    <hyperlink ref="BX559" r:id="rId540" xr:uid="{B494D4E4-530B-43EF-95A3-110281B08DC4}"/>
    <hyperlink ref="BX557" r:id="rId541" xr:uid="{33AEFAA2-A764-4600-86F3-2087651A46A0}"/>
    <hyperlink ref="BX549" r:id="rId542" xr:uid="{EFD07804-A2C8-444D-A655-568525E42791}"/>
    <hyperlink ref="BX547" r:id="rId543" xr:uid="{6CC6A73C-E7A8-4D71-9370-33B293558184}"/>
    <hyperlink ref="BX545" r:id="rId544" xr:uid="{35268E88-4778-41BD-93AA-B856C9B13718}"/>
    <hyperlink ref="BX527" r:id="rId545" xr:uid="{D9D9AA48-EF67-42C9-83D0-788D4B914B8D}"/>
    <hyperlink ref="BX525" r:id="rId546" xr:uid="{5CD40A62-EF14-4370-826C-96447D4CFD1F}"/>
    <hyperlink ref="BV434" r:id="rId547" xr:uid="{88A48AE4-02F1-4FEB-B2F2-279BBF3330E3}"/>
    <hyperlink ref="BV436" r:id="rId548" xr:uid="{8629DDB6-68AC-4EBC-A067-E8951631F03A}"/>
    <hyperlink ref="BV444" r:id="rId549" xr:uid="{924F5FD6-16BF-4BEA-A5DF-C226B88CA25D}"/>
    <hyperlink ref="BV448" r:id="rId550" xr:uid="{7FAE80BE-D3BD-4BD8-9777-8B33B31EDE9B}"/>
    <hyperlink ref="BV450" r:id="rId551" xr:uid="{22130746-5265-499D-9AC0-0D5F6FA8977A}"/>
    <hyperlink ref="BV457" r:id="rId552" xr:uid="{CAD4B381-0E8F-48EB-8E6C-01BD93EEA71B}"/>
    <hyperlink ref="BV461" r:id="rId553" xr:uid="{5B21D499-62D4-4082-8583-C6BF6F4F8786}"/>
    <hyperlink ref="BV469" r:id="rId554" xr:uid="{882CE6C3-9029-40AC-8625-016A957E3D8E}"/>
    <hyperlink ref="BX434" r:id="rId555" xr:uid="{B4257AF5-502A-4ACA-8F16-EE053529AE98}"/>
    <hyperlink ref="BX436" r:id="rId556" xr:uid="{592B6F5B-8AD3-4E3B-B399-77C934F32A55}"/>
    <hyperlink ref="BX444" r:id="rId557" xr:uid="{A53592A5-5BE5-4767-8CCB-784A974B5D84}"/>
    <hyperlink ref="BX448" r:id="rId558" xr:uid="{138EBB22-351A-4D0D-A5FE-C675B6F8AFF9}"/>
    <hyperlink ref="BX450" r:id="rId559" xr:uid="{FAA8A7AC-DBFD-4001-B564-BC3575CBDFD5}"/>
    <hyperlink ref="BX457" r:id="rId560" xr:uid="{A0B25397-EA8D-4AC3-A9BD-2BF669D033C6}"/>
    <hyperlink ref="BX461" r:id="rId561" xr:uid="{FE668B7F-FC75-4060-A5EE-A4E48B1B7AEF}"/>
    <hyperlink ref="BX469" r:id="rId562" xr:uid="{44272F02-D4B9-4DC9-B747-277BE7DAA4F5}"/>
    <hyperlink ref="BV1063" r:id="rId563" xr:uid="{93738E37-60C0-4122-9845-A2E6AF4B1A6F}"/>
    <hyperlink ref="BX1063" r:id="rId564" xr:uid="{B434DFBA-2CC2-4B74-8B13-95AD85A5584F}"/>
    <hyperlink ref="BV818" r:id="rId565" xr:uid="{A1093229-F232-4945-9A56-AD44D0658E3A}"/>
    <hyperlink ref="BX817" r:id="rId566" xr:uid="{00DC8C78-D5F0-4E6C-B32A-C51D4B13CE5A}"/>
    <hyperlink ref="BV861" r:id="rId567" xr:uid="{4B1EAE64-2463-4873-A55E-6B7B947E6478}"/>
    <hyperlink ref="BX861" r:id="rId568" xr:uid="{FA3486D6-C9D3-49A8-99F8-F29B3AC22057}"/>
    <hyperlink ref="BV975" r:id="rId569" xr:uid="{BFF0D2E8-3993-46C1-A21C-1ACBFC81854D}"/>
    <hyperlink ref="BX968" r:id="rId570" xr:uid="{E3FAFC62-4C42-44BA-A83A-9B51258A5045}"/>
    <hyperlink ref="BV318" r:id="rId571" xr:uid="{329602BB-4B93-4206-BBB6-89D3BBE893B1}"/>
    <hyperlink ref="BV320" r:id="rId572" xr:uid="{9B411973-32E8-452E-ACEC-32B09EA193C4}"/>
    <hyperlink ref="BV322" r:id="rId573" xr:uid="{35F067CC-1109-404F-82E7-A3239B881EB9}"/>
    <hyperlink ref="BV325" r:id="rId574" xr:uid="{B1F0B548-A3A1-4B20-AACA-73624858576C}"/>
    <hyperlink ref="BV331" r:id="rId575" xr:uid="{2ACCD2BD-0CDA-45C0-838B-68692687D288}"/>
    <hyperlink ref="BV333" r:id="rId576" xr:uid="{A1A3EC87-FF74-426B-8F3A-044611FE6418}"/>
    <hyperlink ref="BV342" r:id="rId577" xr:uid="{FB1F6EEE-B663-4F8F-BF0F-C9A21268EFEB}"/>
    <hyperlink ref="BV344" r:id="rId578" xr:uid="{5FB9368D-2C64-4123-8F5B-9743AF8C4C17}"/>
    <hyperlink ref="BV361" r:id="rId579" xr:uid="{89F2947D-D064-4CE0-B78A-CAB72C6A8275}"/>
    <hyperlink ref="BV363" r:id="rId580" xr:uid="{59A3703C-793A-4D34-AD0A-CD6A3C3A0995}"/>
    <hyperlink ref="BV365" r:id="rId581" xr:uid="{44A3B926-BD8B-4B2C-ADD9-7B21ADD4057A}"/>
    <hyperlink ref="BV377" r:id="rId582" xr:uid="{956B71BC-6E68-44C8-B17C-0ACB954681FE}"/>
    <hyperlink ref="BV380" r:id="rId583" xr:uid="{8441EE37-A88C-4732-8256-9BF1EDD83542}"/>
    <hyperlink ref="BV382" r:id="rId584" xr:uid="{AF05B125-37E6-4B67-90C7-1FCF0D85A03C}"/>
    <hyperlink ref="BX318" r:id="rId585" xr:uid="{B93CE0E1-A069-4DA6-916A-AA577D00426B}"/>
    <hyperlink ref="BX320" r:id="rId586" xr:uid="{CC0C6D50-F9CC-4516-BAA2-8192A2E0E577}"/>
    <hyperlink ref="BX322" r:id="rId587" xr:uid="{82178A69-307A-4460-8CEB-27E3D2740CEA}"/>
    <hyperlink ref="BX325" r:id="rId588" xr:uid="{A5C8AA7F-E898-43F9-801F-87F0E3056F4B}"/>
    <hyperlink ref="BX331" r:id="rId589" xr:uid="{CEF4D7C0-65F5-4AF7-8C91-C62CB84B1440}"/>
    <hyperlink ref="BX333" r:id="rId590" xr:uid="{4B1968B7-C21F-427A-816A-E7CC04DD4351}"/>
    <hyperlink ref="BX342" r:id="rId591" xr:uid="{2F2C8A40-7889-439C-B758-1FE086CFECBC}"/>
    <hyperlink ref="BX344" r:id="rId592" xr:uid="{3400B74B-214C-4C31-BD59-BEA4EB26E692}"/>
    <hyperlink ref="BX361" r:id="rId593" xr:uid="{89BB7BF1-B6CC-4B3F-B7F4-28522B3D0484}"/>
    <hyperlink ref="BX363" r:id="rId594" xr:uid="{831E9FCA-56AB-48B4-B474-CF1B072D257F}"/>
    <hyperlink ref="BX365" r:id="rId595" xr:uid="{133BFA74-CBA1-4689-85D6-620F257C3838}"/>
    <hyperlink ref="BX377" r:id="rId596" xr:uid="{79E9E826-8D0E-43E7-BD4F-7B549EEAE116}"/>
    <hyperlink ref="BX380" r:id="rId597" xr:uid="{93B99B11-712D-41B6-9626-8433A9EBF6E8}"/>
    <hyperlink ref="BX382" r:id="rId598" xr:uid="{60F92D70-15A4-4AA9-9F25-0F43B7F1487D}"/>
    <hyperlink ref="BV734" r:id="rId599" xr:uid="{4C2E8987-6EC1-435B-B468-D9C7EB201BF8}"/>
    <hyperlink ref="BV379" r:id="rId600" xr:uid="{B5581EBB-818D-47A4-9800-C0742E6030D9}"/>
    <hyperlink ref="BX379" r:id="rId601" xr:uid="{BC2654A8-761E-4C80-B309-3D3AF3BF346A}"/>
    <hyperlink ref="BX854" r:id="rId602" xr:uid="{1C4354CD-0006-47CF-9FC7-7F91C5D2FCAD}"/>
    <hyperlink ref="BV854" r:id="rId603" xr:uid="{5E603C0D-AC73-4C7E-AEDB-EC50C6B46FEA}"/>
    <hyperlink ref="BX281" r:id="rId604" display="https://customwheelhousellc.box.com/s/3kuero7lu1b41xz4aj71hzalr79i0hk5" xr:uid="{FDCA4EAF-7932-4500-92B9-66D52D013C26}"/>
    <hyperlink ref="BV314" r:id="rId605" xr:uid="{7E972F1B-C277-4DCF-B3E7-D15439D4E5C2}"/>
    <hyperlink ref="BV330" r:id="rId606" xr:uid="{27F8078A-1B35-4F0B-AAD6-FFB83C048C53}"/>
    <hyperlink ref="BV337" r:id="rId607" xr:uid="{D208245E-3DA7-4FB2-AA45-BB2F9487A434}"/>
    <hyperlink ref="BV339" r:id="rId608" xr:uid="{95BFC2D7-F74A-4B44-90F8-226FF28C201A}"/>
    <hyperlink ref="BV353" r:id="rId609" xr:uid="{B695D322-1DD7-49F2-B851-BAB341E8369F}"/>
    <hyperlink ref="BV356" r:id="rId610" xr:uid="{1C983FF1-06B9-468F-98F2-F8BDBA8FA910}"/>
    <hyperlink ref="BV359" r:id="rId611" xr:uid="{0F2429BF-75C8-4F94-BBDA-4B4D6617D36E}"/>
    <hyperlink ref="BV372" r:id="rId612" xr:uid="{2771BFCA-82AD-430E-BD0B-30912018159E}"/>
    <hyperlink ref="BV375" r:id="rId613" xr:uid="{12C1B7D4-BEC7-466E-B5E0-066A70E4C8DE}"/>
    <hyperlink ref="BX314" r:id="rId614" xr:uid="{ECA2F1BB-A8E8-45CD-8919-2A4203EA728F}"/>
    <hyperlink ref="BX330" r:id="rId615" xr:uid="{87F74E50-0E9D-435B-B8FB-896B77245E37}"/>
    <hyperlink ref="BX337" r:id="rId616" xr:uid="{4FD3B039-794C-4FDB-B6F0-0FE46B4F4054}"/>
    <hyperlink ref="BX339" r:id="rId617" xr:uid="{3994C6B0-1359-4078-B9AA-861958E8275B}"/>
    <hyperlink ref="BX353" r:id="rId618" xr:uid="{F076178A-5257-4E6B-BD28-81FD85FB15A8}"/>
    <hyperlink ref="BX356" r:id="rId619" xr:uid="{DF938A1A-660C-4F2A-885D-4F73E0E86CAA}"/>
    <hyperlink ref="BX359" r:id="rId620" xr:uid="{8F38D877-6084-4F05-9264-774EC0449F67}"/>
    <hyperlink ref="BX372" r:id="rId621" xr:uid="{68EFA327-4A6F-4645-99F8-F81C02905F6A}"/>
    <hyperlink ref="BX375" r:id="rId622" xr:uid="{F5755017-9AA9-4285-960C-80B8EF36953A}"/>
    <hyperlink ref="BV131" r:id="rId623" xr:uid="{C0F7DB97-BB82-4CC1-ADB9-CCA2E0DE6247}"/>
    <hyperlink ref="BV138" r:id="rId624" xr:uid="{8D3E04A3-61A2-40E7-B436-F797DBEF5592}"/>
    <hyperlink ref="BV142" r:id="rId625" xr:uid="{1D3662F6-2DAE-4859-AEBB-1C4CEB71E44A}"/>
    <hyperlink ref="BV145" r:id="rId626" xr:uid="{F2FE0FBC-488C-426E-AD44-ADC3DCE547AB}"/>
    <hyperlink ref="BV159" r:id="rId627" xr:uid="{CFE357D7-85A4-47B3-A571-322D9C42F1BB}"/>
    <hyperlink ref="BV179" r:id="rId628" xr:uid="{217547D8-8A3D-4761-ABA8-CF8D215F16FD}"/>
    <hyperlink ref="BV204" r:id="rId629" xr:uid="{6233F222-B8DA-44C1-BCBE-CA13174E1B4D}"/>
    <hyperlink ref="BV214" r:id="rId630" xr:uid="{47B8365A-538D-478E-A6D5-82ACD1396FDA}"/>
    <hyperlink ref="BX131" r:id="rId631" xr:uid="{AC384147-62B6-450C-A1B6-9E91DFF35715}"/>
    <hyperlink ref="BX134" r:id="rId632" xr:uid="{8E60D75B-7C59-491E-998B-79A117448C60}"/>
    <hyperlink ref="BX142" r:id="rId633" xr:uid="{87524155-B5EA-4EE7-B7E1-193B03D01CE6}"/>
    <hyperlink ref="BX145" r:id="rId634" xr:uid="{900B52AF-8B47-4947-BA25-F88C66AF5F1D}"/>
    <hyperlink ref="BX159" r:id="rId635" xr:uid="{811EEA49-1DD6-472E-BA7D-ECADA31ADE9F}"/>
    <hyperlink ref="BX179" r:id="rId636" xr:uid="{3E3A0B34-935F-4306-81F4-3EF24B1168AE}"/>
    <hyperlink ref="BX204" r:id="rId637" xr:uid="{73618C98-EABA-4C7D-9422-962FF6F2577B}"/>
    <hyperlink ref="BX214" r:id="rId638" xr:uid="{99C1B729-FA3C-46F1-9E8E-DD8C51F6DE31}"/>
    <hyperlink ref="BV1013" r:id="rId639" xr:uid="{3991CF92-8EFB-462F-A73F-AED0DED8806E}"/>
    <hyperlink ref="BV1016" r:id="rId640" xr:uid="{192919F2-5012-4850-A29B-03A5E04240F9}"/>
    <hyperlink ref="BV1020" r:id="rId641" xr:uid="{14066AC6-986D-4DD5-9013-BF94C82CF9AB}"/>
    <hyperlink ref="BV1022" r:id="rId642" xr:uid="{789E5C04-3C92-4F4C-8851-FC862971E30C}"/>
    <hyperlink ref="BV1025" r:id="rId643" xr:uid="{8104DCE3-77A2-4DAD-8026-6736FF6FB4A5}"/>
    <hyperlink ref="BV1029" r:id="rId644" xr:uid="{1E60D69F-BDCC-4DF9-811D-95BF8C280246}"/>
    <hyperlink ref="BV1043" r:id="rId645" xr:uid="{04CCBC08-833A-4AF5-B72E-E4A73F45CB20}"/>
    <hyperlink ref="BV1052" r:id="rId646" xr:uid="{4E12D57E-1EAD-45A7-9CAC-8DA6133FCBE2}"/>
    <hyperlink ref="BX1002" r:id="rId647" xr:uid="{A95B640A-40C7-4400-8603-1C57F1D9FEF9}"/>
    <hyperlink ref="BX1013" r:id="rId648" xr:uid="{018E9B3B-8AAF-40ED-B6BD-AC821DDFD915}"/>
    <hyperlink ref="BX1020" r:id="rId649" xr:uid="{C4F82980-EBD7-4211-A9DE-3D3A5D907AFB}"/>
    <hyperlink ref="BX1022" r:id="rId650" xr:uid="{20AA89DA-1852-45AF-86B5-B5E90C59ECC1}"/>
    <hyperlink ref="BX1025" r:id="rId651" xr:uid="{DD761CD0-2B9C-4FFB-8B69-CB2121164388}"/>
    <hyperlink ref="BX1029" r:id="rId652" xr:uid="{8520AE0B-DBD7-46AF-BFD4-4FD7B5B62DF1}"/>
    <hyperlink ref="BX1043" r:id="rId653" xr:uid="{65EDE3AC-DFB1-4320-A47C-9B0FC8D5A472}"/>
    <hyperlink ref="BX1052" r:id="rId654" xr:uid="{4D75FA7B-AD68-4F1B-9453-4A854CE79D43}"/>
    <hyperlink ref="BV299" r:id="rId655" xr:uid="{0C86A8A5-2B5C-4C12-9BA0-073879500AC1}"/>
    <hyperlink ref="BV303" r:id="rId656" xr:uid="{928E943D-F26C-4775-9840-5CBA040F0BA4}"/>
    <hyperlink ref="BX299" r:id="rId657" xr:uid="{20525AF9-9833-4301-AF15-8FEF422D4B7A}"/>
    <hyperlink ref="BX303" r:id="rId658" xr:uid="{47B4ADB9-E2E0-438D-8394-7FB06FBAC266}"/>
    <hyperlink ref="BV264" r:id="rId659" xr:uid="{17C495D5-BE56-4DB0-9ED4-FB7AEC38F722}"/>
    <hyperlink ref="BV268" r:id="rId660" xr:uid="{600AEE17-77B1-442C-ABBE-AE5EE1037D16}"/>
    <hyperlink ref="BV273" r:id="rId661" xr:uid="{7976F610-FCD5-4651-84D9-118D14F4D1B8}"/>
    <hyperlink ref="BV277" r:id="rId662" xr:uid="{35C34D22-4B66-43EF-9A66-48F0025AC9FD}"/>
    <hyperlink ref="BX262" r:id="rId663" xr:uid="{C610561C-64A0-496F-9515-0ADDD3C4160B}"/>
    <hyperlink ref="BX268" r:id="rId664" xr:uid="{A2438047-E264-4BE3-8E27-7B83EB4C6D2A}"/>
    <hyperlink ref="BX273" r:id="rId665" xr:uid="{E98CB223-F770-4FFC-A417-ACA5C15E581C}"/>
    <hyperlink ref="BX277" r:id="rId666" xr:uid="{D9634556-7594-415C-82B6-D3E8607A1CBE}"/>
    <hyperlink ref="BV1105" r:id="rId667" xr:uid="{622A43E7-8F6E-4051-8E14-8EA733C85F0A}"/>
    <hyperlink ref="BX1105" r:id="rId668" xr:uid="{6FD26A44-8548-4223-8F61-E6C4C83D9629}"/>
    <hyperlink ref="BV795" r:id="rId669" xr:uid="{D083457A-FE85-4216-BF78-79956BD88933}"/>
    <hyperlink ref="BV797" r:id="rId670" xr:uid="{ABA9EB22-032A-45A1-9B53-602601A189DA}"/>
    <hyperlink ref="BV799" r:id="rId671" xr:uid="{81562F13-4576-4547-9065-0ACA0D92F07F}"/>
    <hyperlink ref="BV801" r:id="rId672" xr:uid="{635F94FC-0E75-4CCB-B3A9-B7485C5EA54F}"/>
    <hyperlink ref="BV806" r:id="rId673" xr:uid="{23E4B927-15A3-44DA-A1A3-BE945979D109}"/>
    <hyperlink ref="BV808" r:id="rId674" xr:uid="{1D1F3AD1-CE1B-4ED5-ACE4-6FE7EDDDCDC3}"/>
    <hyperlink ref="BX795" r:id="rId675" xr:uid="{CDEA3910-47E0-4E0F-AE8C-2EF7F9A65792}"/>
    <hyperlink ref="BX793" r:id="rId676" xr:uid="{8E26DD9F-ABB2-4AC9-8F0A-89BC92D1942E}"/>
    <hyperlink ref="BX808" r:id="rId677" xr:uid="{BFB88EBE-09E9-4FDD-9CD1-9DE8FFC89294}"/>
    <hyperlink ref="BX806" r:id="rId678" xr:uid="{3A6FB004-041F-4CF7-B9EA-5C4634F7C6BE}"/>
    <hyperlink ref="BX801" r:id="rId679" xr:uid="{4D7162A2-2ED6-4854-984F-622CFB513A88}"/>
    <hyperlink ref="BX799" r:id="rId680" xr:uid="{C544CDC3-B640-46C4-8971-48BA5004462A}"/>
    <hyperlink ref="BV1564" r:id="rId681" xr:uid="{D170425C-12F9-484B-9337-485AEBAF1638}"/>
    <hyperlink ref="BX1566" r:id="rId682" xr:uid="{D8DC26D1-778E-4B1E-B780-1FAB9319BEFA}"/>
    <hyperlink ref="BX880" r:id="rId683" xr:uid="{D2A33D3A-4A37-479F-B02E-9382F2828086}"/>
    <hyperlink ref="BX881" r:id="rId684" xr:uid="{EADD2BBA-7506-4E19-A357-6B606A2923C0}"/>
    <hyperlink ref="BX882" r:id="rId685" xr:uid="{E4AFD08A-5699-4B1C-9F3D-7F73E5D0CEF1}"/>
    <hyperlink ref="BX883" r:id="rId686" xr:uid="{B40727C6-3FE8-4DEA-BE88-B5C7586EB712}"/>
    <hyperlink ref="BX884" r:id="rId687" xr:uid="{96BADFBF-DEAD-439C-BE3C-B2C2E8B90E5B}"/>
    <hyperlink ref="BX885" r:id="rId688" xr:uid="{A6CBE8EF-9AE8-4933-A1ED-9EC94B828B8E}"/>
    <hyperlink ref="BV880" r:id="rId689" xr:uid="{82B89E2E-8FC8-44AE-94A4-3155FAACED16}"/>
    <hyperlink ref="BV881" r:id="rId690" xr:uid="{551F56F6-BE71-4D34-B9F3-7677AB7102D5}"/>
    <hyperlink ref="BV882" r:id="rId691" xr:uid="{0D96076C-E46A-442F-8EC8-1FFF54275095}"/>
    <hyperlink ref="BV883" r:id="rId692" xr:uid="{A3B4B361-1936-4A2D-B3FA-650A3B413AAD}"/>
    <hyperlink ref="BV884" r:id="rId693" xr:uid="{08439B47-E2A8-4060-BC86-52001BF5D9C4}"/>
    <hyperlink ref="BV885" r:id="rId694" xr:uid="{361A6941-3B66-43AC-A6CD-878F31D54D75}"/>
    <hyperlink ref="BX117" r:id="rId695" xr:uid="{CC3B5186-AF06-433A-B4C7-584B9A540A66}"/>
    <hyperlink ref="BX120" r:id="rId696" xr:uid="{5D4BF5B6-E401-4401-9ACC-46D3FB8DCFBD}"/>
    <hyperlink ref="BX125" r:id="rId697" xr:uid="{80E1CDAD-5AAD-4B8D-9CDF-A4B7F6F1CED3}"/>
    <hyperlink ref="BX146" r:id="rId698" xr:uid="{DB86285D-4169-49B6-808C-1FFFB6689E66}"/>
    <hyperlink ref="BX151" r:id="rId699" xr:uid="{CEF32922-8BC7-4BEB-B93C-AF5CCB625BF4}"/>
    <hyperlink ref="BX169" r:id="rId700" xr:uid="{3C99C256-440E-4AC8-8C99-83B7F8ACA1AB}"/>
    <hyperlink ref="BX171" r:id="rId701" xr:uid="{7BE5B5C4-9210-4BA5-9401-C7C0CAB9586D}"/>
    <hyperlink ref="BX181" r:id="rId702" xr:uid="{413EDC3B-1BAE-4CE8-A80E-E99128994C93}"/>
    <hyperlink ref="BX186" r:id="rId703" xr:uid="{D1E60EBB-443E-43DB-9C6C-A2EAB918B885}"/>
    <hyperlink ref="BV117" r:id="rId704" xr:uid="{A207C1B1-E8E8-415F-A30D-7ED381F759FC}"/>
    <hyperlink ref="BV120" r:id="rId705" xr:uid="{A075B8DD-33A8-46C8-90BF-CC5FC65C2530}"/>
    <hyperlink ref="BV125" r:id="rId706" xr:uid="{174DB90B-C803-4A31-ADE0-0A08C7672BDC}"/>
    <hyperlink ref="BV146" r:id="rId707" xr:uid="{F4D0A434-9721-43E5-AB1F-81176253E7A2}"/>
    <hyperlink ref="BV151" r:id="rId708" xr:uid="{D06A276B-6AE8-48F6-8DA2-E5C876C9F0A6}"/>
    <hyperlink ref="BV169" r:id="rId709" xr:uid="{1FB7A065-5437-493A-ADB0-257CD2544468}"/>
    <hyperlink ref="BV171" r:id="rId710" xr:uid="{0FB791D5-CAC5-4559-BB2F-0D9EA07042F2}"/>
    <hyperlink ref="BV181" r:id="rId711" xr:uid="{36D5F63F-BB49-4777-B18D-09CFB31CDBBC}"/>
    <hyperlink ref="BV186" r:id="rId712" xr:uid="{0B3260AD-1F59-4EB1-A137-9C169C6DC506}"/>
    <hyperlink ref="BV1137" r:id="rId713" xr:uid="{9593A430-4014-4B6C-A917-24782CB84304}"/>
    <hyperlink ref="BX1137" r:id="rId714" xr:uid="{5FCD6ACD-481D-42CA-8740-1FF7477570D3}"/>
    <hyperlink ref="BV306:BV307" r:id="rId715" display="https://customwheelhousellc.box.com/s/kpnjncablljdparc7301yrny74omnkbm" xr:uid="{E48DD32F-1704-4728-AAC6-A856F80A320E}"/>
    <hyperlink ref="BV327" r:id="rId716" display="https://customwheelhousellc.box.com/s/kpnjncablljdparc7301yrny74omnkbm" xr:uid="{21A6D994-59F4-4FFD-BBFD-978DCDF54110}"/>
    <hyperlink ref="BV335" r:id="rId717" display="https://customwheelhousellc.box.com/s/kpnjncablljdparc7301yrny74omnkbm" xr:uid="{865391D2-05E7-49FF-AF63-88B26C09B20E}"/>
    <hyperlink ref="BV346" r:id="rId718" display="https://customwheelhousellc.box.com/s/kpnjncablljdparc7301yrny74omnkbm" xr:uid="{15767B4F-E765-4DF9-B661-10EAACD0C151}"/>
    <hyperlink ref="BV349" r:id="rId719" display="https://customwheelhousellc.box.com/s/kpnjncablljdparc7301yrny74omnkbm" xr:uid="{7EDC2FAF-007F-4291-9827-C234C439A116}"/>
    <hyperlink ref="BV368" r:id="rId720" display="https://customwheelhousellc.box.com/s/kpnjncablljdparc7301yrny74omnkbm" xr:uid="{D1598732-0BD8-4B7C-8827-DC0C49B8AFC5}"/>
    <hyperlink ref="BX306:BX307" r:id="rId721" display="https://customwheelhousellc.box.com/s/kpnjncablljdparc7301yrny74omnkbm" xr:uid="{41A675F1-5BCE-459F-BF1B-1F9376BAD167}"/>
    <hyperlink ref="BX327" r:id="rId722" display="https://customwheelhousellc.box.com/s/kpnjncablljdparc7301yrny74omnkbm" xr:uid="{D4C62338-2BA6-433A-9CD5-F10DE6691A1B}"/>
    <hyperlink ref="BX335" r:id="rId723" display="https://customwheelhousellc.box.com/s/kpnjncablljdparc7301yrny74omnkbm" xr:uid="{7ED0AE01-8345-4E2A-91D4-8645DC8288D7}"/>
    <hyperlink ref="BX346" r:id="rId724" display="https://customwheelhousellc.box.com/s/kpnjncablljdparc7301yrny74omnkbm" xr:uid="{399C05DC-E2D5-4AC4-BCD0-C499BEA1CA01}"/>
    <hyperlink ref="BX349" r:id="rId725" display="https://customwheelhousellc.box.com/s/kpnjncablljdparc7301yrny74omnkbm" xr:uid="{C27AD210-E3B6-431C-BFA3-CAB1762B536A}"/>
    <hyperlink ref="BX368" r:id="rId726" display="https://customwheelhousellc.box.com/s/kpnjncablljdparc7301yrny74omnkbm" xr:uid="{5D527325-BE73-4559-8DB5-D73EBFE61012}"/>
    <hyperlink ref="BV710" r:id="rId727" xr:uid="{72ACD4DB-E3C9-4CB7-B9AF-C717B677EF2C}"/>
    <hyperlink ref="BV720" r:id="rId728" xr:uid="{DD46510C-19EA-47B5-8C24-C14F144828D8}"/>
    <hyperlink ref="BX707" r:id="rId729" xr:uid="{C4EC0464-9EC7-48B7-8A21-9843E5FE7029}"/>
    <hyperlink ref="BX720" r:id="rId730" xr:uid="{87F85D79-9C05-4072-A880-1901BA856778}"/>
    <hyperlink ref="BX919" r:id="rId731" xr:uid="{9606AFF3-F76C-4693-A3BE-DA2537D695D5}"/>
    <hyperlink ref="BV919" r:id="rId732" xr:uid="{39A954D4-FD6A-4DE5-836E-AF9CF8BFEE6E}"/>
    <hyperlink ref="BV88" r:id="rId733" xr:uid="{4E27087D-32A2-4CA9-AD5C-497D46A963AE}"/>
    <hyperlink ref="BX88" r:id="rId734" xr:uid="{9ED2E1DD-37B9-41F9-959B-5F80F889A8C9}"/>
    <hyperlink ref="BV932" r:id="rId735" xr:uid="{3BA83311-7AFA-4116-A22A-F270CD0FEC33}"/>
    <hyperlink ref="BX932" r:id="rId736" xr:uid="{F7B16DE5-0A9C-4011-8245-2CA0B297998E}"/>
    <hyperlink ref="BV71" r:id="rId737" xr:uid="{0198D994-41C2-4DB0-9DB4-87BE433123BD}"/>
    <hyperlink ref="BV81" r:id="rId738" xr:uid="{BAD2673F-038A-47E9-9727-7205041EC0E3}"/>
    <hyperlink ref="BV94" r:id="rId739" xr:uid="{98016D82-5673-4EDD-895B-4AC65D8CB89D}"/>
    <hyperlink ref="BX81" r:id="rId740" xr:uid="{67C552B5-B8D7-4DE7-9C20-A1ED99DCE7C9}"/>
    <hyperlink ref="BX71" r:id="rId741" xr:uid="{127BAB9B-4CD0-4D03-A451-22692D1EF2F5}"/>
    <hyperlink ref="BX67" r:id="rId742" xr:uid="{27B22584-D62B-4950-8A18-43E9C7CC760F}"/>
    <hyperlink ref="BV1241" r:id="rId743" xr:uid="{ADD70E4C-347D-496C-B36B-634A6BA7492D}"/>
    <hyperlink ref="BV1242" r:id="rId744" xr:uid="{B070C3B7-5184-4609-9CCF-33251EE99606}"/>
    <hyperlink ref="BV1243" r:id="rId745" xr:uid="{E3CC8026-AE30-4A42-9A7E-A36C8383E606}"/>
    <hyperlink ref="BX1241" r:id="rId746" xr:uid="{35011698-3A3E-4070-842A-A231D0CB672B}"/>
    <hyperlink ref="BX1242" r:id="rId747" xr:uid="{DFF5231B-C43A-4848-BA1E-7861A00E0EFE}"/>
    <hyperlink ref="BX1243" r:id="rId748" xr:uid="{01E09F89-924B-45D5-91DE-89A735066434}"/>
    <hyperlink ref="BV121" r:id="rId749" xr:uid="{E562368B-EDCA-4F0F-A46C-7513DCE5C6E8}"/>
    <hyperlink ref="BV126" r:id="rId750" xr:uid="{58B8EFF5-E376-442C-89F9-B2B1204511D5}"/>
    <hyperlink ref="BV147" r:id="rId751" xr:uid="{5BC27A2A-7AFE-46D6-B1D1-76A8425E0C84}"/>
    <hyperlink ref="BV152" r:id="rId752" xr:uid="{CEB77D14-3DA1-4906-8774-2BC2DB71B8FE}"/>
    <hyperlink ref="BV166" r:id="rId753" xr:uid="{2B3EA22F-2713-4B63-A5FD-1B7445966044}"/>
    <hyperlink ref="BV168" r:id="rId754" xr:uid="{746A31A0-F7AB-42B7-8243-3BA9B285B2B4}"/>
    <hyperlink ref="BV172" r:id="rId755" xr:uid="{96E217A7-D033-47D8-8C45-EEEDB9CE498F}"/>
    <hyperlink ref="BV182" r:id="rId756" xr:uid="{EA60D5C8-D668-4B13-8357-DB218E4978AA}"/>
    <hyperlink ref="BV187" r:id="rId757" xr:uid="{83721E3D-C818-431D-B75C-3FF424828EFE}"/>
    <hyperlink ref="BV201" r:id="rId758" xr:uid="{56A03F48-64D0-45E3-9BF1-F623A32027BF}"/>
    <hyperlink ref="BV205" r:id="rId759" xr:uid="{8FADB287-6C76-4882-924B-855A025881A8}"/>
    <hyperlink ref="BV215" r:id="rId760" xr:uid="{15B00CAD-1B01-43AC-8536-1B856A453336}"/>
    <hyperlink ref="BV217" r:id="rId761" xr:uid="{3D02435B-BDE7-430D-8FA7-06E238F25E38}"/>
    <hyperlink ref="BX121" r:id="rId762" xr:uid="{AF018CE5-B382-4610-AA3B-47B1F00B52B5}"/>
    <hyperlink ref="BX126" r:id="rId763" xr:uid="{C97A9775-48A9-4056-AD71-78017BF1E043}"/>
    <hyperlink ref="BX147" r:id="rId764" xr:uid="{A328FE11-C4DB-4931-90C0-5384A2D65A03}"/>
    <hyperlink ref="BX152" r:id="rId765" xr:uid="{0BE4F889-5C93-4DB2-9E5B-50F0B23F2FDF}"/>
    <hyperlink ref="BX166" r:id="rId766" xr:uid="{949D3E81-B5D9-474F-B122-31A44EEA1350}"/>
    <hyperlink ref="BX168" r:id="rId767" xr:uid="{B5C00B6C-CC6C-4AF5-9B80-EFE38975AB2F}"/>
    <hyperlink ref="BX172" r:id="rId768" xr:uid="{F2130129-DB61-4710-A851-E9E19E106DF1}"/>
    <hyperlink ref="BX182" r:id="rId769" xr:uid="{C6844CB3-5EBA-40E8-A0BD-AECCD7D73DE0}"/>
    <hyperlink ref="BX187" r:id="rId770" xr:uid="{06694CD5-8AC2-457A-A46F-5E0703037748}"/>
    <hyperlink ref="BX201" r:id="rId771" xr:uid="{F39B14E5-F5B5-49F2-BF3C-4EF475C46C5A}"/>
    <hyperlink ref="BX205" r:id="rId772" xr:uid="{BA50FEC3-91DA-4F92-9140-1068F877D1E4}"/>
    <hyperlink ref="BX215" r:id="rId773" xr:uid="{653D266D-3202-4DD0-B842-63C62E043D07}"/>
    <hyperlink ref="BX217" r:id="rId774" xr:uid="{402F7D9B-F3CB-425F-9CC2-1AB8EBE030CE}"/>
    <hyperlink ref="BV453" r:id="rId775" xr:uid="{1C55C340-530E-41AC-A40F-82A6C7AD7107}"/>
    <hyperlink ref="BV455" r:id="rId776" xr:uid="{C5592BD4-F133-4A4B-B07D-458B07F11B62}"/>
    <hyperlink ref="BV464" r:id="rId777" xr:uid="{C9ED3B29-D32E-4673-8971-4E54D91DD49C}"/>
    <hyperlink ref="BV466" r:id="rId778" xr:uid="{29CC402F-07B3-4FA8-8372-2A76DCC857A3}"/>
    <hyperlink ref="BV468" r:id="rId779" xr:uid="{057CF681-D6F8-48C5-BC22-8EA58A9D6E47}"/>
    <hyperlink ref="BX453" r:id="rId780" xr:uid="{71B8D1B4-4788-4843-BB2D-2EC6AC932DED}"/>
    <hyperlink ref="BX455" r:id="rId781" xr:uid="{1D3DD9BB-AEE0-46B8-9B6A-A811004B68A9}"/>
    <hyperlink ref="BX464" r:id="rId782" xr:uid="{DC57D6E6-2594-499E-96D2-949224CD3D0C}"/>
    <hyperlink ref="BX466" r:id="rId783" xr:uid="{2B1959D4-D636-4985-8F83-938A518241B5}"/>
    <hyperlink ref="BX468" r:id="rId784" xr:uid="{D64B3E11-95D6-43DF-BEAD-CDA819B1C4F6}"/>
    <hyperlink ref="BV981" r:id="rId785" xr:uid="{AB97A2E1-1A98-4934-A6EA-C3995C6BD37B}"/>
    <hyperlink ref="BX981" r:id="rId786" xr:uid="{47000222-D59B-427F-800C-75D4E52322C8}"/>
    <hyperlink ref="BV165" r:id="rId787" xr:uid="{376534EC-F267-4B35-8EB8-D8AA29CCF4A0}"/>
    <hyperlink ref="BV198" r:id="rId788" xr:uid="{3A936093-DB30-4E7A-AD6B-57FB8AD9B611}"/>
    <hyperlink ref="BV210" r:id="rId789" xr:uid="{E0AFE30B-1971-4670-8500-0868C3342EFF}"/>
    <hyperlink ref="BV212" r:id="rId790" xr:uid="{7AFA740E-8562-49D9-99D6-39A1972DB066}"/>
    <hyperlink ref="BV220" r:id="rId791" xr:uid="{3F6A395D-F375-4852-BA6C-085164A322A7}"/>
    <hyperlink ref="BV222" r:id="rId792" xr:uid="{B7B973DA-26C2-413B-A8C6-0756505367B6}"/>
    <hyperlink ref="BV224" r:id="rId793" xr:uid="{164F1030-C65F-438C-BDF6-7826679250C3}"/>
    <hyperlink ref="BX165" r:id="rId794" xr:uid="{3647164D-513D-487E-B762-AD3CFE71D6E2}"/>
    <hyperlink ref="BX198" r:id="rId795" xr:uid="{9982EA6A-9AF3-497A-97D5-78BFEF1F1174}"/>
    <hyperlink ref="BX210" r:id="rId796" xr:uid="{C6D3DB12-2EF6-450E-BA2C-CD4D66CAA6A2}"/>
    <hyperlink ref="BX212" r:id="rId797" xr:uid="{D142A651-48A4-43A1-B11F-54A2A112BF80}"/>
    <hyperlink ref="BX220" r:id="rId798" xr:uid="{A818F0FE-7CF3-488B-B830-E92018CE679B}"/>
    <hyperlink ref="BX222" r:id="rId799" xr:uid="{6E93FB2F-3626-4A36-926F-E06A439B00BB}"/>
    <hyperlink ref="BX224" r:id="rId800" xr:uid="{88D60B27-999F-4B58-81FE-30E238CAA422}"/>
    <hyperlink ref="BV894" r:id="rId801" xr:uid="{9F7F0A77-BF93-4E88-9207-6794BA5C2779}"/>
    <hyperlink ref="BX894" r:id="rId802" xr:uid="{E4347C14-595E-4C99-98F8-718E0E75E0AF}"/>
    <hyperlink ref="BV1194" r:id="rId803" xr:uid="{5CF315DE-81B0-4719-9864-F8346956608A}"/>
    <hyperlink ref="BV1198:BV1200" r:id="rId804" display="https://customwheelhousellc.box.com/shared/static/93xn28ctpiocywqfsdi8npxdfse4jx7u.png" xr:uid="{FC2395C8-F127-4709-AB7E-D5080DCA57E6}"/>
    <hyperlink ref="BX1194" r:id="rId805" xr:uid="{11DEC5EA-9514-4E76-A9C4-26BFC40D609D}"/>
    <hyperlink ref="BX1198:BX1200" r:id="rId806" display="https://customwheelhousellc.box.com/shared/static/mtgsazbd26imxtwt1to0adeqaa54yl9k.png" xr:uid="{334F7784-9A17-4F81-B04D-618DA0F9EBDE}"/>
    <hyperlink ref="BV519" r:id="rId807" xr:uid="{84FACD32-F535-40A4-BA8B-604A8633AA3B}"/>
    <hyperlink ref="BV521" r:id="rId808" xr:uid="{A1959928-1FDC-412F-B7AE-13BEEA9DFFD4}"/>
    <hyperlink ref="BV523" r:id="rId809" xr:uid="{02B3E60C-039D-4D8E-8D59-329E0FB1ECB2}"/>
    <hyperlink ref="BV533" r:id="rId810" xr:uid="{990B2C98-10D3-441B-900E-A95F3CAF70D0}"/>
    <hyperlink ref="BV537" r:id="rId811" xr:uid="{D1B25622-3D2D-4904-B5B1-7841B86593CD}"/>
    <hyperlink ref="BV539" r:id="rId812" xr:uid="{48293A31-EE1F-4EEF-A68E-7B9CAD942261}"/>
    <hyperlink ref="BV541" r:id="rId813" xr:uid="{39B622AC-94D9-4642-9BA2-4B874AD9CD88}"/>
    <hyperlink ref="BV543" r:id="rId814" xr:uid="{633E5AFA-7AE8-4809-BA51-50769B184774}"/>
    <hyperlink ref="BV555" r:id="rId815" xr:uid="{DE882D27-27D8-4FA8-BD6B-5F55DF15E5BE}"/>
    <hyperlink ref="BX521" r:id="rId816" xr:uid="{D1858087-12DB-416A-B772-E6477971B02B}"/>
    <hyperlink ref="BX523" r:id="rId817" xr:uid="{91CCB62F-0799-4408-9D8B-8F52D53EFD9F}"/>
    <hyperlink ref="BX533" r:id="rId818" xr:uid="{0C89815E-1922-4B98-8135-ABECFFE1E575}"/>
    <hyperlink ref="BX537" r:id="rId819" xr:uid="{5C409F3A-4BF5-4149-A109-B5C6944AECB0}"/>
    <hyperlink ref="BX539" r:id="rId820" xr:uid="{37DAFDC3-864A-4B44-BDE0-A0B3023EEAE0}"/>
    <hyperlink ref="BX541" r:id="rId821" xr:uid="{2FC4D690-CDAE-4A0B-8DB4-1D2BD2D3EA79}"/>
    <hyperlink ref="BX543" r:id="rId822" xr:uid="{9C9CDC94-2A25-496A-A17F-360D7E0F1209}"/>
    <hyperlink ref="BX553" r:id="rId823" xr:uid="{94C0228F-8A75-4853-9599-AD7E0F38E6C0}"/>
    <hyperlink ref="BX555" r:id="rId824" xr:uid="{D18C3070-C94B-4DD8-A157-13BDEE8FBE78}"/>
    <hyperlink ref="BV32" r:id="rId825" xr:uid="{C81164ED-EDFB-4C18-ACE0-FC4B5471FB00}"/>
    <hyperlink ref="BV20" r:id="rId826" xr:uid="{0C31E8E1-93E7-4C72-B4EA-F42FC114A278}"/>
    <hyperlink ref="BV10" r:id="rId827" xr:uid="{5715517D-AAAF-412E-B13A-673CF771A946}"/>
    <hyperlink ref="BX20" r:id="rId828" xr:uid="{12063A07-C768-4642-9B04-AAC9317CB0E4}"/>
    <hyperlink ref="BX30" r:id="rId829" xr:uid="{31817311-664E-4A87-AED3-13A3395E77AB}"/>
    <hyperlink ref="BX32" r:id="rId830" xr:uid="{553AE738-F2E0-49A2-9A2D-0C8C1D56BB42}"/>
    <hyperlink ref="BV857" r:id="rId831" xr:uid="{B939D096-6EB8-46F8-BC9E-DF8B37F5A402}"/>
    <hyperlink ref="BX857" r:id="rId832" xr:uid="{8380ED82-F9E0-4295-84A7-2F4A9741B318}"/>
    <hyperlink ref="BV473" r:id="rId833" xr:uid="{2225A362-C4E6-4EFB-A8CC-CA1BB6660830}"/>
    <hyperlink ref="BV482" r:id="rId834" xr:uid="{7C989507-BF47-4CE9-B9A9-B651EACC458A}"/>
    <hyperlink ref="BV492" r:id="rId835" xr:uid="{ACFF1840-5A04-4344-A639-6B951719D3CF}"/>
    <hyperlink ref="BV502" r:id="rId836" xr:uid="{2FB4E21B-D354-4B9C-8C21-21A1BDDA2156}"/>
    <hyperlink ref="BX473" r:id="rId837" xr:uid="{57619FB0-68AE-4607-B71B-3CEB6B1B7FCC}"/>
    <hyperlink ref="BX482" r:id="rId838" xr:uid="{E756667C-2C35-4CCB-A1FF-D78A4F09F870}"/>
    <hyperlink ref="BX492" r:id="rId839" xr:uid="{695BDC55-E9F9-421D-ADEF-26321BB2FF87}"/>
    <hyperlink ref="BX502" r:id="rId840" xr:uid="{24586CB0-A00F-4B0B-9C87-0C02192C967D}"/>
    <hyperlink ref="BV6" r:id="rId841" xr:uid="{293F0792-5994-4A41-BBFD-22E167DBD4DC}"/>
    <hyperlink ref="BX6" r:id="rId842" xr:uid="{25E2340B-AEAF-4C4B-A2A5-D69173C5CCCD}"/>
    <hyperlink ref="BV12" r:id="rId843" xr:uid="{3B8929B1-772A-45F3-93E3-90D08D9E2AE9}"/>
    <hyperlink ref="BX12" r:id="rId844" xr:uid="{7392A16B-C8D8-4D61-AC85-89043081F6D3}"/>
    <hyperlink ref="BV18" r:id="rId845" xr:uid="{FB4AC914-333E-4BD5-80B9-4506469A63BF}"/>
    <hyperlink ref="BX18" r:id="rId846" xr:uid="{0F58C903-0013-43A6-B2EB-04E11E344F12}"/>
    <hyperlink ref="BV23" r:id="rId847" xr:uid="{EC797F4E-8D8E-4DF4-9793-4AE735EB918A}"/>
    <hyperlink ref="BX23" r:id="rId848" xr:uid="{9FA62E13-43AD-4885-8502-BB2FDB8745DB}"/>
    <hyperlink ref="BV25" r:id="rId849" xr:uid="{01EF3AAE-6FC7-4C31-B61C-7B7CCFBB4844}"/>
    <hyperlink ref="BX25" r:id="rId850" xr:uid="{990F7113-1F09-48B1-A032-D0F065D5183E}"/>
    <hyperlink ref="BV34" r:id="rId851" xr:uid="{DA1D8683-D7C6-4BE9-938B-AED8EC9BBBAE}"/>
    <hyperlink ref="BX34" r:id="rId852" xr:uid="{556BD998-8632-482D-A9EF-904AB6D93578}"/>
    <hyperlink ref="BV39" r:id="rId853" xr:uid="{FE60EB71-67EB-4A42-8145-B49118FDACC4}"/>
    <hyperlink ref="BX39" r:id="rId854" xr:uid="{74484E22-4C01-42E3-A87D-06BBF463ED9F}"/>
    <hyperlink ref="BV979" r:id="rId855" xr:uid="{0EC9BBB6-34D0-4C18-A849-DE6DD91BB0A1}"/>
    <hyperlink ref="BX979" r:id="rId856" xr:uid="{3AE058A4-11D9-4EE4-B208-25F0D880827F}"/>
    <hyperlink ref="BV971" r:id="rId857" xr:uid="{C4CD0CBC-97FA-4FCB-9212-CAD385914055}"/>
    <hyperlink ref="BX971" r:id="rId858" xr:uid="{80F11375-D164-4E5F-9F15-EC5C51FC9B6D}"/>
    <hyperlink ref="BV951" r:id="rId859" xr:uid="{74B6E69E-8CF4-4E88-96B5-63DBEA3CA104}"/>
    <hyperlink ref="BX951" r:id="rId860" xr:uid="{B3E02EAE-A518-4932-A4A4-540671D21BE0}"/>
    <hyperlink ref="BV446" r:id="rId861" xr:uid="{D33D0316-CD85-4077-B1C9-1B7423E015E0}"/>
    <hyperlink ref="BV459" r:id="rId862" xr:uid="{13AA88C7-23C1-4B66-BA3D-0E2F2CECE3F0}"/>
    <hyperlink ref="BV440" r:id="rId863" xr:uid="{48B61D20-C8F6-439C-8108-AC820E908227}"/>
    <hyperlink ref="BV431" r:id="rId864" xr:uid="{4D4DA752-11FD-40C4-9AA7-FB47BB1C295C}"/>
    <hyperlink ref="BV429" r:id="rId865" xr:uid="{C79BED38-6FBF-478C-A22A-6CCDF61EC0C8}"/>
    <hyperlink ref="BX431" r:id="rId866" xr:uid="{34751C88-777F-4DD6-B426-1870087055E8}"/>
    <hyperlink ref="BX440" r:id="rId867" xr:uid="{A4EC27B2-E1FD-49A4-ABB9-C18450BECAAA}"/>
    <hyperlink ref="BX442" r:id="rId868" xr:uid="{35FE87E0-6D88-46A1-9C7D-7FC19E3F6E46}"/>
    <hyperlink ref="BX446" r:id="rId869" xr:uid="{2943A5F8-208D-4181-AE0E-90D2C4EE11A3}"/>
    <hyperlink ref="BX459" r:id="rId870" xr:uid="{0923DA16-E74B-43CD-AD1C-4FAD8CACD10B}"/>
    <hyperlink ref="BV568" r:id="rId871" xr:uid="{F12A37C9-BF60-4DCC-A117-F0B72B9CF306}"/>
    <hyperlink ref="BV566" r:id="rId872" xr:uid="{601F1FE4-4374-45C9-86CC-6B427C530A03}"/>
    <hyperlink ref="BV564" r:id="rId873" xr:uid="{F7F187EB-881D-4872-8E49-64E70F0A3875}"/>
    <hyperlink ref="BX566" r:id="rId874" xr:uid="{94FB3142-1304-4F3A-9D94-1F38457E7C5D}"/>
    <hyperlink ref="BX568" r:id="rId875" xr:uid="{F29B71C9-A994-49D7-9D2E-934B38F44F9E}"/>
    <hyperlink ref="BX574" r:id="rId876" xr:uid="{C8E0CC6B-EB23-4DFD-80F5-230C3E27B12B}"/>
    <hyperlink ref="BV1120" r:id="rId877" xr:uid="{31218207-1234-4223-9AAC-8FB7DFA98A94}"/>
    <hyperlink ref="BX1120" r:id="rId878" xr:uid="{B94E93AA-004B-4973-803C-EB39FC7B920E}"/>
    <hyperlink ref="BV1111" r:id="rId879" xr:uid="{FEA9D055-7477-43FE-8A46-4E26B239B890}"/>
    <hyperlink ref="BX1111" r:id="rId880" xr:uid="{FA366003-190F-44A1-95C6-80A3AE25E3B8}"/>
    <hyperlink ref="BV1109" r:id="rId881" xr:uid="{79179D98-0A1C-4EBD-B055-5E1A0867B1AF}"/>
    <hyperlink ref="BX1109" r:id="rId882" xr:uid="{16174E33-531F-47B3-9CF5-713B88B563D5}"/>
    <hyperlink ref="BV1094" r:id="rId883" xr:uid="{ACF28D09-C41D-450A-8FE4-BE155421A885}"/>
    <hyperlink ref="BX1094" r:id="rId884" xr:uid="{D95AB811-35F7-498B-A6BA-65C52FDDE50F}"/>
    <hyperlink ref="BV1090" r:id="rId885" xr:uid="{5C1063AE-CA4E-4C81-B754-811430D3E586}"/>
    <hyperlink ref="BX1090" r:id="rId886" xr:uid="{E2C98F12-B6CF-4BB3-9284-4CBB5D1153E0}"/>
    <hyperlink ref="BV1085" r:id="rId887" xr:uid="{67452455-91D2-4369-81EC-959FC5E7188E}"/>
    <hyperlink ref="BX1085" r:id="rId888" xr:uid="{0B46ECB8-0FC2-4D2A-AA70-AE716F9F4799}"/>
    <hyperlink ref="BV1083" r:id="rId889" xr:uid="{43C2954C-86AB-4DAC-AA92-090E7C937142}"/>
    <hyperlink ref="BX1083" r:id="rId890" xr:uid="{E3AEC660-5367-4D30-913C-0F3FB3BC4B3E}"/>
    <hyperlink ref="BV1072" r:id="rId891" xr:uid="{BEB455C0-2321-4717-85D2-AE2EB87975EC}"/>
    <hyperlink ref="BX1072" r:id="rId892" xr:uid="{FD3BD308-F12D-4252-A25A-F0A1CDCA571F}"/>
    <hyperlink ref="BV493" r:id="rId893" xr:uid="{55CD4EC3-E7E1-4F79-B771-B010ED5CE7B9}"/>
    <hyperlink ref="BX493" r:id="rId894" xr:uid="{E6358A89-CA1A-4B46-B15A-610D7E2356F0}"/>
    <hyperlink ref="BV483" r:id="rId895" xr:uid="{84EB0376-303B-4913-B0D6-333FF96AE577}"/>
    <hyperlink ref="BX483" r:id="rId896" xr:uid="{5BB0FFD4-47AE-4B6A-9E30-F513E5DE0EBF}"/>
    <hyperlink ref="BV474" r:id="rId897" xr:uid="{80CBC006-6067-4695-959F-9A181A2512A0}"/>
    <hyperlink ref="BX474" r:id="rId898" xr:uid="{84672C82-CDBF-4C90-977D-15EF075D917B}"/>
    <hyperlink ref="BV472" r:id="rId899" xr:uid="{AC40D3EC-F53D-436C-B5FA-26D7054C811A}"/>
    <hyperlink ref="BX472" r:id="rId900" xr:uid="{97593BE5-5B0F-4E92-9381-3F4714B2AD9B}"/>
    <hyperlink ref="BV402" r:id="rId901" xr:uid="{7D1600A8-43D9-405B-8DB8-B95255371075}"/>
    <hyperlink ref="BX402" r:id="rId902" xr:uid="{EEF0A09B-2FB3-4FF3-BD7E-B3ABD61F6854}"/>
    <hyperlink ref="BV398" r:id="rId903" xr:uid="{462F0D5E-6D6B-4736-8813-5B38A8C80591}"/>
    <hyperlink ref="BX398" r:id="rId904" xr:uid="{330F5128-A2F4-417D-AD78-055F6D8DF808}"/>
    <hyperlink ref="BV396" r:id="rId905" xr:uid="{D0B7E75B-1F36-4A53-ADF4-000FB37C5F53}"/>
    <hyperlink ref="BX396" r:id="rId906" xr:uid="{CF757E98-3B44-4614-B5F7-05A27A213DC1}"/>
    <hyperlink ref="BV395" r:id="rId907" xr:uid="{47899CDF-5619-4B3E-9C52-2F99224DAA69}"/>
    <hyperlink ref="BX395" r:id="rId908" xr:uid="{C4EF8981-7C7F-4885-8F1D-D2CFBEBCA346}"/>
    <hyperlink ref="BV389" r:id="rId909" xr:uid="{A1E4E3F4-6383-490C-B5FC-20FA0FECA094}"/>
    <hyperlink ref="BX389" r:id="rId910" xr:uid="{8479DAF6-EF16-48D7-9649-B74CB49024C5}"/>
    <hyperlink ref="BV388" r:id="rId911" xr:uid="{07E0205C-17BF-440B-BA42-44A5FA875B82}"/>
    <hyperlink ref="BX388" r:id="rId912" xr:uid="{4321E285-9E0E-4680-B39E-386D6881C7F4}"/>
    <hyperlink ref="BV387" r:id="rId913" xr:uid="{CD6E3D22-CEE8-4976-AD3B-F98F5E017BF7}"/>
    <hyperlink ref="BX387" r:id="rId914" xr:uid="{BCD864A3-D9B8-40EF-9480-600F79C4DE64}"/>
    <hyperlink ref="BV1201" r:id="rId915" xr:uid="{84FB53D6-5577-4DEB-9277-D4E793E51B6D}"/>
    <hyperlink ref="BX1201" r:id="rId916" xr:uid="{CAFC61D1-38B3-4EB2-BFB5-7A07810618CB}"/>
    <hyperlink ref="BV771" r:id="rId917" xr:uid="{EE954B00-9065-4027-BD80-816D80A62924}"/>
    <hyperlink ref="BV774" r:id="rId918" xr:uid="{3B68AD62-BB43-42D1-B3A6-0A5C006610C5}"/>
    <hyperlink ref="BV776" r:id="rId919" xr:uid="{CC1E38F0-CFE7-4786-AF9E-4EA0ACA9847D}"/>
    <hyperlink ref="BV783" r:id="rId920" xr:uid="{B98E7DD4-8D0C-4750-BD57-E37BE949C908}"/>
    <hyperlink ref="BV785" r:id="rId921" xr:uid="{ACCF7037-3613-4D59-8CF0-EFCDACF54744}"/>
    <hyperlink ref="BV787" r:id="rId922" xr:uid="{BC6E432A-E945-48B9-8191-BD79E790B832}"/>
    <hyperlink ref="BV789" r:id="rId923" xr:uid="{29D584EA-768A-432D-9BCA-BC6D05A90D73}"/>
    <hyperlink ref="BX774" r:id="rId924" xr:uid="{FEC989AA-A583-4763-ADC7-9F3C243948A7}"/>
    <hyperlink ref="BX776" r:id="rId925" xr:uid="{C4184D89-4C24-45B9-B3E0-00317B0E1FE9}"/>
    <hyperlink ref="BX778" r:id="rId926" xr:uid="{7B5E7277-8781-448B-A6AA-BBACF73C2362}"/>
    <hyperlink ref="BX783" r:id="rId927" xr:uid="{2C97C211-B77C-44C4-8823-D22DF0B335C6}"/>
    <hyperlink ref="BX785" r:id="rId928" xr:uid="{E89C51F2-E487-4262-8CBE-F93BB1B33334}"/>
    <hyperlink ref="BX787" r:id="rId929" xr:uid="{E592EDB6-C5D7-442E-BBE2-76388384EF21}"/>
    <hyperlink ref="BX789" r:id="rId930" xr:uid="{15CFE87F-4EBF-424E-8A1B-DE8B939DA759}"/>
    <hyperlink ref="BV952" r:id="rId931" xr:uid="{54AB6EB3-05C7-4DAB-B0A3-F36341828FE4}"/>
    <hyperlink ref="BX956" r:id="rId932" xr:uid="{78DA28C9-C50A-4C69-BC41-9337D233D9CB}"/>
    <hyperlink ref="BV845" r:id="rId933" xr:uid="{F8A438F5-4A8B-4E43-9B97-4637DFF6113E}"/>
    <hyperlink ref="BX845" r:id="rId934" xr:uid="{80F667D1-CC15-4FAB-B329-EF3837CA7A53}"/>
    <hyperlink ref="BV840" r:id="rId935" xr:uid="{6FB208CE-7783-47EA-A13B-FD4C0B284FA8}"/>
    <hyperlink ref="BX840" r:id="rId936" xr:uid="{351B9A3C-2F16-4F6C-8335-304EFB3FD245}"/>
    <hyperlink ref="BV838" r:id="rId937" xr:uid="{7CD1B6AB-F492-41A0-A44B-4132CB725FF9}"/>
    <hyperlink ref="BX838" r:id="rId938" xr:uid="{43201E8D-2E5A-4147-91F9-69E1F3E9F697}"/>
    <hyperlink ref="BV832" r:id="rId939" xr:uid="{CFB82EA6-19AE-4D43-B6D0-C54840D2D109}"/>
    <hyperlink ref="BX832" r:id="rId940" xr:uid="{9980B87B-89D8-4171-8229-36929AD8ADD7}"/>
    <hyperlink ref="BV829" r:id="rId941" xr:uid="{6165DE4B-2F52-4E54-81C1-CDD638CDE26F}"/>
    <hyperlink ref="BX829" r:id="rId942" xr:uid="{B3D2BBBE-CD80-4B93-A80D-DCB04C1ABD11}"/>
    <hyperlink ref="BV420" r:id="rId943" xr:uid="{705E3FB1-F9C7-45C7-962A-B3E569DACE42}"/>
    <hyperlink ref="BX420" r:id="rId944" xr:uid="{76108534-DA8B-4047-8DBB-EAD57DAD9D84}"/>
    <hyperlink ref="BV411" r:id="rId945" xr:uid="{C75CE081-5760-4BF2-BB91-527DF07BCDBA}"/>
    <hyperlink ref="BX411" r:id="rId946" xr:uid="{AFBC088B-2660-44E5-8646-507DA663B1EA}"/>
    <hyperlink ref="BV409" r:id="rId947" xr:uid="{03C468A6-4336-439C-8890-176741F9C019}"/>
    <hyperlink ref="BX409" r:id="rId948" xr:uid="{F66F01B9-A8B2-4458-982E-0BECD2588AC3}"/>
    <hyperlink ref="BV408" r:id="rId949" xr:uid="{4DFA6D4A-6C38-4B21-8DEE-514BF568D5D7}"/>
    <hyperlink ref="BX408" r:id="rId950" xr:uid="{45151EAC-957E-4E2A-89B4-277CC38EAB64}"/>
    <hyperlink ref="BV397" r:id="rId951" xr:uid="{7ECFEDF4-A1E3-4629-924B-2F108ECC7D9A}"/>
    <hyperlink ref="BX397" r:id="rId952" xr:uid="{99B10862-CAC6-450C-BB87-D4490A841FC8}"/>
    <hyperlink ref="BV399" r:id="rId953" xr:uid="{645CA10B-9310-4CF9-B946-ADB72A0C7DF3}"/>
    <hyperlink ref="BX399" r:id="rId954" xr:uid="{061D10CA-A16A-4586-A726-1C42FE5491BF}"/>
    <hyperlink ref="BV403" r:id="rId955" xr:uid="{3901E6ED-5EBB-4C31-972C-577835EF7713}"/>
    <hyperlink ref="BX403" r:id="rId956" xr:uid="{02D1DB6F-77A0-457A-9D70-19544C7998AC}"/>
    <hyperlink ref="BV405" r:id="rId957" xr:uid="{37B6754B-90A4-415C-84A1-397207C8694E}"/>
    <hyperlink ref="BX405" r:id="rId958" xr:uid="{AD0D941A-5AEC-434C-9BE9-F088C5F862BE}"/>
    <hyperlink ref="BV410" r:id="rId959" xr:uid="{A7614923-6A43-40F9-A723-E0BBC78AF113}"/>
    <hyperlink ref="BX410" r:id="rId960" xr:uid="{4E0F2B45-037A-422C-88E1-D104DDDE22FB}"/>
    <hyperlink ref="BV422" r:id="rId961" xr:uid="{C9C829E7-F5E1-4D98-A34B-5C629BAF73FB}"/>
    <hyperlink ref="BX422" r:id="rId962" xr:uid="{39BE553C-82D1-4615-A361-CD8C59DB6CEB}"/>
    <hyperlink ref="BV743" r:id="rId963" xr:uid="{F9F72710-9718-40EC-BCD0-DFE8521DDA8E}"/>
    <hyperlink ref="BV745" r:id="rId964" xr:uid="{EE99D4E5-B333-421A-91D9-A092BDF54499}"/>
    <hyperlink ref="BV747" r:id="rId965" xr:uid="{B1EBE60B-341D-4364-BCAB-4876A81EAADF}"/>
    <hyperlink ref="BX745" r:id="rId966" xr:uid="{F0EB54EE-1229-4AD1-9D70-9B1815A4B76D}"/>
    <hyperlink ref="BX743" r:id="rId967" xr:uid="{C3F725CD-487B-4CDD-AB92-B210EC720AB8}"/>
    <hyperlink ref="BX741" r:id="rId968" xr:uid="{0E6A3BAB-A8E0-467E-B9C4-28A30790C2A5}"/>
    <hyperlink ref="BV1222" r:id="rId969" xr:uid="{163444B0-9B98-493D-8B3C-97029141F20B}"/>
    <hyperlink ref="BX1222" r:id="rId970" xr:uid="{FA903825-F7BF-4A87-A5B0-033C5946D5FA}"/>
    <hyperlink ref="BV809" r:id="rId971" xr:uid="{CD6BA60F-8BD9-4A6B-B63D-FE393747889D}"/>
    <hyperlink ref="BX809" r:id="rId972" xr:uid="{38522372-0A18-4826-8458-C755D8997D51}"/>
    <hyperlink ref="BV99" r:id="rId973" xr:uid="{6B81E7D5-EED9-45EF-88FF-9FD7B1FFECE1}"/>
    <hyperlink ref="BX99" r:id="rId974" xr:uid="{8FE01FDC-39DF-4FA1-BC6F-82C172D1174F}"/>
    <hyperlink ref="BV93" r:id="rId975" xr:uid="{4A57AD35-A6F1-4113-BEDD-38270D172B82}"/>
    <hyperlink ref="BX93" r:id="rId976" xr:uid="{62D2BC36-53A1-4498-917A-BE354E7765F0}"/>
    <hyperlink ref="BV89" r:id="rId977" xr:uid="{1A626878-14BE-4702-804D-4FAB914A10F3}"/>
    <hyperlink ref="BX89" r:id="rId978" xr:uid="{0B1E3F98-72B4-4C2E-8CCC-282430F03402}"/>
    <hyperlink ref="BV82" r:id="rId979" xr:uid="{7EE5703A-318D-4962-8D77-4168C915183D}"/>
    <hyperlink ref="BX82" r:id="rId980" xr:uid="{F3663543-ED1E-42AF-9C6E-AA4E555BC537}"/>
    <hyperlink ref="BV70" r:id="rId981" xr:uid="{88F433C4-BD0D-4FD7-A9EC-B34CD2E03EBE}"/>
    <hyperlink ref="BX70" r:id="rId982" xr:uid="{91895466-18E9-4C9F-8C54-2F9F40F24EE9}"/>
    <hyperlink ref="BV66" r:id="rId983" xr:uid="{EADD36EE-62E7-4004-B421-D91C05EB9ADE}"/>
    <hyperlink ref="BX66" r:id="rId984" xr:uid="{566CC0C1-FDEA-4698-BC0E-39A3C8B35BB1}"/>
    <hyperlink ref="BV65" r:id="rId985" xr:uid="{63CBE291-54FF-49B8-A3F1-4F1429D429AF}"/>
    <hyperlink ref="BX65" r:id="rId986" xr:uid="{9C7A4F0F-224D-4DB2-B16C-BE03B2CA307D}"/>
    <hyperlink ref="BV61" r:id="rId987" xr:uid="{507F1795-A058-4C73-8F4C-F1FC507CCD5A}"/>
    <hyperlink ref="BX61" r:id="rId988" xr:uid="{535F2CB8-2FEC-4545-BE3F-8EFD6F28B1FE}"/>
    <hyperlink ref="BV1132" r:id="rId989" xr:uid="{E8E91A03-6569-4DA1-8A14-1A9EE8E64219}"/>
    <hyperlink ref="BV1142" r:id="rId990" xr:uid="{5DC1E983-A211-4A8F-B9C2-AEEF0C100FD4}"/>
    <hyperlink ref="BX1140" r:id="rId991" xr:uid="{2CD35CC2-C817-460F-924B-E072C12C6123}"/>
    <hyperlink ref="BX1132" r:id="rId992" xr:uid="{2EE2499D-383A-48DF-ACBD-F8A50BC2F4F9}"/>
    <hyperlink ref="BV1116" r:id="rId993" xr:uid="{BB158A54-3412-4669-9BCF-989B97224BC4}"/>
    <hyperlink ref="BX1116" r:id="rId994" xr:uid="{D829690E-5DB5-4CC5-ACE9-38055C6BDAB3}"/>
    <hyperlink ref="BV1114" r:id="rId995" xr:uid="{E26EB5A8-9B47-4235-985E-C52E6799BB56}"/>
    <hyperlink ref="BX1114" r:id="rId996" xr:uid="{B5C0CAE4-BCF3-4C1A-AA22-620FFA93BAAD}"/>
    <hyperlink ref="BV1100" r:id="rId997" xr:uid="{052F15FC-5027-4DEF-8FA4-C9A9DA561212}"/>
    <hyperlink ref="BX1100" r:id="rId998" xr:uid="{1AF317C7-D8CD-4F97-96BE-A42B5F1F306D}"/>
    <hyperlink ref="BV1096" r:id="rId999" xr:uid="{E9A1D5A5-8BAF-4D40-99DE-ECD80AA5CA60}"/>
    <hyperlink ref="BX1096" r:id="rId1000" xr:uid="{A8EC7FCA-C115-463F-9B90-60EBC2C9AC75}"/>
    <hyperlink ref="BV1087" r:id="rId1001" xr:uid="{41D94819-3468-4384-8410-CFADBCC46F92}"/>
    <hyperlink ref="BX1087" r:id="rId1002" xr:uid="{82AC0D7F-5102-4FF1-A3A9-25D6B05F5FB4}"/>
    <hyperlink ref="BV1080" r:id="rId1003" xr:uid="{9825EBF3-60CA-4622-997C-DA4AC527DFC1}"/>
    <hyperlink ref="BX1080" r:id="rId1004" xr:uid="{4B845D6D-ABF6-49F6-AABC-F10CAA549A2A}"/>
    <hyperlink ref="BV100" r:id="rId1005" xr:uid="{EE031DCF-21DB-4017-BA34-24719D2AC873}"/>
    <hyperlink ref="BV95" r:id="rId1006" xr:uid="{B6663F9F-DEA8-487B-8D60-F5B4D072EAE8}"/>
    <hyperlink ref="BV80" r:id="rId1007" xr:uid="{58B4214B-4A33-48BE-AF48-A6396F2BA2AC}"/>
    <hyperlink ref="BV72" r:id="rId1008" xr:uid="{9E2DC66B-D0BC-48CB-AC31-AF083FED316F}"/>
    <hyperlink ref="BV68" r:id="rId1009" xr:uid="{DB292396-9B77-4579-AB32-721478F5C5CC}"/>
    <hyperlink ref="BX100" r:id="rId1010" xr:uid="{3E63B107-403B-4003-84F1-91403BBFF613}"/>
    <hyperlink ref="BX95" r:id="rId1011" xr:uid="{BF925E8B-730F-4932-B872-8320F7E4F039}"/>
    <hyperlink ref="BX80" r:id="rId1012" xr:uid="{398EB528-856E-4DDD-9B5C-C59352623A71}"/>
    <hyperlink ref="BX72" r:id="rId1013" xr:uid="{E420E0AD-94FC-4E19-BB0D-835787A361B4}"/>
    <hyperlink ref="BX68" r:id="rId1014" xr:uid="{EB63D0A7-9367-4E1F-AD44-ABC17450039A}"/>
    <hyperlink ref="BV597" r:id="rId1015" xr:uid="{4A3CD30F-CF55-4D71-82B7-D45D13A525A5}"/>
    <hyperlink ref="BV593" r:id="rId1016" xr:uid="{1B41A7A4-5BCF-4CDD-A4A3-245D44A85E74}"/>
    <hyperlink ref="BV591" r:id="rId1017" xr:uid="{FA6A6EF2-E495-4B2B-A152-77DCD6A7901A}"/>
    <hyperlink ref="BX593" r:id="rId1018" xr:uid="{D6DFB4A6-34BB-4D77-BACD-FA88CA233DA2}"/>
    <hyperlink ref="BX597" r:id="rId1019" xr:uid="{3F5045C1-BFBF-46CA-9DB5-E0886CB7331D}"/>
    <hyperlink ref="BX599" r:id="rId1020" xr:uid="{488FE1CB-A8C4-452B-B8EF-C2E938368B91}"/>
    <hyperlink ref="BV598" r:id="rId1021" xr:uid="{3F77D27B-99D6-42D2-B1E2-554AE308B2FF}"/>
    <hyperlink ref="BV594" r:id="rId1022" xr:uid="{7E6A0173-0EEB-48B9-ACA2-2C281EAD7477}"/>
    <hyperlink ref="BV592" r:id="rId1023" xr:uid="{7FFBF3BA-6D4D-483D-8983-2B499B15B7B1}"/>
    <hyperlink ref="BX594" r:id="rId1024" xr:uid="{0216C350-34DE-4F95-A627-0F03DD67A55F}"/>
    <hyperlink ref="BX598" r:id="rId1025" xr:uid="{C69190FA-600E-4F06-BA70-668FFE92A6C1}"/>
    <hyperlink ref="BX600" r:id="rId1026" xr:uid="{BDB2A7F3-9241-459B-A534-493A09F03B98}"/>
    <hyperlink ref="BX535" r:id="rId1027" xr:uid="{401056F2-471D-4C4A-9354-3E3990411F19}"/>
    <hyperlink ref="BV535" r:id="rId1028" xr:uid="{1AF23E6B-09BB-4B2F-9FB1-654F59D642ED}"/>
    <hyperlink ref="BX531" r:id="rId1029" xr:uid="{AD381EC5-CD6B-4CDF-A303-8A930C2F2309}"/>
    <hyperlink ref="BV531" r:id="rId1030" xr:uid="{67F7B065-867C-4EE3-923C-37E3CFE5AEE0}"/>
    <hyperlink ref="BX529" r:id="rId1031" xr:uid="{172EE229-75F4-4900-AA6C-DA1E9EE16220}"/>
    <hyperlink ref="BV529" r:id="rId1032" xr:uid="{9D4AEFF1-7C29-4227-923A-188ACD1A8EAD}"/>
    <hyperlink ref="BX517" r:id="rId1033" xr:uid="{2B5CF78B-AADF-44E5-859F-E394AA523CFA}"/>
    <hyperlink ref="BV517" r:id="rId1034" xr:uid="{38E532D8-4E22-4B0C-B826-AB0DD22DB5FD}"/>
    <hyperlink ref="BX515" r:id="rId1035" xr:uid="{2E88A38D-12E5-4FF2-AEB7-D9685D92577C}"/>
    <hyperlink ref="BV515" r:id="rId1036" xr:uid="{8D7FD5E8-07D1-408E-A8C3-527A9DDF3B96}"/>
    <hyperlink ref="BX513" r:id="rId1037" xr:uid="{E50B7115-9E6A-458C-97E4-53EB05CBD006}"/>
    <hyperlink ref="BV513" r:id="rId1038" xr:uid="{C960906B-8646-4F64-A699-1B4A50098503}"/>
    <hyperlink ref="BV536" r:id="rId1039" xr:uid="{CDA8D848-1636-4226-B464-B8133CF4D61A}"/>
    <hyperlink ref="BX536" r:id="rId1040" xr:uid="{D782F48D-FE41-4A0B-B395-284AEE8F4F92}"/>
    <hyperlink ref="BV532" r:id="rId1041" xr:uid="{A3FFC2CD-FC59-4946-837A-A1D834934EB2}"/>
    <hyperlink ref="BX532" r:id="rId1042" xr:uid="{6A1EFCD4-31FC-48B9-B185-F085DD40AF56}"/>
    <hyperlink ref="BV530" r:id="rId1043" xr:uid="{163C4118-D31B-4231-865F-EAEA0AA42CC4}"/>
    <hyperlink ref="BX530" r:id="rId1044" xr:uid="{623BA9E8-C767-42A9-B567-77DF984DDE89}"/>
    <hyperlink ref="BV518" r:id="rId1045" xr:uid="{B245DC01-AA43-4F6F-B7BB-547C13287E61}"/>
    <hyperlink ref="BX518" r:id="rId1046" xr:uid="{87A3AB2F-5B00-4530-9B1A-FB99CD011AB1}"/>
    <hyperlink ref="BV516" r:id="rId1047" xr:uid="{CD035B8D-E539-4579-B133-14438612B54C}"/>
    <hyperlink ref="BX516" r:id="rId1048" xr:uid="{867DBE1F-533F-4AC6-B47B-DCF00DF30C1A}"/>
    <hyperlink ref="BV514" r:id="rId1049" xr:uid="{82C6523A-8590-470C-9AF6-460A25D349C7}"/>
    <hyperlink ref="BX514" r:id="rId1050" xr:uid="{FED71609-87A3-4C90-8EA2-ACC8839F198E}"/>
    <hyperlink ref="BV1117" r:id="rId1051" xr:uid="{25FB286C-0EA8-4BC9-B16E-E90C99090EE3}"/>
    <hyperlink ref="BX1117" r:id="rId1052" xr:uid="{723B154D-E2E7-4B20-A255-C57BA2F4F730}"/>
    <hyperlink ref="BV1115" r:id="rId1053" xr:uid="{6EC020AE-A0A0-422E-8283-96B06F1A5683}"/>
    <hyperlink ref="BX1115" r:id="rId1054" xr:uid="{08B1C65F-8EA0-4B8C-A187-1F30D8525330}"/>
    <hyperlink ref="BV1101" r:id="rId1055" xr:uid="{B7959569-1F04-4309-9382-B8B158F1FB02}"/>
    <hyperlink ref="BX1101" r:id="rId1056" xr:uid="{C89DFB27-8A8C-4F08-8AB5-CCB8F63B988A}"/>
    <hyperlink ref="BV1097" r:id="rId1057" xr:uid="{8BD89812-2E40-44A5-A25C-2BE2BC7651C2}"/>
    <hyperlink ref="BX1097" r:id="rId1058" xr:uid="{F6E52124-6EA9-433E-9433-6D821671C8F4}"/>
    <hyperlink ref="BV1081" r:id="rId1059" xr:uid="{8C824E59-548C-4233-AAC2-10C1672DD511}"/>
    <hyperlink ref="BX1081" r:id="rId1060" xr:uid="{8FF061AB-C040-4819-B78F-692575C41207}"/>
    <hyperlink ref="BV1088" r:id="rId1061" xr:uid="{B3962750-84DD-483A-9DDA-83E58BB2C1A9}"/>
    <hyperlink ref="BX1088" r:id="rId1062" xr:uid="{6729E463-1F86-4EFB-B346-8D1F5064EE3C}"/>
    <hyperlink ref="BV1053" r:id="rId1063" xr:uid="{2306552D-7DAF-4815-BD11-C5285B48BA7D}"/>
    <hyperlink ref="BX1053" r:id="rId1064" xr:uid="{8AE1A3BB-EE70-40B8-8C00-EA6F624ACAD4}"/>
    <hyperlink ref="BV1046" r:id="rId1065" xr:uid="{2831720C-BBBD-4E64-B366-5E5483306D10}"/>
    <hyperlink ref="BX1046" r:id="rId1066" xr:uid="{AE48AB8A-6978-4258-8943-FF850211848D}"/>
    <hyperlink ref="BV1035" r:id="rId1067" xr:uid="{C32888B1-DAD8-46A2-AEFA-8CE8E6931F23}"/>
    <hyperlink ref="BX1035" r:id="rId1068" xr:uid="{131B687F-3F35-4794-84F1-304FFC72B420}"/>
    <hyperlink ref="BV1032" r:id="rId1069" xr:uid="{3537C144-326A-4874-A282-715A53F7232F}"/>
    <hyperlink ref="BX1032" r:id="rId1070" xr:uid="{C3722000-216C-44F1-81A0-0B52F694E318}"/>
    <hyperlink ref="BV1030" r:id="rId1071" xr:uid="{D39DCBF0-4598-4D92-A553-E223BF3F60F6}"/>
    <hyperlink ref="BX1030" r:id="rId1072" xr:uid="{5E26C0F0-DA3F-4A8A-9541-A008B63BE8F5}"/>
    <hyperlink ref="BV1017" r:id="rId1073" xr:uid="{C6AE1668-61A1-4B1D-9980-0E8566D72CBC}"/>
    <hyperlink ref="BX1017" r:id="rId1074" xr:uid="{41E77A8D-24E9-4F0B-BBC1-CCC5E332AC52}"/>
    <hyperlink ref="BV1009" r:id="rId1075" xr:uid="{4DFF9A1C-A8AF-404F-80DD-150BB4B0D5F8}"/>
    <hyperlink ref="BX1009" r:id="rId1076" xr:uid="{7C2682FF-6926-4D18-8A51-FFC0D9999AC3}"/>
    <hyperlink ref="BV736" r:id="rId1077" xr:uid="{C9F173D6-C63B-4D03-921F-4576241CED09}"/>
    <hyperlink ref="BX736" r:id="rId1078" xr:uid="{4CB4AB05-E689-476B-AFEA-BB43CFD5076E}"/>
    <hyperlink ref="BV271" r:id="rId1079" xr:uid="{96BFEE4D-69D7-496E-B433-D8514AF61830}"/>
    <hyperlink ref="BX271" r:id="rId1080" xr:uid="{FAFEFF1B-D834-4886-A67C-1814A07FF459}"/>
    <hyperlink ref="BV266" r:id="rId1081" xr:uid="{B3909052-016E-4D24-A740-3046FB9AEF65}"/>
    <hyperlink ref="BX266" r:id="rId1082" xr:uid="{773D4104-A0FC-427E-BFCE-AA22B69ACF2D}"/>
    <hyperlink ref="BV259" r:id="rId1083" xr:uid="{6CE55B70-212A-46DD-B37A-849F598D2C05}"/>
    <hyperlink ref="BX259" r:id="rId1084" xr:uid="{E20F3764-2CE9-4264-9831-F25D6A20854E}"/>
    <hyperlink ref="BV890" r:id="rId1085" xr:uid="{446EDCB5-5A9B-40BA-A47F-D7973B70FE64}"/>
    <hyperlink ref="BX890" r:id="rId1086" xr:uid="{4739159C-1CDA-4CAE-8E61-B41A839B1237}"/>
    <hyperlink ref="BV887" r:id="rId1087" xr:uid="{E6E5999E-8A07-4207-97CC-0863E0CF3EF0}"/>
    <hyperlink ref="BX887" r:id="rId1088" xr:uid="{877B5210-653A-40ED-93D7-53A14F881ED2}"/>
    <hyperlink ref="BV78" r:id="rId1089" xr:uid="{995F6E7B-70D4-4687-8A89-2163BD46D074}"/>
    <hyperlink ref="BX78" r:id="rId1090" xr:uid="{8CBB4DC0-9A7D-4E3C-9848-588466A3AF10}"/>
    <hyperlink ref="BV75" r:id="rId1091" xr:uid="{0A93AA3F-325E-4E28-9E54-522B6E8D5C18}"/>
    <hyperlink ref="BX75" r:id="rId1092" xr:uid="{A61B422E-49D0-478C-8B14-AA891512945F}"/>
    <hyperlink ref="BV1136" r:id="rId1093" xr:uid="{1A492ADC-B0C6-4131-AC56-B6F193C725F8}"/>
    <hyperlink ref="BX1136" r:id="rId1094" xr:uid="{8FA41470-D1AA-4148-B0FC-B720209D5F6E}"/>
    <hyperlink ref="BV1134" r:id="rId1095" xr:uid="{54D37D85-299B-4814-B271-AF767618CDE9}"/>
    <hyperlink ref="BX1134" r:id="rId1096" xr:uid="{72A5D699-8CF7-46B2-A544-CB156F835D7A}"/>
    <hyperlink ref="BV1131" r:id="rId1097" xr:uid="{0967C2C1-5C7F-4FD8-B60C-61FC21DE252D}"/>
    <hyperlink ref="BX1131" r:id="rId1098" xr:uid="{BABE425C-FF7F-4EF1-9409-F94D257F058B}"/>
    <hyperlink ref="BV921" r:id="rId1099" xr:uid="{B031034B-8F3C-460B-BEA4-8FF8F9E12DB5}"/>
    <hyperlink ref="BX921" r:id="rId1100" xr:uid="{8152D831-627F-4F7C-9D46-C28182E97ABF}"/>
    <hyperlink ref="BV920" r:id="rId1101" xr:uid="{96981B7D-6F6D-488B-998B-25BF7D16F3A9}"/>
    <hyperlink ref="BX920" r:id="rId1102" xr:uid="{9E07A9B6-1D39-4E7B-8C4C-E9E58FD66D80}"/>
    <hyperlink ref="BV959" r:id="rId1103" xr:uid="{94DCB6B4-977A-4F16-A6D4-E6BA947D9C7F}"/>
    <hyperlink ref="BX959" r:id="rId1104" xr:uid="{CA236901-D532-43F1-9845-B1922F37E297}"/>
    <hyperlink ref="BV958" r:id="rId1105" xr:uid="{DE5EB8BB-3897-4124-B84F-481B54B21E4C}"/>
    <hyperlink ref="BX958" r:id="rId1106" xr:uid="{6D14B063-5DED-42D5-9DE5-5156C253ACAB}"/>
    <hyperlink ref="BV954" r:id="rId1107" xr:uid="{6C7E8C9B-5D57-42AD-828E-DC8B869BFF53}"/>
    <hyperlink ref="BX954" r:id="rId1108" xr:uid="{751BCE3B-59F5-4C3F-A1F3-523C347FCEFC}"/>
    <hyperlink ref="BV950" r:id="rId1109" xr:uid="{AB5E5C55-338A-4763-B641-C0D982962728}"/>
    <hyperlink ref="BX950" r:id="rId1110" xr:uid="{F4F6DA13-0457-42BB-A442-4DB5014AAB7A}"/>
    <hyperlink ref="BV949" r:id="rId1111" xr:uid="{C2AE6C25-B2AA-4F94-B8A2-5362889194A8}"/>
    <hyperlink ref="BX949" r:id="rId1112" xr:uid="{191B0292-629D-46A1-9F16-3713F569D97F}"/>
    <hyperlink ref="BV948" r:id="rId1113" xr:uid="{AC9AFEF0-AA45-4E39-BAEE-D7E2FFD400FB}"/>
    <hyperlink ref="BX948" r:id="rId1114" xr:uid="{D42768F9-9E90-4DA8-A5CE-AF41268E6A29}"/>
    <hyperlink ref="BV946" r:id="rId1115" xr:uid="{13773663-7EC6-4F80-B9C0-6A6CB3650621}"/>
    <hyperlink ref="BX946" r:id="rId1116" xr:uid="{24EB67A1-DACF-4FE0-9FB8-98B423D47375}"/>
    <hyperlink ref="BV944" r:id="rId1117" xr:uid="{D6670DAE-BD29-4ADC-BE4C-B63476068FE5}"/>
    <hyperlink ref="BX944" r:id="rId1118" xr:uid="{ADA60130-E5D5-456E-93C9-EA44E8EAFF1D}"/>
    <hyperlink ref="BV943" r:id="rId1119" xr:uid="{BFBED0F2-30D7-43E1-A42C-B9860157D0E1}"/>
    <hyperlink ref="BX943" r:id="rId1120" xr:uid="{2C880BC5-7846-48D8-9A38-45F4A615F9A8}"/>
    <hyperlink ref="BV942" r:id="rId1121" xr:uid="{B0D7DBDD-77F3-4926-8CB9-E4DD13F56D2B}"/>
    <hyperlink ref="BX942" r:id="rId1122" xr:uid="{CADCA3C6-4039-4262-AEB5-9641C0531063}"/>
    <hyperlink ref="BV933" r:id="rId1123" xr:uid="{D0202CAF-EC55-4834-84EB-F70B757F5E8D}"/>
    <hyperlink ref="BX933" r:id="rId1124" xr:uid="{24AACD5F-E3E3-4AEE-812B-27384F485508}"/>
    <hyperlink ref="BV1177" r:id="rId1125" xr:uid="{589A31CF-1381-423B-8429-59D5CCC04EE6}"/>
    <hyperlink ref="BV1175" r:id="rId1126" xr:uid="{4F715AB9-F280-4729-9E7C-191D753B43C3}"/>
    <hyperlink ref="BV1173" r:id="rId1127" xr:uid="{54211979-23BE-4406-9060-2653D6BB0276}"/>
    <hyperlink ref="BX1175" r:id="rId1128" xr:uid="{EBB1B0F4-A09B-4058-89DB-9DA427980B88}"/>
    <hyperlink ref="BX1188" r:id="rId1129" xr:uid="{C23BF377-2DF9-42A5-9750-8540187916FF}"/>
    <hyperlink ref="BX1177" r:id="rId1130" xr:uid="{4AB6445A-9D74-4C15-8ACF-3F058263EE32}"/>
    <hyperlink ref="BV1069" r:id="rId1131" xr:uid="{52AD7173-F788-4DDE-9164-EEC5AA3B2A8F}"/>
    <hyperlink ref="BV1065" r:id="rId1132" xr:uid="{DDE36C70-88C5-4230-A0C9-DB1D1BE6612F}"/>
    <hyperlink ref="BV1062" r:id="rId1133" xr:uid="{5373C3D3-4976-40F3-AE49-AA943AAE9444}"/>
    <hyperlink ref="BX1069" r:id="rId1134" xr:uid="{2FAE0A7E-67D9-47DC-8578-43E10E19837A}"/>
    <hyperlink ref="BX1065" r:id="rId1135" xr:uid="{98476AF8-1651-49DF-9AC8-EC8712DA0145}"/>
    <hyperlink ref="BX1062" r:id="rId1136" xr:uid="{A1FAA5D7-7107-4F48-9552-20154E72AFBC}"/>
    <hyperlink ref="BV255" r:id="rId1137" xr:uid="{C8DD3E04-B443-42E9-9144-1AD59F47A838}"/>
    <hyperlink ref="BV254" r:id="rId1138" xr:uid="{20BE038B-60A8-44A4-9CF5-AEB4E1A9B680}"/>
    <hyperlink ref="BV247" r:id="rId1139" xr:uid="{042C77F6-068C-4273-B50C-12B8605E99E1}"/>
    <hyperlink ref="BX254" r:id="rId1140" xr:uid="{F2700466-6C3A-4222-9812-54B4F75168D9}"/>
    <hyperlink ref="BX255" r:id="rId1141" xr:uid="{CA270252-6DBD-4117-A272-14E8DE9D1438}"/>
    <hyperlink ref="BX257" r:id="rId1142" xr:uid="{DA82EE55-B42B-44C2-B481-EAD80E82C4B2}"/>
    <hyperlink ref="BV724" r:id="rId1143" xr:uid="{B806960F-B449-4AAC-8FBD-3A9FE61C073B}"/>
    <hyperlink ref="BX724" r:id="rId1144" xr:uid="{9E99957D-0211-4C23-8370-4493A6A41031}"/>
    <hyperlink ref="BV722" r:id="rId1145" xr:uid="{DA134E57-0FA3-4270-A9DC-AD0F46925ABE}"/>
    <hyperlink ref="BX722" r:id="rId1146" xr:uid="{33B0ADBC-38CE-427C-BF6B-87D3FBC2CA31}"/>
    <hyperlink ref="BV719" r:id="rId1147" xr:uid="{DC79B9A7-4136-445A-9BC5-5EE9544A1CB7}"/>
    <hyperlink ref="BX719" r:id="rId1148" xr:uid="{F1C92234-C266-435C-95A6-8293386AC7E8}"/>
    <hyperlink ref="BV715" r:id="rId1149" xr:uid="{96D0D522-2841-4EF7-81B8-D4F9556C6625}"/>
    <hyperlink ref="BX715" r:id="rId1150" xr:uid="{D71D14B5-6CB0-4833-A84A-A3C76B5AD9B9}"/>
    <hyperlink ref="BV713" r:id="rId1151" xr:uid="{5B68DFAB-EDA7-460E-8B68-18D44D1DF6AD}"/>
    <hyperlink ref="BX713" r:id="rId1152" xr:uid="{DC718CBD-DC8C-4799-9501-F3D844DA6384}"/>
    <hyperlink ref="BV708" r:id="rId1153" xr:uid="{05986A17-D3A6-4052-B656-5E06ADEAB038}"/>
    <hyperlink ref="BX708" r:id="rId1154" xr:uid="{29F8086A-B633-4D9C-9671-7BF726D35315}"/>
    <hyperlink ref="BV462" r:id="rId1155" xr:uid="{3AC59291-183B-4092-B974-AA7E7EC60DE5}"/>
    <hyperlink ref="BX462" r:id="rId1156" xr:uid="{3643099A-2484-4ED0-9D87-9768CBDFB947}"/>
    <hyperlink ref="BV458" r:id="rId1157" xr:uid="{0D63DB42-16D4-4A9A-BACB-FFB4434D5216}"/>
    <hyperlink ref="BX458" r:id="rId1158" xr:uid="{2899EAD3-B37C-4D65-9EE5-33FB636729E8}"/>
    <hyperlink ref="BV451" r:id="rId1159" xr:uid="{44BFB87D-D737-425C-B20A-185D263BDE92}"/>
    <hyperlink ref="BX451" r:id="rId1160" xr:uid="{933863A9-7F09-432D-8F03-32934A6B0747}"/>
    <hyperlink ref="BV449" r:id="rId1161" xr:uid="{33986D2C-47D3-41EC-A40D-218BB3E467B6}"/>
    <hyperlink ref="BX449" r:id="rId1162" xr:uid="{4727ADD0-0D3C-4D16-91D6-68DB63E76E00}"/>
    <hyperlink ref="BV445" r:id="rId1163" xr:uid="{33E2C857-D3B7-491F-A222-581A70E2E843}"/>
    <hyperlink ref="BX445" r:id="rId1164" xr:uid="{683FB908-4771-4A10-8E96-3E26B8D161F7}"/>
    <hyperlink ref="BV437" r:id="rId1165" xr:uid="{90F77954-222C-442D-82A7-B3149B61725D}"/>
    <hyperlink ref="BX437" r:id="rId1166" xr:uid="{8DB16962-1997-4AFF-9FAE-42DDAD73E71F}"/>
    <hyperlink ref="BV435" r:id="rId1167" xr:uid="{06140A4B-07CD-42B2-8ACD-4132B7B0F940}"/>
    <hyperlink ref="BX435" r:id="rId1168" xr:uid="{72D24B0A-3F22-4DC5-983C-95ADD0B22385}"/>
    <hyperlink ref="BX576" r:id="rId1169" xr:uid="{5540D944-7D3D-4E27-84F1-DAD99519B566}"/>
    <hyperlink ref="BV576" r:id="rId1170" xr:uid="{43A99D00-C550-4893-A1B1-A4213834F747}"/>
    <hyperlink ref="BX572" r:id="rId1171" xr:uid="{474C40E1-F0CE-4D7B-A46D-A6A4092A1C39}"/>
    <hyperlink ref="BV572" r:id="rId1172" xr:uid="{B11BD1CB-820E-471F-8C72-EDBD087E131C}"/>
    <hyperlink ref="BX570" r:id="rId1173" xr:uid="{4FFB6407-E6A7-4343-9432-ABFEF7C2904E}"/>
    <hyperlink ref="BV570" r:id="rId1174" xr:uid="{89F8C79F-2F62-4BBB-A804-32FE06DF40A8}"/>
    <hyperlink ref="BV613" r:id="rId1175" xr:uid="{E8CC3959-4889-4268-8339-5F568A2E5083}"/>
    <hyperlink ref="BX613" r:id="rId1176" xr:uid="{1FD472C1-13F2-4514-8CAB-FFEA1F37D9AE}"/>
    <hyperlink ref="BV611" r:id="rId1177" xr:uid="{B14FBF89-89C8-4CF8-A335-8BD708BB29B5}"/>
    <hyperlink ref="BX611" r:id="rId1178" xr:uid="{068A9E97-4E21-44AC-9072-BFD4F579D0F2}"/>
    <hyperlink ref="BV1119" r:id="rId1179" xr:uid="{FC11BAA3-3146-4E85-BEE9-3FEE7903E0D2}"/>
    <hyperlink ref="BX1119" r:id="rId1180" xr:uid="{237D293A-1282-48C1-97C6-C246CEC77F11}"/>
    <hyperlink ref="BV1113" r:id="rId1181" xr:uid="{1DA8782D-5786-4E56-805F-4F1A9FB0E93C}"/>
    <hyperlink ref="BX1113" r:id="rId1182" xr:uid="{B78B0227-BB17-4617-A3E2-C104D942A1FC}"/>
    <hyperlink ref="BV1092" r:id="rId1183" xr:uid="{25276EF0-C1BA-43A0-A817-5D592C2DD659}"/>
    <hyperlink ref="BX1092" r:id="rId1184" xr:uid="{A3271D43-E7B3-42DD-9F79-5DC843FB5E68}"/>
    <hyperlink ref="BV844" r:id="rId1185" xr:uid="{246CF6EF-2325-433E-A889-4F0AD263B046}"/>
    <hyperlink ref="BX844" r:id="rId1186" xr:uid="{035AAB10-AE2C-4B00-85B5-FE394399AB37}"/>
    <hyperlink ref="BV839" r:id="rId1187" xr:uid="{7793E243-4EA3-4642-A14A-9A6D73E9D00C}"/>
    <hyperlink ref="BX839" r:id="rId1188" xr:uid="{9EB80D51-5B2F-469E-A99F-1685F8CF05E0}"/>
    <hyperlink ref="BV837" r:id="rId1189" xr:uid="{B78484FE-6AE3-40CC-9A26-C8BB028A10FA}"/>
    <hyperlink ref="BX837" r:id="rId1190" xr:uid="{7A57C06A-3CDA-40FA-8DB8-1C8A8BE0F428}"/>
    <hyperlink ref="BV834" r:id="rId1191" xr:uid="{D693EA73-B370-43F0-B5C8-053E6CB3551A}"/>
    <hyperlink ref="BX834" r:id="rId1192" xr:uid="{AF879CB7-50E3-4515-837B-3B819276FCF3}"/>
    <hyperlink ref="BV833" r:id="rId1193" xr:uid="{B516728D-F7F2-44A3-898A-D8DB008080B0}"/>
    <hyperlink ref="BX833" r:id="rId1194" xr:uid="{EEDE7E80-663C-4C9C-8CC0-93979D1F63F9}"/>
    <hyperlink ref="BV831" r:id="rId1195" xr:uid="{56828F75-639B-413F-B8BC-C38DFF7C603F}"/>
    <hyperlink ref="BX831" r:id="rId1196" xr:uid="{4476A687-3C7D-4D69-A73A-C11ED9DBA5B5}"/>
    <hyperlink ref="BV830" r:id="rId1197" xr:uid="{8A749470-D249-4172-9849-0958A6029DCF}"/>
    <hyperlink ref="BX830" r:id="rId1198" xr:uid="{13F67254-B6D5-420E-9534-51368056F819}"/>
    <hyperlink ref="BV828" r:id="rId1199" xr:uid="{7B662C44-A359-4F57-9669-8C08B408BF96}"/>
    <hyperlink ref="BX828" r:id="rId1200" xr:uid="{B0171DFD-5F06-467A-987E-7AAD31C6A8C5}"/>
    <hyperlink ref="BV1192" r:id="rId1201" xr:uid="{172D4D8A-F824-467F-92A1-532CD6143501}"/>
    <hyperlink ref="BX1192" r:id="rId1202" xr:uid="{80D5561E-A806-4605-A4EF-FE220C2B733D}"/>
    <hyperlink ref="BV1190" r:id="rId1203" xr:uid="{EFF0D7AE-7030-4297-8DB6-9769FF380FD8}"/>
    <hyperlink ref="BX1190" r:id="rId1204" xr:uid="{F1BD5E97-EE9B-4328-99C9-743AF397E5C7}"/>
    <hyperlink ref="BV939" r:id="rId1205" xr:uid="{8A629A97-6FC6-4021-9FAC-612FF63BA1A8}"/>
    <hyperlink ref="BV941" r:id="rId1206" xr:uid="{6D172CF7-B614-41F8-A01E-BB86E331DEA7}"/>
    <hyperlink ref="BX940" r:id="rId1207" xr:uid="{BABB793E-ED3C-4C78-A937-D3C4AC6F36BC}"/>
    <hyperlink ref="BX941" r:id="rId1208" xr:uid="{9372B8A7-8CFE-4639-A312-BD3BCD56370B}"/>
    <hyperlink ref="BV1162" r:id="rId1209" xr:uid="{E93B4961-931D-4F21-BD4D-BEACA4593A62}"/>
    <hyperlink ref="BX1162" r:id="rId1210" xr:uid="{8CD76E19-60ED-43F3-B1AC-A5F2147A67EA}"/>
    <hyperlink ref="BV1165" r:id="rId1211" xr:uid="{E8B35D80-324D-4697-9ACA-CAC952C783FD}"/>
    <hyperlink ref="BX1165" r:id="rId1212" xr:uid="{7380CDFA-9BB5-49CE-8AEE-C36A80B1EC58}"/>
    <hyperlink ref="BV1167" r:id="rId1213" xr:uid="{2864C3DF-4806-45B5-B125-6BE09616FDC8}"/>
    <hyperlink ref="BX1167" r:id="rId1214" xr:uid="{DF4CB623-9A21-4027-A954-30769AF83E12}"/>
    <hyperlink ref="BV1169" r:id="rId1215" xr:uid="{067A3185-6266-4201-AA80-702BBB7CDD6C}"/>
    <hyperlink ref="BX1169" r:id="rId1216" xr:uid="{F15EF5A1-2468-435F-B472-DB8211731ECA}"/>
    <hyperlink ref="BV1171" r:id="rId1217" xr:uid="{2D37740B-9FF5-4051-A17C-AE91B561B2F9}"/>
    <hyperlink ref="BX1171" r:id="rId1218" xr:uid="{F01C3FDC-6515-4B10-8ED4-B59AA2E53634}"/>
    <hyperlink ref="BV1181" r:id="rId1219" xr:uid="{FB5CD933-29C1-4B25-A60A-73BD664D57B4}"/>
    <hyperlink ref="BX1181" r:id="rId1220" xr:uid="{1A687D86-D969-41C6-B8E1-B359BDEC41BC}"/>
    <hyperlink ref="BX1128" r:id="rId1221" xr:uid="{55E56B1D-7361-4428-A620-E835B257A07A}"/>
    <hyperlink ref="BV1191" r:id="rId1222" xr:uid="{59048E03-CDF0-4369-B06E-4F2348B3E8E4}"/>
    <hyperlink ref="BV1189" r:id="rId1223" xr:uid="{780B0B0E-6F2A-4D69-9E69-1328B1140C3D}"/>
    <hyperlink ref="BX1191" r:id="rId1224" xr:uid="{35BD152F-88A9-4C23-9CCD-3508F7816176}"/>
    <hyperlink ref="BX1189" r:id="rId1225" xr:uid="{FC7269B7-2EC0-47AC-B3D2-39597C9AB51D}"/>
    <hyperlink ref="BV1197" r:id="rId1226" xr:uid="{2D67F421-31E8-44BF-93F6-EFD77E2D913F}"/>
    <hyperlink ref="BX1197" r:id="rId1227" xr:uid="{83EED311-9098-46FD-9737-CA27EF59BF2C}"/>
    <hyperlink ref="BV767" r:id="rId1228" xr:uid="{98709A96-8F70-4B86-8D14-D70BC876F57F}"/>
    <hyperlink ref="BV768" r:id="rId1229" xr:uid="{BDFCC8A2-D1E5-4C44-A1E9-6051BF03C09A}"/>
    <hyperlink ref="BV769" r:id="rId1230" xr:uid="{CBC900C0-3107-4AEF-AAC2-3764B9EB75DB}"/>
    <hyperlink ref="BV770" r:id="rId1231" xr:uid="{DBB17551-CB55-49CC-AC87-26556C060DA8}"/>
    <hyperlink ref="BX767" r:id="rId1232" xr:uid="{6295A858-858C-46A5-961C-9BCBADB8F489}"/>
    <hyperlink ref="BX768" r:id="rId1233" xr:uid="{2AA22FA0-1644-4C89-872D-CD946060159A}"/>
    <hyperlink ref="BX769" r:id="rId1234" xr:uid="{8BA8A70C-FDF7-4139-804A-523CAF8D19F8}"/>
    <hyperlink ref="BX770" r:id="rId1235" xr:uid="{2D47CA3E-EDB9-45AA-811A-138057638378}"/>
    <hyperlink ref="BV772" r:id="rId1236" xr:uid="{406DE65A-5411-4C9B-B22F-E328ACE0DEBE}"/>
    <hyperlink ref="BV773" r:id="rId1237" xr:uid="{1C96EE6F-65A7-4B43-8CD7-28F3EBF0DF67}"/>
    <hyperlink ref="BX772" r:id="rId1238" xr:uid="{982DB436-90C4-44B4-8BE7-BBBD7181B30A}"/>
    <hyperlink ref="BX773" r:id="rId1239" xr:uid="{BFDE8802-239C-4DE2-B2AD-79D8B6A42FAE}"/>
    <hyperlink ref="BV775" r:id="rId1240" xr:uid="{BF7E14EF-8790-488D-92D4-425C25AB13FD}"/>
    <hyperlink ref="BX775" r:id="rId1241" xr:uid="{8A0ADD68-7E39-4DDB-A81A-6AB52C302121}"/>
    <hyperlink ref="BV777" r:id="rId1242" xr:uid="{9A825AB2-C9E2-47CF-A9AF-0D2669AD866F}"/>
    <hyperlink ref="BX777" r:id="rId1243" xr:uid="{3DC7A04B-0479-475D-99B6-64A567E202BC}"/>
    <hyperlink ref="BV782" r:id="rId1244" xr:uid="{A27938E3-B17B-4AB5-89C2-2B33BB31DB27}"/>
    <hyperlink ref="BX782" r:id="rId1245" xr:uid="{883EEDE0-FB75-4EBA-982F-AD25D51AA736}"/>
    <hyperlink ref="BV784" r:id="rId1246" xr:uid="{E750D56A-B74A-403D-B8DD-9D8CE00D16B0}"/>
    <hyperlink ref="BX784" r:id="rId1247" xr:uid="{996E0C8D-8937-499F-BECD-8A5D8C073EAA}"/>
    <hyperlink ref="BV786" r:id="rId1248" xr:uid="{8A0772D9-28B9-4622-9AF3-42841FE004EA}"/>
    <hyperlink ref="BX786" r:id="rId1249" xr:uid="{30ECDCEF-CD8D-4911-ADE6-EF9444F6E72E}"/>
    <hyperlink ref="BV841" r:id="rId1250" xr:uid="{C3CDDB86-5F9B-43AB-9FA1-EA151B7AF79F}"/>
    <hyperlink ref="BV835" r:id="rId1251" xr:uid="{B5BF1AC0-CFE1-47BB-9FF6-3904E66C331F}"/>
    <hyperlink ref="BX835" r:id="rId1252" xr:uid="{A6BB399D-AA04-4A6D-AA1A-27DFB9603E47}"/>
    <hyperlink ref="BX848" r:id="rId1253" xr:uid="{081E4D2F-AF3B-4D35-B5E1-7B2F2642C42F}"/>
    <hyperlink ref="BV1049" r:id="rId1254" xr:uid="{AC37F616-C63B-4F25-B9B2-D6428794A611}"/>
    <hyperlink ref="BX1049" r:id="rId1255" xr:uid="{0B531157-2D22-4BB2-B021-49B564CFA283}"/>
    <hyperlink ref="BV1041" r:id="rId1256" xr:uid="{9C528E06-B3D3-40B6-BC7A-97D9574F8A18}"/>
    <hyperlink ref="BX1041" r:id="rId1257" xr:uid="{081DDBF7-69FC-4457-80A6-A3C75FAEE8D4}"/>
    <hyperlink ref="BV1039" r:id="rId1258" xr:uid="{B3B90498-5CCB-4E49-8B02-375FEC3C33D8}"/>
    <hyperlink ref="BX1039" r:id="rId1259" xr:uid="{59F50732-EE17-4356-9115-520BFAE2D6C0}"/>
    <hyperlink ref="BV604" r:id="rId1260" xr:uid="{71DD2D44-66B6-4555-A331-F5A3082B5D07}"/>
    <hyperlink ref="BX604" r:id="rId1261" xr:uid="{7601E562-3D4F-4868-9DE0-C5D1B893E2A5}"/>
    <hyperlink ref="BV602" r:id="rId1262" xr:uid="{DDD86D2B-6217-4A4D-AAF6-F0391CD9CD55}"/>
    <hyperlink ref="BX602" r:id="rId1263" xr:uid="{56E5D280-3E23-4C98-979E-9C00AE0D45F3}"/>
    <hyperlink ref="BV1145" r:id="rId1264" xr:uid="{AF8CB66E-765A-4C7D-B5EC-CF27CBA2E839}"/>
    <hyperlink ref="BX1145" r:id="rId1265" xr:uid="{8254E0A2-72CA-41C2-AA62-3B97D99FDF4A}"/>
    <hyperlink ref="BV1174" r:id="rId1266" xr:uid="{4F052805-D0B7-49DE-A064-948053D405A8}"/>
    <hyperlink ref="BV1176" r:id="rId1267" xr:uid="{E350B8EA-D3FB-49CD-B498-780AEE19C091}"/>
    <hyperlink ref="BV1185" r:id="rId1268" xr:uid="{351A27AD-7E35-4601-93C0-BC1B0A4D1487}"/>
    <hyperlink ref="BV1186" r:id="rId1269" xr:uid="{735F069B-C07C-4A48-BA68-B896C93341D3}"/>
    <hyperlink ref="BV1187" r:id="rId1270" xr:uid="{2B81FFB2-F47C-48CE-AE4F-B8F5C8A03D12}"/>
    <hyperlink ref="BX1186" r:id="rId1271" xr:uid="{74B8C4E5-224E-48A6-BA57-DDB09B6BA452}"/>
    <hyperlink ref="BX1185" r:id="rId1272" xr:uid="{6FD5CD96-1568-4D69-98E2-9ADB532D41B9}"/>
    <hyperlink ref="BX1176" r:id="rId1273" xr:uid="{AAB67A2E-F95F-4694-B222-2BBBAEF4B724}"/>
    <hyperlink ref="BX1174" r:id="rId1274" xr:uid="{3DEA69E2-EE37-4B47-B412-65F67359188D}"/>
    <hyperlink ref="BX1172" r:id="rId1275" xr:uid="{99F0C49D-79C7-42BF-876A-B155E600F5B2}"/>
    <hyperlink ref="BV51" r:id="rId1276" xr:uid="{94E46F65-011D-4208-B6A3-81C5A7C1707E}"/>
    <hyperlink ref="BV4:BV5" r:id="rId1277" display="https://customwheelhousellc.box.com/shared/static/k080z7izsr17jdq5flkbfndvf31dskvv.png" xr:uid="{E3AC64FD-E40D-451F-B480-D456D34BCB52}"/>
    <hyperlink ref="BV11" r:id="rId1278" xr:uid="{0B3FD8BA-1D29-49CB-A56C-C731306D2B16}"/>
    <hyperlink ref="BV16" r:id="rId1279" xr:uid="{D3A9F016-5FA4-44B6-84B6-A77EFC0A6E1F}"/>
    <hyperlink ref="BV21:BV22" r:id="rId1280" display="https://customwheelhousellc.box.com/shared/static/k080z7izsr17jdq5flkbfndvf31dskvv.png" xr:uid="{69CA4C35-DC61-4800-ABB0-04E27FDB23F7}"/>
    <hyperlink ref="BV29" r:id="rId1281" xr:uid="{1CCAD196-8E4C-43C4-8AEF-247DC58B55AF}"/>
    <hyperlink ref="BV31" r:id="rId1282" xr:uid="{CE1896F0-4D13-443E-BC69-FF62F8D4CDBF}"/>
    <hyperlink ref="BV33" r:id="rId1283" xr:uid="{23D8DD8E-65F3-4BAC-AC6C-2DC1BDE7189D}"/>
    <hyperlink ref="BV41:BV42" r:id="rId1284" display="https://customwheelhousellc.box.com/shared/static/k080z7izsr17jdq5flkbfndvf31dskvv.png" xr:uid="{35B82FBC-DBBA-4E9A-8328-C0B41D339E9F}"/>
    <hyperlink ref="BV48" r:id="rId1285" xr:uid="{4B91EE95-DF1A-43DA-8485-A093F7A73BEA}"/>
    <hyperlink ref="BX51" r:id="rId1286" xr:uid="{8AA6A38C-CD86-494D-8012-610A8E58AB31}"/>
    <hyperlink ref="BX4:BX5" r:id="rId1287" display="https://customwheelhousellc.box.com/shared/static/hni90bq2d4aqceiv261glrtrjpg3iar0.png" xr:uid="{A250FD82-4BF8-4D16-9EBE-0ED92F863EE0}"/>
    <hyperlink ref="BX11" r:id="rId1288" xr:uid="{98BFCEF4-29B3-4CF7-86AF-ADA05D2CF6CF}"/>
    <hyperlink ref="BX16" r:id="rId1289" xr:uid="{70E8E36D-0682-423F-B9CE-DD11E258D191}"/>
    <hyperlink ref="BX21:BX22" r:id="rId1290" display="https://customwheelhousellc.box.com/shared/static/hni90bq2d4aqceiv261glrtrjpg3iar0.png" xr:uid="{39572DD2-B686-46F5-8541-861BDA48F784}"/>
    <hyperlink ref="BX29" r:id="rId1291" xr:uid="{7A5247A8-19F7-4F50-AD0E-792AA62D4A6A}"/>
    <hyperlink ref="BX31" r:id="rId1292" xr:uid="{0F242874-5131-418E-B4CB-87F67C0571B5}"/>
    <hyperlink ref="BX33" r:id="rId1293" xr:uid="{053AAE74-697B-410F-A6BB-EB6921C25949}"/>
    <hyperlink ref="BX41:BX42" r:id="rId1294" display="https://customwheelhousellc.box.com/shared/static/hni90bq2d4aqceiv261glrtrjpg3iar0.png" xr:uid="{A8142503-2201-43DA-88E9-F70F611B7F2F}"/>
    <hyperlink ref="BX48" r:id="rId1295" xr:uid="{3CC9F4E7-20EA-4660-BEE2-3AF12ADA40CA}"/>
    <hyperlink ref="BV370" r:id="rId1296" xr:uid="{A52DCF62-BD96-4BA9-87CB-B19D72294A8B}"/>
    <hyperlink ref="BV351" r:id="rId1297" xr:uid="{9871FA4E-B1F5-4181-A91A-FB257627838F}"/>
    <hyperlink ref="BV348" r:id="rId1298" xr:uid="{7D797BFC-2F20-42FE-9998-F76F9A70096A}"/>
    <hyperlink ref="BX351" r:id="rId1299" xr:uid="{AC8E0D99-26C9-4925-A096-AADB99AE1098}"/>
    <hyperlink ref="BX367" r:id="rId1300" xr:uid="{F83EC067-2E4A-4718-B2DF-94161DA8B495}"/>
    <hyperlink ref="BX370" r:id="rId1301" xr:uid="{4C04D846-8B4B-44F2-B5A4-A5B44FCB6B8A}"/>
    <hyperlink ref="BV197" r:id="rId1302" xr:uid="{F470EE78-063D-421D-9828-1879AE282791}"/>
    <hyperlink ref="BV193" r:id="rId1303" xr:uid="{0EFA2AC8-D889-4E58-B7C1-1FACC48E2AA8}"/>
    <hyperlink ref="BV158" r:id="rId1304" xr:uid="{E96EAF90-4286-4C91-AB50-D624751B9047}"/>
    <hyperlink ref="BX193" r:id="rId1305" xr:uid="{119CE6FC-2D57-4454-8B92-4FFEB63C2A10}"/>
    <hyperlink ref="BX197" r:id="rId1306" xr:uid="{FDD928BD-35A5-4B54-9F2C-30C9E51D189D}"/>
    <hyperlink ref="BX209" r:id="rId1307" xr:uid="{CDEB97DF-E02D-4498-98A8-9AA733B95C20}"/>
    <hyperlink ref="BV69" r:id="rId1308" xr:uid="{14AF2E4C-7930-48CD-9B07-1D475E143E11}"/>
    <hyperlink ref="BX69" r:id="rId1309" xr:uid="{14ED1AA3-5FE9-47C2-B03A-7FDA7936879F}"/>
    <hyperlink ref="BV83" r:id="rId1310" xr:uid="{54A21530-4F2C-4826-9D11-6AD04296A9E4}"/>
    <hyperlink ref="BX83" r:id="rId1311" xr:uid="{323C845D-DED5-42A4-8D79-3EFD4CF00A6F}"/>
    <hyperlink ref="BV86" r:id="rId1312" xr:uid="{5515DF0A-64C9-4603-9444-69153FA5CA02}"/>
    <hyperlink ref="BX86" r:id="rId1313" xr:uid="{3BE1B515-181D-4EAE-9086-AE8D9DA35C78}"/>
    <hyperlink ref="BV96" r:id="rId1314" xr:uid="{6C6898A7-53F1-4273-9A62-CB029A81C176}"/>
    <hyperlink ref="BV97" r:id="rId1315" xr:uid="{1DD470E4-A8B5-4BC0-8FE1-73BA3BDCAC63}"/>
    <hyperlink ref="BX96" r:id="rId1316" xr:uid="{F7EA8B09-B619-49FC-AA0D-E3572E1E6844}"/>
    <hyperlink ref="BX97" r:id="rId1317" xr:uid="{7D44BCCC-2067-4AFD-98D3-E9EB0915B56B}"/>
    <hyperlink ref="BV103" r:id="rId1318" xr:uid="{B5B61200-5E8E-4E57-9DEC-180D03441F59}"/>
    <hyperlink ref="BX103" r:id="rId1319" xr:uid="{248A1051-ED63-45D1-9F0D-3DDCB9A3979F}"/>
    <hyperlink ref="BV9" r:id="rId1320" xr:uid="{F0323330-2BA5-4BA1-8218-F39E73EDE5B7}"/>
    <hyperlink ref="BX9" r:id="rId1321" xr:uid="{FE69F156-46DD-46CC-9F87-34D8DC4D66C4}"/>
    <hyperlink ref="BV14" r:id="rId1322" xr:uid="{61B01C54-A17D-41EC-A400-3E65436AB377}"/>
    <hyperlink ref="BX14" r:id="rId1323" xr:uid="{D85D35F2-DE58-4E98-9CA7-A3D402EEC3BE}"/>
    <hyperlink ref="BV27" r:id="rId1324" xr:uid="{952FB68A-DD7B-4614-9212-3239629E6845}"/>
    <hyperlink ref="BV28" r:id="rId1325" xr:uid="{609F030B-B360-41BB-BFED-79881F41B063}"/>
    <hyperlink ref="BX27" r:id="rId1326" xr:uid="{A717CD0B-C7A1-49DB-ADAD-A58E06D73136}"/>
    <hyperlink ref="BX28" r:id="rId1327" xr:uid="{2AD4F9F5-E4D7-4F28-9D67-B6E77F9909D7}"/>
    <hyperlink ref="BV37" r:id="rId1328" xr:uid="{F51BE89F-A2BA-47EE-988C-AD8C1499CD09}"/>
    <hyperlink ref="BV38" r:id="rId1329" xr:uid="{826ED483-3E9C-413C-A2CB-73494141AC52}"/>
    <hyperlink ref="BX37" r:id="rId1330" xr:uid="{727EAF74-A083-42D3-8690-EA9C94632BEC}"/>
    <hyperlink ref="BX38" r:id="rId1331" xr:uid="{8C7CA987-791B-4A75-9921-8692634A0BFE}"/>
    <hyperlink ref="BV46" r:id="rId1332" xr:uid="{32DFD39D-288A-4196-80FA-6054B02B6203}"/>
    <hyperlink ref="BX46" r:id="rId1333" xr:uid="{953CE8FE-CBCA-4CEE-AE0D-7A9138DC2150}"/>
    <hyperlink ref="BV50" r:id="rId1334" xr:uid="{9A97A5BB-ADBD-427B-970E-05F642F4D530}"/>
    <hyperlink ref="BX50" r:id="rId1335" xr:uid="{E9282814-2182-45B0-8F61-85409EBC832C}"/>
    <hyperlink ref="BV56" r:id="rId1336" xr:uid="{2CAFD440-9A70-4559-BBFB-83214EDF0F0E}"/>
    <hyperlink ref="BX56" r:id="rId1337" xr:uid="{E1DECF29-D1E4-4AC3-99CA-BC9F9E5C34A4}"/>
    <hyperlink ref="BV269" r:id="rId1338" xr:uid="{90DE5C10-106B-41B4-839D-12E852A1E0DD}"/>
    <hyperlink ref="BX269" r:id="rId1339" xr:uid="{2B237635-D7A8-421A-BE40-EC9C1C9C7400}"/>
    <hyperlink ref="BV279" r:id="rId1340" xr:uid="{876C40FC-65B8-4E43-9AC9-63E12DC8DB26}"/>
    <hyperlink ref="BX279" r:id="rId1341" xr:uid="{4557E273-FE32-4807-AA26-5D4679432A9F}"/>
    <hyperlink ref="BV282" r:id="rId1342" display="https://customwheelhousellc.box.com/s/idlbxdiwt2bgzwmd6uu7uxn4dyemtzw7" xr:uid="{12CB551D-0818-4295-BB81-84CC661EF11E}"/>
    <hyperlink ref="BV283" r:id="rId1343" display="https://customwheelhousellc.box.com/s/idlbxdiwt2bgzwmd6uu7uxn4dyemtzw7" xr:uid="{BB9E4B41-6E00-4EE8-8464-61EF96A1965F}"/>
    <hyperlink ref="BX282" r:id="rId1344" display="https://customwheelhousellc.box.com/s/ygqzqkcc90pphmd5z1lut9ey1fqu47nn" xr:uid="{4E50ADB2-88C9-4E3D-A195-31ADDA06F8D9}"/>
    <hyperlink ref="BX283" r:id="rId1345" display="https://customwheelhousellc.box.com/s/ygqzqkcc90pphmd5z1lut9ey1fqu47nn" xr:uid="{8224CFF0-A836-403C-81DB-ADC96FD6D2F9}"/>
    <hyperlink ref="BV965" r:id="rId1346" xr:uid="{5CF7C32B-4D83-4502-BF88-3035E93BF7A3}"/>
    <hyperlink ref="BV966" r:id="rId1347" xr:uid="{CEEE8F22-7667-42B3-A098-470BE1D65C19}"/>
    <hyperlink ref="BV967" r:id="rId1348" xr:uid="{9A14A7BD-FDFD-46B4-8F57-BBCAF878ECC0}"/>
    <hyperlink ref="BX965" r:id="rId1349" xr:uid="{F9156C86-B8B9-48B0-A510-0D1DF5C2E68D}"/>
    <hyperlink ref="BX966" r:id="rId1350" xr:uid="{AD204BD7-6F5B-4D9D-92A9-B298E074BDB8}"/>
    <hyperlink ref="BX967" r:id="rId1351" xr:uid="{0E721DE1-DBD8-447B-B2A5-C1DBEE1777C1}"/>
    <hyperlink ref="BV986" r:id="rId1352" xr:uid="{DDEFEC8D-ABFF-4FC1-9794-B3FA99EC185C}"/>
    <hyperlink ref="BX986" r:id="rId1353" xr:uid="{066E7EC1-2406-45BC-AACF-5383B28D52BE}"/>
    <hyperlink ref="BV990" r:id="rId1354" xr:uid="{5D12E8FC-B062-4202-B74D-8F9E9192AA6E}"/>
    <hyperlink ref="BX990" r:id="rId1355" xr:uid="{407B2360-C860-4D8B-9D62-6085AF412BBB}"/>
    <hyperlink ref="BV993" r:id="rId1356" xr:uid="{C244E07B-5FFE-4D42-BF36-AD03EB75F2F7}"/>
    <hyperlink ref="BX993" r:id="rId1357" xr:uid="{76994CC5-3834-438C-8367-92942D62DA74}"/>
    <hyperlink ref="BV997" r:id="rId1358" xr:uid="{4E89B67C-7300-4A7C-B008-6E768E3B1E9A}"/>
    <hyperlink ref="BX997" r:id="rId1359" xr:uid="{062C2799-D1F8-4B2D-B388-E71FE645CF2B}"/>
    <hyperlink ref="BV999" r:id="rId1360" display="https://customwheelhousellc.box.com/s/qv3u43aid0gfl4jzlkg5f907gkb925xb" xr:uid="{8B588ADF-C510-4471-ABA0-C7F11307F6D8}"/>
    <hyperlink ref="BV1000" r:id="rId1361" display="https://customwheelhousellc.box.com/s/qv3u43aid0gfl4jzlkg5f907gkb925xb" xr:uid="{D6F482F0-6ECE-4D35-A810-354170C6470E}"/>
    <hyperlink ref="BX999" r:id="rId1362" display="https://customwheelhousellc.box.com/s/te3c2dla962km1dv6ihk68mqpi6o3igk" xr:uid="{9D037982-BEC7-4E4A-8B2E-4F2FE74151C9}"/>
    <hyperlink ref="BX1000" r:id="rId1363" display="https://customwheelhousellc.box.com/s/te3c2dla962km1dv6ihk68mqpi6o3igk" xr:uid="{2B87874D-1FCA-421C-B421-E6558618D3DB}"/>
    <hyperlink ref="BX1207" r:id="rId1364" xr:uid="{54170762-A77C-46B2-8A62-87ACF19577E7}"/>
    <hyperlink ref="BV1207" r:id="rId1365" xr:uid="{91B497C7-3664-404B-BA26-8D0C5D2C2C0F}"/>
    <hyperlink ref="BV463" r:id="rId1366" xr:uid="{D248331C-C762-46A1-BCEE-DCCFF74E23AA}"/>
    <hyperlink ref="BV456" r:id="rId1367" xr:uid="{F40AA825-6DEB-45D8-BEF1-7A942426B31D}"/>
    <hyperlink ref="BV454" r:id="rId1368" xr:uid="{17163A6E-498A-4578-89AA-829D49F1B189}"/>
    <hyperlink ref="BV452" r:id="rId1369" xr:uid="{D2EB55FC-42B1-47A2-A789-002D8B2C1323}"/>
    <hyperlink ref="BV438" r:id="rId1370" xr:uid="{76B859E1-4FEE-4744-90F8-E60F8BA33A48}"/>
    <hyperlink ref="BV467" r:id="rId1371" xr:uid="{3E35F269-80C3-4336-8539-23AC3BD0C98A}"/>
    <hyperlink ref="BX465" r:id="rId1372" xr:uid="{A4C90243-B4E9-4741-BD25-0E04F70ED7C9}"/>
    <hyperlink ref="BX463" r:id="rId1373" xr:uid="{C0F8A3F9-E058-48F1-BF17-93FD05046C2C}"/>
    <hyperlink ref="BX456" r:id="rId1374" xr:uid="{4B07F501-EDFD-41F9-A9D0-4233FAF0F796}"/>
    <hyperlink ref="BX454" r:id="rId1375" xr:uid="{E8C685A9-9871-4FBC-8B40-79CBCC04EF6A}"/>
    <hyperlink ref="BX452" r:id="rId1376" xr:uid="{C6E96A3B-B033-44E9-8916-1F5DC261F0E1}"/>
    <hyperlink ref="BX438" r:id="rId1377" xr:uid="{03267D36-065F-4518-849E-50A5520803F4}"/>
    <hyperlink ref="BV294" r:id="rId1378" xr:uid="{47AC1B6C-6425-4936-B2A4-D843766B6F38}"/>
    <hyperlink ref="BX294" r:id="rId1379" xr:uid="{1EE0939E-5AE1-4503-95D2-21FAC11F9FC4}"/>
    <hyperlink ref="BV290" r:id="rId1380" xr:uid="{91CC6318-11D4-47EC-A4B4-F2F455666C44}"/>
    <hyperlink ref="BX290" r:id="rId1381" xr:uid="{1D477875-5C99-4948-961C-990B48771D7D}"/>
    <hyperlink ref="BV288" r:id="rId1382" xr:uid="{3743BCBA-E3ED-420A-AEFE-40A40EE81475}"/>
    <hyperlink ref="BX288" r:id="rId1383" xr:uid="{DB75A177-CD46-4950-B130-ED577961FE76}"/>
    <hyperlink ref="BV286" r:id="rId1384" xr:uid="{62877CA1-C9BD-4B7B-969E-FFFCE7E23B98}"/>
    <hyperlink ref="BX286" r:id="rId1385" xr:uid="{B7E87695-3B99-449D-8BF1-6C2C3EF15050}"/>
    <hyperlink ref="BV582" r:id="rId1386" xr:uid="{0CDC0504-4AE4-45CB-AAE4-1B21248B24D8}"/>
    <hyperlink ref="BX582" r:id="rId1387" xr:uid="{83740A2E-109D-46F5-B88D-42598DD0CCF8}"/>
    <hyperlink ref="BV580" r:id="rId1388" xr:uid="{59A04A70-5CAD-4692-BC8A-E438DFF55877}"/>
    <hyperlink ref="BX580" r:id="rId1389" xr:uid="{C1255383-B250-4813-8F32-78243B7E545B}"/>
    <hyperlink ref="BV161" r:id="rId1390" xr:uid="{DF0747E2-9E17-49F4-98EE-537E541B058E}"/>
    <hyperlink ref="BX161" r:id="rId1391" xr:uid="{3D96D711-F2F4-42A7-A291-813C8174C7A5}"/>
    <hyperlink ref="BV156" r:id="rId1392" xr:uid="{5B8F73A5-ED2C-4AD4-967C-7A2CFE5D4F73}"/>
    <hyperlink ref="BX156" r:id="rId1393" xr:uid="{0CBA20B0-9A09-4942-871F-195491F95973}"/>
    <hyperlink ref="BV407" r:id="rId1394" xr:uid="{6D9FF518-F4F6-45C3-A496-95A92F815BBA}"/>
    <hyperlink ref="BX407" r:id="rId1395" xr:uid="{5934DB23-8900-4A7E-8552-DD3BEE1D563D}"/>
    <hyperlink ref="BV401" r:id="rId1396" xr:uid="{D914ADFD-C4DD-4A92-81DB-B54B1184F1B0}"/>
    <hyperlink ref="BX401" r:id="rId1397" xr:uid="{C06C7859-4E57-4D44-8F40-9C18FA68E8C7}"/>
    <hyperlink ref="BV394" r:id="rId1398" xr:uid="{1FD23BE6-2534-43E1-8D78-BAA530406360}"/>
    <hyperlink ref="BX394" r:id="rId1399" xr:uid="{CF97B1A4-CC36-44E7-B8A5-8E105E58C41D}"/>
    <hyperlink ref="BV392" r:id="rId1400" xr:uid="{638D7C12-D454-46E2-82F1-199FF6555F6E}"/>
    <hyperlink ref="BX392" r:id="rId1401" xr:uid="{D3265B67-C03A-43EC-A9E6-B39578017D1D}"/>
    <hyperlink ref="BV386" r:id="rId1402" xr:uid="{3B3585FD-D920-4937-8183-2DE5CF3BD3E0}"/>
    <hyperlink ref="BX386" r:id="rId1403" xr:uid="{C70F9855-392A-474A-8B7E-8B75BF179C58}"/>
    <hyperlink ref="BV384" r:id="rId1404" xr:uid="{3F2352F5-CE89-4EEF-9722-82A1214F6EB6}"/>
    <hyperlink ref="BX384" r:id="rId1405" xr:uid="{89A74136-D076-47D2-ABB6-A03278CAE45E}"/>
    <hyperlink ref="BV393" r:id="rId1406" xr:uid="{8FA93347-95A2-40CB-B891-D7B095561B36}"/>
    <hyperlink ref="BX393" r:id="rId1407" xr:uid="{82FFFABB-6ED9-4CBB-9E54-3A982DB7F840}"/>
    <hyperlink ref="BV391" r:id="rId1408" xr:uid="{4EC14DE8-A940-46F6-8644-CDB72B732B5F}"/>
    <hyperlink ref="BX391" r:id="rId1409" xr:uid="{0653117E-3FDD-4CA3-9F50-35EFE653C5E9}"/>
    <hyperlink ref="BV385" r:id="rId1410" xr:uid="{7FB447B5-42C9-48FD-ADBC-9C4A0A6C64E3}"/>
    <hyperlink ref="BX385" r:id="rId1411" xr:uid="{A9C9DFAA-5CEA-432C-983F-7C34D09F7A8C}"/>
    <hyperlink ref="BV383" r:id="rId1412" xr:uid="{4AA51302-ED51-407E-A1DE-18B1153056C6}"/>
    <hyperlink ref="BX383" r:id="rId1413" xr:uid="{26B26D90-47CF-4096-90A7-54A93FFA2F13}"/>
    <hyperlink ref="BV1118" r:id="rId1414" xr:uid="{835593BC-E2D3-4938-A5EA-64716BF118CD}"/>
    <hyperlink ref="BX1118" r:id="rId1415" xr:uid="{D3AC3873-B8E9-4E54-9F1D-17BDD1DDABE2}"/>
    <hyperlink ref="BV1102" r:id="rId1416" xr:uid="{8F9502D8-3EAE-4E24-A29C-DEC3CDE7DD4C}"/>
    <hyperlink ref="BX1102" r:id="rId1417" xr:uid="{47398C3F-80D0-4625-8EFE-9DEE7F449B5E}"/>
    <hyperlink ref="BV1098" r:id="rId1418" xr:uid="{1D533A88-D782-4852-BC9F-E30B44180D80}"/>
    <hyperlink ref="BX1098" r:id="rId1419" xr:uid="{017D0697-5C74-42D0-AB13-8AC97A6DD41E}"/>
    <hyperlink ref="BV1089" r:id="rId1420" xr:uid="{6F2CE401-CAD4-4DB4-BF8F-5694D2112E2F}"/>
    <hyperlink ref="BX1089" r:id="rId1421" xr:uid="{1F90733C-F165-44DF-87FE-A255F39B0063}"/>
    <hyperlink ref="BV1082" r:id="rId1422" xr:uid="{899F0C6A-8BDF-4511-948A-98C25B40FAF0}"/>
    <hyperlink ref="BX1082" r:id="rId1423" xr:uid="{BD375D6E-8B54-437C-A118-F8CDC0EED803}"/>
    <hyperlink ref="BV590" r:id="rId1424" xr:uid="{3230019C-325D-46A9-9C41-0CD5B2E22524}"/>
    <hyperlink ref="BX590" r:id="rId1425" xr:uid="{DD99DBDF-9816-4BDA-AA05-D70FEF6C151D}"/>
    <hyperlink ref="BV588" r:id="rId1426" xr:uid="{EAC11FBC-DFEF-4FEB-A4D9-5E51FD446162}"/>
    <hyperlink ref="BX588" r:id="rId1427" xr:uid="{59A4C364-9451-46F3-83EF-871B13116D38}"/>
    <hyperlink ref="BV586" r:id="rId1428" xr:uid="{3F9F94E7-0838-40F8-A9E9-7B91506F542D}"/>
    <hyperlink ref="BX586" r:id="rId1429" xr:uid="{0F587F41-AACF-4F40-98F3-C4391667504D}"/>
    <hyperlink ref="BV1182" r:id="rId1430" xr:uid="{525096BD-2669-49CD-8730-B3621F3D840C}"/>
    <hyperlink ref="BX1182" r:id="rId1431" xr:uid="{4B5D2776-C028-46C2-ADC4-B3D91F7FF83D}"/>
    <hyperlink ref="BV1180" r:id="rId1432" xr:uid="{9CC7D021-D5CD-4229-856B-AD809D11B40C}"/>
    <hyperlink ref="BX1180" r:id="rId1433" xr:uid="{7E8C63AF-E3D8-4B5C-843B-C5F8AAE89A0B}"/>
    <hyperlink ref="BV1170" r:id="rId1434" xr:uid="{4D5A212A-7F2C-481A-94B2-42990AF813B2}"/>
    <hyperlink ref="BX1170" r:id="rId1435" xr:uid="{CC39F4FC-EB5E-4DC3-9193-AB7E32951CBE}"/>
    <hyperlink ref="BV1168" r:id="rId1436" xr:uid="{CB67FEF4-990D-4B6A-BCB3-D86EF7D01829}"/>
    <hyperlink ref="BX1168" r:id="rId1437" xr:uid="{54DBC2F7-2689-4FE2-961B-1D1990879457}"/>
    <hyperlink ref="BV1166" r:id="rId1438" xr:uid="{8C7831FD-0B67-4B47-8A90-8F8773C55842}"/>
    <hyperlink ref="BX1166" r:id="rId1439" xr:uid="{92C6D07E-4D9E-414C-B6D9-71DFB99B3499}"/>
    <hyperlink ref="BV1164" r:id="rId1440" xr:uid="{BA98A400-024C-4787-B968-AA906E796E55}"/>
    <hyperlink ref="BX1164" r:id="rId1441" xr:uid="{FFA7F211-B047-48A8-B74C-1A7424B5BEC8}"/>
    <hyperlink ref="BV1163" r:id="rId1442" xr:uid="{105BBE7D-E0C2-41AF-A819-2DC9E1B2C1D3}"/>
    <hyperlink ref="BX1163" r:id="rId1443" xr:uid="{4F3F31B6-14A9-4DAB-8185-FB345E0730F5}"/>
    <hyperlink ref="BV947" r:id="rId1444" xr:uid="{0B49E0BC-F282-4A36-8CDB-67BB53B35AE8}"/>
    <hyperlink ref="BV945" r:id="rId1445" xr:uid="{AEB30638-A203-4B82-9C0B-B0CC45B50665}"/>
    <hyperlink ref="BX947" r:id="rId1446" xr:uid="{063C9F3B-D180-43CA-8C79-F9009A236A37}"/>
    <hyperlink ref="BX945" r:id="rId1447" xr:uid="{8D2E5482-061B-4811-98CA-39DC8EC100B6}"/>
    <hyperlink ref="BV1044" r:id="rId1448" xr:uid="{2DB14292-81B2-499D-AC46-2DA71C3E069B}"/>
    <hyperlink ref="BX1044" r:id="rId1449" xr:uid="{BF69D1F3-A045-4BE2-837A-765BB8370B36}"/>
    <hyperlink ref="BV1026" r:id="rId1450" xr:uid="{EDF63641-F939-42D4-B635-F2334C693BE6}"/>
    <hyperlink ref="BX1026" r:id="rId1451" xr:uid="{B1CC0280-CD5C-414F-B562-A5F85487D0C1}"/>
    <hyperlink ref="BV1003" r:id="rId1452" xr:uid="{93BB8FB5-58C4-4CC4-8EF2-D10A884AC954}"/>
    <hyperlink ref="BX1003" r:id="rId1453" xr:uid="{96599A1D-C002-4A01-9D4D-152406ACA20B}"/>
    <hyperlink ref="BV926" r:id="rId1454" xr:uid="{36292820-D35A-4CAC-B408-51DC0871676D}"/>
    <hyperlink ref="BV925" r:id="rId1455" xr:uid="{0D9F2FDB-B94D-4CB4-B148-BCFAA77E44E5}"/>
    <hyperlink ref="BV924" r:id="rId1456" xr:uid="{D7EC659A-6F9D-465B-9AB3-22A09CE10FDF}"/>
    <hyperlink ref="BX926" r:id="rId1457" xr:uid="{2AEE3EF7-D2F3-427B-A775-B74A5ED0CD67}"/>
    <hyperlink ref="BX925" r:id="rId1458" xr:uid="{A4FE14AE-5759-4C68-8E38-65CA50840EA5}"/>
    <hyperlink ref="BX924" r:id="rId1459" xr:uid="{A14963B2-A0E1-4A0A-93D0-C3B4279E0302}"/>
    <hyperlink ref="BV825" r:id="rId1460" xr:uid="{520BC0E9-1909-4096-A3F6-5EF6658C8528}"/>
    <hyperlink ref="BX825" r:id="rId1461" xr:uid="{26A104FA-8B00-443F-B7F7-F72A6AAFA999}"/>
    <hyperlink ref="BV822" r:id="rId1462" xr:uid="{96D12409-8661-4EDD-8FED-2EED8B7A3692}"/>
    <hyperlink ref="BX822" r:id="rId1463" xr:uid="{EE9D98CC-0242-49EB-B5CD-C6101D984791}"/>
    <hyperlink ref="BV821" r:id="rId1464" xr:uid="{94720615-967D-4442-B700-9F0376423D7C}"/>
    <hyperlink ref="BX821" r:id="rId1465" xr:uid="{8C348525-B05E-4EB1-9EA4-106B5C3FE72C}"/>
    <hyperlink ref="BV317" r:id="rId1466" xr:uid="{FD26EE7C-BBAC-46FD-9525-D3685B478949}"/>
    <hyperlink ref="BX317" r:id="rId1467" xr:uid="{1717B540-B901-485B-B15A-FC62362700C2}"/>
    <hyperlink ref="BV319" r:id="rId1468" xr:uid="{1FABD796-B908-422F-BAF7-2FE3088487AB}"/>
    <hyperlink ref="BX319" r:id="rId1469" xr:uid="{64ED9F1A-81CC-4275-8201-9C0EF2E2FC40}"/>
    <hyperlink ref="BV321" r:id="rId1470" xr:uid="{1418A3A3-7438-47A7-8456-C78B8EAB891C}"/>
    <hyperlink ref="BX321" r:id="rId1471" xr:uid="{BE577099-C76F-41B9-B83B-B3C4D90B5BB1}"/>
    <hyperlink ref="BV323" r:id="rId1472" xr:uid="{FA5423D4-596C-4CE9-A9C8-83D2321727FE}"/>
    <hyperlink ref="BX323" r:id="rId1473" xr:uid="{2E1CC6B9-E5CD-4E94-B291-AB02979D0AB8}"/>
    <hyperlink ref="BV326" r:id="rId1474" xr:uid="{144B8324-89AF-41E7-A5BD-D7890B570F51}"/>
    <hyperlink ref="BX326" r:id="rId1475" xr:uid="{B63697C8-19C0-4CCA-9E39-DF5792D15D56}"/>
    <hyperlink ref="BV332" r:id="rId1476" xr:uid="{2DCD67BE-5EA2-40CF-AF43-5CD6C04823C8}"/>
    <hyperlink ref="BX332" r:id="rId1477" xr:uid="{92093F6A-F435-4F33-BF57-76BC9E24451C}"/>
    <hyperlink ref="BV334" r:id="rId1478" xr:uid="{1C31CB23-D6DB-4576-BAB1-0EE678854D10}"/>
    <hyperlink ref="BX334" r:id="rId1479" xr:uid="{D103E8E5-628D-45BA-B1FD-FD1877A35DC6}"/>
    <hyperlink ref="BV341" r:id="rId1480" xr:uid="{86E3EBEB-DF6A-4214-B2FD-E2FD45798A36}"/>
    <hyperlink ref="BX341" r:id="rId1481" xr:uid="{37C4113C-A9D2-46DF-B688-26BFADB47EA1}"/>
    <hyperlink ref="BV343" r:id="rId1482" xr:uid="{00A2B122-FABA-4898-B775-CD7FB2C526E8}"/>
    <hyperlink ref="BX343" r:id="rId1483" xr:uid="{409AC928-E244-45D8-9073-56F9892A0D3B}"/>
    <hyperlink ref="BV345" r:id="rId1484" xr:uid="{BD4999CA-4690-4231-AC8F-7755D34AFC5D}"/>
    <hyperlink ref="BX345" r:id="rId1485" xr:uid="{82CAF902-3CF1-412F-B01E-8EF3FFE8E8E7}"/>
    <hyperlink ref="BV362" r:id="rId1486" xr:uid="{6E8818B3-592A-4CE2-AB44-2A3101D0A31A}"/>
    <hyperlink ref="BX362" r:id="rId1487" xr:uid="{A4D13166-4066-42BA-A82A-021F704ED0D0}"/>
    <hyperlink ref="BV364" r:id="rId1488" xr:uid="{13CF0A8A-70E3-4BAB-97CF-A043FFAE87E1}"/>
    <hyperlink ref="BX364" r:id="rId1489" xr:uid="{045ECC02-65C8-44A5-8DA6-912AA3355428}"/>
    <hyperlink ref="BV366" r:id="rId1490" xr:uid="{7D515A48-25A6-479A-A9E4-C7B1AA9E6A97}"/>
    <hyperlink ref="BX366" r:id="rId1491" xr:uid="{8242DF8B-9F52-453E-838C-24DB6D1E07B0}"/>
    <hyperlink ref="BV378" r:id="rId1492" xr:uid="{6F9048EB-490C-4423-954B-C13703097D85}"/>
    <hyperlink ref="BX378" r:id="rId1493" xr:uid="{DB428D99-FDAB-43CA-92CF-46E4AB2D857A}"/>
    <hyperlink ref="BV221" r:id="rId1494" xr:uid="{9CBD757F-3531-4589-9442-74E132F4AAB7}"/>
    <hyperlink ref="BX221" r:id="rId1495" xr:uid="{12AEE19F-8599-4775-AD0D-06686C9D4D11}"/>
    <hyperlink ref="BV219" r:id="rId1496" xr:uid="{09255F84-E994-4525-A0EF-01F57E05371A}"/>
    <hyperlink ref="BX219" r:id="rId1497" xr:uid="{B109515B-8A0F-430B-846B-CE377CC02F9F}"/>
    <hyperlink ref="BV211" r:id="rId1498" xr:uid="{78D70D3C-4AF4-4E1E-AE34-10972B1A921B}"/>
    <hyperlink ref="BX211" r:id="rId1499" xr:uid="{A276137D-E855-484D-961C-1C09EB168E9F}"/>
    <hyperlink ref="BV208" r:id="rId1500" xr:uid="{BE2EDB0F-1129-4DA9-9437-C5CC7C817102}"/>
    <hyperlink ref="BX208" r:id="rId1501" xr:uid="{9453F680-8E80-44D5-849F-D9DB6E9099C7}"/>
    <hyperlink ref="BV199" r:id="rId1502" xr:uid="{86863D1E-B36B-4B4B-8932-48CC78451B7B}"/>
    <hyperlink ref="BX199" r:id="rId1503" xr:uid="{5E4EEBF2-60D0-452A-865E-62D3837E0516}"/>
    <hyperlink ref="BV196" r:id="rId1504" xr:uid="{54B72EE7-AD56-4B01-BADD-50FED809EA2E}"/>
    <hyperlink ref="BX196" r:id="rId1505" xr:uid="{174B6658-E145-4F75-A010-B86529B2B24C}"/>
    <hyperlink ref="BV192" r:id="rId1506" xr:uid="{C8E45BA3-6A2A-461D-B858-BE592992E534}"/>
    <hyperlink ref="BX192" r:id="rId1507" xr:uid="{B9530D43-A371-4507-86F2-15903B83BFC6}"/>
    <hyperlink ref="BV191" r:id="rId1508" xr:uid="{42BEE50F-0EC9-498E-B1D1-F31DC7A0FF1A}"/>
    <hyperlink ref="BX191" r:id="rId1509" xr:uid="{8865F2A9-EDCA-4C89-A2FD-AA8DAB154DBA}"/>
    <hyperlink ref="BV162" r:id="rId1510" xr:uid="{973C3DEF-C903-40DD-BED1-875FB09F8420}"/>
    <hyperlink ref="BX162" r:id="rId1511" xr:uid="{35022681-44A1-46F5-9F6C-92AD42CFBF73}"/>
    <hyperlink ref="BV157" r:id="rId1512" xr:uid="{00F8F858-BD46-49A5-907F-BD140B9107B4}"/>
    <hyperlink ref="BX157" r:id="rId1513" xr:uid="{973672BE-C227-45E0-BEC4-A4FA58B364DB}"/>
    <hyperlink ref="BV115" r:id="rId1514" xr:uid="{7E6C8EED-CEF1-4707-AF82-ACA2D82D2CEA}"/>
    <hyperlink ref="BX115" r:id="rId1515" xr:uid="{592A5684-B21E-4082-B2EE-22F59A22C858}"/>
    <hyperlink ref="BX972" r:id="rId1516" xr:uid="{BFE5CED6-9D79-4A58-927C-E595D639965B}"/>
    <hyperlink ref="BV972" r:id="rId1517" xr:uid="{5B69E990-716C-4FC9-9128-F0960896A379}"/>
    <hyperlink ref="BV989" r:id="rId1518" xr:uid="{D009DA73-DA10-4416-B847-D07B09D53D98}"/>
    <hyperlink ref="BX989" r:id="rId1519" xr:uid="{8F20989C-5529-42DA-9CBD-82AE6C76011D}"/>
    <hyperlink ref="BV985" r:id="rId1520" xr:uid="{887895DF-4940-4B9C-A64C-5B73BFF337FD}"/>
    <hyperlink ref="BX985" r:id="rId1521" xr:uid="{8E5F4454-39A2-47B1-BDAC-6E13D5571F4C}"/>
    <hyperlink ref="BX936" r:id="rId1522" xr:uid="{4564DD25-7B58-4873-8959-A84FCA9772BF}"/>
    <hyperlink ref="BV936" r:id="rId1523" xr:uid="{0E56E629-E804-44D6-B193-2F333353DBBA}"/>
    <hyperlink ref="BV607" r:id="rId1524" xr:uid="{5265C40B-221D-48DF-9038-A057756726AB}"/>
    <hyperlink ref="BX607" r:id="rId1525" xr:uid="{BFD716E3-9A72-4DB2-B8C8-7FBA2D53D7E0}"/>
    <hyperlink ref="BV1144" r:id="rId1526" xr:uid="{31F9F542-7BF6-4BB7-850B-8CB67B65EA9D}"/>
    <hyperlink ref="BX1144" r:id="rId1527" xr:uid="{2FC40308-3DA2-48B7-ACC3-66A12F8A1E9D}"/>
    <hyperlink ref="BV851" r:id="rId1528" xr:uid="{5022C3CE-4AAD-45FD-BAA1-9970E827571B}"/>
    <hyperlink ref="BX851" r:id="rId1529" xr:uid="{2B738BE8-9A09-41CF-80B7-C24B83DC6904}"/>
    <hyperlink ref="BV1047" r:id="rId1530" xr:uid="{97D9C6E3-FB87-4A92-9A67-01F222BAB5CA}"/>
    <hyperlink ref="BX1047" r:id="rId1531" xr:uid="{0B365989-3102-4050-8042-EE5A3C9877D6}"/>
    <hyperlink ref="BV1036" r:id="rId1532" xr:uid="{70E0CE7C-C26C-4C13-A89E-81B5A5838BCD}"/>
    <hyperlink ref="BX1036" r:id="rId1533" xr:uid="{2B883B42-0070-4298-935E-E7AA60E51F26}"/>
    <hyperlink ref="BV1033" r:id="rId1534" xr:uid="{9EB02053-EEE9-4FFB-AA15-FFEA9BFBB365}"/>
    <hyperlink ref="BX1033" r:id="rId1535" xr:uid="{1B78F51A-F837-4824-82CB-84DB8979126F}"/>
    <hyperlink ref="BV1018" r:id="rId1536" xr:uid="{27C7B318-2FD7-40B5-93CD-3BE24CEEA064}"/>
    <hyperlink ref="BX1018" r:id="rId1537" xr:uid="{A33099DF-6F3B-432B-9C65-09EF5300BF0C}"/>
    <hyperlink ref="BV1010" r:id="rId1538" xr:uid="{0B0561F0-7D40-4C33-8ECB-5426BF64FA9D}"/>
    <hyperlink ref="BX1010" r:id="rId1539" xr:uid="{B6FAA1B2-2666-4325-B23D-A5B1C3B0F54C}"/>
    <hyperlink ref="BV185" r:id="rId1540" xr:uid="{DD51AB00-5EE9-43E6-A7B1-5AA245859E67}"/>
    <hyperlink ref="BX185" r:id="rId1541" xr:uid="{9E0955B3-C3BF-49F6-9BAE-633E78CB57E0}"/>
    <hyperlink ref="BV155" r:id="rId1542" xr:uid="{94D50842-B40C-456B-96A0-3544152F85A7}"/>
    <hyperlink ref="BX155" r:id="rId1543" xr:uid="{4D7A5A86-3FE7-466D-AE59-99288FAFF35C}"/>
    <hyperlink ref="BV150" r:id="rId1544" xr:uid="{D5CE1A98-7B4B-422A-A400-156218C6A763}"/>
    <hyperlink ref="BX150" r:id="rId1545" xr:uid="{4AC27DF4-345E-4CEF-A6A4-7E488576968E}"/>
    <hyperlink ref="BV124" r:id="rId1546" xr:uid="{9F319BBA-0B01-4E5B-B94D-0832BEC0D1BE}"/>
    <hyperlink ref="BX124" r:id="rId1547" xr:uid="{0E3A2C32-1BFD-4054-A111-98E2880492F3}"/>
    <hyperlink ref="BV114" r:id="rId1548" xr:uid="{020D115B-E53C-4AF7-95DB-76EA88B48182}"/>
    <hyperlink ref="BX114" r:id="rId1549" xr:uid="{9ABE6FEE-07B3-4AEC-B421-F010D5B3CE43}"/>
    <hyperlink ref="BV1048" r:id="rId1550" xr:uid="{07AD8C45-E116-49B8-AEBD-C5C936A139E6}"/>
    <hyperlink ref="BV1037" r:id="rId1551" xr:uid="{5DC4AED4-4005-42E2-A661-5E4B237FB7F5}"/>
    <hyperlink ref="BV1011" r:id="rId1552" xr:uid="{AFD60FDB-E649-4C67-BA83-8F7279E5FD14}"/>
    <hyperlink ref="BX1048" r:id="rId1553" xr:uid="{E1813013-870E-4413-9211-2A1A3F7A1594}"/>
    <hyperlink ref="BX1037" r:id="rId1554" xr:uid="{9F3C28F0-4FE0-4A3D-9E82-951A861E6632}"/>
    <hyperlink ref="BX1011" r:id="rId1555" xr:uid="{767C2DD6-150D-42D5-9DFF-F29C5900EDDD}"/>
    <hyperlink ref="BV1238" r:id="rId1556" xr:uid="{AB1A3BC0-34CA-48C0-BD61-EC185E7CAD74}"/>
    <hyperlink ref="BX1238" r:id="rId1557" xr:uid="{DFC31275-723E-4FEC-9794-155F2C7430FC}"/>
    <hyperlink ref="BV1236" r:id="rId1558" xr:uid="{9B71063B-7E2C-4F6A-AF57-1F19A5F2FF65}"/>
    <hyperlink ref="BX1236" r:id="rId1559" xr:uid="{0EF64884-0C3B-45E0-881B-1F462821E4B3}"/>
    <hyperlink ref="BV1230" r:id="rId1560" xr:uid="{A3A417BB-5456-438D-AF27-9C956324965E}"/>
    <hyperlink ref="BX1230" r:id="rId1561" xr:uid="{ACA2E9D5-5E86-4C0C-96AC-FE95C1AB57A9}"/>
    <hyperlink ref="BV1228" r:id="rId1562" xr:uid="{75F10DE0-B9F6-4CDB-9BFE-E84FB9EFB5C4}"/>
    <hyperlink ref="BX1228" r:id="rId1563" xr:uid="{865628FB-5538-476D-ACCB-7DC1750C3318}"/>
    <hyperlink ref="BV1226" r:id="rId1564" xr:uid="{4B78BAF3-059E-4478-B933-B8021C196DB4}"/>
    <hyperlink ref="BX1226" r:id="rId1565" xr:uid="{616135AE-D0C8-41C8-A2AF-2BDFA48E3ED4}"/>
    <hyperlink ref="BV1216" r:id="rId1566" xr:uid="{A8E631B4-0F54-4579-A66C-361042CF1688}"/>
    <hyperlink ref="BX1216" r:id="rId1567" xr:uid="{7466D893-3E56-4D17-91F9-B0274A9B467A}"/>
    <hyperlink ref="BV295" r:id="rId1568" xr:uid="{77C318D1-A496-43B5-BB4E-1A3F2FC9B5CB}"/>
    <hyperlink ref="BV293" r:id="rId1569" xr:uid="{541E97D4-6096-436C-B705-4C0B20A1448B}"/>
    <hyperlink ref="BV289" r:id="rId1570" xr:uid="{0A4438EC-EF64-4757-A5D8-ADCFE370F4EF}"/>
    <hyperlink ref="BV287" r:id="rId1571" xr:uid="{B9D70B35-0A8E-4D6B-9995-E0BDC2C8AAB5}"/>
    <hyperlink ref="BV285" r:id="rId1572" xr:uid="{B5361F94-CE74-4226-95F4-51A00957B076}"/>
    <hyperlink ref="BV284" r:id="rId1573" xr:uid="{E22591EF-C113-411E-BA87-A3E579AE32AB}"/>
    <hyperlink ref="BX295" r:id="rId1574" xr:uid="{C66EB913-A911-4F0A-82FF-F3654C5F3C50}"/>
    <hyperlink ref="BX293" r:id="rId1575" xr:uid="{573CB0B1-C9F7-4BE0-89BC-9D575FF2803E}"/>
    <hyperlink ref="BX289" r:id="rId1576" xr:uid="{4C9BC8A2-C864-4D86-9B22-97801739A0E6}"/>
    <hyperlink ref="BX287" r:id="rId1577" xr:uid="{98F2A9F1-31FB-4805-965C-44D7A7CE9516}"/>
    <hyperlink ref="BX285" r:id="rId1578" xr:uid="{9BEB33A4-DB1B-4761-BF04-317EF894D51A}"/>
    <hyperlink ref="BX284" r:id="rId1579" xr:uid="{6F39C89A-3033-484D-8B3F-04F70E2F0214}"/>
    <hyperlink ref="BV982" r:id="rId1580" xr:uid="{490F85C0-7447-4CD7-94F9-136AE66CC7D5}"/>
    <hyperlink ref="BX982" r:id="rId1581" xr:uid="{405AB385-42EE-47B5-8335-5126E6B718BD}"/>
    <hyperlink ref="BV974" r:id="rId1582" xr:uid="{8A8B27F7-E245-412D-90D9-D813D2927A73}"/>
    <hyperlink ref="BX974" r:id="rId1583" xr:uid="{F6636723-7F6E-4EDC-ACB3-D99B35431D29}"/>
    <hyperlink ref="BV964" r:id="rId1584" xr:uid="{AFF96933-98B6-4B4B-AB83-10F36C981DCF}"/>
    <hyperlink ref="BX964" r:id="rId1585" xr:uid="{32F4D14F-F4EA-48B5-B55E-E498E038B7B0}"/>
    <hyperlink ref="BV963" r:id="rId1586" xr:uid="{6ECFE27B-A93F-4982-9DFE-CCAD0095B8F3}"/>
    <hyperlink ref="BX963" r:id="rId1587" xr:uid="{0C37380F-7C09-4373-86A9-1AEFE932205C}"/>
    <hyperlink ref="BV504" r:id="rId1588" xr:uid="{462B1BBD-07FA-49D1-AD7C-14BF4B15849B}"/>
    <hyperlink ref="BX504" r:id="rId1589" xr:uid="{4382C085-41BB-41BA-A3C6-7DED03A5E05C}"/>
    <hyperlink ref="BV500" r:id="rId1590" xr:uid="{CE21DC80-18D6-4B43-8B2E-5DE565533C65}"/>
    <hyperlink ref="BX500" r:id="rId1591" xr:uid="{32A7E86B-222F-4F8D-961B-91C70914645F}"/>
    <hyperlink ref="BV498" r:id="rId1592" xr:uid="{0C722F48-A916-4439-ABAC-03D59C4D2273}"/>
    <hyperlink ref="BX498" r:id="rId1593" xr:uid="{91EFBA8F-8D7B-4965-9C26-0BB01D625637}"/>
    <hyperlink ref="BV496" r:id="rId1594" xr:uid="{28786AAF-65CB-46A3-BFA5-EEF719396E4E}"/>
    <hyperlink ref="BX496" r:id="rId1595" xr:uid="{81F8D83A-BE03-4234-B009-6B06BFD7FACE}"/>
    <hyperlink ref="BV494" r:id="rId1596" xr:uid="{91A4CC0C-CF28-4DB9-B1A0-9F68697009A0}"/>
    <hyperlink ref="BX494" r:id="rId1597" xr:uid="{FF6650D1-8AB6-4A7B-9291-789CC9A238BA}"/>
    <hyperlink ref="BV486" r:id="rId1598" xr:uid="{986225E7-EA0D-401D-BC37-DE662574C582}"/>
    <hyperlink ref="BX486" r:id="rId1599" xr:uid="{06A44592-8647-47C8-8E29-9895E82BF450}"/>
    <hyperlink ref="BV484" r:id="rId1600" xr:uid="{1EC55AA2-7053-4848-A62B-5E7E1734CF1C}"/>
    <hyperlink ref="BX484" r:id="rId1601" xr:uid="{19C1FEF3-DF35-4D62-A955-96664C14EA52}"/>
    <hyperlink ref="BV481" r:id="rId1602" xr:uid="{F625003D-8DC5-4C18-94F5-3438E3872509}"/>
    <hyperlink ref="BX481" r:id="rId1603" xr:uid="{CAD40031-C038-4AC7-A2AD-1E712F844AE4}"/>
    <hyperlink ref="BV479" r:id="rId1604" xr:uid="{8FFD65B5-2200-44A7-818F-EB0B15E625AA}"/>
    <hyperlink ref="BX479" r:id="rId1605" xr:uid="{FF1FC547-8DE2-4C19-8B9A-D97D0F049E1C}"/>
    <hyperlink ref="BV477" r:id="rId1606" xr:uid="{612B5A62-5243-4ACF-B6D0-16B77A0196A1}"/>
    <hyperlink ref="BX477" r:id="rId1607" xr:uid="{924223DE-EE61-4F9B-9EC3-29D507D5C892}"/>
    <hyperlink ref="BV475" r:id="rId1608" xr:uid="{1794855F-0182-4ACB-A7AD-63A83156F2D2}"/>
    <hyperlink ref="BX475" r:id="rId1609" xr:uid="{82500737-AAA9-4D20-9306-09CB1E0FED2D}"/>
    <hyperlink ref="BV270" r:id="rId1610" xr:uid="{459DE857-90E9-422C-BFC8-6E0DCF22493E}"/>
    <hyperlink ref="BV265" r:id="rId1611" xr:uid="{09F970DA-CFA1-4A60-B0DE-59482E84D65E}"/>
    <hyperlink ref="BV260" r:id="rId1612" xr:uid="{C21B1E6D-4C38-422C-B026-5B1AD5138054}"/>
    <hyperlink ref="BV258" r:id="rId1613" xr:uid="{88EC5BDC-7102-4338-AB6A-C02FEA63F21F}"/>
    <hyperlink ref="BX270" r:id="rId1614" xr:uid="{E6266135-D8F1-4B5B-9ECE-B41BC8F88527}"/>
    <hyperlink ref="BX265" r:id="rId1615" xr:uid="{007107EB-3B87-4BD7-8559-0A76FB408C94}"/>
    <hyperlink ref="BX260" r:id="rId1616" xr:uid="{353846E8-8ED6-4ECD-B2B3-981CBD14BE2A}"/>
    <hyperlink ref="BX258" r:id="rId1617" xr:uid="{697371CC-5FAD-43DA-A5A9-4823A991D61F}"/>
    <hyperlink ref="BV567" r:id="rId1618" xr:uid="{64886810-97FB-4A99-8C55-4F0B9389B482}"/>
    <hyperlink ref="BX567" r:id="rId1619" xr:uid="{524314EA-888B-4ED4-BB21-D492DB76C310}"/>
    <hyperlink ref="BV565" r:id="rId1620" xr:uid="{22C8735C-0A6A-4E8B-89D2-C8481D4AA4D2}"/>
    <hyperlink ref="BX565" r:id="rId1621" xr:uid="{8D21C501-D1F2-4243-99DB-FA2126B430BE}"/>
    <hyperlink ref="BV563" r:id="rId1622" xr:uid="{FD3B7127-A770-4127-885B-66FA33C48FCC}"/>
    <hyperlink ref="BX563" r:id="rId1623" xr:uid="{A8EFC98F-8B32-4D6B-BF05-7670E3D1C53D}"/>
    <hyperlink ref="BV1001" r:id="rId1624" xr:uid="{87F7BA39-DFA8-446C-B040-2FD8B1B3D3DF}"/>
    <hyperlink ref="BX1001" r:id="rId1625" xr:uid="{B592438B-8F6D-4662-A6FC-ADC71083F05D}"/>
    <hyperlink ref="BV1007" r:id="rId1626" xr:uid="{2A66F71A-9D20-416E-ADCE-B4090D34C8AD}"/>
    <hyperlink ref="BV1008" r:id="rId1627" xr:uid="{2BCB7953-09C9-487D-958A-5FB3B69DCE7D}"/>
    <hyperlink ref="BX1007" r:id="rId1628" xr:uid="{9E2E3BC7-7209-486C-827A-1FA3CCF81FF5}"/>
    <hyperlink ref="BX1008" r:id="rId1629" xr:uid="{A7C0426B-C5D8-46F7-8B01-9B2DC6D5DB92}"/>
    <hyperlink ref="BV1012" r:id="rId1630" xr:uid="{1BFFE259-F7E0-4161-A600-641ECD239031}"/>
    <hyperlink ref="BX1012" r:id="rId1631" xr:uid="{969ACBA6-006E-42F0-9E2F-32DAD27E0BC1}"/>
    <hyperlink ref="BV1014" r:id="rId1632" xr:uid="{0A5305D7-2B9E-4745-A1F1-4ED996C5BB9F}"/>
    <hyperlink ref="BV1015" r:id="rId1633" xr:uid="{D2D5DFA4-10D2-45EF-B8CF-AFA643EA5D2F}"/>
    <hyperlink ref="BX1014" r:id="rId1634" xr:uid="{B355F701-F9D9-47C7-B2C8-62D081DC2A50}"/>
    <hyperlink ref="BX1015" r:id="rId1635" xr:uid="{876FF411-12C5-44EC-B54D-5C1A23AF5348}"/>
    <hyperlink ref="BV1019" r:id="rId1636" xr:uid="{3C1DFBD6-E2B1-4010-B175-C78995B653AC}"/>
    <hyperlink ref="BX1019" r:id="rId1637" xr:uid="{593AE0AA-C7D0-41ED-9719-465D09CC9E49}"/>
    <hyperlink ref="BV1021" r:id="rId1638" xr:uid="{663D56EA-F31B-4464-A684-D9DAB0667045}"/>
    <hyperlink ref="BX1021" r:id="rId1639" xr:uid="{E1C9B994-8400-4D16-8985-DFA532082480}"/>
    <hyperlink ref="BV1024" r:id="rId1640" xr:uid="{B785800B-73FA-4A06-B9FF-9488A964BA1A}"/>
    <hyperlink ref="BX1024" r:id="rId1641" xr:uid="{EFAE2995-8CBF-45F5-96A9-95DB2F23CB6F}"/>
    <hyperlink ref="BV1027" r:id="rId1642" xr:uid="{2DCFD259-6AC8-442C-A0D1-72760E9CF5E6}"/>
    <hyperlink ref="BV1028" r:id="rId1643" xr:uid="{8F558140-8B06-43C5-8A6B-D351B20CA4BF}"/>
    <hyperlink ref="BX1027" r:id="rId1644" xr:uid="{E99EC596-F257-4E03-AAD3-E181D22A8BF4}"/>
    <hyperlink ref="BX1028" r:id="rId1645" xr:uid="{5F8B267D-79ED-4981-9C18-1E897AEB712A}"/>
    <hyperlink ref="BV1042" r:id="rId1646" xr:uid="{27F6CF3F-EEA5-4BF2-BB6F-872B454C38CA}"/>
    <hyperlink ref="BX1042" r:id="rId1647" xr:uid="{04F6C1D8-3ED6-4C3B-B8EF-D24DEE97A8BD}"/>
    <hyperlink ref="BV1045" r:id="rId1648" xr:uid="{CF7150C8-E007-4469-ADDF-28C138ED9C48}"/>
    <hyperlink ref="BX1045" r:id="rId1649" xr:uid="{6F3AEBCE-CE53-4DB9-8029-65599465A73A}"/>
    <hyperlink ref="BV79" r:id="rId1650" xr:uid="{540577ED-8869-424F-AF5A-E7BC3824E97D}"/>
    <hyperlink ref="BX79" r:id="rId1651" xr:uid="{204FB3C2-01C2-45F2-9DAC-189AEAC31757}"/>
    <hyperlink ref="BV74" r:id="rId1652" xr:uid="{6B55F8CF-D6F8-4208-B00A-E7CF80A3A593}"/>
    <hyperlink ref="BX74" r:id="rId1653" xr:uid="{F71DAC43-6240-4F77-958B-39B46E3A7E55}"/>
    <hyperlink ref="BV63" r:id="rId1654" xr:uid="{8F034C69-0594-4F0F-933F-27A4C39EDA71}"/>
    <hyperlink ref="BX63" r:id="rId1655" xr:uid="{2941A720-1CD8-4288-9D36-46EBF4376617}"/>
    <hyperlink ref="BV106" r:id="rId1656" xr:uid="{93C30C8C-4CA8-4C5C-82DF-4CAD1577C315}"/>
    <hyperlink ref="BX106" r:id="rId1657" xr:uid="{EF569720-A30E-4ED7-A9BA-4C7CA836FCDD}"/>
    <hyperlink ref="BV104" r:id="rId1658" xr:uid="{31BCEC36-FDF3-4C9B-BB8D-48EA89E53BFD}"/>
    <hyperlink ref="BX104" r:id="rId1659" xr:uid="{14370BF8-1BAC-4414-8700-2F7D113F7C30}"/>
    <hyperlink ref="BV87" r:id="rId1660" xr:uid="{A62A0465-181F-4542-B44F-023FBE00AAC5}"/>
    <hyperlink ref="BX87" r:id="rId1661" xr:uid="{207001BF-AD7C-427B-998D-E9559604A777}"/>
    <hyperlink ref="BV84" r:id="rId1662" xr:uid="{5DE87D3E-6701-4B15-BE3D-BC7D707B440B}"/>
    <hyperlink ref="BX84" r:id="rId1663" xr:uid="{BF043431-0487-438F-913D-57280F115436}"/>
    <hyperlink ref="BV276" r:id="rId1664" xr:uid="{DBDCAAEA-EAE0-44CC-9442-D18F7C259522}"/>
    <hyperlink ref="BX276" r:id="rId1665" xr:uid="{76BE8A7E-7E8B-4FC4-935E-3FC83AE14720}"/>
    <hyperlink ref="BV272" r:id="rId1666" xr:uid="{3CC34FE2-CE62-4EEE-89E2-5C5A7A446039}"/>
    <hyperlink ref="BX272" r:id="rId1667" xr:uid="{B6F40172-6E12-4785-94DC-23321861F034}"/>
    <hyperlink ref="BV267" r:id="rId1668" xr:uid="{53C2405B-45BF-4C02-96B4-A9237E3632A6}"/>
    <hyperlink ref="BX267" r:id="rId1669" xr:uid="{BEDEF465-F9D1-4FF6-A4E2-CFE8029D280C}"/>
    <hyperlink ref="BV263" r:id="rId1670" xr:uid="{70574E8D-42C1-4758-AEF8-87744959AE67}"/>
    <hyperlink ref="BX263" r:id="rId1671" xr:uid="{342B8370-7FC8-4BCB-B359-9C23EC830075}"/>
    <hyperlink ref="BV261" r:id="rId1672" xr:uid="{6537AE77-E288-4C6A-B653-0F6851717BC6}"/>
    <hyperlink ref="BX261" r:id="rId1673" xr:uid="{ED6C813F-2819-415A-93D6-48704191F990}"/>
    <hyperlink ref="BV962" r:id="rId1674" xr:uid="{4EBFE6E5-62E1-428E-8BB4-DC88F2AAC58C}"/>
    <hyperlink ref="BX962" r:id="rId1675" xr:uid="{B0CC06B9-21F0-491D-95AE-C3A5880D13F6}"/>
    <hyperlink ref="BV970" r:id="rId1676" xr:uid="{8C0E84AA-65BC-4ADC-A4C9-91F18FAD9B5B}"/>
    <hyperlink ref="BX970" r:id="rId1677" xr:uid="{5063B468-362E-4708-90D4-90866215329E}"/>
    <hyperlink ref="BV978" r:id="rId1678" xr:uid="{6C2A86D7-AF01-4C22-98DD-8E3501D11BCD}"/>
    <hyperlink ref="BX978" r:id="rId1679" xr:uid="{A6AB8AC9-E504-4467-95A0-A8DEB407B450}"/>
    <hyperlink ref="BV350" r:id="rId1680" xr:uid="{64111B88-13E9-4092-BF4D-1C2687E64A16}"/>
    <hyperlink ref="BX350" r:id="rId1681" xr:uid="{8AA094AD-F5DE-4D54-8EC6-7AEE68BBC862}"/>
    <hyperlink ref="BV347" r:id="rId1682" xr:uid="{5D54B045-37CF-4338-9B24-E9CD63775952}"/>
    <hyperlink ref="BX347" r:id="rId1683" xr:uid="{48CBB724-3121-4952-9208-A0DBB5F9E5FF}"/>
    <hyperlink ref="BV336" r:id="rId1684" xr:uid="{B8C86E47-6E61-43E2-BCAF-CBEA2FA42859}"/>
    <hyperlink ref="BX336" r:id="rId1685" xr:uid="{A88E2873-89B7-4720-B2C9-216AD85FBA03}"/>
    <hyperlink ref="BV328" r:id="rId1686" xr:uid="{3239E03C-0B25-4EF2-89D8-04174842BA58}"/>
    <hyperlink ref="BX328" r:id="rId1687" xr:uid="{B6BBC28E-561D-49FA-9A46-AD7D618AA8ED}"/>
    <hyperlink ref="BV308" r:id="rId1688" xr:uid="{395CEF50-C9B8-476F-BE35-F5DA89F898B1}"/>
    <hyperlink ref="BX308" r:id="rId1689" xr:uid="{2F58B1D5-11C7-4267-9E4C-1EFF037738D2}"/>
    <hyperlink ref="BV305" r:id="rId1690" xr:uid="{A5D7E018-9F46-4CA8-9507-8E6B70A808B7}"/>
    <hyperlink ref="BX305" r:id="rId1691" xr:uid="{20668874-CF55-4822-9026-8E282427DD4F}"/>
    <hyperlink ref="BX608" r:id="rId1692" xr:uid="{F55F7F72-0431-4939-82FB-0B38F8382BD7}"/>
    <hyperlink ref="BV608" r:id="rId1693" xr:uid="{D82F0CF0-147F-40CE-ACF0-B331ED3A794D}"/>
    <hyperlink ref="BV1150" r:id="rId1694" xr:uid="{9885D910-3412-41D0-BBFF-5F1DAA4BE480}"/>
    <hyperlink ref="BX1150" r:id="rId1695" xr:uid="{5CB899BE-1D03-4A6C-A0CC-E86D85B1B9CA}"/>
    <hyperlink ref="BV1148" r:id="rId1696" xr:uid="{DD9E49FD-3624-4364-BD16-E2A12F80DAE8}"/>
    <hyperlink ref="BX1148" r:id="rId1697" xr:uid="{5E0EF5D7-2381-4F3A-A639-543F0C2E30AE}"/>
    <hyperlink ref="BV1107" r:id="rId1698" xr:uid="{14B8D0A6-DE15-489E-9DCC-1E381A47D24E}"/>
    <hyperlink ref="BX1107" r:id="rId1699" xr:uid="{A52D3A5C-ABEF-4D0B-B228-DDB5CB0EC117}"/>
    <hyperlink ref="BV1104" r:id="rId1700" xr:uid="{3EF67A54-B5EC-48F0-9EEF-FA0CCF19FA4A}"/>
    <hyperlink ref="BX1104" r:id="rId1701" xr:uid="{8670B759-16D5-4B97-BAA7-2FC1CD4974DE}"/>
    <hyperlink ref="BV59" r:id="rId1702" xr:uid="{ED406044-9034-46FE-9E36-2784333A7069}"/>
    <hyperlink ref="BV60" r:id="rId1703" xr:uid="{8211A9AD-DCB0-4D6A-BE28-D32A98159F10}"/>
    <hyperlink ref="BX59" r:id="rId1704" xr:uid="{85A04C5E-FE43-4BD5-9784-692FA6689F12}"/>
    <hyperlink ref="BX60" r:id="rId1705" xr:uid="{C4F90205-9FA0-4F3B-9C06-EBB746149634}"/>
    <hyperlink ref="BV62" r:id="rId1706" xr:uid="{CF365B6C-5E83-4CAE-B486-ECF1150C26E7}"/>
    <hyperlink ref="BX62" r:id="rId1707" xr:uid="{EB3C8321-7A45-405D-B098-CF88F3C4D840}"/>
    <hyperlink ref="BV64" r:id="rId1708" xr:uid="{297DEDB7-6D87-4BF0-BFDB-2988D31DCEFB}"/>
    <hyperlink ref="BX64" r:id="rId1709" xr:uid="{18E36963-58AC-4E4E-A5CD-764C332F1D7E}"/>
    <hyperlink ref="BV73" r:id="rId1710" xr:uid="{B21EEFBC-685F-49BB-8D20-AB4C8AD1932B}"/>
    <hyperlink ref="BX73" r:id="rId1711" xr:uid="{7BB0D3E5-E449-4CEA-B16C-D7814E03EF09}"/>
    <hyperlink ref="BV76" r:id="rId1712" xr:uid="{7D79D57F-772E-40A7-84A0-AD5F37F1432C}"/>
    <hyperlink ref="BV77" r:id="rId1713" xr:uid="{37317B50-58FD-485A-B1F5-BDDCE4DE6FC2}"/>
    <hyperlink ref="BX76" r:id="rId1714" xr:uid="{33362837-3859-4BCF-ACE9-CEBE0D359F28}"/>
    <hyperlink ref="BX77" r:id="rId1715" xr:uid="{957F7E11-CB26-46E4-A1C3-ACF49A3F6271}"/>
    <hyperlink ref="BV90" r:id="rId1716" display="https://customwheelhousellc.box.com/shared/static/fgsqd7ruiq88tkkwkxkxrve4g3wnoon4.png" xr:uid="{5243F995-F2EA-4D1C-9A7B-23FD86B99B9D}"/>
    <hyperlink ref="BV91" r:id="rId1717" display="https://customwheelhousellc.box.com/shared/static/fgsqd7ruiq88tkkwkxkxrve4g3wnoon4.png" xr:uid="{F1218677-2374-4C2A-A26E-F1F65608A786}"/>
    <hyperlink ref="BX90" r:id="rId1718" display="https://customwheelhousellc.box.com/shared/static/hps8jh9wxmmt6vztikytmza4op6u1s0z.png" xr:uid="{BE5A1ECB-25A7-4438-9E28-7EBA178E6660}"/>
    <hyperlink ref="BX91" r:id="rId1719" display="https://customwheelhousellc.box.com/shared/static/hps8jh9wxmmt6vztikytmza4op6u1s0z.png" xr:uid="{CDD8B67E-BF63-4FD9-BECD-97D5994CB719}"/>
    <hyperlink ref="BV581" r:id="rId1720" xr:uid="{6BAB36FD-913D-4D30-B268-7BD2D58D4AD5}"/>
    <hyperlink ref="BX581" r:id="rId1721" xr:uid="{97AE9027-872C-4265-9E80-6F3C35DEACAE}"/>
    <hyperlink ref="BV579" r:id="rId1722" xr:uid="{19931A0F-61D1-48B2-A2BE-8D1D10903E6C}"/>
    <hyperlink ref="BX579" r:id="rId1723" xr:uid="{51FD9FEA-61E9-479B-A28E-B444D6163DA8}"/>
    <hyperlink ref="BV969" r:id="rId1724" xr:uid="{9EE3CC9C-9FCD-40C4-97DD-8F72A33F12A4}"/>
    <hyperlink ref="BX969" r:id="rId1725" xr:uid="{75AF8B6A-8868-479B-8339-4E2C30878050}"/>
    <hyperlink ref="BV1208" r:id="rId1726" xr:uid="{ED9BB521-231D-43F1-B927-6C992378D9C4}"/>
    <hyperlink ref="BV1209" r:id="rId1727" xr:uid="{78F6D9EC-C4F0-4E25-9C7A-EF97CDDA3AF5}"/>
    <hyperlink ref="BV1210" r:id="rId1728" xr:uid="{3ADDB4B6-7EC3-48DD-95D6-E1F239C57BF0}"/>
    <hyperlink ref="BV1211" r:id="rId1729" xr:uid="{0A8911D6-3C79-4174-9E32-DF003A20E06D}"/>
    <hyperlink ref="BV1212" r:id="rId1730" xr:uid="{9A583E23-7688-4E8F-892F-6D7863B283C3}"/>
    <hyperlink ref="BV1213" r:id="rId1731" xr:uid="{7E73EE8A-38AF-4CA9-AC78-87509795C2F8}"/>
    <hyperlink ref="BV1214" r:id="rId1732" xr:uid="{71140B30-CDE2-4448-9FD9-D210DA7B2408}"/>
    <hyperlink ref="BV1215" r:id="rId1733" xr:uid="{98B6AAEF-A8C3-4677-B1C4-019BBCD5014F}"/>
    <hyperlink ref="BX1208" r:id="rId1734" xr:uid="{5A2BBE6A-7CD3-40D5-9BFF-42B71130E795}"/>
    <hyperlink ref="BX1209" r:id="rId1735" xr:uid="{D6553FBE-D669-4EC6-8453-90B3900BAF7F}"/>
    <hyperlink ref="BX1210" r:id="rId1736" xr:uid="{5397B210-ADEB-4228-A067-6E186D0A390B}"/>
    <hyperlink ref="BX1211" r:id="rId1737" xr:uid="{443DE3BD-AD7F-45C6-BD28-A5F1079D69F5}"/>
    <hyperlink ref="BX1212" r:id="rId1738" xr:uid="{C40CBEEE-490F-455D-ADD6-0CE9423330E5}"/>
    <hyperlink ref="BX1213" r:id="rId1739" xr:uid="{EF0F9E92-63C9-4A4A-94CC-50829BD704F2}"/>
    <hyperlink ref="BX1214" r:id="rId1740" xr:uid="{DF628BDF-B1A5-4048-AA9B-174EED86ABDC}"/>
    <hyperlink ref="BX1215" r:id="rId1741" xr:uid="{0374D0B5-259F-4084-BB26-70E4DEDF74D7}"/>
    <hyperlink ref="BV1218" r:id="rId1742" xr:uid="{0DC74ED1-BE15-411A-BB03-A7A61B04CA9B}"/>
    <hyperlink ref="BV1219" r:id="rId1743" xr:uid="{A88BD1AD-9A35-4FA0-AD47-A6F3D2FFF56C}"/>
    <hyperlink ref="BV1220" r:id="rId1744" xr:uid="{64EBB29D-E83D-4A8C-8A1C-F792599A8F22}"/>
    <hyperlink ref="BV1221" r:id="rId1745" xr:uid="{19D6418B-3D1B-4D52-80FB-DA41A66B05D6}"/>
    <hyperlink ref="BX1218" r:id="rId1746" xr:uid="{3F3B4FAD-1D18-45A8-838E-886064DDE288}"/>
    <hyperlink ref="BX1219" r:id="rId1747" xr:uid="{EA78352A-74FB-4577-84DA-DA3DA489E5FD}"/>
    <hyperlink ref="BX1220" r:id="rId1748" xr:uid="{214D842F-704A-46AF-98B3-EF65415122EA}"/>
    <hyperlink ref="BX1221" r:id="rId1749" xr:uid="{995C4D53-F7AD-49EA-B712-706C51D7B2A8}"/>
    <hyperlink ref="BV1223" r:id="rId1750" xr:uid="{AC9C0A08-597E-488B-95C9-B0CE60413719}"/>
    <hyperlink ref="BV1224" r:id="rId1751" xr:uid="{918238CD-7846-42B1-A574-37B0CE641370}"/>
    <hyperlink ref="BX1223" r:id="rId1752" xr:uid="{27FD0BF6-D6C5-45B6-B99D-76267DE15E8A}"/>
    <hyperlink ref="BX1224" r:id="rId1753" xr:uid="{FE6ABB3A-B251-4FF3-9FD3-B5BC76FCB5F7}"/>
    <hyperlink ref="BV1233" r:id="rId1754" display="https://customwheelhousellc.box.com/shared/static/fsnw87v6r17tkyc7j2lujdvw2h1qzc77.png" xr:uid="{265CD8ED-5BAC-45E5-BD99-69B4AC197CD2}"/>
    <hyperlink ref="BV1234" r:id="rId1755" display="https://customwheelhousellc.box.com/shared/static/fsnw87v6r17tkyc7j2lujdvw2h1qzc77.png" xr:uid="{26BD692F-28F7-4982-9A4E-4402828EEBBD}"/>
    <hyperlink ref="BV1235" r:id="rId1756" display="https://customwheelhousellc.box.com/shared/static/fsnw87v6r17tkyc7j2lujdvw2h1qzc77.png" xr:uid="{E1618357-CCC5-4462-98A6-26B49F96C0CD}"/>
    <hyperlink ref="BX1233" r:id="rId1757" display="https://customwheelhousellc.box.com/shared/static/bjc5n5o4znr0e24960fbu2meh9klba7u.png" xr:uid="{21C7492B-3440-40FB-A073-16D79D5FF4BA}"/>
    <hyperlink ref="BX1234" r:id="rId1758" display="https://customwheelhousellc.box.com/shared/static/bjc5n5o4znr0e24960fbu2meh9klba7u.png" xr:uid="{12BA554D-05E0-46A9-BCC2-AFDCF6FB0691}"/>
    <hyperlink ref="BX1235" r:id="rId1759" display="https://customwheelhousellc.box.com/shared/static/bjc5n5o4znr0e24960fbu2meh9klba7u.png" xr:uid="{0130E5A1-5098-4FE1-B08F-A65481A6E919}"/>
    <hyperlink ref="BV237" r:id="rId1760" xr:uid="{8FB8AED5-D545-401C-B8E6-2628E175E834}"/>
    <hyperlink ref="BX237" r:id="rId1761" xr:uid="{390CFB8D-43FB-4E5A-B663-EC19807FAA59}"/>
    <hyperlink ref="BV244" r:id="rId1762" xr:uid="{3C2FB6AF-4224-4D71-980B-ED9E6A052260}"/>
    <hyperlink ref="BX244" r:id="rId1763" xr:uid="{1B659A2C-B4BF-4E07-8D0A-257674861537}"/>
    <hyperlink ref="BV242" r:id="rId1764" xr:uid="{57BBFE79-D6C0-4858-8E0E-ACBA78F8D90F}"/>
    <hyperlink ref="BX242" r:id="rId1765" xr:uid="{127835C2-0446-47EC-80C7-EFA6D938EDD5}"/>
    <hyperlink ref="BV509" r:id="rId1766" xr:uid="{4D862AFC-27A5-4756-8451-6C0656D73854}"/>
    <hyperlink ref="BX509" r:id="rId1767" xr:uid="{9AE14B35-12AA-4B07-82A8-2BD7DECAAE30}"/>
    <hyperlink ref="BV491" r:id="rId1768" xr:uid="{57C6FF86-D10E-43D1-A0FE-5B5CD80ABD18}"/>
    <hyperlink ref="BX491" r:id="rId1769" xr:uid="{DB5F8E1E-3D73-4F18-B07A-23FEEC1C7C60}"/>
    <hyperlink ref="BV489" r:id="rId1770" xr:uid="{5572FA89-ACA9-46C8-AA60-4531C7ADB8F7}"/>
    <hyperlink ref="BX489" r:id="rId1771" xr:uid="{88468B45-9C44-4C4A-8B0C-A19B0602ED07}"/>
    <hyperlink ref="BV754" r:id="rId1772" xr:uid="{1475AF2D-7938-4A11-A149-8CFF144F5D76}"/>
    <hyperlink ref="BX754" r:id="rId1773" xr:uid="{D4991CAA-BBD4-420C-93CC-64250F1F2260}"/>
    <hyperlink ref="BV753" r:id="rId1774" xr:uid="{F9AFF307-4A1D-4061-8162-76571E875015}"/>
    <hyperlink ref="BX753" r:id="rId1775" xr:uid="{BD63D6D0-5E48-4F34-98EE-2D20523D28F4}"/>
    <hyperlink ref="BV752" r:id="rId1776" xr:uid="{4AA2E9AA-B15F-4C5F-89EB-876BCCC6F6EE}"/>
    <hyperlink ref="BX752" r:id="rId1777" xr:uid="{3C7664BB-B9F8-4667-9ED5-47E10A4A3B5F}"/>
    <hyperlink ref="BV751" r:id="rId1778" xr:uid="{CD512916-DF75-4673-BDF2-3D4A99DE672E}"/>
    <hyperlink ref="BX751" r:id="rId1779" xr:uid="{B856C913-B878-49AB-AD08-E2E959A76526}"/>
    <hyperlink ref="BV750" r:id="rId1780" xr:uid="{546DC9CE-B654-427F-B694-9CF4FD17D711}"/>
    <hyperlink ref="BX750" r:id="rId1781" xr:uid="{B50693D0-929A-494B-8ED9-0E1D24A6A153}"/>
    <hyperlink ref="BV749" r:id="rId1782" xr:uid="{BEBA3707-2450-41B9-97BA-DF1254599503}"/>
    <hyperlink ref="BX749" r:id="rId1783" xr:uid="{300BAA7C-F969-49F3-95D2-E1144E0127F8}"/>
    <hyperlink ref="BV748" r:id="rId1784" xr:uid="{20BF55EC-EA1C-476A-8C00-D07B7B3D3CA4}"/>
    <hyperlink ref="BX748" r:id="rId1785" xr:uid="{58FB57A0-12ED-4B1D-BA46-6EAEAB44FD04}"/>
    <hyperlink ref="BV1141" r:id="rId1786" xr:uid="{91ABC859-BF43-4BA7-B129-33AC5C131505}"/>
    <hyperlink ref="BX1141" r:id="rId1787" xr:uid="{4A57EA46-22C9-4BC7-84C1-787739FBCC6E}"/>
    <hyperlink ref="BV1133" r:id="rId1788" xr:uid="{4348A16B-230A-431E-BA8C-56C3FF6D2863}"/>
    <hyperlink ref="BX1133" r:id="rId1789" xr:uid="{4359A87E-A2CC-477F-9B10-6F74C47C150A}"/>
    <hyperlink ref="BV373" r:id="rId1790" xr:uid="{564E310D-70B4-40C0-9702-3609946A1CF3}"/>
    <hyperlink ref="BX373" r:id="rId1791" xr:uid="{DF19E2D1-2C41-4AC9-890E-065856950C84}"/>
    <hyperlink ref="BV360" r:id="rId1792" xr:uid="{AEC4A723-B5AB-4789-BA74-BF410A2F6DDB}"/>
    <hyperlink ref="BX360" r:id="rId1793" xr:uid="{24BD9CAD-0C79-49F6-8267-E7386E4990BB}"/>
    <hyperlink ref="BV357" r:id="rId1794" xr:uid="{D776039A-05BC-482B-96AB-7AE020B8B4F9}"/>
    <hyperlink ref="BX357" r:id="rId1795" xr:uid="{E623E910-9149-4246-A1B3-C941B374ED82}"/>
    <hyperlink ref="BV354" r:id="rId1796" xr:uid="{EEB141C1-172E-4B26-8B6C-09F28F4E33ED}"/>
    <hyperlink ref="BX354" r:id="rId1797" xr:uid="{65396B21-659A-4D3D-AAF8-168D59A68DCD}"/>
    <hyperlink ref="BV315" r:id="rId1798" xr:uid="{5836648F-DAB2-4052-A4C1-4DFF868AF531}"/>
    <hyperlink ref="BX315" r:id="rId1799" xr:uid="{DE44BD84-0BA6-48BF-9302-C42B08470A7D}"/>
    <hyperlink ref="BV312" r:id="rId1800" xr:uid="{AB44FC7F-3F02-410B-A008-43861096BDFB}"/>
    <hyperlink ref="BX312" r:id="rId1801" xr:uid="{F1333CF5-9524-46BC-8FD2-1C84587D212C}"/>
    <hyperlink ref="BV426" r:id="rId1802" xr:uid="{926D2D02-81A5-43EF-A068-CEF01223E7BD}"/>
    <hyperlink ref="BX426" r:id="rId1803" xr:uid="{9307DD63-A2A7-4D0F-BE94-A66FE9A0E6AE}"/>
    <hyperlink ref="BV424" r:id="rId1804" xr:uid="{739C7058-EF68-430F-AFA3-B38514AE4E21}"/>
    <hyperlink ref="BX424" r:id="rId1805" xr:uid="{71A30523-B5D4-4B6D-9D49-40760EFE5324}"/>
    <hyperlink ref="BV417" r:id="rId1806" xr:uid="{DED41F48-10C6-4418-8CE6-D2AAC3E6AF53}"/>
    <hyperlink ref="BX417" r:id="rId1807" xr:uid="{08151747-45A7-44A7-A452-76E332EF8A0A}"/>
    <hyperlink ref="BV415" r:id="rId1808" xr:uid="{2D876376-C3D6-4A85-A355-60B4874AB122}"/>
    <hyperlink ref="BX415" r:id="rId1809" xr:uid="{4A6915BE-E4F3-4D3D-95D3-5F268932B69A}"/>
    <hyperlink ref="BV413" r:id="rId1810" xr:uid="{D542D3C1-BC23-49B4-A4FE-A5F6905521A8}"/>
    <hyperlink ref="BX413" r:id="rId1811" xr:uid="{629036C3-374C-4E94-B237-58D9DB4CEABC}"/>
    <hyperlink ref="BV907" r:id="rId1812" xr:uid="{21ED6303-90C3-4BB1-8AA3-7D61EEBC817E}"/>
    <hyperlink ref="BX907" r:id="rId1813" xr:uid="{63200EDC-7678-4940-ACEF-7F10E362B167}"/>
    <hyperlink ref="BV232" r:id="rId1814" xr:uid="{B93823DC-F2AE-4BBF-B0C7-02A0C63BD4CC}"/>
    <hyperlink ref="BX232" r:id="rId1815" xr:uid="{67ADD44E-18DE-42AD-928A-E4F7A4A60705}"/>
    <hyperlink ref="BV231" r:id="rId1816" xr:uid="{E335BEC4-E956-4C42-87B2-A200CC934CAA}"/>
    <hyperlink ref="BX231" r:id="rId1817" xr:uid="{453EBF23-A5F2-4389-A2F5-FF239A5C1560}"/>
    <hyperlink ref="BV109" r:id="rId1818" xr:uid="{162DB1C5-265F-4CDE-9038-9DFD03B14540}"/>
    <hyperlink ref="BX109" r:id="rId1819" xr:uid="{3A18E272-B5DD-4523-A8D0-A147BE04F496}"/>
    <hyperlink ref="BV116" r:id="rId1820" xr:uid="{C8C9B936-895A-44FD-A0A6-1FA9850C39EA}"/>
    <hyperlink ref="BX116" r:id="rId1821" xr:uid="{68B508D1-BB30-4922-BDFB-2FDAE7724D4C}"/>
    <hyperlink ref="BV118" r:id="rId1822" xr:uid="{815EA7E4-7C2D-4782-B39E-38D566B5E2FE}"/>
    <hyperlink ref="BX118" r:id="rId1823" xr:uid="{67394F9D-C19E-44E7-AD76-0C03A1B0E6F7}"/>
    <hyperlink ref="BV129" r:id="rId1824" xr:uid="{ADF56748-3F87-4B89-9967-9DAB78A80023}"/>
    <hyperlink ref="BX129" r:id="rId1825" xr:uid="{5CD57618-44B5-4972-971A-C4780E9EEBF2}"/>
    <hyperlink ref="BV133" r:id="rId1826" xr:uid="{80CE1E8F-3155-421E-A501-6A4021CC4799}"/>
    <hyperlink ref="BX133" r:id="rId1827" xr:uid="{64AB803B-DF02-4D6F-9582-907FBEE177A6}"/>
    <hyperlink ref="BV136" r:id="rId1828" xr:uid="{5F7DE95A-56A4-4942-BCDA-C62CC64A90B9}"/>
    <hyperlink ref="BX136" r:id="rId1829" xr:uid="{1469C7AC-8177-4EB3-80FB-C70E05C2FB7C}"/>
    <hyperlink ref="BV140" r:id="rId1830" xr:uid="{F1029A5F-3CAF-4775-8421-B80FFC0CFC07}"/>
    <hyperlink ref="BX140" r:id="rId1831" xr:uid="{AC47CBA9-E7B5-4519-B2BF-58CDB3D16DB2}"/>
    <hyperlink ref="BV144" r:id="rId1832" xr:uid="{918044BE-7273-410E-9DF9-98388BA2B051}"/>
    <hyperlink ref="BX144" r:id="rId1833" xr:uid="{475E63CC-150D-47B4-AB22-BCEFBAB6B82B}"/>
    <hyperlink ref="BV164" r:id="rId1834" xr:uid="{D16B94BD-B24D-444F-983C-F273CED31CF0}"/>
    <hyperlink ref="BX164" r:id="rId1835" xr:uid="{3912B438-DA1A-474B-93C9-94C2B186C9C2}"/>
    <hyperlink ref="BV175" r:id="rId1836" xr:uid="{619D3B28-CE20-4857-A592-29094113E667}"/>
    <hyperlink ref="BX175" r:id="rId1837" xr:uid="{FABC84D7-0F17-45F0-A693-0C0BFF8CEA7F}"/>
    <hyperlink ref="BV177" r:id="rId1838" xr:uid="{D7065E82-8B13-4C35-814B-80640FD4EA96}"/>
    <hyperlink ref="BX177" r:id="rId1839" xr:uid="{E640DBAD-D67D-483A-8536-88B0E7452DB1}"/>
    <hyperlink ref="BV200" r:id="rId1840" xr:uid="{3DDD110A-392E-4F12-A018-77895A9197AA}"/>
    <hyperlink ref="BX200" r:id="rId1841" xr:uid="{2B77D080-2C0E-43C9-B745-A027E7127072}"/>
    <hyperlink ref="BV203" r:id="rId1842" xr:uid="{5964D514-C41A-47B8-B022-DFF15B6D1211}"/>
    <hyperlink ref="BX203" r:id="rId1843" xr:uid="{C2D20609-9DDF-4A5A-8EF3-015A613E4284}"/>
    <hyperlink ref="BV730" r:id="rId1844" xr:uid="{A793EC3B-EA0F-4F65-8192-D83E08FFC4D4}"/>
    <hyperlink ref="BX730" r:id="rId1845" xr:uid="{95745465-4374-4281-8BAA-92DC2DEF7CFB}"/>
    <hyperlink ref="BV1059" r:id="rId1846" xr:uid="{E08CCEDB-C895-4C9E-8D77-292416B3E621}"/>
    <hyperlink ref="BX1059" r:id="rId1847" xr:uid="{F91F19F5-4632-49F9-9E7F-9D31AA0A8964}"/>
    <hyperlink ref="BV1057" r:id="rId1848" xr:uid="{CFE56040-6193-45FC-9B44-651DBB2BDA09}"/>
    <hyperlink ref="BX1057" r:id="rId1849" xr:uid="{04298DD4-8E46-4D09-84C8-6D07BEE02BFF}"/>
    <hyperlink ref="BV856" r:id="rId1850" xr:uid="{D962507C-FAA4-44F0-B96F-B342FA5BE961}"/>
    <hyperlink ref="BX856" r:id="rId1851" xr:uid="{7E19B252-7E4E-4063-B938-609A4C501206}"/>
    <hyperlink ref="BV447" r:id="rId1852" xr:uid="{7FC6620C-E733-46AD-81D0-BBE79B45DA0C}"/>
    <hyperlink ref="BX447" r:id="rId1853" xr:uid="{73D8C61D-1A92-4262-B19F-C33CB1093299}"/>
    <hyperlink ref="BV443" r:id="rId1854" xr:uid="{E31F8AE9-D7B1-4414-9895-585499AACAF7}"/>
    <hyperlink ref="BX443" r:id="rId1855" xr:uid="{DC68AA0B-2309-49C9-B35C-379309DE5F94}"/>
    <hyperlink ref="BV441" r:id="rId1856" xr:uid="{D322DC0D-3B52-4191-B942-A2EAD5CD65CF}"/>
    <hyperlink ref="BX441" r:id="rId1857" xr:uid="{9C386F37-948A-4DE4-A117-C9DF3646AC50}"/>
    <hyperlink ref="BV432" r:id="rId1858" xr:uid="{75B50A17-892C-4090-8C52-51285DC55BF6}"/>
    <hyperlink ref="BX432" r:id="rId1859" xr:uid="{C76E5340-7599-4FB7-9C29-731CEC9F1946}"/>
    <hyperlink ref="BV430" r:id="rId1860" xr:uid="{1E4FB771-9388-4FA8-95C4-CDC6661516E3}"/>
    <hyperlink ref="BX430" r:id="rId1861" xr:uid="{3F837EE1-400A-49CC-9A22-07636A413ED3}"/>
    <hyperlink ref="BV253" r:id="rId1862" xr:uid="{55C6197E-BD15-431C-8D6A-8C22DA50845B}"/>
    <hyperlink ref="BX253" r:id="rId1863" xr:uid="{758A928A-7923-45D4-8E45-E6719C93CCA1}"/>
    <hyperlink ref="BV249" r:id="rId1864" xr:uid="{9E58F2C8-50AF-4A33-819E-F4C517624BBC}"/>
    <hyperlink ref="BX249" r:id="rId1865" xr:uid="{2A49DFB6-9532-4979-A74B-E911E503C71A}"/>
    <hyperlink ref="BV246" r:id="rId1866" xr:uid="{7AD2208C-F875-4F3B-814F-9047B97A667B}"/>
    <hyperlink ref="BX246" r:id="rId1867" xr:uid="{12FD9684-87B8-4342-AAD1-E82AFE9CDF8D}"/>
    <hyperlink ref="BV245" r:id="rId1868" xr:uid="{E0A561F5-5C9F-4FBE-A8DD-59C1071EE8D1}"/>
    <hyperlink ref="BX245" r:id="rId1869" xr:uid="{B581F90B-2411-4E85-8066-719797B11547}"/>
    <hyperlink ref="BV304" r:id="rId1870" xr:uid="{EF9BF5A3-6A20-4B5B-8EB7-A12EA54107E0}"/>
    <hyperlink ref="BX304" r:id="rId1871" xr:uid="{2285E03C-18D3-4E31-A502-F6946374FFA3}"/>
    <hyperlink ref="BV309" r:id="rId1872" xr:uid="{E8D5769D-EC6C-429A-B0F2-CFDFE22FEB73}"/>
    <hyperlink ref="BV310" r:id="rId1873" xr:uid="{B24F5FED-CE17-4C4F-923F-7946A6E48101}"/>
    <hyperlink ref="BX309" r:id="rId1874" xr:uid="{122F75DB-8733-442B-A200-EB57773D46BD}"/>
    <hyperlink ref="BX310" r:id="rId1875" xr:uid="{B5E722E5-5EA1-45EB-90F7-B051292CE0DC}"/>
    <hyperlink ref="BV313" r:id="rId1876" xr:uid="{72B21CB3-CB56-4A69-9F5D-40B74F42CB18}"/>
    <hyperlink ref="BX313" r:id="rId1877" xr:uid="{2D0A121C-FE83-4306-9EA5-A3488704C92B}"/>
    <hyperlink ref="BV329" r:id="rId1878" xr:uid="{76AB4D96-F419-4ED7-BC20-9D832A473DDD}"/>
    <hyperlink ref="BX329" r:id="rId1879" xr:uid="{63658F85-D8DF-45E4-80A6-87F195EC4105}"/>
    <hyperlink ref="BV338" r:id="rId1880" xr:uid="{6FB2641E-5969-4BF8-984C-CC597183254E}"/>
    <hyperlink ref="BX338" r:id="rId1881" xr:uid="{649A8627-CAF6-44D5-8AA0-5DCB6D9F8A3E}"/>
    <hyperlink ref="BV340" r:id="rId1882" xr:uid="{625D4E46-CD7F-4E57-BD2F-6563D5B8E24B}"/>
    <hyperlink ref="BX340" r:id="rId1883" xr:uid="{1CA98CA1-C1EE-4CF8-BD7A-5333E654962D}"/>
    <hyperlink ref="BV352" r:id="rId1884" xr:uid="{6B349E26-8182-46FF-85CD-418FC9B60D7A}"/>
    <hyperlink ref="BX352" r:id="rId1885" xr:uid="{9DAA2EE8-D218-4656-98D0-32A0CA1C878A}"/>
    <hyperlink ref="BV355" r:id="rId1886" xr:uid="{311C74DD-D44C-4F17-BC8E-DCBA767CD765}"/>
    <hyperlink ref="BX355" r:id="rId1887" xr:uid="{90D9E4CE-1CD4-45F2-88E3-ABF17C2FEECE}"/>
    <hyperlink ref="BV358" r:id="rId1888" xr:uid="{1A8FB953-5E7A-4B8B-B63C-6968D26EBE02}"/>
    <hyperlink ref="BX358" r:id="rId1889" xr:uid="{8D8CD971-EB6D-4063-8B82-D9629E218CB4}"/>
    <hyperlink ref="BV371" r:id="rId1890" xr:uid="{65755F29-03A5-4510-992B-6BB41803E497}"/>
    <hyperlink ref="BX371" r:id="rId1891" xr:uid="{7D205FDE-4BA9-49BE-8A8E-969AD006A9AA}"/>
    <hyperlink ref="BV1073" r:id="rId1892" xr:uid="{0B313842-7E3D-43F0-9A7D-E9F932DF5BB0}"/>
    <hyperlink ref="BX1073" r:id="rId1893" xr:uid="{7E927B77-E936-4436-BA3B-EEF58EE7638B}"/>
    <hyperlink ref="BV1084" r:id="rId1894" xr:uid="{8DFB3E47-3F5B-4384-AF9C-F4205E8CA7D4}"/>
    <hyperlink ref="BX1084" r:id="rId1895" xr:uid="{F09D1CF1-AF8F-4242-80F8-01D3B878E795}"/>
    <hyperlink ref="BV1086" r:id="rId1896" xr:uid="{C8EF1844-C937-4DC3-B086-5FC1F12B1C83}"/>
    <hyperlink ref="BX1086" r:id="rId1897" xr:uid="{6DB5F2C5-055A-454D-8C8E-FDCF6BFB877D}"/>
    <hyperlink ref="BV1091" r:id="rId1898" xr:uid="{F86EE3D1-1781-4502-A022-FB1DE2833ED5}"/>
    <hyperlink ref="BX1091" r:id="rId1899" xr:uid="{1D78DC4E-E7CA-4597-B4C6-C7EC9C18B230}"/>
    <hyperlink ref="BV1095" r:id="rId1900" xr:uid="{0196727F-A217-4024-B181-D9ABAF7E46C2}"/>
    <hyperlink ref="BX1095" r:id="rId1901" xr:uid="{C3F450EF-F548-4D38-8E28-DD712DCC8D52}"/>
    <hyperlink ref="BV1110" r:id="rId1902" xr:uid="{40957DEE-F6D8-4AF8-8F2B-EB41D437CBFA}"/>
    <hyperlink ref="BX1110" r:id="rId1903" xr:uid="{FF072978-2093-4A34-BC2E-0AE62AF86BAE}"/>
    <hyperlink ref="BV1112" r:id="rId1904" xr:uid="{54D849D3-908A-4E0B-8188-A615404486AF}"/>
    <hyperlink ref="BX1112" r:id="rId1905" xr:uid="{E63B24AE-9DAF-45F0-83FF-B81A400FB716}"/>
    <hyperlink ref="BV1121" r:id="rId1906" xr:uid="{D8175F2B-C737-49CE-B85F-54B9B5459F8D}"/>
    <hyperlink ref="BX1121" r:id="rId1907" xr:uid="{47ED0EC9-F454-4F59-9468-EC01CD8E9963}"/>
    <hyperlink ref="BV229" r:id="rId1908" xr:uid="{CC79957A-F77A-4F27-A74E-867944B41118}"/>
    <hyperlink ref="BX229" r:id="rId1909" xr:uid="{D5D406B2-CAF3-4367-B6E7-323E43A99854}"/>
    <hyperlink ref="BV228" r:id="rId1910" xr:uid="{96DB9F24-15EE-43BA-8424-FF9F18E481E1}"/>
    <hyperlink ref="BX228" r:id="rId1911" xr:uid="{661BD519-29CC-4EAD-9D26-7DD3CAC7A161}"/>
    <hyperlink ref="BV227" r:id="rId1912" xr:uid="{0A23E0EE-D11A-4C46-A405-BEDD2C89ADC1}"/>
    <hyperlink ref="BX227" r:id="rId1913" xr:uid="{8652F139-F3E1-4F13-BF26-C37ABF6F7F5D}"/>
    <hyperlink ref="BV226" r:id="rId1914" xr:uid="{F4492ED3-73F5-4DD6-A926-F33AA22BCB67}"/>
    <hyperlink ref="BX226" r:id="rId1915" xr:uid="{F2D2C0C5-7562-4A6E-B827-9966B76AC9E1}"/>
    <hyperlink ref="BV225" r:id="rId1916" xr:uid="{7C9D708E-801A-4ABE-9F1A-FD80CF49B201}"/>
    <hyperlink ref="BX225" r:id="rId1917" xr:uid="{88B90DC2-38CE-41FF-A140-E563F10DB007}"/>
    <hyperlink ref="BV863" r:id="rId1918" xr:uid="{4ED80CBA-E660-4C93-939B-F5275BDE9582}"/>
    <hyperlink ref="BV188" r:id="rId1919" xr:uid="{B785C224-12AC-4BE5-A341-9E9205CE7649}"/>
    <hyperlink ref="BX188" r:id="rId1920" xr:uid="{FBCA5C90-71F7-4197-8468-DC89569656A1}"/>
    <hyperlink ref="BV183" r:id="rId1921" xr:uid="{396E30D3-9EC1-4374-86C8-7A0B20221670}"/>
    <hyperlink ref="BX183" r:id="rId1922" xr:uid="{1E6C44B1-2B9E-4088-B8AB-AACE0EDF9E99}"/>
    <hyperlink ref="BV173" r:id="rId1923" xr:uid="{9D7880AC-8E0F-47C7-A39B-57988AF28A56}"/>
    <hyperlink ref="BX173" r:id="rId1924" xr:uid="{842B8D81-F52E-4E2E-87C3-8835F6E28EDD}"/>
    <hyperlink ref="BV153" r:id="rId1925" xr:uid="{BD8B8645-4984-4A0D-8774-C35C657F1BBE}"/>
    <hyperlink ref="BX153" r:id="rId1926" xr:uid="{4ED94DD4-DB6D-4BE7-94C0-B3BD5EE676BB}"/>
    <hyperlink ref="BV148" r:id="rId1927" xr:uid="{81B2FE0B-8235-4E9C-B184-73183DD4425B}"/>
    <hyperlink ref="BX148" r:id="rId1928" xr:uid="{86B2C846-5D2E-4BD8-AE6B-D0DA91A5D13B}"/>
    <hyperlink ref="BV122" r:id="rId1929" xr:uid="{6F1AC4C5-2D46-454E-A407-C2F7137EE238}"/>
    <hyperlink ref="BX122" r:id="rId1930" xr:uid="{DD88EBAA-2ED1-4D90-9AEB-32A864797FEB}"/>
    <hyperlink ref="BV112" r:id="rId1931" xr:uid="{58416F89-D398-44D4-B52B-157CB692713C}"/>
    <hyperlink ref="BX112" r:id="rId1932" xr:uid="{93A3B322-C3E7-47C0-9EAC-7B031E9EE529}"/>
    <hyperlink ref="BV603" r:id="rId1933" xr:uid="{6489D783-8803-41CE-850C-2D3F872ECE23}"/>
    <hyperlink ref="BX603" r:id="rId1934" xr:uid="{BC5191EE-62EB-4F8D-869B-F0C4D2593BE9}"/>
    <hyperlink ref="BV601" r:id="rId1935" xr:uid="{CA8D2AD1-3313-415F-B1AC-4F6044D96D1D}"/>
    <hyperlink ref="BX601" r:id="rId1936" xr:uid="{B70DCCEB-3D3B-4A72-B2B9-2252103E91C5}"/>
    <hyperlink ref="BV7" r:id="rId1937" xr:uid="{0DE92180-1C7B-4345-8BA4-E70864BD7D66}"/>
    <hyperlink ref="BV8" r:id="rId1938" xr:uid="{1BC6FFB6-F80E-4B12-8D2F-878A847CF8A9}"/>
    <hyperlink ref="BX7" r:id="rId1939" xr:uid="{9403ADD9-490E-4D73-ACF1-1AB4296F1BD1}"/>
    <hyperlink ref="BX8" r:id="rId1940" xr:uid="{0CAE49F4-0DA1-455F-B9C1-177C13802B2E}"/>
    <hyperlink ref="BV13" r:id="rId1941" xr:uid="{31224E66-FE05-4CBD-BEE3-7F3C01FDD0A4}"/>
    <hyperlink ref="BX13" r:id="rId1942" xr:uid="{0B8E5543-7C1D-421D-9693-637AB0F19886}"/>
    <hyperlink ref="BV17" r:id="rId1943" xr:uid="{78B84040-04EC-413C-8063-5A3BA0DB8A4F}"/>
    <hyperlink ref="BX17" r:id="rId1944" xr:uid="{076B2F5C-0BD0-4DD7-A718-473FC1228D78}"/>
    <hyperlink ref="BV19" r:id="rId1945" xr:uid="{A819F395-7F6E-41B5-852C-262D36B55044}"/>
    <hyperlink ref="BX19" r:id="rId1946" xr:uid="{18A65DB9-2F39-48EE-9987-C287B711B058}"/>
    <hyperlink ref="BV24" r:id="rId1947" xr:uid="{2C4BACD8-B5CD-44E1-953A-AA97C2F28885}"/>
    <hyperlink ref="BX24" r:id="rId1948" xr:uid="{4A0C23A0-7A0C-48C0-BEAB-58A8DF8C4DD6}"/>
    <hyperlink ref="BV26" r:id="rId1949" xr:uid="{3CC9D9DE-5F7F-4CBD-B89A-0575D15D2C76}"/>
    <hyperlink ref="BX26" r:id="rId1950" xr:uid="{B401CC24-3672-4E0D-8CCD-09CC5D361383}"/>
    <hyperlink ref="BV35" r:id="rId1951" xr:uid="{59394FC7-375F-4DB3-8FB5-6D8CB9B21F25}"/>
    <hyperlink ref="BX35" r:id="rId1952" xr:uid="{625BE7FE-0B14-49CE-9CB1-72F1D26856FA}"/>
    <hyperlink ref="BV40" r:id="rId1953" xr:uid="{B08B89E9-46B6-4873-BF98-2C015E1904B6}"/>
    <hyperlink ref="BX40" r:id="rId1954" xr:uid="{FC07E0F2-BD35-4DE3-A1D1-25844518530E}"/>
    <hyperlink ref="BV43" r:id="rId1955" xr:uid="{2FE6D621-B99B-4C93-A71B-D191ECF6C8B5}"/>
    <hyperlink ref="BV44" r:id="rId1956" xr:uid="{2DC99691-D13C-4B43-B45C-4DDDF9BD18A1}"/>
    <hyperlink ref="BX43" r:id="rId1957" xr:uid="{60F720CD-93ED-4EA4-96AD-3BDB5733054E}"/>
    <hyperlink ref="BX44" r:id="rId1958" xr:uid="{B6CC9BC7-A144-4162-98AE-64E8F3BAB64D}"/>
    <hyperlink ref="BV52" r:id="rId1959" xr:uid="{DBF57B7F-5F52-4589-B039-F334ACEAC54E}"/>
    <hyperlink ref="BX52" r:id="rId1960" xr:uid="{C4062429-B9B4-4456-8215-5D30314EDBA2}"/>
    <hyperlink ref="BV1151" r:id="rId1961" xr:uid="{B06AA1C3-58CD-417F-A140-21167466CEB2}"/>
    <hyperlink ref="BX1151" r:id="rId1962" xr:uid="{672FB502-2D45-4342-B7AE-850DDA0A5163}"/>
    <hyperlink ref="BV1149" r:id="rId1963" xr:uid="{9E4AA8BF-BF8C-41A1-8681-FDDB01FB667D}"/>
    <hyperlink ref="BX1149" r:id="rId1964" xr:uid="{E2D4AB56-D71A-4B31-8437-EAC9E60D2B28}"/>
    <hyperlink ref="BX298" r:id="rId1965" xr:uid="{5C1A9CAD-DAD8-4139-881E-1B77951D90E4}"/>
    <hyperlink ref="BX297" r:id="rId1966" xr:uid="{C796097D-6D53-48E7-8C23-8A216F8C8DB7}"/>
    <hyperlink ref="BX291" r:id="rId1967" xr:uid="{BFA7DA8B-5816-48FF-B28B-4D1ECA95EB2C}"/>
    <hyperlink ref="BV298" r:id="rId1968" xr:uid="{FC3E8370-3CB7-41E5-9B78-C1C04F1C04C1}"/>
    <hyperlink ref="BV297" r:id="rId1969" xr:uid="{B44030B9-4C45-405C-8DEB-AEB9CE6FD85A}"/>
    <hyperlink ref="BV291" r:id="rId1970" xr:uid="{08E8D5B8-E57C-42CB-AF4F-2D64A24457DA}"/>
    <hyperlink ref="BV614" r:id="rId1971" xr:uid="{9A9B929A-9B54-43F8-826A-A34AEA4A785C}"/>
    <hyperlink ref="BX614" r:id="rId1972" xr:uid="{B376E0AF-8E91-4AC5-B722-85AFCA4AD26D}"/>
    <hyperlink ref="BV612" r:id="rId1973" xr:uid="{3E919696-325A-4A87-9D26-9D07415B839D}"/>
    <hyperlink ref="BX612" r:id="rId1974" xr:uid="{561EF92C-F819-4D99-9933-B192D86EAEB1}"/>
    <hyperlink ref="BV520" r:id="rId1975" xr:uid="{8CD9A0CA-0A80-4AEB-9A0B-02556201BC88}"/>
    <hyperlink ref="BX520" r:id="rId1976" xr:uid="{6FB8C213-271A-4DBB-9E04-07AA1C672C82}"/>
    <hyperlink ref="BV522" r:id="rId1977" xr:uid="{1F7C2EFE-E7D6-4426-9A33-803C079DF962}"/>
    <hyperlink ref="BX522" r:id="rId1978" xr:uid="{813A8652-C14C-4E97-A697-DE6A017A5CDE}"/>
    <hyperlink ref="BV524" r:id="rId1979" xr:uid="{53E3930F-74CB-4413-A0CA-6C9B6D8DFB57}"/>
    <hyperlink ref="BX524" r:id="rId1980" xr:uid="{F1BD8CA1-B872-4953-B92A-8D3DE412D1C1}"/>
    <hyperlink ref="BV534" r:id="rId1981" xr:uid="{DBB29DCC-C8F5-45FF-893B-47F426683905}"/>
    <hyperlink ref="BX534" r:id="rId1982" xr:uid="{DD915AD1-135B-4189-8F80-88B8FF131971}"/>
    <hyperlink ref="BV538" r:id="rId1983" xr:uid="{8F4B5D27-526C-48A6-A5B3-396E54E12819}"/>
    <hyperlink ref="BX538" r:id="rId1984" xr:uid="{BAA05A2C-7489-4E57-8B01-FAC5E93A0774}"/>
    <hyperlink ref="BV540" r:id="rId1985" xr:uid="{EEE004DD-52DF-4F4F-AE5C-FF94FCA0B645}"/>
    <hyperlink ref="BX540" r:id="rId1986" xr:uid="{44179287-7CC5-445B-A6BB-E4EBD1DACABF}"/>
    <hyperlink ref="BV542" r:id="rId1987" xr:uid="{993085C0-C191-4F8B-A9DF-1A6C4A0D2C42}"/>
    <hyperlink ref="BX542" r:id="rId1988" xr:uid="{B339BD16-6AE0-4966-9922-8BC29DB103CB}"/>
    <hyperlink ref="BV544" r:id="rId1989" xr:uid="{00CF3FF9-6876-4CF9-AF66-B380F5115F40}"/>
    <hyperlink ref="BX544" r:id="rId1990" xr:uid="{1B1D8949-A839-433E-AD2B-31CD36C7B742}"/>
    <hyperlink ref="BV554" r:id="rId1991" xr:uid="{BB77FB76-C3F5-4BB4-B7B8-EDDBAD94E975}"/>
    <hyperlink ref="BX554" r:id="rId1992" xr:uid="{CD0A7908-803E-49D0-AD34-69A6AA22939C}"/>
    <hyperlink ref="BV1161" r:id="rId1993" xr:uid="{39AF3E61-B119-4960-A80A-7A9059433CD0}"/>
    <hyperlink ref="BX1161" r:id="rId1994" xr:uid="{104273C4-358C-4CFA-9BBC-250474A81908}"/>
    <hyperlink ref="BV1159" r:id="rId1995" xr:uid="{7B68D580-F982-49EE-BB12-E584BDC50C20}"/>
    <hyperlink ref="BX1159" r:id="rId1996" xr:uid="{601905C4-B7AA-4D35-9F49-2A8B559A177C}"/>
    <hyperlink ref="BV1157" r:id="rId1997" xr:uid="{98E11555-EE86-4871-A1B1-AB9D00CBD00C}"/>
    <hyperlink ref="BX1157" r:id="rId1998" xr:uid="{0F8FB18A-B968-4AF2-9B08-675A2E14DCCC}"/>
    <hyperlink ref="BV1155" r:id="rId1999" xr:uid="{B4A98883-2C97-4FD7-A7D7-4AB9A6AC71A6}"/>
    <hyperlink ref="BX1155" r:id="rId2000" xr:uid="{5731B381-6C0A-49BE-B591-CE319435CF65}"/>
    <hyperlink ref="BV744" r:id="rId2001" xr:uid="{6CBDD228-A4FD-4BAC-B25D-C66ED6C5E7A5}"/>
    <hyperlink ref="BX744" r:id="rId2002" xr:uid="{EE998B9D-3959-4295-B5BB-D213DD95CB96}"/>
    <hyperlink ref="BV742" r:id="rId2003" xr:uid="{DB90DC88-4B98-4A0E-B6B4-B8B77797538A}"/>
    <hyperlink ref="BX742" r:id="rId2004" xr:uid="{3AAC254C-9B17-46FD-A7A0-D42BAAC22C54}"/>
    <hyperlink ref="BV740" r:id="rId2005" xr:uid="{6EC5E08C-EA1E-4C0E-9519-6AD873C99FB9}"/>
    <hyperlink ref="BX740" r:id="rId2006" xr:uid="{DA75F7E7-1A54-43A1-A5C7-73008CFB6DDD}"/>
    <hyperlink ref="BV842" r:id="rId2007" xr:uid="{733C0F7B-B08A-4C90-8FE1-A53856F82918}"/>
    <hyperlink ref="BX842" r:id="rId2008" xr:uid="{57F9A9F9-0577-40A0-B1D0-C873FA5D2800}"/>
    <hyperlink ref="BV836" r:id="rId2009" xr:uid="{9EF3976F-CBBC-43AF-8B93-A29A55EED76D}"/>
    <hyperlink ref="BX836" r:id="rId2010" xr:uid="{F1BBCF0C-62DF-48B5-93DF-374C4DDF8F7E}"/>
    <hyperlink ref="BV760" r:id="rId2011" xr:uid="{5F0D5CE4-E939-42A8-AA3F-31A4DF990272}"/>
    <hyperlink ref="BX760" r:id="rId2012" xr:uid="{EAEE3B37-9605-47CA-BA7F-8FC446A7F4E7}"/>
    <hyperlink ref="BV758" r:id="rId2013" xr:uid="{067003AB-69C6-4870-881E-97DA79CE00B5}"/>
    <hyperlink ref="BX758" r:id="rId2014" xr:uid="{6EB8B1C3-6F47-44E2-AEE4-F463D3616482}"/>
    <hyperlink ref="BV756" r:id="rId2015" xr:uid="{C7495A88-BC12-42FB-BC5D-C6317A032AA3}"/>
    <hyperlink ref="BX756" r:id="rId2016" xr:uid="{E72F0CE0-551E-42ED-A4B2-672FFF0656BC}"/>
    <hyperlink ref="BV480" r:id="rId2017" xr:uid="{ECA8D246-3E10-448C-81F7-75C2BACA46C7}"/>
    <hyperlink ref="BV478" r:id="rId2018" xr:uid="{000CC462-39E8-4A35-BBF0-7D2463864711}"/>
    <hyperlink ref="BV476" r:id="rId2019" xr:uid="{F66222C9-0EF0-4286-B653-B9F6DBB3BBF2}"/>
    <hyperlink ref="BV507" r:id="rId2020" xr:uid="{46418B1D-BF27-4780-A8B8-E55083B4C201}"/>
    <hyperlink ref="BV505" r:id="rId2021" xr:uid="{22C21FED-7EC5-4E16-857E-A45F3E72E8D2}"/>
    <hyperlink ref="BV501" r:id="rId2022" xr:uid="{6F8C72A3-4E93-43BC-B3BD-44CF95AD1735}"/>
    <hyperlink ref="BV499" r:id="rId2023" xr:uid="{54A1B17C-9147-4933-B332-E693B8B04C2B}"/>
    <hyperlink ref="BV497" r:id="rId2024" xr:uid="{0A6E391E-09A4-461F-B056-7EC460270546}"/>
    <hyperlink ref="BV495" r:id="rId2025" xr:uid="{5CB5E9BA-FCAE-40A6-90E8-3B87BAFE24F2}"/>
    <hyperlink ref="BV487" r:id="rId2026" xr:uid="{4985CBB8-3475-434F-92A0-DF6D332DE949}"/>
    <hyperlink ref="BX505" r:id="rId2027" xr:uid="{C5C11D4A-64D9-490F-9BFF-FEE493DD2FD5}"/>
    <hyperlink ref="BX501" r:id="rId2028" xr:uid="{EC5D836C-83C7-438F-BF1B-AD033294CCCD}"/>
    <hyperlink ref="BX499" r:id="rId2029" xr:uid="{A6723D9C-58A5-458D-842F-47A8D901941E}"/>
    <hyperlink ref="BX497" r:id="rId2030" xr:uid="{4894C23A-BC91-4BCE-946A-942ECE3094D9}"/>
    <hyperlink ref="BX495" r:id="rId2031" xr:uid="{AF12E16C-ACB8-4B18-95BB-88B892C035C5}"/>
    <hyperlink ref="BX487" r:id="rId2032" xr:uid="{C83103BB-97D1-4211-AFCE-85139C4340F2}"/>
    <hyperlink ref="BX485" r:id="rId2033" xr:uid="{19535E9D-9769-4390-B045-C0E5BB7F0D52}"/>
    <hyperlink ref="BX480" r:id="rId2034" xr:uid="{A62EFB1E-D1CA-4B7E-A42C-C5A56DBA7F1F}"/>
    <hyperlink ref="BX478" r:id="rId2035" xr:uid="{DF9CA957-3C25-4D0E-A7B1-D68DDC5EB285}"/>
    <hyperlink ref="BX476" r:id="rId2036" xr:uid="{651E44C6-18D2-4B50-B3E1-9F4B013EA5BF}"/>
    <hyperlink ref="BV139" r:id="rId2037" xr:uid="{5708445C-163F-461A-A8A4-252D550EAE76}"/>
    <hyperlink ref="BX139" r:id="rId2038" xr:uid="{21310576-0CB6-490E-AB8A-A0DD45137DAD}"/>
    <hyperlink ref="BV135" r:id="rId2039" xr:uid="{B2279F3C-A6EC-4A17-941D-1E852EF45218}"/>
    <hyperlink ref="BX135" r:id="rId2040" xr:uid="{94BC16D2-276D-4DFB-8B44-CA29F64956DA}"/>
    <hyperlink ref="BV128" r:id="rId2041" xr:uid="{F6D80A7E-3D59-46EC-8F86-CC38AD9FF123}"/>
    <hyperlink ref="BX128" r:id="rId2042" xr:uid="{7E7FAA1A-77E6-4826-9556-A05B0DFA0326}"/>
    <hyperlink ref="BV108" r:id="rId2043" xr:uid="{8571733D-83F3-4330-B511-01CC590BE8AE}"/>
    <hyperlink ref="BX108" r:id="rId2044" xr:uid="{48BDAA0E-3B1A-40D9-B51E-5B9191AEFB6E}"/>
    <hyperlink ref="BV761" r:id="rId2045" xr:uid="{03C1ED34-C352-4A90-BD73-1C6CD5DCCADC}"/>
    <hyperlink ref="BX761" r:id="rId2046" xr:uid="{0A1F65E5-3116-4D91-B5FF-D6934BAE5CC2}"/>
    <hyperlink ref="BV759" r:id="rId2047" xr:uid="{6B20A4AF-C894-44D9-BB85-3DAD09F4E391}"/>
    <hyperlink ref="BX759" r:id="rId2048" xr:uid="{88771B92-E470-42A9-8B39-AF05C2E7182A}"/>
    <hyperlink ref="BV757" r:id="rId2049" xr:uid="{72509925-4AC9-42EE-9C2D-6E0D7632140E}"/>
    <hyperlink ref="BX757" r:id="rId2050" xr:uid="{8E571FA1-7C6D-4058-A50A-92C4A6F2D9DF}"/>
    <hyperlink ref="BX113" r:id="rId2051" xr:uid="{A033146D-F08F-4061-B4F9-34D64E3169C8}"/>
    <hyperlink ref="BV113" r:id="rId2052" xr:uid="{003605FD-70B2-4419-A3F2-501624525D9C}"/>
    <hyperlink ref="BX119" r:id="rId2053" xr:uid="{0C5A695E-03D6-4BF1-B969-CB2E9596405B}"/>
    <hyperlink ref="BV119" r:id="rId2054" xr:uid="{47A9F927-A913-4743-93E6-A29E7A482FAA}"/>
    <hyperlink ref="BX123" r:id="rId2055" xr:uid="{DE86A8AC-56E0-48E9-A7B6-1D37F4DF5DFF}"/>
    <hyperlink ref="BV123" r:id="rId2056" xr:uid="{D618A46F-88B8-48A2-94B5-3B2B769A3F30}"/>
    <hyperlink ref="BX127" r:id="rId2057" xr:uid="{8615F0FA-4C43-4F53-9F5C-F78F29ACECA0}"/>
    <hyperlink ref="BV127" r:id="rId2058" xr:uid="{E0AC8D7F-E2AE-45CE-822F-45BA406B28BD}"/>
    <hyperlink ref="BX149" r:id="rId2059" xr:uid="{F46F36F9-17C4-47FD-87C4-39C9C6BC7B04}"/>
    <hyperlink ref="BV149" r:id="rId2060" xr:uid="{71A5927F-4BC8-409C-9C48-EB774C8B8A07}"/>
    <hyperlink ref="BX154" r:id="rId2061" xr:uid="{C0BF0152-0501-47F0-A7C6-EA66B7D4F86D}"/>
    <hyperlink ref="BV154" r:id="rId2062" xr:uid="{7AFB3715-57B4-41F8-80BD-8EAAE39F2DA0}"/>
    <hyperlink ref="BX167" r:id="rId2063" xr:uid="{E73353C1-698F-41E7-9CCF-62503BFF0987}"/>
    <hyperlink ref="BV167" r:id="rId2064" xr:uid="{45902B3D-2185-484A-8F1E-44CA7D438192}"/>
    <hyperlink ref="BX170" r:id="rId2065" xr:uid="{DB8A7BFF-76DC-48DD-984A-E29AE64C82A8}"/>
    <hyperlink ref="BV170" r:id="rId2066" xr:uid="{6E50C4C8-D029-449E-A4FC-9BFD8D22E404}"/>
    <hyperlink ref="BX174" r:id="rId2067" xr:uid="{E41C48B5-1CD4-4374-8E39-1CB4E6770026}"/>
    <hyperlink ref="BV174" r:id="rId2068" xr:uid="{9F95B5FA-B979-4486-BBE5-A5EB3C1782EE}"/>
    <hyperlink ref="BX184" r:id="rId2069" xr:uid="{FB68B5BB-AEB4-4491-8522-84799C6F5503}"/>
    <hyperlink ref="BV184" r:id="rId2070" xr:uid="{599B6D2C-D3E7-495A-83CB-3CA7217345E0}"/>
    <hyperlink ref="BX189" r:id="rId2071" xr:uid="{34D8E7AD-A527-4A4D-8A26-9F89D08C53C5}"/>
    <hyperlink ref="BV189" r:id="rId2072" xr:uid="{FF53A3C8-7D76-469B-85C0-124A4677EE7A}"/>
    <hyperlink ref="BX202" r:id="rId2073" xr:uid="{2F44E9ED-EC00-4593-A3DC-276E1114F0F9}"/>
    <hyperlink ref="BV202" r:id="rId2074" xr:uid="{BB8A4CAD-4428-4857-8125-0027CF2F24AA}"/>
    <hyperlink ref="BX207" r:id="rId2075" xr:uid="{631A499F-49D6-47AE-93FC-76D053E19201}"/>
    <hyperlink ref="BV207" r:id="rId2076" xr:uid="{4141BE42-09FB-4096-B6E8-34ED255E994F}"/>
    <hyperlink ref="BX216" r:id="rId2077" xr:uid="{F9C36FE8-10D6-4A82-A0D8-5696158DA690}"/>
    <hyperlink ref="BV216" r:id="rId2078" xr:uid="{3FD865B5-02D8-4DD2-835E-8E7DBC83E3D9}"/>
    <hyperlink ref="BV791" r:id="rId2079" xr:uid="{05973916-61D4-4D7A-BB4A-9FA564EC04D1}"/>
    <hyperlink ref="BV792" r:id="rId2080" xr:uid="{1D86AA6B-6A4B-47CE-87D8-4E7A6EFD2BFA}"/>
    <hyperlink ref="BX791" r:id="rId2081" xr:uid="{D4167203-A365-478A-B07E-BDB3585BC002}"/>
    <hyperlink ref="BX792" r:id="rId2082" xr:uid="{32A87491-2D83-4497-B8D0-7269F63376AE}"/>
    <hyperlink ref="BV794" r:id="rId2083" xr:uid="{EF17E07B-646A-4364-8C2B-2122C90DF04A}"/>
    <hyperlink ref="BX794" r:id="rId2084" xr:uid="{21CB7E74-EB0B-4500-9329-9840A4C6FFB6}"/>
    <hyperlink ref="BV796" r:id="rId2085" xr:uid="{1FBC93E9-046C-43C1-BB89-87EAA09C8A99}"/>
    <hyperlink ref="BX796" r:id="rId2086" xr:uid="{6F34C9B4-22FD-42EB-BB5C-C53780777D41}"/>
    <hyperlink ref="BV798" r:id="rId2087" xr:uid="{B77623B2-C6AD-40CD-98F0-9B6DC32F4ECE}"/>
    <hyperlink ref="BX798" r:id="rId2088" xr:uid="{E82182F1-4B94-402D-A53C-93C273F5C330}"/>
    <hyperlink ref="BV800" r:id="rId2089" xr:uid="{4AA4512D-E953-4CCE-A988-58C994F81B8F}"/>
    <hyperlink ref="BX800" r:id="rId2090" xr:uid="{F07FA4F3-98CA-40E0-AF72-EC6DC2D773E6}"/>
    <hyperlink ref="BV805" r:id="rId2091" xr:uid="{4E57E24C-1F09-4F0D-A99B-DDF56073DDAC}"/>
    <hyperlink ref="BX805" r:id="rId2092" xr:uid="{6BB814BC-EFA6-440F-A6B5-8AC249C752C2}"/>
    <hyperlink ref="BV716" r:id="rId2093" xr:uid="{FE0BD930-8F8A-43BB-A475-9909D32A0F71}"/>
    <hyperlink ref="BX716" r:id="rId2094" xr:uid="{7020CF6E-B5FD-4A18-8C9D-0D1A87A8AC6A}"/>
    <hyperlink ref="BV575" r:id="rId2095" xr:uid="{947131DF-DEB9-4CC0-8119-485F8571FD6C}"/>
    <hyperlink ref="BX575" r:id="rId2096" xr:uid="{8B7D4CEC-9A94-49C5-A51F-11D432675D93}"/>
    <hyperlink ref="BV571" r:id="rId2097" xr:uid="{667F2654-D827-442A-A71D-431D57FEF76A}"/>
    <hyperlink ref="BX571" r:id="rId2098" xr:uid="{30366B3E-1488-4A1E-B3CD-A21DB7A5B345}"/>
    <hyperlink ref="BV569" r:id="rId2099" xr:uid="{D126E322-5420-4766-AED5-EBE0B8D7D740}"/>
    <hyperlink ref="BX569" r:id="rId2100" xr:uid="{DEBBB19C-CB06-489C-B2EB-4ED7386539B5}"/>
    <hyperlink ref="BV1160" r:id="rId2101" xr:uid="{F52096F9-2360-433D-BB7C-19DBCB84A571}"/>
    <hyperlink ref="BV1158" r:id="rId2102" xr:uid="{A68F0AF9-A05E-4955-8CF5-672E868E3DE8}"/>
    <hyperlink ref="BV1156" r:id="rId2103" xr:uid="{9E173327-B16D-493F-BF26-BF5D987BAAD3}"/>
    <hyperlink ref="BV1154" r:id="rId2104" xr:uid="{839AAD4A-CD49-47AF-BCA4-7D17356590EA}"/>
    <hyperlink ref="BX1178" r:id="rId2105" xr:uid="{47EF3E67-AFE3-4301-8D07-888255F51A72}"/>
    <hyperlink ref="BX1158" r:id="rId2106" xr:uid="{D57835EE-AB13-4530-AD23-58869AC83286}"/>
    <hyperlink ref="BX1156" r:id="rId2107" xr:uid="{FA063350-B7E2-43C1-B7D5-F518451724E2}"/>
    <hyperlink ref="BX1154" r:id="rId2108" xr:uid="{B82D7251-43F8-4EAD-96B7-C98AB065869B}"/>
    <hyperlink ref="BV617" r:id="rId2109" xr:uid="{C785BFF6-65CF-4B9E-AB38-3E5C419B09F6}"/>
    <hyperlink ref="BX617" r:id="rId2110" xr:uid="{FD46B670-FCF2-4C5E-A2D5-DDC574B2E0DB}"/>
    <hyperlink ref="BV627" r:id="rId2111" xr:uid="{E3E0F0AF-B47F-47CB-A2E7-A2813773EF07}"/>
    <hyperlink ref="BX627" r:id="rId2112" xr:uid="{1C7C833E-3928-4A8F-83BF-29DDB2B37981}"/>
    <hyperlink ref="BV639" r:id="rId2113" xr:uid="{424E7890-7760-4068-BBD2-BE0EE21C6089}"/>
    <hyperlink ref="BX639" r:id="rId2114" xr:uid="{56F059E1-7070-416C-857A-B5C70D7A3263}"/>
    <hyperlink ref="BV618" r:id="rId2115" xr:uid="{746EB51D-EF17-4DE8-8A8A-8DA5479EE567}"/>
    <hyperlink ref="BX618" r:id="rId2116" xr:uid="{2D88C869-C307-404A-A5D8-6A613A2F0933}"/>
    <hyperlink ref="BV628" r:id="rId2117" xr:uid="{80F6ED29-31CC-4821-BCF5-9A807FA348DD}"/>
    <hyperlink ref="BX628" r:id="rId2118" xr:uid="{C0A341F1-818B-4223-AB63-C6BDA727696C}"/>
    <hyperlink ref="BV640" r:id="rId2119" xr:uid="{C669623A-1366-42D2-B439-8B1353E401E8}"/>
    <hyperlink ref="BX640" r:id="rId2120" xr:uid="{3B58AC8E-9111-4EB5-8ABE-85684A9EA8B3}"/>
    <hyperlink ref="BV636" r:id="rId2121" xr:uid="{E047EC27-CB6E-4F33-8F5F-4BB66A5B0263}"/>
    <hyperlink ref="BX636" r:id="rId2122" xr:uid="{914B70F1-B312-4989-9329-E8129FA020C4}"/>
    <hyperlink ref="BV638" r:id="rId2123" xr:uid="{98A220DF-483E-41B2-8782-31BEB34B82C2}"/>
    <hyperlink ref="BX638" r:id="rId2124" xr:uid="{67CC31AF-9D51-40BE-B11F-A9BAF6524FFF}"/>
    <hyperlink ref="BV648" r:id="rId2125" xr:uid="{3600D4B3-DED3-4C31-85DD-DE6D96B4794C}"/>
    <hyperlink ref="BX648" r:id="rId2126" xr:uid="{7108E429-B2CD-4520-8EEA-33937254C4C6}"/>
    <hyperlink ref="BV650" r:id="rId2127" xr:uid="{0D02A533-41BC-498B-91BB-DAF9A240CB38}"/>
    <hyperlink ref="BX650" r:id="rId2128" xr:uid="{CEB0A77E-EEB3-4AE2-A1E4-A20020D9B648}"/>
    <hyperlink ref="BV620" r:id="rId2129" xr:uid="{78DAB470-78D5-4C0D-83F1-F14BF9ECB02B}"/>
    <hyperlink ref="BX620" r:id="rId2130" xr:uid="{CB322499-663C-43BD-885D-9BCCEB65BDB0}"/>
    <hyperlink ref="BV622" r:id="rId2131" xr:uid="{F2E0B87F-2E37-49DF-BB40-D8D54E6E17DE}"/>
    <hyperlink ref="BX622" r:id="rId2132" xr:uid="{5FA178D4-04F2-485A-940E-0A5262A849D3}"/>
    <hyperlink ref="BV624" r:id="rId2133" xr:uid="{B093804F-595E-4E7C-977A-9F797A9D1FB1}"/>
    <hyperlink ref="BX624" r:id="rId2134" xr:uid="{CABF5398-E076-459E-A635-3C091977A15E}"/>
    <hyperlink ref="BV626" r:id="rId2135" xr:uid="{1A9704E9-8F89-409F-8B7C-7E3AB4139A1C}"/>
    <hyperlink ref="BX626" r:id="rId2136" xr:uid="{CD6B03D1-D957-48BE-8006-4B9DAA5DC678}"/>
    <hyperlink ref="BV635" r:id="rId2137" xr:uid="{91724FFF-5B5C-4682-9F3F-CBFE09A2D065}"/>
    <hyperlink ref="BX635" r:id="rId2138" xr:uid="{02BCE2CB-2A75-40FB-9A80-8A1BAB9F463D}"/>
    <hyperlink ref="BV637" r:id="rId2139" xr:uid="{1411D6A7-BFA4-4233-B9FC-3D556A27B2F0}"/>
    <hyperlink ref="BX637" r:id="rId2140" xr:uid="{E9A453A9-32A9-4569-9119-AFA5A5D60AF9}"/>
    <hyperlink ref="BV647" r:id="rId2141" xr:uid="{D2A41ABE-971A-4C8E-8C4A-8090C8AE69B0}"/>
    <hyperlink ref="BX647" r:id="rId2142" xr:uid="{BC1D0419-3262-4E18-B3F2-0B99704A3084}"/>
    <hyperlink ref="BV649" r:id="rId2143" xr:uid="{D4F02CBC-91B2-4011-97EB-D454B5F40C5B}"/>
    <hyperlink ref="BX649" r:id="rId2144" xr:uid="{743270DD-69EC-42F7-91E3-2702AE6363A2}"/>
    <hyperlink ref="BX619" r:id="rId2145" xr:uid="{9646C495-877D-47C0-96CD-3178139A71BC}"/>
    <hyperlink ref="BV619" r:id="rId2146" xr:uid="{3C276B90-D938-49A8-936C-3C22C7BB4A15}"/>
    <hyperlink ref="BX621" r:id="rId2147" xr:uid="{4A1332CA-CFFF-47DA-B554-28B9CF4D3C89}"/>
    <hyperlink ref="BV621" r:id="rId2148" xr:uid="{4337B296-32F3-4D8C-B96D-D0C27965BAB0}"/>
    <hyperlink ref="BX623" r:id="rId2149" xr:uid="{CDDD7E9F-4945-4074-9C69-D984D3FFA5CC}"/>
    <hyperlink ref="BV623" r:id="rId2150" xr:uid="{48CF6CF3-7EBC-428F-99C6-D6BB49F74B4F}"/>
    <hyperlink ref="BX625" r:id="rId2151" xr:uid="{D81972B5-EBCB-4459-97D5-A7EDE4FB2E00}"/>
    <hyperlink ref="BV625" r:id="rId2152" xr:uid="{DAC11C49-4FD9-4657-B5BA-4107A009250F}"/>
    <hyperlink ref="BX641" r:id="rId2153" xr:uid="{4F5FC90B-769A-41F0-8B05-06A0823D7A72}"/>
    <hyperlink ref="BV629" r:id="rId2154" xr:uid="{C99F9938-19EA-4C2E-84D1-6B4A433D773E}"/>
    <hyperlink ref="BV641" r:id="rId2155" xr:uid="{19FDEC1A-A849-40AD-ADE3-1A473CB2159F}"/>
    <hyperlink ref="BX629" r:id="rId2156" xr:uid="{DBDF65AF-DBE3-425E-B279-73B8D1BFE17A}"/>
    <hyperlink ref="BV631" r:id="rId2157" xr:uid="{A4DB059B-31DD-4DCD-9457-51CF484C85D4}"/>
    <hyperlink ref="BX631" r:id="rId2158" xr:uid="{FC0E44D2-D774-4D58-A47F-A2A598627E31}"/>
    <hyperlink ref="BV633" r:id="rId2159" xr:uid="{FCB51E6A-EA1B-46F5-BFD6-D82393ABAE0D}"/>
    <hyperlink ref="BX633" r:id="rId2160" xr:uid="{079CA4BC-AB54-4A3B-B12B-2BD4CE1614B6}"/>
    <hyperlink ref="BX643" r:id="rId2161" xr:uid="{48C34CC0-6934-46E8-A571-291438A46136}"/>
    <hyperlink ref="BV643" r:id="rId2162" xr:uid="{1483EE26-5A87-43F4-83C1-AE49C3C8AE0B}"/>
    <hyperlink ref="BX645" r:id="rId2163" xr:uid="{8F9DB316-BF68-41B2-A253-0E917CF57D0C}"/>
    <hyperlink ref="BV645" r:id="rId2164" xr:uid="{9158AD7E-C43E-4B50-82C4-B64BBF6C8C35}"/>
    <hyperlink ref="BX651" r:id="rId2165" xr:uid="{4B71F34E-21E7-4F9B-98C4-45303505FE0F}"/>
    <hyperlink ref="BV651" r:id="rId2166" xr:uid="{CF762BA9-DEC3-49AD-8F9E-F3427A3B370A}"/>
    <hyperlink ref="BX653" r:id="rId2167" xr:uid="{C43A93AC-4E86-4B4D-A18C-0BB8A408EEB1}"/>
    <hyperlink ref="BV653" r:id="rId2168" xr:uid="{1046E877-CC25-4A21-B858-72B2BA857BB4}"/>
    <hyperlink ref="BX655" r:id="rId2169" xr:uid="{A069363E-EB60-465A-B0B9-BED4A5CBE9CA}"/>
    <hyperlink ref="BV655" r:id="rId2170" xr:uid="{69449DE2-F475-45B6-856D-3F0324C8BDBA}"/>
    <hyperlink ref="BX642" r:id="rId2171" xr:uid="{D76BAFDB-C7FD-48B8-B0C1-787CAEB03CC6}"/>
    <hyperlink ref="BV642" r:id="rId2172" xr:uid="{51754E28-5C7A-48A8-9E50-EEB67FDC275E}"/>
    <hyperlink ref="BX644" r:id="rId2173" xr:uid="{6A098A5F-B845-45CD-A0AA-6E0B4F2CB941}"/>
    <hyperlink ref="BV644" r:id="rId2174" xr:uid="{A1055937-792B-4275-86DB-64B146214FD1}"/>
    <hyperlink ref="BX646" r:id="rId2175" xr:uid="{16588095-119A-4AF5-B85E-0EEDE341B657}"/>
    <hyperlink ref="BV646" r:id="rId2176" xr:uid="{1D3E2067-0593-44D5-8C1B-BD0F97E0F2DD}"/>
    <hyperlink ref="BX652" r:id="rId2177" xr:uid="{37202A67-3A24-4B17-8263-4DAE255D4019}"/>
    <hyperlink ref="BV652" r:id="rId2178" xr:uid="{83A7FA36-C058-45BD-BD1F-806824DA3CF8}"/>
    <hyperlink ref="BX654" r:id="rId2179" xr:uid="{A2C01759-98A3-4AD7-A82E-0603138D8B00}"/>
    <hyperlink ref="BV654" r:id="rId2180" xr:uid="{C990A1B2-56BD-48A3-83B1-D1C4D70E9A1B}"/>
    <hyperlink ref="BX656" r:id="rId2181" xr:uid="{C0B67A20-CE0E-4212-8074-0471864EC823}"/>
    <hyperlink ref="BV656" r:id="rId2182" xr:uid="{BDFD1D34-DC85-4EAD-B7F5-1575DF55643F}"/>
    <hyperlink ref="BV630" r:id="rId2183" xr:uid="{00A7A7DF-6B59-4CC9-B6AA-630A446EF662}"/>
    <hyperlink ref="BX630" r:id="rId2184" xr:uid="{D491C71D-A701-46D0-9B31-08D11FC3F49D}"/>
    <hyperlink ref="BV632" r:id="rId2185" xr:uid="{5F281818-E9A1-4649-9F39-52EFC38F4810}"/>
    <hyperlink ref="BX632" r:id="rId2186" xr:uid="{401847D7-737E-4143-8B44-55DEC8507DBF}"/>
    <hyperlink ref="BV634" r:id="rId2187" xr:uid="{03085ED5-CFEE-4DB6-8559-FCECF123E2AB}"/>
    <hyperlink ref="BX634" r:id="rId2188" xr:uid="{3AE5D712-FA8C-4119-8475-EBF70F1AB469}"/>
    <hyperlink ref="BX657" r:id="rId2189" xr:uid="{1ABA507E-4EF4-41EA-954F-917C82482050}"/>
    <hyperlink ref="BV657" r:id="rId2190" xr:uid="{414DDF71-11D9-40B3-8DD8-F4948F75AA55}"/>
    <hyperlink ref="BX669" r:id="rId2191" xr:uid="{1051D94D-A85E-4CCE-B6C9-2A13A0D4B25C}"/>
    <hyperlink ref="BV669" r:id="rId2192" xr:uid="{142EC1D4-E476-42D9-BAD2-7137DBBE20C7}"/>
    <hyperlink ref="BX671" r:id="rId2193" xr:uid="{D669F755-0262-4048-BD73-0FCD30F6D459}"/>
    <hyperlink ref="BV671" r:id="rId2194" xr:uid="{1FCD0C90-8BFB-432C-B289-F47D90D5D8CB}"/>
    <hyperlink ref="BX658" r:id="rId2195" xr:uid="{BBB45BB0-63D3-4100-8710-BF1311C29C7C}"/>
    <hyperlink ref="BV658" r:id="rId2196" xr:uid="{057028C2-75B9-4611-938F-465B648F51E3}"/>
    <hyperlink ref="BX670" r:id="rId2197" xr:uid="{832365B1-BC88-4026-8E98-605254D97B22}"/>
    <hyperlink ref="BV670" r:id="rId2198" xr:uid="{47182D0B-9BC1-48CC-98A5-65FEC70851D8}"/>
    <hyperlink ref="BX672" r:id="rId2199" xr:uid="{805CB8B3-8566-4AD3-9664-7A6F14CD7109}"/>
    <hyperlink ref="BV672" r:id="rId2200" xr:uid="{002143EF-F68C-4AD8-84E2-72B815895554}"/>
    <hyperlink ref="BX686" r:id="rId2201" xr:uid="{B6EF3395-DF4D-44BB-8F07-20F65FDC0BF8}"/>
    <hyperlink ref="BV686" r:id="rId2202" xr:uid="{774A428B-4E3D-48D7-8EE1-5F8989CA1B00}"/>
    <hyperlink ref="BX688" r:id="rId2203" xr:uid="{4BE2AEBF-566B-4A67-BC1C-FF06EEC5897D}"/>
    <hyperlink ref="BV688" r:id="rId2204" xr:uid="{398E1AB8-CAEB-41C7-8579-914D82C58A6D}"/>
    <hyperlink ref="BX696" r:id="rId2205" xr:uid="{F849FCC6-043E-489E-8539-BF1E4D39A7CF}"/>
    <hyperlink ref="BV696" r:id="rId2206" xr:uid="{A0C87633-BD41-40E6-87F5-D0540F27A35C}"/>
    <hyperlink ref="BX698" r:id="rId2207" xr:uid="{C8ED8980-87B3-430E-A2E7-16389DC7301F}"/>
    <hyperlink ref="BV698" r:id="rId2208" xr:uid="{327BF26E-3CD2-4237-868B-BFE7649557E7}"/>
    <hyperlink ref="BX660" r:id="rId2209" xr:uid="{8EF4CFBA-AC4F-47AE-BEBB-923099EDFA12}"/>
    <hyperlink ref="BV660" r:id="rId2210" xr:uid="{A89342A5-03C8-49B0-94AC-67DDE0BBFA94}"/>
    <hyperlink ref="BX662" r:id="rId2211" xr:uid="{DCA43097-37A1-49BD-AB7B-B35E36CF4042}"/>
    <hyperlink ref="BV662" r:id="rId2212" xr:uid="{D4AFD45B-DEEE-4A49-9DA3-1D9EDC166952}"/>
    <hyperlink ref="BX674" r:id="rId2213" xr:uid="{ADD1C6EF-3401-446D-8549-8F2D4F463D65}"/>
    <hyperlink ref="BV674" r:id="rId2214" xr:uid="{E61E80E7-734C-4D98-A2E0-D880CAFF7AB6}"/>
    <hyperlink ref="BX676" r:id="rId2215" xr:uid="{D954C32C-09D1-4A79-BB45-4B69D664AC77}"/>
    <hyperlink ref="BV676" r:id="rId2216" xr:uid="{6E385FC7-EAAE-4EBA-A080-54FE543C2C4A}"/>
    <hyperlink ref="BX678" r:id="rId2217" xr:uid="{0CA01435-2A6A-48C8-ADA1-7756F1DC652D}"/>
    <hyperlink ref="BV678" r:id="rId2218" xr:uid="{2B9D7030-6CE1-4770-BB0B-1E6A5907DB45}"/>
    <hyperlink ref="BV685" r:id="rId2219" xr:uid="{11C1A6ED-D9F9-41D4-AD73-A44A907DED62}"/>
    <hyperlink ref="BV659" r:id="rId2220" xr:uid="{4176A79E-41AC-4626-A6E0-52B106DF5A3A}"/>
    <hyperlink ref="BX685" r:id="rId2221" xr:uid="{5C494625-EB23-49F5-9BFB-F64A282FF383}"/>
    <hyperlink ref="BV687" r:id="rId2222" xr:uid="{EF1D9633-6CFA-4187-BBC2-E8C9CA8AE649}"/>
    <hyperlink ref="BX687" r:id="rId2223" xr:uid="{83FB399C-6AF2-4046-BEBD-8B112ABFA843}"/>
    <hyperlink ref="BV695" r:id="rId2224" xr:uid="{F1FD9653-9F04-4818-86B1-EB694A587E29}"/>
    <hyperlink ref="BX695" r:id="rId2225" xr:uid="{064A25CD-6709-4E93-8944-5BFF323662E5}"/>
    <hyperlink ref="BV697" r:id="rId2226" xr:uid="{AF0069E1-0A0A-433C-BC1B-A95FC29815BA}"/>
    <hyperlink ref="BX697" r:id="rId2227" xr:uid="{87A10D46-B3E8-4E74-A3C3-BB90AA5DDE28}"/>
    <hyperlink ref="BX659" r:id="rId2228" xr:uid="{C5246930-0676-4FD5-9D05-097482786493}"/>
    <hyperlink ref="BV661" r:id="rId2229" xr:uid="{CD428049-A6FD-4E87-9FC8-CC19F02B162C}"/>
    <hyperlink ref="BX661" r:id="rId2230" xr:uid="{A5B9A1D0-C42F-4C7B-AE6F-4F0041428B20}"/>
    <hyperlink ref="BV673" r:id="rId2231" xr:uid="{0BEA2385-A750-41EE-BC66-B7B0B93D6A8A}"/>
    <hyperlink ref="BX673" r:id="rId2232" xr:uid="{E9FD0AF8-A39D-431D-80CB-A72E2090C0BC}"/>
    <hyperlink ref="BV675" r:id="rId2233" xr:uid="{91AD533E-6A7B-4223-8FAD-C3F919A03616}"/>
    <hyperlink ref="BX675" r:id="rId2234" xr:uid="{FFFEDA5D-4C52-46A0-8295-CD8638D01F55}"/>
    <hyperlink ref="BV677" r:id="rId2235" xr:uid="{921E122F-D590-43D5-9B23-0E57BFE318EE}"/>
    <hyperlink ref="BX677" r:id="rId2236" xr:uid="{97992CF7-A650-44EA-92E5-4CA079DD4B6F}"/>
    <hyperlink ref="BV663" r:id="rId2237" xr:uid="{C2C59ADB-8C96-4EEE-8BF0-B587A87D6FA1}"/>
    <hyperlink ref="BX663" r:id="rId2238" xr:uid="{9F6F3769-CF34-4425-B345-8DBE973CED18}"/>
    <hyperlink ref="BV665" r:id="rId2239" xr:uid="{3A25415F-337E-45EB-80CF-83E49D60D27D}"/>
    <hyperlink ref="BX665" r:id="rId2240" xr:uid="{9D6EE8D1-D71C-4D15-B3CB-43B33EB4E051}"/>
    <hyperlink ref="BV667" r:id="rId2241" xr:uid="{19252561-D046-4149-A656-A0845153A9E6}"/>
    <hyperlink ref="BX667" r:id="rId2242" xr:uid="{5F223F6F-3699-47CA-870F-B9BBB19A7829}"/>
    <hyperlink ref="BV679" r:id="rId2243" xr:uid="{E7F34793-7D25-4345-ADA3-D1E3D4BCC96E}"/>
    <hyperlink ref="BX679" r:id="rId2244" xr:uid="{83FDD4AD-B8C8-4EC9-A4C3-E0C7F55CDC69}"/>
    <hyperlink ref="BV681" r:id="rId2245" xr:uid="{BBE6370D-8BAA-4066-B4FA-A2CCDE3F9D48}"/>
    <hyperlink ref="BX681" r:id="rId2246" xr:uid="{C4F20798-CC9F-4C5C-B7C2-315E61F62434}"/>
    <hyperlink ref="BV683" r:id="rId2247" xr:uid="{9927C456-5EBE-4D2E-85AE-CBA09B11D71E}"/>
    <hyperlink ref="BX683" r:id="rId2248" xr:uid="{74724403-71D9-47CC-9E15-D44E86DA6768}"/>
    <hyperlink ref="BV689" r:id="rId2249" xr:uid="{05800702-6B7A-4A24-8E71-34B17A768291}"/>
    <hyperlink ref="BX689" r:id="rId2250" xr:uid="{3B22019A-090E-4159-ACE2-2CF2AB935CFA}"/>
    <hyperlink ref="BV691" r:id="rId2251" xr:uid="{88DA3BDF-53DE-4C57-A860-6D0D4CD08793}"/>
    <hyperlink ref="BX691" r:id="rId2252" xr:uid="{EC9342B5-CB93-4234-8529-695C6D0C5555}"/>
    <hyperlink ref="BV693" r:id="rId2253" xr:uid="{2CCE28A8-1B91-4141-8AF9-9AB00ECFDF3C}"/>
    <hyperlink ref="BX693" r:id="rId2254" xr:uid="{9B02E5B4-751C-4D83-8FFB-45AEB3403833}"/>
    <hyperlink ref="BV699" r:id="rId2255" xr:uid="{0A9737AA-810F-4820-B8B7-0E4C2A6E2604}"/>
    <hyperlink ref="BX699" r:id="rId2256" xr:uid="{E8D5B5A8-0E26-4C47-BCD2-263233AFF3A9}"/>
    <hyperlink ref="BV701" r:id="rId2257" xr:uid="{2FA9E835-CA5A-4019-9ED2-DF5A699A30C3}"/>
    <hyperlink ref="BX701" r:id="rId2258" xr:uid="{75A67A29-CCA6-4366-8371-AD522336ECB2}"/>
    <hyperlink ref="BV703" r:id="rId2259" xr:uid="{63E6CA30-0A60-412D-9621-8B12215719F3}"/>
    <hyperlink ref="BX703" r:id="rId2260" xr:uid="{5EBFCC04-76C3-4C9D-8D44-90DBA325F248}"/>
    <hyperlink ref="BX664" r:id="rId2261" xr:uid="{82850EFB-4F3A-41E6-ADE5-173683AF7506}"/>
    <hyperlink ref="BV664" r:id="rId2262" xr:uid="{B93BB95F-6854-4715-BD88-4C0439E7CA56}"/>
    <hyperlink ref="BX666" r:id="rId2263" xr:uid="{72118EAE-DD8F-413B-ACA7-2E506B175952}"/>
    <hyperlink ref="BV666" r:id="rId2264" xr:uid="{F0159191-3A3F-4B21-9F72-991ACADF1622}"/>
    <hyperlink ref="BX668" r:id="rId2265" xr:uid="{2FA5D392-CDA8-4097-87B4-F0F13B25E81F}"/>
    <hyperlink ref="BV668" r:id="rId2266" xr:uid="{4C024597-8191-454A-B4AE-94D25F79801B}"/>
    <hyperlink ref="BX680" r:id="rId2267" xr:uid="{B4FDE003-56A8-468D-9386-0DDE2FECCC11}"/>
    <hyperlink ref="BV680" r:id="rId2268" xr:uid="{DBCC0FCE-2B94-48B8-ACAB-E3C3255DB9CD}"/>
    <hyperlink ref="BX682" r:id="rId2269" xr:uid="{48B60ABC-92BE-4BFE-9F40-BC36F76AF499}"/>
    <hyperlink ref="BV682" r:id="rId2270" xr:uid="{3F05185D-4D9E-45FF-A446-7090E46F31CA}"/>
    <hyperlink ref="BX684" r:id="rId2271" xr:uid="{7FEDB2E0-9F13-4FCE-8653-20CE16352C0F}"/>
    <hyperlink ref="BV684" r:id="rId2272" xr:uid="{21C3A20C-1BE2-466A-B14A-3A5014311CF1}"/>
    <hyperlink ref="BX690" r:id="rId2273" xr:uid="{FA30B4A9-E72B-479C-83C7-DA2C717E6C90}"/>
    <hyperlink ref="BV690" r:id="rId2274" xr:uid="{43E7D6C7-FF68-4E2D-A1B4-4F5366C14D70}"/>
    <hyperlink ref="BX692" r:id="rId2275" xr:uid="{E8AC669D-5438-430A-99E4-30A9C6D0E536}"/>
    <hyperlink ref="BV692" r:id="rId2276" xr:uid="{A71617AD-17E5-480D-B179-D634C7D2AD6C}"/>
    <hyperlink ref="BX694" r:id="rId2277" xr:uid="{39AA3D4A-5AE2-41AD-BD3D-A9DBFEACFA41}"/>
    <hyperlink ref="BV694" r:id="rId2278" xr:uid="{EDB1325D-B2FC-4AC2-A25C-0FDB35D1142A}"/>
    <hyperlink ref="BX700" r:id="rId2279" xr:uid="{DF2F0BC7-2D68-465D-BBDB-D7080D236566}"/>
    <hyperlink ref="BV700" r:id="rId2280" xr:uid="{12FBA02B-2005-4599-897B-488C1065106F}"/>
    <hyperlink ref="BX702" r:id="rId2281" xr:uid="{8588C236-BD09-4846-AA19-917F1011233E}"/>
    <hyperlink ref="BV702" r:id="rId2282" xr:uid="{D993BF18-48A2-46B5-AF92-0DB5393535DD}"/>
    <hyperlink ref="BX704" r:id="rId2283" xr:uid="{18C6633E-6536-4C6B-8DB9-A79162424578}"/>
    <hyperlink ref="BV704" r:id="rId2284" xr:uid="{99B5F4CB-57EF-4B5D-9023-28DF2B6FE7FE}"/>
  </hyperlinks>
  <pageMargins left="0.7" right="0.7" top="0.75" bottom="0.75" header="0.3" footer="0.3"/>
  <pageSetup orientation="portrait" r:id="rId2285"/>
  <ignoredErrors>
    <ignoredError sqref="N705:O705 F528:G528 F535:G535 A513:G527 F550:G550 A536:G549 AY536:AY549 BH550 N513:O528 N550 N535:O549 Y513:Z528 Y536:Z550 Q550:R550 V550 AF550:AG550 CD550:XFD550 AG535 AD528:AF528 V535 V528 Q528:T528 Q535:T535 CD528:XFD528 CD535:XFD535 L536:L549 BH536:BJ549 AY513:AY527 AB513:AB528 AB535:AB550 AD513:AG527 AD536:AG549 AI513:AJ527 AI535:AJ550 AL513:AL522 AL535:AL536 BA536:BA549 BA513:BA527 Q705:V705 Q514:V527 Q536:V540 V555:V562 BY514:CB514 BY536:CB536 L513:L527 Q513:S513 U513:V513 Q542:V549 Q541:S541 U541:V541 I513:I528 I535:I550 BH513:BJ527 BR513:BT528 BR535:BT550 T550:T572 H1562:H1048576 H1262:H1523 H1:H234 H235:H445 BY527:CB527 BY526:CB526 CD526:XFD526 BY547:CB547 BY546:CB546 CD546:XFD546 BY549:CB549 BY548:CB548 CD548:XFD548 BY525:CB525 CD525:XFD525 CD527:XFD527 BY545:CB545 CD545:XFD545 CD547:XFD547 CD549:XFD549 BY544:CB544 BY543:CB543 CD543:XFD543 BY542:CB542 BY541:CB541 CD541:XFD541 BY540:CB540 BY539:CB539 CD539:XFD539 BY538:CB538 BY537:CB537 CD537:XFD537 BY524:CB524 BY523:CB523 CD523:XFD523 BY520:CB520 BY519:CB519 CD519:XFD519 BY522:CB522 BY521:CB521 CD521:XFD521 BY518:CB518 BY517:CB517 CD517:XFD517 BY516:CB516 BY515:CB515 CD515:XFD515 BY513:CB513 CD513:XFD513 CD536:XFD536 CD518:XFD518 CD516:XFD516 CD514:XFD514 CD544:XFD544 CD542:XFD542 CD540:XFD540 CD538:XFD538 CD524:XFD524 CD522:XFD522 CD520:XFD520 AL525:AL527 AL539:AL542 AL545:AL550 H446:H1052 H1053:H1068 H1203:H1259 H1069:H1202"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C767:C935 C3:C704 C961:C1070</xm:sqref>
        </x14:dataValidation>
        <x14:dataValidation type="list" allowBlank="1" showInputMessage="1" showErrorMessage="1" xr:uid="{00000000-0002-0000-0100-000007000000}">
          <x14:formula1>
            <xm:f>'INSTRUCTIONS FOR USE'!$S$8:$S$16</xm:f>
          </x14:formula1>
          <xm:sqref>C1061:C1066 C1071:C1563</xm:sqref>
        </x14:dataValidation>
        <x14:dataValidation type="list" allowBlank="1" showInputMessage="1" showErrorMessage="1" xr:uid="{00000000-0002-0000-0100-000008000000}">
          <x14:formula1>
            <xm:f>'INSTRUCTIONS FOR USE'!$S$8:$S$17</xm:f>
          </x14:formula1>
          <xm:sqref>C1564:C1567</xm:sqref>
        </x14:dataValidation>
        <x14:dataValidation type="list" allowBlank="1" showInputMessage="1" showErrorMessage="1" xr:uid="{00000000-0002-0000-0100-000006000000}">
          <x14:formula1>
            <xm:f>'PART NUMBER GUIDE'!$K$47:$K$59</xm:f>
          </x14:formula1>
          <xm:sqref>F3:G704 F767:G1567</xm:sqref>
        </x14:dataValidation>
        <x14:dataValidation type="list" allowBlank="1" showInputMessage="1" showErrorMessage="1" xr:uid="{00000000-0002-0000-0100-000003000000}">
          <x14:formula1>
            <xm:f>'INSTRUCTIONS FOR USE'!$R$8:$R$11</xm:f>
          </x14:formula1>
          <xm:sqref>J1242:J1567 J3:J1240</xm:sqref>
        </x14:dataValidation>
        <x14:dataValidation type="list" allowBlank="1" showInputMessage="1" showErrorMessage="1" xr:uid="{00000000-0002-0000-0100-000005000000}">
          <x14:formula1>
            <xm:f>'INSTRUCTIONS FOR USE'!#REF!</xm:f>
          </x14:formula1>
          <xm:sqref>C705:C766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125"/>
  <sheetViews>
    <sheetView zoomScale="85" zoomScaleNormal="85" workbookViewId="0"/>
  </sheetViews>
  <sheetFormatPr defaultRowHeight="14.25"/>
  <cols>
    <col min="1" max="1" width="6.28515625" style="107" customWidth="1"/>
    <col min="2" max="2" width="21.140625" style="107" customWidth="1"/>
    <col min="3" max="3" width="7.85546875" style="107" customWidth="1"/>
    <col min="4" max="4" width="6.7109375" style="107" customWidth="1"/>
    <col min="5" max="5" width="23" style="107" bestFit="1" customWidth="1"/>
    <col min="6" max="6" width="9.42578125" style="107" customWidth="1"/>
    <col min="7" max="7" width="15.7109375" style="107" bestFit="1" customWidth="1"/>
    <col min="8" max="8" width="32.7109375" style="107" customWidth="1"/>
    <col min="9" max="9" width="17.85546875" style="107" customWidth="1"/>
    <col min="10" max="10" width="47.85546875" style="107" bestFit="1" customWidth="1"/>
    <col min="11" max="11" width="7.28515625" style="107" bestFit="1" customWidth="1"/>
    <col min="12" max="12" width="9.85546875" style="107" bestFit="1" customWidth="1"/>
    <col min="13" max="13" width="6.140625" style="107" customWidth="1"/>
    <col min="14" max="14" width="9.140625" style="107" customWidth="1"/>
    <col min="15" max="15" width="8.140625" style="107" hidden="1" customWidth="1"/>
    <col min="16" max="16" width="10.7109375" style="107" hidden="1" customWidth="1"/>
    <col min="17" max="17" width="16.7109375" style="107" hidden="1" customWidth="1"/>
    <col min="18" max="18" width="6.42578125" style="107" hidden="1" customWidth="1"/>
    <col min="19" max="19" width="36.85546875" style="107" hidden="1" customWidth="1"/>
    <col min="20" max="20" width="9.140625" style="107" customWidth="1"/>
    <col min="21" max="16384" width="9.140625" style="107"/>
  </cols>
  <sheetData>
    <row r="1" spans="2:19" ht="18">
      <c r="B1" s="421" t="s">
        <v>2207</v>
      </c>
      <c r="C1" s="421"/>
      <c r="D1" s="421"/>
      <c r="E1" s="421"/>
      <c r="F1" s="421"/>
      <c r="G1" s="421"/>
      <c r="H1" s="421"/>
      <c r="I1" s="421"/>
      <c r="J1" s="152"/>
      <c r="K1" s="153" t="s">
        <v>3392</v>
      </c>
      <c r="L1" s="153"/>
    </row>
    <row r="2" spans="2:19" ht="15" thickBot="1"/>
    <row r="3" spans="2:19">
      <c r="B3" s="422" t="s">
        <v>2208</v>
      </c>
      <c r="C3" s="423"/>
      <c r="D3" s="424"/>
      <c r="E3" s="154"/>
      <c r="F3" s="155"/>
      <c r="G3" s="156" t="str">
        <f>(B5&amp;C5&amp;D5&amp;E5&amp;F5&amp;G5&amp;H5)</f>
        <v>MR70257051548NV</v>
      </c>
      <c r="H3" s="157"/>
    </row>
    <row r="4" spans="2:19" ht="15.75" thickBot="1">
      <c r="B4" s="158" t="s">
        <v>1052</v>
      </c>
      <c r="C4" s="159" t="s">
        <v>2209</v>
      </c>
      <c r="D4" s="159" t="s">
        <v>1484</v>
      </c>
      <c r="E4" s="160" t="s">
        <v>2210</v>
      </c>
      <c r="F4" s="160" t="s">
        <v>2211</v>
      </c>
      <c r="G4" s="160" t="s">
        <v>2212</v>
      </c>
      <c r="H4" s="161" t="s">
        <v>2213</v>
      </c>
    </row>
    <row r="5" spans="2:19" ht="15.75" thickBot="1">
      <c r="B5" s="162" t="s">
        <v>2102</v>
      </c>
      <c r="C5" s="163">
        <v>570</v>
      </c>
      <c r="D5" s="163">
        <v>51</v>
      </c>
      <c r="E5" s="163">
        <v>5</v>
      </c>
      <c r="F5" s="164" t="s">
        <v>2215</v>
      </c>
      <c r="G5" s="163" t="s">
        <v>2224</v>
      </c>
      <c r="H5" s="165" t="s">
        <v>4070</v>
      </c>
      <c r="O5" s="166" t="s">
        <v>2365</v>
      </c>
      <c r="P5" s="167" t="s">
        <v>2367</v>
      </c>
      <c r="Q5" s="167" t="s">
        <v>2380</v>
      </c>
      <c r="R5" s="168" t="s">
        <v>2366</v>
      </c>
      <c r="S5" s="169" t="s">
        <v>2371</v>
      </c>
    </row>
    <row r="6" spans="2:19" ht="15" thickBot="1">
      <c r="O6" s="170" t="s">
        <v>246</v>
      </c>
      <c r="P6" s="171">
        <v>65</v>
      </c>
      <c r="Q6" s="171" t="str">
        <f>O6&amp;P6</f>
        <v>BLANK65</v>
      </c>
      <c r="R6" s="172" t="s">
        <v>2219</v>
      </c>
      <c r="S6" s="173" t="s">
        <v>2378</v>
      </c>
    </row>
    <row r="7" spans="2:19" ht="15">
      <c r="B7" s="425" t="s">
        <v>2217</v>
      </c>
      <c r="C7" s="426"/>
      <c r="D7" s="174"/>
      <c r="E7" s="427" t="s">
        <v>2218</v>
      </c>
      <c r="F7" s="428"/>
      <c r="G7" s="428"/>
      <c r="H7" s="429"/>
      <c r="I7" s="174"/>
      <c r="J7" s="425" t="s">
        <v>2295</v>
      </c>
      <c r="K7" s="426"/>
      <c r="O7" s="170" t="s">
        <v>246</v>
      </c>
      <c r="P7" s="171">
        <v>71.5</v>
      </c>
      <c r="Q7" s="171" t="str">
        <f>O7&amp;P7</f>
        <v>BLANK71.5</v>
      </c>
      <c r="R7" s="172" t="s">
        <v>2219</v>
      </c>
      <c r="S7" s="175" t="s">
        <v>2379</v>
      </c>
    </row>
    <row r="8" spans="2:19" ht="15">
      <c r="B8" s="158" t="s">
        <v>3172</v>
      </c>
      <c r="C8" s="176" t="s">
        <v>1474</v>
      </c>
      <c r="D8" s="174"/>
      <c r="E8" s="158" t="s">
        <v>2365</v>
      </c>
      <c r="F8" s="159" t="s">
        <v>1474</v>
      </c>
      <c r="G8" s="159" t="s">
        <v>3171</v>
      </c>
      <c r="H8" s="176" t="s">
        <v>3186</v>
      </c>
      <c r="J8" s="177" t="s">
        <v>5468</v>
      </c>
      <c r="K8" s="178">
        <v>1</v>
      </c>
      <c r="L8"/>
      <c r="O8" s="170" t="s">
        <v>246</v>
      </c>
      <c r="P8" s="171">
        <v>78</v>
      </c>
      <c r="Q8" s="171" t="str">
        <f t="shared" ref="Q8:Q91" si="0">O8&amp;P8</f>
        <v>BLANK78</v>
      </c>
      <c r="R8" s="172" t="s">
        <v>2219</v>
      </c>
      <c r="S8" s="178" t="s">
        <v>2390</v>
      </c>
    </row>
    <row r="9" spans="2:19">
      <c r="B9" s="177" t="s">
        <v>3100</v>
      </c>
      <c r="C9" s="178">
        <v>105</v>
      </c>
      <c r="E9" s="179" t="s">
        <v>246</v>
      </c>
      <c r="F9" s="180" t="s">
        <v>2219</v>
      </c>
      <c r="G9" s="181"/>
      <c r="H9" s="182"/>
      <c r="J9" s="183" t="s">
        <v>2298</v>
      </c>
      <c r="K9" s="178">
        <v>1</v>
      </c>
      <c r="O9" s="170" t="s">
        <v>246</v>
      </c>
      <c r="P9" s="171">
        <v>83</v>
      </c>
      <c r="Q9" s="171" t="str">
        <f t="shared" si="0"/>
        <v>BLANK83</v>
      </c>
      <c r="R9" s="172" t="s">
        <v>2219</v>
      </c>
      <c r="S9" s="175" t="s">
        <v>2377</v>
      </c>
    </row>
    <row r="10" spans="2:19">
      <c r="B10" s="184" t="s">
        <v>2299</v>
      </c>
      <c r="C10" s="178">
        <v>270</v>
      </c>
      <c r="E10" s="184" t="s">
        <v>1845</v>
      </c>
      <c r="F10" s="185">
        <v>12</v>
      </c>
      <c r="G10" s="185"/>
      <c r="H10" s="178"/>
      <c r="J10" s="183" t="s">
        <v>4040</v>
      </c>
      <c r="K10" s="178">
        <v>2</v>
      </c>
      <c r="O10" s="170" t="s">
        <v>246</v>
      </c>
      <c r="P10" s="171">
        <v>108</v>
      </c>
      <c r="Q10" s="171" t="str">
        <f t="shared" si="0"/>
        <v>BLANK108</v>
      </c>
      <c r="R10" s="172" t="s">
        <v>2219</v>
      </c>
      <c r="S10" s="175" t="s">
        <v>2378</v>
      </c>
    </row>
    <row r="11" spans="2:19">
      <c r="B11" s="186" t="s">
        <v>2300</v>
      </c>
      <c r="C11" s="187">
        <v>280</v>
      </c>
      <c r="E11" s="184" t="s">
        <v>1760</v>
      </c>
      <c r="F11" s="185">
        <v>16</v>
      </c>
      <c r="G11" s="185"/>
      <c r="H11" s="178"/>
      <c r="J11" s="183" t="s">
        <v>5466</v>
      </c>
      <c r="K11" s="178">
        <v>3</v>
      </c>
      <c r="O11" s="188" t="s">
        <v>2221</v>
      </c>
      <c r="P11" s="189">
        <v>63.4</v>
      </c>
      <c r="Q11" s="171" t="str">
        <f t="shared" si="0"/>
        <v>4X10863.4</v>
      </c>
      <c r="R11" s="94">
        <v>41</v>
      </c>
      <c r="S11" s="175"/>
    </row>
    <row r="12" spans="2:19">
      <c r="B12" s="186" t="s">
        <v>5177</v>
      </c>
      <c r="C12" s="187">
        <v>460</v>
      </c>
      <c r="E12" s="184" t="s">
        <v>1753</v>
      </c>
      <c r="F12" s="185">
        <v>19</v>
      </c>
      <c r="G12" s="185"/>
      <c r="H12" s="178" t="s">
        <v>3310</v>
      </c>
      <c r="J12" s="183" t="s">
        <v>5454</v>
      </c>
      <c r="K12" s="178">
        <v>3</v>
      </c>
      <c r="O12" s="188" t="s">
        <v>1743</v>
      </c>
      <c r="P12" s="189">
        <v>80.3</v>
      </c>
      <c r="Q12" s="171" t="str">
        <f t="shared" si="0"/>
        <v>4x11080.3</v>
      </c>
      <c r="R12" s="94">
        <v>40</v>
      </c>
      <c r="S12" s="175"/>
    </row>
    <row r="13" spans="2:19">
      <c r="B13" s="186" t="s">
        <v>2301</v>
      </c>
      <c r="C13" s="187">
        <v>470</v>
      </c>
      <c r="E13" s="184" t="s">
        <v>2221</v>
      </c>
      <c r="F13" s="185">
        <v>41</v>
      </c>
      <c r="G13" s="185"/>
      <c r="H13" s="178"/>
      <c r="J13" s="183" t="s">
        <v>2296</v>
      </c>
      <c r="K13" s="178">
        <v>3</v>
      </c>
      <c r="O13" s="188" t="s">
        <v>1743</v>
      </c>
      <c r="P13" s="189">
        <v>84</v>
      </c>
      <c r="Q13" s="171" t="str">
        <f t="shared" si="0"/>
        <v>4x11084</v>
      </c>
      <c r="R13" s="94">
        <v>40</v>
      </c>
      <c r="S13" s="175" t="s">
        <v>3040</v>
      </c>
    </row>
    <row r="14" spans="2:19">
      <c r="B14" s="186" t="s">
        <v>2302</v>
      </c>
      <c r="C14" s="187">
        <v>480</v>
      </c>
      <c r="E14" s="184" t="s">
        <v>1743</v>
      </c>
      <c r="F14" s="185">
        <v>40</v>
      </c>
      <c r="G14" s="185"/>
      <c r="H14" s="178"/>
      <c r="J14" s="183" t="s">
        <v>5455</v>
      </c>
      <c r="K14" s="178">
        <v>3</v>
      </c>
      <c r="O14" s="188" t="s">
        <v>1744</v>
      </c>
      <c r="P14" s="189">
        <v>84</v>
      </c>
      <c r="Q14" s="171" t="str">
        <f t="shared" si="0"/>
        <v>4x11584</v>
      </c>
      <c r="R14" s="94">
        <v>45</v>
      </c>
      <c r="S14" s="175"/>
    </row>
    <row r="15" spans="2:19">
      <c r="B15" s="186" t="s">
        <v>2303</v>
      </c>
      <c r="C15" s="187">
        <v>410</v>
      </c>
      <c r="E15" s="184" t="s">
        <v>1744</v>
      </c>
      <c r="F15" s="185">
        <v>45</v>
      </c>
      <c r="G15" s="185"/>
      <c r="H15" s="178"/>
      <c r="J15" s="183" t="s">
        <v>5456</v>
      </c>
      <c r="K15" s="178">
        <v>3</v>
      </c>
      <c r="O15" s="188" t="s">
        <v>1745</v>
      </c>
      <c r="P15" s="189">
        <v>96</v>
      </c>
      <c r="Q15" s="171" t="str">
        <f t="shared" si="0"/>
        <v>4x13696</v>
      </c>
      <c r="R15" s="94">
        <v>47</v>
      </c>
      <c r="S15" s="175"/>
    </row>
    <row r="16" spans="2:19">
      <c r="B16" s="184" t="s">
        <v>2304</v>
      </c>
      <c r="C16" s="178">
        <v>540</v>
      </c>
      <c r="E16" s="184" t="s">
        <v>1746</v>
      </c>
      <c r="F16" s="185">
        <v>46</v>
      </c>
      <c r="G16" s="185"/>
      <c r="H16" s="178"/>
      <c r="J16" s="183" t="s">
        <v>2731</v>
      </c>
      <c r="K16" s="178">
        <v>4</v>
      </c>
      <c r="O16" s="188" t="s">
        <v>1745</v>
      </c>
      <c r="P16" s="189">
        <v>100</v>
      </c>
      <c r="Q16" s="171" t="str">
        <f t="shared" si="0"/>
        <v>4x136100</v>
      </c>
      <c r="R16" s="94">
        <v>47</v>
      </c>
      <c r="S16" s="175"/>
    </row>
    <row r="17" spans="2:19">
      <c r="B17" s="184" t="s">
        <v>2356</v>
      </c>
      <c r="C17" s="178">
        <v>545</v>
      </c>
      <c r="E17" s="184" t="s">
        <v>1745</v>
      </c>
      <c r="F17" s="185">
        <v>47</v>
      </c>
      <c r="G17" s="185"/>
      <c r="H17" s="178"/>
      <c r="J17" s="183" t="s">
        <v>2294</v>
      </c>
      <c r="K17" s="178">
        <v>5</v>
      </c>
      <c r="O17" s="188" t="s">
        <v>1745</v>
      </c>
      <c r="P17" s="189">
        <v>106</v>
      </c>
      <c r="Q17" s="171" t="str">
        <f t="shared" si="0"/>
        <v>4x136106</v>
      </c>
      <c r="R17" s="94">
        <v>47</v>
      </c>
      <c r="S17" s="175"/>
    </row>
    <row r="18" spans="2:19">
      <c r="B18" s="184" t="s">
        <v>2305</v>
      </c>
      <c r="C18" s="178">
        <v>550</v>
      </c>
      <c r="E18" s="184" t="s">
        <v>1748</v>
      </c>
      <c r="F18" s="185">
        <v>49</v>
      </c>
      <c r="G18" s="185"/>
      <c r="H18" s="178" t="s">
        <v>3311</v>
      </c>
      <c r="J18" s="183" t="s">
        <v>4305</v>
      </c>
      <c r="K18" s="178">
        <v>5</v>
      </c>
      <c r="O18" s="188" t="s">
        <v>1745</v>
      </c>
      <c r="P18" s="189">
        <v>106.25</v>
      </c>
      <c r="Q18" s="171" t="str">
        <f t="shared" si="0"/>
        <v>4x136106.25</v>
      </c>
      <c r="R18" s="94">
        <v>47</v>
      </c>
      <c r="S18" s="175"/>
    </row>
    <row r="19" spans="2:19">
      <c r="B19" s="184" t="s">
        <v>2357</v>
      </c>
      <c r="C19" s="178">
        <v>555</v>
      </c>
      <c r="E19" s="184" t="s">
        <v>1755</v>
      </c>
      <c r="F19" s="185">
        <v>50</v>
      </c>
      <c r="G19" s="185"/>
      <c r="H19" s="178"/>
      <c r="J19" s="183" t="s">
        <v>7646</v>
      </c>
      <c r="K19" s="178">
        <v>5</v>
      </c>
      <c r="O19" s="188" t="s">
        <v>1745</v>
      </c>
      <c r="P19" s="189">
        <v>110</v>
      </c>
      <c r="Q19" s="171" t="str">
        <f t="shared" si="0"/>
        <v>4x136110</v>
      </c>
      <c r="R19" s="94">
        <v>47</v>
      </c>
      <c r="S19" s="175" t="s">
        <v>3040</v>
      </c>
    </row>
    <row r="20" spans="2:19">
      <c r="B20" s="184" t="s">
        <v>2306</v>
      </c>
      <c r="C20" s="178">
        <v>560</v>
      </c>
      <c r="E20" s="184" t="s">
        <v>1747</v>
      </c>
      <c r="F20" s="185">
        <v>51</v>
      </c>
      <c r="G20" s="185"/>
      <c r="H20" s="178"/>
      <c r="J20" s="183" t="s">
        <v>4617</v>
      </c>
      <c r="K20" s="178">
        <v>6</v>
      </c>
      <c r="O20" s="188" t="s">
        <v>1746</v>
      </c>
      <c r="P20" s="322">
        <v>120</v>
      </c>
      <c r="Q20" s="171" t="str">
        <f t="shared" si="0"/>
        <v>4x156120</v>
      </c>
      <c r="R20" s="94">
        <v>46</v>
      </c>
      <c r="S20" s="175" t="s">
        <v>3040</v>
      </c>
    </row>
    <row r="21" spans="2:19">
      <c r="B21" s="184" t="s">
        <v>2355</v>
      </c>
      <c r="C21" s="178">
        <v>565</v>
      </c>
      <c r="E21" s="184" t="s">
        <v>2436</v>
      </c>
      <c r="F21" s="185">
        <v>54</v>
      </c>
      <c r="G21" s="185"/>
      <c r="H21" s="178" t="s">
        <v>3306</v>
      </c>
      <c r="J21" s="183" t="s">
        <v>5897</v>
      </c>
      <c r="K21" s="178">
        <v>6</v>
      </c>
      <c r="O21" s="188" t="s">
        <v>1746</v>
      </c>
      <c r="P21" s="189">
        <v>132</v>
      </c>
      <c r="Q21" s="171" t="str">
        <f t="shared" si="0"/>
        <v>4x156132</v>
      </c>
      <c r="R21" s="94">
        <v>46</v>
      </c>
      <c r="S21" s="175"/>
    </row>
    <row r="22" spans="2:19">
      <c r="B22" s="184" t="s">
        <v>2307</v>
      </c>
      <c r="C22" s="178">
        <v>570</v>
      </c>
      <c r="E22" s="190" t="s">
        <v>2926</v>
      </c>
      <c r="F22" s="125">
        <v>57</v>
      </c>
      <c r="G22" s="185"/>
      <c r="H22" s="178" t="s">
        <v>3309</v>
      </c>
      <c r="J22" s="183" t="s">
        <v>5457</v>
      </c>
      <c r="K22" s="178">
        <v>7</v>
      </c>
      <c r="O22" s="188" t="s">
        <v>2400</v>
      </c>
      <c r="P22" s="189">
        <v>132.5</v>
      </c>
      <c r="Q22" s="171" t="str">
        <f t="shared" si="0"/>
        <v>4X156132.5</v>
      </c>
      <c r="R22" s="94">
        <v>46</v>
      </c>
      <c r="S22" s="175" t="s">
        <v>2401</v>
      </c>
    </row>
    <row r="23" spans="2:19">
      <c r="B23" s="184" t="s">
        <v>2308</v>
      </c>
      <c r="C23" s="178">
        <v>580</v>
      </c>
      <c r="E23" s="184" t="s">
        <v>1749</v>
      </c>
      <c r="F23" s="185">
        <v>52</v>
      </c>
      <c r="G23" s="185"/>
      <c r="H23" s="178" t="s">
        <v>3188</v>
      </c>
      <c r="I23" s="327" t="s">
        <v>4463</v>
      </c>
      <c r="J23" s="183" t="s">
        <v>2646</v>
      </c>
      <c r="K23" s="178">
        <v>8</v>
      </c>
      <c r="O23" s="188" t="s">
        <v>1746</v>
      </c>
      <c r="P23" s="189">
        <v>127</v>
      </c>
      <c r="Q23" s="171" t="str">
        <f t="shared" si="0"/>
        <v>4x156127</v>
      </c>
      <c r="R23" s="94">
        <v>46</v>
      </c>
      <c r="S23" s="175" t="s">
        <v>2402</v>
      </c>
    </row>
    <row r="24" spans="2:19">
      <c r="B24" s="184" t="s">
        <v>2309</v>
      </c>
      <c r="C24" s="178">
        <v>510</v>
      </c>
      <c r="E24" s="184" t="s">
        <v>1750</v>
      </c>
      <c r="F24" s="185">
        <v>66</v>
      </c>
      <c r="G24" s="185">
        <v>71.599999999999994</v>
      </c>
      <c r="H24" s="178" t="s">
        <v>3189</v>
      </c>
      <c r="J24" s="183" t="s">
        <v>5458</v>
      </c>
      <c r="K24" s="178">
        <v>8</v>
      </c>
      <c r="O24" s="188" t="s">
        <v>1746</v>
      </c>
      <c r="P24" s="189">
        <v>131.30000000000001</v>
      </c>
      <c r="Q24" s="171" t="str">
        <f t="shared" si="0"/>
        <v>4x156131.3</v>
      </c>
      <c r="R24" s="94">
        <v>46</v>
      </c>
      <c r="S24" s="175" t="s">
        <v>3040</v>
      </c>
    </row>
    <row r="25" spans="2:19">
      <c r="B25" s="184" t="s">
        <v>2310</v>
      </c>
      <c r="C25" s="178">
        <v>640</v>
      </c>
      <c r="E25" s="184" t="s">
        <v>1750</v>
      </c>
      <c r="F25" s="185">
        <v>53</v>
      </c>
      <c r="G25" s="185">
        <v>78.099999999999994</v>
      </c>
      <c r="H25" s="178" t="s">
        <v>3190</v>
      </c>
      <c r="J25" s="183" t="s">
        <v>4601</v>
      </c>
      <c r="K25" s="178">
        <v>8</v>
      </c>
      <c r="O25" s="191" t="s">
        <v>1747</v>
      </c>
      <c r="P25" s="192">
        <v>56.1</v>
      </c>
      <c r="Q25" s="171" t="str">
        <f t="shared" si="0"/>
        <v>5x10056.1</v>
      </c>
      <c r="R25" s="193">
        <v>51</v>
      </c>
      <c r="S25" s="175" t="s">
        <v>2368</v>
      </c>
    </row>
    <row r="26" spans="2:19">
      <c r="B26" s="184" t="s">
        <v>2231</v>
      </c>
      <c r="C26" s="178">
        <v>645</v>
      </c>
      <c r="E26" s="184" t="s">
        <v>1750</v>
      </c>
      <c r="F26" s="185">
        <v>65</v>
      </c>
      <c r="G26" s="185">
        <v>84.1</v>
      </c>
      <c r="H26" s="178" t="s">
        <v>3308</v>
      </c>
      <c r="I26" s="327"/>
      <c r="J26" s="183" t="s">
        <v>2222</v>
      </c>
      <c r="K26" s="178">
        <v>8</v>
      </c>
      <c r="O26" s="191" t="s">
        <v>1747</v>
      </c>
      <c r="P26" s="192">
        <v>63.4</v>
      </c>
      <c r="Q26" s="171" t="str">
        <f t="shared" si="0"/>
        <v>5x10063.4</v>
      </c>
      <c r="R26" s="193">
        <v>51</v>
      </c>
      <c r="S26" s="175"/>
    </row>
    <row r="27" spans="2:19">
      <c r="B27" s="184" t="s">
        <v>3398</v>
      </c>
      <c r="C27" s="178">
        <v>655</v>
      </c>
      <c r="E27" s="184" t="s">
        <v>1756</v>
      </c>
      <c r="F27" s="185">
        <v>55</v>
      </c>
      <c r="G27" s="185"/>
      <c r="H27" s="178"/>
      <c r="I27" s="327"/>
      <c r="J27" s="183" t="s">
        <v>5459</v>
      </c>
      <c r="K27" s="178">
        <v>8</v>
      </c>
      <c r="O27" s="191" t="s">
        <v>1747</v>
      </c>
      <c r="P27" s="192">
        <v>67.099999999999994</v>
      </c>
      <c r="Q27" s="171" t="str">
        <f t="shared" si="0"/>
        <v>5x10067.1</v>
      </c>
      <c r="R27" s="193">
        <v>51</v>
      </c>
      <c r="S27" s="175" t="s">
        <v>2369</v>
      </c>
    </row>
    <row r="28" spans="2:19">
      <c r="B28" s="184" t="s">
        <v>4704</v>
      </c>
      <c r="C28" s="178">
        <v>660</v>
      </c>
      <c r="E28" s="184" t="s">
        <v>1752</v>
      </c>
      <c r="F28" s="185">
        <v>56</v>
      </c>
      <c r="G28" s="185"/>
      <c r="H28" s="178"/>
      <c r="I28" s="327" t="s">
        <v>4463</v>
      </c>
      <c r="J28" s="183" t="s">
        <v>5693</v>
      </c>
      <c r="K28" s="178">
        <v>8</v>
      </c>
      <c r="O28" s="191" t="s">
        <v>1747</v>
      </c>
      <c r="P28" s="192">
        <v>73</v>
      </c>
      <c r="Q28" s="171" t="str">
        <f t="shared" si="0"/>
        <v>5x10073</v>
      </c>
      <c r="R28" s="193">
        <v>51</v>
      </c>
      <c r="S28" s="175" t="s">
        <v>2370</v>
      </c>
    </row>
    <row r="29" spans="2:19">
      <c r="B29" s="184" t="s">
        <v>4705</v>
      </c>
      <c r="C29" s="178">
        <v>665</v>
      </c>
      <c r="E29" s="184" t="s">
        <v>1751</v>
      </c>
      <c r="F29" s="185">
        <v>58</v>
      </c>
      <c r="G29" s="185"/>
      <c r="H29" s="178"/>
      <c r="I29" s="327" t="s">
        <v>4463</v>
      </c>
      <c r="J29" s="183" t="s">
        <v>8075</v>
      </c>
      <c r="K29" s="178">
        <v>8</v>
      </c>
      <c r="O29" s="188" t="s">
        <v>1748</v>
      </c>
      <c r="P29" s="189">
        <v>63.4</v>
      </c>
      <c r="Q29" s="171" t="str">
        <f t="shared" si="0"/>
        <v>5x10863.4</v>
      </c>
      <c r="R29" s="94">
        <v>49</v>
      </c>
      <c r="S29" s="175"/>
    </row>
    <row r="30" spans="2:19" ht="15">
      <c r="B30" s="184" t="s">
        <v>2311</v>
      </c>
      <c r="C30" s="178">
        <v>670</v>
      </c>
      <c r="E30" s="184" t="s">
        <v>1757</v>
      </c>
      <c r="F30" s="185">
        <v>59</v>
      </c>
      <c r="G30" s="185"/>
      <c r="H30" s="178" t="s">
        <v>3193</v>
      </c>
      <c r="I30" s="174"/>
      <c r="J30" s="183" t="s">
        <v>5461</v>
      </c>
      <c r="K30" s="178">
        <v>9</v>
      </c>
      <c r="O30" s="188" t="s">
        <v>2436</v>
      </c>
      <c r="P30" s="189">
        <v>65.099999999999994</v>
      </c>
      <c r="Q30" s="171" t="str">
        <f t="shared" si="0"/>
        <v>5x11065.1</v>
      </c>
      <c r="R30" s="94">
        <v>54</v>
      </c>
      <c r="S30" s="175"/>
    </row>
    <row r="31" spans="2:19" ht="15">
      <c r="B31" s="184" t="s">
        <v>2312</v>
      </c>
      <c r="C31" s="178">
        <v>680</v>
      </c>
      <c r="E31" s="184" t="s">
        <v>1123</v>
      </c>
      <c r="F31" s="185">
        <v>60</v>
      </c>
      <c r="G31" s="185"/>
      <c r="H31" s="178"/>
      <c r="I31" s="174"/>
      <c r="J31" s="183" t="s">
        <v>4462</v>
      </c>
      <c r="K31" s="178">
        <v>9</v>
      </c>
      <c r="O31" s="188" t="s">
        <v>2926</v>
      </c>
      <c r="P31" s="189">
        <v>66.7</v>
      </c>
      <c r="Q31" s="171" t="str">
        <f t="shared" si="0"/>
        <v>5x11266.7</v>
      </c>
      <c r="R31" s="94">
        <v>57</v>
      </c>
      <c r="S31" s="175"/>
    </row>
    <row r="32" spans="2:19" ht="15">
      <c r="B32" s="184" t="s">
        <v>2358</v>
      </c>
      <c r="C32" s="178">
        <v>765</v>
      </c>
      <c r="E32" s="184" t="s">
        <v>1123</v>
      </c>
      <c r="F32" s="185">
        <v>96</v>
      </c>
      <c r="G32" s="185">
        <v>110</v>
      </c>
      <c r="H32" s="178" t="s">
        <v>3187</v>
      </c>
      <c r="I32" s="174"/>
      <c r="J32" s="194" t="s">
        <v>2297</v>
      </c>
      <c r="K32" s="195">
        <v>9</v>
      </c>
      <c r="O32" s="197" t="s">
        <v>1845</v>
      </c>
      <c r="P32" s="198">
        <v>56.1</v>
      </c>
      <c r="Q32" s="171" t="str">
        <f t="shared" si="0"/>
        <v>5x4.556.1</v>
      </c>
      <c r="R32" s="199">
        <v>12</v>
      </c>
      <c r="S32" s="175" t="s">
        <v>2368</v>
      </c>
    </row>
    <row r="33" spans="2:19" ht="15">
      <c r="B33" s="184" t="s">
        <v>2233</v>
      </c>
      <c r="C33" s="178">
        <v>775</v>
      </c>
      <c r="E33" s="184" t="s">
        <v>1123</v>
      </c>
      <c r="F33" s="185">
        <v>90</v>
      </c>
      <c r="G33" s="185">
        <v>102</v>
      </c>
      <c r="H33" s="178" t="s">
        <v>3383</v>
      </c>
      <c r="I33" s="174"/>
      <c r="J33" s="183" t="s">
        <v>5462</v>
      </c>
      <c r="K33" s="178">
        <v>9</v>
      </c>
      <c r="O33" s="197" t="s">
        <v>1845</v>
      </c>
      <c r="P33" s="198">
        <v>67.099999999999994</v>
      </c>
      <c r="Q33" s="171" t="str">
        <f t="shared" si="0"/>
        <v>5x4.567.1</v>
      </c>
      <c r="R33" s="199">
        <v>12</v>
      </c>
      <c r="S33" s="175" t="s">
        <v>2369</v>
      </c>
    </row>
    <row r="34" spans="2:19" ht="15">
      <c r="B34" s="184" t="s">
        <v>2313</v>
      </c>
      <c r="C34" s="178">
        <v>780</v>
      </c>
      <c r="E34" s="184" t="s">
        <v>1123</v>
      </c>
      <c r="F34" s="185">
        <v>91</v>
      </c>
      <c r="G34" s="185">
        <v>67.099999999999994</v>
      </c>
      <c r="H34" s="178" t="s">
        <v>3384</v>
      </c>
      <c r="I34" s="174"/>
      <c r="J34" s="183" t="s">
        <v>5463</v>
      </c>
      <c r="K34" s="178">
        <v>9</v>
      </c>
      <c r="M34" s="174"/>
      <c r="O34" s="197" t="s">
        <v>1845</v>
      </c>
      <c r="P34" s="198">
        <v>70</v>
      </c>
      <c r="Q34" s="171" t="str">
        <f t="shared" si="0"/>
        <v>5x4.570</v>
      </c>
      <c r="R34" s="199">
        <v>12</v>
      </c>
      <c r="S34" s="175"/>
    </row>
    <row r="35" spans="2:19" ht="15">
      <c r="B35" s="184" t="s">
        <v>2234</v>
      </c>
      <c r="C35" s="178">
        <v>785</v>
      </c>
      <c r="E35" s="184" t="s">
        <v>1123</v>
      </c>
      <c r="F35" s="185">
        <v>93</v>
      </c>
      <c r="G35" s="185">
        <v>95.25</v>
      </c>
      <c r="H35" s="178" t="s">
        <v>6145</v>
      </c>
      <c r="I35" s="174"/>
      <c r="J35" s="340" t="s">
        <v>5464</v>
      </c>
      <c r="K35" s="178">
        <v>10</v>
      </c>
      <c r="M35" s="174"/>
      <c r="O35" s="197" t="s">
        <v>1845</v>
      </c>
      <c r="P35" s="198">
        <v>73</v>
      </c>
      <c r="Q35" s="171" t="str">
        <f t="shared" si="0"/>
        <v>5x4.573</v>
      </c>
      <c r="R35" s="199">
        <v>12</v>
      </c>
      <c r="S35" s="175" t="s">
        <v>2370</v>
      </c>
    </row>
    <row r="36" spans="2:19" ht="15">
      <c r="B36" s="184" t="s">
        <v>2314</v>
      </c>
      <c r="C36" s="178">
        <v>790</v>
      </c>
      <c r="E36" s="184" t="s">
        <v>1123</v>
      </c>
      <c r="F36" s="185">
        <v>94</v>
      </c>
      <c r="G36" s="185">
        <v>93.25</v>
      </c>
      <c r="H36" s="178" t="s">
        <v>6275</v>
      </c>
      <c r="I36" s="174"/>
      <c r="J36" s="340" t="s">
        <v>6318</v>
      </c>
      <c r="K36" s="210">
        <v>10</v>
      </c>
      <c r="M36" s="174"/>
      <c r="O36" s="197" t="s">
        <v>1845</v>
      </c>
      <c r="P36" s="198">
        <v>73.099999999999994</v>
      </c>
      <c r="Q36" s="171" t="str">
        <f t="shared" si="0"/>
        <v>5x4.573.1</v>
      </c>
      <c r="R36" s="199">
        <v>12</v>
      </c>
      <c r="S36" s="175"/>
    </row>
    <row r="37" spans="2:19" ht="15">
      <c r="B37" s="184" t="s">
        <v>2235</v>
      </c>
      <c r="C37" s="178">
        <v>880</v>
      </c>
      <c r="E37" s="184" t="s">
        <v>3381</v>
      </c>
      <c r="F37" s="185">
        <v>92</v>
      </c>
      <c r="G37" s="185"/>
      <c r="H37" s="178" t="s">
        <v>3382</v>
      </c>
      <c r="I37" s="174"/>
      <c r="J37" s="340" t="s">
        <v>5330</v>
      </c>
      <c r="K37" s="210">
        <v>11</v>
      </c>
      <c r="M37" s="125"/>
      <c r="O37" s="197" t="s">
        <v>1845</v>
      </c>
      <c r="P37" s="198">
        <v>72</v>
      </c>
      <c r="Q37" s="171" t="str">
        <f t="shared" si="0"/>
        <v>5x4.572</v>
      </c>
      <c r="R37" s="199">
        <v>12</v>
      </c>
      <c r="S37" s="175"/>
    </row>
    <row r="38" spans="2:19" ht="15">
      <c r="B38" s="184" t="s">
        <v>5699</v>
      </c>
      <c r="C38" s="178">
        <v>885</v>
      </c>
      <c r="E38" s="184" t="s">
        <v>1758</v>
      </c>
      <c r="F38" s="185">
        <v>62</v>
      </c>
      <c r="G38" s="185"/>
      <c r="H38" s="178"/>
      <c r="I38" s="174"/>
      <c r="J38" s="340" t="s">
        <v>5874</v>
      </c>
      <c r="K38" s="210">
        <v>12</v>
      </c>
      <c r="M38" s="125"/>
      <c r="O38" s="197" t="s">
        <v>1845</v>
      </c>
      <c r="P38" s="198">
        <v>76</v>
      </c>
      <c r="Q38" s="171" t="str">
        <f t="shared" si="0"/>
        <v>5x4.576</v>
      </c>
      <c r="R38" s="199">
        <v>12</v>
      </c>
      <c r="S38" s="175" t="s">
        <v>4606</v>
      </c>
    </row>
    <row r="39" spans="2:19" ht="15">
      <c r="B39" s="184" t="s">
        <v>2315</v>
      </c>
      <c r="C39" s="178">
        <v>890</v>
      </c>
      <c r="E39" s="184" t="s">
        <v>1759</v>
      </c>
      <c r="F39" s="185">
        <v>63</v>
      </c>
      <c r="G39" s="185"/>
      <c r="H39" s="178" t="s">
        <v>3307</v>
      </c>
      <c r="I39" s="174"/>
      <c r="J39" s="340" t="s">
        <v>6323</v>
      </c>
      <c r="K39" s="210">
        <v>12</v>
      </c>
      <c r="M39" s="125"/>
      <c r="O39" s="197" t="s">
        <v>1845</v>
      </c>
      <c r="P39" s="198">
        <v>77</v>
      </c>
      <c r="Q39" s="171" t="str">
        <f t="shared" si="0"/>
        <v>5x4.577</v>
      </c>
      <c r="R39" s="199">
        <v>12</v>
      </c>
      <c r="S39" s="175" t="s">
        <v>4606</v>
      </c>
    </row>
    <row r="40" spans="2:19" ht="15">
      <c r="B40" s="184" t="s">
        <v>2395</v>
      </c>
      <c r="C40" s="178">
        <v>895</v>
      </c>
      <c r="E40" s="184" t="s">
        <v>1761</v>
      </c>
      <c r="F40" s="185">
        <v>64</v>
      </c>
      <c r="G40" s="185"/>
      <c r="H40" s="178" t="s">
        <v>3194</v>
      </c>
      <c r="I40" s="174"/>
      <c r="J40" s="340" t="s">
        <v>4304</v>
      </c>
      <c r="K40" s="210">
        <v>13</v>
      </c>
      <c r="M40" s="125"/>
      <c r="O40" s="197" t="s">
        <v>1845</v>
      </c>
      <c r="P40" s="198">
        <v>78</v>
      </c>
      <c r="Q40" s="171" t="str">
        <f t="shared" si="0"/>
        <v>5x4.578</v>
      </c>
      <c r="R40" s="199">
        <v>12</v>
      </c>
      <c r="S40" s="175"/>
    </row>
    <row r="41" spans="2:19" ht="15">
      <c r="B41" s="184" t="s">
        <v>4309</v>
      </c>
      <c r="C41" s="178">
        <v>270</v>
      </c>
      <c r="E41" s="184" t="s">
        <v>4706</v>
      </c>
      <c r="F41" s="185">
        <v>68</v>
      </c>
      <c r="G41" s="185"/>
      <c r="H41" s="178" t="s">
        <v>4707</v>
      </c>
      <c r="I41" s="174"/>
      <c r="J41" s="340" t="s">
        <v>7024</v>
      </c>
      <c r="K41" s="210">
        <v>14</v>
      </c>
      <c r="M41" s="125"/>
      <c r="O41" s="197" t="s">
        <v>1845</v>
      </c>
      <c r="P41" s="198">
        <v>83</v>
      </c>
      <c r="Q41" s="171" t="str">
        <f t="shared" si="0"/>
        <v>5x4.583</v>
      </c>
      <c r="R41" s="199">
        <v>12</v>
      </c>
      <c r="S41" s="175"/>
    </row>
    <row r="42" spans="2:19" ht="15">
      <c r="B42" s="184" t="s">
        <v>3170</v>
      </c>
      <c r="C42" s="178">
        <v>295</v>
      </c>
      <c r="E42" s="184" t="s">
        <v>2292</v>
      </c>
      <c r="F42" s="185">
        <v>70</v>
      </c>
      <c r="G42" s="185"/>
      <c r="H42" s="178" t="s">
        <v>3195</v>
      </c>
      <c r="I42" s="174"/>
      <c r="J42" s="340" t="s">
        <v>7501</v>
      </c>
      <c r="K42" s="210">
        <v>15</v>
      </c>
      <c r="M42" s="125"/>
      <c r="O42" s="197" t="s">
        <v>1845</v>
      </c>
      <c r="P42" s="198">
        <v>82</v>
      </c>
      <c r="Q42" s="171" t="str">
        <f t="shared" ref="Q42" si="1">O42&amp;P42</f>
        <v>5x4.582</v>
      </c>
      <c r="R42" s="199">
        <v>12</v>
      </c>
      <c r="S42" s="175"/>
    </row>
    <row r="43" spans="2:19" ht="15.75" thickBot="1">
      <c r="B43" s="184" t="s">
        <v>2316</v>
      </c>
      <c r="C43" s="178">
        <v>290</v>
      </c>
      <c r="E43" s="184" t="s">
        <v>1762</v>
      </c>
      <c r="F43" s="185">
        <v>80</v>
      </c>
      <c r="G43" s="185"/>
      <c r="H43" s="178"/>
      <c r="I43" s="174"/>
      <c r="J43" s="196"/>
      <c r="K43" s="165"/>
      <c r="M43" s="125"/>
      <c r="O43" s="197" t="s">
        <v>1845</v>
      </c>
      <c r="P43" s="198">
        <v>108</v>
      </c>
      <c r="Q43" s="171" t="str">
        <f t="shared" si="0"/>
        <v>5x4.5108</v>
      </c>
      <c r="R43" s="199">
        <v>12</v>
      </c>
      <c r="S43" s="175"/>
    </row>
    <row r="44" spans="2:19">
      <c r="B44" s="184" t="s">
        <v>2317</v>
      </c>
      <c r="C44" s="178">
        <v>210</v>
      </c>
      <c r="E44" s="184" t="s">
        <v>1763</v>
      </c>
      <c r="F44" s="185">
        <v>87</v>
      </c>
      <c r="G44" s="185"/>
      <c r="H44" s="178"/>
      <c r="I44" s="125"/>
      <c r="M44" s="125"/>
      <c r="O44" s="188" t="s">
        <v>1749</v>
      </c>
      <c r="P44" s="189">
        <v>72.599999999999994</v>
      </c>
      <c r="Q44" s="171" t="str">
        <f t="shared" si="0"/>
        <v>5x12072.6</v>
      </c>
      <c r="R44" s="94">
        <v>52</v>
      </c>
      <c r="S44" s="175"/>
    </row>
    <row r="45" spans="2:19" ht="15" thickBot="1">
      <c r="B45" s="253" t="s">
        <v>2318</v>
      </c>
      <c r="C45" s="210">
        <v>212</v>
      </c>
      <c r="E45" s="216" t="s">
        <v>1764</v>
      </c>
      <c r="F45" s="217">
        <v>88</v>
      </c>
      <c r="G45" s="217"/>
      <c r="H45" s="165"/>
      <c r="I45" s="125"/>
      <c r="K45" s="125"/>
      <c r="M45" s="125"/>
      <c r="O45" s="188" t="s">
        <v>1749</v>
      </c>
      <c r="P45" s="189">
        <v>70.099999999999994</v>
      </c>
      <c r="Q45" s="171" t="str">
        <f t="shared" si="0"/>
        <v>5x12070.1</v>
      </c>
      <c r="R45" s="94">
        <v>52</v>
      </c>
      <c r="S45" s="175" t="s">
        <v>4636</v>
      </c>
    </row>
    <row r="46" spans="2:19" ht="15">
      <c r="B46" s="253" t="s">
        <v>7647</v>
      </c>
      <c r="C46" s="210">
        <v>309</v>
      </c>
      <c r="F46" s="125"/>
      <c r="G46" s="125"/>
      <c r="H46" s="125"/>
      <c r="I46" s="125"/>
      <c r="J46" s="200" t="s">
        <v>2319</v>
      </c>
      <c r="K46" s="201" t="s">
        <v>1474</v>
      </c>
      <c r="L46" s="202" t="s">
        <v>1052</v>
      </c>
      <c r="M46" s="125"/>
      <c r="O46" s="205" t="s">
        <v>1755</v>
      </c>
      <c r="P46" s="206">
        <v>71.5</v>
      </c>
      <c r="Q46" s="171" t="str">
        <f t="shared" si="0"/>
        <v>5x571.5</v>
      </c>
      <c r="R46" s="207">
        <v>50</v>
      </c>
      <c r="S46" s="175" t="s">
        <v>2372</v>
      </c>
    </row>
    <row r="47" spans="2:19" ht="15" thickBot="1">
      <c r="B47" s="253" t="s">
        <v>7648</v>
      </c>
      <c r="C47" s="210">
        <v>310</v>
      </c>
      <c r="F47" s="125"/>
      <c r="G47" s="125"/>
      <c r="H47" s="125"/>
      <c r="I47" s="218"/>
      <c r="J47" s="203" t="s">
        <v>2223</v>
      </c>
      <c r="K47" s="204" t="s">
        <v>2224</v>
      </c>
      <c r="L47" s="178" t="s">
        <v>2320</v>
      </c>
      <c r="M47" s="125"/>
      <c r="O47" s="205" t="s">
        <v>1755</v>
      </c>
      <c r="P47" s="206">
        <v>78.25</v>
      </c>
      <c r="Q47" s="171" t="str">
        <f t="shared" si="0"/>
        <v>5x578.25</v>
      </c>
      <c r="R47" s="207">
        <v>50</v>
      </c>
      <c r="S47" s="175"/>
    </row>
    <row r="48" spans="2:19" ht="15.75" thickBot="1">
      <c r="B48" s="253" t="s">
        <v>7650</v>
      </c>
      <c r="C48" s="210">
        <v>311</v>
      </c>
      <c r="E48" s="418" t="s">
        <v>2236</v>
      </c>
      <c r="F48" s="419"/>
      <c r="G48" s="419"/>
      <c r="H48" s="419"/>
      <c r="I48" s="420"/>
      <c r="J48" s="203" t="s">
        <v>2225</v>
      </c>
      <c r="K48" s="204" t="s">
        <v>1129</v>
      </c>
      <c r="L48" s="178" t="s">
        <v>2321</v>
      </c>
      <c r="M48" s="125"/>
      <c r="O48" s="205" t="s">
        <v>1755</v>
      </c>
      <c r="P48" s="206">
        <v>94</v>
      </c>
      <c r="Q48" s="171" t="str">
        <f t="shared" si="0"/>
        <v>5x594</v>
      </c>
      <c r="R48" s="207">
        <v>50</v>
      </c>
      <c r="S48" s="175" t="s">
        <v>2373</v>
      </c>
    </row>
    <row r="49" spans="2:19" ht="15.75" thickBot="1">
      <c r="B49" s="216" t="s">
        <v>7649</v>
      </c>
      <c r="C49" s="165">
        <v>312</v>
      </c>
      <c r="E49" s="219" t="s">
        <v>2237</v>
      </c>
      <c r="F49" s="220" t="s">
        <v>2238</v>
      </c>
      <c r="G49" s="220"/>
      <c r="H49" s="168"/>
      <c r="I49" s="221"/>
      <c r="J49" s="203" t="s">
        <v>3145</v>
      </c>
      <c r="K49" s="204" t="s">
        <v>2226</v>
      </c>
      <c r="L49" s="178" t="s">
        <v>2321</v>
      </c>
      <c r="M49" s="125"/>
      <c r="O49" s="188" t="s">
        <v>1750</v>
      </c>
      <c r="P49" s="189">
        <v>78.099999999999994</v>
      </c>
      <c r="Q49" s="171" t="str">
        <f t="shared" si="0"/>
        <v>5x13078.1</v>
      </c>
      <c r="R49" s="94">
        <v>53</v>
      </c>
      <c r="S49" s="175"/>
    </row>
    <row r="50" spans="2:19">
      <c r="C50" s="125"/>
      <c r="E50" s="186" t="s">
        <v>2239</v>
      </c>
      <c r="F50" s="123" t="s">
        <v>2240</v>
      </c>
      <c r="G50" s="123"/>
      <c r="H50" s="123"/>
      <c r="I50" s="222" t="s">
        <v>2438</v>
      </c>
      <c r="J50" s="203" t="s">
        <v>3144</v>
      </c>
      <c r="K50" s="204" t="s">
        <v>3146</v>
      </c>
      <c r="L50" s="178" t="s">
        <v>3147</v>
      </c>
      <c r="O50" s="188" t="s">
        <v>1750</v>
      </c>
      <c r="P50" s="189">
        <v>84.1</v>
      </c>
      <c r="Q50" s="171" t="str">
        <f t="shared" si="0"/>
        <v>5x13084.1</v>
      </c>
      <c r="R50" s="94">
        <v>65</v>
      </c>
      <c r="S50" s="175"/>
    </row>
    <row r="51" spans="2:19">
      <c r="C51" s="125"/>
      <c r="E51" s="186" t="s">
        <v>2241</v>
      </c>
      <c r="F51" s="123" t="s">
        <v>2242</v>
      </c>
      <c r="G51" s="110"/>
      <c r="H51" s="110"/>
      <c r="I51" s="223"/>
      <c r="J51" s="203" t="s">
        <v>2227</v>
      </c>
      <c r="K51" s="204" t="s">
        <v>2216</v>
      </c>
      <c r="L51" s="178" t="s">
        <v>2322</v>
      </c>
      <c r="O51" s="188" t="s">
        <v>1750</v>
      </c>
      <c r="P51" s="189">
        <v>71.599999999999994</v>
      </c>
      <c r="Q51" s="171" t="str">
        <f t="shared" si="0"/>
        <v>5x13071.6</v>
      </c>
      <c r="R51" s="94">
        <v>66</v>
      </c>
      <c r="S51" s="175"/>
    </row>
    <row r="52" spans="2:19">
      <c r="E52" s="184" t="s">
        <v>1289</v>
      </c>
      <c r="F52" s="110" t="s">
        <v>3027</v>
      </c>
      <c r="G52" s="110"/>
      <c r="H52" s="110"/>
      <c r="I52" s="223"/>
      <c r="J52" s="203" t="s">
        <v>2228</v>
      </c>
      <c r="K52" s="204" t="s">
        <v>2229</v>
      </c>
      <c r="L52" s="178" t="s">
        <v>2320</v>
      </c>
      <c r="O52" s="213" t="s">
        <v>1751</v>
      </c>
      <c r="P52" s="214">
        <v>110.1</v>
      </c>
      <c r="Q52" s="171" t="str">
        <f t="shared" si="0"/>
        <v>5x150110.1</v>
      </c>
      <c r="R52" s="215">
        <v>58</v>
      </c>
      <c r="S52" s="175" t="s">
        <v>2378</v>
      </c>
    </row>
    <row r="53" spans="2:19">
      <c r="E53" s="184" t="s">
        <v>4090</v>
      </c>
      <c r="F53" s="110"/>
      <c r="G53" s="110"/>
      <c r="H53" s="110"/>
      <c r="I53" s="223"/>
      <c r="J53" s="208" t="s">
        <v>2230</v>
      </c>
      <c r="K53" s="204" t="s">
        <v>1131</v>
      </c>
      <c r="L53" s="178" t="s">
        <v>2322</v>
      </c>
      <c r="O53" s="213" t="s">
        <v>1751</v>
      </c>
      <c r="P53" s="214">
        <v>110.5</v>
      </c>
      <c r="Q53" s="171" t="str">
        <f t="shared" si="0"/>
        <v>5x150110.5</v>
      </c>
      <c r="R53" s="215">
        <v>58</v>
      </c>
      <c r="S53" s="175" t="s">
        <v>2372</v>
      </c>
    </row>
    <row r="54" spans="2:19">
      <c r="E54" s="184" t="s">
        <v>2243</v>
      </c>
      <c r="F54" s="110" t="s">
        <v>2244</v>
      </c>
      <c r="G54" s="110"/>
      <c r="H54" s="110"/>
      <c r="I54" s="223"/>
      <c r="J54" s="208" t="s">
        <v>2362</v>
      </c>
      <c r="K54" s="209" t="s">
        <v>2363</v>
      </c>
      <c r="L54" s="210" t="s">
        <v>2364</v>
      </c>
      <c r="O54" s="213" t="s">
        <v>1751</v>
      </c>
      <c r="P54" s="214">
        <v>116.5</v>
      </c>
      <c r="Q54" s="171" t="str">
        <f t="shared" si="0"/>
        <v>5x150116.5</v>
      </c>
      <c r="R54" s="215">
        <v>58</v>
      </c>
      <c r="S54" s="175" t="s">
        <v>2373</v>
      </c>
    </row>
    <row r="55" spans="2:19">
      <c r="E55" s="184" t="s">
        <v>4891</v>
      </c>
      <c r="F55" s="110"/>
      <c r="G55" s="110"/>
      <c r="H55" s="110"/>
      <c r="I55" s="223"/>
      <c r="J55" s="208" t="s">
        <v>4069</v>
      </c>
      <c r="K55" s="209" t="s">
        <v>4070</v>
      </c>
      <c r="L55" s="210" t="s">
        <v>4071</v>
      </c>
      <c r="O55" s="188" t="s">
        <v>1752</v>
      </c>
      <c r="P55" s="189">
        <v>65</v>
      </c>
      <c r="Q55" s="171" t="str">
        <f t="shared" si="0"/>
        <v>5x16065</v>
      </c>
      <c r="R55" s="94">
        <v>56</v>
      </c>
      <c r="S55" s="175"/>
    </row>
    <row r="56" spans="2:19">
      <c r="E56" s="184" t="s">
        <v>2245</v>
      </c>
      <c r="F56" s="110" t="s">
        <v>2246</v>
      </c>
      <c r="G56" s="110"/>
      <c r="H56" s="110"/>
      <c r="I56" s="223"/>
      <c r="J56" s="208" t="s">
        <v>4696</v>
      </c>
      <c r="K56" s="209" t="s">
        <v>4570</v>
      </c>
      <c r="L56" s="210" t="s">
        <v>4697</v>
      </c>
      <c r="O56" s="188" t="s">
        <v>1756</v>
      </c>
      <c r="P56" s="189">
        <v>108</v>
      </c>
      <c r="Q56" s="171" t="str">
        <f t="shared" si="0"/>
        <v>5x5.5108</v>
      </c>
      <c r="R56" s="94">
        <v>55</v>
      </c>
      <c r="S56" s="175"/>
    </row>
    <row r="57" spans="2:19">
      <c r="E57" s="184" t="s">
        <v>2247</v>
      </c>
      <c r="F57" s="110" t="s">
        <v>2248</v>
      </c>
      <c r="G57" s="110"/>
      <c r="H57" s="110"/>
      <c r="I57" s="223"/>
      <c r="J57" s="208" t="s">
        <v>5322</v>
      </c>
      <c r="K57" s="209" t="s">
        <v>4712</v>
      </c>
      <c r="L57" s="210" t="s">
        <v>4697</v>
      </c>
      <c r="M57" s="107" t="s">
        <v>5929</v>
      </c>
      <c r="O57" s="188" t="s">
        <v>3360</v>
      </c>
      <c r="P57" s="189">
        <v>114.2</v>
      </c>
      <c r="Q57" s="171" t="str">
        <f t="shared" si="0"/>
        <v>5X6.5114.2</v>
      </c>
      <c r="R57" s="94">
        <v>59</v>
      </c>
      <c r="S57" s="175" t="s">
        <v>2378</v>
      </c>
    </row>
    <row r="58" spans="2:19">
      <c r="E58" s="184" t="s">
        <v>2249</v>
      </c>
      <c r="F58" s="110" t="s">
        <v>2250</v>
      </c>
      <c r="G58" s="110"/>
      <c r="H58" s="110"/>
      <c r="I58" s="227" t="s">
        <v>2438</v>
      </c>
      <c r="J58" s="208" t="s">
        <v>5928</v>
      </c>
      <c r="K58" s="209">
        <v>-2</v>
      </c>
      <c r="L58" s="210" t="s">
        <v>4697</v>
      </c>
      <c r="O58" s="188" t="s">
        <v>1757</v>
      </c>
      <c r="P58" s="189">
        <v>114.25</v>
      </c>
      <c r="Q58" s="171" t="str">
        <f t="shared" si="0"/>
        <v>5x6.5114.25</v>
      </c>
      <c r="R58" s="94">
        <v>59</v>
      </c>
      <c r="S58" s="175"/>
    </row>
    <row r="59" spans="2:19" ht="15" thickBot="1">
      <c r="E59" s="184" t="s">
        <v>1509</v>
      </c>
      <c r="F59" s="110" t="s">
        <v>2251</v>
      </c>
      <c r="G59" s="110"/>
      <c r="H59" s="110"/>
      <c r="I59" s="223"/>
      <c r="J59" s="211" t="s">
        <v>2232</v>
      </c>
      <c r="K59" s="212"/>
      <c r="L59" s="165" t="s">
        <v>2359</v>
      </c>
      <c r="O59" s="188" t="s">
        <v>1753</v>
      </c>
      <c r="P59" s="189">
        <v>160</v>
      </c>
      <c r="Q59" s="171" t="str">
        <f t="shared" si="0"/>
        <v>5x205160</v>
      </c>
      <c r="R59" s="94">
        <v>19</v>
      </c>
      <c r="S59" s="175"/>
    </row>
    <row r="60" spans="2:19">
      <c r="E60" s="184" t="s">
        <v>2252</v>
      </c>
      <c r="F60" s="110" t="s">
        <v>2253</v>
      </c>
      <c r="G60" s="110"/>
      <c r="H60" s="110"/>
      <c r="I60" s="227" t="s">
        <v>2438</v>
      </c>
      <c r="J60" s="125"/>
      <c r="O60" s="188" t="s">
        <v>1761</v>
      </c>
      <c r="P60" s="189">
        <v>83</v>
      </c>
      <c r="Q60" s="171" t="str">
        <f t="shared" si="0"/>
        <v>6x4.583</v>
      </c>
      <c r="R60" s="94">
        <v>64</v>
      </c>
      <c r="S60" s="175"/>
    </row>
    <row r="61" spans="2:19">
      <c r="E61" s="184" t="s">
        <v>2254</v>
      </c>
      <c r="F61" s="110" t="s">
        <v>2255</v>
      </c>
      <c r="G61" s="110"/>
      <c r="H61" s="110"/>
      <c r="I61" s="223"/>
      <c r="J61" s="125"/>
      <c r="O61" s="188" t="s">
        <v>1761</v>
      </c>
      <c r="P61" s="189">
        <v>66.099999999999994</v>
      </c>
      <c r="Q61" s="171" t="str">
        <f t="shared" si="0"/>
        <v>6x4.566.1</v>
      </c>
      <c r="R61" s="94">
        <v>64</v>
      </c>
      <c r="S61" s="175" t="s">
        <v>4641</v>
      </c>
    </row>
    <row r="62" spans="2:19">
      <c r="E62" s="184" t="s">
        <v>2256</v>
      </c>
      <c r="F62" s="110" t="s">
        <v>2257</v>
      </c>
      <c r="G62" s="110"/>
      <c r="H62" s="110"/>
      <c r="I62" s="223"/>
      <c r="O62" s="224" t="s">
        <v>1758</v>
      </c>
      <c r="P62" s="225">
        <v>67</v>
      </c>
      <c r="Q62" s="171" t="str">
        <f t="shared" si="0"/>
        <v>6x12067</v>
      </c>
      <c r="R62" s="226">
        <v>62</v>
      </c>
      <c r="S62" s="175" t="s">
        <v>2372</v>
      </c>
    </row>
    <row r="63" spans="2:19">
      <c r="E63" s="184" t="s">
        <v>1512</v>
      </c>
      <c r="F63" s="110" t="s">
        <v>2258</v>
      </c>
      <c r="G63" s="110"/>
      <c r="H63" s="110"/>
      <c r="I63" s="223"/>
      <c r="O63" s="224" t="s">
        <v>1758</v>
      </c>
      <c r="P63" s="225">
        <v>83</v>
      </c>
      <c r="Q63" s="171" t="str">
        <f t="shared" si="0"/>
        <v>6x12083</v>
      </c>
      <c r="R63" s="226">
        <v>62</v>
      </c>
      <c r="S63" s="175" t="s">
        <v>2373</v>
      </c>
    </row>
    <row r="64" spans="2:19">
      <c r="E64" s="184" t="s">
        <v>2259</v>
      </c>
      <c r="F64" s="110" t="s">
        <v>2260</v>
      </c>
      <c r="G64" s="110"/>
      <c r="H64" s="110"/>
      <c r="I64" s="223"/>
      <c r="O64" s="188" t="s">
        <v>1759</v>
      </c>
      <c r="P64" s="189">
        <v>84.1</v>
      </c>
      <c r="Q64" s="171" t="str">
        <f t="shared" si="0"/>
        <v>6x13084.1</v>
      </c>
      <c r="R64" s="94">
        <v>63</v>
      </c>
      <c r="S64" s="175" t="s">
        <v>2372</v>
      </c>
    </row>
    <row r="65" spans="5:19">
      <c r="E65" s="184" t="s">
        <v>2261</v>
      </c>
      <c r="F65" s="110" t="s">
        <v>2262</v>
      </c>
      <c r="G65" s="110"/>
      <c r="H65" s="110"/>
      <c r="I65" s="223"/>
      <c r="O65" s="188" t="s">
        <v>1123</v>
      </c>
      <c r="P65" s="189">
        <v>102</v>
      </c>
      <c r="Q65" s="171" t="str">
        <f t="shared" si="0"/>
        <v>6x5.5102</v>
      </c>
      <c r="R65" s="94">
        <v>90</v>
      </c>
      <c r="S65" s="175" t="s">
        <v>3383</v>
      </c>
    </row>
    <row r="66" spans="5:19">
      <c r="E66" s="184" t="s">
        <v>2263</v>
      </c>
      <c r="F66" s="110" t="s">
        <v>2264</v>
      </c>
      <c r="G66" s="110"/>
      <c r="H66" s="110"/>
      <c r="I66" s="223"/>
      <c r="O66" s="188" t="s">
        <v>1123</v>
      </c>
      <c r="P66" s="189">
        <v>67.099999999999994</v>
      </c>
      <c r="Q66" s="171" t="str">
        <f t="shared" si="0"/>
        <v>6x5.567.1</v>
      </c>
      <c r="R66" s="94">
        <v>91</v>
      </c>
      <c r="S66" s="175" t="s">
        <v>3384</v>
      </c>
    </row>
    <row r="67" spans="5:19">
      <c r="E67" s="184" t="s">
        <v>2265</v>
      </c>
      <c r="F67" s="110" t="s">
        <v>2266</v>
      </c>
      <c r="G67" s="110"/>
      <c r="H67" s="110"/>
      <c r="I67" s="227" t="s">
        <v>2438</v>
      </c>
      <c r="O67" s="188" t="s">
        <v>1123</v>
      </c>
      <c r="P67" s="189">
        <v>78.3</v>
      </c>
      <c r="Q67" s="171" t="str">
        <f t="shared" ref="Q67" si="2">O67&amp;P67</f>
        <v>6x5.578.3</v>
      </c>
      <c r="R67" s="94">
        <v>60</v>
      </c>
      <c r="S67" s="365" t="s">
        <v>7434</v>
      </c>
    </row>
    <row r="68" spans="5:19">
      <c r="E68" s="184" t="s">
        <v>2267</v>
      </c>
      <c r="F68" s="110" t="s">
        <v>2268</v>
      </c>
      <c r="G68" s="110"/>
      <c r="H68" s="110"/>
      <c r="I68" s="227" t="s">
        <v>2438</v>
      </c>
      <c r="O68" s="188" t="s">
        <v>1123</v>
      </c>
      <c r="P68" s="189">
        <v>81.8</v>
      </c>
      <c r="Q68" s="171" t="str">
        <f t="shared" ref="Q68" si="3">O68&amp;P68</f>
        <v>6x5.581.8</v>
      </c>
      <c r="R68" s="94">
        <v>60</v>
      </c>
      <c r="S68" s="365" t="s">
        <v>7434</v>
      </c>
    </row>
    <row r="69" spans="5:19">
      <c r="E69" s="184" t="s">
        <v>1281</v>
      </c>
      <c r="F69" s="110"/>
      <c r="G69" s="110"/>
      <c r="H69" s="110"/>
      <c r="I69" s="223"/>
      <c r="O69" s="188" t="s">
        <v>1123</v>
      </c>
      <c r="P69" s="189">
        <v>93.25</v>
      </c>
      <c r="Q69" s="171" t="str">
        <f t="shared" si="0"/>
        <v>6x5.593.25</v>
      </c>
      <c r="R69" s="94">
        <v>94</v>
      </c>
      <c r="S69" s="365" t="s">
        <v>6275</v>
      </c>
    </row>
    <row r="70" spans="5:19">
      <c r="E70" s="184" t="s">
        <v>2103</v>
      </c>
      <c r="F70" s="110"/>
      <c r="G70" s="110"/>
      <c r="H70" s="110"/>
      <c r="I70" s="223"/>
      <c r="O70" s="188" t="s">
        <v>1123</v>
      </c>
      <c r="P70" s="189">
        <v>93.1</v>
      </c>
      <c r="Q70" s="171" t="str">
        <f t="shared" si="0"/>
        <v>6x5.593.1</v>
      </c>
      <c r="R70" s="94">
        <v>94</v>
      </c>
      <c r="S70" s="365"/>
    </row>
    <row r="71" spans="5:19">
      <c r="E71" s="184" t="s">
        <v>2104</v>
      </c>
      <c r="F71" s="110"/>
      <c r="G71" s="110"/>
      <c r="H71" s="110"/>
      <c r="I71" s="223"/>
      <c r="O71" s="188" t="s">
        <v>1123</v>
      </c>
      <c r="P71" s="189">
        <v>95.25</v>
      </c>
      <c r="Q71" s="171" t="str">
        <f t="shared" si="0"/>
        <v>6x5.595.25</v>
      </c>
      <c r="R71" s="94">
        <v>93</v>
      </c>
      <c r="S71" s="175" t="s">
        <v>6145</v>
      </c>
    </row>
    <row r="72" spans="5:19">
      <c r="E72" s="184" t="s">
        <v>2105</v>
      </c>
      <c r="F72" s="110"/>
      <c r="G72" s="110"/>
      <c r="H72" s="110"/>
      <c r="I72" s="223"/>
      <c r="O72" s="188" t="s">
        <v>3381</v>
      </c>
      <c r="P72" s="189">
        <v>161.04</v>
      </c>
      <c r="Q72" s="171" t="str">
        <f t="shared" si="0"/>
        <v>6x205161.04</v>
      </c>
      <c r="R72" s="94">
        <v>92</v>
      </c>
      <c r="S72" s="175" t="s">
        <v>3382</v>
      </c>
    </row>
    <row r="73" spans="5:19">
      <c r="E73" s="184" t="s">
        <v>4026</v>
      </c>
      <c r="F73" s="110"/>
      <c r="G73" s="110"/>
      <c r="H73" s="110"/>
      <c r="I73" s="223"/>
      <c r="O73" s="228" t="s">
        <v>1760</v>
      </c>
      <c r="P73" s="229">
        <v>86.87</v>
      </c>
      <c r="Q73" s="171" t="str">
        <f t="shared" si="0"/>
        <v>6x13586.87</v>
      </c>
      <c r="R73" s="230">
        <v>16</v>
      </c>
      <c r="S73" s="175"/>
    </row>
    <row r="74" spans="5:19">
      <c r="E74" s="184" t="s">
        <v>4392</v>
      </c>
      <c r="F74" s="110"/>
      <c r="G74" s="110"/>
      <c r="H74" s="110"/>
      <c r="I74" s="223"/>
      <c r="O74" s="228" t="s">
        <v>1760</v>
      </c>
      <c r="P74" s="229">
        <v>87</v>
      </c>
      <c r="Q74" s="171" t="str">
        <f t="shared" si="0"/>
        <v>6x13587</v>
      </c>
      <c r="R74" s="230">
        <v>16</v>
      </c>
      <c r="S74" s="175" t="s">
        <v>2373</v>
      </c>
    </row>
    <row r="75" spans="5:19">
      <c r="E75" s="184" t="s">
        <v>6058</v>
      </c>
      <c r="F75" s="110"/>
      <c r="G75" s="110"/>
      <c r="H75" s="110"/>
      <c r="I75" s="223"/>
      <c r="O75" s="228" t="s">
        <v>1760</v>
      </c>
      <c r="P75" s="229">
        <v>94</v>
      </c>
      <c r="Q75" s="171" t="str">
        <f t="shared" si="0"/>
        <v>6x13594</v>
      </c>
      <c r="R75" s="230">
        <v>16</v>
      </c>
      <c r="S75" s="175" t="s">
        <v>2374</v>
      </c>
    </row>
    <row r="76" spans="5:19">
      <c r="E76" s="184" t="s">
        <v>6111</v>
      </c>
      <c r="F76" s="110"/>
      <c r="G76" s="110"/>
      <c r="H76" s="110"/>
      <c r="I76" s="223"/>
      <c r="O76" s="231" t="s">
        <v>1123</v>
      </c>
      <c r="P76" s="232">
        <v>67.099999999999994</v>
      </c>
      <c r="Q76" s="171" t="str">
        <f t="shared" si="0"/>
        <v>6x5.567.1</v>
      </c>
      <c r="R76" s="233">
        <v>60</v>
      </c>
      <c r="S76" s="175" t="s">
        <v>2372</v>
      </c>
    </row>
    <row r="77" spans="5:19">
      <c r="E77" s="184" t="s">
        <v>6381</v>
      </c>
      <c r="F77" s="110"/>
      <c r="G77" s="110"/>
      <c r="H77" s="110"/>
      <c r="I77" s="223"/>
      <c r="O77" s="231" t="s">
        <v>1123</v>
      </c>
      <c r="P77" s="232">
        <v>106.25</v>
      </c>
      <c r="Q77" s="171" t="str">
        <f t="shared" si="0"/>
        <v>6x5.5106.25</v>
      </c>
      <c r="R77" s="233">
        <v>60</v>
      </c>
      <c r="S77" s="175" t="s">
        <v>2373</v>
      </c>
    </row>
    <row r="78" spans="5:19">
      <c r="E78" s="184" t="s">
        <v>7018</v>
      </c>
      <c r="F78" s="110"/>
      <c r="G78" s="110"/>
      <c r="H78" s="110"/>
      <c r="I78" s="223"/>
      <c r="O78" s="231" t="s">
        <v>1123</v>
      </c>
      <c r="P78" s="232">
        <v>108</v>
      </c>
      <c r="Q78" s="171" t="str">
        <f t="shared" si="0"/>
        <v>6x5.5108</v>
      </c>
      <c r="R78" s="233">
        <v>60</v>
      </c>
      <c r="S78" s="223"/>
    </row>
    <row r="79" spans="5:19">
      <c r="E79" s="184" t="s">
        <v>1514</v>
      </c>
      <c r="F79" s="110" t="s">
        <v>2274</v>
      </c>
      <c r="G79" s="110"/>
      <c r="H79" s="110"/>
      <c r="I79" s="223"/>
      <c r="O79" s="231" t="s">
        <v>4708</v>
      </c>
      <c r="P79" s="232">
        <v>138.9</v>
      </c>
      <c r="Q79" s="171" t="str">
        <f t="shared" ref="Q79" si="4">O79&amp;P79</f>
        <v>6x180138.9</v>
      </c>
      <c r="R79" s="233">
        <v>68</v>
      </c>
      <c r="S79" s="175" t="s">
        <v>4709</v>
      </c>
    </row>
    <row r="80" spans="5:19">
      <c r="E80" s="184" t="s">
        <v>2938</v>
      </c>
      <c r="F80" s="110" t="s">
        <v>3026</v>
      </c>
      <c r="G80" s="110"/>
      <c r="H80" s="110"/>
      <c r="I80" s="223"/>
      <c r="O80" s="231" t="s">
        <v>1123</v>
      </c>
      <c r="P80" s="232">
        <v>110</v>
      </c>
      <c r="Q80" s="171" t="str">
        <f t="shared" si="0"/>
        <v>6x5.5110</v>
      </c>
      <c r="R80" s="233">
        <v>96</v>
      </c>
      <c r="S80" s="175" t="s">
        <v>2376</v>
      </c>
    </row>
    <row r="81" spans="3:19">
      <c r="E81" s="184" t="s">
        <v>2269</v>
      </c>
      <c r="F81" s="110" t="s">
        <v>2270</v>
      </c>
      <c r="G81" s="110"/>
      <c r="H81" s="110"/>
      <c r="I81" s="223"/>
      <c r="O81" s="234" t="s">
        <v>2292</v>
      </c>
      <c r="P81" s="235">
        <v>108</v>
      </c>
      <c r="Q81" s="171" t="str">
        <f t="shared" si="0"/>
        <v>6X6.5108</v>
      </c>
      <c r="R81" s="236">
        <v>70</v>
      </c>
      <c r="S81" s="175"/>
    </row>
    <row r="82" spans="3:19">
      <c r="E82" s="184" t="s">
        <v>2271</v>
      </c>
      <c r="F82" s="110" t="s">
        <v>2272</v>
      </c>
      <c r="G82" s="110"/>
      <c r="H82" s="110"/>
      <c r="I82" s="223"/>
      <c r="O82" s="234" t="s">
        <v>2292</v>
      </c>
      <c r="P82" s="235">
        <v>108.71</v>
      </c>
      <c r="Q82" s="171" t="str">
        <f t="shared" si="0"/>
        <v>6X6.5108.71</v>
      </c>
      <c r="R82" s="236">
        <v>70</v>
      </c>
      <c r="S82" s="175"/>
    </row>
    <row r="83" spans="3:19">
      <c r="E83" s="184" t="s">
        <v>2273</v>
      </c>
      <c r="F83" s="110" t="s">
        <v>3025</v>
      </c>
      <c r="G83" s="110"/>
      <c r="H83" s="110"/>
      <c r="I83" s="223"/>
      <c r="O83" s="237" t="s">
        <v>1762</v>
      </c>
      <c r="P83" s="238">
        <v>90</v>
      </c>
      <c r="Q83" s="171" t="str">
        <f t="shared" si="0"/>
        <v>8x6.590</v>
      </c>
      <c r="R83" s="239">
        <v>80</v>
      </c>
      <c r="S83" s="175"/>
    </row>
    <row r="84" spans="3:19">
      <c r="E84" s="184" t="s">
        <v>2275</v>
      </c>
      <c r="F84" s="110" t="s">
        <v>3024</v>
      </c>
      <c r="G84" s="110"/>
      <c r="H84" s="110"/>
      <c r="I84" s="223"/>
      <c r="O84" s="237" t="s">
        <v>1762</v>
      </c>
      <c r="P84" s="238">
        <v>121.3</v>
      </c>
      <c r="Q84" s="171" t="str">
        <f t="shared" si="0"/>
        <v>8x6.5121.3</v>
      </c>
      <c r="R84" s="239">
        <v>80</v>
      </c>
      <c r="S84" s="175"/>
    </row>
    <row r="85" spans="3:19">
      <c r="E85" s="184" t="s">
        <v>4600</v>
      </c>
      <c r="F85" s="110"/>
      <c r="G85" s="110"/>
      <c r="H85" s="110"/>
      <c r="I85" s="223"/>
      <c r="O85" s="237" t="s">
        <v>1762</v>
      </c>
      <c r="P85" s="238">
        <v>130</v>
      </c>
      <c r="Q85" s="171" t="str">
        <f t="shared" si="0"/>
        <v>8x6.5130</v>
      </c>
      <c r="R85" s="239">
        <v>80</v>
      </c>
      <c r="S85" s="175"/>
    </row>
    <row r="86" spans="3:19">
      <c r="E86" s="184" t="s">
        <v>1515</v>
      </c>
      <c r="F86" s="110" t="s">
        <v>2276</v>
      </c>
      <c r="G86" s="110"/>
      <c r="H86" s="110"/>
      <c r="I86" s="227" t="s">
        <v>2438</v>
      </c>
      <c r="O86" s="237" t="s">
        <v>1762</v>
      </c>
      <c r="P86" s="238">
        <v>130.81</v>
      </c>
      <c r="Q86" s="171" t="str">
        <f t="shared" si="0"/>
        <v>8x6.5130.81</v>
      </c>
      <c r="R86" s="239">
        <v>80</v>
      </c>
      <c r="S86" s="175"/>
    </row>
    <row r="87" spans="3:19">
      <c r="E87" s="184" t="s">
        <v>2730</v>
      </c>
      <c r="F87" s="110" t="s">
        <v>2814</v>
      </c>
      <c r="G87" s="110"/>
      <c r="H87" s="110"/>
      <c r="I87" s="227"/>
      <c r="O87" s="240" t="s">
        <v>1763</v>
      </c>
      <c r="P87" s="241">
        <v>125</v>
      </c>
      <c r="Q87" s="171" t="str">
        <f t="shared" si="0"/>
        <v>8x170125</v>
      </c>
      <c r="R87" s="242">
        <v>87</v>
      </c>
      <c r="S87" s="175"/>
    </row>
    <row r="88" spans="3:19">
      <c r="E88" s="184" t="s">
        <v>3399</v>
      </c>
      <c r="F88" s="110" t="s">
        <v>2814</v>
      </c>
      <c r="G88" s="110"/>
      <c r="H88" s="110"/>
      <c r="I88" s="227" t="s">
        <v>2438</v>
      </c>
      <c r="O88" s="240" t="s">
        <v>1763</v>
      </c>
      <c r="P88" s="241">
        <v>124.9</v>
      </c>
      <c r="Q88" s="171" t="str">
        <f t="shared" si="0"/>
        <v>8x170124.9</v>
      </c>
      <c r="R88" s="242">
        <v>87</v>
      </c>
      <c r="S88" s="175"/>
    </row>
    <row r="89" spans="3:19">
      <c r="E89" s="184" t="s">
        <v>3475</v>
      </c>
      <c r="F89" s="110" t="s">
        <v>2814</v>
      </c>
      <c r="G89" s="110"/>
      <c r="H89" s="110"/>
      <c r="I89" s="227"/>
      <c r="O89" s="240" t="s">
        <v>1763</v>
      </c>
      <c r="P89" s="241">
        <v>130.81</v>
      </c>
      <c r="Q89" s="171" t="str">
        <f t="shared" si="0"/>
        <v>8x170130.81</v>
      </c>
      <c r="R89" s="242">
        <v>87</v>
      </c>
      <c r="S89" s="175"/>
    </row>
    <row r="90" spans="3:19">
      <c r="E90" s="184" t="s">
        <v>5709</v>
      </c>
      <c r="F90" s="110"/>
      <c r="G90" s="110"/>
      <c r="H90" s="110"/>
      <c r="I90" s="227"/>
      <c r="O90" s="243" t="s">
        <v>1764</v>
      </c>
      <c r="P90" s="244">
        <v>124.1</v>
      </c>
      <c r="Q90" s="171" t="str">
        <f t="shared" si="0"/>
        <v>8x180124.1</v>
      </c>
      <c r="R90" s="245">
        <v>88</v>
      </c>
      <c r="S90" s="246"/>
    </row>
    <row r="91" spans="3:19" ht="15" thickBot="1">
      <c r="C91" s="252"/>
      <c r="E91" s="184" t="s">
        <v>5710</v>
      </c>
      <c r="F91" s="110"/>
      <c r="G91" s="110"/>
      <c r="H91" s="110"/>
      <c r="I91" s="227"/>
      <c r="O91" s="247" t="s">
        <v>1764</v>
      </c>
      <c r="P91" s="248">
        <v>130.81</v>
      </c>
      <c r="Q91" s="249" t="str">
        <f t="shared" si="0"/>
        <v>8x180130.81</v>
      </c>
      <c r="R91" s="250">
        <v>88</v>
      </c>
      <c r="S91" s="251"/>
    </row>
    <row r="92" spans="3:19">
      <c r="C92" s="252"/>
      <c r="E92" s="184" t="s">
        <v>5836</v>
      </c>
      <c r="F92" s="110"/>
      <c r="G92" s="110"/>
      <c r="H92" s="110"/>
      <c r="I92" s="227"/>
    </row>
    <row r="93" spans="3:19">
      <c r="E93" s="184" t="s">
        <v>5844</v>
      </c>
      <c r="F93" s="110"/>
      <c r="G93" s="110"/>
      <c r="H93" s="110"/>
      <c r="I93" s="227"/>
    </row>
    <row r="94" spans="3:19">
      <c r="C94" s="252"/>
      <c r="E94" s="184" t="s">
        <v>6143</v>
      </c>
      <c r="F94" s="110"/>
      <c r="G94" s="110"/>
      <c r="H94" s="110"/>
      <c r="I94" s="227"/>
    </row>
    <row r="95" spans="3:19">
      <c r="E95" s="184" t="s">
        <v>2214</v>
      </c>
      <c r="F95" s="110" t="s">
        <v>2277</v>
      </c>
      <c r="G95" s="110"/>
      <c r="H95" s="110"/>
      <c r="I95" s="223"/>
    </row>
    <row r="96" spans="3:19">
      <c r="E96" s="184" t="s">
        <v>2278</v>
      </c>
      <c r="F96" s="110" t="s">
        <v>2279</v>
      </c>
      <c r="G96" s="110"/>
      <c r="H96" s="110"/>
      <c r="I96" s="223"/>
    </row>
    <row r="97" spans="1:9">
      <c r="E97" s="184" t="s">
        <v>1516</v>
      </c>
      <c r="F97" s="110" t="s">
        <v>2280</v>
      </c>
      <c r="G97" s="110"/>
      <c r="H97" s="110"/>
      <c r="I97" s="223"/>
    </row>
    <row r="98" spans="1:9">
      <c r="E98" s="184" t="s">
        <v>256</v>
      </c>
      <c r="F98" s="110" t="s">
        <v>2281</v>
      </c>
      <c r="G98" s="110"/>
      <c r="H98" s="110"/>
      <c r="I98" s="227" t="s">
        <v>2438</v>
      </c>
    </row>
    <row r="99" spans="1:9">
      <c r="E99" s="184" t="s">
        <v>258</v>
      </c>
      <c r="F99" s="110" t="s">
        <v>2282</v>
      </c>
      <c r="G99" s="110"/>
      <c r="H99" s="110"/>
      <c r="I99" s="227" t="s">
        <v>2438</v>
      </c>
    </row>
    <row r="100" spans="1:9">
      <c r="E100" s="184" t="s">
        <v>1457</v>
      </c>
      <c r="F100" s="110" t="s">
        <v>2283</v>
      </c>
      <c r="G100" s="110"/>
      <c r="H100" s="110"/>
      <c r="I100" s="223"/>
    </row>
    <row r="101" spans="1:9" ht="15">
      <c r="A101" s="258"/>
      <c r="E101" s="184" t="s">
        <v>1446</v>
      </c>
      <c r="F101" s="110" t="s">
        <v>2284</v>
      </c>
      <c r="G101" s="110"/>
      <c r="H101" s="110"/>
      <c r="I101" s="223"/>
    </row>
    <row r="102" spans="1:9">
      <c r="A102" s="259"/>
      <c r="E102" s="184" t="s">
        <v>2285</v>
      </c>
      <c r="F102" s="110" t="s">
        <v>2286</v>
      </c>
      <c r="G102" s="110"/>
      <c r="H102" s="110"/>
      <c r="I102" s="223"/>
    </row>
    <row r="103" spans="1:9">
      <c r="A103" s="259"/>
      <c r="E103" s="184" t="s">
        <v>2287</v>
      </c>
      <c r="F103" s="110" t="s">
        <v>2288</v>
      </c>
      <c r="G103" s="110"/>
      <c r="H103" s="110"/>
      <c r="I103" s="223"/>
    </row>
    <row r="104" spans="1:9">
      <c r="A104" s="259"/>
      <c r="E104" s="184" t="s">
        <v>2289</v>
      </c>
      <c r="F104" s="110" t="s">
        <v>2290</v>
      </c>
      <c r="G104" s="110"/>
      <c r="H104" s="110"/>
      <c r="I104" s="223"/>
    </row>
    <row r="105" spans="1:9">
      <c r="A105" s="259"/>
      <c r="E105" s="184" t="s">
        <v>1283</v>
      </c>
      <c r="F105" s="145"/>
      <c r="G105" s="145"/>
      <c r="H105" s="110"/>
      <c r="I105" s="223"/>
    </row>
    <row r="106" spans="1:9">
      <c r="A106" s="259"/>
      <c r="E106" s="253" t="s">
        <v>2102</v>
      </c>
      <c r="F106" s="145"/>
      <c r="G106" s="145"/>
      <c r="H106" s="110"/>
      <c r="I106" s="254"/>
    </row>
    <row r="107" spans="1:9">
      <c r="A107" s="259"/>
      <c r="E107" s="253" t="s">
        <v>4141</v>
      </c>
      <c r="F107" s="145"/>
      <c r="G107" s="145"/>
      <c r="H107" s="255"/>
      <c r="I107" s="254"/>
    </row>
    <row r="108" spans="1:9">
      <c r="A108" s="259"/>
      <c r="E108" s="253" t="s">
        <v>3492</v>
      </c>
      <c r="F108" s="145"/>
      <c r="G108" s="145"/>
      <c r="H108" s="255"/>
      <c r="I108" s="254"/>
    </row>
    <row r="109" spans="1:9">
      <c r="A109" s="259"/>
      <c r="E109" s="253" t="s">
        <v>4758</v>
      </c>
      <c r="F109" s="145"/>
      <c r="G109" s="145"/>
      <c r="H109" s="255"/>
      <c r="I109" s="254"/>
    </row>
    <row r="110" spans="1:9" ht="15">
      <c r="B110" s="258"/>
      <c r="C110" s="258"/>
      <c r="E110" s="253" t="s">
        <v>7025</v>
      </c>
      <c r="F110" s="145"/>
      <c r="G110" s="145"/>
      <c r="H110" s="255"/>
      <c r="I110" s="254"/>
    </row>
    <row r="111" spans="1:9">
      <c r="B111" s="259"/>
      <c r="C111" s="259"/>
      <c r="E111" s="253" t="s">
        <v>7026</v>
      </c>
      <c r="F111" s="145"/>
      <c r="G111" s="145"/>
      <c r="H111" s="255"/>
      <c r="I111" s="254"/>
    </row>
    <row r="112" spans="1:9">
      <c r="B112" s="259"/>
      <c r="C112" s="259"/>
      <c r="E112" s="177" t="s">
        <v>3016</v>
      </c>
      <c r="F112" s="145" t="s">
        <v>3020</v>
      </c>
      <c r="G112" s="110"/>
      <c r="H112" s="255"/>
      <c r="I112" s="227" t="s">
        <v>2438</v>
      </c>
    </row>
    <row r="113" spans="2:9">
      <c r="B113" s="259"/>
      <c r="C113" s="259"/>
      <c r="E113" s="177" t="s">
        <v>3017</v>
      </c>
      <c r="F113" s="145" t="s">
        <v>3022</v>
      </c>
      <c r="G113" s="110"/>
      <c r="H113" s="110"/>
      <c r="I113" s="227" t="s">
        <v>2438</v>
      </c>
    </row>
    <row r="114" spans="2:9">
      <c r="B114" s="259"/>
      <c r="C114" s="259"/>
      <c r="E114" s="177" t="s">
        <v>3018</v>
      </c>
      <c r="F114" s="145" t="s">
        <v>3021</v>
      </c>
      <c r="G114" s="110"/>
      <c r="H114" s="110"/>
      <c r="I114" s="227" t="s">
        <v>2438</v>
      </c>
    </row>
    <row r="115" spans="2:9">
      <c r="B115" s="259"/>
      <c r="C115" s="259"/>
      <c r="E115" s="177" t="s">
        <v>3019</v>
      </c>
      <c r="F115" s="145" t="s">
        <v>3023</v>
      </c>
      <c r="G115" s="110"/>
      <c r="H115" s="110"/>
      <c r="I115" s="227" t="s">
        <v>2438</v>
      </c>
    </row>
    <row r="116" spans="2:9">
      <c r="B116" s="259"/>
      <c r="C116" s="259"/>
      <c r="E116" s="177" t="s">
        <v>3102</v>
      </c>
      <c r="F116" s="110" t="s">
        <v>3103</v>
      </c>
      <c r="G116" s="110"/>
      <c r="H116" s="110"/>
      <c r="I116" s="227" t="s">
        <v>2438</v>
      </c>
    </row>
    <row r="117" spans="2:9">
      <c r="B117" s="259"/>
      <c r="C117" s="259"/>
      <c r="E117" s="177" t="s">
        <v>3240</v>
      </c>
      <c r="F117" s="110" t="s">
        <v>3379</v>
      </c>
      <c r="G117" s="110"/>
      <c r="H117" s="110"/>
      <c r="I117" s="227" t="s">
        <v>2438</v>
      </c>
    </row>
    <row r="118" spans="2:9">
      <c r="B118" s="259"/>
      <c r="C118" s="259"/>
      <c r="E118" s="177" t="s">
        <v>3241</v>
      </c>
      <c r="F118" s="110" t="s">
        <v>3380</v>
      </c>
      <c r="G118" s="110"/>
      <c r="H118" s="110"/>
      <c r="I118" s="227" t="s">
        <v>2438</v>
      </c>
    </row>
    <row r="119" spans="2:9">
      <c r="E119" s="323" t="s">
        <v>4306</v>
      </c>
      <c r="F119" s="255"/>
      <c r="G119" s="255"/>
      <c r="H119" s="255"/>
      <c r="I119" s="227" t="s">
        <v>2438</v>
      </c>
    </row>
    <row r="120" spans="2:9">
      <c r="E120" s="323" t="s">
        <v>4307</v>
      </c>
      <c r="F120" s="255"/>
      <c r="G120" s="255"/>
      <c r="H120" s="255"/>
      <c r="I120" s="227" t="s">
        <v>2438</v>
      </c>
    </row>
    <row r="121" spans="2:9">
      <c r="E121" s="323" t="s">
        <v>4308</v>
      </c>
      <c r="F121" s="255"/>
      <c r="G121" s="255"/>
      <c r="H121" s="255"/>
      <c r="I121" s="227" t="s">
        <v>2438</v>
      </c>
    </row>
    <row r="122" spans="2:9" ht="15" thickBot="1">
      <c r="E122" s="256" t="s">
        <v>3377</v>
      </c>
      <c r="F122" s="257" t="s">
        <v>3378</v>
      </c>
      <c r="G122" s="257"/>
      <c r="H122" s="257"/>
      <c r="I122" s="251"/>
    </row>
    <row r="123" spans="2:9">
      <c r="E123" s="252" t="s">
        <v>3097</v>
      </c>
    </row>
    <row r="124" spans="2:9">
      <c r="E124" s="252" t="s">
        <v>2291</v>
      </c>
    </row>
    <row r="125" spans="2:9">
      <c r="E125" s="252" t="s">
        <v>3118</v>
      </c>
    </row>
  </sheetData>
  <sheetProtection algorithmName="SHA-512" hashValue="FENpurkVYpnLsJeluEXrg6KXbbkvMrKenMj7b7I+DRqmgoC0PCuPn79bkL9NI1jbqZOmPvWOVThkH7MqPPpw/A==" saltValue="1NstGFURltDyeiLOwtgCog==" spinCount="100000" sheet="1" objects="1" scenarios="1"/>
  <mergeCells count="6">
    <mergeCell ref="E48:I48"/>
    <mergeCell ref="B1:I1"/>
    <mergeCell ref="B3:D3"/>
    <mergeCell ref="B7:C7"/>
    <mergeCell ref="J7:K7"/>
    <mergeCell ref="E7:H7"/>
  </mergeCells>
  <conditionalFormatting sqref="P20">
    <cfRule type="containsBlanks" dxfId="9459" priority="1">
      <formula>LEN(TRIM(P20))=0</formula>
    </cfRule>
  </conditionalFormatting>
  <dataValidations count="5">
    <dataValidation type="list" allowBlank="1" showInputMessage="1" showErrorMessage="1" sqref="E5" xr:uid="{00000000-0002-0000-0200-000000000000}">
      <formula1>$K$10:$K$15</formula1>
    </dataValidation>
    <dataValidation type="list" allowBlank="1" showInputMessage="1" showErrorMessage="1" sqref="G5:H5" xr:uid="{00000000-0002-0000-0200-000002000000}">
      <formula1>$K$47:$K$59</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C5" xr:uid="{00000000-0002-0000-0200-000004000000}">
      <formula1>$C$10:$C$49</formula1>
    </dataValidation>
  </dataValidations>
  <pageMargins left="0.25" right="0.25"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Y340"/>
  <sheetViews>
    <sheetView zoomScale="85" zoomScaleNormal="85" workbookViewId="0">
      <pane xSplit="6" ySplit="2" topLeftCell="G3" activePane="bottomRight" state="frozen"/>
      <selection pane="topRight" activeCell="F1" sqref="F1"/>
      <selection pane="bottomLeft" activeCell="A3" sqref="A3"/>
      <selection pane="bottomRight" activeCell="A3" sqref="A3"/>
    </sheetView>
  </sheetViews>
  <sheetFormatPr defaultColWidth="8.85546875" defaultRowHeight="14.25"/>
  <cols>
    <col min="1" max="1" width="4.42578125" style="107" bestFit="1" customWidth="1"/>
    <col min="2" max="2" width="19.85546875" style="107" bestFit="1" customWidth="1"/>
    <col min="3" max="3" width="23" style="107" bestFit="1" customWidth="1"/>
    <col min="4" max="4" width="12.140625" style="107" bestFit="1" customWidth="1"/>
    <col min="5" max="5" width="28.140625" style="107" bestFit="1" customWidth="1"/>
    <col min="6" max="6" width="26" style="107" bestFit="1" customWidth="1"/>
    <col min="7" max="7" width="14.28515625" style="111" bestFit="1" customWidth="1"/>
    <col min="8" max="8" width="21.42578125" style="107" bestFit="1" customWidth="1"/>
    <col min="9" max="9" width="14.5703125" style="107" bestFit="1" customWidth="1"/>
    <col min="10" max="10" width="18.5703125" style="107" bestFit="1" customWidth="1"/>
    <col min="11" max="11" width="18" style="107" bestFit="1" customWidth="1"/>
    <col min="12" max="12" width="23.42578125" style="107" bestFit="1" customWidth="1"/>
    <col min="13" max="13" width="101.42578125" style="107" bestFit="1" customWidth="1"/>
    <col min="14" max="14" width="17.42578125" style="107" customWidth="1"/>
    <col min="15" max="15" width="18.140625" style="107" bestFit="1" customWidth="1"/>
    <col min="16" max="16" width="16.7109375" style="107" bestFit="1" customWidth="1"/>
    <col min="17" max="17" width="17.42578125" style="107" bestFit="1" customWidth="1"/>
    <col min="18" max="18" width="15.140625" style="107" bestFit="1" customWidth="1"/>
    <col min="19" max="19" width="15.140625" style="107" customWidth="1"/>
    <col min="20" max="20" width="37.42578125" style="107" bestFit="1" customWidth="1"/>
    <col min="21" max="21" width="102.7109375" style="107" bestFit="1" customWidth="1"/>
    <col min="22" max="22" width="82" style="107" bestFit="1" customWidth="1"/>
    <col min="23" max="23" width="24.85546875" style="107" bestFit="1" customWidth="1"/>
    <col min="24" max="24" width="25.85546875" style="107" bestFit="1" customWidth="1"/>
    <col min="25" max="25" width="26.28515625" style="107" bestFit="1" customWidth="1"/>
    <col min="26" max="16384" width="8.85546875" style="107"/>
  </cols>
  <sheetData>
    <row r="1" spans="1:25" ht="15" thickBot="1"/>
    <row r="2" spans="1:25" s="218" customFormat="1" ht="33.75" customHeight="1" thickBot="1">
      <c r="A2" s="283"/>
      <c r="B2" s="284" t="s">
        <v>3882</v>
      </c>
      <c r="C2" s="129" t="s">
        <v>1473</v>
      </c>
      <c r="D2" s="30" t="s">
        <v>1474</v>
      </c>
      <c r="E2" s="69" t="s">
        <v>5021</v>
      </c>
      <c r="F2" s="30" t="s">
        <v>1680</v>
      </c>
      <c r="G2" s="71" t="s">
        <v>1944</v>
      </c>
      <c r="H2" s="285" t="s">
        <v>3337</v>
      </c>
      <c r="I2" s="30" t="s">
        <v>1518</v>
      </c>
      <c r="J2" s="70" t="s">
        <v>3533</v>
      </c>
      <c r="K2" s="30" t="s">
        <v>3262</v>
      </c>
      <c r="L2" s="30" t="s">
        <v>2939</v>
      </c>
      <c r="M2" s="70" t="s">
        <v>1</v>
      </c>
      <c r="N2" s="30" t="s">
        <v>7224</v>
      </c>
      <c r="O2" s="21" t="s">
        <v>1062</v>
      </c>
      <c r="P2" s="20" t="s">
        <v>1063</v>
      </c>
      <c r="Q2" s="20" t="s">
        <v>1064</v>
      </c>
      <c r="R2" s="69" t="s">
        <v>3319</v>
      </c>
      <c r="S2" s="57" t="s">
        <v>3531</v>
      </c>
      <c r="T2" s="30" t="s">
        <v>1689</v>
      </c>
      <c r="U2" s="30" t="s">
        <v>1070</v>
      </c>
      <c r="V2" s="30" t="s">
        <v>1071</v>
      </c>
      <c r="W2" s="133" t="s">
        <v>3875</v>
      </c>
      <c r="X2" s="134" t="s">
        <v>3876</v>
      </c>
      <c r="Y2" s="133" t="s">
        <v>3877</v>
      </c>
    </row>
    <row r="3" spans="1:25" s="218" customFormat="1" ht="15">
      <c r="A3" s="32">
        <f t="shared" ref="A3:A10" si="0">ROW(B3)-2</f>
        <v>1</v>
      </c>
      <c r="B3" s="97" t="s">
        <v>84</v>
      </c>
      <c r="C3" s="86" t="s">
        <v>1478</v>
      </c>
      <c r="D3" s="86" t="s">
        <v>1479</v>
      </c>
      <c r="E3" s="32" t="s">
        <v>5044</v>
      </c>
      <c r="F3" s="62" t="s">
        <v>1733</v>
      </c>
      <c r="G3" s="61">
        <v>191682001543</v>
      </c>
      <c r="H3" s="109">
        <v>43101</v>
      </c>
      <c r="I3" s="85" t="s">
        <v>1265</v>
      </c>
      <c r="J3" s="66">
        <v>11</v>
      </c>
      <c r="K3" s="66">
        <v>11</v>
      </c>
      <c r="L3" s="66"/>
      <c r="M3" s="65" t="s">
        <v>4582</v>
      </c>
      <c r="N3" s="380">
        <v>0.8</v>
      </c>
      <c r="O3" s="32">
        <v>3</v>
      </c>
      <c r="P3" s="32">
        <v>4</v>
      </c>
      <c r="Q3" s="32">
        <v>3</v>
      </c>
      <c r="R3" s="66" t="s">
        <v>6389</v>
      </c>
      <c r="S3" s="66" t="s">
        <v>3930</v>
      </c>
      <c r="T3" s="86"/>
      <c r="U3" s="289" t="s">
        <v>7035</v>
      </c>
      <c r="V3" s="94"/>
      <c r="W3" s="68" t="s">
        <v>3880</v>
      </c>
      <c r="X3" s="68" t="s">
        <v>3881</v>
      </c>
      <c r="Y3" s="68" t="str">
        <f t="shared" ref="Y3:Y70" si="1">C3</f>
        <v>BEADLOCK HARDWARE</v>
      </c>
    </row>
    <row r="4" spans="1:25" s="218" customFormat="1" ht="15">
      <c r="A4" s="32">
        <f t="shared" ref="A4" si="2">ROW(B4)-2</f>
        <v>2</v>
      </c>
      <c r="B4" s="97" t="s">
        <v>84</v>
      </c>
      <c r="C4" s="86" t="s">
        <v>1478</v>
      </c>
      <c r="D4" s="86" t="s">
        <v>1479</v>
      </c>
      <c r="E4" s="32" t="s">
        <v>5044</v>
      </c>
      <c r="F4" s="62" t="s">
        <v>7220</v>
      </c>
      <c r="G4" s="61">
        <v>191682034343</v>
      </c>
      <c r="H4" s="109">
        <v>45020</v>
      </c>
      <c r="I4" s="85" t="s">
        <v>1265</v>
      </c>
      <c r="J4" s="66">
        <v>18</v>
      </c>
      <c r="K4" s="66">
        <v>18</v>
      </c>
      <c r="L4" s="66"/>
      <c r="M4" s="65" t="s">
        <v>7218</v>
      </c>
      <c r="N4" s="380">
        <v>0.8</v>
      </c>
      <c r="O4" s="32">
        <v>3</v>
      </c>
      <c r="P4" s="32">
        <v>4</v>
      </c>
      <c r="Q4" s="32">
        <v>3</v>
      </c>
      <c r="R4" s="66" t="s">
        <v>6389</v>
      </c>
      <c r="S4" s="66" t="s">
        <v>3930</v>
      </c>
      <c r="T4" s="86"/>
      <c r="U4" s="289"/>
      <c r="V4" s="94"/>
      <c r="W4" s="68" t="s">
        <v>3880</v>
      </c>
      <c r="X4" s="68" t="s">
        <v>3881</v>
      </c>
      <c r="Y4" s="68" t="str">
        <f t="shared" ref="Y4:Y7" si="3">C4</f>
        <v>BEADLOCK HARDWARE</v>
      </c>
    </row>
    <row r="5" spans="1:25" s="218" customFormat="1" ht="15">
      <c r="A5" s="32">
        <f t="shared" si="0"/>
        <v>3</v>
      </c>
      <c r="B5" s="97" t="s">
        <v>84</v>
      </c>
      <c r="C5" s="86" t="s">
        <v>1478</v>
      </c>
      <c r="D5" s="86" t="s">
        <v>1479</v>
      </c>
      <c r="E5" s="32" t="s">
        <v>5044</v>
      </c>
      <c r="F5" s="86" t="s">
        <v>1519</v>
      </c>
      <c r="G5" s="61">
        <v>191682001550</v>
      </c>
      <c r="H5" s="109">
        <v>41640</v>
      </c>
      <c r="I5" s="85" t="s">
        <v>1265</v>
      </c>
      <c r="J5" s="66">
        <v>11</v>
      </c>
      <c r="K5" s="66">
        <v>11</v>
      </c>
      <c r="L5" s="66"/>
      <c r="M5" s="65" t="s">
        <v>4581</v>
      </c>
      <c r="N5" s="380">
        <v>0.5</v>
      </c>
      <c r="O5" s="32">
        <v>3</v>
      </c>
      <c r="P5" s="32">
        <v>4</v>
      </c>
      <c r="Q5" s="32">
        <v>3</v>
      </c>
      <c r="R5" s="66" t="s">
        <v>6389</v>
      </c>
      <c r="S5" s="66" t="s">
        <v>3930</v>
      </c>
      <c r="T5" s="86" t="s">
        <v>85</v>
      </c>
      <c r="U5" s="289" t="s">
        <v>7035</v>
      </c>
      <c r="V5" s="94"/>
      <c r="W5" s="68" t="s">
        <v>3880</v>
      </c>
      <c r="X5" s="68" t="s">
        <v>3881</v>
      </c>
      <c r="Y5" s="68" t="str">
        <f t="shared" si="3"/>
        <v>BEADLOCK HARDWARE</v>
      </c>
    </row>
    <row r="6" spans="1:25" s="218" customFormat="1" ht="15">
      <c r="A6" s="32">
        <f t="shared" ref="A6" si="4">ROW(B6)-2</f>
        <v>4</v>
      </c>
      <c r="B6" s="97" t="s">
        <v>84</v>
      </c>
      <c r="C6" s="86" t="s">
        <v>1478</v>
      </c>
      <c r="D6" s="86" t="s">
        <v>1479</v>
      </c>
      <c r="E6" s="32" t="s">
        <v>5044</v>
      </c>
      <c r="F6" s="86" t="s">
        <v>7221</v>
      </c>
      <c r="G6" s="61">
        <v>191682034367</v>
      </c>
      <c r="H6" s="109">
        <v>45020</v>
      </c>
      <c r="I6" s="85" t="s">
        <v>1265</v>
      </c>
      <c r="J6" s="66">
        <v>18</v>
      </c>
      <c r="K6" s="66">
        <v>18</v>
      </c>
      <c r="L6" s="66"/>
      <c r="M6" s="65" t="s">
        <v>7219</v>
      </c>
      <c r="N6" s="380">
        <v>0.5</v>
      </c>
      <c r="O6" s="32">
        <v>3</v>
      </c>
      <c r="P6" s="32">
        <v>4</v>
      </c>
      <c r="Q6" s="32">
        <v>3</v>
      </c>
      <c r="R6" s="66" t="s">
        <v>6389</v>
      </c>
      <c r="S6" s="66" t="s">
        <v>3930</v>
      </c>
      <c r="T6" s="86"/>
      <c r="U6" s="289"/>
      <c r="V6" s="94"/>
      <c r="W6" s="68" t="s">
        <v>3880</v>
      </c>
      <c r="X6" s="68" t="s">
        <v>3881</v>
      </c>
      <c r="Y6" s="68" t="str">
        <f t="shared" si="3"/>
        <v>BEADLOCK HARDWARE</v>
      </c>
    </row>
    <row r="7" spans="1:25" s="218" customFormat="1" ht="15">
      <c r="A7" s="32">
        <f t="shared" si="0"/>
        <v>5</v>
      </c>
      <c r="B7" s="97" t="s">
        <v>84</v>
      </c>
      <c r="C7" s="86" t="s">
        <v>1478</v>
      </c>
      <c r="D7" s="86" t="s">
        <v>1479</v>
      </c>
      <c r="E7" s="32" t="s">
        <v>5044</v>
      </c>
      <c r="F7" s="86" t="s">
        <v>1520</v>
      </c>
      <c r="G7" s="61">
        <v>191682001567</v>
      </c>
      <c r="H7" s="109">
        <v>40179</v>
      </c>
      <c r="I7" s="85" t="s">
        <v>1265</v>
      </c>
      <c r="J7" s="66">
        <v>11</v>
      </c>
      <c r="K7" s="66">
        <v>11</v>
      </c>
      <c r="L7" s="66"/>
      <c r="M7" s="65" t="s">
        <v>4580</v>
      </c>
      <c r="N7" s="380">
        <v>0.8</v>
      </c>
      <c r="O7" s="32">
        <v>3</v>
      </c>
      <c r="P7" s="32">
        <v>4</v>
      </c>
      <c r="Q7" s="32">
        <v>3</v>
      </c>
      <c r="R7" s="66" t="s">
        <v>6389</v>
      </c>
      <c r="S7" s="66" t="s">
        <v>3930</v>
      </c>
      <c r="T7" s="86" t="s">
        <v>85</v>
      </c>
      <c r="U7" s="289" t="s">
        <v>7035</v>
      </c>
      <c r="V7" s="94"/>
      <c r="W7" s="68" t="s">
        <v>3880</v>
      </c>
      <c r="X7" s="68" t="s">
        <v>3881</v>
      </c>
      <c r="Y7" s="68" t="str">
        <f t="shared" si="3"/>
        <v>BEADLOCK HARDWARE</v>
      </c>
    </row>
    <row r="8" spans="1:25" s="218" customFormat="1" ht="15">
      <c r="A8" s="32">
        <f t="shared" si="0"/>
        <v>6</v>
      </c>
      <c r="B8" s="97" t="s">
        <v>84</v>
      </c>
      <c r="C8" s="86" t="s">
        <v>1478</v>
      </c>
      <c r="D8" s="86" t="s">
        <v>1479</v>
      </c>
      <c r="E8" s="32" t="s">
        <v>5044</v>
      </c>
      <c r="F8" s="86" t="s">
        <v>7003</v>
      </c>
      <c r="G8" s="61">
        <v>191682034046</v>
      </c>
      <c r="H8" s="109">
        <v>45002</v>
      </c>
      <c r="I8" s="85" t="s">
        <v>1265</v>
      </c>
      <c r="J8" s="66">
        <v>18</v>
      </c>
      <c r="K8" s="66">
        <v>18</v>
      </c>
      <c r="L8" s="66"/>
      <c r="M8" s="65" t="s">
        <v>6999</v>
      </c>
      <c r="N8" s="380">
        <v>0.8</v>
      </c>
      <c r="O8" s="32">
        <v>3</v>
      </c>
      <c r="P8" s="32">
        <v>4</v>
      </c>
      <c r="Q8" s="32">
        <v>3</v>
      </c>
      <c r="R8" s="66" t="s">
        <v>6389</v>
      </c>
      <c r="S8" s="66" t="s">
        <v>3930</v>
      </c>
      <c r="T8" s="86" t="s">
        <v>6995</v>
      </c>
      <c r="U8" s="289"/>
      <c r="V8" s="94"/>
      <c r="W8" s="68" t="s">
        <v>3880</v>
      </c>
      <c r="X8" s="68" t="s">
        <v>3881</v>
      </c>
      <c r="Y8" s="68" t="str">
        <f t="shared" ref="Y8:Y15" si="5">C8</f>
        <v>BEADLOCK HARDWARE</v>
      </c>
    </row>
    <row r="9" spans="1:25" s="218" customFormat="1" ht="15">
      <c r="A9" s="32">
        <f t="shared" si="0"/>
        <v>7</v>
      </c>
      <c r="B9" s="97" t="s">
        <v>84</v>
      </c>
      <c r="C9" s="86" t="s">
        <v>1478</v>
      </c>
      <c r="D9" s="86" t="s">
        <v>1479</v>
      </c>
      <c r="E9" s="32" t="s">
        <v>5044</v>
      </c>
      <c r="F9" s="86" t="s">
        <v>1521</v>
      </c>
      <c r="G9" s="61">
        <v>191682001574</v>
      </c>
      <c r="H9" s="109">
        <v>40179</v>
      </c>
      <c r="I9" s="85" t="s">
        <v>1265</v>
      </c>
      <c r="J9" s="66">
        <v>11</v>
      </c>
      <c r="K9" s="66">
        <v>11</v>
      </c>
      <c r="L9" s="66"/>
      <c r="M9" s="65" t="s">
        <v>4579</v>
      </c>
      <c r="N9" s="380">
        <v>0.95</v>
      </c>
      <c r="O9" s="32">
        <v>3</v>
      </c>
      <c r="P9" s="32">
        <v>4</v>
      </c>
      <c r="Q9" s="32">
        <v>3</v>
      </c>
      <c r="R9" s="66" t="s">
        <v>6389</v>
      </c>
      <c r="S9" s="66" t="s">
        <v>3930</v>
      </c>
      <c r="T9" s="86" t="s">
        <v>85</v>
      </c>
      <c r="U9" s="289" t="s">
        <v>7035</v>
      </c>
      <c r="V9" s="94"/>
      <c r="W9" s="68" t="s">
        <v>3880</v>
      </c>
      <c r="X9" s="68" t="s">
        <v>3881</v>
      </c>
      <c r="Y9" s="68" t="str">
        <f t="shared" si="5"/>
        <v>BEADLOCK HARDWARE</v>
      </c>
    </row>
    <row r="10" spans="1:25" s="218" customFormat="1" ht="15">
      <c r="A10" s="32">
        <f t="shared" si="0"/>
        <v>8</v>
      </c>
      <c r="B10" s="97" t="s">
        <v>84</v>
      </c>
      <c r="C10" s="86" t="s">
        <v>1478</v>
      </c>
      <c r="D10" s="86" t="s">
        <v>1479</v>
      </c>
      <c r="E10" s="32" t="s">
        <v>5044</v>
      </c>
      <c r="F10" s="86" t="s">
        <v>6996</v>
      </c>
      <c r="G10" s="61">
        <v>191682034053</v>
      </c>
      <c r="H10" s="109">
        <v>45002</v>
      </c>
      <c r="I10" s="85" t="s">
        <v>1265</v>
      </c>
      <c r="J10" s="66">
        <v>26</v>
      </c>
      <c r="K10" s="66">
        <v>26</v>
      </c>
      <c r="L10" s="66"/>
      <c r="M10" s="65" t="s">
        <v>7000</v>
      </c>
      <c r="N10" s="380">
        <v>0.95</v>
      </c>
      <c r="O10" s="32">
        <v>3</v>
      </c>
      <c r="P10" s="32">
        <v>4</v>
      </c>
      <c r="Q10" s="32">
        <v>3</v>
      </c>
      <c r="R10" s="66" t="s">
        <v>6389</v>
      </c>
      <c r="S10" s="66" t="s">
        <v>3930</v>
      </c>
      <c r="T10" s="86" t="s">
        <v>6996</v>
      </c>
      <c r="U10" s="289"/>
      <c r="V10" s="94"/>
      <c r="W10" s="68" t="s">
        <v>3880</v>
      </c>
      <c r="X10" s="68" t="s">
        <v>3881</v>
      </c>
      <c r="Y10" s="68" t="str">
        <f t="shared" si="5"/>
        <v>BEADLOCK HARDWARE</v>
      </c>
    </row>
    <row r="11" spans="1:25" s="218" customFormat="1" ht="15">
      <c r="A11" s="32">
        <f t="shared" ref="A11" si="6">ROW(B11)-2</f>
        <v>9</v>
      </c>
      <c r="B11" s="97" t="s">
        <v>84</v>
      </c>
      <c r="C11" s="86" t="s">
        <v>1478</v>
      </c>
      <c r="D11" s="86" t="s">
        <v>1479</v>
      </c>
      <c r="E11" s="32" t="s">
        <v>5044</v>
      </c>
      <c r="F11" s="86" t="s">
        <v>4892</v>
      </c>
      <c r="G11" s="61">
        <v>191682022425</v>
      </c>
      <c r="H11" s="109">
        <v>44253</v>
      </c>
      <c r="I11" s="85" t="s">
        <v>1265</v>
      </c>
      <c r="J11" s="66">
        <v>11</v>
      </c>
      <c r="K11" s="66">
        <v>11</v>
      </c>
      <c r="L11" s="66"/>
      <c r="M11" s="65" t="s">
        <v>4917</v>
      </c>
      <c r="N11" s="380">
        <v>1.35</v>
      </c>
      <c r="O11" s="32">
        <v>3</v>
      </c>
      <c r="P11" s="32">
        <v>4</v>
      </c>
      <c r="Q11" s="32">
        <v>3</v>
      </c>
      <c r="R11" s="66" t="s">
        <v>6389</v>
      </c>
      <c r="S11" s="66" t="s">
        <v>3930</v>
      </c>
      <c r="T11" s="86"/>
      <c r="U11" s="289" t="s">
        <v>7035</v>
      </c>
      <c r="V11" s="94"/>
      <c r="W11" s="68" t="s">
        <v>3880</v>
      </c>
      <c r="X11" s="68" t="s">
        <v>3881</v>
      </c>
      <c r="Y11" s="68" t="str">
        <f t="shared" si="5"/>
        <v>BEADLOCK HARDWARE</v>
      </c>
    </row>
    <row r="12" spans="1:25" s="218" customFormat="1" ht="15">
      <c r="A12" s="32">
        <f>ROW(B12)-2</f>
        <v>10</v>
      </c>
      <c r="B12" s="97" t="s">
        <v>84</v>
      </c>
      <c r="C12" s="86" t="s">
        <v>1478</v>
      </c>
      <c r="D12" s="86" t="s">
        <v>1479</v>
      </c>
      <c r="E12" s="32" t="s">
        <v>5044</v>
      </c>
      <c r="F12" s="86" t="s">
        <v>6997</v>
      </c>
      <c r="G12" s="61">
        <v>191682034060</v>
      </c>
      <c r="H12" s="109">
        <v>45002</v>
      </c>
      <c r="I12" s="85" t="s">
        <v>1265</v>
      </c>
      <c r="J12" s="66">
        <v>26</v>
      </c>
      <c r="K12" s="66">
        <v>26</v>
      </c>
      <c r="L12" s="66"/>
      <c r="M12" s="65" t="s">
        <v>7001</v>
      </c>
      <c r="N12" s="380">
        <v>1.35</v>
      </c>
      <c r="O12" s="32">
        <v>3</v>
      </c>
      <c r="P12" s="32">
        <v>4</v>
      </c>
      <c r="Q12" s="32">
        <v>3</v>
      </c>
      <c r="R12" s="66" t="s">
        <v>6389</v>
      </c>
      <c r="S12" s="66" t="s">
        <v>3930</v>
      </c>
      <c r="T12" s="86" t="s">
        <v>6997</v>
      </c>
      <c r="U12" s="289"/>
      <c r="V12" s="94"/>
      <c r="W12" s="68" t="s">
        <v>3880</v>
      </c>
      <c r="X12" s="68" t="s">
        <v>3881</v>
      </c>
      <c r="Y12" s="68" t="str">
        <f t="shared" si="5"/>
        <v>BEADLOCK HARDWARE</v>
      </c>
    </row>
    <row r="13" spans="1:25" s="218" customFormat="1" ht="15">
      <c r="A13" s="32">
        <f t="shared" ref="A13" si="7">ROW(B13)-2</f>
        <v>11</v>
      </c>
      <c r="B13" s="97" t="s">
        <v>84</v>
      </c>
      <c r="C13" s="86" t="s">
        <v>1478</v>
      </c>
      <c r="D13" s="86" t="s">
        <v>1479</v>
      </c>
      <c r="E13" s="32" t="s">
        <v>5044</v>
      </c>
      <c r="F13" s="86" t="s">
        <v>4939</v>
      </c>
      <c r="G13" s="61">
        <v>191682022463</v>
      </c>
      <c r="H13" s="109">
        <v>44271</v>
      </c>
      <c r="I13" s="85" t="s">
        <v>1265</v>
      </c>
      <c r="J13" s="66">
        <v>11</v>
      </c>
      <c r="K13" s="66">
        <v>11</v>
      </c>
      <c r="L13" s="66"/>
      <c r="M13" s="65" t="s">
        <v>5794</v>
      </c>
      <c r="N13" s="380">
        <v>1.05</v>
      </c>
      <c r="O13" s="32">
        <v>3</v>
      </c>
      <c r="P13" s="32">
        <v>4</v>
      </c>
      <c r="Q13" s="32">
        <v>3</v>
      </c>
      <c r="R13" s="66" t="s">
        <v>6389</v>
      </c>
      <c r="S13" s="66" t="s">
        <v>3930</v>
      </c>
      <c r="T13" s="86"/>
      <c r="U13" s="289" t="s">
        <v>7035</v>
      </c>
      <c r="V13" s="94"/>
      <c r="W13" s="68" t="s">
        <v>3880</v>
      </c>
      <c r="X13" s="68" t="s">
        <v>3881</v>
      </c>
      <c r="Y13" s="68" t="str">
        <f t="shared" si="5"/>
        <v>BEADLOCK HARDWARE</v>
      </c>
    </row>
    <row r="14" spans="1:25" s="218" customFormat="1" ht="15">
      <c r="A14" s="32">
        <f t="shared" ref="A14:A31" si="8">ROW(B14)-2</f>
        <v>12</v>
      </c>
      <c r="B14" s="97" t="s">
        <v>84</v>
      </c>
      <c r="C14" s="86" t="s">
        <v>1478</v>
      </c>
      <c r="D14" s="86" t="s">
        <v>1479</v>
      </c>
      <c r="E14" s="32" t="s">
        <v>5044</v>
      </c>
      <c r="F14" s="86" t="s">
        <v>1522</v>
      </c>
      <c r="G14" s="61">
        <v>191682011542</v>
      </c>
      <c r="H14" s="109">
        <v>42736</v>
      </c>
      <c r="I14" s="85" t="s">
        <v>1265</v>
      </c>
      <c r="J14" s="66">
        <v>11</v>
      </c>
      <c r="K14" s="66">
        <v>11</v>
      </c>
      <c r="L14" s="66"/>
      <c r="M14" s="65" t="s">
        <v>4577</v>
      </c>
      <c r="N14" s="380">
        <v>0.85</v>
      </c>
      <c r="O14" s="32">
        <v>3</v>
      </c>
      <c r="P14" s="32">
        <v>4</v>
      </c>
      <c r="Q14" s="32">
        <v>3</v>
      </c>
      <c r="R14" s="66" t="s">
        <v>6389</v>
      </c>
      <c r="S14" s="66" t="s">
        <v>3930</v>
      </c>
      <c r="T14" s="86" t="s">
        <v>85</v>
      </c>
      <c r="U14" s="289" t="s">
        <v>7035</v>
      </c>
      <c r="V14" s="94"/>
      <c r="W14" s="68" t="s">
        <v>3880</v>
      </c>
      <c r="X14" s="68" t="s">
        <v>3881</v>
      </c>
      <c r="Y14" s="68" t="str">
        <f t="shared" si="5"/>
        <v>BEADLOCK HARDWARE</v>
      </c>
    </row>
    <row r="15" spans="1:25" s="218" customFormat="1" ht="15">
      <c r="A15" s="32">
        <f t="shared" ref="A15" si="9">ROW(B15)-2</f>
        <v>13</v>
      </c>
      <c r="B15" s="97" t="s">
        <v>84</v>
      </c>
      <c r="C15" s="86" t="s">
        <v>1478</v>
      </c>
      <c r="D15" s="86" t="s">
        <v>1479</v>
      </c>
      <c r="E15" s="32" t="s">
        <v>5044</v>
      </c>
      <c r="F15" s="86" t="s">
        <v>6998</v>
      </c>
      <c r="G15" s="61">
        <v>191682034077</v>
      </c>
      <c r="H15" s="109">
        <v>45002</v>
      </c>
      <c r="I15" s="85" t="s">
        <v>1265</v>
      </c>
      <c r="J15" s="66">
        <v>18</v>
      </c>
      <c r="K15" s="66">
        <v>18</v>
      </c>
      <c r="L15" s="66"/>
      <c r="M15" s="65" t="s">
        <v>7002</v>
      </c>
      <c r="N15" s="380">
        <v>0.85</v>
      </c>
      <c r="O15" s="32">
        <v>3</v>
      </c>
      <c r="P15" s="32">
        <v>4</v>
      </c>
      <c r="Q15" s="32">
        <v>3</v>
      </c>
      <c r="R15" s="66" t="s">
        <v>6389</v>
      </c>
      <c r="S15" s="66" t="s">
        <v>3930</v>
      </c>
      <c r="T15" s="86" t="s">
        <v>6998</v>
      </c>
      <c r="U15" s="289"/>
      <c r="V15" s="94"/>
      <c r="W15" s="68" t="s">
        <v>3880</v>
      </c>
      <c r="X15" s="68" t="s">
        <v>3881</v>
      </c>
      <c r="Y15" s="68" t="str">
        <f t="shared" si="5"/>
        <v>BEADLOCK HARDWARE</v>
      </c>
    </row>
    <row r="16" spans="1:25" s="218" customFormat="1" ht="15">
      <c r="A16" s="32">
        <f t="shared" si="8"/>
        <v>14</v>
      </c>
      <c r="B16" s="97" t="s">
        <v>84</v>
      </c>
      <c r="C16" s="86" t="s">
        <v>1478</v>
      </c>
      <c r="D16" s="86" t="s">
        <v>1479</v>
      </c>
      <c r="E16" s="32" t="s">
        <v>5044</v>
      </c>
      <c r="F16" s="86" t="s">
        <v>2993</v>
      </c>
      <c r="G16" s="61">
        <v>191682014741</v>
      </c>
      <c r="H16" s="109">
        <v>43340</v>
      </c>
      <c r="I16" s="85" t="s">
        <v>1265</v>
      </c>
      <c r="J16" s="66">
        <v>11</v>
      </c>
      <c r="K16" s="66">
        <v>11</v>
      </c>
      <c r="L16" s="66"/>
      <c r="M16" s="65" t="s">
        <v>4578</v>
      </c>
      <c r="N16" s="380">
        <v>1.4</v>
      </c>
      <c r="O16" s="32">
        <v>3</v>
      </c>
      <c r="P16" s="32">
        <v>4</v>
      </c>
      <c r="Q16" s="32">
        <v>3</v>
      </c>
      <c r="R16" s="66" t="s">
        <v>6389</v>
      </c>
      <c r="S16" s="66" t="s">
        <v>3930</v>
      </c>
      <c r="T16" s="86"/>
      <c r="U16" s="289" t="s">
        <v>7035</v>
      </c>
      <c r="V16" s="94"/>
      <c r="W16" s="68" t="s">
        <v>3880</v>
      </c>
      <c r="X16" s="68" t="s">
        <v>3881</v>
      </c>
      <c r="Y16" s="68" t="str">
        <f t="shared" si="1"/>
        <v>BEADLOCK HARDWARE</v>
      </c>
    </row>
    <row r="17" spans="1:25" s="218" customFormat="1" ht="15">
      <c r="A17" s="32">
        <f t="shared" si="8"/>
        <v>15</v>
      </c>
      <c r="B17" s="97" t="s">
        <v>84</v>
      </c>
      <c r="C17" s="86" t="s">
        <v>1481</v>
      </c>
      <c r="D17" s="86" t="s">
        <v>1482</v>
      </c>
      <c r="E17" s="32" t="s">
        <v>5047</v>
      </c>
      <c r="F17" s="86" t="s">
        <v>3370</v>
      </c>
      <c r="G17" s="61">
        <v>191682017322</v>
      </c>
      <c r="H17" s="109">
        <v>43648</v>
      </c>
      <c r="I17" s="85" t="s">
        <v>1265</v>
      </c>
      <c r="J17" s="66">
        <v>89.100000000000009</v>
      </c>
      <c r="K17" s="66">
        <v>89.100000000000009</v>
      </c>
      <c r="L17" s="66"/>
      <c r="M17" s="65" t="s">
        <v>3371</v>
      </c>
      <c r="N17" s="380">
        <v>1.9841603596638981</v>
      </c>
      <c r="O17" s="32">
        <v>16</v>
      </c>
      <c r="P17" s="32">
        <v>16</v>
      </c>
      <c r="Q17" s="32">
        <v>1</v>
      </c>
      <c r="R17" s="66" t="s">
        <v>3999</v>
      </c>
      <c r="S17" s="66" t="s">
        <v>3930</v>
      </c>
      <c r="T17" s="86"/>
      <c r="U17" s="289"/>
      <c r="V17" s="289"/>
      <c r="W17" s="68" t="s">
        <v>3880</v>
      </c>
      <c r="X17" s="68" t="s">
        <v>3881</v>
      </c>
      <c r="Y17" s="68" t="str">
        <f t="shared" si="1"/>
        <v>BEADLOCK RING</v>
      </c>
    </row>
    <row r="18" spans="1:25" s="218" customFormat="1" ht="15">
      <c r="A18" s="32">
        <f t="shared" si="8"/>
        <v>16</v>
      </c>
      <c r="B18" s="97" t="s">
        <v>84</v>
      </c>
      <c r="C18" s="86" t="s">
        <v>1481</v>
      </c>
      <c r="D18" s="86" t="s">
        <v>1482</v>
      </c>
      <c r="E18" s="32" t="s">
        <v>5048</v>
      </c>
      <c r="F18" s="86" t="s">
        <v>3339</v>
      </c>
      <c r="G18" s="61">
        <v>191682017124</v>
      </c>
      <c r="H18" s="109">
        <v>43648</v>
      </c>
      <c r="I18" s="85" t="s">
        <v>1265</v>
      </c>
      <c r="J18" s="66">
        <v>89.1</v>
      </c>
      <c r="K18" s="66">
        <v>89.1</v>
      </c>
      <c r="L18" s="66"/>
      <c r="M18" s="65" t="s">
        <v>3351</v>
      </c>
      <c r="N18" s="380">
        <v>1.7636980974790206</v>
      </c>
      <c r="O18" s="32">
        <v>16</v>
      </c>
      <c r="P18" s="32">
        <v>16</v>
      </c>
      <c r="Q18" s="32">
        <v>1</v>
      </c>
      <c r="R18" s="66" t="s">
        <v>3999</v>
      </c>
      <c r="S18" s="66" t="s">
        <v>3930</v>
      </c>
      <c r="T18" s="86"/>
      <c r="U18" s="289"/>
      <c r="V18" s="289"/>
      <c r="W18" s="68" t="s">
        <v>3880</v>
      </c>
      <c r="X18" s="68" t="s">
        <v>3881</v>
      </c>
      <c r="Y18" s="68" t="str">
        <f t="shared" si="1"/>
        <v>BEADLOCK RING</v>
      </c>
    </row>
    <row r="19" spans="1:25" s="218" customFormat="1" ht="15">
      <c r="A19" s="32">
        <f t="shared" si="8"/>
        <v>17</v>
      </c>
      <c r="B19" s="97" t="s">
        <v>84</v>
      </c>
      <c r="C19" s="86" t="s">
        <v>1481</v>
      </c>
      <c r="D19" s="86" t="s">
        <v>1482</v>
      </c>
      <c r="E19" s="32" t="s">
        <v>5047</v>
      </c>
      <c r="F19" s="86" t="s">
        <v>3342</v>
      </c>
      <c r="G19" s="61">
        <v>191682017155</v>
      </c>
      <c r="H19" s="109">
        <v>43648</v>
      </c>
      <c r="I19" s="85" t="s">
        <v>1265</v>
      </c>
      <c r="J19" s="66">
        <v>101.2</v>
      </c>
      <c r="K19" s="66">
        <v>101.2</v>
      </c>
      <c r="L19" s="66"/>
      <c r="M19" s="65" t="s">
        <v>3352</v>
      </c>
      <c r="N19" s="380">
        <v>2.8660094084034085</v>
      </c>
      <c r="O19" s="32">
        <v>17</v>
      </c>
      <c r="P19" s="32">
        <v>17</v>
      </c>
      <c r="Q19" s="32">
        <v>1</v>
      </c>
      <c r="R19" s="66" t="s">
        <v>3999</v>
      </c>
      <c r="S19" s="66" t="s">
        <v>3930</v>
      </c>
      <c r="T19" s="86"/>
      <c r="U19" s="289"/>
      <c r="V19" s="289"/>
      <c r="W19" s="68" t="s">
        <v>3880</v>
      </c>
      <c r="X19" s="68" t="s">
        <v>3881</v>
      </c>
      <c r="Y19" s="68" t="str">
        <f t="shared" si="1"/>
        <v>BEADLOCK RING</v>
      </c>
    </row>
    <row r="20" spans="1:25" s="218" customFormat="1" ht="15">
      <c r="A20" s="32">
        <f t="shared" si="8"/>
        <v>18</v>
      </c>
      <c r="B20" s="97" t="s">
        <v>84</v>
      </c>
      <c r="C20" s="86" t="s">
        <v>1481</v>
      </c>
      <c r="D20" s="86" t="s">
        <v>1482</v>
      </c>
      <c r="E20" s="32" t="s">
        <v>5048</v>
      </c>
      <c r="F20" s="31" t="s">
        <v>3343</v>
      </c>
      <c r="G20" s="61">
        <v>191682017162</v>
      </c>
      <c r="H20" s="109">
        <v>43648</v>
      </c>
      <c r="I20" s="85" t="s">
        <v>1265</v>
      </c>
      <c r="J20" s="66">
        <v>101.2</v>
      </c>
      <c r="K20" s="66">
        <v>101.2</v>
      </c>
      <c r="L20" s="66"/>
      <c r="M20" s="65" t="s">
        <v>3353</v>
      </c>
      <c r="N20" s="380">
        <v>2.8660094084034085</v>
      </c>
      <c r="O20" s="32">
        <v>17</v>
      </c>
      <c r="P20" s="32">
        <v>17</v>
      </c>
      <c r="Q20" s="32">
        <v>1</v>
      </c>
      <c r="R20" s="66" t="s">
        <v>3999</v>
      </c>
      <c r="S20" s="66" t="s">
        <v>3930</v>
      </c>
      <c r="T20" s="86"/>
      <c r="U20" s="289"/>
      <c r="V20" s="289"/>
      <c r="W20" s="68" t="s">
        <v>3880</v>
      </c>
      <c r="X20" s="68" t="s">
        <v>3881</v>
      </c>
      <c r="Y20" s="68" t="str">
        <f t="shared" si="1"/>
        <v>BEADLOCK RING</v>
      </c>
    </row>
    <row r="21" spans="1:25" s="218" customFormat="1" ht="15">
      <c r="A21" s="32">
        <f t="shared" si="8"/>
        <v>19</v>
      </c>
      <c r="B21" s="97" t="s">
        <v>84</v>
      </c>
      <c r="C21" s="86" t="s">
        <v>1481</v>
      </c>
      <c r="D21" s="86" t="s">
        <v>1482</v>
      </c>
      <c r="E21" s="32" t="s">
        <v>5049</v>
      </c>
      <c r="F21" s="86" t="s">
        <v>3344</v>
      </c>
      <c r="G21" s="61">
        <v>191682017179</v>
      </c>
      <c r="H21" s="109">
        <v>43648</v>
      </c>
      <c r="I21" s="85" t="s">
        <v>1265</v>
      </c>
      <c r="J21" s="66">
        <v>118.80000000000001</v>
      </c>
      <c r="K21" s="66">
        <v>118.80000000000001</v>
      </c>
      <c r="L21" s="66"/>
      <c r="M21" s="65" t="s">
        <v>3354</v>
      </c>
      <c r="N21" s="380">
        <v>2.6455471462185307</v>
      </c>
      <c r="O21" s="32">
        <v>17</v>
      </c>
      <c r="P21" s="32">
        <v>17</v>
      </c>
      <c r="Q21" s="32">
        <v>1</v>
      </c>
      <c r="R21" s="66" t="s">
        <v>3999</v>
      </c>
      <c r="S21" s="66" t="s">
        <v>3930</v>
      </c>
      <c r="T21" s="86"/>
      <c r="U21" s="289"/>
      <c r="V21" s="289"/>
      <c r="W21" s="68" t="s">
        <v>3880</v>
      </c>
      <c r="X21" s="68" t="s">
        <v>3881</v>
      </c>
      <c r="Y21" s="68" t="str">
        <f t="shared" si="1"/>
        <v>BEADLOCK RING</v>
      </c>
    </row>
    <row r="22" spans="1:25" s="218" customFormat="1" ht="15">
      <c r="A22" s="32">
        <f t="shared" si="8"/>
        <v>20</v>
      </c>
      <c r="B22" s="97" t="s">
        <v>84</v>
      </c>
      <c r="C22" s="86" t="s">
        <v>1481</v>
      </c>
      <c r="D22" s="86" t="s">
        <v>1482</v>
      </c>
      <c r="E22" s="32" t="s">
        <v>5050</v>
      </c>
      <c r="F22" s="86" t="s">
        <v>3345</v>
      </c>
      <c r="G22" s="61">
        <v>191682017186</v>
      </c>
      <c r="H22" s="109">
        <v>43648</v>
      </c>
      <c r="I22" s="85" t="s">
        <v>1265</v>
      </c>
      <c r="J22" s="66">
        <v>118.80000000000001</v>
      </c>
      <c r="K22" s="66">
        <v>118.80000000000001</v>
      </c>
      <c r="L22" s="66"/>
      <c r="M22" s="65" t="s">
        <v>3355</v>
      </c>
      <c r="N22" s="380">
        <v>2.6455471462185307</v>
      </c>
      <c r="O22" s="32">
        <v>17</v>
      </c>
      <c r="P22" s="32">
        <v>17</v>
      </c>
      <c r="Q22" s="32">
        <v>1</v>
      </c>
      <c r="R22" s="66" t="s">
        <v>3999</v>
      </c>
      <c r="S22" s="66" t="s">
        <v>3930</v>
      </c>
      <c r="T22" s="86"/>
      <c r="U22" s="289"/>
      <c r="V22" s="289"/>
      <c r="W22" s="68" t="s">
        <v>3880</v>
      </c>
      <c r="X22" s="68" t="s">
        <v>3881</v>
      </c>
      <c r="Y22" s="68" t="str">
        <f t="shared" si="1"/>
        <v>BEADLOCK RING</v>
      </c>
    </row>
    <row r="23" spans="1:25" s="218" customFormat="1">
      <c r="A23" s="32">
        <f t="shared" si="8"/>
        <v>21</v>
      </c>
      <c r="B23" s="97" t="s">
        <v>84</v>
      </c>
      <c r="C23" s="86" t="s">
        <v>1481</v>
      </c>
      <c r="D23" s="86" t="s">
        <v>1482</v>
      </c>
      <c r="E23" s="32" t="s">
        <v>5054</v>
      </c>
      <c r="F23" s="86" t="s">
        <v>3346</v>
      </c>
      <c r="G23" s="61">
        <v>191682017193</v>
      </c>
      <c r="H23" s="109">
        <v>43648</v>
      </c>
      <c r="I23" s="85" t="s">
        <v>1265</v>
      </c>
      <c r="J23" s="66">
        <v>118.80000000000001</v>
      </c>
      <c r="K23" s="66">
        <v>118.80000000000001</v>
      </c>
      <c r="L23" s="66"/>
      <c r="M23" s="65" t="s">
        <v>3356</v>
      </c>
      <c r="N23" s="380">
        <v>2.4250848840336539</v>
      </c>
      <c r="O23" s="32">
        <v>17</v>
      </c>
      <c r="P23" s="32">
        <v>17</v>
      </c>
      <c r="Q23" s="32">
        <v>1</v>
      </c>
      <c r="R23" s="66" t="s">
        <v>3999</v>
      </c>
      <c r="S23" s="66" t="s">
        <v>3930</v>
      </c>
      <c r="T23" s="86"/>
      <c r="U23" s="94"/>
      <c r="V23" s="94"/>
      <c r="W23" s="68" t="s">
        <v>3880</v>
      </c>
      <c r="X23" s="68" t="s">
        <v>3881</v>
      </c>
      <c r="Y23" s="68" t="str">
        <f t="shared" si="1"/>
        <v>BEADLOCK RING</v>
      </c>
    </row>
    <row r="24" spans="1:25" s="218" customFormat="1">
      <c r="A24" s="32">
        <f t="shared" si="8"/>
        <v>22</v>
      </c>
      <c r="B24" s="97" t="s">
        <v>84</v>
      </c>
      <c r="C24" s="86" t="s">
        <v>1481</v>
      </c>
      <c r="D24" s="86" t="s">
        <v>1482</v>
      </c>
      <c r="E24" s="32" t="s">
        <v>5055</v>
      </c>
      <c r="F24" s="86" t="s">
        <v>3330</v>
      </c>
      <c r="G24" s="61">
        <v>191682017209</v>
      </c>
      <c r="H24" s="109">
        <v>43648</v>
      </c>
      <c r="I24" s="16" t="s">
        <v>1265</v>
      </c>
      <c r="J24" s="66">
        <v>118.8</v>
      </c>
      <c r="K24" s="66">
        <v>118.8</v>
      </c>
      <c r="L24" s="66"/>
      <c r="M24" s="65" t="s">
        <v>3332</v>
      </c>
      <c r="N24" s="380"/>
      <c r="O24" s="32">
        <v>17</v>
      </c>
      <c r="P24" s="32">
        <v>17</v>
      </c>
      <c r="Q24" s="32">
        <v>2</v>
      </c>
      <c r="R24" s="66" t="s">
        <v>3999</v>
      </c>
      <c r="S24" s="66" t="s">
        <v>3930</v>
      </c>
      <c r="T24" s="86"/>
      <c r="U24" s="94"/>
      <c r="V24" s="94"/>
      <c r="W24" s="68" t="s">
        <v>3880</v>
      </c>
      <c r="X24" s="68" t="s">
        <v>3881</v>
      </c>
      <c r="Y24" s="68" t="str">
        <f t="shared" si="1"/>
        <v>BEADLOCK RING</v>
      </c>
    </row>
    <row r="25" spans="1:25" s="218" customFormat="1">
      <c r="A25" s="32">
        <f t="shared" ref="A25" si="10">ROW(B25)-2</f>
        <v>23</v>
      </c>
      <c r="B25" s="97" t="s">
        <v>84</v>
      </c>
      <c r="C25" s="86" t="s">
        <v>1481</v>
      </c>
      <c r="D25" s="86" t="s">
        <v>1482</v>
      </c>
      <c r="E25" s="32" t="s">
        <v>5726</v>
      </c>
      <c r="F25" s="86" t="s">
        <v>5725</v>
      </c>
      <c r="G25" s="61">
        <v>191682025242</v>
      </c>
      <c r="H25" s="109">
        <v>44517</v>
      </c>
      <c r="I25" s="85" t="s">
        <v>1265</v>
      </c>
      <c r="J25" s="66">
        <v>160</v>
      </c>
      <c r="K25" s="66">
        <v>160</v>
      </c>
      <c r="L25" s="66"/>
      <c r="M25" s="65" t="s">
        <v>7119</v>
      </c>
      <c r="N25" s="380"/>
      <c r="O25" s="32">
        <v>17</v>
      </c>
      <c r="P25" s="32">
        <v>17</v>
      </c>
      <c r="Q25" s="32">
        <v>1</v>
      </c>
      <c r="R25" s="66" t="s">
        <v>3999</v>
      </c>
      <c r="S25" s="66" t="s">
        <v>3930</v>
      </c>
      <c r="T25" s="86"/>
      <c r="U25" s="94"/>
      <c r="V25" s="94"/>
      <c r="W25" s="68" t="s">
        <v>3880</v>
      </c>
      <c r="X25" s="68" t="s">
        <v>3881</v>
      </c>
      <c r="Y25" s="68" t="str">
        <f t="shared" ref="Y25:Y28" si="11">C25</f>
        <v>BEADLOCK RING</v>
      </c>
    </row>
    <row r="26" spans="1:25" s="218" customFormat="1">
      <c r="A26" s="32">
        <f t="shared" ref="A26" si="12">ROW(B26)-2</f>
        <v>24</v>
      </c>
      <c r="B26" s="97" t="s">
        <v>84</v>
      </c>
      <c r="C26" s="86" t="s">
        <v>1481</v>
      </c>
      <c r="D26" s="86" t="s">
        <v>1482</v>
      </c>
      <c r="E26" s="32" t="s">
        <v>5930</v>
      </c>
      <c r="F26" s="86" t="s">
        <v>5339</v>
      </c>
      <c r="G26" s="61">
        <v>191682023668</v>
      </c>
      <c r="H26" s="109">
        <v>44480</v>
      </c>
      <c r="I26" s="85" t="s">
        <v>1265</v>
      </c>
      <c r="J26" s="66">
        <v>189</v>
      </c>
      <c r="K26" s="66">
        <v>189</v>
      </c>
      <c r="L26" s="66"/>
      <c r="M26" s="65" t="s">
        <v>5340</v>
      </c>
      <c r="N26" s="380"/>
      <c r="O26" s="32">
        <v>17</v>
      </c>
      <c r="P26" s="32">
        <v>17</v>
      </c>
      <c r="Q26" s="32">
        <v>1</v>
      </c>
      <c r="R26" s="66" t="s">
        <v>3999</v>
      </c>
      <c r="S26" s="66" t="s">
        <v>3930</v>
      </c>
      <c r="T26" s="86"/>
      <c r="U26" s="94"/>
      <c r="V26" s="94"/>
      <c r="W26" s="68" t="s">
        <v>3880</v>
      </c>
      <c r="X26" s="68" t="s">
        <v>3881</v>
      </c>
      <c r="Y26" s="68" t="str">
        <f t="shared" si="11"/>
        <v>BEADLOCK RING</v>
      </c>
    </row>
    <row r="27" spans="1:25" s="218" customFormat="1">
      <c r="A27" s="32">
        <f t="shared" ref="A27" si="13">ROW(B27)-2</f>
        <v>25</v>
      </c>
      <c r="B27" s="97" t="s">
        <v>84</v>
      </c>
      <c r="C27" s="86" t="s">
        <v>1481</v>
      </c>
      <c r="D27" s="86" t="s">
        <v>1482</v>
      </c>
      <c r="E27" s="32" t="s">
        <v>5930</v>
      </c>
      <c r="F27" s="86" t="s">
        <v>6144</v>
      </c>
      <c r="G27" s="61">
        <v>191682031243</v>
      </c>
      <c r="H27" s="109">
        <v>44755</v>
      </c>
      <c r="I27" s="85" t="s">
        <v>1265</v>
      </c>
      <c r="J27" s="66">
        <v>189</v>
      </c>
      <c r="K27" s="66">
        <v>189</v>
      </c>
      <c r="L27" s="66"/>
      <c r="M27" s="65" t="s">
        <v>6320</v>
      </c>
      <c r="N27" s="380"/>
      <c r="O27" s="32">
        <v>17</v>
      </c>
      <c r="P27" s="32">
        <v>17</v>
      </c>
      <c r="Q27" s="32">
        <v>1</v>
      </c>
      <c r="R27" s="66" t="s">
        <v>3999</v>
      </c>
      <c r="S27" s="66" t="s">
        <v>3930</v>
      </c>
      <c r="T27" s="86"/>
      <c r="U27" s="94"/>
      <c r="V27" s="94"/>
      <c r="W27" s="68" t="s">
        <v>3880</v>
      </c>
      <c r="X27" s="68" t="s">
        <v>3881</v>
      </c>
      <c r="Y27" s="68" t="str">
        <f t="shared" si="11"/>
        <v>BEADLOCK RING</v>
      </c>
    </row>
    <row r="28" spans="1:25" s="218" customFormat="1">
      <c r="A28" s="32">
        <f t="shared" ref="A28" si="14">ROW(B28)-2</f>
        <v>26</v>
      </c>
      <c r="B28" s="97" t="s">
        <v>84</v>
      </c>
      <c r="C28" s="86" t="s">
        <v>1481</v>
      </c>
      <c r="D28" s="86" t="s">
        <v>1482</v>
      </c>
      <c r="E28" s="32" t="s">
        <v>5930</v>
      </c>
      <c r="F28" s="86" t="s">
        <v>6319</v>
      </c>
      <c r="G28" s="61">
        <v>191682033520</v>
      </c>
      <c r="H28" s="109">
        <v>44886</v>
      </c>
      <c r="I28" s="85" t="s">
        <v>1265</v>
      </c>
      <c r="J28" s="66">
        <v>189</v>
      </c>
      <c r="K28" s="66">
        <v>189</v>
      </c>
      <c r="L28" s="66"/>
      <c r="M28" s="65" t="s">
        <v>6321</v>
      </c>
      <c r="N28" s="380"/>
      <c r="O28" s="32">
        <v>17</v>
      </c>
      <c r="P28" s="32">
        <v>17</v>
      </c>
      <c r="Q28" s="32">
        <v>1</v>
      </c>
      <c r="R28" s="66" t="s">
        <v>3999</v>
      </c>
      <c r="S28" s="66" t="s">
        <v>3930</v>
      </c>
      <c r="T28" s="86"/>
      <c r="U28" s="94"/>
      <c r="V28" s="94"/>
      <c r="W28" s="68" t="s">
        <v>3880</v>
      </c>
      <c r="X28" s="68" t="s">
        <v>3881</v>
      </c>
      <c r="Y28" s="68" t="str">
        <f t="shared" si="11"/>
        <v>BEADLOCK RING</v>
      </c>
    </row>
    <row r="29" spans="1:25" s="218" customFormat="1" ht="15">
      <c r="A29" s="32">
        <f t="shared" si="8"/>
        <v>27</v>
      </c>
      <c r="B29" s="97" t="s">
        <v>84</v>
      </c>
      <c r="C29" s="86" t="s">
        <v>1481</v>
      </c>
      <c r="D29" s="86" t="s">
        <v>1482</v>
      </c>
      <c r="E29" s="32" t="s">
        <v>5056</v>
      </c>
      <c r="F29" s="86" t="s">
        <v>1534</v>
      </c>
      <c r="G29" s="61">
        <v>191682011603</v>
      </c>
      <c r="H29" s="109">
        <v>42736</v>
      </c>
      <c r="I29" s="85" t="s">
        <v>1265</v>
      </c>
      <c r="J29" s="66">
        <v>220.00000000000003</v>
      </c>
      <c r="K29" s="66">
        <v>220.00000000000003</v>
      </c>
      <c r="L29" s="66"/>
      <c r="M29" s="65" t="s">
        <v>1535</v>
      </c>
      <c r="N29" s="380">
        <v>5.3</v>
      </c>
      <c r="O29" s="32">
        <v>19</v>
      </c>
      <c r="P29" s="32">
        <v>19</v>
      </c>
      <c r="Q29" s="32">
        <v>1</v>
      </c>
      <c r="R29" s="66" t="s">
        <v>3999</v>
      </c>
      <c r="S29" s="66" t="s">
        <v>3930</v>
      </c>
      <c r="T29" s="86" t="s">
        <v>1691</v>
      </c>
      <c r="U29" s="289"/>
      <c r="V29" s="289"/>
      <c r="W29" s="68" t="s">
        <v>3880</v>
      </c>
      <c r="X29" s="68" t="s">
        <v>3881</v>
      </c>
      <c r="Y29" s="68" t="str">
        <f t="shared" si="1"/>
        <v>BEADLOCK RING</v>
      </c>
    </row>
    <row r="30" spans="1:25" s="218" customFormat="1" ht="15">
      <c r="A30" s="32">
        <f t="shared" si="8"/>
        <v>28</v>
      </c>
      <c r="B30" s="97" t="s">
        <v>84</v>
      </c>
      <c r="C30" s="86" t="s">
        <v>1481</v>
      </c>
      <c r="D30" s="86" t="s">
        <v>1482</v>
      </c>
      <c r="E30" s="32" t="s">
        <v>5057</v>
      </c>
      <c r="F30" s="86" t="s">
        <v>1536</v>
      </c>
      <c r="G30" s="61">
        <v>191682011610</v>
      </c>
      <c r="H30" s="109">
        <v>42736</v>
      </c>
      <c r="I30" s="85" t="s">
        <v>1265</v>
      </c>
      <c r="J30" s="66">
        <v>220.00000000000003</v>
      </c>
      <c r="K30" s="66">
        <v>220.00000000000003</v>
      </c>
      <c r="L30" s="66"/>
      <c r="M30" s="65" t="s">
        <v>1537</v>
      </c>
      <c r="N30" s="380">
        <v>5.3</v>
      </c>
      <c r="O30" s="32">
        <v>19</v>
      </c>
      <c r="P30" s="32">
        <v>19</v>
      </c>
      <c r="Q30" s="32">
        <v>1</v>
      </c>
      <c r="R30" s="66" t="s">
        <v>3999</v>
      </c>
      <c r="S30" s="66" t="s">
        <v>3930</v>
      </c>
      <c r="T30" s="86" t="s">
        <v>953</v>
      </c>
      <c r="U30" s="289"/>
      <c r="V30" s="289"/>
      <c r="W30" s="68" t="s">
        <v>3880</v>
      </c>
      <c r="X30" s="68" t="s">
        <v>3881</v>
      </c>
      <c r="Y30" s="68" t="str">
        <f t="shared" si="1"/>
        <v>BEADLOCK RING</v>
      </c>
    </row>
    <row r="31" spans="1:25" s="218" customFormat="1">
      <c r="A31" s="32">
        <f t="shared" si="8"/>
        <v>29</v>
      </c>
      <c r="B31" s="97" t="s">
        <v>84</v>
      </c>
      <c r="C31" s="86" t="s">
        <v>1481</v>
      </c>
      <c r="D31" s="86" t="s">
        <v>1482</v>
      </c>
      <c r="E31" s="32" t="s">
        <v>5055</v>
      </c>
      <c r="F31" s="86" t="s">
        <v>2709</v>
      </c>
      <c r="G31" s="61">
        <v>191682014178</v>
      </c>
      <c r="H31" s="109">
        <v>43397</v>
      </c>
      <c r="I31" s="85" t="s">
        <v>1265</v>
      </c>
      <c r="J31" s="66">
        <v>152.625</v>
      </c>
      <c r="K31" s="66">
        <v>152.625</v>
      </c>
      <c r="L31" s="66"/>
      <c r="M31" s="65" t="s">
        <v>2710</v>
      </c>
      <c r="N31" s="380">
        <v>3.9683207193277963</v>
      </c>
      <c r="O31" s="32">
        <v>19</v>
      </c>
      <c r="P31" s="32">
        <v>19</v>
      </c>
      <c r="Q31" s="32">
        <v>2</v>
      </c>
      <c r="R31" s="66" t="s">
        <v>3999</v>
      </c>
      <c r="S31" s="66" t="s">
        <v>3930</v>
      </c>
      <c r="T31" s="86"/>
      <c r="U31" s="94"/>
      <c r="V31" s="94"/>
      <c r="W31" s="68" t="s">
        <v>3880</v>
      </c>
      <c r="X31" s="68" t="s">
        <v>3881</v>
      </c>
      <c r="Y31" s="68" t="str">
        <f t="shared" si="1"/>
        <v>BEADLOCK RING</v>
      </c>
    </row>
    <row r="32" spans="1:25" s="218" customFormat="1">
      <c r="A32" s="32">
        <f t="shared" ref="A32" si="15">ROW(B32)-2</f>
        <v>30</v>
      </c>
      <c r="B32" s="97" t="s">
        <v>84</v>
      </c>
      <c r="C32" s="86" t="s">
        <v>1481</v>
      </c>
      <c r="D32" s="86" t="s">
        <v>1482</v>
      </c>
      <c r="E32" s="32" t="s">
        <v>5058</v>
      </c>
      <c r="F32" s="86" t="s">
        <v>4893</v>
      </c>
      <c r="G32" s="61">
        <v>191682022401</v>
      </c>
      <c r="H32" s="109">
        <v>44253</v>
      </c>
      <c r="I32" s="85" t="s">
        <v>1265</v>
      </c>
      <c r="J32" s="66">
        <v>220.00000000000003</v>
      </c>
      <c r="K32" s="66">
        <v>220.00000000000003</v>
      </c>
      <c r="L32" s="66"/>
      <c r="M32" s="65" t="s">
        <v>4895</v>
      </c>
      <c r="N32" s="380"/>
      <c r="O32" s="32">
        <v>19</v>
      </c>
      <c r="P32" s="32">
        <v>19</v>
      </c>
      <c r="Q32" s="32">
        <v>1</v>
      </c>
      <c r="R32" s="66" t="s">
        <v>3999</v>
      </c>
      <c r="S32" s="66" t="s">
        <v>3930</v>
      </c>
      <c r="T32" s="86"/>
      <c r="U32" s="94"/>
      <c r="V32" s="94"/>
      <c r="W32" s="68" t="s">
        <v>3880</v>
      </c>
      <c r="X32" s="68" t="s">
        <v>3881</v>
      </c>
      <c r="Y32" s="68" t="str">
        <f t="shared" si="1"/>
        <v>BEADLOCK RING</v>
      </c>
    </row>
    <row r="33" spans="1:25" s="218" customFormat="1">
      <c r="A33" s="32">
        <f t="shared" ref="A33" si="16">ROW(B33)-2</f>
        <v>31</v>
      </c>
      <c r="B33" s="97" t="s">
        <v>84</v>
      </c>
      <c r="C33" s="86" t="s">
        <v>1481</v>
      </c>
      <c r="D33" s="86" t="s">
        <v>1482</v>
      </c>
      <c r="E33" s="32" t="s">
        <v>5059</v>
      </c>
      <c r="F33" s="86" t="s">
        <v>4894</v>
      </c>
      <c r="G33" s="61">
        <v>191682022418</v>
      </c>
      <c r="H33" s="109">
        <v>44253</v>
      </c>
      <c r="I33" s="85" t="s">
        <v>1265</v>
      </c>
      <c r="J33" s="66">
        <v>228</v>
      </c>
      <c r="K33" s="66">
        <v>228</v>
      </c>
      <c r="L33" s="66"/>
      <c r="M33" s="65" t="s">
        <v>4896</v>
      </c>
      <c r="N33" s="380"/>
      <c r="O33" s="32">
        <v>19</v>
      </c>
      <c r="P33" s="32">
        <v>19</v>
      </c>
      <c r="Q33" s="32">
        <v>1</v>
      </c>
      <c r="R33" s="66" t="s">
        <v>3999</v>
      </c>
      <c r="S33" s="66" t="s">
        <v>3930</v>
      </c>
      <c r="T33" s="86"/>
      <c r="U33" s="94"/>
      <c r="V33" s="94"/>
      <c r="W33" s="68" t="s">
        <v>3880</v>
      </c>
      <c r="X33" s="68" t="s">
        <v>3881</v>
      </c>
      <c r="Y33" s="68" t="str">
        <f t="shared" si="1"/>
        <v>BEADLOCK RING</v>
      </c>
    </row>
    <row r="34" spans="1:25" s="218" customFormat="1" ht="15">
      <c r="A34" s="32">
        <f t="shared" ref="A34:A68" si="17">ROW(B34)-2</f>
        <v>32</v>
      </c>
      <c r="B34" s="97" t="s">
        <v>84</v>
      </c>
      <c r="C34" s="86" t="s">
        <v>1481</v>
      </c>
      <c r="D34" s="86" t="s">
        <v>1482</v>
      </c>
      <c r="E34" s="32" t="s">
        <v>5047</v>
      </c>
      <c r="F34" s="86" t="s">
        <v>3347</v>
      </c>
      <c r="G34" s="61">
        <v>191682017216</v>
      </c>
      <c r="H34" s="109">
        <v>43648</v>
      </c>
      <c r="I34" s="85" t="s">
        <v>1265</v>
      </c>
      <c r="J34" s="66">
        <v>152.625</v>
      </c>
      <c r="K34" s="66">
        <v>152.625</v>
      </c>
      <c r="L34" s="66"/>
      <c r="M34" s="65" t="s">
        <v>3357</v>
      </c>
      <c r="N34" s="380">
        <v>1.7636980974790206</v>
      </c>
      <c r="O34" s="32">
        <v>19</v>
      </c>
      <c r="P34" s="32">
        <v>19</v>
      </c>
      <c r="Q34" s="32">
        <v>1</v>
      </c>
      <c r="R34" s="66" t="s">
        <v>3999</v>
      </c>
      <c r="S34" s="66" t="s">
        <v>3930</v>
      </c>
      <c r="T34" s="86"/>
      <c r="U34" s="289"/>
      <c r="V34" s="289"/>
      <c r="W34" s="68" t="s">
        <v>3880</v>
      </c>
      <c r="X34" s="68" t="s">
        <v>3881</v>
      </c>
      <c r="Y34" s="68" t="str">
        <f t="shared" si="1"/>
        <v>BEADLOCK RING</v>
      </c>
    </row>
    <row r="35" spans="1:25" s="218" customFormat="1" ht="15">
      <c r="A35" s="32">
        <f t="shared" si="17"/>
        <v>33</v>
      </c>
      <c r="B35" s="97" t="s">
        <v>84</v>
      </c>
      <c r="C35" s="86" t="s">
        <v>1481</v>
      </c>
      <c r="D35" s="86" t="s">
        <v>1482</v>
      </c>
      <c r="E35" s="32" t="s">
        <v>5048</v>
      </c>
      <c r="F35" s="86" t="s">
        <v>3348</v>
      </c>
      <c r="G35" s="61">
        <v>191682017223</v>
      </c>
      <c r="H35" s="109">
        <v>43648</v>
      </c>
      <c r="I35" s="85" t="s">
        <v>1265</v>
      </c>
      <c r="J35" s="66">
        <v>152.625</v>
      </c>
      <c r="K35" s="66">
        <v>152.625</v>
      </c>
      <c r="L35" s="66"/>
      <c r="M35" s="65" t="s">
        <v>3358</v>
      </c>
      <c r="N35" s="380">
        <v>1.7636980974790206</v>
      </c>
      <c r="O35" s="32">
        <v>19</v>
      </c>
      <c r="P35" s="32">
        <v>19</v>
      </c>
      <c r="Q35" s="32">
        <v>1</v>
      </c>
      <c r="R35" s="66" t="s">
        <v>3999</v>
      </c>
      <c r="S35" s="66" t="s">
        <v>3930</v>
      </c>
      <c r="T35" s="86"/>
      <c r="U35" s="289"/>
      <c r="V35" s="289"/>
      <c r="W35" s="68" t="s">
        <v>3880</v>
      </c>
      <c r="X35" s="68" t="s">
        <v>3881</v>
      </c>
      <c r="Y35" s="68" t="str">
        <f t="shared" si="1"/>
        <v>BEADLOCK RING</v>
      </c>
    </row>
    <row r="36" spans="1:25" s="218" customFormat="1" ht="15">
      <c r="A36" s="32">
        <f t="shared" ref="A36" si="18">ROW(B36)-2</f>
        <v>34</v>
      </c>
      <c r="B36" s="97" t="s">
        <v>84</v>
      </c>
      <c r="C36" s="86" t="s">
        <v>1481</v>
      </c>
      <c r="D36" s="86" t="s">
        <v>1482</v>
      </c>
      <c r="E36" s="32" t="s">
        <v>5060</v>
      </c>
      <c r="F36" s="86" t="s">
        <v>4310</v>
      </c>
      <c r="G36" s="61">
        <v>191682020100</v>
      </c>
      <c r="H36" s="109">
        <v>43963</v>
      </c>
      <c r="I36" s="85" t="s">
        <v>1265</v>
      </c>
      <c r="J36" s="66">
        <v>165</v>
      </c>
      <c r="K36" s="66">
        <v>165</v>
      </c>
      <c r="L36" s="66"/>
      <c r="M36" s="65" t="s">
        <v>4311</v>
      </c>
      <c r="N36" s="380">
        <v>4.9383546729412577</v>
      </c>
      <c r="O36" s="32">
        <v>19</v>
      </c>
      <c r="P36" s="32">
        <v>19</v>
      </c>
      <c r="Q36" s="32">
        <v>1</v>
      </c>
      <c r="R36" s="66" t="s">
        <v>3999</v>
      </c>
      <c r="S36" s="66" t="s">
        <v>3930</v>
      </c>
      <c r="T36" s="86"/>
      <c r="U36" s="289"/>
      <c r="V36" s="289"/>
      <c r="W36" s="68" t="s">
        <v>3880</v>
      </c>
      <c r="X36" s="68" t="s">
        <v>3881</v>
      </c>
      <c r="Y36" s="68" t="str">
        <f t="shared" si="1"/>
        <v>BEADLOCK RING</v>
      </c>
    </row>
    <row r="37" spans="1:25" s="218" customFormat="1" ht="15">
      <c r="A37" s="32">
        <f t="shared" ref="A37" si="19">ROW(B37)-2</f>
        <v>35</v>
      </c>
      <c r="B37" s="97" t="s">
        <v>84</v>
      </c>
      <c r="C37" s="86" t="s">
        <v>1481</v>
      </c>
      <c r="D37" s="86" t="s">
        <v>1482</v>
      </c>
      <c r="E37" s="32" t="s">
        <v>5930</v>
      </c>
      <c r="F37" s="86" t="s">
        <v>6371</v>
      </c>
      <c r="G37" s="61">
        <v>191682033674</v>
      </c>
      <c r="H37" s="109">
        <v>44932</v>
      </c>
      <c r="I37" s="85" t="s">
        <v>1265</v>
      </c>
      <c r="J37" s="66">
        <v>258</v>
      </c>
      <c r="K37" s="66">
        <v>258</v>
      </c>
      <c r="L37" s="66"/>
      <c r="M37" s="65" t="s">
        <v>6370</v>
      </c>
      <c r="N37" s="380">
        <v>5.65</v>
      </c>
      <c r="O37" s="32"/>
      <c r="P37" s="32"/>
      <c r="Q37" s="32"/>
      <c r="R37" s="66" t="s">
        <v>3999</v>
      </c>
      <c r="S37" s="66" t="s">
        <v>3930</v>
      </c>
      <c r="T37" s="86" t="s">
        <v>6371</v>
      </c>
      <c r="U37" s="289"/>
      <c r="V37" s="289"/>
      <c r="W37" s="68" t="s">
        <v>3880</v>
      </c>
      <c r="X37" s="68" t="s">
        <v>3881</v>
      </c>
      <c r="Y37" s="68" t="str">
        <f>C37</f>
        <v>BEADLOCK RING</v>
      </c>
    </row>
    <row r="38" spans="1:25" s="218" customFormat="1" ht="15">
      <c r="A38" s="32">
        <f t="shared" si="17"/>
        <v>36</v>
      </c>
      <c r="B38" s="97" t="s">
        <v>84</v>
      </c>
      <c r="C38" s="86" t="s">
        <v>1481</v>
      </c>
      <c r="D38" s="86" t="s">
        <v>1482</v>
      </c>
      <c r="E38" s="32" t="s">
        <v>5048</v>
      </c>
      <c r="F38" s="86" t="s">
        <v>3350</v>
      </c>
      <c r="G38" s="61">
        <v>191682017247</v>
      </c>
      <c r="H38" s="109">
        <v>43648</v>
      </c>
      <c r="I38" s="85" t="s">
        <v>1265</v>
      </c>
      <c r="J38" s="66">
        <v>172.5</v>
      </c>
      <c r="K38" s="66">
        <v>172.5</v>
      </c>
      <c r="L38" s="66"/>
      <c r="M38" s="65" t="s">
        <v>3359</v>
      </c>
      <c r="N38" s="380"/>
      <c r="O38" s="32">
        <v>23</v>
      </c>
      <c r="P38" s="32">
        <v>23</v>
      </c>
      <c r="Q38" s="32">
        <v>1</v>
      </c>
      <c r="R38" s="66" t="s">
        <v>3999</v>
      </c>
      <c r="S38" s="66" t="s">
        <v>3930</v>
      </c>
      <c r="T38" s="86"/>
      <c r="U38" s="289"/>
      <c r="V38" s="289"/>
      <c r="W38" s="68" t="s">
        <v>3880</v>
      </c>
      <c r="X38" s="68" t="s">
        <v>3881</v>
      </c>
      <c r="Y38" s="68" t="str">
        <f t="shared" si="1"/>
        <v>BEADLOCK RING</v>
      </c>
    </row>
    <row r="39" spans="1:25" s="218" customFormat="1" ht="15">
      <c r="A39" s="32">
        <f t="shared" si="17"/>
        <v>37</v>
      </c>
      <c r="B39" s="97" t="s">
        <v>84</v>
      </c>
      <c r="C39" s="86" t="s">
        <v>1484</v>
      </c>
      <c r="D39" s="86" t="s">
        <v>1485</v>
      </c>
      <c r="E39" s="32" t="s">
        <v>5061</v>
      </c>
      <c r="F39" s="86" t="s">
        <v>1937</v>
      </c>
      <c r="G39" s="61">
        <v>191682011733</v>
      </c>
      <c r="H39" s="109">
        <v>40544</v>
      </c>
      <c r="I39" s="85" t="s">
        <v>1265</v>
      </c>
      <c r="J39" s="66">
        <v>1.1000000000000001</v>
      </c>
      <c r="K39" s="66">
        <v>1.1000000000000001</v>
      </c>
      <c r="L39" s="66"/>
      <c r="M39" s="65" t="s">
        <v>6220</v>
      </c>
      <c r="N39" s="380">
        <v>2.2046226218487758E-2</v>
      </c>
      <c r="O39" s="32"/>
      <c r="P39" s="32"/>
      <c r="Q39" s="32"/>
      <c r="R39" s="66" t="s">
        <v>6387</v>
      </c>
      <c r="S39" s="66" t="s">
        <v>3930</v>
      </c>
      <c r="T39" s="86" t="s">
        <v>1694</v>
      </c>
      <c r="U39" s="289"/>
      <c r="V39" s="94"/>
      <c r="W39" s="68" t="s">
        <v>3880</v>
      </c>
      <c r="X39" s="68" t="s">
        <v>3881</v>
      </c>
      <c r="Y39" s="68" t="str">
        <f t="shared" si="1"/>
        <v>BOLT</v>
      </c>
    </row>
    <row r="40" spans="1:25" s="218" customFormat="1" ht="15">
      <c r="A40" s="32">
        <f t="shared" si="17"/>
        <v>38</v>
      </c>
      <c r="B40" s="97" t="s">
        <v>84</v>
      </c>
      <c r="C40" s="86" t="s">
        <v>1484</v>
      </c>
      <c r="D40" s="86" t="s">
        <v>1485</v>
      </c>
      <c r="E40" s="32" t="s">
        <v>5062</v>
      </c>
      <c r="F40" s="86" t="s">
        <v>1938</v>
      </c>
      <c r="G40" s="61">
        <v>191682011740</v>
      </c>
      <c r="H40" s="109">
        <v>40909</v>
      </c>
      <c r="I40" s="85" t="s">
        <v>1265</v>
      </c>
      <c r="J40" s="66">
        <v>1.1000000000000001</v>
      </c>
      <c r="K40" s="66">
        <v>1.1000000000000001</v>
      </c>
      <c r="L40" s="66"/>
      <c r="M40" s="65" t="s">
        <v>6221</v>
      </c>
      <c r="N40" s="380"/>
      <c r="O40" s="32"/>
      <c r="P40" s="32"/>
      <c r="Q40" s="32"/>
      <c r="R40" s="66" t="s">
        <v>6387</v>
      </c>
      <c r="S40" s="66" t="s">
        <v>3930</v>
      </c>
      <c r="T40" s="86" t="s">
        <v>1695</v>
      </c>
      <c r="U40" s="289"/>
      <c r="V40" s="94"/>
      <c r="W40" s="68" t="s">
        <v>3880</v>
      </c>
      <c r="X40" s="68" t="s">
        <v>3881</v>
      </c>
      <c r="Y40" s="68" t="str">
        <f t="shared" si="1"/>
        <v>BOLT</v>
      </c>
    </row>
    <row r="41" spans="1:25" s="218" customFormat="1" ht="15">
      <c r="A41" s="32">
        <f t="shared" si="17"/>
        <v>39</v>
      </c>
      <c r="B41" s="97" t="s">
        <v>84</v>
      </c>
      <c r="C41" s="86" t="s">
        <v>1484</v>
      </c>
      <c r="D41" s="86" t="s">
        <v>1485</v>
      </c>
      <c r="E41" s="32" t="s">
        <v>5063</v>
      </c>
      <c r="F41" s="86" t="s">
        <v>1538</v>
      </c>
      <c r="G41" s="61">
        <v>191682011641</v>
      </c>
      <c r="H41" s="109">
        <v>43101</v>
      </c>
      <c r="I41" s="85" t="s">
        <v>1265</v>
      </c>
      <c r="J41" s="66">
        <v>1.1000000000000001</v>
      </c>
      <c r="K41" s="66">
        <v>1.1000000000000001</v>
      </c>
      <c r="L41" s="66"/>
      <c r="M41" s="65" t="s">
        <v>6222</v>
      </c>
      <c r="N41" s="380"/>
      <c r="O41" s="32"/>
      <c r="P41" s="32"/>
      <c r="Q41" s="32"/>
      <c r="R41" s="66" t="s">
        <v>6387</v>
      </c>
      <c r="S41" s="66" t="s">
        <v>3930</v>
      </c>
      <c r="T41" s="86" t="s">
        <v>1693</v>
      </c>
      <c r="U41" s="289"/>
      <c r="V41" s="94"/>
      <c r="W41" s="68" t="s">
        <v>3880</v>
      </c>
      <c r="X41" s="68" t="s">
        <v>3881</v>
      </c>
      <c r="Y41" s="68" t="str">
        <f t="shared" si="1"/>
        <v>BOLT</v>
      </c>
    </row>
    <row r="42" spans="1:25" s="218" customFormat="1">
      <c r="A42" s="32">
        <f t="shared" si="17"/>
        <v>40</v>
      </c>
      <c r="B42" s="97" t="s">
        <v>84</v>
      </c>
      <c r="C42" s="86" t="s">
        <v>1484</v>
      </c>
      <c r="D42" s="86" t="s">
        <v>1485</v>
      </c>
      <c r="E42" s="32" t="s">
        <v>5064</v>
      </c>
      <c r="F42" s="86" t="s">
        <v>2614</v>
      </c>
      <c r="G42" s="61">
        <v>191682013874</v>
      </c>
      <c r="H42" s="109">
        <v>43101</v>
      </c>
      <c r="I42" s="85" t="s">
        <v>1265</v>
      </c>
      <c r="J42" s="66">
        <v>1.1000000000000001</v>
      </c>
      <c r="K42" s="66">
        <v>1.1000000000000001</v>
      </c>
      <c r="L42" s="66"/>
      <c r="M42" s="65" t="s">
        <v>6223</v>
      </c>
      <c r="N42" s="380"/>
      <c r="O42" s="32"/>
      <c r="P42" s="32"/>
      <c r="Q42" s="32"/>
      <c r="R42" s="66" t="s">
        <v>6387</v>
      </c>
      <c r="S42" s="66" t="s">
        <v>3930</v>
      </c>
      <c r="T42" s="86"/>
      <c r="U42" s="94"/>
      <c r="V42" s="94"/>
      <c r="W42" s="68" t="s">
        <v>3880</v>
      </c>
      <c r="X42" s="68" t="s">
        <v>3881</v>
      </c>
      <c r="Y42" s="68" t="str">
        <f t="shared" si="1"/>
        <v>BOLT</v>
      </c>
    </row>
    <row r="43" spans="1:25" s="218" customFormat="1" ht="15">
      <c r="A43" s="32">
        <f t="shared" si="17"/>
        <v>41</v>
      </c>
      <c r="B43" s="97" t="s">
        <v>84</v>
      </c>
      <c r="C43" s="86" t="s">
        <v>1484</v>
      </c>
      <c r="D43" s="86" t="s">
        <v>1485</v>
      </c>
      <c r="E43" s="32" t="s">
        <v>5065</v>
      </c>
      <c r="F43" s="86" t="s">
        <v>1539</v>
      </c>
      <c r="G43" s="61">
        <v>191682011658</v>
      </c>
      <c r="H43" s="109">
        <v>43101</v>
      </c>
      <c r="I43" s="85" t="s">
        <v>1265</v>
      </c>
      <c r="J43" s="66">
        <v>33</v>
      </c>
      <c r="K43" s="66">
        <v>33</v>
      </c>
      <c r="L43" s="66"/>
      <c r="M43" s="65" t="s">
        <v>6224</v>
      </c>
      <c r="N43" s="380"/>
      <c r="O43" s="32">
        <v>5</v>
      </c>
      <c r="P43" s="32">
        <v>5</v>
      </c>
      <c r="Q43" s="32">
        <v>4</v>
      </c>
      <c r="R43" s="66" t="s">
        <v>6387</v>
      </c>
      <c r="S43" s="66" t="s">
        <v>3930</v>
      </c>
      <c r="T43" s="86" t="s">
        <v>85</v>
      </c>
      <c r="U43" s="289" t="s">
        <v>7034</v>
      </c>
      <c r="V43" s="94"/>
      <c r="W43" s="68" t="s">
        <v>3880</v>
      </c>
      <c r="X43" s="68" t="s">
        <v>3881</v>
      </c>
      <c r="Y43" s="68" t="str">
        <f t="shared" si="1"/>
        <v>BOLT</v>
      </c>
    </row>
    <row r="44" spans="1:25" s="218" customFormat="1" ht="15">
      <c r="A44" s="32">
        <f t="shared" si="17"/>
        <v>42</v>
      </c>
      <c r="B44" s="97" t="s">
        <v>84</v>
      </c>
      <c r="C44" s="86" t="s">
        <v>1484</v>
      </c>
      <c r="D44" s="86" t="s">
        <v>1485</v>
      </c>
      <c r="E44" s="32" t="s">
        <v>5066</v>
      </c>
      <c r="F44" s="86" t="s">
        <v>1540</v>
      </c>
      <c r="G44" s="61">
        <v>191682011757</v>
      </c>
      <c r="H44" s="109">
        <v>40544</v>
      </c>
      <c r="I44" s="85" t="s">
        <v>1265</v>
      </c>
      <c r="J44" s="66">
        <v>33</v>
      </c>
      <c r="K44" s="66">
        <v>33</v>
      </c>
      <c r="L44" s="66"/>
      <c r="M44" s="65" t="s">
        <v>6225</v>
      </c>
      <c r="N44" s="380"/>
      <c r="O44" s="32">
        <v>5</v>
      </c>
      <c r="P44" s="32">
        <v>5</v>
      </c>
      <c r="Q44" s="32">
        <v>4</v>
      </c>
      <c r="R44" s="66" t="s">
        <v>6387</v>
      </c>
      <c r="S44" s="66" t="s">
        <v>3930</v>
      </c>
      <c r="T44" s="86" t="s">
        <v>85</v>
      </c>
      <c r="U44" s="289" t="s">
        <v>7033</v>
      </c>
      <c r="V44" s="94"/>
      <c r="W44" s="68" t="s">
        <v>3880</v>
      </c>
      <c r="X44" s="68" t="s">
        <v>3881</v>
      </c>
      <c r="Y44" s="68" t="str">
        <f t="shared" si="1"/>
        <v>BOLT</v>
      </c>
    </row>
    <row r="45" spans="1:25" s="218" customFormat="1">
      <c r="A45" s="32">
        <f t="shared" si="17"/>
        <v>43</v>
      </c>
      <c r="B45" s="97" t="s">
        <v>84</v>
      </c>
      <c r="C45" s="86" t="s">
        <v>1484</v>
      </c>
      <c r="D45" s="86" t="s">
        <v>1485</v>
      </c>
      <c r="E45" s="32" t="s">
        <v>5067</v>
      </c>
      <c r="F45" s="86" t="s">
        <v>1541</v>
      </c>
      <c r="G45" s="61">
        <v>191682011665</v>
      </c>
      <c r="H45" s="109">
        <v>41640</v>
      </c>
      <c r="I45" s="85" t="s">
        <v>1265</v>
      </c>
      <c r="J45" s="66">
        <v>1.1000000000000001</v>
      </c>
      <c r="K45" s="66">
        <v>1.1000000000000001</v>
      </c>
      <c r="L45" s="66"/>
      <c r="M45" s="65" t="s">
        <v>6226</v>
      </c>
      <c r="N45" s="380"/>
      <c r="O45" s="32">
        <v>5</v>
      </c>
      <c r="P45" s="32">
        <v>5</v>
      </c>
      <c r="Q45" s="32">
        <v>4</v>
      </c>
      <c r="R45" s="66" t="s">
        <v>6387</v>
      </c>
      <c r="S45" s="66" t="s">
        <v>3930</v>
      </c>
      <c r="T45" s="86" t="s">
        <v>209</v>
      </c>
      <c r="U45" s="94"/>
      <c r="V45" s="94"/>
      <c r="W45" s="68" t="s">
        <v>3880</v>
      </c>
      <c r="X45" s="68" t="s">
        <v>3881</v>
      </c>
      <c r="Y45" s="68" t="str">
        <f t="shared" si="1"/>
        <v>BOLT</v>
      </c>
    </row>
    <row r="46" spans="1:25" s="218" customFormat="1" ht="15">
      <c r="A46" s="32">
        <f t="shared" si="17"/>
        <v>44</v>
      </c>
      <c r="B46" s="97" t="s">
        <v>84</v>
      </c>
      <c r="C46" s="86" t="s">
        <v>1484</v>
      </c>
      <c r="D46" s="86" t="s">
        <v>1485</v>
      </c>
      <c r="E46" s="32" t="s">
        <v>5068</v>
      </c>
      <c r="F46" s="86" t="s">
        <v>1542</v>
      </c>
      <c r="G46" s="61">
        <v>191682011764</v>
      </c>
      <c r="H46" s="109">
        <v>40909</v>
      </c>
      <c r="I46" s="85" t="s">
        <v>1265</v>
      </c>
      <c r="J46" s="66">
        <v>33</v>
      </c>
      <c r="K46" s="66">
        <v>33</v>
      </c>
      <c r="L46" s="66"/>
      <c r="M46" s="65" t="s">
        <v>6227</v>
      </c>
      <c r="N46" s="380">
        <v>1.7636980974790207E-2</v>
      </c>
      <c r="O46" s="32">
        <v>5</v>
      </c>
      <c r="P46" s="32">
        <v>5</v>
      </c>
      <c r="Q46" s="32">
        <v>4</v>
      </c>
      <c r="R46" s="66" t="s">
        <v>6387</v>
      </c>
      <c r="S46" s="66" t="s">
        <v>3930</v>
      </c>
      <c r="T46" s="86" t="s">
        <v>85</v>
      </c>
      <c r="U46" s="289" t="s">
        <v>7032</v>
      </c>
      <c r="V46" s="94"/>
      <c r="W46" s="68" t="s">
        <v>3880</v>
      </c>
      <c r="X46" s="68" t="s">
        <v>3881</v>
      </c>
      <c r="Y46" s="68" t="str">
        <f t="shared" si="1"/>
        <v>BOLT</v>
      </c>
    </row>
    <row r="47" spans="1:25" s="218" customFormat="1" ht="15">
      <c r="A47" s="32">
        <f t="shared" si="17"/>
        <v>45</v>
      </c>
      <c r="B47" s="97" t="s">
        <v>84</v>
      </c>
      <c r="C47" s="86" t="s">
        <v>1484</v>
      </c>
      <c r="D47" s="86" t="s">
        <v>1485</v>
      </c>
      <c r="E47" s="32" t="s">
        <v>5069</v>
      </c>
      <c r="F47" s="86" t="s">
        <v>2643</v>
      </c>
      <c r="G47" s="61">
        <v>191682013881</v>
      </c>
      <c r="H47" s="109">
        <v>43101</v>
      </c>
      <c r="I47" s="85" t="s">
        <v>1265</v>
      </c>
      <c r="J47" s="66">
        <v>33</v>
      </c>
      <c r="K47" s="66">
        <v>33</v>
      </c>
      <c r="L47" s="66"/>
      <c r="M47" s="65" t="s">
        <v>6228</v>
      </c>
      <c r="N47" s="380"/>
      <c r="O47" s="32">
        <v>4</v>
      </c>
      <c r="P47" s="32">
        <v>4</v>
      </c>
      <c r="Q47" s="32">
        <v>1</v>
      </c>
      <c r="R47" s="66" t="s">
        <v>6387</v>
      </c>
      <c r="S47" s="66" t="s">
        <v>3930</v>
      </c>
      <c r="T47" s="86"/>
      <c r="U47" s="289"/>
      <c r="V47" s="94"/>
      <c r="W47" s="68" t="s">
        <v>3880</v>
      </c>
      <c r="X47" s="68" t="s">
        <v>3881</v>
      </c>
      <c r="Y47" s="68" t="str">
        <f t="shared" si="1"/>
        <v>BOLT</v>
      </c>
    </row>
    <row r="48" spans="1:25" s="218" customFormat="1">
      <c r="A48" s="32">
        <f t="shared" ref="A48:A49" si="20">ROW(B48)-2</f>
        <v>46</v>
      </c>
      <c r="B48" s="97" t="s">
        <v>84</v>
      </c>
      <c r="C48" s="86" t="s">
        <v>1484</v>
      </c>
      <c r="D48" s="86" t="s">
        <v>1485</v>
      </c>
      <c r="E48" s="32" t="s">
        <v>5070</v>
      </c>
      <c r="F48" s="86" t="s">
        <v>5041</v>
      </c>
      <c r="G48" s="61">
        <v>191682022821</v>
      </c>
      <c r="H48" s="109">
        <v>44344</v>
      </c>
      <c r="I48" s="85" t="s">
        <v>1265</v>
      </c>
      <c r="J48" s="66">
        <v>33</v>
      </c>
      <c r="K48" s="66">
        <v>33</v>
      </c>
      <c r="L48" s="66"/>
      <c r="M48" s="65" t="s">
        <v>6229</v>
      </c>
      <c r="N48" s="380">
        <v>1.7636980974790207E-2</v>
      </c>
      <c r="O48" s="32">
        <v>5</v>
      </c>
      <c r="P48" s="32">
        <v>5</v>
      </c>
      <c r="Q48" s="32">
        <v>4</v>
      </c>
      <c r="R48" s="66" t="s">
        <v>6387</v>
      </c>
      <c r="S48" s="66" t="s">
        <v>3930</v>
      </c>
      <c r="T48" s="86"/>
      <c r="U48" s="94"/>
      <c r="V48" s="94"/>
      <c r="W48" s="68" t="s">
        <v>3880</v>
      </c>
      <c r="X48" s="68" t="s">
        <v>3881</v>
      </c>
      <c r="Y48" s="68" t="str">
        <f t="shared" si="1"/>
        <v>BOLT</v>
      </c>
    </row>
    <row r="49" spans="1:25" s="218" customFormat="1">
      <c r="A49" s="32">
        <f t="shared" si="20"/>
        <v>47</v>
      </c>
      <c r="B49" s="97" t="s">
        <v>84</v>
      </c>
      <c r="C49" s="86" t="s">
        <v>1484</v>
      </c>
      <c r="D49" s="86" t="s">
        <v>1485</v>
      </c>
      <c r="E49" s="32" t="s">
        <v>5071</v>
      </c>
      <c r="F49" s="86" t="s">
        <v>5040</v>
      </c>
      <c r="G49" s="61">
        <v>191682022838</v>
      </c>
      <c r="H49" s="109">
        <v>44344</v>
      </c>
      <c r="I49" s="85" t="s">
        <v>1265</v>
      </c>
      <c r="J49" s="66">
        <v>33</v>
      </c>
      <c r="K49" s="66">
        <v>33</v>
      </c>
      <c r="L49" s="66"/>
      <c r="M49" s="65" t="s">
        <v>6230</v>
      </c>
      <c r="N49" s="380">
        <v>1.7636980974790207E-2</v>
      </c>
      <c r="O49" s="32">
        <v>5</v>
      </c>
      <c r="P49" s="32">
        <v>5</v>
      </c>
      <c r="Q49" s="32">
        <v>4</v>
      </c>
      <c r="R49" s="66" t="s">
        <v>6387</v>
      </c>
      <c r="S49" s="66" t="s">
        <v>3930</v>
      </c>
      <c r="T49" s="86"/>
      <c r="U49" s="94"/>
      <c r="V49" s="94"/>
      <c r="W49" s="68" t="s">
        <v>3880</v>
      </c>
      <c r="X49" s="68" t="s">
        <v>3881</v>
      </c>
      <c r="Y49" s="68" t="str">
        <f t="shared" si="1"/>
        <v>BOLT</v>
      </c>
    </row>
    <row r="50" spans="1:25" s="218" customFormat="1">
      <c r="A50" s="32">
        <f t="shared" si="17"/>
        <v>48</v>
      </c>
      <c r="B50" s="97" t="s">
        <v>84</v>
      </c>
      <c r="C50" s="86" t="s">
        <v>1484</v>
      </c>
      <c r="D50" s="86" t="s">
        <v>1485</v>
      </c>
      <c r="E50" s="32" t="s">
        <v>5072</v>
      </c>
      <c r="F50" s="86" t="s">
        <v>1886</v>
      </c>
      <c r="G50" s="61">
        <v>191682011672</v>
      </c>
      <c r="H50" s="109">
        <v>43292</v>
      </c>
      <c r="I50" s="85" t="s">
        <v>1265</v>
      </c>
      <c r="J50" s="66">
        <v>1.1000000000000001</v>
      </c>
      <c r="K50" s="66">
        <v>1.1000000000000001</v>
      </c>
      <c r="L50" s="66"/>
      <c r="M50" s="65" t="s">
        <v>1885</v>
      </c>
      <c r="N50" s="380"/>
      <c r="O50" s="32"/>
      <c r="P50" s="32"/>
      <c r="Q50" s="32"/>
      <c r="R50" s="66" t="s">
        <v>6388</v>
      </c>
      <c r="S50" s="66" t="s">
        <v>3930</v>
      </c>
      <c r="T50" s="86" t="s">
        <v>155</v>
      </c>
      <c r="U50" s="94"/>
      <c r="V50" s="94"/>
      <c r="W50" s="68" t="s">
        <v>3880</v>
      </c>
      <c r="X50" s="68" t="s">
        <v>3881</v>
      </c>
      <c r="Y50" s="68" t="str">
        <f t="shared" si="1"/>
        <v>BOLT</v>
      </c>
    </row>
    <row r="51" spans="1:25" s="218" customFormat="1">
      <c r="A51" s="32">
        <f t="shared" si="17"/>
        <v>49</v>
      </c>
      <c r="B51" s="97" t="s">
        <v>84</v>
      </c>
      <c r="C51" s="86" t="s">
        <v>1484</v>
      </c>
      <c r="D51" s="86" t="s">
        <v>1485</v>
      </c>
      <c r="E51" s="32" t="s">
        <v>5072</v>
      </c>
      <c r="F51" s="86" t="s">
        <v>1888</v>
      </c>
      <c r="G51" s="61">
        <v>191682011689</v>
      </c>
      <c r="H51" s="109">
        <v>43292</v>
      </c>
      <c r="I51" s="85" t="s">
        <v>1265</v>
      </c>
      <c r="J51" s="66">
        <v>1.1000000000000001</v>
      </c>
      <c r="K51" s="66">
        <v>1.1000000000000001</v>
      </c>
      <c r="L51" s="66"/>
      <c r="M51" s="65" t="s">
        <v>1889</v>
      </c>
      <c r="N51" s="380"/>
      <c r="O51" s="32"/>
      <c r="P51" s="32"/>
      <c r="Q51" s="32"/>
      <c r="R51" s="66" t="s">
        <v>6388</v>
      </c>
      <c r="S51" s="66" t="s">
        <v>3930</v>
      </c>
      <c r="T51" s="86" t="s">
        <v>1887</v>
      </c>
      <c r="U51" s="94"/>
      <c r="V51" s="94"/>
      <c r="W51" s="68" t="s">
        <v>3880</v>
      </c>
      <c r="X51" s="68" t="s">
        <v>3881</v>
      </c>
      <c r="Y51" s="68" t="str">
        <f t="shared" si="1"/>
        <v>BOLT</v>
      </c>
    </row>
    <row r="52" spans="1:25" s="218" customFormat="1">
      <c r="A52" s="32">
        <f t="shared" si="17"/>
        <v>50</v>
      </c>
      <c r="B52" s="97" t="s">
        <v>84</v>
      </c>
      <c r="C52" s="86" t="s">
        <v>1484</v>
      </c>
      <c r="D52" s="86" t="s">
        <v>1485</v>
      </c>
      <c r="E52" s="32" t="s">
        <v>5073</v>
      </c>
      <c r="F52" s="86" t="s">
        <v>1894</v>
      </c>
      <c r="G52" s="61">
        <v>191682011696</v>
      </c>
      <c r="H52" s="109">
        <v>43292</v>
      </c>
      <c r="I52" s="85" t="s">
        <v>1265</v>
      </c>
      <c r="J52" s="66">
        <v>1.1000000000000001</v>
      </c>
      <c r="K52" s="66">
        <v>1.1000000000000001</v>
      </c>
      <c r="L52" s="66"/>
      <c r="M52" s="65" t="s">
        <v>1893</v>
      </c>
      <c r="N52" s="380"/>
      <c r="O52" s="32"/>
      <c r="P52" s="32"/>
      <c r="Q52" s="32"/>
      <c r="R52" s="66" t="s">
        <v>6388</v>
      </c>
      <c r="S52" s="66" t="s">
        <v>3930</v>
      </c>
      <c r="T52" s="86" t="s">
        <v>1892</v>
      </c>
      <c r="U52" s="94"/>
      <c r="V52" s="94"/>
      <c r="W52" s="68" t="s">
        <v>3880</v>
      </c>
      <c r="X52" s="68" t="s">
        <v>3881</v>
      </c>
      <c r="Y52" s="68" t="str">
        <f t="shared" si="1"/>
        <v>BOLT</v>
      </c>
    </row>
    <row r="53" spans="1:25" s="218" customFormat="1">
      <c r="A53" s="32">
        <f t="shared" si="17"/>
        <v>51</v>
      </c>
      <c r="B53" s="97" t="s">
        <v>84</v>
      </c>
      <c r="C53" s="86" t="s">
        <v>1484</v>
      </c>
      <c r="D53" s="86" t="s">
        <v>1485</v>
      </c>
      <c r="E53" s="32" t="s">
        <v>5072</v>
      </c>
      <c r="F53" s="86" t="s">
        <v>3047</v>
      </c>
      <c r="G53" s="61">
        <v>191682015328</v>
      </c>
      <c r="H53" s="109">
        <v>43518</v>
      </c>
      <c r="I53" s="85" t="s">
        <v>1265</v>
      </c>
      <c r="J53" s="66">
        <v>1.1000000000000001</v>
      </c>
      <c r="K53" s="66">
        <v>1.1000000000000001</v>
      </c>
      <c r="L53" s="66"/>
      <c r="M53" s="65" t="s">
        <v>3046</v>
      </c>
      <c r="N53" s="380"/>
      <c r="O53" s="32"/>
      <c r="P53" s="32"/>
      <c r="Q53" s="32"/>
      <c r="R53" s="66" t="s">
        <v>6388</v>
      </c>
      <c r="S53" s="66" t="s">
        <v>3930</v>
      </c>
      <c r="T53" s="86" t="s">
        <v>3085</v>
      </c>
      <c r="U53" s="94"/>
      <c r="V53" s="94"/>
      <c r="W53" s="68" t="s">
        <v>3880</v>
      </c>
      <c r="X53" s="68" t="s">
        <v>3881</v>
      </c>
      <c r="Y53" s="68" t="str">
        <f t="shared" si="1"/>
        <v>BOLT</v>
      </c>
    </row>
    <row r="54" spans="1:25" s="218" customFormat="1">
      <c r="A54" s="32">
        <f t="shared" si="17"/>
        <v>52</v>
      </c>
      <c r="B54" s="97" t="s">
        <v>84</v>
      </c>
      <c r="C54" s="86" t="s">
        <v>1484</v>
      </c>
      <c r="D54" s="86" t="s">
        <v>1485</v>
      </c>
      <c r="E54" s="32" t="s">
        <v>5074</v>
      </c>
      <c r="F54" s="86" t="s">
        <v>2392</v>
      </c>
      <c r="G54" s="61">
        <v>191682013379</v>
      </c>
      <c r="H54" s="109">
        <v>43335</v>
      </c>
      <c r="I54" s="85" t="s">
        <v>1265</v>
      </c>
      <c r="J54" s="66">
        <v>1.1000000000000001</v>
      </c>
      <c r="K54" s="66">
        <v>1.1000000000000001</v>
      </c>
      <c r="L54" s="66"/>
      <c r="M54" s="65" t="s">
        <v>4530</v>
      </c>
      <c r="N54" s="380"/>
      <c r="O54" s="32"/>
      <c r="P54" s="32"/>
      <c r="Q54" s="32"/>
      <c r="R54" s="66" t="s">
        <v>6388</v>
      </c>
      <c r="S54" s="66" t="s">
        <v>3930</v>
      </c>
      <c r="T54" s="86" t="s">
        <v>3086</v>
      </c>
      <c r="U54" s="94"/>
      <c r="V54" s="94"/>
      <c r="W54" s="68" t="s">
        <v>3880</v>
      </c>
      <c r="X54" s="68" t="s">
        <v>3881</v>
      </c>
      <c r="Y54" s="68" t="str">
        <f t="shared" si="1"/>
        <v>BOLT</v>
      </c>
    </row>
    <row r="55" spans="1:25" s="218" customFormat="1">
      <c r="A55" s="32">
        <f t="shared" ref="A55:A58" si="21">ROW(B55)-2</f>
        <v>53</v>
      </c>
      <c r="B55" s="97" t="s">
        <v>84</v>
      </c>
      <c r="C55" s="86" t="s">
        <v>1484</v>
      </c>
      <c r="D55" s="86" t="s">
        <v>1485</v>
      </c>
      <c r="E55" s="32" t="s">
        <v>7994</v>
      </c>
      <c r="F55" s="86" t="s">
        <v>8000</v>
      </c>
      <c r="G55" s="61">
        <v>191682040726</v>
      </c>
      <c r="H55" s="109">
        <v>45401</v>
      </c>
      <c r="I55" s="85" t="s">
        <v>1265</v>
      </c>
      <c r="J55" s="66"/>
      <c r="K55" s="66"/>
      <c r="L55" s="66"/>
      <c r="M55" s="65" t="s">
        <v>7995</v>
      </c>
      <c r="N55" s="380"/>
      <c r="O55" s="32"/>
      <c r="P55" s="32"/>
      <c r="Q55" s="32"/>
      <c r="R55" s="66" t="s">
        <v>6388</v>
      </c>
      <c r="S55" s="66" t="s">
        <v>3930</v>
      </c>
      <c r="T55" s="86"/>
      <c r="U55" s="94"/>
      <c r="V55" s="94"/>
      <c r="W55" s="68" t="s">
        <v>3880</v>
      </c>
      <c r="X55" s="68" t="s">
        <v>3881</v>
      </c>
      <c r="Y55" s="68" t="str">
        <f t="shared" ref="Y55:Y58" si="22">C55</f>
        <v>BOLT</v>
      </c>
    </row>
    <row r="56" spans="1:25" s="218" customFormat="1">
      <c r="A56" s="32">
        <f t="shared" si="21"/>
        <v>54</v>
      </c>
      <c r="B56" s="97" t="s">
        <v>84</v>
      </c>
      <c r="C56" s="86" t="s">
        <v>1484</v>
      </c>
      <c r="D56" s="86" t="s">
        <v>1485</v>
      </c>
      <c r="E56" s="32" t="s">
        <v>7994</v>
      </c>
      <c r="F56" s="86" t="s">
        <v>7999</v>
      </c>
      <c r="G56" s="61">
        <v>191682040733</v>
      </c>
      <c r="H56" s="109">
        <v>45401</v>
      </c>
      <c r="I56" s="85" t="s">
        <v>1265</v>
      </c>
      <c r="J56" s="66"/>
      <c r="K56" s="66"/>
      <c r="L56" s="66"/>
      <c r="M56" s="65" t="s">
        <v>7996</v>
      </c>
      <c r="N56" s="380"/>
      <c r="O56" s="32"/>
      <c r="P56" s="32"/>
      <c r="Q56" s="32"/>
      <c r="R56" s="66" t="s">
        <v>6388</v>
      </c>
      <c r="S56" s="66" t="s">
        <v>3930</v>
      </c>
      <c r="T56" s="86"/>
      <c r="U56" s="94"/>
      <c r="V56" s="94"/>
      <c r="W56" s="68" t="s">
        <v>3880</v>
      </c>
      <c r="X56" s="68" t="s">
        <v>3881</v>
      </c>
      <c r="Y56" s="68" t="str">
        <f t="shared" si="22"/>
        <v>BOLT</v>
      </c>
    </row>
    <row r="57" spans="1:25" s="218" customFormat="1">
      <c r="A57" s="32">
        <f t="shared" si="21"/>
        <v>55</v>
      </c>
      <c r="B57" s="97" t="s">
        <v>84</v>
      </c>
      <c r="C57" s="86" t="s">
        <v>1484</v>
      </c>
      <c r="D57" s="86" t="s">
        <v>1485</v>
      </c>
      <c r="E57" s="32" t="s">
        <v>7994</v>
      </c>
      <c r="F57" s="86" t="s">
        <v>8001</v>
      </c>
      <c r="G57" s="61">
        <v>191682040740</v>
      </c>
      <c r="H57" s="109">
        <v>45401</v>
      </c>
      <c r="I57" s="85" t="s">
        <v>1265</v>
      </c>
      <c r="J57" s="66"/>
      <c r="K57" s="66"/>
      <c r="L57" s="66"/>
      <c r="M57" s="65" t="s">
        <v>7997</v>
      </c>
      <c r="N57" s="380"/>
      <c r="O57" s="32"/>
      <c r="P57" s="32"/>
      <c r="Q57" s="32"/>
      <c r="R57" s="66" t="s">
        <v>6388</v>
      </c>
      <c r="S57" s="66" t="s">
        <v>3930</v>
      </c>
      <c r="T57" s="86"/>
      <c r="U57" s="94"/>
      <c r="V57" s="94"/>
      <c r="W57" s="68" t="s">
        <v>3880</v>
      </c>
      <c r="X57" s="68" t="s">
        <v>3881</v>
      </c>
      <c r="Y57" s="68" t="str">
        <f t="shared" si="22"/>
        <v>BOLT</v>
      </c>
    </row>
    <row r="58" spans="1:25" s="218" customFormat="1">
      <c r="A58" s="32">
        <f t="shared" si="21"/>
        <v>56</v>
      </c>
      <c r="B58" s="97" t="s">
        <v>84</v>
      </c>
      <c r="C58" s="86" t="s">
        <v>1484</v>
      </c>
      <c r="D58" s="86" t="s">
        <v>1485</v>
      </c>
      <c r="E58" s="32" t="s">
        <v>7994</v>
      </c>
      <c r="F58" s="86" t="s">
        <v>8002</v>
      </c>
      <c r="G58" s="61">
        <v>191682040757</v>
      </c>
      <c r="H58" s="109">
        <v>45401</v>
      </c>
      <c r="I58" s="85" t="s">
        <v>1265</v>
      </c>
      <c r="J58" s="66"/>
      <c r="K58" s="66"/>
      <c r="L58" s="66"/>
      <c r="M58" s="65" t="s">
        <v>7998</v>
      </c>
      <c r="N58" s="380"/>
      <c r="O58" s="32"/>
      <c r="P58" s="32"/>
      <c r="Q58" s="32"/>
      <c r="R58" s="66" t="s">
        <v>6388</v>
      </c>
      <c r="S58" s="66" t="s">
        <v>3930</v>
      </c>
      <c r="T58" s="86"/>
      <c r="U58" s="94"/>
      <c r="V58" s="94"/>
      <c r="W58" s="68" t="s">
        <v>3880</v>
      </c>
      <c r="X58" s="68" t="s">
        <v>3881</v>
      </c>
      <c r="Y58" s="68" t="str">
        <f t="shared" si="22"/>
        <v>BOLT</v>
      </c>
    </row>
    <row r="59" spans="1:25" s="218" customFormat="1">
      <c r="A59" s="32">
        <f t="shared" si="17"/>
        <v>57</v>
      </c>
      <c r="B59" s="94"/>
      <c r="C59" s="124" t="s">
        <v>1487</v>
      </c>
      <c r="D59" s="86" t="s">
        <v>1488</v>
      </c>
      <c r="E59" s="32" t="s">
        <v>5075</v>
      </c>
      <c r="F59" s="86" t="s">
        <v>1729</v>
      </c>
      <c r="G59" s="61">
        <v>191682000225</v>
      </c>
      <c r="H59" s="109">
        <v>43101</v>
      </c>
      <c r="I59" s="85" t="s">
        <v>1265</v>
      </c>
      <c r="J59" s="66"/>
      <c r="K59" s="66"/>
      <c r="L59" s="66"/>
      <c r="M59" s="65" t="s">
        <v>1730</v>
      </c>
      <c r="N59" s="380"/>
      <c r="O59" s="32"/>
      <c r="P59" s="32"/>
      <c r="Q59" s="32"/>
      <c r="R59" s="66" t="s">
        <v>3999</v>
      </c>
      <c r="S59" s="66" t="s">
        <v>3930</v>
      </c>
      <c r="T59" s="86" t="s">
        <v>3086</v>
      </c>
      <c r="U59" s="94"/>
      <c r="V59" s="94"/>
      <c r="W59" s="68" t="s">
        <v>3880</v>
      </c>
      <c r="X59" s="68" t="s">
        <v>3881</v>
      </c>
      <c r="Y59" s="68" t="str">
        <f t="shared" si="1"/>
        <v>BOX</v>
      </c>
    </row>
    <row r="60" spans="1:25" s="218" customFormat="1">
      <c r="A60" s="32">
        <f t="shared" si="17"/>
        <v>58</v>
      </c>
      <c r="B60" s="94"/>
      <c r="C60" s="124" t="s">
        <v>1487</v>
      </c>
      <c r="D60" s="86" t="s">
        <v>1488</v>
      </c>
      <c r="E60" s="32" t="s">
        <v>5075</v>
      </c>
      <c r="F60" s="86" t="s">
        <v>1543</v>
      </c>
      <c r="G60" s="61">
        <v>191682011771</v>
      </c>
      <c r="H60" s="109">
        <v>43101</v>
      </c>
      <c r="I60" s="85" t="s">
        <v>1265</v>
      </c>
      <c r="J60" s="66"/>
      <c r="K60" s="66"/>
      <c r="L60" s="66"/>
      <c r="M60" s="65" t="s">
        <v>1544</v>
      </c>
      <c r="N60" s="380"/>
      <c r="O60" s="32"/>
      <c r="P60" s="32"/>
      <c r="Q60" s="32"/>
      <c r="R60" s="66" t="s">
        <v>3999</v>
      </c>
      <c r="S60" s="66" t="s">
        <v>3930</v>
      </c>
      <c r="T60" s="86" t="s">
        <v>85</v>
      </c>
      <c r="U60" s="94"/>
      <c r="V60" s="94"/>
      <c r="W60" s="68" t="s">
        <v>3880</v>
      </c>
      <c r="X60" s="68" t="s">
        <v>3881</v>
      </c>
      <c r="Y60" s="68" t="str">
        <f t="shared" si="1"/>
        <v>BOX</v>
      </c>
    </row>
    <row r="61" spans="1:25" s="218" customFormat="1">
      <c r="A61" s="32">
        <f t="shared" si="17"/>
        <v>59</v>
      </c>
      <c r="B61" s="94"/>
      <c r="C61" s="124" t="s">
        <v>1487</v>
      </c>
      <c r="D61" s="86" t="s">
        <v>1488</v>
      </c>
      <c r="E61" s="32" t="s">
        <v>5075</v>
      </c>
      <c r="F61" s="86" t="s">
        <v>1545</v>
      </c>
      <c r="G61" s="61">
        <v>191682011788</v>
      </c>
      <c r="H61" s="109">
        <v>43101</v>
      </c>
      <c r="I61" s="85" t="s">
        <v>1265</v>
      </c>
      <c r="J61" s="66"/>
      <c r="K61" s="66"/>
      <c r="L61" s="66"/>
      <c r="M61" s="65" t="s">
        <v>1546</v>
      </c>
      <c r="N61" s="380">
        <v>1.609374513949606E-2</v>
      </c>
      <c r="O61" s="32"/>
      <c r="P61" s="32"/>
      <c r="Q61" s="32"/>
      <c r="R61" s="66" t="s">
        <v>3999</v>
      </c>
      <c r="S61" s="66" t="s">
        <v>3930</v>
      </c>
      <c r="T61" s="86" t="s">
        <v>85</v>
      </c>
      <c r="U61" s="94"/>
      <c r="V61" s="94"/>
      <c r="W61" s="68" t="s">
        <v>3880</v>
      </c>
      <c r="X61" s="68" t="s">
        <v>3881</v>
      </c>
      <c r="Y61" s="68" t="str">
        <f t="shared" si="1"/>
        <v>BOX</v>
      </c>
    </row>
    <row r="62" spans="1:25" s="218" customFormat="1">
      <c r="A62" s="32">
        <f t="shared" si="17"/>
        <v>60</v>
      </c>
      <c r="B62" s="94"/>
      <c r="C62" s="124" t="s">
        <v>1487</v>
      </c>
      <c r="D62" s="86" t="s">
        <v>1488</v>
      </c>
      <c r="E62" s="32" t="s">
        <v>5075</v>
      </c>
      <c r="F62" s="86" t="s">
        <v>1547</v>
      </c>
      <c r="G62" s="61">
        <v>191682011795</v>
      </c>
      <c r="H62" s="109">
        <v>43101</v>
      </c>
      <c r="I62" s="85" t="s">
        <v>1265</v>
      </c>
      <c r="J62" s="66"/>
      <c r="K62" s="66"/>
      <c r="L62" s="66"/>
      <c r="M62" s="65" t="s">
        <v>1548</v>
      </c>
      <c r="N62" s="380">
        <v>1.6975594188235573E-2</v>
      </c>
      <c r="O62" s="32"/>
      <c r="P62" s="32"/>
      <c r="Q62" s="32"/>
      <c r="R62" s="66" t="s">
        <v>3999</v>
      </c>
      <c r="S62" s="66" t="s">
        <v>3930</v>
      </c>
      <c r="T62" s="86" t="s">
        <v>85</v>
      </c>
      <c r="U62" s="94"/>
      <c r="V62" s="94"/>
      <c r="W62" s="68" t="s">
        <v>3880</v>
      </c>
      <c r="X62" s="68" t="s">
        <v>3881</v>
      </c>
      <c r="Y62" s="68" t="str">
        <f t="shared" si="1"/>
        <v>BOX</v>
      </c>
    </row>
    <row r="63" spans="1:25" s="218" customFormat="1">
      <c r="A63" s="32">
        <f t="shared" si="17"/>
        <v>61</v>
      </c>
      <c r="B63" s="94"/>
      <c r="C63" s="124" t="s">
        <v>1487</v>
      </c>
      <c r="D63" s="86" t="s">
        <v>1488</v>
      </c>
      <c r="E63" s="32" t="s">
        <v>5075</v>
      </c>
      <c r="F63" s="86" t="s">
        <v>1549</v>
      </c>
      <c r="G63" s="61">
        <v>191682009105</v>
      </c>
      <c r="H63" s="109">
        <v>43101</v>
      </c>
      <c r="I63" s="85" t="s">
        <v>1265</v>
      </c>
      <c r="J63" s="66"/>
      <c r="K63" s="66"/>
      <c r="L63" s="66"/>
      <c r="M63" s="65" t="s">
        <v>1550</v>
      </c>
      <c r="N63" s="380"/>
      <c r="O63" s="32"/>
      <c r="P63" s="32"/>
      <c r="Q63" s="32"/>
      <c r="R63" s="66" t="s">
        <v>3999</v>
      </c>
      <c r="S63" s="66" t="s">
        <v>3930</v>
      </c>
      <c r="T63" s="86" t="s">
        <v>85</v>
      </c>
      <c r="U63" s="94"/>
      <c r="V63" s="94"/>
      <c r="W63" s="68" t="s">
        <v>3880</v>
      </c>
      <c r="X63" s="68" t="s">
        <v>3881</v>
      </c>
      <c r="Y63" s="68" t="str">
        <f t="shared" si="1"/>
        <v>BOX</v>
      </c>
    </row>
    <row r="64" spans="1:25" s="218" customFormat="1">
      <c r="A64" s="32">
        <f t="shared" si="17"/>
        <v>62</v>
      </c>
      <c r="B64" s="94"/>
      <c r="C64" s="124" t="s">
        <v>1487</v>
      </c>
      <c r="D64" s="86" t="s">
        <v>1488</v>
      </c>
      <c r="E64" s="32" t="s">
        <v>5075</v>
      </c>
      <c r="F64" s="86" t="s">
        <v>1551</v>
      </c>
      <c r="G64" s="61">
        <v>191682011801</v>
      </c>
      <c r="H64" s="109">
        <v>43101</v>
      </c>
      <c r="I64" s="85" t="s">
        <v>1265</v>
      </c>
      <c r="J64" s="66"/>
      <c r="K64" s="66"/>
      <c r="L64" s="66"/>
      <c r="M64" s="65" t="s">
        <v>1552</v>
      </c>
      <c r="N64" s="380"/>
      <c r="O64" s="32"/>
      <c r="P64" s="32"/>
      <c r="Q64" s="32"/>
      <c r="R64" s="66" t="s">
        <v>3999</v>
      </c>
      <c r="S64" s="66" t="s">
        <v>3930</v>
      </c>
      <c r="T64" s="86" t="s">
        <v>85</v>
      </c>
      <c r="U64" s="94"/>
      <c r="V64" s="94"/>
      <c r="W64" s="68" t="s">
        <v>3880</v>
      </c>
      <c r="X64" s="68" t="s">
        <v>3881</v>
      </c>
      <c r="Y64" s="68" t="str">
        <f t="shared" si="1"/>
        <v>BOX</v>
      </c>
    </row>
    <row r="65" spans="1:25" s="218" customFormat="1">
      <c r="A65" s="32">
        <f t="shared" si="17"/>
        <v>63</v>
      </c>
      <c r="B65" s="94"/>
      <c r="C65" s="124" t="s">
        <v>1487</v>
      </c>
      <c r="D65" s="86" t="s">
        <v>1488</v>
      </c>
      <c r="E65" s="32" t="s">
        <v>5075</v>
      </c>
      <c r="F65" s="86" t="s">
        <v>1553</v>
      </c>
      <c r="G65" s="61">
        <v>191682011818</v>
      </c>
      <c r="H65" s="109">
        <v>43101</v>
      </c>
      <c r="I65" s="85" t="s">
        <v>1265</v>
      </c>
      <c r="J65" s="66"/>
      <c r="K65" s="66"/>
      <c r="L65" s="66"/>
      <c r="M65" s="65" t="s">
        <v>1554</v>
      </c>
      <c r="N65" s="380"/>
      <c r="O65" s="32"/>
      <c r="P65" s="32"/>
      <c r="Q65" s="32"/>
      <c r="R65" s="66" t="s">
        <v>3999</v>
      </c>
      <c r="S65" s="66" t="s">
        <v>3930</v>
      </c>
      <c r="T65" s="86" t="s">
        <v>85</v>
      </c>
      <c r="U65" s="94"/>
      <c r="V65" s="94"/>
      <c r="W65" s="68" t="s">
        <v>3880</v>
      </c>
      <c r="X65" s="68" t="s">
        <v>3881</v>
      </c>
      <c r="Y65" s="68" t="str">
        <f t="shared" si="1"/>
        <v>BOX</v>
      </c>
    </row>
    <row r="66" spans="1:25" s="218" customFormat="1">
      <c r="A66" s="32">
        <f t="shared" si="17"/>
        <v>64</v>
      </c>
      <c r="B66" s="94"/>
      <c r="C66" s="124" t="s">
        <v>1487</v>
      </c>
      <c r="D66" s="86" t="s">
        <v>1488</v>
      </c>
      <c r="E66" s="32" t="s">
        <v>5075</v>
      </c>
      <c r="F66" s="86" t="s">
        <v>1555</v>
      </c>
      <c r="G66" s="61">
        <v>191682011825</v>
      </c>
      <c r="H66" s="109">
        <v>43101</v>
      </c>
      <c r="I66" s="85" t="s">
        <v>1265</v>
      </c>
      <c r="J66" s="66"/>
      <c r="K66" s="66"/>
      <c r="L66" s="66"/>
      <c r="M66" s="65" t="s">
        <v>1556</v>
      </c>
      <c r="N66" s="380">
        <v>1.7857443236975083E-2</v>
      </c>
      <c r="O66" s="32"/>
      <c r="P66" s="32"/>
      <c r="Q66" s="32"/>
      <c r="R66" s="66" t="s">
        <v>3999</v>
      </c>
      <c r="S66" s="66" t="s">
        <v>3930</v>
      </c>
      <c r="T66" s="31">
        <v>25</v>
      </c>
      <c r="U66" s="94"/>
      <c r="V66" s="94"/>
      <c r="W66" s="68" t="s">
        <v>3880</v>
      </c>
      <c r="X66" s="68" t="s">
        <v>3881</v>
      </c>
      <c r="Y66" s="68" t="str">
        <f t="shared" si="1"/>
        <v>BOX</v>
      </c>
    </row>
    <row r="67" spans="1:25" s="218" customFormat="1">
      <c r="A67" s="32">
        <f t="shared" si="17"/>
        <v>65</v>
      </c>
      <c r="B67" s="94"/>
      <c r="C67" s="124" t="s">
        <v>1487</v>
      </c>
      <c r="D67" s="86" t="s">
        <v>1488</v>
      </c>
      <c r="E67" s="32" t="s">
        <v>5075</v>
      </c>
      <c r="F67" s="86" t="s">
        <v>2956</v>
      </c>
      <c r="G67" s="61">
        <v>191682014581</v>
      </c>
      <c r="H67" s="109">
        <v>43479</v>
      </c>
      <c r="I67" s="85" t="s">
        <v>1265</v>
      </c>
      <c r="J67" s="66"/>
      <c r="K67" s="66"/>
      <c r="L67" s="66"/>
      <c r="M67" s="65" t="s">
        <v>2957</v>
      </c>
      <c r="N67" s="380">
        <v>2.2692429469217039</v>
      </c>
      <c r="O67" s="32"/>
      <c r="P67" s="32"/>
      <c r="Q67" s="32"/>
      <c r="R67" s="66" t="s">
        <v>3999</v>
      </c>
      <c r="S67" s="66" t="s">
        <v>3930</v>
      </c>
      <c r="T67" s="31"/>
      <c r="U67" s="94"/>
      <c r="V67" s="94"/>
      <c r="W67" s="68" t="s">
        <v>3880</v>
      </c>
      <c r="X67" s="68" t="s">
        <v>3881</v>
      </c>
      <c r="Y67" s="68" t="str">
        <f t="shared" si="1"/>
        <v>BOX</v>
      </c>
    </row>
    <row r="68" spans="1:25" s="218" customFormat="1">
      <c r="A68" s="32">
        <f t="shared" si="17"/>
        <v>66</v>
      </c>
      <c r="B68" s="94"/>
      <c r="C68" s="124" t="s">
        <v>1487</v>
      </c>
      <c r="D68" s="86" t="s">
        <v>1488</v>
      </c>
      <c r="E68" s="32" t="s">
        <v>5075</v>
      </c>
      <c r="F68" s="86" t="s">
        <v>1557</v>
      </c>
      <c r="G68" s="61">
        <v>191682011832</v>
      </c>
      <c r="H68" s="109">
        <v>43101</v>
      </c>
      <c r="I68" s="85" t="s">
        <v>1265</v>
      </c>
      <c r="J68" s="66"/>
      <c r="K68" s="66"/>
      <c r="L68" s="66"/>
      <c r="M68" s="65" t="s">
        <v>1558</v>
      </c>
      <c r="N68" s="380">
        <v>1.8518830023529716E-2</v>
      </c>
      <c r="O68" s="32"/>
      <c r="P68" s="32"/>
      <c r="Q68" s="32"/>
      <c r="R68" s="66" t="s">
        <v>3999</v>
      </c>
      <c r="S68" s="66" t="s">
        <v>3930</v>
      </c>
      <c r="T68" s="31">
        <v>26</v>
      </c>
      <c r="U68" s="94"/>
      <c r="V68" s="94"/>
      <c r="W68" s="68" t="s">
        <v>3880</v>
      </c>
      <c r="X68" s="68" t="s">
        <v>3881</v>
      </c>
      <c r="Y68" s="68" t="str">
        <f t="shared" si="1"/>
        <v>BOX</v>
      </c>
    </row>
    <row r="69" spans="1:25" s="218" customFormat="1">
      <c r="A69" s="32">
        <f t="shared" ref="A69:A132" si="23">ROW(B69)-2</f>
        <v>67</v>
      </c>
      <c r="B69" s="94"/>
      <c r="C69" s="124" t="s">
        <v>1487</v>
      </c>
      <c r="D69" s="86" t="s">
        <v>1488</v>
      </c>
      <c r="E69" s="32" t="s">
        <v>5075</v>
      </c>
      <c r="F69" s="86" t="s">
        <v>1559</v>
      </c>
      <c r="G69" s="61">
        <v>191682011849</v>
      </c>
      <c r="H69" s="109">
        <v>43101</v>
      </c>
      <c r="I69" s="85" t="s">
        <v>1265</v>
      </c>
      <c r="J69" s="66"/>
      <c r="K69" s="66"/>
      <c r="L69" s="66"/>
      <c r="M69" s="65" t="s">
        <v>1560</v>
      </c>
      <c r="N69" s="380"/>
      <c r="O69" s="32"/>
      <c r="P69" s="32"/>
      <c r="Q69" s="32"/>
      <c r="R69" s="66" t="s">
        <v>3999</v>
      </c>
      <c r="S69" s="66" t="s">
        <v>3930</v>
      </c>
      <c r="T69" s="31">
        <v>29</v>
      </c>
      <c r="U69" s="94"/>
      <c r="V69" s="94"/>
      <c r="W69" s="68" t="s">
        <v>3880</v>
      </c>
      <c r="X69" s="68" t="s">
        <v>3881</v>
      </c>
      <c r="Y69" s="68" t="str">
        <f t="shared" si="1"/>
        <v>BOX</v>
      </c>
    </row>
    <row r="70" spans="1:25" s="218" customFormat="1">
      <c r="A70" s="32">
        <f t="shared" si="23"/>
        <v>68</v>
      </c>
      <c r="B70" s="94"/>
      <c r="C70" s="124" t="s">
        <v>1487</v>
      </c>
      <c r="D70" s="86" t="s">
        <v>1488</v>
      </c>
      <c r="E70" s="32" t="s">
        <v>5075</v>
      </c>
      <c r="F70" s="86" t="s">
        <v>1561</v>
      </c>
      <c r="G70" s="61">
        <v>191682009129</v>
      </c>
      <c r="H70" s="109">
        <v>43101</v>
      </c>
      <c r="I70" s="85" t="s">
        <v>1265</v>
      </c>
      <c r="J70" s="66"/>
      <c r="K70" s="66"/>
      <c r="L70" s="66"/>
      <c r="M70" s="65" t="s">
        <v>1562</v>
      </c>
      <c r="N70" s="380">
        <v>2.0502990383193611E-2</v>
      </c>
      <c r="O70" s="32"/>
      <c r="P70" s="32"/>
      <c r="Q70" s="32"/>
      <c r="R70" s="66" t="s">
        <v>3999</v>
      </c>
      <c r="S70" s="66" t="s">
        <v>3930</v>
      </c>
      <c r="T70" s="31">
        <v>35</v>
      </c>
      <c r="U70" s="94"/>
      <c r="V70" s="94"/>
      <c r="W70" s="68" t="s">
        <v>3880</v>
      </c>
      <c r="X70" s="68" t="s">
        <v>3881</v>
      </c>
      <c r="Y70" s="68" t="str">
        <f t="shared" si="1"/>
        <v>BOX</v>
      </c>
    </row>
    <row r="71" spans="1:25" s="218" customFormat="1">
      <c r="A71" s="32">
        <f t="shared" si="23"/>
        <v>69</v>
      </c>
      <c r="B71" s="94"/>
      <c r="C71" s="124" t="s">
        <v>1487</v>
      </c>
      <c r="D71" s="86" t="s">
        <v>1488</v>
      </c>
      <c r="E71" s="32" t="s">
        <v>5075</v>
      </c>
      <c r="F71" s="86" t="s">
        <v>1563</v>
      </c>
      <c r="G71" s="61">
        <v>191682009136</v>
      </c>
      <c r="H71" s="109">
        <v>43101</v>
      </c>
      <c r="I71" s="85" t="s">
        <v>1265</v>
      </c>
      <c r="J71" s="66"/>
      <c r="K71" s="66"/>
      <c r="L71" s="66"/>
      <c r="M71" s="65" t="s">
        <v>1564</v>
      </c>
      <c r="N71" s="380">
        <v>2.2928075267227267E-2</v>
      </c>
      <c r="O71" s="32"/>
      <c r="P71" s="32"/>
      <c r="Q71" s="32"/>
      <c r="R71" s="66" t="s">
        <v>3999</v>
      </c>
      <c r="S71" s="66" t="s">
        <v>3930</v>
      </c>
      <c r="T71" s="31" t="s">
        <v>1696</v>
      </c>
      <c r="U71" s="94"/>
      <c r="V71" s="94"/>
      <c r="W71" s="68" t="s">
        <v>3880</v>
      </c>
      <c r="X71" s="68" t="s">
        <v>3881</v>
      </c>
      <c r="Y71" s="68" t="str">
        <f t="shared" ref="Y71:Y129" si="24">C71</f>
        <v>BOX</v>
      </c>
    </row>
    <row r="72" spans="1:25" s="218" customFormat="1">
      <c r="A72" s="32">
        <f t="shared" si="23"/>
        <v>70</v>
      </c>
      <c r="B72" s="94"/>
      <c r="C72" s="124" t="s">
        <v>1487</v>
      </c>
      <c r="D72" s="86" t="s">
        <v>1488</v>
      </c>
      <c r="E72" s="32" t="s">
        <v>5075</v>
      </c>
      <c r="F72" s="86" t="s">
        <v>1565</v>
      </c>
      <c r="G72" s="61">
        <v>191682011856</v>
      </c>
      <c r="H72" s="109">
        <v>43101</v>
      </c>
      <c r="I72" s="85" t="s">
        <v>1265</v>
      </c>
      <c r="J72" s="66"/>
      <c r="K72" s="66"/>
      <c r="L72" s="66"/>
      <c r="M72" s="65" t="s">
        <v>1566</v>
      </c>
      <c r="N72" s="380">
        <v>2.2928075267227267E-2</v>
      </c>
      <c r="O72" s="32"/>
      <c r="P72" s="32"/>
      <c r="Q72" s="32"/>
      <c r="R72" s="66" t="s">
        <v>3999</v>
      </c>
      <c r="S72" s="66" t="s">
        <v>3930</v>
      </c>
      <c r="T72" s="31">
        <v>47</v>
      </c>
      <c r="U72" s="94"/>
      <c r="V72" s="94"/>
      <c r="W72" s="68" t="s">
        <v>3880</v>
      </c>
      <c r="X72" s="68" t="s">
        <v>3881</v>
      </c>
      <c r="Y72" s="68" t="str">
        <f t="shared" si="24"/>
        <v>BOX</v>
      </c>
    </row>
    <row r="73" spans="1:25" s="218" customFormat="1">
      <c r="A73" s="32">
        <f t="shared" si="23"/>
        <v>71</v>
      </c>
      <c r="B73" s="94"/>
      <c r="C73" s="124" t="s">
        <v>1487</v>
      </c>
      <c r="D73" s="86" t="s">
        <v>1488</v>
      </c>
      <c r="E73" s="32" t="s">
        <v>5075</v>
      </c>
      <c r="F73" s="86" t="s">
        <v>1567</v>
      </c>
      <c r="G73" s="61">
        <v>191682009143</v>
      </c>
      <c r="H73" s="109">
        <v>43101</v>
      </c>
      <c r="I73" s="85" t="s">
        <v>1265</v>
      </c>
      <c r="J73" s="66"/>
      <c r="K73" s="66"/>
      <c r="L73" s="66"/>
      <c r="M73" s="65" t="s">
        <v>1568</v>
      </c>
      <c r="N73" s="380">
        <v>2.2928075267227267E-2</v>
      </c>
      <c r="O73" s="32"/>
      <c r="P73" s="32"/>
      <c r="Q73" s="32"/>
      <c r="R73" s="66" t="s">
        <v>3999</v>
      </c>
      <c r="S73" s="66" t="s">
        <v>3930</v>
      </c>
      <c r="T73" s="31">
        <v>56</v>
      </c>
      <c r="U73" s="94"/>
      <c r="V73" s="94"/>
      <c r="W73" s="68" t="s">
        <v>3880</v>
      </c>
      <c r="X73" s="68" t="s">
        <v>3881</v>
      </c>
      <c r="Y73" s="68" t="str">
        <f t="shared" si="24"/>
        <v>BOX</v>
      </c>
    </row>
    <row r="74" spans="1:25" s="218" customFormat="1">
      <c r="A74" s="32">
        <f t="shared" si="23"/>
        <v>72</v>
      </c>
      <c r="B74" s="94"/>
      <c r="C74" s="124" t="s">
        <v>1487</v>
      </c>
      <c r="D74" s="86" t="s">
        <v>1488</v>
      </c>
      <c r="E74" s="32" t="s">
        <v>5075</v>
      </c>
      <c r="F74" s="86" t="s">
        <v>1569</v>
      </c>
      <c r="G74" s="61">
        <v>191682011863</v>
      </c>
      <c r="H74" s="109">
        <v>43101</v>
      </c>
      <c r="I74" s="85" t="s">
        <v>1265</v>
      </c>
      <c r="J74" s="66"/>
      <c r="K74" s="66"/>
      <c r="L74" s="66"/>
      <c r="M74" s="65" t="s">
        <v>1570</v>
      </c>
      <c r="N74" s="380"/>
      <c r="O74" s="32"/>
      <c r="P74" s="32"/>
      <c r="Q74" s="32"/>
      <c r="R74" s="66" t="s">
        <v>3999</v>
      </c>
      <c r="S74" s="66" t="s">
        <v>3930</v>
      </c>
      <c r="T74" s="31">
        <v>68</v>
      </c>
      <c r="U74" s="94"/>
      <c r="V74" s="94"/>
      <c r="W74" s="68" t="s">
        <v>3880</v>
      </c>
      <c r="X74" s="68" t="s">
        <v>3881</v>
      </c>
      <c r="Y74" s="68" t="str">
        <f t="shared" si="24"/>
        <v>BOX</v>
      </c>
    </row>
    <row r="75" spans="1:25" s="218" customFormat="1">
      <c r="A75" s="32">
        <f t="shared" si="23"/>
        <v>73</v>
      </c>
      <c r="B75" s="94"/>
      <c r="C75" s="124" t="s">
        <v>1487</v>
      </c>
      <c r="D75" s="86" t="s">
        <v>1488</v>
      </c>
      <c r="E75" s="32" t="s">
        <v>5075</v>
      </c>
      <c r="F75" s="86" t="s">
        <v>1571</v>
      </c>
      <c r="G75" s="61">
        <v>191682011870</v>
      </c>
      <c r="H75" s="109">
        <v>43101</v>
      </c>
      <c r="I75" s="85" t="s">
        <v>1265</v>
      </c>
      <c r="J75" s="66"/>
      <c r="K75" s="66"/>
      <c r="L75" s="66"/>
      <c r="M75" s="65" t="s">
        <v>1572</v>
      </c>
      <c r="N75" s="380"/>
      <c r="O75" s="32"/>
      <c r="P75" s="32"/>
      <c r="Q75" s="32"/>
      <c r="R75" s="66" t="s">
        <v>3999</v>
      </c>
      <c r="S75" s="66" t="s">
        <v>3930</v>
      </c>
      <c r="T75" s="31">
        <v>77</v>
      </c>
      <c r="U75" s="94"/>
      <c r="V75" s="94"/>
      <c r="W75" s="68" t="s">
        <v>3880</v>
      </c>
      <c r="X75" s="68" t="s">
        <v>3881</v>
      </c>
      <c r="Y75" s="68" t="str">
        <f t="shared" si="24"/>
        <v>BOX</v>
      </c>
    </row>
    <row r="76" spans="1:25" s="218" customFormat="1">
      <c r="A76" s="32">
        <f t="shared" si="23"/>
        <v>74</v>
      </c>
      <c r="B76" s="94"/>
      <c r="C76" s="124" t="s">
        <v>1487</v>
      </c>
      <c r="D76" s="86" t="s">
        <v>1488</v>
      </c>
      <c r="E76" s="32" t="s">
        <v>5075</v>
      </c>
      <c r="F76" s="86" t="s">
        <v>1573</v>
      </c>
      <c r="G76" s="61">
        <v>191682009150</v>
      </c>
      <c r="H76" s="109">
        <v>43101</v>
      </c>
      <c r="I76" s="85" t="s">
        <v>1265</v>
      </c>
      <c r="J76" s="66"/>
      <c r="K76" s="66"/>
      <c r="L76" s="66"/>
      <c r="M76" s="65" t="s">
        <v>1574</v>
      </c>
      <c r="N76" s="380">
        <v>2.8880556346218961E-2</v>
      </c>
      <c r="O76" s="32"/>
      <c r="P76" s="32"/>
      <c r="Q76" s="32"/>
      <c r="R76" s="66" t="s">
        <v>3999</v>
      </c>
      <c r="S76" s="66" t="s">
        <v>3930</v>
      </c>
      <c r="T76" s="31">
        <v>75</v>
      </c>
      <c r="U76" s="94"/>
      <c r="V76" s="94"/>
      <c r="W76" s="68" t="s">
        <v>3880</v>
      </c>
      <c r="X76" s="68" t="s">
        <v>3881</v>
      </c>
      <c r="Y76" s="68" t="str">
        <f t="shared" si="24"/>
        <v>BOX</v>
      </c>
    </row>
    <row r="77" spans="1:25" s="218" customFormat="1" ht="15">
      <c r="A77" s="32">
        <f t="shared" si="23"/>
        <v>75</v>
      </c>
      <c r="B77" s="81" t="s">
        <v>3051</v>
      </c>
      <c r="C77" s="86" t="s">
        <v>1490</v>
      </c>
      <c r="D77" s="86" t="s">
        <v>1491</v>
      </c>
      <c r="E77" s="32" t="s">
        <v>5077</v>
      </c>
      <c r="F77" s="86" t="s">
        <v>3044</v>
      </c>
      <c r="G77" s="61">
        <v>191682015236</v>
      </c>
      <c r="H77" s="109">
        <v>43518</v>
      </c>
      <c r="I77" s="85" t="s">
        <v>3872</v>
      </c>
      <c r="J77" s="66">
        <v>14.454000000000002</v>
      </c>
      <c r="K77" s="66"/>
      <c r="L77" s="66"/>
      <c r="M77" s="65" t="s">
        <v>7097</v>
      </c>
      <c r="N77" s="380"/>
      <c r="O77" s="32"/>
      <c r="P77" s="32"/>
      <c r="Q77" s="32"/>
      <c r="R77" s="66" t="s">
        <v>3999</v>
      </c>
      <c r="S77" s="66" t="s">
        <v>3930</v>
      </c>
      <c r="T77" s="31"/>
      <c r="U77" s="289"/>
      <c r="V77" s="94"/>
      <c r="W77" s="68" t="s">
        <v>3880</v>
      </c>
      <c r="X77" s="68" t="s">
        <v>3881</v>
      </c>
      <c r="Y77" s="68" t="str">
        <f t="shared" si="24"/>
        <v>CAP</v>
      </c>
    </row>
    <row r="78" spans="1:25" s="218" customFormat="1" ht="15">
      <c r="A78" s="32">
        <f t="shared" si="23"/>
        <v>76</v>
      </c>
      <c r="B78" s="81" t="s">
        <v>3051</v>
      </c>
      <c r="C78" s="86" t="s">
        <v>1490</v>
      </c>
      <c r="D78" s="86" t="s">
        <v>1491</v>
      </c>
      <c r="E78" s="32" t="s">
        <v>5077</v>
      </c>
      <c r="F78" s="86" t="s">
        <v>3045</v>
      </c>
      <c r="G78" s="61">
        <v>191682015243</v>
      </c>
      <c r="H78" s="109">
        <v>43518</v>
      </c>
      <c r="I78" s="85" t="s">
        <v>3872</v>
      </c>
      <c r="J78" s="66">
        <v>14.454000000000002</v>
      </c>
      <c r="K78" s="66"/>
      <c r="L78" s="66"/>
      <c r="M78" s="65" t="s">
        <v>7098</v>
      </c>
      <c r="N78" s="380"/>
      <c r="O78" s="32"/>
      <c r="P78" s="32"/>
      <c r="Q78" s="32"/>
      <c r="R78" s="66" t="s">
        <v>3999</v>
      </c>
      <c r="S78" s="66" t="s">
        <v>3930</v>
      </c>
      <c r="T78" s="31"/>
      <c r="U78" s="289"/>
      <c r="V78" s="94"/>
      <c r="W78" s="68" t="s">
        <v>3880</v>
      </c>
      <c r="X78" s="68" t="s">
        <v>3881</v>
      </c>
      <c r="Y78" s="68" t="str">
        <f t="shared" si="24"/>
        <v>CAP</v>
      </c>
    </row>
    <row r="79" spans="1:25" s="218" customFormat="1">
      <c r="A79" s="32">
        <f t="shared" si="23"/>
        <v>77</v>
      </c>
      <c r="B79" s="81" t="s">
        <v>3051</v>
      </c>
      <c r="C79" s="86" t="s">
        <v>1490</v>
      </c>
      <c r="D79" s="86" t="s">
        <v>1491</v>
      </c>
      <c r="E79" s="32" t="s">
        <v>5078</v>
      </c>
      <c r="F79" s="86" t="s">
        <v>3326</v>
      </c>
      <c r="G79" s="61">
        <v>191682016950</v>
      </c>
      <c r="H79" s="109">
        <v>43724</v>
      </c>
      <c r="I79" s="85" t="s">
        <v>3872</v>
      </c>
      <c r="J79" s="66">
        <v>2</v>
      </c>
      <c r="K79" s="66"/>
      <c r="L79" s="66"/>
      <c r="M79" s="65" t="s">
        <v>7099</v>
      </c>
      <c r="N79" s="380"/>
      <c r="O79" s="32"/>
      <c r="P79" s="32"/>
      <c r="Q79" s="32"/>
      <c r="R79" s="66" t="s">
        <v>3999</v>
      </c>
      <c r="S79" s="66" t="s">
        <v>3930</v>
      </c>
      <c r="T79" s="31"/>
      <c r="U79" s="94"/>
      <c r="V79" s="94"/>
      <c r="W79" s="68" t="s">
        <v>3880</v>
      </c>
      <c r="X79" s="68" t="s">
        <v>3881</v>
      </c>
      <c r="Y79" s="68" t="str">
        <f t="shared" si="24"/>
        <v>CAP</v>
      </c>
    </row>
    <row r="80" spans="1:25" s="218" customFormat="1" ht="15">
      <c r="A80" s="32">
        <f t="shared" si="23"/>
        <v>78</v>
      </c>
      <c r="B80" s="97" t="s">
        <v>84</v>
      </c>
      <c r="C80" s="86" t="s">
        <v>1490</v>
      </c>
      <c r="D80" s="86" t="s">
        <v>1491</v>
      </c>
      <c r="E80" s="32" t="s">
        <v>5079</v>
      </c>
      <c r="F80" s="86" t="s">
        <v>1575</v>
      </c>
      <c r="G80" s="61">
        <v>191682000003</v>
      </c>
      <c r="H80" s="109">
        <v>40544</v>
      </c>
      <c r="I80" s="85" t="s">
        <v>1265</v>
      </c>
      <c r="J80" s="66">
        <v>33</v>
      </c>
      <c r="K80" s="66">
        <v>33</v>
      </c>
      <c r="L80" s="66"/>
      <c r="M80" s="65" t="s">
        <v>1576</v>
      </c>
      <c r="N80" s="380"/>
      <c r="O80" s="32">
        <v>5</v>
      </c>
      <c r="P80" s="32">
        <v>5</v>
      </c>
      <c r="Q80" s="32">
        <v>5</v>
      </c>
      <c r="R80" s="66" t="s">
        <v>3999</v>
      </c>
      <c r="S80" s="66" t="s">
        <v>3930</v>
      </c>
      <c r="T80" s="33" t="s">
        <v>1697</v>
      </c>
      <c r="U80" s="289" t="s">
        <v>7063</v>
      </c>
      <c r="V80" s="94"/>
      <c r="W80" s="68" t="s">
        <v>3880</v>
      </c>
      <c r="X80" s="68" t="s">
        <v>3881</v>
      </c>
      <c r="Y80" s="68" t="str">
        <f t="shared" si="24"/>
        <v>CAP</v>
      </c>
    </row>
    <row r="81" spans="1:25" s="218" customFormat="1" ht="15">
      <c r="A81" s="32">
        <f t="shared" si="23"/>
        <v>79</v>
      </c>
      <c r="B81" s="97" t="s">
        <v>84</v>
      </c>
      <c r="C81" s="86" t="s">
        <v>1490</v>
      </c>
      <c r="D81" s="86" t="s">
        <v>1491</v>
      </c>
      <c r="E81" s="32" t="s">
        <v>5080</v>
      </c>
      <c r="F81" s="86" t="s">
        <v>1725</v>
      </c>
      <c r="G81" s="61">
        <v>191682000010</v>
      </c>
      <c r="H81" s="109">
        <v>40544</v>
      </c>
      <c r="I81" s="85" t="s">
        <v>1265</v>
      </c>
      <c r="J81" s="66">
        <v>33</v>
      </c>
      <c r="K81" s="66">
        <v>33</v>
      </c>
      <c r="L81" s="66"/>
      <c r="M81" s="65" t="s">
        <v>1726</v>
      </c>
      <c r="N81" s="380"/>
      <c r="O81" s="32">
        <v>4</v>
      </c>
      <c r="P81" s="32">
        <v>4</v>
      </c>
      <c r="Q81" s="32">
        <v>4</v>
      </c>
      <c r="R81" s="66" t="s">
        <v>3999</v>
      </c>
      <c r="S81" s="66" t="s">
        <v>3930</v>
      </c>
      <c r="T81" s="33" t="s">
        <v>1724</v>
      </c>
      <c r="U81" s="289"/>
      <c r="V81" s="94"/>
      <c r="W81" s="68" t="s">
        <v>3880</v>
      </c>
      <c r="X81" s="68" t="s">
        <v>3881</v>
      </c>
      <c r="Y81" s="68" t="str">
        <f t="shared" si="24"/>
        <v>CAP</v>
      </c>
    </row>
    <row r="82" spans="1:25" s="218" customFormat="1" ht="15">
      <c r="A82" s="32">
        <f t="shared" si="23"/>
        <v>80</v>
      </c>
      <c r="B82" s="97" t="s">
        <v>84</v>
      </c>
      <c r="C82" s="86" t="s">
        <v>1490</v>
      </c>
      <c r="D82" s="86" t="s">
        <v>1491</v>
      </c>
      <c r="E82" s="32" t="s">
        <v>5079</v>
      </c>
      <c r="F82" s="86" t="s">
        <v>1577</v>
      </c>
      <c r="G82" s="61">
        <v>191682000027</v>
      </c>
      <c r="H82" s="109">
        <v>40544</v>
      </c>
      <c r="I82" s="85" t="s">
        <v>1265</v>
      </c>
      <c r="J82" s="66">
        <v>33</v>
      </c>
      <c r="K82" s="66">
        <v>33</v>
      </c>
      <c r="L82" s="66"/>
      <c r="M82" s="65" t="s">
        <v>1580</v>
      </c>
      <c r="N82" s="380"/>
      <c r="O82" s="32">
        <v>5</v>
      </c>
      <c r="P82" s="32">
        <v>5</v>
      </c>
      <c r="Q82" s="32">
        <v>5</v>
      </c>
      <c r="R82" s="66" t="s">
        <v>3999</v>
      </c>
      <c r="S82" s="66" t="s">
        <v>3930</v>
      </c>
      <c r="T82" s="33" t="s">
        <v>1698</v>
      </c>
      <c r="U82" s="289"/>
      <c r="V82" s="94"/>
      <c r="W82" s="68" t="s">
        <v>3880</v>
      </c>
      <c r="X82" s="68" t="s">
        <v>3881</v>
      </c>
      <c r="Y82" s="68" t="str">
        <f t="shared" si="24"/>
        <v>CAP</v>
      </c>
    </row>
    <row r="83" spans="1:25" s="218" customFormat="1" ht="15">
      <c r="A83" s="32">
        <f t="shared" si="23"/>
        <v>81</v>
      </c>
      <c r="B83" s="97" t="s">
        <v>84</v>
      </c>
      <c r="C83" s="86" t="s">
        <v>1490</v>
      </c>
      <c r="D83" s="86" t="s">
        <v>1491</v>
      </c>
      <c r="E83" s="32" t="s">
        <v>5080</v>
      </c>
      <c r="F83" s="86" t="s">
        <v>1579</v>
      </c>
      <c r="G83" s="61">
        <v>191682000034</v>
      </c>
      <c r="H83" s="109">
        <v>40544</v>
      </c>
      <c r="I83" s="85" t="s">
        <v>1265</v>
      </c>
      <c r="J83" s="66">
        <v>33</v>
      </c>
      <c r="K83" s="66">
        <v>33</v>
      </c>
      <c r="L83" s="66"/>
      <c r="M83" s="65" t="s">
        <v>1578</v>
      </c>
      <c r="N83" s="380"/>
      <c r="O83" s="32">
        <v>5</v>
      </c>
      <c r="P83" s="32">
        <v>5</v>
      </c>
      <c r="Q83" s="32">
        <v>5</v>
      </c>
      <c r="R83" s="66" t="s">
        <v>3999</v>
      </c>
      <c r="S83" s="66" t="s">
        <v>3930</v>
      </c>
      <c r="T83" s="33" t="s">
        <v>1699</v>
      </c>
      <c r="U83" s="289"/>
      <c r="V83" s="94"/>
      <c r="W83" s="68" t="s">
        <v>3880</v>
      </c>
      <c r="X83" s="68" t="s">
        <v>3881</v>
      </c>
      <c r="Y83" s="68" t="str">
        <f t="shared" si="24"/>
        <v>CAP</v>
      </c>
    </row>
    <row r="84" spans="1:25" s="218" customFormat="1" ht="15">
      <c r="A84" s="32">
        <f t="shared" si="23"/>
        <v>82</v>
      </c>
      <c r="B84" s="97" t="s">
        <v>84</v>
      </c>
      <c r="C84" s="86" t="s">
        <v>1490</v>
      </c>
      <c r="D84" s="86" t="s">
        <v>1491</v>
      </c>
      <c r="E84" s="32" t="s">
        <v>5079</v>
      </c>
      <c r="F84" s="86" t="s">
        <v>1581</v>
      </c>
      <c r="G84" s="61">
        <v>191682000041</v>
      </c>
      <c r="H84" s="109">
        <v>40544</v>
      </c>
      <c r="I84" s="85" t="s">
        <v>1265</v>
      </c>
      <c r="J84" s="66">
        <v>33</v>
      </c>
      <c r="K84" s="66">
        <v>33</v>
      </c>
      <c r="L84" s="66"/>
      <c r="M84" s="65" t="s">
        <v>1582</v>
      </c>
      <c r="N84" s="380"/>
      <c r="O84" s="32">
        <v>6</v>
      </c>
      <c r="P84" s="32">
        <v>6</v>
      </c>
      <c r="Q84" s="32">
        <v>6</v>
      </c>
      <c r="R84" s="66" t="s">
        <v>3999</v>
      </c>
      <c r="S84" s="66" t="s">
        <v>3930</v>
      </c>
      <c r="T84" s="33" t="s">
        <v>1700</v>
      </c>
      <c r="U84" s="289"/>
      <c r="V84" s="94"/>
      <c r="W84" s="68" t="s">
        <v>3880</v>
      </c>
      <c r="X84" s="68" t="s">
        <v>3881</v>
      </c>
      <c r="Y84" s="68" t="str">
        <f t="shared" si="24"/>
        <v>CAP</v>
      </c>
    </row>
    <row r="85" spans="1:25" s="218" customFormat="1" ht="15">
      <c r="A85" s="32">
        <f t="shared" si="23"/>
        <v>83</v>
      </c>
      <c r="B85" s="97" t="s">
        <v>84</v>
      </c>
      <c r="C85" s="86" t="s">
        <v>1490</v>
      </c>
      <c r="D85" s="86" t="s">
        <v>1491</v>
      </c>
      <c r="E85" s="32" t="s">
        <v>5080</v>
      </c>
      <c r="F85" s="86" t="s">
        <v>1583</v>
      </c>
      <c r="G85" s="61">
        <v>191682000058</v>
      </c>
      <c r="H85" s="109">
        <v>40544</v>
      </c>
      <c r="I85" s="85" t="s">
        <v>1265</v>
      </c>
      <c r="J85" s="66">
        <v>33</v>
      </c>
      <c r="K85" s="66">
        <v>33</v>
      </c>
      <c r="L85" s="66"/>
      <c r="M85" s="65" t="s">
        <v>1584</v>
      </c>
      <c r="N85" s="380"/>
      <c r="O85" s="32">
        <v>5</v>
      </c>
      <c r="P85" s="32">
        <v>5</v>
      </c>
      <c r="Q85" s="32">
        <v>5</v>
      </c>
      <c r="R85" s="66" t="s">
        <v>3999</v>
      </c>
      <c r="S85" s="66" t="s">
        <v>3930</v>
      </c>
      <c r="T85" s="33" t="s">
        <v>1701</v>
      </c>
      <c r="U85" s="289"/>
      <c r="V85" s="94"/>
      <c r="W85" s="68" t="s">
        <v>3880</v>
      </c>
      <c r="X85" s="68" t="s">
        <v>3881</v>
      </c>
      <c r="Y85" s="68" t="str">
        <f t="shared" si="24"/>
        <v>CAP</v>
      </c>
    </row>
    <row r="86" spans="1:25" s="218" customFormat="1" ht="15">
      <c r="A86" s="32">
        <f t="shared" si="23"/>
        <v>84</v>
      </c>
      <c r="B86" s="97" t="s">
        <v>84</v>
      </c>
      <c r="C86" s="86" t="s">
        <v>1490</v>
      </c>
      <c r="D86" s="86" t="s">
        <v>1491</v>
      </c>
      <c r="E86" s="32" t="s">
        <v>5079</v>
      </c>
      <c r="F86" s="86" t="s">
        <v>1903</v>
      </c>
      <c r="G86" s="61">
        <v>191682011887</v>
      </c>
      <c r="H86" s="109">
        <v>43292</v>
      </c>
      <c r="I86" s="85" t="s">
        <v>1265</v>
      </c>
      <c r="J86" s="66">
        <v>33</v>
      </c>
      <c r="K86" s="66">
        <v>33</v>
      </c>
      <c r="L86" s="66"/>
      <c r="M86" s="65" t="s">
        <v>1728</v>
      </c>
      <c r="N86" s="380"/>
      <c r="O86" s="32">
        <v>6</v>
      </c>
      <c r="P86" s="32">
        <v>6</v>
      </c>
      <c r="Q86" s="32">
        <v>6</v>
      </c>
      <c r="R86" s="66" t="s">
        <v>3999</v>
      </c>
      <c r="S86" s="66" t="s">
        <v>3930</v>
      </c>
      <c r="T86" s="33" t="s">
        <v>88</v>
      </c>
      <c r="U86" s="289" t="s">
        <v>7055</v>
      </c>
      <c r="V86" s="94"/>
      <c r="W86" s="68" t="s">
        <v>3880</v>
      </c>
      <c r="X86" s="68" t="s">
        <v>3881</v>
      </c>
      <c r="Y86" s="68" t="str">
        <f t="shared" si="24"/>
        <v>CAP</v>
      </c>
    </row>
    <row r="87" spans="1:25" s="218" customFormat="1" ht="15">
      <c r="A87" s="32">
        <f t="shared" si="23"/>
        <v>85</v>
      </c>
      <c r="B87" s="97" t="s">
        <v>84</v>
      </c>
      <c r="C87" s="86" t="s">
        <v>1490</v>
      </c>
      <c r="D87" s="86" t="s">
        <v>1491</v>
      </c>
      <c r="E87" s="32" t="s">
        <v>5080</v>
      </c>
      <c r="F87" s="80" t="s">
        <v>1904</v>
      </c>
      <c r="G87" s="60">
        <v>191682011894</v>
      </c>
      <c r="H87" s="109">
        <v>43292</v>
      </c>
      <c r="I87" s="85" t="s">
        <v>1265</v>
      </c>
      <c r="J87" s="66">
        <v>33</v>
      </c>
      <c r="K87" s="66">
        <v>33</v>
      </c>
      <c r="L87" s="66"/>
      <c r="M87" s="65" t="s">
        <v>1687</v>
      </c>
      <c r="N87" s="380"/>
      <c r="O87" s="32">
        <v>6</v>
      </c>
      <c r="P87" s="32">
        <v>6</v>
      </c>
      <c r="Q87" s="32">
        <v>6</v>
      </c>
      <c r="R87" s="66" t="s">
        <v>3999</v>
      </c>
      <c r="S87" s="66" t="s">
        <v>3930</v>
      </c>
      <c r="T87" s="33" t="s">
        <v>89</v>
      </c>
      <c r="U87" s="289" t="s">
        <v>7052</v>
      </c>
      <c r="V87" s="94"/>
      <c r="W87" s="68" t="s">
        <v>3880</v>
      </c>
      <c r="X87" s="68" t="s">
        <v>3881</v>
      </c>
      <c r="Y87" s="68" t="str">
        <f t="shared" si="24"/>
        <v>CAP</v>
      </c>
    </row>
    <row r="88" spans="1:25" s="218" customFormat="1" ht="15">
      <c r="A88" s="32">
        <f t="shared" si="23"/>
        <v>86</v>
      </c>
      <c r="B88" s="97" t="s">
        <v>84</v>
      </c>
      <c r="C88" s="86" t="s">
        <v>1490</v>
      </c>
      <c r="D88" s="86" t="s">
        <v>1491</v>
      </c>
      <c r="E88" s="32" t="s">
        <v>5079</v>
      </c>
      <c r="F88" s="86" t="s">
        <v>1586</v>
      </c>
      <c r="G88" s="61">
        <v>191682000089</v>
      </c>
      <c r="H88" s="109">
        <v>40544</v>
      </c>
      <c r="I88" s="85" t="s">
        <v>1265</v>
      </c>
      <c r="J88" s="66">
        <v>33</v>
      </c>
      <c r="K88" s="66">
        <v>33</v>
      </c>
      <c r="L88" s="66"/>
      <c r="M88" s="65" t="s">
        <v>1587</v>
      </c>
      <c r="N88" s="380"/>
      <c r="O88" s="32">
        <v>5</v>
      </c>
      <c r="P88" s="32">
        <v>5</v>
      </c>
      <c r="Q88" s="32">
        <v>5</v>
      </c>
      <c r="R88" s="66" t="s">
        <v>3999</v>
      </c>
      <c r="S88" s="66" t="s">
        <v>3930</v>
      </c>
      <c r="T88" s="33" t="s">
        <v>1702</v>
      </c>
      <c r="U88" s="289"/>
      <c r="V88" s="94"/>
      <c r="W88" s="68" t="s">
        <v>3880</v>
      </c>
      <c r="X88" s="68" t="s">
        <v>3881</v>
      </c>
      <c r="Y88" s="68" t="str">
        <f t="shared" si="24"/>
        <v>CAP</v>
      </c>
    </row>
    <row r="89" spans="1:25" s="218" customFormat="1" ht="15">
      <c r="A89" s="32">
        <f t="shared" si="23"/>
        <v>87</v>
      </c>
      <c r="B89" s="97" t="s">
        <v>84</v>
      </c>
      <c r="C89" s="86" t="s">
        <v>1490</v>
      </c>
      <c r="D89" s="86" t="s">
        <v>1491</v>
      </c>
      <c r="E89" s="32" t="s">
        <v>5080</v>
      </c>
      <c r="F89" s="86" t="s">
        <v>1588</v>
      </c>
      <c r="G89" s="61">
        <v>191682000096</v>
      </c>
      <c r="H89" s="109">
        <v>40544</v>
      </c>
      <c r="I89" s="85" t="s">
        <v>1265</v>
      </c>
      <c r="J89" s="66">
        <v>33</v>
      </c>
      <c r="K89" s="66">
        <v>33</v>
      </c>
      <c r="L89" s="66"/>
      <c r="M89" s="65" t="s">
        <v>1589</v>
      </c>
      <c r="N89" s="380"/>
      <c r="O89" s="32">
        <v>4</v>
      </c>
      <c r="P89" s="32">
        <v>4</v>
      </c>
      <c r="Q89" s="32">
        <v>4</v>
      </c>
      <c r="R89" s="66" t="s">
        <v>3999</v>
      </c>
      <c r="S89" s="66" t="s">
        <v>3930</v>
      </c>
      <c r="T89" s="33" t="s">
        <v>1703</v>
      </c>
      <c r="U89" s="289"/>
      <c r="V89" s="94"/>
      <c r="W89" s="68" t="s">
        <v>3880</v>
      </c>
      <c r="X89" s="68" t="s">
        <v>3881</v>
      </c>
      <c r="Y89" s="68" t="str">
        <f t="shared" si="24"/>
        <v>CAP</v>
      </c>
    </row>
    <row r="90" spans="1:25" s="218" customFormat="1" ht="15">
      <c r="A90" s="32">
        <f t="shared" si="23"/>
        <v>88</v>
      </c>
      <c r="B90" s="97" t="s">
        <v>84</v>
      </c>
      <c r="C90" s="86" t="s">
        <v>1490</v>
      </c>
      <c r="D90" s="86" t="s">
        <v>1491</v>
      </c>
      <c r="E90" s="32" t="s">
        <v>5079</v>
      </c>
      <c r="F90" s="86" t="s">
        <v>1590</v>
      </c>
      <c r="G90" s="61">
        <v>191682011900</v>
      </c>
      <c r="H90" s="109">
        <v>40544</v>
      </c>
      <c r="I90" s="85" t="s">
        <v>1265</v>
      </c>
      <c r="J90" s="66">
        <v>33</v>
      </c>
      <c r="K90" s="66">
        <v>33</v>
      </c>
      <c r="L90" s="66"/>
      <c r="M90" s="65" t="s">
        <v>1917</v>
      </c>
      <c r="N90" s="380"/>
      <c r="O90" s="32">
        <v>4</v>
      </c>
      <c r="P90" s="32">
        <v>4</v>
      </c>
      <c r="Q90" s="32">
        <v>1</v>
      </c>
      <c r="R90" s="66" t="s">
        <v>3999</v>
      </c>
      <c r="S90" s="66" t="s">
        <v>3930</v>
      </c>
      <c r="T90" s="33" t="s">
        <v>96</v>
      </c>
      <c r="U90" s="289" t="s">
        <v>7070</v>
      </c>
      <c r="V90" s="94"/>
      <c r="W90" s="68" t="s">
        <v>3880</v>
      </c>
      <c r="X90" s="68" t="s">
        <v>3881</v>
      </c>
      <c r="Y90" s="68" t="str">
        <f t="shared" si="24"/>
        <v>CAP</v>
      </c>
    </row>
    <row r="91" spans="1:25" s="218" customFormat="1" ht="15">
      <c r="A91" s="32">
        <f t="shared" si="23"/>
        <v>89</v>
      </c>
      <c r="B91" s="97" t="s">
        <v>84</v>
      </c>
      <c r="C91" s="86" t="s">
        <v>1490</v>
      </c>
      <c r="D91" s="86" t="s">
        <v>1491</v>
      </c>
      <c r="E91" s="32" t="s">
        <v>5080</v>
      </c>
      <c r="F91" s="86" t="s">
        <v>1591</v>
      </c>
      <c r="G91" s="61">
        <v>191682011917</v>
      </c>
      <c r="H91" s="109">
        <v>40544</v>
      </c>
      <c r="I91" s="85" t="s">
        <v>1265</v>
      </c>
      <c r="J91" s="66">
        <v>33</v>
      </c>
      <c r="K91" s="66">
        <v>33</v>
      </c>
      <c r="L91" s="66"/>
      <c r="M91" s="65" t="s">
        <v>1918</v>
      </c>
      <c r="N91" s="380"/>
      <c r="O91" s="32">
        <v>4</v>
      </c>
      <c r="P91" s="32">
        <v>4</v>
      </c>
      <c r="Q91" s="32">
        <v>1</v>
      </c>
      <c r="R91" s="66" t="s">
        <v>3999</v>
      </c>
      <c r="S91" s="66" t="s">
        <v>3930</v>
      </c>
      <c r="T91" s="33" t="s">
        <v>98</v>
      </c>
      <c r="U91" s="289" t="s">
        <v>7072</v>
      </c>
      <c r="V91" s="94"/>
      <c r="W91" s="68" t="s">
        <v>3880</v>
      </c>
      <c r="X91" s="68" t="s">
        <v>3881</v>
      </c>
      <c r="Y91" s="68" t="str">
        <f t="shared" si="24"/>
        <v>CAP</v>
      </c>
    </row>
    <row r="92" spans="1:25" s="218" customFormat="1" ht="15">
      <c r="A92" s="32">
        <f t="shared" si="23"/>
        <v>90</v>
      </c>
      <c r="B92" s="97" t="s">
        <v>84</v>
      </c>
      <c r="C92" s="86" t="s">
        <v>1490</v>
      </c>
      <c r="D92" s="86" t="s">
        <v>1491</v>
      </c>
      <c r="E92" s="32" t="s">
        <v>5081</v>
      </c>
      <c r="F92" s="86" t="s">
        <v>3426</v>
      </c>
      <c r="G92" s="61">
        <v>191682017834</v>
      </c>
      <c r="H92" s="109">
        <v>43724</v>
      </c>
      <c r="I92" s="85" t="s">
        <v>1265</v>
      </c>
      <c r="J92" s="66">
        <v>33</v>
      </c>
      <c r="K92" s="66">
        <v>33</v>
      </c>
      <c r="L92" s="66"/>
      <c r="M92" s="65" t="s">
        <v>3428</v>
      </c>
      <c r="N92" s="380">
        <v>0.18518830023529717</v>
      </c>
      <c r="O92" s="32">
        <v>6</v>
      </c>
      <c r="P92" s="32">
        <v>6</v>
      </c>
      <c r="Q92" s="32">
        <v>2</v>
      </c>
      <c r="R92" s="66" t="s">
        <v>3999</v>
      </c>
      <c r="S92" s="66" t="s">
        <v>3930</v>
      </c>
      <c r="T92" s="33"/>
      <c r="U92" s="289" t="s">
        <v>7071</v>
      </c>
      <c r="V92" s="94"/>
      <c r="W92" s="68" t="s">
        <v>3880</v>
      </c>
      <c r="X92" s="68" t="s">
        <v>3881</v>
      </c>
      <c r="Y92" s="68" t="str">
        <f t="shared" si="24"/>
        <v>CAP</v>
      </c>
    </row>
    <row r="93" spans="1:25" s="218" customFormat="1" ht="15">
      <c r="A93" s="32">
        <f t="shared" si="23"/>
        <v>91</v>
      </c>
      <c r="B93" s="97" t="s">
        <v>84</v>
      </c>
      <c r="C93" s="86" t="s">
        <v>1490</v>
      </c>
      <c r="D93" s="86" t="s">
        <v>1491</v>
      </c>
      <c r="E93" s="32" t="s">
        <v>5081</v>
      </c>
      <c r="F93" s="86" t="s">
        <v>3427</v>
      </c>
      <c r="G93" s="61">
        <v>191682017841</v>
      </c>
      <c r="H93" s="109">
        <v>43724</v>
      </c>
      <c r="I93" s="85" t="s">
        <v>1265</v>
      </c>
      <c r="J93" s="66">
        <v>33</v>
      </c>
      <c r="K93" s="66">
        <v>33</v>
      </c>
      <c r="L93" s="66"/>
      <c r="M93" s="65" t="s">
        <v>3429</v>
      </c>
      <c r="N93" s="380">
        <v>0.63934056033614495</v>
      </c>
      <c r="O93" s="32">
        <v>6</v>
      </c>
      <c r="P93" s="32">
        <v>6</v>
      </c>
      <c r="Q93" s="32">
        <v>5</v>
      </c>
      <c r="R93" s="66" t="s">
        <v>3999</v>
      </c>
      <c r="S93" s="66" t="s">
        <v>3930</v>
      </c>
      <c r="T93" s="33"/>
      <c r="U93" s="289" t="s">
        <v>7051</v>
      </c>
      <c r="V93" s="94"/>
      <c r="W93" s="68" t="s">
        <v>3880</v>
      </c>
      <c r="X93" s="68" t="s">
        <v>3881</v>
      </c>
      <c r="Y93" s="68" t="str">
        <f t="shared" si="24"/>
        <v>CAP</v>
      </c>
    </row>
    <row r="94" spans="1:25" s="218" customFormat="1" ht="15">
      <c r="A94" s="32">
        <f t="shared" si="23"/>
        <v>92</v>
      </c>
      <c r="B94" s="97" t="s">
        <v>84</v>
      </c>
      <c r="C94" s="86" t="s">
        <v>1490</v>
      </c>
      <c r="D94" s="86" t="s">
        <v>1491</v>
      </c>
      <c r="E94" s="32" t="s">
        <v>5082</v>
      </c>
      <c r="F94" s="86" t="s">
        <v>1592</v>
      </c>
      <c r="G94" s="61">
        <v>191682000126</v>
      </c>
      <c r="H94" s="318">
        <v>40909</v>
      </c>
      <c r="I94" s="85" t="s">
        <v>1265</v>
      </c>
      <c r="J94" s="66">
        <v>33</v>
      </c>
      <c r="K94" s="66">
        <v>33</v>
      </c>
      <c r="L94" s="66"/>
      <c r="M94" s="65" t="s">
        <v>1853</v>
      </c>
      <c r="N94" s="380">
        <v>0.2469177336470629</v>
      </c>
      <c r="O94" s="32">
        <v>5</v>
      </c>
      <c r="P94" s="32">
        <v>5</v>
      </c>
      <c r="Q94" s="32">
        <v>5</v>
      </c>
      <c r="R94" s="66" t="s">
        <v>3999</v>
      </c>
      <c r="S94" s="66" t="s">
        <v>3930</v>
      </c>
      <c r="T94" s="86" t="s">
        <v>125</v>
      </c>
      <c r="U94" s="289" t="s">
        <v>7056</v>
      </c>
      <c r="V94" s="94"/>
      <c r="W94" s="68" t="s">
        <v>3880</v>
      </c>
      <c r="X94" s="68" t="s">
        <v>3881</v>
      </c>
      <c r="Y94" s="68" t="str">
        <f t="shared" si="24"/>
        <v>CAP</v>
      </c>
    </row>
    <row r="95" spans="1:25" s="218" customFormat="1" ht="15">
      <c r="A95" s="32">
        <f t="shared" si="23"/>
        <v>93</v>
      </c>
      <c r="B95" s="97" t="s">
        <v>84</v>
      </c>
      <c r="C95" s="86" t="s">
        <v>1490</v>
      </c>
      <c r="D95" s="86" t="s">
        <v>1491</v>
      </c>
      <c r="E95" s="32" t="s">
        <v>5081</v>
      </c>
      <c r="F95" s="86" t="s">
        <v>1593</v>
      </c>
      <c r="G95" s="61">
        <v>191682000133</v>
      </c>
      <c r="H95" s="318">
        <v>40909</v>
      </c>
      <c r="I95" s="85" t="s">
        <v>1265</v>
      </c>
      <c r="J95" s="66">
        <v>33</v>
      </c>
      <c r="K95" s="66">
        <v>33</v>
      </c>
      <c r="L95" s="66"/>
      <c r="M95" s="65" t="s">
        <v>1594</v>
      </c>
      <c r="N95" s="380">
        <v>0.2469177336470629</v>
      </c>
      <c r="O95" s="32">
        <v>5</v>
      </c>
      <c r="P95" s="32">
        <v>5</v>
      </c>
      <c r="Q95" s="32">
        <v>5</v>
      </c>
      <c r="R95" s="66" t="s">
        <v>3999</v>
      </c>
      <c r="S95" s="66" t="s">
        <v>3930</v>
      </c>
      <c r="T95" s="35" t="s">
        <v>108</v>
      </c>
      <c r="U95" s="289"/>
      <c r="V95" s="94"/>
      <c r="W95" s="68" t="s">
        <v>3880</v>
      </c>
      <c r="X95" s="68" t="s">
        <v>3881</v>
      </c>
      <c r="Y95" s="68" t="str">
        <f t="shared" si="24"/>
        <v>CAP</v>
      </c>
    </row>
    <row r="96" spans="1:25" s="218" customFormat="1" ht="15">
      <c r="A96" s="32">
        <f t="shared" si="23"/>
        <v>94</v>
      </c>
      <c r="B96" s="97" t="s">
        <v>84</v>
      </c>
      <c r="C96" s="86" t="s">
        <v>1490</v>
      </c>
      <c r="D96" s="86" t="s">
        <v>1491</v>
      </c>
      <c r="E96" s="32" t="s">
        <v>5082</v>
      </c>
      <c r="F96" s="86" t="s">
        <v>1595</v>
      </c>
      <c r="G96" s="61">
        <v>191682011924</v>
      </c>
      <c r="H96" s="318">
        <v>40909</v>
      </c>
      <c r="I96" s="85" t="s">
        <v>1265</v>
      </c>
      <c r="J96" s="66">
        <v>33</v>
      </c>
      <c r="K96" s="66">
        <v>33</v>
      </c>
      <c r="L96" s="66"/>
      <c r="M96" s="65" t="s">
        <v>1596</v>
      </c>
      <c r="N96" s="380">
        <v>0.43210603388236007</v>
      </c>
      <c r="O96" s="32">
        <v>5</v>
      </c>
      <c r="P96" s="32">
        <v>5</v>
      </c>
      <c r="Q96" s="32">
        <v>5</v>
      </c>
      <c r="R96" s="66" t="s">
        <v>3999</v>
      </c>
      <c r="S96" s="66" t="s">
        <v>3930</v>
      </c>
      <c r="T96" s="86" t="s">
        <v>1421</v>
      </c>
      <c r="U96" s="289"/>
      <c r="V96" s="94"/>
      <c r="W96" s="68" t="s">
        <v>3880</v>
      </c>
      <c r="X96" s="68" t="s">
        <v>3881</v>
      </c>
      <c r="Y96" s="68" t="str">
        <f t="shared" si="24"/>
        <v>CAP</v>
      </c>
    </row>
    <row r="97" spans="1:25" s="218" customFormat="1" ht="15">
      <c r="A97" s="32">
        <f t="shared" si="23"/>
        <v>95</v>
      </c>
      <c r="B97" s="97" t="s">
        <v>84</v>
      </c>
      <c r="C97" s="86" t="s">
        <v>1490</v>
      </c>
      <c r="D97" s="86" t="s">
        <v>1491</v>
      </c>
      <c r="E97" s="32" t="s">
        <v>5081</v>
      </c>
      <c r="F97" s="86" t="s">
        <v>1597</v>
      </c>
      <c r="G97" s="61">
        <v>191682000140</v>
      </c>
      <c r="H97" s="318">
        <v>40909</v>
      </c>
      <c r="I97" s="85" t="s">
        <v>1265</v>
      </c>
      <c r="J97" s="66">
        <v>33</v>
      </c>
      <c r="K97" s="66">
        <v>33</v>
      </c>
      <c r="L97" s="66"/>
      <c r="M97" s="65" t="s">
        <v>1774</v>
      </c>
      <c r="N97" s="380">
        <v>0.43210603388236007</v>
      </c>
      <c r="O97" s="32">
        <v>5</v>
      </c>
      <c r="P97" s="32">
        <v>5</v>
      </c>
      <c r="Q97" s="32">
        <v>5</v>
      </c>
      <c r="R97" s="66" t="s">
        <v>3999</v>
      </c>
      <c r="S97" s="66" t="s">
        <v>3930</v>
      </c>
      <c r="T97" s="35" t="s">
        <v>109</v>
      </c>
      <c r="U97" s="289" t="s">
        <v>7058</v>
      </c>
      <c r="V97" s="289" t="s">
        <v>7060</v>
      </c>
      <c r="W97" s="68" t="s">
        <v>3880</v>
      </c>
      <c r="X97" s="68" t="s">
        <v>3881</v>
      </c>
      <c r="Y97" s="68" t="str">
        <f t="shared" si="24"/>
        <v>CAP</v>
      </c>
    </row>
    <row r="98" spans="1:25" s="218" customFormat="1" ht="15">
      <c r="A98" s="32">
        <f t="shared" ref="A98" si="25">ROW(B98)-2</f>
        <v>96</v>
      </c>
      <c r="B98" s="97" t="s">
        <v>84</v>
      </c>
      <c r="C98" s="86" t="s">
        <v>1490</v>
      </c>
      <c r="D98" s="86" t="s">
        <v>1491</v>
      </c>
      <c r="E98" s="32" t="s">
        <v>5083</v>
      </c>
      <c r="F98" s="86" t="s">
        <v>4537</v>
      </c>
      <c r="G98" s="61">
        <v>191682021053</v>
      </c>
      <c r="H98" s="109">
        <v>44091</v>
      </c>
      <c r="I98" s="85" t="s">
        <v>1265</v>
      </c>
      <c r="J98" s="66">
        <v>33</v>
      </c>
      <c r="K98" s="66">
        <v>33</v>
      </c>
      <c r="L98" s="66"/>
      <c r="M98" s="65" t="s">
        <v>4535</v>
      </c>
      <c r="N98" s="380">
        <v>0.43210603388236007</v>
      </c>
      <c r="O98" s="32">
        <v>5</v>
      </c>
      <c r="P98" s="32">
        <v>5</v>
      </c>
      <c r="Q98" s="32">
        <v>5</v>
      </c>
      <c r="R98" s="66" t="s">
        <v>3999</v>
      </c>
      <c r="S98" s="66" t="s">
        <v>3930</v>
      </c>
      <c r="T98" s="35"/>
      <c r="U98" s="289"/>
      <c r="V98" s="94"/>
      <c r="W98" s="68" t="s">
        <v>3880</v>
      </c>
      <c r="X98" s="68" t="s">
        <v>3881</v>
      </c>
      <c r="Y98" s="68" t="str">
        <f t="shared" si="24"/>
        <v>CAP</v>
      </c>
    </row>
    <row r="99" spans="1:25" s="218" customFormat="1" ht="15">
      <c r="A99" s="32">
        <f t="shared" si="23"/>
        <v>97</v>
      </c>
      <c r="B99" s="97" t="s">
        <v>84</v>
      </c>
      <c r="C99" s="86" t="s">
        <v>1490</v>
      </c>
      <c r="D99" s="86" t="s">
        <v>1491</v>
      </c>
      <c r="E99" s="32" t="s">
        <v>5082</v>
      </c>
      <c r="F99" s="86" t="s">
        <v>1598</v>
      </c>
      <c r="G99" s="61">
        <v>191682011931</v>
      </c>
      <c r="H99" s="318">
        <v>40909</v>
      </c>
      <c r="I99" s="85" t="s">
        <v>1265</v>
      </c>
      <c r="J99" s="66">
        <v>33</v>
      </c>
      <c r="K99" s="66">
        <v>33</v>
      </c>
      <c r="L99" s="66"/>
      <c r="M99" s="65" t="s">
        <v>1599</v>
      </c>
      <c r="N99" s="380">
        <v>0.23589462053781898</v>
      </c>
      <c r="O99" s="32">
        <v>5</v>
      </c>
      <c r="P99" s="32">
        <v>5</v>
      </c>
      <c r="Q99" s="32">
        <v>5</v>
      </c>
      <c r="R99" s="66" t="s">
        <v>3999</v>
      </c>
      <c r="S99" s="66" t="s">
        <v>3930</v>
      </c>
      <c r="T99" s="86" t="s">
        <v>1470</v>
      </c>
      <c r="U99" s="289"/>
      <c r="V99" s="94"/>
      <c r="W99" s="68" t="s">
        <v>3880</v>
      </c>
      <c r="X99" s="68" t="s">
        <v>3881</v>
      </c>
      <c r="Y99" s="68" t="str">
        <f t="shared" si="24"/>
        <v>CAP</v>
      </c>
    </row>
    <row r="100" spans="1:25" s="218" customFormat="1" ht="15">
      <c r="A100" s="32">
        <f t="shared" si="23"/>
        <v>98</v>
      </c>
      <c r="B100" s="97" t="s">
        <v>84</v>
      </c>
      <c r="C100" s="86" t="s">
        <v>1490</v>
      </c>
      <c r="D100" s="86" t="s">
        <v>1491</v>
      </c>
      <c r="E100" s="32" t="s">
        <v>5081</v>
      </c>
      <c r="F100" s="86" t="s">
        <v>1600</v>
      </c>
      <c r="G100" s="61">
        <v>191682000157</v>
      </c>
      <c r="H100" s="318">
        <v>40909</v>
      </c>
      <c r="I100" s="85" t="s">
        <v>1265</v>
      </c>
      <c r="J100" s="66">
        <v>33</v>
      </c>
      <c r="K100" s="66">
        <v>33</v>
      </c>
      <c r="L100" s="66"/>
      <c r="M100" s="65" t="s">
        <v>1601</v>
      </c>
      <c r="N100" s="380">
        <v>0.23589462053781898</v>
      </c>
      <c r="O100" s="32">
        <v>5</v>
      </c>
      <c r="P100" s="32">
        <v>5</v>
      </c>
      <c r="Q100" s="32">
        <v>5</v>
      </c>
      <c r="R100" s="66" t="s">
        <v>3999</v>
      </c>
      <c r="S100" s="66" t="s">
        <v>3930</v>
      </c>
      <c r="T100" s="35" t="s">
        <v>126</v>
      </c>
      <c r="U100" s="289"/>
      <c r="V100" s="94"/>
      <c r="W100" s="68" t="s">
        <v>3880</v>
      </c>
      <c r="X100" s="68" t="s">
        <v>3881</v>
      </c>
      <c r="Y100" s="68" t="str">
        <f t="shared" si="24"/>
        <v>CAP</v>
      </c>
    </row>
    <row r="101" spans="1:25" s="218" customFormat="1" ht="15">
      <c r="A101" s="32">
        <f t="shared" si="23"/>
        <v>99</v>
      </c>
      <c r="B101" s="97" t="s">
        <v>84</v>
      </c>
      <c r="C101" s="86" t="s">
        <v>1490</v>
      </c>
      <c r="D101" s="86" t="s">
        <v>1491</v>
      </c>
      <c r="E101" s="32" t="s">
        <v>5082</v>
      </c>
      <c r="F101" s="86" t="s">
        <v>1602</v>
      </c>
      <c r="G101" s="61">
        <v>191682011948</v>
      </c>
      <c r="H101" s="318">
        <v>40909</v>
      </c>
      <c r="I101" s="85" t="s">
        <v>1265</v>
      </c>
      <c r="J101" s="66">
        <v>33</v>
      </c>
      <c r="K101" s="66">
        <v>33</v>
      </c>
      <c r="L101" s="66"/>
      <c r="M101" s="65" t="s">
        <v>1854</v>
      </c>
      <c r="N101" s="380">
        <v>0.36155810998319926</v>
      </c>
      <c r="O101" s="32">
        <v>6</v>
      </c>
      <c r="P101" s="32">
        <v>6</v>
      </c>
      <c r="Q101" s="32">
        <v>6</v>
      </c>
      <c r="R101" s="66" t="s">
        <v>3999</v>
      </c>
      <c r="S101" s="66" t="s">
        <v>3930</v>
      </c>
      <c r="T101" s="86" t="s">
        <v>1422</v>
      </c>
      <c r="U101" s="289"/>
      <c r="V101" s="94"/>
      <c r="W101" s="68" t="s">
        <v>3880</v>
      </c>
      <c r="X101" s="68" t="s">
        <v>3881</v>
      </c>
      <c r="Y101" s="68" t="str">
        <f t="shared" si="24"/>
        <v>CAP</v>
      </c>
    </row>
    <row r="102" spans="1:25" s="218" customFormat="1" ht="15">
      <c r="A102" s="32">
        <f t="shared" si="23"/>
        <v>100</v>
      </c>
      <c r="B102" s="97" t="s">
        <v>84</v>
      </c>
      <c r="C102" s="86" t="s">
        <v>1490</v>
      </c>
      <c r="D102" s="86" t="s">
        <v>1491</v>
      </c>
      <c r="E102" s="32" t="s">
        <v>5081</v>
      </c>
      <c r="F102" s="86" t="s">
        <v>1603</v>
      </c>
      <c r="G102" s="61">
        <v>191682000164</v>
      </c>
      <c r="H102" s="318">
        <v>40909</v>
      </c>
      <c r="I102" s="85" t="s">
        <v>1265</v>
      </c>
      <c r="J102" s="66">
        <v>33</v>
      </c>
      <c r="K102" s="66">
        <v>33</v>
      </c>
      <c r="L102" s="66"/>
      <c r="M102" s="65" t="s">
        <v>1604</v>
      </c>
      <c r="N102" s="380">
        <v>0.36155810998319926</v>
      </c>
      <c r="O102" s="32">
        <v>6</v>
      </c>
      <c r="P102" s="32">
        <v>6</v>
      </c>
      <c r="Q102" s="32">
        <v>6</v>
      </c>
      <c r="R102" s="66" t="s">
        <v>3999</v>
      </c>
      <c r="S102" s="66" t="s">
        <v>3930</v>
      </c>
      <c r="T102" s="86" t="s">
        <v>111</v>
      </c>
      <c r="U102" s="289"/>
      <c r="V102" s="94"/>
      <c r="W102" s="68" t="s">
        <v>3880</v>
      </c>
      <c r="X102" s="68" t="s">
        <v>3881</v>
      </c>
      <c r="Y102" s="68" t="str">
        <f t="shared" si="24"/>
        <v>CAP</v>
      </c>
    </row>
    <row r="103" spans="1:25" s="218" customFormat="1" ht="15">
      <c r="A103" s="32">
        <f t="shared" ref="A103" si="26">ROW(B103)-2</f>
        <v>101</v>
      </c>
      <c r="B103" s="97" t="s">
        <v>84</v>
      </c>
      <c r="C103" s="86" t="s">
        <v>1490</v>
      </c>
      <c r="D103" s="86" t="s">
        <v>1491</v>
      </c>
      <c r="E103" s="32" t="s">
        <v>5083</v>
      </c>
      <c r="F103" s="86" t="s">
        <v>4539</v>
      </c>
      <c r="G103" s="61">
        <v>191682021060</v>
      </c>
      <c r="H103" s="109">
        <v>44091</v>
      </c>
      <c r="I103" s="85" t="s">
        <v>1265</v>
      </c>
      <c r="J103" s="66">
        <v>33</v>
      </c>
      <c r="K103" s="66">
        <v>33</v>
      </c>
      <c r="L103" s="66"/>
      <c r="M103" s="65" t="s">
        <v>4538</v>
      </c>
      <c r="N103" s="380">
        <v>0.36155810998319926</v>
      </c>
      <c r="O103" s="32">
        <v>6</v>
      </c>
      <c r="P103" s="32">
        <v>6</v>
      </c>
      <c r="Q103" s="32">
        <v>6</v>
      </c>
      <c r="R103" s="66" t="s">
        <v>3999</v>
      </c>
      <c r="S103" s="66" t="s">
        <v>3930</v>
      </c>
      <c r="T103" s="86"/>
      <c r="U103" s="289"/>
      <c r="V103" s="94"/>
      <c r="W103" s="68" t="s">
        <v>3880</v>
      </c>
      <c r="X103" s="68" t="s">
        <v>3881</v>
      </c>
      <c r="Y103" s="68" t="str">
        <f t="shared" si="24"/>
        <v>CAP</v>
      </c>
    </row>
    <row r="104" spans="1:25" s="218" customFormat="1" ht="15">
      <c r="A104" s="32">
        <f t="shared" ref="A104" si="27">ROW(B104)-2</f>
        <v>102</v>
      </c>
      <c r="B104" s="97" t="s">
        <v>84</v>
      </c>
      <c r="C104" s="86" t="s">
        <v>1490</v>
      </c>
      <c r="D104" s="86" t="s">
        <v>1491</v>
      </c>
      <c r="E104" s="32" t="s">
        <v>5081</v>
      </c>
      <c r="F104" s="86" t="s">
        <v>4809</v>
      </c>
      <c r="G104" s="61">
        <v>191682022012</v>
      </c>
      <c r="H104" s="109">
        <v>44210</v>
      </c>
      <c r="I104" s="85" t="s">
        <v>1265</v>
      </c>
      <c r="J104" s="66">
        <v>33</v>
      </c>
      <c r="K104" s="66">
        <v>33</v>
      </c>
      <c r="L104" s="66"/>
      <c r="M104" s="65" t="s">
        <v>5624</v>
      </c>
      <c r="N104" s="380">
        <v>5.7320188168068165E-2</v>
      </c>
      <c r="O104" s="32">
        <v>6</v>
      </c>
      <c r="P104" s="32">
        <v>6</v>
      </c>
      <c r="Q104" s="32">
        <v>1</v>
      </c>
      <c r="R104" s="66" t="s">
        <v>3999</v>
      </c>
      <c r="S104" s="66" t="s">
        <v>3930</v>
      </c>
      <c r="T104" s="35"/>
      <c r="U104" s="289"/>
      <c r="V104" s="94"/>
      <c r="W104" s="68" t="s">
        <v>3880</v>
      </c>
      <c r="X104" s="68" t="s">
        <v>3881</v>
      </c>
      <c r="Y104" s="68" t="str">
        <f t="shared" si="24"/>
        <v>CAP</v>
      </c>
    </row>
    <row r="105" spans="1:25" s="218" customFormat="1" ht="15">
      <c r="A105" s="32">
        <f t="shared" si="23"/>
        <v>103</v>
      </c>
      <c r="B105" s="97" t="s">
        <v>84</v>
      </c>
      <c r="C105" s="86" t="s">
        <v>1490</v>
      </c>
      <c r="D105" s="86" t="s">
        <v>1491</v>
      </c>
      <c r="E105" s="32" t="s">
        <v>5084</v>
      </c>
      <c r="F105" s="86" t="s">
        <v>1851</v>
      </c>
      <c r="G105" s="61">
        <v>191682020117</v>
      </c>
      <c r="H105" s="318">
        <v>40909</v>
      </c>
      <c r="I105" s="85" t="s">
        <v>1265</v>
      </c>
      <c r="J105" s="66">
        <v>33</v>
      </c>
      <c r="K105" s="66">
        <v>33</v>
      </c>
      <c r="L105" s="66"/>
      <c r="M105" s="65" t="s">
        <v>3122</v>
      </c>
      <c r="N105" s="380">
        <v>0.68784225801681798</v>
      </c>
      <c r="O105" s="32">
        <v>6</v>
      </c>
      <c r="P105" s="32">
        <v>6</v>
      </c>
      <c r="Q105" s="32">
        <v>6</v>
      </c>
      <c r="R105" s="66" t="s">
        <v>3999</v>
      </c>
      <c r="S105" s="66" t="s">
        <v>3930</v>
      </c>
      <c r="T105" s="86" t="s">
        <v>1850</v>
      </c>
      <c r="U105" s="289"/>
      <c r="V105" s="94"/>
      <c r="W105" s="68" t="s">
        <v>3880</v>
      </c>
      <c r="X105" s="68" t="s">
        <v>3881</v>
      </c>
      <c r="Y105" s="68" t="str">
        <f t="shared" si="24"/>
        <v>CAP</v>
      </c>
    </row>
    <row r="106" spans="1:25" s="218" customFormat="1" ht="15">
      <c r="A106" s="32">
        <f t="shared" si="23"/>
        <v>104</v>
      </c>
      <c r="B106" s="97" t="s">
        <v>84</v>
      </c>
      <c r="C106" s="86" t="s">
        <v>1490</v>
      </c>
      <c r="D106" s="86" t="s">
        <v>1491</v>
      </c>
      <c r="E106" s="32" t="s">
        <v>5085</v>
      </c>
      <c r="F106" s="86" t="s">
        <v>1625</v>
      </c>
      <c r="G106" s="61">
        <v>191682011955</v>
      </c>
      <c r="H106" s="318">
        <v>40909</v>
      </c>
      <c r="I106" s="85" t="s">
        <v>1265</v>
      </c>
      <c r="J106" s="66">
        <v>33</v>
      </c>
      <c r="K106" s="66">
        <v>33</v>
      </c>
      <c r="L106" s="66"/>
      <c r="M106" s="65" t="s">
        <v>1856</v>
      </c>
      <c r="N106" s="380">
        <v>0.68784225801681798</v>
      </c>
      <c r="O106" s="32">
        <v>6</v>
      </c>
      <c r="P106" s="32">
        <v>6</v>
      </c>
      <c r="Q106" s="32">
        <v>6</v>
      </c>
      <c r="R106" s="66" t="s">
        <v>3999</v>
      </c>
      <c r="S106" s="66" t="s">
        <v>3930</v>
      </c>
      <c r="T106" s="86" t="s">
        <v>1444</v>
      </c>
      <c r="U106" s="289"/>
      <c r="V106" s="94"/>
      <c r="W106" s="68" t="s">
        <v>3880</v>
      </c>
      <c r="X106" s="68" t="s">
        <v>3881</v>
      </c>
      <c r="Y106" s="68" t="str">
        <f t="shared" si="24"/>
        <v>CAP</v>
      </c>
    </row>
    <row r="107" spans="1:25" s="218" customFormat="1" ht="15">
      <c r="A107" s="32">
        <f t="shared" si="23"/>
        <v>105</v>
      </c>
      <c r="B107" s="97" t="s">
        <v>84</v>
      </c>
      <c r="C107" s="86" t="s">
        <v>1490</v>
      </c>
      <c r="D107" s="86" t="s">
        <v>1491</v>
      </c>
      <c r="E107" s="32" t="s">
        <v>5082</v>
      </c>
      <c r="F107" s="86" t="s">
        <v>1605</v>
      </c>
      <c r="G107" s="61">
        <v>191682011962</v>
      </c>
      <c r="H107" s="318">
        <v>40909</v>
      </c>
      <c r="I107" s="85" t="s">
        <v>1265</v>
      </c>
      <c r="J107" s="66">
        <v>33</v>
      </c>
      <c r="K107" s="66">
        <v>33</v>
      </c>
      <c r="L107" s="66"/>
      <c r="M107" s="65" t="s">
        <v>1855</v>
      </c>
      <c r="N107" s="380">
        <v>0.18077905499159963</v>
      </c>
      <c r="O107" s="32">
        <v>5</v>
      </c>
      <c r="P107" s="32">
        <v>5</v>
      </c>
      <c r="Q107" s="32">
        <v>5</v>
      </c>
      <c r="R107" s="66" t="s">
        <v>3999</v>
      </c>
      <c r="S107" s="66" t="s">
        <v>3930</v>
      </c>
      <c r="T107" s="86" t="s">
        <v>1423</v>
      </c>
      <c r="U107" s="289"/>
      <c r="V107" s="94"/>
      <c r="W107" s="68" t="s">
        <v>3880</v>
      </c>
      <c r="X107" s="68" t="s">
        <v>3881</v>
      </c>
      <c r="Y107" s="68" t="str">
        <f t="shared" si="24"/>
        <v>CAP</v>
      </c>
    </row>
    <row r="108" spans="1:25" s="218" customFormat="1" ht="15">
      <c r="A108" s="32">
        <f t="shared" si="23"/>
        <v>106</v>
      </c>
      <c r="B108" s="97" t="s">
        <v>84</v>
      </c>
      <c r="C108" s="86" t="s">
        <v>1490</v>
      </c>
      <c r="D108" s="86" t="s">
        <v>1491</v>
      </c>
      <c r="E108" s="32" t="s">
        <v>5081</v>
      </c>
      <c r="F108" s="86" t="s">
        <v>1606</v>
      </c>
      <c r="G108" s="61">
        <v>191682000171</v>
      </c>
      <c r="H108" s="318">
        <v>40909</v>
      </c>
      <c r="I108" s="85" t="s">
        <v>1265</v>
      </c>
      <c r="J108" s="66">
        <v>33</v>
      </c>
      <c r="K108" s="66">
        <v>33</v>
      </c>
      <c r="L108" s="66"/>
      <c r="M108" s="65" t="s">
        <v>1607</v>
      </c>
      <c r="N108" s="380">
        <v>0.18077905499159963</v>
      </c>
      <c r="O108" s="32">
        <v>5</v>
      </c>
      <c r="P108" s="32">
        <v>5</v>
      </c>
      <c r="Q108" s="32">
        <v>5</v>
      </c>
      <c r="R108" s="66" t="s">
        <v>3999</v>
      </c>
      <c r="S108" s="66" t="s">
        <v>3930</v>
      </c>
      <c r="T108" s="86" t="s">
        <v>113</v>
      </c>
      <c r="U108" s="289"/>
      <c r="V108" s="94"/>
      <c r="W108" s="68" t="s">
        <v>3880</v>
      </c>
      <c r="X108" s="68" t="s">
        <v>3881</v>
      </c>
      <c r="Y108" s="68" t="str">
        <f t="shared" si="24"/>
        <v>CAP</v>
      </c>
    </row>
    <row r="109" spans="1:25" s="218" customFormat="1" ht="15">
      <c r="A109" s="32">
        <f t="shared" si="23"/>
        <v>107</v>
      </c>
      <c r="B109" s="97" t="s">
        <v>84</v>
      </c>
      <c r="C109" s="86" t="s">
        <v>1490</v>
      </c>
      <c r="D109" s="86" t="s">
        <v>1491</v>
      </c>
      <c r="E109" s="32" t="s">
        <v>5086</v>
      </c>
      <c r="F109" s="86" t="s">
        <v>1608</v>
      </c>
      <c r="G109" s="61">
        <v>191682000188</v>
      </c>
      <c r="H109" s="109">
        <v>41640</v>
      </c>
      <c r="I109" s="85" t="s">
        <v>1265</v>
      </c>
      <c r="J109" s="66">
        <v>33</v>
      </c>
      <c r="K109" s="66">
        <v>33</v>
      </c>
      <c r="L109" s="66"/>
      <c r="M109" s="65" t="s">
        <v>1609</v>
      </c>
      <c r="N109" s="380"/>
      <c r="O109" s="32">
        <v>5</v>
      </c>
      <c r="P109" s="32">
        <v>5</v>
      </c>
      <c r="Q109" s="32">
        <v>5</v>
      </c>
      <c r="R109" s="66" t="s">
        <v>3999</v>
      </c>
      <c r="S109" s="66" t="s">
        <v>3930</v>
      </c>
      <c r="T109" s="33" t="s">
        <v>136</v>
      </c>
      <c r="U109" s="289"/>
      <c r="V109" s="94"/>
      <c r="W109" s="68" t="s">
        <v>3880</v>
      </c>
      <c r="X109" s="68" t="s">
        <v>3881</v>
      </c>
      <c r="Y109" s="68" t="str">
        <f t="shared" si="24"/>
        <v>CAP</v>
      </c>
    </row>
    <row r="110" spans="1:25" s="218" customFormat="1" ht="15">
      <c r="A110" s="32">
        <f t="shared" si="23"/>
        <v>108</v>
      </c>
      <c r="B110" s="97" t="s">
        <v>84</v>
      </c>
      <c r="C110" s="86" t="s">
        <v>1490</v>
      </c>
      <c r="D110" s="86" t="s">
        <v>1491</v>
      </c>
      <c r="E110" s="32" t="s">
        <v>5086</v>
      </c>
      <c r="F110" s="86" t="s">
        <v>1610</v>
      </c>
      <c r="G110" s="61">
        <v>191682000195</v>
      </c>
      <c r="H110" s="109">
        <v>41640</v>
      </c>
      <c r="I110" s="85" t="s">
        <v>1265</v>
      </c>
      <c r="J110" s="66">
        <v>33</v>
      </c>
      <c r="K110" s="66">
        <v>33</v>
      </c>
      <c r="L110" s="66"/>
      <c r="M110" s="65" t="s">
        <v>1611</v>
      </c>
      <c r="N110" s="380"/>
      <c r="O110" s="32">
        <v>5</v>
      </c>
      <c r="P110" s="32">
        <v>5</v>
      </c>
      <c r="Q110" s="32">
        <v>5</v>
      </c>
      <c r="R110" s="66" t="s">
        <v>3999</v>
      </c>
      <c r="S110" s="66" t="s">
        <v>3930</v>
      </c>
      <c r="T110" s="33" t="s">
        <v>138</v>
      </c>
      <c r="U110" s="289"/>
      <c r="V110" s="94"/>
      <c r="W110" s="68" t="s">
        <v>3880</v>
      </c>
      <c r="X110" s="68" t="s">
        <v>3881</v>
      </c>
      <c r="Y110" s="68" t="str">
        <f t="shared" si="24"/>
        <v>CAP</v>
      </c>
    </row>
    <row r="111" spans="1:25" s="218" customFormat="1" ht="15">
      <c r="A111" s="32">
        <f t="shared" si="23"/>
        <v>109</v>
      </c>
      <c r="B111" s="97" t="s">
        <v>84</v>
      </c>
      <c r="C111" s="86" t="s">
        <v>1490</v>
      </c>
      <c r="D111" s="86" t="s">
        <v>1491</v>
      </c>
      <c r="E111" s="32" t="s">
        <v>5086</v>
      </c>
      <c r="F111" s="86" t="s">
        <v>1612</v>
      </c>
      <c r="G111" s="61">
        <v>191682000201</v>
      </c>
      <c r="H111" s="109">
        <v>41640</v>
      </c>
      <c r="I111" s="85" t="s">
        <v>1265</v>
      </c>
      <c r="J111" s="66">
        <v>33</v>
      </c>
      <c r="K111" s="66">
        <v>33</v>
      </c>
      <c r="L111" s="66"/>
      <c r="M111" s="65" t="s">
        <v>1613</v>
      </c>
      <c r="N111" s="380"/>
      <c r="O111" s="32">
        <v>5</v>
      </c>
      <c r="P111" s="32">
        <v>5</v>
      </c>
      <c r="Q111" s="32">
        <v>5</v>
      </c>
      <c r="R111" s="66" t="s">
        <v>3999</v>
      </c>
      <c r="S111" s="66" t="s">
        <v>3930</v>
      </c>
      <c r="T111" s="33" t="s">
        <v>137</v>
      </c>
      <c r="U111" s="289"/>
      <c r="V111" s="94"/>
      <c r="W111" s="68" t="s">
        <v>3880</v>
      </c>
      <c r="X111" s="68" t="s">
        <v>3881</v>
      </c>
      <c r="Y111" s="68" t="str">
        <f t="shared" si="24"/>
        <v>CAP</v>
      </c>
    </row>
    <row r="112" spans="1:25" s="218" customFormat="1" ht="15">
      <c r="A112" s="32">
        <f t="shared" si="23"/>
        <v>110</v>
      </c>
      <c r="B112" s="97" t="s">
        <v>84</v>
      </c>
      <c r="C112" s="86" t="s">
        <v>1490</v>
      </c>
      <c r="D112" s="86" t="s">
        <v>1491</v>
      </c>
      <c r="E112" s="32" t="s">
        <v>5086</v>
      </c>
      <c r="F112" s="86" t="s">
        <v>1614</v>
      </c>
      <c r="G112" s="61">
        <v>191682000218</v>
      </c>
      <c r="H112" s="109">
        <v>41640</v>
      </c>
      <c r="I112" s="85" t="s">
        <v>1265</v>
      </c>
      <c r="J112" s="66">
        <v>33</v>
      </c>
      <c r="K112" s="66">
        <v>33</v>
      </c>
      <c r="L112" s="66"/>
      <c r="M112" s="65" t="s">
        <v>1615</v>
      </c>
      <c r="N112" s="380"/>
      <c r="O112" s="32">
        <v>6</v>
      </c>
      <c r="P112" s="32">
        <v>6</v>
      </c>
      <c r="Q112" s="32">
        <v>5</v>
      </c>
      <c r="R112" s="66" t="s">
        <v>3999</v>
      </c>
      <c r="S112" s="66" t="s">
        <v>3930</v>
      </c>
      <c r="T112" s="35" t="s">
        <v>1704</v>
      </c>
      <c r="U112" s="289" t="s">
        <v>7059</v>
      </c>
      <c r="V112" s="94"/>
      <c r="W112" s="68" t="s">
        <v>3880</v>
      </c>
      <c r="X112" s="68" t="s">
        <v>3881</v>
      </c>
      <c r="Y112" s="68" t="str">
        <f t="shared" si="24"/>
        <v>CAP</v>
      </c>
    </row>
    <row r="113" spans="1:25" s="218" customFormat="1" ht="15">
      <c r="A113" s="32">
        <f t="shared" si="23"/>
        <v>111</v>
      </c>
      <c r="B113" s="97" t="s">
        <v>84</v>
      </c>
      <c r="C113" s="86" t="s">
        <v>1490</v>
      </c>
      <c r="D113" s="86" t="s">
        <v>1491</v>
      </c>
      <c r="E113" s="32" t="s">
        <v>5086</v>
      </c>
      <c r="F113" s="86" t="s">
        <v>1616</v>
      </c>
      <c r="G113" s="61">
        <v>191682011979</v>
      </c>
      <c r="H113" s="109">
        <v>41640</v>
      </c>
      <c r="I113" s="85" t="s">
        <v>1265</v>
      </c>
      <c r="J113" s="66">
        <v>33</v>
      </c>
      <c r="K113" s="66">
        <v>33</v>
      </c>
      <c r="L113" s="66"/>
      <c r="M113" s="65" t="s">
        <v>1617</v>
      </c>
      <c r="N113" s="380"/>
      <c r="O113" s="32">
        <v>5</v>
      </c>
      <c r="P113" s="32">
        <v>5</v>
      </c>
      <c r="Q113" s="32">
        <v>5</v>
      </c>
      <c r="R113" s="66" t="s">
        <v>3999</v>
      </c>
      <c r="S113" s="66" t="s">
        <v>3930</v>
      </c>
      <c r="T113" s="86" t="s">
        <v>141</v>
      </c>
      <c r="U113" s="289"/>
      <c r="V113" s="94"/>
      <c r="W113" s="68" t="s">
        <v>3880</v>
      </c>
      <c r="X113" s="68" t="s">
        <v>3881</v>
      </c>
      <c r="Y113" s="68" t="str">
        <f t="shared" si="24"/>
        <v>CAP</v>
      </c>
    </row>
    <row r="114" spans="1:25" s="218" customFormat="1" ht="15">
      <c r="A114" s="32">
        <f t="shared" si="23"/>
        <v>112</v>
      </c>
      <c r="B114" s="97" t="s">
        <v>84</v>
      </c>
      <c r="C114" s="86" t="s">
        <v>1490</v>
      </c>
      <c r="D114" s="86" t="s">
        <v>1491</v>
      </c>
      <c r="E114" s="32" t="s">
        <v>5087</v>
      </c>
      <c r="F114" s="81" t="s">
        <v>1618</v>
      </c>
      <c r="G114" s="95">
        <v>191682011986</v>
      </c>
      <c r="H114" s="109">
        <v>42736</v>
      </c>
      <c r="I114" s="85" t="s">
        <v>1265</v>
      </c>
      <c r="J114" s="66">
        <v>33</v>
      </c>
      <c r="K114" s="66">
        <v>33</v>
      </c>
      <c r="L114" s="66"/>
      <c r="M114" s="65" t="s">
        <v>1775</v>
      </c>
      <c r="N114" s="380"/>
      <c r="O114" s="32">
        <v>7</v>
      </c>
      <c r="P114" s="32">
        <v>7</v>
      </c>
      <c r="Q114" s="32">
        <v>4</v>
      </c>
      <c r="R114" s="66" t="s">
        <v>3999</v>
      </c>
      <c r="S114" s="66" t="s">
        <v>3930</v>
      </c>
      <c r="T114" s="82" t="s">
        <v>1848</v>
      </c>
      <c r="U114" s="289"/>
      <c r="V114" s="94"/>
      <c r="W114" s="68" t="s">
        <v>3880</v>
      </c>
      <c r="X114" s="68" t="s">
        <v>3881</v>
      </c>
      <c r="Y114" s="68" t="str">
        <f t="shared" si="24"/>
        <v>CAP</v>
      </c>
    </row>
    <row r="115" spans="1:25" s="218" customFormat="1" ht="15">
      <c r="A115" s="32">
        <f t="shared" ref="A115" si="28">ROW(B115)-2</f>
        <v>113</v>
      </c>
      <c r="B115" s="97" t="s">
        <v>84</v>
      </c>
      <c r="C115" s="86" t="s">
        <v>1490</v>
      </c>
      <c r="D115" s="86" t="s">
        <v>1491</v>
      </c>
      <c r="E115" s="32" t="s">
        <v>5088</v>
      </c>
      <c r="F115" s="81" t="s">
        <v>4100</v>
      </c>
      <c r="G115" s="95">
        <v>191682019098</v>
      </c>
      <c r="H115" s="109">
        <v>43851</v>
      </c>
      <c r="I115" s="85" t="s">
        <v>1265</v>
      </c>
      <c r="J115" s="66">
        <v>8</v>
      </c>
      <c r="K115" s="66">
        <v>8</v>
      </c>
      <c r="L115" s="66"/>
      <c r="M115" s="65" t="s">
        <v>4176</v>
      </c>
      <c r="N115" s="380">
        <v>6.6138678655463272E-3</v>
      </c>
      <c r="O115" s="32">
        <v>3</v>
      </c>
      <c r="P115" s="32">
        <v>3</v>
      </c>
      <c r="Q115" s="32">
        <v>2</v>
      </c>
      <c r="R115" s="66" t="s">
        <v>3999</v>
      </c>
      <c r="S115" s="66" t="s">
        <v>3930</v>
      </c>
      <c r="T115" s="82"/>
      <c r="U115" s="289" t="s">
        <v>7089</v>
      </c>
      <c r="V115" s="94"/>
      <c r="W115" s="68" t="s">
        <v>3880</v>
      </c>
      <c r="X115" s="68" t="s">
        <v>3881</v>
      </c>
      <c r="Y115" s="68" t="str">
        <f t="shared" si="24"/>
        <v>CAP</v>
      </c>
    </row>
    <row r="116" spans="1:25" s="218" customFormat="1" ht="15">
      <c r="A116" s="32">
        <f t="shared" si="23"/>
        <v>114</v>
      </c>
      <c r="B116" s="97" t="s">
        <v>84</v>
      </c>
      <c r="C116" s="86" t="s">
        <v>1490</v>
      </c>
      <c r="D116" s="86" t="s">
        <v>1491</v>
      </c>
      <c r="E116" s="32" t="s">
        <v>7112</v>
      </c>
      <c r="F116" s="86" t="s">
        <v>1619</v>
      </c>
      <c r="G116" s="61">
        <v>191682012181</v>
      </c>
      <c r="H116" s="109">
        <v>42736</v>
      </c>
      <c r="I116" s="85" t="s">
        <v>3872</v>
      </c>
      <c r="J116" s="66">
        <v>11</v>
      </c>
      <c r="K116" s="66"/>
      <c r="L116" s="66"/>
      <c r="M116" s="65" t="s">
        <v>7111</v>
      </c>
      <c r="N116" s="380"/>
      <c r="O116" s="32">
        <v>3</v>
      </c>
      <c r="P116" s="32">
        <v>3</v>
      </c>
      <c r="Q116" s="32">
        <v>1</v>
      </c>
      <c r="R116" s="66" t="s">
        <v>3999</v>
      </c>
      <c r="S116" s="66" t="s">
        <v>3930</v>
      </c>
      <c r="T116" s="82" t="s">
        <v>1849</v>
      </c>
      <c r="U116" s="289" t="s">
        <v>7090</v>
      </c>
      <c r="V116" s="94"/>
      <c r="W116" s="68" t="s">
        <v>3880</v>
      </c>
      <c r="X116" s="68" t="s">
        <v>3881</v>
      </c>
      <c r="Y116" s="68" t="str">
        <f t="shared" si="24"/>
        <v>CAP</v>
      </c>
    </row>
    <row r="117" spans="1:25" s="218" customFormat="1" ht="15">
      <c r="A117" s="32">
        <f t="shared" si="23"/>
        <v>115</v>
      </c>
      <c r="B117" s="97" t="s">
        <v>84</v>
      </c>
      <c r="C117" s="86" t="s">
        <v>1490</v>
      </c>
      <c r="D117" s="86" t="s">
        <v>1491</v>
      </c>
      <c r="E117" s="32" t="s">
        <v>5090</v>
      </c>
      <c r="F117" s="86" t="s">
        <v>4814</v>
      </c>
      <c r="G117" s="61">
        <v>191682017940</v>
      </c>
      <c r="H117" s="109">
        <v>43592</v>
      </c>
      <c r="I117" s="85" t="s">
        <v>3872</v>
      </c>
      <c r="J117" s="66">
        <v>22</v>
      </c>
      <c r="K117" s="66"/>
      <c r="L117" s="66"/>
      <c r="M117" s="65" t="s">
        <v>7100</v>
      </c>
      <c r="N117" s="380"/>
      <c r="O117" s="32">
        <v>3</v>
      </c>
      <c r="P117" s="32">
        <v>3</v>
      </c>
      <c r="Q117" s="32">
        <v>1</v>
      </c>
      <c r="R117" s="66" t="s">
        <v>3999</v>
      </c>
      <c r="S117" s="66" t="s">
        <v>3930</v>
      </c>
      <c r="T117" s="82" t="s">
        <v>3438</v>
      </c>
      <c r="U117" s="289"/>
      <c r="V117" s="94"/>
      <c r="W117" s="68" t="s">
        <v>3880</v>
      </c>
      <c r="X117" s="68" t="s">
        <v>3881</v>
      </c>
      <c r="Y117" s="68" t="str">
        <f t="shared" si="24"/>
        <v>CAP</v>
      </c>
    </row>
    <row r="118" spans="1:25" s="218" customFormat="1" ht="15">
      <c r="A118" s="32">
        <f t="shared" si="23"/>
        <v>116</v>
      </c>
      <c r="B118" s="97" t="s">
        <v>84</v>
      </c>
      <c r="C118" s="86" t="s">
        <v>1490</v>
      </c>
      <c r="D118" s="86" t="s">
        <v>1491</v>
      </c>
      <c r="E118" s="32" t="s">
        <v>5090</v>
      </c>
      <c r="F118" s="86" t="s">
        <v>4815</v>
      </c>
      <c r="G118" s="61">
        <v>191682014567</v>
      </c>
      <c r="H118" s="109">
        <v>43461</v>
      </c>
      <c r="I118" s="85" t="s">
        <v>3872</v>
      </c>
      <c r="J118" s="66">
        <v>22</v>
      </c>
      <c r="K118" s="66"/>
      <c r="L118" s="66"/>
      <c r="M118" s="65" t="s">
        <v>7101</v>
      </c>
      <c r="N118" s="380"/>
      <c r="O118" s="32">
        <v>3</v>
      </c>
      <c r="P118" s="32">
        <v>3</v>
      </c>
      <c r="Q118" s="32">
        <v>1</v>
      </c>
      <c r="R118" s="66" t="s">
        <v>3999</v>
      </c>
      <c r="S118" s="66" t="s">
        <v>3930</v>
      </c>
      <c r="T118" s="82"/>
      <c r="U118" s="289" t="s">
        <v>7087</v>
      </c>
      <c r="V118" s="94"/>
      <c r="W118" s="68" t="s">
        <v>3880</v>
      </c>
      <c r="X118" s="68" t="s">
        <v>3881</v>
      </c>
      <c r="Y118" s="68" t="str">
        <f t="shared" si="24"/>
        <v>CAP</v>
      </c>
    </row>
    <row r="119" spans="1:25" s="218" customFormat="1" ht="15">
      <c r="A119" s="32">
        <f t="shared" si="23"/>
        <v>117</v>
      </c>
      <c r="B119" s="97" t="s">
        <v>84</v>
      </c>
      <c r="C119" s="86" t="s">
        <v>1490</v>
      </c>
      <c r="D119" s="86" t="s">
        <v>1491</v>
      </c>
      <c r="E119" s="32" t="s">
        <v>5091</v>
      </c>
      <c r="F119" s="86" t="s">
        <v>1620</v>
      </c>
      <c r="G119" s="61">
        <v>191682011993</v>
      </c>
      <c r="H119" s="109">
        <v>41640</v>
      </c>
      <c r="I119" s="85" t="s">
        <v>3872</v>
      </c>
      <c r="J119" s="66">
        <v>22</v>
      </c>
      <c r="K119" s="66"/>
      <c r="L119" s="66"/>
      <c r="M119" s="65" t="s">
        <v>7102</v>
      </c>
      <c r="N119" s="380">
        <v>0.10802650847059002</v>
      </c>
      <c r="O119" s="32">
        <v>6</v>
      </c>
      <c r="P119" s="32">
        <v>6</v>
      </c>
      <c r="Q119" s="32">
        <v>6</v>
      </c>
      <c r="R119" s="66" t="s">
        <v>3999</v>
      </c>
      <c r="S119" s="66" t="s">
        <v>3930</v>
      </c>
      <c r="T119" s="86" t="s">
        <v>195</v>
      </c>
      <c r="U119" s="289"/>
      <c r="V119" s="94"/>
      <c r="W119" s="68" t="s">
        <v>3880</v>
      </c>
      <c r="X119" s="68" t="s">
        <v>3881</v>
      </c>
      <c r="Y119" s="68" t="str">
        <f t="shared" si="24"/>
        <v>CAP</v>
      </c>
    </row>
    <row r="120" spans="1:25" s="218" customFormat="1" ht="15">
      <c r="A120" s="32">
        <f t="shared" ref="A120" si="29">ROW(B120)-2</f>
        <v>118</v>
      </c>
      <c r="B120" s="97" t="s">
        <v>84</v>
      </c>
      <c r="C120" s="86" t="s">
        <v>1490</v>
      </c>
      <c r="D120" s="86" t="s">
        <v>1491</v>
      </c>
      <c r="E120" s="32" t="s">
        <v>5091</v>
      </c>
      <c r="F120" s="86" t="s">
        <v>7535</v>
      </c>
      <c r="G120" s="61">
        <v>191682037054</v>
      </c>
      <c r="H120" s="109">
        <v>45237</v>
      </c>
      <c r="I120" s="85" t="s">
        <v>1266</v>
      </c>
      <c r="J120" s="66">
        <v>22</v>
      </c>
      <c r="K120" s="66">
        <v>22</v>
      </c>
      <c r="L120" s="66"/>
      <c r="M120" s="65" t="s">
        <v>7529</v>
      </c>
      <c r="N120" s="380"/>
      <c r="O120" s="32">
        <v>6</v>
      </c>
      <c r="P120" s="32">
        <v>6</v>
      </c>
      <c r="Q120" s="32">
        <v>6</v>
      </c>
      <c r="R120" s="66" t="s">
        <v>3999</v>
      </c>
      <c r="S120" s="66" t="s">
        <v>3930</v>
      </c>
      <c r="T120" s="86" t="s">
        <v>7530</v>
      </c>
      <c r="U120" s="289"/>
      <c r="V120" s="94"/>
      <c r="W120" s="68" t="s">
        <v>3880</v>
      </c>
      <c r="X120" s="68" t="s">
        <v>3881</v>
      </c>
      <c r="Y120" s="68" t="str">
        <f t="shared" ref="Y120" si="30">C120</f>
        <v>CAP</v>
      </c>
    </row>
    <row r="121" spans="1:25" s="218" customFormat="1" ht="15">
      <c r="A121" s="32">
        <f t="shared" si="23"/>
        <v>119</v>
      </c>
      <c r="B121" s="97" t="s">
        <v>84</v>
      </c>
      <c r="C121" s="86" t="s">
        <v>1490</v>
      </c>
      <c r="D121" s="86" t="s">
        <v>1491</v>
      </c>
      <c r="E121" s="32" t="s">
        <v>5091</v>
      </c>
      <c r="F121" s="86" t="s">
        <v>1621</v>
      </c>
      <c r="G121" s="61">
        <v>191682008641</v>
      </c>
      <c r="H121" s="109">
        <v>41640</v>
      </c>
      <c r="I121" s="85" t="s">
        <v>3872</v>
      </c>
      <c r="J121" s="66">
        <v>22</v>
      </c>
      <c r="K121" s="66"/>
      <c r="L121" s="66"/>
      <c r="M121" s="65" t="s">
        <v>7103</v>
      </c>
      <c r="N121" s="380">
        <v>0.12125424420168267</v>
      </c>
      <c r="O121" s="32">
        <v>6</v>
      </c>
      <c r="P121" s="32">
        <v>6</v>
      </c>
      <c r="Q121" s="32">
        <v>6</v>
      </c>
      <c r="R121" s="66" t="s">
        <v>3999</v>
      </c>
      <c r="S121" s="66" t="s">
        <v>3930</v>
      </c>
      <c r="T121" s="86" t="s">
        <v>184</v>
      </c>
      <c r="U121" s="289"/>
      <c r="V121" s="94"/>
      <c r="W121" s="68" t="s">
        <v>3880</v>
      </c>
      <c r="X121" s="68" t="s">
        <v>3881</v>
      </c>
      <c r="Y121" s="68" t="str">
        <f t="shared" si="24"/>
        <v>CAP</v>
      </c>
    </row>
    <row r="122" spans="1:25" s="218" customFormat="1" ht="15">
      <c r="A122" s="32">
        <f t="shared" si="23"/>
        <v>120</v>
      </c>
      <c r="B122" s="97" t="s">
        <v>84</v>
      </c>
      <c r="C122" s="86" t="s">
        <v>1490</v>
      </c>
      <c r="D122" s="86" t="s">
        <v>1491</v>
      </c>
      <c r="E122" s="32" t="s">
        <v>5091</v>
      </c>
      <c r="F122" s="86" t="s">
        <v>1622</v>
      </c>
      <c r="G122" s="61">
        <v>191682008658</v>
      </c>
      <c r="H122" s="109">
        <v>41640</v>
      </c>
      <c r="I122" s="85" t="s">
        <v>1265</v>
      </c>
      <c r="J122" s="66">
        <v>22</v>
      </c>
      <c r="K122" s="66">
        <v>22</v>
      </c>
      <c r="L122" s="66"/>
      <c r="M122" s="65" t="s">
        <v>1787</v>
      </c>
      <c r="N122" s="380">
        <v>0.15652820615126306</v>
      </c>
      <c r="O122" s="32">
        <v>6</v>
      </c>
      <c r="P122" s="32">
        <v>6</v>
      </c>
      <c r="Q122" s="32">
        <v>6</v>
      </c>
      <c r="R122" s="66" t="s">
        <v>3999</v>
      </c>
      <c r="S122" s="66" t="s">
        <v>3930</v>
      </c>
      <c r="T122" s="86" t="s">
        <v>191</v>
      </c>
      <c r="U122" s="289"/>
      <c r="V122" s="94"/>
      <c r="W122" s="68" t="s">
        <v>3880</v>
      </c>
      <c r="X122" s="68" t="s">
        <v>3881</v>
      </c>
      <c r="Y122" s="68" t="str">
        <f t="shared" si="24"/>
        <v>CAP</v>
      </c>
    </row>
    <row r="123" spans="1:25" s="218" customFormat="1" ht="15">
      <c r="A123" s="32">
        <f t="shared" si="23"/>
        <v>121</v>
      </c>
      <c r="B123" s="97" t="s">
        <v>84</v>
      </c>
      <c r="C123" s="86" t="s">
        <v>1490</v>
      </c>
      <c r="D123" s="86" t="s">
        <v>1491</v>
      </c>
      <c r="E123" s="32" t="s">
        <v>5091</v>
      </c>
      <c r="F123" s="86" t="s">
        <v>1623</v>
      </c>
      <c r="G123" s="61">
        <v>191682008665</v>
      </c>
      <c r="H123" s="109">
        <v>41640</v>
      </c>
      <c r="I123" s="85" t="s">
        <v>1265</v>
      </c>
      <c r="J123" s="66">
        <v>22</v>
      </c>
      <c r="K123" s="66">
        <v>22</v>
      </c>
      <c r="L123" s="66"/>
      <c r="M123" s="65" t="s">
        <v>1788</v>
      </c>
      <c r="N123" s="380">
        <v>0.2006206585882386</v>
      </c>
      <c r="O123" s="32">
        <v>6</v>
      </c>
      <c r="P123" s="32">
        <v>6</v>
      </c>
      <c r="Q123" s="32">
        <v>3</v>
      </c>
      <c r="R123" s="66" t="s">
        <v>3999</v>
      </c>
      <c r="S123" s="66" t="s">
        <v>3930</v>
      </c>
      <c r="T123" s="86" t="s">
        <v>188</v>
      </c>
      <c r="U123" s="289" t="s">
        <v>7057</v>
      </c>
      <c r="V123" s="94"/>
      <c r="W123" s="68" t="s">
        <v>3880</v>
      </c>
      <c r="X123" s="68" t="s">
        <v>3881</v>
      </c>
      <c r="Y123" s="68" t="str">
        <f t="shared" si="24"/>
        <v>CAP</v>
      </c>
    </row>
    <row r="124" spans="1:25" s="218" customFormat="1" ht="15">
      <c r="A124" s="32">
        <f t="shared" ref="A124" si="31">ROW(B124)-2</f>
        <v>122</v>
      </c>
      <c r="B124" s="97" t="s">
        <v>84</v>
      </c>
      <c r="C124" s="86" t="s">
        <v>1490</v>
      </c>
      <c r="D124" s="86" t="s">
        <v>1491</v>
      </c>
      <c r="E124" s="32" t="s">
        <v>5091</v>
      </c>
      <c r="F124" s="2" t="s">
        <v>4963</v>
      </c>
      <c r="G124" s="61">
        <v>191682022005</v>
      </c>
      <c r="H124" s="109">
        <v>44210</v>
      </c>
      <c r="I124" s="85" t="s">
        <v>1265</v>
      </c>
      <c r="J124" s="66">
        <v>22</v>
      </c>
      <c r="K124" s="66">
        <v>22</v>
      </c>
      <c r="L124" s="66"/>
      <c r="M124" s="65" t="s">
        <v>4941</v>
      </c>
      <c r="N124" s="380">
        <v>9.0389527495799815E-2</v>
      </c>
      <c r="O124" s="32">
        <v>6</v>
      </c>
      <c r="P124" s="32">
        <v>6</v>
      </c>
      <c r="Q124" s="32">
        <v>3</v>
      </c>
      <c r="R124" s="66" t="s">
        <v>3999</v>
      </c>
      <c r="S124" s="66" t="s">
        <v>3930</v>
      </c>
      <c r="T124" s="86"/>
      <c r="U124" s="289"/>
      <c r="V124" s="94"/>
      <c r="W124" s="68" t="s">
        <v>3880</v>
      </c>
      <c r="X124" s="68" t="s">
        <v>3881</v>
      </c>
      <c r="Y124" s="68" t="str">
        <f t="shared" si="24"/>
        <v>CAP</v>
      </c>
    </row>
    <row r="125" spans="1:25" s="218" customFormat="1" ht="15">
      <c r="A125" s="32">
        <f t="shared" si="23"/>
        <v>123</v>
      </c>
      <c r="B125" s="97" t="s">
        <v>84</v>
      </c>
      <c r="C125" s="86" t="s">
        <v>1490</v>
      </c>
      <c r="D125" s="86" t="s">
        <v>1491</v>
      </c>
      <c r="E125" s="32" t="s">
        <v>5092</v>
      </c>
      <c r="F125" s="86" t="s">
        <v>1624</v>
      </c>
      <c r="G125" s="61">
        <v>191682008726</v>
      </c>
      <c r="H125" s="109">
        <v>41640</v>
      </c>
      <c r="I125" s="85" t="s">
        <v>1265</v>
      </c>
      <c r="J125" s="66">
        <v>33</v>
      </c>
      <c r="K125" s="66">
        <v>33</v>
      </c>
      <c r="L125" s="66"/>
      <c r="M125" s="65" t="s">
        <v>1776</v>
      </c>
      <c r="N125" s="380">
        <v>0.11243575371428756</v>
      </c>
      <c r="O125" s="32">
        <v>5</v>
      </c>
      <c r="P125" s="32">
        <v>5</v>
      </c>
      <c r="Q125" s="32">
        <v>2</v>
      </c>
      <c r="R125" s="66" t="s">
        <v>3999</v>
      </c>
      <c r="S125" s="66" t="s">
        <v>3930</v>
      </c>
      <c r="T125" s="86" t="s">
        <v>260</v>
      </c>
      <c r="U125" s="289"/>
      <c r="V125" s="94"/>
      <c r="W125" s="68" t="s">
        <v>3880</v>
      </c>
      <c r="X125" s="68" t="s">
        <v>3881</v>
      </c>
      <c r="Y125" s="68" t="str">
        <f t="shared" si="24"/>
        <v>CAP</v>
      </c>
    </row>
    <row r="126" spans="1:25" s="218" customFormat="1" ht="15">
      <c r="A126" s="32">
        <f t="shared" si="23"/>
        <v>124</v>
      </c>
      <c r="B126" s="97" t="s">
        <v>84</v>
      </c>
      <c r="C126" s="86" t="s">
        <v>1490</v>
      </c>
      <c r="D126" s="86" t="s">
        <v>1491</v>
      </c>
      <c r="E126" s="32" t="s">
        <v>5093</v>
      </c>
      <c r="F126" s="86" t="s">
        <v>1626</v>
      </c>
      <c r="G126" s="61">
        <v>191682008788</v>
      </c>
      <c r="H126" s="109">
        <v>42005</v>
      </c>
      <c r="I126" s="85" t="s">
        <v>3872</v>
      </c>
      <c r="J126" s="66">
        <v>33</v>
      </c>
      <c r="K126" s="66"/>
      <c r="L126" s="66"/>
      <c r="M126" s="65" t="s">
        <v>7104</v>
      </c>
      <c r="N126" s="380">
        <v>0.26455471462185309</v>
      </c>
      <c r="O126" s="32">
        <v>6</v>
      </c>
      <c r="P126" s="32">
        <v>6</v>
      </c>
      <c r="Q126" s="32">
        <v>2</v>
      </c>
      <c r="R126" s="66" t="s">
        <v>3999</v>
      </c>
      <c r="S126" s="66" t="s">
        <v>3930</v>
      </c>
      <c r="T126" s="86" t="s">
        <v>158</v>
      </c>
      <c r="U126" s="289"/>
      <c r="V126" s="94"/>
      <c r="W126" s="68" t="s">
        <v>3880</v>
      </c>
      <c r="X126" s="68" t="s">
        <v>3881</v>
      </c>
      <c r="Y126" s="68" t="str">
        <f t="shared" si="24"/>
        <v>CAP</v>
      </c>
    </row>
    <row r="127" spans="1:25" s="218" customFormat="1" ht="15">
      <c r="A127" s="32">
        <f t="shared" si="23"/>
        <v>125</v>
      </c>
      <c r="B127" s="97" t="s">
        <v>84</v>
      </c>
      <c r="C127" s="86" t="s">
        <v>1490</v>
      </c>
      <c r="D127" s="86" t="s">
        <v>1491</v>
      </c>
      <c r="E127" s="32" t="s">
        <v>5094</v>
      </c>
      <c r="F127" s="86" t="s">
        <v>1802</v>
      </c>
      <c r="G127" s="61">
        <v>191682012013</v>
      </c>
      <c r="H127" s="109">
        <v>42370</v>
      </c>
      <c r="I127" s="85" t="s">
        <v>1265</v>
      </c>
      <c r="J127" s="66">
        <v>33</v>
      </c>
      <c r="K127" s="66">
        <v>33</v>
      </c>
      <c r="L127" s="66"/>
      <c r="M127" s="65" t="s">
        <v>1864</v>
      </c>
      <c r="N127" s="380">
        <v>0.23589462053781898</v>
      </c>
      <c r="O127" s="32">
        <v>6</v>
      </c>
      <c r="P127" s="32">
        <v>6</v>
      </c>
      <c r="Q127" s="32">
        <v>2</v>
      </c>
      <c r="R127" s="66" t="s">
        <v>3999</v>
      </c>
      <c r="S127" s="66" t="s">
        <v>3930</v>
      </c>
      <c r="T127" s="86" t="s">
        <v>1862</v>
      </c>
      <c r="U127" s="289"/>
      <c r="V127" s="94"/>
      <c r="W127" s="68" t="s">
        <v>3880</v>
      </c>
      <c r="X127" s="68" t="s">
        <v>3881</v>
      </c>
      <c r="Y127" s="68" t="str">
        <f t="shared" si="24"/>
        <v>CAP</v>
      </c>
    </row>
    <row r="128" spans="1:25" s="218" customFormat="1" ht="15">
      <c r="A128" s="32">
        <f t="shared" si="23"/>
        <v>126</v>
      </c>
      <c r="B128" s="97" t="s">
        <v>84</v>
      </c>
      <c r="C128" s="86" t="s">
        <v>1490</v>
      </c>
      <c r="D128" s="86" t="s">
        <v>1491</v>
      </c>
      <c r="E128" s="32" t="s">
        <v>5093</v>
      </c>
      <c r="F128" s="86" t="s">
        <v>1801</v>
      </c>
      <c r="G128" s="61">
        <v>191682012020</v>
      </c>
      <c r="H128" s="109">
        <v>42005</v>
      </c>
      <c r="I128" s="85" t="s">
        <v>1265</v>
      </c>
      <c r="J128" s="66">
        <v>33</v>
      </c>
      <c r="K128" s="66">
        <v>33</v>
      </c>
      <c r="L128" s="66"/>
      <c r="M128" s="65" t="s">
        <v>1865</v>
      </c>
      <c r="N128" s="380">
        <v>0.23148537529412144</v>
      </c>
      <c r="O128" s="32">
        <v>6</v>
      </c>
      <c r="P128" s="32">
        <v>6</v>
      </c>
      <c r="Q128" s="32">
        <v>2</v>
      </c>
      <c r="R128" s="66" t="s">
        <v>3999</v>
      </c>
      <c r="S128" s="66" t="s">
        <v>3930</v>
      </c>
      <c r="T128" s="86" t="s">
        <v>1863</v>
      </c>
      <c r="U128" s="289"/>
      <c r="V128" s="94"/>
      <c r="W128" s="68" t="s">
        <v>3880</v>
      </c>
      <c r="X128" s="68" t="s">
        <v>3881</v>
      </c>
      <c r="Y128" s="68" t="str">
        <f t="shared" si="24"/>
        <v>CAP</v>
      </c>
    </row>
    <row r="129" spans="1:25" s="218" customFormat="1" ht="15">
      <c r="A129" s="32">
        <f t="shared" si="23"/>
        <v>127</v>
      </c>
      <c r="B129" s="97" t="s">
        <v>84</v>
      </c>
      <c r="C129" s="86" t="s">
        <v>1490</v>
      </c>
      <c r="D129" s="86" t="s">
        <v>1491</v>
      </c>
      <c r="E129" s="32" t="s">
        <v>5093</v>
      </c>
      <c r="F129" s="86" t="s">
        <v>1628</v>
      </c>
      <c r="G129" s="61">
        <v>191682008795</v>
      </c>
      <c r="H129" s="109">
        <v>42005</v>
      </c>
      <c r="I129" s="85" t="s">
        <v>1265</v>
      </c>
      <c r="J129" s="66">
        <v>33</v>
      </c>
      <c r="K129" s="66">
        <v>33</v>
      </c>
      <c r="L129" s="66"/>
      <c r="M129" s="65" t="s">
        <v>1777</v>
      </c>
      <c r="N129" s="380">
        <v>0.29982867657143353</v>
      </c>
      <c r="O129" s="32">
        <v>6</v>
      </c>
      <c r="P129" s="32">
        <v>6</v>
      </c>
      <c r="Q129" s="32">
        <v>2</v>
      </c>
      <c r="R129" s="66" t="s">
        <v>3999</v>
      </c>
      <c r="S129" s="66" t="s">
        <v>3930</v>
      </c>
      <c r="T129" s="86" t="s">
        <v>1820</v>
      </c>
      <c r="U129" s="289"/>
      <c r="V129" s="94"/>
      <c r="W129" s="68" t="s">
        <v>3880</v>
      </c>
      <c r="X129" s="68" t="s">
        <v>3881</v>
      </c>
      <c r="Y129" s="68" t="str">
        <f t="shared" si="24"/>
        <v>CAP</v>
      </c>
    </row>
    <row r="130" spans="1:25" s="218" customFormat="1" ht="15">
      <c r="A130" s="32">
        <f t="shared" si="23"/>
        <v>128</v>
      </c>
      <c r="B130" s="97" t="s">
        <v>84</v>
      </c>
      <c r="C130" s="86" t="s">
        <v>1490</v>
      </c>
      <c r="D130" s="86" t="s">
        <v>1491</v>
      </c>
      <c r="E130" s="32" t="s">
        <v>5094</v>
      </c>
      <c r="F130" s="86" t="s">
        <v>1629</v>
      </c>
      <c r="G130" s="61">
        <v>191682012037</v>
      </c>
      <c r="H130" s="109">
        <v>42370</v>
      </c>
      <c r="I130" s="85" t="s">
        <v>1265</v>
      </c>
      <c r="J130" s="66">
        <v>38.5</v>
      </c>
      <c r="K130" s="66">
        <v>38.5</v>
      </c>
      <c r="L130" s="66"/>
      <c r="M130" s="65" t="s">
        <v>1778</v>
      </c>
      <c r="N130" s="380">
        <v>0.3042379218151311</v>
      </c>
      <c r="O130" s="32">
        <v>6</v>
      </c>
      <c r="P130" s="32">
        <v>6</v>
      </c>
      <c r="Q130" s="32">
        <v>2</v>
      </c>
      <c r="R130" s="66" t="s">
        <v>3999</v>
      </c>
      <c r="S130" s="66" t="s">
        <v>3930</v>
      </c>
      <c r="T130" s="86" t="s">
        <v>1821</v>
      </c>
      <c r="U130" s="289"/>
      <c r="V130" s="94"/>
      <c r="W130" s="68" t="s">
        <v>3880</v>
      </c>
      <c r="X130" s="68" t="s">
        <v>3881</v>
      </c>
      <c r="Y130" s="68" t="str">
        <f t="shared" ref="Y130:Y206" si="32">C130</f>
        <v>CAP</v>
      </c>
    </row>
    <row r="131" spans="1:25" s="218" customFormat="1" ht="15">
      <c r="A131" s="32">
        <f t="shared" si="23"/>
        <v>129</v>
      </c>
      <c r="B131" s="97" t="s">
        <v>84</v>
      </c>
      <c r="C131" s="86" t="s">
        <v>1490</v>
      </c>
      <c r="D131" s="86" t="s">
        <v>1491</v>
      </c>
      <c r="E131" s="32" t="s">
        <v>5093</v>
      </c>
      <c r="F131" s="86" t="s">
        <v>1630</v>
      </c>
      <c r="G131" s="61">
        <v>191682008801</v>
      </c>
      <c r="H131" s="109">
        <v>42005</v>
      </c>
      <c r="I131" s="85" t="s">
        <v>1265</v>
      </c>
      <c r="J131" s="66">
        <v>33</v>
      </c>
      <c r="K131" s="66">
        <v>33</v>
      </c>
      <c r="L131" s="66"/>
      <c r="M131" s="65" t="s">
        <v>1779</v>
      </c>
      <c r="N131" s="380">
        <v>0.28880556346218961</v>
      </c>
      <c r="O131" s="32">
        <v>6</v>
      </c>
      <c r="P131" s="32">
        <v>6</v>
      </c>
      <c r="Q131" s="32">
        <v>2</v>
      </c>
      <c r="R131" s="66" t="s">
        <v>3999</v>
      </c>
      <c r="S131" s="66" t="s">
        <v>3930</v>
      </c>
      <c r="T131" s="86" t="s">
        <v>154</v>
      </c>
      <c r="U131" s="289" t="s">
        <v>7069</v>
      </c>
      <c r="V131" s="94"/>
      <c r="W131" s="68" t="s">
        <v>3880</v>
      </c>
      <c r="X131" s="68" t="s">
        <v>3881</v>
      </c>
      <c r="Y131" s="68" t="str">
        <f t="shared" si="32"/>
        <v>CAP</v>
      </c>
    </row>
    <row r="132" spans="1:25" s="218" customFormat="1" ht="15">
      <c r="A132" s="32">
        <f t="shared" si="23"/>
        <v>130</v>
      </c>
      <c r="B132" s="97" t="s">
        <v>84</v>
      </c>
      <c r="C132" s="86" t="s">
        <v>1490</v>
      </c>
      <c r="D132" s="86" t="s">
        <v>1491</v>
      </c>
      <c r="E132" s="32" t="s">
        <v>5094</v>
      </c>
      <c r="F132" s="86" t="s">
        <v>1631</v>
      </c>
      <c r="G132" s="61">
        <v>191682012044</v>
      </c>
      <c r="H132" s="109">
        <v>42370</v>
      </c>
      <c r="I132" s="85" t="s">
        <v>1265</v>
      </c>
      <c r="J132" s="66">
        <v>38.5</v>
      </c>
      <c r="K132" s="66">
        <v>38.5</v>
      </c>
      <c r="L132" s="66"/>
      <c r="M132" s="65" t="s">
        <v>1780</v>
      </c>
      <c r="N132" s="380">
        <v>0.29101018608403839</v>
      </c>
      <c r="O132" s="32">
        <v>6</v>
      </c>
      <c r="P132" s="32">
        <v>6</v>
      </c>
      <c r="Q132" s="32">
        <v>2</v>
      </c>
      <c r="R132" s="66" t="s">
        <v>3999</v>
      </c>
      <c r="S132" s="66" t="s">
        <v>3930</v>
      </c>
      <c r="T132" s="86" t="s">
        <v>176</v>
      </c>
      <c r="U132" s="289"/>
      <c r="V132" s="94"/>
      <c r="W132" s="68" t="s">
        <v>3880</v>
      </c>
      <c r="X132" s="68" t="s">
        <v>3881</v>
      </c>
      <c r="Y132" s="68" t="str">
        <f t="shared" si="32"/>
        <v>CAP</v>
      </c>
    </row>
    <row r="133" spans="1:25" s="218" customFormat="1" ht="15">
      <c r="A133" s="32">
        <f t="shared" ref="A133:A158" si="33">ROW(B133)-2</f>
        <v>131</v>
      </c>
      <c r="B133" s="97" t="s">
        <v>84</v>
      </c>
      <c r="C133" s="86" t="s">
        <v>1490</v>
      </c>
      <c r="D133" s="86" t="s">
        <v>1491</v>
      </c>
      <c r="E133" s="32" t="s">
        <v>5093</v>
      </c>
      <c r="F133" s="86" t="s">
        <v>1632</v>
      </c>
      <c r="G133" s="61">
        <v>191682008818</v>
      </c>
      <c r="H133" s="109">
        <v>42005</v>
      </c>
      <c r="I133" s="85" t="s">
        <v>1265</v>
      </c>
      <c r="J133" s="66">
        <v>33</v>
      </c>
      <c r="K133" s="66">
        <v>33</v>
      </c>
      <c r="L133" s="66"/>
      <c r="M133" s="65" t="s">
        <v>1781</v>
      </c>
      <c r="N133" s="380">
        <v>0.31746565754622369</v>
      </c>
      <c r="O133" s="32">
        <v>6</v>
      </c>
      <c r="P133" s="32">
        <v>6</v>
      </c>
      <c r="Q133" s="32">
        <v>2</v>
      </c>
      <c r="R133" s="66" t="s">
        <v>3999</v>
      </c>
      <c r="S133" s="66" t="s">
        <v>3930</v>
      </c>
      <c r="T133" s="86" t="s">
        <v>1152</v>
      </c>
      <c r="U133" s="289"/>
      <c r="V133" s="94"/>
      <c r="W133" s="68" t="s">
        <v>3880</v>
      </c>
      <c r="X133" s="68" t="s">
        <v>3881</v>
      </c>
      <c r="Y133" s="68" t="str">
        <f t="shared" si="32"/>
        <v>CAP</v>
      </c>
    </row>
    <row r="134" spans="1:25" s="218" customFormat="1" ht="15">
      <c r="A134" s="32">
        <f t="shared" si="33"/>
        <v>132</v>
      </c>
      <c r="B134" s="97" t="s">
        <v>84</v>
      </c>
      <c r="C134" s="86" t="s">
        <v>1490</v>
      </c>
      <c r="D134" s="86" t="s">
        <v>1491</v>
      </c>
      <c r="E134" s="32" t="s">
        <v>5093</v>
      </c>
      <c r="F134" s="86" t="s">
        <v>1633</v>
      </c>
      <c r="G134" s="61">
        <v>191682008825</v>
      </c>
      <c r="H134" s="109">
        <v>42005</v>
      </c>
      <c r="I134" s="85" t="s">
        <v>1265</v>
      </c>
      <c r="J134" s="66">
        <v>33</v>
      </c>
      <c r="K134" s="66">
        <v>33</v>
      </c>
      <c r="L134" s="66"/>
      <c r="M134" s="65" t="s">
        <v>1782</v>
      </c>
      <c r="N134" s="380">
        <v>0.39683207193277964</v>
      </c>
      <c r="O134" s="32">
        <v>6</v>
      </c>
      <c r="P134" s="32">
        <v>6</v>
      </c>
      <c r="Q134" s="32">
        <v>2</v>
      </c>
      <c r="R134" s="66" t="s">
        <v>3999</v>
      </c>
      <c r="S134" s="66" t="s">
        <v>3930</v>
      </c>
      <c r="T134" s="86" t="s">
        <v>936</v>
      </c>
      <c r="U134" s="289"/>
      <c r="V134" s="94"/>
      <c r="W134" s="68" t="s">
        <v>3880</v>
      </c>
      <c r="X134" s="68" t="s">
        <v>3881</v>
      </c>
      <c r="Y134" s="68" t="str">
        <f t="shared" si="32"/>
        <v>CAP</v>
      </c>
    </row>
    <row r="135" spans="1:25" s="218" customFormat="1" ht="15">
      <c r="A135" s="32">
        <f t="shared" si="33"/>
        <v>133</v>
      </c>
      <c r="B135" s="97" t="s">
        <v>84</v>
      </c>
      <c r="C135" s="86" t="s">
        <v>1490</v>
      </c>
      <c r="D135" s="86" t="s">
        <v>1491</v>
      </c>
      <c r="E135" s="32" t="s">
        <v>5094</v>
      </c>
      <c r="F135" s="86" t="s">
        <v>1634</v>
      </c>
      <c r="G135" s="61">
        <v>191682012051</v>
      </c>
      <c r="H135" s="109">
        <v>42370</v>
      </c>
      <c r="I135" s="85" t="s">
        <v>1265</v>
      </c>
      <c r="J135" s="66">
        <v>38.5</v>
      </c>
      <c r="K135" s="66">
        <v>38.5</v>
      </c>
      <c r="L135" s="66"/>
      <c r="M135" s="65" t="s">
        <v>1783</v>
      </c>
      <c r="N135" s="380">
        <v>0.40124131717647721</v>
      </c>
      <c r="O135" s="32">
        <v>6</v>
      </c>
      <c r="P135" s="32">
        <v>6</v>
      </c>
      <c r="Q135" s="32">
        <v>2</v>
      </c>
      <c r="R135" s="66" t="s">
        <v>3999</v>
      </c>
      <c r="S135" s="66" t="s">
        <v>3930</v>
      </c>
      <c r="T135" s="86" t="s">
        <v>937</v>
      </c>
      <c r="U135" s="289"/>
      <c r="V135" s="94"/>
      <c r="W135" s="68" t="s">
        <v>3880</v>
      </c>
      <c r="X135" s="68" t="s">
        <v>3881</v>
      </c>
      <c r="Y135" s="68" t="str">
        <f t="shared" si="32"/>
        <v>CAP</v>
      </c>
    </row>
    <row r="136" spans="1:25" s="218" customFormat="1" ht="15">
      <c r="A136" s="32">
        <f t="shared" si="33"/>
        <v>134</v>
      </c>
      <c r="B136" s="97" t="s">
        <v>84</v>
      </c>
      <c r="C136" s="86" t="s">
        <v>1490</v>
      </c>
      <c r="D136" s="86" t="s">
        <v>1491</v>
      </c>
      <c r="E136" s="32" t="s">
        <v>5094</v>
      </c>
      <c r="F136" s="86" t="s">
        <v>1635</v>
      </c>
      <c r="G136" s="61">
        <v>191682012068</v>
      </c>
      <c r="H136" s="109">
        <v>42370</v>
      </c>
      <c r="I136" s="85" t="s">
        <v>1265</v>
      </c>
      <c r="J136" s="66">
        <v>38.5</v>
      </c>
      <c r="K136" s="66">
        <v>38.5</v>
      </c>
      <c r="L136" s="66"/>
      <c r="M136" s="65" t="s">
        <v>1784</v>
      </c>
      <c r="N136" s="380">
        <v>0.32187490278992126</v>
      </c>
      <c r="O136" s="32">
        <v>6</v>
      </c>
      <c r="P136" s="32">
        <v>6</v>
      </c>
      <c r="Q136" s="32">
        <v>2</v>
      </c>
      <c r="R136" s="66" t="s">
        <v>3999</v>
      </c>
      <c r="S136" s="66" t="s">
        <v>3930</v>
      </c>
      <c r="T136" s="86" t="s">
        <v>1705</v>
      </c>
      <c r="U136" s="289" t="s">
        <v>7065</v>
      </c>
      <c r="V136" s="94"/>
      <c r="W136" s="68" t="s">
        <v>3880</v>
      </c>
      <c r="X136" s="68" t="s">
        <v>3881</v>
      </c>
      <c r="Y136" s="68" t="str">
        <f t="shared" si="32"/>
        <v>CAP</v>
      </c>
    </row>
    <row r="137" spans="1:25" s="218" customFormat="1" ht="15">
      <c r="A137" s="32">
        <f t="shared" si="33"/>
        <v>135</v>
      </c>
      <c r="B137" s="97" t="s">
        <v>84</v>
      </c>
      <c r="C137" s="86" t="s">
        <v>1490</v>
      </c>
      <c r="D137" s="86" t="s">
        <v>1491</v>
      </c>
      <c r="E137" s="32" t="s">
        <v>5093</v>
      </c>
      <c r="F137" s="86" t="s">
        <v>1636</v>
      </c>
      <c r="G137" s="61">
        <v>191682008832</v>
      </c>
      <c r="H137" s="109">
        <v>42005</v>
      </c>
      <c r="I137" s="85" t="s">
        <v>1265</v>
      </c>
      <c r="J137" s="66">
        <v>33</v>
      </c>
      <c r="K137" s="66">
        <v>33</v>
      </c>
      <c r="L137" s="66"/>
      <c r="M137" s="65" t="s">
        <v>2184</v>
      </c>
      <c r="N137" s="380">
        <v>0.50044933515967205</v>
      </c>
      <c r="O137" s="32">
        <v>7</v>
      </c>
      <c r="P137" s="32">
        <v>7</v>
      </c>
      <c r="Q137" s="32">
        <v>2</v>
      </c>
      <c r="R137" s="66" t="s">
        <v>3999</v>
      </c>
      <c r="S137" s="66" t="s">
        <v>3930</v>
      </c>
      <c r="T137" s="86" t="s">
        <v>160</v>
      </c>
      <c r="U137" s="289"/>
      <c r="V137" s="94"/>
      <c r="W137" s="68" t="s">
        <v>3880</v>
      </c>
      <c r="X137" s="68" t="s">
        <v>3881</v>
      </c>
      <c r="Y137" s="68" t="str">
        <f t="shared" si="32"/>
        <v>CAP</v>
      </c>
    </row>
    <row r="138" spans="1:25" s="218" customFormat="1" ht="15">
      <c r="A138" s="32">
        <f t="shared" si="33"/>
        <v>136</v>
      </c>
      <c r="B138" s="97" t="s">
        <v>84</v>
      </c>
      <c r="C138" s="86" t="s">
        <v>1490</v>
      </c>
      <c r="D138" s="86" t="s">
        <v>1491</v>
      </c>
      <c r="E138" s="32" t="s">
        <v>5094</v>
      </c>
      <c r="F138" s="86" t="s">
        <v>1637</v>
      </c>
      <c r="G138" s="61">
        <v>191682012075</v>
      </c>
      <c r="H138" s="109">
        <v>42370</v>
      </c>
      <c r="I138" s="85" t="s">
        <v>1265</v>
      </c>
      <c r="J138" s="66">
        <v>38.5</v>
      </c>
      <c r="K138" s="66">
        <v>38.5</v>
      </c>
      <c r="L138" s="66"/>
      <c r="M138" s="65" t="s">
        <v>2185</v>
      </c>
      <c r="N138" s="380">
        <v>0.50485858040336962</v>
      </c>
      <c r="O138" s="32">
        <v>7</v>
      </c>
      <c r="P138" s="32">
        <v>7</v>
      </c>
      <c r="Q138" s="32">
        <v>2</v>
      </c>
      <c r="R138" s="66" t="s">
        <v>3999</v>
      </c>
      <c r="S138" s="66" t="s">
        <v>3930</v>
      </c>
      <c r="T138" s="86" t="s">
        <v>175</v>
      </c>
      <c r="U138" s="289"/>
      <c r="V138" s="94"/>
      <c r="W138" s="68" t="s">
        <v>3880</v>
      </c>
      <c r="X138" s="68" t="s">
        <v>3881</v>
      </c>
      <c r="Y138" s="68" t="str">
        <f t="shared" si="32"/>
        <v>CAP</v>
      </c>
    </row>
    <row r="139" spans="1:25" s="218" customFormat="1" ht="15">
      <c r="A139" s="32">
        <f t="shared" si="33"/>
        <v>137</v>
      </c>
      <c r="B139" s="97" t="s">
        <v>84</v>
      </c>
      <c r="C139" s="86" t="s">
        <v>1490</v>
      </c>
      <c r="D139" s="86" t="s">
        <v>1491</v>
      </c>
      <c r="E139" s="32" t="s">
        <v>5095</v>
      </c>
      <c r="F139" s="86" t="s">
        <v>1638</v>
      </c>
      <c r="G139" s="61">
        <v>191682012082</v>
      </c>
      <c r="H139" s="109">
        <v>43101</v>
      </c>
      <c r="I139" s="85" t="s">
        <v>1265</v>
      </c>
      <c r="J139" s="66">
        <v>33</v>
      </c>
      <c r="K139" s="66">
        <v>33</v>
      </c>
      <c r="L139" s="66"/>
      <c r="M139" s="65" t="s">
        <v>7588</v>
      </c>
      <c r="N139" s="380">
        <v>0.32187490278992126</v>
      </c>
      <c r="O139" s="32">
        <v>6</v>
      </c>
      <c r="P139" s="32">
        <v>6</v>
      </c>
      <c r="Q139" s="32">
        <v>6</v>
      </c>
      <c r="R139" s="66" t="s">
        <v>3999</v>
      </c>
      <c r="S139" s="66" t="s">
        <v>3930</v>
      </c>
      <c r="T139" s="86" t="s">
        <v>1468</v>
      </c>
      <c r="U139" s="289" t="s">
        <v>7050</v>
      </c>
      <c r="V139" s="94"/>
      <c r="W139" s="68" t="s">
        <v>3880</v>
      </c>
      <c r="X139" s="68" t="s">
        <v>3881</v>
      </c>
      <c r="Y139" s="68" t="str">
        <f t="shared" si="32"/>
        <v>CAP</v>
      </c>
    </row>
    <row r="140" spans="1:25" s="218" customFormat="1" ht="15">
      <c r="A140" s="32">
        <f t="shared" si="33"/>
        <v>138</v>
      </c>
      <c r="B140" s="97" t="s">
        <v>84</v>
      </c>
      <c r="C140" s="86" t="s">
        <v>1490</v>
      </c>
      <c r="D140" s="86" t="s">
        <v>1491</v>
      </c>
      <c r="E140" s="32" t="s">
        <v>5095</v>
      </c>
      <c r="F140" s="86" t="s">
        <v>1811</v>
      </c>
      <c r="G140" s="61">
        <v>191682012099</v>
      </c>
      <c r="H140" s="109">
        <v>43101</v>
      </c>
      <c r="I140" s="85" t="s">
        <v>1265</v>
      </c>
      <c r="J140" s="66">
        <v>33</v>
      </c>
      <c r="K140" s="66">
        <v>33</v>
      </c>
      <c r="L140" s="66"/>
      <c r="M140" s="65" t="s">
        <v>7589</v>
      </c>
      <c r="N140" s="380">
        <v>0.60847584363026219</v>
      </c>
      <c r="O140" s="32">
        <v>6</v>
      </c>
      <c r="P140" s="32">
        <v>6</v>
      </c>
      <c r="Q140" s="32">
        <v>6</v>
      </c>
      <c r="R140" s="66" t="s">
        <v>3999</v>
      </c>
      <c r="S140" s="66" t="s">
        <v>3930</v>
      </c>
      <c r="T140" s="86" t="s">
        <v>1720</v>
      </c>
      <c r="U140" s="289"/>
      <c r="V140" s="94"/>
      <c r="W140" s="68" t="s">
        <v>3880</v>
      </c>
      <c r="X140" s="68" t="s">
        <v>3881</v>
      </c>
      <c r="Y140" s="68" t="str">
        <f t="shared" si="32"/>
        <v>CAP</v>
      </c>
    </row>
    <row r="141" spans="1:25" s="218" customFormat="1" ht="15">
      <c r="A141" s="32">
        <f t="shared" ref="A141:A142" si="34">ROW(B141)-2</f>
        <v>139</v>
      </c>
      <c r="B141" s="97" t="s">
        <v>84</v>
      </c>
      <c r="C141" s="86" t="s">
        <v>1490</v>
      </c>
      <c r="D141" s="86" t="s">
        <v>1491</v>
      </c>
      <c r="E141" s="32" t="s">
        <v>5095</v>
      </c>
      <c r="F141" s="86" t="s">
        <v>7586</v>
      </c>
      <c r="G141" s="61">
        <v>191682037139</v>
      </c>
      <c r="H141" s="109">
        <v>45300</v>
      </c>
      <c r="I141" s="85" t="s">
        <v>1266</v>
      </c>
      <c r="J141" s="66">
        <v>33</v>
      </c>
      <c r="K141" s="66">
        <v>33</v>
      </c>
      <c r="L141" s="66"/>
      <c r="M141" s="65" t="s">
        <v>7590</v>
      </c>
      <c r="N141" s="380">
        <v>0.32187490278992126</v>
      </c>
      <c r="O141" s="32">
        <v>6</v>
      </c>
      <c r="P141" s="32">
        <v>6</v>
      </c>
      <c r="Q141" s="32">
        <v>6</v>
      </c>
      <c r="R141" s="66" t="s">
        <v>3999</v>
      </c>
      <c r="S141" s="66" t="s">
        <v>3930</v>
      </c>
      <c r="T141" s="86"/>
      <c r="U141" s="289"/>
      <c r="V141" s="94"/>
      <c r="W141" s="68" t="s">
        <v>3880</v>
      </c>
      <c r="X141" s="68" t="s">
        <v>3881</v>
      </c>
      <c r="Y141" s="68" t="str">
        <f t="shared" ref="Y141:Y142" si="35">C141</f>
        <v>CAP</v>
      </c>
    </row>
    <row r="142" spans="1:25" s="218" customFormat="1" ht="15">
      <c r="A142" s="32">
        <f t="shared" si="34"/>
        <v>140</v>
      </c>
      <c r="B142" s="97" t="s">
        <v>84</v>
      </c>
      <c r="C142" s="86" t="s">
        <v>1490</v>
      </c>
      <c r="D142" s="86" t="s">
        <v>1491</v>
      </c>
      <c r="E142" s="32" t="s">
        <v>5095</v>
      </c>
      <c r="F142" s="86" t="s">
        <v>7587</v>
      </c>
      <c r="G142" s="61">
        <v>191682037146</v>
      </c>
      <c r="H142" s="109">
        <v>45300</v>
      </c>
      <c r="I142" s="85" t="s">
        <v>1266</v>
      </c>
      <c r="J142" s="66">
        <v>33</v>
      </c>
      <c r="K142" s="66">
        <v>33</v>
      </c>
      <c r="L142" s="66"/>
      <c r="M142" s="65" t="s">
        <v>7591</v>
      </c>
      <c r="N142" s="380">
        <v>0.60847584363026219</v>
      </c>
      <c r="O142" s="32">
        <v>6</v>
      </c>
      <c r="P142" s="32">
        <v>6</v>
      </c>
      <c r="Q142" s="32">
        <v>6</v>
      </c>
      <c r="R142" s="66" t="s">
        <v>3999</v>
      </c>
      <c r="S142" s="66" t="s">
        <v>3930</v>
      </c>
      <c r="T142" s="86"/>
      <c r="U142" s="289"/>
      <c r="V142" s="94"/>
      <c r="W142" s="68" t="s">
        <v>3880</v>
      </c>
      <c r="X142" s="68" t="s">
        <v>3881</v>
      </c>
      <c r="Y142" s="68" t="str">
        <f t="shared" si="35"/>
        <v>CAP</v>
      </c>
    </row>
    <row r="143" spans="1:25" s="218" customFormat="1" ht="15">
      <c r="A143" s="32">
        <f t="shared" si="33"/>
        <v>141</v>
      </c>
      <c r="B143" s="97" t="s">
        <v>84</v>
      </c>
      <c r="C143" s="86" t="s">
        <v>1490</v>
      </c>
      <c r="D143" s="86" t="s">
        <v>1491</v>
      </c>
      <c r="E143" s="32" t="s">
        <v>5095</v>
      </c>
      <c r="F143" s="86" t="s">
        <v>1639</v>
      </c>
      <c r="G143" s="61">
        <v>191682012105</v>
      </c>
      <c r="H143" s="109">
        <v>43101</v>
      </c>
      <c r="I143" s="85" t="s">
        <v>1265</v>
      </c>
      <c r="J143" s="66">
        <v>22</v>
      </c>
      <c r="K143" s="66">
        <v>22</v>
      </c>
      <c r="L143" s="66"/>
      <c r="M143" s="65" t="s">
        <v>1785</v>
      </c>
      <c r="N143" s="380">
        <v>9.2594150117648585E-2</v>
      </c>
      <c r="O143" s="32">
        <v>5</v>
      </c>
      <c r="P143" s="32">
        <v>5</v>
      </c>
      <c r="Q143" s="32">
        <v>1</v>
      </c>
      <c r="R143" s="66" t="s">
        <v>3999</v>
      </c>
      <c r="S143" s="66" t="s">
        <v>3930</v>
      </c>
      <c r="T143" s="86" t="s">
        <v>85</v>
      </c>
      <c r="U143" s="326" t="s">
        <v>7092</v>
      </c>
      <c r="V143" s="94"/>
      <c r="W143" s="68" t="s">
        <v>3880</v>
      </c>
      <c r="X143" s="68" t="s">
        <v>3881</v>
      </c>
      <c r="Y143" s="68" t="str">
        <f t="shared" si="32"/>
        <v>CAP</v>
      </c>
    </row>
    <row r="144" spans="1:25" s="218" customFormat="1" ht="15">
      <c r="A144" s="32">
        <f t="shared" si="33"/>
        <v>142</v>
      </c>
      <c r="B144" s="97" t="s">
        <v>84</v>
      </c>
      <c r="C144" s="86" t="s">
        <v>1490</v>
      </c>
      <c r="D144" s="86" t="s">
        <v>1491</v>
      </c>
      <c r="E144" s="32" t="s">
        <v>5095</v>
      </c>
      <c r="F144" s="86" t="s">
        <v>1640</v>
      </c>
      <c r="G144" s="61">
        <v>191682012112</v>
      </c>
      <c r="H144" s="109">
        <v>43101</v>
      </c>
      <c r="I144" s="85" t="s">
        <v>1265</v>
      </c>
      <c r="J144" s="66">
        <v>22</v>
      </c>
      <c r="K144" s="66">
        <v>22</v>
      </c>
      <c r="L144" s="66"/>
      <c r="M144" s="65" t="s">
        <v>2799</v>
      </c>
      <c r="N144" s="380">
        <v>0.13448197993277533</v>
      </c>
      <c r="O144" s="32">
        <v>4</v>
      </c>
      <c r="P144" s="32">
        <v>4</v>
      </c>
      <c r="Q144" s="32">
        <v>1</v>
      </c>
      <c r="R144" s="66" t="s">
        <v>3999</v>
      </c>
      <c r="S144" s="66" t="s">
        <v>3930</v>
      </c>
      <c r="T144" s="86" t="s">
        <v>85</v>
      </c>
      <c r="U144" s="289"/>
      <c r="V144" s="94"/>
      <c r="W144" s="68" t="s">
        <v>3880</v>
      </c>
      <c r="X144" s="68" t="s">
        <v>3881</v>
      </c>
      <c r="Y144" s="68" t="str">
        <f t="shared" si="32"/>
        <v>CAP</v>
      </c>
    </row>
    <row r="145" spans="1:25" s="218" customFormat="1" ht="15">
      <c r="A145" s="32">
        <f t="shared" si="33"/>
        <v>143</v>
      </c>
      <c r="B145" s="97" t="s">
        <v>84</v>
      </c>
      <c r="C145" s="86" t="s">
        <v>1490</v>
      </c>
      <c r="D145" s="86" t="s">
        <v>1491</v>
      </c>
      <c r="E145" s="32" t="s">
        <v>5095</v>
      </c>
      <c r="F145" s="86" t="s">
        <v>2800</v>
      </c>
      <c r="G145" s="61">
        <v>191682014451</v>
      </c>
      <c r="H145" s="109">
        <v>43437</v>
      </c>
      <c r="I145" s="85" t="s">
        <v>1265</v>
      </c>
      <c r="J145" s="66">
        <v>22</v>
      </c>
      <c r="K145" s="66">
        <v>22</v>
      </c>
      <c r="L145" s="66"/>
      <c r="M145" s="65" t="s">
        <v>2798</v>
      </c>
      <c r="N145" s="380">
        <v>0.20282528121008736</v>
      </c>
      <c r="O145" s="32">
        <v>5</v>
      </c>
      <c r="P145" s="32">
        <v>5</v>
      </c>
      <c r="Q145" s="32">
        <v>3</v>
      </c>
      <c r="R145" s="66" t="s">
        <v>3999</v>
      </c>
      <c r="S145" s="66" t="s">
        <v>3930</v>
      </c>
      <c r="T145" s="86" t="s">
        <v>2815</v>
      </c>
      <c r="U145" s="289" t="s">
        <v>7056</v>
      </c>
      <c r="V145" s="94"/>
      <c r="W145" s="68" t="s">
        <v>3880</v>
      </c>
      <c r="X145" s="68" t="s">
        <v>3881</v>
      </c>
      <c r="Y145" s="68" t="str">
        <f t="shared" si="32"/>
        <v>CAP</v>
      </c>
    </row>
    <row r="146" spans="1:25" s="218" customFormat="1" ht="15">
      <c r="A146" s="32">
        <f t="shared" ref="A146" si="36">ROW(B146)-2</f>
        <v>144</v>
      </c>
      <c r="B146" s="97" t="s">
        <v>84</v>
      </c>
      <c r="C146" s="86" t="s">
        <v>1490</v>
      </c>
      <c r="D146" s="86" t="s">
        <v>1491</v>
      </c>
      <c r="E146" s="32" t="s">
        <v>5095</v>
      </c>
      <c r="F146" s="86" t="s">
        <v>6189</v>
      </c>
      <c r="G146" s="61">
        <v>191682032639</v>
      </c>
      <c r="H146" s="109">
        <v>44827</v>
      </c>
      <c r="I146" s="85" t="s">
        <v>1266</v>
      </c>
      <c r="J146" s="66">
        <v>22</v>
      </c>
      <c r="K146" s="66">
        <v>22</v>
      </c>
      <c r="L146" s="66"/>
      <c r="M146" s="65" t="s">
        <v>6190</v>
      </c>
      <c r="N146" s="380"/>
      <c r="O146" s="32">
        <v>4</v>
      </c>
      <c r="P146" s="32">
        <v>4</v>
      </c>
      <c r="Q146" s="32">
        <v>1</v>
      </c>
      <c r="R146" s="66" t="s">
        <v>3999</v>
      </c>
      <c r="S146" s="66" t="s">
        <v>3930</v>
      </c>
      <c r="T146" s="86" t="s">
        <v>85</v>
      </c>
      <c r="U146" s="289"/>
      <c r="V146" s="94"/>
      <c r="W146" s="68" t="s">
        <v>3880</v>
      </c>
      <c r="X146" s="68" t="s">
        <v>3881</v>
      </c>
      <c r="Y146" s="68" t="str">
        <f t="shared" ref="Y146" si="37">C146</f>
        <v>CAP</v>
      </c>
    </row>
    <row r="147" spans="1:25" s="218" customFormat="1" ht="15">
      <c r="A147" s="32">
        <f t="shared" si="33"/>
        <v>145</v>
      </c>
      <c r="B147" s="97" t="s">
        <v>84</v>
      </c>
      <c r="C147" s="86" t="s">
        <v>1490</v>
      </c>
      <c r="D147" s="86" t="s">
        <v>1491</v>
      </c>
      <c r="E147" s="32" t="s">
        <v>5095</v>
      </c>
      <c r="F147" s="86" t="s">
        <v>1641</v>
      </c>
      <c r="G147" s="61">
        <v>191682012129</v>
      </c>
      <c r="H147" s="109">
        <v>43101</v>
      </c>
      <c r="I147" s="85" t="s">
        <v>1265</v>
      </c>
      <c r="J147" s="66">
        <v>22</v>
      </c>
      <c r="K147" s="66">
        <v>22</v>
      </c>
      <c r="L147" s="66"/>
      <c r="M147" s="65" t="s">
        <v>1786</v>
      </c>
      <c r="N147" s="380">
        <v>6.1729433411765726E-2</v>
      </c>
      <c r="O147" s="32">
        <v>4</v>
      </c>
      <c r="P147" s="32">
        <v>4</v>
      </c>
      <c r="Q147" s="32">
        <v>1</v>
      </c>
      <c r="R147" s="66" t="s">
        <v>3999</v>
      </c>
      <c r="S147" s="66" t="s">
        <v>3930</v>
      </c>
      <c r="T147" s="86" t="s">
        <v>85</v>
      </c>
      <c r="U147" s="289"/>
      <c r="V147" s="94"/>
      <c r="W147" s="68" t="s">
        <v>3880</v>
      </c>
      <c r="X147" s="68" t="s">
        <v>3881</v>
      </c>
      <c r="Y147" s="68" t="str">
        <f t="shared" si="32"/>
        <v>CAP</v>
      </c>
    </row>
    <row r="148" spans="1:25" s="218" customFormat="1" ht="15">
      <c r="A148" s="32">
        <f t="shared" si="33"/>
        <v>146</v>
      </c>
      <c r="B148" s="97" t="s">
        <v>84</v>
      </c>
      <c r="C148" s="86" t="s">
        <v>1490</v>
      </c>
      <c r="D148" s="86" t="s">
        <v>1491</v>
      </c>
      <c r="E148" s="32" t="s">
        <v>5095</v>
      </c>
      <c r="F148" s="86" t="s">
        <v>1874</v>
      </c>
      <c r="G148" s="61">
        <v>191682012136</v>
      </c>
      <c r="H148" s="109">
        <v>43101</v>
      </c>
      <c r="I148" s="85" t="s">
        <v>1265</v>
      </c>
      <c r="J148" s="66">
        <v>22</v>
      </c>
      <c r="K148" s="66">
        <v>22</v>
      </c>
      <c r="L148" s="66"/>
      <c r="M148" s="65" t="s">
        <v>4108</v>
      </c>
      <c r="N148" s="380">
        <v>3.9683207193277961E-2</v>
      </c>
      <c r="O148" s="32">
        <v>4</v>
      </c>
      <c r="P148" s="32">
        <v>4</v>
      </c>
      <c r="Q148" s="32">
        <v>1</v>
      </c>
      <c r="R148" s="66" t="s">
        <v>3999</v>
      </c>
      <c r="S148" s="66" t="s">
        <v>3930</v>
      </c>
      <c r="T148" s="86" t="s">
        <v>1873</v>
      </c>
      <c r="U148" s="289"/>
      <c r="V148" s="94"/>
      <c r="W148" s="68" t="s">
        <v>3880</v>
      </c>
      <c r="X148" s="68" t="s">
        <v>3881</v>
      </c>
      <c r="Y148" s="68" t="str">
        <f t="shared" si="32"/>
        <v>CAP</v>
      </c>
    </row>
    <row r="149" spans="1:25" s="218" customFormat="1" ht="15">
      <c r="A149" s="32">
        <f t="shared" si="33"/>
        <v>147</v>
      </c>
      <c r="B149" s="97" t="s">
        <v>84</v>
      </c>
      <c r="C149" s="86" t="s">
        <v>1490</v>
      </c>
      <c r="D149" s="86" t="s">
        <v>1491</v>
      </c>
      <c r="E149" s="32" t="s">
        <v>5095</v>
      </c>
      <c r="F149" s="86" t="s">
        <v>2734</v>
      </c>
      <c r="G149" s="61">
        <v>191682014437</v>
      </c>
      <c r="H149" s="109">
        <v>43418</v>
      </c>
      <c r="I149" s="85" t="s">
        <v>1265</v>
      </c>
      <c r="J149" s="66">
        <v>22</v>
      </c>
      <c r="K149" s="66">
        <v>22</v>
      </c>
      <c r="L149" s="66"/>
      <c r="M149" s="65" t="s">
        <v>4109</v>
      </c>
      <c r="N149" s="380"/>
      <c r="O149" s="32">
        <v>5</v>
      </c>
      <c r="P149" s="32">
        <v>5</v>
      </c>
      <c r="Q149" s="32">
        <v>1</v>
      </c>
      <c r="R149" s="66" t="s">
        <v>3999</v>
      </c>
      <c r="S149" s="66" t="s">
        <v>3930</v>
      </c>
      <c r="T149" s="86" t="s">
        <v>4119</v>
      </c>
      <c r="U149" s="289" t="s">
        <v>7091</v>
      </c>
      <c r="V149" s="94"/>
      <c r="W149" s="68" t="s">
        <v>3880</v>
      </c>
      <c r="X149" s="68" t="s">
        <v>3881</v>
      </c>
      <c r="Y149" s="68" t="str">
        <f t="shared" si="32"/>
        <v>CAP</v>
      </c>
    </row>
    <row r="150" spans="1:25" s="218" customFormat="1" ht="15">
      <c r="A150" s="32">
        <f t="shared" ref="A150" si="38">ROW(B150)-2</f>
        <v>148</v>
      </c>
      <c r="B150" s="97" t="s">
        <v>84</v>
      </c>
      <c r="C150" s="86" t="s">
        <v>1490</v>
      </c>
      <c r="D150" s="86" t="s">
        <v>1491</v>
      </c>
      <c r="E150" s="32" t="s">
        <v>5096</v>
      </c>
      <c r="F150" s="86" t="s">
        <v>5729</v>
      </c>
      <c r="G150" s="61">
        <v>191682026355</v>
      </c>
      <c r="H150" s="109">
        <v>44539</v>
      </c>
      <c r="I150" s="85" t="s">
        <v>1265</v>
      </c>
      <c r="J150" s="66">
        <v>33</v>
      </c>
      <c r="K150" s="66">
        <v>33</v>
      </c>
      <c r="L150" s="66"/>
      <c r="M150" s="65" t="s">
        <v>2182</v>
      </c>
      <c r="N150" s="380"/>
      <c r="O150" s="32">
        <v>5</v>
      </c>
      <c r="P150" s="32">
        <v>5</v>
      </c>
      <c r="Q150" s="32">
        <v>3</v>
      </c>
      <c r="R150" s="66" t="s">
        <v>3999</v>
      </c>
      <c r="S150" s="66" t="s">
        <v>3930</v>
      </c>
      <c r="T150" s="86"/>
      <c r="U150" s="289" t="s">
        <v>7076</v>
      </c>
      <c r="V150" s="94"/>
      <c r="W150" s="68" t="s">
        <v>3880</v>
      </c>
      <c r="X150" s="68" t="s">
        <v>3881</v>
      </c>
      <c r="Y150" s="68" t="str">
        <f t="shared" si="32"/>
        <v>CAP</v>
      </c>
    </row>
    <row r="151" spans="1:25" s="218" customFormat="1" ht="15">
      <c r="A151" s="32">
        <f t="shared" si="33"/>
        <v>149</v>
      </c>
      <c r="B151" s="97" t="s">
        <v>84</v>
      </c>
      <c r="C151" s="86" t="s">
        <v>1490</v>
      </c>
      <c r="D151" s="86" t="s">
        <v>1491</v>
      </c>
      <c r="E151" s="32" t="s">
        <v>5096</v>
      </c>
      <c r="F151" s="86" t="s">
        <v>2177</v>
      </c>
      <c r="G151" s="61">
        <v>191682013133</v>
      </c>
      <c r="H151" s="109">
        <v>43383</v>
      </c>
      <c r="I151" s="85" t="s">
        <v>1265</v>
      </c>
      <c r="J151" s="66">
        <v>33</v>
      </c>
      <c r="K151" s="66">
        <v>33</v>
      </c>
      <c r="L151" s="66"/>
      <c r="M151" s="65" t="s">
        <v>2182</v>
      </c>
      <c r="N151" s="380"/>
      <c r="O151" s="32">
        <v>5</v>
      </c>
      <c r="P151" s="32">
        <v>5</v>
      </c>
      <c r="Q151" s="32">
        <v>1</v>
      </c>
      <c r="R151" s="66" t="s">
        <v>3999</v>
      </c>
      <c r="S151" s="66" t="s">
        <v>3930</v>
      </c>
      <c r="T151" s="86" t="s">
        <v>2171</v>
      </c>
      <c r="U151" s="289" t="s">
        <v>7062</v>
      </c>
      <c r="V151" s="94"/>
      <c r="W151" s="68" t="s">
        <v>3880</v>
      </c>
      <c r="X151" s="68" t="s">
        <v>3881</v>
      </c>
      <c r="Y151" s="68" t="str">
        <f t="shared" si="32"/>
        <v>CAP</v>
      </c>
    </row>
    <row r="152" spans="1:25" s="218" customFormat="1" ht="15">
      <c r="A152" s="32">
        <f t="shared" si="33"/>
        <v>150</v>
      </c>
      <c r="B152" s="97" t="s">
        <v>84</v>
      </c>
      <c r="C152" s="86" t="s">
        <v>1490</v>
      </c>
      <c r="D152" s="86" t="s">
        <v>1491</v>
      </c>
      <c r="E152" s="32" t="s">
        <v>5096</v>
      </c>
      <c r="F152" s="86" t="s">
        <v>2178</v>
      </c>
      <c r="G152" s="61">
        <v>191682013140</v>
      </c>
      <c r="H152" s="109">
        <v>43383</v>
      </c>
      <c r="I152" s="85" t="s">
        <v>1265</v>
      </c>
      <c r="J152" s="66">
        <v>33</v>
      </c>
      <c r="K152" s="66">
        <v>33</v>
      </c>
      <c r="L152" s="66"/>
      <c r="M152" s="65" t="s">
        <v>2188</v>
      </c>
      <c r="N152" s="380"/>
      <c r="O152" s="32">
        <v>5</v>
      </c>
      <c r="P152" s="32">
        <v>5</v>
      </c>
      <c r="Q152" s="32">
        <v>1</v>
      </c>
      <c r="R152" s="66" t="s">
        <v>3999</v>
      </c>
      <c r="S152" s="66" t="s">
        <v>3930</v>
      </c>
      <c r="T152" s="86" t="s">
        <v>2173</v>
      </c>
      <c r="U152" s="289" t="s">
        <v>7075</v>
      </c>
      <c r="V152" s="94"/>
      <c r="W152" s="68" t="s">
        <v>3880</v>
      </c>
      <c r="X152" s="68" t="s">
        <v>3881</v>
      </c>
      <c r="Y152" s="68" t="str">
        <f t="shared" si="32"/>
        <v>CAP</v>
      </c>
    </row>
    <row r="153" spans="1:25" s="218" customFormat="1" ht="15">
      <c r="A153" s="32">
        <f t="shared" si="33"/>
        <v>151</v>
      </c>
      <c r="B153" s="97" t="s">
        <v>84</v>
      </c>
      <c r="C153" s="86" t="s">
        <v>1490</v>
      </c>
      <c r="D153" s="86" t="s">
        <v>1491</v>
      </c>
      <c r="E153" s="32" t="s">
        <v>5096</v>
      </c>
      <c r="F153" s="86" t="s">
        <v>2179</v>
      </c>
      <c r="G153" s="61">
        <v>191682013157</v>
      </c>
      <c r="H153" s="109">
        <v>43383</v>
      </c>
      <c r="I153" s="85" t="s">
        <v>1265</v>
      </c>
      <c r="J153" s="66">
        <v>33</v>
      </c>
      <c r="K153" s="66">
        <v>33</v>
      </c>
      <c r="L153" s="66"/>
      <c r="M153" s="65" t="s">
        <v>2183</v>
      </c>
      <c r="N153" s="380"/>
      <c r="O153" s="32">
        <v>5</v>
      </c>
      <c r="P153" s="32">
        <v>5</v>
      </c>
      <c r="Q153" s="32">
        <v>1</v>
      </c>
      <c r="R153" s="66" t="s">
        <v>3999</v>
      </c>
      <c r="S153" s="66" t="s">
        <v>3930</v>
      </c>
      <c r="T153" s="86" t="s">
        <v>2176</v>
      </c>
      <c r="U153" s="289" t="s">
        <v>7068</v>
      </c>
      <c r="V153" s="94"/>
      <c r="W153" s="68" t="s">
        <v>3880</v>
      </c>
      <c r="X153" s="68" t="s">
        <v>3881</v>
      </c>
      <c r="Y153" s="68" t="str">
        <f t="shared" si="32"/>
        <v>CAP</v>
      </c>
    </row>
    <row r="154" spans="1:25" s="218" customFormat="1" ht="15">
      <c r="A154" s="32">
        <f t="shared" ref="A154" si="39">ROW(B154)-2</f>
        <v>152</v>
      </c>
      <c r="B154" s="97" t="s">
        <v>84</v>
      </c>
      <c r="C154" s="86" t="s">
        <v>1490</v>
      </c>
      <c r="D154" s="86" t="s">
        <v>1491</v>
      </c>
      <c r="E154" s="32" t="s">
        <v>5096</v>
      </c>
      <c r="F154" s="86" t="s">
        <v>5631</v>
      </c>
      <c r="G154" s="61">
        <v>191682025174</v>
      </c>
      <c r="H154" s="109">
        <v>44517</v>
      </c>
      <c r="I154" s="85" t="s">
        <v>1265</v>
      </c>
      <c r="J154" s="66">
        <v>33</v>
      </c>
      <c r="K154" s="66">
        <v>33</v>
      </c>
      <c r="L154" s="66"/>
      <c r="M154" s="65" t="s">
        <v>5692</v>
      </c>
      <c r="N154" s="380"/>
      <c r="O154" s="32">
        <v>6</v>
      </c>
      <c r="P154" s="32">
        <v>6</v>
      </c>
      <c r="Q154" s="32">
        <v>2</v>
      </c>
      <c r="R154" s="66" t="s">
        <v>3999</v>
      </c>
      <c r="S154" s="66" t="s">
        <v>3930</v>
      </c>
      <c r="T154" s="86"/>
      <c r="U154" s="289"/>
      <c r="V154" s="94"/>
      <c r="W154" s="68" t="s">
        <v>3880</v>
      </c>
      <c r="X154" s="68" t="s">
        <v>3881</v>
      </c>
      <c r="Y154" s="68" t="str">
        <f t="shared" si="32"/>
        <v>CAP</v>
      </c>
    </row>
    <row r="155" spans="1:25" s="218" customFormat="1" ht="15">
      <c r="A155" s="32">
        <f t="shared" si="33"/>
        <v>153</v>
      </c>
      <c r="B155" s="97" t="s">
        <v>84</v>
      </c>
      <c r="C155" s="86" t="s">
        <v>1490</v>
      </c>
      <c r="D155" s="86" t="s">
        <v>1491</v>
      </c>
      <c r="E155" s="32" t="s">
        <v>5096</v>
      </c>
      <c r="F155" s="86" t="s">
        <v>2668</v>
      </c>
      <c r="G155" s="61">
        <v>191682013164</v>
      </c>
      <c r="H155" s="109">
        <v>43383</v>
      </c>
      <c r="I155" s="85" t="s">
        <v>1265</v>
      </c>
      <c r="J155" s="66">
        <v>33</v>
      </c>
      <c r="K155" s="66">
        <v>33</v>
      </c>
      <c r="L155" s="66"/>
      <c r="M155" s="65" t="s">
        <v>2187</v>
      </c>
      <c r="N155" s="380"/>
      <c r="O155" s="32">
        <v>6</v>
      </c>
      <c r="P155" s="32">
        <v>6</v>
      </c>
      <c r="Q155" s="32">
        <v>2</v>
      </c>
      <c r="R155" s="66" t="s">
        <v>3999</v>
      </c>
      <c r="S155" s="66" t="s">
        <v>3930</v>
      </c>
      <c r="T155" s="86" t="s">
        <v>2665</v>
      </c>
      <c r="U155" s="289" t="s">
        <v>7064</v>
      </c>
      <c r="V155" s="94"/>
      <c r="W155" s="68" t="s">
        <v>3880</v>
      </c>
      <c r="X155" s="68" t="s">
        <v>3881</v>
      </c>
      <c r="Y155" s="68" t="str">
        <f t="shared" si="32"/>
        <v>CAP</v>
      </c>
    </row>
    <row r="156" spans="1:25" s="218" customFormat="1" ht="15">
      <c r="A156" s="32">
        <f t="shared" si="33"/>
        <v>154</v>
      </c>
      <c r="B156" s="97" t="s">
        <v>84</v>
      </c>
      <c r="C156" s="86" t="s">
        <v>1490</v>
      </c>
      <c r="D156" s="86" t="s">
        <v>1491</v>
      </c>
      <c r="E156" s="32" t="s">
        <v>5096</v>
      </c>
      <c r="F156" s="86" t="s">
        <v>2180</v>
      </c>
      <c r="G156" s="61">
        <v>191682013171</v>
      </c>
      <c r="H156" s="109">
        <v>43383</v>
      </c>
      <c r="I156" s="85" t="s">
        <v>1265</v>
      </c>
      <c r="J156" s="66">
        <v>33</v>
      </c>
      <c r="K156" s="66">
        <v>33</v>
      </c>
      <c r="L156" s="66"/>
      <c r="M156" s="65" t="s">
        <v>2186</v>
      </c>
      <c r="N156" s="380"/>
      <c r="O156" s="32">
        <v>6</v>
      </c>
      <c r="P156" s="32">
        <v>6</v>
      </c>
      <c r="Q156" s="32">
        <v>2</v>
      </c>
      <c r="R156" s="66" t="s">
        <v>3999</v>
      </c>
      <c r="S156" s="66" t="s">
        <v>3930</v>
      </c>
      <c r="T156" s="86" t="s">
        <v>2175</v>
      </c>
      <c r="U156" s="289" t="s">
        <v>7066</v>
      </c>
      <c r="V156" s="94"/>
      <c r="W156" s="68" t="s">
        <v>3880</v>
      </c>
      <c r="X156" s="68" t="s">
        <v>3881</v>
      </c>
      <c r="Y156" s="68" t="str">
        <f t="shared" si="32"/>
        <v>CAP</v>
      </c>
    </row>
    <row r="157" spans="1:25" s="218" customFormat="1" ht="15">
      <c r="A157" s="32">
        <f t="shared" si="33"/>
        <v>155</v>
      </c>
      <c r="B157" s="97" t="s">
        <v>84</v>
      </c>
      <c r="C157" s="86" t="s">
        <v>1490</v>
      </c>
      <c r="D157" s="86" t="s">
        <v>1491</v>
      </c>
      <c r="E157" s="32" t="s">
        <v>5096</v>
      </c>
      <c r="F157" s="86" t="s">
        <v>2181</v>
      </c>
      <c r="G157" s="61">
        <v>191682013188</v>
      </c>
      <c r="H157" s="109">
        <v>43383</v>
      </c>
      <c r="I157" s="85" t="s">
        <v>1265</v>
      </c>
      <c r="J157" s="66">
        <v>33</v>
      </c>
      <c r="K157" s="66">
        <v>33</v>
      </c>
      <c r="L157" s="66"/>
      <c r="M157" s="65" t="s">
        <v>2669</v>
      </c>
      <c r="N157" s="380"/>
      <c r="O157" s="32">
        <v>6</v>
      </c>
      <c r="P157" s="32">
        <v>6</v>
      </c>
      <c r="Q157" s="32">
        <v>2</v>
      </c>
      <c r="R157" s="66" t="s">
        <v>3999</v>
      </c>
      <c r="S157" s="66" t="s">
        <v>3930</v>
      </c>
      <c r="T157" s="86" t="s">
        <v>2174</v>
      </c>
      <c r="U157" s="289" t="s">
        <v>7073</v>
      </c>
      <c r="V157" s="94"/>
      <c r="W157" s="68" t="s">
        <v>3880</v>
      </c>
      <c r="X157" s="68" t="s">
        <v>3881</v>
      </c>
      <c r="Y157" s="68" t="str">
        <f t="shared" si="32"/>
        <v>CAP</v>
      </c>
    </row>
    <row r="158" spans="1:25" s="218" customFormat="1" ht="15">
      <c r="A158" s="32">
        <f t="shared" si="33"/>
        <v>156</v>
      </c>
      <c r="B158" s="97" t="s">
        <v>84</v>
      </c>
      <c r="C158" s="86" t="s">
        <v>1490</v>
      </c>
      <c r="D158" s="86" t="s">
        <v>1491</v>
      </c>
      <c r="E158" s="32" t="s">
        <v>5096</v>
      </c>
      <c r="F158" s="86" t="s">
        <v>2797</v>
      </c>
      <c r="G158" s="61">
        <v>191682014468</v>
      </c>
      <c r="H158" s="109">
        <v>43437</v>
      </c>
      <c r="I158" s="85" t="s">
        <v>3872</v>
      </c>
      <c r="J158" s="66">
        <v>33</v>
      </c>
      <c r="K158" s="66"/>
      <c r="L158" s="66"/>
      <c r="M158" s="65" t="s">
        <v>7105</v>
      </c>
      <c r="N158" s="380"/>
      <c r="O158" s="32">
        <v>6</v>
      </c>
      <c r="P158" s="32">
        <v>6</v>
      </c>
      <c r="Q158" s="32">
        <v>2</v>
      </c>
      <c r="R158" s="66" t="s">
        <v>3999</v>
      </c>
      <c r="S158" s="66" t="s">
        <v>3930</v>
      </c>
      <c r="T158" s="86" t="s">
        <v>2807</v>
      </c>
      <c r="U158" s="289" t="s">
        <v>7074</v>
      </c>
      <c r="V158" s="94"/>
      <c r="W158" s="68" t="s">
        <v>3880</v>
      </c>
      <c r="X158" s="68" t="s">
        <v>3881</v>
      </c>
      <c r="Y158" s="68" t="str">
        <f t="shared" si="32"/>
        <v>CAP</v>
      </c>
    </row>
    <row r="159" spans="1:25" s="218" customFormat="1" ht="15">
      <c r="A159" s="32">
        <f t="shared" ref="A159:A171" si="40">ROW(B159)-2</f>
        <v>157</v>
      </c>
      <c r="B159" s="97" t="s">
        <v>84</v>
      </c>
      <c r="C159" s="86" t="s">
        <v>1490</v>
      </c>
      <c r="D159" s="86" t="s">
        <v>1491</v>
      </c>
      <c r="E159" s="32" t="s">
        <v>5097</v>
      </c>
      <c r="F159" s="86" t="s">
        <v>4101</v>
      </c>
      <c r="G159" s="61">
        <v>191682019104</v>
      </c>
      <c r="H159" s="109">
        <v>43851</v>
      </c>
      <c r="I159" s="85" t="s">
        <v>1265</v>
      </c>
      <c r="J159" s="66">
        <v>22</v>
      </c>
      <c r="K159" s="66">
        <v>22</v>
      </c>
      <c r="L159" s="66"/>
      <c r="M159" s="65" t="s">
        <v>4528</v>
      </c>
      <c r="N159" s="380">
        <v>3.3069339327731637E-2</v>
      </c>
      <c r="O159" s="32">
        <v>3</v>
      </c>
      <c r="P159" s="32">
        <v>3</v>
      </c>
      <c r="Q159" s="32">
        <v>1</v>
      </c>
      <c r="R159" s="66" t="s">
        <v>3999</v>
      </c>
      <c r="S159" s="66" t="s">
        <v>3930</v>
      </c>
      <c r="T159" s="86" t="s">
        <v>4112</v>
      </c>
      <c r="U159" s="289"/>
      <c r="V159" s="94"/>
      <c r="W159" s="68" t="s">
        <v>3880</v>
      </c>
      <c r="X159" s="68" t="s">
        <v>3881</v>
      </c>
      <c r="Y159" s="68" t="str">
        <f t="shared" si="32"/>
        <v>CAP</v>
      </c>
    </row>
    <row r="160" spans="1:25" s="218" customFormat="1" ht="15">
      <c r="A160" s="32">
        <f t="shared" si="40"/>
        <v>158</v>
      </c>
      <c r="B160" s="97" t="s">
        <v>84</v>
      </c>
      <c r="C160" s="86" t="s">
        <v>1490</v>
      </c>
      <c r="D160" s="86" t="s">
        <v>1491</v>
      </c>
      <c r="E160" s="32" t="s">
        <v>5097</v>
      </c>
      <c r="F160" s="86" t="s">
        <v>4102</v>
      </c>
      <c r="G160" s="61">
        <v>191682019128</v>
      </c>
      <c r="H160" s="109">
        <v>43851</v>
      </c>
      <c r="I160" s="85" t="s">
        <v>1265</v>
      </c>
      <c r="J160" s="66">
        <v>22</v>
      </c>
      <c r="K160" s="66">
        <v>22</v>
      </c>
      <c r="L160" s="66"/>
      <c r="M160" s="65" t="s">
        <v>4527</v>
      </c>
      <c r="N160" s="380">
        <v>5.2910942924370617E-2</v>
      </c>
      <c r="O160" s="32">
        <v>4</v>
      </c>
      <c r="P160" s="32">
        <v>4</v>
      </c>
      <c r="Q160" s="32">
        <v>1</v>
      </c>
      <c r="R160" s="66" t="s">
        <v>3999</v>
      </c>
      <c r="S160" s="66" t="s">
        <v>3930</v>
      </c>
      <c r="T160" s="86" t="s">
        <v>4113</v>
      </c>
      <c r="U160" s="289"/>
      <c r="V160" s="94"/>
      <c r="W160" s="68" t="s">
        <v>3880</v>
      </c>
      <c r="X160" s="68" t="s">
        <v>3881</v>
      </c>
      <c r="Y160" s="68" t="str">
        <f t="shared" si="32"/>
        <v>CAP</v>
      </c>
    </row>
    <row r="161" spans="1:25" s="218" customFormat="1" ht="15">
      <c r="A161" s="32">
        <f t="shared" ref="A161" si="41">ROW(B161)-2</f>
        <v>159</v>
      </c>
      <c r="B161" s="97" t="s">
        <v>84</v>
      </c>
      <c r="C161" s="86" t="s">
        <v>1490</v>
      </c>
      <c r="D161" s="86" t="s">
        <v>1491</v>
      </c>
      <c r="E161" s="32" t="s">
        <v>5097</v>
      </c>
      <c r="F161" s="86" t="s">
        <v>7928</v>
      </c>
      <c r="G161" s="61">
        <v>191682040597</v>
      </c>
      <c r="H161" s="109">
        <v>45344</v>
      </c>
      <c r="I161" s="85" t="s">
        <v>1266</v>
      </c>
      <c r="J161" s="66">
        <v>22</v>
      </c>
      <c r="K161" s="66">
        <v>22</v>
      </c>
      <c r="L161" s="66"/>
      <c r="M161" s="65" t="s">
        <v>7935</v>
      </c>
      <c r="N161" s="380">
        <v>5.2910942924370617E-2</v>
      </c>
      <c r="O161" s="32">
        <v>4</v>
      </c>
      <c r="P161" s="32">
        <v>4</v>
      </c>
      <c r="Q161" s="32">
        <v>1</v>
      </c>
      <c r="R161" s="66" t="s">
        <v>3999</v>
      </c>
      <c r="S161" s="66" t="s">
        <v>3930</v>
      </c>
      <c r="T161" s="86" t="s">
        <v>4113</v>
      </c>
      <c r="U161" s="289"/>
      <c r="V161" s="94"/>
      <c r="W161" s="68" t="s">
        <v>3880</v>
      </c>
      <c r="X161" s="68" t="s">
        <v>3881</v>
      </c>
      <c r="Y161" s="68" t="str">
        <f t="shared" ref="Y161" si="42">C161</f>
        <v>CAP</v>
      </c>
    </row>
    <row r="162" spans="1:25" s="218" customFormat="1" ht="15">
      <c r="A162" s="32">
        <f t="shared" si="40"/>
        <v>160</v>
      </c>
      <c r="B162" s="97" t="s">
        <v>84</v>
      </c>
      <c r="C162" s="86" t="s">
        <v>1490</v>
      </c>
      <c r="D162" s="86" t="s">
        <v>1491</v>
      </c>
      <c r="E162" s="32" t="s">
        <v>5097</v>
      </c>
      <c r="F162" s="86" t="s">
        <v>4107</v>
      </c>
      <c r="G162" s="61">
        <v>191682019135</v>
      </c>
      <c r="H162" s="109">
        <v>43851</v>
      </c>
      <c r="I162" s="85" t="s">
        <v>1265</v>
      </c>
      <c r="J162" s="66">
        <v>22</v>
      </c>
      <c r="K162" s="66">
        <v>22</v>
      </c>
      <c r="L162" s="66"/>
      <c r="M162" s="65" t="s">
        <v>4526</v>
      </c>
      <c r="N162" s="380">
        <v>0.11243575371428756</v>
      </c>
      <c r="O162" s="32">
        <v>4</v>
      </c>
      <c r="P162" s="32">
        <v>4</v>
      </c>
      <c r="Q162" s="32">
        <v>1</v>
      </c>
      <c r="R162" s="66" t="s">
        <v>3999</v>
      </c>
      <c r="S162" s="66" t="s">
        <v>3930</v>
      </c>
      <c r="T162" s="86" t="s">
        <v>4114</v>
      </c>
      <c r="U162" s="289" t="s">
        <v>7079</v>
      </c>
      <c r="V162" s="94"/>
      <c r="W162" s="68" t="s">
        <v>3880</v>
      </c>
      <c r="X162" s="68" t="s">
        <v>3881</v>
      </c>
      <c r="Y162" s="68" t="str">
        <f t="shared" si="32"/>
        <v>CAP</v>
      </c>
    </row>
    <row r="163" spans="1:25" s="218" customFormat="1" ht="15">
      <c r="A163" s="32">
        <f t="shared" si="40"/>
        <v>161</v>
      </c>
      <c r="B163" s="97" t="s">
        <v>84</v>
      </c>
      <c r="C163" s="86" t="s">
        <v>1490</v>
      </c>
      <c r="D163" s="86" t="s">
        <v>1491</v>
      </c>
      <c r="E163" s="32" t="s">
        <v>5097</v>
      </c>
      <c r="F163" s="86" t="s">
        <v>4103</v>
      </c>
      <c r="G163" s="61">
        <v>191682019142</v>
      </c>
      <c r="H163" s="109">
        <v>43851</v>
      </c>
      <c r="I163" s="85" t="s">
        <v>1265</v>
      </c>
      <c r="J163" s="66">
        <v>22</v>
      </c>
      <c r="K163" s="66">
        <v>22</v>
      </c>
      <c r="L163" s="66"/>
      <c r="M163" s="65" t="s">
        <v>4525</v>
      </c>
      <c r="N163" s="380">
        <v>7.7161791764707152E-2</v>
      </c>
      <c r="O163" s="32">
        <v>5</v>
      </c>
      <c r="P163" s="32">
        <v>5</v>
      </c>
      <c r="Q163" s="32">
        <v>1</v>
      </c>
      <c r="R163" s="66" t="s">
        <v>3999</v>
      </c>
      <c r="S163" s="66" t="s">
        <v>3930</v>
      </c>
      <c r="T163" s="86" t="s">
        <v>4115</v>
      </c>
      <c r="U163" s="289" t="s">
        <v>7078</v>
      </c>
      <c r="V163" s="94"/>
      <c r="W163" s="68" t="s">
        <v>3880</v>
      </c>
      <c r="X163" s="68" t="s">
        <v>3881</v>
      </c>
      <c r="Y163" s="68" t="str">
        <f t="shared" si="32"/>
        <v>CAP</v>
      </c>
    </row>
    <row r="164" spans="1:25" s="218" customFormat="1" ht="15">
      <c r="A164" s="32">
        <f t="shared" ref="A164" si="43">ROW(B164)-2</f>
        <v>162</v>
      </c>
      <c r="B164" s="97" t="s">
        <v>84</v>
      </c>
      <c r="C164" s="86" t="s">
        <v>1490</v>
      </c>
      <c r="D164" s="86" t="s">
        <v>1491</v>
      </c>
      <c r="E164" s="32" t="s">
        <v>5097</v>
      </c>
      <c r="F164" s="86" t="s">
        <v>7929</v>
      </c>
      <c r="G164" s="61">
        <v>191682040603</v>
      </c>
      <c r="H164" s="109">
        <v>45344</v>
      </c>
      <c r="I164" s="85" t="s">
        <v>1266</v>
      </c>
      <c r="J164" s="66">
        <v>22</v>
      </c>
      <c r="K164" s="66">
        <v>22</v>
      </c>
      <c r="L164" s="66"/>
      <c r="M164" s="65" t="s">
        <v>7934</v>
      </c>
      <c r="N164" s="380">
        <v>7.7161791764707152E-2</v>
      </c>
      <c r="O164" s="32">
        <v>5</v>
      </c>
      <c r="P164" s="32">
        <v>5</v>
      </c>
      <c r="Q164" s="32">
        <v>1</v>
      </c>
      <c r="R164" s="66" t="s">
        <v>3999</v>
      </c>
      <c r="S164" s="66" t="s">
        <v>3930</v>
      </c>
      <c r="T164" s="86" t="s">
        <v>4115</v>
      </c>
      <c r="U164" s="289" t="s">
        <v>7078</v>
      </c>
      <c r="V164" s="94"/>
      <c r="W164" s="68" t="s">
        <v>3880</v>
      </c>
      <c r="X164" s="68" t="s">
        <v>3881</v>
      </c>
      <c r="Y164" s="68" t="str">
        <f t="shared" ref="Y164" si="44">C164</f>
        <v>CAP</v>
      </c>
    </row>
    <row r="165" spans="1:25" s="218" customFormat="1" ht="15">
      <c r="A165" s="32">
        <f t="shared" ref="A165" si="45">ROW(B165)-2</f>
        <v>163</v>
      </c>
      <c r="B165" s="97" t="s">
        <v>84</v>
      </c>
      <c r="C165" s="86" t="s">
        <v>1490</v>
      </c>
      <c r="D165" s="86" t="s">
        <v>1491</v>
      </c>
      <c r="E165" s="32" t="s">
        <v>5097</v>
      </c>
      <c r="F165" s="86" t="s">
        <v>5555</v>
      </c>
      <c r="G165" s="61">
        <v>191682024412</v>
      </c>
      <c r="H165" s="109">
        <v>44517</v>
      </c>
      <c r="I165" s="85" t="s">
        <v>1265</v>
      </c>
      <c r="J165" s="66">
        <v>22</v>
      </c>
      <c r="K165" s="66">
        <v>22</v>
      </c>
      <c r="L165" s="66"/>
      <c r="M165" s="65" t="s">
        <v>6186</v>
      </c>
      <c r="N165" s="380"/>
      <c r="O165" s="32">
        <v>5</v>
      </c>
      <c r="P165" s="32">
        <v>5</v>
      </c>
      <c r="Q165" s="32">
        <v>1</v>
      </c>
      <c r="R165" s="66" t="s">
        <v>3999</v>
      </c>
      <c r="S165" s="66" t="s">
        <v>3930</v>
      </c>
      <c r="T165" s="86"/>
      <c r="U165" s="289" t="s">
        <v>7077</v>
      </c>
      <c r="V165" s="94"/>
      <c r="W165" s="68" t="s">
        <v>3880</v>
      </c>
      <c r="X165" s="68" t="s">
        <v>3881</v>
      </c>
      <c r="Y165" s="68" t="str">
        <f t="shared" si="32"/>
        <v>CAP</v>
      </c>
    </row>
    <row r="166" spans="1:25" s="218" customFormat="1" ht="15">
      <c r="A166" s="32">
        <f t="shared" si="40"/>
        <v>164</v>
      </c>
      <c r="B166" s="97" t="s">
        <v>84</v>
      </c>
      <c r="C166" s="86" t="s">
        <v>1490</v>
      </c>
      <c r="D166" s="86" t="s">
        <v>1491</v>
      </c>
      <c r="E166" s="32" t="s">
        <v>5097</v>
      </c>
      <c r="F166" s="86" t="s">
        <v>4104</v>
      </c>
      <c r="G166" s="61">
        <v>191682019159</v>
      </c>
      <c r="H166" s="109">
        <v>43851</v>
      </c>
      <c r="I166" s="85" t="s">
        <v>1265</v>
      </c>
      <c r="J166" s="66">
        <v>22</v>
      </c>
      <c r="K166" s="66">
        <v>22</v>
      </c>
      <c r="L166" s="66"/>
      <c r="M166" s="65" t="s">
        <v>4524</v>
      </c>
      <c r="N166" s="380">
        <v>0.13007273468907776</v>
      </c>
      <c r="O166" s="32">
        <v>6</v>
      </c>
      <c r="P166" s="32">
        <v>6</v>
      </c>
      <c r="Q166" s="32">
        <v>1</v>
      </c>
      <c r="R166" s="66" t="s">
        <v>3999</v>
      </c>
      <c r="S166" s="66" t="s">
        <v>3930</v>
      </c>
      <c r="T166" s="86" t="s">
        <v>4116</v>
      </c>
      <c r="U166" s="289" t="s">
        <v>7080</v>
      </c>
      <c r="V166" s="94"/>
      <c r="W166" s="68" t="s">
        <v>3880</v>
      </c>
      <c r="X166" s="68" t="s">
        <v>3881</v>
      </c>
      <c r="Y166" s="68" t="str">
        <f t="shared" si="32"/>
        <v>CAP</v>
      </c>
    </row>
    <row r="167" spans="1:25" s="218" customFormat="1" ht="15">
      <c r="A167" s="32">
        <f t="shared" si="40"/>
        <v>165</v>
      </c>
      <c r="B167" s="97" t="s">
        <v>84</v>
      </c>
      <c r="C167" s="86" t="s">
        <v>1490</v>
      </c>
      <c r="D167" s="86" t="s">
        <v>1491</v>
      </c>
      <c r="E167" s="32" t="s">
        <v>5097</v>
      </c>
      <c r="F167" s="86" t="s">
        <v>4111</v>
      </c>
      <c r="G167" s="61">
        <v>191682019166</v>
      </c>
      <c r="H167" s="109">
        <v>43851</v>
      </c>
      <c r="I167" s="85" t="s">
        <v>1265</v>
      </c>
      <c r="J167" s="66">
        <v>22</v>
      </c>
      <c r="K167" s="66">
        <v>22</v>
      </c>
      <c r="L167" s="66"/>
      <c r="M167" s="65" t="s">
        <v>4523</v>
      </c>
      <c r="N167" s="380">
        <v>0.2006206585882386</v>
      </c>
      <c r="O167" s="32">
        <v>5</v>
      </c>
      <c r="P167" s="32">
        <v>5</v>
      </c>
      <c r="Q167" s="32">
        <v>3</v>
      </c>
      <c r="R167" s="66" t="s">
        <v>3999</v>
      </c>
      <c r="S167" s="66" t="s">
        <v>3930</v>
      </c>
      <c r="T167" s="86" t="s">
        <v>4110</v>
      </c>
      <c r="U167" s="289"/>
      <c r="V167" s="94"/>
      <c r="W167" s="68" t="s">
        <v>3880</v>
      </c>
      <c r="X167" s="68" t="s">
        <v>3881</v>
      </c>
      <c r="Y167" s="68" t="str">
        <f t="shared" si="32"/>
        <v>CAP</v>
      </c>
    </row>
    <row r="168" spans="1:25" s="218" customFormat="1" ht="15">
      <c r="A168" s="32">
        <f t="shared" ref="A168" si="46">ROW(B168)-2</f>
        <v>166</v>
      </c>
      <c r="B168" s="97" t="s">
        <v>84</v>
      </c>
      <c r="C168" s="86" t="s">
        <v>1490</v>
      </c>
      <c r="D168" s="86" t="s">
        <v>1491</v>
      </c>
      <c r="E168" s="32" t="s">
        <v>5097</v>
      </c>
      <c r="F168" s="86" t="s">
        <v>7248</v>
      </c>
      <c r="G168" s="61">
        <v>191682034626</v>
      </c>
      <c r="H168" s="318">
        <v>45070</v>
      </c>
      <c r="I168" s="85" t="s">
        <v>1266</v>
      </c>
      <c r="J168" s="66">
        <v>22</v>
      </c>
      <c r="K168" s="66">
        <v>22</v>
      </c>
      <c r="L168" s="66"/>
      <c r="M168" s="65" t="s">
        <v>7249</v>
      </c>
      <c r="N168" s="380"/>
      <c r="O168" s="32"/>
      <c r="P168" s="32"/>
      <c r="Q168" s="32"/>
      <c r="R168" s="66" t="s">
        <v>3999</v>
      </c>
      <c r="S168" s="66" t="s">
        <v>3930</v>
      </c>
      <c r="T168" s="86"/>
      <c r="U168" s="289"/>
      <c r="V168" s="94"/>
      <c r="W168" s="68" t="s">
        <v>3880</v>
      </c>
      <c r="X168" s="68" t="s">
        <v>3881</v>
      </c>
      <c r="Y168" s="68" t="str">
        <f t="shared" ref="Y168" si="47">C168</f>
        <v>CAP</v>
      </c>
    </row>
    <row r="169" spans="1:25" s="218" customFormat="1" ht="15">
      <c r="A169" s="32">
        <f t="shared" si="40"/>
        <v>167</v>
      </c>
      <c r="B169" s="97" t="s">
        <v>84</v>
      </c>
      <c r="C169" s="86" t="s">
        <v>1490</v>
      </c>
      <c r="D169" s="86" t="s">
        <v>1491</v>
      </c>
      <c r="E169" s="32" t="s">
        <v>5097</v>
      </c>
      <c r="F169" s="86" t="s">
        <v>4105</v>
      </c>
      <c r="G169" s="61">
        <v>191682019173</v>
      </c>
      <c r="H169" s="109">
        <v>43851</v>
      </c>
      <c r="I169" s="85" t="s">
        <v>1265</v>
      </c>
      <c r="J169" s="66">
        <v>33</v>
      </c>
      <c r="K169" s="66">
        <v>33</v>
      </c>
      <c r="L169" s="66"/>
      <c r="M169" s="65" t="s">
        <v>4521</v>
      </c>
      <c r="N169" s="380">
        <v>0.64815905082354008</v>
      </c>
      <c r="O169" s="32">
        <v>6</v>
      </c>
      <c r="P169" s="32">
        <v>6</v>
      </c>
      <c r="Q169" s="32">
        <v>6</v>
      </c>
      <c r="R169" s="66" t="s">
        <v>3999</v>
      </c>
      <c r="S169" s="66" t="s">
        <v>3930</v>
      </c>
      <c r="T169" s="86" t="s">
        <v>4117</v>
      </c>
      <c r="U169" s="289"/>
      <c r="V169" s="94"/>
      <c r="W169" s="68" t="s">
        <v>3880</v>
      </c>
      <c r="X169" s="68" t="s">
        <v>3881</v>
      </c>
      <c r="Y169" s="68" t="str">
        <f t="shared" si="32"/>
        <v>CAP</v>
      </c>
    </row>
    <row r="170" spans="1:25" s="218" customFormat="1" ht="15">
      <c r="A170" s="32">
        <f t="shared" ref="A170" si="48">ROW(B170)-2</f>
        <v>168</v>
      </c>
      <c r="B170" s="97" t="s">
        <v>84</v>
      </c>
      <c r="C170" s="86" t="s">
        <v>1490</v>
      </c>
      <c r="D170" s="86" t="s">
        <v>1491</v>
      </c>
      <c r="E170" s="32" t="s">
        <v>5097</v>
      </c>
      <c r="F170" s="86" t="s">
        <v>7931</v>
      </c>
      <c r="G170" s="61">
        <v>191682040610</v>
      </c>
      <c r="H170" s="109">
        <v>45344</v>
      </c>
      <c r="I170" s="85" t="s">
        <v>1266</v>
      </c>
      <c r="J170" s="66">
        <v>33</v>
      </c>
      <c r="K170" s="66">
        <v>33</v>
      </c>
      <c r="L170" s="66"/>
      <c r="M170" s="65" t="s">
        <v>7933</v>
      </c>
      <c r="N170" s="380">
        <v>0.64815905082354008</v>
      </c>
      <c r="O170" s="32">
        <v>6</v>
      </c>
      <c r="P170" s="32">
        <v>6</v>
      </c>
      <c r="Q170" s="32">
        <v>6</v>
      </c>
      <c r="R170" s="66" t="s">
        <v>3999</v>
      </c>
      <c r="S170" s="66" t="s">
        <v>3930</v>
      </c>
      <c r="T170" s="86" t="s">
        <v>4117</v>
      </c>
      <c r="U170" s="289"/>
      <c r="V170" s="94"/>
      <c r="W170" s="68" t="s">
        <v>3880</v>
      </c>
      <c r="X170" s="68" t="s">
        <v>3881</v>
      </c>
      <c r="Y170" s="68" t="str">
        <f t="shared" ref="Y170" si="49">C170</f>
        <v>CAP</v>
      </c>
    </row>
    <row r="171" spans="1:25" s="218" customFormat="1" ht="15">
      <c r="A171" s="32">
        <f t="shared" si="40"/>
        <v>169</v>
      </c>
      <c r="B171" s="97" t="s">
        <v>84</v>
      </c>
      <c r="C171" s="86" t="s">
        <v>1490</v>
      </c>
      <c r="D171" s="86" t="s">
        <v>1491</v>
      </c>
      <c r="E171" s="32" t="s">
        <v>5097</v>
      </c>
      <c r="F171" s="86" t="s">
        <v>4106</v>
      </c>
      <c r="G171" s="61">
        <v>191682019180</v>
      </c>
      <c r="H171" s="109">
        <v>43851</v>
      </c>
      <c r="I171" s="85" t="s">
        <v>1265</v>
      </c>
      <c r="J171" s="66">
        <v>33</v>
      </c>
      <c r="K171" s="66">
        <v>33</v>
      </c>
      <c r="L171" s="66"/>
      <c r="M171" s="65" t="s">
        <v>4522</v>
      </c>
      <c r="N171" s="380">
        <v>0.3042379218151311</v>
      </c>
      <c r="O171" s="32">
        <v>6</v>
      </c>
      <c r="P171" s="32">
        <v>6</v>
      </c>
      <c r="Q171" s="32">
        <v>6</v>
      </c>
      <c r="R171" s="66" t="s">
        <v>3999</v>
      </c>
      <c r="S171" s="66" t="s">
        <v>3930</v>
      </c>
      <c r="T171" s="86" t="s">
        <v>4118</v>
      </c>
      <c r="U171" s="289" t="s">
        <v>7041</v>
      </c>
      <c r="V171" s="94"/>
      <c r="W171" s="68" t="s">
        <v>3880</v>
      </c>
      <c r="X171" s="68" t="s">
        <v>3881</v>
      </c>
      <c r="Y171" s="68" t="str">
        <f t="shared" si="32"/>
        <v>CAP</v>
      </c>
    </row>
    <row r="172" spans="1:25" s="218" customFormat="1" ht="15">
      <c r="A172" s="32">
        <f t="shared" ref="A172" si="50">ROW(B172)-2</f>
        <v>170</v>
      </c>
      <c r="B172" s="97" t="s">
        <v>84</v>
      </c>
      <c r="C172" s="86" t="s">
        <v>1490</v>
      </c>
      <c r="D172" s="86" t="s">
        <v>1491</v>
      </c>
      <c r="E172" s="32" t="s">
        <v>5097</v>
      </c>
      <c r="F172" s="86" t="s">
        <v>7930</v>
      </c>
      <c r="G172" s="61">
        <v>191682040627</v>
      </c>
      <c r="H172" s="109">
        <v>45344</v>
      </c>
      <c r="I172" s="85" t="s">
        <v>1266</v>
      </c>
      <c r="J172" s="66">
        <v>33</v>
      </c>
      <c r="K172" s="66">
        <v>33</v>
      </c>
      <c r="L172" s="66"/>
      <c r="M172" s="65" t="s">
        <v>7932</v>
      </c>
      <c r="N172" s="380">
        <v>0.3042379218151311</v>
      </c>
      <c r="O172" s="32">
        <v>6</v>
      </c>
      <c r="P172" s="32">
        <v>6</v>
      </c>
      <c r="Q172" s="32">
        <v>6</v>
      </c>
      <c r="R172" s="66" t="s">
        <v>3999</v>
      </c>
      <c r="S172" s="66" t="s">
        <v>3930</v>
      </c>
      <c r="T172" s="86" t="s">
        <v>4118</v>
      </c>
      <c r="U172" s="289" t="s">
        <v>7041</v>
      </c>
      <c r="V172" s="94"/>
      <c r="W172" s="68" t="s">
        <v>3880</v>
      </c>
      <c r="X172" s="68" t="s">
        <v>3881</v>
      </c>
      <c r="Y172" s="68" t="str">
        <f t="shared" ref="Y172" si="51">C172</f>
        <v>CAP</v>
      </c>
    </row>
    <row r="173" spans="1:25" s="218" customFormat="1" ht="15">
      <c r="A173" s="32">
        <f t="shared" ref="A173" si="52">ROW(B173)-2</f>
        <v>171</v>
      </c>
      <c r="B173" s="97" t="s">
        <v>84</v>
      </c>
      <c r="C173" s="86" t="s">
        <v>1490</v>
      </c>
      <c r="D173" s="86" t="s">
        <v>1491</v>
      </c>
      <c r="E173" s="32" t="s">
        <v>5097</v>
      </c>
      <c r="F173" s="86" t="s">
        <v>7478</v>
      </c>
      <c r="G173" s="61">
        <v>191682035906</v>
      </c>
      <c r="H173" s="109">
        <v>45205</v>
      </c>
      <c r="I173" s="85" t="s">
        <v>1266</v>
      </c>
      <c r="J173" s="66">
        <v>33</v>
      </c>
      <c r="K173" s="66">
        <v>33</v>
      </c>
      <c r="L173" s="66"/>
      <c r="M173" s="65" t="s">
        <v>7480</v>
      </c>
      <c r="N173" s="380"/>
      <c r="O173" s="32"/>
      <c r="P173" s="32"/>
      <c r="Q173" s="32"/>
      <c r="R173" s="66" t="s">
        <v>3999</v>
      </c>
      <c r="S173" s="66" t="s">
        <v>3930</v>
      </c>
      <c r="T173" s="86" t="s">
        <v>4117</v>
      </c>
      <c r="U173" s="289"/>
      <c r="V173" s="94"/>
      <c r="W173" s="68" t="s">
        <v>3880</v>
      </c>
      <c r="X173" s="68" t="s">
        <v>3881</v>
      </c>
      <c r="Y173" s="68" t="str">
        <f t="shared" ref="Y173" si="53">C173</f>
        <v>CAP</v>
      </c>
    </row>
    <row r="174" spans="1:25" s="218" customFormat="1" ht="15">
      <c r="A174" s="32">
        <f t="shared" ref="A174:A265" si="54">ROW(B174)-2</f>
        <v>172</v>
      </c>
      <c r="B174" s="97" t="s">
        <v>84</v>
      </c>
      <c r="C174" s="86" t="s">
        <v>1490</v>
      </c>
      <c r="D174" s="86" t="s">
        <v>1491</v>
      </c>
      <c r="E174" s="32" t="s">
        <v>5098</v>
      </c>
      <c r="F174" s="86" t="s">
        <v>1642</v>
      </c>
      <c r="G174" s="61">
        <v>191682012143</v>
      </c>
      <c r="H174" s="109">
        <v>41640</v>
      </c>
      <c r="I174" s="85" t="s">
        <v>3872</v>
      </c>
      <c r="J174" s="66">
        <v>22</v>
      </c>
      <c r="K174" s="66"/>
      <c r="L174" s="66"/>
      <c r="M174" s="65" t="s">
        <v>7106</v>
      </c>
      <c r="N174" s="380"/>
      <c r="O174" s="32">
        <v>4</v>
      </c>
      <c r="P174" s="32">
        <v>4</v>
      </c>
      <c r="Q174" s="32">
        <v>1</v>
      </c>
      <c r="R174" s="66" t="s">
        <v>3999</v>
      </c>
      <c r="S174" s="66" t="s">
        <v>3930</v>
      </c>
      <c r="T174" s="86" t="s">
        <v>1706</v>
      </c>
      <c r="U174" s="289" t="s">
        <v>7067</v>
      </c>
      <c r="V174" s="94"/>
      <c r="W174" s="68" t="s">
        <v>3880</v>
      </c>
      <c r="X174" s="68" t="s">
        <v>3881</v>
      </c>
      <c r="Y174" s="68" t="str">
        <f t="shared" si="32"/>
        <v>CAP</v>
      </c>
    </row>
    <row r="175" spans="1:25" s="218" customFormat="1" ht="15">
      <c r="A175" s="32">
        <f t="shared" si="54"/>
        <v>173</v>
      </c>
      <c r="B175" s="97" t="s">
        <v>84</v>
      </c>
      <c r="C175" s="86" t="s">
        <v>1490</v>
      </c>
      <c r="D175" s="86" t="s">
        <v>1491</v>
      </c>
      <c r="E175" s="32" t="s">
        <v>5098</v>
      </c>
      <c r="F175" s="86" t="s">
        <v>1643</v>
      </c>
      <c r="G175" s="61">
        <v>191682012150</v>
      </c>
      <c r="H175" s="109">
        <v>41640</v>
      </c>
      <c r="I175" s="85" t="s">
        <v>3872</v>
      </c>
      <c r="J175" s="66">
        <v>22</v>
      </c>
      <c r="K175" s="66"/>
      <c r="L175" s="66"/>
      <c r="M175" s="65" t="s">
        <v>7107</v>
      </c>
      <c r="N175" s="380">
        <v>0.11243575371428756</v>
      </c>
      <c r="O175" s="32">
        <v>4</v>
      </c>
      <c r="P175" s="32">
        <v>4</v>
      </c>
      <c r="Q175" s="32">
        <v>1</v>
      </c>
      <c r="R175" s="66" t="s">
        <v>3999</v>
      </c>
      <c r="S175" s="66" t="s">
        <v>3930</v>
      </c>
      <c r="T175" s="86" t="s">
        <v>1707</v>
      </c>
      <c r="U175" s="289"/>
      <c r="V175" s="94"/>
      <c r="W175" s="68" t="s">
        <v>3880</v>
      </c>
      <c r="X175" s="68" t="s">
        <v>3881</v>
      </c>
      <c r="Y175" s="68" t="str">
        <f t="shared" si="32"/>
        <v>CAP</v>
      </c>
    </row>
    <row r="176" spans="1:25" s="218" customFormat="1" ht="15">
      <c r="A176" s="32">
        <f t="shared" si="54"/>
        <v>174</v>
      </c>
      <c r="B176" s="97" t="s">
        <v>84</v>
      </c>
      <c r="C176" s="86" t="s">
        <v>1490</v>
      </c>
      <c r="D176" s="86" t="s">
        <v>1491</v>
      </c>
      <c r="E176" s="32" t="s">
        <v>5098</v>
      </c>
      <c r="F176" s="86" t="s">
        <v>2439</v>
      </c>
      <c r="G176" s="61">
        <v>191682013409</v>
      </c>
      <c r="H176" s="109">
        <v>41275</v>
      </c>
      <c r="I176" s="85" t="s">
        <v>1265</v>
      </c>
      <c r="J176" s="66">
        <v>22</v>
      </c>
      <c r="K176" s="66">
        <v>22</v>
      </c>
      <c r="L176" s="66"/>
      <c r="M176" s="65" t="s">
        <v>2440</v>
      </c>
      <c r="N176" s="380">
        <v>8.8184904873951031E-2</v>
      </c>
      <c r="O176" s="32">
        <v>4</v>
      </c>
      <c r="P176" s="32">
        <v>4</v>
      </c>
      <c r="Q176" s="32">
        <v>1</v>
      </c>
      <c r="R176" s="66" t="s">
        <v>3999</v>
      </c>
      <c r="S176" s="66" t="s">
        <v>3930</v>
      </c>
      <c r="T176" s="72"/>
      <c r="U176" s="289"/>
      <c r="V176" s="94"/>
      <c r="W176" s="68" t="s">
        <v>3880</v>
      </c>
      <c r="X176" s="68" t="s">
        <v>3881</v>
      </c>
      <c r="Y176" s="68" t="str">
        <f t="shared" si="32"/>
        <v>CAP</v>
      </c>
    </row>
    <row r="177" spans="1:25" s="218" customFormat="1" ht="15">
      <c r="A177" s="32">
        <f t="shared" ref="A177" si="55">ROW(B177)-2</f>
        <v>175</v>
      </c>
      <c r="B177" s="97" t="s">
        <v>84</v>
      </c>
      <c r="C177" s="86" t="s">
        <v>1490</v>
      </c>
      <c r="D177" s="86" t="s">
        <v>1491</v>
      </c>
      <c r="E177" s="32" t="s">
        <v>5098</v>
      </c>
      <c r="F177" s="86" t="s">
        <v>4534</v>
      </c>
      <c r="G177" s="61">
        <v>191682021046</v>
      </c>
      <c r="H177" s="109">
        <v>44091</v>
      </c>
      <c r="I177" s="85" t="s">
        <v>1265</v>
      </c>
      <c r="J177" s="66">
        <v>22</v>
      </c>
      <c r="K177" s="66">
        <v>22</v>
      </c>
      <c r="L177" s="66"/>
      <c r="M177" s="65" t="s">
        <v>4536</v>
      </c>
      <c r="N177" s="380">
        <v>0.11023113109243879</v>
      </c>
      <c r="O177" s="32">
        <v>4</v>
      </c>
      <c r="P177" s="32">
        <v>4</v>
      </c>
      <c r="Q177" s="32">
        <v>1</v>
      </c>
      <c r="R177" s="66" t="s">
        <v>3999</v>
      </c>
      <c r="S177" s="66" t="s">
        <v>3930</v>
      </c>
      <c r="T177" s="86"/>
      <c r="U177" s="289"/>
      <c r="V177" s="94"/>
      <c r="W177" s="68" t="s">
        <v>3880</v>
      </c>
      <c r="X177" s="68" t="s">
        <v>3881</v>
      </c>
      <c r="Y177" s="68" t="str">
        <f t="shared" si="32"/>
        <v>CAP</v>
      </c>
    </row>
    <row r="178" spans="1:25" s="218" customFormat="1" ht="15">
      <c r="A178" s="32">
        <f t="shared" si="54"/>
        <v>176</v>
      </c>
      <c r="B178" s="97" t="s">
        <v>84</v>
      </c>
      <c r="C178" s="86" t="s">
        <v>1490</v>
      </c>
      <c r="D178" s="86" t="s">
        <v>1491</v>
      </c>
      <c r="E178" s="32" t="s">
        <v>5098</v>
      </c>
      <c r="F178" s="86" t="s">
        <v>1803</v>
      </c>
      <c r="G178" s="61">
        <v>191682012174</v>
      </c>
      <c r="H178" s="109">
        <v>41275</v>
      </c>
      <c r="I178" s="85" t="s">
        <v>1265</v>
      </c>
      <c r="J178" s="66">
        <v>22</v>
      </c>
      <c r="K178" s="66">
        <v>22</v>
      </c>
      <c r="L178" s="66"/>
      <c r="M178" s="65" t="s">
        <v>1804</v>
      </c>
      <c r="N178" s="380">
        <v>0.11023113109243879</v>
      </c>
      <c r="O178" s="32">
        <v>4</v>
      </c>
      <c r="P178" s="32">
        <v>4</v>
      </c>
      <c r="Q178" s="32">
        <v>1</v>
      </c>
      <c r="R178" s="66" t="s">
        <v>3999</v>
      </c>
      <c r="S178" s="66" t="s">
        <v>3930</v>
      </c>
      <c r="T178" s="86" t="s">
        <v>924</v>
      </c>
      <c r="U178" s="289"/>
      <c r="V178" s="94"/>
      <c r="W178" s="68" t="s">
        <v>3880</v>
      </c>
      <c r="X178" s="68" t="s">
        <v>3881</v>
      </c>
      <c r="Y178" s="68" t="str">
        <f t="shared" si="32"/>
        <v>CAP</v>
      </c>
    </row>
    <row r="179" spans="1:25" s="218" customFormat="1">
      <c r="A179" s="32">
        <f t="shared" si="54"/>
        <v>177</v>
      </c>
      <c r="B179" s="97" t="s">
        <v>84</v>
      </c>
      <c r="C179" s="86" t="s">
        <v>1490</v>
      </c>
      <c r="D179" s="86" t="s">
        <v>1491</v>
      </c>
      <c r="E179" s="32" t="s">
        <v>5099</v>
      </c>
      <c r="F179" s="86" t="s">
        <v>1644</v>
      </c>
      <c r="G179" s="61">
        <v>191682012167</v>
      </c>
      <c r="H179" s="109">
        <v>42005</v>
      </c>
      <c r="I179" s="85" t="s">
        <v>3872</v>
      </c>
      <c r="J179" s="66">
        <v>33</v>
      </c>
      <c r="K179" s="66"/>
      <c r="L179" s="66"/>
      <c r="M179" s="65" t="s">
        <v>7108</v>
      </c>
      <c r="N179" s="380">
        <v>0.44753839223530151</v>
      </c>
      <c r="O179" s="32">
        <v>4</v>
      </c>
      <c r="P179" s="32">
        <v>4</v>
      </c>
      <c r="Q179" s="32">
        <v>1</v>
      </c>
      <c r="R179" s="66" t="s">
        <v>3999</v>
      </c>
      <c r="S179" s="66" t="s">
        <v>3930</v>
      </c>
      <c r="T179" s="86" t="s">
        <v>1708</v>
      </c>
      <c r="U179" s="94"/>
      <c r="V179" s="94"/>
      <c r="W179" s="68" t="s">
        <v>3880</v>
      </c>
      <c r="X179" s="68" t="s">
        <v>3881</v>
      </c>
      <c r="Y179" s="68" t="str">
        <f t="shared" si="32"/>
        <v>CAP</v>
      </c>
    </row>
    <row r="180" spans="1:25" s="218" customFormat="1" ht="15">
      <c r="A180" s="32">
        <f t="shared" si="54"/>
        <v>178</v>
      </c>
      <c r="B180" s="97" t="s">
        <v>84</v>
      </c>
      <c r="C180" s="86" t="s">
        <v>1490</v>
      </c>
      <c r="D180" s="86" t="s">
        <v>1491</v>
      </c>
      <c r="E180" s="32" t="s">
        <v>5100</v>
      </c>
      <c r="F180" s="86" t="s">
        <v>1738</v>
      </c>
      <c r="G180" s="61">
        <v>191682008719</v>
      </c>
      <c r="H180" s="109">
        <v>41640</v>
      </c>
      <c r="I180" s="85" t="s">
        <v>1265</v>
      </c>
      <c r="J180" s="66">
        <v>11</v>
      </c>
      <c r="K180" s="66">
        <v>11</v>
      </c>
      <c r="L180" s="66"/>
      <c r="M180" s="65" t="s">
        <v>1789</v>
      </c>
      <c r="N180" s="380">
        <v>1.4330047042017041E-2</v>
      </c>
      <c r="O180" s="32">
        <v>3</v>
      </c>
      <c r="P180" s="32">
        <v>3</v>
      </c>
      <c r="Q180" s="32">
        <v>1</v>
      </c>
      <c r="R180" s="66" t="s">
        <v>3999</v>
      </c>
      <c r="S180" s="66" t="s">
        <v>3930</v>
      </c>
      <c r="T180" s="86" t="s">
        <v>1790</v>
      </c>
      <c r="U180" s="289"/>
      <c r="V180" s="94"/>
      <c r="W180" s="68" t="s">
        <v>3880</v>
      </c>
      <c r="X180" s="68" t="s">
        <v>3881</v>
      </c>
      <c r="Y180" s="68" t="str">
        <f t="shared" si="32"/>
        <v>CAP</v>
      </c>
    </row>
    <row r="181" spans="1:25" s="218" customFormat="1" ht="15">
      <c r="A181" s="32">
        <f t="shared" si="54"/>
        <v>179</v>
      </c>
      <c r="B181" s="97" t="s">
        <v>84</v>
      </c>
      <c r="C181" s="86" t="s">
        <v>1490</v>
      </c>
      <c r="D181" s="86" t="s">
        <v>1491</v>
      </c>
      <c r="E181" s="32" t="s">
        <v>5101</v>
      </c>
      <c r="F181" s="86" t="s">
        <v>1796</v>
      </c>
      <c r="G181" s="61">
        <v>191682008740</v>
      </c>
      <c r="H181" s="109">
        <v>42005</v>
      </c>
      <c r="I181" s="85" t="s">
        <v>1265</v>
      </c>
      <c r="J181" s="66">
        <v>11</v>
      </c>
      <c r="K181" s="66">
        <v>11</v>
      </c>
      <c r="L181" s="66"/>
      <c r="M181" s="65" t="s">
        <v>1806</v>
      </c>
      <c r="N181" s="380">
        <v>1.9841603596638981E-2</v>
      </c>
      <c r="O181" s="32">
        <v>3</v>
      </c>
      <c r="P181" s="32">
        <v>3</v>
      </c>
      <c r="Q181" s="32">
        <v>1</v>
      </c>
      <c r="R181" s="66" t="s">
        <v>3999</v>
      </c>
      <c r="S181" s="66" t="s">
        <v>3930</v>
      </c>
      <c r="T181" s="86" t="s">
        <v>1791</v>
      </c>
      <c r="U181" s="289"/>
      <c r="V181" s="94"/>
      <c r="W181" s="68" t="s">
        <v>3880</v>
      </c>
      <c r="X181" s="68" t="s">
        <v>3881</v>
      </c>
      <c r="Y181" s="68" t="str">
        <f t="shared" si="32"/>
        <v>CAP</v>
      </c>
    </row>
    <row r="182" spans="1:25" s="218" customFormat="1" ht="15">
      <c r="A182" s="32">
        <f t="shared" si="54"/>
        <v>180</v>
      </c>
      <c r="B182" s="97" t="s">
        <v>84</v>
      </c>
      <c r="C182" s="86" t="s">
        <v>1490</v>
      </c>
      <c r="D182" s="86" t="s">
        <v>1491</v>
      </c>
      <c r="E182" s="32" t="s">
        <v>5101</v>
      </c>
      <c r="F182" s="86" t="s">
        <v>2091</v>
      </c>
      <c r="G182" s="61">
        <v>191682012433</v>
      </c>
      <c r="H182" s="109">
        <v>43557</v>
      </c>
      <c r="I182" s="85" t="s">
        <v>1265</v>
      </c>
      <c r="J182" s="66">
        <v>11</v>
      </c>
      <c r="K182" s="66">
        <v>11</v>
      </c>
      <c r="L182" s="66"/>
      <c r="M182" s="65" t="s">
        <v>2092</v>
      </c>
      <c r="N182" s="380"/>
      <c r="O182" s="32">
        <v>4</v>
      </c>
      <c r="P182" s="32">
        <v>4</v>
      </c>
      <c r="Q182" s="32">
        <v>1</v>
      </c>
      <c r="R182" s="66" t="s">
        <v>3999</v>
      </c>
      <c r="S182" s="66" t="s">
        <v>3930</v>
      </c>
      <c r="T182" s="86" t="s">
        <v>2093</v>
      </c>
      <c r="U182" s="289"/>
      <c r="V182" s="94"/>
      <c r="W182" s="68" t="s">
        <v>3880</v>
      </c>
      <c r="X182" s="68" t="s">
        <v>3881</v>
      </c>
      <c r="Y182" s="68" t="str">
        <f t="shared" si="32"/>
        <v>CAP</v>
      </c>
    </row>
    <row r="183" spans="1:25" s="218" customFormat="1" ht="15">
      <c r="A183" s="32">
        <f t="shared" si="54"/>
        <v>181</v>
      </c>
      <c r="B183" s="97" t="s">
        <v>84</v>
      </c>
      <c r="C183" s="86" t="s">
        <v>1490</v>
      </c>
      <c r="D183" s="86" t="s">
        <v>1491</v>
      </c>
      <c r="E183" s="32" t="s">
        <v>5101</v>
      </c>
      <c r="F183" s="86" t="s">
        <v>1797</v>
      </c>
      <c r="G183" s="61">
        <v>191682008733</v>
      </c>
      <c r="H183" s="109">
        <v>42370</v>
      </c>
      <c r="I183" s="85" t="s">
        <v>3872</v>
      </c>
      <c r="J183" s="66">
        <v>11</v>
      </c>
      <c r="K183" s="66"/>
      <c r="L183" s="66"/>
      <c r="M183" s="65" t="s">
        <v>7109</v>
      </c>
      <c r="N183" s="380">
        <v>1.7196056450420449E-2</v>
      </c>
      <c r="O183" s="32">
        <v>3</v>
      </c>
      <c r="P183" s="32">
        <v>3</v>
      </c>
      <c r="Q183" s="32">
        <v>1</v>
      </c>
      <c r="R183" s="66" t="s">
        <v>3999</v>
      </c>
      <c r="S183" s="66" t="s">
        <v>3930</v>
      </c>
      <c r="T183" s="86" t="s">
        <v>1792</v>
      </c>
      <c r="U183" s="289"/>
      <c r="V183" s="94"/>
      <c r="W183" s="68" t="s">
        <v>3880</v>
      </c>
      <c r="X183" s="68" t="s">
        <v>3881</v>
      </c>
      <c r="Y183" s="68" t="str">
        <f t="shared" si="32"/>
        <v>CAP</v>
      </c>
    </row>
    <row r="184" spans="1:25" s="218" customFormat="1" ht="15">
      <c r="A184" s="32">
        <f t="shared" si="54"/>
        <v>182</v>
      </c>
      <c r="B184" s="97" t="s">
        <v>84</v>
      </c>
      <c r="C184" s="86" t="s">
        <v>1490</v>
      </c>
      <c r="D184" s="86" t="s">
        <v>1491</v>
      </c>
      <c r="E184" s="32" t="s">
        <v>5101</v>
      </c>
      <c r="F184" s="86" t="s">
        <v>1798</v>
      </c>
      <c r="G184" s="61">
        <v>191682008757</v>
      </c>
      <c r="H184" s="109">
        <v>42005</v>
      </c>
      <c r="I184" s="85" t="s">
        <v>1265</v>
      </c>
      <c r="J184" s="66">
        <v>11</v>
      </c>
      <c r="K184" s="66">
        <v>11</v>
      </c>
      <c r="L184" s="66"/>
      <c r="M184" s="65" t="s">
        <v>1807</v>
      </c>
      <c r="N184" s="380">
        <v>2.998286765714335E-2</v>
      </c>
      <c r="O184" s="32">
        <v>4</v>
      </c>
      <c r="P184" s="32">
        <v>4</v>
      </c>
      <c r="Q184" s="32">
        <v>1</v>
      </c>
      <c r="R184" s="66" t="s">
        <v>3999</v>
      </c>
      <c r="S184" s="66" t="s">
        <v>3930</v>
      </c>
      <c r="T184" s="86" t="s">
        <v>1793</v>
      </c>
      <c r="U184" s="289"/>
      <c r="V184" s="94"/>
      <c r="W184" s="68" t="s">
        <v>3880</v>
      </c>
      <c r="X184" s="68" t="s">
        <v>3881</v>
      </c>
      <c r="Y184" s="68" t="str">
        <f t="shared" si="32"/>
        <v>CAP</v>
      </c>
    </row>
    <row r="185" spans="1:25" s="218" customFormat="1" ht="15">
      <c r="A185" s="32">
        <f t="shared" si="54"/>
        <v>183</v>
      </c>
      <c r="B185" s="97" t="s">
        <v>84</v>
      </c>
      <c r="C185" s="86" t="s">
        <v>1490</v>
      </c>
      <c r="D185" s="86" t="s">
        <v>1491</v>
      </c>
      <c r="E185" s="32" t="s">
        <v>5101</v>
      </c>
      <c r="F185" s="86" t="s">
        <v>1799</v>
      </c>
      <c r="G185" s="61">
        <v>191682008764</v>
      </c>
      <c r="H185" s="109">
        <v>42005</v>
      </c>
      <c r="I185" s="85" t="s">
        <v>1265</v>
      </c>
      <c r="J185" s="66">
        <v>11</v>
      </c>
      <c r="K185" s="66">
        <v>11</v>
      </c>
      <c r="L185" s="66"/>
      <c r="M185" s="65" t="s">
        <v>1808</v>
      </c>
      <c r="N185" s="380">
        <v>3.7478584571429191E-2</v>
      </c>
      <c r="O185" s="32">
        <v>4</v>
      </c>
      <c r="P185" s="32">
        <v>4</v>
      </c>
      <c r="Q185" s="32">
        <v>1</v>
      </c>
      <c r="R185" s="66" t="s">
        <v>3999</v>
      </c>
      <c r="S185" s="66" t="s">
        <v>3930</v>
      </c>
      <c r="T185" s="86" t="s">
        <v>1794</v>
      </c>
      <c r="U185" s="289"/>
      <c r="V185" s="94"/>
      <c r="W185" s="68" t="s">
        <v>3880</v>
      </c>
      <c r="X185" s="68" t="s">
        <v>3881</v>
      </c>
      <c r="Y185" s="68" t="str">
        <f t="shared" si="32"/>
        <v>CAP</v>
      </c>
    </row>
    <row r="186" spans="1:25" s="218" customFormat="1" ht="15">
      <c r="A186" s="32">
        <f t="shared" si="54"/>
        <v>184</v>
      </c>
      <c r="B186" s="97" t="s">
        <v>84</v>
      </c>
      <c r="C186" s="86" t="s">
        <v>1490</v>
      </c>
      <c r="D186" s="86" t="s">
        <v>1491</v>
      </c>
      <c r="E186" s="32" t="s">
        <v>5101</v>
      </c>
      <c r="F186" s="86" t="s">
        <v>1800</v>
      </c>
      <c r="G186" s="61">
        <v>191682008771</v>
      </c>
      <c r="H186" s="109">
        <v>42005</v>
      </c>
      <c r="I186" s="85" t="s">
        <v>1265</v>
      </c>
      <c r="J186" s="66">
        <v>11</v>
      </c>
      <c r="K186" s="66">
        <v>11</v>
      </c>
      <c r="L186" s="66"/>
      <c r="M186" s="65" t="s">
        <v>1809</v>
      </c>
      <c r="N186" s="380">
        <v>4.2990141126051123E-2</v>
      </c>
      <c r="O186" s="32">
        <v>4</v>
      </c>
      <c r="P186" s="32">
        <v>4</v>
      </c>
      <c r="Q186" s="32">
        <v>1</v>
      </c>
      <c r="R186" s="66" t="s">
        <v>3999</v>
      </c>
      <c r="S186" s="66" t="s">
        <v>3930</v>
      </c>
      <c r="T186" s="86" t="s">
        <v>1795</v>
      </c>
      <c r="U186" s="289"/>
      <c r="V186" s="94"/>
      <c r="W186" s="68" t="s">
        <v>3880</v>
      </c>
      <c r="X186" s="68" t="s">
        <v>3881</v>
      </c>
      <c r="Y186" s="68" t="str">
        <f t="shared" si="32"/>
        <v>CAP</v>
      </c>
    </row>
    <row r="187" spans="1:25" s="218" customFormat="1">
      <c r="A187" s="32">
        <f t="shared" si="54"/>
        <v>185</v>
      </c>
      <c r="B187" s="97" t="s">
        <v>84</v>
      </c>
      <c r="C187" s="86" t="s">
        <v>1490</v>
      </c>
      <c r="D187" s="86" t="s">
        <v>1491</v>
      </c>
      <c r="E187" s="32" t="s">
        <v>5101</v>
      </c>
      <c r="F187" s="86" t="s">
        <v>2057</v>
      </c>
      <c r="G187" s="61">
        <v>191682012303</v>
      </c>
      <c r="H187" s="109">
        <v>43300</v>
      </c>
      <c r="I187" s="85" t="s">
        <v>1265</v>
      </c>
      <c r="J187" s="66">
        <v>11</v>
      </c>
      <c r="K187" s="66">
        <v>11</v>
      </c>
      <c r="L187" s="66"/>
      <c r="M187" s="65" t="s">
        <v>2083</v>
      </c>
      <c r="N187" s="380">
        <v>1.9841603596638981E-2</v>
      </c>
      <c r="O187" s="32">
        <v>3</v>
      </c>
      <c r="P187" s="32">
        <v>3</v>
      </c>
      <c r="Q187" s="32">
        <v>1</v>
      </c>
      <c r="R187" s="66" t="s">
        <v>3999</v>
      </c>
      <c r="S187" s="66" t="s">
        <v>3930</v>
      </c>
      <c r="T187" s="86" t="s">
        <v>2078</v>
      </c>
      <c r="U187" s="94"/>
      <c r="V187" s="94"/>
      <c r="W187" s="68" t="s">
        <v>3880</v>
      </c>
      <c r="X187" s="68" t="s">
        <v>3881</v>
      </c>
      <c r="Y187" s="68" t="str">
        <f t="shared" si="32"/>
        <v>CAP</v>
      </c>
    </row>
    <row r="188" spans="1:25" s="218" customFormat="1">
      <c r="A188" s="32">
        <f t="shared" si="54"/>
        <v>186</v>
      </c>
      <c r="B188" s="97" t="s">
        <v>84</v>
      </c>
      <c r="C188" s="86" t="s">
        <v>1490</v>
      </c>
      <c r="D188" s="86" t="s">
        <v>1491</v>
      </c>
      <c r="E188" s="32" t="s">
        <v>5101</v>
      </c>
      <c r="F188" s="86" t="s">
        <v>2058</v>
      </c>
      <c r="G188" s="61">
        <v>191682012310</v>
      </c>
      <c r="H188" s="109">
        <v>43300</v>
      </c>
      <c r="I188" s="85" t="s">
        <v>1265</v>
      </c>
      <c r="J188" s="66">
        <v>11</v>
      </c>
      <c r="K188" s="66">
        <v>11</v>
      </c>
      <c r="L188" s="66"/>
      <c r="M188" s="65" t="s">
        <v>2085</v>
      </c>
      <c r="N188" s="380">
        <v>2.0282528121008739E-2</v>
      </c>
      <c r="O188" s="32">
        <v>4</v>
      </c>
      <c r="P188" s="32">
        <v>4</v>
      </c>
      <c r="Q188" s="32">
        <v>1</v>
      </c>
      <c r="R188" s="66" t="s">
        <v>3999</v>
      </c>
      <c r="S188" s="66" t="s">
        <v>3930</v>
      </c>
      <c r="T188" s="86" t="s">
        <v>2068</v>
      </c>
      <c r="U188" s="94"/>
      <c r="V188" s="94"/>
      <c r="W188" s="68" t="s">
        <v>3880</v>
      </c>
      <c r="X188" s="68" t="s">
        <v>3881</v>
      </c>
      <c r="Y188" s="68" t="str">
        <f t="shared" si="32"/>
        <v>CAP</v>
      </c>
    </row>
    <row r="189" spans="1:25" s="218" customFormat="1">
      <c r="A189" s="32">
        <f t="shared" si="54"/>
        <v>187</v>
      </c>
      <c r="B189" s="97" t="s">
        <v>84</v>
      </c>
      <c r="C189" s="86" t="s">
        <v>1490</v>
      </c>
      <c r="D189" s="86" t="s">
        <v>1491</v>
      </c>
      <c r="E189" s="32" t="s">
        <v>5101</v>
      </c>
      <c r="F189" s="86" t="s">
        <v>2059</v>
      </c>
      <c r="G189" s="61">
        <v>191682012327</v>
      </c>
      <c r="H189" s="109">
        <v>43300</v>
      </c>
      <c r="I189" s="85" t="s">
        <v>3872</v>
      </c>
      <c r="J189" s="66">
        <v>11</v>
      </c>
      <c r="K189" s="66"/>
      <c r="L189" s="66"/>
      <c r="M189" s="65" t="s">
        <v>7110</v>
      </c>
      <c r="N189" s="380">
        <v>1.7196056450420449E-2</v>
      </c>
      <c r="O189" s="32">
        <v>3</v>
      </c>
      <c r="P189" s="32">
        <v>3</v>
      </c>
      <c r="Q189" s="32">
        <v>1</v>
      </c>
      <c r="R189" s="66" t="s">
        <v>3999</v>
      </c>
      <c r="S189" s="66" t="s">
        <v>3930</v>
      </c>
      <c r="T189" s="86" t="s">
        <v>2070</v>
      </c>
      <c r="U189" s="94"/>
      <c r="V189" s="94"/>
      <c r="W189" s="68" t="s">
        <v>3880</v>
      </c>
      <c r="X189" s="68" t="s">
        <v>3881</v>
      </c>
      <c r="Y189" s="68" t="str">
        <f t="shared" si="32"/>
        <v>CAP</v>
      </c>
    </row>
    <row r="190" spans="1:25" s="218" customFormat="1">
      <c r="A190" s="32">
        <f t="shared" si="54"/>
        <v>188</v>
      </c>
      <c r="B190" s="97" t="s">
        <v>84</v>
      </c>
      <c r="C190" s="86" t="s">
        <v>1490</v>
      </c>
      <c r="D190" s="86" t="s">
        <v>1491</v>
      </c>
      <c r="E190" s="32" t="s">
        <v>5101</v>
      </c>
      <c r="F190" s="63" t="s">
        <v>2060</v>
      </c>
      <c r="G190" s="61">
        <v>191682012334</v>
      </c>
      <c r="H190" s="109">
        <v>43300</v>
      </c>
      <c r="I190" s="85" t="s">
        <v>1265</v>
      </c>
      <c r="J190" s="66">
        <v>11</v>
      </c>
      <c r="K190" s="66">
        <v>11</v>
      </c>
      <c r="L190" s="66"/>
      <c r="M190" s="65" t="s">
        <v>2084</v>
      </c>
      <c r="N190" s="380">
        <v>2.998286765714335E-2</v>
      </c>
      <c r="O190" s="32">
        <v>4</v>
      </c>
      <c r="P190" s="32">
        <v>4</v>
      </c>
      <c r="Q190" s="32">
        <v>1</v>
      </c>
      <c r="R190" s="66" t="s">
        <v>3999</v>
      </c>
      <c r="S190" s="66" t="s">
        <v>3930</v>
      </c>
      <c r="T190" s="86" t="s">
        <v>2071</v>
      </c>
      <c r="U190" s="94"/>
      <c r="V190" s="94"/>
      <c r="W190" s="68" t="s">
        <v>3880</v>
      </c>
      <c r="X190" s="68" t="s">
        <v>3881</v>
      </c>
      <c r="Y190" s="68" t="str">
        <f t="shared" si="32"/>
        <v>CAP</v>
      </c>
    </row>
    <row r="191" spans="1:25" s="218" customFormat="1">
      <c r="A191" s="32">
        <f t="shared" si="54"/>
        <v>189</v>
      </c>
      <c r="B191" s="97" t="s">
        <v>84</v>
      </c>
      <c r="C191" s="86" t="s">
        <v>1490</v>
      </c>
      <c r="D191" s="86" t="s">
        <v>1491</v>
      </c>
      <c r="E191" s="32" t="s">
        <v>5101</v>
      </c>
      <c r="F191" s="86" t="s">
        <v>2079</v>
      </c>
      <c r="G191" s="61">
        <v>191682012341</v>
      </c>
      <c r="H191" s="109">
        <v>43300</v>
      </c>
      <c r="I191" s="85" t="s">
        <v>1265</v>
      </c>
      <c r="J191" s="66">
        <v>11</v>
      </c>
      <c r="K191" s="66">
        <v>11</v>
      </c>
      <c r="L191" s="66"/>
      <c r="M191" s="65" t="s">
        <v>2082</v>
      </c>
      <c r="N191" s="380">
        <v>3.7478584571429191E-2</v>
      </c>
      <c r="O191" s="32">
        <v>4</v>
      </c>
      <c r="P191" s="32">
        <v>4</v>
      </c>
      <c r="Q191" s="32">
        <v>1</v>
      </c>
      <c r="R191" s="66" t="s">
        <v>3999</v>
      </c>
      <c r="S191" s="66" t="s">
        <v>3930</v>
      </c>
      <c r="T191" s="86" t="s">
        <v>2080</v>
      </c>
      <c r="U191" s="94"/>
      <c r="V191" s="94"/>
      <c r="W191" s="68" t="s">
        <v>3880</v>
      </c>
      <c r="X191" s="68" t="s">
        <v>3881</v>
      </c>
      <c r="Y191" s="68" t="str">
        <f t="shared" si="32"/>
        <v>CAP</v>
      </c>
    </row>
    <row r="192" spans="1:25" s="218" customFormat="1">
      <c r="A192" s="32">
        <f t="shared" si="54"/>
        <v>190</v>
      </c>
      <c r="B192" s="97" t="s">
        <v>84</v>
      </c>
      <c r="C192" s="86" t="s">
        <v>1490</v>
      </c>
      <c r="D192" s="86" t="s">
        <v>1491</v>
      </c>
      <c r="E192" s="32" t="s">
        <v>5101</v>
      </c>
      <c r="F192" s="86" t="s">
        <v>2061</v>
      </c>
      <c r="G192" s="61">
        <v>191682012358</v>
      </c>
      <c r="H192" s="109">
        <v>43300</v>
      </c>
      <c r="I192" s="85" t="s">
        <v>1265</v>
      </c>
      <c r="J192" s="66">
        <v>11</v>
      </c>
      <c r="K192" s="66">
        <v>11</v>
      </c>
      <c r="L192" s="66"/>
      <c r="M192" s="65" t="s">
        <v>2081</v>
      </c>
      <c r="N192" s="380">
        <v>4.2990141126051123E-2</v>
      </c>
      <c r="O192" s="32">
        <v>4</v>
      </c>
      <c r="P192" s="32">
        <v>4</v>
      </c>
      <c r="Q192" s="32">
        <v>1</v>
      </c>
      <c r="R192" s="66" t="s">
        <v>3999</v>
      </c>
      <c r="S192" s="66" t="s">
        <v>3930</v>
      </c>
      <c r="T192" s="86" t="s">
        <v>2072</v>
      </c>
      <c r="U192" s="94"/>
      <c r="V192" s="94"/>
      <c r="W192" s="68" t="s">
        <v>3880</v>
      </c>
      <c r="X192" s="68" t="s">
        <v>3881</v>
      </c>
      <c r="Y192" s="68" t="str">
        <f t="shared" si="32"/>
        <v>CAP</v>
      </c>
    </row>
    <row r="193" spans="1:25" s="218" customFormat="1" ht="15">
      <c r="A193" s="32">
        <f t="shared" si="54"/>
        <v>191</v>
      </c>
      <c r="B193" s="97" t="s">
        <v>84</v>
      </c>
      <c r="C193" s="86" t="s">
        <v>1490</v>
      </c>
      <c r="D193" s="86" t="s">
        <v>1491</v>
      </c>
      <c r="E193" s="32" t="s">
        <v>5102</v>
      </c>
      <c r="F193" s="86" t="s">
        <v>2062</v>
      </c>
      <c r="G193" s="61">
        <v>191682012365</v>
      </c>
      <c r="H193" s="109">
        <v>43300</v>
      </c>
      <c r="I193" s="85" t="s">
        <v>1265</v>
      </c>
      <c r="J193" s="66">
        <v>22</v>
      </c>
      <c r="K193" s="66">
        <v>22</v>
      </c>
      <c r="L193" s="66"/>
      <c r="M193" s="65" t="s">
        <v>4532</v>
      </c>
      <c r="N193" s="380">
        <v>3.9683207193277961E-2</v>
      </c>
      <c r="O193" s="32">
        <v>4</v>
      </c>
      <c r="P193" s="32">
        <v>4</v>
      </c>
      <c r="Q193" s="32">
        <v>1</v>
      </c>
      <c r="R193" s="66" t="s">
        <v>3999</v>
      </c>
      <c r="S193" s="66" t="s">
        <v>3930</v>
      </c>
      <c r="T193" s="86" t="s">
        <v>2073</v>
      </c>
      <c r="U193" s="289"/>
      <c r="V193" s="94"/>
      <c r="W193" s="68" t="s">
        <v>3880</v>
      </c>
      <c r="X193" s="68" t="s">
        <v>3881</v>
      </c>
      <c r="Y193" s="68" t="str">
        <f t="shared" si="32"/>
        <v>CAP</v>
      </c>
    </row>
    <row r="194" spans="1:25" s="218" customFormat="1" ht="15">
      <c r="A194" s="32">
        <f t="shared" si="54"/>
        <v>192</v>
      </c>
      <c r="B194" s="97" t="s">
        <v>84</v>
      </c>
      <c r="C194" s="86" t="s">
        <v>1490</v>
      </c>
      <c r="D194" s="86" t="s">
        <v>1491</v>
      </c>
      <c r="E194" s="32" t="s">
        <v>5102</v>
      </c>
      <c r="F194" s="86" t="s">
        <v>2063</v>
      </c>
      <c r="G194" s="61">
        <v>191682012372</v>
      </c>
      <c r="H194" s="109">
        <v>43300</v>
      </c>
      <c r="I194" s="85" t="s">
        <v>1265</v>
      </c>
      <c r="J194" s="66">
        <v>22</v>
      </c>
      <c r="K194" s="66">
        <v>22</v>
      </c>
      <c r="L194" s="66"/>
      <c r="M194" s="65" t="s">
        <v>2087</v>
      </c>
      <c r="N194" s="380">
        <v>6.1729433411765726E-2</v>
      </c>
      <c r="O194" s="32">
        <v>4</v>
      </c>
      <c r="P194" s="32">
        <v>4</v>
      </c>
      <c r="Q194" s="32">
        <v>1</v>
      </c>
      <c r="R194" s="66" t="s">
        <v>3999</v>
      </c>
      <c r="S194" s="66" t="s">
        <v>3930</v>
      </c>
      <c r="T194" s="86" t="s">
        <v>2069</v>
      </c>
      <c r="U194" s="289"/>
      <c r="V194" s="94"/>
      <c r="W194" s="68" t="s">
        <v>3880</v>
      </c>
      <c r="X194" s="68" t="s">
        <v>3881</v>
      </c>
      <c r="Y194" s="68" t="str">
        <f t="shared" si="32"/>
        <v>CAP</v>
      </c>
    </row>
    <row r="195" spans="1:25" s="218" customFormat="1" ht="15">
      <c r="A195" s="32">
        <f t="shared" si="54"/>
        <v>193</v>
      </c>
      <c r="B195" s="97" t="s">
        <v>84</v>
      </c>
      <c r="C195" s="86" t="s">
        <v>1490</v>
      </c>
      <c r="D195" s="86" t="s">
        <v>1491</v>
      </c>
      <c r="E195" s="32" t="s">
        <v>5102</v>
      </c>
      <c r="F195" s="86" t="s">
        <v>2065</v>
      </c>
      <c r="G195" s="61">
        <v>191682012389</v>
      </c>
      <c r="H195" s="109">
        <v>43300</v>
      </c>
      <c r="I195" s="85" t="s">
        <v>1265</v>
      </c>
      <c r="J195" s="66">
        <v>22</v>
      </c>
      <c r="K195" s="66">
        <v>22</v>
      </c>
      <c r="L195" s="66"/>
      <c r="M195" s="65" t="s">
        <v>2086</v>
      </c>
      <c r="N195" s="380">
        <v>9.2594150117648585E-2</v>
      </c>
      <c r="O195" s="32">
        <v>4</v>
      </c>
      <c r="P195" s="32">
        <v>4</v>
      </c>
      <c r="Q195" s="32">
        <v>1</v>
      </c>
      <c r="R195" s="66" t="s">
        <v>3999</v>
      </c>
      <c r="S195" s="66" t="s">
        <v>3930</v>
      </c>
      <c r="T195" s="86" t="s">
        <v>2074</v>
      </c>
      <c r="U195" s="326" t="s">
        <v>7086</v>
      </c>
      <c r="V195" s="94"/>
      <c r="W195" s="68" t="s">
        <v>3880</v>
      </c>
      <c r="X195" s="68" t="s">
        <v>3881</v>
      </c>
      <c r="Y195" s="68" t="str">
        <f t="shared" si="32"/>
        <v>CAP</v>
      </c>
    </row>
    <row r="196" spans="1:25" s="218" customFormat="1" ht="15">
      <c r="A196" s="32">
        <f t="shared" si="54"/>
        <v>194</v>
      </c>
      <c r="B196" s="97" t="s">
        <v>84</v>
      </c>
      <c r="C196" s="86" t="s">
        <v>1490</v>
      </c>
      <c r="D196" s="86" t="s">
        <v>1491</v>
      </c>
      <c r="E196" s="32" t="s">
        <v>5102</v>
      </c>
      <c r="F196" s="86" t="s">
        <v>2064</v>
      </c>
      <c r="G196" s="61">
        <v>191682012396</v>
      </c>
      <c r="H196" s="109">
        <v>43300</v>
      </c>
      <c r="I196" s="85" t="s">
        <v>1265</v>
      </c>
      <c r="J196" s="66">
        <v>22</v>
      </c>
      <c r="K196" s="66">
        <v>22</v>
      </c>
      <c r="L196" s="66"/>
      <c r="M196" s="65" t="s">
        <v>2802</v>
      </c>
      <c r="N196" s="380">
        <v>0.13448197993277533</v>
      </c>
      <c r="O196" s="32">
        <v>6</v>
      </c>
      <c r="P196" s="32">
        <v>6</v>
      </c>
      <c r="Q196" s="32">
        <v>3</v>
      </c>
      <c r="R196" s="66" t="s">
        <v>3999</v>
      </c>
      <c r="S196" s="66" t="s">
        <v>3930</v>
      </c>
      <c r="T196" s="86" t="s">
        <v>2075</v>
      </c>
      <c r="U196" s="289"/>
      <c r="V196" s="94"/>
      <c r="W196" s="68" t="s">
        <v>3880</v>
      </c>
      <c r="X196" s="68" t="s">
        <v>3881</v>
      </c>
      <c r="Y196" s="68" t="str">
        <f t="shared" si="32"/>
        <v>CAP</v>
      </c>
    </row>
    <row r="197" spans="1:25" s="218" customFormat="1" ht="15">
      <c r="A197" s="32">
        <f t="shared" si="54"/>
        <v>195</v>
      </c>
      <c r="B197" s="97" t="s">
        <v>84</v>
      </c>
      <c r="C197" s="86" t="s">
        <v>1490</v>
      </c>
      <c r="D197" s="86" t="s">
        <v>1491</v>
      </c>
      <c r="E197" s="32" t="s">
        <v>5102</v>
      </c>
      <c r="F197" s="86" t="s">
        <v>2801</v>
      </c>
      <c r="G197" s="61">
        <v>191682014482</v>
      </c>
      <c r="H197" s="109">
        <v>43437</v>
      </c>
      <c r="I197" s="85" t="s">
        <v>1265</v>
      </c>
      <c r="J197" s="66">
        <v>22</v>
      </c>
      <c r="K197" s="66">
        <v>22</v>
      </c>
      <c r="L197" s="66"/>
      <c r="M197" s="65" t="s">
        <v>2803</v>
      </c>
      <c r="N197" s="380">
        <v>0.20282528121008736</v>
      </c>
      <c r="O197" s="32">
        <v>4</v>
      </c>
      <c r="P197" s="32">
        <v>4</v>
      </c>
      <c r="Q197" s="32">
        <v>1</v>
      </c>
      <c r="R197" s="66" t="s">
        <v>3999</v>
      </c>
      <c r="S197" s="66" t="s">
        <v>3930</v>
      </c>
      <c r="T197" s="86" t="s">
        <v>2804</v>
      </c>
      <c r="U197" s="289"/>
      <c r="V197" s="94"/>
      <c r="W197" s="68" t="s">
        <v>3880</v>
      </c>
      <c r="X197" s="68" t="s">
        <v>3881</v>
      </c>
      <c r="Y197" s="68" t="str">
        <f t="shared" si="32"/>
        <v>CAP</v>
      </c>
    </row>
    <row r="198" spans="1:25" s="218" customFormat="1" ht="15">
      <c r="A198" s="32">
        <f t="shared" si="54"/>
        <v>196</v>
      </c>
      <c r="B198" s="97" t="s">
        <v>84</v>
      </c>
      <c r="C198" s="86" t="s">
        <v>1490</v>
      </c>
      <c r="D198" s="86" t="s">
        <v>1491</v>
      </c>
      <c r="E198" s="32" t="s">
        <v>5102</v>
      </c>
      <c r="F198" s="86" t="s">
        <v>2066</v>
      </c>
      <c r="G198" s="61">
        <v>191682012402</v>
      </c>
      <c r="H198" s="109">
        <v>43300</v>
      </c>
      <c r="I198" s="85" t="s">
        <v>1265</v>
      </c>
      <c r="J198" s="66">
        <v>33</v>
      </c>
      <c r="K198" s="66">
        <v>33</v>
      </c>
      <c r="L198" s="66"/>
      <c r="M198" s="65" t="s">
        <v>2088</v>
      </c>
      <c r="N198" s="380">
        <v>0.32187490278992126</v>
      </c>
      <c r="O198" s="32">
        <v>6</v>
      </c>
      <c r="P198" s="32">
        <v>6</v>
      </c>
      <c r="Q198" s="32">
        <v>6</v>
      </c>
      <c r="R198" s="66" t="s">
        <v>3999</v>
      </c>
      <c r="S198" s="66" t="s">
        <v>3930</v>
      </c>
      <c r="T198" s="86" t="s">
        <v>2076</v>
      </c>
      <c r="U198" s="289" t="s">
        <v>7061</v>
      </c>
      <c r="V198" s="94"/>
      <c r="W198" s="68" t="s">
        <v>3880</v>
      </c>
      <c r="X198" s="68" t="s">
        <v>3881</v>
      </c>
      <c r="Y198" s="68" t="str">
        <f t="shared" si="32"/>
        <v>CAP</v>
      </c>
    </row>
    <row r="199" spans="1:25" s="218" customFormat="1" ht="15">
      <c r="A199" s="32">
        <f t="shared" si="54"/>
        <v>197</v>
      </c>
      <c r="B199" s="97" t="s">
        <v>84</v>
      </c>
      <c r="C199" s="86" t="s">
        <v>1490</v>
      </c>
      <c r="D199" s="86" t="s">
        <v>1491</v>
      </c>
      <c r="E199" s="32" t="s">
        <v>5102</v>
      </c>
      <c r="F199" s="86" t="s">
        <v>2067</v>
      </c>
      <c r="G199" s="61">
        <v>191682012419</v>
      </c>
      <c r="H199" s="109">
        <v>43300</v>
      </c>
      <c r="I199" s="85" t="s">
        <v>1265</v>
      </c>
      <c r="J199" s="66">
        <v>33</v>
      </c>
      <c r="K199" s="66">
        <v>33</v>
      </c>
      <c r="L199" s="66"/>
      <c r="M199" s="65" t="s">
        <v>4531</v>
      </c>
      <c r="N199" s="380">
        <v>0.60847584363026219</v>
      </c>
      <c r="O199" s="32">
        <v>6</v>
      </c>
      <c r="P199" s="32">
        <v>6</v>
      </c>
      <c r="Q199" s="32">
        <v>6</v>
      </c>
      <c r="R199" s="66" t="s">
        <v>3999</v>
      </c>
      <c r="S199" s="66" t="s">
        <v>3930</v>
      </c>
      <c r="T199" s="86" t="s">
        <v>2077</v>
      </c>
      <c r="U199" s="289"/>
      <c r="V199" s="94"/>
      <c r="W199" s="68" t="s">
        <v>3880</v>
      </c>
      <c r="X199" s="68" t="s">
        <v>3881</v>
      </c>
      <c r="Y199" s="68" t="str">
        <f t="shared" si="32"/>
        <v>CAP</v>
      </c>
    </row>
    <row r="200" spans="1:25" s="218" customFormat="1" ht="15">
      <c r="A200" s="32">
        <f t="shared" si="54"/>
        <v>198</v>
      </c>
      <c r="B200" s="97" t="s">
        <v>84</v>
      </c>
      <c r="C200" s="86" t="s">
        <v>1490</v>
      </c>
      <c r="D200" s="86" t="s">
        <v>1491</v>
      </c>
      <c r="E200" s="32" t="s">
        <v>5103</v>
      </c>
      <c r="F200" s="86" t="s">
        <v>2670</v>
      </c>
      <c r="G200" s="61">
        <v>191682014031</v>
      </c>
      <c r="H200" s="109">
        <v>43388</v>
      </c>
      <c r="I200" s="85" t="s">
        <v>1265</v>
      </c>
      <c r="J200" s="66">
        <v>33</v>
      </c>
      <c r="K200" s="66">
        <v>33</v>
      </c>
      <c r="L200" s="66"/>
      <c r="M200" s="65" t="s">
        <v>2945</v>
      </c>
      <c r="N200" s="380">
        <v>0.16314207401680939</v>
      </c>
      <c r="O200" s="32">
        <v>4</v>
      </c>
      <c r="P200" s="32">
        <v>4</v>
      </c>
      <c r="Q200" s="32">
        <v>3</v>
      </c>
      <c r="R200" s="66" t="s">
        <v>3999</v>
      </c>
      <c r="S200" s="66" t="s">
        <v>3930</v>
      </c>
      <c r="T200" s="86" t="s">
        <v>2674</v>
      </c>
      <c r="U200" s="289"/>
      <c r="V200" s="94"/>
      <c r="W200" s="68" t="s">
        <v>3880</v>
      </c>
      <c r="X200" s="68" t="s">
        <v>3881</v>
      </c>
      <c r="Y200" s="68" t="str">
        <f t="shared" si="32"/>
        <v>CAP</v>
      </c>
    </row>
    <row r="201" spans="1:25" s="218" customFormat="1" ht="15">
      <c r="A201" s="32">
        <f t="shared" si="54"/>
        <v>199</v>
      </c>
      <c r="B201" s="97" t="s">
        <v>84</v>
      </c>
      <c r="C201" s="86" t="s">
        <v>1490</v>
      </c>
      <c r="D201" s="86" t="s">
        <v>1491</v>
      </c>
      <c r="E201" s="32" t="s">
        <v>5103</v>
      </c>
      <c r="F201" s="86" t="s">
        <v>2671</v>
      </c>
      <c r="G201" s="61">
        <v>191682014048</v>
      </c>
      <c r="H201" s="109">
        <v>43388</v>
      </c>
      <c r="I201" s="85" t="s">
        <v>1265</v>
      </c>
      <c r="J201" s="66">
        <v>33</v>
      </c>
      <c r="K201" s="66">
        <v>33</v>
      </c>
      <c r="L201" s="66"/>
      <c r="M201" s="65" t="s">
        <v>2946</v>
      </c>
      <c r="N201" s="380">
        <v>0.22046226218487758</v>
      </c>
      <c r="O201" s="32">
        <v>5</v>
      </c>
      <c r="P201" s="32">
        <v>5</v>
      </c>
      <c r="Q201" s="32">
        <v>3</v>
      </c>
      <c r="R201" s="66" t="s">
        <v>3999</v>
      </c>
      <c r="S201" s="66" t="s">
        <v>3930</v>
      </c>
      <c r="T201" s="86" t="s">
        <v>2675</v>
      </c>
      <c r="U201" s="289"/>
      <c r="V201" s="94"/>
      <c r="W201" s="68" t="s">
        <v>3880</v>
      </c>
      <c r="X201" s="68" t="s">
        <v>3881</v>
      </c>
      <c r="Y201" s="68" t="str">
        <f t="shared" si="32"/>
        <v>CAP</v>
      </c>
    </row>
    <row r="202" spans="1:25" s="218" customFormat="1" ht="15">
      <c r="A202" s="32">
        <f t="shared" si="54"/>
        <v>200</v>
      </c>
      <c r="B202" s="97" t="s">
        <v>84</v>
      </c>
      <c r="C202" s="86" t="s">
        <v>1490</v>
      </c>
      <c r="D202" s="86" t="s">
        <v>1491</v>
      </c>
      <c r="E202" s="32" t="s">
        <v>5103</v>
      </c>
      <c r="F202" s="86" t="s">
        <v>2672</v>
      </c>
      <c r="G202" s="61">
        <v>191682014055</v>
      </c>
      <c r="H202" s="109">
        <v>43388</v>
      </c>
      <c r="I202" s="85" t="s">
        <v>1265</v>
      </c>
      <c r="J202" s="66">
        <v>33</v>
      </c>
      <c r="K202" s="66">
        <v>33</v>
      </c>
      <c r="L202" s="66"/>
      <c r="M202" s="65" t="s">
        <v>2673</v>
      </c>
      <c r="N202" s="380">
        <v>0.18739292285714593</v>
      </c>
      <c r="O202" s="32">
        <v>4</v>
      </c>
      <c r="P202" s="32">
        <v>4</v>
      </c>
      <c r="Q202" s="32">
        <v>3</v>
      </c>
      <c r="R202" s="66" t="s">
        <v>3999</v>
      </c>
      <c r="S202" s="66" t="s">
        <v>3930</v>
      </c>
      <c r="T202" s="86" t="s">
        <v>2676</v>
      </c>
      <c r="U202" s="289" t="s">
        <v>7055</v>
      </c>
      <c r="V202" s="94"/>
      <c r="W202" s="68" t="s">
        <v>3880</v>
      </c>
      <c r="X202" s="68" t="s">
        <v>3881</v>
      </c>
      <c r="Y202" s="68" t="str">
        <f t="shared" si="32"/>
        <v>CAP</v>
      </c>
    </row>
    <row r="203" spans="1:25" s="218" customFormat="1" ht="15">
      <c r="A203" s="32">
        <f t="shared" ref="A203" si="56">ROW(B203)-2</f>
        <v>201</v>
      </c>
      <c r="B203" s="97" t="s">
        <v>84</v>
      </c>
      <c r="C203" s="86" t="s">
        <v>1490</v>
      </c>
      <c r="D203" s="86" t="s">
        <v>1491</v>
      </c>
      <c r="E203" s="32" t="s">
        <v>5103</v>
      </c>
      <c r="F203" s="86" t="s">
        <v>5342</v>
      </c>
      <c r="G203" s="61">
        <v>191682023675</v>
      </c>
      <c r="H203" s="109">
        <v>44480</v>
      </c>
      <c r="I203" s="85" t="s">
        <v>1265</v>
      </c>
      <c r="J203" s="66">
        <v>33</v>
      </c>
      <c r="K203" s="66">
        <v>33</v>
      </c>
      <c r="L203" s="66"/>
      <c r="M203" s="65" t="s">
        <v>5343</v>
      </c>
      <c r="N203" s="380"/>
      <c r="O203" s="32">
        <v>6</v>
      </c>
      <c r="P203" s="32">
        <v>6</v>
      </c>
      <c r="Q203" s="32">
        <v>6</v>
      </c>
      <c r="R203" s="66" t="s">
        <v>3999</v>
      </c>
      <c r="S203" s="66" t="s">
        <v>3930</v>
      </c>
      <c r="T203" s="86"/>
      <c r="U203" s="289"/>
      <c r="V203" s="94"/>
      <c r="W203" s="68" t="s">
        <v>3880</v>
      </c>
      <c r="X203" s="68" t="s">
        <v>3881</v>
      </c>
      <c r="Y203" s="68" t="str">
        <f t="shared" si="32"/>
        <v>CAP</v>
      </c>
    </row>
    <row r="204" spans="1:25" s="218" customFormat="1" ht="15">
      <c r="A204" s="32">
        <f t="shared" ref="A204:A222" si="57">ROW(B204)-2</f>
        <v>202</v>
      </c>
      <c r="B204" s="97" t="s">
        <v>84</v>
      </c>
      <c r="C204" s="86" t="s">
        <v>1490</v>
      </c>
      <c r="D204" s="86" t="s">
        <v>1491</v>
      </c>
      <c r="E204" s="32" t="s">
        <v>5208</v>
      </c>
      <c r="F204" s="86" t="s">
        <v>5201</v>
      </c>
      <c r="G204" s="61">
        <v>191682023262</v>
      </c>
      <c r="H204" s="109">
        <v>44368</v>
      </c>
      <c r="I204" s="85" t="s">
        <v>1265</v>
      </c>
      <c r="J204" s="66">
        <v>22</v>
      </c>
      <c r="K204" s="66">
        <v>22</v>
      </c>
      <c r="L204" s="66"/>
      <c r="M204" s="65" t="s">
        <v>5210</v>
      </c>
      <c r="N204" s="380">
        <v>2.8660094084034082E-2</v>
      </c>
      <c r="O204" s="32">
        <v>4</v>
      </c>
      <c r="P204" s="32">
        <v>4</v>
      </c>
      <c r="Q204" s="32">
        <v>1</v>
      </c>
      <c r="R204" s="66" t="s">
        <v>3999</v>
      </c>
      <c r="S204" s="66" t="s">
        <v>3930</v>
      </c>
      <c r="T204" s="86"/>
      <c r="U204" s="289"/>
      <c r="V204" s="94"/>
      <c r="W204" s="68" t="s">
        <v>3880</v>
      </c>
      <c r="X204" s="68" t="s">
        <v>3881</v>
      </c>
      <c r="Y204" s="68" t="str">
        <f t="shared" si="32"/>
        <v>CAP</v>
      </c>
    </row>
    <row r="205" spans="1:25" s="218" customFormat="1" ht="15">
      <c r="A205" s="32">
        <f t="shared" ref="A205" si="58">ROW(B205)-2</f>
        <v>203</v>
      </c>
      <c r="B205" s="97" t="s">
        <v>84</v>
      </c>
      <c r="C205" s="86" t="s">
        <v>1490</v>
      </c>
      <c r="D205" s="86" t="s">
        <v>1491</v>
      </c>
      <c r="E205" s="32" t="s">
        <v>5208</v>
      </c>
      <c r="F205" s="86" t="s">
        <v>5943</v>
      </c>
      <c r="G205" s="61">
        <v>191682029851</v>
      </c>
      <c r="H205" s="109">
        <v>44642</v>
      </c>
      <c r="I205" s="85" t="s">
        <v>1265</v>
      </c>
      <c r="J205" s="66">
        <v>22</v>
      </c>
      <c r="K205" s="66">
        <v>22</v>
      </c>
      <c r="L205" s="66"/>
      <c r="M205" s="65" t="s">
        <v>5951</v>
      </c>
      <c r="N205" s="380">
        <v>2.8660094084034082E-2</v>
      </c>
      <c r="O205" s="32">
        <v>4</v>
      </c>
      <c r="P205" s="32">
        <v>4</v>
      </c>
      <c r="Q205" s="32">
        <v>1</v>
      </c>
      <c r="R205" s="66" t="s">
        <v>3999</v>
      </c>
      <c r="S205" s="66" t="s">
        <v>3930</v>
      </c>
      <c r="T205" s="86"/>
      <c r="U205" s="289"/>
      <c r="V205" s="94"/>
      <c r="W205" s="68" t="s">
        <v>3880</v>
      </c>
      <c r="X205" s="68" t="s">
        <v>3881</v>
      </c>
      <c r="Y205" s="68" t="str">
        <f t="shared" ref="Y205" si="59">C205</f>
        <v>CAP</v>
      </c>
    </row>
    <row r="206" spans="1:25" s="218" customFormat="1" ht="15">
      <c r="A206" s="32">
        <f t="shared" si="57"/>
        <v>204</v>
      </c>
      <c r="B206" s="97" t="s">
        <v>84</v>
      </c>
      <c r="C206" s="86" t="s">
        <v>1490</v>
      </c>
      <c r="D206" s="86" t="s">
        <v>1491</v>
      </c>
      <c r="E206" s="32" t="s">
        <v>5208</v>
      </c>
      <c r="F206" s="86" t="s">
        <v>5202</v>
      </c>
      <c r="G206" s="61">
        <v>191682023279</v>
      </c>
      <c r="H206" s="109">
        <v>44368</v>
      </c>
      <c r="I206" s="85" t="s">
        <v>1265</v>
      </c>
      <c r="J206" s="66">
        <v>22</v>
      </c>
      <c r="K206" s="66">
        <v>22</v>
      </c>
      <c r="L206" s="66"/>
      <c r="M206" s="65" t="s">
        <v>5211</v>
      </c>
      <c r="N206" s="380">
        <v>5.2910942924370617E-2</v>
      </c>
      <c r="O206" s="32">
        <v>4</v>
      </c>
      <c r="P206" s="32">
        <v>4</v>
      </c>
      <c r="Q206" s="32">
        <v>1</v>
      </c>
      <c r="R206" s="66" t="s">
        <v>3999</v>
      </c>
      <c r="S206" s="66" t="s">
        <v>3930</v>
      </c>
      <c r="T206" s="86"/>
      <c r="U206" s="289"/>
      <c r="V206" s="94"/>
      <c r="W206" s="68" t="s">
        <v>3880</v>
      </c>
      <c r="X206" s="68" t="s">
        <v>3881</v>
      </c>
      <c r="Y206" s="68" t="str">
        <f t="shared" si="32"/>
        <v>CAP</v>
      </c>
    </row>
    <row r="207" spans="1:25" s="218" customFormat="1" ht="15">
      <c r="A207" s="32">
        <f t="shared" ref="A207" si="60">ROW(B207)-2</f>
        <v>205</v>
      </c>
      <c r="B207" s="97" t="s">
        <v>84</v>
      </c>
      <c r="C207" s="86" t="s">
        <v>1490</v>
      </c>
      <c r="D207" s="86" t="s">
        <v>1491</v>
      </c>
      <c r="E207" s="32" t="s">
        <v>5208</v>
      </c>
      <c r="F207" s="86" t="s">
        <v>5944</v>
      </c>
      <c r="G207" s="61">
        <v>191682029868</v>
      </c>
      <c r="H207" s="109">
        <v>44642</v>
      </c>
      <c r="I207" s="85" t="s">
        <v>1265</v>
      </c>
      <c r="J207" s="66">
        <v>22</v>
      </c>
      <c r="K207" s="66">
        <v>22</v>
      </c>
      <c r="L207" s="66"/>
      <c r="M207" s="65" t="s">
        <v>5952</v>
      </c>
      <c r="N207" s="380">
        <v>5.2910942924370617E-2</v>
      </c>
      <c r="O207" s="32">
        <v>4</v>
      </c>
      <c r="P207" s="32">
        <v>4</v>
      </c>
      <c r="Q207" s="32">
        <v>1</v>
      </c>
      <c r="R207" s="66" t="s">
        <v>3999</v>
      </c>
      <c r="S207" s="66" t="s">
        <v>3930</v>
      </c>
      <c r="T207" s="86"/>
      <c r="U207" s="289"/>
      <c r="V207" s="94"/>
      <c r="W207" s="68" t="s">
        <v>3880</v>
      </c>
      <c r="X207" s="68" t="s">
        <v>3881</v>
      </c>
      <c r="Y207" s="68" t="str">
        <f t="shared" ref="Y207:Y224" si="61">C207</f>
        <v>CAP</v>
      </c>
    </row>
    <row r="208" spans="1:25" s="218" customFormat="1" ht="15">
      <c r="A208" s="32">
        <f t="shared" ref="A208" si="62">ROW(B208)-2</f>
        <v>206</v>
      </c>
      <c r="B208" s="97" t="s">
        <v>84</v>
      </c>
      <c r="C208" s="86" t="s">
        <v>1490</v>
      </c>
      <c r="D208" s="86" t="s">
        <v>1491</v>
      </c>
      <c r="E208" s="32" t="s">
        <v>5208</v>
      </c>
      <c r="F208" s="86" t="s">
        <v>7295</v>
      </c>
      <c r="G208" s="61">
        <v>191682034831</v>
      </c>
      <c r="H208" s="109">
        <v>45112</v>
      </c>
      <c r="I208" s="85" t="s">
        <v>1266</v>
      </c>
      <c r="J208" s="66">
        <v>22</v>
      </c>
      <c r="K208" s="66">
        <v>22</v>
      </c>
      <c r="L208" s="66"/>
      <c r="M208" s="65" t="s">
        <v>7296</v>
      </c>
      <c r="N208" s="380">
        <v>5.2910942924370617E-2</v>
      </c>
      <c r="O208" s="32">
        <v>4</v>
      </c>
      <c r="P208" s="32">
        <v>4</v>
      </c>
      <c r="Q208" s="32">
        <v>1</v>
      </c>
      <c r="R208" s="66" t="s">
        <v>3999</v>
      </c>
      <c r="S208" s="66" t="s">
        <v>3930</v>
      </c>
      <c r="T208" s="86"/>
      <c r="U208" s="289"/>
      <c r="V208" s="94"/>
      <c r="W208" s="68" t="s">
        <v>3880</v>
      </c>
      <c r="X208" s="68" t="s">
        <v>3881</v>
      </c>
      <c r="Y208" s="68" t="str">
        <f t="shared" si="61"/>
        <v>CAP</v>
      </c>
    </row>
    <row r="209" spans="1:25" s="218" customFormat="1" ht="15">
      <c r="A209" s="32">
        <f t="shared" si="57"/>
        <v>207</v>
      </c>
      <c r="B209" s="97" t="s">
        <v>84</v>
      </c>
      <c r="C209" s="86" t="s">
        <v>1490</v>
      </c>
      <c r="D209" s="86" t="s">
        <v>1491</v>
      </c>
      <c r="E209" s="32" t="s">
        <v>5208</v>
      </c>
      <c r="F209" s="86" t="s">
        <v>5203</v>
      </c>
      <c r="G209" s="61">
        <v>191682023286</v>
      </c>
      <c r="H209" s="109">
        <v>44368</v>
      </c>
      <c r="I209" s="85" t="s">
        <v>1265</v>
      </c>
      <c r="J209" s="66">
        <v>33</v>
      </c>
      <c r="K209" s="66">
        <v>33</v>
      </c>
      <c r="L209" s="66"/>
      <c r="M209" s="65" t="s">
        <v>5220</v>
      </c>
      <c r="N209" s="380">
        <v>9.0389527495799815E-2</v>
      </c>
      <c r="O209" s="32">
        <v>4</v>
      </c>
      <c r="P209" s="32">
        <v>4</v>
      </c>
      <c r="Q209" s="32">
        <v>1</v>
      </c>
      <c r="R209" s="66" t="s">
        <v>3999</v>
      </c>
      <c r="S209" s="66" t="s">
        <v>3930</v>
      </c>
      <c r="T209" s="86"/>
      <c r="U209" s="289"/>
      <c r="V209" s="94"/>
      <c r="W209" s="68" t="s">
        <v>3880</v>
      </c>
      <c r="X209" s="68" t="s">
        <v>3881</v>
      </c>
      <c r="Y209" s="68" t="str">
        <f t="shared" si="61"/>
        <v>CAP</v>
      </c>
    </row>
    <row r="210" spans="1:25" s="218" customFormat="1" ht="15">
      <c r="A210" s="32">
        <f t="shared" ref="A210" si="63">ROW(B210)-2</f>
        <v>208</v>
      </c>
      <c r="B210" s="97" t="s">
        <v>84</v>
      </c>
      <c r="C210" s="86" t="s">
        <v>1490</v>
      </c>
      <c r="D210" s="86" t="s">
        <v>1491</v>
      </c>
      <c r="E210" s="32" t="s">
        <v>5208</v>
      </c>
      <c r="F210" s="86" t="s">
        <v>5945</v>
      </c>
      <c r="G210" s="61">
        <v>191682029875</v>
      </c>
      <c r="H210" s="109">
        <v>44642</v>
      </c>
      <c r="I210" s="85" t="s">
        <v>1265</v>
      </c>
      <c r="J210" s="66">
        <v>33</v>
      </c>
      <c r="K210" s="66">
        <v>33</v>
      </c>
      <c r="L210" s="66"/>
      <c r="M210" s="65" t="s">
        <v>5953</v>
      </c>
      <c r="N210" s="380">
        <v>9.0389527495799815E-2</v>
      </c>
      <c r="O210" s="32">
        <v>4</v>
      </c>
      <c r="P210" s="32">
        <v>4</v>
      </c>
      <c r="Q210" s="32">
        <v>1</v>
      </c>
      <c r="R210" s="66" t="s">
        <v>3999</v>
      </c>
      <c r="S210" s="66" t="s">
        <v>3930</v>
      </c>
      <c r="T210" s="86"/>
      <c r="U210" s="289"/>
      <c r="V210" s="94"/>
      <c r="W210" s="68" t="s">
        <v>3880</v>
      </c>
      <c r="X210" s="68" t="s">
        <v>3881</v>
      </c>
      <c r="Y210" s="68" t="str">
        <f t="shared" si="61"/>
        <v>CAP</v>
      </c>
    </row>
    <row r="211" spans="1:25" s="218" customFormat="1" ht="15">
      <c r="A211" s="32">
        <f t="shared" si="57"/>
        <v>209</v>
      </c>
      <c r="B211" s="97" t="s">
        <v>84</v>
      </c>
      <c r="C211" s="86" t="s">
        <v>1490</v>
      </c>
      <c r="D211" s="86" t="s">
        <v>1491</v>
      </c>
      <c r="E211" s="32" t="s">
        <v>5208</v>
      </c>
      <c r="F211" s="86" t="s">
        <v>5204</v>
      </c>
      <c r="G211" s="61">
        <v>191682023293</v>
      </c>
      <c r="H211" s="109">
        <v>44368</v>
      </c>
      <c r="I211" s="85" t="s">
        <v>1265</v>
      </c>
      <c r="J211" s="66">
        <v>33</v>
      </c>
      <c r="K211" s="66">
        <v>33</v>
      </c>
      <c r="L211" s="66"/>
      <c r="M211" s="65" t="s">
        <v>5221</v>
      </c>
      <c r="N211" s="380">
        <v>0.10802650847059002</v>
      </c>
      <c r="O211" s="32">
        <v>4</v>
      </c>
      <c r="P211" s="32">
        <v>4</v>
      </c>
      <c r="Q211" s="32">
        <v>1</v>
      </c>
      <c r="R211" s="66" t="s">
        <v>3999</v>
      </c>
      <c r="S211" s="66" t="s">
        <v>3930</v>
      </c>
      <c r="T211" s="86"/>
      <c r="U211" s="289"/>
      <c r="V211" s="94"/>
      <c r="W211" s="68" t="s">
        <v>3880</v>
      </c>
      <c r="X211" s="68" t="s">
        <v>3881</v>
      </c>
      <c r="Y211" s="68" t="str">
        <f t="shared" si="61"/>
        <v>CAP</v>
      </c>
    </row>
    <row r="212" spans="1:25" s="218" customFormat="1" ht="15">
      <c r="A212" s="32">
        <f t="shared" ref="A212" si="64">ROW(B212)-2</f>
        <v>210</v>
      </c>
      <c r="B212" s="97" t="s">
        <v>84</v>
      </c>
      <c r="C212" s="86" t="s">
        <v>1490</v>
      </c>
      <c r="D212" s="86" t="s">
        <v>1491</v>
      </c>
      <c r="E212" s="32" t="s">
        <v>5208</v>
      </c>
      <c r="F212" s="86" t="s">
        <v>5946</v>
      </c>
      <c r="G212" s="61">
        <v>191682029882</v>
      </c>
      <c r="H212" s="109">
        <v>44642</v>
      </c>
      <c r="I212" s="85" t="s">
        <v>1265</v>
      </c>
      <c r="J212" s="66">
        <v>33</v>
      </c>
      <c r="K212" s="66">
        <v>33</v>
      </c>
      <c r="L212" s="66"/>
      <c r="M212" s="65" t="s">
        <v>5954</v>
      </c>
      <c r="N212" s="380">
        <v>0.10802650847059002</v>
      </c>
      <c r="O212" s="32">
        <v>4</v>
      </c>
      <c r="P212" s="32">
        <v>4</v>
      </c>
      <c r="Q212" s="32">
        <v>1</v>
      </c>
      <c r="R212" s="66" t="s">
        <v>3999</v>
      </c>
      <c r="S212" s="66" t="s">
        <v>3930</v>
      </c>
      <c r="T212" s="86"/>
      <c r="U212" s="289"/>
      <c r="V212" s="94"/>
      <c r="W212" s="68" t="s">
        <v>3880</v>
      </c>
      <c r="X212" s="68" t="s">
        <v>3881</v>
      </c>
      <c r="Y212" s="68" t="str">
        <f t="shared" si="61"/>
        <v>CAP</v>
      </c>
    </row>
    <row r="213" spans="1:25" s="218" customFormat="1" ht="15">
      <c r="A213" s="32">
        <f t="shared" si="57"/>
        <v>211</v>
      </c>
      <c r="B213" s="97" t="s">
        <v>84</v>
      </c>
      <c r="C213" s="86" t="s">
        <v>1490</v>
      </c>
      <c r="D213" s="86" t="s">
        <v>1491</v>
      </c>
      <c r="E213" s="32" t="s">
        <v>5208</v>
      </c>
      <c r="F213" s="86" t="s">
        <v>5205</v>
      </c>
      <c r="G213" s="61">
        <v>191682023309</v>
      </c>
      <c r="H213" s="109">
        <v>44368</v>
      </c>
      <c r="I213" s="85" t="s">
        <v>1265</v>
      </c>
      <c r="J213" s="66">
        <v>22</v>
      </c>
      <c r="K213" s="66">
        <v>22</v>
      </c>
      <c r="L213" s="66"/>
      <c r="M213" s="65" t="s">
        <v>5212</v>
      </c>
      <c r="N213" s="380">
        <v>9.2594150117648585E-2</v>
      </c>
      <c r="O213" s="32">
        <v>4</v>
      </c>
      <c r="P213" s="32">
        <v>4</v>
      </c>
      <c r="Q213" s="32">
        <v>1</v>
      </c>
      <c r="R213" s="66" t="s">
        <v>3999</v>
      </c>
      <c r="S213" s="66" t="s">
        <v>3930</v>
      </c>
      <c r="T213" s="86"/>
      <c r="U213" s="289" t="s">
        <v>7081</v>
      </c>
      <c r="V213" s="289" t="s">
        <v>7084</v>
      </c>
      <c r="W213" s="68" t="s">
        <v>3880</v>
      </c>
      <c r="X213" s="68" t="s">
        <v>3881</v>
      </c>
      <c r="Y213" s="68" t="str">
        <f t="shared" si="61"/>
        <v>CAP</v>
      </c>
    </row>
    <row r="214" spans="1:25" s="218" customFormat="1" ht="15">
      <c r="A214" s="32">
        <f t="shared" ref="A214" si="65">ROW(B214)-2</f>
        <v>212</v>
      </c>
      <c r="B214" s="97" t="s">
        <v>84</v>
      </c>
      <c r="C214" s="86" t="s">
        <v>1490</v>
      </c>
      <c r="D214" s="86" t="s">
        <v>1491</v>
      </c>
      <c r="E214" s="32" t="s">
        <v>5208</v>
      </c>
      <c r="F214" s="86" t="s">
        <v>5947</v>
      </c>
      <c r="G214" s="61">
        <v>191682029899</v>
      </c>
      <c r="H214" s="109">
        <v>44642</v>
      </c>
      <c r="I214" s="85" t="s">
        <v>1265</v>
      </c>
      <c r="J214" s="66">
        <v>22</v>
      </c>
      <c r="K214" s="66">
        <v>22</v>
      </c>
      <c r="L214" s="66"/>
      <c r="M214" s="65" t="s">
        <v>5955</v>
      </c>
      <c r="N214" s="380">
        <v>9.2594150117648585E-2</v>
      </c>
      <c r="O214" s="32">
        <v>4</v>
      </c>
      <c r="P214" s="32">
        <v>4</v>
      </c>
      <c r="Q214" s="32">
        <v>1</v>
      </c>
      <c r="R214" s="66" t="s">
        <v>3999</v>
      </c>
      <c r="S214" s="66" t="s">
        <v>3930</v>
      </c>
      <c r="T214" s="86"/>
      <c r="U214" s="289" t="s">
        <v>7085</v>
      </c>
      <c r="V214" s="94"/>
      <c r="W214" s="68" t="s">
        <v>3880</v>
      </c>
      <c r="X214" s="68" t="s">
        <v>3881</v>
      </c>
      <c r="Y214" s="68" t="str">
        <f t="shared" si="61"/>
        <v>CAP</v>
      </c>
    </row>
    <row r="215" spans="1:25" s="218" customFormat="1" ht="15">
      <c r="A215" s="32">
        <f t="shared" ref="A215" si="66">ROW(B215)-2</f>
        <v>213</v>
      </c>
      <c r="B215" s="97" t="s">
        <v>84</v>
      </c>
      <c r="C215" s="86" t="s">
        <v>1490</v>
      </c>
      <c r="D215" s="86" t="s">
        <v>1491</v>
      </c>
      <c r="E215" s="32" t="s">
        <v>5208</v>
      </c>
      <c r="F215" s="86" t="s">
        <v>7297</v>
      </c>
      <c r="G215" s="61">
        <v>191682034848</v>
      </c>
      <c r="H215" s="109">
        <v>45112</v>
      </c>
      <c r="I215" s="85" t="s">
        <v>1266</v>
      </c>
      <c r="J215" s="66">
        <v>22</v>
      </c>
      <c r="K215" s="66">
        <v>22</v>
      </c>
      <c r="L215" s="66"/>
      <c r="M215" s="65" t="s">
        <v>7300</v>
      </c>
      <c r="N215" s="380">
        <v>9.2594150117648585E-2</v>
      </c>
      <c r="O215" s="32">
        <v>4</v>
      </c>
      <c r="P215" s="32">
        <v>4</v>
      </c>
      <c r="Q215" s="32">
        <v>1</v>
      </c>
      <c r="R215" s="66" t="s">
        <v>3999</v>
      </c>
      <c r="S215" s="66" t="s">
        <v>3930</v>
      </c>
      <c r="T215" s="86"/>
      <c r="U215" s="289"/>
      <c r="V215" s="94"/>
      <c r="W215" s="68" t="s">
        <v>3880</v>
      </c>
      <c r="X215" s="68" t="s">
        <v>3881</v>
      </c>
      <c r="Y215" s="68" t="str">
        <f t="shared" si="61"/>
        <v>CAP</v>
      </c>
    </row>
    <row r="216" spans="1:25" s="218" customFormat="1" ht="15">
      <c r="A216" s="32">
        <f t="shared" ref="A216" si="67">ROW(B216)-2</f>
        <v>214</v>
      </c>
      <c r="B216" s="97" t="s">
        <v>84</v>
      </c>
      <c r="C216" s="86" t="s">
        <v>1490</v>
      </c>
      <c r="D216" s="86" t="s">
        <v>1491</v>
      </c>
      <c r="E216" s="32" t="s">
        <v>5208</v>
      </c>
      <c r="F216" s="86" t="s">
        <v>5975</v>
      </c>
      <c r="G216" s="61">
        <v>191682029813</v>
      </c>
      <c r="H216" s="109">
        <v>44701</v>
      </c>
      <c r="I216" s="85" t="s">
        <v>1265</v>
      </c>
      <c r="J216" s="66">
        <v>22</v>
      </c>
      <c r="K216" s="66">
        <v>22</v>
      </c>
      <c r="L216" s="66"/>
      <c r="M216" s="65" t="s">
        <v>5976</v>
      </c>
      <c r="N216" s="380"/>
      <c r="O216" s="32">
        <v>4</v>
      </c>
      <c r="P216" s="32">
        <v>4</v>
      </c>
      <c r="Q216" s="32">
        <v>1</v>
      </c>
      <c r="R216" s="66" t="s">
        <v>3999</v>
      </c>
      <c r="S216" s="66" t="s">
        <v>3930</v>
      </c>
      <c r="T216" s="86"/>
      <c r="U216" s="289"/>
      <c r="V216" s="94"/>
      <c r="W216" s="68" t="s">
        <v>3880</v>
      </c>
      <c r="X216" s="68" t="s">
        <v>3881</v>
      </c>
      <c r="Y216" s="68" t="str">
        <f t="shared" si="61"/>
        <v>CAP</v>
      </c>
    </row>
    <row r="217" spans="1:25" s="218" customFormat="1" ht="15">
      <c r="A217" s="32">
        <f t="shared" ref="A217" si="68">ROW(B217)-2</f>
        <v>215</v>
      </c>
      <c r="B217" s="97" t="s">
        <v>84</v>
      </c>
      <c r="C217" s="86" t="s">
        <v>1490</v>
      </c>
      <c r="D217" s="86" t="s">
        <v>1491</v>
      </c>
      <c r="E217" s="32" t="s">
        <v>5208</v>
      </c>
      <c r="F217" s="86" t="s">
        <v>6149</v>
      </c>
      <c r="G217" s="61">
        <v>191682032660</v>
      </c>
      <c r="H217" s="109">
        <v>44827</v>
      </c>
      <c r="I217" s="85" t="s">
        <v>1265</v>
      </c>
      <c r="J217" s="66">
        <v>22</v>
      </c>
      <c r="K217" s="66">
        <v>22</v>
      </c>
      <c r="L217" s="66"/>
      <c r="M217" s="65" t="s">
        <v>6216</v>
      </c>
      <c r="N217" s="380"/>
      <c r="O217" s="32">
        <v>4</v>
      </c>
      <c r="P217" s="32">
        <v>4</v>
      </c>
      <c r="Q217" s="32">
        <v>1</v>
      </c>
      <c r="R217" s="66" t="s">
        <v>3999</v>
      </c>
      <c r="S217" s="66" t="s">
        <v>3930</v>
      </c>
      <c r="T217" s="86"/>
      <c r="U217" s="289"/>
      <c r="V217" s="94"/>
      <c r="W217" s="68" t="s">
        <v>3880</v>
      </c>
      <c r="X217" s="68" t="s">
        <v>3881</v>
      </c>
      <c r="Y217" s="68" t="str">
        <f t="shared" si="61"/>
        <v>CAP</v>
      </c>
    </row>
    <row r="218" spans="1:25" s="218" customFormat="1" ht="15">
      <c r="A218" s="32">
        <f t="shared" si="57"/>
        <v>216</v>
      </c>
      <c r="B218" s="97" t="s">
        <v>84</v>
      </c>
      <c r="C218" s="86" t="s">
        <v>1490</v>
      </c>
      <c r="D218" s="86" t="s">
        <v>1491</v>
      </c>
      <c r="E218" s="32" t="s">
        <v>5208</v>
      </c>
      <c r="F218" s="86" t="s">
        <v>5206</v>
      </c>
      <c r="G218" s="61">
        <v>191682023316</v>
      </c>
      <c r="H218" s="109">
        <v>44368</v>
      </c>
      <c r="I218" s="85" t="s">
        <v>1265</v>
      </c>
      <c r="J218" s="66">
        <v>33</v>
      </c>
      <c r="K218" s="66">
        <v>33</v>
      </c>
      <c r="L218" s="66"/>
      <c r="M218" s="65" t="s">
        <v>5213</v>
      </c>
      <c r="N218" s="380">
        <v>0.23368999791597023</v>
      </c>
      <c r="O218" s="32">
        <v>4</v>
      </c>
      <c r="P218" s="32">
        <v>4</v>
      </c>
      <c r="Q218" s="32">
        <v>3</v>
      </c>
      <c r="R218" s="66" t="s">
        <v>3999</v>
      </c>
      <c r="S218" s="66" t="s">
        <v>3930</v>
      </c>
      <c r="T218" s="86"/>
      <c r="U218" s="289" t="s">
        <v>7045</v>
      </c>
      <c r="V218" s="289" t="s">
        <v>7043</v>
      </c>
      <c r="W218" s="68" t="s">
        <v>3880</v>
      </c>
      <c r="X218" s="68" t="s">
        <v>3881</v>
      </c>
      <c r="Y218" s="68" t="str">
        <f t="shared" si="61"/>
        <v>CAP</v>
      </c>
    </row>
    <row r="219" spans="1:25" s="218" customFormat="1" ht="15">
      <c r="A219" s="32">
        <f t="shared" ref="A219" si="69">ROW(B219)-2</f>
        <v>217</v>
      </c>
      <c r="B219" s="97" t="s">
        <v>84</v>
      </c>
      <c r="C219" s="86" t="s">
        <v>1490</v>
      </c>
      <c r="D219" s="86" t="s">
        <v>1491</v>
      </c>
      <c r="E219" s="32" t="s">
        <v>5208</v>
      </c>
      <c r="F219" s="86" t="s">
        <v>5948</v>
      </c>
      <c r="G219" s="61">
        <v>191682029905</v>
      </c>
      <c r="H219" s="109">
        <v>44642</v>
      </c>
      <c r="I219" s="85" t="s">
        <v>1265</v>
      </c>
      <c r="J219" s="66">
        <v>33</v>
      </c>
      <c r="K219" s="66">
        <v>33</v>
      </c>
      <c r="L219" s="66"/>
      <c r="M219" s="65" t="s">
        <v>5956</v>
      </c>
      <c r="N219" s="380">
        <v>0.23368999791597023</v>
      </c>
      <c r="O219" s="32">
        <v>4</v>
      </c>
      <c r="P219" s="32">
        <v>4</v>
      </c>
      <c r="Q219" s="32">
        <v>3</v>
      </c>
      <c r="R219" s="66" t="s">
        <v>3999</v>
      </c>
      <c r="S219" s="66" t="s">
        <v>3930</v>
      </c>
      <c r="T219" s="86"/>
      <c r="U219" s="289" t="s">
        <v>7046</v>
      </c>
      <c r="V219" s="94"/>
      <c r="W219" s="68" t="s">
        <v>3880</v>
      </c>
      <c r="X219" s="68" t="s">
        <v>3881</v>
      </c>
      <c r="Y219" s="68" t="str">
        <f t="shared" si="61"/>
        <v>CAP</v>
      </c>
    </row>
    <row r="220" spans="1:25" s="218" customFormat="1" ht="15">
      <c r="A220" s="32">
        <f t="shared" ref="A220" si="70">ROW(B220)-2</f>
        <v>218</v>
      </c>
      <c r="B220" s="97" t="s">
        <v>84</v>
      </c>
      <c r="C220" s="86" t="s">
        <v>1490</v>
      </c>
      <c r="D220" s="86" t="s">
        <v>1491</v>
      </c>
      <c r="E220" s="32" t="s">
        <v>5208</v>
      </c>
      <c r="F220" s="86" t="s">
        <v>5350</v>
      </c>
      <c r="G220" s="61">
        <v>191682023743</v>
      </c>
      <c r="H220" s="109">
        <v>44480</v>
      </c>
      <c r="I220" s="85" t="s">
        <v>1265</v>
      </c>
      <c r="J220" s="66">
        <v>33</v>
      </c>
      <c r="K220" s="66">
        <v>33</v>
      </c>
      <c r="L220" s="66"/>
      <c r="M220" s="65" t="s">
        <v>5352</v>
      </c>
      <c r="N220" s="380">
        <v>0.19841603596638982</v>
      </c>
      <c r="O220" s="32">
        <v>6</v>
      </c>
      <c r="P220" s="32">
        <v>6</v>
      </c>
      <c r="Q220" s="32">
        <v>6</v>
      </c>
      <c r="R220" s="66" t="s">
        <v>3999</v>
      </c>
      <c r="S220" s="66" t="s">
        <v>3930</v>
      </c>
      <c r="T220" s="86"/>
      <c r="U220" s="289"/>
      <c r="V220" s="94"/>
      <c r="W220" s="68" t="s">
        <v>3880</v>
      </c>
      <c r="X220" s="68" t="s">
        <v>3881</v>
      </c>
      <c r="Y220" s="68" t="str">
        <f t="shared" si="61"/>
        <v>CAP</v>
      </c>
    </row>
    <row r="221" spans="1:25" s="218" customFormat="1" ht="15">
      <c r="A221" s="32">
        <f t="shared" ref="A221" si="71">ROW(B221)-2</f>
        <v>219</v>
      </c>
      <c r="B221" s="97" t="s">
        <v>84</v>
      </c>
      <c r="C221" s="86" t="s">
        <v>1490</v>
      </c>
      <c r="D221" s="86" t="s">
        <v>1491</v>
      </c>
      <c r="E221" s="32" t="s">
        <v>5208</v>
      </c>
      <c r="F221" s="86" t="s">
        <v>5949</v>
      </c>
      <c r="G221" s="61">
        <v>191682029912</v>
      </c>
      <c r="H221" s="109">
        <v>44642</v>
      </c>
      <c r="I221" s="85" t="s">
        <v>1265</v>
      </c>
      <c r="J221" s="66">
        <v>33</v>
      </c>
      <c r="K221" s="66">
        <v>33</v>
      </c>
      <c r="L221" s="66"/>
      <c r="M221" s="65" t="s">
        <v>5957</v>
      </c>
      <c r="N221" s="380">
        <v>0.19841603596638982</v>
      </c>
      <c r="O221" s="32">
        <v>6</v>
      </c>
      <c r="P221" s="32">
        <v>6</v>
      </c>
      <c r="Q221" s="32">
        <v>6</v>
      </c>
      <c r="R221" s="66" t="s">
        <v>3999</v>
      </c>
      <c r="S221" s="66" t="s">
        <v>3930</v>
      </c>
      <c r="T221" s="86"/>
      <c r="U221" s="289"/>
      <c r="V221" s="94"/>
      <c r="W221" s="68" t="s">
        <v>3880</v>
      </c>
      <c r="X221" s="68" t="s">
        <v>3881</v>
      </c>
      <c r="Y221" s="68" t="str">
        <f t="shared" si="61"/>
        <v>CAP</v>
      </c>
    </row>
    <row r="222" spans="1:25" s="218" customFormat="1" ht="15">
      <c r="A222" s="32">
        <f t="shared" si="57"/>
        <v>220</v>
      </c>
      <c r="B222" s="97" t="s">
        <v>84</v>
      </c>
      <c r="C222" s="86" t="s">
        <v>1490</v>
      </c>
      <c r="D222" s="86" t="s">
        <v>1491</v>
      </c>
      <c r="E222" s="32" t="s">
        <v>5208</v>
      </c>
      <c r="F222" s="86" t="s">
        <v>5207</v>
      </c>
      <c r="G222" s="61">
        <v>191682023323</v>
      </c>
      <c r="H222" s="109">
        <v>44368</v>
      </c>
      <c r="I222" s="85" t="s">
        <v>1265</v>
      </c>
      <c r="J222" s="66">
        <v>33</v>
      </c>
      <c r="K222" s="66">
        <v>33</v>
      </c>
      <c r="L222" s="66"/>
      <c r="M222" s="65" t="s">
        <v>5214</v>
      </c>
      <c r="N222" s="380">
        <v>0.57099725905883292</v>
      </c>
      <c r="O222" s="32">
        <v>6</v>
      </c>
      <c r="P222" s="32">
        <v>6</v>
      </c>
      <c r="Q222" s="32">
        <v>6</v>
      </c>
      <c r="R222" s="66" t="s">
        <v>3999</v>
      </c>
      <c r="S222" s="66" t="s">
        <v>3930</v>
      </c>
      <c r="T222" s="86"/>
      <c r="U222" s="289" t="s">
        <v>7047</v>
      </c>
      <c r="V222" s="94"/>
      <c r="W222" s="68" t="s">
        <v>3880</v>
      </c>
      <c r="X222" s="68" t="s">
        <v>3881</v>
      </c>
      <c r="Y222" s="68" t="str">
        <f t="shared" si="61"/>
        <v>CAP</v>
      </c>
    </row>
    <row r="223" spans="1:25" s="218" customFormat="1" ht="15">
      <c r="A223" s="32">
        <f t="shared" ref="A223" si="72">ROW(B223)-2</f>
        <v>221</v>
      </c>
      <c r="B223" s="97" t="s">
        <v>84</v>
      </c>
      <c r="C223" s="86" t="s">
        <v>1490</v>
      </c>
      <c r="D223" s="86" t="s">
        <v>1491</v>
      </c>
      <c r="E223" s="32" t="s">
        <v>5208</v>
      </c>
      <c r="F223" s="86" t="s">
        <v>5950</v>
      </c>
      <c r="G223" s="61">
        <v>191682029929</v>
      </c>
      <c r="H223" s="109">
        <v>44642</v>
      </c>
      <c r="I223" s="85" t="s">
        <v>1265</v>
      </c>
      <c r="J223" s="66">
        <v>33</v>
      </c>
      <c r="K223" s="66">
        <v>33</v>
      </c>
      <c r="L223" s="66"/>
      <c r="M223" s="65" t="s">
        <v>5958</v>
      </c>
      <c r="N223" s="380">
        <v>0.57099725905883292</v>
      </c>
      <c r="O223" s="32">
        <v>6</v>
      </c>
      <c r="P223" s="32">
        <v>6</v>
      </c>
      <c r="Q223" s="32">
        <v>6</v>
      </c>
      <c r="R223" s="66" t="s">
        <v>3999</v>
      </c>
      <c r="S223" s="66" t="s">
        <v>3930</v>
      </c>
      <c r="T223" s="86"/>
      <c r="U223" s="289" t="s">
        <v>7049</v>
      </c>
      <c r="V223" s="94"/>
      <c r="W223" s="68" t="s">
        <v>3880</v>
      </c>
      <c r="X223" s="68" t="s">
        <v>3881</v>
      </c>
      <c r="Y223" s="68" t="str">
        <f t="shared" si="61"/>
        <v>CAP</v>
      </c>
    </row>
    <row r="224" spans="1:25" s="218" customFormat="1" ht="15">
      <c r="A224" s="32">
        <f t="shared" ref="A224" si="73">ROW(B224)-2</f>
        <v>222</v>
      </c>
      <c r="B224" s="97" t="s">
        <v>84</v>
      </c>
      <c r="C224" s="86" t="s">
        <v>1490</v>
      </c>
      <c r="D224" s="86" t="s">
        <v>1491</v>
      </c>
      <c r="E224" s="32" t="s">
        <v>5208</v>
      </c>
      <c r="F224" s="86" t="s">
        <v>7298</v>
      </c>
      <c r="G224" s="61">
        <v>191682034855</v>
      </c>
      <c r="H224" s="109">
        <v>45112</v>
      </c>
      <c r="I224" s="85" t="s">
        <v>1265</v>
      </c>
      <c r="J224" s="66">
        <v>33</v>
      </c>
      <c r="K224" s="66">
        <v>33</v>
      </c>
      <c r="L224" s="66"/>
      <c r="M224" s="65" t="s">
        <v>7299</v>
      </c>
      <c r="N224" s="380">
        <v>0.57099725905883292</v>
      </c>
      <c r="O224" s="32">
        <v>6</v>
      </c>
      <c r="P224" s="32">
        <v>6</v>
      </c>
      <c r="Q224" s="32">
        <v>6</v>
      </c>
      <c r="R224" s="66" t="s">
        <v>3999</v>
      </c>
      <c r="S224" s="66" t="s">
        <v>3930</v>
      </c>
      <c r="T224" s="86"/>
      <c r="U224" s="289"/>
      <c r="V224" s="94"/>
      <c r="W224" s="68" t="s">
        <v>3880</v>
      </c>
      <c r="X224" s="68" t="s">
        <v>3881</v>
      </c>
      <c r="Y224" s="68" t="str">
        <f t="shared" si="61"/>
        <v>CAP</v>
      </c>
    </row>
    <row r="225" spans="1:25" s="218" customFormat="1" ht="15">
      <c r="A225" s="32">
        <f t="shared" ref="A225" si="74">ROW(B225)-2</f>
        <v>223</v>
      </c>
      <c r="B225" s="97" t="s">
        <v>84</v>
      </c>
      <c r="C225" s="86" t="s">
        <v>1490</v>
      </c>
      <c r="D225" s="86" t="s">
        <v>1491</v>
      </c>
      <c r="E225" s="32" t="s">
        <v>5208</v>
      </c>
      <c r="F225" s="86" t="s">
        <v>7496</v>
      </c>
      <c r="G225" s="61">
        <v>191682035555</v>
      </c>
      <c r="H225" s="109">
        <v>45237</v>
      </c>
      <c r="I225" s="85" t="s">
        <v>1266</v>
      </c>
      <c r="J225" s="66">
        <v>33</v>
      </c>
      <c r="K225" s="66">
        <v>33</v>
      </c>
      <c r="L225" s="66"/>
      <c r="M225" s="391" t="s">
        <v>7497</v>
      </c>
      <c r="N225" s="380"/>
      <c r="O225" s="32">
        <v>6</v>
      </c>
      <c r="P225" s="32">
        <v>6</v>
      </c>
      <c r="Q225" s="32">
        <v>6</v>
      </c>
      <c r="R225" s="66" t="s">
        <v>3999</v>
      </c>
      <c r="S225" s="66" t="s">
        <v>3930</v>
      </c>
      <c r="T225" s="86"/>
      <c r="U225" s="289"/>
      <c r="V225" s="94"/>
      <c r="W225" s="68" t="s">
        <v>3880</v>
      </c>
      <c r="X225" s="68" t="s">
        <v>3881</v>
      </c>
      <c r="Y225" s="68" t="str">
        <f t="shared" ref="Y225:Y227" si="75">C225</f>
        <v>CAP</v>
      </c>
    </row>
    <row r="226" spans="1:25" s="218" customFormat="1" ht="15">
      <c r="A226" s="32">
        <f t="shared" ref="A226" si="76">ROW(B226)-2</f>
        <v>224</v>
      </c>
      <c r="B226" s="97" t="s">
        <v>84</v>
      </c>
      <c r="C226" s="86" t="s">
        <v>1490</v>
      </c>
      <c r="D226" s="86" t="s">
        <v>1491</v>
      </c>
      <c r="E226" s="32" t="s">
        <v>5208</v>
      </c>
      <c r="F226" s="86" t="s">
        <v>7523</v>
      </c>
      <c r="G226" s="61">
        <v>191682037061</v>
      </c>
      <c r="H226" s="109">
        <v>45237</v>
      </c>
      <c r="I226" s="85" t="s">
        <v>1266</v>
      </c>
      <c r="J226" s="66">
        <v>33</v>
      </c>
      <c r="K226" s="66">
        <v>33</v>
      </c>
      <c r="L226" s="66"/>
      <c r="M226" s="391" t="s">
        <v>7524</v>
      </c>
      <c r="N226" s="380"/>
      <c r="O226" s="32">
        <v>6</v>
      </c>
      <c r="P226" s="32">
        <v>6</v>
      </c>
      <c r="Q226" s="32">
        <v>6</v>
      </c>
      <c r="R226" s="66" t="s">
        <v>3999</v>
      </c>
      <c r="S226" s="66" t="s">
        <v>3930</v>
      </c>
      <c r="T226" s="86"/>
      <c r="U226" s="289"/>
      <c r="V226" s="94"/>
      <c r="W226" s="68" t="s">
        <v>3880</v>
      </c>
      <c r="X226" s="68" t="s">
        <v>3881</v>
      </c>
      <c r="Y226" s="68" t="str">
        <f t="shared" ref="Y226" si="77">C226</f>
        <v>CAP</v>
      </c>
    </row>
    <row r="227" spans="1:25" s="218" customFormat="1" ht="15">
      <c r="A227" s="32">
        <f t="shared" ref="A227:A232" si="78">ROW(B227)-2</f>
        <v>225</v>
      </c>
      <c r="B227" s="97" t="s">
        <v>84</v>
      </c>
      <c r="C227" s="86" t="s">
        <v>1490</v>
      </c>
      <c r="D227" s="86" t="s">
        <v>1491</v>
      </c>
      <c r="E227" s="32" t="s">
        <v>5209</v>
      </c>
      <c r="F227" s="86" t="s">
        <v>5194</v>
      </c>
      <c r="G227" s="61">
        <v>191682023330</v>
      </c>
      <c r="H227" s="109">
        <v>44368</v>
      </c>
      <c r="I227" s="85" t="s">
        <v>1265</v>
      </c>
      <c r="J227" s="66">
        <v>22</v>
      </c>
      <c r="K227" s="66">
        <v>22</v>
      </c>
      <c r="L227" s="66"/>
      <c r="M227" s="65" t="s">
        <v>5215</v>
      </c>
      <c r="N227" s="380">
        <v>3.3069339327731637E-2</v>
      </c>
      <c r="O227" s="32">
        <v>4</v>
      </c>
      <c r="P227" s="32">
        <v>4</v>
      </c>
      <c r="Q227" s="32">
        <v>1</v>
      </c>
      <c r="R227" s="66" t="s">
        <v>3999</v>
      </c>
      <c r="S227" s="66" t="s">
        <v>3930</v>
      </c>
      <c r="T227" s="86"/>
      <c r="U227" s="289"/>
      <c r="V227" s="94"/>
      <c r="W227" s="68" t="s">
        <v>3880</v>
      </c>
      <c r="X227" s="68" t="s">
        <v>3881</v>
      </c>
      <c r="Y227" s="68" t="str">
        <f t="shared" si="75"/>
        <v>CAP</v>
      </c>
    </row>
    <row r="228" spans="1:25" s="218" customFormat="1" ht="15">
      <c r="A228" s="32">
        <f t="shared" si="78"/>
        <v>226</v>
      </c>
      <c r="B228" s="97" t="s">
        <v>84</v>
      </c>
      <c r="C228" s="86" t="s">
        <v>1490</v>
      </c>
      <c r="D228" s="86" t="s">
        <v>1491</v>
      </c>
      <c r="E228" s="32" t="s">
        <v>5209</v>
      </c>
      <c r="F228" s="86" t="s">
        <v>5195</v>
      </c>
      <c r="G228" s="61">
        <v>191682023347</v>
      </c>
      <c r="H228" s="109">
        <v>44368</v>
      </c>
      <c r="I228" s="85" t="s">
        <v>1265</v>
      </c>
      <c r="J228" s="66">
        <v>22</v>
      </c>
      <c r="K228" s="66">
        <v>22</v>
      </c>
      <c r="L228" s="66"/>
      <c r="M228" s="65" t="s">
        <v>5216</v>
      </c>
      <c r="N228" s="380">
        <v>6.3934056033614503E-2</v>
      </c>
      <c r="O228" s="32">
        <v>4</v>
      </c>
      <c r="P228" s="32">
        <v>4</v>
      </c>
      <c r="Q228" s="32">
        <v>1</v>
      </c>
      <c r="R228" s="66" t="s">
        <v>3999</v>
      </c>
      <c r="S228" s="66" t="s">
        <v>3930</v>
      </c>
      <c r="T228" s="86"/>
      <c r="U228" s="289"/>
      <c r="V228" s="94"/>
      <c r="W228" s="68" t="s">
        <v>3880</v>
      </c>
      <c r="X228" s="68" t="s">
        <v>3881</v>
      </c>
      <c r="Y228" s="68" t="str">
        <f t="shared" ref="Y228:Y324" si="79">C228</f>
        <v>CAP</v>
      </c>
    </row>
    <row r="229" spans="1:25" s="218" customFormat="1" ht="15">
      <c r="A229" s="32">
        <f t="shared" si="78"/>
        <v>227</v>
      </c>
      <c r="B229" s="97" t="s">
        <v>84</v>
      </c>
      <c r="C229" s="86" t="s">
        <v>1490</v>
      </c>
      <c r="D229" s="86" t="s">
        <v>1491</v>
      </c>
      <c r="E229" s="32" t="s">
        <v>5209</v>
      </c>
      <c r="F229" s="86" t="s">
        <v>5196</v>
      </c>
      <c r="G229" s="61">
        <v>191682023354</v>
      </c>
      <c r="H229" s="109">
        <v>44368</v>
      </c>
      <c r="I229" s="85" t="s">
        <v>1265</v>
      </c>
      <c r="J229" s="66">
        <v>33</v>
      </c>
      <c r="K229" s="66">
        <v>33</v>
      </c>
      <c r="L229" s="66"/>
      <c r="M229" s="65" t="s">
        <v>5222</v>
      </c>
      <c r="N229" s="380">
        <v>8.3775659630253477E-2</v>
      </c>
      <c r="O229" s="32">
        <v>4</v>
      </c>
      <c r="P229" s="32">
        <v>4</v>
      </c>
      <c r="Q229" s="32">
        <v>1</v>
      </c>
      <c r="R229" s="66" t="s">
        <v>3999</v>
      </c>
      <c r="S229" s="66" t="s">
        <v>3930</v>
      </c>
      <c r="T229" s="86"/>
      <c r="U229" s="289"/>
      <c r="V229" s="94"/>
      <c r="W229" s="68" t="s">
        <v>3880</v>
      </c>
      <c r="X229" s="68" t="s">
        <v>3881</v>
      </c>
      <c r="Y229" s="68" t="str">
        <f t="shared" si="79"/>
        <v>CAP</v>
      </c>
    </row>
    <row r="230" spans="1:25" s="218" customFormat="1" ht="15">
      <c r="A230" s="32">
        <f t="shared" si="78"/>
        <v>228</v>
      </c>
      <c r="B230" s="97" t="s">
        <v>84</v>
      </c>
      <c r="C230" s="86" t="s">
        <v>1490</v>
      </c>
      <c r="D230" s="86" t="s">
        <v>1491</v>
      </c>
      <c r="E230" s="32" t="s">
        <v>5209</v>
      </c>
      <c r="F230" s="86" t="s">
        <v>5197</v>
      </c>
      <c r="G230" s="61">
        <v>191682023361</v>
      </c>
      <c r="H230" s="109">
        <v>44368</v>
      </c>
      <c r="I230" s="85" t="s">
        <v>1265</v>
      </c>
      <c r="J230" s="66">
        <v>33</v>
      </c>
      <c r="K230" s="66">
        <v>33</v>
      </c>
      <c r="L230" s="66"/>
      <c r="M230" s="65" t="s">
        <v>5223</v>
      </c>
      <c r="N230" s="380">
        <v>0.10802650847059002</v>
      </c>
      <c r="O230" s="32">
        <v>4</v>
      </c>
      <c r="P230" s="32">
        <v>4</v>
      </c>
      <c r="Q230" s="32">
        <v>1</v>
      </c>
      <c r="R230" s="66" t="s">
        <v>3999</v>
      </c>
      <c r="S230" s="66" t="s">
        <v>3930</v>
      </c>
      <c r="T230" s="86"/>
      <c r="U230" s="289"/>
      <c r="V230" s="94"/>
      <c r="W230" s="68" t="s">
        <v>3880</v>
      </c>
      <c r="X230" s="68" t="s">
        <v>3881</v>
      </c>
      <c r="Y230" s="68" t="str">
        <f t="shared" si="79"/>
        <v>CAP</v>
      </c>
    </row>
    <row r="231" spans="1:25" s="218" customFormat="1" ht="15">
      <c r="A231" s="32">
        <f t="shared" si="78"/>
        <v>229</v>
      </c>
      <c r="B231" s="97" t="s">
        <v>84</v>
      </c>
      <c r="C231" s="86" t="s">
        <v>1490</v>
      </c>
      <c r="D231" s="86" t="s">
        <v>1491</v>
      </c>
      <c r="E231" s="32" t="s">
        <v>5209</v>
      </c>
      <c r="F231" s="86" t="s">
        <v>5198</v>
      </c>
      <c r="G231" s="61">
        <v>191682023378</v>
      </c>
      <c r="H231" s="109">
        <v>44368</v>
      </c>
      <c r="I231" s="85" t="s">
        <v>1265</v>
      </c>
      <c r="J231" s="66">
        <v>22</v>
      </c>
      <c r="K231" s="66">
        <v>22</v>
      </c>
      <c r="L231" s="66"/>
      <c r="M231" s="65" t="s">
        <v>5217</v>
      </c>
      <c r="N231" s="380">
        <v>8.1571037008404693E-2</v>
      </c>
      <c r="O231" s="32">
        <v>4</v>
      </c>
      <c r="P231" s="32">
        <v>4</v>
      </c>
      <c r="Q231" s="32">
        <v>1</v>
      </c>
      <c r="R231" s="66" t="s">
        <v>3999</v>
      </c>
      <c r="S231" s="66" t="s">
        <v>3930</v>
      </c>
      <c r="T231" s="86"/>
      <c r="U231" s="289" t="s">
        <v>7082</v>
      </c>
      <c r="V231" s="289" t="s">
        <v>7083</v>
      </c>
      <c r="W231" s="68" t="s">
        <v>3880</v>
      </c>
      <c r="X231" s="68" t="s">
        <v>3881</v>
      </c>
      <c r="Y231" s="68" t="str">
        <f t="shared" si="79"/>
        <v>CAP</v>
      </c>
    </row>
    <row r="232" spans="1:25" s="218" customFormat="1" ht="15">
      <c r="A232" s="32">
        <f t="shared" si="78"/>
        <v>230</v>
      </c>
      <c r="B232" s="97" t="s">
        <v>84</v>
      </c>
      <c r="C232" s="86" t="s">
        <v>1490</v>
      </c>
      <c r="D232" s="86" t="s">
        <v>1491</v>
      </c>
      <c r="E232" s="32" t="s">
        <v>5209</v>
      </c>
      <c r="F232" s="86" t="s">
        <v>5199</v>
      </c>
      <c r="G232" s="61">
        <v>191682023385</v>
      </c>
      <c r="H232" s="109">
        <v>44368</v>
      </c>
      <c r="I232" s="85" t="s">
        <v>1265</v>
      </c>
      <c r="J232" s="66">
        <v>33</v>
      </c>
      <c r="K232" s="66">
        <v>33</v>
      </c>
      <c r="L232" s="66"/>
      <c r="M232" s="65" t="s">
        <v>5218</v>
      </c>
      <c r="N232" s="380">
        <v>0.22487150742857512</v>
      </c>
      <c r="O232" s="32">
        <v>4</v>
      </c>
      <c r="P232" s="32">
        <v>4</v>
      </c>
      <c r="Q232" s="32">
        <v>3</v>
      </c>
      <c r="R232" s="66" t="s">
        <v>3999</v>
      </c>
      <c r="S232" s="66" t="s">
        <v>3930</v>
      </c>
      <c r="T232" s="86"/>
      <c r="U232" s="289" t="s">
        <v>7044</v>
      </c>
      <c r="V232" s="289" t="s">
        <v>7042</v>
      </c>
      <c r="W232" s="68" t="s">
        <v>3880</v>
      </c>
      <c r="X232" s="68" t="s">
        <v>3881</v>
      </c>
      <c r="Y232" s="68" t="str">
        <f t="shared" si="79"/>
        <v>CAP</v>
      </c>
    </row>
    <row r="233" spans="1:25" s="218" customFormat="1" ht="15">
      <c r="A233" s="32">
        <f t="shared" ref="A233" si="80">ROW(B233)-2</f>
        <v>231</v>
      </c>
      <c r="B233" s="97" t="s">
        <v>84</v>
      </c>
      <c r="C233" s="86" t="s">
        <v>1490</v>
      </c>
      <c r="D233" s="86" t="s">
        <v>1491</v>
      </c>
      <c r="E233" s="32" t="s">
        <v>5209</v>
      </c>
      <c r="F233" s="86" t="s">
        <v>5351</v>
      </c>
      <c r="G233" s="61">
        <v>191682023736</v>
      </c>
      <c r="H233" s="109">
        <v>44480</v>
      </c>
      <c r="I233" s="85" t="s">
        <v>1265</v>
      </c>
      <c r="J233" s="66">
        <v>33</v>
      </c>
      <c r="K233" s="66">
        <v>33</v>
      </c>
      <c r="L233" s="66"/>
      <c r="M233" s="65" t="s">
        <v>5353</v>
      </c>
      <c r="N233" s="380">
        <v>0.1543235835294143</v>
      </c>
      <c r="O233" s="32">
        <v>6</v>
      </c>
      <c r="P233" s="32">
        <v>6</v>
      </c>
      <c r="Q233" s="32">
        <v>6</v>
      </c>
      <c r="R233" s="66" t="s">
        <v>3999</v>
      </c>
      <c r="S233" s="66" t="s">
        <v>3930</v>
      </c>
      <c r="T233" s="86"/>
      <c r="U233" s="289"/>
      <c r="V233" s="94"/>
      <c r="W233" s="68" t="s">
        <v>3880</v>
      </c>
      <c r="X233" s="68" t="s">
        <v>3881</v>
      </c>
      <c r="Y233" s="68" t="str">
        <f t="shared" ref="Y233" si="81">C233</f>
        <v>CAP</v>
      </c>
    </row>
    <row r="234" spans="1:25" s="218" customFormat="1" ht="15">
      <c r="A234" s="32">
        <f t="shared" ref="A234" si="82">ROW(B234)-2</f>
        <v>232</v>
      </c>
      <c r="B234" s="97" t="s">
        <v>84</v>
      </c>
      <c r="C234" s="86" t="s">
        <v>1490</v>
      </c>
      <c r="D234" s="86" t="s">
        <v>1491</v>
      </c>
      <c r="E234" s="32" t="s">
        <v>5209</v>
      </c>
      <c r="F234" s="86" t="s">
        <v>5200</v>
      </c>
      <c r="G234" s="61">
        <v>191682023392</v>
      </c>
      <c r="H234" s="109">
        <v>44368</v>
      </c>
      <c r="I234" s="85" t="s">
        <v>1265</v>
      </c>
      <c r="J234" s="66">
        <v>33</v>
      </c>
      <c r="K234" s="66">
        <v>33</v>
      </c>
      <c r="L234" s="66"/>
      <c r="M234" s="65" t="s">
        <v>5219</v>
      </c>
      <c r="N234" s="380">
        <v>0.55997414594958905</v>
      </c>
      <c r="O234" s="32">
        <v>6</v>
      </c>
      <c r="P234" s="32">
        <v>6</v>
      </c>
      <c r="Q234" s="32">
        <v>6</v>
      </c>
      <c r="R234" s="66" t="s">
        <v>3999</v>
      </c>
      <c r="S234" s="66" t="s">
        <v>3930</v>
      </c>
      <c r="T234" s="86"/>
      <c r="U234" s="289" t="s">
        <v>7048</v>
      </c>
      <c r="V234" s="94"/>
      <c r="W234" s="68" t="s">
        <v>3880</v>
      </c>
      <c r="X234" s="68" t="s">
        <v>3881</v>
      </c>
      <c r="Y234" s="68" t="str">
        <f t="shared" si="79"/>
        <v>CAP</v>
      </c>
    </row>
    <row r="235" spans="1:25" s="218" customFormat="1" ht="15">
      <c r="A235" s="32">
        <f t="shared" ref="A235:A238" si="83">ROW(B235)-2</f>
        <v>233</v>
      </c>
      <c r="B235" s="97" t="s">
        <v>84</v>
      </c>
      <c r="C235" s="86" t="s">
        <v>1490</v>
      </c>
      <c r="D235" s="86" t="s">
        <v>1491</v>
      </c>
      <c r="E235" s="32" t="s">
        <v>5775</v>
      </c>
      <c r="F235" s="86" t="s">
        <v>5778</v>
      </c>
      <c r="G235" s="61">
        <v>191682026331</v>
      </c>
      <c r="H235" s="109">
        <v>44539</v>
      </c>
      <c r="I235" s="85" t="s">
        <v>1265</v>
      </c>
      <c r="J235" s="66">
        <v>33</v>
      </c>
      <c r="K235" s="66">
        <v>33</v>
      </c>
      <c r="L235" s="66"/>
      <c r="M235" s="65" t="s">
        <v>5776</v>
      </c>
      <c r="N235" s="380">
        <v>0.62831744722690097</v>
      </c>
      <c r="O235" s="32">
        <v>6</v>
      </c>
      <c r="P235" s="32">
        <v>6</v>
      </c>
      <c r="Q235" s="32">
        <v>6</v>
      </c>
      <c r="R235" s="66" t="s">
        <v>3999</v>
      </c>
      <c r="S235" s="66" t="s">
        <v>3930</v>
      </c>
      <c r="T235" s="86"/>
      <c r="U235" s="289" t="s">
        <v>7053</v>
      </c>
      <c r="V235" s="94"/>
      <c r="W235" s="68" t="s">
        <v>3880</v>
      </c>
      <c r="X235" s="68" t="s">
        <v>3881</v>
      </c>
      <c r="Y235" s="68" t="str">
        <f t="shared" ref="Y235:Y278" si="84">C235</f>
        <v>CAP</v>
      </c>
    </row>
    <row r="236" spans="1:25" s="218" customFormat="1" ht="15">
      <c r="A236" s="32">
        <f t="shared" si="83"/>
        <v>234</v>
      </c>
      <c r="B236" s="97" t="s">
        <v>84</v>
      </c>
      <c r="C236" s="86" t="s">
        <v>1490</v>
      </c>
      <c r="D236" s="86" t="s">
        <v>1491</v>
      </c>
      <c r="E236" s="32" t="s">
        <v>5775</v>
      </c>
      <c r="F236" s="86" t="s">
        <v>5779</v>
      </c>
      <c r="G236" s="61">
        <v>191682026348</v>
      </c>
      <c r="H236" s="109">
        <v>44539</v>
      </c>
      <c r="I236" s="85" t="s">
        <v>1265</v>
      </c>
      <c r="J236" s="66">
        <v>33</v>
      </c>
      <c r="K236" s="66">
        <v>33</v>
      </c>
      <c r="L236" s="66"/>
      <c r="M236" s="65" t="s">
        <v>5777</v>
      </c>
      <c r="N236" s="380">
        <v>0.62831744722690097</v>
      </c>
      <c r="O236" s="32">
        <v>6</v>
      </c>
      <c r="P236" s="32">
        <v>6</v>
      </c>
      <c r="Q236" s="32">
        <v>6</v>
      </c>
      <c r="R236" s="66" t="s">
        <v>3999</v>
      </c>
      <c r="S236" s="66" t="s">
        <v>3930</v>
      </c>
      <c r="T236" s="86"/>
      <c r="U236" s="289" t="s">
        <v>7054</v>
      </c>
      <c r="V236" s="94"/>
      <c r="W236" s="68" t="s">
        <v>3880</v>
      </c>
      <c r="X236" s="68" t="s">
        <v>3881</v>
      </c>
      <c r="Y236" s="68" t="str">
        <f t="shared" si="84"/>
        <v>CAP</v>
      </c>
    </row>
    <row r="237" spans="1:25" s="218" customFormat="1" ht="15">
      <c r="A237" s="32">
        <f t="shared" si="83"/>
        <v>235</v>
      </c>
      <c r="B237" s="97" t="s">
        <v>84</v>
      </c>
      <c r="C237" s="86" t="s">
        <v>1490</v>
      </c>
      <c r="D237" s="86" t="s">
        <v>1491</v>
      </c>
      <c r="E237" s="32" t="s">
        <v>6153</v>
      </c>
      <c r="F237" s="86" t="s">
        <v>7014</v>
      </c>
      <c r="G237" s="61">
        <v>191682034114</v>
      </c>
      <c r="H237" s="109">
        <v>45002</v>
      </c>
      <c r="I237" s="85" t="s">
        <v>1266</v>
      </c>
      <c r="J237" s="66">
        <v>22</v>
      </c>
      <c r="K237" s="66">
        <v>22</v>
      </c>
      <c r="L237" s="66"/>
      <c r="M237" s="65" t="s">
        <v>7016</v>
      </c>
      <c r="N237" s="380"/>
      <c r="O237" s="32">
        <v>4</v>
      </c>
      <c r="P237" s="32">
        <v>4</v>
      </c>
      <c r="Q237" s="32">
        <v>1</v>
      </c>
      <c r="R237" s="66" t="s">
        <v>3999</v>
      </c>
      <c r="S237" s="66" t="s">
        <v>3930</v>
      </c>
      <c r="T237" s="86"/>
      <c r="U237" s="289"/>
      <c r="V237" s="94"/>
      <c r="W237" s="68" t="s">
        <v>3880</v>
      </c>
      <c r="X237" s="68" t="s">
        <v>3881</v>
      </c>
      <c r="Y237" s="68" t="str">
        <f t="shared" ref="Y237:Y238" si="85">C237</f>
        <v>CAP</v>
      </c>
    </row>
    <row r="238" spans="1:25" s="218" customFormat="1" ht="15">
      <c r="A238" s="32">
        <f t="shared" si="83"/>
        <v>236</v>
      </c>
      <c r="B238" s="97" t="s">
        <v>84</v>
      </c>
      <c r="C238" s="86" t="s">
        <v>1490</v>
      </c>
      <c r="D238" s="86" t="s">
        <v>1491</v>
      </c>
      <c r="E238" s="32" t="s">
        <v>6153</v>
      </c>
      <c r="F238" s="86" t="s">
        <v>7015</v>
      </c>
      <c r="G238" s="61">
        <v>191682034121</v>
      </c>
      <c r="H238" s="109">
        <v>45002</v>
      </c>
      <c r="I238" s="85" t="s">
        <v>1265</v>
      </c>
      <c r="J238" s="66">
        <v>22</v>
      </c>
      <c r="K238" s="66">
        <v>22</v>
      </c>
      <c r="L238" s="66"/>
      <c r="M238" s="65" t="s">
        <v>7017</v>
      </c>
      <c r="N238" s="380"/>
      <c r="O238" s="32">
        <v>4</v>
      </c>
      <c r="P238" s="32">
        <v>4</v>
      </c>
      <c r="Q238" s="32">
        <v>1</v>
      </c>
      <c r="R238" s="66" t="s">
        <v>3999</v>
      </c>
      <c r="S238" s="66" t="s">
        <v>3930</v>
      </c>
      <c r="T238" s="86"/>
      <c r="U238" s="289"/>
      <c r="V238" s="94"/>
      <c r="W238" s="68" t="s">
        <v>3880</v>
      </c>
      <c r="X238" s="68" t="s">
        <v>3881</v>
      </c>
      <c r="Y238" s="68" t="str">
        <f t="shared" si="85"/>
        <v>CAP</v>
      </c>
    </row>
    <row r="239" spans="1:25" s="218" customFormat="1" ht="15">
      <c r="A239" s="32">
        <f t="shared" ref="A239:A241" si="86">ROW(B239)-2</f>
        <v>237</v>
      </c>
      <c r="B239" s="97" t="s">
        <v>84</v>
      </c>
      <c r="C239" s="86" t="s">
        <v>1490</v>
      </c>
      <c r="D239" s="86" t="s">
        <v>1491</v>
      </c>
      <c r="E239" s="32" t="s">
        <v>6153</v>
      </c>
      <c r="F239" s="86" t="s">
        <v>6156</v>
      </c>
      <c r="G239" s="61">
        <v>191682032271</v>
      </c>
      <c r="H239" s="109">
        <v>44781</v>
      </c>
      <c r="I239" s="85" t="s">
        <v>1265</v>
      </c>
      <c r="J239" s="66">
        <v>33</v>
      </c>
      <c r="K239" s="66">
        <v>33</v>
      </c>
      <c r="L239" s="66"/>
      <c r="M239" s="65" t="s">
        <v>6325</v>
      </c>
      <c r="N239" s="380"/>
      <c r="O239" s="32">
        <v>4</v>
      </c>
      <c r="P239" s="32">
        <v>4</v>
      </c>
      <c r="Q239" s="32">
        <v>1</v>
      </c>
      <c r="R239" s="66" t="s">
        <v>3999</v>
      </c>
      <c r="S239" s="66" t="s">
        <v>3930</v>
      </c>
      <c r="T239" s="86"/>
      <c r="U239" s="289"/>
      <c r="V239" s="94"/>
      <c r="W239" s="68" t="s">
        <v>3880</v>
      </c>
      <c r="X239" s="68" t="s">
        <v>3881</v>
      </c>
      <c r="Y239" s="68" t="str">
        <f t="shared" si="84"/>
        <v>CAP</v>
      </c>
    </row>
    <row r="240" spans="1:25" s="218" customFormat="1" ht="15">
      <c r="A240" s="32">
        <f t="shared" ref="A240" si="87">ROW(B240)-2</f>
        <v>238</v>
      </c>
      <c r="B240" s="97" t="s">
        <v>84</v>
      </c>
      <c r="C240" s="86" t="s">
        <v>1490</v>
      </c>
      <c r="D240" s="86" t="s">
        <v>1491</v>
      </c>
      <c r="E240" s="32" t="s">
        <v>6153</v>
      </c>
      <c r="F240" s="86" t="s">
        <v>7009</v>
      </c>
      <c r="G240" s="61">
        <v>191682034084</v>
      </c>
      <c r="H240" s="109">
        <v>44973</v>
      </c>
      <c r="I240" s="85" t="s">
        <v>1265</v>
      </c>
      <c r="J240" s="66">
        <v>33</v>
      </c>
      <c r="K240" s="66">
        <v>33</v>
      </c>
      <c r="L240" s="66"/>
      <c r="M240" s="65" t="s">
        <v>7004</v>
      </c>
      <c r="N240" s="380"/>
      <c r="O240" s="32">
        <v>4</v>
      </c>
      <c r="P240" s="32">
        <v>4</v>
      </c>
      <c r="Q240" s="32">
        <v>1</v>
      </c>
      <c r="R240" s="66" t="s">
        <v>3999</v>
      </c>
      <c r="S240" s="66" t="s">
        <v>3930</v>
      </c>
      <c r="T240" s="86"/>
      <c r="U240" s="289"/>
      <c r="V240" s="94"/>
      <c r="W240" s="68" t="s">
        <v>3880</v>
      </c>
      <c r="X240" s="68" t="s">
        <v>3881</v>
      </c>
      <c r="Y240" s="68" t="str">
        <f t="shared" ref="Y240" si="88">C240</f>
        <v>CAP</v>
      </c>
    </row>
    <row r="241" spans="1:25" s="218" customFormat="1" ht="15">
      <c r="A241" s="32">
        <f t="shared" si="86"/>
        <v>239</v>
      </c>
      <c r="B241" s="97" t="s">
        <v>84</v>
      </c>
      <c r="C241" s="86" t="s">
        <v>1490</v>
      </c>
      <c r="D241" s="86" t="s">
        <v>1491</v>
      </c>
      <c r="E241" s="32" t="s">
        <v>6153</v>
      </c>
      <c r="F241" s="86" t="s">
        <v>6154</v>
      </c>
      <c r="G241" s="61">
        <v>191682032288</v>
      </c>
      <c r="H241" s="109">
        <v>44781</v>
      </c>
      <c r="I241" s="85" t="s">
        <v>1265</v>
      </c>
      <c r="J241" s="66">
        <v>22</v>
      </c>
      <c r="K241" s="66">
        <v>22</v>
      </c>
      <c r="L241" s="66"/>
      <c r="M241" s="65" t="s">
        <v>6326</v>
      </c>
      <c r="N241" s="380"/>
      <c r="O241" s="32">
        <v>4</v>
      </c>
      <c r="P241" s="32">
        <v>4</v>
      </c>
      <c r="Q241" s="32">
        <v>1</v>
      </c>
      <c r="R241" s="66" t="s">
        <v>3999</v>
      </c>
      <c r="S241" s="66" t="s">
        <v>3930</v>
      </c>
      <c r="T241" s="86"/>
      <c r="U241" s="289"/>
      <c r="V241" s="94"/>
      <c r="W241" s="68" t="s">
        <v>3880</v>
      </c>
      <c r="X241" s="68" t="s">
        <v>3881</v>
      </c>
      <c r="Y241" s="68" t="str">
        <f t="shared" si="84"/>
        <v>CAP</v>
      </c>
    </row>
    <row r="242" spans="1:25" s="218" customFormat="1" ht="15">
      <c r="A242" s="32">
        <f t="shared" ref="A242" si="89">ROW(B242)-2</f>
        <v>240</v>
      </c>
      <c r="B242" s="97" t="s">
        <v>84</v>
      </c>
      <c r="C242" s="86" t="s">
        <v>1490</v>
      </c>
      <c r="D242" s="86" t="s">
        <v>1491</v>
      </c>
      <c r="E242" s="32" t="s">
        <v>6153</v>
      </c>
      <c r="F242" s="86" t="s">
        <v>7008</v>
      </c>
      <c r="G242" s="61">
        <v>191682034091</v>
      </c>
      <c r="H242" s="109">
        <v>44973</v>
      </c>
      <c r="I242" s="85" t="s">
        <v>1265</v>
      </c>
      <c r="J242" s="66">
        <v>22</v>
      </c>
      <c r="K242" s="66">
        <v>22</v>
      </c>
      <c r="L242" s="66"/>
      <c r="M242" s="65" t="s">
        <v>7005</v>
      </c>
      <c r="N242" s="380"/>
      <c r="O242" s="32">
        <v>4</v>
      </c>
      <c r="P242" s="32">
        <v>4</v>
      </c>
      <c r="Q242" s="32">
        <v>1</v>
      </c>
      <c r="R242" s="66" t="s">
        <v>3999</v>
      </c>
      <c r="S242" s="66" t="s">
        <v>3930</v>
      </c>
      <c r="T242" s="86"/>
      <c r="U242" s="289"/>
      <c r="V242" s="94"/>
      <c r="W242" s="68" t="s">
        <v>3880</v>
      </c>
      <c r="X242" s="68" t="s">
        <v>3881</v>
      </c>
      <c r="Y242" s="68" t="str">
        <f t="shared" ref="Y242" si="90">C242</f>
        <v>CAP</v>
      </c>
    </row>
    <row r="243" spans="1:25" s="218" customFormat="1" ht="15">
      <c r="A243" s="32">
        <f t="shared" ref="A243" si="91">ROW(B243)-2</f>
        <v>241</v>
      </c>
      <c r="B243" s="97" t="s">
        <v>84</v>
      </c>
      <c r="C243" s="86" t="s">
        <v>1490</v>
      </c>
      <c r="D243" s="86" t="s">
        <v>1491</v>
      </c>
      <c r="E243" s="32" t="s">
        <v>6153</v>
      </c>
      <c r="F243" s="86" t="s">
        <v>6359</v>
      </c>
      <c r="G243" s="61">
        <v>191682033650</v>
      </c>
      <c r="H243" s="109">
        <v>44932</v>
      </c>
      <c r="I243" s="85" t="s">
        <v>1265</v>
      </c>
      <c r="J243" s="66">
        <v>33</v>
      </c>
      <c r="K243" s="66">
        <v>33</v>
      </c>
      <c r="L243" s="66"/>
      <c r="M243" s="65" t="s">
        <v>6358</v>
      </c>
      <c r="N243" s="380"/>
      <c r="O243" s="32">
        <v>6</v>
      </c>
      <c r="P243" s="32">
        <v>6</v>
      </c>
      <c r="Q243" s="32">
        <v>6</v>
      </c>
      <c r="R243" s="66" t="s">
        <v>3999</v>
      </c>
      <c r="S243" s="66" t="s">
        <v>3930</v>
      </c>
      <c r="T243" s="86"/>
      <c r="U243" s="289"/>
      <c r="V243" s="94"/>
      <c r="W243" s="68" t="s">
        <v>3880</v>
      </c>
      <c r="X243" s="68" t="s">
        <v>3881</v>
      </c>
      <c r="Y243" s="68" t="str">
        <f t="shared" ref="Y243:Y247" si="92">C243</f>
        <v>CAP</v>
      </c>
    </row>
    <row r="244" spans="1:25" s="218" customFormat="1" ht="15">
      <c r="A244" s="32">
        <f t="shared" ref="A244:A248" si="93">ROW(B244)-2</f>
        <v>242</v>
      </c>
      <c r="B244" s="97" t="s">
        <v>84</v>
      </c>
      <c r="C244" s="86" t="s">
        <v>1490</v>
      </c>
      <c r="D244" s="86" t="s">
        <v>1491</v>
      </c>
      <c r="E244" s="32" t="s">
        <v>6153</v>
      </c>
      <c r="F244" s="86" t="s">
        <v>7007</v>
      </c>
      <c r="G244" s="61">
        <v>191682034107</v>
      </c>
      <c r="H244" s="109">
        <v>44973</v>
      </c>
      <c r="I244" s="85" t="s">
        <v>1265</v>
      </c>
      <c r="J244" s="66">
        <v>33</v>
      </c>
      <c r="K244" s="66">
        <v>33</v>
      </c>
      <c r="L244" s="66"/>
      <c r="M244" s="65" t="s">
        <v>7006</v>
      </c>
      <c r="N244" s="380"/>
      <c r="O244" s="32">
        <v>6</v>
      </c>
      <c r="P244" s="32">
        <v>6</v>
      </c>
      <c r="Q244" s="32">
        <v>6</v>
      </c>
      <c r="R244" s="66" t="s">
        <v>3999</v>
      </c>
      <c r="S244" s="66" t="s">
        <v>3930</v>
      </c>
      <c r="T244" s="86"/>
      <c r="U244" s="289"/>
      <c r="V244" s="94"/>
      <c r="W244" s="68" t="s">
        <v>3880</v>
      </c>
      <c r="X244" s="68" t="s">
        <v>3881</v>
      </c>
      <c r="Y244" s="68" t="str">
        <f t="shared" si="92"/>
        <v>CAP</v>
      </c>
    </row>
    <row r="245" spans="1:25" s="218" customFormat="1" ht="15">
      <c r="A245" s="32">
        <f t="shared" ref="A245:A247" si="94">ROW(B245)-2</f>
        <v>243</v>
      </c>
      <c r="B245" s="97" t="s">
        <v>84</v>
      </c>
      <c r="C245" s="86" t="s">
        <v>1490</v>
      </c>
      <c r="D245" s="86" t="s">
        <v>1491</v>
      </c>
      <c r="E245" s="32" t="s">
        <v>7949</v>
      </c>
      <c r="F245" s="86" t="s">
        <v>7651</v>
      </c>
      <c r="G245" s="61">
        <v>191682040696</v>
      </c>
      <c r="H245" s="109">
        <v>45372</v>
      </c>
      <c r="I245" s="85" t="s">
        <v>1266</v>
      </c>
      <c r="J245" s="66">
        <v>22</v>
      </c>
      <c r="K245" s="66">
        <v>22</v>
      </c>
      <c r="L245" s="66"/>
      <c r="M245" s="65" t="s">
        <v>7989</v>
      </c>
      <c r="N245" s="380"/>
      <c r="O245" s="32">
        <v>4</v>
      </c>
      <c r="P245" s="32">
        <v>4</v>
      </c>
      <c r="Q245" s="32">
        <v>1</v>
      </c>
      <c r="R245" s="66" t="s">
        <v>3999</v>
      </c>
      <c r="S245" s="66" t="s">
        <v>3930</v>
      </c>
      <c r="T245" s="86"/>
      <c r="U245" s="289"/>
      <c r="V245" s="94"/>
      <c r="W245" s="68" t="s">
        <v>3880</v>
      </c>
      <c r="X245" s="68" t="s">
        <v>3881</v>
      </c>
      <c r="Y245" s="68" t="str">
        <f t="shared" si="92"/>
        <v>CAP</v>
      </c>
    </row>
    <row r="246" spans="1:25" s="218" customFormat="1" ht="15">
      <c r="A246" s="32">
        <f t="shared" ref="A246" si="95">ROW(B246)-2</f>
        <v>244</v>
      </c>
      <c r="B246" s="97" t="s">
        <v>84</v>
      </c>
      <c r="C246" s="86" t="s">
        <v>1490</v>
      </c>
      <c r="D246" s="86" t="s">
        <v>1491</v>
      </c>
      <c r="E246" s="32" t="s">
        <v>7949</v>
      </c>
      <c r="F246" s="86" t="s">
        <v>7971</v>
      </c>
      <c r="G246" s="61">
        <v>191682040702</v>
      </c>
      <c r="H246" s="109">
        <v>45372</v>
      </c>
      <c r="I246" s="85" t="s">
        <v>1266</v>
      </c>
      <c r="J246" s="66">
        <v>22</v>
      </c>
      <c r="K246" s="66">
        <v>22</v>
      </c>
      <c r="L246" s="66"/>
      <c r="M246" s="65" t="s">
        <v>7990</v>
      </c>
      <c r="N246" s="380"/>
      <c r="O246" s="32">
        <v>4</v>
      </c>
      <c r="P246" s="32">
        <v>4</v>
      </c>
      <c r="Q246" s="32">
        <v>1</v>
      </c>
      <c r="R246" s="66" t="s">
        <v>3999</v>
      </c>
      <c r="S246" s="66" t="s">
        <v>3930</v>
      </c>
      <c r="T246" s="86"/>
      <c r="U246" s="289"/>
      <c r="V246" s="94"/>
      <c r="W246" s="68" t="s">
        <v>3880</v>
      </c>
      <c r="X246" s="68" t="s">
        <v>3881</v>
      </c>
      <c r="Y246" s="68" t="str">
        <f t="shared" si="92"/>
        <v>CAP</v>
      </c>
    </row>
    <row r="247" spans="1:25" s="218" customFormat="1" ht="15">
      <c r="A247" s="32">
        <f t="shared" si="94"/>
        <v>245</v>
      </c>
      <c r="B247" s="97" t="s">
        <v>84</v>
      </c>
      <c r="C247" s="86" t="s">
        <v>1490</v>
      </c>
      <c r="D247" s="86" t="s">
        <v>1491</v>
      </c>
      <c r="E247" s="32" t="s">
        <v>7949</v>
      </c>
      <c r="F247" s="86" t="s">
        <v>7652</v>
      </c>
      <c r="G247" s="61">
        <v>191682040719</v>
      </c>
      <c r="H247" s="109">
        <v>45372</v>
      </c>
      <c r="I247" s="85" t="s">
        <v>1266</v>
      </c>
      <c r="J247" s="66">
        <v>22</v>
      </c>
      <c r="K247" s="66">
        <v>22</v>
      </c>
      <c r="L247" s="66"/>
      <c r="M247" s="65" t="s">
        <v>7991</v>
      </c>
      <c r="N247" s="380"/>
      <c r="O247" s="32">
        <v>6</v>
      </c>
      <c r="P247" s="32">
        <v>6</v>
      </c>
      <c r="Q247" s="32">
        <v>6</v>
      </c>
      <c r="R247" s="66" t="s">
        <v>3999</v>
      </c>
      <c r="S247" s="66" t="s">
        <v>3930</v>
      </c>
      <c r="T247" s="86"/>
      <c r="U247" s="289"/>
      <c r="V247" s="94"/>
      <c r="W247" s="68" t="s">
        <v>3880</v>
      </c>
      <c r="X247" s="68" t="s">
        <v>3881</v>
      </c>
      <c r="Y247" s="68" t="str">
        <f t="shared" si="92"/>
        <v>CAP</v>
      </c>
    </row>
    <row r="248" spans="1:25" s="218" customFormat="1" ht="15">
      <c r="A248" s="32">
        <f t="shared" si="93"/>
        <v>246</v>
      </c>
      <c r="B248" s="97" t="s">
        <v>84</v>
      </c>
      <c r="C248" s="86" t="s">
        <v>1490</v>
      </c>
      <c r="D248" s="86" t="s">
        <v>1491</v>
      </c>
      <c r="E248" s="32" t="s">
        <v>6239</v>
      </c>
      <c r="F248" s="86" t="s">
        <v>7628</v>
      </c>
      <c r="G248" s="61">
        <v>191682037191</v>
      </c>
      <c r="H248" s="109">
        <v>45336</v>
      </c>
      <c r="I248" s="85" t="s">
        <v>1266</v>
      </c>
      <c r="J248" s="66">
        <v>5.99</v>
      </c>
      <c r="K248" s="66">
        <v>5.99</v>
      </c>
      <c r="L248" s="66"/>
      <c r="M248" s="65" t="s">
        <v>7629</v>
      </c>
      <c r="N248" s="380"/>
      <c r="O248" s="32">
        <v>4</v>
      </c>
      <c r="P248" s="32">
        <v>4</v>
      </c>
      <c r="Q248" s="32">
        <v>2</v>
      </c>
      <c r="R248" s="66" t="s">
        <v>3999</v>
      </c>
      <c r="S248" s="66" t="s">
        <v>3930</v>
      </c>
      <c r="T248" s="86"/>
      <c r="U248" s="289"/>
      <c r="V248" s="94"/>
      <c r="W248" s="68" t="s">
        <v>3880</v>
      </c>
      <c r="X248" s="68" t="s">
        <v>3881</v>
      </c>
      <c r="Y248" s="68" t="str">
        <f t="shared" ref="Y248" si="96">C248</f>
        <v>CAP</v>
      </c>
    </row>
    <row r="249" spans="1:25" s="218" customFormat="1" ht="15">
      <c r="A249" s="32">
        <f t="shared" ref="A249" si="97">ROW(B249)-2</f>
        <v>247</v>
      </c>
      <c r="B249" s="97" t="s">
        <v>84</v>
      </c>
      <c r="C249" s="86" t="s">
        <v>1490</v>
      </c>
      <c r="D249" s="86" t="s">
        <v>1491</v>
      </c>
      <c r="E249" s="32" t="s">
        <v>6239</v>
      </c>
      <c r="F249" s="86" t="s">
        <v>6240</v>
      </c>
      <c r="G249" s="61">
        <v>191682032684</v>
      </c>
      <c r="H249" s="109">
        <v>44827</v>
      </c>
      <c r="I249" s="85" t="s">
        <v>1265</v>
      </c>
      <c r="J249" s="66">
        <v>5.99</v>
      </c>
      <c r="K249" s="66">
        <v>5.99</v>
      </c>
      <c r="L249" s="66"/>
      <c r="M249" s="65" t="s">
        <v>6241</v>
      </c>
      <c r="N249" s="380"/>
      <c r="O249" s="32">
        <v>4</v>
      </c>
      <c r="P249" s="32">
        <v>4</v>
      </c>
      <c r="Q249" s="32">
        <v>2</v>
      </c>
      <c r="R249" s="66" t="s">
        <v>3999</v>
      </c>
      <c r="S249" s="66" t="s">
        <v>3930</v>
      </c>
      <c r="T249" s="86"/>
      <c r="U249" s="289"/>
      <c r="V249" s="94"/>
      <c r="W249" s="68" t="s">
        <v>3880</v>
      </c>
      <c r="X249" s="68" t="s">
        <v>3881</v>
      </c>
      <c r="Y249" s="68" t="str">
        <f t="shared" ref="Y249:Y251" si="98">C249</f>
        <v>CAP</v>
      </c>
    </row>
    <row r="250" spans="1:25" s="218" customFormat="1" ht="15">
      <c r="A250" s="32">
        <f t="shared" ref="A250" si="99">ROW(B250)-2</f>
        <v>248</v>
      </c>
      <c r="B250" s="97" t="s">
        <v>84</v>
      </c>
      <c r="C250" s="86" t="s">
        <v>1490</v>
      </c>
      <c r="D250" s="86" t="s">
        <v>1491</v>
      </c>
      <c r="E250" s="32" t="s">
        <v>6239</v>
      </c>
      <c r="F250" s="86" t="s">
        <v>7489</v>
      </c>
      <c r="G250" s="61">
        <v>191682034640</v>
      </c>
      <c r="H250" s="109">
        <v>45208</v>
      </c>
      <c r="I250" s="85" t="s">
        <v>1265</v>
      </c>
      <c r="J250" s="66">
        <v>5.99</v>
      </c>
      <c r="K250" s="66">
        <v>5.99</v>
      </c>
      <c r="L250" s="66"/>
      <c r="M250" s="65" t="s">
        <v>7490</v>
      </c>
      <c r="N250" s="380"/>
      <c r="O250" s="32">
        <v>4</v>
      </c>
      <c r="P250" s="32">
        <v>4</v>
      </c>
      <c r="Q250" s="32">
        <v>2</v>
      </c>
      <c r="R250" s="66" t="s">
        <v>3999</v>
      </c>
      <c r="S250" s="66" t="s">
        <v>3930</v>
      </c>
      <c r="T250" s="86"/>
      <c r="U250" s="289"/>
      <c r="V250" s="94"/>
      <c r="W250" s="68" t="s">
        <v>3880</v>
      </c>
      <c r="X250" s="68" t="s">
        <v>3881</v>
      </c>
      <c r="Y250" s="68" t="str">
        <f t="shared" si="98"/>
        <v>CAP</v>
      </c>
    </row>
    <row r="251" spans="1:25" s="218" customFormat="1" ht="15">
      <c r="A251" s="32">
        <f t="shared" si="54"/>
        <v>249</v>
      </c>
      <c r="B251" s="97" t="s">
        <v>84</v>
      </c>
      <c r="C251" s="86" t="s">
        <v>1495</v>
      </c>
      <c r="D251" s="86" t="s">
        <v>1496</v>
      </c>
      <c r="E251" s="32" t="s">
        <v>5104</v>
      </c>
      <c r="F251" s="86" t="s">
        <v>1877</v>
      </c>
      <c r="G251" s="61">
        <v>191682001482</v>
      </c>
      <c r="H251" s="109">
        <v>43101</v>
      </c>
      <c r="I251" s="85" t="s">
        <v>1265</v>
      </c>
      <c r="J251" s="66">
        <v>55.000000000000007</v>
      </c>
      <c r="K251" s="66">
        <v>55.000000000000007</v>
      </c>
      <c r="L251" s="66"/>
      <c r="M251" s="65" t="s">
        <v>4694</v>
      </c>
      <c r="N251" s="380"/>
      <c r="O251" s="32">
        <v>4</v>
      </c>
      <c r="P251" s="32">
        <v>4</v>
      </c>
      <c r="Q251" s="32">
        <v>2</v>
      </c>
      <c r="R251" s="66" t="s">
        <v>3999</v>
      </c>
      <c r="S251" s="66" t="s">
        <v>3930</v>
      </c>
      <c r="T251" s="86" t="s">
        <v>1822</v>
      </c>
      <c r="U251" s="289" t="s">
        <v>7039</v>
      </c>
      <c r="V251" s="94"/>
      <c r="W251" s="68" t="s">
        <v>3880</v>
      </c>
      <c r="X251" s="68" t="s">
        <v>3881</v>
      </c>
      <c r="Y251" s="68" t="str">
        <f t="shared" si="98"/>
        <v>LUG KIT</v>
      </c>
    </row>
    <row r="252" spans="1:25" s="218" customFormat="1" ht="15">
      <c r="A252" s="32">
        <f t="shared" si="54"/>
        <v>250</v>
      </c>
      <c r="B252" s="97" t="s">
        <v>84</v>
      </c>
      <c r="C252" s="86" t="s">
        <v>1495</v>
      </c>
      <c r="D252" s="86" t="s">
        <v>1496</v>
      </c>
      <c r="E252" s="32" t="s">
        <v>5105</v>
      </c>
      <c r="F252" s="86" t="s">
        <v>1645</v>
      </c>
      <c r="G252" s="61">
        <v>191682001499</v>
      </c>
      <c r="H252" s="109">
        <v>43101</v>
      </c>
      <c r="I252" s="85" t="s">
        <v>1265</v>
      </c>
      <c r="J252" s="66">
        <v>55.000000000000007</v>
      </c>
      <c r="K252" s="66">
        <v>55.000000000000007</v>
      </c>
      <c r="L252" s="66"/>
      <c r="M252" s="65" t="s">
        <v>4693</v>
      </c>
      <c r="N252" s="380"/>
      <c r="O252" s="32">
        <v>4</v>
      </c>
      <c r="P252" s="32">
        <v>4</v>
      </c>
      <c r="Q252" s="32">
        <v>2</v>
      </c>
      <c r="R252" s="66" t="s">
        <v>3999</v>
      </c>
      <c r="S252" s="66" t="s">
        <v>3930</v>
      </c>
      <c r="T252" s="86" t="s">
        <v>1823</v>
      </c>
      <c r="U252" s="289"/>
      <c r="V252" s="94"/>
      <c r="W252" s="68" t="s">
        <v>3880</v>
      </c>
      <c r="X252" s="68" t="s">
        <v>3881</v>
      </c>
      <c r="Y252" s="68" t="str">
        <f t="shared" si="84"/>
        <v>LUG KIT</v>
      </c>
    </row>
    <row r="253" spans="1:25" s="218" customFormat="1" ht="15">
      <c r="A253" s="32">
        <f t="shared" si="54"/>
        <v>251</v>
      </c>
      <c r="B253" s="97" t="s">
        <v>84</v>
      </c>
      <c r="C253" s="86" t="s">
        <v>1495</v>
      </c>
      <c r="D253" s="86" t="s">
        <v>1496</v>
      </c>
      <c r="E253" s="32" t="s">
        <v>5104</v>
      </c>
      <c r="F253" s="86" t="s">
        <v>1646</v>
      </c>
      <c r="G253" s="61">
        <v>191682001505</v>
      </c>
      <c r="H253" s="109">
        <v>43101</v>
      </c>
      <c r="I253" s="85" t="s">
        <v>1265</v>
      </c>
      <c r="J253" s="66">
        <v>55.000000000000007</v>
      </c>
      <c r="K253" s="66">
        <v>55.000000000000007</v>
      </c>
      <c r="L253" s="66"/>
      <c r="M253" s="65" t="s">
        <v>4692</v>
      </c>
      <c r="N253" s="380"/>
      <c r="O253" s="32">
        <v>4</v>
      </c>
      <c r="P253" s="32">
        <v>4</v>
      </c>
      <c r="Q253" s="32">
        <v>2</v>
      </c>
      <c r="R253" s="66" t="s">
        <v>3999</v>
      </c>
      <c r="S253" s="66" t="s">
        <v>3930</v>
      </c>
      <c r="T253" s="86" t="s">
        <v>1824</v>
      </c>
      <c r="U253" s="289" t="s">
        <v>7039</v>
      </c>
      <c r="V253" s="94"/>
      <c r="W253" s="68" t="s">
        <v>3880</v>
      </c>
      <c r="X253" s="68" t="s">
        <v>3881</v>
      </c>
      <c r="Y253" s="68" t="str">
        <f t="shared" si="84"/>
        <v>LUG KIT</v>
      </c>
    </row>
    <row r="254" spans="1:25" s="218" customFormat="1" ht="15">
      <c r="A254" s="32">
        <f t="shared" si="54"/>
        <v>252</v>
      </c>
      <c r="B254" s="97" t="s">
        <v>84</v>
      </c>
      <c r="C254" s="86" t="s">
        <v>1495</v>
      </c>
      <c r="D254" s="86" t="s">
        <v>1496</v>
      </c>
      <c r="E254" s="32" t="s">
        <v>5104</v>
      </c>
      <c r="F254" s="86" t="s">
        <v>1647</v>
      </c>
      <c r="G254" s="61">
        <v>191682001512</v>
      </c>
      <c r="H254" s="109">
        <v>43101</v>
      </c>
      <c r="I254" s="85" t="s">
        <v>1265</v>
      </c>
      <c r="J254" s="66">
        <v>55.000000000000007</v>
      </c>
      <c r="K254" s="66">
        <v>55.000000000000007</v>
      </c>
      <c r="L254" s="66"/>
      <c r="M254" s="65" t="s">
        <v>4691</v>
      </c>
      <c r="N254" s="380"/>
      <c r="O254" s="32">
        <v>4</v>
      </c>
      <c r="P254" s="32">
        <v>4</v>
      </c>
      <c r="Q254" s="32">
        <v>2</v>
      </c>
      <c r="R254" s="66" t="s">
        <v>3999</v>
      </c>
      <c r="S254" s="66" t="s">
        <v>3930</v>
      </c>
      <c r="T254" s="86" t="s">
        <v>1825</v>
      </c>
      <c r="U254" s="289" t="s">
        <v>7039</v>
      </c>
      <c r="V254" s="94"/>
      <c r="W254" s="68" t="s">
        <v>3880</v>
      </c>
      <c r="X254" s="68" t="s">
        <v>3881</v>
      </c>
      <c r="Y254" s="68" t="str">
        <f t="shared" si="84"/>
        <v>LUG KIT</v>
      </c>
    </row>
    <row r="255" spans="1:25" s="218" customFormat="1" ht="15">
      <c r="A255" s="32">
        <f t="shared" si="54"/>
        <v>253</v>
      </c>
      <c r="B255" s="97" t="s">
        <v>84</v>
      </c>
      <c r="C255" s="86" t="s">
        <v>1495</v>
      </c>
      <c r="D255" s="86" t="s">
        <v>1496</v>
      </c>
      <c r="E255" s="32" t="s">
        <v>5104</v>
      </c>
      <c r="F255" s="86" t="s">
        <v>1648</v>
      </c>
      <c r="G255" s="61">
        <v>191682001529</v>
      </c>
      <c r="H255" s="109">
        <v>43101</v>
      </c>
      <c r="I255" s="85" t="s">
        <v>1265</v>
      </c>
      <c r="J255" s="66">
        <v>55.000000000000007</v>
      </c>
      <c r="K255" s="66">
        <v>55.000000000000007</v>
      </c>
      <c r="L255" s="66"/>
      <c r="M255" s="65" t="s">
        <v>4690</v>
      </c>
      <c r="N255" s="380"/>
      <c r="O255" s="32">
        <v>4</v>
      </c>
      <c r="P255" s="32">
        <v>4</v>
      </c>
      <c r="Q255" s="32">
        <v>2</v>
      </c>
      <c r="R255" s="66" t="s">
        <v>3999</v>
      </c>
      <c r="S255" s="66" t="s">
        <v>3930</v>
      </c>
      <c r="T255" s="86" t="s">
        <v>1826</v>
      </c>
      <c r="U255" s="289" t="s">
        <v>7039</v>
      </c>
      <c r="V255" s="94"/>
      <c r="W255" s="68" t="s">
        <v>3880</v>
      </c>
      <c r="X255" s="68" t="s">
        <v>3881</v>
      </c>
      <c r="Y255" s="68" t="str">
        <f t="shared" si="84"/>
        <v>LUG KIT</v>
      </c>
    </row>
    <row r="256" spans="1:25" s="218" customFormat="1" ht="15">
      <c r="A256" s="32">
        <f t="shared" si="54"/>
        <v>254</v>
      </c>
      <c r="B256" s="97" t="s">
        <v>84</v>
      </c>
      <c r="C256" s="86" t="s">
        <v>1495</v>
      </c>
      <c r="D256" s="86" t="s">
        <v>1496</v>
      </c>
      <c r="E256" s="32" t="s">
        <v>5104</v>
      </c>
      <c r="F256" s="86" t="s">
        <v>2984</v>
      </c>
      <c r="G256" s="61">
        <v>191682014727</v>
      </c>
      <c r="H256" s="109">
        <v>43502</v>
      </c>
      <c r="I256" s="85" t="s">
        <v>1265</v>
      </c>
      <c r="J256" s="66">
        <v>55</v>
      </c>
      <c r="K256" s="66">
        <v>55</v>
      </c>
      <c r="L256" s="66"/>
      <c r="M256" s="65" t="s">
        <v>4689</v>
      </c>
      <c r="N256" s="380"/>
      <c r="O256" s="32">
        <v>6</v>
      </c>
      <c r="P256" s="32">
        <v>5</v>
      </c>
      <c r="Q256" s="32">
        <v>3</v>
      </c>
      <c r="R256" s="66" t="s">
        <v>3999</v>
      </c>
      <c r="S256" s="66" t="s">
        <v>3930</v>
      </c>
      <c r="T256" s="86" t="s">
        <v>3088</v>
      </c>
      <c r="U256" s="289" t="s">
        <v>7039</v>
      </c>
      <c r="V256" s="94"/>
      <c r="W256" s="68" t="s">
        <v>3880</v>
      </c>
      <c r="X256" s="68" t="s">
        <v>3881</v>
      </c>
      <c r="Y256" s="68" t="str">
        <f t="shared" si="84"/>
        <v>LUG KIT</v>
      </c>
    </row>
    <row r="257" spans="1:25" s="218" customFormat="1" ht="15">
      <c r="A257" s="32">
        <f t="shared" si="54"/>
        <v>255</v>
      </c>
      <c r="B257" s="97" t="s">
        <v>84</v>
      </c>
      <c r="C257" s="86" t="s">
        <v>1495</v>
      </c>
      <c r="D257" s="86" t="s">
        <v>1496</v>
      </c>
      <c r="E257" s="32" t="s">
        <v>5104</v>
      </c>
      <c r="F257" s="86" t="s">
        <v>1649</v>
      </c>
      <c r="G257" s="61">
        <v>191682009006</v>
      </c>
      <c r="H257" s="109">
        <v>43101</v>
      </c>
      <c r="I257" s="85" t="s">
        <v>1265</v>
      </c>
      <c r="J257" s="66">
        <v>66</v>
      </c>
      <c r="K257" s="66">
        <v>66</v>
      </c>
      <c r="L257" s="66"/>
      <c r="M257" s="65" t="s">
        <v>4675</v>
      </c>
      <c r="N257" s="380"/>
      <c r="O257" s="32">
        <v>6</v>
      </c>
      <c r="P257" s="32">
        <v>5</v>
      </c>
      <c r="Q257" s="32">
        <v>3</v>
      </c>
      <c r="R257" s="66" t="s">
        <v>3999</v>
      </c>
      <c r="S257" s="66" t="s">
        <v>3930</v>
      </c>
      <c r="T257" s="86" t="s">
        <v>1827</v>
      </c>
      <c r="U257" s="289" t="s">
        <v>7039</v>
      </c>
      <c r="V257" s="94"/>
      <c r="W257" s="68" t="s">
        <v>3880</v>
      </c>
      <c r="X257" s="68" t="s">
        <v>3881</v>
      </c>
      <c r="Y257" s="68" t="str">
        <f t="shared" si="84"/>
        <v>LUG KIT</v>
      </c>
    </row>
    <row r="258" spans="1:25" s="218" customFormat="1" ht="15">
      <c r="A258" s="32">
        <f t="shared" si="54"/>
        <v>256</v>
      </c>
      <c r="B258" s="97" t="s">
        <v>84</v>
      </c>
      <c r="C258" s="86" t="s">
        <v>1495</v>
      </c>
      <c r="D258" s="86" t="s">
        <v>1496</v>
      </c>
      <c r="E258" s="32" t="s">
        <v>5104</v>
      </c>
      <c r="F258" s="86" t="s">
        <v>1650</v>
      </c>
      <c r="G258" s="61">
        <v>191682009013</v>
      </c>
      <c r="H258" s="109">
        <v>43101</v>
      </c>
      <c r="I258" s="85" t="s">
        <v>1265</v>
      </c>
      <c r="J258" s="66">
        <v>66</v>
      </c>
      <c r="K258" s="66">
        <v>66</v>
      </c>
      <c r="L258" s="66"/>
      <c r="M258" s="65" t="s">
        <v>4676</v>
      </c>
      <c r="N258" s="380"/>
      <c r="O258" s="32">
        <v>6</v>
      </c>
      <c r="P258" s="32">
        <v>5</v>
      </c>
      <c r="Q258" s="32">
        <v>3</v>
      </c>
      <c r="R258" s="66" t="s">
        <v>3999</v>
      </c>
      <c r="S258" s="66" t="s">
        <v>3930</v>
      </c>
      <c r="T258" s="86" t="s">
        <v>1828</v>
      </c>
      <c r="U258" s="289" t="s">
        <v>7039</v>
      </c>
      <c r="V258" s="94"/>
      <c r="W258" s="68" t="s">
        <v>3880</v>
      </c>
      <c r="X258" s="68" t="s">
        <v>3881</v>
      </c>
      <c r="Y258" s="68" t="str">
        <f t="shared" si="84"/>
        <v>LUG KIT</v>
      </c>
    </row>
    <row r="259" spans="1:25" s="218" customFormat="1" ht="15">
      <c r="A259" s="32">
        <f t="shared" ref="A259" si="100">ROW(B259)-2</f>
        <v>257</v>
      </c>
      <c r="B259" s="97" t="s">
        <v>84</v>
      </c>
      <c r="C259" s="86" t="s">
        <v>1495</v>
      </c>
      <c r="D259" s="86" t="s">
        <v>1496</v>
      </c>
      <c r="E259" s="32" t="s">
        <v>5104</v>
      </c>
      <c r="F259" s="86" t="s">
        <v>8059</v>
      </c>
      <c r="G259" s="61">
        <v>191682040801</v>
      </c>
      <c r="H259" s="109">
        <v>45413</v>
      </c>
      <c r="I259" s="85" t="s">
        <v>1266</v>
      </c>
      <c r="J259" s="66">
        <v>66</v>
      </c>
      <c r="K259" s="66">
        <v>66</v>
      </c>
      <c r="L259" s="66"/>
      <c r="M259" s="65" t="s">
        <v>8065</v>
      </c>
      <c r="N259" s="380"/>
      <c r="O259" s="32"/>
      <c r="P259" s="32"/>
      <c r="Q259" s="32"/>
      <c r="R259" s="66"/>
      <c r="S259" s="66"/>
      <c r="T259" s="86"/>
      <c r="U259" s="289"/>
      <c r="V259" s="94"/>
      <c r="W259" s="68"/>
      <c r="X259" s="68"/>
      <c r="Y259" s="68"/>
    </row>
    <row r="260" spans="1:25" s="218" customFormat="1" ht="15">
      <c r="A260" s="32">
        <f t="shared" si="54"/>
        <v>258</v>
      </c>
      <c r="B260" s="97" t="s">
        <v>84</v>
      </c>
      <c r="C260" s="86" t="s">
        <v>1495</v>
      </c>
      <c r="D260" s="86" t="s">
        <v>1496</v>
      </c>
      <c r="E260" s="32" t="s">
        <v>5104</v>
      </c>
      <c r="F260" s="86" t="s">
        <v>3166</v>
      </c>
      <c r="G260" s="61">
        <v>191682015885</v>
      </c>
      <c r="H260" s="109">
        <v>43592</v>
      </c>
      <c r="I260" s="85" t="s">
        <v>1265</v>
      </c>
      <c r="J260" s="66">
        <v>55</v>
      </c>
      <c r="K260" s="66">
        <v>55</v>
      </c>
      <c r="L260" s="66"/>
      <c r="M260" s="65" t="s">
        <v>4677</v>
      </c>
      <c r="N260" s="380"/>
      <c r="O260" s="32">
        <v>6</v>
      </c>
      <c r="P260" s="32">
        <v>5</v>
      </c>
      <c r="Q260" s="32">
        <v>3</v>
      </c>
      <c r="R260" s="66" t="s">
        <v>3999</v>
      </c>
      <c r="S260" s="66" t="s">
        <v>3930</v>
      </c>
      <c r="T260" s="86"/>
      <c r="U260" s="289" t="s">
        <v>7039</v>
      </c>
      <c r="V260" s="94"/>
      <c r="W260" s="68" t="s">
        <v>3880</v>
      </c>
      <c r="X260" s="68" t="s">
        <v>3881</v>
      </c>
      <c r="Y260" s="68" t="str">
        <f t="shared" si="84"/>
        <v>LUG KIT</v>
      </c>
    </row>
    <row r="261" spans="1:25" s="218" customFormat="1" ht="15">
      <c r="A261" s="32">
        <f t="shared" si="54"/>
        <v>259</v>
      </c>
      <c r="B261" s="97" t="s">
        <v>84</v>
      </c>
      <c r="C261" s="86" t="s">
        <v>1495</v>
      </c>
      <c r="D261" s="86" t="s">
        <v>1496</v>
      </c>
      <c r="E261" s="32" t="s">
        <v>5104</v>
      </c>
      <c r="F261" s="86" t="s">
        <v>3167</v>
      </c>
      <c r="G261" s="61">
        <v>191682015892</v>
      </c>
      <c r="H261" s="109">
        <v>43592</v>
      </c>
      <c r="I261" s="85" t="s">
        <v>1265</v>
      </c>
      <c r="J261" s="66">
        <v>55</v>
      </c>
      <c r="K261" s="66">
        <v>55</v>
      </c>
      <c r="L261" s="66"/>
      <c r="M261" s="65" t="s">
        <v>4678</v>
      </c>
      <c r="N261" s="380"/>
      <c r="O261" s="32">
        <v>6</v>
      </c>
      <c r="P261" s="32">
        <v>5</v>
      </c>
      <c r="Q261" s="32">
        <v>3</v>
      </c>
      <c r="R261" s="66" t="s">
        <v>3999</v>
      </c>
      <c r="S261" s="66" t="s">
        <v>3930</v>
      </c>
      <c r="T261" s="86"/>
      <c r="U261" s="289" t="s">
        <v>7039</v>
      </c>
      <c r="V261" s="94"/>
      <c r="W261" s="68" t="s">
        <v>3880</v>
      </c>
      <c r="X261" s="68" t="s">
        <v>3881</v>
      </c>
      <c r="Y261" s="68" t="str">
        <f t="shared" si="84"/>
        <v>LUG KIT</v>
      </c>
    </row>
    <row r="262" spans="1:25" s="218" customFormat="1" ht="15">
      <c r="A262" s="32">
        <f t="shared" si="54"/>
        <v>260</v>
      </c>
      <c r="B262" s="97" t="s">
        <v>84</v>
      </c>
      <c r="C262" s="86" t="s">
        <v>1495</v>
      </c>
      <c r="D262" s="86" t="s">
        <v>1496</v>
      </c>
      <c r="E262" s="32" t="s">
        <v>5106</v>
      </c>
      <c r="F262" s="86" t="s">
        <v>1878</v>
      </c>
      <c r="G262" s="61">
        <v>191682011481</v>
      </c>
      <c r="H262" s="109">
        <v>43101</v>
      </c>
      <c r="I262" s="85" t="s">
        <v>3872</v>
      </c>
      <c r="J262" s="66">
        <v>66</v>
      </c>
      <c r="K262" s="66"/>
      <c r="L262" s="66"/>
      <c r="M262" s="65" t="s">
        <v>7096</v>
      </c>
      <c r="N262" s="380"/>
      <c r="O262" s="32">
        <v>6</v>
      </c>
      <c r="P262" s="32">
        <v>5</v>
      </c>
      <c r="Q262" s="32">
        <v>3</v>
      </c>
      <c r="R262" s="66" t="s">
        <v>3999</v>
      </c>
      <c r="S262" s="66" t="s">
        <v>3930</v>
      </c>
      <c r="T262" s="86" t="s">
        <v>1879</v>
      </c>
      <c r="U262" s="289" t="s">
        <v>7038</v>
      </c>
      <c r="V262" s="94"/>
      <c r="W262" s="68" t="s">
        <v>3880</v>
      </c>
      <c r="X262" s="68" t="s">
        <v>3881</v>
      </c>
      <c r="Y262" s="68" t="str">
        <f t="shared" si="84"/>
        <v>LUG KIT</v>
      </c>
    </row>
    <row r="263" spans="1:25" s="218" customFormat="1" ht="15">
      <c r="A263" s="32">
        <f t="shared" si="54"/>
        <v>261</v>
      </c>
      <c r="B263" s="97" t="s">
        <v>84</v>
      </c>
      <c r="C263" s="86" t="s">
        <v>1495</v>
      </c>
      <c r="D263" s="86" t="s">
        <v>1496</v>
      </c>
      <c r="E263" s="32" t="s">
        <v>5107</v>
      </c>
      <c r="F263" s="86" t="s">
        <v>1651</v>
      </c>
      <c r="G263" s="61">
        <v>191682009020</v>
      </c>
      <c r="H263" s="109">
        <v>43101</v>
      </c>
      <c r="I263" s="85" t="s">
        <v>1265</v>
      </c>
      <c r="J263" s="66">
        <v>66</v>
      </c>
      <c r="K263" s="66">
        <v>66</v>
      </c>
      <c r="L263" s="66"/>
      <c r="M263" s="65" t="s">
        <v>4679</v>
      </c>
      <c r="N263" s="380"/>
      <c r="O263" s="32">
        <v>6</v>
      </c>
      <c r="P263" s="32">
        <v>5</v>
      </c>
      <c r="Q263" s="32">
        <v>3</v>
      </c>
      <c r="R263" s="66" t="s">
        <v>3999</v>
      </c>
      <c r="S263" s="66" t="s">
        <v>3930</v>
      </c>
      <c r="T263" s="86" t="s">
        <v>1831</v>
      </c>
      <c r="U263" s="289"/>
      <c r="V263" s="94"/>
      <c r="W263" s="68" t="s">
        <v>3880</v>
      </c>
      <c r="X263" s="68" t="s">
        <v>3881</v>
      </c>
      <c r="Y263" s="68" t="str">
        <f t="shared" si="84"/>
        <v>LUG KIT</v>
      </c>
    </row>
    <row r="264" spans="1:25" s="218" customFormat="1" ht="15">
      <c r="A264" s="32">
        <f t="shared" ref="A264" si="101">ROW(B264)-2</f>
        <v>262</v>
      </c>
      <c r="B264" s="97" t="s">
        <v>84</v>
      </c>
      <c r="C264" s="86" t="s">
        <v>1495</v>
      </c>
      <c r="D264" s="86" t="s">
        <v>1496</v>
      </c>
      <c r="E264" s="32" t="s">
        <v>5107</v>
      </c>
      <c r="F264" s="86" t="s">
        <v>8060</v>
      </c>
      <c r="G264" s="61">
        <v>191682040818</v>
      </c>
      <c r="H264" s="109">
        <v>45413</v>
      </c>
      <c r="I264" s="85" t="s">
        <v>1266</v>
      </c>
      <c r="J264" s="66">
        <v>66</v>
      </c>
      <c r="K264" s="66">
        <v>66</v>
      </c>
      <c r="L264" s="66"/>
      <c r="M264" s="65" t="s">
        <v>8066</v>
      </c>
      <c r="N264" s="380"/>
      <c r="O264" s="32"/>
      <c r="P264" s="32"/>
      <c r="Q264" s="32"/>
      <c r="R264" s="66"/>
      <c r="S264" s="66"/>
      <c r="T264" s="86"/>
      <c r="U264" s="289"/>
      <c r="V264" s="94"/>
      <c r="W264" s="68"/>
      <c r="X264" s="68"/>
      <c r="Y264" s="68"/>
    </row>
    <row r="265" spans="1:25" s="218" customFormat="1" ht="15">
      <c r="A265" s="32">
        <f t="shared" si="54"/>
        <v>263</v>
      </c>
      <c r="B265" s="97" t="s">
        <v>84</v>
      </c>
      <c r="C265" s="86" t="s">
        <v>1495</v>
      </c>
      <c r="D265" s="86" t="s">
        <v>1496</v>
      </c>
      <c r="E265" s="32" t="s">
        <v>5104</v>
      </c>
      <c r="F265" s="86" t="s">
        <v>1652</v>
      </c>
      <c r="G265" s="61">
        <v>191682009037</v>
      </c>
      <c r="H265" s="109">
        <v>43101</v>
      </c>
      <c r="I265" s="85" t="s">
        <v>1265</v>
      </c>
      <c r="J265" s="66">
        <v>66</v>
      </c>
      <c r="K265" s="66">
        <v>66</v>
      </c>
      <c r="L265" s="66"/>
      <c r="M265" s="65" t="s">
        <v>4680</v>
      </c>
      <c r="N265" s="380"/>
      <c r="O265" s="32">
        <v>6</v>
      </c>
      <c r="P265" s="32">
        <v>5</v>
      </c>
      <c r="Q265" s="32">
        <v>3</v>
      </c>
      <c r="R265" s="66" t="s">
        <v>3999</v>
      </c>
      <c r="S265" s="66" t="s">
        <v>3930</v>
      </c>
      <c r="T265" s="86" t="s">
        <v>1833</v>
      </c>
      <c r="U265" s="289" t="s">
        <v>7039</v>
      </c>
      <c r="V265" s="94"/>
      <c r="W265" s="68" t="s">
        <v>3880</v>
      </c>
      <c r="X265" s="68" t="s">
        <v>3881</v>
      </c>
      <c r="Y265" s="68" t="str">
        <f t="shared" si="84"/>
        <v>LUG KIT</v>
      </c>
    </row>
    <row r="266" spans="1:25" s="218" customFormat="1" ht="15">
      <c r="A266" s="32">
        <f t="shared" ref="A266:A331" si="102">ROW(B266)-2</f>
        <v>264</v>
      </c>
      <c r="B266" s="97" t="s">
        <v>84</v>
      </c>
      <c r="C266" s="86" t="s">
        <v>1495</v>
      </c>
      <c r="D266" s="86" t="s">
        <v>1496</v>
      </c>
      <c r="E266" s="32" t="s">
        <v>5104</v>
      </c>
      <c r="F266" s="86" t="s">
        <v>1653</v>
      </c>
      <c r="G266" s="61">
        <v>191682009044</v>
      </c>
      <c r="H266" s="109">
        <v>43101</v>
      </c>
      <c r="I266" s="85" t="s">
        <v>1265</v>
      </c>
      <c r="J266" s="66">
        <v>66</v>
      </c>
      <c r="K266" s="66">
        <v>66</v>
      </c>
      <c r="L266" s="66"/>
      <c r="M266" s="65" t="s">
        <v>4681</v>
      </c>
      <c r="N266" s="380"/>
      <c r="O266" s="32">
        <v>6</v>
      </c>
      <c r="P266" s="32">
        <v>5</v>
      </c>
      <c r="Q266" s="32">
        <v>3</v>
      </c>
      <c r="R266" s="66" t="s">
        <v>3999</v>
      </c>
      <c r="S266" s="66" t="s">
        <v>3930</v>
      </c>
      <c r="T266" s="86" t="s">
        <v>1834</v>
      </c>
      <c r="U266" s="289" t="s">
        <v>7039</v>
      </c>
      <c r="V266" s="94"/>
      <c r="W266" s="68" t="s">
        <v>3880</v>
      </c>
      <c r="X266" s="68" t="s">
        <v>3881</v>
      </c>
      <c r="Y266" s="68" t="str">
        <f t="shared" si="84"/>
        <v>LUG KIT</v>
      </c>
    </row>
    <row r="267" spans="1:25" s="218" customFormat="1" ht="15">
      <c r="A267" s="32">
        <f t="shared" ref="A267" si="103">ROW(B267)-2</f>
        <v>265</v>
      </c>
      <c r="B267" s="97" t="s">
        <v>84</v>
      </c>
      <c r="C267" s="86" t="s">
        <v>1495</v>
      </c>
      <c r="D267" s="86" t="s">
        <v>1496</v>
      </c>
      <c r="E267" s="32" t="s">
        <v>5104</v>
      </c>
      <c r="F267" s="86" t="s">
        <v>8061</v>
      </c>
      <c r="G267" s="61">
        <v>191682040825</v>
      </c>
      <c r="H267" s="109">
        <v>45413</v>
      </c>
      <c r="I267" s="85" t="s">
        <v>1266</v>
      </c>
      <c r="J267" s="66">
        <v>66</v>
      </c>
      <c r="K267" s="66">
        <v>66</v>
      </c>
      <c r="L267" s="66"/>
      <c r="M267" s="65" t="s">
        <v>8067</v>
      </c>
      <c r="N267" s="380"/>
      <c r="O267" s="32"/>
      <c r="P267" s="32"/>
      <c r="Q267" s="32"/>
      <c r="R267" s="66"/>
      <c r="S267" s="66"/>
      <c r="T267" s="86"/>
      <c r="U267" s="289"/>
      <c r="V267" s="94"/>
      <c r="W267" s="68"/>
      <c r="X267" s="68"/>
      <c r="Y267" s="68"/>
    </row>
    <row r="268" spans="1:25" s="218" customFormat="1" ht="15">
      <c r="A268" s="32">
        <f t="shared" ref="A268" si="104">ROW(B268)-2</f>
        <v>266</v>
      </c>
      <c r="B268" s="97" t="s">
        <v>84</v>
      </c>
      <c r="C268" s="86" t="s">
        <v>1495</v>
      </c>
      <c r="D268" s="86" t="s">
        <v>1496</v>
      </c>
      <c r="E268" s="32" t="s">
        <v>5107</v>
      </c>
      <c r="F268" s="86" t="s">
        <v>5915</v>
      </c>
      <c r="G268" s="61">
        <v>191682029561</v>
      </c>
      <c r="H268" s="109">
        <v>44613</v>
      </c>
      <c r="I268" s="85" t="s">
        <v>1265</v>
      </c>
      <c r="J268" s="66">
        <v>66</v>
      </c>
      <c r="K268" s="66">
        <v>66</v>
      </c>
      <c r="L268" s="66"/>
      <c r="M268" s="65" t="s">
        <v>5914</v>
      </c>
      <c r="N268" s="380"/>
      <c r="O268" s="32">
        <v>6</v>
      </c>
      <c r="P268" s="32">
        <v>5</v>
      </c>
      <c r="Q268" s="32">
        <v>3</v>
      </c>
      <c r="R268" s="66" t="s">
        <v>3999</v>
      </c>
      <c r="S268" s="66" t="s">
        <v>3930</v>
      </c>
      <c r="T268" s="86"/>
      <c r="U268" s="289"/>
      <c r="V268" s="94"/>
      <c r="W268" s="68" t="s">
        <v>3880</v>
      </c>
      <c r="X268" s="68" t="s">
        <v>3881</v>
      </c>
      <c r="Y268" s="68" t="str">
        <f t="shared" si="84"/>
        <v>LUG KIT</v>
      </c>
    </row>
    <row r="269" spans="1:25" s="218" customFormat="1" ht="15">
      <c r="A269" s="32">
        <f t="shared" ref="A269" si="105">ROW(B269)-2</f>
        <v>267</v>
      </c>
      <c r="B269" s="97" t="s">
        <v>84</v>
      </c>
      <c r="C269" s="86" t="s">
        <v>1495</v>
      </c>
      <c r="D269" s="86" t="s">
        <v>1496</v>
      </c>
      <c r="E269" s="32" t="s">
        <v>5107</v>
      </c>
      <c r="F269" s="86" t="s">
        <v>8064</v>
      </c>
      <c r="G269" s="61">
        <v>191682040863</v>
      </c>
      <c r="H269" s="109">
        <v>45413</v>
      </c>
      <c r="I269" s="85" t="s">
        <v>1266</v>
      </c>
      <c r="J269" s="66">
        <v>66</v>
      </c>
      <c r="K269" s="66">
        <v>66</v>
      </c>
      <c r="L269" s="66"/>
      <c r="M269" s="65" t="s">
        <v>8071</v>
      </c>
      <c r="N269" s="380"/>
      <c r="O269" s="32"/>
      <c r="P269" s="32"/>
      <c r="Q269" s="32"/>
      <c r="R269" s="66"/>
      <c r="S269" s="66"/>
      <c r="T269" s="86"/>
      <c r="U269" s="289"/>
      <c r="V269" s="94"/>
      <c r="W269" s="68"/>
      <c r="X269" s="68"/>
      <c r="Y269" s="68"/>
    </row>
    <row r="270" spans="1:25" s="218" customFormat="1" ht="15">
      <c r="A270" s="32">
        <f t="shared" si="102"/>
        <v>268</v>
      </c>
      <c r="B270" s="97" t="s">
        <v>84</v>
      </c>
      <c r="C270" s="86" t="s">
        <v>1495</v>
      </c>
      <c r="D270" s="86" t="s">
        <v>1496</v>
      </c>
      <c r="E270" s="32" t="s">
        <v>5104</v>
      </c>
      <c r="F270" s="86" t="s">
        <v>1654</v>
      </c>
      <c r="G270" s="61">
        <v>191682009051</v>
      </c>
      <c r="H270" s="109">
        <v>43101</v>
      </c>
      <c r="I270" s="85" t="s">
        <v>1265</v>
      </c>
      <c r="J270" s="66">
        <v>66</v>
      </c>
      <c r="K270" s="66">
        <v>66</v>
      </c>
      <c r="L270" s="66"/>
      <c r="M270" s="65" t="s">
        <v>4682</v>
      </c>
      <c r="N270" s="380"/>
      <c r="O270" s="32">
        <v>6</v>
      </c>
      <c r="P270" s="32">
        <v>5</v>
      </c>
      <c r="Q270" s="32">
        <v>3</v>
      </c>
      <c r="R270" s="66" t="s">
        <v>3999</v>
      </c>
      <c r="S270" s="66" t="s">
        <v>3930</v>
      </c>
      <c r="T270" s="86" t="s">
        <v>1835</v>
      </c>
      <c r="U270" s="289" t="s">
        <v>7039</v>
      </c>
      <c r="V270" s="94"/>
      <c r="W270" s="68" t="s">
        <v>3880</v>
      </c>
      <c r="X270" s="68" t="s">
        <v>3881</v>
      </c>
      <c r="Y270" s="68" t="str">
        <f t="shared" si="84"/>
        <v>LUG KIT</v>
      </c>
    </row>
    <row r="271" spans="1:25" s="218" customFormat="1" ht="15">
      <c r="A271" s="32">
        <f t="shared" si="102"/>
        <v>269</v>
      </c>
      <c r="B271" s="97" t="s">
        <v>84</v>
      </c>
      <c r="C271" s="86" t="s">
        <v>1495</v>
      </c>
      <c r="D271" s="86" t="s">
        <v>1496</v>
      </c>
      <c r="E271" s="32" t="s">
        <v>5104</v>
      </c>
      <c r="F271" s="86" t="s">
        <v>1655</v>
      </c>
      <c r="G271" s="61">
        <v>191682009068</v>
      </c>
      <c r="H271" s="109">
        <v>43101</v>
      </c>
      <c r="I271" s="85" t="s">
        <v>1265</v>
      </c>
      <c r="J271" s="66">
        <v>77</v>
      </c>
      <c r="K271" s="66">
        <v>77</v>
      </c>
      <c r="L271" s="66"/>
      <c r="M271" s="65" t="s">
        <v>4683</v>
      </c>
      <c r="N271" s="380"/>
      <c r="O271" s="32">
        <v>6</v>
      </c>
      <c r="P271" s="32">
        <v>5</v>
      </c>
      <c r="Q271" s="32">
        <v>5</v>
      </c>
      <c r="R271" s="66" t="s">
        <v>3999</v>
      </c>
      <c r="S271" s="66" t="s">
        <v>3930</v>
      </c>
      <c r="T271" s="86" t="s">
        <v>1836</v>
      </c>
      <c r="U271" s="289" t="s">
        <v>7039</v>
      </c>
      <c r="V271" s="94"/>
      <c r="W271" s="68" t="s">
        <v>3880</v>
      </c>
      <c r="X271" s="68" t="s">
        <v>3881</v>
      </c>
      <c r="Y271" s="68" t="str">
        <f t="shared" si="84"/>
        <v>LUG KIT</v>
      </c>
    </row>
    <row r="272" spans="1:25" s="218" customFormat="1" ht="15">
      <c r="A272" s="32">
        <f t="shared" ref="A272" si="106">ROW(B272)-2</f>
        <v>270</v>
      </c>
      <c r="B272" s="97" t="s">
        <v>84</v>
      </c>
      <c r="C272" s="86" t="s">
        <v>1495</v>
      </c>
      <c r="D272" s="86" t="s">
        <v>1496</v>
      </c>
      <c r="E272" s="32" t="s">
        <v>5104</v>
      </c>
      <c r="F272" s="86" t="s">
        <v>8062</v>
      </c>
      <c r="G272" s="61">
        <v>191682040832</v>
      </c>
      <c r="H272" s="109">
        <v>45413</v>
      </c>
      <c r="I272" s="85" t="s">
        <v>1266</v>
      </c>
      <c r="J272" s="66">
        <v>77</v>
      </c>
      <c r="K272" s="66">
        <v>77</v>
      </c>
      <c r="L272" s="66"/>
      <c r="M272" s="65" t="s">
        <v>8068</v>
      </c>
      <c r="N272" s="380"/>
      <c r="O272" s="32"/>
      <c r="P272" s="32"/>
      <c r="Q272" s="32"/>
      <c r="R272" s="66"/>
      <c r="S272" s="66"/>
      <c r="T272" s="86"/>
      <c r="U272" s="289"/>
      <c r="V272" s="94"/>
      <c r="W272" s="68"/>
      <c r="X272" s="68"/>
      <c r="Y272" s="68"/>
    </row>
    <row r="273" spans="1:25" s="218" customFormat="1" ht="15">
      <c r="A273" s="32">
        <f t="shared" si="102"/>
        <v>271</v>
      </c>
      <c r="B273" s="97" t="s">
        <v>84</v>
      </c>
      <c r="C273" s="86" t="s">
        <v>1495</v>
      </c>
      <c r="D273" s="86" t="s">
        <v>1496</v>
      </c>
      <c r="E273" s="32" t="s">
        <v>5104</v>
      </c>
      <c r="F273" s="86" t="s">
        <v>1656</v>
      </c>
      <c r="G273" s="61">
        <v>191682009075</v>
      </c>
      <c r="H273" s="109">
        <v>43101</v>
      </c>
      <c r="I273" s="85" t="s">
        <v>1265</v>
      </c>
      <c r="J273" s="66">
        <v>77</v>
      </c>
      <c r="K273" s="66">
        <v>77</v>
      </c>
      <c r="L273" s="66"/>
      <c r="M273" s="65" t="s">
        <v>4684</v>
      </c>
      <c r="N273" s="380"/>
      <c r="O273" s="32">
        <v>6</v>
      </c>
      <c r="P273" s="32">
        <v>5</v>
      </c>
      <c r="Q273" s="32">
        <v>5</v>
      </c>
      <c r="R273" s="66" t="s">
        <v>3999</v>
      </c>
      <c r="S273" s="66" t="s">
        <v>3930</v>
      </c>
      <c r="T273" s="86" t="s">
        <v>1837</v>
      </c>
      <c r="U273" s="289" t="s">
        <v>7039</v>
      </c>
      <c r="V273" s="94"/>
      <c r="W273" s="68" t="s">
        <v>3880</v>
      </c>
      <c r="X273" s="68" t="s">
        <v>3881</v>
      </c>
      <c r="Y273" s="68" t="str">
        <f t="shared" si="84"/>
        <v>LUG KIT</v>
      </c>
    </row>
    <row r="274" spans="1:25" s="218" customFormat="1" ht="15">
      <c r="A274" s="32">
        <f t="shared" si="102"/>
        <v>272</v>
      </c>
      <c r="B274" s="97" t="s">
        <v>84</v>
      </c>
      <c r="C274" s="86" t="s">
        <v>1495</v>
      </c>
      <c r="D274" s="86" t="s">
        <v>1496</v>
      </c>
      <c r="E274" s="32" t="s">
        <v>5104</v>
      </c>
      <c r="F274" s="86" t="s">
        <v>1657</v>
      </c>
      <c r="G274" s="61">
        <v>191682009082</v>
      </c>
      <c r="H274" s="109">
        <v>43101</v>
      </c>
      <c r="I274" s="85" t="s">
        <v>1265</v>
      </c>
      <c r="J274" s="66">
        <v>77</v>
      </c>
      <c r="K274" s="66">
        <v>77</v>
      </c>
      <c r="L274" s="66"/>
      <c r="M274" s="65" t="s">
        <v>4685</v>
      </c>
      <c r="N274" s="380"/>
      <c r="O274" s="32">
        <v>6</v>
      </c>
      <c r="P274" s="32">
        <v>5</v>
      </c>
      <c r="Q274" s="32">
        <v>5</v>
      </c>
      <c r="R274" s="66" t="s">
        <v>3999</v>
      </c>
      <c r="S274" s="66" t="s">
        <v>3930</v>
      </c>
      <c r="T274" s="86" t="s">
        <v>1838</v>
      </c>
      <c r="U274" s="289" t="s">
        <v>7039</v>
      </c>
      <c r="V274" s="94"/>
      <c r="W274" s="68" t="s">
        <v>3880</v>
      </c>
      <c r="X274" s="68" t="s">
        <v>3881</v>
      </c>
      <c r="Y274" s="68" t="str">
        <f t="shared" si="84"/>
        <v>LUG KIT</v>
      </c>
    </row>
    <row r="275" spans="1:25" s="218" customFormat="1" ht="15">
      <c r="A275" s="32">
        <f t="shared" si="102"/>
        <v>273</v>
      </c>
      <c r="B275" s="97" t="s">
        <v>84</v>
      </c>
      <c r="C275" s="86" t="s">
        <v>1495</v>
      </c>
      <c r="D275" s="86" t="s">
        <v>1496</v>
      </c>
      <c r="E275" s="32" t="s">
        <v>5105</v>
      </c>
      <c r="F275" s="86" t="s">
        <v>2441</v>
      </c>
      <c r="G275" s="61">
        <v>191682008979</v>
      </c>
      <c r="H275" s="109">
        <v>43356</v>
      </c>
      <c r="I275" s="85" t="s">
        <v>1265</v>
      </c>
      <c r="J275" s="66">
        <v>66</v>
      </c>
      <c r="K275" s="66">
        <v>66</v>
      </c>
      <c r="L275" s="66"/>
      <c r="M275" s="65" t="s">
        <v>4686</v>
      </c>
      <c r="N275" s="380"/>
      <c r="O275" s="32">
        <v>6</v>
      </c>
      <c r="P275" s="32">
        <v>5</v>
      </c>
      <c r="Q275" s="32">
        <v>3</v>
      </c>
      <c r="R275" s="66" t="s">
        <v>3999</v>
      </c>
      <c r="S275" s="66" t="s">
        <v>3930</v>
      </c>
      <c r="T275" s="86" t="s">
        <v>2442</v>
      </c>
      <c r="U275" s="289"/>
      <c r="V275" s="94"/>
      <c r="W275" s="68" t="s">
        <v>3880</v>
      </c>
      <c r="X275" s="68" t="s">
        <v>3881</v>
      </c>
      <c r="Y275" s="68" t="str">
        <f t="shared" si="84"/>
        <v>LUG KIT</v>
      </c>
    </row>
    <row r="276" spans="1:25" s="218" customFormat="1" ht="15">
      <c r="A276" s="32">
        <f t="shared" ref="A276" si="107">ROW(B276)-2</f>
        <v>274</v>
      </c>
      <c r="B276" s="97" t="s">
        <v>84</v>
      </c>
      <c r="C276" s="86" t="s">
        <v>1495</v>
      </c>
      <c r="D276" s="86" t="s">
        <v>1496</v>
      </c>
      <c r="E276" s="32" t="s">
        <v>5105</v>
      </c>
      <c r="F276" s="86" t="s">
        <v>8073</v>
      </c>
      <c r="G276" s="61">
        <v>191682040849</v>
      </c>
      <c r="H276" s="109">
        <v>45413</v>
      </c>
      <c r="I276" s="85" t="s">
        <v>1266</v>
      </c>
      <c r="J276" s="66">
        <v>66</v>
      </c>
      <c r="K276" s="66">
        <v>66</v>
      </c>
      <c r="L276" s="66"/>
      <c r="M276" s="65" t="s">
        <v>8069</v>
      </c>
      <c r="N276" s="380"/>
      <c r="O276" s="32"/>
      <c r="P276" s="32"/>
      <c r="Q276" s="32"/>
      <c r="R276" s="66"/>
      <c r="S276" s="66"/>
      <c r="T276" s="86"/>
      <c r="U276" s="289"/>
      <c r="V276" s="94"/>
      <c r="W276" s="68"/>
      <c r="X276" s="68"/>
      <c r="Y276" s="68"/>
    </row>
    <row r="277" spans="1:25" s="218" customFormat="1" ht="15">
      <c r="A277" s="32">
        <f t="shared" si="102"/>
        <v>275</v>
      </c>
      <c r="B277" s="97" t="s">
        <v>84</v>
      </c>
      <c r="C277" s="86" t="s">
        <v>1495</v>
      </c>
      <c r="D277" s="86" t="s">
        <v>1496</v>
      </c>
      <c r="E277" s="32" t="s">
        <v>5104</v>
      </c>
      <c r="F277" s="86" t="s">
        <v>3073</v>
      </c>
      <c r="G277" s="61">
        <v>191682015335</v>
      </c>
      <c r="H277" s="109">
        <v>43516</v>
      </c>
      <c r="I277" s="85" t="s">
        <v>1265</v>
      </c>
      <c r="J277" s="66">
        <v>55</v>
      </c>
      <c r="K277" s="66">
        <v>55</v>
      </c>
      <c r="L277" s="66"/>
      <c r="M277" s="65" t="s">
        <v>4687</v>
      </c>
      <c r="N277" s="380"/>
      <c r="O277" s="32">
        <v>6</v>
      </c>
      <c r="P277" s="32">
        <v>6</v>
      </c>
      <c r="Q277" s="32">
        <v>6</v>
      </c>
      <c r="R277" s="66" t="s">
        <v>3999</v>
      </c>
      <c r="S277" s="66" t="s">
        <v>3930</v>
      </c>
      <c r="T277" s="86" t="s">
        <v>3089</v>
      </c>
      <c r="U277" s="289"/>
      <c r="V277" s="94"/>
      <c r="W277" s="68" t="s">
        <v>3880</v>
      </c>
      <c r="X277" s="68" t="s">
        <v>3881</v>
      </c>
      <c r="Y277" s="68" t="str">
        <f t="shared" si="84"/>
        <v>LUG KIT</v>
      </c>
    </row>
    <row r="278" spans="1:25" s="218" customFormat="1" ht="15">
      <c r="A278" s="32">
        <f>ROW(B278)-2</f>
        <v>276</v>
      </c>
      <c r="B278" s="97" t="s">
        <v>84</v>
      </c>
      <c r="C278" s="86" t="s">
        <v>1495</v>
      </c>
      <c r="D278" s="86" t="s">
        <v>1496</v>
      </c>
      <c r="E278" s="32" t="s">
        <v>6211</v>
      </c>
      <c r="F278" s="86" t="s">
        <v>6210</v>
      </c>
      <c r="G278" s="61">
        <v>191682032646</v>
      </c>
      <c r="H278" s="109">
        <v>44827</v>
      </c>
      <c r="I278" s="85" t="s">
        <v>1266</v>
      </c>
      <c r="J278" s="66">
        <v>99</v>
      </c>
      <c r="K278" s="66">
        <v>99</v>
      </c>
      <c r="L278" s="66"/>
      <c r="M278" s="65" t="s">
        <v>6212</v>
      </c>
      <c r="N278" s="380"/>
      <c r="O278" s="32">
        <v>6</v>
      </c>
      <c r="P278" s="32">
        <v>6</v>
      </c>
      <c r="Q278" s="32">
        <v>6</v>
      </c>
      <c r="R278" s="66" t="s">
        <v>3999</v>
      </c>
      <c r="S278" s="66" t="s">
        <v>3930</v>
      </c>
      <c r="T278" s="86" t="s">
        <v>6209</v>
      </c>
      <c r="U278" s="289"/>
      <c r="V278" s="94"/>
      <c r="W278" s="68" t="s">
        <v>3880</v>
      </c>
      <c r="X278" s="68" t="s">
        <v>3881</v>
      </c>
      <c r="Y278" s="68" t="str">
        <f t="shared" si="84"/>
        <v>LUG KIT</v>
      </c>
    </row>
    <row r="279" spans="1:25" s="218" customFormat="1" ht="15">
      <c r="A279" s="32">
        <f t="shared" ref="A279" si="108">ROW(B279)-2</f>
        <v>277</v>
      </c>
      <c r="B279" s="97" t="s">
        <v>84</v>
      </c>
      <c r="C279" s="86" t="s">
        <v>1495</v>
      </c>
      <c r="D279" s="86" t="s">
        <v>1496</v>
      </c>
      <c r="E279" s="32" t="s">
        <v>6067</v>
      </c>
      <c r="F279" s="86" t="s">
        <v>6065</v>
      </c>
      <c r="G279" s="61">
        <v>191682031106</v>
      </c>
      <c r="H279" s="109">
        <v>44701</v>
      </c>
      <c r="I279" s="85" t="s">
        <v>1265</v>
      </c>
      <c r="J279" s="66">
        <v>52.25</v>
      </c>
      <c r="K279" s="66">
        <v>52.25</v>
      </c>
      <c r="L279" s="66"/>
      <c r="M279" s="65" t="s">
        <v>6066</v>
      </c>
      <c r="N279" s="380"/>
      <c r="O279" s="32">
        <v>6</v>
      </c>
      <c r="P279" s="32">
        <v>6</v>
      </c>
      <c r="Q279" s="32">
        <v>6</v>
      </c>
      <c r="R279" s="66" t="s">
        <v>3999</v>
      </c>
      <c r="S279" s="66" t="s">
        <v>3930</v>
      </c>
      <c r="T279" s="86"/>
      <c r="U279" s="289"/>
      <c r="V279" s="94"/>
      <c r="W279" s="68" t="s">
        <v>3880</v>
      </c>
      <c r="X279" s="68" t="s">
        <v>3881</v>
      </c>
      <c r="Y279" s="68" t="str">
        <f t="shared" ref="Y279" si="109">C279</f>
        <v>LUG KIT</v>
      </c>
    </row>
    <row r="280" spans="1:25" s="218" customFormat="1" ht="15">
      <c r="A280" s="32">
        <f t="shared" si="102"/>
        <v>278</v>
      </c>
      <c r="B280" s="97" t="s">
        <v>84</v>
      </c>
      <c r="C280" s="86" t="s">
        <v>1495</v>
      </c>
      <c r="D280" s="86" t="s">
        <v>1496</v>
      </c>
      <c r="E280" s="32" t="s">
        <v>5108</v>
      </c>
      <c r="F280" s="86" t="s">
        <v>4594</v>
      </c>
      <c r="G280" s="61">
        <v>191682021077</v>
      </c>
      <c r="H280" s="109">
        <v>44105</v>
      </c>
      <c r="I280" s="85" t="s">
        <v>1265</v>
      </c>
      <c r="J280" s="66">
        <v>149</v>
      </c>
      <c r="K280" s="66">
        <v>149</v>
      </c>
      <c r="L280" s="66"/>
      <c r="M280" s="65" t="s">
        <v>4688</v>
      </c>
      <c r="N280" s="380"/>
      <c r="O280" s="32">
        <v>6</v>
      </c>
      <c r="P280" s="32">
        <v>6</v>
      </c>
      <c r="Q280" s="32">
        <v>6</v>
      </c>
      <c r="R280" s="66" t="s">
        <v>3999</v>
      </c>
      <c r="S280" s="66" t="s">
        <v>3930</v>
      </c>
      <c r="T280" s="86"/>
      <c r="U280" s="289" t="s">
        <v>7037</v>
      </c>
      <c r="V280" s="94"/>
      <c r="W280" s="68" t="s">
        <v>3880</v>
      </c>
      <c r="X280" s="68" t="s">
        <v>3881</v>
      </c>
      <c r="Y280" s="68" t="str">
        <f t="shared" si="79"/>
        <v>LUG KIT</v>
      </c>
    </row>
    <row r="281" spans="1:25" s="218" customFormat="1" ht="15">
      <c r="A281" s="32">
        <f t="shared" ref="A281" si="110">ROW(B281)-2</f>
        <v>279</v>
      </c>
      <c r="B281" s="97" t="s">
        <v>84</v>
      </c>
      <c r="C281" s="86" t="s">
        <v>1495</v>
      </c>
      <c r="D281" s="86" t="s">
        <v>1496</v>
      </c>
      <c r="E281" s="32" t="s">
        <v>5108</v>
      </c>
      <c r="F281" s="86" t="s">
        <v>8063</v>
      </c>
      <c r="G281" s="61">
        <v>191682040856</v>
      </c>
      <c r="H281" s="109">
        <v>45413</v>
      </c>
      <c r="I281" s="85" t="s">
        <v>1266</v>
      </c>
      <c r="J281" s="66">
        <v>149</v>
      </c>
      <c r="K281" s="66">
        <v>149</v>
      </c>
      <c r="L281" s="66"/>
      <c r="M281" s="65" t="s">
        <v>8070</v>
      </c>
      <c r="N281" s="380"/>
      <c r="O281" s="32"/>
      <c r="P281" s="32"/>
      <c r="Q281" s="32"/>
      <c r="R281" s="66"/>
      <c r="S281" s="66"/>
      <c r="T281" s="86"/>
      <c r="U281" s="289"/>
      <c r="V281" s="94"/>
      <c r="W281" s="68"/>
      <c r="X281" s="68"/>
      <c r="Y281" s="68"/>
    </row>
    <row r="282" spans="1:25" s="218" customFormat="1" ht="15">
      <c r="A282" s="32">
        <f t="shared" ref="A282" si="111">ROW(B282)-2</f>
        <v>280</v>
      </c>
      <c r="B282" s="97" t="s">
        <v>84</v>
      </c>
      <c r="C282" s="86" t="s">
        <v>1497</v>
      </c>
      <c r="D282" s="86" t="s">
        <v>1498</v>
      </c>
      <c r="E282" s="32" t="s">
        <v>5109</v>
      </c>
      <c r="F282" s="86" t="s">
        <v>4138</v>
      </c>
      <c r="G282" s="61">
        <v>191682019197</v>
      </c>
      <c r="H282" s="109">
        <v>43746</v>
      </c>
      <c r="I282" s="85" t="s">
        <v>1265</v>
      </c>
      <c r="J282" s="66">
        <v>6.21</v>
      </c>
      <c r="K282" s="66">
        <v>6.21</v>
      </c>
      <c r="L282" s="66"/>
      <c r="M282" s="65" t="s">
        <v>4315</v>
      </c>
      <c r="N282" s="380"/>
      <c r="O282" s="32">
        <v>6</v>
      </c>
      <c r="P282" s="32">
        <v>6</v>
      </c>
      <c r="Q282" s="32">
        <v>6</v>
      </c>
      <c r="R282" s="66" t="s">
        <v>3999</v>
      </c>
      <c r="S282" s="66" t="s">
        <v>3930</v>
      </c>
      <c r="T282" s="86"/>
      <c r="U282" s="289" t="s">
        <v>7037</v>
      </c>
      <c r="V282" s="94"/>
      <c r="W282" s="68" t="s">
        <v>3880</v>
      </c>
      <c r="X282" s="68" t="s">
        <v>3881</v>
      </c>
      <c r="Y282" s="68" t="str">
        <f t="shared" si="79"/>
        <v>LUG NUT</v>
      </c>
    </row>
    <row r="283" spans="1:25" s="218" customFormat="1">
      <c r="A283" s="32">
        <f t="shared" si="102"/>
        <v>281</v>
      </c>
      <c r="B283" s="97" t="s">
        <v>84</v>
      </c>
      <c r="C283" s="86" t="s">
        <v>1497</v>
      </c>
      <c r="D283" s="86" t="s">
        <v>1498</v>
      </c>
      <c r="E283" s="32" t="s">
        <v>5024</v>
      </c>
      <c r="F283" s="86" t="s">
        <v>1658</v>
      </c>
      <c r="G283" s="61">
        <v>191682011412</v>
      </c>
      <c r="H283" s="109">
        <v>43101</v>
      </c>
      <c r="I283" s="85" t="s">
        <v>1265</v>
      </c>
      <c r="J283" s="66">
        <v>2.09</v>
      </c>
      <c r="K283" s="66">
        <v>2.09</v>
      </c>
      <c r="L283" s="66"/>
      <c r="M283" s="65" t="s">
        <v>1659</v>
      </c>
      <c r="N283" s="380"/>
      <c r="O283" s="32"/>
      <c r="P283" s="32"/>
      <c r="Q283" s="32"/>
      <c r="R283" s="66" t="s">
        <v>3999</v>
      </c>
      <c r="S283" s="66" t="s">
        <v>3930</v>
      </c>
      <c r="T283" s="86" t="s">
        <v>1839</v>
      </c>
      <c r="U283" s="94"/>
      <c r="V283" s="94"/>
      <c r="W283" s="68" t="s">
        <v>3880</v>
      </c>
      <c r="X283" s="68" t="s">
        <v>3881</v>
      </c>
      <c r="Y283" s="68" t="str">
        <f t="shared" si="79"/>
        <v>LUG NUT</v>
      </c>
    </row>
    <row r="284" spans="1:25" s="218" customFormat="1">
      <c r="A284" s="32">
        <f t="shared" si="102"/>
        <v>282</v>
      </c>
      <c r="B284" s="97" t="s">
        <v>84</v>
      </c>
      <c r="C284" s="86" t="s">
        <v>1497</v>
      </c>
      <c r="D284" s="86" t="s">
        <v>1498</v>
      </c>
      <c r="E284" s="32" t="s">
        <v>5024</v>
      </c>
      <c r="F284" s="86" t="s">
        <v>1660</v>
      </c>
      <c r="G284" s="61">
        <v>191682011429</v>
      </c>
      <c r="H284" s="109">
        <v>43101</v>
      </c>
      <c r="I284" s="85" t="s">
        <v>1265</v>
      </c>
      <c r="J284" s="66">
        <v>2.09</v>
      </c>
      <c r="K284" s="66">
        <v>2.09</v>
      </c>
      <c r="L284" s="66"/>
      <c r="M284" s="65" t="s">
        <v>1661</v>
      </c>
      <c r="N284" s="380"/>
      <c r="O284" s="32"/>
      <c r="P284" s="32"/>
      <c r="Q284" s="32"/>
      <c r="R284" s="66" t="s">
        <v>3999</v>
      </c>
      <c r="S284" s="66" t="s">
        <v>3930</v>
      </c>
      <c r="T284" s="86" t="s">
        <v>1840</v>
      </c>
      <c r="U284" s="94"/>
      <c r="V284" s="94"/>
      <c r="W284" s="68" t="s">
        <v>3880</v>
      </c>
      <c r="X284" s="68" t="s">
        <v>3881</v>
      </c>
      <c r="Y284" s="68" t="str">
        <f t="shared" si="79"/>
        <v>LUG NUT</v>
      </c>
    </row>
    <row r="285" spans="1:25" s="218" customFormat="1">
      <c r="A285" s="32">
        <f t="shared" si="102"/>
        <v>283</v>
      </c>
      <c r="B285" s="97" t="s">
        <v>84</v>
      </c>
      <c r="C285" s="86" t="s">
        <v>1497</v>
      </c>
      <c r="D285" s="86" t="s">
        <v>1498</v>
      </c>
      <c r="E285" s="32" t="s">
        <v>5024</v>
      </c>
      <c r="F285" s="86" t="s">
        <v>1662</v>
      </c>
      <c r="G285" s="61">
        <v>191682011436</v>
      </c>
      <c r="H285" s="109">
        <v>43101</v>
      </c>
      <c r="I285" s="85" t="s">
        <v>1265</v>
      </c>
      <c r="J285" s="66">
        <v>2.09</v>
      </c>
      <c r="K285" s="66">
        <v>2.09</v>
      </c>
      <c r="L285" s="66"/>
      <c r="M285" s="65" t="s">
        <v>1663</v>
      </c>
      <c r="N285" s="380"/>
      <c r="O285" s="32"/>
      <c r="P285" s="32"/>
      <c r="Q285" s="32"/>
      <c r="R285" s="66" t="s">
        <v>3999</v>
      </c>
      <c r="S285" s="66" t="s">
        <v>3930</v>
      </c>
      <c r="T285" s="86" t="s">
        <v>1841</v>
      </c>
      <c r="U285" s="94"/>
      <c r="V285" s="94"/>
      <c r="W285" s="68" t="s">
        <v>3880</v>
      </c>
      <c r="X285" s="68" t="s">
        <v>3881</v>
      </c>
      <c r="Y285" s="68" t="str">
        <f t="shared" si="79"/>
        <v>LUG NUT</v>
      </c>
    </row>
    <row r="286" spans="1:25" s="218" customFormat="1">
      <c r="A286" s="32">
        <f t="shared" si="102"/>
        <v>284</v>
      </c>
      <c r="B286" s="97" t="s">
        <v>84</v>
      </c>
      <c r="C286" s="86" t="s">
        <v>1497</v>
      </c>
      <c r="D286" s="86" t="s">
        <v>1498</v>
      </c>
      <c r="E286" s="32" t="s">
        <v>5024</v>
      </c>
      <c r="F286" s="86" t="s">
        <v>1664</v>
      </c>
      <c r="G286" s="61">
        <v>191682011443</v>
      </c>
      <c r="H286" s="109">
        <v>43101</v>
      </c>
      <c r="I286" s="85" t="s">
        <v>1265</v>
      </c>
      <c r="J286" s="66">
        <v>2.09</v>
      </c>
      <c r="K286" s="66">
        <v>2.09</v>
      </c>
      <c r="L286" s="66"/>
      <c r="M286" s="65" t="s">
        <v>1665</v>
      </c>
      <c r="N286" s="380"/>
      <c r="O286" s="32"/>
      <c r="P286" s="32"/>
      <c r="Q286" s="32"/>
      <c r="R286" s="66" t="s">
        <v>3999</v>
      </c>
      <c r="S286" s="66" t="s">
        <v>3930</v>
      </c>
      <c r="T286" s="86" t="s">
        <v>1842</v>
      </c>
      <c r="U286" s="94"/>
      <c r="V286" s="94"/>
      <c r="W286" s="68" t="s">
        <v>3880</v>
      </c>
      <c r="X286" s="68" t="s">
        <v>3881</v>
      </c>
      <c r="Y286" s="68" t="str">
        <f t="shared" si="79"/>
        <v>LUG NUT</v>
      </c>
    </row>
    <row r="287" spans="1:25" s="218" customFormat="1">
      <c r="A287" s="32">
        <f t="shared" ref="A287" si="112">ROW(B287)-2</f>
        <v>285</v>
      </c>
      <c r="B287" s="97" t="s">
        <v>84</v>
      </c>
      <c r="C287" s="86" t="s">
        <v>1497</v>
      </c>
      <c r="D287" s="86" t="s">
        <v>1498</v>
      </c>
      <c r="E287" s="32" t="s">
        <v>5023</v>
      </c>
      <c r="F287" s="86" t="s">
        <v>4710</v>
      </c>
      <c r="G287" s="61">
        <v>191682021558</v>
      </c>
      <c r="H287" s="109">
        <v>44210</v>
      </c>
      <c r="I287" s="85" t="s">
        <v>1265</v>
      </c>
      <c r="J287" s="66">
        <v>2.09</v>
      </c>
      <c r="K287" s="66">
        <v>2.09</v>
      </c>
      <c r="L287" s="66"/>
      <c r="M287" s="65" t="s">
        <v>4711</v>
      </c>
      <c r="N287" s="380"/>
      <c r="O287" s="32"/>
      <c r="P287" s="32"/>
      <c r="Q287" s="32"/>
      <c r="R287" s="66" t="s">
        <v>3999</v>
      </c>
      <c r="S287" s="66" t="s">
        <v>3930</v>
      </c>
      <c r="T287" s="86"/>
      <c r="U287" s="94"/>
      <c r="V287" s="94"/>
      <c r="W287" s="68" t="s">
        <v>3880</v>
      </c>
      <c r="X287" s="68" t="s">
        <v>3881</v>
      </c>
      <c r="Y287" s="68" t="str">
        <f t="shared" si="79"/>
        <v>LUG NUT</v>
      </c>
    </row>
    <row r="288" spans="1:25" s="218" customFormat="1">
      <c r="A288" s="32">
        <f t="shared" ref="A288" si="113">ROW(B288)-2</f>
        <v>286</v>
      </c>
      <c r="B288" s="97" t="s">
        <v>84</v>
      </c>
      <c r="C288" s="86" t="s">
        <v>1497</v>
      </c>
      <c r="D288" s="86" t="s">
        <v>1498</v>
      </c>
      <c r="E288" s="32" t="s">
        <v>5024</v>
      </c>
      <c r="F288" s="86" t="s">
        <v>4817</v>
      </c>
      <c r="G288" s="61">
        <v>191682022029</v>
      </c>
      <c r="H288" s="109">
        <v>44210</v>
      </c>
      <c r="I288" s="85" t="s">
        <v>1265</v>
      </c>
      <c r="J288" s="66">
        <v>2.09</v>
      </c>
      <c r="K288" s="66">
        <v>2.09</v>
      </c>
      <c r="L288" s="66"/>
      <c r="M288" s="65" t="s">
        <v>5838</v>
      </c>
      <c r="N288" s="380"/>
      <c r="O288" s="32"/>
      <c r="P288" s="32"/>
      <c r="Q288" s="32"/>
      <c r="R288" s="66" t="s">
        <v>3999</v>
      </c>
      <c r="S288" s="66" t="s">
        <v>3930</v>
      </c>
      <c r="T288" s="86"/>
      <c r="U288" s="94"/>
      <c r="V288" s="94"/>
      <c r="W288" s="68" t="s">
        <v>3880</v>
      </c>
      <c r="X288" s="68" t="s">
        <v>3881</v>
      </c>
      <c r="Y288" s="68" t="str">
        <f t="shared" si="79"/>
        <v>LUG NUT</v>
      </c>
    </row>
    <row r="289" spans="1:25" s="218" customFormat="1">
      <c r="A289" s="32">
        <f t="shared" si="102"/>
        <v>287</v>
      </c>
      <c r="B289" s="97" t="s">
        <v>84</v>
      </c>
      <c r="C289" s="86" t="s">
        <v>1500</v>
      </c>
      <c r="D289" s="86" t="s">
        <v>1501</v>
      </c>
      <c r="E289" s="32" t="s">
        <v>5025</v>
      </c>
      <c r="F289" s="86" t="s">
        <v>1666</v>
      </c>
      <c r="G289" s="61">
        <v>191682008931</v>
      </c>
      <c r="H289" s="109">
        <v>43101</v>
      </c>
      <c r="I289" s="85" t="s">
        <v>1265</v>
      </c>
      <c r="J289" s="66">
        <v>4.7300000000000004</v>
      </c>
      <c r="K289" s="66">
        <v>4.7300000000000004</v>
      </c>
      <c r="L289" s="66"/>
      <c r="M289" s="65" t="s">
        <v>1667</v>
      </c>
      <c r="N289" s="380"/>
      <c r="O289" s="32"/>
      <c r="P289" s="32"/>
      <c r="Q289" s="32"/>
      <c r="R289" s="66" t="s">
        <v>3999</v>
      </c>
      <c r="S289" s="66" t="s">
        <v>3930</v>
      </c>
      <c r="T289" s="86" t="s">
        <v>85</v>
      </c>
      <c r="U289" s="94"/>
      <c r="V289" s="94"/>
      <c r="W289" s="68" t="s">
        <v>3880</v>
      </c>
      <c r="X289" s="68" t="s">
        <v>3881</v>
      </c>
      <c r="Y289" s="68" t="str">
        <f t="shared" si="79"/>
        <v>MISC HARDWARE</v>
      </c>
    </row>
    <row r="290" spans="1:25" s="218" customFormat="1">
      <c r="A290" s="32">
        <f t="shared" si="102"/>
        <v>288</v>
      </c>
      <c r="B290" s="97" t="s">
        <v>84</v>
      </c>
      <c r="C290" s="86" t="s">
        <v>1500</v>
      </c>
      <c r="D290" s="86" t="s">
        <v>1501</v>
      </c>
      <c r="E290" s="32" t="s">
        <v>5250</v>
      </c>
      <c r="F290" s="86" t="s">
        <v>5247</v>
      </c>
      <c r="G290" s="61">
        <v>191682023439</v>
      </c>
      <c r="H290" s="109">
        <v>44403</v>
      </c>
      <c r="I290" s="85" t="s">
        <v>1265</v>
      </c>
      <c r="J290" s="66">
        <v>10</v>
      </c>
      <c r="K290" s="66">
        <v>10</v>
      </c>
      <c r="L290" s="66"/>
      <c r="M290" s="65" t="s">
        <v>5251</v>
      </c>
      <c r="N290" s="380"/>
      <c r="O290" s="32">
        <v>1</v>
      </c>
      <c r="P290" s="32">
        <v>1</v>
      </c>
      <c r="Q290" s="32">
        <v>1</v>
      </c>
      <c r="R290" s="66" t="s">
        <v>3999</v>
      </c>
      <c r="S290" s="66" t="s">
        <v>3930</v>
      </c>
      <c r="T290" s="86"/>
      <c r="U290" s="94"/>
      <c r="V290" s="94"/>
      <c r="W290" s="68" t="s">
        <v>3880</v>
      </c>
      <c r="X290" s="68" t="s">
        <v>3881</v>
      </c>
      <c r="Y290" s="68" t="str">
        <f t="shared" ref="Y290:Y292" si="114">C290</f>
        <v>MISC HARDWARE</v>
      </c>
    </row>
    <row r="291" spans="1:25" s="218" customFormat="1">
      <c r="A291" s="32">
        <f t="shared" si="102"/>
        <v>289</v>
      </c>
      <c r="B291" s="97" t="s">
        <v>84</v>
      </c>
      <c r="C291" s="86" t="s">
        <v>1500</v>
      </c>
      <c r="D291" s="86" t="s">
        <v>1501</v>
      </c>
      <c r="E291" s="32" t="s">
        <v>5250</v>
      </c>
      <c r="F291" s="86" t="s">
        <v>5248</v>
      </c>
      <c r="G291" s="61">
        <v>191682023446</v>
      </c>
      <c r="H291" s="109">
        <v>44403</v>
      </c>
      <c r="I291" s="85" t="s">
        <v>1265</v>
      </c>
      <c r="J291" s="66">
        <v>10</v>
      </c>
      <c r="K291" s="66">
        <v>10</v>
      </c>
      <c r="L291" s="66"/>
      <c r="M291" s="65" t="s">
        <v>5252</v>
      </c>
      <c r="N291" s="380"/>
      <c r="O291" s="32">
        <v>1</v>
      </c>
      <c r="P291" s="32">
        <v>1</v>
      </c>
      <c r="Q291" s="32">
        <v>1</v>
      </c>
      <c r="R291" s="66" t="s">
        <v>3999</v>
      </c>
      <c r="S291" s="66" t="s">
        <v>3930</v>
      </c>
      <c r="T291" s="86"/>
      <c r="U291" s="94"/>
      <c r="V291" s="94"/>
      <c r="W291" s="68" t="s">
        <v>3880</v>
      </c>
      <c r="X291" s="68" t="s">
        <v>3881</v>
      </c>
      <c r="Y291" s="68" t="str">
        <f t="shared" si="114"/>
        <v>MISC HARDWARE</v>
      </c>
    </row>
    <row r="292" spans="1:25" s="218" customFormat="1">
      <c r="A292" s="32">
        <f t="shared" si="102"/>
        <v>290</v>
      </c>
      <c r="B292" s="97" t="s">
        <v>84</v>
      </c>
      <c r="C292" s="86" t="s">
        <v>1500</v>
      </c>
      <c r="D292" s="86" t="s">
        <v>1501</v>
      </c>
      <c r="E292" s="32" t="s">
        <v>5250</v>
      </c>
      <c r="F292" s="86" t="s">
        <v>5249</v>
      </c>
      <c r="G292" s="61">
        <v>191682023453</v>
      </c>
      <c r="H292" s="109">
        <v>44403</v>
      </c>
      <c r="I292" s="85" t="s">
        <v>1265</v>
      </c>
      <c r="J292" s="66">
        <v>10</v>
      </c>
      <c r="K292" s="66">
        <v>10</v>
      </c>
      <c r="L292" s="66"/>
      <c r="M292" s="65" t="s">
        <v>5253</v>
      </c>
      <c r="N292" s="380"/>
      <c r="O292" s="32">
        <v>1</v>
      </c>
      <c r="P292" s="32">
        <v>1</v>
      </c>
      <c r="Q292" s="32">
        <v>1</v>
      </c>
      <c r="R292" s="66" t="s">
        <v>3999</v>
      </c>
      <c r="S292" s="66" t="s">
        <v>3930</v>
      </c>
      <c r="T292" s="86"/>
      <c r="U292" s="94"/>
      <c r="V292" s="94"/>
      <c r="W292" s="68" t="s">
        <v>3880</v>
      </c>
      <c r="X292" s="68" t="s">
        <v>3881</v>
      </c>
      <c r="Y292" s="68" t="str">
        <f t="shared" si="114"/>
        <v>MISC HARDWARE</v>
      </c>
    </row>
    <row r="293" spans="1:25" s="218" customFormat="1">
      <c r="A293" s="32">
        <f t="shared" ref="A293:A294" si="115">ROW(B293)-2</f>
        <v>291</v>
      </c>
      <c r="B293" s="97" t="s">
        <v>84</v>
      </c>
      <c r="C293" s="86" t="s">
        <v>1500</v>
      </c>
      <c r="D293" s="86" t="s">
        <v>1501</v>
      </c>
      <c r="E293" s="32" t="s">
        <v>5250</v>
      </c>
      <c r="F293" s="86" t="s">
        <v>5788</v>
      </c>
      <c r="G293" s="61">
        <v>191682026416</v>
      </c>
      <c r="H293" s="109">
        <v>44564</v>
      </c>
      <c r="I293" s="85" t="s">
        <v>1265</v>
      </c>
      <c r="J293" s="66">
        <v>10</v>
      </c>
      <c r="K293" s="66">
        <v>10</v>
      </c>
      <c r="L293" s="66"/>
      <c r="M293" s="65" t="s">
        <v>5790</v>
      </c>
      <c r="N293" s="380"/>
      <c r="O293" s="32">
        <v>1</v>
      </c>
      <c r="P293" s="32">
        <v>1</v>
      </c>
      <c r="Q293" s="32">
        <v>1</v>
      </c>
      <c r="R293" s="66" t="s">
        <v>3999</v>
      </c>
      <c r="S293" s="66" t="s">
        <v>3930</v>
      </c>
      <c r="T293" s="86"/>
      <c r="U293" s="94"/>
      <c r="V293" s="94"/>
      <c r="W293" s="68" t="s">
        <v>3880</v>
      </c>
      <c r="X293" s="68" t="s">
        <v>3881</v>
      </c>
      <c r="Y293" s="68" t="str">
        <f t="shared" ref="Y293:Y296" si="116">C293</f>
        <v>MISC HARDWARE</v>
      </c>
    </row>
    <row r="294" spans="1:25" s="218" customFormat="1">
      <c r="A294" s="32">
        <f t="shared" si="115"/>
        <v>292</v>
      </c>
      <c r="B294" s="97" t="s">
        <v>84</v>
      </c>
      <c r="C294" s="86" t="s">
        <v>1500</v>
      </c>
      <c r="D294" s="86" t="s">
        <v>1501</v>
      </c>
      <c r="E294" s="32" t="s">
        <v>5250</v>
      </c>
      <c r="F294" s="86" t="s">
        <v>5789</v>
      </c>
      <c r="G294" s="61">
        <v>191682026409</v>
      </c>
      <c r="H294" s="109">
        <v>44564</v>
      </c>
      <c r="I294" s="85" t="s">
        <v>1265</v>
      </c>
      <c r="J294" s="66">
        <v>10</v>
      </c>
      <c r="K294" s="66">
        <v>10</v>
      </c>
      <c r="L294" s="66"/>
      <c r="M294" s="65" t="s">
        <v>5791</v>
      </c>
      <c r="N294" s="380"/>
      <c r="O294" s="32">
        <v>1</v>
      </c>
      <c r="P294" s="32">
        <v>1</v>
      </c>
      <c r="Q294" s="32">
        <v>1</v>
      </c>
      <c r="R294" s="66" t="s">
        <v>3999</v>
      </c>
      <c r="S294" s="66" t="s">
        <v>3930</v>
      </c>
      <c r="T294" s="86"/>
      <c r="U294" s="94"/>
      <c r="V294" s="94"/>
      <c r="W294" s="68" t="s">
        <v>3880</v>
      </c>
      <c r="X294" s="68" t="s">
        <v>3881</v>
      </c>
      <c r="Y294" s="68" t="str">
        <f t="shared" si="116"/>
        <v>MISC HARDWARE</v>
      </c>
    </row>
    <row r="295" spans="1:25" s="218" customFormat="1">
      <c r="A295" s="32">
        <f t="shared" ref="A295" si="117">ROW(B295)-2</f>
        <v>293</v>
      </c>
      <c r="B295" s="97" t="s">
        <v>84</v>
      </c>
      <c r="C295" s="86" t="s">
        <v>1500</v>
      </c>
      <c r="D295" s="86" t="s">
        <v>1501</v>
      </c>
      <c r="E295" s="32" t="s">
        <v>5250</v>
      </c>
      <c r="F295" s="86" t="s">
        <v>6235</v>
      </c>
      <c r="G295" s="61">
        <v>191682032677</v>
      </c>
      <c r="H295" s="109">
        <v>44827</v>
      </c>
      <c r="I295" s="85" t="s">
        <v>1265</v>
      </c>
      <c r="J295" s="66">
        <v>10</v>
      </c>
      <c r="K295" s="66">
        <v>10</v>
      </c>
      <c r="L295" s="66"/>
      <c r="M295" s="65" t="s">
        <v>6236</v>
      </c>
      <c r="N295" s="380"/>
      <c r="O295" s="32">
        <v>1</v>
      </c>
      <c r="P295" s="32">
        <v>1</v>
      </c>
      <c r="Q295" s="32">
        <v>1</v>
      </c>
      <c r="R295" s="66" t="s">
        <v>3999</v>
      </c>
      <c r="S295" s="66" t="s">
        <v>3930</v>
      </c>
      <c r="T295" s="86"/>
      <c r="U295" s="94"/>
      <c r="V295" s="94"/>
      <c r="W295" s="68" t="s">
        <v>3880</v>
      </c>
      <c r="X295" s="68" t="s">
        <v>3881</v>
      </c>
      <c r="Y295" s="68" t="str">
        <f t="shared" si="116"/>
        <v>MISC HARDWARE</v>
      </c>
    </row>
    <row r="296" spans="1:25" s="218" customFormat="1">
      <c r="A296" s="32">
        <f t="shared" si="102"/>
        <v>294</v>
      </c>
      <c r="B296" s="97" t="s">
        <v>84</v>
      </c>
      <c r="C296" s="86" t="s">
        <v>1500</v>
      </c>
      <c r="D296" s="86" t="s">
        <v>1501</v>
      </c>
      <c r="E296" s="32" t="s">
        <v>5026</v>
      </c>
      <c r="F296" s="86" t="s">
        <v>2394</v>
      </c>
      <c r="G296" s="61">
        <v>191682013362</v>
      </c>
      <c r="H296" s="109">
        <v>43334</v>
      </c>
      <c r="I296" s="85" t="s">
        <v>1265</v>
      </c>
      <c r="J296" s="66">
        <v>15</v>
      </c>
      <c r="K296" s="66">
        <v>15</v>
      </c>
      <c r="L296" s="66"/>
      <c r="M296" s="65" t="s">
        <v>2393</v>
      </c>
      <c r="N296" s="380"/>
      <c r="O296" s="32"/>
      <c r="P296" s="32"/>
      <c r="Q296" s="32"/>
      <c r="R296" s="66" t="s">
        <v>3999</v>
      </c>
      <c r="S296" s="66" t="s">
        <v>7223</v>
      </c>
      <c r="T296" s="86"/>
      <c r="U296" s="94"/>
      <c r="V296" s="94"/>
      <c r="W296" s="68" t="s">
        <v>3880</v>
      </c>
      <c r="X296" s="68" t="s">
        <v>3881</v>
      </c>
      <c r="Y296" s="68" t="str">
        <f t="shared" si="116"/>
        <v>MISC HARDWARE</v>
      </c>
    </row>
    <row r="297" spans="1:25" s="218" customFormat="1" ht="15">
      <c r="A297" s="32">
        <f t="shared" si="102"/>
        <v>295</v>
      </c>
      <c r="B297" s="97" t="s">
        <v>84</v>
      </c>
      <c r="C297" s="86" t="s">
        <v>1500</v>
      </c>
      <c r="D297" s="86" t="s">
        <v>1501</v>
      </c>
      <c r="E297" s="32" t="s">
        <v>5027</v>
      </c>
      <c r="F297" s="86" t="s">
        <v>1668</v>
      </c>
      <c r="G297" s="61">
        <v>191682009167</v>
      </c>
      <c r="H297" s="109">
        <v>43101</v>
      </c>
      <c r="I297" s="85" t="s">
        <v>1265</v>
      </c>
      <c r="J297" s="66">
        <v>11</v>
      </c>
      <c r="K297" s="66">
        <v>11</v>
      </c>
      <c r="L297" s="66"/>
      <c r="M297" s="65" t="s">
        <v>1669</v>
      </c>
      <c r="N297" s="380"/>
      <c r="O297" s="32">
        <v>2</v>
      </c>
      <c r="P297" s="32">
        <v>2</v>
      </c>
      <c r="Q297" s="32">
        <v>5</v>
      </c>
      <c r="R297" s="66" t="s">
        <v>3999</v>
      </c>
      <c r="S297" s="66" t="s">
        <v>3930</v>
      </c>
      <c r="T297" s="86" t="s">
        <v>85</v>
      </c>
      <c r="U297" s="289" t="s">
        <v>7040</v>
      </c>
      <c r="V297" s="94"/>
      <c r="W297" s="68" t="s">
        <v>3880</v>
      </c>
      <c r="X297" s="68" t="s">
        <v>3881</v>
      </c>
      <c r="Y297" s="68" t="str">
        <f t="shared" si="79"/>
        <v>MISC HARDWARE</v>
      </c>
    </row>
    <row r="298" spans="1:25" s="218" customFormat="1" ht="15">
      <c r="A298" s="32">
        <f t="shared" si="102"/>
        <v>296</v>
      </c>
      <c r="B298" s="97" t="s">
        <v>84</v>
      </c>
      <c r="C298" s="86" t="s">
        <v>1500</v>
      </c>
      <c r="D298" s="86" t="s">
        <v>1501</v>
      </c>
      <c r="E298" s="32" t="s">
        <v>5027</v>
      </c>
      <c r="F298" s="86" t="s">
        <v>1670</v>
      </c>
      <c r="G298" s="61">
        <v>191682009174</v>
      </c>
      <c r="H298" s="109">
        <v>43101</v>
      </c>
      <c r="I298" s="85" t="s">
        <v>1265</v>
      </c>
      <c r="J298" s="66">
        <v>11</v>
      </c>
      <c r="K298" s="66">
        <v>11</v>
      </c>
      <c r="L298" s="66"/>
      <c r="M298" s="65" t="s">
        <v>1671</v>
      </c>
      <c r="N298" s="380"/>
      <c r="O298" s="32">
        <v>2</v>
      </c>
      <c r="P298" s="32">
        <v>2</v>
      </c>
      <c r="Q298" s="32">
        <v>5</v>
      </c>
      <c r="R298" s="66" t="s">
        <v>3999</v>
      </c>
      <c r="S298" s="66" t="s">
        <v>3930</v>
      </c>
      <c r="T298" s="86" t="s">
        <v>85</v>
      </c>
      <c r="U298" s="289" t="s">
        <v>7040</v>
      </c>
      <c r="V298" s="94"/>
      <c r="W298" s="68" t="s">
        <v>3880</v>
      </c>
      <c r="X298" s="68" t="s">
        <v>3881</v>
      </c>
      <c r="Y298" s="68" t="str">
        <f t="shared" si="79"/>
        <v>MISC HARDWARE</v>
      </c>
    </row>
    <row r="299" spans="1:25" s="218" customFormat="1">
      <c r="A299" s="32">
        <f t="shared" si="102"/>
        <v>297</v>
      </c>
      <c r="B299" s="97" t="s">
        <v>84</v>
      </c>
      <c r="C299" s="86" t="s">
        <v>1500</v>
      </c>
      <c r="D299" s="86" t="s">
        <v>1501</v>
      </c>
      <c r="E299" s="32" t="s">
        <v>5028</v>
      </c>
      <c r="F299" s="86" t="s">
        <v>1709</v>
      </c>
      <c r="G299" s="61">
        <v>191682011382</v>
      </c>
      <c r="H299" s="109">
        <v>41640</v>
      </c>
      <c r="I299" s="85" t="s">
        <v>1265</v>
      </c>
      <c r="J299" s="66">
        <v>2.75</v>
      </c>
      <c r="K299" s="66">
        <v>2.75</v>
      </c>
      <c r="L299" s="66"/>
      <c r="M299" s="65" t="s">
        <v>1710</v>
      </c>
      <c r="N299" s="380"/>
      <c r="O299" s="32"/>
      <c r="P299" s="32"/>
      <c r="Q299" s="32"/>
      <c r="R299" s="66" t="s">
        <v>3999</v>
      </c>
      <c r="S299" s="66" t="s">
        <v>3930</v>
      </c>
      <c r="T299" s="86" t="s">
        <v>1711</v>
      </c>
      <c r="U299" s="94"/>
      <c r="V299" s="94"/>
      <c r="W299" s="68" t="s">
        <v>3880</v>
      </c>
      <c r="X299" s="68" t="s">
        <v>3881</v>
      </c>
      <c r="Y299" s="68" t="str">
        <f t="shared" si="79"/>
        <v>MISC HARDWARE</v>
      </c>
    </row>
    <row r="300" spans="1:25" s="218" customFormat="1">
      <c r="A300" s="32">
        <f t="shared" si="102"/>
        <v>298</v>
      </c>
      <c r="B300" s="97" t="s">
        <v>84</v>
      </c>
      <c r="C300" s="86" t="s">
        <v>1500</v>
      </c>
      <c r="D300" s="86" t="s">
        <v>1501</v>
      </c>
      <c r="E300" s="32" t="s">
        <v>5028</v>
      </c>
      <c r="F300" s="86" t="s">
        <v>1672</v>
      </c>
      <c r="G300" s="61">
        <v>191682009181</v>
      </c>
      <c r="H300" s="109">
        <v>41640</v>
      </c>
      <c r="I300" s="85" t="s">
        <v>1265</v>
      </c>
      <c r="J300" s="66">
        <v>2.75</v>
      </c>
      <c r="K300" s="66">
        <v>2.75</v>
      </c>
      <c r="L300" s="66"/>
      <c r="M300" s="65" t="s">
        <v>1673</v>
      </c>
      <c r="N300" s="380"/>
      <c r="O300" s="32"/>
      <c r="P300" s="32"/>
      <c r="Q300" s="32"/>
      <c r="R300" s="66" t="s">
        <v>3999</v>
      </c>
      <c r="S300" s="66" t="s">
        <v>3930</v>
      </c>
      <c r="T300" s="86" t="s">
        <v>261</v>
      </c>
      <c r="U300" s="94"/>
      <c r="V300" s="94"/>
      <c r="W300" s="68" t="s">
        <v>3880</v>
      </c>
      <c r="X300" s="68" t="s">
        <v>3881</v>
      </c>
      <c r="Y300" s="68" t="str">
        <f t="shared" si="79"/>
        <v>MISC HARDWARE</v>
      </c>
    </row>
    <row r="301" spans="1:25" s="218" customFormat="1">
      <c r="A301" s="32">
        <f t="shared" si="102"/>
        <v>299</v>
      </c>
      <c r="B301" s="97" t="s">
        <v>84</v>
      </c>
      <c r="C301" s="86" t="s">
        <v>1500</v>
      </c>
      <c r="D301" s="86" t="s">
        <v>1501</v>
      </c>
      <c r="E301" s="32" t="s">
        <v>5028</v>
      </c>
      <c r="F301" s="86" t="s">
        <v>1674</v>
      </c>
      <c r="G301" s="61">
        <v>191682011399</v>
      </c>
      <c r="H301" s="109">
        <v>42736</v>
      </c>
      <c r="I301" s="85" t="s">
        <v>1265</v>
      </c>
      <c r="J301" s="66">
        <v>3.3000000000000003</v>
      </c>
      <c r="K301" s="66">
        <v>3.3000000000000003</v>
      </c>
      <c r="L301" s="66"/>
      <c r="M301" s="65" t="s">
        <v>1675</v>
      </c>
      <c r="N301" s="380"/>
      <c r="O301" s="32"/>
      <c r="P301" s="32"/>
      <c r="Q301" s="32"/>
      <c r="R301" s="66" t="s">
        <v>3999</v>
      </c>
      <c r="S301" s="66" t="s">
        <v>3930</v>
      </c>
      <c r="T301" s="86" t="s">
        <v>1048</v>
      </c>
      <c r="U301" s="94"/>
      <c r="V301" s="94"/>
      <c r="W301" s="68" t="s">
        <v>3880</v>
      </c>
      <c r="X301" s="68" t="s">
        <v>3881</v>
      </c>
      <c r="Y301" s="68" t="str">
        <f t="shared" si="79"/>
        <v>MISC HARDWARE</v>
      </c>
    </row>
    <row r="302" spans="1:25" s="218" customFormat="1">
      <c r="A302" s="32">
        <f t="shared" ref="A302" si="118">ROW(B302)-2</f>
        <v>300</v>
      </c>
      <c r="B302" s="97" t="s">
        <v>84</v>
      </c>
      <c r="C302" s="86" t="s">
        <v>1500</v>
      </c>
      <c r="D302" s="86" t="s">
        <v>1501</v>
      </c>
      <c r="E302" s="32" t="s">
        <v>5028</v>
      </c>
      <c r="F302" s="86" t="s">
        <v>8621</v>
      </c>
      <c r="G302" s="61">
        <v>191682040870</v>
      </c>
      <c r="H302" s="109">
        <v>45429</v>
      </c>
      <c r="I302" s="85" t="s">
        <v>1266</v>
      </c>
      <c r="J302" s="66">
        <v>3</v>
      </c>
      <c r="K302" s="66">
        <v>3</v>
      </c>
      <c r="L302" s="66"/>
      <c r="M302" s="65" t="s">
        <v>8622</v>
      </c>
      <c r="N302" s="380"/>
      <c r="O302" s="32"/>
      <c r="P302" s="32"/>
      <c r="Q302" s="32"/>
      <c r="R302" s="66"/>
      <c r="S302" s="66"/>
      <c r="T302" s="86"/>
      <c r="U302" s="94"/>
      <c r="V302" s="94"/>
      <c r="W302" s="68"/>
      <c r="X302" s="68"/>
      <c r="Y302" s="68"/>
    </row>
    <row r="303" spans="1:25" s="218" customFormat="1">
      <c r="A303" s="32">
        <f t="shared" si="102"/>
        <v>301</v>
      </c>
      <c r="B303" s="97" t="s">
        <v>84</v>
      </c>
      <c r="C303" s="86" t="s">
        <v>1500</v>
      </c>
      <c r="D303" s="86" t="s">
        <v>1501</v>
      </c>
      <c r="E303" s="32" t="s">
        <v>5028</v>
      </c>
      <c r="F303" s="86" t="s">
        <v>1882</v>
      </c>
      <c r="G303" s="61">
        <v>191682011405</v>
      </c>
      <c r="H303" s="109">
        <v>43152</v>
      </c>
      <c r="I303" s="85" t="s">
        <v>1265</v>
      </c>
      <c r="J303" s="66">
        <v>2.75</v>
      </c>
      <c r="K303" s="66">
        <v>2.75</v>
      </c>
      <c r="L303" s="66"/>
      <c r="M303" s="65" t="s">
        <v>1883</v>
      </c>
      <c r="N303" s="380"/>
      <c r="O303" s="32"/>
      <c r="P303" s="32"/>
      <c r="Q303" s="32"/>
      <c r="R303" s="66" t="s">
        <v>3999</v>
      </c>
      <c r="S303" s="66" t="s">
        <v>3930</v>
      </c>
      <c r="T303" s="86" t="s">
        <v>1881</v>
      </c>
      <c r="U303" s="94"/>
      <c r="V303" s="94"/>
      <c r="W303" s="68" t="s">
        <v>3880</v>
      </c>
      <c r="X303" s="68" t="s">
        <v>3881</v>
      </c>
      <c r="Y303" s="68" t="str">
        <f t="shared" si="79"/>
        <v>MISC HARDWARE</v>
      </c>
    </row>
    <row r="304" spans="1:25" s="218" customFormat="1">
      <c r="A304" s="32">
        <f t="shared" ref="A304:A306" si="119">ROW(B304)-2</f>
        <v>302</v>
      </c>
      <c r="B304" s="97" t="s">
        <v>84</v>
      </c>
      <c r="C304" s="86" t="s">
        <v>1500</v>
      </c>
      <c r="D304" s="86" t="s">
        <v>1501</v>
      </c>
      <c r="E304" s="32" t="s">
        <v>5028</v>
      </c>
      <c r="F304" s="86" t="s">
        <v>5966</v>
      </c>
      <c r="G304" s="61">
        <v>191682029936</v>
      </c>
      <c r="H304" s="109">
        <v>44701</v>
      </c>
      <c r="I304" s="85" t="s">
        <v>1266</v>
      </c>
      <c r="J304" s="66">
        <v>6</v>
      </c>
      <c r="K304" s="66">
        <v>6</v>
      </c>
      <c r="L304" s="66"/>
      <c r="M304" s="65" t="s">
        <v>5967</v>
      </c>
      <c r="N304" s="380"/>
      <c r="O304" s="32"/>
      <c r="P304" s="32"/>
      <c r="Q304" s="32"/>
      <c r="R304" s="66" t="s">
        <v>3999</v>
      </c>
      <c r="S304" s="66" t="s">
        <v>3930</v>
      </c>
      <c r="T304" s="86"/>
      <c r="U304" s="94"/>
      <c r="V304" s="94"/>
      <c r="W304" s="68" t="s">
        <v>3880</v>
      </c>
      <c r="X304" s="68" t="s">
        <v>3881</v>
      </c>
      <c r="Y304" s="68" t="str">
        <f t="shared" ref="Y304:Y306" si="120">C304</f>
        <v>MISC HARDWARE</v>
      </c>
    </row>
    <row r="305" spans="1:25" s="218" customFormat="1">
      <c r="A305" s="32">
        <f t="shared" si="119"/>
        <v>303</v>
      </c>
      <c r="B305" s="97" t="s">
        <v>84</v>
      </c>
      <c r="C305" s="86" t="s">
        <v>1500</v>
      </c>
      <c r="D305" s="86" t="s">
        <v>1501</v>
      </c>
      <c r="E305" s="32" t="s">
        <v>5028</v>
      </c>
      <c r="F305" s="86" t="s">
        <v>5968</v>
      </c>
      <c r="G305" s="362">
        <v>191682029943</v>
      </c>
      <c r="H305" s="109">
        <v>44701</v>
      </c>
      <c r="I305" s="85" t="s">
        <v>1265</v>
      </c>
      <c r="J305" s="66">
        <v>2.5</v>
      </c>
      <c r="K305" s="66">
        <v>2.5</v>
      </c>
      <c r="L305" s="66"/>
      <c r="M305" s="65" t="s">
        <v>5969</v>
      </c>
      <c r="N305" s="380"/>
      <c r="O305" s="32"/>
      <c r="P305" s="32"/>
      <c r="Q305" s="32"/>
      <c r="R305" s="66" t="s">
        <v>3999</v>
      </c>
      <c r="S305" s="66" t="s">
        <v>3930</v>
      </c>
      <c r="T305" s="86"/>
      <c r="U305" s="94"/>
      <c r="V305" s="94"/>
      <c r="W305" s="68" t="s">
        <v>3880</v>
      </c>
      <c r="X305" s="68" t="s">
        <v>3881</v>
      </c>
      <c r="Y305" s="68" t="str">
        <f t="shared" si="120"/>
        <v>MISC HARDWARE</v>
      </c>
    </row>
    <row r="306" spans="1:25" s="218" customFormat="1">
      <c r="A306" s="32">
        <f t="shared" si="119"/>
        <v>304</v>
      </c>
      <c r="B306" s="97" t="s">
        <v>84</v>
      </c>
      <c r="C306" s="86" t="s">
        <v>1500</v>
      </c>
      <c r="D306" s="86" t="s">
        <v>1501</v>
      </c>
      <c r="E306" s="32" t="s">
        <v>5028</v>
      </c>
      <c r="F306" s="86" t="s">
        <v>5970</v>
      </c>
      <c r="G306" s="61">
        <v>191682029950</v>
      </c>
      <c r="H306" s="109">
        <v>44701</v>
      </c>
      <c r="I306" s="85" t="s">
        <v>1265</v>
      </c>
      <c r="J306" s="66">
        <v>2.5</v>
      </c>
      <c r="K306" s="66">
        <v>2.5</v>
      </c>
      <c r="L306" s="66"/>
      <c r="M306" s="65" t="s">
        <v>5971</v>
      </c>
      <c r="N306" s="380"/>
      <c r="O306" s="32"/>
      <c r="P306" s="32"/>
      <c r="Q306" s="32"/>
      <c r="R306" s="66" t="s">
        <v>3999</v>
      </c>
      <c r="S306" s="66" t="s">
        <v>3930</v>
      </c>
      <c r="T306" s="86"/>
      <c r="U306" s="94"/>
      <c r="V306" s="94"/>
      <c r="W306" s="68" t="s">
        <v>3880</v>
      </c>
      <c r="X306" s="68" t="s">
        <v>3881</v>
      </c>
      <c r="Y306" s="68" t="str">
        <f t="shared" si="120"/>
        <v>MISC HARDWARE</v>
      </c>
    </row>
    <row r="307" spans="1:25" s="218" customFormat="1">
      <c r="A307" s="32">
        <f t="shared" si="102"/>
        <v>305</v>
      </c>
      <c r="B307" s="97" t="s">
        <v>84</v>
      </c>
      <c r="C307" s="86" t="s">
        <v>1500</v>
      </c>
      <c r="D307" s="86" t="s">
        <v>1501</v>
      </c>
      <c r="E307" s="32" t="s">
        <v>5029</v>
      </c>
      <c r="F307" s="86" t="s">
        <v>3114</v>
      </c>
      <c r="G307" s="61">
        <v>191682015656</v>
      </c>
      <c r="H307" s="109">
        <v>43524</v>
      </c>
      <c r="I307" s="85" t="s">
        <v>1265</v>
      </c>
      <c r="J307" s="66">
        <v>20.83</v>
      </c>
      <c r="K307" s="66">
        <v>20.83</v>
      </c>
      <c r="L307" s="66"/>
      <c r="M307" s="65" t="s">
        <v>3113</v>
      </c>
      <c r="N307" s="380"/>
      <c r="O307" s="32"/>
      <c r="P307" s="32"/>
      <c r="Q307" s="32"/>
      <c r="R307" s="66" t="s">
        <v>3999</v>
      </c>
      <c r="S307" s="66" t="s">
        <v>3930</v>
      </c>
      <c r="T307" s="86"/>
      <c r="U307" s="94"/>
      <c r="V307" s="94"/>
      <c r="W307" s="68" t="s">
        <v>3880</v>
      </c>
      <c r="X307" s="68" t="s">
        <v>3881</v>
      </c>
      <c r="Y307" s="68" t="str">
        <f t="shared" si="79"/>
        <v>MISC HARDWARE</v>
      </c>
    </row>
    <row r="308" spans="1:25" s="218" customFormat="1">
      <c r="A308" s="32">
        <f t="shared" si="102"/>
        <v>306</v>
      </c>
      <c r="B308" s="97" t="s">
        <v>84</v>
      </c>
      <c r="C308" s="86" t="s">
        <v>1500</v>
      </c>
      <c r="D308" s="86" t="s">
        <v>1501</v>
      </c>
      <c r="E308" s="32" t="s">
        <v>5030</v>
      </c>
      <c r="F308" s="86" t="s">
        <v>3116</v>
      </c>
      <c r="G308" s="61">
        <v>191682015663</v>
      </c>
      <c r="H308" s="109">
        <v>43525</v>
      </c>
      <c r="I308" s="85" t="s">
        <v>1266</v>
      </c>
      <c r="J308" s="66">
        <v>2</v>
      </c>
      <c r="K308" s="66">
        <v>2</v>
      </c>
      <c r="L308" s="66"/>
      <c r="M308" s="65" t="s">
        <v>3115</v>
      </c>
      <c r="N308" s="380"/>
      <c r="O308" s="32"/>
      <c r="P308" s="32"/>
      <c r="Q308" s="32"/>
      <c r="R308" s="66" t="s">
        <v>3999</v>
      </c>
      <c r="S308" s="66" t="s">
        <v>3930</v>
      </c>
      <c r="T308" s="86"/>
      <c r="U308" s="94"/>
      <c r="V308" s="94"/>
      <c r="W308" s="68" t="s">
        <v>3880</v>
      </c>
      <c r="X308" s="68" t="s">
        <v>3881</v>
      </c>
      <c r="Y308" s="68" t="str">
        <f t="shared" si="79"/>
        <v>MISC HARDWARE</v>
      </c>
    </row>
    <row r="309" spans="1:25" s="218" customFormat="1">
      <c r="A309" s="32">
        <f t="shared" ref="A309:A310" si="121">ROW(B309)-2</f>
        <v>307</v>
      </c>
      <c r="B309" s="97" t="s">
        <v>84</v>
      </c>
      <c r="C309" s="86" t="s">
        <v>1500</v>
      </c>
      <c r="D309" s="86" t="s">
        <v>1501</v>
      </c>
      <c r="E309" s="32" t="s">
        <v>5031</v>
      </c>
      <c r="F309" s="86" t="s">
        <v>4335</v>
      </c>
      <c r="G309" s="61">
        <v>191682020155</v>
      </c>
      <c r="H309" s="109">
        <v>43984</v>
      </c>
      <c r="I309" s="85" t="s">
        <v>1265</v>
      </c>
      <c r="J309" s="66">
        <v>6.48</v>
      </c>
      <c r="K309" s="66">
        <v>6.48</v>
      </c>
      <c r="L309" s="66"/>
      <c r="M309" s="65" t="s">
        <v>4336</v>
      </c>
      <c r="N309" s="380"/>
      <c r="O309" s="32"/>
      <c r="P309" s="32"/>
      <c r="Q309" s="32"/>
      <c r="R309" s="66" t="s">
        <v>3999</v>
      </c>
      <c r="S309" s="66" t="s">
        <v>3930</v>
      </c>
      <c r="T309" s="86" t="s">
        <v>4340</v>
      </c>
      <c r="U309" s="94"/>
      <c r="V309" s="94"/>
      <c r="W309" s="68" t="s">
        <v>3880</v>
      </c>
      <c r="X309" s="68" t="s">
        <v>3881</v>
      </c>
      <c r="Y309" s="68" t="str">
        <f t="shared" si="79"/>
        <v>MISC HARDWARE</v>
      </c>
    </row>
    <row r="310" spans="1:25" s="218" customFormat="1">
      <c r="A310" s="32">
        <f t="shared" si="121"/>
        <v>308</v>
      </c>
      <c r="B310" s="97" t="s">
        <v>84</v>
      </c>
      <c r="C310" s="86" t="s">
        <v>1500</v>
      </c>
      <c r="D310" s="86" t="s">
        <v>1501</v>
      </c>
      <c r="E310" s="32" t="s">
        <v>5031</v>
      </c>
      <c r="F310" s="86" t="s">
        <v>4338</v>
      </c>
      <c r="G310" s="61">
        <v>191682020162</v>
      </c>
      <c r="H310" s="109">
        <v>43984</v>
      </c>
      <c r="I310" s="85" t="s">
        <v>1265</v>
      </c>
      <c r="J310" s="66">
        <v>6.48</v>
      </c>
      <c r="K310" s="66">
        <v>6.48</v>
      </c>
      <c r="L310" s="66"/>
      <c r="M310" s="65" t="s">
        <v>4337</v>
      </c>
      <c r="N310" s="380"/>
      <c r="O310" s="32"/>
      <c r="P310" s="32"/>
      <c r="Q310" s="32"/>
      <c r="R310" s="66" t="s">
        <v>3999</v>
      </c>
      <c r="S310" s="66" t="s">
        <v>3930</v>
      </c>
      <c r="T310" s="86" t="s">
        <v>4341</v>
      </c>
      <c r="U310" s="94"/>
      <c r="V310" s="94"/>
      <c r="W310" s="68" t="s">
        <v>3880</v>
      </c>
      <c r="X310" s="68" t="s">
        <v>3881</v>
      </c>
      <c r="Y310" s="68" t="str">
        <f t="shared" si="79"/>
        <v>MISC HARDWARE</v>
      </c>
    </row>
    <row r="311" spans="1:25" s="218" customFormat="1">
      <c r="A311" s="32">
        <f t="shared" ref="A311" si="122">ROW(B311)-2</f>
        <v>309</v>
      </c>
      <c r="B311" s="97" t="s">
        <v>84</v>
      </c>
      <c r="C311" s="86" t="s">
        <v>1500</v>
      </c>
      <c r="D311" s="86" t="s">
        <v>1501</v>
      </c>
      <c r="E311" s="32" t="s">
        <v>5978</v>
      </c>
      <c r="F311" s="86" t="s">
        <v>5979</v>
      </c>
      <c r="G311" s="61">
        <v>191682030796</v>
      </c>
      <c r="H311" s="109">
        <v>44701</v>
      </c>
      <c r="I311" s="85" t="s">
        <v>1265</v>
      </c>
      <c r="J311" s="66">
        <v>20</v>
      </c>
      <c r="K311" s="66">
        <v>20</v>
      </c>
      <c r="L311" s="66"/>
      <c r="M311" s="65" t="s">
        <v>5982</v>
      </c>
      <c r="N311" s="380"/>
      <c r="O311" s="32">
        <v>7</v>
      </c>
      <c r="P311" s="32">
        <v>1</v>
      </c>
      <c r="Q311" s="32">
        <v>1</v>
      </c>
      <c r="R311" s="66" t="s">
        <v>3999</v>
      </c>
      <c r="S311" s="66" t="s">
        <v>3930</v>
      </c>
      <c r="T311" s="86" t="s">
        <v>6215</v>
      </c>
      <c r="U311" s="94"/>
      <c r="V311" s="94"/>
      <c r="W311" s="68" t="s">
        <v>3880</v>
      </c>
      <c r="X311" s="68" t="s">
        <v>3881</v>
      </c>
      <c r="Y311" s="68" t="str">
        <f t="shared" ref="Y311" si="123">C311</f>
        <v>MISC HARDWARE</v>
      </c>
    </row>
    <row r="312" spans="1:25" s="218" customFormat="1">
      <c r="A312" s="32">
        <f t="shared" ref="A312" si="124">ROW(B312)-2</f>
        <v>310</v>
      </c>
      <c r="B312" s="97" t="s">
        <v>84</v>
      </c>
      <c r="C312" s="86" t="s">
        <v>1500</v>
      </c>
      <c r="D312" s="86" t="s">
        <v>1501</v>
      </c>
      <c r="E312" s="32" t="s">
        <v>5978</v>
      </c>
      <c r="F312" s="86" t="s">
        <v>6213</v>
      </c>
      <c r="G312" s="61">
        <v>191682032653</v>
      </c>
      <c r="H312" s="109">
        <v>44827</v>
      </c>
      <c r="I312" s="85" t="s">
        <v>1265</v>
      </c>
      <c r="J312" s="66">
        <v>20</v>
      </c>
      <c r="K312" s="66">
        <v>20</v>
      </c>
      <c r="L312" s="66"/>
      <c r="M312" s="65" t="s">
        <v>6214</v>
      </c>
      <c r="N312" s="380"/>
      <c r="O312" s="32">
        <v>7.5</v>
      </c>
      <c r="P312" s="32">
        <v>1</v>
      </c>
      <c r="Q312" s="32">
        <v>1</v>
      </c>
      <c r="R312" s="66" t="s">
        <v>3999</v>
      </c>
      <c r="S312" s="66" t="s">
        <v>3930</v>
      </c>
      <c r="T312" s="86"/>
      <c r="U312" s="94"/>
      <c r="V312" s="94"/>
      <c r="W312" s="68" t="s">
        <v>3880</v>
      </c>
      <c r="X312" s="68" t="s">
        <v>3881</v>
      </c>
      <c r="Y312" s="68" t="str">
        <f t="shared" ref="Y312" si="125">C312</f>
        <v>MISC HARDWARE</v>
      </c>
    </row>
    <row r="313" spans="1:25" s="218" customFormat="1" ht="15">
      <c r="A313" s="32">
        <f t="shared" ref="A313" si="126">ROW(B313)-2</f>
        <v>311</v>
      </c>
      <c r="B313" s="97" t="s">
        <v>84</v>
      </c>
      <c r="C313" s="86" t="s">
        <v>1500</v>
      </c>
      <c r="D313" s="86" t="s">
        <v>1501</v>
      </c>
      <c r="E313" s="32" t="s">
        <v>5032</v>
      </c>
      <c r="F313" s="86" t="s">
        <v>4344</v>
      </c>
      <c r="G313" s="61">
        <v>191682020179</v>
      </c>
      <c r="H313" s="109">
        <v>43985</v>
      </c>
      <c r="I313" s="85" t="s">
        <v>3872</v>
      </c>
      <c r="J313" s="66">
        <v>37.18</v>
      </c>
      <c r="K313" s="66"/>
      <c r="L313" s="66"/>
      <c r="M313" s="65" t="s">
        <v>7095</v>
      </c>
      <c r="N313" s="380"/>
      <c r="O313" s="32">
        <v>2</v>
      </c>
      <c r="P313" s="32">
        <v>2</v>
      </c>
      <c r="Q313" s="32">
        <v>8</v>
      </c>
      <c r="R313" s="66" t="s">
        <v>3999</v>
      </c>
      <c r="S313" s="66" t="s">
        <v>3930</v>
      </c>
      <c r="T313" s="86"/>
      <c r="U313" s="289" t="s">
        <v>7036</v>
      </c>
      <c r="V313" s="94"/>
      <c r="W313" s="68" t="s">
        <v>3880</v>
      </c>
      <c r="X313" s="68" t="s">
        <v>3881</v>
      </c>
      <c r="Y313" s="68" t="str">
        <f t="shared" si="79"/>
        <v>MISC HARDWARE</v>
      </c>
    </row>
    <row r="314" spans="1:25" s="218" customFormat="1" ht="15">
      <c r="A314" s="32">
        <f t="shared" ref="A314" si="127">ROW(B314)-2</f>
        <v>312</v>
      </c>
      <c r="B314" s="97" t="s">
        <v>84</v>
      </c>
      <c r="C314" s="86" t="s">
        <v>1500</v>
      </c>
      <c r="D314" s="86" t="s">
        <v>1501</v>
      </c>
      <c r="E314" s="32" t="s">
        <v>5032</v>
      </c>
      <c r="F314" s="86" t="s">
        <v>7027</v>
      </c>
      <c r="G314" s="61">
        <v>191682034183</v>
      </c>
      <c r="H314" s="109">
        <v>45002</v>
      </c>
      <c r="I314" s="85" t="s">
        <v>1265</v>
      </c>
      <c r="J314" s="66">
        <v>18</v>
      </c>
      <c r="K314" s="66">
        <v>18</v>
      </c>
      <c r="L314" s="66"/>
      <c r="M314" s="65" t="s">
        <v>7028</v>
      </c>
      <c r="N314" s="380">
        <v>0.26455471462185309</v>
      </c>
      <c r="O314" s="32"/>
      <c r="P314" s="32"/>
      <c r="Q314" s="32"/>
      <c r="R314" s="66" t="s">
        <v>3999</v>
      </c>
      <c r="S314" s="66" t="s">
        <v>3930</v>
      </c>
      <c r="T314" s="86"/>
      <c r="U314" s="289"/>
      <c r="V314" s="94"/>
      <c r="W314" s="68" t="s">
        <v>3880</v>
      </c>
      <c r="X314" s="68" t="s">
        <v>3881</v>
      </c>
      <c r="Y314" s="68" t="str">
        <f t="shared" si="79"/>
        <v>MISC HARDWARE</v>
      </c>
    </row>
    <row r="315" spans="1:25" s="218" customFormat="1" ht="15">
      <c r="A315" s="32">
        <f t="shared" ref="A315:A318" si="128">ROW(B315)-2</f>
        <v>313</v>
      </c>
      <c r="B315" s="97" t="s">
        <v>84</v>
      </c>
      <c r="C315" s="86" t="s">
        <v>1500</v>
      </c>
      <c r="D315" s="86" t="s">
        <v>1501</v>
      </c>
      <c r="E315" s="32" t="s">
        <v>5033</v>
      </c>
      <c r="F315" s="86" t="s">
        <v>4492</v>
      </c>
      <c r="G315" s="61">
        <v>191682018107</v>
      </c>
      <c r="H315" s="109">
        <v>44091</v>
      </c>
      <c r="I315" s="85" t="s">
        <v>1266</v>
      </c>
      <c r="J315" s="66">
        <v>26</v>
      </c>
      <c r="K315" s="66">
        <v>26</v>
      </c>
      <c r="L315" s="66"/>
      <c r="M315" s="65" t="s">
        <v>4496</v>
      </c>
      <c r="N315" s="32"/>
      <c r="O315" s="32"/>
      <c r="P315" s="32"/>
      <c r="Q315" s="32"/>
      <c r="R315" s="66" t="s">
        <v>3999</v>
      </c>
      <c r="S315" s="66" t="s">
        <v>7223</v>
      </c>
      <c r="T315" s="86"/>
      <c r="U315" s="289"/>
      <c r="V315" s="94"/>
      <c r="W315" s="68" t="s">
        <v>3880</v>
      </c>
      <c r="X315" s="68" t="s">
        <v>3881</v>
      </c>
      <c r="Y315" s="68" t="str">
        <f t="shared" si="79"/>
        <v>MISC HARDWARE</v>
      </c>
    </row>
    <row r="316" spans="1:25" s="218" customFormat="1" ht="15">
      <c r="A316" s="32">
        <f t="shared" si="128"/>
        <v>314</v>
      </c>
      <c r="B316" s="97" t="s">
        <v>84</v>
      </c>
      <c r="C316" s="86" t="s">
        <v>1500</v>
      </c>
      <c r="D316" s="86" t="s">
        <v>1501</v>
      </c>
      <c r="E316" s="32" t="s">
        <v>5033</v>
      </c>
      <c r="F316" s="86" t="s">
        <v>4493</v>
      </c>
      <c r="G316" s="61">
        <v>191682021015</v>
      </c>
      <c r="H316" s="109">
        <v>44091</v>
      </c>
      <c r="I316" s="85" t="s">
        <v>1266</v>
      </c>
      <c r="J316" s="66">
        <v>26</v>
      </c>
      <c r="K316" s="66">
        <v>26</v>
      </c>
      <c r="L316" s="66"/>
      <c r="M316" s="65" t="s">
        <v>4497</v>
      </c>
      <c r="N316" s="32"/>
      <c r="O316" s="32"/>
      <c r="P316" s="32"/>
      <c r="Q316" s="32"/>
      <c r="R316" s="66" t="s">
        <v>3999</v>
      </c>
      <c r="S316" s="66" t="s">
        <v>7223</v>
      </c>
      <c r="T316" s="86"/>
      <c r="U316" s="289"/>
      <c r="V316" s="94"/>
      <c r="W316" s="68" t="s">
        <v>3880</v>
      </c>
      <c r="X316" s="68" t="s">
        <v>3881</v>
      </c>
      <c r="Y316" s="68" t="str">
        <f t="shared" si="79"/>
        <v>MISC HARDWARE</v>
      </c>
    </row>
    <row r="317" spans="1:25" s="218" customFormat="1" ht="15">
      <c r="A317" s="32">
        <f t="shared" si="128"/>
        <v>315</v>
      </c>
      <c r="B317" s="97" t="s">
        <v>84</v>
      </c>
      <c r="C317" s="86" t="s">
        <v>1500</v>
      </c>
      <c r="D317" s="86" t="s">
        <v>1501</v>
      </c>
      <c r="E317" s="32" t="s">
        <v>5033</v>
      </c>
      <c r="F317" s="86" t="s">
        <v>4494</v>
      </c>
      <c r="G317" s="61">
        <v>191682021022</v>
      </c>
      <c r="H317" s="109">
        <v>44091</v>
      </c>
      <c r="I317" s="85" t="s">
        <v>1266</v>
      </c>
      <c r="J317" s="66">
        <v>26</v>
      </c>
      <c r="K317" s="66">
        <v>26</v>
      </c>
      <c r="L317" s="66"/>
      <c r="M317" s="65" t="s">
        <v>4498</v>
      </c>
      <c r="N317" s="32"/>
      <c r="O317" s="32"/>
      <c r="P317" s="32"/>
      <c r="Q317" s="32"/>
      <c r="R317" s="66" t="s">
        <v>3999</v>
      </c>
      <c r="S317" s="66" t="s">
        <v>7223</v>
      </c>
      <c r="T317" s="86"/>
      <c r="U317" s="289"/>
      <c r="V317" s="94"/>
      <c r="W317" s="68" t="s">
        <v>3880</v>
      </c>
      <c r="X317" s="68" t="s">
        <v>3881</v>
      </c>
      <c r="Y317" s="68" t="str">
        <f t="shared" si="79"/>
        <v>MISC HARDWARE</v>
      </c>
    </row>
    <row r="318" spans="1:25" s="218" customFormat="1" ht="15">
      <c r="A318" s="32">
        <f t="shared" si="128"/>
        <v>316</v>
      </c>
      <c r="B318" s="97" t="s">
        <v>84</v>
      </c>
      <c r="C318" s="86" t="s">
        <v>1500</v>
      </c>
      <c r="D318" s="86" t="s">
        <v>1501</v>
      </c>
      <c r="E318" s="32" t="s">
        <v>5033</v>
      </c>
      <c r="F318" s="86" t="s">
        <v>4495</v>
      </c>
      <c r="G318" s="61">
        <v>191682021039</v>
      </c>
      <c r="H318" s="109">
        <v>44091</v>
      </c>
      <c r="I318" s="85" t="s">
        <v>1265</v>
      </c>
      <c r="J318" s="66">
        <v>80</v>
      </c>
      <c r="K318" s="66">
        <v>80</v>
      </c>
      <c r="L318" s="66"/>
      <c r="M318" s="65" t="s">
        <v>4499</v>
      </c>
      <c r="N318" s="32"/>
      <c r="O318" s="32"/>
      <c r="P318" s="32"/>
      <c r="Q318" s="32"/>
      <c r="R318" s="66" t="s">
        <v>3999</v>
      </c>
      <c r="S318" s="66" t="s">
        <v>7223</v>
      </c>
      <c r="T318" s="86"/>
      <c r="U318" s="289"/>
      <c r="V318" s="94"/>
      <c r="W318" s="68" t="s">
        <v>3880</v>
      </c>
      <c r="X318" s="68" t="s">
        <v>3881</v>
      </c>
      <c r="Y318" s="68" t="str">
        <f t="shared" si="79"/>
        <v>MISC HARDWARE</v>
      </c>
    </row>
    <row r="319" spans="1:25" s="218" customFormat="1" ht="15">
      <c r="A319" s="32">
        <f t="shared" ref="A319" si="129">ROW(B319)-2</f>
        <v>317</v>
      </c>
      <c r="B319" s="97" t="s">
        <v>84</v>
      </c>
      <c r="C319" s="86" t="s">
        <v>1500</v>
      </c>
      <c r="D319" s="86" t="s">
        <v>1501</v>
      </c>
      <c r="E319" s="32" t="s">
        <v>5034</v>
      </c>
      <c r="F319" s="86" t="s">
        <v>4603</v>
      </c>
      <c r="G319" s="61">
        <v>191682021084</v>
      </c>
      <c r="H319" s="109">
        <v>44120</v>
      </c>
      <c r="I319" s="85" t="s">
        <v>1265</v>
      </c>
      <c r="J319" s="66">
        <v>1.5</v>
      </c>
      <c r="K319" s="66">
        <v>1.5</v>
      </c>
      <c r="L319" s="66"/>
      <c r="M319" s="65" t="s">
        <v>4604</v>
      </c>
      <c r="N319" s="32"/>
      <c r="O319" s="32"/>
      <c r="P319" s="32"/>
      <c r="Q319" s="32"/>
      <c r="R319" s="66" t="s">
        <v>3999</v>
      </c>
      <c r="S319" s="66" t="s">
        <v>3930</v>
      </c>
      <c r="T319" s="86"/>
      <c r="U319" s="289"/>
      <c r="V319" s="94"/>
      <c r="W319" s="68" t="s">
        <v>3880</v>
      </c>
      <c r="X319" s="68" t="s">
        <v>3881</v>
      </c>
      <c r="Y319" s="68" t="str">
        <f t="shared" si="79"/>
        <v>MISC HARDWARE</v>
      </c>
    </row>
    <row r="320" spans="1:25" s="218" customFormat="1">
      <c r="A320" s="32">
        <f t="shared" si="102"/>
        <v>318</v>
      </c>
      <c r="B320" s="97" t="s">
        <v>84</v>
      </c>
      <c r="C320" s="86" t="s">
        <v>2996</v>
      </c>
      <c r="D320" s="86" t="s">
        <v>2997</v>
      </c>
      <c r="E320" s="32" t="s">
        <v>5035</v>
      </c>
      <c r="F320" s="86" t="s">
        <v>3080</v>
      </c>
      <c r="G320" s="61">
        <v>191682015250</v>
      </c>
      <c r="H320" s="109">
        <v>41640</v>
      </c>
      <c r="I320" s="85" t="s">
        <v>1265</v>
      </c>
      <c r="J320" s="66">
        <v>1.6500000000000001</v>
      </c>
      <c r="K320" s="66">
        <v>1.6500000000000001</v>
      </c>
      <c r="L320" s="66"/>
      <c r="M320" s="65" t="s">
        <v>3081</v>
      </c>
      <c r="N320" s="32"/>
      <c r="O320" s="32"/>
      <c r="P320" s="32"/>
      <c r="Q320" s="32"/>
      <c r="R320" s="66" t="s">
        <v>3999</v>
      </c>
      <c r="S320" s="66" t="s">
        <v>3930</v>
      </c>
      <c r="T320" s="86" t="s">
        <v>3090</v>
      </c>
      <c r="U320" s="94"/>
      <c r="V320" s="94"/>
      <c r="W320" s="68" t="s">
        <v>3880</v>
      </c>
      <c r="X320" s="68" t="s">
        <v>3881</v>
      </c>
      <c r="Y320" s="68" t="str">
        <f t="shared" si="79"/>
        <v>O-RING</v>
      </c>
    </row>
    <row r="321" spans="1:25" s="218" customFormat="1">
      <c r="A321" s="32">
        <f t="shared" si="102"/>
        <v>319</v>
      </c>
      <c r="B321" s="97" t="s">
        <v>84</v>
      </c>
      <c r="C321" s="86" t="s">
        <v>2996</v>
      </c>
      <c r="D321" s="86" t="s">
        <v>2997</v>
      </c>
      <c r="E321" s="32" t="s">
        <v>5035</v>
      </c>
      <c r="F321" s="86" t="s">
        <v>3082</v>
      </c>
      <c r="G321" s="61">
        <v>191682015489</v>
      </c>
      <c r="H321" s="109">
        <v>40544</v>
      </c>
      <c r="I321" s="85" t="s">
        <v>1265</v>
      </c>
      <c r="J321" s="66">
        <v>1.6500000000000001</v>
      </c>
      <c r="K321" s="66">
        <v>1.6500000000000001</v>
      </c>
      <c r="L321" s="66"/>
      <c r="M321" s="65" t="s">
        <v>3083</v>
      </c>
      <c r="N321" s="32"/>
      <c r="O321" s="32"/>
      <c r="P321" s="32"/>
      <c r="Q321" s="32"/>
      <c r="R321" s="66" t="s">
        <v>3999</v>
      </c>
      <c r="S321" s="66" t="s">
        <v>3930</v>
      </c>
      <c r="T321" s="86" t="s">
        <v>3091</v>
      </c>
      <c r="U321" s="94"/>
      <c r="V321" s="94"/>
      <c r="W321" s="68" t="s">
        <v>3880</v>
      </c>
      <c r="X321" s="68" t="s">
        <v>3881</v>
      </c>
      <c r="Y321" s="68" t="str">
        <f t="shared" si="79"/>
        <v>O-RING</v>
      </c>
    </row>
    <row r="322" spans="1:25" s="218" customFormat="1">
      <c r="A322" s="32">
        <f t="shared" si="102"/>
        <v>320</v>
      </c>
      <c r="B322" s="97" t="s">
        <v>84</v>
      </c>
      <c r="C322" s="86" t="s">
        <v>2996</v>
      </c>
      <c r="D322" s="86" t="s">
        <v>2997</v>
      </c>
      <c r="E322" s="32" t="s">
        <v>5035</v>
      </c>
      <c r="F322" s="86" t="s">
        <v>3000</v>
      </c>
      <c r="G322" s="61">
        <v>191682015274</v>
      </c>
      <c r="H322" s="109">
        <v>40544</v>
      </c>
      <c r="I322" s="85" t="s">
        <v>1265</v>
      </c>
      <c r="J322" s="66">
        <v>1.6500000000000001</v>
      </c>
      <c r="K322" s="66">
        <v>1.6500000000000001</v>
      </c>
      <c r="L322" s="66"/>
      <c r="M322" s="65" t="s">
        <v>3006</v>
      </c>
      <c r="N322" s="32"/>
      <c r="O322" s="32"/>
      <c r="P322" s="32"/>
      <c r="Q322" s="32"/>
      <c r="R322" s="66" t="s">
        <v>3999</v>
      </c>
      <c r="S322" s="66" t="s">
        <v>3930</v>
      </c>
      <c r="T322" s="86" t="s">
        <v>3092</v>
      </c>
      <c r="U322" s="94"/>
      <c r="V322" s="94"/>
      <c r="W322" s="68" t="s">
        <v>3880</v>
      </c>
      <c r="X322" s="68" t="s">
        <v>3881</v>
      </c>
      <c r="Y322" s="68" t="str">
        <f t="shared" si="79"/>
        <v>O-RING</v>
      </c>
    </row>
    <row r="323" spans="1:25" s="218" customFormat="1">
      <c r="A323" s="32">
        <f t="shared" si="102"/>
        <v>321</v>
      </c>
      <c r="B323" s="97" t="s">
        <v>84</v>
      </c>
      <c r="C323" s="86" t="s">
        <v>2996</v>
      </c>
      <c r="D323" s="86" t="s">
        <v>2997</v>
      </c>
      <c r="E323" s="32" t="s">
        <v>5035</v>
      </c>
      <c r="F323" s="86" t="s">
        <v>3001</v>
      </c>
      <c r="G323" s="61">
        <v>191682015281</v>
      </c>
      <c r="H323" s="109">
        <v>40544</v>
      </c>
      <c r="I323" s="85" t="s">
        <v>1265</v>
      </c>
      <c r="J323" s="66">
        <v>1.6500000000000001</v>
      </c>
      <c r="K323" s="66">
        <v>1.6500000000000001</v>
      </c>
      <c r="L323" s="66"/>
      <c r="M323" s="65" t="s">
        <v>3084</v>
      </c>
      <c r="N323" s="32"/>
      <c r="O323" s="32"/>
      <c r="P323" s="32"/>
      <c r="Q323" s="32"/>
      <c r="R323" s="66" t="s">
        <v>3999</v>
      </c>
      <c r="S323" s="66" t="s">
        <v>3930</v>
      </c>
      <c r="T323" s="86" t="s">
        <v>3093</v>
      </c>
      <c r="U323" s="94"/>
      <c r="V323" s="94"/>
      <c r="W323" s="68" t="s">
        <v>3880</v>
      </c>
      <c r="X323" s="68" t="s">
        <v>3881</v>
      </c>
      <c r="Y323" s="68" t="str">
        <f t="shared" si="79"/>
        <v>O-RING</v>
      </c>
    </row>
    <row r="324" spans="1:25" s="218" customFormat="1">
      <c r="A324" s="32">
        <f t="shared" si="102"/>
        <v>322</v>
      </c>
      <c r="B324" s="97" t="s">
        <v>84</v>
      </c>
      <c r="C324" s="86" t="s">
        <v>2996</v>
      </c>
      <c r="D324" s="86" t="s">
        <v>2997</v>
      </c>
      <c r="E324" s="32" t="s">
        <v>5035</v>
      </c>
      <c r="F324" s="86" t="s">
        <v>3003</v>
      </c>
      <c r="G324" s="61">
        <v>191682015298</v>
      </c>
      <c r="H324" s="109">
        <v>40544</v>
      </c>
      <c r="I324" s="85" t="s">
        <v>1265</v>
      </c>
      <c r="J324" s="66">
        <v>1.6500000000000001</v>
      </c>
      <c r="K324" s="66">
        <v>1.6500000000000001</v>
      </c>
      <c r="L324" s="66"/>
      <c r="M324" s="65" t="s">
        <v>3007</v>
      </c>
      <c r="N324" s="32"/>
      <c r="O324" s="32"/>
      <c r="P324" s="32"/>
      <c r="Q324" s="32"/>
      <c r="R324" s="66" t="s">
        <v>3999</v>
      </c>
      <c r="S324" s="66" t="s">
        <v>3930</v>
      </c>
      <c r="T324" s="86" t="s">
        <v>3094</v>
      </c>
      <c r="U324" s="94"/>
      <c r="V324" s="94"/>
      <c r="W324" s="68" t="s">
        <v>3880</v>
      </c>
      <c r="X324" s="68" t="s">
        <v>3881</v>
      </c>
      <c r="Y324" s="68" t="str">
        <f t="shared" si="79"/>
        <v>O-RING</v>
      </c>
    </row>
    <row r="325" spans="1:25" s="218" customFormat="1">
      <c r="A325" s="32">
        <f t="shared" si="102"/>
        <v>323</v>
      </c>
      <c r="B325" s="97" t="s">
        <v>84</v>
      </c>
      <c r="C325" s="86" t="s">
        <v>2996</v>
      </c>
      <c r="D325" s="86" t="s">
        <v>2997</v>
      </c>
      <c r="E325" s="32" t="s">
        <v>5035</v>
      </c>
      <c r="F325" s="86" t="s">
        <v>3004</v>
      </c>
      <c r="G325" s="61">
        <v>191682015304</v>
      </c>
      <c r="H325" s="109">
        <v>41640</v>
      </c>
      <c r="I325" s="85" t="s">
        <v>1265</v>
      </c>
      <c r="J325" s="66">
        <v>1.6500000000000001</v>
      </c>
      <c r="K325" s="66">
        <v>1.6500000000000001</v>
      </c>
      <c r="L325" s="66"/>
      <c r="M325" s="65" t="s">
        <v>3008</v>
      </c>
      <c r="N325" s="32"/>
      <c r="O325" s="32"/>
      <c r="P325" s="32"/>
      <c r="Q325" s="32"/>
      <c r="R325" s="66" t="s">
        <v>3999</v>
      </c>
      <c r="S325" s="66" t="s">
        <v>3930</v>
      </c>
      <c r="T325" s="86" t="s">
        <v>3095</v>
      </c>
      <c r="U325" s="94"/>
      <c r="V325" s="94"/>
      <c r="W325" s="68" t="s">
        <v>3880</v>
      </c>
      <c r="X325" s="68" t="s">
        <v>3881</v>
      </c>
      <c r="Y325" s="68" t="str">
        <f t="shared" ref="Y325:Y331" si="130">C325</f>
        <v>O-RING</v>
      </c>
    </row>
    <row r="326" spans="1:25" s="218" customFormat="1">
      <c r="A326" s="32">
        <f t="shared" si="102"/>
        <v>324</v>
      </c>
      <c r="B326" s="97" t="s">
        <v>84</v>
      </c>
      <c r="C326" s="86" t="s">
        <v>2996</v>
      </c>
      <c r="D326" s="86" t="s">
        <v>2997</v>
      </c>
      <c r="E326" s="32" t="s">
        <v>5035</v>
      </c>
      <c r="F326" s="86" t="s">
        <v>3005</v>
      </c>
      <c r="G326" s="61">
        <v>191682015311</v>
      </c>
      <c r="H326" s="109">
        <v>40544</v>
      </c>
      <c r="I326" s="85" t="s">
        <v>1265</v>
      </c>
      <c r="J326" s="66">
        <v>1.6500000000000001</v>
      </c>
      <c r="K326" s="66">
        <v>1.6500000000000001</v>
      </c>
      <c r="L326" s="66"/>
      <c r="M326" s="65" t="s">
        <v>3009</v>
      </c>
      <c r="N326" s="32"/>
      <c r="O326" s="32"/>
      <c r="P326" s="32"/>
      <c r="Q326" s="32"/>
      <c r="R326" s="66" t="s">
        <v>3999</v>
      </c>
      <c r="S326" s="66" t="s">
        <v>3930</v>
      </c>
      <c r="T326" s="86" t="s">
        <v>3096</v>
      </c>
      <c r="U326" s="94"/>
      <c r="V326" s="94"/>
      <c r="W326" s="68" t="s">
        <v>3880</v>
      </c>
      <c r="X326" s="68" t="s">
        <v>3881</v>
      </c>
      <c r="Y326" s="68" t="str">
        <f t="shared" si="130"/>
        <v>O-RING</v>
      </c>
    </row>
    <row r="327" spans="1:25" s="218" customFormat="1">
      <c r="A327" s="32">
        <f t="shared" si="102"/>
        <v>325</v>
      </c>
      <c r="B327" s="97" t="s">
        <v>84</v>
      </c>
      <c r="C327" s="86" t="s">
        <v>1503</v>
      </c>
      <c r="D327" s="86" t="s">
        <v>1504</v>
      </c>
      <c r="E327" s="32" t="s">
        <v>5036</v>
      </c>
      <c r="F327" s="86" t="s">
        <v>1731</v>
      </c>
      <c r="G327" s="61">
        <v>191682008849</v>
      </c>
      <c r="H327" s="109">
        <v>43101</v>
      </c>
      <c r="I327" s="85" t="s">
        <v>1265</v>
      </c>
      <c r="J327" s="66">
        <v>3.3000000000000003</v>
      </c>
      <c r="K327" s="66">
        <v>3.3000000000000003</v>
      </c>
      <c r="L327" s="66"/>
      <c r="M327" s="65" t="s">
        <v>1732</v>
      </c>
      <c r="N327" s="32"/>
      <c r="O327" s="32"/>
      <c r="P327" s="32"/>
      <c r="Q327" s="32"/>
      <c r="R327" s="66" t="s">
        <v>3999</v>
      </c>
      <c r="S327" s="66" t="s">
        <v>3930</v>
      </c>
      <c r="T327" s="86"/>
      <c r="U327" s="94"/>
      <c r="V327" s="94"/>
      <c r="W327" s="68" t="s">
        <v>3880</v>
      </c>
      <c r="X327" s="68" t="s">
        <v>3881</v>
      </c>
      <c r="Y327" s="68" t="str">
        <f t="shared" si="130"/>
        <v>SPACER KIT</v>
      </c>
    </row>
    <row r="328" spans="1:25" s="218" customFormat="1" ht="15">
      <c r="A328" s="32">
        <f t="shared" si="102"/>
        <v>326</v>
      </c>
      <c r="B328" s="97" t="s">
        <v>84</v>
      </c>
      <c r="C328" s="86" t="s">
        <v>1503</v>
      </c>
      <c r="D328" s="86" t="s">
        <v>1504</v>
      </c>
      <c r="E328" s="32" t="s">
        <v>5036</v>
      </c>
      <c r="F328" s="86" t="s">
        <v>1677</v>
      </c>
      <c r="G328" s="64">
        <v>191682008689</v>
      </c>
      <c r="H328" s="109">
        <v>43101</v>
      </c>
      <c r="I328" s="85" t="s">
        <v>1265</v>
      </c>
      <c r="J328" s="66">
        <v>27.500000000000004</v>
      </c>
      <c r="K328" s="66">
        <v>27.500000000000004</v>
      </c>
      <c r="L328" s="66"/>
      <c r="M328" s="86" t="s">
        <v>1681</v>
      </c>
      <c r="N328" s="32"/>
      <c r="O328" s="32">
        <v>4</v>
      </c>
      <c r="P328" s="32">
        <v>4</v>
      </c>
      <c r="Q328" s="32">
        <v>12</v>
      </c>
      <c r="R328" s="66" t="s">
        <v>3999</v>
      </c>
      <c r="S328" s="66" t="s">
        <v>3930</v>
      </c>
      <c r="T328" s="86" t="s">
        <v>85</v>
      </c>
      <c r="U328" s="289"/>
      <c r="V328" s="94"/>
      <c r="W328" s="68" t="s">
        <v>3880</v>
      </c>
      <c r="X328" s="68" t="s">
        <v>3881</v>
      </c>
      <c r="Y328" s="68" t="str">
        <f t="shared" si="130"/>
        <v>SPACER KIT</v>
      </c>
    </row>
    <row r="329" spans="1:25" s="218" customFormat="1" ht="15">
      <c r="A329" s="32">
        <f t="shared" si="102"/>
        <v>327</v>
      </c>
      <c r="B329" s="97" t="s">
        <v>84</v>
      </c>
      <c r="C329" s="86" t="s">
        <v>1503</v>
      </c>
      <c r="D329" s="86" t="s">
        <v>1504</v>
      </c>
      <c r="E329" s="32" t="s">
        <v>5036</v>
      </c>
      <c r="F329" s="86" t="s">
        <v>1678</v>
      </c>
      <c r="G329" s="64">
        <v>191682008696</v>
      </c>
      <c r="H329" s="109">
        <v>43101</v>
      </c>
      <c r="I329" s="85" t="s">
        <v>1265</v>
      </c>
      <c r="J329" s="66">
        <v>33</v>
      </c>
      <c r="K329" s="66">
        <v>33</v>
      </c>
      <c r="L329" s="66"/>
      <c r="M329" s="86" t="s">
        <v>1682</v>
      </c>
      <c r="N329" s="32"/>
      <c r="O329" s="32">
        <v>4</v>
      </c>
      <c r="P329" s="32">
        <v>4</v>
      </c>
      <c r="Q329" s="32">
        <v>12</v>
      </c>
      <c r="R329" s="66" t="s">
        <v>3999</v>
      </c>
      <c r="S329" s="66" t="s">
        <v>3930</v>
      </c>
      <c r="T329" s="86" t="s">
        <v>85</v>
      </c>
      <c r="U329" s="289"/>
      <c r="V329" s="94"/>
      <c r="W329" s="68" t="s">
        <v>3880</v>
      </c>
      <c r="X329" s="68" t="s">
        <v>3881</v>
      </c>
      <c r="Y329" s="68" t="str">
        <f t="shared" si="130"/>
        <v>SPACER KIT</v>
      </c>
    </row>
    <row r="330" spans="1:25" s="218" customFormat="1" ht="15">
      <c r="A330" s="32">
        <f t="shared" si="102"/>
        <v>328</v>
      </c>
      <c r="B330" s="97" t="s">
        <v>84</v>
      </c>
      <c r="C330" s="86" t="s">
        <v>1503</v>
      </c>
      <c r="D330" s="86" t="s">
        <v>1504</v>
      </c>
      <c r="E330" s="32" t="s">
        <v>5036</v>
      </c>
      <c r="F330" s="86" t="s">
        <v>1679</v>
      </c>
      <c r="G330" s="64">
        <v>191682008702</v>
      </c>
      <c r="H330" s="109">
        <v>43101</v>
      </c>
      <c r="I330" s="85" t="s">
        <v>1265</v>
      </c>
      <c r="J330" s="66">
        <v>38.5</v>
      </c>
      <c r="K330" s="66">
        <v>38.5</v>
      </c>
      <c r="L330" s="66"/>
      <c r="M330" s="86" t="s">
        <v>1683</v>
      </c>
      <c r="N330" s="32"/>
      <c r="O330" s="32">
        <v>4</v>
      </c>
      <c r="P330" s="32">
        <v>4</v>
      </c>
      <c r="Q330" s="32">
        <v>12</v>
      </c>
      <c r="R330" s="66" t="s">
        <v>3999</v>
      </c>
      <c r="S330" s="66" t="s">
        <v>3930</v>
      </c>
      <c r="T330" s="86" t="s">
        <v>85</v>
      </c>
      <c r="U330" s="289"/>
      <c r="V330" s="94"/>
      <c r="W330" s="68" t="s">
        <v>3880</v>
      </c>
      <c r="X330" s="68" t="s">
        <v>3881</v>
      </c>
      <c r="Y330" s="68" t="str">
        <f t="shared" si="130"/>
        <v>SPACER KIT</v>
      </c>
    </row>
    <row r="331" spans="1:25" s="37" customFormat="1" ht="15">
      <c r="A331" s="32">
        <f t="shared" si="102"/>
        <v>329</v>
      </c>
      <c r="B331" s="97" t="s">
        <v>84</v>
      </c>
      <c r="C331" s="86" t="s">
        <v>3441</v>
      </c>
      <c r="D331" s="81" t="s">
        <v>3442</v>
      </c>
      <c r="E331" s="32" t="s">
        <v>5037</v>
      </c>
      <c r="F331" s="81" t="s">
        <v>3443</v>
      </c>
      <c r="G331" s="36">
        <v>191682017971</v>
      </c>
      <c r="H331" s="312">
        <v>43698</v>
      </c>
      <c r="I331" s="85" t="s">
        <v>1265</v>
      </c>
      <c r="J331" s="66">
        <v>185</v>
      </c>
      <c r="K331" s="66">
        <v>185</v>
      </c>
      <c r="L331" s="66"/>
      <c r="M331" s="81" t="s">
        <v>4529</v>
      </c>
      <c r="N331" s="32"/>
      <c r="O331" s="32"/>
      <c r="P331" s="32"/>
      <c r="Q331" s="32"/>
      <c r="R331" s="66" t="s">
        <v>3999</v>
      </c>
      <c r="S331" s="66" t="s">
        <v>3930</v>
      </c>
      <c r="T331" s="86" t="s">
        <v>85</v>
      </c>
      <c r="U331" s="289"/>
      <c r="V331" s="81"/>
      <c r="W331" s="68" t="s">
        <v>3880</v>
      </c>
      <c r="X331" s="68" t="s">
        <v>3881</v>
      </c>
      <c r="Y331" s="68" t="str">
        <f t="shared" si="130"/>
        <v>DISPLAY</v>
      </c>
    </row>
    <row r="337" spans="9:13" ht="15">
      <c r="I337"/>
      <c r="M337"/>
    </row>
    <row r="338" spans="9:13" ht="15">
      <c r="I338"/>
      <c r="M338"/>
    </row>
    <row r="339" spans="9:13" ht="15">
      <c r="I339"/>
      <c r="M339"/>
    </row>
    <row r="340" spans="9:13" ht="15">
      <c r="I340"/>
      <c r="M340"/>
    </row>
  </sheetData>
  <sheetProtection algorithmName="SHA-512" hashValue="uzwQxOEUsCsncwVMfB7LDazVAibHKuc2ssNo80zegKlS9qsqw6KFN74/e2rdbsU842Ex8a1Ks0PCDWvdqa+vcw==" saltValue="1PNJH+o0vkoAQ2oJBdE5YQ==" spinCount="100000" sheet="1" sort="0" autoFilter="0"/>
  <autoFilter ref="A2:Y331" xr:uid="{055D6EA9-6C69-438B-B3D2-A53D168628B1}"/>
  <phoneticPr fontId="20" type="noConversion"/>
  <conditionalFormatting sqref="B3:B58 B77:B331">
    <cfRule type="containsBlanks" dxfId="9458" priority="10">
      <formula>LEN(TRIM(B3))=0</formula>
    </cfRule>
  </conditionalFormatting>
  <conditionalFormatting sqref="F1:F26 F29:F1048576">
    <cfRule type="duplicateValues" dxfId="9457" priority="15087"/>
  </conditionalFormatting>
  <conditionalFormatting sqref="F27:F28">
    <cfRule type="duplicateValues" dxfId="9456" priority="11"/>
  </conditionalFormatting>
  <conditionalFormatting sqref="F124">
    <cfRule type="containsBlanks" dxfId="9455" priority="85">
      <formula>LEN(TRIM(F124))=0</formula>
    </cfRule>
  </conditionalFormatting>
  <conditionalFormatting sqref="I1:L331 I332:K1048576">
    <cfRule type="containsText" dxfId="9454" priority="118" operator="containsText" text="Discontinued">
      <formula>NOT(ISERROR(SEARCH("Discontinued",I1)))</formula>
    </cfRule>
    <cfRule type="containsText" dxfId="9453" priority="119" operator="containsText" text="Coming Soon">
      <formula>NOT(ISERROR(SEARCH("Coming Soon",I1)))</formula>
    </cfRule>
    <cfRule type="containsText" dxfId="9452" priority="120" operator="containsText" text="Closeout">
      <formula>NOT(ISERROR(SEARCH("Closeout",I1)))</formula>
    </cfRule>
    <cfRule type="containsText" dxfId="9451" priority="121" operator="containsText" text="Active">
      <formula>NOT(ISERROR(SEARCH("Active",I1)))</formula>
    </cfRule>
  </conditionalFormatting>
  <conditionalFormatting sqref="O2:Q2">
    <cfRule type="containsBlanks" dxfId="9450" priority="1">
      <formula>LEN(TRIM(O2))=0</formula>
    </cfRule>
  </conditionalFormatting>
  <conditionalFormatting sqref="S2">
    <cfRule type="containsBlanks" dxfId="9449" priority="2">
      <formula>LEN(TRIM(S2))=0</formula>
    </cfRule>
  </conditionalFormatting>
  <hyperlinks>
    <hyperlink ref="U46" r:id="rId1" xr:uid="{C7E2C474-B7C3-46D6-9C25-B9B6B8942B6D}"/>
    <hyperlink ref="U43" r:id="rId2" xr:uid="{E0CADC2D-7FD1-46A8-A8B0-A8B394668B24}"/>
    <hyperlink ref="U44" r:id="rId3" xr:uid="{6913F4E8-2418-4578-A8B7-D610F409CA43}"/>
    <hyperlink ref="U313" r:id="rId4" xr:uid="{3F578742-411B-4185-B94B-2FAFBC6D5A05}"/>
    <hyperlink ref="U280" r:id="rId5" xr:uid="{5D3F593E-D445-4B1E-9629-571AAF8DA912}"/>
    <hyperlink ref="U282" r:id="rId6" xr:uid="{B76B83A8-C8C9-4892-AA6B-C60E7E98600E}"/>
    <hyperlink ref="U262" r:id="rId7" xr:uid="{286723FB-CD49-4974-8D27-D816A0FCA9F0}"/>
    <hyperlink ref="U274" r:id="rId8" xr:uid="{25BE931B-932F-4207-AC67-A639516DC0EA}"/>
    <hyperlink ref="U270:U273" r:id="rId9" display="https://customwheelhousellc.box.com/s/peqjs4vypmz4p3b5k86h01r4jnkwdahr" xr:uid="{1CB5A0A8-D059-4CFC-8770-CB571608567A}"/>
    <hyperlink ref="U265:U266" r:id="rId10" display="https://customwheelhousellc.box.com/s/peqjs4vypmz4p3b5k86h01r4jnkwdahr" xr:uid="{3652CA92-FA9D-46B8-94BF-7DEF33909B65}"/>
    <hyperlink ref="U253:U261" r:id="rId11" display="https://customwheelhousellc.box.com/s/peqjs4vypmz4p3b5k86h01r4jnkwdahr" xr:uid="{AB880D7D-20CC-4609-A8C1-CD2CBCC0F976}"/>
    <hyperlink ref="U251" r:id="rId12" xr:uid="{87162FC5-A212-4477-B42C-BB2B57CE5BDB}"/>
    <hyperlink ref="U297" r:id="rId13" xr:uid="{25E5F0C2-BEB5-470A-9B3D-13973D0B35A1}"/>
    <hyperlink ref="U298" r:id="rId14" xr:uid="{9BB259A1-278B-46D4-A775-072EE7BFE5A5}"/>
    <hyperlink ref="U171" r:id="rId15" xr:uid="{4B9126CF-0584-482A-A949-99385AA18C4E}"/>
    <hyperlink ref="V232" r:id="rId16" xr:uid="{366BE543-4330-4DF4-A0EC-8050984083DB}"/>
    <hyperlink ref="V218" r:id="rId17" xr:uid="{332AFAC0-355E-4742-BDBD-6C28C3D06E5E}"/>
    <hyperlink ref="U232" r:id="rId18" xr:uid="{DDBF7DEA-2C5D-4F1F-80DD-3CE9238889AA}"/>
    <hyperlink ref="U218" r:id="rId19" xr:uid="{F771D022-DFE4-4267-902F-0E411624E8CB}"/>
    <hyperlink ref="U219" r:id="rId20" xr:uid="{1FF169C4-A9DB-4973-A2CC-F8202419A748}"/>
    <hyperlink ref="U222" r:id="rId21" xr:uid="{C5639A9B-8441-4C05-9B7F-897EF25A27A2}"/>
    <hyperlink ref="U234" r:id="rId22" xr:uid="{BFD6692B-5DB5-43A1-9E82-D397811345FD}"/>
    <hyperlink ref="U223" r:id="rId23" xr:uid="{FA1DA5E5-1A8A-42B3-9BE9-0703C9A6BB26}"/>
    <hyperlink ref="U139" r:id="rId24" xr:uid="{917CA2DC-0D64-46A5-9D33-7A56165D33EE}"/>
    <hyperlink ref="U93" r:id="rId25" xr:uid="{3E3BCEC3-D650-45D6-93D1-45D08899799D}"/>
    <hyperlink ref="U87" r:id="rId26" xr:uid="{8C277895-3C6B-454C-A5DA-80AAC0EFB94B}"/>
    <hyperlink ref="U235" r:id="rId27" xr:uid="{6B6A4093-7E65-4B08-8C4E-3F5A1A022E32}"/>
    <hyperlink ref="U236" r:id="rId28" xr:uid="{60AE8C15-FE9F-4121-BE0D-D5EFBF8F2474}"/>
    <hyperlink ref="U202" r:id="rId29" xr:uid="{FF6462F4-1C35-42AC-BD3D-6A89BE75ADD4}"/>
    <hyperlink ref="U86" r:id="rId30" xr:uid="{6157B083-A8A5-45EF-BE62-3EC48EE77917}"/>
    <hyperlink ref="U145" r:id="rId31" xr:uid="{6D8E858E-43C1-4043-9468-B18B5ECA79A1}"/>
    <hyperlink ref="U94" r:id="rId32" xr:uid="{72804425-50A8-4E57-9C29-549CA6214F46}"/>
    <hyperlink ref="U123" r:id="rId33" xr:uid="{FA9D7DA6-0FE6-40F7-809C-17911D14E393}"/>
    <hyperlink ref="U97" r:id="rId34" xr:uid="{81CA5C44-169F-4A1D-B70C-ED58AE2FDBBB}"/>
    <hyperlink ref="U112" r:id="rId35" xr:uid="{D73683D8-48A8-44E0-87DD-76C0B7A11877}"/>
    <hyperlink ref="V97" r:id="rId36" xr:uid="{F305705C-03B4-4D1C-85D8-E04EA3E01B53}"/>
    <hyperlink ref="U198" r:id="rId37" xr:uid="{EF3C870B-E042-4E2C-9A78-B3F9097597E9}"/>
    <hyperlink ref="U151" r:id="rId38" xr:uid="{C9253874-B4EE-41D9-A9F4-71ACD89A2B06}"/>
    <hyperlink ref="U80" r:id="rId39" xr:uid="{62D5E5B4-2F5F-4080-BA1B-39F9BB8E8D78}"/>
    <hyperlink ref="U155" r:id="rId40" xr:uid="{655BA909-7EDA-4857-BFE0-29ECE8A4AD6C}"/>
    <hyperlink ref="U136" r:id="rId41" xr:uid="{AA3A8AAD-9A7A-441F-8C27-A43BFEAD4E55}"/>
    <hyperlink ref="U156" r:id="rId42" xr:uid="{14FBF894-C4CA-4980-9C73-6C410E064386}"/>
    <hyperlink ref="U174" r:id="rId43" xr:uid="{71476047-D99B-4392-9E17-4AC973BC4270}"/>
    <hyperlink ref="U153" r:id="rId44" xr:uid="{67DF0E0D-8768-4F0F-A5B8-3130CE596A74}"/>
    <hyperlink ref="U131" r:id="rId45" xr:uid="{4FC471F0-7DB3-4298-A6BD-B8D4F116BB9C}"/>
    <hyperlink ref="U90" r:id="rId46" xr:uid="{4541E705-6426-4E35-816E-9F3C58905CFD}"/>
    <hyperlink ref="U92" r:id="rId47" xr:uid="{601FFCC6-0E66-4328-BE0A-A58829E79B49}"/>
    <hyperlink ref="U91" r:id="rId48" xr:uid="{D6E0CAA3-F517-4B39-A4A0-24D68553C20A}"/>
    <hyperlink ref="U157" r:id="rId49" xr:uid="{161BC516-8410-4D4B-AD1E-AA19E7708405}"/>
    <hyperlink ref="U158" r:id="rId50" xr:uid="{B90FB6DC-C26E-4DD7-83F9-1993FD55BB09}"/>
    <hyperlink ref="U152" r:id="rId51" xr:uid="{2BED43FA-70DA-4707-AC93-3DA33FC1C26D}"/>
    <hyperlink ref="U150" r:id="rId52" xr:uid="{1023A73A-8F19-4B80-9A30-ACD7005943C5}"/>
    <hyperlink ref="U165" r:id="rId53" xr:uid="{D6EEBFB8-D134-406F-8405-89FA3EC66E6E}"/>
    <hyperlink ref="U163" r:id="rId54" xr:uid="{493EA26A-02C8-4F9E-B7FD-7D469771A229}"/>
    <hyperlink ref="U162" r:id="rId55" xr:uid="{9659D844-B151-42EB-B613-C8C000498363}"/>
    <hyperlink ref="U166" r:id="rId56" xr:uid="{C5058B03-D20D-49B1-B909-5A388F104484}"/>
    <hyperlink ref="U213" r:id="rId57" xr:uid="{8B477A74-4DE7-4FDF-9778-FA3598D086FF}"/>
    <hyperlink ref="U231" r:id="rId58" xr:uid="{4FB63687-5977-42FA-B513-0B1F5ABD0944}"/>
    <hyperlink ref="V231" r:id="rId59" xr:uid="{29C24367-9B3D-41B1-84B8-6BF0566D61E6}"/>
    <hyperlink ref="V213" r:id="rId60" xr:uid="{1FD83B40-C498-44EA-B396-C8DB89DEA47F}"/>
    <hyperlink ref="U214" r:id="rId61" xr:uid="{D61EC177-BE90-42DB-9F86-958C70800BD5}"/>
    <hyperlink ref="U195" r:id="rId62" xr:uid="{81BB18DB-66D9-4932-AD9B-8B33A15C86F9}"/>
    <hyperlink ref="U118" r:id="rId63" xr:uid="{BB1BBE56-57CB-40D0-9B27-8F883925B031}"/>
    <hyperlink ref="U115" r:id="rId64" xr:uid="{750D9800-11D3-49B8-A7CA-BF57DD9A9B79}"/>
    <hyperlink ref="U116" r:id="rId65" xr:uid="{53BD934C-E541-4391-9E9F-86E91B8F8774}"/>
    <hyperlink ref="U149" r:id="rId66" xr:uid="{AE93E55C-97FA-4E0E-9083-BD2CF2837FDD}"/>
    <hyperlink ref="U143" r:id="rId67" xr:uid="{0E397628-2991-4D68-9057-6C450C37B60A}"/>
    <hyperlink ref="U172" r:id="rId68" xr:uid="{D61C96B7-76EF-475B-A260-A7EC0223AD34}"/>
    <hyperlink ref="U164" r:id="rId69" xr:uid="{66F844E0-4B86-4E19-88F5-29A6299D507F}"/>
  </hyperlinks>
  <pageMargins left="0.25" right="0.25" top="0.75" bottom="0.75" header="0.3" footer="0.3"/>
  <pageSetup scale="10" orientation="landscape" r:id="rId70"/>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2000000}">
          <x14:formula1>
            <xm:f>'ACCESSORIES INST.'!$C$4:$C$16</xm:f>
          </x14:formula1>
          <xm:sqref>E332:E1048576 E1 D1:D1048576</xm:sqref>
        </x14:dataValidation>
        <x14:dataValidation type="list" operator="lessThanOrEqual" allowBlank="1" showInputMessage="1" showErrorMessage="1" xr:uid="{00000000-0002-0000-0300-000000000000}">
          <x14:formula1>
            <xm:f>'INSTRUCTIONS FOR USE'!$R$8:$R$11</xm:f>
          </x14:formula1>
          <xm:sqref>I3:I331</xm:sqref>
        </x14:dataValidation>
        <x14:dataValidation type="list" allowBlank="1" showInputMessage="1" showErrorMessage="1" xr:uid="{00000000-0002-0000-0300-000001000000}">
          <x14:formula1>
            <xm:f>'ACCESSORIES INST.'!$B$4:$B$16</xm:f>
          </x14:formula1>
          <xm:sqref>C1:C1048576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19"/>
  <sheetViews>
    <sheetView zoomScale="80" zoomScaleNormal="80" workbookViewId="0">
      <selection activeCell="O6" sqref="A6:XFD6"/>
    </sheetView>
  </sheetViews>
  <sheetFormatPr defaultColWidth="8.85546875" defaultRowHeight="14.25"/>
  <cols>
    <col min="1" max="1" width="8.85546875" style="107" customWidth="1"/>
    <col min="2" max="13" width="8.85546875" style="107"/>
    <col min="14" max="14" width="23.42578125" style="107" bestFit="1" customWidth="1"/>
    <col min="15" max="15" width="36.7109375" style="107" customWidth="1"/>
    <col min="16" max="16" width="35.42578125" style="107" bestFit="1" customWidth="1"/>
    <col min="17" max="17" width="49.28515625" style="107" bestFit="1" customWidth="1"/>
    <col min="18" max="16384" width="8.85546875" style="107"/>
  </cols>
  <sheetData>
    <row r="1" spans="1:17" ht="50.25" customHeight="1">
      <c r="A1" s="315"/>
      <c r="N1" s="332" t="s">
        <v>4576</v>
      </c>
      <c r="O1" s="333" t="s">
        <v>1</v>
      </c>
      <c r="P1" s="333" t="s">
        <v>1124</v>
      </c>
      <c r="Q1" s="333" t="s">
        <v>1125</v>
      </c>
    </row>
    <row r="2" spans="1:17" ht="38.1" customHeight="1">
      <c r="D2" s="315"/>
      <c r="J2" s="314"/>
      <c r="N2" s="287" t="s">
        <v>1126</v>
      </c>
      <c r="O2" s="288" t="s">
        <v>1127</v>
      </c>
      <c r="P2" s="288" t="s">
        <v>1128</v>
      </c>
      <c r="Q2" s="288" t="s">
        <v>4547</v>
      </c>
    </row>
    <row r="3" spans="1:17" ht="38.1" customHeight="1">
      <c r="C3" s="315"/>
      <c r="N3" s="287" t="s">
        <v>1129</v>
      </c>
      <c r="O3" s="288" t="s">
        <v>1130</v>
      </c>
      <c r="P3" s="288" t="s">
        <v>1128</v>
      </c>
      <c r="Q3" s="288" t="s">
        <v>4548</v>
      </c>
    </row>
    <row r="4" spans="1:17" ht="38.1" customHeight="1">
      <c r="N4" s="287" t="s">
        <v>1131</v>
      </c>
      <c r="O4" s="288" t="s">
        <v>1132</v>
      </c>
      <c r="P4" s="288" t="s">
        <v>1128</v>
      </c>
      <c r="Q4" s="288" t="s">
        <v>4549</v>
      </c>
    </row>
    <row r="5" spans="1:17" ht="38.1" customHeight="1">
      <c r="N5" s="287" t="s">
        <v>1133</v>
      </c>
      <c r="O5" s="288" t="s">
        <v>1134</v>
      </c>
      <c r="P5" s="288" t="s">
        <v>1128</v>
      </c>
      <c r="Q5" s="288" t="s">
        <v>1135</v>
      </c>
    </row>
    <row r="6" spans="1:17" ht="25.5">
      <c r="N6" s="287" t="s">
        <v>1142</v>
      </c>
      <c r="O6" s="288" t="s">
        <v>4550</v>
      </c>
      <c r="P6" s="288" t="s">
        <v>1128</v>
      </c>
      <c r="Q6" s="288" t="s">
        <v>1145</v>
      </c>
    </row>
    <row r="7" spans="1:17" ht="25.5">
      <c r="N7" s="287" t="s">
        <v>4551</v>
      </c>
      <c r="O7" s="288" t="s">
        <v>2367</v>
      </c>
      <c r="P7" s="288" t="s">
        <v>4552</v>
      </c>
      <c r="Q7" s="288" t="s">
        <v>1141</v>
      </c>
    </row>
    <row r="8" spans="1:17" ht="25.5">
      <c r="N8" s="287" t="s">
        <v>4553</v>
      </c>
      <c r="O8" s="288" t="s">
        <v>4554</v>
      </c>
      <c r="P8" s="288" t="s">
        <v>1128</v>
      </c>
      <c r="Q8" s="288" t="s">
        <v>4555</v>
      </c>
    </row>
    <row r="9" spans="1:17" ht="38.25">
      <c r="N9" s="287" t="s">
        <v>2229</v>
      </c>
      <c r="O9" s="288" t="s">
        <v>4556</v>
      </c>
      <c r="P9" s="288" t="s">
        <v>1128</v>
      </c>
      <c r="Q9" s="288" t="s">
        <v>4557</v>
      </c>
    </row>
    <row r="10" spans="1:17" ht="38.25">
      <c r="N10" s="287" t="s">
        <v>1143</v>
      </c>
      <c r="O10" s="288" t="s">
        <v>1144</v>
      </c>
      <c r="P10" s="288" t="s">
        <v>1128</v>
      </c>
      <c r="Q10" s="288" t="s">
        <v>1145</v>
      </c>
    </row>
    <row r="11" spans="1:17" ht="63.75">
      <c r="N11" s="287" t="s">
        <v>4075</v>
      </c>
      <c r="O11" s="288" t="s">
        <v>4076</v>
      </c>
      <c r="P11" s="288" t="s">
        <v>4558</v>
      </c>
      <c r="Q11" s="288" t="s">
        <v>4559</v>
      </c>
    </row>
    <row r="12" spans="1:17" ht="38.25">
      <c r="N12" s="287" t="s">
        <v>3944</v>
      </c>
      <c r="O12" s="288" t="s">
        <v>4077</v>
      </c>
      <c r="P12" s="288" t="s">
        <v>4078</v>
      </c>
      <c r="Q12" s="288" t="s">
        <v>4560</v>
      </c>
    </row>
    <row r="13" spans="1:17" ht="38.25">
      <c r="N13" s="287" t="s">
        <v>2363</v>
      </c>
      <c r="O13" s="288" t="s">
        <v>4079</v>
      </c>
      <c r="P13" s="288" t="s">
        <v>1128</v>
      </c>
      <c r="Q13" s="288" t="s">
        <v>4561</v>
      </c>
    </row>
    <row r="14" spans="1:17" ht="25.5">
      <c r="N14" s="287" t="s">
        <v>3945</v>
      </c>
      <c r="O14" s="288" t="s">
        <v>4080</v>
      </c>
      <c r="P14" s="288" t="s">
        <v>1128</v>
      </c>
      <c r="Q14" s="288" t="s">
        <v>4081</v>
      </c>
    </row>
    <row r="15" spans="1:17" ht="51">
      <c r="N15" s="287" t="s">
        <v>2224</v>
      </c>
      <c r="O15" s="288" t="s">
        <v>4082</v>
      </c>
      <c r="P15" s="288" t="s">
        <v>4083</v>
      </c>
      <c r="Q15" s="288" t="s">
        <v>4562</v>
      </c>
    </row>
    <row r="16" spans="1:17" ht="51">
      <c r="N16" s="287" t="s">
        <v>4084</v>
      </c>
      <c r="O16" s="288" t="s">
        <v>4563</v>
      </c>
      <c r="P16" s="288" t="s">
        <v>4564</v>
      </c>
      <c r="Q16" s="288" t="s">
        <v>4565</v>
      </c>
    </row>
    <row r="17" spans="14:17" ht="51">
      <c r="N17" s="287" t="s">
        <v>4085</v>
      </c>
      <c r="O17" s="288" t="s">
        <v>4086</v>
      </c>
      <c r="P17" s="288" t="s">
        <v>4083</v>
      </c>
      <c r="Q17" s="288" t="s">
        <v>4566</v>
      </c>
    </row>
    <row r="18" spans="14:17" ht="25.5">
      <c r="N18" s="287" t="s">
        <v>4567</v>
      </c>
      <c r="O18" s="288" t="s">
        <v>4568</v>
      </c>
      <c r="P18" s="288" t="s">
        <v>1128</v>
      </c>
      <c r="Q18" s="288" t="s">
        <v>4569</v>
      </c>
    </row>
    <row r="19" spans="14:17" ht="25.5">
      <c r="N19" s="287" t="s">
        <v>4570</v>
      </c>
      <c r="O19" s="288" t="s">
        <v>4571</v>
      </c>
      <c r="P19" s="288" t="s">
        <v>1128</v>
      </c>
      <c r="Q19" s="288" t="s">
        <v>1135</v>
      </c>
    </row>
  </sheetData>
  <sheetProtection algorithmName="SHA-512" hashValue="pxb98O0/Q8vpPmpPiTw6gR1rWk5KRauW2mQgDPpEtNSJdK0B7OjK7glzG2CaU7xblpzK7jnr9L+34Bo2xjN9OQ==" saltValue="+mC4p4GrGLbLsMioe0qCZA=="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CE1141"/>
  <sheetViews>
    <sheetView zoomScale="85" zoomScaleNormal="85" workbookViewId="0">
      <pane xSplit="7" ySplit="3" topLeftCell="H4" activePane="bottomRight" state="frozen"/>
      <selection pane="topRight" activeCell="H1" sqref="H1"/>
      <selection pane="bottomLeft" activeCell="A4" sqref="A4"/>
      <selection pane="bottomRight" activeCell="A3" sqref="A3"/>
    </sheetView>
  </sheetViews>
  <sheetFormatPr defaultRowHeight="14.25"/>
  <cols>
    <col min="1" max="1" width="5.5703125" style="107" bestFit="1" customWidth="1"/>
    <col min="2" max="2" width="26.7109375" style="107" customWidth="1"/>
    <col min="3" max="3" width="19.140625" style="107" bestFit="1" customWidth="1"/>
    <col min="4" max="4" width="27.140625" style="107" bestFit="1" customWidth="1"/>
    <col min="5" max="5" width="26.28515625" style="107" customWidth="1"/>
    <col min="6" max="7" width="36.42578125" style="107" hidden="1" customWidth="1"/>
    <col min="8" max="8" width="16.85546875" style="107" bestFit="1" customWidth="1"/>
    <col min="9" max="9" width="20.5703125" style="147" customWidth="1"/>
    <col min="10" max="10" width="20" style="125" bestFit="1" customWidth="1"/>
    <col min="11" max="11" width="15.85546875" style="107" bestFit="1" customWidth="1"/>
    <col min="12" max="12" width="13.5703125" style="107" bestFit="1" customWidth="1"/>
    <col min="13" max="13" width="17" style="107" bestFit="1" customWidth="1"/>
    <col min="14" max="14" width="22.140625" style="107" bestFit="1" customWidth="1"/>
    <col min="15" max="15" width="27.7109375" style="107" bestFit="1" customWidth="1"/>
    <col min="16" max="16" width="23.85546875" style="107" bestFit="1" customWidth="1"/>
    <col min="17" max="17" width="21.5703125" style="107" bestFit="1" customWidth="1"/>
    <col min="18" max="18" width="18.140625" style="107" bestFit="1" customWidth="1"/>
    <col min="19" max="19" width="23" style="107" bestFit="1" customWidth="1"/>
    <col min="20" max="20" width="20.28515625" style="125" bestFit="1" customWidth="1"/>
    <col min="21" max="21" width="29.85546875" style="107" bestFit="1" customWidth="1"/>
    <col min="22" max="22" width="22.85546875" style="107" bestFit="1" customWidth="1"/>
    <col min="23" max="23" width="22.42578125" style="107" bestFit="1" customWidth="1"/>
    <col min="24" max="24" width="27.28515625" style="107" bestFit="1" customWidth="1"/>
    <col min="25" max="25" width="23.7109375" style="107" bestFit="1" customWidth="1"/>
    <col min="26" max="26" width="47.85546875" style="107" bestFit="1" customWidth="1"/>
    <col min="27" max="27" width="34.42578125" style="107" bestFit="1" customWidth="1"/>
    <col min="28" max="28" width="34.42578125" style="107" customWidth="1"/>
    <col min="29" max="29" width="22.85546875" style="107" bestFit="1" customWidth="1"/>
    <col min="30" max="30" width="17.140625" style="107" bestFit="1" customWidth="1"/>
    <col min="31" max="31" width="35.140625" style="107" bestFit="1" customWidth="1"/>
    <col min="32" max="32" width="18.85546875" style="107" bestFit="1" customWidth="1"/>
    <col min="33" max="33" width="33.5703125" style="107" bestFit="1" customWidth="1"/>
    <col min="34" max="34" width="27.85546875" style="107" bestFit="1" customWidth="1"/>
    <col min="35" max="35" width="18.140625" style="107" bestFit="1" customWidth="1"/>
    <col min="36" max="36" width="27.7109375" style="107" bestFit="1" customWidth="1"/>
    <col min="37" max="37" width="29.140625" style="107" bestFit="1" customWidth="1"/>
    <col min="38" max="38" width="23.42578125" style="107" bestFit="1" customWidth="1"/>
    <col min="39" max="39" width="27.140625" style="107" bestFit="1" customWidth="1"/>
    <col min="40" max="40" width="32.7109375" style="107" bestFit="1" customWidth="1"/>
    <col min="41" max="41" width="34.85546875" style="107" bestFit="1" customWidth="1"/>
    <col min="42" max="42" width="33.42578125" style="107" bestFit="1" customWidth="1"/>
    <col min="43" max="43" width="34.85546875" style="107" bestFit="1" customWidth="1"/>
    <col min="44" max="44" width="34.85546875" style="107" customWidth="1"/>
    <col min="45" max="45" width="35" style="107" bestFit="1" customWidth="1"/>
    <col min="46" max="46" width="35" style="107" customWidth="1"/>
    <col min="47" max="47" width="31" style="107" bestFit="1" customWidth="1"/>
    <col min="48" max="48" width="25.5703125" style="107" bestFit="1" customWidth="1"/>
    <col min="49" max="49" width="39.42578125" style="107" bestFit="1" customWidth="1"/>
    <col min="50" max="50" width="39.42578125" style="107" customWidth="1"/>
    <col min="51" max="51" width="14.5703125" style="107" bestFit="1" customWidth="1"/>
    <col min="52" max="52" width="25.7109375" style="107" bestFit="1" customWidth="1"/>
    <col min="53" max="53" width="28.85546875" style="107" bestFit="1" customWidth="1"/>
    <col min="54" max="54" width="24.5703125" style="107" bestFit="1" customWidth="1"/>
    <col min="55" max="55" width="27.7109375" style="107" bestFit="1" customWidth="1"/>
    <col min="56" max="56" width="28.85546875" style="107" bestFit="1" customWidth="1"/>
    <col min="57" max="57" width="16.42578125" style="107" bestFit="1" customWidth="1"/>
    <col min="58" max="58" width="17" style="107" bestFit="1" customWidth="1"/>
    <col min="59" max="59" width="16.42578125" style="107" bestFit="1" customWidth="1"/>
    <col min="60" max="60" width="13.5703125" style="107" customWidth="1"/>
    <col min="61" max="61" width="19.5703125" style="107" bestFit="1" customWidth="1"/>
    <col min="62" max="62" width="17.5703125" style="107" customWidth="1"/>
    <col min="63" max="63" width="15.5703125" style="107" bestFit="1" customWidth="1"/>
    <col min="64" max="64" width="92.28515625" style="107" bestFit="1" customWidth="1"/>
    <col min="65" max="65" width="120.5703125" style="107" bestFit="1" customWidth="1"/>
    <col min="66" max="66" width="104.5703125" style="107" bestFit="1" customWidth="1"/>
    <col min="67" max="67" width="86.42578125" style="107" bestFit="1" customWidth="1"/>
    <col min="68" max="68" width="72" style="107" bestFit="1" customWidth="1"/>
    <col min="69" max="69" width="20" style="107" bestFit="1" customWidth="1"/>
    <col min="70" max="70" width="62.28515625" style="107" bestFit="1" customWidth="1"/>
    <col min="71" max="73" width="62.28515625" style="107" customWidth="1"/>
    <col min="74" max="74" width="57.85546875" style="107" bestFit="1" customWidth="1"/>
    <col min="75" max="75" width="116.28515625" style="107" bestFit="1" customWidth="1"/>
    <col min="76" max="76" width="75.28515625" style="107" bestFit="1" customWidth="1"/>
    <col min="77" max="77" width="128.7109375" style="107" bestFit="1" customWidth="1"/>
    <col min="78" max="78" width="132.85546875" style="107" bestFit="1" customWidth="1"/>
    <col min="79" max="79" width="22" style="107" bestFit="1" customWidth="1"/>
    <col min="80" max="80" width="23" style="107" bestFit="1" customWidth="1"/>
    <col min="81" max="81" width="21.7109375" style="107" bestFit="1" customWidth="1"/>
    <col min="82" max="16384" width="9.140625" style="107"/>
  </cols>
  <sheetData>
    <row r="2" spans="1:81" ht="15" customHeight="1" thickBot="1">
      <c r="B2" s="261" t="s">
        <v>1434</v>
      </c>
      <c r="C2" s="262"/>
      <c r="D2" s="262"/>
      <c r="E2" s="262"/>
      <c r="F2" s="262"/>
      <c r="G2" s="262"/>
      <c r="H2" s="262"/>
      <c r="I2" s="334"/>
      <c r="K2" s="262"/>
      <c r="L2" s="262"/>
      <c r="M2" s="262"/>
      <c r="N2" s="262"/>
      <c r="O2" s="262"/>
      <c r="P2" s="262"/>
      <c r="Q2" s="262"/>
      <c r="R2" s="262"/>
      <c r="S2" s="262"/>
    </row>
    <row r="3" spans="1:81" s="37" customFormat="1" ht="49.5" customHeight="1" thickBot="1">
      <c r="A3" s="135"/>
      <c r="B3" s="128" t="s">
        <v>1073</v>
      </c>
      <c r="C3" s="130" t="s">
        <v>1052</v>
      </c>
      <c r="D3" s="129" t="s">
        <v>1074</v>
      </c>
      <c r="E3" s="130" t="s">
        <v>1075</v>
      </c>
      <c r="F3" s="21" t="s">
        <v>2360</v>
      </c>
      <c r="G3" s="21" t="s">
        <v>2361</v>
      </c>
      <c r="H3" s="131" t="s">
        <v>1076</v>
      </c>
      <c r="I3" s="335" t="s">
        <v>4702</v>
      </c>
      <c r="J3" s="263" t="s">
        <v>3960</v>
      </c>
      <c r="K3" s="127" t="s">
        <v>1518</v>
      </c>
      <c r="L3" s="130" t="s">
        <v>1077</v>
      </c>
      <c r="M3" s="127" t="s">
        <v>3262</v>
      </c>
      <c r="N3" s="127" t="s">
        <v>2939</v>
      </c>
      <c r="O3" s="129" t="s">
        <v>1102</v>
      </c>
      <c r="P3" s="130" t="s">
        <v>1103</v>
      </c>
      <c r="Q3" s="129" t="s">
        <v>1053</v>
      </c>
      <c r="R3" s="130" t="s">
        <v>1078</v>
      </c>
      <c r="S3" s="129" t="s">
        <v>1079</v>
      </c>
      <c r="T3" s="130" t="s">
        <v>1080</v>
      </c>
      <c r="U3" s="129" t="s">
        <v>1081</v>
      </c>
      <c r="V3" s="130" t="s">
        <v>1054</v>
      </c>
      <c r="W3" s="129" t="s">
        <v>1099</v>
      </c>
      <c r="X3" s="130" t="s">
        <v>1100</v>
      </c>
      <c r="Y3" s="130" t="s">
        <v>1101</v>
      </c>
      <c r="Z3" s="129" t="s">
        <v>1082</v>
      </c>
      <c r="AA3" s="130" t="s">
        <v>2985</v>
      </c>
      <c r="AB3" s="130" t="s">
        <v>4441</v>
      </c>
      <c r="AC3" s="130" t="s">
        <v>1083</v>
      </c>
      <c r="AD3" s="130" t="s">
        <v>1055</v>
      </c>
      <c r="AE3" s="130" t="s">
        <v>2095</v>
      </c>
      <c r="AF3" s="130" t="s">
        <v>1084</v>
      </c>
      <c r="AG3" s="129" t="s">
        <v>3076</v>
      </c>
      <c r="AH3" s="130" t="s">
        <v>1091</v>
      </c>
      <c r="AI3" s="130" t="s">
        <v>1056</v>
      </c>
      <c r="AJ3" s="129" t="s">
        <v>1085</v>
      </c>
      <c r="AK3" s="130" t="s">
        <v>1086</v>
      </c>
      <c r="AL3" s="126" t="s">
        <v>1057</v>
      </c>
      <c r="AM3" s="130" t="s">
        <v>1087</v>
      </c>
      <c r="AN3" s="130" t="s">
        <v>1716</v>
      </c>
      <c r="AO3" s="130" t="s">
        <v>3321</v>
      </c>
      <c r="AP3" s="130" t="s">
        <v>1136</v>
      </c>
      <c r="AQ3" s="129" t="s">
        <v>1137</v>
      </c>
      <c r="AR3" s="20" t="s">
        <v>4573</v>
      </c>
      <c r="AS3" s="20" t="s">
        <v>1138</v>
      </c>
      <c r="AT3" s="21" t="s">
        <v>4574</v>
      </c>
      <c r="AU3" s="129" t="s">
        <v>1139</v>
      </c>
      <c r="AV3" s="130" t="s">
        <v>1140</v>
      </c>
      <c r="AW3" s="20" t="s">
        <v>5872</v>
      </c>
      <c r="AX3" s="20" t="s">
        <v>5873</v>
      </c>
      <c r="AY3" s="130" t="s">
        <v>3535</v>
      </c>
      <c r="AZ3" s="130" t="s">
        <v>1058</v>
      </c>
      <c r="BA3" s="129" t="s">
        <v>1059</v>
      </c>
      <c r="BB3" s="130" t="s">
        <v>1060</v>
      </c>
      <c r="BC3" s="129" t="s">
        <v>1061</v>
      </c>
      <c r="BD3" s="130" t="s">
        <v>1104</v>
      </c>
      <c r="BE3" s="129" t="s">
        <v>1062</v>
      </c>
      <c r="BF3" s="130" t="s">
        <v>1063</v>
      </c>
      <c r="BG3" s="129" t="s">
        <v>1064</v>
      </c>
      <c r="BH3" s="130" t="s">
        <v>7022</v>
      </c>
      <c r="BI3" s="20" t="s">
        <v>1088</v>
      </c>
      <c r="BJ3" s="57" t="s">
        <v>3531</v>
      </c>
      <c r="BK3" s="128" t="s">
        <v>3319</v>
      </c>
      <c r="BL3" s="132" t="s">
        <v>1065</v>
      </c>
      <c r="BM3" s="133" t="s">
        <v>1066</v>
      </c>
      <c r="BN3" s="134" t="s">
        <v>1067</v>
      </c>
      <c r="BO3" s="133" t="s">
        <v>1068</v>
      </c>
      <c r="BP3" s="134" t="s">
        <v>1069</v>
      </c>
      <c r="BQ3" s="134" t="s">
        <v>2816</v>
      </c>
      <c r="BR3" s="134" t="s">
        <v>2817</v>
      </c>
      <c r="BS3" s="134" t="s">
        <v>5433</v>
      </c>
      <c r="BT3" s="134" t="s">
        <v>5434</v>
      </c>
      <c r="BU3" s="134" t="s">
        <v>5492</v>
      </c>
      <c r="BV3" s="133" t="s">
        <v>1070</v>
      </c>
      <c r="BW3" s="132" t="s">
        <v>3539</v>
      </c>
      <c r="BX3" s="133" t="s">
        <v>1071</v>
      </c>
      <c r="BY3" s="134" t="s">
        <v>3540</v>
      </c>
      <c r="BZ3" s="133" t="s">
        <v>1</v>
      </c>
      <c r="CA3" s="281" t="s">
        <v>3875</v>
      </c>
      <c r="CB3" s="281" t="s">
        <v>3876</v>
      </c>
      <c r="CC3" s="282" t="s">
        <v>3877</v>
      </c>
    </row>
    <row r="4" spans="1:81" s="301" customFormat="1" ht="15.75" customHeight="1">
      <c r="A4" s="22">
        <f t="shared" ref="A4:A67" si="0">ROW(B4)-3</f>
        <v>1</v>
      </c>
      <c r="B4" s="97" t="s">
        <v>84</v>
      </c>
      <c r="C4" s="136" t="s">
        <v>1072</v>
      </c>
      <c r="D4" s="303" t="s">
        <v>1114</v>
      </c>
      <c r="E4" s="292" t="s">
        <v>1290</v>
      </c>
      <c r="F4" s="292"/>
      <c r="G4" s="292"/>
      <c r="H4" s="292"/>
      <c r="I4" s="336">
        <v>40544</v>
      </c>
      <c r="J4" s="290"/>
      <c r="K4" s="293" t="s">
        <v>1274</v>
      </c>
      <c r="L4" s="294" t="s">
        <v>4008</v>
      </c>
      <c r="M4" s="295"/>
      <c r="N4" s="295"/>
      <c r="O4" s="291">
        <v>20</v>
      </c>
      <c r="P4" s="8">
        <v>10</v>
      </c>
      <c r="Q4" s="136" t="s">
        <v>1123</v>
      </c>
      <c r="R4" s="291">
        <v>6</v>
      </c>
      <c r="S4" s="291">
        <v>5.5</v>
      </c>
      <c r="T4" s="296">
        <v>-24</v>
      </c>
      <c r="U4" s="331">
        <v>4.5</v>
      </c>
      <c r="V4" s="291" t="s">
        <v>85</v>
      </c>
      <c r="W4" s="331">
        <v>108</v>
      </c>
      <c r="X4" s="297">
        <v>34.1</v>
      </c>
      <c r="Y4" s="296">
        <v>2500</v>
      </c>
      <c r="Z4" s="296" t="s">
        <v>5454</v>
      </c>
      <c r="AA4" s="296"/>
      <c r="AB4" s="296" t="s">
        <v>4743</v>
      </c>
      <c r="AC4" s="291" t="s">
        <v>1577</v>
      </c>
      <c r="AD4" s="298">
        <v>33</v>
      </c>
      <c r="AE4" s="291" t="s">
        <v>85</v>
      </c>
      <c r="AF4" s="299"/>
      <c r="AG4" s="291"/>
      <c r="AH4" s="291" t="s">
        <v>86</v>
      </c>
      <c r="AI4" s="299" t="s">
        <v>85</v>
      </c>
      <c r="AJ4" s="299"/>
      <c r="AK4" s="299"/>
      <c r="AL4" s="40" t="s">
        <v>85</v>
      </c>
      <c r="AM4" s="299"/>
      <c r="AN4" s="299"/>
      <c r="AO4" s="299"/>
      <c r="AP4" s="299"/>
      <c r="AQ4" s="299"/>
      <c r="AR4" s="299"/>
      <c r="AS4" s="299"/>
      <c r="AT4" s="299"/>
      <c r="AU4" s="299"/>
      <c r="AV4" s="299"/>
      <c r="AW4" s="299"/>
      <c r="AX4" s="81"/>
      <c r="AY4" s="299"/>
      <c r="AZ4" s="300"/>
      <c r="BA4" s="98" t="s">
        <v>85</v>
      </c>
      <c r="BB4" s="99" t="s">
        <v>85</v>
      </c>
      <c r="BC4" s="98" t="s">
        <v>85</v>
      </c>
      <c r="BD4" s="300">
        <v>40</v>
      </c>
      <c r="BE4" s="299"/>
      <c r="BF4" s="299"/>
      <c r="BG4" s="299"/>
      <c r="BH4" s="379">
        <v>0</v>
      </c>
      <c r="BI4" s="291">
        <v>24</v>
      </c>
      <c r="BJ4" s="299" t="s">
        <v>3930</v>
      </c>
      <c r="BK4" s="80" t="s">
        <v>4050</v>
      </c>
      <c r="BL4" s="299"/>
      <c r="BM4" s="299"/>
      <c r="BN4" s="299"/>
      <c r="BO4" s="299"/>
      <c r="BP4" s="299"/>
      <c r="BQ4" s="299"/>
      <c r="BR4" s="299"/>
      <c r="BS4" s="299"/>
      <c r="BT4" s="299"/>
      <c r="BU4" s="299"/>
      <c r="BV4" s="299"/>
      <c r="BW4" s="299"/>
      <c r="BX4" s="299"/>
      <c r="BY4" s="299"/>
      <c r="BZ4" s="324" t="str">
        <f t="shared" ref="BZ4:BZ67" si="1">CONCATENATE("DISCONTINUED"," ","-"," ",D4,", ",O4,"x",P4,", ",IF(V4="N/A", "", CONCATENATE(V4, "/")),IF(T4&gt;0, CONCATENATE("+",T4), T4),"mm Offset, ",Q4,", ",W4,"mm Centerbore, ",PROPER(Z4), "", IF(BB4="N/A", "", CONCATENATE(", w/ ", BB4)))</f>
        <v>DISCONTINUED - MR301 The Standard, 20x10, -24mm Offset, 6x5.5, 108mm Centerbore, Machined - Clear Coat</v>
      </c>
      <c r="CA4" s="324" t="s">
        <v>3880</v>
      </c>
      <c r="CB4" s="324" t="s">
        <v>3879</v>
      </c>
      <c r="CC4" s="313" t="str">
        <f t="shared" ref="CC4:CC67" si="2">C4</f>
        <v>STREET (3XX)</v>
      </c>
    </row>
    <row r="5" spans="1:81" s="301" customFormat="1" ht="15.75" customHeight="1">
      <c r="A5" s="22">
        <f t="shared" si="0"/>
        <v>2</v>
      </c>
      <c r="B5" s="99" t="s">
        <v>84</v>
      </c>
      <c r="C5" s="29" t="s">
        <v>1072</v>
      </c>
      <c r="D5" s="303" t="s">
        <v>1114</v>
      </c>
      <c r="E5" s="304" t="s">
        <v>1291</v>
      </c>
      <c r="F5" s="304"/>
      <c r="G5" s="304"/>
      <c r="H5" s="304"/>
      <c r="I5" s="336">
        <v>40544</v>
      </c>
      <c r="J5" s="302"/>
      <c r="K5" s="293" t="s">
        <v>1274</v>
      </c>
      <c r="L5" s="305">
        <v>257.5</v>
      </c>
      <c r="M5" s="295"/>
      <c r="N5" s="295"/>
      <c r="O5" s="303">
        <v>20</v>
      </c>
      <c r="P5" s="8">
        <v>10</v>
      </c>
      <c r="Q5" s="29" t="s">
        <v>1123</v>
      </c>
      <c r="R5" s="303">
        <v>6</v>
      </c>
      <c r="S5" s="303">
        <v>5.5</v>
      </c>
      <c r="T5" s="306">
        <v>-24</v>
      </c>
      <c r="U5" s="331">
        <v>4.5</v>
      </c>
      <c r="V5" s="303" t="s">
        <v>85</v>
      </c>
      <c r="W5" s="311">
        <v>108</v>
      </c>
      <c r="X5" s="307">
        <v>34.1</v>
      </c>
      <c r="Y5" s="306">
        <v>2500</v>
      </c>
      <c r="Z5" s="306" t="s">
        <v>87</v>
      </c>
      <c r="AA5" s="306"/>
      <c r="AB5" s="296" t="s">
        <v>4743</v>
      </c>
      <c r="AC5" s="308" t="s">
        <v>1579</v>
      </c>
      <c r="AD5" s="298">
        <v>33</v>
      </c>
      <c r="AE5" s="308" t="s">
        <v>85</v>
      </c>
      <c r="AF5" s="309"/>
      <c r="AG5" s="308"/>
      <c r="AH5" s="308" t="s">
        <v>86</v>
      </c>
      <c r="AI5" s="299" t="s">
        <v>85</v>
      </c>
      <c r="AJ5" s="309"/>
      <c r="AK5" s="309"/>
      <c r="AL5" s="40" t="s">
        <v>85</v>
      </c>
      <c r="AM5" s="309"/>
      <c r="AN5" s="309"/>
      <c r="AO5" s="309"/>
      <c r="AP5" s="309"/>
      <c r="AQ5" s="309"/>
      <c r="AR5" s="309"/>
      <c r="AS5" s="309"/>
      <c r="AT5" s="309"/>
      <c r="AU5" s="309"/>
      <c r="AV5" s="309"/>
      <c r="AW5" s="309"/>
      <c r="AX5" s="81"/>
      <c r="AY5" s="309"/>
      <c r="AZ5" s="310"/>
      <c r="BA5" s="98" t="s">
        <v>85</v>
      </c>
      <c r="BB5" s="99" t="s">
        <v>85</v>
      </c>
      <c r="BC5" s="98" t="s">
        <v>85</v>
      </c>
      <c r="BD5" s="310">
        <v>40</v>
      </c>
      <c r="BE5" s="309"/>
      <c r="BF5" s="309"/>
      <c r="BG5" s="309"/>
      <c r="BH5" s="379">
        <v>0</v>
      </c>
      <c r="BI5" s="303">
        <v>24</v>
      </c>
      <c r="BJ5" s="309" t="s">
        <v>3930</v>
      </c>
      <c r="BK5" s="80" t="s">
        <v>4050</v>
      </c>
      <c r="BL5" s="309"/>
      <c r="BM5" s="309"/>
      <c r="BN5" s="309"/>
      <c r="BO5" s="309"/>
      <c r="BP5" s="309"/>
      <c r="BQ5" s="309"/>
      <c r="BR5" s="309"/>
      <c r="BS5" s="309"/>
      <c r="BT5" s="309"/>
      <c r="BU5" s="309"/>
      <c r="BV5" s="309"/>
      <c r="BW5" s="309"/>
      <c r="BX5" s="309"/>
      <c r="BY5" s="309"/>
      <c r="BZ5" s="324" t="str">
        <f t="shared" si="1"/>
        <v>DISCONTINUED - MR301 The Standard, 20x10, -24mm Offset, 6x5.5, 108mm Centerbore, Matte Black</v>
      </c>
      <c r="CA5" s="324" t="s">
        <v>3880</v>
      </c>
      <c r="CB5" s="324" t="s">
        <v>3879</v>
      </c>
      <c r="CC5" s="313" t="str">
        <f t="shared" si="2"/>
        <v>STREET (3XX)</v>
      </c>
    </row>
    <row r="6" spans="1:81" s="301" customFormat="1" ht="15.75" customHeight="1">
      <c r="A6" s="22">
        <f t="shared" si="0"/>
        <v>3</v>
      </c>
      <c r="B6" s="99" t="s">
        <v>84</v>
      </c>
      <c r="C6" s="29" t="s">
        <v>1072</v>
      </c>
      <c r="D6" s="303" t="s">
        <v>1114</v>
      </c>
      <c r="E6" s="304" t="s">
        <v>1292</v>
      </c>
      <c r="F6" s="304"/>
      <c r="G6" s="304"/>
      <c r="H6" s="304"/>
      <c r="I6" s="336">
        <v>40544</v>
      </c>
      <c r="J6" s="302"/>
      <c r="K6" s="293" t="s">
        <v>1274</v>
      </c>
      <c r="L6" s="305">
        <v>257.5</v>
      </c>
      <c r="M6" s="295"/>
      <c r="N6" s="295"/>
      <c r="O6" s="303">
        <v>20</v>
      </c>
      <c r="P6" s="8">
        <v>10</v>
      </c>
      <c r="Q6" s="29" t="s">
        <v>1762</v>
      </c>
      <c r="R6" s="303">
        <v>8</v>
      </c>
      <c r="S6" s="303">
        <v>6.5</v>
      </c>
      <c r="T6" s="306">
        <v>-24</v>
      </c>
      <c r="U6" s="331">
        <v>4.5</v>
      </c>
      <c r="V6" s="303" t="s">
        <v>85</v>
      </c>
      <c r="W6" s="311">
        <v>131</v>
      </c>
      <c r="X6" s="307">
        <v>35.700000000000003</v>
      </c>
      <c r="Y6" s="306">
        <v>3600</v>
      </c>
      <c r="Z6" s="306" t="s">
        <v>5454</v>
      </c>
      <c r="AA6" s="306"/>
      <c r="AB6" s="296" t="s">
        <v>4995</v>
      </c>
      <c r="AC6" s="308" t="s">
        <v>1727</v>
      </c>
      <c r="AD6" s="298" t="s">
        <v>85</v>
      </c>
      <c r="AE6" s="308" t="s">
        <v>85</v>
      </c>
      <c r="AF6" s="309"/>
      <c r="AG6" s="308"/>
      <c r="AH6" s="308" t="s">
        <v>86</v>
      </c>
      <c r="AI6" s="299" t="s">
        <v>85</v>
      </c>
      <c r="AJ6" s="309"/>
      <c r="AK6" s="309"/>
      <c r="AL6" s="40" t="s">
        <v>85</v>
      </c>
      <c r="AM6" s="309"/>
      <c r="AN6" s="309"/>
      <c r="AO6" s="309"/>
      <c r="AP6" s="309"/>
      <c r="AQ6" s="309"/>
      <c r="AR6" s="309"/>
      <c r="AS6" s="309"/>
      <c r="AT6" s="309"/>
      <c r="AU6" s="309"/>
      <c r="AV6" s="309"/>
      <c r="AW6" s="309"/>
      <c r="AX6" s="81"/>
      <c r="AY6" s="309"/>
      <c r="AZ6" s="310"/>
      <c r="BA6" s="98" t="s">
        <v>85</v>
      </c>
      <c r="BB6" s="99" t="s">
        <v>85</v>
      </c>
      <c r="BC6" s="98" t="s">
        <v>85</v>
      </c>
      <c r="BD6" s="310">
        <v>41.6</v>
      </c>
      <c r="BE6" s="309"/>
      <c r="BF6" s="309"/>
      <c r="BG6" s="309"/>
      <c r="BH6" s="379">
        <v>0</v>
      </c>
      <c r="BI6" s="303">
        <v>24</v>
      </c>
      <c r="BJ6" s="309" t="s">
        <v>3930</v>
      </c>
      <c r="BK6" s="80" t="s">
        <v>4050</v>
      </c>
      <c r="BL6" s="309"/>
      <c r="BM6" s="309"/>
      <c r="BN6" s="309"/>
      <c r="BO6" s="309"/>
      <c r="BP6" s="309"/>
      <c r="BQ6" s="309"/>
      <c r="BR6" s="309"/>
      <c r="BS6" s="309"/>
      <c r="BT6" s="309"/>
      <c r="BU6" s="309"/>
      <c r="BV6" s="309"/>
      <c r="BW6" s="309"/>
      <c r="BX6" s="309"/>
      <c r="BY6" s="309"/>
      <c r="BZ6" s="324" t="str">
        <f t="shared" si="1"/>
        <v>DISCONTINUED - MR301 The Standard, 20x10, -24mm Offset, 8x6.5, 131mm Centerbore, Machined - Clear Coat</v>
      </c>
      <c r="CA6" s="324" t="s">
        <v>3880</v>
      </c>
      <c r="CB6" s="324" t="s">
        <v>3879</v>
      </c>
      <c r="CC6" s="313" t="str">
        <f t="shared" si="2"/>
        <v>STREET (3XX)</v>
      </c>
    </row>
    <row r="7" spans="1:81" s="301" customFormat="1" ht="15.75" customHeight="1">
      <c r="A7" s="22">
        <f t="shared" si="0"/>
        <v>4</v>
      </c>
      <c r="B7" s="99" t="s">
        <v>84</v>
      </c>
      <c r="C7" s="29" t="s">
        <v>1072</v>
      </c>
      <c r="D7" s="303" t="s">
        <v>1114</v>
      </c>
      <c r="E7" s="304" t="s">
        <v>1293</v>
      </c>
      <c r="F7" s="304"/>
      <c r="G7" s="304"/>
      <c r="H7" s="304" t="s">
        <v>1293</v>
      </c>
      <c r="I7" s="336">
        <v>40544</v>
      </c>
      <c r="J7" s="302"/>
      <c r="K7" s="293" t="s">
        <v>1274</v>
      </c>
      <c r="L7" s="305">
        <v>257.5</v>
      </c>
      <c r="M7" s="295"/>
      <c r="N7" s="295"/>
      <c r="O7" s="303">
        <v>20</v>
      </c>
      <c r="P7" s="8">
        <v>10</v>
      </c>
      <c r="Q7" s="29" t="s">
        <v>1762</v>
      </c>
      <c r="R7" s="303">
        <v>8</v>
      </c>
      <c r="S7" s="303">
        <v>6.5</v>
      </c>
      <c r="T7" s="306">
        <v>-24</v>
      </c>
      <c r="U7" s="331">
        <v>4.5</v>
      </c>
      <c r="V7" s="303" t="s">
        <v>85</v>
      </c>
      <c r="W7" s="311">
        <v>131</v>
      </c>
      <c r="X7" s="307">
        <v>35.700000000000003</v>
      </c>
      <c r="Y7" s="306">
        <v>3600</v>
      </c>
      <c r="Z7" s="306" t="s">
        <v>87</v>
      </c>
      <c r="AA7" s="306"/>
      <c r="AB7" s="296" t="s">
        <v>4995</v>
      </c>
      <c r="AC7" s="308" t="s">
        <v>3931</v>
      </c>
      <c r="AD7" s="298" t="s">
        <v>85</v>
      </c>
      <c r="AE7" s="308" t="s">
        <v>85</v>
      </c>
      <c r="AF7" s="309"/>
      <c r="AG7" s="308"/>
      <c r="AH7" s="308" t="s">
        <v>86</v>
      </c>
      <c r="AI7" s="299" t="s">
        <v>85</v>
      </c>
      <c r="AJ7" s="309"/>
      <c r="AK7" s="309"/>
      <c r="AL7" s="40" t="s">
        <v>85</v>
      </c>
      <c r="AM7" s="309"/>
      <c r="AN7" s="309"/>
      <c r="AO7" s="309"/>
      <c r="AP7" s="309"/>
      <c r="AQ7" s="309"/>
      <c r="AR7" s="309"/>
      <c r="AS7" s="309"/>
      <c r="AT7" s="309"/>
      <c r="AU7" s="309"/>
      <c r="AV7" s="309"/>
      <c r="AW7" s="309"/>
      <c r="AX7" s="81"/>
      <c r="AY7" s="309"/>
      <c r="AZ7" s="310"/>
      <c r="BA7" s="98" t="s">
        <v>85</v>
      </c>
      <c r="BB7" s="99" t="s">
        <v>85</v>
      </c>
      <c r="BC7" s="98" t="s">
        <v>85</v>
      </c>
      <c r="BD7" s="310">
        <v>41.6</v>
      </c>
      <c r="BE7" s="309"/>
      <c r="BF7" s="309"/>
      <c r="BG7" s="309"/>
      <c r="BH7" s="379">
        <v>0</v>
      </c>
      <c r="BI7" s="303">
        <v>24</v>
      </c>
      <c r="BJ7" s="309" t="s">
        <v>3930</v>
      </c>
      <c r="BK7" s="80" t="s">
        <v>4050</v>
      </c>
      <c r="BL7" s="309"/>
      <c r="BM7" s="309"/>
      <c r="BN7" s="309"/>
      <c r="BO7" s="309"/>
      <c r="BP7" s="309"/>
      <c r="BQ7" s="309"/>
      <c r="BR7" s="309"/>
      <c r="BS7" s="309"/>
      <c r="BT7" s="309"/>
      <c r="BU7" s="309"/>
      <c r="BV7" s="309"/>
      <c r="BW7" s="309"/>
      <c r="BX7" s="309"/>
      <c r="BY7" s="309"/>
      <c r="BZ7" s="324" t="str">
        <f t="shared" si="1"/>
        <v>DISCONTINUED - MR301 The Standard, 20x10, -24mm Offset, 8x6.5, 131mm Centerbore, Matte Black</v>
      </c>
      <c r="CA7" s="324" t="s">
        <v>3880</v>
      </c>
      <c r="CB7" s="324" t="s">
        <v>3879</v>
      </c>
      <c r="CC7" s="313" t="str">
        <f t="shared" si="2"/>
        <v>STREET (3XX)</v>
      </c>
    </row>
    <row r="8" spans="1:81" s="301" customFormat="1" ht="15.75" customHeight="1">
      <c r="A8" s="22">
        <f t="shared" si="0"/>
        <v>5</v>
      </c>
      <c r="B8" s="99" t="s">
        <v>84</v>
      </c>
      <c r="C8" s="29" t="s">
        <v>1072</v>
      </c>
      <c r="D8" s="303" t="s">
        <v>1114</v>
      </c>
      <c r="E8" s="304" t="s">
        <v>1294</v>
      </c>
      <c r="F8" s="304"/>
      <c r="G8" s="304"/>
      <c r="H8" s="304" t="s">
        <v>1294</v>
      </c>
      <c r="I8" s="336">
        <v>40544</v>
      </c>
      <c r="J8" s="302"/>
      <c r="K8" s="293" t="s">
        <v>1274</v>
      </c>
      <c r="L8" s="305">
        <v>257.5</v>
      </c>
      <c r="M8" s="295"/>
      <c r="N8" s="295"/>
      <c r="O8" s="303">
        <v>20</v>
      </c>
      <c r="P8" s="8">
        <v>10</v>
      </c>
      <c r="Q8" s="29" t="s">
        <v>1763</v>
      </c>
      <c r="R8" s="303">
        <v>8</v>
      </c>
      <c r="S8" s="303">
        <v>170</v>
      </c>
      <c r="T8" s="306">
        <v>-24</v>
      </c>
      <c r="U8" s="331">
        <v>4.5</v>
      </c>
      <c r="V8" s="303" t="s">
        <v>85</v>
      </c>
      <c r="W8" s="311">
        <v>131</v>
      </c>
      <c r="X8" s="307">
        <v>35.700000000000003</v>
      </c>
      <c r="Y8" s="306">
        <v>3600</v>
      </c>
      <c r="Z8" s="306" t="s">
        <v>5454</v>
      </c>
      <c r="AA8" s="306"/>
      <c r="AB8" s="296" t="s">
        <v>4744</v>
      </c>
      <c r="AC8" s="308" t="s">
        <v>1727</v>
      </c>
      <c r="AD8" s="298" t="s">
        <v>85</v>
      </c>
      <c r="AE8" s="308" t="s">
        <v>85</v>
      </c>
      <c r="AF8" s="309"/>
      <c r="AG8" s="308"/>
      <c r="AH8" s="308" t="s">
        <v>86</v>
      </c>
      <c r="AI8" s="299" t="s">
        <v>85</v>
      </c>
      <c r="AJ8" s="309"/>
      <c r="AK8" s="309"/>
      <c r="AL8" s="40" t="s">
        <v>85</v>
      </c>
      <c r="AM8" s="309"/>
      <c r="AN8" s="309"/>
      <c r="AO8" s="309"/>
      <c r="AP8" s="309"/>
      <c r="AQ8" s="309"/>
      <c r="AR8" s="309"/>
      <c r="AS8" s="309"/>
      <c r="AT8" s="309"/>
      <c r="AU8" s="309"/>
      <c r="AV8" s="309"/>
      <c r="AW8" s="309"/>
      <c r="AX8" s="81"/>
      <c r="AY8" s="309"/>
      <c r="AZ8" s="310"/>
      <c r="BA8" s="98" t="s">
        <v>85</v>
      </c>
      <c r="BB8" s="99" t="s">
        <v>85</v>
      </c>
      <c r="BC8" s="98" t="s">
        <v>85</v>
      </c>
      <c r="BD8" s="310">
        <v>41.6</v>
      </c>
      <c r="BE8" s="309"/>
      <c r="BF8" s="309"/>
      <c r="BG8" s="309"/>
      <c r="BH8" s="379">
        <v>0</v>
      </c>
      <c r="BI8" s="303">
        <v>24</v>
      </c>
      <c r="BJ8" s="309" t="s">
        <v>3930</v>
      </c>
      <c r="BK8" s="80" t="s">
        <v>4050</v>
      </c>
      <c r="BL8" s="309"/>
      <c r="BM8" s="309"/>
      <c r="BN8" s="309"/>
      <c r="BO8" s="309"/>
      <c r="BP8" s="309"/>
      <c r="BQ8" s="309"/>
      <c r="BR8" s="309"/>
      <c r="BS8" s="309"/>
      <c r="BT8" s="309"/>
      <c r="BU8" s="309"/>
      <c r="BV8" s="309"/>
      <c r="BW8" s="309"/>
      <c r="BX8" s="309"/>
      <c r="BY8" s="309"/>
      <c r="BZ8" s="324" t="str">
        <f t="shared" si="1"/>
        <v>DISCONTINUED - MR301 The Standard, 20x10, -24mm Offset, 8x170, 131mm Centerbore, Machined - Clear Coat</v>
      </c>
      <c r="CA8" s="324" t="s">
        <v>3880</v>
      </c>
      <c r="CB8" s="324" t="s">
        <v>3879</v>
      </c>
      <c r="CC8" s="313" t="str">
        <f t="shared" si="2"/>
        <v>STREET (3XX)</v>
      </c>
    </row>
    <row r="9" spans="1:81" s="301" customFormat="1" ht="15.75" customHeight="1">
      <c r="A9" s="22">
        <f t="shared" si="0"/>
        <v>6</v>
      </c>
      <c r="B9" s="99" t="s">
        <v>84</v>
      </c>
      <c r="C9" s="29" t="s">
        <v>1072</v>
      </c>
      <c r="D9" s="303" t="s">
        <v>1114</v>
      </c>
      <c r="E9" s="304" t="s">
        <v>1295</v>
      </c>
      <c r="F9" s="304"/>
      <c r="G9" s="304"/>
      <c r="H9" s="304" t="s">
        <v>1295</v>
      </c>
      <c r="I9" s="336">
        <v>40544</v>
      </c>
      <c r="J9" s="302"/>
      <c r="K9" s="293" t="s">
        <v>1274</v>
      </c>
      <c r="L9" s="305">
        <v>257.5</v>
      </c>
      <c r="M9" s="295"/>
      <c r="N9" s="295"/>
      <c r="O9" s="303">
        <v>20</v>
      </c>
      <c r="P9" s="8">
        <v>10</v>
      </c>
      <c r="Q9" s="29" t="s">
        <v>1763</v>
      </c>
      <c r="R9" s="303">
        <v>8</v>
      </c>
      <c r="S9" s="303">
        <v>170</v>
      </c>
      <c r="T9" s="306">
        <v>-24</v>
      </c>
      <c r="U9" s="331">
        <v>4.5</v>
      </c>
      <c r="V9" s="303" t="s">
        <v>85</v>
      </c>
      <c r="W9" s="311">
        <v>131</v>
      </c>
      <c r="X9" s="307">
        <v>35.700000000000003</v>
      </c>
      <c r="Y9" s="306">
        <v>3600</v>
      </c>
      <c r="Z9" s="306" t="s">
        <v>87</v>
      </c>
      <c r="AA9" s="306"/>
      <c r="AB9" s="296" t="s">
        <v>4744</v>
      </c>
      <c r="AC9" s="308" t="s">
        <v>3931</v>
      </c>
      <c r="AD9" s="298" t="s">
        <v>85</v>
      </c>
      <c r="AE9" s="308" t="s">
        <v>85</v>
      </c>
      <c r="AF9" s="309"/>
      <c r="AG9" s="308"/>
      <c r="AH9" s="308" t="s">
        <v>86</v>
      </c>
      <c r="AI9" s="299" t="s">
        <v>85</v>
      </c>
      <c r="AJ9" s="309"/>
      <c r="AK9" s="309"/>
      <c r="AL9" s="40" t="s">
        <v>85</v>
      </c>
      <c r="AM9" s="309"/>
      <c r="AN9" s="309"/>
      <c r="AO9" s="309"/>
      <c r="AP9" s="309"/>
      <c r="AQ9" s="309"/>
      <c r="AR9" s="309"/>
      <c r="AS9" s="309"/>
      <c r="AT9" s="309"/>
      <c r="AU9" s="309"/>
      <c r="AV9" s="309"/>
      <c r="AW9" s="309"/>
      <c r="AX9" s="81"/>
      <c r="AY9" s="309"/>
      <c r="AZ9" s="310"/>
      <c r="BA9" s="98" t="s">
        <v>85</v>
      </c>
      <c r="BB9" s="99" t="s">
        <v>85</v>
      </c>
      <c r="BC9" s="98" t="s">
        <v>85</v>
      </c>
      <c r="BD9" s="310">
        <v>41.6</v>
      </c>
      <c r="BE9" s="309"/>
      <c r="BF9" s="309"/>
      <c r="BG9" s="309"/>
      <c r="BH9" s="379">
        <v>0</v>
      </c>
      <c r="BI9" s="303">
        <v>24</v>
      </c>
      <c r="BJ9" s="309" t="s">
        <v>3930</v>
      </c>
      <c r="BK9" s="80" t="s">
        <v>4050</v>
      </c>
      <c r="BL9" s="309"/>
      <c r="BM9" s="309"/>
      <c r="BN9" s="309"/>
      <c r="BO9" s="309"/>
      <c r="BP9" s="309"/>
      <c r="BQ9" s="309"/>
      <c r="BR9" s="309"/>
      <c r="BS9" s="309"/>
      <c r="BT9" s="309"/>
      <c r="BU9" s="309"/>
      <c r="BV9" s="309"/>
      <c r="BW9" s="309"/>
      <c r="BX9" s="309"/>
      <c r="BY9" s="309"/>
      <c r="BZ9" s="324" t="str">
        <f t="shared" si="1"/>
        <v>DISCONTINUED - MR301 The Standard, 20x10, -24mm Offset, 8x170, 131mm Centerbore, Matte Black</v>
      </c>
      <c r="CA9" s="324" t="s">
        <v>3880</v>
      </c>
      <c r="CB9" s="324" t="s">
        <v>3879</v>
      </c>
      <c r="CC9" s="313" t="str">
        <f t="shared" si="2"/>
        <v>STREET (3XX)</v>
      </c>
    </row>
    <row r="10" spans="1:81" s="301" customFormat="1" ht="15.75" customHeight="1">
      <c r="A10" s="22">
        <f t="shared" si="0"/>
        <v>7</v>
      </c>
      <c r="B10" s="99" t="s">
        <v>84</v>
      </c>
      <c r="C10" s="29" t="s">
        <v>1072</v>
      </c>
      <c r="D10" s="303" t="s">
        <v>1114</v>
      </c>
      <c r="E10" s="304" t="s">
        <v>1296</v>
      </c>
      <c r="F10" s="304"/>
      <c r="G10" s="304"/>
      <c r="H10" s="304" t="s">
        <v>1296</v>
      </c>
      <c r="I10" s="336">
        <v>40544</v>
      </c>
      <c r="J10" s="302"/>
      <c r="K10" s="293" t="s">
        <v>1274</v>
      </c>
      <c r="L10" s="305">
        <v>231.5</v>
      </c>
      <c r="M10" s="295"/>
      <c r="N10" s="295"/>
      <c r="O10" s="303">
        <v>18</v>
      </c>
      <c r="P10" s="8">
        <v>9</v>
      </c>
      <c r="Q10" s="29" t="s">
        <v>1755</v>
      </c>
      <c r="R10" s="303">
        <v>5</v>
      </c>
      <c r="S10" s="303">
        <v>5</v>
      </c>
      <c r="T10" s="306">
        <v>18</v>
      </c>
      <c r="U10" s="331">
        <v>5.75</v>
      </c>
      <c r="V10" s="303" t="s">
        <v>85</v>
      </c>
      <c r="W10" s="311">
        <v>94</v>
      </c>
      <c r="X10" s="307">
        <v>28.199999999999996</v>
      </c>
      <c r="Y10" s="306">
        <v>2500</v>
      </c>
      <c r="Z10" s="306" t="s">
        <v>87</v>
      </c>
      <c r="AA10" s="306"/>
      <c r="AB10" s="296" t="s">
        <v>7137</v>
      </c>
      <c r="AC10" s="308" t="s">
        <v>1725</v>
      </c>
      <c r="AD10" s="298">
        <v>33</v>
      </c>
      <c r="AE10" s="308" t="s">
        <v>85</v>
      </c>
      <c r="AF10" s="309"/>
      <c r="AG10" s="308"/>
      <c r="AH10" s="308" t="s">
        <v>86</v>
      </c>
      <c r="AI10" s="299" t="s">
        <v>85</v>
      </c>
      <c r="AJ10" s="309"/>
      <c r="AK10" s="309"/>
      <c r="AL10" s="40" t="s">
        <v>85</v>
      </c>
      <c r="AM10" s="309"/>
      <c r="AN10" s="309"/>
      <c r="AO10" s="309"/>
      <c r="AP10" s="309"/>
      <c r="AQ10" s="309"/>
      <c r="AR10" s="309"/>
      <c r="AS10" s="309"/>
      <c r="AT10" s="309"/>
      <c r="AU10" s="309"/>
      <c r="AV10" s="309"/>
      <c r="AW10" s="309"/>
      <c r="AX10" s="81"/>
      <c r="AY10" s="309"/>
      <c r="AZ10" s="310"/>
      <c r="BA10" s="98" t="s">
        <v>85</v>
      </c>
      <c r="BB10" s="99" t="s">
        <v>85</v>
      </c>
      <c r="BC10" s="98" t="s">
        <v>85</v>
      </c>
      <c r="BD10" s="310">
        <v>33.299999999999997</v>
      </c>
      <c r="BE10" s="309"/>
      <c r="BF10" s="309"/>
      <c r="BG10" s="309"/>
      <c r="BH10" s="379">
        <v>0</v>
      </c>
      <c r="BI10" s="303">
        <v>36</v>
      </c>
      <c r="BJ10" s="309" t="s">
        <v>3930</v>
      </c>
      <c r="BK10" s="80" t="s">
        <v>4050</v>
      </c>
      <c r="BL10" s="309"/>
      <c r="BM10" s="309"/>
      <c r="BN10" s="309"/>
      <c r="BO10" s="309"/>
      <c r="BP10" s="309"/>
      <c r="BQ10" s="309"/>
      <c r="BR10" s="309"/>
      <c r="BS10" s="309"/>
      <c r="BT10" s="309"/>
      <c r="BU10" s="309"/>
      <c r="BV10" s="309"/>
      <c r="BW10" s="309"/>
      <c r="BX10" s="309"/>
      <c r="BY10" s="309"/>
      <c r="BZ10" s="324" t="str">
        <f t="shared" si="1"/>
        <v>DISCONTINUED - MR301 The Standard, 18x9, +18mm Offset, 5x5, 94mm Centerbore, Matte Black</v>
      </c>
      <c r="CA10" s="324" t="s">
        <v>3880</v>
      </c>
      <c r="CB10" s="324" t="s">
        <v>3879</v>
      </c>
      <c r="CC10" s="313" t="str">
        <f t="shared" si="2"/>
        <v>STREET (3XX)</v>
      </c>
    </row>
    <row r="11" spans="1:81" s="301" customFormat="1" ht="15.75" customHeight="1">
      <c r="A11" s="22">
        <f t="shared" si="0"/>
        <v>8</v>
      </c>
      <c r="B11" s="99" t="s">
        <v>84</v>
      </c>
      <c r="C11" s="29" t="s">
        <v>1072</v>
      </c>
      <c r="D11" s="303" t="s">
        <v>1114</v>
      </c>
      <c r="E11" s="304" t="s">
        <v>97</v>
      </c>
      <c r="F11" s="304"/>
      <c r="G11" s="304"/>
      <c r="H11" s="304" t="s">
        <v>97</v>
      </c>
      <c r="I11" s="336">
        <v>40544</v>
      </c>
      <c r="J11" s="302"/>
      <c r="K11" s="293" t="s">
        <v>1274</v>
      </c>
      <c r="L11" s="305">
        <v>203.5</v>
      </c>
      <c r="M11" s="295"/>
      <c r="N11" s="295"/>
      <c r="O11" s="303">
        <v>17</v>
      </c>
      <c r="P11" s="8">
        <v>7.5</v>
      </c>
      <c r="Q11" s="29" t="s">
        <v>1752</v>
      </c>
      <c r="R11" s="303">
        <v>5</v>
      </c>
      <c r="S11" s="303">
        <v>160</v>
      </c>
      <c r="T11" s="306">
        <v>50</v>
      </c>
      <c r="U11" s="331">
        <v>6.2</v>
      </c>
      <c r="V11" s="303" t="s">
        <v>85</v>
      </c>
      <c r="W11" s="311">
        <v>90</v>
      </c>
      <c r="X11" s="307">
        <v>27.3</v>
      </c>
      <c r="Y11" s="306">
        <v>3000</v>
      </c>
      <c r="Z11" s="306" t="s">
        <v>87</v>
      </c>
      <c r="AA11" s="306"/>
      <c r="AB11" s="296" t="s">
        <v>6349</v>
      </c>
      <c r="AC11" s="308" t="s">
        <v>1588</v>
      </c>
      <c r="AD11" s="298">
        <v>33</v>
      </c>
      <c r="AE11" s="308" t="s">
        <v>85</v>
      </c>
      <c r="AF11" s="309"/>
      <c r="AG11" s="308"/>
      <c r="AH11" s="308" t="s">
        <v>86</v>
      </c>
      <c r="AI11" s="299" t="s">
        <v>85</v>
      </c>
      <c r="AJ11" s="309"/>
      <c r="AK11" s="309"/>
      <c r="AL11" s="40" t="s">
        <v>85</v>
      </c>
      <c r="AM11" s="309"/>
      <c r="AN11" s="309"/>
      <c r="AO11" s="309"/>
      <c r="AP11" s="309"/>
      <c r="AQ11" s="309"/>
      <c r="AR11" s="309"/>
      <c r="AS11" s="309"/>
      <c r="AT11" s="309"/>
      <c r="AU11" s="309"/>
      <c r="AV11" s="309"/>
      <c r="AW11" s="309"/>
      <c r="AX11" s="81"/>
      <c r="AY11" s="309"/>
      <c r="AZ11" s="310"/>
      <c r="BA11" s="98" t="s">
        <v>85</v>
      </c>
      <c r="BB11" s="99" t="s">
        <v>85</v>
      </c>
      <c r="BC11" s="98" t="s">
        <v>85</v>
      </c>
      <c r="BD11" s="310">
        <v>31.8</v>
      </c>
      <c r="BE11" s="309"/>
      <c r="BF11" s="309"/>
      <c r="BG11" s="309"/>
      <c r="BH11" s="379">
        <v>0</v>
      </c>
      <c r="BI11" s="303">
        <v>36</v>
      </c>
      <c r="BJ11" s="309" t="s">
        <v>3930</v>
      </c>
      <c r="BK11" s="80" t="s">
        <v>4050</v>
      </c>
      <c r="BL11" s="309"/>
      <c r="BM11" s="309"/>
      <c r="BN11" s="309"/>
      <c r="BO11" s="309"/>
      <c r="BP11" s="309"/>
      <c r="BQ11" s="309"/>
      <c r="BR11" s="309"/>
      <c r="BS11" s="309"/>
      <c r="BT11" s="309"/>
      <c r="BU11" s="309"/>
      <c r="BV11" s="309"/>
      <c r="BW11" s="309"/>
      <c r="BX11" s="309"/>
      <c r="BY11" s="309"/>
      <c r="BZ11" s="324" t="str">
        <f t="shared" si="1"/>
        <v>DISCONTINUED - MR301 The Standard, 17x7.5, +50mm Offset, 5x160, 90mm Centerbore, Matte Black</v>
      </c>
      <c r="CA11" s="324" t="s">
        <v>3880</v>
      </c>
      <c r="CB11" s="324" t="s">
        <v>3879</v>
      </c>
      <c r="CC11" s="313" t="str">
        <f t="shared" si="2"/>
        <v>STREET (3XX)</v>
      </c>
    </row>
    <row r="12" spans="1:81" s="301" customFormat="1" ht="15.75" customHeight="1">
      <c r="A12" s="22">
        <f t="shared" si="0"/>
        <v>9</v>
      </c>
      <c r="B12" s="99" t="s">
        <v>84</v>
      </c>
      <c r="C12" s="29" t="s">
        <v>1072</v>
      </c>
      <c r="D12" s="303" t="s">
        <v>1114</v>
      </c>
      <c r="E12" s="304" t="s">
        <v>1297</v>
      </c>
      <c r="F12" s="304"/>
      <c r="G12" s="304"/>
      <c r="H12" s="304" t="s">
        <v>1297</v>
      </c>
      <c r="I12" s="336">
        <v>40544</v>
      </c>
      <c r="J12" s="302"/>
      <c r="K12" s="293" t="s">
        <v>1274</v>
      </c>
      <c r="L12" s="305">
        <v>203.5</v>
      </c>
      <c r="M12" s="295"/>
      <c r="N12" s="295"/>
      <c r="O12" s="303">
        <v>17</v>
      </c>
      <c r="P12" s="8">
        <v>7.5</v>
      </c>
      <c r="Q12" s="29" t="s">
        <v>1752</v>
      </c>
      <c r="R12" s="303">
        <v>5</v>
      </c>
      <c r="S12" s="303">
        <v>160</v>
      </c>
      <c r="T12" s="306">
        <v>50</v>
      </c>
      <c r="U12" s="331">
        <v>6.2</v>
      </c>
      <c r="V12" s="303" t="s">
        <v>85</v>
      </c>
      <c r="W12" s="311">
        <v>90</v>
      </c>
      <c r="X12" s="307">
        <v>27.3</v>
      </c>
      <c r="Y12" s="306">
        <v>3000</v>
      </c>
      <c r="Z12" s="306" t="s">
        <v>5454</v>
      </c>
      <c r="AA12" s="306"/>
      <c r="AB12" s="296" t="s">
        <v>6349</v>
      </c>
      <c r="AC12" s="308" t="s">
        <v>1586</v>
      </c>
      <c r="AD12" s="298">
        <v>33</v>
      </c>
      <c r="AE12" s="308" t="s">
        <v>85</v>
      </c>
      <c r="AF12" s="309"/>
      <c r="AG12" s="308"/>
      <c r="AH12" s="308" t="s">
        <v>86</v>
      </c>
      <c r="AI12" s="299" t="s">
        <v>85</v>
      </c>
      <c r="AJ12" s="309"/>
      <c r="AK12" s="309"/>
      <c r="AL12" s="40" t="s">
        <v>85</v>
      </c>
      <c r="AM12" s="309"/>
      <c r="AN12" s="309"/>
      <c r="AO12" s="309"/>
      <c r="AP12" s="309"/>
      <c r="AQ12" s="309"/>
      <c r="AR12" s="309"/>
      <c r="AS12" s="309"/>
      <c r="AT12" s="309"/>
      <c r="AU12" s="309"/>
      <c r="AV12" s="309"/>
      <c r="AW12" s="309"/>
      <c r="AX12" s="81"/>
      <c r="AY12" s="309"/>
      <c r="AZ12" s="310"/>
      <c r="BA12" s="98" t="s">
        <v>85</v>
      </c>
      <c r="BB12" s="99" t="s">
        <v>85</v>
      </c>
      <c r="BC12" s="98" t="s">
        <v>85</v>
      </c>
      <c r="BD12" s="310">
        <v>31.8</v>
      </c>
      <c r="BE12" s="309"/>
      <c r="BF12" s="309"/>
      <c r="BG12" s="309"/>
      <c r="BH12" s="379">
        <v>0</v>
      </c>
      <c r="BI12" s="303">
        <v>36</v>
      </c>
      <c r="BJ12" s="309" t="s">
        <v>3930</v>
      </c>
      <c r="BK12" s="80" t="s">
        <v>4050</v>
      </c>
      <c r="BL12" s="309"/>
      <c r="BM12" s="309"/>
      <c r="BN12" s="309"/>
      <c r="BO12" s="309"/>
      <c r="BP12" s="309"/>
      <c r="BQ12" s="309"/>
      <c r="BR12" s="309"/>
      <c r="BS12" s="309"/>
      <c r="BT12" s="309"/>
      <c r="BU12" s="309"/>
      <c r="BV12" s="309"/>
      <c r="BW12" s="309"/>
      <c r="BX12" s="309"/>
      <c r="BY12" s="309"/>
      <c r="BZ12" s="324" t="str">
        <f t="shared" si="1"/>
        <v>DISCONTINUED - MR301 The Standard, 17x7.5, +50mm Offset, 5x160, 90mm Centerbore, Machined - Clear Coat</v>
      </c>
      <c r="CA12" s="324" t="s">
        <v>3880</v>
      </c>
      <c r="CB12" s="324" t="s">
        <v>3879</v>
      </c>
      <c r="CC12" s="313" t="str">
        <f t="shared" si="2"/>
        <v>STREET (3XX)</v>
      </c>
    </row>
    <row r="13" spans="1:81" s="301" customFormat="1" ht="15.75" customHeight="1">
      <c r="A13" s="22">
        <f t="shared" si="0"/>
        <v>10</v>
      </c>
      <c r="B13" s="99" t="s">
        <v>84</v>
      </c>
      <c r="C13" s="29" t="s">
        <v>1072</v>
      </c>
      <c r="D13" s="303" t="s">
        <v>1115</v>
      </c>
      <c r="E13" s="304" t="s">
        <v>1298</v>
      </c>
      <c r="F13" s="304"/>
      <c r="G13" s="304"/>
      <c r="H13" s="304" t="s">
        <v>1298</v>
      </c>
      <c r="I13" s="336">
        <v>40909</v>
      </c>
      <c r="J13" s="302"/>
      <c r="K13" s="293" t="s">
        <v>1274</v>
      </c>
      <c r="L13" s="305">
        <v>249.5</v>
      </c>
      <c r="M13" s="295"/>
      <c r="N13" s="295"/>
      <c r="O13" s="303">
        <v>20</v>
      </c>
      <c r="P13" s="8">
        <v>9</v>
      </c>
      <c r="Q13" s="29" t="s">
        <v>1751</v>
      </c>
      <c r="R13" s="303">
        <v>5</v>
      </c>
      <c r="S13" s="303">
        <v>150</v>
      </c>
      <c r="T13" s="306">
        <v>18</v>
      </c>
      <c r="U13" s="331">
        <v>5.75</v>
      </c>
      <c r="V13" s="303" t="s">
        <v>85</v>
      </c>
      <c r="W13" s="311">
        <v>116.5</v>
      </c>
      <c r="X13" s="307">
        <v>35.5</v>
      </c>
      <c r="Y13" s="306">
        <v>2500</v>
      </c>
      <c r="Z13" s="306" t="s">
        <v>87</v>
      </c>
      <c r="AA13" s="306"/>
      <c r="AB13" s="296" t="s">
        <v>4881</v>
      </c>
      <c r="AC13" s="308" t="s">
        <v>1600</v>
      </c>
      <c r="AD13" s="298">
        <v>33</v>
      </c>
      <c r="AE13" s="308" t="s">
        <v>85</v>
      </c>
      <c r="AF13" s="309"/>
      <c r="AG13" s="308"/>
      <c r="AH13" s="308" t="s">
        <v>85</v>
      </c>
      <c r="AI13" s="299" t="s">
        <v>85</v>
      </c>
      <c r="AJ13" s="309"/>
      <c r="AK13" s="309"/>
      <c r="AL13" s="40" t="s">
        <v>85</v>
      </c>
      <c r="AM13" s="309"/>
      <c r="AN13" s="309"/>
      <c r="AO13" s="309"/>
      <c r="AP13" s="309"/>
      <c r="AQ13" s="309"/>
      <c r="AR13" s="309"/>
      <c r="AS13" s="309"/>
      <c r="AT13" s="309"/>
      <c r="AU13" s="309"/>
      <c r="AV13" s="309"/>
      <c r="AW13" s="309"/>
      <c r="AX13" s="81"/>
      <c r="AY13" s="309"/>
      <c r="AZ13" s="310"/>
      <c r="BA13" s="98" t="s">
        <v>85</v>
      </c>
      <c r="BB13" s="99" t="s">
        <v>85</v>
      </c>
      <c r="BC13" s="98" t="s">
        <v>85</v>
      </c>
      <c r="BD13" s="310">
        <v>40.4</v>
      </c>
      <c r="BE13" s="309"/>
      <c r="BF13" s="309"/>
      <c r="BG13" s="309"/>
      <c r="BH13" s="379">
        <v>0</v>
      </c>
      <c r="BI13" s="303">
        <v>24</v>
      </c>
      <c r="BJ13" s="309" t="s">
        <v>3930</v>
      </c>
      <c r="BK13" s="80" t="s">
        <v>4050</v>
      </c>
      <c r="BL13" s="309"/>
      <c r="BM13" s="309"/>
      <c r="BN13" s="309"/>
      <c r="BO13" s="309"/>
      <c r="BP13" s="309"/>
      <c r="BQ13" s="309"/>
      <c r="BR13" s="309"/>
      <c r="BS13" s="309"/>
      <c r="BT13" s="309"/>
      <c r="BU13" s="309"/>
      <c r="BV13" s="309"/>
      <c r="BW13" s="309"/>
      <c r="BX13" s="309"/>
      <c r="BY13" s="309"/>
      <c r="BZ13" s="324" t="str">
        <f t="shared" si="1"/>
        <v>DISCONTINUED - MR302 Fat Five, 20x9, +18mm Offset, 5x150, 116.5mm Centerbore, Matte Black</v>
      </c>
      <c r="CA13" s="324" t="s">
        <v>3880</v>
      </c>
      <c r="CB13" s="324" t="s">
        <v>3879</v>
      </c>
      <c r="CC13" s="313" t="str">
        <f t="shared" si="2"/>
        <v>STREET (3XX)</v>
      </c>
    </row>
    <row r="14" spans="1:81" s="301" customFormat="1" ht="15.75" customHeight="1">
      <c r="A14" s="22">
        <f t="shared" si="0"/>
        <v>11</v>
      </c>
      <c r="B14" s="99" t="s">
        <v>84</v>
      </c>
      <c r="C14" s="29" t="s">
        <v>1072</v>
      </c>
      <c r="D14" s="303" t="s">
        <v>1115</v>
      </c>
      <c r="E14" s="304" t="s">
        <v>1299</v>
      </c>
      <c r="F14" s="304"/>
      <c r="G14" s="304"/>
      <c r="H14" s="304" t="s">
        <v>1299</v>
      </c>
      <c r="I14" s="336">
        <v>40909</v>
      </c>
      <c r="J14" s="302"/>
      <c r="K14" s="293" t="s">
        <v>1274</v>
      </c>
      <c r="L14" s="305">
        <v>249.5</v>
      </c>
      <c r="M14" s="295"/>
      <c r="N14" s="295"/>
      <c r="O14" s="303">
        <v>20</v>
      </c>
      <c r="P14" s="8">
        <v>9</v>
      </c>
      <c r="Q14" s="29" t="s">
        <v>1123</v>
      </c>
      <c r="R14" s="303">
        <v>6</v>
      </c>
      <c r="S14" s="303">
        <v>5.5</v>
      </c>
      <c r="T14" s="306">
        <v>18</v>
      </c>
      <c r="U14" s="331">
        <v>5.75</v>
      </c>
      <c r="V14" s="303" t="s">
        <v>85</v>
      </c>
      <c r="W14" s="311">
        <v>108</v>
      </c>
      <c r="X14" s="307">
        <v>35.5</v>
      </c>
      <c r="Y14" s="306">
        <v>2500</v>
      </c>
      <c r="Z14" s="306" t="s">
        <v>87</v>
      </c>
      <c r="AA14" s="306"/>
      <c r="AB14" s="296" t="s">
        <v>5009</v>
      </c>
      <c r="AC14" s="308" t="s">
        <v>1597</v>
      </c>
      <c r="AD14" s="298">
        <v>33</v>
      </c>
      <c r="AE14" s="308" t="s">
        <v>85</v>
      </c>
      <c r="AF14" s="309"/>
      <c r="AG14" s="308"/>
      <c r="AH14" s="308" t="s">
        <v>85</v>
      </c>
      <c r="AI14" s="299" t="s">
        <v>85</v>
      </c>
      <c r="AJ14" s="309"/>
      <c r="AK14" s="309"/>
      <c r="AL14" s="40" t="s">
        <v>85</v>
      </c>
      <c r="AM14" s="309"/>
      <c r="AN14" s="309"/>
      <c r="AO14" s="309"/>
      <c r="AP14" s="309"/>
      <c r="AQ14" s="309"/>
      <c r="AR14" s="309"/>
      <c r="AS14" s="309"/>
      <c r="AT14" s="309"/>
      <c r="AU14" s="309"/>
      <c r="AV14" s="309"/>
      <c r="AW14" s="309"/>
      <c r="AX14" s="81"/>
      <c r="AY14" s="309"/>
      <c r="AZ14" s="310"/>
      <c r="BA14" s="98" t="s">
        <v>85</v>
      </c>
      <c r="BB14" s="99" t="s">
        <v>85</v>
      </c>
      <c r="BC14" s="98" t="s">
        <v>85</v>
      </c>
      <c r="BD14" s="310">
        <v>40.4</v>
      </c>
      <c r="BE14" s="309"/>
      <c r="BF14" s="309"/>
      <c r="BG14" s="309"/>
      <c r="BH14" s="379">
        <v>0</v>
      </c>
      <c r="BI14" s="303">
        <v>24</v>
      </c>
      <c r="BJ14" s="309" t="s">
        <v>3930</v>
      </c>
      <c r="BK14" s="80" t="s">
        <v>4050</v>
      </c>
      <c r="BL14" s="309"/>
      <c r="BM14" s="309"/>
      <c r="BN14" s="309"/>
      <c r="BO14" s="309"/>
      <c r="BP14" s="309"/>
      <c r="BQ14" s="309"/>
      <c r="BR14" s="309"/>
      <c r="BS14" s="309"/>
      <c r="BT14" s="309"/>
      <c r="BU14" s="309"/>
      <c r="BV14" s="309"/>
      <c r="BW14" s="309"/>
      <c r="BX14" s="309"/>
      <c r="BY14" s="309"/>
      <c r="BZ14" s="324" t="str">
        <f t="shared" si="1"/>
        <v>DISCONTINUED - MR302 Fat Five, 20x9, +18mm Offset, 6x5.5, 108mm Centerbore, Matte Black</v>
      </c>
      <c r="CA14" s="324" t="s">
        <v>3880</v>
      </c>
      <c r="CB14" s="324" t="s">
        <v>3879</v>
      </c>
      <c r="CC14" s="313" t="str">
        <f t="shared" si="2"/>
        <v>STREET (3XX)</v>
      </c>
    </row>
    <row r="15" spans="1:81" s="301" customFormat="1" ht="15.75" customHeight="1">
      <c r="A15" s="22">
        <f t="shared" si="0"/>
        <v>12</v>
      </c>
      <c r="B15" s="99" t="s">
        <v>84</v>
      </c>
      <c r="C15" s="29" t="s">
        <v>1072</v>
      </c>
      <c r="D15" s="303" t="s">
        <v>1115</v>
      </c>
      <c r="E15" s="304" t="s">
        <v>1300</v>
      </c>
      <c r="F15" s="304"/>
      <c r="G15" s="304"/>
      <c r="H15" s="304" t="s">
        <v>1300</v>
      </c>
      <c r="I15" s="336">
        <v>40909</v>
      </c>
      <c r="J15" s="302"/>
      <c r="K15" s="293" t="s">
        <v>1274</v>
      </c>
      <c r="L15" s="305">
        <v>249.5</v>
      </c>
      <c r="M15" s="295"/>
      <c r="N15" s="295"/>
      <c r="O15" s="303">
        <v>20</v>
      </c>
      <c r="P15" s="8">
        <v>9</v>
      </c>
      <c r="Q15" s="29" t="s">
        <v>1760</v>
      </c>
      <c r="R15" s="303">
        <v>6</v>
      </c>
      <c r="S15" s="303">
        <v>135</v>
      </c>
      <c r="T15" s="306">
        <v>18</v>
      </c>
      <c r="U15" s="331">
        <v>5.75</v>
      </c>
      <c r="V15" s="303" t="s">
        <v>85</v>
      </c>
      <c r="W15" s="311">
        <v>94</v>
      </c>
      <c r="X15" s="307">
        <v>35.5</v>
      </c>
      <c r="Y15" s="306">
        <v>2500</v>
      </c>
      <c r="Z15" s="306" t="s">
        <v>87</v>
      </c>
      <c r="AA15" s="306"/>
      <c r="AB15" s="296" t="s">
        <v>4739</v>
      </c>
      <c r="AC15" s="308" t="s">
        <v>1593</v>
      </c>
      <c r="AD15" s="298">
        <v>33</v>
      </c>
      <c r="AE15" s="308" t="s">
        <v>85</v>
      </c>
      <c r="AF15" s="309"/>
      <c r="AG15" s="308"/>
      <c r="AH15" s="308" t="s">
        <v>85</v>
      </c>
      <c r="AI15" s="299" t="s">
        <v>85</v>
      </c>
      <c r="AJ15" s="309"/>
      <c r="AK15" s="309"/>
      <c r="AL15" s="40" t="s">
        <v>85</v>
      </c>
      <c r="AM15" s="309"/>
      <c r="AN15" s="309"/>
      <c r="AO15" s="309"/>
      <c r="AP15" s="309"/>
      <c r="AQ15" s="309"/>
      <c r="AR15" s="309"/>
      <c r="AS15" s="309"/>
      <c r="AT15" s="309"/>
      <c r="AU15" s="309"/>
      <c r="AV15" s="309"/>
      <c r="AW15" s="309"/>
      <c r="AX15" s="81"/>
      <c r="AY15" s="309"/>
      <c r="AZ15" s="310"/>
      <c r="BA15" s="98" t="s">
        <v>85</v>
      </c>
      <c r="BB15" s="99" t="s">
        <v>85</v>
      </c>
      <c r="BC15" s="98" t="s">
        <v>85</v>
      </c>
      <c r="BD15" s="310">
        <v>40.4</v>
      </c>
      <c r="BE15" s="309"/>
      <c r="BF15" s="309"/>
      <c r="BG15" s="309"/>
      <c r="BH15" s="379">
        <v>0</v>
      </c>
      <c r="BI15" s="303">
        <v>24</v>
      </c>
      <c r="BJ15" s="309" t="s">
        <v>3930</v>
      </c>
      <c r="BK15" s="80" t="s">
        <v>4050</v>
      </c>
      <c r="BL15" s="309"/>
      <c r="BM15" s="309"/>
      <c r="BN15" s="309"/>
      <c r="BO15" s="309"/>
      <c r="BP15" s="309"/>
      <c r="BQ15" s="309"/>
      <c r="BR15" s="309"/>
      <c r="BS15" s="309"/>
      <c r="BT15" s="309"/>
      <c r="BU15" s="309"/>
      <c r="BV15" s="309"/>
      <c r="BW15" s="309"/>
      <c r="BX15" s="309"/>
      <c r="BY15" s="309"/>
      <c r="BZ15" s="324" t="str">
        <f t="shared" si="1"/>
        <v>DISCONTINUED - MR302 Fat Five, 20x9, +18mm Offset, 6x135, 94mm Centerbore, Matte Black</v>
      </c>
      <c r="CA15" s="324" t="s">
        <v>3880</v>
      </c>
      <c r="CB15" s="324" t="s">
        <v>3879</v>
      </c>
      <c r="CC15" s="313" t="str">
        <f t="shared" si="2"/>
        <v>STREET (3XX)</v>
      </c>
    </row>
    <row r="16" spans="1:81" s="301" customFormat="1" ht="15.75" customHeight="1">
      <c r="A16" s="22">
        <f t="shared" si="0"/>
        <v>13</v>
      </c>
      <c r="B16" s="99" t="s">
        <v>84</v>
      </c>
      <c r="C16" s="29" t="s">
        <v>1072</v>
      </c>
      <c r="D16" s="303" t="s">
        <v>1115</v>
      </c>
      <c r="E16" s="304" t="s">
        <v>1301</v>
      </c>
      <c r="F16" s="304"/>
      <c r="G16" s="304"/>
      <c r="H16" s="304" t="s">
        <v>1301</v>
      </c>
      <c r="I16" s="336">
        <v>40909</v>
      </c>
      <c r="J16" s="302"/>
      <c r="K16" s="293" t="s">
        <v>1274</v>
      </c>
      <c r="L16" s="305">
        <v>249.5</v>
      </c>
      <c r="M16" s="295"/>
      <c r="N16" s="295"/>
      <c r="O16" s="303">
        <v>20</v>
      </c>
      <c r="P16" s="8">
        <v>9</v>
      </c>
      <c r="Q16" s="29" t="s">
        <v>1762</v>
      </c>
      <c r="R16" s="303">
        <v>8</v>
      </c>
      <c r="S16" s="303">
        <v>6.5</v>
      </c>
      <c r="T16" s="306">
        <v>18</v>
      </c>
      <c r="U16" s="331">
        <v>5.75</v>
      </c>
      <c r="V16" s="303" t="s">
        <v>85</v>
      </c>
      <c r="W16" s="311">
        <v>131</v>
      </c>
      <c r="X16" s="307">
        <v>35.5</v>
      </c>
      <c r="Y16" s="306">
        <v>3600</v>
      </c>
      <c r="Z16" s="306" t="s">
        <v>87</v>
      </c>
      <c r="AA16" s="306"/>
      <c r="AB16" s="296" t="s">
        <v>4867</v>
      </c>
      <c r="AC16" s="308" t="s">
        <v>1603</v>
      </c>
      <c r="AD16" s="298">
        <v>33</v>
      </c>
      <c r="AE16" s="308" t="s">
        <v>85</v>
      </c>
      <c r="AF16" s="309"/>
      <c r="AG16" s="308"/>
      <c r="AH16" s="308" t="s">
        <v>85</v>
      </c>
      <c r="AI16" s="299" t="s">
        <v>85</v>
      </c>
      <c r="AJ16" s="309"/>
      <c r="AK16" s="309"/>
      <c r="AL16" s="40" t="s">
        <v>85</v>
      </c>
      <c r="AM16" s="309"/>
      <c r="AN16" s="309"/>
      <c r="AO16" s="309"/>
      <c r="AP16" s="309"/>
      <c r="AQ16" s="309"/>
      <c r="AR16" s="309"/>
      <c r="AS16" s="309"/>
      <c r="AT16" s="309"/>
      <c r="AU16" s="309"/>
      <c r="AV16" s="309"/>
      <c r="AW16" s="309"/>
      <c r="AX16" s="81"/>
      <c r="AY16" s="309"/>
      <c r="AZ16" s="310"/>
      <c r="BA16" s="98" t="s">
        <v>85</v>
      </c>
      <c r="BB16" s="99" t="s">
        <v>85</v>
      </c>
      <c r="BC16" s="98" t="s">
        <v>85</v>
      </c>
      <c r="BD16" s="310">
        <v>40.4</v>
      </c>
      <c r="BE16" s="309"/>
      <c r="BF16" s="309"/>
      <c r="BG16" s="309"/>
      <c r="BH16" s="379">
        <v>0</v>
      </c>
      <c r="BI16" s="303">
        <v>24</v>
      </c>
      <c r="BJ16" s="309" t="s">
        <v>3930</v>
      </c>
      <c r="BK16" s="80" t="s">
        <v>4050</v>
      </c>
      <c r="BL16" s="309"/>
      <c r="BM16" s="309"/>
      <c r="BN16" s="309"/>
      <c r="BO16" s="309"/>
      <c r="BP16" s="309"/>
      <c r="BQ16" s="309"/>
      <c r="BR16" s="309"/>
      <c r="BS16" s="309"/>
      <c r="BT16" s="309"/>
      <c r="BU16" s="309"/>
      <c r="BV16" s="309"/>
      <c r="BW16" s="309"/>
      <c r="BX16" s="309"/>
      <c r="BY16" s="309"/>
      <c r="BZ16" s="324" t="str">
        <f t="shared" si="1"/>
        <v>DISCONTINUED - MR302 Fat Five, 20x9, +18mm Offset, 8x6.5, 131mm Centerbore, Matte Black</v>
      </c>
      <c r="CA16" s="324" t="s">
        <v>3880</v>
      </c>
      <c r="CB16" s="324" t="s">
        <v>3879</v>
      </c>
      <c r="CC16" s="313" t="str">
        <f t="shared" si="2"/>
        <v>STREET (3XX)</v>
      </c>
    </row>
    <row r="17" spans="1:81" s="301" customFormat="1" ht="15.75" customHeight="1">
      <c r="A17" s="22">
        <f t="shared" si="0"/>
        <v>14</v>
      </c>
      <c r="B17" s="99" t="s">
        <v>84</v>
      </c>
      <c r="C17" s="29" t="s">
        <v>1072</v>
      </c>
      <c r="D17" s="303" t="s">
        <v>1115</v>
      </c>
      <c r="E17" s="304" t="s">
        <v>1302</v>
      </c>
      <c r="F17" s="304"/>
      <c r="G17" s="304"/>
      <c r="H17" s="304" t="s">
        <v>1302</v>
      </c>
      <c r="I17" s="336">
        <v>40909</v>
      </c>
      <c r="J17" s="302"/>
      <c r="K17" s="293" t="s">
        <v>1274</v>
      </c>
      <c r="L17" s="305">
        <v>249.5</v>
      </c>
      <c r="M17" s="295"/>
      <c r="N17" s="295"/>
      <c r="O17" s="303">
        <v>20</v>
      </c>
      <c r="P17" s="8">
        <v>9</v>
      </c>
      <c r="Q17" s="29" t="s">
        <v>1763</v>
      </c>
      <c r="R17" s="303">
        <v>8</v>
      </c>
      <c r="S17" s="303">
        <v>170</v>
      </c>
      <c r="T17" s="306">
        <v>18</v>
      </c>
      <c r="U17" s="331">
        <v>5.75</v>
      </c>
      <c r="V17" s="303" t="s">
        <v>85</v>
      </c>
      <c r="W17" s="311">
        <v>131</v>
      </c>
      <c r="X17" s="307">
        <v>35.5</v>
      </c>
      <c r="Y17" s="306">
        <v>3600</v>
      </c>
      <c r="Z17" s="306" t="s">
        <v>87</v>
      </c>
      <c r="AA17" s="306"/>
      <c r="AB17" s="296" t="s">
        <v>6182</v>
      </c>
      <c r="AC17" s="308" t="s">
        <v>1603</v>
      </c>
      <c r="AD17" s="298">
        <v>33</v>
      </c>
      <c r="AE17" s="308" t="s">
        <v>85</v>
      </c>
      <c r="AF17" s="309"/>
      <c r="AG17" s="308"/>
      <c r="AH17" s="308" t="s">
        <v>85</v>
      </c>
      <c r="AI17" s="299" t="s">
        <v>85</v>
      </c>
      <c r="AJ17" s="309"/>
      <c r="AK17" s="309"/>
      <c r="AL17" s="40" t="s">
        <v>85</v>
      </c>
      <c r="AM17" s="309"/>
      <c r="AN17" s="309"/>
      <c r="AO17" s="309"/>
      <c r="AP17" s="309"/>
      <c r="AQ17" s="309"/>
      <c r="AR17" s="309"/>
      <c r="AS17" s="309"/>
      <c r="AT17" s="309"/>
      <c r="AU17" s="309"/>
      <c r="AV17" s="309"/>
      <c r="AW17" s="309"/>
      <c r="AX17" s="81"/>
      <c r="AY17" s="309"/>
      <c r="AZ17" s="310"/>
      <c r="BA17" s="98" t="s">
        <v>85</v>
      </c>
      <c r="BB17" s="99" t="s">
        <v>85</v>
      </c>
      <c r="BC17" s="98" t="s">
        <v>85</v>
      </c>
      <c r="BD17" s="310">
        <v>40.4</v>
      </c>
      <c r="BE17" s="309"/>
      <c r="BF17" s="309"/>
      <c r="BG17" s="309"/>
      <c r="BH17" s="379">
        <v>0</v>
      </c>
      <c r="BI17" s="303">
        <v>24</v>
      </c>
      <c r="BJ17" s="309" t="s">
        <v>3930</v>
      </c>
      <c r="BK17" s="80" t="s">
        <v>4050</v>
      </c>
      <c r="BL17" s="309"/>
      <c r="BM17" s="309"/>
      <c r="BN17" s="309"/>
      <c r="BO17" s="309"/>
      <c r="BP17" s="309"/>
      <c r="BQ17" s="309"/>
      <c r="BR17" s="309"/>
      <c r="BS17" s="309"/>
      <c r="BT17" s="309"/>
      <c r="BU17" s="309"/>
      <c r="BV17" s="309"/>
      <c r="BW17" s="309"/>
      <c r="BX17" s="309"/>
      <c r="BY17" s="309"/>
      <c r="BZ17" s="324" t="str">
        <f t="shared" si="1"/>
        <v>DISCONTINUED - MR302 Fat Five, 20x9, +18mm Offset, 8x170, 131mm Centerbore, Matte Black</v>
      </c>
      <c r="CA17" s="324" t="s">
        <v>3880</v>
      </c>
      <c r="CB17" s="324" t="s">
        <v>3879</v>
      </c>
      <c r="CC17" s="313" t="str">
        <f t="shared" si="2"/>
        <v>STREET (3XX)</v>
      </c>
    </row>
    <row r="18" spans="1:81" s="301" customFormat="1" ht="15.75" customHeight="1">
      <c r="A18" s="22">
        <f t="shared" si="0"/>
        <v>15</v>
      </c>
      <c r="B18" s="99" t="s">
        <v>84</v>
      </c>
      <c r="C18" s="29" t="s">
        <v>1072</v>
      </c>
      <c r="D18" s="303" t="s">
        <v>1115</v>
      </c>
      <c r="E18" s="304" t="s">
        <v>1303</v>
      </c>
      <c r="F18" s="304"/>
      <c r="G18" s="304"/>
      <c r="H18" s="304" t="s">
        <v>1303</v>
      </c>
      <c r="I18" s="336">
        <v>40909</v>
      </c>
      <c r="J18" s="302"/>
      <c r="K18" s="293" t="s">
        <v>1274</v>
      </c>
      <c r="L18" s="305">
        <v>231.5</v>
      </c>
      <c r="M18" s="295"/>
      <c r="N18" s="295"/>
      <c r="O18" s="303">
        <v>18</v>
      </c>
      <c r="P18" s="8">
        <v>9</v>
      </c>
      <c r="Q18" s="29" t="s">
        <v>1760</v>
      </c>
      <c r="R18" s="303">
        <v>6</v>
      </c>
      <c r="S18" s="303">
        <v>135</v>
      </c>
      <c r="T18" s="306">
        <v>18</v>
      </c>
      <c r="U18" s="331">
        <v>5.75</v>
      </c>
      <c r="V18" s="303" t="s">
        <v>85</v>
      </c>
      <c r="W18" s="311">
        <v>94</v>
      </c>
      <c r="X18" s="307">
        <v>32.9</v>
      </c>
      <c r="Y18" s="306">
        <v>2500</v>
      </c>
      <c r="Z18" s="306" t="s">
        <v>87</v>
      </c>
      <c r="AA18" s="306"/>
      <c r="AB18" s="296" t="s">
        <v>5240</v>
      </c>
      <c r="AC18" s="308" t="s">
        <v>1593</v>
      </c>
      <c r="AD18" s="298">
        <v>33</v>
      </c>
      <c r="AE18" s="308" t="s">
        <v>85</v>
      </c>
      <c r="AF18" s="309"/>
      <c r="AG18" s="308"/>
      <c r="AH18" s="308" t="s">
        <v>85</v>
      </c>
      <c r="AI18" s="299" t="s">
        <v>85</v>
      </c>
      <c r="AJ18" s="309"/>
      <c r="AK18" s="309"/>
      <c r="AL18" s="40" t="s">
        <v>85</v>
      </c>
      <c r="AM18" s="309"/>
      <c r="AN18" s="309"/>
      <c r="AO18" s="309"/>
      <c r="AP18" s="309"/>
      <c r="AQ18" s="309"/>
      <c r="AR18" s="309"/>
      <c r="AS18" s="309"/>
      <c r="AT18" s="309"/>
      <c r="AU18" s="309"/>
      <c r="AV18" s="309"/>
      <c r="AW18" s="309"/>
      <c r="AX18" s="81"/>
      <c r="AY18" s="309"/>
      <c r="AZ18" s="310"/>
      <c r="BA18" s="98" t="s">
        <v>85</v>
      </c>
      <c r="BB18" s="99" t="s">
        <v>85</v>
      </c>
      <c r="BC18" s="98" t="s">
        <v>85</v>
      </c>
      <c r="BD18" s="310">
        <v>36.4</v>
      </c>
      <c r="BE18" s="309"/>
      <c r="BF18" s="309"/>
      <c r="BG18" s="309"/>
      <c r="BH18" s="379">
        <v>0</v>
      </c>
      <c r="BI18" s="303">
        <v>36</v>
      </c>
      <c r="BJ18" s="309" t="s">
        <v>3930</v>
      </c>
      <c r="BK18" s="80" t="s">
        <v>4050</v>
      </c>
      <c r="BL18" s="309"/>
      <c r="BM18" s="309"/>
      <c r="BN18" s="309"/>
      <c r="BO18" s="309"/>
      <c r="BP18" s="309"/>
      <c r="BQ18" s="309"/>
      <c r="BR18" s="309"/>
      <c r="BS18" s="309"/>
      <c r="BT18" s="309"/>
      <c r="BU18" s="309"/>
      <c r="BV18" s="309"/>
      <c r="BW18" s="309"/>
      <c r="BX18" s="309"/>
      <c r="BY18" s="309"/>
      <c r="BZ18" s="324" t="str">
        <f t="shared" si="1"/>
        <v>DISCONTINUED - MR302 Fat Five, 18x9, +18mm Offset, 6x135, 94mm Centerbore, Matte Black</v>
      </c>
      <c r="CA18" s="324" t="s">
        <v>3880</v>
      </c>
      <c r="CB18" s="324" t="s">
        <v>3879</v>
      </c>
      <c r="CC18" s="313" t="str">
        <f t="shared" si="2"/>
        <v>STREET (3XX)</v>
      </c>
    </row>
    <row r="19" spans="1:81" s="301" customFormat="1" ht="15.75" customHeight="1">
      <c r="A19" s="22">
        <f t="shared" si="0"/>
        <v>16</v>
      </c>
      <c r="B19" s="99" t="s">
        <v>84</v>
      </c>
      <c r="C19" s="29" t="s">
        <v>1072</v>
      </c>
      <c r="D19" s="303" t="s">
        <v>1115</v>
      </c>
      <c r="E19" s="304" t="s">
        <v>1304</v>
      </c>
      <c r="F19" s="304"/>
      <c r="G19" s="304"/>
      <c r="H19" s="304" t="s">
        <v>1304</v>
      </c>
      <c r="I19" s="336">
        <v>40909</v>
      </c>
      <c r="J19" s="302"/>
      <c r="K19" s="293" t="s">
        <v>1274</v>
      </c>
      <c r="L19" s="305">
        <v>231.5</v>
      </c>
      <c r="M19" s="295"/>
      <c r="N19" s="295"/>
      <c r="O19" s="303">
        <v>18</v>
      </c>
      <c r="P19" s="8">
        <v>9</v>
      </c>
      <c r="Q19" s="29" t="s">
        <v>1755</v>
      </c>
      <c r="R19" s="303">
        <v>5</v>
      </c>
      <c r="S19" s="303">
        <v>5</v>
      </c>
      <c r="T19" s="306">
        <v>-12</v>
      </c>
      <c r="U19" s="331">
        <v>4.5</v>
      </c>
      <c r="V19" s="303" t="s">
        <v>85</v>
      </c>
      <c r="W19" s="311">
        <v>94</v>
      </c>
      <c r="X19" s="307">
        <v>32.9</v>
      </c>
      <c r="Y19" s="306">
        <v>2500</v>
      </c>
      <c r="Z19" s="306" t="s">
        <v>87</v>
      </c>
      <c r="AA19" s="306"/>
      <c r="AB19" s="296" t="s">
        <v>7138</v>
      </c>
      <c r="AC19" s="308" t="s">
        <v>1593</v>
      </c>
      <c r="AD19" s="298">
        <v>33</v>
      </c>
      <c r="AE19" s="308" t="s">
        <v>85</v>
      </c>
      <c r="AF19" s="309"/>
      <c r="AG19" s="308"/>
      <c r="AH19" s="308" t="s">
        <v>85</v>
      </c>
      <c r="AI19" s="299" t="s">
        <v>85</v>
      </c>
      <c r="AJ19" s="309"/>
      <c r="AK19" s="309"/>
      <c r="AL19" s="40" t="s">
        <v>85</v>
      </c>
      <c r="AM19" s="309"/>
      <c r="AN19" s="309"/>
      <c r="AO19" s="309"/>
      <c r="AP19" s="309"/>
      <c r="AQ19" s="309"/>
      <c r="AR19" s="309"/>
      <c r="AS19" s="309"/>
      <c r="AT19" s="309"/>
      <c r="AU19" s="309"/>
      <c r="AV19" s="309"/>
      <c r="AW19" s="309"/>
      <c r="AX19" s="81"/>
      <c r="AY19" s="309"/>
      <c r="AZ19" s="310"/>
      <c r="BA19" s="98" t="s">
        <v>85</v>
      </c>
      <c r="BB19" s="99" t="s">
        <v>85</v>
      </c>
      <c r="BC19" s="98" t="s">
        <v>85</v>
      </c>
      <c r="BD19" s="310">
        <v>36.4</v>
      </c>
      <c r="BE19" s="309"/>
      <c r="BF19" s="309"/>
      <c r="BG19" s="309"/>
      <c r="BH19" s="379">
        <v>0</v>
      </c>
      <c r="BI19" s="303">
        <v>36</v>
      </c>
      <c r="BJ19" s="309" t="s">
        <v>3930</v>
      </c>
      <c r="BK19" s="80" t="s">
        <v>4050</v>
      </c>
      <c r="BL19" s="309"/>
      <c r="BM19" s="309"/>
      <c r="BN19" s="309"/>
      <c r="BO19" s="309"/>
      <c r="BP19" s="309"/>
      <c r="BQ19" s="309"/>
      <c r="BR19" s="309"/>
      <c r="BS19" s="309"/>
      <c r="BT19" s="309"/>
      <c r="BU19" s="309"/>
      <c r="BV19" s="309"/>
      <c r="BW19" s="309"/>
      <c r="BX19" s="309"/>
      <c r="BY19" s="309"/>
      <c r="BZ19" s="324" t="str">
        <f t="shared" si="1"/>
        <v>DISCONTINUED - MR302 Fat Five, 18x9, -12mm Offset, 5x5, 94mm Centerbore, Matte Black</v>
      </c>
      <c r="CA19" s="324" t="s">
        <v>3880</v>
      </c>
      <c r="CB19" s="324" t="s">
        <v>3879</v>
      </c>
      <c r="CC19" s="313" t="str">
        <f t="shared" si="2"/>
        <v>STREET (3XX)</v>
      </c>
    </row>
    <row r="20" spans="1:81" s="301" customFormat="1" ht="15.75" customHeight="1">
      <c r="A20" s="22">
        <f t="shared" si="0"/>
        <v>17</v>
      </c>
      <c r="B20" s="99" t="s">
        <v>84</v>
      </c>
      <c r="C20" s="29" t="s">
        <v>1072</v>
      </c>
      <c r="D20" s="303" t="s">
        <v>1115</v>
      </c>
      <c r="E20" s="304" t="s">
        <v>1305</v>
      </c>
      <c r="F20" s="304"/>
      <c r="G20" s="304"/>
      <c r="H20" s="304" t="s">
        <v>1305</v>
      </c>
      <c r="I20" s="336">
        <v>40909</v>
      </c>
      <c r="J20" s="302"/>
      <c r="K20" s="293" t="s">
        <v>1274</v>
      </c>
      <c r="L20" s="305">
        <v>231.5</v>
      </c>
      <c r="M20" s="295"/>
      <c r="N20" s="295"/>
      <c r="O20" s="303">
        <v>18</v>
      </c>
      <c r="P20" s="8">
        <v>9</v>
      </c>
      <c r="Q20" s="29" t="s">
        <v>1755</v>
      </c>
      <c r="R20" s="303">
        <v>5</v>
      </c>
      <c r="S20" s="303">
        <v>5</v>
      </c>
      <c r="T20" s="306">
        <v>18</v>
      </c>
      <c r="U20" s="331">
        <v>5.75</v>
      </c>
      <c r="V20" s="303" t="s">
        <v>85</v>
      </c>
      <c r="W20" s="311">
        <v>94</v>
      </c>
      <c r="X20" s="307">
        <v>32.9</v>
      </c>
      <c r="Y20" s="306">
        <v>2500</v>
      </c>
      <c r="Z20" s="306" t="s">
        <v>87</v>
      </c>
      <c r="AA20" s="306"/>
      <c r="AB20" s="296" t="s">
        <v>7137</v>
      </c>
      <c r="AC20" s="308" t="s">
        <v>1593</v>
      </c>
      <c r="AD20" s="298">
        <v>33</v>
      </c>
      <c r="AE20" s="308" t="s">
        <v>85</v>
      </c>
      <c r="AF20" s="309"/>
      <c r="AG20" s="308"/>
      <c r="AH20" s="308" t="s">
        <v>85</v>
      </c>
      <c r="AI20" s="299" t="s">
        <v>85</v>
      </c>
      <c r="AJ20" s="309"/>
      <c r="AK20" s="309"/>
      <c r="AL20" s="40" t="s">
        <v>85</v>
      </c>
      <c r="AM20" s="309"/>
      <c r="AN20" s="309"/>
      <c r="AO20" s="309"/>
      <c r="AP20" s="309"/>
      <c r="AQ20" s="309"/>
      <c r="AR20" s="309"/>
      <c r="AS20" s="309"/>
      <c r="AT20" s="309"/>
      <c r="AU20" s="309"/>
      <c r="AV20" s="309"/>
      <c r="AW20" s="309"/>
      <c r="AX20" s="81"/>
      <c r="AY20" s="309"/>
      <c r="AZ20" s="310"/>
      <c r="BA20" s="98" t="s">
        <v>85</v>
      </c>
      <c r="BB20" s="99" t="s">
        <v>85</v>
      </c>
      <c r="BC20" s="98" t="s">
        <v>85</v>
      </c>
      <c r="BD20" s="310">
        <v>36.4</v>
      </c>
      <c r="BE20" s="309"/>
      <c r="BF20" s="309"/>
      <c r="BG20" s="309"/>
      <c r="BH20" s="379">
        <v>0</v>
      </c>
      <c r="BI20" s="303">
        <v>36</v>
      </c>
      <c r="BJ20" s="309" t="s">
        <v>3930</v>
      </c>
      <c r="BK20" s="80" t="s">
        <v>4050</v>
      </c>
      <c r="BL20" s="309"/>
      <c r="BM20" s="309"/>
      <c r="BN20" s="309"/>
      <c r="BO20" s="309"/>
      <c r="BP20" s="309"/>
      <c r="BQ20" s="309"/>
      <c r="BR20" s="309"/>
      <c r="BS20" s="309"/>
      <c r="BT20" s="309"/>
      <c r="BU20" s="309"/>
      <c r="BV20" s="309"/>
      <c r="BW20" s="309"/>
      <c r="BX20" s="309"/>
      <c r="BY20" s="309"/>
      <c r="BZ20" s="324" t="str">
        <f t="shared" si="1"/>
        <v>DISCONTINUED - MR302 Fat Five, 18x9, +18mm Offset, 5x5, 94mm Centerbore, Matte Black</v>
      </c>
      <c r="CA20" s="324" t="s">
        <v>3880</v>
      </c>
      <c r="CB20" s="324" t="s">
        <v>3879</v>
      </c>
      <c r="CC20" s="313" t="str">
        <f t="shared" si="2"/>
        <v>STREET (3XX)</v>
      </c>
    </row>
    <row r="21" spans="1:81" s="301" customFormat="1" ht="15.75" customHeight="1">
      <c r="A21" s="22">
        <f t="shared" si="0"/>
        <v>18</v>
      </c>
      <c r="B21" s="99" t="s">
        <v>84</v>
      </c>
      <c r="C21" s="29" t="s">
        <v>1072</v>
      </c>
      <c r="D21" s="303" t="s">
        <v>1115</v>
      </c>
      <c r="E21" s="304" t="s">
        <v>1306</v>
      </c>
      <c r="F21" s="304"/>
      <c r="G21" s="304"/>
      <c r="H21" s="304" t="s">
        <v>1306</v>
      </c>
      <c r="I21" s="336">
        <v>40909</v>
      </c>
      <c r="J21" s="302"/>
      <c r="K21" s="293" t="s">
        <v>1274</v>
      </c>
      <c r="L21" s="305">
        <v>231.5</v>
      </c>
      <c r="M21" s="295"/>
      <c r="N21" s="295"/>
      <c r="O21" s="303">
        <v>18</v>
      </c>
      <c r="P21" s="8">
        <v>9</v>
      </c>
      <c r="Q21" s="29" t="s">
        <v>1756</v>
      </c>
      <c r="R21" s="303">
        <v>5</v>
      </c>
      <c r="S21" s="303">
        <v>5.5</v>
      </c>
      <c r="T21" s="306">
        <v>-12</v>
      </c>
      <c r="U21" s="331">
        <v>4.5</v>
      </c>
      <c r="V21" s="303" t="s">
        <v>85</v>
      </c>
      <c r="W21" s="311">
        <v>108</v>
      </c>
      <c r="X21" s="307">
        <v>32.9</v>
      </c>
      <c r="Y21" s="306">
        <v>2500</v>
      </c>
      <c r="Z21" s="306" t="s">
        <v>87</v>
      </c>
      <c r="AA21" s="306"/>
      <c r="AB21" s="296" t="s">
        <v>7139</v>
      </c>
      <c r="AC21" s="308" t="s">
        <v>1597</v>
      </c>
      <c r="AD21" s="298">
        <v>33</v>
      </c>
      <c r="AE21" s="308" t="s">
        <v>85</v>
      </c>
      <c r="AF21" s="309"/>
      <c r="AG21" s="308"/>
      <c r="AH21" s="308" t="s">
        <v>85</v>
      </c>
      <c r="AI21" s="299" t="s">
        <v>85</v>
      </c>
      <c r="AJ21" s="309"/>
      <c r="AK21" s="309"/>
      <c r="AL21" s="40" t="s">
        <v>85</v>
      </c>
      <c r="AM21" s="309"/>
      <c r="AN21" s="309"/>
      <c r="AO21" s="309"/>
      <c r="AP21" s="309"/>
      <c r="AQ21" s="309"/>
      <c r="AR21" s="309"/>
      <c r="AS21" s="309"/>
      <c r="AT21" s="309"/>
      <c r="AU21" s="309"/>
      <c r="AV21" s="309"/>
      <c r="AW21" s="309"/>
      <c r="AX21" s="81"/>
      <c r="AY21" s="309"/>
      <c r="AZ21" s="310"/>
      <c r="BA21" s="98" t="s">
        <v>85</v>
      </c>
      <c r="BB21" s="99" t="s">
        <v>85</v>
      </c>
      <c r="BC21" s="98" t="s">
        <v>85</v>
      </c>
      <c r="BD21" s="310">
        <v>36.4</v>
      </c>
      <c r="BE21" s="309"/>
      <c r="BF21" s="309"/>
      <c r="BG21" s="309"/>
      <c r="BH21" s="379">
        <v>0</v>
      </c>
      <c r="BI21" s="303">
        <v>36</v>
      </c>
      <c r="BJ21" s="309" t="s">
        <v>3930</v>
      </c>
      <c r="BK21" s="80" t="s">
        <v>4050</v>
      </c>
      <c r="BL21" s="309"/>
      <c r="BM21" s="309"/>
      <c r="BN21" s="309"/>
      <c r="BO21" s="309"/>
      <c r="BP21" s="309"/>
      <c r="BQ21" s="309"/>
      <c r="BR21" s="309"/>
      <c r="BS21" s="309"/>
      <c r="BT21" s="309"/>
      <c r="BU21" s="309"/>
      <c r="BV21" s="309"/>
      <c r="BW21" s="309"/>
      <c r="BX21" s="309"/>
      <c r="BY21" s="309"/>
      <c r="BZ21" s="324" t="str">
        <f t="shared" si="1"/>
        <v>DISCONTINUED - MR302 Fat Five, 18x9, -12mm Offset, 5x5.5, 108mm Centerbore, Matte Black</v>
      </c>
      <c r="CA21" s="324" t="s">
        <v>3880</v>
      </c>
      <c r="CB21" s="324" t="s">
        <v>3879</v>
      </c>
      <c r="CC21" s="313" t="str">
        <f t="shared" si="2"/>
        <v>STREET (3XX)</v>
      </c>
    </row>
    <row r="22" spans="1:81" s="301" customFormat="1" ht="15.75" customHeight="1">
      <c r="A22" s="22">
        <f t="shared" si="0"/>
        <v>19</v>
      </c>
      <c r="B22" s="99" t="s">
        <v>84</v>
      </c>
      <c r="C22" s="29" t="s">
        <v>1072</v>
      </c>
      <c r="D22" s="303" t="s">
        <v>1115</v>
      </c>
      <c r="E22" s="304" t="s">
        <v>1307</v>
      </c>
      <c r="F22" s="304"/>
      <c r="G22" s="304"/>
      <c r="H22" s="304" t="s">
        <v>1307</v>
      </c>
      <c r="I22" s="336">
        <v>40909</v>
      </c>
      <c r="J22" s="302"/>
      <c r="K22" s="293" t="s">
        <v>1274</v>
      </c>
      <c r="L22" s="305">
        <v>231.5</v>
      </c>
      <c r="M22" s="295"/>
      <c r="N22" s="295"/>
      <c r="O22" s="303">
        <v>18</v>
      </c>
      <c r="P22" s="8">
        <v>9</v>
      </c>
      <c r="Q22" s="29" t="s">
        <v>1751</v>
      </c>
      <c r="R22" s="303">
        <v>5</v>
      </c>
      <c r="S22" s="303">
        <v>150</v>
      </c>
      <c r="T22" s="306">
        <v>18</v>
      </c>
      <c r="U22" s="331">
        <v>5.75</v>
      </c>
      <c r="V22" s="303" t="s">
        <v>85</v>
      </c>
      <c r="W22" s="311">
        <v>116.5</v>
      </c>
      <c r="X22" s="307">
        <v>32.9</v>
      </c>
      <c r="Y22" s="306">
        <v>2500</v>
      </c>
      <c r="Z22" s="306" t="s">
        <v>87</v>
      </c>
      <c r="AA22" s="306"/>
      <c r="AB22" s="296" t="s">
        <v>6166</v>
      </c>
      <c r="AC22" s="308" t="s">
        <v>1600</v>
      </c>
      <c r="AD22" s="298">
        <v>33</v>
      </c>
      <c r="AE22" s="308" t="s">
        <v>85</v>
      </c>
      <c r="AF22" s="309"/>
      <c r="AG22" s="308"/>
      <c r="AH22" s="308" t="s">
        <v>85</v>
      </c>
      <c r="AI22" s="299" t="s">
        <v>85</v>
      </c>
      <c r="AJ22" s="309"/>
      <c r="AK22" s="309"/>
      <c r="AL22" s="40" t="s">
        <v>85</v>
      </c>
      <c r="AM22" s="309"/>
      <c r="AN22" s="309"/>
      <c r="AO22" s="309"/>
      <c r="AP22" s="309"/>
      <c r="AQ22" s="309"/>
      <c r="AR22" s="309"/>
      <c r="AS22" s="309"/>
      <c r="AT22" s="309"/>
      <c r="AU22" s="309"/>
      <c r="AV22" s="309"/>
      <c r="AW22" s="309"/>
      <c r="AX22" s="81"/>
      <c r="AY22" s="309"/>
      <c r="AZ22" s="310"/>
      <c r="BA22" s="98" t="s">
        <v>85</v>
      </c>
      <c r="BB22" s="99" t="s">
        <v>85</v>
      </c>
      <c r="BC22" s="98" t="s">
        <v>85</v>
      </c>
      <c r="BD22" s="310">
        <v>36.4</v>
      </c>
      <c r="BE22" s="309"/>
      <c r="BF22" s="309"/>
      <c r="BG22" s="309"/>
      <c r="BH22" s="379">
        <v>0</v>
      </c>
      <c r="BI22" s="303">
        <v>36</v>
      </c>
      <c r="BJ22" s="309" t="s">
        <v>3930</v>
      </c>
      <c r="BK22" s="80" t="s">
        <v>4050</v>
      </c>
      <c r="BL22" s="309"/>
      <c r="BM22" s="309"/>
      <c r="BN22" s="309"/>
      <c r="BO22" s="309"/>
      <c r="BP22" s="309"/>
      <c r="BQ22" s="309"/>
      <c r="BR22" s="309"/>
      <c r="BS22" s="309"/>
      <c r="BT22" s="309"/>
      <c r="BU22" s="309"/>
      <c r="BV22" s="309"/>
      <c r="BW22" s="309"/>
      <c r="BX22" s="309"/>
      <c r="BY22" s="309"/>
      <c r="BZ22" s="324" t="str">
        <f t="shared" si="1"/>
        <v>DISCONTINUED - MR302 Fat Five, 18x9, +18mm Offset, 5x150, 116.5mm Centerbore, Matte Black</v>
      </c>
      <c r="CA22" s="324" t="s">
        <v>3880</v>
      </c>
      <c r="CB22" s="324" t="s">
        <v>3879</v>
      </c>
      <c r="CC22" s="313" t="str">
        <f t="shared" si="2"/>
        <v>STREET (3XX)</v>
      </c>
    </row>
    <row r="23" spans="1:81" s="301" customFormat="1" ht="15.75" customHeight="1">
      <c r="A23" s="22">
        <f t="shared" si="0"/>
        <v>20</v>
      </c>
      <c r="B23" s="99" t="s">
        <v>84</v>
      </c>
      <c r="C23" s="29" t="s">
        <v>1072</v>
      </c>
      <c r="D23" s="303" t="s">
        <v>1115</v>
      </c>
      <c r="E23" s="304" t="s">
        <v>1308</v>
      </c>
      <c r="F23" s="304"/>
      <c r="G23" s="304"/>
      <c r="H23" s="304" t="s">
        <v>1308</v>
      </c>
      <c r="I23" s="336">
        <v>40909</v>
      </c>
      <c r="J23" s="302"/>
      <c r="K23" s="293" t="s">
        <v>1274</v>
      </c>
      <c r="L23" s="305">
        <v>231.5</v>
      </c>
      <c r="M23" s="295"/>
      <c r="N23" s="295"/>
      <c r="O23" s="303">
        <v>18</v>
      </c>
      <c r="P23" s="8">
        <v>9</v>
      </c>
      <c r="Q23" s="29" t="s">
        <v>1123</v>
      </c>
      <c r="R23" s="303">
        <v>6</v>
      </c>
      <c r="S23" s="303">
        <v>5.5</v>
      </c>
      <c r="T23" s="306">
        <v>-12</v>
      </c>
      <c r="U23" s="331">
        <v>4.5</v>
      </c>
      <c r="V23" s="303" t="s">
        <v>85</v>
      </c>
      <c r="W23" s="311">
        <v>108</v>
      </c>
      <c r="X23" s="307">
        <v>32.9</v>
      </c>
      <c r="Y23" s="306">
        <v>2500</v>
      </c>
      <c r="Z23" s="306" t="s">
        <v>87</v>
      </c>
      <c r="AA23" s="306"/>
      <c r="AB23" s="296" t="s">
        <v>7140</v>
      </c>
      <c r="AC23" s="308" t="s">
        <v>1597</v>
      </c>
      <c r="AD23" s="298">
        <v>33</v>
      </c>
      <c r="AE23" s="308" t="s">
        <v>85</v>
      </c>
      <c r="AF23" s="309"/>
      <c r="AG23" s="308"/>
      <c r="AH23" s="308" t="s">
        <v>85</v>
      </c>
      <c r="AI23" s="299" t="s">
        <v>85</v>
      </c>
      <c r="AJ23" s="309"/>
      <c r="AK23" s="309"/>
      <c r="AL23" s="40" t="s">
        <v>85</v>
      </c>
      <c r="AM23" s="309"/>
      <c r="AN23" s="309"/>
      <c r="AO23" s="309"/>
      <c r="AP23" s="309"/>
      <c r="AQ23" s="309"/>
      <c r="AR23" s="309"/>
      <c r="AS23" s="309"/>
      <c r="AT23" s="309"/>
      <c r="AU23" s="309"/>
      <c r="AV23" s="309"/>
      <c r="AW23" s="309"/>
      <c r="AX23" s="81"/>
      <c r="AY23" s="309"/>
      <c r="AZ23" s="310"/>
      <c r="BA23" s="98" t="s">
        <v>85</v>
      </c>
      <c r="BB23" s="99" t="s">
        <v>85</v>
      </c>
      <c r="BC23" s="98" t="s">
        <v>85</v>
      </c>
      <c r="BD23" s="310">
        <v>36.4</v>
      </c>
      <c r="BE23" s="309"/>
      <c r="BF23" s="309"/>
      <c r="BG23" s="309"/>
      <c r="BH23" s="379">
        <v>0</v>
      </c>
      <c r="BI23" s="303">
        <v>36</v>
      </c>
      <c r="BJ23" s="309" t="s">
        <v>3930</v>
      </c>
      <c r="BK23" s="80" t="s">
        <v>4050</v>
      </c>
      <c r="BL23" s="309"/>
      <c r="BM23" s="309"/>
      <c r="BN23" s="309"/>
      <c r="BO23" s="309"/>
      <c r="BP23" s="309"/>
      <c r="BQ23" s="309"/>
      <c r="BR23" s="309"/>
      <c r="BS23" s="309"/>
      <c r="BT23" s="309"/>
      <c r="BU23" s="309"/>
      <c r="BV23" s="309"/>
      <c r="BW23" s="309"/>
      <c r="BX23" s="309"/>
      <c r="BY23" s="309"/>
      <c r="BZ23" s="324" t="str">
        <f t="shared" si="1"/>
        <v>DISCONTINUED - MR302 Fat Five, 18x9, -12mm Offset, 6x5.5, 108mm Centerbore, Matte Black</v>
      </c>
      <c r="CA23" s="324" t="s">
        <v>3880</v>
      </c>
      <c r="CB23" s="324" t="s">
        <v>3879</v>
      </c>
      <c r="CC23" s="313" t="str">
        <f t="shared" si="2"/>
        <v>STREET (3XX)</v>
      </c>
    </row>
    <row r="24" spans="1:81" s="301" customFormat="1" ht="15.75" customHeight="1">
      <c r="A24" s="22">
        <f t="shared" si="0"/>
        <v>21</v>
      </c>
      <c r="B24" s="99" t="s">
        <v>84</v>
      </c>
      <c r="C24" s="29" t="s">
        <v>1072</v>
      </c>
      <c r="D24" s="303" t="s">
        <v>1115</v>
      </c>
      <c r="E24" s="304" t="s">
        <v>1309</v>
      </c>
      <c r="F24" s="304"/>
      <c r="G24" s="304"/>
      <c r="H24" s="304" t="s">
        <v>1309</v>
      </c>
      <c r="I24" s="336">
        <v>40909</v>
      </c>
      <c r="J24" s="302"/>
      <c r="K24" s="293" t="s">
        <v>1274</v>
      </c>
      <c r="L24" s="305">
        <v>231.5</v>
      </c>
      <c r="M24" s="295"/>
      <c r="N24" s="295"/>
      <c r="O24" s="303">
        <v>18</v>
      </c>
      <c r="P24" s="8">
        <v>9</v>
      </c>
      <c r="Q24" s="29" t="s">
        <v>1123</v>
      </c>
      <c r="R24" s="303">
        <v>6</v>
      </c>
      <c r="S24" s="303">
        <v>5.5</v>
      </c>
      <c r="T24" s="306">
        <v>18</v>
      </c>
      <c r="U24" s="331">
        <v>5.75</v>
      </c>
      <c r="V24" s="303" t="s">
        <v>85</v>
      </c>
      <c r="W24" s="311">
        <v>108</v>
      </c>
      <c r="X24" s="307">
        <v>32.9</v>
      </c>
      <c r="Y24" s="306">
        <v>2500</v>
      </c>
      <c r="Z24" s="306" t="s">
        <v>87</v>
      </c>
      <c r="AA24" s="306"/>
      <c r="AB24" s="296" t="s">
        <v>6060</v>
      </c>
      <c r="AC24" s="308" t="s">
        <v>1597</v>
      </c>
      <c r="AD24" s="298">
        <v>33</v>
      </c>
      <c r="AE24" s="308" t="s">
        <v>85</v>
      </c>
      <c r="AF24" s="309"/>
      <c r="AG24" s="308"/>
      <c r="AH24" s="308" t="s">
        <v>85</v>
      </c>
      <c r="AI24" s="299" t="s">
        <v>85</v>
      </c>
      <c r="AJ24" s="309"/>
      <c r="AK24" s="309"/>
      <c r="AL24" s="40" t="s">
        <v>85</v>
      </c>
      <c r="AM24" s="309"/>
      <c r="AN24" s="309"/>
      <c r="AO24" s="309"/>
      <c r="AP24" s="309"/>
      <c r="AQ24" s="309"/>
      <c r="AR24" s="309"/>
      <c r="AS24" s="309"/>
      <c r="AT24" s="309"/>
      <c r="AU24" s="309"/>
      <c r="AV24" s="309"/>
      <c r="AW24" s="309"/>
      <c r="AX24" s="81"/>
      <c r="AY24" s="309"/>
      <c r="AZ24" s="310"/>
      <c r="BA24" s="98" t="s">
        <v>85</v>
      </c>
      <c r="BB24" s="99" t="s">
        <v>85</v>
      </c>
      <c r="BC24" s="98" t="s">
        <v>85</v>
      </c>
      <c r="BD24" s="310">
        <v>36.4</v>
      </c>
      <c r="BE24" s="309"/>
      <c r="BF24" s="309"/>
      <c r="BG24" s="309"/>
      <c r="BH24" s="379">
        <v>0</v>
      </c>
      <c r="BI24" s="303">
        <v>36</v>
      </c>
      <c r="BJ24" s="309" t="s">
        <v>3930</v>
      </c>
      <c r="BK24" s="80" t="s">
        <v>4050</v>
      </c>
      <c r="BL24" s="309"/>
      <c r="BM24" s="309"/>
      <c r="BN24" s="309"/>
      <c r="BO24" s="309"/>
      <c r="BP24" s="309"/>
      <c r="BQ24" s="309"/>
      <c r="BR24" s="309"/>
      <c r="BS24" s="309"/>
      <c r="BT24" s="309"/>
      <c r="BU24" s="309"/>
      <c r="BV24" s="309"/>
      <c r="BW24" s="309"/>
      <c r="BX24" s="309"/>
      <c r="BY24" s="309"/>
      <c r="BZ24" s="324" t="str">
        <f t="shared" si="1"/>
        <v>DISCONTINUED - MR302 Fat Five, 18x9, +18mm Offset, 6x5.5, 108mm Centerbore, Matte Black</v>
      </c>
      <c r="CA24" s="324" t="s">
        <v>3880</v>
      </c>
      <c r="CB24" s="324" t="s">
        <v>3879</v>
      </c>
      <c r="CC24" s="313" t="str">
        <f t="shared" si="2"/>
        <v>STREET (3XX)</v>
      </c>
    </row>
    <row r="25" spans="1:81" s="301" customFormat="1" ht="15.75" customHeight="1">
      <c r="A25" s="22">
        <f t="shared" si="0"/>
        <v>22</v>
      </c>
      <c r="B25" s="99" t="s">
        <v>84</v>
      </c>
      <c r="C25" s="29" t="s">
        <v>1072</v>
      </c>
      <c r="D25" s="303" t="s">
        <v>1115</v>
      </c>
      <c r="E25" s="304" t="s">
        <v>1310</v>
      </c>
      <c r="F25" s="304"/>
      <c r="G25" s="304"/>
      <c r="H25" s="304" t="s">
        <v>1310</v>
      </c>
      <c r="I25" s="336">
        <v>40909</v>
      </c>
      <c r="J25" s="302"/>
      <c r="K25" s="293" t="s">
        <v>1274</v>
      </c>
      <c r="L25" s="305">
        <v>231.5</v>
      </c>
      <c r="M25" s="295"/>
      <c r="N25" s="295"/>
      <c r="O25" s="303">
        <v>18</v>
      </c>
      <c r="P25" s="8">
        <v>9</v>
      </c>
      <c r="Q25" s="29" t="s">
        <v>1762</v>
      </c>
      <c r="R25" s="303">
        <v>8</v>
      </c>
      <c r="S25" s="303">
        <v>6.5</v>
      </c>
      <c r="T25" s="306">
        <v>-12</v>
      </c>
      <c r="U25" s="331">
        <v>4.5</v>
      </c>
      <c r="V25" s="303" t="s">
        <v>85</v>
      </c>
      <c r="W25" s="311">
        <v>131</v>
      </c>
      <c r="X25" s="307">
        <v>37.1</v>
      </c>
      <c r="Y25" s="306">
        <v>3600</v>
      </c>
      <c r="Z25" s="306" t="s">
        <v>87</v>
      </c>
      <c r="AA25" s="306"/>
      <c r="AB25" s="296" t="s">
        <v>7141</v>
      </c>
      <c r="AC25" s="308" t="s">
        <v>1603</v>
      </c>
      <c r="AD25" s="298">
        <v>33</v>
      </c>
      <c r="AE25" s="308" t="s">
        <v>85</v>
      </c>
      <c r="AF25" s="309"/>
      <c r="AG25" s="308"/>
      <c r="AH25" s="308" t="s">
        <v>85</v>
      </c>
      <c r="AI25" s="299" t="s">
        <v>85</v>
      </c>
      <c r="AJ25" s="309"/>
      <c r="AK25" s="309"/>
      <c r="AL25" s="40" t="s">
        <v>85</v>
      </c>
      <c r="AM25" s="309"/>
      <c r="AN25" s="309"/>
      <c r="AO25" s="309"/>
      <c r="AP25" s="309"/>
      <c r="AQ25" s="309"/>
      <c r="AR25" s="309"/>
      <c r="AS25" s="309"/>
      <c r="AT25" s="309"/>
      <c r="AU25" s="309"/>
      <c r="AV25" s="309"/>
      <c r="AW25" s="309"/>
      <c r="AX25" s="81"/>
      <c r="AY25" s="309"/>
      <c r="AZ25" s="310"/>
      <c r="BA25" s="98" t="s">
        <v>85</v>
      </c>
      <c r="BB25" s="99" t="s">
        <v>85</v>
      </c>
      <c r="BC25" s="98" t="s">
        <v>85</v>
      </c>
      <c r="BD25" s="310">
        <v>40.6</v>
      </c>
      <c r="BE25" s="309"/>
      <c r="BF25" s="309"/>
      <c r="BG25" s="309"/>
      <c r="BH25" s="379">
        <v>0</v>
      </c>
      <c r="BI25" s="303">
        <v>36</v>
      </c>
      <c r="BJ25" s="309" t="s">
        <v>3930</v>
      </c>
      <c r="BK25" s="80" t="s">
        <v>4050</v>
      </c>
      <c r="BL25" s="309"/>
      <c r="BM25" s="309"/>
      <c r="BN25" s="309"/>
      <c r="BO25" s="309"/>
      <c r="BP25" s="309"/>
      <c r="BQ25" s="309"/>
      <c r="BR25" s="309"/>
      <c r="BS25" s="309"/>
      <c r="BT25" s="309"/>
      <c r="BU25" s="309"/>
      <c r="BV25" s="309"/>
      <c r="BW25" s="309"/>
      <c r="BX25" s="309"/>
      <c r="BY25" s="309"/>
      <c r="BZ25" s="324" t="str">
        <f t="shared" si="1"/>
        <v>DISCONTINUED - MR302 Fat Five, 18x9, -12mm Offset, 8x6.5, 131mm Centerbore, Matte Black</v>
      </c>
      <c r="CA25" s="324" t="s">
        <v>3880</v>
      </c>
      <c r="CB25" s="324" t="s">
        <v>3879</v>
      </c>
      <c r="CC25" s="313" t="str">
        <f t="shared" si="2"/>
        <v>STREET (3XX)</v>
      </c>
    </row>
    <row r="26" spans="1:81" s="301" customFormat="1" ht="15.75" customHeight="1">
      <c r="A26" s="22">
        <f t="shared" si="0"/>
        <v>23</v>
      </c>
      <c r="B26" s="99" t="s">
        <v>84</v>
      </c>
      <c r="C26" s="29" t="s">
        <v>1072</v>
      </c>
      <c r="D26" s="303" t="s">
        <v>1115</v>
      </c>
      <c r="E26" s="304" t="s">
        <v>1311</v>
      </c>
      <c r="F26" s="304"/>
      <c r="G26" s="304"/>
      <c r="H26" s="304" t="s">
        <v>1311</v>
      </c>
      <c r="I26" s="336">
        <v>40909</v>
      </c>
      <c r="J26" s="302"/>
      <c r="K26" s="293" t="s">
        <v>1274</v>
      </c>
      <c r="L26" s="305">
        <v>231.5</v>
      </c>
      <c r="M26" s="295"/>
      <c r="N26" s="295"/>
      <c r="O26" s="303">
        <v>18</v>
      </c>
      <c r="P26" s="8">
        <v>9</v>
      </c>
      <c r="Q26" s="29" t="s">
        <v>1762</v>
      </c>
      <c r="R26" s="303">
        <v>8</v>
      </c>
      <c r="S26" s="303">
        <v>6.5</v>
      </c>
      <c r="T26" s="306">
        <v>18</v>
      </c>
      <c r="U26" s="331">
        <v>5.75</v>
      </c>
      <c r="V26" s="303" t="s">
        <v>85</v>
      </c>
      <c r="W26" s="311">
        <v>131</v>
      </c>
      <c r="X26" s="307">
        <v>37.1</v>
      </c>
      <c r="Y26" s="306">
        <v>3600</v>
      </c>
      <c r="Z26" s="306" t="s">
        <v>87</v>
      </c>
      <c r="AA26" s="306"/>
      <c r="AB26" s="296" t="s">
        <v>6237</v>
      </c>
      <c r="AC26" s="308" t="s">
        <v>1603</v>
      </c>
      <c r="AD26" s="298">
        <v>33</v>
      </c>
      <c r="AE26" s="308" t="s">
        <v>85</v>
      </c>
      <c r="AF26" s="309"/>
      <c r="AG26" s="308"/>
      <c r="AH26" s="308" t="s">
        <v>85</v>
      </c>
      <c r="AI26" s="299" t="s">
        <v>85</v>
      </c>
      <c r="AJ26" s="309"/>
      <c r="AK26" s="309"/>
      <c r="AL26" s="40" t="s">
        <v>85</v>
      </c>
      <c r="AM26" s="309"/>
      <c r="AN26" s="309"/>
      <c r="AO26" s="309"/>
      <c r="AP26" s="309"/>
      <c r="AQ26" s="309"/>
      <c r="AR26" s="309"/>
      <c r="AS26" s="309"/>
      <c r="AT26" s="309"/>
      <c r="AU26" s="309"/>
      <c r="AV26" s="309"/>
      <c r="AW26" s="309"/>
      <c r="AX26" s="81"/>
      <c r="AY26" s="309"/>
      <c r="AZ26" s="310"/>
      <c r="BA26" s="98" t="s">
        <v>85</v>
      </c>
      <c r="BB26" s="99" t="s">
        <v>85</v>
      </c>
      <c r="BC26" s="98" t="s">
        <v>85</v>
      </c>
      <c r="BD26" s="310">
        <v>40.6</v>
      </c>
      <c r="BE26" s="309"/>
      <c r="BF26" s="309"/>
      <c r="BG26" s="309"/>
      <c r="BH26" s="379">
        <v>0</v>
      </c>
      <c r="BI26" s="303">
        <v>36</v>
      </c>
      <c r="BJ26" s="309" t="s">
        <v>3930</v>
      </c>
      <c r="BK26" s="80" t="s">
        <v>4050</v>
      </c>
      <c r="BL26" s="309"/>
      <c r="BM26" s="309"/>
      <c r="BN26" s="309"/>
      <c r="BO26" s="309"/>
      <c r="BP26" s="309"/>
      <c r="BQ26" s="309"/>
      <c r="BR26" s="309"/>
      <c r="BS26" s="309"/>
      <c r="BT26" s="309"/>
      <c r="BU26" s="309"/>
      <c r="BV26" s="309"/>
      <c r="BW26" s="309"/>
      <c r="BX26" s="309"/>
      <c r="BY26" s="309"/>
      <c r="BZ26" s="324" t="str">
        <f t="shared" si="1"/>
        <v>DISCONTINUED - MR302 Fat Five, 18x9, +18mm Offset, 8x6.5, 131mm Centerbore, Matte Black</v>
      </c>
      <c r="CA26" s="324" t="s">
        <v>3880</v>
      </c>
      <c r="CB26" s="324" t="s">
        <v>3879</v>
      </c>
      <c r="CC26" s="313" t="str">
        <f t="shared" si="2"/>
        <v>STREET (3XX)</v>
      </c>
    </row>
    <row r="27" spans="1:81" s="301" customFormat="1" ht="15.75" customHeight="1">
      <c r="A27" s="22">
        <f t="shared" si="0"/>
        <v>24</v>
      </c>
      <c r="B27" s="99" t="s">
        <v>84</v>
      </c>
      <c r="C27" s="29" t="s">
        <v>1072</v>
      </c>
      <c r="D27" s="303" t="s">
        <v>1115</v>
      </c>
      <c r="E27" s="304" t="s">
        <v>1312</v>
      </c>
      <c r="F27" s="304"/>
      <c r="G27" s="304"/>
      <c r="H27" s="304" t="s">
        <v>1312</v>
      </c>
      <c r="I27" s="336">
        <v>40909</v>
      </c>
      <c r="J27" s="302"/>
      <c r="K27" s="293" t="s">
        <v>1274</v>
      </c>
      <c r="L27" s="305">
        <v>231.5</v>
      </c>
      <c r="M27" s="295"/>
      <c r="N27" s="295"/>
      <c r="O27" s="303">
        <v>18</v>
      </c>
      <c r="P27" s="8">
        <v>9</v>
      </c>
      <c r="Q27" s="29" t="s">
        <v>1763</v>
      </c>
      <c r="R27" s="303">
        <v>8</v>
      </c>
      <c r="S27" s="303">
        <v>170</v>
      </c>
      <c r="T27" s="306">
        <v>-12</v>
      </c>
      <c r="U27" s="331">
        <v>4.5</v>
      </c>
      <c r="V27" s="303" t="s">
        <v>85</v>
      </c>
      <c r="W27" s="311">
        <v>131</v>
      </c>
      <c r="X27" s="307">
        <v>37.1</v>
      </c>
      <c r="Y27" s="306">
        <v>3600</v>
      </c>
      <c r="Z27" s="306" t="s">
        <v>87</v>
      </c>
      <c r="AA27" s="306"/>
      <c r="AB27" s="296" t="s">
        <v>7142</v>
      </c>
      <c r="AC27" s="308" t="s">
        <v>1603</v>
      </c>
      <c r="AD27" s="298">
        <v>33</v>
      </c>
      <c r="AE27" s="308" t="s">
        <v>85</v>
      </c>
      <c r="AF27" s="309"/>
      <c r="AG27" s="308"/>
      <c r="AH27" s="308" t="s">
        <v>85</v>
      </c>
      <c r="AI27" s="299" t="s">
        <v>85</v>
      </c>
      <c r="AJ27" s="309"/>
      <c r="AK27" s="309"/>
      <c r="AL27" s="40" t="s">
        <v>85</v>
      </c>
      <c r="AM27" s="309"/>
      <c r="AN27" s="309"/>
      <c r="AO27" s="309"/>
      <c r="AP27" s="309"/>
      <c r="AQ27" s="309"/>
      <c r="AR27" s="309"/>
      <c r="AS27" s="309"/>
      <c r="AT27" s="309"/>
      <c r="AU27" s="309"/>
      <c r="AV27" s="309"/>
      <c r="AW27" s="309"/>
      <c r="AX27" s="81"/>
      <c r="AY27" s="309"/>
      <c r="AZ27" s="310"/>
      <c r="BA27" s="98" t="s">
        <v>85</v>
      </c>
      <c r="BB27" s="99" t="s">
        <v>85</v>
      </c>
      <c r="BC27" s="98" t="s">
        <v>85</v>
      </c>
      <c r="BD27" s="310">
        <v>40.6</v>
      </c>
      <c r="BE27" s="309"/>
      <c r="BF27" s="309"/>
      <c r="BG27" s="309"/>
      <c r="BH27" s="379">
        <v>0</v>
      </c>
      <c r="BI27" s="303">
        <v>36</v>
      </c>
      <c r="BJ27" s="309" t="s">
        <v>3930</v>
      </c>
      <c r="BK27" s="80" t="s">
        <v>4050</v>
      </c>
      <c r="BL27" s="309"/>
      <c r="BM27" s="309"/>
      <c r="BN27" s="309"/>
      <c r="BO27" s="309"/>
      <c r="BP27" s="309"/>
      <c r="BQ27" s="309"/>
      <c r="BR27" s="309"/>
      <c r="BS27" s="309"/>
      <c r="BT27" s="309"/>
      <c r="BU27" s="309"/>
      <c r="BV27" s="309"/>
      <c r="BW27" s="309"/>
      <c r="BX27" s="309"/>
      <c r="BY27" s="309"/>
      <c r="BZ27" s="324" t="str">
        <f t="shared" si="1"/>
        <v>DISCONTINUED - MR302 Fat Five, 18x9, -12mm Offset, 8x170, 131mm Centerbore, Matte Black</v>
      </c>
      <c r="CA27" s="324" t="s">
        <v>3880</v>
      </c>
      <c r="CB27" s="324" t="s">
        <v>3879</v>
      </c>
      <c r="CC27" s="313" t="str">
        <f t="shared" si="2"/>
        <v>STREET (3XX)</v>
      </c>
    </row>
    <row r="28" spans="1:81" s="301" customFormat="1" ht="15.75" customHeight="1">
      <c r="A28" s="22">
        <f t="shared" si="0"/>
        <v>25</v>
      </c>
      <c r="B28" s="99" t="s">
        <v>84</v>
      </c>
      <c r="C28" s="29" t="s">
        <v>1072</v>
      </c>
      <c r="D28" s="303" t="s">
        <v>1115</v>
      </c>
      <c r="E28" s="304" t="s">
        <v>1313</v>
      </c>
      <c r="F28" s="304"/>
      <c r="G28" s="304"/>
      <c r="H28" s="304" t="s">
        <v>1313</v>
      </c>
      <c r="I28" s="336">
        <v>40909</v>
      </c>
      <c r="J28" s="302"/>
      <c r="K28" s="293" t="s">
        <v>1274</v>
      </c>
      <c r="L28" s="305">
        <v>231.5</v>
      </c>
      <c r="M28" s="295"/>
      <c r="N28" s="295"/>
      <c r="O28" s="303">
        <v>18</v>
      </c>
      <c r="P28" s="8">
        <v>9</v>
      </c>
      <c r="Q28" s="29" t="s">
        <v>1763</v>
      </c>
      <c r="R28" s="303">
        <v>8</v>
      </c>
      <c r="S28" s="303">
        <v>170</v>
      </c>
      <c r="T28" s="306">
        <v>-24</v>
      </c>
      <c r="U28" s="331">
        <v>4.5</v>
      </c>
      <c r="V28" s="303" t="s">
        <v>85</v>
      </c>
      <c r="W28" s="311">
        <v>131</v>
      </c>
      <c r="X28" s="307">
        <v>40.299999999999997</v>
      </c>
      <c r="Y28" s="306">
        <v>3600</v>
      </c>
      <c r="Z28" s="306" t="s">
        <v>87</v>
      </c>
      <c r="AA28" s="306"/>
      <c r="AB28" s="296" t="s">
        <v>7143</v>
      </c>
      <c r="AC28" s="308" t="s">
        <v>1603</v>
      </c>
      <c r="AD28" s="298">
        <v>33</v>
      </c>
      <c r="AE28" s="308" t="s">
        <v>85</v>
      </c>
      <c r="AF28" s="309"/>
      <c r="AG28" s="308"/>
      <c r="AH28" s="308" t="s">
        <v>85</v>
      </c>
      <c r="AI28" s="299" t="s">
        <v>85</v>
      </c>
      <c r="AJ28" s="309"/>
      <c r="AK28" s="309"/>
      <c r="AL28" s="40" t="s">
        <v>85</v>
      </c>
      <c r="AM28" s="309"/>
      <c r="AN28" s="309"/>
      <c r="AO28" s="309"/>
      <c r="AP28" s="309"/>
      <c r="AQ28" s="309"/>
      <c r="AR28" s="309"/>
      <c r="AS28" s="309"/>
      <c r="AT28" s="309"/>
      <c r="AU28" s="309"/>
      <c r="AV28" s="309"/>
      <c r="AW28" s="309"/>
      <c r="AX28" s="81"/>
      <c r="AY28" s="309"/>
      <c r="AZ28" s="310"/>
      <c r="BA28" s="98" t="s">
        <v>85</v>
      </c>
      <c r="BB28" s="99" t="s">
        <v>85</v>
      </c>
      <c r="BC28" s="98" t="s">
        <v>85</v>
      </c>
      <c r="BD28" s="310">
        <v>43.8</v>
      </c>
      <c r="BE28" s="309"/>
      <c r="BF28" s="309"/>
      <c r="BG28" s="309"/>
      <c r="BH28" s="379">
        <v>0</v>
      </c>
      <c r="BI28" s="303">
        <v>36</v>
      </c>
      <c r="BJ28" s="309" t="s">
        <v>3930</v>
      </c>
      <c r="BK28" s="80" t="s">
        <v>4050</v>
      </c>
      <c r="BL28" s="309"/>
      <c r="BM28" s="309"/>
      <c r="BN28" s="309"/>
      <c r="BO28" s="309"/>
      <c r="BP28" s="309"/>
      <c r="BQ28" s="309"/>
      <c r="BR28" s="309"/>
      <c r="BS28" s="309"/>
      <c r="BT28" s="309"/>
      <c r="BU28" s="309"/>
      <c r="BV28" s="309"/>
      <c r="BW28" s="309"/>
      <c r="BX28" s="309"/>
      <c r="BY28" s="309"/>
      <c r="BZ28" s="324" t="str">
        <f t="shared" si="1"/>
        <v>DISCONTINUED - MR302 Fat Five, 18x9, -24mm Offset, 8x170, 131mm Centerbore, Matte Black</v>
      </c>
      <c r="CA28" s="324" t="s">
        <v>3880</v>
      </c>
      <c r="CB28" s="324" t="s">
        <v>3879</v>
      </c>
      <c r="CC28" s="313" t="str">
        <f t="shared" si="2"/>
        <v>STREET (3XX)</v>
      </c>
    </row>
    <row r="29" spans="1:81" s="301" customFormat="1" ht="15.75" customHeight="1">
      <c r="A29" s="22">
        <f t="shared" si="0"/>
        <v>26</v>
      </c>
      <c r="B29" s="99" t="s">
        <v>84</v>
      </c>
      <c r="C29" s="29" t="s">
        <v>1072</v>
      </c>
      <c r="D29" s="303" t="s">
        <v>1116</v>
      </c>
      <c r="E29" s="304" t="s">
        <v>1314</v>
      </c>
      <c r="F29" s="304"/>
      <c r="G29" s="304"/>
      <c r="H29" s="304" t="s">
        <v>1314</v>
      </c>
      <c r="I29" s="336">
        <v>40909</v>
      </c>
      <c r="J29" s="302"/>
      <c r="K29" s="293" t="s">
        <v>1274</v>
      </c>
      <c r="L29" s="305">
        <v>195.5</v>
      </c>
      <c r="M29" s="295"/>
      <c r="N29" s="295"/>
      <c r="O29" s="303">
        <v>17</v>
      </c>
      <c r="P29" s="8">
        <v>8.5</v>
      </c>
      <c r="Q29" s="29" t="s">
        <v>1761</v>
      </c>
      <c r="R29" s="303">
        <v>6</v>
      </c>
      <c r="S29" s="303">
        <v>4.5</v>
      </c>
      <c r="T29" s="306">
        <v>0</v>
      </c>
      <c r="U29" s="331">
        <v>4.75</v>
      </c>
      <c r="V29" s="303" t="s">
        <v>85</v>
      </c>
      <c r="W29" s="311">
        <v>83</v>
      </c>
      <c r="X29" s="307">
        <v>23.7</v>
      </c>
      <c r="Y29" s="306">
        <v>2500</v>
      </c>
      <c r="Z29" s="306" t="s">
        <v>100</v>
      </c>
      <c r="AA29" s="306"/>
      <c r="AB29" s="296" t="s">
        <v>7144</v>
      </c>
      <c r="AC29" s="308" t="s">
        <v>1606</v>
      </c>
      <c r="AD29" s="298">
        <v>33</v>
      </c>
      <c r="AE29" s="308" t="s">
        <v>85</v>
      </c>
      <c r="AF29" s="309"/>
      <c r="AG29" s="308"/>
      <c r="AH29" s="308" t="s">
        <v>114</v>
      </c>
      <c r="AI29" s="299" t="s">
        <v>85</v>
      </c>
      <c r="AJ29" s="309"/>
      <c r="AK29" s="309"/>
      <c r="AL29" s="40" t="s">
        <v>85</v>
      </c>
      <c r="AM29" s="309"/>
      <c r="AN29" s="309"/>
      <c r="AO29" s="309"/>
      <c r="AP29" s="309"/>
      <c r="AQ29" s="309"/>
      <c r="AR29" s="309"/>
      <c r="AS29" s="309"/>
      <c r="AT29" s="309"/>
      <c r="AU29" s="309"/>
      <c r="AV29" s="309"/>
      <c r="AW29" s="309"/>
      <c r="AX29" s="81"/>
      <c r="AY29" s="309"/>
      <c r="AZ29" s="310"/>
      <c r="BA29" s="98" t="s">
        <v>85</v>
      </c>
      <c r="BB29" s="99" t="s">
        <v>85</v>
      </c>
      <c r="BC29" s="98" t="s">
        <v>85</v>
      </c>
      <c r="BD29" s="310">
        <v>31.4</v>
      </c>
      <c r="BE29" s="309"/>
      <c r="BF29" s="309"/>
      <c r="BG29" s="309"/>
      <c r="BH29" s="379">
        <v>0</v>
      </c>
      <c r="BI29" s="303">
        <v>36</v>
      </c>
      <c r="BJ29" s="309" t="s">
        <v>3930</v>
      </c>
      <c r="BK29" s="80" t="s">
        <v>4050</v>
      </c>
      <c r="BL29" s="309"/>
      <c r="BM29" s="309"/>
      <c r="BN29" s="309"/>
      <c r="BO29" s="309"/>
      <c r="BP29" s="309"/>
      <c r="BQ29" s="309"/>
      <c r="BR29" s="309"/>
      <c r="BS29" s="309"/>
      <c r="BT29" s="309"/>
      <c r="BU29" s="309"/>
      <c r="BV29" s="309"/>
      <c r="BW29" s="309"/>
      <c r="BX29" s="309"/>
      <c r="BY29" s="309"/>
      <c r="BZ29" s="324" t="str">
        <f t="shared" si="1"/>
        <v xml:space="preserve">DISCONTINUED - MR304 Double Standard, 17x8.5, 0mm Offset, 6x4.5, 83mm Centerbore, Matte Black </v>
      </c>
      <c r="CA29" s="324" t="s">
        <v>3880</v>
      </c>
      <c r="CB29" s="324" t="s">
        <v>3879</v>
      </c>
      <c r="CC29" s="313" t="str">
        <f t="shared" si="2"/>
        <v>STREET (3XX)</v>
      </c>
    </row>
    <row r="30" spans="1:81" s="301" customFormat="1" ht="15.75" customHeight="1">
      <c r="A30" s="22">
        <f t="shared" si="0"/>
        <v>27</v>
      </c>
      <c r="B30" s="99" t="s">
        <v>84</v>
      </c>
      <c r="C30" s="29" t="s">
        <v>1072</v>
      </c>
      <c r="D30" s="303" t="s">
        <v>4533</v>
      </c>
      <c r="E30" s="304" t="s">
        <v>1315</v>
      </c>
      <c r="F30" s="304"/>
      <c r="G30" s="304"/>
      <c r="H30" s="304" t="s">
        <v>1315</v>
      </c>
      <c r="I30" s="336">
        <v>41640</v>
      </c>
      <c r="J30" s="302"/>
      <c r="K30" s="293" t="s">
        <v>1274</v>
      </c>
      <c r="L30" s="305">
        <v>260.5</v>
      </c>
      <c r="M30" s="295"/>
      <c r="N30" s="295"/>
      <c r="O30" s="303">
        <v>20</v>
      </c>
      <c r="P30" s="8">
        <v>9</v>
      </c>
      <c r="Q30" s="29" t="s">
        <v>1760</v>
      </c>
      <c r="R30" s="303">
        <v>6</v>
      </c>
      <c r="S30" s="303">
        <v>135</v>
      </c>
      <c r="T30" s="306">
        <v>18</v>
      </c>
      <c r="U30" s="331">
        <v>5.75</v>
      </c>
      <c r="V30" s="303" t="s">
        <v>85</v>
      </c>
      <c r="W30" s="311">
        <v>94</v>
      </c>
      <c r="X30" s="307">
        <v>37</v>
      </c>
      <c r="Y30" s="306">
        <v>2500</v>
      </c>
      <c r="Z30" s="306" t="s">
        <v>210</v>
      </c>
      <c r="AA30" s="306"/>
      <c r="AB30" s="296" t="s">
        <v>4739</v>
      </c>
      <c r="AC30" s="308" t="s">
        <v>1608</v>
      </c>
      <c r="AD30" s="298">
        <v>33</v>
      </c>
      <c r="AE30" s="308" t="s">
        <v>85</v>
      </c>
      <c r="AF30" s="309"/>
      <c r="AG30" s="308"/>
      <c r="AH30" s="308" t="s">
        <v>86</v>
      </c>
      <c r="AI30" s="299" t="s">
        <v>85</v>
      </c>
      <c r="AJ30" s="309"/>
      <c r="AK30" s="309"/>
      <c r="AL30" s="40" t="s">
        <v>85</v>
      </c>
      <c r="AM30" s="309"/>
      <c r="AN30" s="309"/>
      <c r="AO30" s="309"/>
      <c r="AP30" s="309"/>
      <c r="AQ30" s="309"/>
      <c r="AR30" s="309"/>
      <c r="AS30" s="309"/>
      <c r="AT30" s="309"/>
      <c r="AU30" s="309"/>
      <c r="AV30" s="309"/>
      <c r="AW30" s="309"/>
      <c r="AX30" s="81"/>
      <c r="AY30" s="309"/>
      <c r="AZ30" s="310"/>
      <c r="BA30" s="98" t="s">
        <v>85</v>
      </c>
      <c r="BB30" s="99" t="s">
        <v>85</v>
      </c>
      <c r="BC30" s="98" t="s">
        <v>85</v>
      </c>
      <c r="BD30" s="310">
        <v>40</v>
      </c>
      <c r="BE30" s="309"/>
      <c r="BF30" s="309"/>
      <c r="BG30" s="309"/>
      <c r="BH30" s="379">
        <v>0</v>
      </c>
      <c r="BI30" s="303">
        <v>24</v>
      </c>
      <c r="BJ30" s="309" t="s">
        <v>3930</v>
      </c>
      <c r="BK30" s="80" t="s">
        <v>4050</v>
      </c>
      <c r="BL30" s="309"/>
      <c r="BM30" s="309"/>
      <c r="BN30" s="309"/>
      <c r="BO30" s="309"/>
      <c r="BP30" s="309"/>
      <c r="BQ30" s="309"/>
      <c r="BR30" s="309"/>
      <c r="BS30" s="309"/>
      <c r="BT30" s="309"/>
      <c r="BU30" s="309"/>
      <c r="BV30" s="309"/>
      <c r="BW30" s="309"/>
      <c r="BX30" s="309"/>
      <c r="BY30" s="309"/>
      <c r="BZ30" s="324" t="str">
        <f t="shared" si="1"/>
        <v>DISCONTINUED - MR306 Mesh, 20x9, +18mm Offset, 6x135, 94mm Centerbore, Machined/Black</v>
      </c>
      <c r="CA30" s="324" t="s">
        <v>3880</v>
      </c>
      <c r="CB30" s="324" t="s">
        <v>3879</v>
      </c>
      <c r="CC30" s="313" t="str">
        <f t="shared" si="2"/>
        <v>STREET (3XX)</v>
      </c>
    </row>
    <row r="31" spans="1:81" s="301" customFormat="1" ht="15.75" customHeight="1">
      <c r="A31" s="22">
        <f t="shared" si="0"/>
        <v>28</v>
      </c>
      <c r="B31" s="99" t="s">
        <v>84</v>
      </c>
      <c r="C31" s="29" t="s">
        <v>1072</v>
      </c>
      <c r="D31" s="303" t="s">
        <v>4533</v>
      </c>
      <c r="E31" s="304" t="s">
        <v>1316</v>
      </c>
      <c r="F31" s="304"/>
      <c r="G31" s="304"/>
      <c r="H31" s="304" t="s">
        <v>1316</v>
      </c>
      <c r="I31" s="336">
        <v>41640</v>
      </c>
      <c r="J31" s="302"/>
      <c r="K31" s="293" t="s">
        <v>1274</v>
      </c>
      <c r="L31" s="305">
        <v>260.5</v>
      </c>
      <c r="M31" s="295"/>
      <c r="N31" s="295"/>
      <c r="O31" s="303">
        <v>20</v>
      </c>
      <c r="P31" s="8">
        <v>9</v>
      </c>
      <c r="Q31" s="29" t="s">
        <v>1751</v>
      </c>
      <c r="R31" s="303">
        <v>5</v>
      </c>
      <c r="S31" s="303">
        <v>150</v>
      </c>
      <c r="T31" s="306">
        <v>18</v>
      </c>
      <c r="U31" s="331">
        <v>5.75</v>
      </c>
      <c r="V31" s="303" t="s">
        <v>85</v>
      </c>
      <c r="W31" s="311">
        <v>110</v>
      </c>
      <c r="X31" s="307">
        <v>37</v>
      </c>
      <c r="Y31" s="306">
        <v>2500</v>
      </c>
      <c r="Z31" s="306" t="s">
        <v>210</v>
      </c>
      <c r="AA31" s="306"/>
      <c r="AB31" s="296" t="s">
        <v>4881</v>
      </c>
      <c r="AC31" s="308" t="s">
        <v>1612</v>
      </c>
      <c r="AD31" s="298">
        <v>33</v>
      </c>
      <c r="AE31" s="308" t="s">
        <v>85</v>
      </c>
      <c r="AF31" s="309"/>
      <c r="AG31" s="308"/>
      <c r="AH31" s="308" t="s">
        <v>86</v>
      </c>
      <c r="AI31" s="299" t="s">
        <v>85</v>
      </c>
      <c r="AJ31" s="309"/>
      <c r="AK31" s="309"/>
      <c r="AL31" s="40" t="s">
        <v>85</v>
      </c>
      <c r="AM31" s="309"/>
      <c r="AN31" s="309"/>
      <c r="AO31" s="309"/>
      <c r="AP31" s="309"/>
      <c r="AQ31" s="309"/>
      <c r="AR31" s="309"/>
      <c r="AS31" s="309"/>
      <c r="AT31" s="309"/>
      <c r="AU31" s="309"/>
      <c r="AV31" s="309"/>
      <c r="AW31" s="309"/>
      <c r="AX31" s="81"/>
      <c r="AY31" s="309"/>
      <c r="AZ31" s="310"/>
      <c r="BA31" s="98" t="s">
        <v>85</v>
      </c>
      <c r="BB31" s="99" t="s">
        <v>85</v>
      </c>
      <c r="BC31" s="98" t="s">
        <v>85</v>
      </c>
      <c r="BD31" s="310">
        <v>40</v>
      </c>
      <c r="BE31" s="309"/>
      <c r="BF31" s="309"/>
      <c r="BG31" s="309"/>
      <c r="BH31" s="379">
        <v>0</v>
      </c>
      <c r="BI31" s="303">
        <v>24</v>
      </c>
      <c r="BJ31" s="309" t="s">
        <v>3930</v>
      </c>
      <c r="BK31" s="80" t="s">
        <v>4050</v>
      </c>
      <c r="BL31" s="309"/>
      <c r="BM31" s="309"/>
      <c r="BN31" s="309"/>
      <c r="BO31" s="309"/>
      <c r="BP31" s="309"/>
      <c r="BQ31" s="309"/>
      <c r="BR31" s="309"/>
      <c r="BS31" s="309"/>
      <c r="BT31" s="309"/>
      <c r="BU31" s="309"/>
      <c r="BV31" s="309"/>
      <c r="BW31" s="309"/>
      <c r="BX31" s="309"/>
      <c r="BY31" s="309"/>
      <c r="BZ31" s="324" t="str">
        <f t="shared" si="1"/>
        <v>DISCONTINUED - MR306 Mesh, 20x9, +18mm Offset, 5x150, 110mm Centerbore, Machined/Black</v>
      </c>
      <c r="CA31" s="324" t="s">
        <v>3880</v>
      </c>
      <c r="CB31" s="324" t="s">
        <v>3879</v>
      </c>
      <c r="CC31" s="313" t="str">
        <f t="shared" si="2"/>
        <v>STREET (3XX)</v>
      </c>
    </row>
    <row r="32" spans="1:81" s="301" customFormat="1" ht="15.75" customHeight="1">
      <c r="A32" s="22">
        <f t="shared" si="0"/>
        <v>29</v>
      </c>
      <c r="B32" s="99" t="s">
        <v>84</v>
      </c>
      <c r="C32" s="29" t="s">
        <v>1072</v>
      </c>
      <c r="D32" s="303" t="s">
        <v>4533</v>
      </c>
      <c r="E32" s="304" t="s">
        <v>1317</v>
      </c>
      <c r="F32" s="304"/>
      <c r="G32" s="304"/>
      <c r="H32" s="304" t="s">
        <v>1317</v>
      </c>
      <c r="I32" s="336">
        <v>41640</v>
      </c>
      <c r="J32" s="302"/>
      <c r="K32" s="293" t="s">
        <v>1274</v>
      </c>
      <c r="L32" s="305">
        <v>260.5</v>
      </c>
      <c r="M32" s="295"/>
      <c r="N32" s="295"/>
      <c r="O32" s="303">
        <v>20</v>
      </c>
      <c r="P32" s="8">
        <v>9</v>
      </c>
      <c r="Q32" s="29" t="s">
        <v>1123</v>
      </c>
      <c r="R32" s="303">
        <v>6</v>
      </c>
      <c r="S32" s="303">
        <v>5.5</v>
      </c>
      <c r="T32" s="306">
        <v>18</v>
      </c>
      <c r="U32" s="331">
        <v>5.75</v>
      </c>
      <c r="V32" s="303" t="s">
        <v>85</v>
      </c>
      <c r="W32" s="311">
        <v>108</v>
      </c>
      <c r="X32" s="307">
        <v>37</v>
      </c>
      <c r="Y32" s="306">
        <v>2500</v>
      </c>
      <c r="Z32" s="306" t="s">
        <v>210</v>
      </c>
      <c r="AA32" s="306"/>
      <c r="AB32" s="296" t="s">
        <v>5009</v>
      </c>
      <c r="AC32" s="308" t="s">
        <v>1610</v>
      </c>
      <c r="AD32" s="298">
        <v>33</v>
      </c>
      <c r="AE32" s="308" t="s">
        <v>85</v>
      </c>
      <c r="AF32" s="309"/>
      <c r="AG32" s="308"/>
      <c r="AH32" s="308" t="s">
        <v>86</v>
      </c>
      <c r="AI32" s="299" t="s">
        <v>85</v>
      </c>
      <c r="AJ32" s="309"/>
      <c r="AK32" s="309"/>
      <c r="AL32" s="40" t="s">
        <v>85</v>
      </c>
      <c r="AM32" s="309"/>
      <c r="AN32" s="309"/>
      <c r="AO32" s="309"/>
      <c r="AP32" s="309"/>
      <c r="AQ32" s="309"/>
      <c r="AR32" s="309"/>
      <c r="AS32" s="309"/>
      <c r="AT32" s="309"/>
      <c r="AU32" s="309"/>
      <c r="AV32" s="309"/>
      <c r="AW32" s="309"/>
      <c r="AX32" s="81"/>
      <c r="AY32" s="309"/>
      <c r="AZ32" s="310"/>
      <c r="BA32" s="98" t="s">
        <v>85</v>
      </c>
      <c r="BB32" s="99" t="s">
        <v>85</v>
      </c>
      <c r="BC32" s="98" t="s">
        <v>85</v>
      </c>
      <c r="BD32" s="310">
        <v>40</v>
      </c>
      <c r="BE32" s="309"/>
      <c r="BF32" s="309"/>
      <c r="BG32" s="309"/>
      <c r="BH32" s="379">
        <v>0</v>
      </c>
      <c r="BI32" s="303">
        <v>24</v>
      </c>
      <c r="BJ32" s="309" t="s">
        <v>3930</v>
      </c>
      <c r="BK32" s="80" t="s">
        <v>4050</v>
      </c>
      <c r="BL32" s="309"/>
      <c r="BM32" s="309"/>
      <c r="BN32" s="309"/>
      <c r="BO32" s="309"/>
      <c r="BP32" s="309"/>
      <c r="BQ32" s="309"/>
      <c r="BR32" s="309"/>
      <c r="BS32" s="309"/>
      <c r="BT32" s="309"/>
      <c r="BU32" s="309"/>
      <c r="BV32" s="309"/>
      <c r="BW32" s="309"/>
      <c r="BX32" s="309"/>
      <c r="BY32" s="309"/>
      <c r="BZ32" s="324" t="str">
        <f t="shared" si="1"/>
        <v>DISCONTINUED - MR306 Mesh, 20x9, +18mm Offset, 6x5.5, 108mm Centerbore, Machined/Black</v>
      </c>
      <c r="CA32" s="324" t="s">
        <v>3880</v>
      </c>
      <c r="CB32" s="324" t="s">
        <v>3879</v>
      </c>
      <c r="CC32" s="313" t="str">
        <f t="shared" si="2"/>
        <v>STREET (3XX)</v>
      </c>
    </row>
    <row r="33" spans="1:81" s="301" customFormat="1" ht="15.75" customHeight="1">
      <c r="A33" s="22">
        <f t="shared" si="0"/>
        <v>30</v>
      </c>
      <c r="B33" s="99" t="s">
        <v>84</v>
      </c>
      <c r="C33" s="29" t="s">
        <v>1072</v>
      </c>
      <c r="D33" s="303" t="s">
        <v>4533</v>
      </c>
      <c r="E33" s="304" t="s">
        <v>1318</v>
      </c>
      <c r="F33" s="304"/>
      <c r="G33" s="304"/>
      <c r="H33" s="304" t="s">
        <v>1318</v>
      </c>
      <c r="I33" s="336">
        <v>41640</v>
      </c>
      <c r="J33" s="302"/>
      <c r="K33" s="293" t="s">
        <v>1274</v>
      </c>
      <c r="L33" s="305">
        <v>260.5</v>
      </c>
      <c r="M33" s="295"/>
      <c r="N33" s="295"/>
      <c r="O33" s="303">
        <v>20</v>
      </c>
      <c r="P33" s="8">
        <v>9</v>
      </c>
      <c r="Q33" s="29" t="s">
        <v>1762</v>
      </c>
      <c r="R33" s="303">
        <v>8</v>
      </c>
      <c r="S33" s="303">
        <v>6.5</v>
      </c>
      <c r="T33" s="306">
        <v>18</v>
      </c>
      <c r="U33" s="331">
        <v>5.75</v>
      </c>
      <c r="V33" s="303" t="s">
        <v>85</v>
      </c>
      <c r="W33" s="311">
        <v>131</v>
      </c>
      <c r="X33" s="307">
        <v>37</v>
      </c>
      <c r="Y33" s="306">
        <v>3600</v>
      </c>
      <c r="Z33" s="306" t="s">
        <v>210</v>
      </c>
      <c r="AA33" s="306"/>
      <c r="AB33" s="296" t="s">
        <v>4867</v>
      </c>
      <c r="AC33" s="308" t="s">
        <v>1614</v>
      </c>
      <c r="AD33" s="298">
        <v>33</v>
      </c>
      <c r="AE33" s="308" t="s">
        <v>85</v>
      </c>
      <c r="AF33" s="309"/>
      <c r="AG33" s="308"/>
      <c r="AH33" s="308" t="s">
        <v>86</v>
      </c>
      <c r="AI33" s="299" t="s">
        <v>85</v>
      </c>
      <c r="AJ33" s="309"/>
      <c r="AK33" s="309"/>
      <c r="AL33" s="40" t="s">
        <v>85</v>
      </c>
      <c r="AM33" s="309"/>
      <c r="AN33" s="309"/>
      <c r="AO33" s="309"/>
      <c r="AP33" s="309"/>
      <c r="AQ33" s="309"/>
      <c r="AR33" s="309"/>
      <c r="AS33" s="309"/>
      <c r="AT33" s="309"/>
      <c r="AU33" s="309"/>
      <c r="AV33" s="309"/>
      <c r="AW33" s="309"/>
      <c r="AX33" s="81"/>
      <c r="AY33" s="309"/>
      <c r="AZ33" s="310"/>
      <c r="BA33" s="98" t="s">
        <v>85</v>
      </c>
      <c r="BB33" s="99" t="s">
        <v>85</v>
      </c>
      <c r="BC33" s="98" t="s">
        <v>85</v>
      </c>
      <c r="BD33" s="310">
        <v>40</v>
      </c>
      <c r="BE33" s="309"/>
      <c r="BF33" s="309"/>
      <c r="BG33" s="309"/>
      <c r="BH33" s="379">
        <v>0</v>
      </c>
      <c r="BI33" s="303">
        <v>24</v>
      </c>
      <c r="BJ33" s="309" t="s">
        <v>3930</v>
      </c>
      <c r="BK33" s="80" t="s">
        <v>4050</v>
      </c>
      <c r="BL33" s="309"/>
      <c r="BM33" s="309"/>
      <c r="BN33" s="309"/>
      <c r="BO33" s="309"/>
      <c r="BP33" s="309"/>
      <c r="BQ33" s="309"/>
      <c r="BR33" s="309"/>
      <c r="BS33" s="309"/>
      <c r="BT33" s="309"/>
      <c r="BU33" s="309"/>
      <c r="BV33" s="309"/>
      <c r="BW33" s="309"/>
      <c r="BX33" s="309"/>
      <c r="BY33" s="309"/>
      <c r="BZ33" s="324" t="str">
        <f t="shared" si="1"/>
        <v>DISCONTINUED - MR306 Mesh, 20x9, +18mm Offset, 8x6.5, 131mm Centerbore, Machined/Black</v>
      </c>
      <c r="CA33" s="324" t="s">
        <v>3880</v>
      </c>
      <c r="CB33" s="324" t="s">
        <v>3879</v>
      </c>
      <c r="CC33" s="313" t="str">
        <f t="shared" si="2"/>
        <v>STREET (3XX)</v>
      </c>
    </row>
    <row r="34" spans="1:81" s="301" customFormat="1" ht="15.75" customHeight="1">
      <c r="A34" s="22">
        <f t="shared" si="0"/>
        <v>31</v>
      </c>
      <c r="B34" s="99" t="s">
        <v>84</v>
      </c>
      <c r="C34" s="29" t="s">
        <v>1072</v>
      </c>
      <c r="D34" s="303" t="s">
        <v>4533</v>
      </c>
      <c r="E34" s="304" t="s">
        <v>1319</v>
      </c>
      <c r="F34" s="304"/>
      <c r="G34" s="304"/>
      <c r="H34" s="304" t="s">
        <v>1319</v>
      </c>
      <c r="I34" s="336">
        <v>41640</v>
      </c>
      <c r="J34" s="302"/>
      <c r="K34" s="293" t="s">
        <v>1274</v>
      </c>
      <c r="L34" s="305">
        <v>260.5</v>
      </c>
      <c r="M34" s="295"/>
      <c r="N34" s="295"/>
      <c r="O34" s="303">
        <v>20</v>
      </c>
      <c r="P34" s="8">
        <v>9</v>
      </c>
      <c r="Q34" s="29" t="s">
        <v>1763</v>
      </c>
      <c r="R34" s="303">
        <v>8</v>
      </c>
      <c r="S34" s="303">
        <v>170</v>
      </c>
      <c r="T34" s="306">
        <v>18</v>
      </c>
      <c r="U34" s="331">
        <v>5.75</v>
      </c>
      <c r="V34" s="303" t="s">
        <v>85</v>
      </c>
      <c r="W34" s="311">
        <v>131</v>
      </c>
      <c r="X34" s="307">
        <v>37</v>
      </c>
      <c r="Y34" s="306">
        <v>3600</v>
      </c>
      <c r="Z34" s="306" t="s">
        <v>210</v>
      </c>
      <c r="AA34" s="306"/>
      <c r="AB34" s="296" t="s">
        <v>6182</v>
      </c>
      <c r="AC34" s="308" t="s">
        <v>1614</v>
      </c>
      <c r="AD34" s="298">
        <v>33</v>
      </c>
      <c r="AE34" s="308" t="s">
        <v>85</v>
      </c>
      <c r="AF34" s="309"/>
      <c r="AG34" s="308"/>
      <c r="AH34" s="308" t="s">
        <v>86</v>
      </c>
      <c r="AI34" s="299" t="s">
        <v>85</v>
      </c>
      <c r="AJ34" s="309"/>
      <c r="AK34" s="309"/>
      <c r="AL34" s="40" t="s">
        <v>85</v>
      </c>
      <c r="AM34" s="309"/>
      <c r="AN34" s="309"/>
      <c r="AO34" s="309"/>
      <c r="AP34" s="309"/>
      <c r="AQ34" s="309"/>
      <c r="AR34" s="309"/>
      <c r="AS34" s="309"/>
      <c r="AT34" s="309"/>
      <c r="AU34" s="309"/>
      <c r="AV34" s="309"/>
      <c r="AW34" s="309"/>
      <c r="AX34" s="81"/>
      <c r="AY34" s="309"/>
      <c r="AZ34" s="310"/>
      <c r="BA34" s="98" t="s">
        <v>85</v>
      </c>
      <c r="BB34" s="99" t="s">
        <v>85</v>
      </c>
      <c r="BC34" s="98" t="s">
        <v>85</v>
      </c>
      <c r="BD34" s="310">
        <v>40</v>
      </c>
      <c r="BE34" s="309"/>
      <c r="BF34" s="309"/>
      <c r="BG34" s="309"/>
      <c r="BH34" s="379">
        <v>0</v>
      </c>
      <c r="BI34" s="303">
        <v>24</v>
      </c>
      <c r="BJ34" s="309" t="s">
        <v>3930</v>
      </c>
      <c r="BK34" s="80" t="s">
        <v>4050</v>
      </c>
      <c r="BL34" s="309"/>
      <c r="BM34" s="309"/>
      <c r="BN34" s="309"/>
      <c r="BO34" s="309"/>
      <c r="BP34" s="309"/>
      <c r="BQ34" s="309"/>
      <c r="BR34" s="309"/>
      <c r="BS34" s="309"/>
      <c r="BT34" s="309"/>
      <c r="BU34" s="309"/>
      <c r="BV34" s="309"/>
      <c r="BW34" s="309"/>
      <c r="BX34" s="309"/>
      <c r="BY34" s="309"/>
      <c r="BZ34" s="324" t="str">
        <f t="shared" si="1"/>
        <v>DISCONTINUED - MR306 Mesh, 20x9, +18mm Offset, 8x170, 131mm Centerbore, Machined/Black</v>
      </c>
      <c r="CA34" s="324" t="s">
        <v>3880</v>
      </c>
      <c r="CB34" s="324" t="s">
        <v>3879</v>
      </c>
      <c r="CC34" s="313" t="str">
        <f t="shared" si="2"/>
        <v>STREET (3XX)</v>
      </c>
    </row>
    <row r="35" spans="1:81" s="301" customFormat="1" ht="15.75" customHeight="1">
      <c r="A35" s="22">
        <f t="shared" si="0"/>
        <v>32</v>
      </c>
      <c r="B35" s="99" t="s">
        <v>84</v>
      </c>
      <c r="C35" s="29" t="s">
        <v>1072</v>
      </c>
      <c r="D35" s="303" t="s">
        <v>4533</v>
      </c>
      <c r="E35" s="304" t="s">
        <v>1320</v>
      </c>
      <c r="F35" s="304"/>
      <c r="G35" s="304"/>
      <c r="H35" s="304" t="s">
        <v>1320</v>
      </c>
      <c r="I35" s="336">
        <v>41640</v>
      </c>
      <c r="J35" s="302"/>
      <c r="K35" s="293" t="s">
        <v>1274</v>
      </c>
      <c r="L35" s="305">
        <v>183.5</v>
      </c>
      <c r="M35" s="295"/>
      <c r="N35" s="295"/>
      <c r="O35" s="303">
        <v>16</v>
      </c>
      <c r="P35" s="8">
        <v>8</v>
      </c>
      <c r="Q35" s="29" t="s">
        <v>1845</v>
      </c>
      <c r="R35" s="303">
        <v>5</v>
      </c>
      <c r="S35" s="303">
        <v>4.5</v>
      </c>
      <c r="T35" s="306">
        <v>0</v>
      </c>
      <c r="U35" s="331">
        <v>4.5</v>
      </c>
      <c r="V35" s="303" t="s">
        <v>85</v>
      </c>
      <c r="W35" s="311">
        <v>83</v>
      </c>
      <c r="X35" s="307">
        <v>24</v>
      </c>
      <c r="Y35" s="306">
        <v>2500</v>
      </c>
      <c r="Z35" s="306" t="s">
        <v>210</v>
      </c>
      <c r="AA35" s="306"/>
      <c r="AB35" s="296" t="s">
        <v>7145</v>
      </c>
      <c r="AC35" s="308" t="s">
        <v>1616</v>
      </c>
      <c r="AD35" s="298">
        <v>33</v>
      </c>
      <c r="AE35" s="308" t="s">
        <v>85</v>
      </c>
      <c r="AF35" s="309"/>
      <c r="AG35" s="308"/>
      <c r="AH35" s="308" t="s">
        <v>86</v>
      </c>
      <c r="AI35" s="299" t="s">
        <v>85</v>
      </c>
      <c r="AJ35" s="309"/>
      <c r="AK35" s="309"/>
      <c r="AL35" s="40" t="s">
        <v>85</v>
      </c>
      <c r="AM35" s="309"/>
      <c r="AN35" s="309"/>
      <c r="AO35" s="309"/>
      <c r="AP35" s="309"/>
      <c r="AQ35" s="309"/>
      <c r="AR35" s="309"/>
      <c r="AS35" s="309"/>
      <c r="AT35" s="309"/>
      <c r="AU35" s="309"/>
      <c r="AV35" s="309"/>
      <c r="AW35" s="309"/>
      <c r="AX35" s="81"/>
      <c r="AY35" s="309"/>
      <c r="AZ35" s="310"/>
      <c r="BA35" s="98" t="s">
        <v>85</v>
      </c>
      <c r="BB35" s="99" t="s">
        <v>85</v>
      </c>
      <c r="BC35" s="98" t="s">
        <v>85</v>
      </c>
      <c r="BD35" s="310">
        <v>27</v>
      </c>
      <c r="BE35" s="309"/>
      <c r="BF35" s="309"/>
      <c r="BG35" s="309"/>
      <c r="BH35" s="379">
        <v>0</v>
      </c>
      <c r="BI35" s="303">
        <v>36</v>
      </c>
      <c r="BJ35" s="309" t="s">
        <v>3930</v>
      </c>
      <c r="BK35" s="80" t="s">
        <v>4050</v>
      </c>
      <c r="BL35" s="309"/>
      <c r="BM35" s="309"/>
      <c r="BN35" s="309"/>
      <c r="BO35" s="309"/>
      <c r="BP35" s="309"/>
      <c r="BQ35" s="309"/>
      <c r="BR35" s="309"/>
      <c r="BS35" s="309"/>
      <c r="BT35" s="309"/>
      <c r="BU35" s="309"/>
      <c r="BV35" s="309"/>
      <c r="BW35" s="309"/>
      <c r="BX35" s="309"/>
      <c r="BY35" s="309"/>
      <c r="BZ35" s="324" t="str">
        <f t="shared" si="1"/>
        <v>DISCONTINUED - MR306 Mesh, 16x8, 0mm Offset, 5x4.5, 83mm Centerbore, Machined/Black</v>
      </c>
      <c r="CA35" s="324" t="s">
        <v>3880</v>
      </c>
      <c r="CB35" s="324" t="s">
        <v>3879</v>
      </c>
      <c r="CC35" s="313" t="str">
        <f t="shared" si="2"/>
        <v>STREET (3XX)</v>
      </c>
    </row>
    <row r="36" spans="1:81" s="301" customFormat="1" ht="15.75" customHeight="1">
      <c r="A36" s="22">
        <f t="shared" si="0"/>
        <v>33</v>
      </c>
      <c r="B36" s="99" t="s">
        <v>84</v>
      </c>
      <c r="C36" s="29" t="s">
        <v>1072</v>
      </c>
      <c r="D36" s="303" t="s">
        <v>4533</v>
      </c>
      <c r="E36" s="304" t="s">
        <v>1321</v>
      </c>
      <c r="F36" s="304"/>
      <c r="G36" s="304"/>
      <c r="H36" s="304" t="s">
        <v>1321</v>
      </c>
      <c r="I36" s="336">
        <v>41640</v>
      </c>
      <c r="J36" s="302"/>
      <c r="K36" s="293" t="s">
        <v>1274</v>
      </c>
      <c r="L36" s="305">
        <v>183.5</v>
      </c>
      <c r="M36" s="295"/>
      <c r="N36" s="295"/>
      <c r="O36" s="303">
        <v>16</v>
      </c>
      <c r="P36" s="8">
        <v>8</v>
      </c>
      <c r="Q36" s="29" t="s">
        <v>1755</v>
      </c>
      <c r="R36" s="303">
        <v>5</v>
      </c>
      <c r="S36" s="303">
        <v>5</v>
      </c>
      <c r="T36" s="306">
        <v>0</v>
      </c>
      <c r="U36" s="331">
        <v>4.5</v>
      </c>
      <c r="V36" s="303" t="s">
        <v>85</v>
      </c>
      <c r="W36" s="311">
        <v>94</v>
      </c>
      <c r="X36" s="307">
        <v>24</v>
      </c>
      <c r="Y36" s="306">
        <v>2500</v>
      </c>
      <c r="Z36" s="306" t="s">
        <v>210</v>
      </c>
      <c r="AA36" s="306"/>
      <c r="AB36" s="296" t="s">
        <v>6123</v>
      </c>
      <c r="AC36" s="308" t="s">
        <v>1608</v>
      </c>
      <c r="AD36" s="298">
        <v>33</v>
      </c>
      <c r="AE36" s="308" t="s">
        <v>85</v>
      </c>
      <c r="AF36" s="309"/>
      <c r="AG36" s="308"/>
      <c r="AH36" s="308" t="s">
        <v>86</v>
      </c>
      <c r="AI36" s="299" t="s">
        <v>85</v>
      </c>
      <c r="AJ36" s="309"/>
      <c r="AK36" s="309"/>
      <c r="AL36" s="40" t="s">
        <v>85</v>
      </c>
      <c r="AM36" s="309"/>
      <c r="AN36" s="309"/>
      <c r="AO36" s="309"/>
      <c r="AP36" s="309"/>
      <c r="AQ36" s="309"/>
      <c r="AR36" s="309"/>
      <c r="AS36" s="309"/>
      <c r="AT36" s="309"/>
      <c r="AU36" s="309"/>
      <c r="AV36" s="309"/>
      <c r="AW36" s="309"/>
      <c r="AX36" s="81"/>
      <c r="AY36" s="309"/>
      <c r="AZ36" s="310"/>
      <c r="BA36" s="98" t="s">
        <v>85</v>
      </c>
      <c r="BB36" s="99" t="s">
        <v>85</v>
      </c>
      <c r="BC36" s="98" t="s">
        <v>85</v>
      </c>
      <c r="BD36" s="310">
        <v>27</v>
      </c>
      <c r="BE36" s="309"/>
      <c r="BF36" s="309"/>
      <c r="BG36" s="309"/>
      <c r="BH36" s="379">
        <v>0</v>
      </c>
      <c r="BI36" s="303">
        <v>36</v>
      </c>
      <c r="BJ36" s="309" t="s">
        <v>3930</v>
      </c>
      <c r="BK36" s="80" t="s">
        <v>4050</v>
      </c>
      <c r="BL36" s="309"/>
      <c r="BM36" s="309"/>
      <c r="BN36" s="309"/>
      <c r="BO36" s="309"/>
      <c r="BP36" s="309"/>
      <c r="BQ36" s="309"/>
      <c r="BR36" s="309"/>
      <c r="BS36" s="309"/>
      <c r="BT36" s="309"/>
      <c r="BU36" s="309"/>
      <c r="BV36" s="309"/>
      <c r="BW36" s="309"/>
      <c r="BX36" s="309"/>
      <c r="BY36" s="309"/>
      <c r="BZ36" s="324" t="str">
        <f t="shared" si="1"/>
        <v>DISCONTINUED - MR306 Mesh, 16x8, 0mm Offset, 5x5, 94mm Centerbore, Machined/Black</v>
      </c>
      <c r="CA36" s="324" t="s">
        <v>3880</v>
      </c>
      <c r="CB36" s="324" t="s">
        <v>3879</v>
      </c>
      <c r="CC36" s="313" t="str">
        <f t="shared" si="2"/>
        <v>STREET (3XX)</v>
      </c>
    </row>
    <row r="37" spans="1:81" s="301" customFormat="1" ht="15.75" customHeight="1">
      <c r="A37" s="22">
        <f t="shared" si="0"/>
        <v>34</v>
      </c>
      <c r="B37" s="99" t="s">
        <v>84</v>
      </c>
      <c r="C37" s="29" t="s">
        <v>1072</v>
      </c>
      <c r="D37" s="303" t="s">
        <v>4533</v>
      </c>
      <c r="E37" s="304" t="s">
        <v>1322</v>
      </c>
      <c r="F37" s="304"/>
      <c r="G37" s="304"/>
      <c r="H37" s="304" t="s">
        <v>1322</v>
      </c>
      <c r="I37" s="336">
        <v>41640</v>
      </c>
      <c r="J37" s="302"/>
      <c r="K37" s="293" t="s">
        <v>1274</v>
      </c>
      <c r="L37" s="305">
        <v>183.5</v>
      </c>
      <c r="M37" s="295"/>
      <c r="N37" s="295"/>
      <c r="O37" s="303">
        <v>16</v>
      </c>
      <c r="P37" s="8">
        <v>8</v>
      </c>
      <c r="Q37" s="29" t="s">
        <v>1123</v>
      </c>
      <c r="R37" s="303">
        <v>6</v>
      </c>
      <c r="S37" s="303">
        <v>5.5</v>
      </c>
      <c r="T37" s="306">
        <v>0</v>
      </c>
      <c r="U37" s="331">
        <v>4.5</v>
      </c>
      <c r="V37" s="303" t="s">
        <v>85</v>
      </c>
      <c r="W37" s="311">
        <v>108</v>
      </c>
      <c r="X37" s="307">
        <v>24</v>
      </c>
      <c r="Y37" s="306">
        <v>2500</v>
      </c>
      <c r="Z37" s="306" t="s">
        <v>210</v>
      </c>
      <c r="AA37" s="306"/>
      <c r="AB37" s="296" t="s">
        <v>6127</v>
      </c>
      <c r="AC37" s="308" t="s">
        <v>1610</v>
      </c>
      <c r="AD37" s="298">
        <v>33</v>
      </c>
      <c r="AE37" s="308" t="s">
        <v>85</v>
      </c>
      <c r="AF37" s="309"/>
      <c r="AG37" s="308"/>
      <c r="AH37" s="308" t="s">
        <v>86</v>
      </c>
      <c r="AI37" s="299" t="s">
        <v>85</v>
      </c>
      <c r="AJ37" s="309"/>
      <c r="AK37" s="309"/>
      <c r="AL37" s="40" t="s">
        <v>85</v>
      </c>
      <c r="AM37" s="309"/>
      <c r="AN37" s="309"/>
      <c r="AO37" s="309"/>
      <c r="AP37" s="309"/>
      <c r="AQ37" s="309"/>
      <c r="AR37" s="309"/>
      <c r="AS37" s="309"/>
      <c r="AT37" s="309"/>
      <c r="AU37" s="309"/>
      <c r="AV37" s="309"/>
      <c r="AW37" s="309"/>
      <c r="AX37" s="81"/>
      <c r="AY37" s="309"/>
      <c r="AZ37" s="310"/>
      <c r="BA37" s="98" t="s">
        <v>85</v>
      </c>
      <c r="BB37" s="99" t="s">
        <v>85</v>
      </c>
      <c r="BC37" s="98" t="s">
        <v>85</v>
      </c>
      <c r="BD37" s="310">
        <v>27</v>
      </c>
      <c r="BE37" s="309"/>
      <c r="BF37" s="309"/>
      <c r="BG37" s="309"/>
      <c r="BH37" s="379">
        <v>0</v>
      </c>
      <c r="BI37" s="303">
        <v>36</v>
      </c>
      <c r="BJ37" s="309" t="s">
        <v>3930</v>
      </c>
      <c r="BK37" s="80" t="s">
        <v>4050</v>
      </c>
      <c r="BL37" s="309"/>
      <c r="BM37" s="309"/>
      <c r="BN37" s="309"/>
      <c r="BO37" s="309"/>
      <c r="BP37" s="309"/>
      <c r="BQ37" s="309"/>
      <c r="BR37" s="309"/>
      <c r="BS37" s="309"/>
      <c r="BT37" s="309"/>
      <c r="BU37" s="309"/>
      <c r="BV37" s="309"/>
      <c r="BW37" s="309"/>
      <c r="BX37" s="309"/>
      <c r="BY37" s="309"/>
      <c r="BZ37" s="324" t="str">
        <f t="shared" si="1"/>
        <v>DISCONTINUED - MR306 Mesh, 16x8, 0mm Offset, 6x5.5, 108mm Centerbore, Machined/Black</v>
      </c>
      <c r="CA37" s="324" t="s">
        <v>3880</v>
      </c>
      <c r="CB37" s="324" t="s">
        <v>3879</v>
      </c>
      <c r="CC37" s="313" t="str">
        <f t="shared" si="2"/>
        <v>STREET (3XX)</v>
      </c>
    </row>
    <row r="38" spans="1:81" s="301" customFormat="1" ht="15.75" customHeight="1">
      <c r="A38" s="22">
        <f t="shared" si="0"/>
        <v>35</v>
      </c>
      <c r="B38" s="99" t="s">
        <v>84</v>
      </c>
      <c r="C38" s="29" t="s">
        <v>1072</v>
      </c>
      <c r="D38" s="303" t="s">
        <v>4533</v>
      </c>
      <c r="E38" s="304" t="s">
        <v>1323</v>
      </c>
      <c r="F38" s="304"/>
      <c r="G38" s="304"/>
      <c r="H38" s="304" t="s">
        <v>1323</v>
      </c>
      <c r="I38" s="336">
        <v>41640</v>
      </c>
      <c r="J38" s="302"/>
      <c r="K38" s="293" t="s">
        <v>1274</v>
      </c>
      <c r="L38" s="305">
        <v>183.5</v>
      </c>
      <c r="M38" s="295"/>
      <c r="N38" s="295"/>
      <c r="O38" s="303">
        <v>16</v>
      </c>
      <c r="P38" s="8">
        <v>8</v>
      </c>
      <c r="Q38" s="29" t="s">
        <v>1762</v>
      </c>
      <c r="R38" s="303">
        <v>8</v>
      </c>
      <c r="S38" s="303">
        <v>6.5</v>
      </c>
      <c r="T38" s="306">
        <v>0</v>
      </c>
      <c r="U38" s="331">
        <v>4.5</v>
      </c>
      <c r="V38" s="303" t="s">
        <v>85</v>
      </c>
      <c r="W38" s="311">
        <v>131</v>
      </c>
      <c r="X38" s="307">
        <v>24</v>
      </c>
      <c r="Y38" s="306">
        <v>3600</v>
      </c>
      <c r="Z38" s="306" t="s">
        <v>210</v>
      </c>
      <c r="AA38" s="306"/>
      <c r="AB38" s="296" t="s">
        <v>7146</v>
      </c>
      <c r="AC38" s="308" t="s">
        <v>1614</v>
      </c>
      <c r="AD38" s="298">
        <v>33</v>
      </c>
      <c r="AE38" s="308" t="s">
        <v>85</v>
      </c>
      <c r="AF38" s="309"/>
      <c r="AG38" s="308"/>
      <c r="AH38" s="308" t="s">
        <v>86</v>
      </c>
      <c r="AI38" s="299" t="s">
        <v>85</v>
      </c>
      <c r="AJ38" s="309"/>
      <c r="AK38" s="309"/>
      <c r="AL38" s="40" t="s">
        <v>85</v>
      </c>
      <c r="AM38" s="309"/>
      <c r="AN38" s="309"/>
      <c r="AO38" s="309"/>
      <c r="AP38" s="309"/>
      <c r="AQ38" s="309"/>
      <c r="AR38" s="309"/>
      <c r="AS38" s="309"/>
      <c r="AT38" s="309"/>
      <c r="AU38" s="309"/>
      <c r="AV38" s="309"/>
      <c r="AW38" s="309"/>
      <c r="AX38" s="81"/>
      <c r="AY38" s="309"/>
      <c r="AZ38" s="310"/>
      <c r="BA38" s="98" t="s">
        <v>85</v>
      </c>
      <c r="BB38" s="99" t="s">
        <v>85</v>
      </c>
      <c r="BC38" s="98" t="s">
        <v>85</v>
      </c>
      <c r="BD38" s="310">
        <v>27</v>
      </c>
      <c r="BE38" s="309"/>
      <c r="BF38" s="309"/>
      <c r="BG38" s="309"/>
      <c r="BH38" s="379">
        <v>0</v>
      </c>
      <c r="BI38" s="303">
        <v>36</v>
      </c>
      <c r="BJ38" s="309" t="s">
        <v>3930</v>
      </c>
      <c r="BK38" s="80" t="s">
        <v>4050</v>
      </c>
      <c r="BL38" s="309"/>
      <c r="BM38" s="309"/>
      <c r="BN38" s="309"/>
      <c r="BO38" s="309"/>
      <c r="BP38" s="309"/>
      <c r="BQ38" s="309"/>
      <c r="BR38" s="309"/>
      <c r="BS38" s="309"/>
      <c r="BT38" s="309"/>
      <c r="BU38" s="309"/>
      <c r="BV38" s="309"/>
      <c r="BW38" s="309"/>
      <c r="BX38" s="309"/>
      <c r="BY38" s="309"/>
      <c r="BZ38" s="324" t="str">
        <f t="shared" si="1"/>
        <v>DISCONTINUED - MR306 Mesh, 16x8, 0mm Offset, 8x6.5, 131mm Centerbore, Machined/Black</v>
      </c>
      <c r="CA38" s="324" t="s">
        <v>3880</v>
      </c>
      <c r="CB38" s="324" t="s">
        <v>3879</v>
      </c>
      <c r="CC38" s="313" t="str">
        <f t="shared" si="2"/>
        <v>STREET (3XX)</v>
      </c>
    </row>
    <row r="39" spans="1:81" s="301" customFormat="1" ht="15.75" customHeight="1">
      <c r="A39" s="22">
        <f t="shared" si="0"/>
        <v>36</v>
      </c>
      <c r="B39" s="99" t="s">
        <v>84</v>
      </c>
      <c r="C39" s="29" t="s">
        <v>1072</v>
      </c>
      <c r="D39" s="303" t="s">
        <v>4533</v>
      </c>
      <c r="E39" s="304" t="s">
        <v>1324</v>
      </c>
      <c r="F39" s="304"/>
      <c r="G39" s="304"/>
      <c r="H39" s="304" t="s">
        <v>1324</v>
      </c>
      <c r="I39" s="336">
        <v>41640</v>
      </c>
      <c r="J39" s="302"/>
      <c r="K39" s="293" t="s">
        <v>1274</v>
      </c>
      <c r="L39" s="305">
        <v>183.5</v>
      </c>
      <c r="M39" s="295"/>
      <c r="N39" s="295"/>
      <c r="O39" s="303">
        <v>16</v>
      </c>
      <c r="P39" s="8">
        <v>8</v>
      </c>
      <c r="Q39" s="29" t="s">
        <v>1763</v>
      </c>
      <c r="R39" s="303">
        <v>8</v>
      </c>
      <c r="S39" s="303">
        <v>170</v>
      </c>
      <c r="T39" s="306">
        <v>0</v>
      </c>
      <c r="U39" s="331">
        <v>4.5</v>
      </c>
      <c r="V39" s="303" t="s">
        <v>85</v>
      </c>
      <c r="W39" s="311">
        <v>131</v>
      </c>
      <c r="X39" s="307">
        <v>24</v>
      </c>
      <c r="Y39" s="306">
        <v>3600</v>
      </c>
      <c r="Z39" s="306" t="s">
        <v>210</v>
      </c>
      <c r="AA39" s="306"/>
      <c r="AB39" s="296" t="s">
        <v>7147</v>
      </c>
      <c r="AC39" s="308" t="s">
        <v>1614</v>
      </c>
      <c r="AD39" s="298">
        <v>33</v>
      </c>
      <c r="AE39" s="308" t="s">
        <v>85</v>
      </c>
      <c r="AF39" s="309"/>
      <c r="AG39" s="308"/>
      <c r="AH39" s="308" t="s">
        <v>86</v>
      </c>
      <c r="AI39" s="299" t="s">
        <v>85</v>
      </c>
      <c r="AJ39" s="309"/>
      <c r="AK39" s="309"/>
      <c r="AL39" s="40" t="s">
        <v>85</v>
      </c>
      <c r="AM39" s="309"/>
      <c r="AN39" s="309"/>
      <c r="AO39" s="309"/>
      <c r="AP39" s="309"/>
      <c r="AQ39" s="309"/>
      <c r="AR39" s="309"/>
      <c r="AS39" s="309"/>
      <c r="AT39" s="309"/>
      <c r="AU39" s="309"/>
      <c r="AV39" s="309"/>
      <c r="AW39" s="309"/>
      <c r="AX39" s="81"/>
      <c r="AY39" s="309"/>
      <c r="AZ39" s="310"/>
      <c r="BA39" s="98" t="s">
        <v>85</v>
      </c>
      <c r="BB39" s="99" t="s">
        <v>85</v>
      </c>
      <c r="BC39" s="98" t="s">
        <v>85</v>
      </c>
      <c r="BD39" s="310">
        <v>27</v>
      </c>
      <c r="BE39" s="309"/>
      <c r="BF39" s="309"/>
      <c r="BG39" s="309"/>
      <c r="BH39" s="379">
        <v>0</v>
      </c>
      <c r="BI39" s="303">
        <v>36</v>
      </c>
      <c r="BJ39" s="309" t="s">
        <v>3930</v>
      </c>
      <c r="BK39" s="80" t="s">
        <v>4050</v>
      </c>
      <c r="BL39" s="309"/>
      <c r="BM39" s="309"/>
      <c r="BN39" s="309"/>
      <c r="BO39" s="309"/>
      <c r="BP39" s="309"/>
      <c r="BQ39" s="309"/>
      <c r="BR39" s="309"/>
      <c r="BS39" s="309"/>
      <c r="BT39" s="309"/>
      <c r="BU39" s="309"/>
      <c r="BV39" s="309"/>
      <c r="BW39" s="309"/>
      <c r="BX39" s="309"/>
      <c r="BY39" s="309"/>
      <c r="BZ39" s="324" t="str">
        <f t="shared" si="1"/>
        <v>DISCONTINUED - MR306 Mesh, 16x8, 0mm Offset, 8x170, 131mm Centerbore, Machined/Black</v>
      </c>
      <c r="CA39" s="324" t="s">
        <v>3880</v>
      </c>
      <c r="CB39" s="324" t="s">
        <v>3879</v>
      </c>
      <c r="CC39" s="313" t="str">
        <f t="shared" si="2"/>
        <v>STREET (3XX)</v>
      </c>
    </row>
    <row r="40" spans="1:81" s="301" customFormat="1" ht="15.75" customHeight="1">
      <c r="A40" s="22">
        <f t="shared" si="0"/>
        <v>37</v>
      </c>
      <c r="B40" s="99" t="s">
        <v>84</v>
      </c>
      <c r="C40" s="29" t="s">
        <v>1072</v>
      </c>
      <c r="D40" s="303" t="s">
        <v>4533</v>
      </c>
      <c r="E40" s="304" t="s">
        <v>1325</v>
      </c>
      <c r="F40" s="304"/>
      <c r="G40" s="304"/>
      <c r="H40" s="304" t="s">
        <v>1325</v>
      </c>
      <c r="I40" s="336">
        <v>41640</v>
      </c>
      <c r="J40" s="302"/>
      <c r="K40" s="293" t="s">
        <v>1274</v>
      </c>
      <c r="L40" s="305">
        <v>200.5</v>
      </c>
      <c r="M40" s="295"/>
      <c r="N40" s="295"/>
      <c r="O40" s="303">
        <v>17</v>
      </c>
      <c r="P40" s="8">
        <v>8.5</v>
      </c>
      <c r="Q40" s="29" t="s">
        <v>1760</v>
      </c>
      <c r="R40" s="303">
        <v>6</v>
      </c>
      <c r="S40" s="303">
        <v>135</v>
      </c>
      <c r="T40" s="306">
        <v>0</v>
      </c>
      <c r="U40" s="331">
        <v>4.75</v>
      </c>
      <c r="V40" s="303" t="s">
        <v>85</v>
      </c>
      <c r="W40" s="311">
        <v>94</v>
      </c>
      <c r="X40" s="307">
        <v>27.1</v>
      </c>
      <c r="Y40" s="306">
        <v>2500</v>
      </c>
      <c r="Z40" s="306" t="s">
        <v>210</v>
      </c>
      <c r="AA40" s="306"/>
      <c r="AB40" s="296" t="s">
        <v>4761</v>
      </c>
      <c r="AC40" s="308" t="s">
        <v>1608</v>
      </c>
      <c r="AD40" s="298">
        <v>33</v>
      </c>
      <c r="AE40" s="308" t="s">
        <v>85</v>
      </c>
      <c r="AF40" s="309"/>
      <c r="AG40" s="308"/>
      <c r="AH40" s="308" t="s">
        <v>86</v>
      </c>
      <c r="AI40" s="299" t="s">
        <v>85</v>
      </c>
      <c r="AJ40" s="309"/>
      <c r="AK40" s="309"/>
      <c r="AL40" s="40" t="s">
        <v>85</v>
      </c>
      <c r="AM40" s="309"/>
      <c r="AN40" s="309"/>
      <c r="AO40" s="309"/>
      <c r="AP40" s="309"/>
      <c r="AQ40" s="309"/>
      <c r="AR40" s="309"/>
      <c r="AS40" s="309"/>
      <c r="AT40" s="309"/>
      <c r="AU40" s="309"/>
      <c r="AV40" s="309"/>
      <c r="AW40" s="309"/>
      <c r="AX40" s="81"/>
      <c r="AY40" s="309"/>
      <c r="AZ40" s="310"/>
      <c r="BA40" s="98" t="s">
        <v>85</v>
      </c>
      <c r="BB40" s="99" t="s">
        <v>85</v>
      </c>
      <c r="BC40" s="98" t="s">
        <v>85</v>
      </c>
      <c r="BD40" s="310">
        <v>31</v>
      </c>
      <c r="BE40" s="309"/>
      <c r="BF40" s="309"/>
      <c r="BG40" s="309"/>
      <c r="BH40" s="379">
        <v>0</v>
      </c>
      <c r="BI40" s="303">
        <v>36</v>
      </c>
      <c r="BJ40" s="309" t="s">
        <v>3930</v>
      </c>
      <c r="BK40" s="80" t="s">
        <v>4050</v>
      </c>
      <c r="BL40" s="309"/>
      <c r="BM40" s="309"/>
      <c r="BN40" s="309"/>
      <c r="BO40" s="309"/>
      <c r="BP40" s="309"/>
      <c r="BQ40" s="309"/>
      <c r="BR40" s="309"/>
      <c r="BS40" s="309"/>
      <c r="BT40" s="309"/>
      <c r="BU40" s="309"/>
      <c r="BV40" s="309"/>
      <c r="BW40" s="309"/>
      <c r="BX40" s="309"/>
      <c r="BY40" s="309"/>
      <c r="BZ40" s="324" t="str">
        <f t="shared" si="1"/>
        <v>DISCONTINUED - MR306 Mesh, 17x8.5, 0mm Offset, 6x135, 94mm Centerbore, Machined/Black</v>
      </c>
      <c r="CA40" s="324" t="s">
        <v>3880</v>
      </c>
      <c r="CB40" s="324" t="s">
        <v>3879</v>
      </c>
      <c r="CC40" s="313" t="str">
        <f t="shared" si="2"/>
        <v>STREET (3XX)</v>
      </c>
    </row>
    <row r="41" spans="1:81" s="301" customFormat="1" ht="15.75" customHeight="1">
      <c r="A41" s="22">
        <f t="shared" si="0"/>
        <v>38</v>
      </c>
      <c r="B41" s="99" t="s">
        <v>84</v>
      </c>
      <c r="C41" s="29" t="s">
        <v>1072</v>
      </c>
      <c r="D41" s="303" t="s">
        <v>4533</v>
      </c>
      <c r="E41" s="304" t="s">
        <v>1326</v>
      </c>
      <c r="F41" s="304"/>
      <c r="G41" s="304"/>
      <c r="H41" s="304" t="s">
        <v>1326</v>
      </c>
      <c r="I41" s="336">
        <v>41640</v>
      </c>
      <c r="J41" s="302"/>
      <c r="K41" s="293" t="s">
        <v>1274</v>
      </c>
      <c r="L41" s="305">
        <v>200.5</v>
      </c>
      <c r="M41" s="295"/>
      <c r="N41" s="295"/>
      <c r="O41" s="303">
        <v>17</v>
      </c>
      <c r="P41" s="8">
        <v>8.5</v>
      </c>
      <c r="Q41" s="29" t="s">
        <v>1755</v>
      </c>
      <c r="R41" s="303">
        <v>5</v>
      </c>
      <c r="S41" s="303">
        <v>5</v>
      </c>
      <c r="T41" s="306">
        <v>0</v>
      </c>
      <c r="U41" s="331">
        <v>4.75</v>
      </c>
      <c r="V41" s="303" t="s">
        <v>85</v>
      </c>
      <c r="W41" s="311">
        <v>94</v>
      </c>
      <c r="X41" s="307">
        <v>27.1</v>
      </c>
      <c r="Y41" s="306">
        <v>2500</v>
      </c>
      <c r="Z41" s="306" t="s">
        <v>210</v>
      </c>
      <c r="AA41" s="306"/>
      <c r="AB41" s="296" t="s">
        <v>5188</v>
      </c>
      <c r="AC41" s="308" t="s">
        <v>1608</v>
      </c>
      <c r="AD41" s="298">
        <v>33</v>
      </c>
      <c r="AE41" s="308" t="s">
        <v>85</v>
      </c>
      <c r="AF41" s="309"/>
      <c r="AG41" s="308"/>
      <c r="AH41" s="308" t="s">
        <v>86</v>
      </c>
      <c r="AI41" s="299" t="s">
        <v>85</v>
      </c>
      <c r="AJ41" s="309"/>
      <c r="AK41" s="309"/>
      <c r="AL41" s="40" t="s">
        <v>85</v>
      </c>
      <c r="AM41" s="309"/>
      <c r="AN41" s="309"/>
      <c r="AO41" s="309"/>
      <c r="AP41" s="309"/>
      <c r="AQ41" s="309"/>
      <c r="AR41" s="309"/>
      <c r="AS41" s="309"/>
      <c r="AT41" s="309"/>
      <c r="AU41" s="309"/>
      <c r="AV41" s="309"/>
      <c r="AW41" s="309"/>
      <c r="AX41" s="81"/>
      <c r="AY41" s="309"/>
      <c r="AZ41" s="310"/>
      <c r="BA41" s="98" t="s">
        <v>85</v>
      </c>
      <c r="BB41" s="99" t="s">
        <v>85</v>
      </c>
      <c r="BC41" s="98" t="s">
        <v>85</v>
      </c>
      <c r="BD41" s="310">
        <v>31</v>
      </c>
      <c r="BE41" s="309"/>
      <c r="BF41" s="309"/>
      <c r="BG41" s="309"/>
      <c r="BH41" s="379">
        <v>0</v>
      </c>
      <c r="BI41" s="303">
        <v>36</v>
      </c>
      <c r="BJ41" s="309" t="s">
        <v>3930</v>
      </c>
      <c r="BK41" s="80" t="s">
        <v>4050</v>
      </c>
      <c r="BL41" s="309"/>
      <c r="BM41" s="309"/>
      <c r="BN41" s="309"/>
      <c r="BO41" s="309"/>
      <c r="BP41" s="309"/>
      <c r="BQ41" s="309"/>
      <c r="BR41" s="309"/>
      <c r="BS41" s="309"/>
      <c r="BT41" s="309"/>
      <c r="BU41" s="309"/>
      <c r="BV41" s="309"/>
      <c r="BW41" s="309"/>
      <c r="BX41" s="309"/>
      <c r="BY41" s="309"/>
      <c r="BZ41" s="324" t="str">
        <f t="shared" si="1"/>
        <v>DISCONTINUED - MR306 Mesh, 17x8.5, 0mm Offset, 5x5, 94mm Centerbore, Machined/Black</v>
      </c>
      <c r="CA41" s="324" t="s">
        <v>3880</v>
      </c>
      <c r="CB41" s="324" t="s">
        <v>3879</v>
      </c>
      <c r="CC41" s="313" t="str">
        <f t="shared" si="2"/>
        <v>STREET (3XX)</v>
      </c>
    </row>
    <row r="42" spans="1:81" s="301" customFormat="1" ht="15.75" customHeight="1">
      <c r="A42" s="22">
        <f t="shared" si="0"/>
        <v>39</v>
      </c>
      <c r="B42" s="99" t="s">
        <v>84</v>
      </c>
      <c r="C42" s="29" t="s">
        <v>1072</v>
      </c>
      <c r="D42" s="303" t="s">
        <v>4533</v>
      </c>
      <c r="E42" s="304" t="s">
        <v>1327</v>
      </c>
      <c r="F42" s="304"/>
      <c r="G42" s="304"/>
      <c r="H42" s="304" t="s">
        <v>1327</v>
      </c>
      <c r="I42" s="336">
        <v>41640</v>
      </c>
      <c r="J42" s="302"/>
      <c r="K42" s="293" t="s">
        <v>1274</v>
      </c>
      <c r="L42" s="305">
        <v>200.5</v>
      </c>
      <c r="M42" s="295"/>
      <c r="N42" s="295"/>
      <c r="O42" s="303">
        <v>17</v>
      </c>
      <c r="P42" s="8">
        <v>8.5</v>
      </c>
      <c r="Q42" s="29" t="s">
        <v>1756</v>
      </c>
      <c r="R42" s="303">
        <v>5</v>
      </c>
      <c r="S42" s="303">
        <v>5.5</v>
      </c>
      <c r="T42" s="306">
        <v>0</v>
      </c>
      <c r="U42" s="331">
        <v>4.75</v>
      </c>
      <c r="V42" s="303" t="s">
        <v>85</v>
      </c>
      <c r="W42" s="311">
        <v>108</v>
      </c>
      <c r="X42" s="307">
        <v>27.1</v>
      </c>
      <c r="Y42" s="306">
        <v>2500</v>
      </c>
      <c r="Z42" s="306" t="s">
        <v>210</v>
      </c>
      <c r="AA42" s="306"/>
      <c r="AB42" s="296" t="s">
        <v>6129</v>
      </c>
      <c r="AC42" s="308" t="s">
        <v>1610</v>
      </c>
      <c r="AD42" s="298">
        <v>33</v>
      </c>
      <c r="AE42" s="308" t="s">
        <v>85</v>
      </c>
      <c r="AF42" s="309"/>
      <c r="AG42" s="308"/>
      <c r="AH42" s="308" t="s">
        <v>86</v>
      </c>
      <c r="AI42" s="299" t="s">
        <v>85</v>
      </c>
      <c r="AJ42" s="309"/>
      <c r="AK42" s="309"/>
      <c r="AL42" s="40" t="s">
        <v>85</v>
      </c>
      <c r="AM42" s="309"/>
      <c r="AN42" s="309"/>
      <c r="AO42" s="309"/>
      <c r="AP42" s="309"/>
      <c r="AQ42" s="309"/>
      <c r="AR42" s="309"/>
      <c r="AS42" s="309"/>
      <c r="AT42" s="309"/>
      <c r="AU42" s="309"/>
      <c r="AV42" s="309"/>
      <c r="AW42" s="309"/>
      <c r="AX42" s="81"/>
      <c r="AY42" s="309"/>
      <c r="AZ42" s="310"/>
      <c r="BA42" s="98" t="s">
        <v>85</v>
      </c>
      <c r="BB42" s="99" t="s">
        <v>85</v>
      </c>
      <c r="BC42" s="98" t="s">
        <v>85</v>
      </c>
      <c r="BD42" s="310">
        <v>31</v>
      </c>
      <c r="BE42" s="309"/>
      <c r="BF42" s="309"/>
      <c r="BG42" s="309"/>
      <c r="BH42" s="379">
        <v>0</v>
      </c>
      <c r="BI42" s="303">
        <v>36</v>
      </c>
      <c r="BJ42" s="309" t="s">
        <v>3930</v>
      </c>
      <c r="BK42" s="80" t="s">
        <v>4050</v>
      </c>
      <c r="BL42" s="309"/>
      <c r="BM42" s="309"/>
      <c r="BN42" s="309"/>
      <c r="BO42" s="309"/>
      <c r="BP42" s="309"/>
      <c r="BQ42" s="309"/>
      <c r="BR42" s="309"/>
      <c r="BS42" s="309"/>
      <c r="BT42" s="309"/>
      <c r="BU42" s="309"/>
      <c r="BV42" s="309"/>
      <c r="BW42" s="309"/>
      <c r="BX42" s="309"/>
      <c r="BY42" s="309"/>
      <c r="BZ42" s="324" t="str">
        <f t="shared" si="1"/>
        <v>DISCONTINUED - MR306 Mesh, 17x8.5, 0mm Offset, 5x5.5, 108mm Centerbore, Machined/Black</v>
      </c>
      <c r="CA42" s="324" t="s">
        <v>3880</v>
      </c>
      <c r="CB42" s="324" t="s">
        <v>3879</v>
      </c>
      <c r="CC42" s="313" t="str">
        <f t="shared" si="2"/>
        <v>STREET (3XX)</v>
      </c>
    </row>
    <row r="43" spans="1:81" s="301" customFormat="1" ht="15.75" customHeight="1">
      <c r="A43" s="22">
        <f t="shared" si="0"/>
        <v>40</v>
      </c>
      <c r="B43" s="99" t="s">
        <v>84</v>
      </c>
      <c r="C43" s="29" t="s">
        <v>1072</v>
      </c>
      <c r="D43" s="303" t="s">
        <v>4533</v>
      </c>
      <c r="E43" s="304" t="s">
        <v>1328</v>
      </c>
      <c r="F43" s="304"/>
      <c r="G43" s="304"/>
      <c r="H43" s="304" t="s">
        <v>1328</v>
      </c>
      <c r="I43" s="336">
        <v>41640</v>
      </c>
      <c r="J43" s="302"/>
      <c r="K43" s="293" t="s">
        <v>1274</v>
      </c>
      <c r="L43" s="305">
        <v>200.5</v>
      </c>
      <c r="M43" s="295"/>
      <c r="N43" s="295"/>
      <c r="O43" s="303">
        <v>17</v>
      </c>
      <c r="P43" s="8">
        <v>8.5</v>
      </c>
      <c r="Q43" s="29" t="s">
        <v>1123</v>
      </c>
      <c r="R43" s="303">
        <v>6</v>
      </c>
      <c r="S43" s="303">
        <v>5.5</v>
      </c>
      <c r="T43" s="306">
        <v>0</v>
      </c>
      <c r="U43" s="331">
        <v>4.75</v>
      </c>
      <c r="V43" s="303" t="s">
        <v>85</v>
      </c>
      <c r="W43" s="311">
        <v>108</v>
      </c>
      <c r="X43" s="307">
        <v>27.1</v>
      </c>
      <c r="Y43" s="306">
        <v>2500</v>
      </c>
      <c r="Z43" s="306" t="s">
        <v>210</v>
      </c>
      <c r="AA43" s="306"/>
      <c r="AB43" s="296" t="s">
        <v>4485</v>
      </c>
      <c r="AC43" s="308" t="s">
        <v>1610</v>
      </c>
      <c r="AD43" s="298">
        <v>33</v>
      </c>
      <c r="AE43" s="308" t="s">
        <v>85</v>
      </c>
      <c r="AF43" s="309"/>
      <c r="AG43" s="308"/>
      <c r="AH43" s="308" t="s">
        <v>86</v>
      </c>
      <c r="AI43" s="299" t="s">
        <v>85</v>
      </c>
      <c r="AJ43" s="309"/>
      <c r="AK43" s="309"/>
      <c r="AL43" s="40" t="s">
        <v>85</v>
      </c>
      <c r="AM43" s="309"/>
      <c r="AN43" s="309"/>
      <c r="AO43" s="309"/>
      <c r="AP43" s="309"/>
      <c r="AQ43" s="309"/>
      <c r="AR43" s="309"/>
      <c r="AS43" s="309"/>
      <c r="AT43" s="309"/>
      <c r="AU43" s="309"/>
      <c r="AV43" s="309"/>
      <c r="AW43" s="309"/>
      <c r="AX43" s="81"/>
      <c r="AY43" s="309"/>
      <c r="AZ43" s="310"/>
      <c r="BA43" s="98" t="s">
        <v>85</v>
      </c>
      <c r="BB43" s="99" t="s">
        <v>85</v>
      </c>
      <c r="BC43" s="98" t="s">
        <v>85</v>
      </c>
      <c r="BD43" s="310">
        <v>31</v>
      </c>
      <c r="BE43" s="309"/>
      <c r="BF43" s="309"/>
      <c r="BG43" s="309"/>
      <c r="BH43" s="379">
        <v>0</v>
      </c>
      <c r="BI43" s="303">
        <v>36</v>
      </c>
      <c r="BJ43" s="309" t="s">
        <v>3930</v>
      </c>
      <c r="BK43" s="80" t="s">
        <v>4050</v>
      </c>
      <c r="BL43" s="309"/>
      <c r="BM43" s="309"/>
      <c r="BN43" s="309"/>
      <c r="BO43" s="309"/>
      <c r="BP43" s="309"/>
      <c r="BQ43" s="309"/>
      <c r="BR43" s="309"/>
      <c r="BS43" s="309"/>
      <c r="BT43" s="309"/>
      <c r="BU43" s="309"/>
      <c r="BV43" s="309"/>
      <c r="BW43" s="309"/>
      <c r="BX43" s="309"/>
      <c r="BY43" s="309"/>
      <c r="BZ43" s="324" t="str">
        <f t="shared" si="1"/>
        <v>DISCONTINUED - MR306 Mesh, 17x8.5, 0mm Offset, 6x5.5, 108mm Centerbore, Machined/Black</v>
      </c>
      <c r="CA43" s="324" t="s">
        <v>3880</v>
      </c>
      <c r="CB43" s="324" t="s">
        <v>3879</v>
      </c>
      <c r="CC43" s="313" t="str">
        <f t="shared" si="2"/>
        <v>STREET (3XX)</v>
      </c>
    </row>
    <row r="44" spans="1:81" s="301" customFormat="1" ht="15.75" customHeight="1">
      <c r="A44" s="22">
        <f t="shared" si="0"/>
        <v>41</v>
      </c>
      <c r="B44" s="99" t="s">
        <v>84</v>
      </c>
      <c r="C44" s="29" t="s">
        <v>1072</v>
      </c>
      <c r="D44" s="303" t="s">
        <v>4533</v>
      </c>
      <c r="E44" s="304" t="s">
        <v>1329</v>
      </c>
      <c r="F44" s="304"/>
      <c r="G44" s="304"/>
      <c r="H44" s="304" t="s">
        <v>1329</v>
      </c>
      <c r="I44" s="336">
        <v>41640</v>
      </c>
      <c r="J44" s="302"/>
      <c r="K44" s="293" t="s">
        <v>1274</v>
      </c>
      <c r="L44" s="305">
        <v>200.5</v>
      </c>
      <c r="M44" s="295"/>
      <c r="N44" s="295"/>
      <c r="O44" s="303">
        <v>17</v>
      </c>
      <c r="P44" s="8">
        <v>8.5</v>
      </c>
      <c r="Q44" s="29" t="s">
        <v>1762</v>
      </c>
      <c r="R44" s="303">
        <v>8</v>
      </c>
      <c r="S44" s="303">
        <v>6.5</v>
      </c>
      <c r="T44" s="306">
        <v>0</v>
      </c>
      <c r="U44" s="331">
        <v>4.75</v>
      </c>
      <c r="V44" s="303" t="s">
        <v>85</v>
      </c>
      <c r="W44" s="311">
        <v>131</v>
      </c>
      <c r="X44" s="307">
        <v>27.1</v>
      </c>
      <c r="Y44" s="306">
        <v>3600</v>
      </c>
      <c r="Z44" s="306" t="s">
        <v>210</v>
      </c>
      <c r="AA44" s="306"/>
      <c r="AB44" s="296" t="s">
        <v>5556</v>
      </c>
      <c r="AC44" s="308" t="s">
        <v>1614</v>
      </c>
      <c r="AD44" s="298">
        <v>33</v>
      </c>
      <c r="AE44" s="308" t="s">
        <v>85</v>
      </c>
      <c r="AF44" s="309"/>
      <c r="AG44" s="308"/>
      <c r="AH44" s="308" t="s">
        <v>86</v>
      </c>
      <c r="AI44" s="299" t="s">
        <v>85</v>
      </c>
      <c r="AJ44" s="309"/>
      <c r="AK44" s="309"/>
      <c r="AL44" s="40" t="s">
        <v>85</v>
      </c>
      <c r="AM44" s="309"/>
      <c r="AN44" s="309"/>
      <c r="AO44" s="309"/>
      <c r="AP44" s="309"/>
      <c r="AQ44" s="309"/>
      <c r="AR44" s="309"/>
      <c r="AS44" s="309"/>
      <c r="AT44" s="309"/>
      <c r="AU44" s="309"/>
      <c r="AV44" s="309"/>
      <c r="AW44" s="309"/>
      <c r="AX44" s="81"/>
      <c r="AY44" s="309"/>
      <c r="AZ44" s="310"/>
      <c r="BA44" s="98" t="s">
        <v>85</v>
      </c>
      <c r="BB44" s="99" t="s">
        <v>85</v>
      </c>
      <c r="BC44" s="98" t="s">
        <v>85</v>
      </c>
      <c r="BD44" s="310">
        <v>31</v>
      </c>
      <c r="BE44" s="309"/>
      <c r="BF44" s="309"/>
      <c r="BG44" s="309"/>
      <c r="BH44" s="379">
        <v>0</v>
      </c>
      <c r="BI44" s="303">
        <v>36</v>
      </c>
      <c r="BJ44" s="309" t="s">
        <v>3930</v>
      </c>
      <c r="BK44" s="80" t="s">
        <v>4050</v>
      </c>
      <c r="BL44" s="309"/>
      <c r="BM44" s="309"/>
      <c r="BN44" s="309"/>
      <c r="BO44" s="309"/>
      <c r="BP44" s="309"/>
      <c r="BQ44" s="309"/>
      <c r="BR44" s="309"/>
      <c r="BS44" s="309"/>
      <c r="BT44" s="309"/>
      <c r="BU44" s="309"/>
      <c r="BV44" s="309"/>
      <c r="BW44" s="309"/>
      <c r="BX44" s="309"/>
      <c r="BY44" s="309"/>
      <c r="BZ44" s="324" t="str">
        <f t="shared" si="1"/>
        <v>DISCONTINUED - MR306 Mesh, 17x8.5, 0mm Offset, 8x6.5, 131mm Centerbore, Machined/Black</v>
      </c>
      <c r="CA44" s="324" t="s">
        <v>3880</v>
      </c>
      <c r="CB44" s="324" t="s">
        <v>3879</v>
      </c>
      <c r="CC44" s="313" t="str">
        <f t="shared" si="2"/>
        <v>STREET (3XX)</v>
      </c>
    </row>
    <row r="45" spans="1:81" s="301" customFormat="1" ht="15.75" customHeight="1">
      <c r="A45" s="22">
        <f t="shared" si="0"/>
        <v>42</v>
      </c>
      <c r="B45" s="99" t="s">
        <v>84</v>
      </c>
      <c r="C45" s="29" t="s">
        <v>1072</v>
      </c>
      <c r="D45" s="303" t="s">
        <v>4533</v>
      </c>
      <c r="E45" s="304" t="s">
        <v>1330</v>
      </c>
      <c r="F45" s="304"/>
      <c r="G45" s="304"/>
      <c r="H45" s="304" t="s">
        <v>1330</v>
      </c>
      <c r="I45" s="336">
        <v>41640</v>
      </c>
      <c r="J45" s="302"/>
      <c r="K45" s="293" t="s">
        <v>1274</v>
      </c>
      <c r="L45" s="305">
        <v>200.5</v>
      </c>
      <c r="M45" s="295"/>
      <c r="N45" s="295"/>
      <c r="O45" s="303">
        <v>17</v>
      </c>
      <c r="P45" s="8">
        <v>8.5</v>
      </c>
      <c r="Q45" s="29" t="s">
        <v>1763</v>
      </c>
      <c r="R45" s="303">
        <v>8</v>
      </c>
      <c r="S45" s="303">
        <v>170</v>
      </c>
      <c r="T45" s="306">
        <v>0</v>
      </c>
      <c r="U45" s="331">
        <v>4.75</v>
      </c>
      <c r="V45" s="303" t="s">
        <v>85</v>
      </c>
      <c r="W45" s="311">
        <v>131</v>
      </c>
      <c r="X45" s="307">
        <v>27.1</v>
      </c>
      <c r="Y45" s="306">
        <v>3600</v>
      </c>
      <c r="Z45" s="306" t="s">
        <v>210</v>
      </c>
      <c r="AA45" s="306"/>
      <c r="AB45" s="296" t="s">
        <v>5557</v>
      </c>
      <c r="AC45" s="308" t="s">
        <v>1614</v>
      </c>
      <c r="AD45" s="298">
        <v>33</v>
      </c>
      <c r="AE45" s="308" t="s">
        <v>85</v>
      </c>
      <c r="AF45" s="309"/>
      <c r="AG45" s="308"/>
      <c r="AH45" s="308" t="s">
        <v>86</v>
      </c>
      <c r="AI45" s="299" t="s">
        <v>85</v>
      </c>
      <c r="AJ45" s="309"/>
      <c r="AK45" s="309"/>
      <c r="AL45" s="40" t="s">
        <v>85</v>
      </c>
      <c r="AM45" s="309"/>
      <c r="AN45" s="309"/>
      <c r="AO45" s="309"/>
      <c r="AP45" s="309"/>
      <c r="AQ45" s="309"/>
      <c r="AR45" s="309"/>
      <c r="AS45" s="309"/>
      <c r="AT45" s="309"/>
      <c r="AU45" s="309"/>
      <c r="AV45" s="309"/>
      <c r="AW45" s="309"/>
      <c r="AX45" s="81"/>
      <c r="AY45" s="309"/>
      <c r="AZ45" s="310"/>
      <c r="BA45" s="98" t="s">
        <v>85</v>
      </c>
      <c r="BB45" s="99" t="s">
        <v>85</v>
      </c>
      <c r="BC45" s="98" t="s">
        <v>85</v>
      </c>
      <c r="BD45" s="310">
        <v>31</v>
      </c>
      <c r="BE45" s="309"/>
      <c r="BF45" s="309"/>
      <c r="BG45" s="309"/>
      <c r="BH45" s="379">
        <v>0</v>
      </c>
      <c r="BI45" s="303">
        <v>36</v>
      </c>
      <c r="BJ45" s="309" t="s">
        <v>3930</v>
      </c>
      <c r="BK45" s="80" t="s">
        <v>4050</v>
      </c>
      <c r="BL45" s="309"/>
      <c r="BM45" s="309"/>
      <c r="BN45" s="309"/>
      <c r="BO45" s="309"/>
      <c r="BP45" s="309"/>
      <c r="BQ45" s="309"/>
      <c r="BR45" s="309"/>
      <c r="BS45" s="309"/>
      <c r="BT45" s="309"/>
      <c r="BU45" s="309"/>
      <c r="BV45" s="309"/>
      <c r="BW45" s="309"/>
      <c r="BX45" s="309"/>
      <c r="BY45" s="309"/>
      <c r="BZ45" s="324" t="str">
        <f t="shared" si="1"/>
        <v>DISCONTINUED - MR306 Mesh, 17x8.5, 0mm Offset, 8x170, 131mm Centerbore, Machined/Black</v>
      </c>
      <c r="CA45" s="324" t="s">
        <v>3880</v>
      </c>
      <c r="CB45" s="324" t="s">
        <v>3879</v>
      </c>
      <c r="CC45" s="313" t="str">
        <f t="shared" si="2"/>
        <v>STREET (3XX)</v>
      </c>
    </row>
    <row r="46" spans="1:81" s="301" customFormat="1" ht="15.75" customHeight="1">
      <c r="A46" s="22">
        <f t="shared" si="0"/>
        <v>43</v>
      </c>
      <c r="B46" s="99" t="s">
        <v>84</v>
      </c>
      <c r="C46" s="29" t="s">
        <v>1072</v>
      </c>
      <c r="D46" s="303" t="s">
        <v>4533</v>
      </c>
      <c r="E46" s="304" t="s">
        <v>1331</v>
      </c>
      <c r="F46" s="304"/>
      <c r="G46" s="304"/>
      <c r="H46" s="304" t="s">
        <v>1331</v>
      </c>
      <c r="I46" s="336">
        <v>41640</v>
      </c>
      <c r="J46" s="302"/>
      <c r="K46" s="293" t="s">
        <v>1274</v>
      </c>
      <c r="L46" s="305">
        <v>236.5</v>
      </c>
      <c r="M46" s="295"/>
      <c r="N46" s="295"/>
      <c r="O46" s="303">
        <v>18</v>
      </c>
      <c r="P46" s="8">
        <v>9</v>
      </c>
      <c r="Q46" s="29" t="s">
        <v>1760</v>
      </c>
      <c r="R46" s="303">
        <v>6</v>
      </c>
      <c r="S46" s="303">
        <v>135</v>
      </c>
      <c r="T46" s="306">
        <v>18</v>
      </c>
      <c r="U46" s="331">
        <v>5.75</v>
      </c>
      <c r="V46" s="303" t="s">
        <v>85</v>
      </c>
      <c r="W46" s="311">
        <v>94</v>
      </c>
      <c r="X46" s="307">
        <v>32</v>
      </c>
      <c r="Y46" s="306">
        <v>2500</v>
      </c>
      <c r="Z46" s="306" t="s">
        <v>210</v>
      </c>
      <c r="AA46" s="306"/>
      <c r="AB46" s="296" t="s">
        <v>5240</v>
      </c>
      <c r="AC46" s="308" t="s">
        <v>1608</v>
      </c>
      <c r="AD46" s="298">
        <v>33</v>
      </c>
      <c r="AE46" s="308" t="s">
        <v>85</v>
      </c>
      <c r="AF46" s="309"/>
      <c r="AG46" s="308"/>
      <c r="AH46" s="308" t="s">
        <v>86</v>
      </c>
      <c r="AI46" s="299" t="s">
        <v>85</v>
      </c>
      <c r="AJ46" s="309"/>
      <c r="AK46" s="309"/>
      <c r="AL46" s="40" t="s">
        <v>85</v>
      </c>
      <c r="AM46" s="309"/>
      <c r="AN46" s="309"/>
      <c r="AO46" s="309"/>
      <c r="AP46" s="309"/>
      <c r="AQ46" s="309"/>
      <c r="AR46" s="309"/>
      <c r="AS46" s="309"/>
      <c r="AT46" s="309"/>
      <c r="AU46" s="309"/>
      <c r="AV46" s="309"/>
      <c r="AW46" s="309"/>
      <c r="AX46" s="81"/>
      <c r="AY46" s="309"/>
      <c r="AZ46" s="310"/>
      <c r="BA46" s="98" t="s">
        <v>85</v>
      </c>
      <c r="BB46" s="99" t="s">
        <v>85</v>
      </c>
      <c r="BC46" s="98" t="s">
        <v>85</v>
      </c>
      <c r="BD46" s="310">
        <v>35</v>
      </c>
      <c r="BE46" s="309"/>
      <c r="BF46" s="309"/>
      <c r="BG46" s="309"/>
      <c r="BH46" s="379">
        <v>0</v>
      </c>
      <c r="BI46" s="303">
        <v>36</v>
      </c>
      <c r="BJ46" s="309" t="s">
        <v>3930</v>
      </c>
      <c r="BK46" s="80" t="s">
        <v>4050</v>
      </c>
      <c r="BL46" s="309"/>
      <c r="BM46" s="309"/>
      <c r="BN46" s="309"/>
      <c r="BO46" s="309"/>
      <c r="BP46" s="309"/>
      <c r="BQ46" s="309"/>
      <c r="BR46" s="309"/>
      <c r="BS46" s="309"/>
      <c r="BT46" s="309"/>
      <c r="BU46" s="309"/>
      <c r="BV46" s="309"/>
      <c r="BW46" s="309"/>
      <c r="BX46" s="309"/>
      <c r="BY46" s="309"/>
      <c r="BZ46" s="324" t="str">
        <f t="shared" si="1"/>
        <v>DISCONTINUED - MR306 Mesh, 18x9, +18mm Offset, 6x135, 94mm Centerbore, Machined/Black</v>
      </c>
      <c r="CA46" s="324" t="s">
        <v>3880</v>
      </c>
      <c r="CB46" s="324" t="s">
        <v>3879</v>
      </c>
      <c r="CC46" s="313" t="str">
        <f t="shared" si="2"/>
        <v>STREET (3XX)</v>
      </c>
    </row>
    <row r="47" spans="1:81" s="301" customFormat="1" ht="15.75" customHeight="1">
      <c r="A47" s="22">
        <f t="shared" si="0"/>
        <v>44</v>
      </c>
      <c r="B47" s="99" t="s">
        <v>84</v>
      </c>
      <c r="C47" s="29" t="s">
        <v>1072</v>
      </c>
      <c r="D47" s="303" t="s">
        <v>4533</v>
      </c>
      <c r="E47" s="304" t="s">
        <v>1332</v>
      </c>
      <c r="F47" s="304"/>
      <c r="G47" s="304"/>
      <c r="H47" s="304" t="s">
        <v>1332</v>
      </c>
      <c r="I47" s="336">
        <v>41640</v>
      </c>
      <c r="J47" s="302"/>
      <c r="K47" s="293" t="s">
        <v>1274</v>
      </c>
      <c r="L47" s="305">
        <v>236.5</v>
      </c>
      <c r="M47" s="295"/>
      <c r="N47" s="295"/>
      <c r="O47" s="303">
        <v>18</v>
      </c>
      <c r="P47" s="8">
        <v>9</v>
      </c>
      <c r="Q47" s="29" t="s">
        <v>1755</v>
      </c>
      <c r="R47" s="303">
        <v>5</v>
      </c>
      <c r="S47" s="303">
        <v>5</v>
      </c>
      <c r="T47" s="306">
        <v>-12</v>
      </c>
      <c r="U47" s="331">
        <v>4.5</v>
      </c>
      <c r="V47" s="303" t="s">
        <v>85</v>
      </c>
      <c r="W47" s="311">
        <v>94</v>
      </c>
      <c r="X47" s="307">
        <v>32</v>
      </c>
      <c r="Y47" s="306">
        <v>2500</v>
      </c>
      <c r="Z47" s="306" t="s">
        <v>210</v>
      </c>
      <c r="AA47" s="306"/>
      <c r="AB47" s="296" t="s">
        <v>7138</v>
      </c>
      <c r="AC47" s="308" t="s">
        <v>1608</v>
      </c>
      <c r="AD47" s="298">
        <v>33</v>
      </c>
      <c r="AE47" s="308" t="s">
        <v>85</v>
      </c>
      <c r="AF47" s="309"/>
      <c r="AG47" s="308"/>
      <c r="AH47" s="308" t="s">
        <v>86</v>
      </c>
      <c r="AI47" s="299" t="s">
        <v>85</v>
      </c>
      <c r="AJ47" s="309"/>
      <c r="AK47" s="309"/>
      <c r="AL47" s="40" t="s">
        <v>85</v>
      </c>
      <c r="AM47" s="309"/>
      <c r="AN47" s="309"/>
      <c r="AO47" s="309"/>
      <c r="AP47" s="309"/>
      <c r="AQ47" s="309"/>
      <c r="AR47" s="309"/>
      <c r="AS47" s="309"/>
      <c r="AT47" s="309"/>
      <c r="AU47" s="309"/>
      <c r="AV47" s="309"/>
      <c r="AW47" s="309"/>
      <c r="AX47" s="81"/>
      <c r="AY47" s="309"/>
      <c r="AZ47" s="310"/>
      <c r="BA47" s="98" t="s">
        <v>85</v>
      </c>
      <c r="BB47" s="99" t="s">
        <v>85</v>
      </c>
      <c r="BC47" s="98" t="s">
        <v>85</v>
      </c>
      <c r="BD47" s="310">
        <v>35</v>
      </c>
      <c r="BE47" s="309"/>
      <c r="BF47" s="309"/>
      <c r="BG47" s="309"/>
      <c r="BH47" s="379">
        <v>0</v>
      </c>
      <c r="BI47" s="303">
        <v>36</v>
      </c>
      <c r="BJ47" s="309" t="s">
        <v>3930</v>
      </c>
      <c r="BK47" s="80" t="s">
        <v>4050</v>
      </c>
      <c r="BL47" s="309"/>
      <c r="BM47" s="309"/>
      <c r="BN47" s="309"/>
      <c r="BO47" s="309"/>
      <c r="BP47" s="309"/>
      <c r="BQ47" s="309"/>
      <c r="BR47" s="309"/>
      <c r="BS47" s="309"/>
      <c r="BT47" s="309"/>
      <c r="BU47" s="309"/>
      <c r="BV47" s="309"/>
      <c r="BW47" s="309"/>
      <c r="BX47" s="309"/>
      <c r="BY47" s="309"/>
      <c r="BZ47" s="324" t="str">
        <f t="shared" si="1"/>
        <v>DISCONTINUED - MR306 Mesh, 18x9, -12mm Offset, 5x5, 94mm Centerbore, Machined/Black</v>
      </c>
      <c r="CA47" s="324" t="s">
        <v>3880</v>
      </c>
      <c r="CB47" s="324" t="s">
        <v>3879</v>
      </c>
      <c r="CC47" s="313" t="str">
        <f t="shared" si="2"/>
        <v>STREET (3XX)</v>
      </c>
    </row>
    <row r="48" spans="1:81" s="301" customFormat="1" ht="15.75" customHeight="1">
      <c r="A48" s="22">
        <f t="shared" si="0"/>
        <v>45</v>
      </c>
      <c r="B48" s="99" t="s">
        <v>84</v>
      </c>
      <c r="C48" s="29" t="s">
        <v>1072</v>
      </c>
      <c r="D48" s="303" t="s">
        <v>4533</v>
      </c>
      <c r="E48" s="304" t="s">
        <v>1333</v>
      </c>
      <c r="F48" s="304"/>
      <c r="G48" s="304"/>
      <c r="H48" s="304" t="s">
        <v>1333</v>
      </c>
      <c r="I48" s="336">
        <v>41640</v>
      </c>
      <c r="J48" s="302"/>
      <c r="K48" s="293" t="s">
        <v>1274</v>
      </c>
      <c r="L48" s="305">
        <v>236.5</v>
      </c>
      <c r="M48" s="295"/>
      <c r="N48" s="295"/>
      <c r="O48" s="303">
        <v>18</v>
      </c>
      <c r="P48" s="8">
        <v>9</v>
      </c>
      <c r="Q48" s="29" t="s">
        <v>1751</v>
      </c>
      <c r="R48" s="303">
        <v>5</v>
      </c>
      <c r="S48" s="303">
        <v>150</v>
      </c>
      <c r="T48" s="306">
        <v>18</v>
      </c>
      <c r="U48" s="331">
        <v>5.75</v>
      </c>
      <c r="V48" s="303" t="s">
        <v>85</v>
      </c>
      <c r="W48" s="311">
        <v>110</v>
      </c>
      <c r="X48" s="307">
        <v>32</v>
      </c>
      <c r="Y48" s="306">
        <v>2500</v>
      </c>
      <c r="Z48" s="306" t="s">
        <v>210</v>
      </c>
      <c r="AA48" s="306"/>
      <c r="AB48" s="296" t="s">
        <v>6166</v>
      </c>
      <c r="AC48" s="308" t="s">
        <v>1612</v>
      </c>
      <c r="AD48" s="298">
        <v>33</v>
      </c>
      <c r="AE48" s="308" t="s">
        <v>85</v>
      </c>
      <c r="AF48" s="309"/>
      <c r="AG48" s="308"/>
      <c r="AH48" s="308" t="s">
        <v>86</v>
      </c>
      <c r="AI48" s="299" t="s">
        <v>85</v>
      </c>
      <c r="AJ48" s="309"/>
      <c r="AK48" s="309"/>
      <c r="AL48" s="40" t="s">
        <v>85</v>
      </c>
      <c r="AM48" s="309"/>
      <c r="AN48" s="309"/>
      <c r="AO48" s="309"/>
      <c r="AP48" s="309"/>
      <c r="AQ48" s="309"/>
      <c r="AR48" s="309"/>
      <c r="AS48" s="309"/>
      <c r="AT48" s="309"/>
      <c r="AU48" s="309"/>
      <c r="AV48" s="309"/>
      <c r="AW48" s="309"/>
      <c r="AX48" s="81"/>
      <c r="AY48" s="309"/>
      <c r="AZ48" s="310"/>
      <c r="BA48" s="98" t="s">
        <v>85</v>
      </c>
      <c r="BB48" s="99" t="s">
        <v>85</v>
      </c>
      <c r="BC48" s="98" t="s">
        <v>85</v>
      </c>
      <c r="BD48" s="310">
        <v>35</v>
      </c>
      <c r="BE48" s="309"/>
      <c r="BF48" s="309"/>
      <c r="BG48" s="309"/>
      <c r="BH48" s="379">
        <v>0</v>
      </c>
      <c r="BI48" s="303">
        <v>36</v>
      </c>
      <c r="BJ48" s="309" t="s">
        <v>3930</v>
      </c>
      <c r="BK48" s="80" t="s">
        <v>4050</v>
      </c>
      <c r="BL48" s="309"/>
      <c r="BM48" s="309"/>
      <c r="BN48" s="309"/>
      <c r="BO48" s="309"/>
      <c r="BP48" s="309"/>
      <c r="BQ48" s="309"/>
      <c r="BR48" s="309"/>
      <c r="BS48" s="309"/>
      <c r="BT48" s="309"/>
      <c r="BU48" s="309"/>
      <c r="BV48" s="309"/>
      <c r="BW48" s="309"/>
      <c r="BX48" s="309"/>
      <c r="BY48" s="309"/>
      <c r="BZ48" s="324" t="str">
        <f t="shared" si="1"/>
        <v>DISCONTINUED - MR306 Mesh, 18x9, +18mm Offset, 5x150, 110mm Centerbore, Machined/Black</v>
      </c>
      <c r="CA48" s="324" t="s">
        <v>3880</v>
      </c>
      <c r="CB48" s="324" t="s">
        <v>3879</v>
      </c>
      <c r="CC48" s="313" t="str">
        <f t="shared" si="2"/>
        <v>STREET (3XX)</v>
      </c>
    </row>
    <row r="49" spans="1:81" s="301" customFormat="1" ht="15.75" customHeight="1">
      <c r="A49" s="22">
        <f t="shared" si="0"/>
        <v>46</v>
      </c>
      <c r="B49" s="99" t="s">
        <v>84</v>
      </c>
      <c r="C49" s="29" t="s">
        <v>1072</v>
      </c>
      <c r="D49" s="303" t="s">
        <v>4533</v>
      </c>
      <c r="E49" s="304" t="s">
        <v>1334</v>
      </c>
      <c r="F49" s="304"/>
      <c r="G49" s="304"/>
      <c r="H49" s="304" t="s">
        <v>1334</v>
      </c>
      <c r="I49" s="336">
        <v>41640</v>
      </c>
      <c r="J49" s="302"/>
      <c r="K49" s="293" t="s">
        <v>1274</v>
      </c>
      <c r="L49" s="305">
        <v>236.5</v>
      </c>
      <c r="M49" s="295"/>
      <c r="N49" s="295"/>
      <c r="O49" s="303">
        <v>18</v>
      </c>
      <c r="P49" s="8">
        <v>9</v>
      </c>
      <c r="Q49" s="29" t="s">
        <v>1123</v>
      </c>
      <c r="R49" s="303">
        <v>6</v>
      </c>
      <c r="S49" s="303">
        <v>5.5</v>
      </c>
      <c r="T49" s="306">
        <v>-12</v>
      </c>
      <c r="U49" s="331">
        <v>4.5</v>
      </c>
      <c r="V49" s="303" t="s">
        <v>85</v>
      </c>
      <c r="W49" s="311">
        <v>108</v>
      </c>
      <c r="X49" s="307">
        <v>32</v>
      </c>
      <c r="Y49" s="306">
        <v>2500</v>
      </c>
      <c r="Z49" s="306" t="s">
        <v>210</v>
      </c>
      <c r="AA49" s="306"/>
      <c r="AB49" s="296" t="s">
        <v>7140</v>
      </c>
      <c r="AC49" s="308" t="s">
        <v>1610</v>
      </c>
      <c r="AD49" s="298">
        <v>33</v>
      </c>
      <c r="AE49" s="308" t="s">
        <v>85</v>
      </c>
      <c r="AF49" s="309"/>
      <c r="AG49" s="308"/>
      <c r="AH49" s="308" t="s">
        <v>86</v>
      </c>
      <c r="AI49" s="299" t="s">
        <v>85</v>
      </c>
      <c r="AJ49" s="309"/>
      <c r="AK49" s="309"/>
      <c r="AL49" s="40" t="s">
        <v>85</v>
      </c>
      <c r="AM49" s="309"/>
      <c r="AN49" s="309"/>
      <c r="AO49" s="309"/>
      <c r="AP49" s="309"/>
      <c r="AQ49" s="309"/>
      <c r="AR49" s="309"/>
      <c r="AS49" s="309"/>
      <c r="AT49" s="309"/>
      <c r="AU49" s="309"/>
      <c r="AV49" s="309"/>
      <c r="AW49" s="309"/>
      <c r="AX49" s="81"/>
      <c r="AY49" s="309"/>
      <c r="AZ49" s="310"/>
      <c r="BA49" s="98" t="s">
        <v>85</v>
      </c>
      <c r="BB49" s="99" t="s">
        <v>85</v>
      </c>
      <c r="BC49" s="98" t="s">
        <v>85</v>
      </c>
      <c r="BD49" s="310">
        <v>35</v>
      </c>
      <c r="BE49" s="309"/>
      <c r="BF49" s="309"/>
      <c r="BG49" s="309"/>
      <c r="BH49" s="379">
        <v>0</v>
      </c>
      <c r="BI49" s="303">
        <v>36</v>
      </c>
      <c r="BJ49" s="309" t="s">
        <v>3930</v>
      </c>
      <c r="BK49" s="80" t="s">
        <v>4050</v>
      </c>
      <c r="BL49" s="309"/>
      <c r="BM49" s="309"/>
      <c r="BN49" s="309"/>
      <c r="BO49" s="309"/>
      <c r="BP49" s="309"/>
      <c r="BQ49" s="309"/>
      <c r="BR49" s="309"/>
      <c r="BS49" s="309"/>
      <c r="BT49" s="309"/>
      <c r="BU49" s="309"/>
      <c r="BV49" s="309"/>
      <c r="BW49" s="309"/>
      <c r="BX49" s="309"/>
      <c r="BY49" s="309"/>
      <c r="BZ49" s="324" t="str">
        <f t="shared" si="1"/>
        <v>DISCONTINUED - MR306 Mesh, 18x9, -12mm Offset, 6x5.5, 108mm Centerbore, Machined/Black</v>
      </c>
      <c r="CA49" s="324" t="s">
        <v>3880</v>
      </c>
      <c r="CB49" s="324" t="s">
        <v>3879</v>
      </c>
      <c r="CC49" s="313" t="str">
        <f t="shared" si="2"/>
        <v>STREET (3XX)</v>
      </c>
    </row>
    <row r="50" spans="1:81" s="301" customFormat="1" ht="15.75" customHeight="1">
      <c r="A50" s="22">
        <f t="shared" si="0"/>
        <v>47</v>
      </c>
      <c r="B50" s="99" t="s">
        <v>84</v>
      </c>
      <c r="C50" s="29" t="s">
        <v>1072</v>
      </c>
      <c r="D50" s="303" t="s">
        <v>4533</v>
      </c>
      <c r="E50" s="304" t="s">
        <v>1335</v>
      </c>
      <c r="F50" s="304"/>
      <c r="G50" s="304"/>
      <c r="H50" s="304" t="s">
        <v>1335</v>
      </c>
      <c r="I50" s="336">
        <v>41640</v>
      </c>
      <c r="J50" s="302"/>
      <c r="K50" s="293" t="s">
        <v>1274</v>
      </c>
      <c r="L50" s="305">
        <v>236.5</v>
      </c>
      <c r="M50" s="295"/>
      <c r="N50" s="295"/>
      <c r="O50" s="303">
        <v>18</v>
      </c>
      <c r="P50" s="8">
        <v>9</v>
      </c>
      <c r="Q50" s="29" t="s">
        <v>1123</v>
      </c>
      <c r="R50" s="303">
        <v>6</v>
      </c>
      <c r="S50" s="303">
        <v>5.5</v>
      </c>
      <c r="T50" s="306">
        <v>18</v>
      </c>
      <c r="U50" s="331">
        <v>5.75</v>
      </c>
      <c r="V50" s="303" t="s">
        <v>85</v>
      </c>
      <c r="W50" s="311">
        <v>108</v>
      </c>
      <c r="X50" s="307">
        <v>32</v>
      </c>
      <c r="Y50" s="306">
        <v>2500</v>
      </c>
      <c r="Z50" s="306" t="s">
        <v>210</v>
      </c>
      <c r="AA50" s="306"/>
      <c r="AB50" s="296" t="s">
        <v>6060</v>
      </c>
      <c r="AC50" s="308" t="s">
        <v>1610</v>
      </c>
      <c r="AD50" s="298">
        <v>33</v>
      </c>
      <c r="AE50" s="308" t="s">
        <v>85</v>
      </c>
      <c r="AF50" s="309"/>
      <c r="AG50" s="308"/>
      <c r="AH50" s="308" t="s">
        <v>86</v>
      </c>
      <c r="AI50" s="299" t="s">
        <v>85</v>
      </c>
      <c r="AJ50" s="309"/>
      <c r="AK50" s="309"/>
      <c r="AL50" s="40" t="s">
        <v>85</v>
      </c>
      <c r="AM50" s="309"/>
      <c r="AN50" s="309"/>
      <c r="AO50" s="309"/>
      <c r="AP50" s="309"/>
      <c r="AQ50" s="309"/>
      <c r="AR50" s="309"/>
      <c r="AS50" s="309"/>
      <c r="AT50" s="309"/>
      <c r="AU50" s="309"/>
      <c r="AV50" s="309"/>
      <c r="AW50" s="309"/>
      <c r="AX50" s="81"/>
      <c r="AY50" s="309"/>
      <c r="AZ50" s="310"/>
      <c r="BA50" s="98" t="s">
        <v>85</v>
      </c>
      <c r="BB50" s="99" t="s">
        <v>85</v>
      </c>
      <c r="BC50" s="98" t="s">
        <v>85</v>
      </c>
      <c r="BD50" s="310">
        <v>35</v>
      </c>
      <c r="BE50" s="309"/>
      <c r="BF50" s="309"/>
      <c r="BG50" s="309"/>
      <c r="BH50" s="379">
        <v>0</v>
      </c>
      <c r="BI50" s="303">
        <v>36</v>
      </c>
      <c r="BJ50" s="309" t="s">
        <v>3930</v>
      </c>
      <c r="BK50" s="80" t="s">
        <v>4050</v>
      </c>
      <c r="BL50" s="309"/>
      <c r="BM50" s="309"/>
      <c r="BN50" s="309"/>
      <c r="BO50" s="309"/>
      <c r="BP50" s="309"/>
      <c r="BQ50" s="309"/>
      <c r="BR50" s="309"/>
      <c r="BS50" s="309"/>
      <c r="BT50" s="309"/>
      <c r="BU50" s="309"/>
      <c r="BV50" s="309"/>
      <c r="BW50" s="309"/>
      <c r="BX50" s="309"/>
      <c r="BY50" s="309"/>
      <c r="BZ50" s="324" t="str">
        <f t="shared" si="1"/>
        <v>DISCONTINUED - MR306 Mesh, 18x9, +18mm Offset, 6x5.5, 108mm Centerbore, Machined/Black</v>
      </c>
      <c r="CA50" s="324" t="s">
        <v>3880</v>
      </c>
      <c r="CB50" s="324" t="s">
        <v>3879</v>
      </c>
      <c r="CC50" s="313" t="str">
        <f t="shared" si="2"/>
        <v>STREET (3XX)</v>
      </c>
    </row>
    <row r="51" spans="1:81" s="301" customFormat="1" ht="15.75" customHeight="1">
      <c r="A51" s="22">
        <f t="shared" si="0"/>
        <v>48</v>
      </c>
      <c r="B51" s="99" t="s">
        <v>84</v>
      </c>
      <c r="C51" s="29" t="s">
        <v>1072</v>
      </c>
      <c r="D51" s="303" t="s">
        <v>4533</v>
      </c>
      <c r="E51" s="304" t="s">
        <v>1336</v>
      </c>
      <c r="F51" s="304"/>
      <c r="G51" s="304"/>
      <c r="H51" s="304" t="s">
        <v>1336</v>
      </c>
      <c r="I51" s="336">
        <v>41640</v>
      </c>
      <c r="J51" s="302"/>
      <c r="K51" s="293" t="s">
        <v>1274</v>
      </c>
      <c r="L51" s="305">
        <v>236.5</v>
      </c>
      <c r="M51" s="295"/>
      <c r="N51" s="295"/>
      <c r="O51" s="303">
        <v>18</v>
      </c>
      <c r="P51" s="8">
        <v>9</v>
      </c>
      <c r="Q51" s="29" t="s">
        <v>1762</v>
      </c>
      <c r="R51" s="303">
        <v>8</v>
      </c>
      <c r="S51" s="303">
        <v>6.5</v>
      </c>
      <c r="T51" s="306">
        <v>-12</v>
      </c>
      <c r="U51" s="331">
        <v>4.5</v>
      </c>
      <c r="V51" s="303" t="s">
        <v>85</v>
      </c>
      <c r="W51" s="311">
        <v>131</v>
      </c>
      <c r="X51" s="307">
        <v>32</v>
      </c>
      <c r="Y51" s="306">
        <v>3600</v>
      </c>
      <c r="Z51" s="306" t="s">
        <v>210</v>
      </c>
      <c r="AA51" s="306"/>
      <c r="AB51" s="296" t="s">
        <v>7141</v>
      </c>
      <c r="AC51" s="308" t="s">
        <v>1614</v>
      </c>
      <c r="AD51" s="298">
        <v>33</v>
      </c>
      <c r="AE51" s="308" t="s">
        <v>85</v>
      </c>
      <c r="AF51" s="309"/>
      <c r="AG51" s="308"/>
      <c r="AH51" s="308" t="s">
        <v>86</v>
      </c>
      <c r="AI51" s="299" t="s">
        <v>85</v>
      </c>
      <c r="AJ51" s="309"/>
      <c r="AK51" s="309"/>
      <c r="AL51" s="40" t="s">
        <v>85</v>
      </c>
      <c r="AM51" s="309"/>
      <c r="AN51" s="309"/>
      <c r="AO51" s="309"/>
      <c r="AP51" s="309"/>
      <c r="AQ51" s="309"/>
      <c r="AR51" s="309"/>
      <c r="AS51" s="309"/>
      <c r="AT51" s="309"/>
      <c r="AU51" s="309"/>
      <c r="AV51" s="309"/>
      <c r="AW51" s="309"/>
      <c r="AX51" s="81"/>
      <c r="AY51" s="309"/>
      <c r="AZ51" s="310"/>
      <c r="BA51" s="98" t="s">
        <v>85</v>
      </c>
      <c r="BB51" s="99" t="s">
        <v>85</v>
      </c>
      <c r="BC51" s="98" t="s">
        <v>85</v>
      </c>
      <c r="BD51" s="310">
        <v>35</v>
      </c>
      <c r="BE51" s="309"/>
      <c r="BF51" s="309"/>
      <c r="BG51" s="309"/>
      <c r="BH51" s="379">
        <v>0</v>
      </c>
      <c r="BI51" s="303">
        <v>36</v>
      </c>
      <c r="BJ51" s="309" t="s">
        <v>3930</v>
      </c>
      <c r="BK51" s="80" t="s">
        <v>4050</v>
      </c>
      <c r="BL51" s="309"/>
      <c r="BM51" s="309"/>
      <c r="BN51" s="309"/>
      <c r="BO51" s="309"/>
      <c r="BP51" s="309"/>
      <c r="BQ51" s="309"/>
      <c r="BR51" s="309"/>
      <c r="BS51" s="309"/>
      <c r="BT51" s="309"/>
      <c r="BU51" s="309"/>
      <c r="BV51" s="309"/>
      <c r="BW51" s="309"/>
      <c r="BX51" s="309"/>
      <c r="BY51" s="309"/>
      <c r="BZ51" s="324" t="str">
        <f t="shared" si="1"/>
        <v>DISCONTINUED - MR306 Mesh, 18x9, -12mm Offset, 8x6.5, 131mm Centerbore, Machined/Black</v>
      </c>
      <c r="CA51" s="324" t="s">
        <v>3880</v>
      </c>
      <c r="CB51" s="324" t="s">
        <v>3879</v>
      </c>
      <c r="CC51" s="313" t="str">
        <f t="shared" si="2"/>
        <v>STREET (3XX)</v>
      </c>
    </row>
    <row r="52" spans="1:81" s="301" customFormat="1" ht="15.75" customHeight="1">
      <c r="A52" s="22">
        <f t="shared" si="0"/>
        <v>49</v>
      </c>
      <c r="B52" s="99" t="s">
        <v>84</v>
      </c>
      <c r="C52" s="29" t="s">
        <v>1072</v>
      </c>
      <c r="D52" s="303" t="s">
        <v>4533</v>
      </c>
      <c r="E52" s="304" t="s">
        <v>1337</v>
      </c>
      <c r="F52" s="304"/>
      <c r="G52" s="304"/>
      <c r="H52" s="304" t="s">
        <v>1337</v>
      </c>
      <c r="I52" s="336">
        <v>41640</v>
      </c>
      <c r="J52" s="302"/>
      <c r="K52" s="293" t="s">
        <v>1274</v>
      </c>
      <c r="L52" s="305">
        <v>236.5</v>
      </c>
      <c r="M52" s="295"/>
      <c r="N52" s="295"/>
      <c r="O52" s="303">
        <v>18</v>
      </c>
      <c r="P52" s="8">
        <v>9</v>
      </c>
      <c r="Q52" s="29" t="s">
        <v>1762</v>
      </c>
      <c r="R52" s="303">
        <v>8</v>
      </c>
      <c r="S52" s="303">
        <v>6.5</v>
      </c>
      <c r="T52" s="306">
        <v>18</v>
      </c>
      <c r="U52" s="331">
        <v>5.75</v>
      </c>
      <c r="V52" s="303" t="s">
        <v>85</v>
      </c>
      <c r="W52" s="311">
        <v>131</v>
      </c>
      <c r="X52" s="307">
        <v>32</v>
      </c>
      <c r="Y52" s="306">
        <v>3600</v>
      </c>
      <c r="Z52" s="306" t="s">
        <v>210</v>
      </c>
      <c r="AA52" s="306"/>
      <c r="AB52" s="296" t="s">
        <v>6237</v>
      </c>
      <c r="AC52" s="308" t="s">
        <v>1614</v>
      </c>
      <c r="AD52" s="298">
        <v>33</v>
      </c>
      <c r="AE52" s="308" t="s">
        <v>85</v>
      </c>
      <c r="AF52" s="309"/>
      <c r="AG52" s="308"/>
      <c r="AH52" s="308" t="s">
        <v>86</v>
      </c>
      <c r="AI52" s="299" t="s">
        <v>85</v>
      </c>
      <c r="AJ52" s="309"/>
      <c r="AK52" s="309"/>
      <c r="AL52" s="40" t="s">
        <v>85</v>
      </c>
      <c r="AM52" s="309"/>
      <c r="AN52" s="309"/>
      <c r="AO52" s="309"/>
      <c r="AP52" s="309"/>
      <c r="AQ52" s="309"/>
      <c r="AR52" s="309"/>
      <c r="AS52" s="309"/>
      <c r="AT52" s="309"/>
      <c r="AU52" s="309"/>
      <c r="AV52" s="309"/>
      <c r="AW52" s="309"/>
      <c r="AX52" s="81"/>
      <c r="AY52" s="309"/>
      <c r="AZ52" s="310"/>
      <c r="BA52" s="98" t="s">
        <v>85</v>
      </c>
      <c r="BB52" s="99" t="s">
        <v>85</v>
      </c>
      <c r="BC52" s="98" t="s">
        <v>85</v>
      </c>
      <c r="BD52" s="310">
        <v>35</v>
      </c>
      <c r="BE52" s="309"/>
      <c r="BF52" s="309"/>
      <c r="BG52" s="309"/>
      <c r="BH52" s="379">
        <v>0</v>
      </c>
      <c r="BI52" s="303">
        <v>36</v>
      </c>
      <c r="BJ52" s="309" t="s">
        <v>3930</v>
      </c>
      <c r="BK52" s="80" t="s">
        <v>4050</v>
      </c>
      <c r="BL52" s="309"/>
      <c r="BM52" s="309"/>
      <c r="BN52" s="309"/>
      <c r="BO52" s="309"/>
      <c r="BP52" s="309"/>
      <c r="BQ52" s="309"/>
      <c r="BR52" s="309"/>
      <c r="BS52" s="309"/>
      <c r="BT52" s="309"/>
      <c r="BU52" s="309"/>
      <c r="BV52" s="309"/>
      <c r="BW52" s="309"/>
      <c r="BX52" s="309"/>
      <c r="BY52" s="309"/>
      <c r="BZ52" s="324" t="str">
        <f t="shared" si="1"/>
        <v>DISCONTINUED - MR306 Mesh, 18x9, +18mm Offset, 8x6.5, 131mm Centerbore, Machined/Black</v>
      </c>
      <c r="CA52" s="324" t="s">
        <v>3880</v>
      </c>
      <c r="CB52" s="324" t="s">
        <v>3879</v>
      </c>
      <c r="CC52" s="313" t="str">
        <f t="shared" si="2"/>
        <v>STREET (3XX)</v>
      </c>
    </row>
    <row r="53" spans="1:81" s="301" customFormat="1" ht="15.75" customHeight="1">
      <c r="A53" s="22">
        <f t="shared" si="0"/>
        <v>50</v>
      </c>
      <c r="B53" s="99" t="s">
        <v>84</v>
      </c>
      <c r="C53" s="29" t="s">
        <v>1072</v>
      </c>
      <c r="D53" s="303" t="s">
        <v>4533</v>
      </c>
      <c r="E53" s="304" t="s">
        <v>1338</v>
      </c>
      <c r="F53" s="304"/>
      <c r="G53" s="304"/>
      <c r="H53" s="304" t="s">
        <v>1338</v>
      </c>
      <c r="I53" s="336">
        <v>41640</v>
      </c>
      <c r="J53" s="302"/>
      <c r="K53" s="293" t="s">
        <v>1274</v>
      </c>
      <c r="L53" s="305">
        <v>236.5</v>
      </c>
      <c r="M53" s="295"/>
      <c r="N53" s="295"/>
      <c r="O53" s="303">
        <v>18</v>
      </c>
      <c r="P53" s="8">
        <v>9</v>
      </c>
      <c r="Q53" s="29" t="s">
        <v>1763</v>
      </c>
      <c r="R53" s="303">
        <v>8</v>
      </c>
      <c r="S53" s="303">
        <v>170</v>
      </c>
      <c r="T53" s="306">
        <v>-12</v>
      </c>
      <c r="U53" s="331">
        <v>4.5</v>
      </c>
      <c r="V53" s="303" t="s">
        <v>85</v>
      </c>
      <c r="W53" s="311">
        <v>131</v>
      </c>
      <c r="X53" s="307">
        <v>32</v>
      </c>
      <c r="Y53" s="306">
        <v>3600</v>
      </c>
      <c r="Z53" s="306" t="s">
        <v>210</v>
      </c>
      <c r="AA53" s="306"/>
      <c r="AB53" s="296" t="s">
        <v>7142</v>
      </c>
      <c r="AC53" s="308" t="s">
        <v>1614</v>
      </c>
      <c r="AD53" s="298">
        <v>33</v>
      </c>
      <c r="AE53" s="308" t="s">
        <v>85</v>
      </c>
      <c r="AF53" s="309"/>
      <c r="AG53" s="308"/>
      <c r="AH53" s="308" t="s">
        <v>86</v>
      </c>
      <c r="AI53" s="299" t="s">
        <v>85</v>
      </c>
      <c r="AJ53" s="309"/>
      <c r="AK53" s="309"/>
      <c r="AL53" s="40" t="s">
        <v>85</v>
      </c>
      <c r="AM53" s="309"/>
      <c r="AN53" s="309"/>
      <c r="AO53" s="309"/>
      <c r="AP53" s="309"/>
      <c r="AQ53" s="309"/>
      <c r="AR53" s="309"/>
      <c r="AS53" s="309"/>
      <c r="AT53" s="309"/>
      <c r="AU53" s="309"/>
      <c r="AV53" s="309"/>
      <c r="AW53" s="309"/>
      <c r="AX53" s="81"/>
      <c r="AY53" s="309"/>
      <c r="AZ53" s="310"/>
      <c r="BA53" s="98" t="s">
        <v>85</v>
      </c>
      <c r="BB53" s="99" t="s">
        <v>85</v>
      </c>
      <c r="BC53" s="98" t="s">
        <v>85</v>
      </c>
      <c r="BD53" s="310">
        <v>35</v>
      </c>
      <c r="BE53" s="309"/>
      <c r="BF53" s="309"/>
      <c r="BG53" s="309"/>
      <c r="BH53" s="379">
        <v>0</v>
      </c>
      <c r="BI53" s="303">
        <v>36</v>
      </c>
      <c r="BJ53" s="309" t="s">
        <v>3930</v>
      </c>
      <c r="BK53" s="80" t="s">
        <v>4050</v>
      </c>
      <c r="BL53" s="309"/>
      <c r="BM53" s="309"/>
      <c r="BN53" s="309"/>
      <c r="BO53" s="309"/>
      <c r="BP53" s="309"/>
      <c r="BQ53" s="309"/>
      <c r="BR53" s="309"/>
      <c r="BS53" s="309"/>
      <c r="BT53" s="309"/>
      <c r="BU53" s="309"/>
      <c r="BV53" s="309"/>
      <c r="BW53" s="309"/>
      <c r="BX53" s="309"/>
      <c r="BY53" s="309"/>
      <c r="BZ53" s="324" t="str">
        <f t="shared" si="1"/>
        <v>DISCONTINUED - MR306 Mesh, 18x9, -12mm Offset, 8x170, 131mm Centerbore, Machined/Black</v>
      </c>
      <c r="CA53" s="324" t="s">
        <v>3880</v>
      </c>
      <c r="CB53" s="324" t="s">
        <v>3879</v>
      </c>
      <c r="CC53" s="313" t="str">
        <f t="shared" si="2"/>
        <v>STREET (3XX)</v>
      </c>
    </row>
    <row r="54" spans="1:81" s="301" customFormat="1" ht="15.75" customHeight="1">
      <c r="A54" s="22">
        <f t="shared" si="0"/>
        <v>51</v>
      </c>
      <c r="B54" s="99" t="s">
        <v>84</v>
      </c>
      <c r="C54" s="29" t="s">
        <v>1072</v>
      </c>
      <c r="D54" s="303" t="s">
        <v>4533</v>
      </c>
      <c r="E54" s="304" t="s">
        <v>1339</v>
      </c>
      <c r="F54" s="304"/>
      <c r="G54" s="304"/>
      <c r="H54" s="304" t="s">
        <v>1339</v>
      </c>
      <c r="I54" s="336">
        <v>41640</v>
      </c>
      <c r="J54" s="302"/>
      <c r="K54" s="293" t="s">
        <v>1274</v>
      </c>
      <c r="L54" s="305">
        <v>236.5</v>
      </c>
      <c r="M54" s="295"/>
      <c r="N54" s="295"/>
      <c r="O54" s="303">
        <v>18</v>
      </c>
      <c r="P54" s="8">
        <v>9</v>
      </c>
      <c r="Q54" s="29" t="s">
        <v>1763</v>
      </c>
      <c r="R54" s="303">
        <v>8</v>
      </c>
      <c r="S54" s="303">
        <v>170</v>
      </c>
      <c r="T54" s="306">
        <v>18</v>
      </c>
      <c r="U54" s="331">
        <v>5.75</v>
      </c>
      <c r="V54" s="303" t="s">
        <v>85</v>
      </c>
      <c r="W54" s="311">
        <v>131</v>
      </c>
      <c r="X54" s="307">
        <v>32</v>
      </c>
      <c r="Y54" s="306">
        <v>3600</v>
      </c>
      <c r="Z54" s="306" t="s">
        <v>210</v>
      </c>
      <c r="AA54" s="306"/>
      <c r="AB54" s="296" t="s">
        <v>5936</v>
      </c>
      <c r="AC54" s="308" t="s">
        <v>1614</v>
      </c>
      <c r="AD54" s="298">
        <v>33</v>
      </c>
      <c r="AE54" s="308" t="s">
        <v>85</v>
      </c>
      <c r="AF54" s="309"/>
      <c r="AG54" s="308"/>
      <c r="AH54" s="308" t="s">
        <v>86</v>
      </c>
      <c r="AI54" s="299" t="s">
        <v>85</v>
      </c>
      <c r="AJ54" s="309"/>
      <c r="AK54" s="309"/>
      <c r="AL54" s="40" t="s">
        <v>85</v>
      </c>
      <c r="AM54" s="309"/>
      <c r="AN54" s="309"/>
      <c r="AO54" s="309"/>
      <c r="AP54" s="309"/>
      <c r="AQ54" s="309"/>
      <c r="AR54" s="309"/>
      <c r="AS54" s="309"/>
      <c r="AT54" s="309"/>
      <c r="AU54" s="309"/>
      <c r="AV54" s="309"/>
      <c r="AW54" s="309"/>
      <c r="AX54" s="81"/>
      <c r="AY54" s="309"/>
      <c r="AZ54" s="310"/>
      <c r="BA54" s="98" t="s">
        <v>85</v>
      </c>
      <c r="BB54" s="99" t="s">
        <v>85</v>
      </c>
      <c r="BC54" s="98" t="s">
        <v>85</v>
      </c>
      <c r="BD54" s="310">
        <v>35</v>
      </c>
      <c r="BE54" s="309"/>
      <c r="BF54" s="309"/>
      <c r="BG54" s="309"/>
      <c r="BH54" s="379">
        <v>0</v>
      </c>
      <c r="BI54" s="303">
        <v>36</v>
      </c>
      <c r="BJ54" s="309" t="s">
        <v>3930</v>
      </c>
      <c r="BK54" s="80" t="s">
        <v>4050</v>
      </c>
      <c r="BL54" s="309"/>
      <c r="BM54" s="309"/>
      <c r="BN54" s="309"/>
      <c r="BO54" s="309"/>
      <c r="BP54" s="309"/>
      <c r="BQ54" s="309"/>
      <c r="BR54" s="309"/>
      <c r="BS54" s="309"/>
      <c r="BT54" s="309"/>
      <c r="BU54" s="309"/>
      <c r="BV54" s="309"/>
      <c r="BW54" s="309"/>
      <c r="BX54" s="309"/>
      <c r="BY54" s="309"/>
      <c r="BZ54" s="324" t="str">
        <f t="shared" si="1"/>
        <v>DISCONTINUED - MR306 Mesh, 18x9, +18mm Offset, 8x170, 131mm Centerbore, Machined/Black</v>
      </c>
      <c r="CA54" s="324" t="s">
        <v>3880</v>
      </c>
      <c r="CB54" s="324" t="s">
        <v>3879</v>
      </c>
      <c r="CC54" s="313" t="str">
        <f t="shared" si="2"/>
        <v>STREET (3XX)</v>
      </c>
    </row>
    <row r="55" spans="1:81" s="301" customFormat="1" ht="15.75" customHeight="1">
      <c r="A55" s="22">
        <f t="shared" si="0"/>
        <v>52</v>
      </c>
      <c r="B55" s="99" t="s">
        <v>84</v>
      </c>
      <c r="C55" s="29" t="s">
        <v>1089</v>
      </c>
      <c r="D55" s="303" t="s">
        <v>1149</v>
      </c>
      <c r="E55" s="304" t="s">
        <v>1340</v>
      </c>
      <c r="F55" s="304"/>
      <c r="G55" s="304"/>
      <c r="H55" s="304" t="s">
        <v>1340</v>
      </c>
      <c r="I55" s="336">
        <v>41640</v>
      </c>
      <c r="J55" s="302"/>
      <c r="K55" s="293" t="s">
        <v>1274</v>
      </c>
      <c r="L55" s="305">
        <v>109.5</v>
      </c>
      <c r="M55" s="295"/>
      <c r="N55" s="295"/>
      <c r="O55" s="303">
        <v>12</v>
      </c>
      <c r="P55" s="8">
        <v>7</v>
      </c>
      <c r="Q55" s="29" t="s">
        <v>1743</v>
      </c>
      <c r="R55" s="303">
        <v>4</v>
      </c>
      <c r="S55" s="303">
        <v>110</v>
      </c>
      <c r="T55" s="306">
        <v>38</v>
      </c>
      <c r="U55" s="331">
        <v>5.3</v>
      </c>
      <c r="V55" s="303" t="s">
        <v>186</v>
      </c>
      <c r="W55" s="311">
        <v>84</v>
      </c>
      <c r="X55" s="307">
        <v>10.4</v>
      </c>
      <c r="Y55" s="306">
        <v>1000</v>
      </c>
      <c r="Z55" s="306" t="s">
        <v>210</v>
      </c>
      <c r="AA55" s="306"/>
      <c r="AB55" s="296" t="s">
        <v>7148</v>
      </c>
      <c r="AC55" s="308" t="s">
        <v>1419</v>
      </c>
      <c r="AD55" s="298" t="s">
        <v>85</v>
      </c>
      <c r="AE55" s="308" t="s">
        <v>85</v>
      </c>
      <c r="AF55" s="309"/>
      <c r="AG55" s="308"/>
      <c r="AH55" s="308" t="s">
        <v>209</v>
      </c>
      <c r="AI55" s="299" t="s">
        <v>85</v>
      </c>
      <c r="AJ55" s="309"/>
      <c r="AK55" s="309"/>
      <c r="AL55" s="40" t="s">
        <v>85</v>
      </c>
      <c r="AM55" s="309"/>
      <c r="AN55" s="309"/>
      <c r="AO55" s="309"/>
      <c r="AP55" s="309"/>
      <c r="AQ55" s="309"/>
      <c r="AR55" s="309"/>
      <c r="AS55" s="309"/>
      <c r="AT55" s="309"/>
      <c r="AU55" s="309"/>
      <c r="AV55" s="309"/>
      <c r="AW55" s="309"/>
      <c r="AX55" s="81"/>
      <c r="AY55" s="309"/>
      <c r="AZ55" s="310" t="s">
        <v>1426</v>
      </c>
      <c r="BA55" s="98" t="s">
        <v>85</v>
      </c>
      <c r="BB55" s="99" t="s">
        <v>185</v>
      </c>
      <c r="BC55" s="98" t="s">
        <v>85</v>
      </c>
      <c r="BD55" s="310">
        <v>15</v>
      </c>
      <c r="BE55" s="309"/>
      <c r="BF55" s="309"/>
      <c r="BG55" s="309"/>
      <c r="BH55" s="379">
        <v>0</v>
      </c>
      <c r="BI55" s="303">
        <v>48</v>
      </c>
      <c r="BJ55" s="309" t="s">
        <v>3930</v>
      </c>
      <c r="BK55" s="80" t="s">
        <v>4050</v>
      </c>
      <c r="BL55" s="309"/>
      <c r="BM55" s="309"/>
      <c r="BN55" s="309"/>
      <c r="BO55" s="309"/>
      <c r="BP55" s="309"/>
      <c r="BQ55" s="309"/>
      <c r="BR55" s="309"/>
      <c r="BS55" s="309"/>
      <c r="BT55" s="309"/>
      <c r="BU55" s="309"/>
      <c r="BV55" s="309"/>
      <c r="BW55" s="309"/>
      <c r="BX55" s="309"/>
      <c r="BY55" s="309"/>
      <c r="BZ55" s="324" t="str">
        <f t="shared" si="1"/>
        <v>DISCONTINUED - MR402 The Standard UTV, 12x7, 5+2/+38mm Offset, 4x110, 84mm Centerbore, Machined/Black, w/ H20875</v>
      </c>
      <c r="CA55" s="324" t="s">
        <v>3880</v>
      </c>
      <c r="CB55" s="324" t="s">
        <v>3879</v>
      </c>
      <c r="CC55" s="313" t="str">
        <f t="shared" si="2"/>
        <v>UTV (4XX)</v>
      </c>
    </row>
    <row r="56" spans="1:81" s="301" customFormat="1" ht="15.75" customHeight="1">
      <c r="A56" s="22">
        <f t="shared" si="0"/>
        <v>53</v>
      </c>
      <c r="B56" s="99" t="s">
        <v>84</v>
      </c>
      <c r="C56" s="29" t="s">
        <v>1089</v>
      </c>
      <c r="D56" s="303" t="s">
        <v>1149</v>
      </c>
      <c r="E56" s="304" t="s">
        <v>1341</v>
      </c>
      <c r="F56" s="304"/>
      <c r="G56" s="304"/>
      <c r="H56" s="304" t="s">
        <v>1341</v>
      </c>
      <c r="I56" s="336">
        <v>41640</v>
      </c>
      <c r="J56" s="302"/>
      <c r="K56" s="293" t="s">
        <v>1274</v>
      </c>
      <c r="L56" s="305">
        <v>109.5</v>
      </c>
      <c r="M56" s="295"/>
      <c r="N56" s="295"/>
      <c r="O56" s="303">
        <v>12</v>
      </c>
      <c r="P56" s="8">
        <v>7</v>
      </c>
      <c r="Q56" s="29" t="s">
        <v>1743</v>
      </c>
      <c r="R56" s="303">
        <v>4</v>
      </c>
      <c r="S56" s="303">
        <v>110</v>
      </c>
      <c r="T56" s="306">
        <v>38</v>
      </c>
      <c r="U56" s="331">
        <v>5.3</v>
      </c>
      <c r="V56" s="303" t="s">
        <v>186</v>
      </c>
      <c r="W56" s="311">
        <v>84</v>
      </c>
      <c r="X56" s="307">
        <v>10.4</v>
      </c>
      <c r="Y56" s="306">
        <v>1000</v>
      </c>
      <c r="Z56" s="306" t="s">
        <v>87</v>
      </c>
      <c r="AA56" s="306"/>
      <c r="AB56" s="296" t="s">
        <v>7148</v>
      </c>
      <c r="AC56" s="308" t="s">
        <v>1419</v>
      </c>
      <c r="AD56" s="298" t="s">
        <v>85</v>
      </c>
      <c r="AE56" s="308" t="s">
        <v>85</v>
      </c>
      <c r="AF56" s="309"/>
      <c r="AG56" s="308"/>
      <c r="AH56" s="308" t="s">
        <v>209</v>
      </c>
      <c r="AI56" s="299" t="s">
        <v>85</v>
      </c>
      <c r="AJ56" s="309"/>
      <c r="AK56" s="309"/>
      <c r="AL56" s="40" t="s">
        <v>85</v>
      </c>
      <c r="AM56" s="309"/>
      <c r="AN56" s="309"/>
      <c r="AO56" s="309"/>
      <c r="AP56" s="309"/>
      <c r="AQ56" s="309"/>
      <c r="AR56" s="309"/>
      <c r="AS56" s="309"/>
      <c r="AT56" s="309"/>
      <c r="AU56" s="309"/>
      <c r="AV56" s="309"/>
      <c r="AW56" s="309"/>
      <c r="AX56" s="81"/>
      <c r="AY56" s="309"/>
      <c r="AZ56" s="310" t="s">
        <v>1427</v>
      </c>
      <c r="BA56" s="98" t="s">
        <v>85</v>
      </c>
      <c r="BB56" s="99" t="s">
        <v>185</v>
      </c>
      <c r="BC56" s="98" t="s">
        <v>85</v>
      </c>
      <c r="BD56" s="310">
        <v>15</v>
      </c>
      <c r="BE56" s="309"/>
      <c r="BF56" s="309"/>
      <c r="BG56" s="309"/>
      <c r="BH56" s="379">
        <v>0</v>
      </c>
      <c r="BI56" s="303">
        <v>48</v>
      </c>
      <c r="BJ56" s="309" t="s">
        <v>3930</v>
      </c>
      <c r="BK56" s="80" t="s">
        <v>4050</v>
      </c>
      <c r="BL56" s="309"/>
      <c r="BM56" s="309"/>
      <c r="BN56" s="309"/>
      <c r="BO56" s="309"/>
      <c r="BP56" s="309"/>
      <c r="BQ56" s="309"/>
      <c r="BR56" s="309"/>
      <c r="BS56" s="309"/>
      <c r="BT56" s="309"/>
      <c r="BU56" s="309"/>
      <c r="BV56" s="309"/>
      <c r="BW56" s="309"/>
      <c r="BX56" s="309"/>
      <c r="BY56" s="309"/>
      <c r="BZ56" s="324" t="str">
        <f t="shared" si="1"/>
        <v>DISCONTINUED - MR402 The Standard UTV, 12x7, 5+2/+38mm Offset, 4x110, 84mm Centerbore, Matte Black, w/ H20875</v>
      </c>
      <c r="CA56" s="324" t="s">
        <v>3880</v>
      </c>
      <c r="CB56" s="324" t="s">
        <v>3879</v>
      </c>
      <c r="CC56" s="313" t="str">
        <f t="shared" si="2"/>
        <v>UTV (4XX)</v>
      </c>
    </row>
    <row r="57" spans="1:81" s="301" customFormat="1" ht="15.75" customHeight="1">
      <c r="A57" s="22">
        <f t="shared" si="0"/>
        <v>54</v>
      </c>
      <c r="B57" s="99" t="s">
        <v>84</v>
      </c>
      <c r="C57" s="29" t="s">
        <v>1089</v>
      </c>
      <c r="D57" s="303" t="s">
        <v>1149</v>
      </c>
      <c r="E57" s="304" t="s">
        <v>1342</v>
      </c>
      <c r="F57" s="304"/>
      <c r="G57" s="304"/>
      <c r="H57" s="304" t="s">
        <v>1342</v>
      </c>
      <c r="I57" s="336">
        <v>41640</v>
      </c>
      <c r="J57" s="302"/>
      <c r="K57" s="293" t="s">
        <v>1274</v>
      </c>
      <c r="L57" s="305">
        <v>109.5</v>
      </c>
      <c r="M57" s="295"/>
      <c r="N57" s="295"/>
      <c r="O57" s="303">
        <v>12</v>
      </c>
      <c r="P57" s="8">
        <v>7</v>
      </c>
      <c r="Q57" s="29" t="s">
        <v>1744</v>
      </c>
      <c r="R57" s="303">
        <v>4</v>
      </c>
      <c r="S57" s="303">
        <v>115</v>
      </c>
      <c r="T57" s="306">
        <v>38</v>
      </c>
      <c r="U57" s="331">
        <v>5.3</v>
      </c>
      <c r="V57" s="303" t="s">
        <v>186</v>
      </c>
      <c r="W57" s="311">
        <v>84</v>
      </c>
      <c r="X57" s="307">
        <v>10.4</v>
      </c>
      <c r="Y57" s="306">
        <v>1000</v>
      </c>
      <c r="Z57" s="306" t="s">
        <v>210</v>
      </c>
      <c r="AA57" s="306"/>
      <c r="AB57" s="296" t="s">
        <v>7149</v>
      </c>
      <c r="AC57" s="308" t="s">
        <v>1419</v>
      </c>
      <c r="AD57" s="298" t="s">
        <v>85</v>
      </c>
      <c r="AE57" s="308" t="s">
        <v>85</v>
      </c>
      <c r="AF57" s="309"/>
      <c r="AG57" s="308"/>
      <c r="AH57" s="308" t="s">
        <v>209</v>
      </c>
      <c r="AI57" s="299" t="s">
        <v>85</v>
      </c>
      <c r="AJ57" s="309"/>
      <c r="AK57" s="309"/>
      <c r="AL57" s="40" t="s">
        <v>85</v>
      </c>
      <c r="AM57" s="309"/>
      <c r="AN57" s="309"/>
      <c r="AO57" s="309"/>
      <c r="AP57" s="309"/>
      <c r="AQ57" s="309"/>
      <c r="AR57" s="309"/>
      <c r="AS57" s="309"/>
      <c r="AT57" s="309"/>
      <c r="AU57" s="309"/>
      <c r="AV57" s="309"/>
      <c r="AW57" s="309"/>
      <c r="AX57" s="81"/>
      <c r="AY57" s="309"/>
      <c r="AZ57" s="310" t="s">
        <v>1426</v>
      </c>
      <c r="BA57" s="98" t="s">
        <v>85</v>
      </c>
      <c r="BB57" s="99" t="s">
        <v>185</v>
      </c>
      <c r="BC57" s="98" t="s">
        <v>85</v>
      </c>
      <c r="BD57" s="310">
        <v>15</v>
      </c>
      <c r="BE57" s="309"/>
      <c r="BF57" s="309"/>
      <c r="BG57" s="309"/>
      <c r="BH57" s="379">
        <v>0</v>
      </c>
      <c r="BI57" s="303">
        <v>48</v>
      </c>
      <c r="BJ57" s="309" t="s">
        <v>3930</v>
      </c>
      <c r="BK57" s="80" t="s">
        <v>4050</v>
      </c>
      <c r="BL57" s="309"/>
      <c r="BM57" s="309"/>
      <c r="BN57" s="309"/>
      <c r="BO57" s="309"/>
      <c r="BP57" s="309"/>
      <c r="BQ57" s="309"/>
      <c r="BR57" s="309"/>
      <c r="BS57" s="309"/>
      <c r="BT57" s="309"/>
      <c r="BU57" s="309"/>
      <c r="BV57" s="309"/>
      <c r="BW57" s="309"/>
      <c r="BX57" s="309"/>
      <c r="BY57" s="309"/>
      <c r="BZ57" s="324" t="str">
        <f t="shared" si="1"/>
        <v>DISCONTINUED - MR402 The Standard UTV, 12x7, 5+2/+38mm Offset, 4x115, 84mm Centerbore, Machined/Black, w/ H20875</v>
      </c>
      <c r="CA57" s="324" t="s">
        <v>3880</v>
      </c>
      <c r="CB57" s="324" t="s">
        <v>3879</v>
      </c>
      <c r="CC57" s="313" t="str">
        <f t="shared" si="2"/>
        <v>UTV (4XX)</v>
      </c>
    </row>
    <row r="58" spans="1:81" s="301" customFormat="1" ht="15.75" customHeight="1">
      <c r="A58" s="22">
        <f t="shared" si="0"/>
        <v>55</v>
      </c>
      <c r="B58" s="99" t="s">
        <v>84</v>
      </c>
      <c r="C58" s="29" t="s">
        <v>1089</v>
      </c>
      <c r="D58" s="303" t="s">
        <v>1149</v>
      </c>
      <c r="E58" s="304" t="s">
        <v>1343</v>
      </c>
      <c r="F58" s="304"/>
      <c r="G58" s="304"/>
      <c r="H58" s="304" t="s">
        <v>1343</v>
      </c>
      <c r="I58" s="336">
        <v>41640</v>
      </c>
      <c r="J58" s="302"/>
      <c r="K58" s="293" t="s">
        <v>1274</v>
      </c>
      <c r="L58" s="305">
        <v>109.5</v>
      </c>
      <c r="M58" s="295"/>
      <c r="N58" s="295"/>
      <c r="O58" s="303">
        <v>12</v>
      </c>
      <c r="P58" s="8">
        <v>7</v>
      </c>
      <c r="Q58" s="29" t="s">
        <v>1744</v>
      </c>
      <c r="R58" s="303">
        <v>4</v>
      </c>
      <c r="S58" s="303">
        <v>115</v>
      </c>
      <c r="T58" s="306">
        <v>38</v>
      </c>
      <c r="U58" s="331">
        <v>5.3</v>
      </c>
      <c r="V58" s="303" t="s">
        <v>186</v>
      </c>
      <c r="W58" s="311">
        <v>84</v>
      </c>
      <c r="X58" s="307">
        <v>10.4</v>
      </c>
      <c r="Y58" s="306">
        <v>1000</v>
      </c>
      <c r="Z58" s="306" t="s">
        <v>87</v>
      </c>
      <c r="AA58" s="306"/>
      <c r="AB58" s="296" t="s">
        <v>7149</v>
      </c>
      <c r="AC58" s="308" t="s">
        <v>1419</v>
      </c>
      <c r="AD58" s="298" t="s">
        <v>85</v>
      </c>
      <c r="AE58" s="308" t="s">
        <v>85</v>
      </c>
      <c r="AF58" s="309"/>
      <c r="AG58" s="308"/>
      <c r="AH58" s="308" t="s">
        <v>209</v>
      </c>
      <c r="AI58" s="299" t="s">
        <v>85</v>
      </c>
      <c r="AJ58" s="309"/>
      <c r="AK58" s="309"/>
      <c r="AL58" s="40" t="s">
        <v>85</v>
      </c>
      <c r="AM58" s="309"/>
      <c r="AN58" s="309"/>
      <c r="AO58" s="309"/>
      <c r="AP58" s="309"/>
      <c r="AQ58" s="309"/>
      <c r="AR58" s="309"/>
      <c r="AS58" s="309"/>
      <c r="AT58" s="309"/>
      <c r="AU58" s="309"/>
      <c r="AV58" s="309"/>
      <c r="AW58" s="309"/>
      <c r="AX58" s="81"/>
      <c r="AY58" s="309"/>
      <c r="AZ58" s="310" t="s">
        <v>1426</v>
      </c>
      <c r="BA58" s="98" t="s">
        <v>85</v>
      </c>
      <c r="BB58" s="99" t="s">
        <v>185</v>
      </c>
      <c r="BC58" s="98" t="s">
        <v>85</v>
      </c>
      <c r="BD58" s="310">
        <v>15</v>
      </c>
      <c r="BE58" s="309"/>
      <c r="BF58" s="309"/>
      <c r="BG58" s="309"/>
      <c r="BH58" s="379">
        <v>0</v>
      </c>
      <c r="BI58" s="303">
        <v>48</v>
      </c>
      <c r="BJ58" s="309" t="s">
        <v>3930</v>
      </c>
      <c r="BK58" s="80" t="s">
        <v>4050</v>
      </c>
      <c r="BL58" s="309"/>
      <c r="BM58" s="309"/>
      <c r="BN58" s="309"/>
      <c r="BO58" s="309"/>
      <c r="BP58" s="309"/>
      <c r="BQ58" s="309"/>
      <c r="BR58" s="309"/>
      <c r="BS58" s="309"/>
      <c r="BT58" s="309"/>
      <c r="BU58" s="309"/>
      <c r="BV58" s="309"/>
      <c r="BW58" s="309"/>
      <c r="BX58" s="309"/>
      <c r="BY58" s="309"/>
      <c r="BZ58" s="324" t="str">
        <f t="shared" si="1"/>
        <v>DISCONTINUED - MR402 The Standard UTV, 12x7, 5+2/+38mm Offset, 4x115, 84mm Centerbore, Matte Black, w/ H20875</v>
      </c>
      <c r="CA58" s="324" t="s">
        <v>3880</v>
      </c>
      <c r="CB58" s="324" t="s">
        <v>3879</v>
      </c>
      <c r="CC58" s="313" t="str">
        <f t="shared" si="2"/>
        <v>UTV (4XX)</v>
      </c>
    </row>
    <row r="59" spans="1:81" s="301" customFormat="1" ht="15.75" customHeight="1">
      <c r="A59" s="22">
        <f t="shared" si="0"/>
        <v>56</v>
      </c>
      <c r="B59" s="99" t="s">
        <v>84</v>
      </c>
      <c r="C59" s="29" t="s">
        <v>1089</v>
      </c>
      <c r="D59" s="303" t="s">
        <v>1149</v>
      </c>
      <c r="E59" s="304" t="s">
        <v>1344</v>
      </c>
      <c r="F59" s="304"/>
      <c r="G59" s="304"/>
      <c r="H59" s="304" t="s">
        <v>1344</v>
      </c>
      <c r="I59" s="336">
        <v>41640</v>
      </c>
      <c r="J59" s="302"/>
      <c r="K59" s="293" t="s">
        <v>1274</v>
      </c>
      <c r="L59" s="305">
        <v>109.5</v>
      </c>
      <c r="M59" s="295"/>
      <c r="N59" s="295"/>
      <c r="O59" s="303">
        <v>12</v>
      </c>
      <c r="P59" s="8">
        <v>7</v>
      </c>
      <c r="Q59" s="29" t="s">
        <v>1745</v>
      </c>
      <c r="R59" s="303">
        <v>4</v>
      </c>
      <c r="S59" s="303">
        <v>136</v>
      </c>
      <c r="T59" s="306">
        <v>13</v>
      </c>
      <c r="U59" s="331">
        <v>4.3</v>
      </c>
      <c r="V59" s="303" t="s">
        <v>189</v>
      </c>
      <c r="W59" s="311">
        <v>106</v>
      </c>
      <c r="X59" s="307">
        <v>10.4</v>
      </c>
      <c r="Y59" s="306">
        <v>1000</v>
      </c>
      <c r="Z59" s="306" t="s">
        <v>210</v>
      </c>
      <c r="AA59" s="306"/>
      <c r="AB59" s="296" t="s">
        <v>7150</v>
      </c>
      <c r="AC59" s="308" t="s">
        <v>1420</v>
      </c>
      <c r="AD59" s="298" t="s">
        <v>85</v>
      </c>
      <c r="AE59" s="308" t="s">
        <v>1424</v>
      </c>
      <c r="AF59" s="309"/>
      <c r="AG59" s="308"/>
      <c r="AH59" s="308" t="s">
        <v>209</v>
      </c>
      <c r="AI59" s="299" t="s">
        <v>85</v>
      </c>
      <c r="AJ59" s="309"/>
      <c r="AK59" s="309"/>
      <c r="AL59" s="40" t="s">
        <v>85</v>
      </c>
      <c r="AM59" s="309"/>
      <c r="AN59" s="309"/>
      <c r="AO59" s="309"/>
      <c r="AP59" s="309"/>
      <c r="AQ59" s="309"/>
      <c r="AR59" s="309"/>
      <c r="AS59" s="309"/>
      <c r="AT59" s="309"/>
      <c r="AU59" s="309"/>
      <c r="AV59" s="309"/>
      <c r="AW59" s="309"/>
      <c r="AX59" s="81"/>
      <c r="AY59" s="309"/>
      <c r="AZ59" s="310" t="s">
        <v>1426</v>
      </c>
      <c r="BA59" s="98" t="s">
        <v>85</v>
      </c>
      <c r="BB59" s="99" t="s">
        <v>185</v>
      </c>
      <c r="BC59" s="98" t="s">
        <v>85</v>
      </c>
      <c r="BD59" s="310">
        <v>15</v>
      </c>
      <c r="BE59" s="309"/>
      <c r="BF59" s="309"/>
      <c r="BG59" s="309"/>
      <c r="BH59" s="379">
        <v>0</v>
      </c>
      <c r="BI59" s="303">
        <v>48</v>
      </c>
      <c r="BJ59" s="309" t="s">
        <v>3930</v>
      </c>
      <c r="BK59" s="80" t="s">
        <v>4050</v>
      </c>
      <c r="BL59" s="309"/>
      <c r="BM59" s="309"/>
      <c r="BN59" s="309"/>
      <c r="BO59" s="309"/>
      <c r="BP59" s="309"/>
      <c r="BQ59" s="309"/>
      <c r="BR59" s="309"/>
      <c r="BS59" s="309"/>
      <c r="BT59" s="309"/>
      <c r="BU59" s="309"/>
      <c r="BV59" s="309"/>
      <c r="BW59" s="309"/>
      <c r="BX59" s="309"/>
      <c r="BY59" s="309"/>
      <c r="BZ59" s="324" t="str">
        <f t="shared" si="1"/>
        <v>DISCONTINUED - MR402 The Standard UTV, 12x7, 4+3/+13mm Offset, 4x136, 106mm Centerbore, Machined/Black, w/ H20875</v>
      </c>
      <c r="CA59" s="324" t="s">
        <v>3880</v>
      </c>
      <c r="CB59" s="324" t="s">
        <v>3879</v>
      </c>
      <c r="CC59" s="313" t="str">
        <f t="shared" si="2"/>
        <v>UTV (4XX)</v>
      </c>
    </row>
    <row r="60" spans="1:81" s="301" customFormat="1" ht="15.75" customHeight="1">
      <c r="A60" s="22">
        <f t="shared" si="0"/>
        <v>57</v>
      </c>
      <c r="B60" s="99" t="s">
        <v>84</v>
      </c>
      <c r="C60" s="29" t="s">
        <v>1089</v>
      </c>
      <c r="D60" s="303" t="s">
        <v>1149</v>
      </c>
      <c r="E60" s="304" t="s">
        <v>1345</v>
      </c>
      <c r="F60" s="304"/>
      <c r="G60" s="304"/>
      <c r="H60" s="304" t="s">
        <v>1345</v>
      </c>
      <c r="I60" s="336">
        <v>41640</v>
      </c>
      <c r="J60" s="302"/>
      <c r="K60" s="293" t="s">
        <v>1274</v>
      </c>
      <c r="L60" s="305">
        <v>109.5</v>
      </c>
      <c r="M60" s="295"/>
      <c r="N60" s="295"/>
      <c r="O60" s="303">
        <v>12</v>
      </c>
      <c r="P60" s="8">
        <v>7</v>
      </c>
      <c r="Q60" s="29" t="s">
        <v>1745</v>
      </c>
      <c r="R60" s="303">
        <v>4</v>
      </c>
      <c r="S60" s="303">
        <v>136</v>
      </c>
      <c r="T60" s="306">
        <v>13</v>
      </c>
      <c r="U60" s="331">
        <v>4.3</v>
      </c>
      <c r="V60" s="303" t="s">
        <v>189</v>
      </c>
      <c r="W60" s="311">
        <v>106</v>
      </c>
      <c r="X60" s="307">
        <v>10.4</v>
      </c>
      <c r="Y60" s="306">
        <v>1000</v>
      </c>
      <c r="Z60" s="306" t="s">
        <v>87</v>
      </c>
      <c r="AA60" s="306"/>
      <c r="AB60" s="296" t="s">
        <v>7150</v>
      </c>
      <c r="AC60" s="308" t="s">
        <v>1420</v>
      </c>
      <c r="AD60" s="298" t="s">
        <v>85</v>
      </c>
      <c r="AE60" s="308" t="s">
        <v>1424</v>
      </c>
      <c r="AF60" s="309"/>
      <c r="AG60" s="308"/>
      <c r="AH60" s="308" t="s">
        <v>209</v>
      </c>
      <c r="AI60" s="299" t="s">
        <v>85</v>
      </c>
      <c r="AJ60" s="309"/>
      <c r="AK60" s="309"/>
      <c r="AL60" s="40" t="s">
        <v>85</v>
      </c>
      <c r="AM60" s="309"/>
      <c r="AN60" s="309"/>
      <c r="AO60" s="309"/>
      <c r="AP60" s="309"/>
      <c r="AQ60" s="309"/>
      <c r="AR60" s="309"/>
      <c r="AS60" s="309"/>
      <c r="AT60" s="309"/>
      <c r="AU60" s="309"/>
      <c r="AV60" s="309"/>
      <c r="AW60" s="309"/>
      <c r="AX60" s="81"/>
      <c r="AY60" s="309"/>
      <c r="AZ60" s="310" t="s">
        <v>1426</v>
      </c>
      <c r="BA60" s="98" t="s">
        <v>85</v>
      </c>
      <c r="BB60" s="99" t="s">
        <v>185</v>
      </c>
      <c r="BC60" s="98" t="s">
        <v>85</v>
      </c>
      <c r="BD60" s="310">
        <v>15</v>
      </c>
      <c r="BE60" s="309"/>
      <c r="BF60" s="309"/>
      <c r="BG60" s="309"/>
      <c r="BH60" s="379">
        <v>0</v>
      </c>
      <c r="BI60" s="303">
        <v>48</v>
      </c>
      <c r="BJ60" s="309" t="s">
        <v>3930</v>
      </c>
      <c r="BK60" s="80" t="s">
        <v>4050</v>
      </c>
      <c r="BL60" s="309"/>
      <c r="BM60" s="309"/>
      <c r="BN60" s="309"/>
      <c r="BO60" s="309"/>
      <c r="BP60" s="309"/>
      <c r="BQ60" s="309"/>
      <c r="BR60" s="309"/>
      <c r="BS60" s="309"/>
      <c r="BT60" s="309"/>
      <c r="BU60" s="309"/>
      <c r="BV60" s="309"/>
      <c r="BW60" s="309"/>
      <c r="BX60" s="309"/>
      <c r="BY60" s="309"/>
      <c r="BZ60" s="324" t="str">
        <f t="shared" si="1"/>
        <v>DISCONTINUED - MR402 The Standard UTV, 12x7, 4+3/+13mm Offset, 4x136, 106mm Centerbore, Matte Black, w/ H20875</v>
      </c>
      <c r="CA60" s="324" t="s">
        <v>3880</v>
      </c>
      <c r="CB60" s="324" t="s">
        <v>3879</v>
      </c>
      <c r="CC60" s="313" t="str">
        <f t="shared" si="2"/>
        <v>UTV (4XX)</v>
      </c>
    </row>
    <row r="61" spans="1:81" s="301" customFormat="1" ht="15.75" customHeight="1">
      <c r="A61" s="22">
        <f t="shared" si="0"/>
        <v>58</v>
      </c>
      <c r="B61" s="99" t="s">
        <v>84</v>
      </c>
      <c r="C61" s="29" t="s">
        <v>1089</v>
      </c>
      <c r="D61" s="303" t="s">
        <v>2352</v>
      </c>
      <c r="E61" s="304" t="s">
        <v>1346</v>
      </c>
      <c r="F61" s="304"/>
      <c r="G61" s="304"/>
      <c r="H61" s="304" t="s">
        <v>1346</v>
      </c>
      <c r="I61" s="336">
        <v>41640</v>
      </c>
      <c r="J61" s="302"/>
      <c r="K61" s="293" t="s">
        <v>1274</v>
      </c>
      <c r="L61" s="305">
        <v>109.5</v>
      </c>
      <c r="M61" s="295"/>
      <c r="N61" s="295"/>
      <c r="O61" s="303">
        <v>12</v>
      </c>
      <c r="P61" s="8">
        <v>7</v>
      </c>
      <c r="Q61" s="29" t="s">
        <v>1743</v>
      </c>
      <c r="R61" s="303">
        <v>4</v>
      </c>
      <c r="S61" s="303">
        <v>110</v>
      </c>
      <c r="T61" s="306">
        <v>38</v>
      </c>
      <c r="U61" s="331">
        <v>5.3</v>
      </c>
      <c r="V61" s="303" t="s">
        <v>186</v>
      </c>
      <c r="W61" s="311">
        <v>84</v>
      </c>
      <c r="X61" s="307">
        <v>11</v>
      </c>
      <c r="Y61" s="306">
        <v>1600</v>
      </c>
      <c r="Z61" s="306" t="s">
        <v>87</v>
      </c>
      <c r="AA61" s="306"/>
      <c r="AB61" s="296" t="s">
        <v>7148</v>
      </c>
      <c r="AC61" s="308" t="s">
        <v>1419</v>
      </c>
      <c r="AD61" s="298" t="s">
        <v>85</v>
      </c>
      <c r="AE61" s="308" t="s">
        <v>85</v>
      </c>
      <c r="AF61" s="309"/>
      <c r="AG61" s="308"/>
      <c r="AH61" s="308" t="s">
        <v>209</v>
      </c>
      <c r="AI61" s="299" t="s">
        <v>85</v>
      </c>
      <c r="AJ61" s="309"/>
      <c r="AK61" s="309"/>
      <c r="AL61" s="40" t="s">
        <v>85</v>
      </c>
      <c r="AM61" s="309"/>
      <c r="AN61" s="309"/>
      <c r="AO61" s="309"/>
      <c r="AP61" s="309"/>
      <c r="AQ61" s="309"/>
      <c r="AR61" s="309"/>
      <c r="AS61" s="309"/>
      <c r="AT61" s="309"/>
      <c r="AU61" s="309"/>
      <c r="AV61" s="309"/>
      <c r="AW61" s="309"/>
      <c r="AX61" s="81"/>
      <c r="AY61" s="309"/>
      <c r="AZ61" s="310" t="s">
        <v>85</v>
      </c>
      <c r="BA61" s="98" t="s">
        <v>85</v>
      </c>
      <c r="BB61" s="99" t="s">
        <v>85</v>
      </c>
      <c r="BC61" s="98" t="s">
        <v>85</v>
      </c>
      <c r="BD61" s="310">
        <v>15</v>
      </c>
      <c r="BE61" s="309"/>
      <c r="BF61" s="309"/>
      <c r="BG61" s="309"/>
      <c r="BH61" s="379">
        <v>0</v>
      </c>
      <c r="BI61" s="303">
        <v>48</v>
      </c>
      <c r="BJ61" s="309" t="s">
        <v>3930</v>
      </c>
      <c r="BK61" s="80" t="s">
        <v>4050</v>
      </c>
      <c r="BL61" s="309"/>
      <c r="BM61" s="309"/>
      <c r="BN61" s="309"/>
      <c r="BO61" s="309"/>
      <c r="BP61" s="309"/>
      <c r="BQ61" s="309"/>
      <c r="BR61" s="309"/>
      <c r="BS61" s="309"/>
      <c r="BT61" s="309"/>
      <c r="BU61" s="309"/>
      <c r="BV61" s="309"/>
      <c r="BW61" s="309"/>
      <c r="BX61" s="309"/>
      <c r="BY61" s="309"/>
      <c r="BZ61" s="324" t="str">
        <f t="shared" si="1"/>
        <v>DISCONTINUED - MR403 Mesh UTV, 12x7, 5+2/+38mm Offset, 4x110, 84mm Centerbore, Matte Black</v>
      </c>
      <c r="CA61" s="324" t="s">
        <v>3880</v>
      </c>
      <c r="CB61" s="324" t="s">
        <v>3879</v>
      </c>
      <c r="CC61" s="313" t="str">
        <f t="shared" si="2"/>
        <v>UTV (4XX)</v>
      </c>
    </row>
    <row r="62" spans="1:81" s="301" customFormat="1" ht="15.75" customHeight="1">
      <c r="A62" s="22">
        <f t="shared" si="0"/>
        <v>59</v>
      </c>
      <c r="B62" s="99" t="s">
        <v>84</v>
      </c>
      <c r="C62" s="29" t="s">
        <v>1089</v>
      </c>
      <c r="D62" s="303" t="s">
        <v>2352</v>
      </c>
      <c r="E62" s="304" t="s">
        <v>1347</v>
      </c>
      <c r="F62" s="304"/>
      <c r="G62" s="304"/>
      <c r="H62" s="304" t="s">
        <v>1347</v>
      </c>
      <c r="I62" s="336">
        <v>41640</v>
      </c>
      <c r="J62" s="302"/>
      <c r="K62" s="293" t="s">
        <v>1274</v>
      </c>
      <c r="L62" s="305">
        <v>109.5</v>
      </c>
      <c r="M62" s="295"/>
      <c r="N62" s="295"/>
      <c r="O62" s="303">
        <v>12</v>
      </c>
      <c r="P62" s="8">
        <v>7</v>
      </c>
      <c r="Q62" s="29" t="s">
        <v>1744</v>
      </c>
      <c r="R62" s="303">
        <v>4</v>
      </c>
      <c r="S62" s="303">
        <v>115</v>
      </c>
      <c r="T62" s="306">
        <v>38</v>
      </c>
      <c r="U62" s="331">
        <v>5.3</v>
      </c>
      <c r="V62" s="303" t="s">
        <v>186</v>
      </c>
      <c r="W62" s="311">
        <v>84</v>
      </c>
      <c r="X62" s="307">
        <v>11</v>
      </c>
      <c r="Y62" s="306">
        <v>1600</v>
      </c>
      <c r="Z62" s="306" t="s">
        <v>87</v>
      </c>
      <c r="AA62" s="306"/>
      <c r="AB62" s="296" t="s">
        <v>7149</v>
      </c>
      <c r="AC62" s="308" t="s">
        <v>1419</v>
      </c>
      <c r="AD62" s="298" t="s">
        <v>85</v>
      </c>
      <c r="AE62" s="308" t="s">
        <v>85</v>
      </c>
      <c r="AF62" s="309"/>
      <c r="AG62" s="308"/>
      <c r="AH62" s="308" t="s">
        <v>209</v>
      </c>
      <c r="AI62" s="299" t="s">
        <v>85</v>
      </c>
      <c r="AJ62" s="309"/>
      <c r="AK62" s="309"/>
      <c r="AL62" s="40" t="s">
        <v>85</v>
      </c>
      <c r="AM62" s="309"/>
      <c r="AN62" s="309"/>
      <c r="AO62" s="309"/>
      <c r="AP62" s="309"/>
      <c r="AQ62" s="309"/>
      <c r="AR62" s="309"/>
      <c r="AS62" s="309"/>
      <c r="AT62" s="309"/>
      <c r="AU62" s="309"/>
      <c r="AV62" s="309"/>
      <c r="AW62" s="309"/>
      <c r="AX62" s="81"/>
      <c r="AY62" s="309"/>
      <c r="AZ62" s="310" t="s">
        <v>85</v>
      </c>
      <c r="BA62" s="98" t="s">
        <v>85</v>
      </c>
      <c r="BB62" s="99" t="s">
        <v>85</v>
      </c>
      <c r="BC62" s="98" t="s">
        <v>85</v>
      </c>
      <c r="BD62" s="310">
        <v>15</v>
      </c>
      <c r="BE62" s="309"/>
      <c r="BF62" s="309"/>
      <c r="BG62" s="309"/>
      <c r="BH62" s="379">
        <v>0</v>
      </c>
      <c r="BI62" s="303">
        <v>48</v>
      </c>
      <c r="BJ62" s="309" t="s">
        <v>3930</v>
      </c>
      <c r="BK62" s="80" t="s">
        <v>4050</v>
      </c>
      <c r="BL62" s="309"/>
      <c r="BM62" s="309"/>
      <c r="BN62" s="309"/>
      <c r="BO62" s="309"/>
      <c r="BP62" s="309"/>
      <c r="BQ62" s="309"/>
      <c r="BR62" s="309"/>
      <c r="BS62" s="309"/>
      <c r="BT62" s="309"/>
      <c r="BU62" s="309"/>
      <c r="BV62" s="309"/>
      <c r="BW62" s="309"/>
      <c r="BX62" s="309"/>
      <c r="BY62" s="309"/>
      <c r="BZ62" s="324" t="str">
        <f t="shared" si="1"/>
        <v>DISCONTINUED - MR403 Mesh UTV, 12x7, 5+2/+38mm Offset, 4x115, 84mm Centerbore, Matte Black</v>
      </c>
      <c r="CA62" s="324" t="s">
        <v>3880</v>
      </c>
      <c r="CB62" s="324" t="s">
        <v>3879</v>
      </c>
      <c r="CC62" s="313" t="str">
        <f t="shared" si="2"/>
        <v>UTV (4XX)</v>
      </c>
    </row>
    <row r="63" spans="1:81" s="301" customFormat="1" ht="15.75" customHeight="1">
      <c r="A63" s="22">
        <f t="shared" si="0"/>
        <v>60</v>
      </c>
      <c r="B63" s="99" t="s">
        <v>84</v>
      </c>
      <c r="C63" s="29" t="s">
        <v>1089</v>
      </c>
      <c r="D63" s="303" t="s">
        <v>2352</v>
      </c>
      <c r="E63" s="304" t="s">
        <v>1348</v>
      </c>
      <c r="F63" s="304"/>
      <c r="G63" s="304"/>
      <c r="H63" s="304" t="s">
        <v>1348</v>
      </c>
      <c r="I63" s="336">
        <v>41640</v>
      </c>
      <c r="J63" s="302"/>
      <c r="K63" s="293" t="s">
        <v>1274</v>
      </c>
      <c r="L63" s="305">
        <v>109.5</v>
      </c>
      <c r="M63" s="295"/>
      <c r="N63" s="295"/>
      <c r="O63" s="303">
        <v>12</v>
      </c>
      <c r="P63" s="8">
        <v>7</v>
      </c>
      <c r="Q63" s="29" t="s">
        <v>1745</v>
      </c>
      <c r="R63" s="303">
        <v>4</v>
      </c>
      <c r="S63" s="303">
        <v>136</v>
      </c>
      <c r="T63" s="306">
        <v>38</v>
      </c>
      <c r="U63" s="331">
        <v>5.3</v>
      </c>
      <c r="V63" s="303" t="s">
        <v>186</v>
      </c>
      <c r="W63" s="311">
        <v>106</v>
      </c>
      <c r="X63" s="307">
        <v>11</v>
      </c>
      <c r="Y63" s="306">
        <v>1600</v>
      </c>
      <c r="Z63" s="306" t="s">
        <v>87</v>
      </c>
      <c r="AA63" s="306"/>
      <c r="AB63" s="296" t="s">
        <v>7151</v>
      </c>
      <c r="AC63" s="308" t="s">
        <v>1420</v>
      </c>
      <c r="AD63" s="298" t="s">
        <v>85</v>
      </c>
      <c r="AE63" s="308" t="s">
        <v>1424</v>
      </c>
      <c r="AF63" s="309"/>
      <c r="AG63" s="308"/>
      <c r="AH63" s="308" t="s">
        <v>209</v>
      </c>
      <c r="AI63" s="299" t="s">
        <v>85</v>
      </c>
      <c r="AJ63" s="309"/>
      <c r="AK63" s="309"/>
      <c r="AL63" s="40" t="s">
        <v>85</v>
      </c>
      <c r="AM63" s="309"/>
      <c r="AN63" s="309"/>
      <c r="AO63" s="309"/>
      <c r="AP63" s="309"/>
      <c r="AQ63" s="309"/>
      <c r="AR63" s="309"/>
      <c r="AS63" s="309"/>
      <c r="AT63" s="309"/>
      <c r="AU63" s="309"/>
      <c r="AV63" s="309"/>
      <c r="AW63" s="309"/>
      <c r="AX63" s="81"/>
      <c r="AY63" s="309"/>
      <c r="AZ63" s="310" t="s">
        <v>85</v>
      </c>
      <c r="BA63" s="98" t="s">
        <v>85</v>
      </c>
      <c r="BB63" s="99" t="s">
        <v>85</v>
      </c>
      <c r="BC63" s="98" t="s">
        <v>85</v>
      </c>
      <c r="BD63" s="310">
        <v>15</v>
      </c>
      <c r="BE63" s="309"/>
      <c r="BF63" s="309"/>
      <c r="BG63" s="309"/>
      <c r="BH63" s="379">
        <v>0</v>
      </c>
      <c r="BI63" s="303">
        <v>48</v>
      </c>
      <c r="BJ63" s="309" t="s">
        <v>3930</v>
      </c>
      <c r="BK63" s="80" t="s">
        <v>4050</v>
      </c>
      <c r="BL63" s="309"/>
      <c r="BM63" s="309"/>
      <c r="BN63" s="309"/>
      <c r="BO63" s="309"/>
      <c r="BP63" s="309"/>
      <c r="BQ63" s="309"/>
      <c r="BR63" s="309"/>
      <c r="BS63" s="309"/>
      <c r="BT63" s="309"/>
      <c r="BU63" s="309"/>
      <c r="BV63" s="309"/>
      <c r="BW63" s="309"/>
      <c r="BX63" s="309"/>
      <c r="BY63" s="309"/>
      <c r="BZ63" s="324" t="str">
        <f t="shared" si="1"/>
        <v>DISCONTINUED - MR403 Mesh UTV, 12x7, 5+2/+38mm Offset, 4x136, 106mm Centerbore, Matte Black</v>
      </c>
      <c r="CA63" s="324" t="s">
        <v>3880</v>
      </c>
      <c r="CB63" s="324" t="s">
        <v>3879</v>
      </c>
      <c r="CC63" s="313" t="str">
        <f t="shared" si="2"/>
        <v>UTV (4XX)</v>
      </c>
    </row>
    <row r="64" spans="1:81" s="301" customFormat="1" ht="15.75" customHeight="1">
      <c r="A64" s="22">
        <f t="shared" si="0"/>
        <v>61</v>
      </c>
      <c r="B64" s="99" t="s">
        <v>84</v>
      </c>
      <c r="C64" s="29" t="s">
        <v>1089</v>
      </c>
      <c r="D64" s="303" t="s">
        <v>2352</v>
      </c>
      <c r="E64" s="304" t="s">
        <v>1349</v>
      </c>
      <c r="F64" s="304"/>
      <c r="G64" s="304"/>
      <c r="H64" s="304" t="s">
        <v>1349</v>
      </c>
      <c r="I64" s="336">
        <v>41640</v>
      </c>
      <c r="J64" s="302"/>
      <c r="K64" s="293" t="s">
        <v>1274</v>
      </c>
      <c r="L64" s="305">
        <v>109.5</v>
      </c>
      <c r="M64" s="295"/>
      <c r="N64" s="295"/>
      <c r="O64" s="303">
        <v>12</v>
      </c>
      <c r="P64" s="8">
        <v>7</v>
      </c>
      <c r="Q64" s="29" t="s">
        <v>1745</v>
      </c>
      <c r="R64" s="303">
        <v>4</v>
      </c>
      <c r="S64" s="303">
        <v>136</v>
      </c>
      <c r="T64" s="306">
        <v>13</v>
      </c>
      <c r="U64" s="331">
        <v>4.3</v>
      </c>
      <c r="V64" s="303" t="s">
        <v>189</v>
      </c>
      <c r="W64" s="311">
        <v>106</v>
      </c>
      <c r="X64" s="307">
        <v>11</v>
      </c>
      <c r="Y64" s="306">
        <v>1600</v>
      </c>
      <c r="Z64" s="306" t="s">
        <v>87</v>
      </c>
      <c r="AA64" s="306"/>
      <c r="AB64" s="296" t="s">
        <v>7150</v>
      </c>
      <c r="AC64" s="308" t="s">
        <v>1420</v>
      </c>
      <c r="AD64" s="298" t="s">
        <v>85</v>
      </c>
      <c r="AE64" s="308" t="s">
        <v>1424</v>
      </c>
      <c r="AF64" s="309"/>
      <c r="AG64" s="308"/>
      <c r="AH64" s="308" t="s">
        <v>209</v>
      </c>
      <c r="AI64" s="299" t="s">
        <v>85</v>
      </c>
      <c r="AJ64" s="309"/>
      <c r="AK64" s="309"/>
      <c r="AL64" s="40" t="s">
        <v>85</v>
      </c>
      <c r="AM64" s="309"/>
      <c r="AN64" s="309"/>
      <c r="AO64" s="309"/>
      <c r="AP64" s="309"/>
      <c r="AQ64" s="309"/>
      <c r="AR64" s="309"/>
      <c r="AS64" s="309"/>
      <c r="AT64" s="309"/>
      <c r="AU64" s="309"/>
      <c r="AV64" s="309"/>
      <c r="AW64" s="309"/>
      <c r="AX64" s="81"/>
      <c r="AY64" s="309"/>
      <c r="AZ64" s="310" t="s">
        <v>85</v>
      </c>
      <c r="BA64" s="98" t="s">
        <v>85</v>
      </c>
      <c r="BB64" s="99" t="s">
        <v>85</v>
      </c>
      <c r="BC64" s="98" t="s">
        <v>85</v>
      </c>
      <c r="BD64" s="310">
        <v>15</v>
      </c>
      <c r="BE64" s="309"/>
      <c r="BF64" s="309"/>
      <c r="BG64" s="309"/>
      <c r="BH64" s="379">
        <v>0</v>
      </c>
      <c r="BI64" s="303">
        <v>48</v>
      </c>
      <c r="BJ64" s="309" t="s">
        <v>3930</v>
      </c>
      <c r="BK64" s="80" t="s">
        <v>4050</v>
      </c>
      <c r="BL64" s="309"/>
      <c r="BM64" s="309"/>
      <c r="BN64" s="309"/>
      <c r="BO64" s="309"/>
      <c r="BP64" s="309"/>
      <c r="BQ64" s="309"/>
      <c r="BR64" s="309"/>
      <c r="BS64" s="309"/>
      <c r="BT64" s="309"/>
      <c r="BU64" s="309"/>
      <c r="BV64" s="309"/>
      <c r="BW64" s="309"/>
      <c r="BX64" s="309"/>
      <c r="BY64" s="309"/>
      <c r="BZ64" s="324" t="str">
        <f t="shared" si="1"/>
        <v>DISCONTINUED - MR403 Mesh UTV, 12x7, 4+3/+13mm Offset, 4x136, 106mm Centerbore, Matte Black</v>
      </c>
      <c r="CA64" s="324" t="s">
        <v>3880</v>
      </c>
      <c r="CB64" s="324" t="s">
        <v>3879</v>
      </c>
      <c r="CC64" s="313" t="str">
        <f t="shared" si="2"/>
        <v>UTV (4XX)</v>
      </c>
    </row>
    <row r="65" spans="1:81" s="301" customFormat="1" ht="15.75" customHeight="1">
      <c r="A65" s="22">
        <f t="shared" si="0"/>
        <v>62</v>
      </c>
      <c r="B65" s="99" t="s">
        <v>84</v>
      </c>
      <c r="C65" s="29" t="s">
        <v>1089</v>
      </c>
      <c r="D65" s="303" t="s">
        <v>2352</v>
      </c>
      <c r="E65" s="304" t="s">
        <v>1350</v>
      </c>
      <c r="F65" s="304"/>
      <c r="G65" s="304"/>
      <c r="H65" s="304" t="s">
        <v>1350</v>
      </c>
      <c r="I65" s="336">
        <v>41640</v>
      </c>
      <c r="J65" s="302"/>
      <c r="K65" s="293" t="s">
        <v>1274</v>
      </c>
      <c r="L65" s="305">
        <v>118.5</v>
      </c>
      <c r="M65" s="295"/>
      <c r="N65" s="295"/>
      <c r="O65" s="303">
        <v>14</v>
      </c>
      <c r="P65" s="8">
        <v>7</v>
      </c>
      <c r="Q65" s="29" t="s">
        <v>1743</v>
      </c>
      <c r="R65" s="303">
        <v>4</v>
      </c>
      <c r="S65" s="303">
        <v>110</v>
      </c>
      <c r="T65" s="306">
        <v>38</v>
      </c>
      <c r="U65" s="331">
        <v>5.3</v>
      </c>
      <c r="V65" s="303" t="s">
        <v>186</v>
      </c>
      <c r="W65" s="311">
        <v>84</v>
      </c>
      <c r="X65" s="307">
        <v>13.9</v>
      </c>
      <c r="Y65" s="306">
        <v>1600</v>
      </c>
      <c r="Z65" s="306" t="s">
        <v>87</v>
      </c>
      <c r="AA65" s="306"/>
      <c r="AB65" s="296" t="s">
        <v>4481</v>
      </c>
      <c r="AC65" s="308" t="s">
        <v>1419</v>
      </c>
      <c r="AD65" s="298" t="s">
        <v>85</v>
      </c>
      <c r="AE65" s="308" t="s">
        <v>85</v>
      </c>
      <c r="AF65" s="309"/>
      <c r="AG65" s="308"/>
      <c r="AH65" s="308" t="s">
        <v>209</v>
      </c>
      <c r="AI65" s="299" t="s">
        <v>85</v>
      </c>
      <c r="AJ65" s="309"/>
      <c r="AK65" s="309"/>
      <c r="AL65" s="40" t="s">
        <v>85</v>
      </c>
      <c r="AM65" s="309"/>
      <c r="AN65" s="309"/>
      <c r="AO65" s="309"/>
      <c r="AP65" s="309"/>
      <c r="AQ65" s="309"/>
      <c r="AR65" s="309"/>
      <c r="AS65" s="309"/>
      <c r="AT65" s="309"/>
      <c r="AU65" s="309"/>
      <c r="AV65" s="309"/>
      <c r="AW65" s="309"/>
      <c r="AX65" s="81"/>
      <c r="AY65" s="309"/>
      <c r="AZ65" s="310" t="s">
        <v>85</v>
      </c>
      <c r="BA65" s="98" t="s">
        <v>85</v>
      </c>
      <c r="BB65" s="99" t="s">
        <v>85</v>
      </c>
      <c r="BC65" s="98" t="s">
        <v>85</v>
      </c>
      <c r="BD65" s="310">
        <v>17</v>
      </c>
      <c r="BE65" s="309"/>
      <c r="BF65" s="309"/>
      <c r="BG65" s="309"/>
      <c r="BH65" s="379">
        <v>0</v>
      </c>
      <c r="BI65" s="303">
        <v>48</v>
      </c>
      <c r="BJ65" s="309" t="s">
        <v>3930</v>
      </c>
      <c r="BK65" s="80" t="s">
        <v>4050</v>
      </c>
      <c r="BL65" s="309"/>
      <c r="BM65" s="309"/>
      <c r="BN65" s="309"/>
      <c r="BO65" s="309"/>
      <c r="BP65" s="309"/>
      <c r="BQ65" s="309"/>
      <c r="BR65" s="309"/>
      <c r="BS65" s="309"/>
      <c r="BT65" s="309"/>
      <c r="BU65" s="309"/>
      <c r="BV65" s="309"/>
      <c r="BW65" s="309"/>
      <c r="BX65" s="309"/>
      <c r="BY65" s="309"/>
      <c r="BZ65" s="324" t="str">
        <f t="shared" si="1"/>
        <v>DISCONTINUED - MR403 Mesh UTV, 14x7, 5+2/+38mm Offset, 4x110, 84mm Centerbore, Matte Black</v>
      </c>
      <c r="CA65" s="324" t="s">
        <v>3880</v>
      </c>
      <c r="CB65" s="324" t="s">
        <v>3879</v>
      </c>
      <c r="CC65" s="313" t="str">
        <f t="shared" si="2"/>
        <v>UTV (4XX)</v>
      </c>
    </row>
    <row r="66" spans="1:81" s="301" customFormat="1" ht="15.75" customHeight="1">
      <c r="A66" s="22">
        <f t="shared" si="0"/>
        <v>63</v>
      </c>
      <c r="B66" s="99" t="s">
        <v>84</v>
      </c>
      <c r="C66" s="29" t="s">
        <v>1089</v>
      </c>
      <c r="D66" s="303" t="s">
        <v>2352</v>
      </c>
      <c r="E66" s="304" t="s">
        <v>1351</v>
      </c>
      <c r="F66" s="304"/>
      <c r="G66" s="304"/>
      <c r="H66" s="304" t="s">
        <v>1351</v>
      </c>
      <c r="I66" s="336">
        <v>41640</v>
      </c>
      <c r="J66" s="302"/>
      <c r="K66" s="293" t="s">
        <v>1274</v>
      </c>
      <c r="L66" s="305">
        <v>118.5</v>
      </c>
      <c r="M66" s="295"/>
      <c r="N66" s="295"/>
      <c r="O66" s="303">
        <v>14</v>
      </c>
      <c r="P66" s="8">
        <v>7</v>
      </c>
      <c r="Q66" s="29" t="s">
        <v>1744</v>
      </c>
      <c r="R66" s="303">
        <v>4</v>
      </c>
      <c r="S66" s="303">
        <v>115</v>
      </c>
      <c r="T66" s="306">
        <v>38</v>
      </c>
      <c r="U66" s="331">
        <v>5.3</v>
      </c>
      <c r="V66" s="303" t="s">
        <v>186</v>
      </c>
      <c r="W66" s="311">
        <v>84</v>
      </c>
      <c r="X66" s="307">
        <v>13.9</v>
      </c>
      <c r="Y66" s="306">
        <v>1600</v>
      </c>
      <c r="Z66" s="306" t="s">
        <v>87</v>
      </c>
      <c r="AA66" s="306"/>
      <c r="AB66" s="296" t="s">
        <v>7152</v>
      </c>
      <c r="AC66" s="308" t="s">
        <v>1419</v>
      </c>
      <c r="AD66" s="298" t="s">
        <v>85</v>
      </c>
      <c r="AE66" s="308" t="s">
        <v>85</v>
      </c>
      <c r="AF66" s="309"/>
      <c r="AG66" s="308"/>
      <c r="AH66" s="308" t="s">
        <v>209</v>
      </c>
      <c r="AI66" s="299" t="s">
        <v>85</v>
      </c>
      <c r="AJ66" s="309"/>
      <c r="AK66" s="309"/>
      <c r="AL66" s="40" t="s">
        <v>85</v>
      </c>
      <c r="AM66" s="309"/>
      <c r="AN66" s="309"/>
      <c r="AO66" s="309"/>
      <c r="AP66" s="309"/>
      <c r="AQ66" s="309"/>
      <c r="AR66" s="309"/>
      <c r="AS66" s="309"/>
      <c r="AT66" s="309"/>
      <c r="AU66" s="309"/>
      <c r="AV66" s="309"/>
      <c r="AW66" s="309"/>
      <c r="AX66" s="81"/>
      <c r="AY66" s="309"/>
      <c r="AZ66" s="310" t="s">
        <v>85</v>
      </c>
      <c r="BA66" s="98" t="s">
        <v>85</v>
      </c>
      <c r="BB66" s="99" t="s">
        <v>85</v>
      </c>
      <c r="BC66" s="98" t="s">
        <v>85</v>
      </c>
      <c r="BD66" s="310">
        <v>17</v>
      </c>
      <c r="BE66" s="309"/>
      <c r="BF66" s="309"/>
      <c r="BG66" s="309"/>
      <c r="BH66" s="379">
        <v>0</v>
      </c>
      <c r="BI66" s="303">
        <v>48</v>
      </c>
      <c r="BJ66" s="309" t="s">
        <v>3930</v>
      </c>
      <c r="BK66" s="80" t="s">
        <v>4050</v>
      </c>
      <c r="BL66" s="309"/>
      <c r="BM66" s="309"/>
      <c r="BN66" s="309"/>
      <c r="BO66" s="309"/>
      <c r="BP66" s="309"/>
      <c r="BQ66" s="309"/>
      <c r="BR66" s="309"/>
      <c r="BS66" s="309"/>
      <c r="BT66" s="309"/>
      <c r="BU66" s="309"/>
      <c r="BV66" s="309"/>
      <c r="BW66" s="309"/>
      <c r="BX66" s="309"/>
      <c r="BY66" s="309"/>
      <c r="BZ66" s="324" t="str">
        <f t="shared" si="1"/>
        <v>DISCONTINUED - MR403 Mesh UTV, 14x7, 5+2/+38mm Offset, 4x115, 84mm Centerbore, Matte Black</v>
      </c>
      <c r="CA66" s="324" t="s">
        <v>3880</v>
      </c>
      <c r="CB66" s="324" t="s">
        <v>3879</v>
      </c>
      <c r="CC66" s="313" t="str">
        <f t="shared" si="2"/>
        <v>UTV (4XX)</v>
      </c>
    </row>
    <row r="67" spans="1:81" s="301" customFormat="1" ht="15.75" customHeight="1">
      <c r="A67" s="22">
        <f t="shared" si="0"/>
        <v>64</v>
      </c>
      <c r="B67" s="99" t="s">
        <v>84</v>
      </c>
      <c r="C67" s="29" t="s">
        <v>1089</v>
      </c>
      <c r="D67" s="303" t="s">
        <v>2352</v>
      </c>
      <c r="E67" s="304" t="s">
        <v>1352</v>
      </c>
      <c r="F67" s="304"/>
      <c r="G67" s="304"/>
      <c r="H67" s="304" t="s">
        <v>1352</v>
      </c>
      <c r="I67" s="336">
        <v>41640</v>
      </c>
      <c r="J67" s="302"/>
      <c r="K67" s="293" t="s">
        <v>1274</v>
      </c>
      <c r="L67" s="305">
        <v>118.5</v>
      </c>
      <c r="M67" s="295"/>
      <c r="N67" s="295"/>
      <c r="O67" s="303">
        <v>14</v>
      </c>
      <c r="P67" s="8">
        <v>7</v>
      </c>
      <c r="Q67" s="29" t="s">
        <v>1745</v>
      </c>
      <c r="R67" s="303">
        <v>4</v>
      </c>
      <c r="S67" s="303">
        <v>136</v>
      </c>
      <c r="T67" s="306">
        <v>38</v>
      </c>
      <c r="U67" s="331">
        <v>5.3</v>
      </c>
      <c r="V67" s="303" t="s">
        <v>186</v>
      </c>
      <c r="W67" s="311">
        <v>106</v>
      </c>
      <c r="X67" s="307">
        <v>13.9</v>
      </c>
      <c r="Y67" s="306">
        <v>1600</v>
      </c>
      <c r="Z67" s="306" t="s">
        <v>87</v>
      </c>
      <c r="AA67" s="306"/>
      <c r="AB67" s="296" t="s">
        <v>4756</v>
      </c>
      <c r="AC67" s="308" t="s">
        <v>1420</v>
      </c>
      <c r="AD67" s="298" t="s">
        <v>85</v>
      </c>
      <c r="AE67" s="308" t="s">
        <v>1424</v>
      </c>
      <c r="AF67" s="309"/>
      <c r="AG67" s="308"/>
      <c r="AH67" s="308" t="s">
        <v>209</v>
      </c>
      <c r="AI67" s="299" t="s">
        <v>85</v>
      </c>
      <c r="AJ67" s="309"/>
      <c r="AK67" s="309"/>
      <c r="AL67" s="40" t="s">
        <v>85</v>
      </c>
      <c r="AM67" s="309"/>
      <c r="AN67" s="309"/>
      <c r="AO67" s="309"/>
      <c r="AP67" s="309"/>
      <c r="AQ67" s="309"/>
      <c r="AR67" s="309"/>
      <c r="AS67" s="309"/>
      <c r="AT67" s="309"/>
      <c r="AU67" s="309"/>
      <c r="AV67" s="309"/>
      <c r="AW67" s="309"/>
      <c r="AX67" s="81"/>
      <c r="AY67" s="309"/>
      <c r="AZ67" s="310" t="s">
        <v>85</v>
      </c>
      <c r="BA67" s="98" t="s">
        <v>85</v>
      </c>
      <c r="BB67" s="99" t="s">
        <v>85</v>
      </c>
      <c r="BC67" s="98" t="s">
        <v>85</v>
      </c>
      <c r="BD67" s="310">
        <v>17</v>
      </c>
      <c r="BE67" s="309"/>
      <c r="BF67" s="309"/>
      <c r="BG67" s="309"/>
      <c r="BH67" s="379">
        <v>0</v>
      </c>
      <c r="BI67" s="303">
        <v>48</v>
      </c>
      <c r="BJ67" s="309" t="s">
        <v>3930</v>
      </c>
      <c r="BK67" s="80" t="s">
        <v>4050</v>
      </c>
      <c r="BL67" s="309"/>
      <c r="BM67" s="309"/>
      <c r="BN67" s="309"/>
      <c r="BO67" s="309"/>
      <c r="BP67" s="309"/>
      <c r="BQ67" s="309"/>
      <c r="BR67" s="309"/>
      <c r="BS67" s="309"/>
      <c r="BT67" s="309"/>
      <c r="BU67" s="309"/>
      <c r="BV67" s="309"/>
      <c r="BW67" s="309"/>
      <c r="BX67" s="309"/>
      <c r="BY67" s="309"/>
      <c r="BZ67" s="324" t="str">
        <f t="shared" si="1"/>
        <v>DISCONTINUED - MR403 Mesh UTV, 14x7, 5+2/+38mm Offset, 4x136, 106mm Centerbore, Matte Black</v>
      </c>
      <c r="CA67" s="324" t="s">
        <v>3880</v>
      </c>
      <c r="CB67" s="324" t="s">
        <v>3879</v>
      </c>
      <c r="CC67" s="313" t="str">
        <f t="shared" si="2"/>
        <v>UTV (4XX)</v>
      </c>
    </row>
    <row r="68" spans="1:81" s="301" customFormat="1" ht="15.75" customHeight="1">
      <c r="A68" s="22">
        <f t="shared" ref="A68:A131" si="3">ROW(B68)-3</f>
        <v>65</v>
      </c>
      <c r="B68" s="99" t="s">
        <v>84</v>
      </c>
      <c r="C68" s="29" t="s">
        <v>1089</v>
      </c>
      <c r="D68" s="303" t="s">
        <v>1147</v>
      </c>
      <c r="E68" s="304" t="s">
        <v>4135</v>
      </c>
      <c r="F68" s="304"/>
      <c r="G68" s="304"/>
      <c r="H68" s="304"/>
      <c r="I68" s="336">
        <v>41640</v>
      </c>
      <c r="J68" s="302"/>
      <c r="K68" s="293" t="s">
        <v>1274</v>
      </c>
      <c r="L68" s="305">
        <v>183.5</v>
      </c>
      <c r="M68" s="295"/>
      <c r="N68" s="295"/>
      <c r="O68" s="303">
        <v>12</v>
      </c>
      <c r="P68" s="8">
        <v>7</v>
      </c>
      <c r="Q68" s="29" t="s">
        <v>1743</v>
      </c>
      <c r="R68" s="303">
        <v>4</v>
      </c>
      <c r="S68" s="303">
        <v>110</v>
      </c>
      <c r="T68" s="306">
        <v>38</v>
      </c>
      <c r="U68" s="331">
        <v>5.3</v>
      </c>
      <c r="V68" s="303" t="s">
        <v>186</v>
      </c>
      <c r="W68" s="311">
        <v>80.3</v>
      </c>
      <c r="X68" s="307">
        <v>11.6</v>
      </c>
      <c r="Y68" s="306">
        <v>1600</v>
      </c>
      <c r="Z68" s="306" t="s">
        <v>196</v>
      </c>
      <c r="AA68" s="306"/>
      <c r="AB68" s="296" t="s">
        <v>7148</v>
      </c>
      <c r="AC68" s="308" t="s">
        <v>1620</v>
      </c>
      <c r="AD68" s="298">
        <v>22</v>
      </c>
      <c r="AE68" s="308" t="s">
        <v>85</v>
      </c>
      <c r="AF68" s="309"/>
      <c r="AG68" s="308"/>
      <c r="AH68" s="308" t="s">
        <v>85</v>
      </c>
      <c r="AI68" s="299" t="s">
        <v>85</v>
      </c>
      <c r="AJ68" s="309"/>
      <c r="AK68" s="309"/>
      <c r="AL68" s="40" t="s">
        <v>85</v>
      </c>
      <c r="AM68" s="309"/>
      <c r="AN68" s="309"/>
      <c r="AO68" s="309"/>
      <c r="AP68" s="309"/>
      <c r="AQ68" s="309"/>
      <c r="AR68" s="309"/>
      <c r="AS68" s="309"/>
      <c r="AT68" s="309"/>
      <c r="AU68" s="309"/>
      <c r="AV68" s="309"/>
      <c r="AW68" s="309"/>
      <c r="AX68" s="81"/>
      <c r="AY68" s="309"/>
      <c r="AZ68" s="310" t="s">
        <v>1427</v>
      </c>
      <c r="BA68" s="98" t="s">
        <v>85</v>
      </c>
      <c r="BB68" s="99" t="s">
        <v>185</v>
      </c>
      <c r="BC68" s="98" t="s">
        <v>85</v>
      </c>
      <c r="BD68" s="310">
        <v>15</v>
      </c>
      <c r="BE68" s="309"/>
      <c r="BF68" s="309"/>
      <c r="BG68" s="309"/>
      <c r="BH68" s="379">
        <v>0</v>
      </c>
      <c r="BI68" s="303">
        <v>48</v>
      </c>
      <c r="BJ68" s="309" t="s">
        <v>3930</v>
      </c>
      <c r="BK68" s="80" t="s">
        <v>4050</v>
      </c>
      <c r="BL68" s="309"/>
      <c r="BM68" s="309"/>
      <c r="BN68" s="309"/>
      <c r="BO68" s="309"/>
      <c r="BP68" s="309"/>
      <c r="BQ68" s="309"/>
      <c r="BR68" s="309"/>
      <c r="BS68" s="309"/>
      <c r="BT68" s="309"/>
      <c r="BU68" s="309"/>
      <c r="BV68" s="309"/>
      <c r="BW68" s="309"/>
      <c r="BX68" s="309"/>
      <c r="BY68" s="309"/>
      <c r="BZ68" s="324" t="str">
        <f t="shared" ref="BZ68:BZ131" si="4">CONCATENATE("DISCONTINUED"," ","-"," ",D68,", ",O68,"x",P68,", ",IF(V68="N/A", "", CONCATENATE(V68, "/")),IF(T68&gt;0, CONCATENATE("+",T68), T68),"mm Offset, ",Q68,", ",W68,"mm Centerbore, ",PROPER(Z68), "", IF(BB68="N/A", "", CONCATENATE(", w/ ", BB68)))</f>
        <v>DISCONTINUED - MR401 UTV Beadlock, 12x7, 5+2/+38mm Offset, 4x110, 80.3mm Centerbore, Machined, w/ H20875</v>
      </c>
      <c r="CA68" s="324" t="s">
        <v>3880</v>
      </c>
      <c r="CB68" s="324" t="s">
        <v>3879</v>
      </c>
      <c r="CC68" s="313" t="str">
        <f t="shared" ref="CC68:CC131" si="5">C68</f>
        <v>UTV (4XX)</v>
      </c>
    </row>
    <row r="69" spans="1:81" s="301" customFormat="1" ht="15.75" customHeight="1">
      <c r="A69" s="22">
        <f t="shared" si="3"/>
        <v>66</v>
      </c>
      <c r="B69" s="99" t="s">
        <v>84</v>
      </c>
      <c r="C69" s="29" t="s">
        <v>1089</v>
      </c>
      <c r="D69" s="303" t="s">
        <v>1147</v>
      </c>
      <c r="E69" s="304" t="s">
        <v>1354</v>
      </c>
      <c r="F69" s="304"/>
      <c r="G69" s="304"/>
      <c r="H69" s="304" t="s">
        <v>1354</v>
      </c>
      <c r="I69" s="336">
        <v>41640</v>
      </c>
      <c r="J69" s="302"/>
      <c r="K69" s="293" t="s">
        <v>1274</v>
      </c>
      <c r="L69" s="305">
        <v>183.5</v>
      </c>
      <c r="M69" s="295"/>
      <c r="N69" s="295"/>
      <c r="O69" s="303">
        <v>12</v>
      </c>
      <c r="P69" s="8">
        <v>7</v>
      </c>
      <c r="Q69" s="29" t="s">
        <v>1743</v>
      </c>
      <c r="R69" s="303">
        <v>4</v>
      </c>
      <c r="S69" s="303">
        <v>110</v>
      </c>
      <c r="T69" s="306">
        <v>38</v>
      </c>
      <c r="U69" s="331">
        <v>5.3</v>
      </c>
      <c r="V69" s="303" t="s">
        <v>186</v>
      </c>
      <c r="W69" s="311">
        <v>80.3</v>
      </c>
      <c r="X69" s="307">
        <v>11.6</v>
      </c>
      <c r="Y69" s="306">
        <v>1600</v>
      </c>
      <c r="Z69" s="306" t="s">
        <v>87</v>
      </c>
      <c r="AA69" s="306"/>
      <c r="AB69" s="296" t="s">
        <v>7148</v>
      </c>
      <c r="AC69" s="308" t="s">
        <v>1620</v>
      </c>
      <c r="AD69" s="298">
        <v>22</v>
      </c>
      <c r="AE69" s="308" t="s">
        <v>85</v>
      </c>
      <c r="AF69" s="309"/>
      <c r="AG69" s="308"/>
      <c r="AH69" s="308" t="s">
        <v>85</v>
      </c>
      <c r="AI69" s="299" t="s">
        <v>85</v>
      </c>
      <c r="AJ69" s="309"/>
      <c r="AK69" s="309"/>
      <c r="AL69" s="40" t="s">
        <v>85</v>
      </c>
      <c r="AM69" s="309"/>
      <c r="AN69" s="309"/>
      <c r="AO69" s="309"/>
      <c r="AP69" s="309"/>
      <c r="AQ69" s="309"/>
      <c r="AR69" s="309"/>
      <c r="AS69" s="309"/>
      <c r="AT69" s="309"/>
      <c r="AU69" s="309"/>
      <c r="AV69" s="309"/>
      <c r="AW69" s="309"/>
      <c r="AX69" s="81"/>
      <c r="AY69" s="309"/>
      <c r="AZ69" s="310" t="s">
        <v>1427</v>
      </c>
      <c r="BA69" s="98" t="s">
        <v>85</v>
      </c>
      <c r="BB69" s="99" t="s">
        <v>185</v>
      </c>
      <c r="BC69" s="98" t="s">
        <v>85</v>
      </c>
      <c r="BD69" s="310">
        <v>15</v>
      </c>
      <c r="BE69" s="309"/>
      <c r="BF69" s="309"/>
      <c r="BG69" s="309"/>
      <c r="BH69" s="379">
        <v>0</v>
      </c>
      <c r="BI69" s="303">
        <v>48</v>
      </c>
      <c r="BJ69" s="309" t="s">
        <v>3930</v>
      </c>
      <c r="BK69" s="80" t="s">
        <v>4050</v>
      </c>
      <c r="BL69" s="309"/>
      <c r="BM69" s="309"/>
      <c r="BN69" s="309"/>
      <c r="BO69" s="309"/>
      <c r="BP69" s="309"/>
      <c r="BQ69" s="309"/>
      <c r="BR69" s="309"/>
      <c r="BS69" s="309"/>
      <c r="BT69" s="309"/>
      <c r="BU69" s="309"/>
      <c r="BV69" s="309"/>
      <c r="BW69" s="309"/>
      <c r="BX69" s="309"/>
      <c r="BY69" s="309"/>
      <c r="BZ69" s="324" t="str">
        <f t="shared" si="4"/>
        <v>DISCONTINUED - MR401 UTV Beadlock, 12x7, 5+2/+38mm Offset, 4x110, 80.3mm Centerbore, Matte Black, w/ H20875</v>
      </c>
      <c r="CA69" s="324" t="s">
        <v>3880</v>
      </c>
      <c r="CB69" s="324" t="s">
        <v>3879</v>
      </c>
      <c r="CC69" s="313" t="str">
        <f t="shared" si="5"/>
        <v>UTV (4XX)</v>
      </c>
    </row>
    <row r="70" spans="1:81" s="301" customFormat="1" ht="15.75" customHeight="1">
      <c r="A70" s="22">
        <f t="shared" si="3"/>
        <v>67</v>
      </c>
      <c r="B70" s="99" t="s">
        <v>84</v>
      </c>
      <c r="C70" s="29" t="s">
        <v>1089</v>
      </c>
      <c r="D70" s="303" t="s">
        <v>1147</v>
      </c>
      <c r="E70" s="304" t="s">
        <v>1353</v>
      </c>
      <c r="F70" s="304"/>
      <c r="G70" s="304"/>
      <c r="H70" s="304" t="s">
        <v>1353</v>
      </c>
      <c r="I70" s="336">
        <v>41640</v>
      </c>
      <c r="J70" s="302"/>
      <c r="K70" s="293" t="s">
        <v>1274</v>
      </c>
      <c r="L70" s="305">
        <v>183.5</v>
      </c>
      <c r="M70" s="295"/>
      <c r="N70" s="295"/>
      <c r="O70" s="303">
        <v>12</v>
      </c>
      <c r="P70" s="8">
        <v>7</v>
      </c>
      <c r="Q70" s="29" t="s">
        <v>1744</v>
      </c>
      <c r="R70" s="303">
        <v>4</v>
      </c>
      <c r="S70" s="303">
        <v>115</v>
      </c>
      <c r="T70" s="306">
        <v>38</v>
      </c>
      <c r="U70" s="331">
        <v>5.3</v>
      </c>
      <c r="V70" s="303" t="s">
        <v>186</v>
      </c>
      <c r="W70" s="311">
        <v>85.5</v>
      </c>
      <c r="X70" s="307">
        <v>11.6</v>
      </c>
      <c r="Y70" s="306">
        <v>1600</v>
      </c>
      <c r="Z70" s="306" t="s">
        <v>196</v>
      </c>
      <c r="AA70" s="306"/>
      <c r="AB70" s="296" t="s">
        <v>7149</v>
      </c>
      <c r="AC70" s="308" t="s">
        <v>1621</v>
      </c>
      <c r="AD70" s="298">
        <v>22</v>
      </c>
      <c r="AE70" s="308" t="s">
        <v>85</v>
      </c>
      <c r="AF70" s="309"/>
      <c r="AG70" s="308"/>
      <c r="AH70" s="308" t="s">
        <v>85</v>
      </c>
      <c r="AI70" s="299" t="s">
        <v>85</v>
      </c>
      <c r="AJ70" s="309"/>
      <c r="AK70" s="309"/>
      <c r="AL70" s="40" t="s">
        <v>85</v>
      </c>
      <c r="AM70" s="309"/>
      <c r="AN70" s="309"/>
      <c r="AO70" s="309"/>
      <c r="AP70" s="309"/>
      <c r="AQ70" s="309"/>
      <c r="AR70" s="309"/>
      <c r="AS70" s="309"/>
      <c r="AT70" s="309"/>
      <c r="AU70" s="309"/>
      <c r="AV70" s="309"/>
      <c r="AW70" s="309"/>
      <c r="AX70" s="81"/>
      <c r="AY70" s="309"/>
      <c r="AZ70" s="310" t="s">
        <v>1427</v>
      </c>
      <c r="BA70" s="98" t="s">
        <v>85</v>
      </c>
      <c r="BB70" s="99" t="s">
        <v>185</v>
      </c>
      <c r="BC70" s="98" t="s">
        <v>85</v>
      </c>
      <c r="BD70" s="310">
        <v>15</v>
      </c>
      <c r="BE70" s="309"/>
      <c r="BF70" s="309"/>
      <c r="BG70" s="309"/>
      <c r="BH70" s="379">
        <v>0</v>
      </c>
      <c r="BI70" s="303">
        <v>48</v>
      </c>
      <c r="BJ70" s="309" t="s">
        <v>3930</v>
      </c>
      <c r="BK70" s="80" t="s">
        <v>4050</v>
      </c>
      <c r="BL70" s="309"/>
      <c r="BM70" s="309"/>
      <c r="BN70" s="309"/>
      <c r="BO70" s="309"/>
      <c r="BP70" s="309"/>
      <c r="BQ70" s="309"/>
      <c r="BR70" s="309"/>
      <c r="BS70" s="309"/>
      <c r="BT70" s="309"/>
      <c r="BU70" s="309"/>
      <c r="BV70" s="309"/>
      <c r="BW70" s="309"/>
      <c r="BX70" s="309"/>
      <c r="BY70" s="309"/>
      <c r="BZ70" s="324" t="str">
        <f t="shared" si="4"/>
        <v>DISCONTINUED - MR401 UTV Beadlock, 12x7, 5+2/+38mm Offset, 4x115, 85.5mm Centerbore, Machined, w/ H20875</v>
      </c>
      <c r="CA70" s="324" t="s">
        <v>3880</v>
      </c>
      <c r="CB70" s="324" t="s">
        <v>3879</v>
      </c>
      <c r="CC70" s="313" t="str">
        <f t="shared" si="5"/>
        <v>UTV (4XX)</v>
      </c>
    </row>
    <row r="71" spans="1:81" s="301" customFormat="1" ht="15.75" customHeight="1">
      <c r="A71" s="22">
        <f t="shared" si="3"/>
        <v>68</v>
      </c>
      <c r="B71" s="99" t="s">
        <v>84</v>
      </c>
      <c r="C71" s="29" t="s">
        <v>1089</v>
      </c>
      <c r="D71" s="303" t="s">
        <v>1147</v>
      </c>
      <c r="E71" s="304" t="s">
        <v>1355</v>
      </c>
      <c r="F71" s="304"/>
      <c r="G71" s="304"/>
      <c r="H71" s="304" t="s">
        <v>1355</v>
      </c>
      <c r="I71" s="336">
        <v>41640</v>
      </c>
      <c r="J71" s="302"/>
      <c r="K71" s="293" t="s">
        <v>1274</v>
      </c>
      <c r="L71" s="305">
        <v>183.5</v>
      </c>
      <c r="M71" s="295"/>
      <c r="N71" s="295"/>
      <c r="O71" s="303">
        <v>12</v>
      </c>
      <c r="P71" s="8">
        <v>7</v>
      </c>
      <c r="Q71" s="29" t="s">
        <v>1746</v>
      </c>
      <c r="R71" s="303">
        <v>4</v>
      </c>
      <c r="S71" s="303">
        <v>156</v>
      </c>
      <c r="T71" s="306">
        <v>13</v>
      </c>
      <c r="U71" s="331">
        <v>4.3</v>
      </c>
      <c r="V71" s="303" t="s">
        <v>189</v>
      </c>
      <c r="W71" s="311">
        <v>132</v>
      </c>
      <c r="X71" s="307">
        <v>11.6</v>
      </c>
      <c r="Y71" s="306">
        <v>1600</v>
      </c>
      <c r="Z71" s="306" t="s">
        <v>196</v>
      </c>
      <c r="AA71" s="306"/>
      <c r="AB71" s="296" t="s">
        <v>7153</v>
      </c>
      <c r="AC71" s="308" t="s">
        <v>1623</v>
      </c>
      <c r="AD71" s="298">
        <v>22</v>
      </c>
      <c r="AE71" s="308" t="s">
        <v>85</v>
      </c>
      <c r="AF71" s="309"/>
      <c r="AG71" s="308"/>
      <c r="AH71" s="308" t="s">
        <v>85</v>
      </c>
      <c r="AI71" s="299" t="s">
        <v>85</v>
      </c>
      <c r="AJ71" s="309"/>
      <c r="AK71" s="309"/>
      <c r="AL71" s="40" t="s">
        <v>85</v>
      </c>
      <c r="AM71" s="309"/>
      <c r="AN71" s="309"/>
      <c r="AO71" s="309"/>
      <c r="AP71" s="309"/>
      <c r="AQ71" s="309"/>
      <c r="AR71" s="309"/>
      <c r="AS71" s="309"/>
      <c r="AT71" s="309"/>
      <c r="AU71" s="309"/>
      <c r="AV71" s="309"/>
      <c r="AW71" s="309"/>
      <c r="AX71" s="81"/>
      <c r="AY71" s="309"/>
      <c r="AZ71" s="310" t="s">
        <v>1427</v>
      </c>
      <c r="BA71" s="98" t="s">
        <v>85</v>
      </c>
      <c r="BB71" s="99" t="s">
        <v>185</v>
      </c>
      <c r="BC71" s="98" t="s">
        <v>85</v>
      </c>
      <c r="BD71" s="310">
        <v>15</v>
      </c>
      <c r="BE71" s="309"/>
      <c r="BF71" s="309"/>
      <c r="BG71" s="309"/>
      <c r="BH71" s="379">
        <v>0</v>
      </c>
      <c r="BI71" s="303">
        <v>48</v>
      </c>
      <c r="BJ71" s="309" t="s">
        <v>3930</v>
      </c>
      <c r="BK71" s="80" t="s">
        <v>4050</v>
      </c>
      <c r="BL71" s="309"/>
      <c r="BM71" s="309"/>
      <c r="BN71" s="309"/>
      <c r="BO71" s="309"/>
      <c r="BP71" s="309"/>
      <c r="BQ71" s="309"/>
      <c r="BR71" s="309"/>
      <c r="BS71" s="309"/>
      <c r="BT71" s="309"/>
      <c r="BU71" s="309"/>
      <c r="BV71" s="309"/>
      <c r="BW71" s="309"/>
      <c r="BX71" s="309"/>
      <c r="BY71" s="309"/>
      <c r="BZ71" s="324" t="str">
        <f t="shared" si="4"/>
        <v>DISCONTINUED - MR401 UTV Beadlock, 12x7, 4+3/+13mm Offset, 4x156, 132mm Centerbore, Machined, w/ H20875</v>
      </c>
      <c r="CA71" s="324" t="s">
        <v>3880</v>
      </c>
      <c r="CB71" s="324" t="s">
        <v>3879</v>
      </c>
      <c r="CC71" s="313" t="str">
        <f t="shared" si="5"/>
        <v>UTV (4XX)</v>
      </c>
    </row>
    <row r="72" spans="1:81" s="301" customFormat="1" ht="15.75" customHeight="1">
      <c r="A72" s="22">
        <f t="shared" si="3"/>
        <v>69</v>
      </c>
      <c r="B72" s="99" t="s">
        <v>84</v>
      </c>
      <c r="C72" s="29" t="s">
        <v>1089</v>
      </c>
      <c r="D72" s="303" t="s">
        <v>1147</v>
      </c>
      <c r="E72" s="304" t="s">
        <v>1356</v>
      </c>
      <c r="F72" s="304"/>
      <c r="G72" s="304"/>
      <c r="H72" s="304" t="s">
        <v>1356</v>
      </c>
      <c r="I72" s="336">
        <v>41640</v>
      </c>
      <c r="J72" s="302"/>
      <c r="K72" s="293" t="s">
        <v>1274</v>
      </c>
      <c r="L72" s="305">
        <v>183.5</v>
      </c>
      <c r="M72" s="295"/>
      <c r="N72" s="295"/>
      <c r="O72" s="303">
        <v>12</v>
      </c>
      <c r="P72" s="8">
        <v>7</v>
      </c>
      <c r="Q72" s="29" t="s">
        <v>1745</v>
      </c>
      <c r="R72" s="303">
        <v>4</v>
      </c>
      <c r="S72" s="303">
        <v>136</v>
      </c>
      <c r="T72" s="306">
        <v>38</v>
      </c>
      <c r="U72" s="331">
        <v>5.3</v>
      </c>
      <c r="V72" s="303" t="s">
        <v>186</v>
      </c>
      <c r="W72" s="311">
        <v>106</v>
      </c>
      <c r="X72" s="307">
        <v>11.6</v>
      </c>
      <c r="Y72" s="306">
        <v>1600</v>
      </c>
      <c r="Z72" s="306" t="s">
        <v>196</v>
      </c>
      <c r="AA72" s="306"/>
      <c r="AB72" s="296" t="s">
        <v>7151</v>
      </c>
      <c r="AC72" s="308" t="s">
        <v>1622</v>
      </c>
      <c r="AD72" s="298">
        <v>22</v>
      </c>
      <c r="AE72" s="308" t="s">
        <v>85</v>
      </c>
      <c r="AF72" s="309"/>
      <c r="AG72" s="308"/>
      <c r="AH72" s="308" t="s">
        <v>85</v>
      </c>
      <c r="AI72" s="299" t="s">
        <v>85</v>
      </c>
      <c r="AJ72" s="309"/>
      <c r="AK72" s="309"/>
      <c r="AL72" s="40" t="s">
        <v>85</v>
      </c>
      <c r="AM72" s="309"/>
      <c r="AN72" s="309"/>
      <c r="AO72" s="309"/>
      <c r="AP72" s="309"/>
      <c r="AQ72" s="309"/>
      <c r="AR72" s="309"/>
      <c r="AS72" s="309"/>
      <c r="AT72" s="309"/>
      <c r="AU72" s="309"/>
      <c r="AV72" s="309"/>
      <c r="AW72" s="309"/>
      <c r="AX72" s="81"/>
      <c r="AY72" s="309"/>
      <c r="AZ72" s="310" t="s">
        <v>1427</v>
      </c>
      <c r="BA72" s="98" t="s">
        <v>85</v>
      </c>
      <c r="BB72" s="99" t="s">
        <v>185</v>
      </c>
      <c r="BC72" s="98" t="s">
        <v>85</v>
      </c>
      <c r="BD72" s="310">
        <v>15</v>
      </c>
      <c r="BE72" s="309"/>
      <c r="BF72" s="309"/>
      <c r="BG72" s="309"/>
      <c r="BH72" s="379">
        <v>0</v>
      </c>
      <c r="BI72" s="303">
        <v>48</v>
      </c>
      <c r="BJ72" s="309" t="s">
        <v>3930</v>
      </c>
      <c r="BK72" s="80" t="s">
        <v>4050</v>
      </c>
      <c r="BL72" s="309"/>
      <c r="BM72" s="309"/>
      <c r="BN72" s="309"/>
      <c r="BO72" s="309"/>
      <c r="BP72" s="309"/>
      <c r="BQ72" s="309"/>
      <c r="BR72" s="309"/>
      <c r="BS72" s="309"/>
      <c r="BT72" s="309"/>
      <c r="BU72" s="309"/>
      <c r="BV72" s="309"/>
      <c r="BW72" s="309"/>
      <c r="BX72" s="309"/>
      <c r="BY72" s="309"/>
      <c r="BZ72" s="324" t="str">
        <f t="shared" si="4"/>
        <v>DISCONTINUED - MR401 UTV Beadlock, 12x7, 5+2/+38mm Offset, 4x136, 106mm Centerbore, Machined, w/ H20875</v>
      </c>
      <c r="CA72" s="324" t="s">
        <v>3880</v>
      </c>
      <c r="CB72" s="324" t="s">
        <v>3879</v>
      </c>
      <c r="CC72" s="313" t="str">
        <f t="shared" si="5"/>
        <v>UTV (4XX)</v>
      </c>
    </row>
    <row r="73" spans="1:81" s="301" customFormat="1" ht="15.75" customHeight="1">
      <c r="A73" s="22">
        <f t="shared" si="3"/>
        <v>70</v>
      </c>
      <c r="B73" s="99" t="s">
        <v>84</v>
      </c>
      <c r="C73" s="29" t="s">
        <v>1089</v>
      </c>
      <c r="D73" s="303" t="s">
        <v>1147</v>
      </c>
      <c r="E73" s="304" t="s">
        <v>1357</v>
      </c>
      <c r="F73" s="304"/>
      <c r="G73" s="304"/>
      <c r="H73" s="304" t="s">
        <v>1357</v>
      </c>
      <c r="I73" s="336">
        <v>41640</v>
      </c>
      <c r="J73" s="302"/>
      <c r="K73" s="293" t="s">
        <v>1274</v>
      </c>
      <c r="L73" s="305">
        <v>183.5</v>
      </c>
      <c r="M73" s="295"/>
      <c r="N73" s="295"/>
      <c r="O73" s="303">
        <v>12</v>
      </c>
      <c r="P73" s="8">
        <v>7</v>
      </c>
      <c r="Q73" s="29" t="s">
        <v>1745</v>
      </c>
      <c r="R73" s="303">
        <v>4</v>
      </c>
      <c r="S73" s="303">
        <v>136</v>
      </c>
      <c r="T73" s="306">
        <v>13</v>
      </c>
      <c r="U73" s="331">
        <v>4.3</v>
      </c>
      <c r="V73" s="303" t="s">
        <v>189</v>
      </c>
      <c r="W73" s="311">
        <v>106</v>
      </c>
      <c r="X73" s="307">
        <v>11.6</v>
      </c>
      <c r="Y73" s="306">
        <v>1600</v>
      </c>
      <c r="Z73" s="306" t="s">
        <v>196</v>
      </c>
      <c r="AA73" s="306"/>
      <c r="AB73" s="296" t="s">
        <v>7150</v>
      </c>
      <c r="AC73" s="308" t="s">
        <v>1622</v>
      </c>
      <c r="AD73" s="298">
        <v>22</v>
      </c>
      <c r="AE73" s="308" t="s">
        <v>85</v>
      </c>
      <c r="AF73" s="309"/>
      <c r="AG73" s="308"/>
      <c r="AH73" s="308" t="s">
        <v>85</v>
      </c>
      <c r="AI73" s="299" t="s">
        <v>85</v>
      </c>
      <c r="AJ73" s="309"/>
      <c r="AK73" s="309"/>
      <c r="AL73" s="40" t="s">
        <v>85</v>
      </c>
      <c r="AM73" s="309"/>
      <c r="AN73" s="309"/>
      <c r="AO73" s="309"/>
      <c r="AP73" s="309"/>
      <c r="AQ73" s="309"/>
      <c r="AR73" s="309"/>
      <c r="AS73" s="309"/>
      <c r="AT73" s="309"/>
      <c r="AU73" s="309"/>
      <c r="AV73" s="309"/>
      <c r="AW73" s="309"/>
      <c r="AX73" s="81"/>
      <c r="AY73" s="309"/>
      <c r="AZ73" s="310" t="s">
        <v>1427</v>
      </c>
      <c r="BA73" s="98" t="s">
        <v>85</v>
      </c>
      <c r="BB73" s="99" t="s">
        <v>185</v>
      </c>
      <c r="BC73" s="98" t="s">
        <v>85</v>
      </c>
      <c r="BD73" s="310">
        <v>15</v>
      </c>
      <c r="BE73" s="309"/>
      <c r="BF73" s="309"/>
      <c r="BG73" s="309"/>
      <c r="BH73" s="379">
        <v>0</v>
      </c>
      <c r="BI73" s="303">
        <v>48</v>
      </c>
      <c r="BJ73" s="309" t="s">
        <v>3930</v>
      </c>
      <c r="BK73" s="80" t="s">
        <v>4050</v>
      </c>
      <c r="BL73" s="309"/>
      <c r="BM73" s="309"/>
      <c r="BN73" s="309"/>
      <c r="BO73" s="309"/>
      <c r="BP73" s="309"/>
      <c r="BQ73" s="309"/>
      <c r="BR73" s="309"/>
      <c r="BS73" s="309"/>
      <c r="BT73" s="309"/>
      <c r="BU73" s="309"/>
      <c r="BV73" s="309"/>
      <c r="BW73" s="309"/>
      <c r="BX73" s="309"/>
      <c r="BY73" s="309"/>
      <c r="BZ73" s="324" t="str">
        <f t="shared" si="4"/>
        <v>DISCONTINUED - MR401 UTV Beadlock, 12x7, 4+3/+13mm Offset, 4x136, 106mm Centerbore, Machined, w/ H20875</v>
      </c>
      <c r="CA73" s="324" t="s">
        <v>3880</v>
      </c>
      <c r="CB73" s="324" t="s">
        <v>3879</v>
      </c>
      <c r="CC73" s="313" t="str">
        <f t="shared" si="5"/>
        <v>UTV (4XX)</v>
      </c>
    </row>
    <row r="74" spans="1:81" s="301" customFormat="1" ht="15.75" customHeight="1">
      <c r="A74" s="22">
        <f t="shared" si="3"/>
        <v>71</v>
      </c>
      <c r="B74" s="99" t="s">
        <v>84</v>
      </c>
      <c r="C74" s="29" t="s">
        <v>1089</v>
      </c>
      <c r="D74" s="303" t="s">
        <v>1147</v>
      </c>
      <c r="E74" s="304" t="s">
        <v>1358</v>
      </c>
      <c r="F74" s="304"/>
      <c r="G74" s="304"/>
      <c r="H74" s="304" t="s">
        <v>1358</v>
      </c>
      <c r="I74" s="336">
        <v>41640</v>
      </c>
      <c r="J74" s="302"/>
      <c r="K74" s="293" t="s">
        <v>1274</v>
      </c>
      <c r="L74" s="305">
        <v>183.5</v>
      </c>
      <c r="M74" s="295"/>
      <c r="N74" s="295"/>
      <c r="O74" s="303">
        <v>12</v>
      </c>
      <c r="P74" s="8">
        <v>7</v>
      </c>
      <c r="Q74" s="29" t="s">
        <v>1745</v>
      </c>
      <c r="R74" s="303">
        <v>4</v>
      </c>
      <c r="S74" s="303">
        <v>136</v>
      </c>
      <c r="T74" s="306">
        <v>13</v>
      </c>
      <c r="U74" s="331">
        <v>4.3</v>
      </c>
      <c r="V74" s="303" t="s">
        <v>189</v>
      </c>
      <c r="W74" s="311">
        <v>106</v>
      </c>
      <c r="X74" s="307">
        <v>11.6</v>
      </c>
      <c r="Y74" s="306">
        <v>1600</v>
      </c>
      <c r="Z74" s="306" t="s">
        <v>87</v>
      </c>
      <c r="AA74" s="306"/>
      <c r="AB74" s="296" t="s">
        <v>7150</v>
      </c>
      <c r="AC74" s="308" t="s">
        <v>1622</v>
      </c>
      <c r="AD74" s="298">
        <v>22</v>
      </c>
      <c r="AE74" s="308" t="s">
        <v>85</v>
      </c>
      <c r="AF74" s="309"/>
      <c r="AG74" s="308"/>
      <c r="AH74" s="308" t="s">
        <v>85</v>
      </c>
      <c r="AI74" s="299" t="s">
        <v>85</v>
      </c>
      <c r="AJ74" s="309"/>
      <c r="AK74" s="309"/>
      <c r="AL74" s="40" t="s">
        <v>85</v>
      </c>
      <c r="AM74" s="309"/>
      <c r="AN74" s="309"/>
      <c r="AO74" s="309"/>
      <c r="AP74" s="309"/>
      <c r="AQ74" s="309"/>
      <c r="AR74" s="309"/>
      <c r="AS74" s="309"/>
      <c r="AT74" s="309"/>
      <c r="AU74" s="309"/>
      <c r="AV74" s="309"/>
      <c r="AW74" s="309"/>
      <c r="AX74" s="81"/>
      <c r="AY74" s="309"/>
      <c r="AZ74" s="310" t="s">
        <v>1427</v>
      </c>
      <c r="BA74" s="98" t="s">
        <v>85</v>
      </c>
      <c r="BB74" s="99" t="s">
        <v>185</v>
      </c>
      <c r="BC74" s="98" t="s">
        <v>85</v>
      </c>
      <c r="BD74" s="310">
        <v>15</v>
      </c>
      <c r="BE74" s="309"/>
      <c r="BF74" s="309"/>
      <c r="BG74" s="309"/>
      <c r="BH74" s="379">
        <v>0</v>
      </c>
      <c r="BI74" s="303">
        <v>48</v>
      </c>
      <c r="BJ74" s="309" t="s">
        <v>3930</v>
      </c>
      <c r="BK74" s="80" t="s">
        <v>4050</v>
      </c>
      <c r="BL74" s="309"/>
      <c r="BM74" s="309"/>
      <c r="BN74" s="309"/>
      <c r="BO74" s="309"/>
      <c r="BP74" s="309"/>
      <c r="BQ74" s="309"/>
      <c r="BR74" s="309"/>
      <c r="BS74" s="309"/>
      <c r="BT74" s="309"/>
      <c r="BU74" s="309"/>
      <c r="BV74" s="309"/>
      <c r="BW74" s="309"/>
      <c r="BX74" s="309"/>
      <c r="BY74" s="309"/>
      <c r="BZ74" s="324" t="str">
        <f t="shared" si="4"/>
        <v>DISCONTINUED - MR401 UTV Beadlock, 12x7, 4+3/+13mm Offset, 4x136, 106mm Centerbore, Matte Black, w/ H20875</v>
      </c>
      <c r="CA74" s="324" t="s">
        <v>3880</v>
      </c>
      <c r="CB74" s="324" t="s">
        <v>3879</v>
      </c>
      <c r="CC74" s="313" t="str">
        <f t="shared" si="5"/>
        <v>UTV (4XX)</v>
      </c>
    </row>
    <row r="75" spans="1:81" s="301" customFormat="1" ht="15.75" customHeight="1">
      <c r="A75" s="22">
        <f t="shared" si="3"/>
        <v>72</v>
      </c>
      <c r="B75" s="99" t="s">
        <v>84</v>
      </c>
      <c r="C75" s="29" t="s">
        <v>1089</v>
      </c>
      <c r="D75" s="303" t="s">
        <v>1147</v>
      </c>
      <c r="E75" s="304" t="s">
        <v>1359</v>
      </c>
      <c r="F75" s="304"/>
      <c r="G75" s="304"/>
      <c r="H75" s="304" t="s">
        <v>1359</v>
      </c>
      <c r="I75" s="336">
        <v>41640</v>
      </c>
      <c r="J75" s="302"/>
      <c r="K75" s="293" t="s">
        <v>1274</v>
      </c>
      <c r="L75" s="305">
        <v>215.5</v>
      </c>
      <c r="M75" s="295"/>
      <c r="N75" s="295"/>
      <c r="O75" s="303">
        <v>15</v>
      </c>
      <c r="P75" s="8">
        <v>7</v>
      </c>
      <c r="Q75" s="29" t="s">
        <v>1745</v>
      </c>
      <c r="R75" s="303">
        <v>4</v>
      </c>
      <c r="S75" s="303">
        <v>136</v>
      </c>
      <c r="T75" s="306">
        <v>13</v>
      </c>
      <c r="U75" s="331">
        <v>4.3</v>
      </c>
      <c r="V75" s="303" t="s">
        <v>189</v>
      </c>
      <c r="W75" s="311">
        <v>106</v>
      </c>
      <c r="X75" s="307">
        <v>18</v>
      </c>
      <c r="Y75" s="306">
        <v>1600</v>
      </c>
      <c r="Z75" s="306" t="s">
        <v>196</v>
      </c>
      <c r="AA75" s="306"/>
      <c r="AB75" s="296" t="s">
        <v>5366</v>
      </c>
      <c r="AC75" s="308" t="s">
        <v>1622</v>
      </c>
      <c r="AD75" s="298">
        <v>22</v>
      </c>
      <c r="AE75" s="308" t="s">
        <v>85</v>
      </c>
      <c r="AF75" s="309"/>
      <c r="AG75" s="308"/>
      <c r="AH75" s="308" t="s">
        <v>85</v>
      </c>
      <c r="AI75" s="299" t="s">
        <v>85</v>
      </c>
      <c r="AJ75" s="309"/>
      <c r="AK75" s="309"/>
      <c r="AL75" s="40" t="s">
        <v>85</v>
      </c>
      <c r="AM75" s="309"/>
      <c r="AN75" s="309"/>
      <c r="AO75" s="309"/>
      <c r="AP75" s="309"/>
      <c r="AQ75" s="309"/>
      <c r="AR75" s="309"/>
      <c r="AS75" s="309"/>
      <c r="AT75" s="309"/>
      <c r="AU75" s="309"/>
      <c r="AV75" s="309"/>
      <c r="AW75" s="309"/>
      <c r="AX75" s="81"/>
      <c r="AY75" s="309"/>
      <c r="AZ75" s="310" t="s">
        <v>1427</v>
      </c>
      <c r="BA75" s="98" t="s">
        <v>85</v>
      </c>
      <c r="BB75" s="99" t="s">
        <v>185</v>
      </c>
      <c r="BC75" s="98" t="s">
        <v>85</v>
      </c>
      <c r="BD75" s="310">
        <v>19</v>
      </c>
      <c r="BE75" s="309"/>
      <c r="BF75" s="309"/>
      <c r="BG75" s="309"/>
      <c r="BH75" s="379">
        <v>0</v>
      </c>
      <c r="BI75" s="303">
        <v>48</v>
      </c>
      <c r="BJ75" s="309" t="s">
        <v>3930</v>
      </c>
      <c r="BK75" s="80" t="s">
        <v>4050</v>
      </c>
      <c r="BL75" s="309"/>
      <c r="BM75" s="309"/>
      <c r="BN75" s="309"/>
      <c r="BO75" s="309"/>
      <c r="BP75" s="309"/>
      <c r="BQ75" s="309"/>
      <c r="BR75" s="309"/>
      <c r="BS75" s="309"/>
      <c r="BT75" s="309"/>
      <c r="BU75" s="309"/>
      <c r="BV75" s="309"/>
      <c r="BW75" s="309"/>
      <c r="BX75" s="309"/>
      <c r="BY75" s="309"/>
      <c r="BZ75" s="324" t="str">
        <f t="shared" si="4"/>
        <v>DISCONTINUED - MR401 UTV Beadlock, 15x7, 4+3/+13mm Offset, 4x136, 106mm Centerbore, Machined, w/ H20875</v>
      </c>
      <c r="CA75" s="324" t="s">
        <v>3880</v>
      </c>
      <c r="CB75" s="324" t="s">
        <v>3879</v>
      </c>
      <c r="CC75" s="313" t="str">
        <f t="shared" si="5"/>
        <v>UTV (4XX)</v>
      </c>
    </row>
    <row r="76" spans="1:81" s="301" customFormat="1" ht="15.75" customHeight="1">
      <c r="A76" s="22">
        <f t="shared" si="3"/>
        <v>73</v>
      </c>
      <c r="B76" s="99" t="s">
        <v>84</v>
      </c>
      <c r="C76" s="29" t="s">
        <v>1089</v>
      </c>
      <c r="D76" s="303" t="s">
        <v>1147</v>
      </c>
      <c r="E76" s="304" t="s">
        <v>1360</v>
      </c>
      <c r="F76" s="304"/>
      <c r="G76" s="304"/>
      <c r="H76" s="304" t="s">
        <v>1360</v>
      </c>
      <c r="I76" s="336">
        <v>41640</v>
      </c>
      <c r="J76" s="302"/>
      <c r="K76" s="293" t="s">
        <v>1274</v>
      </c>
      <c r="L76" s="305">
        <v>230.5</v>
      </c>
      <c r="M76" s="295"/>
      <c r="N76" s="295"/>
      <c r="O76" s="303">
        <v>14</v>
      </c>
      <c r="P76" s="8">
        <v>10</v>
      </c>
      <c r="Q76" s="29" t="s">
        <v>1745</v>
      </c>
      <c r="R76" s="303">
        <v>4</v>
      </c>
      <c r="S76" s="303">
        <v>136</v>
      </c>
      <c r="T76" s="306">
        <v>-2</v>
      </c>
      <c r="U76" s="331">
        <v>5.3</v>
      </c>
      <c r="V76" s="303" t="s">
        <v>201</v>
      </c>
      <c r="W76" s="311">
        <v>106</v>
      </c>
      <c r="X76" s="307">
        <v>17.2</v>
      </c>
      <c r="Y76" s="306">
        <v>1600</v>
      </c>
      <c r="Z76" s="306" t="s">
        <v>87</v>
      </c>
      <c r="AA76" s="306"/>
      <c r="AB76" s="296" t="s">
        <v>7154</v>
      </c>
      <c r="AC76" s="308" t="s">
        <v>1622</v>
      </c>
      <c r="AD76" s="298">
        <v>22</v>
      </c>
      <c r="AE76" s="308" t="s">
        <v>85</v>
      </c>
      <c r="AF76" s="309"/>
      <c r="AG76" s="308"/>
      <c r="AH76" s="308" t="s">
        <v>85</v>
      </c>
      <c r="AI76" s="299" t="s">
        <v>85</v>
      </c>
      <c r="AJ76" s="309"/>
      <c r="AK76" s="309"/>
      <c r="AL76" s="40" t="s">
        <v>85</v>
      </c>
      <c r="AM76" s="309"/>
      <c r="AN76" s="309"/>
      <c r="AO76" s="309"/>
      <c r="AP76" s="309"/>
      <c r="AQ76" s="309"/>
      <c r="AR76" s="309"/>
      <c r="AS76" s="309"/>
      <c r="AT76" s="309"/>
      <c r="AU76" s="309"/>
      <c r="AV76" s="309"/>
      <c r="AW76" s="309"/>
      <c r="AX76" s="81"/>
      <c r="AY76" s="309"/>
      <c r="AZ76" s="310" t="s">
        <v>1427</v>
      </c>
      <c r="BA76" s="98" t="s">
        <v>85</v>
      </c>
      <c r="BB76" s="99" t="s">
        <v>185</v>
      </c>
      <c r="BC76" s="98" t="s">
        <v>85</v>
      </c>
      <c r="BD76" s="310">
        <v>22</v>
      </c>
      <c r="BE76" s="309"/>
      <c r="BF76" s="309"/>
      <c r="BG76" s="309"/>
      <c r="BH76" s="379">
        <v>0</v>
      </c>
      <c r="BI76" s="303">
        <v>48</v>
      </c>
      <c r="BJ76" s="309" t="s">
        <v>3930</v>
      </c>
      <c r="BK76" s="80" t="s">
        <v>4050</v>
      </c>
      <c r="BL76" s="309"/>
      <c r="BM76" s="309"/>
      <c r="BN76" s="309"/>
      <c r="BO76" s="309"/>
      <c r="BP76" s="309"/>
      <c r="BQ76" s="309"/>
      <c r="BR76" s="309"/>
      <c r="BS76" s="309"/>
      <c r="BT76" s="309"/>
      <c r="BU76" s="309"/>
      <c r="BV76" s="309"/>
      <c r="BW76" s="309"/>
      <c r="BX76" s="309"/>
      <c r="BY76" s="309"/>
      <c r="BZ76" s="324" t="str">
        <f t="shared" si="4"/>
        <v>DISCONTINUED - MR401 UTV Beadlock, 14x10, 5+5/-2mm Offset, 4x136, 106mm Centerbore, Matte Black, w/ H20875</v>
      </c>
      <c r="CA76" s="324" t="s">
        <v>3880</v>
      </c>
      <c r="CB76" s="324" t="s">
        <v>3879</v>
      </c>
      <c r="CC76" s="313" t="str">
        <f t="shared" si="5"/>
        <v>UTV (4XX)</v>
      </c>
    </row>
    <row r="77" spans="1:81" s="301" customFormat="1" ht="15.75" customHeight="1">
      <c r="A77" s="22">
        <f t="shared" si="3"/>
        <v>74</v>
      </c>
      <c r="B77" s="99" t="s">
        <v>84</v>
      </c>
      <c r="C77" s="29" t="s">
        <v>1089</v>
      </c>
      <c r="D77" s="303" t="s">
        <v>1147</v>
      </c>
      <c r="E77" s="304" t="s">
        <v>1361</v>
      </c>
      <c r="F77" s="304"/>
      <c r="G77" s="304"/>
      <c r="H77" s="304" t="s">
        <v>1361</v>
      </c>
      <c r="I77" s="336">
        <v>41640</v>
      </c>
      <c r="J77" s="302"/>
      <c r="K77" s="293" t="s">
        <v>1274</v>
      </c>
      <c r="L77" s="305">
        <v>230.5</v>
      </c>
      <c r="M77" s="295"/>
      <c r="N77" s="295"/>
      <c r="O77" s="303">
        <v>14</v>
      </c>
      <c r="P77" s="8">
        <v>10</v>
      </c>
      <c r="Q77" s="29" t="s">
        <v>1745</v>
      </c>
      <c r="R77" s="303">
        <v>4</v>
      </c>
      <c r="S77" s="303">
        <v>136</v>
      </c>
      <c r="T77" s="306">
        <v>-2</v>
      </c>
      <c r="U77" s="331">
        <v>5.3</v>
      </c>
      <c r="V77" s="303" t="s">
        <v>201</v>
      </c>
      <c r="W77" s="311">
        <v>106</v>
      </c>
      <c r="X77" s="307">
        <v>17.2</v>
      </c>
      <c r="Y77" s="306">
        <v>1600</v>
      </c>
      <c r="Z77" s="306" t="s">
        <v>196</v>
      </c>
      <c r="AA77" s="306"/>
      <c r="AB77" s="296" t="s">
        <v>7154</v>
      </c>
      <c r="AC77" s="308" t="s">
        <v>1622</v>
      </c>
      <c r="AD77" s="298">
        <v>22</v>
      </c>
      <c r="AE77" s="308" t="s">
        <v>85</v>
      </c>
      <c r="AF77" s="309"/>
      <c r="AG77" s="308"/>
      <c r="AH77" s="308" t="s">
        <v>85</v>
      </c>
      <c r="AI77" s="299" t="s">
        <v>85</v>
      </c>
      <c r="AJ77" s="309"/>
      <c r="AK77" s="309"/>
      <c r="AL77" s="40" t="s">
        <v>85</v>
      </c>
      <c r="AM77" s="309"/>
      <c r="AN77" s="309"/>
      <c r="AO77" s="309"/>
      <c r="AP77" s="309"/>
      <c r="AQ77" s="309"/>
      <c r="AR77" s="309"/>
      <c r="AS77" s="309"/>
      <c r="AT77" s="309"/>
      <c r="AU77" s="309"/>
      <c r="AV77" s="309"/>
      <c r="AW77" s="309"/>
      <c r="AX77" s="81"/>
      <c r="AY77" s="309"/>
      <c r="AZ77" s="310" t="s">
        <v>1427</v>
      </c>
      <c r="BA77" s="98" t="s">
        <v>85</v>
      </c>
      <c r="BB77" s="99" t="s">
        <v>185</v>
      </c>
      <c r="BC77" s="98" t="s">
        <v>85</v>
      </c>
      <c r="BD77" s="310">
        <v>22</v>
      </c>
      <c r="BE77" s="309"/>
      <c r="BF77" s="309"/>
      <c r="BG77" s="309"/>
      <c r="BH77" s="379">
        <v>0</v>
      </c>
      <c r="BI77" s="303">
        <v>48</v>
      </c>
      <c r="BJ77" s="309" t="s">
        <v>3930</v>
      </c>
      <c r="BK77" s="80" t="s">
        <v>4050</v>
      </c>
      <c r="BL77" s="309"/>
      <c r="BM77" s="309"/>
      <c r="BN77" s="309"/>
      <c r="BO77" s="309"/>
      <c r="BP77" s="309"/>
      <c r="BQ77" s="309"/>
      <c r="BR77" s="309"/>
      <c r="BS77" s="309"/>
      <c r="BT77" s="309"/>
      <c r="BU77" s="309"/>
      <c r="BV77" s="309"/>
      <c r="BW77" s="309"/>
      <c r="BX77" s="309"/>
      <c r="BY77" s="309"/>
      <c r="BZ77" s="324" t="str">
        <f t="shared" si="4"/>
        <v>DISCONTINUED - MR401 UTV Beadlock, 14x10, 5+5/-2mm Offset, 4x136, 106mm Centerbore, Machined, w/ H20875</v>
      </c>
      <c r="CA77" s="324" t="s">
        <v>3880</v>
      </c>
      <c r="CB77" s="324" t="s">
        <v>3879</v>
      </c>
      <c r="CC77" s="313" t="str">
        <f t="shared" si="5"/>
        <v>UTV (4XX)</v>
      </c>
    </row>
    <row r="78" spans="1:81" s="301" customFormat="1" ht="15.75" customHeight="1">
      <c r="A78" s="22">
        <f t="shared" si="3"/>
        <v>75</v>
      </c>
      <c r="B78" s="99" t="s">
        <v>84</v>
      </c>
      <c r="C78" s="29" t="s">
        <v>1089</v>
      </c>
      <c r="D78" s="303" t="s">
        <v>1147</v>
      </c>
      <c r="E78" s="304" t="s">
        <v>1362</v>
      </c>
      <c r="F78" s="304"/>
      <c r="G78" s="304"/>
      <c r="H78" s="304" t="s">
        <v>1362</v>
      </c>
      <c r="I78" s="336">
        <v>41640</v>
      </c>
      <c r="J78" s="302"/>
      <c r="K78" s="293" t="s">
        <v>1274</v>
      </c>
      <c r="L78" s="305">
        <v>215.5</v>
      </c>
      <c r="M78" s="295"/>
      <c r="N78" s="295"/>
      <c r="O78" s="303">
        <v>14</v>
      </c>
      <c r="P78" s="8">
        <v>8</v>
      </c>
      <c r="Q78" s="29" t="s">
        <v>1745</v>
      </c>
      <c r="R78" s="303">
        <v>4</v>
      </c>
      <c r="S78" s="303">
        <v>136</v>
      </c>
      <c r="T78" s="306">
        <v>-2</v>
      </c>
      <c r="U78" s="331">
        <v>5.3</v>
      </c>
      <c r="V78" s="303" t="s">
        <v>193</v>
      </c>
      <c r="W78" s="311">
        <v>106</v>
      </c>
      <c r="X78" s="307">
        <v>15</v>
      </c>
      <c r="Y78" s="306">
        <v>1600</v>
      </c>
      <c r="Z78" s="306" t="s">
        <v>87</v>
      </c>
      <c r="AA78" s="306"/>
      <c r="AB78" s="296" t="s">
        <v>7155</v>
      </c>
      <c r="AC78" s="308" t="s">
        <v>1622</v>
      </c>
      <c r="AD78" s="298">
        <v>22</v>
      </c>
      <c r="AE78" s="308" t="s">
        <v>85</v>
      </c>
      <c r="AF78" s="309"/>
      <c r="AG78" s="308"/>
      <c r="AH78" s="308" t="s">
        <v>85</v>
      </c>
      <c r="AI78" s="299" t="s">
        <v>85</v>
      </c>
      <c r="AJ78" s="309"/>
      <c r="AK78" s="309"/>
      <c r="AL78" s="40" t="s">
        <v>85</v>
      </c>
      <c r="AM78" s="309"/>
      <c r="AN78" s="309"/>
      <c r="AO78" s="309"/>
      <c r="AP78" s="309"/>
      <c r="AQ78" s="309"/>
      <c r="AR78" s="309"/>
      <c r="AS78" s="309"/>
      <c r="AT78" s="309"/>
      <c r="AU78" s="309"/>
      <c r="AV78" s="309"/>
      <c r="AW78" s="309"/>
      <c r="AX78" s="81"/>
      <c r="AY78" s="309"/>
      <c r="AZ78" s="310" t="s">
        <v>1427</v>
      </c>
      <c r="BA78" s="98" t="s">
        <v>85</v>
      </c>
      <c r="BB78" s="99" t="s">
        <v>185</v>
      </c>
      <c r="BC78" s="98" t="s">
        <v>85</v>
      </c>
      <c r="BD78" s="310">
        <v>19</v>
      </c>
      <c r="BE78" s="309"/>
      <c r="BF78" s="309"/>
      <c r="BG78" s="309"/>
      <c r="BH78" s="379">
        <v>0</v>
      </c>
      <c r="BI78" s="303">
        <v>48</v>
      </c>
      <c r="BJ78" s="309" t="s">
        <v>3930</v>
      </c>
      <c r="BK78" s="80" t="s">
        <v>4050</v>
      </c>
      <c r="BL78" s="309"/>
      <c r="BM78" s="309"/>
      <c r="BN78" s="309"/>
      <c r="BO78" s="309"/>
      <c r="BP78" s="309"/>
      <c r="BQ78" s="309"/>
      <c r="BR78" s="309"/>
      <c r="BS78" s="309"/>
      <c r="BT78" s="309"/>
      <c r="BU78" s="309"/>
      <c r="BV78" s="309"/>
      <c r="BW78" s="309"/>
      <c r="BX78" s="309"/>
      <c r="BY78" s="309"/>
      <c r="BZ78" s="324" t="str">
        <f t="shared" si="4"/>
        <v>DISCONTINUED - MR401 UTV Beadlock, 14x8, 4+4/-2mm Offset, 4x136, 106mm Centerbore, Matte Black, w/ H20875</v>
      </c>
      <c r="CA78" s="324" t="s">
        <v>3880</v>
      </c>
      <c r="CB78" s="324" t="s">
        <v>3879</v>
      </c>
      <c r="CC78" s="313" t="str">
        <f t="shared" si="5"/>
        <v>UTV (4XX)</v>
      </c>
    </row>
    <row r="79" spans="1:81" s="301" customFormat="1" ht="15.75" customHeight="1">
      <c r="A79" s="22">
        <f t="shared" si="3"/>
        <v>76</v>
      </c>
      <c r="B79" s="99" t="s">
        <v>84</v>
      </c>
      <c r="C79" s="29" t="s">
        <v>1089</v>
      </c>
      <c r="D79" s="303" t="s">
        <v>1147</v>
      </c>
      <c r="E79" s="304" t="s">
        <v>1363</v>
      </c>
      <c r="F79" s="304"/>
      <c r="G79" s="304"/>
      <c r="H79" s="304" t="s">
        <v>1363</v>
      </c>
      <c r="I79" s="336">
        <v>41640</v>
      </c>
      <c r="J79" s="302"/>
      <c r="K79" s="293" t="s">
        <v>1274</v>
      </c>
      <c r="L79" s="305">
        <v>215.5</v>
      </c>
      <c r="M79" s="295"/>
      <c r="N79" s="295"/>
      <c r="O79" s="303">
        <v>14</v>
      </c>
      <c r="P79" s="8">
        <v>8</v>
      </c>
      <c r="Q79" s="29" t="s">
        <v>1745</v>
      </c>
      <c r="R79" s="303">
        <v>4</v>
      </c>
      <c r="S79" s="303">
        <v>136</v>
      </c>
      <c r="T79" s="306">
        <v>-2</v>
      </c>
      <c r="U79" s="331">
        <v>5.3</v>
      </c>
      <c r="V79" s="303" t="s">
        <v>193</v>
      </c>
      <c r="W79" s="311">
        <v>106</v>
      </c>
      <c r="X79" s="307">
        <v>15</v>
      </c>
      <c r="Y79" s="306">
        <v>1600</v>
      </c>
      <c r="Z79" s="306" t="s">
        <v>196</v>
      </c>
      <c r="AA79" s="306"/>
      <c r="AB79" s="296" t="s">
        <v>7155</v>
      </c>
      <c r="AC79" s="308" t="s">
        <v>1622</v>
      </c>
      <c r="AD79" s="298">
        <v>22</v>
      </c>
      <c r="AE79" s="308" t="s">
        <v>85</v>
      </c>
      <c r="AF79" s="309"/>
      <c r="AG79" s="308"/>
      <c r="AH79" s="308" t="s">
        <v>85</v>
      </c>
      <c r="AI79" s="299" t="s">
        <v>85</v>
      </c>
      <c r="AJ79" s="309"/>
      <c r="AK79" s="309"/>
      <c r="AL79" s="40" t="s">
        <v>85</v>
      </c>
      <c r="AM79" s="309"/>
      <c r="AN79" s="309"/>
      <c r="AO79" s="309"/>
      <c r="AP79" s="309"/>
      <c r="AQ79" s="309"/>
      <c r="AR79" s="309"/>
      <c r="AS79" s="309"/>
      <c r="AT79" s="309"/>
      <c r="AU79" s="309"/>
      <c r="AV79" s="309"/>
      <c r="AW79" s="309"/>
      <c r="AX79" s="81"/>
      <c r="AY79" s="309"/>
      <c r="AZ79" s="310" t="s">
        <v>1427</v>
      </c>
      <c r="BA79" s="98" t="s">
        <v>85</v>
      </c>
      <c r="BB79" s="99" t="s">
        <v>185</v>
      </c>
      <c r="BC79" s="98" t="s">
        <v>85</v>
      </c>
      <c r="BD79" s="310">
        <v>19</v>
      </c>
      <c r="BE79" s="309"/>
      <c r="BF79" s="309"/>
      <c r="BG79" s="309"/>
      <c r="BH79" s="379">
        <v>0</v>
      </c>
      <c r="BI79" s="303">
        <v>48</v>
      </c>
      <c r="BJ79" s="309" t="s">
        <v>3930</v>
      </c>
      <c r="BK79" s="80" t="s">
        <v>4050</v>
      </c>
      <c r="BL79" s="309"/>
      <c r="BM79" s="309"/>
      <c r="BN79" s="309"/>
      <c r="BO79" s="309"/>
      <c r="BP79" s="309"/>
      <c r="BQ79" s="309"/>
      <c r="BR79" s="309"/>
      <c r="BS79" s="309"/>
      <c r="BT79" s="309"/>
      <c r="BU79" s="309"/>
      <c r="BV79" s="309"/>
      <c r="BW79" s="309"/>
      <c r="BX79" s="309"/>
      <c r="BY79" s="309"/>
      <c r="BZ79" s="324" t="str">
        <f t="shared" si="4"/>
        <v>DISCONTINUED - MR401 UTV Beadlock, 14x8, 4+4/-2mm Offset, 4x136, 106mm Centerbore, Machined, w/ H20875</v>
      </c>
      <c r="CA79" s="324" t="s">
        <v>3880</v>
      </c>
      <c r="CB79" s="324" t="s">
        <v>3879</v>
      </c>
      <c r="CC79" s="313" t="str">
        <f t="shared" si="5"/>
        <v>UTV (4XX)</v>
      </c>
    </row>
    <row r="80" spans="1:81" s="301" customFormat="1" ht="15.75" customHeight="1">
      <c r="A80" s="22">
        <f t="shared" si="3"/>
        <v>77</v>
      </c>
      <c r="B80" s="99" t="s">
        <v>84</v>
      </c>
      <c r="C80" s="29" t="s">
        <v>1089</v>
      </c>
      <c r="D80" s="303" t="s">
        <v>1107</v>
      </c>
      <c r="E80" s="304" t="s">
        <v>1415</v>
      </c>
      <c r="F80" s="304"/>
      <c r="G80" s="304"/>
      <c r="H80" s="304" t="s">
        <v>1415</v>
      </c>
      <c r="I80" s="336">
        <v>41640</v>
      </c>
      <c r="J80" s="302"/>
      <c r="K80" s="293" t="s">
        <v>1274</v>
      </c>
      <c r="L80" s="305">
        <v>205.5</v>
      </c>
      <c r="M80" s="295"/>
      <c r="N80" s="295"/>
      <c r="O80" s="303">
        <v>12</v>
      </c>
      <c r="P80" s="8">
        <v>10</v>
      </c>
      <c r="Q80" s="29" t="s">
        <v>1743</v>
      </c>
      <c r="R80" s="303">
        <v>4</v>
      </c>
      <c r="S80" s="303">
        <v>110</v>
      </c>
      <c r="T80" s="306">
        <v>0</v>
      </c>
      <c r="U80" s="331">
        <v>5.3</v>
      </c>
      <c r="V80" s="303" t="s">
        <v>201</v>
      </c>
      <c r="W80" s="311">
        <v>84</v>
      </c>
      <c r="X80" s="307">
        <v>13.8</v>
      </c>
      <c r="Y80" s="306">
        <v>1600</v>
      </c>
      <c r="Z80" s="306" t="s">
        <v>87</v>
      </c>
      <c r="AA80" s="306"/>
      <c r="AB80" s="296" t="s">
        <v>7156</v>
      </c>
      <c r="AC80" s="308" t="s">
        <v>1419</v>
      </c>
      <c r="AD80" s="298" t="s">
        <v>85</v>
      </c>
      <c r="AE80" s="308" t="s">
        <v>85</v>
      </c>
      <c r="AF80" s="309"/>
      <c r="AG80" s="308"/>
      <c r="AH80" s="308" t="s">
        <v>85</v>
      </c>
      <c r="AI80" s="299" t="s">
        <v>85</v>
      </c>
      <c r="AJ80" s="309"/>
      <c r="AK80" s="309"/>
      <c r="AL80" s="40" t="s">
        <v>85</v>
      </c>
      <c r="AM80" s="309"/>
      <c r="AN80" s="309"/>
      <c r="AO80" s="309"/>
      <c r="AP80" s="309"/>
      <c r="AQ80" s="309"/>
      <c r="AR80" s="309"/>
      <c r="AS80" s="309"/>
      <c r="AT80" s="309"/>
      <c r="AU80" s="309"/>
      <c r="AV80" s="309"/>
      <c r="AW80" s="309"/>
      <c r="AX80" s="81"/>
      <c r="AY80" s="309"/>
      <c r="AZ80" s="310" t="s">
        <v>1428</v>
      </c>
      <c r="BA80" s="98" t="s">
        <v>85</v>
      </c>
      <c r="BB80" s="99" t="s">
        <v>185</v>
      </c>
      <c r="BC80" s="98" t="s">
        <v>85</v>
      </c>
      <c r="BD80" s="310">
        <v>19</v>
      </c>
      <c r="BE80" s="309"/>
      <c r="BF80" s="309"/>
      <c r="BG80" s="309"/>
      <c r="BH80" s="379">
        <v>0</v>
      </c>
      <c r="BI80" s="303">
        <v>48</v>
      </c>
      <c r="BJ80" s="309" t="s">
        <v>3930</v>
      </c>
      <c r="BK80" s="80" t="s">
        <v>4050</v>
      </c>
      <c r="BL80" s="309"/>
      <c r="BM80" s="309"/>
      <c r="BN80" s="309"/>
      <c r="BO80" s="309"/>
      <c r="BP80" s="309"/>
      <c r="BQ80" s="309"/>
      <c r="BR80" s="309"/>
      <c r="BS80" s="309"/>
      <c r="BT80" s="309"/>
      <c r="BU80" s="309"/>
      <c r="BV80" s="309"/>
      <c r="BW80" s="309"/>
      <c r="BX80" s="309"/>
      <c r="BY80" s="309"/>
      <c r="BZ80" s="324" t="str">
        <f t="shared" si="4"/>
        <v>DISCONTINUED -  MR406 UTV Beadlock, 12x10, 5+5/0mm Offset, 4x110, 84mm Centerbore, Matte Black, w/ H20875</v>
      </c>
      <c r="CA80" s="324" t="s">
        <v>3880</v>
      </c>
      <c r="CB80" s="324" t="s">
        <v>3879</v>
      </c>
      <c r="CC80" s="313" t="str">
        <f t="shared" si="5"/>
        <v>UTV (4XX)</v>
      </c>
    </row>
    <row r="81" spans="1:81" s="301" customFormat="1" ht="15.75" customHeight="1">
      <c r="A81" s="22">
        <f t="shared" si="3"/>
        <v>78</v>
      </c>
      <c r="B81" s="99" t="s">
        <v>84</v>
      </c>
      <c r="C81" s="29" t="s">
        <v>1089</v>
      </c>
      <c r="D81" s="303" t="s">
        <v>1107</v>
      </c>
      <c r="E81" s="304" t="s">
        <v>1364</v>
      </c>
      <c r="F81" s="304"/>
      <c r="G81" s="304"/>
      <c r="H81" s="304" t="s">
        <v>1364</v>
      </c>
      <c r="I81" s="336">
        <v>41640</v>
      </c>
      <c r="J81" s="302"/>
      <c r="K81" s="293" t="s">
        <v>1274</v>
      </c>
      <c r="L81" s="305">
        <v>205.5</v>
      </c>
      <c r="M81" s="295"/>
      <c r="N81" s="295"/>
      <c r="O81" s="303">
        <v>12</v>
      </c>
      <c r="P81" s="8">
        <v>10</v>
      </c>
      <c r="Q81" s="29" t="s">
        <v>1743</v>
      </c>
      <c r="R81" s="303">
        <v>4</v>
      </c>
      <c r="S81" s="303">
        <v>110</v>
      </c>
      <c r="T81" s="306">
        <v>0</v>
      </c>
      <c r="U81" s="331">
        <v>5.3</v>
      </c>
      <c r="V81" s="303" t="s">
        <v>201</v>
      </c>
      <c r="W81" s="311">
        <v>84</v>
      </c>
      <c r="X81" s="307">
        <v>13.8</v>
      </c>
      <c r="Y81" s="306">
        <v>1600</v>
      </c>
      <c r="Z81" s="306" t="s">
        <v>210</v>
      </c>
      <c r="AA81" s="306"/>
      <c r="AB81" s="296" t="s">
        <v>7156</v>
      </c>
      <c r="AC81" s="308" t="s">
        <v>1419</v>
      </c>
      <c r="AD81" s="298" t="s">
        <v>85</v>
      </c>
      <c r="AE81" s="308" t="s">
        <v>85</v>
      </c>
      <c r="AF81" s="309"/>
      <c r="AG81" s="308"/>
      <c r="AH81" s="308" t="s">
        <v>85</v>
      </c>
      <c r="AI81" s="299" t="s">
        <v>85</v>
      </c>
      <c r="AJ81" s="309"/>
      <c r="AK81" s="309"/>
      <c r="AL81" s="40" t="s">
        <v>85</v>
      </c>
      <c r="AM81" s="309"/>
      <c r="AN81" s="309"/>
      <c r="AO81" s="309"/>
      <c r="AP81" s="309"/>
      <c r="AQ81" s="309"/>
      <c r="AR81" s="309"/>
      <c r="AS81" s="309"/>
      <c r="AT81" s="309"/>
      <c r="AU81" s="309"/>
      <c r="AV81" s="309"/>
      <c r="AW81" s="309"/>
      <c r="AX81" s="81"/>
      <c r="AY81" s="309"/>
      <c r="AZ81" s="310" t="s">
        <v>1428</v>
      </c>
      <c r="BA81" s="98" t="s">
        <v>85</v>
      </c>
      <c r="BB81" s="99" t="s">
        <v>185</v>
      </c>
      <c r="BC81" s="98" t="s">
        <v>85</v>
      </c>
      <c r="BD81" s="310">
        <v>19</v>
      </c>
      <c r="BE81" s="309"/>
      <c r="BF81" s="309"/>
      <c r="BG81" s="309"/>
      <c r="BH81" s="379">
        <v>0</v>
      </c>
      <c r="BI81" s="303">
        <v>48</v>
      </c>
      <c r="BJ81" s="309" t="s">
        <v>3930</v>
      </c>
      <c r="BK81" s="80" t="s">
        <v>4050</v>
      </c>
      <c r="BL81" s="309"/>
      <c r="BM81" s="309"/>
      <c r="BN81" s="309"/>
      <c r="BO81" s="309"/>
      <c r="BP81" s="309"/>
      <c r="BQ81" s="309"/>
      <c r="BR81" s="309"/>
      <c r="BS81" s="309"/>
      <c r="BT81" s="309"/>
      <c r="BU81" s="309"/>
      <c r="BV81" s="309"/>
      <c r="BW81" s="309"/>
      <c r="BX81" s="309"/>
      <c r="BY81" s="309"/>
      <c r="BZ81" s="324" t="str">
        <f t="shared" si="4"/>
        <v>DISCONTINUED -  MR406 UTV Beadlock, 12x10, 5+5/0mm Offset, 4x110, 84mm Centerbore, Machined/Black, w/ H20875</v>
      </c>
      <c r="CA81" s="324" t="s">
        <v>3880</v>
      </c>
      <c r="CB81" s="324" t="s">
        <v>3879</v>
      </c>
      <c r="CC81" s="313" t="str">
        <f t="shared" si="5"/>
        <v>UTV (4XX)</v>
      </c>
    </row>
    <row r="82" spans="1:81" s="301" customFormat="1" ht="15.75" customHeight="1">
      <c r="A82" s="22">
        <f t="shared" si="3"/>
        <v>79</v>
      </c>
      <c r="B82" s="99" t="s">
        <v>84</v>
      </c>
      <c r="C82" s="29" t="s">
        <v>1089</v>
      </c>
      <c r="D82" s="303" t="s">
        <v>1107</v>
      </c>
      <c r="E82" s="304" t="s">
        <v>4931</v>
      </c>
      <c r="F82" s="304"/>
      <c r="G82" s="304"/>
      <c r="H82" s="304" t="s">
        <v>1365</v>
      </c>
      <c r="I82" s="336">
        <v>41640</v>
      </c>
      <c r="J82" s="302"/>
      <c r="K82" s="293" t="s">
        <v>1274</v>
      </c>
      <c r="L82" s="305">
        <v>205.5</v>
      </c>
      <c r="M82" s="295"/>
      <c r="N82" s="295"/>
      <c r="O82" s="303">
        <v>12</v>
      </c>
      <c r="P82" s="8">
        <v>10</v>
      </c>
      <c r="Q82" s="29" t="s">
        <v>1744</v>
      </c>
      <c r="R82" s="303">
        <v>4</v>
      </c>
      <c r="S82" s="303">
        <v>115</v>
      </c>
      <c r="T82" s="306">
        <v>0</v>
      </c>
      <c r="U82" s="331">
        <v>5.3</v>
      </c>
      <c r="V82" s="303" t="s">
        <v>201</v>
      </c>
      <c r="W82" s="311">
        <v>84</v>
      </c>
      <c r="X82" s="307">
        <v>13.8</v>
      </c>
      <c r="Y82" s="306">
        <v>1600</v>
      </c>
      <c r="Z82" s="306" t="s">
        <v>87</v>
      </c>
      <c r="AA82" s="306"/>
      <c r="AB82" s="296" t="s">
        <v>7157</v>
      </c>
      <c r="AC82" s="308" t="s">
        <v>1419</v>
      </c>
      <c r="AD82" s="298" t="s">
        <v>85</v>
      </c>
      <c r="AE82" s="308" t="s">
        <v>85</v>
      </c>
      <c r="AF82" s="309"/>
      <c r="AG82" s="308"/>
      <c r="AH82" s="308" t="s">
        <v>85</v>
      </c>
      <c r="AI82" s="299" t="s">
        <v>85</v>
      </c>
      <c r="AJ82" s="309"/>
      <c r="AK82" s="309"/>
      <c r="AL82" s="40" t="s">
        <v>85</v>
      </c>
      <c r="AM82" s="309"/>
      <c r="AN82" s="309"/>
      <c r="AO82" s="309"/>
      <c r="AP82" s="309"/>
      <c r="AQ82" s="309"/>
      <c r="AR82" s="309"/>
      <c r="AS82" s="309"/>
      <c r="AT82" s="309"/>
      <c r="AU82" s="309"/>
      <c r="AV82" s="309"/>
      <c r="AW82" s="309"/>
      <c r="AX82" s="81"/>
      <c r="AY82" s="309"/>
      <c r="AZ82" s="310" t="s">
        <v>1428</v>
      </c>
      <c r="BA82" s="98" t="s">
        <v>85</v>
      </c>
      <c r="BB82" s="99" t="s">
        <v>185</v>
      </c>
      <c r="BC82" s="98" t="s">
        <v>85</v>
      </c>
      <c r="BD82" s="310">
        <v>19</v>
      </c>
      <c r="BE82" s="309"/>
      <c r="BF82" s="309"/>
      <c r="BG82" s="309"/>
      <c r="BH82" s="379">
        <v>0</v>
      </c>
      <c r="BI82" s="303">
        <v>48</v>
      </c>
      <c r="BJ82" s="309" t="s">
        <v>3930</v>
      </c>
      <c r="BK82" s="80" t="s">
        <v>4050</v>
      </c>
      <c r="BL82" s="309"/>
      <c r="BM82" s="309"/>
      <c r="BN82" s="309"/>
      <c r="BO82" s="309"/>
      <c r="BP82" s="309"/>
      <c r="BQ82" s="309"/>
      <c r="BR82" s="309"/>
      <c r="BS82" s="309"/>
      <c r="BT82" s="309"/>
      <c r="BU82" s="309"/>
      <c r="BV82" s="309"/>
      <c r="BW82" s="309"/>
      <c r="BX82" s="309"/>
      <c r="BY82" s="309"/>
      <c r="BZ82" s="324" t="str">
        <f t="shared" si="4"/>
        <v>DISCONTINUED -  MR406 UTV Beadlock, 12x10, 5+5/0mm Offset, 4x115, 84mm Centerbore, Matte Black, w/ H20875</v>
      </c>
      <c r="CA82" s="324" t="s">
        <v>3880</v>
      </c>
      <c r="CB82" s="324" t="s">
        <v>3879</v>
      </c>
      <c r="CC82" s="313" t="str">
        <f t="shared" si="5"/>
        <v>UTV (4XX)</v>
      </c>
    </row>
    <row r="83" spans="1:81" s="301" customFormat="1" ht="15.75" customHeight="1">
      <c r="A83" s="22">
        <f t="shared" si="3"/>
        <v>80</v>
      </c>
      <c r="B83" s="99" t="s">
        <v>84</v>
      </c>
      <c r="C83" s="29" t="s">
        <v>1089</v>
      </c>
      <c r="D83" s="303" t="s">
        <v>1107</v>
      </c>
      <c r="E83" s="304" t="s">
        <v>4930</v>
      </c>
      <c r="F83" s="304"/>
      <c r="G83" s="304"/>
      <c r="H83" s="304" t="s">
        <v>1366</v>
      </c>
      <c r="I83" s="336">
        <v>41640</v>
      </c>
      <c r="J83" s="302"/>
      <c r="K83" s="293" t="s">
        <v>1274</v>
      </c>
      <c r="L83" s="305">
        <v>205.5</v>
      </c>
      <c r="M83" s="295"/>
      <c r="N83" s="295"/>
      <c r="O83" s="303">
        <v>12</v>
      </c>
      <c r="P83" s="8">
        <v>10</v>
      </c>
      <c r="Q83" s="29" t="s">
        <v>1744</v>
      </c>
      <c r="R83" s="303">
        <v>4</v>
      </c>
      <c r="S83" s="303">
        <v>115</v>
      </c>
      <c r="T83" s="306">
        <v>0</v>
      </c>
      <c r="U83" s="331">
        <v>5.3</v>
      </c>
      <c r="V83" s="303" t="s">
        <v>201</v>
      </c>
      <c r="W83" s="311">
        <v>84</v>
      </c>
      <c r="X83" s="307">
        <v>13.8</v>
      </c>
      <c r="Y83" s="306">
        <v>1600</v>
      </c>
      <c r="Z83" s="306" t="s">
        <v>210</v>
      </c>
      <c r="AA83" s="306"/>
      <c r="AB83" s="296" t="s">
        <v>7157</v>
      </c>
      <c r="AC83" s="308" t="s">
        <v>1419</v>
      </c>
      <c r="AD83" s="298" t="s">
        <v>85</v>
      </c>
      <c r="AE83" s="308" t="s">
        <v>85</v>
      </c>
      <c r="AF83" s="309"/>
      <c r="AG83" s="308"/>
      <c r="AH83" s="308" t="s">
        <v>85</v>
      </c>
      <c r="AI83" s="299" t="s">
        <v>85</v>
      </c>
      <c r="AJ83" s="309"/>
      <c r="AK83" s="309"/>
      <c r="AL83" s="40" t="s">
        <v>85</v>
      </c>
      <c r="AM83" s="309"/>
      <c r="AN83" s="309"/>
      <c r="AO83" s="309"/>
      <c r="AP83" s="309"/>
      <c r="AQ83" s="309"/>
      <c r="AR83" s="309"/>
      <c r="AS83" s="309"/>
      <c r="AT83" s="309"/>
      <c r="AU83" s="309"/>
      <c r="AV83" s="309"/>
      <c r="AW83" s="309"/>
      <c r="AX83" s="81"/>
      <c r="AY83" s="309"/>
      <c r="AZ83" s="310" t="s">
        <v>1428</v>
      </c>
      <c r="BA83" s="98" t="s">
        <v>85</v>
      </c>
      <c r="BB83" s="99" t="s">
        <v>185</v>
      </c>
      <c r="BC83" s="98" t="s">
        <v>85</v>
      </c>
      <c r="BD83" s="310">
        <v>19</v>
      </c>
      <c r="BE83" s="309"/>
      <c r="BF83" s="309"/>
      <c r="BG83" s="309"/>
      <c r="BH83" s="379">
        <v>0</v>
      </c>
      <c r="BI83" s="303">
        <v>48</v>
      </c>
      <c r="BJ83" s="309" t="s">
        <v>3930</v>
      </c>
      <c r="BK83" s="80" t="s">
        <v>4050</v>
      </c>
      <c r="BL83" s="309"/>
      <c r="BM83" s="309"/>
      <c r="BN83" s="309"/>
      <c r="BO83" s="309"/>
      <c r="BP83" s="309"/>
      <c r="BQ83" s="309"/>
      <c r="BR83" s="309"/>
      <c r="BS83" s="309"/>
      <c r="BT83" s="309"/>
      <c r="BU83" s="309"/>
      <c r="BV83" s="309"/>
      <c r="BW83" s="309"/>
      <c r="BX83" s="309"/>
      <c r="BY83" s="309"/>
      <c r="BZ83" s="324" t="str">
        <f t="shared" si="4"/>
        <v>DISCONTINUED -  MR406 UTV Beadlock, 12x10, 5+5/0mm Offset, 4x115, 84mm Centerbore, Machined/Black, w/ H20875</v>
      </c>
      <c r="CA83" s="324" t="s">
        <v>3880</v>
      </c>
      <c r="CB83" s="324" t="s">
        <v>3879</v>
      </c>
      <c r="CC83" s="313" t="str">
        <f t="shared" si="5"/>
        <v>UTV (4XX)</v>
      </c>
    </row>
    <row r="84" spans="1:81" s="301" customFormat="1" ht="15.75" customHeight="1">
      <c r="A84" s="22">
        <f t="shared" si="3"/>
        <v>81</v>
      </c>
      <c r="B84" s="99" t="s">
        <v>84</v>
      </c>
      <c r="C84" s="29" t="s">
        <v>1089</v>
      </c>
      <c r="D84" s="303" t="s">
        <v>1107</v>
      </c>
      <c r="E84" s="304" t="s">
        <v>1367</v>
      </c>
      <c r="F84" s="304"/>
      <c r="G84" s="304"/>
      <c r="H84" s="304" t="s">
        <v>1367</v>
      </c>
      <c r="I84" s="336">
        <v>41640</v>
      </c>
      <c r="J84" s="302"/>
      <c r="K84" s="293" t="s">
        <v>1274</v>
      </c>
      <c r="L84" s="305">
        <v>205.5</v>
      </c>
      <c r="M84" s="295"/>
      <c r="N84" s="295"/>
      <c r="O84" s="303">
        <v>12</v>
      </c>
      <c r="P84" s="8">
        <v>10</v>
      </c>
      <c r="Q84" s="29" t="s">
        <v>1746</v>
      </c>
      <c r="R84" s="303">
        <v>4</v>
      </c>
      <c r="S84" s="303">
        <v>156</v>
      </c>
      <c r="T84" s="306">
        <v>-2</v>
      </c>
      <c r="U84" s="331">
        <v>5.3</v>
      </c>
      <c r="V84" s="303" t="s">
        <v>201</v>
      </c>
      <c r="W84" s="311">
        <v>132</v>
      </c>
      <c r="X84" s="307">
        <v>13.8</v>
      </c>
      <c r="Y84" s="306">
        <v>1600</v>
      </c>
      <c r="Z84" s="306" t="s">
        <v>210</v>
      </c>
      <c r="AA84" s="306"/>
      <c r="AB84" s="296" t="s">
        <v>7158</v>
      </c>
      <c r="AC84" s="308" t="s">
        <v>1420</v>
      </c>
      <c r="AD84" s="298" t="s">
        <v>85</v>
      </c>
      <c r="AE84" s="308" t="s">
        <v>1424</v>
      </c>
      <c r="AF84" s="309"/>
      <c r="AG84" s="308"/>
      <c r="AH84" s="308" t="s">
        <v>85</v>
      </c>
      <c r="AI84" s="299" t="s">
        <v>85</v>
      </c>
      <c r="AJ84" s="309"/>
      <c r="AK84" s="309"/>
      <c r="AL84" s="40" t="s">
        <v>85</v>
      </c>
      <c r="AM84" s="309"/>
      <c r="AN84" s="309"/>
      <c r="AO84" s="309"/>
      <c r="AP84" s="309"/>
      <c r="AQ84" s="309"/>
      <c r="AR84" s="309"/>
      <c r="AS84" s="309"/>
      <c r="AT84" s="309"/>
      <c r="AU84" s="309"/>
      <c r="AV84" s="309"/>
      <c r="AW84" s="309"/>
      <c r="AX84" s="81"/>
      <c r="AY84" s="309"/>
      <c r="AZ84" s="310" t="s">
        <v>1428</v>
      </c>
      <c r="BA84" s="98" t="s">
        <v>85</v>
      </c>
      <c r="BB84" s="99" t="s">
        <v>185</v>
      </c>
      <c r="BC84" s="98" t="s">
        <v>85</v>
      </c>
      <c r="BD84" s="310">
        <v>19</v>
      </c>
      <c r="BE84" s="309"/>
      <c r="BF84" s="309"/>
      <c r="BG84" s="309"/>
      <c r="BH84" s="379">
        <v>0</v>
      </c>
      <c r="BI84" s="303">
        <v>48</v>
      </c>
      <c r="BJ84" s="309" t="s">
        <v>3930</v>
      </c>
      <c r="BK84" s="80" t="s">
        <v>4050</v>
      </c>
      <c r="BL84" s="309"/>
      <c r="BM84" s="309"/>
      <c r="BN84" s="309"/>
      <c r="BO84" s="309"/>
      <c r="BP84" s="309"/>
      <c r="BQ84" s="309"/>
      <c r="BR84" s="309"/>
      <c r="BS84" s="309"/>
      <c r="BT84" s="309"/>
      <c r="BU84" s="309"/>
      <c r="BV84" s="309"/>
      <c r="BW84" s="309"/>
      <c r="BX84" s="309"/>
      <c r="BY84" s="309"/>
      <c r="BZ84" s="324" t="str">
        <f t="shared" si="4"/>
        <v>DISCONTINUED -  MR406 UTV Beadlock, 12x10, 5+5/-2mm Offset, 4x156, 132mm Centerbore, Machined/Black, w/ H20875</v>
      </c>
      <c r="CA84" s="324" t="s">
        <v>3880</v>
      </c>
      <c r="CB84" s="324" t="s">
        <v>3879</v>
      </c>
      <c r="CC84" s="313" t="str">
        <f t="shared" si="5"/>
        <v>UTV (4XX)</v>
      </c>
    </row>
    <row r="85" spans="1:81" s="301" customFormat="1" ht="15.75" customHeight="1">
      <c r="A85" s="22">
        <f t="shared" si="3"/>
        <v>82</v>
      </c>
      <c r="B85" s="99" t="s">
        <v>84</v>
      </c>
      <c r="C85" s="29" t="s">
        <v>1089</v>
      </c>
      <c r="D85" s="303" t="s">
        <v>1107</v>
      </c>
      <c r="E85" s="304" t="s">
        <v>1368</v>
      </c>
      <c r="F85" s="304"/>
      <c r="G85" s="304"/>
      <c r="H85" s="304" t="s">
        <v>1368</v>
      </c>
      <c r="I85" s="336">
        <v>41640</v>
      </c>
      <c r="J85" s="302"/>
      <c r="K85" s="293" t="s">
        <v>1274</v>
      </c>
      <c r="L85" s="305">
        <v>205.5</v>
      </c>
      <c r="M85" s="295"/>
      <c r="N85" s="295"/>
      <c r="O85" s="303">
        <v>12</v>
      </c>
      <c r="P85" s="8">
        <v>10</v>
      </c>
      <c r="Q85" s="29" t="s">
        <v>1745</v>
      </c>
      <c r="R85" s="303">
        <v>4</v>
      </c>
      <c r="S85" s="303">
        <v>136</v>
      </c>
      <c r="T85" s="306">
        <v>0</v>
      </c>
      <c r="U85" s="331">
        <v>5.3</v>
      </c>
      <c r="V85" s="303" t="s">
        <v>201</v>
      </c>
      <c r="W85" s="311">
        <v>106</v>
      </c>
      <c r="X85" s="307">
        <v>13.8</v>
      </c>
      <c r="Y85" s="306">
        <v>1600</v>
      </c>
      <c r="Z85" s="306" t="s">
        <v>210</v>
      </c>
      <c r="AA85" s="306"/>
      <c r="AB85" s="296" t="s">
        <v>7159</v>
      </c>
      <c r="AC85" s="308" t="s">
        <v>1420</v>
      </c>
      <c r="AD85" s="298" t="s">
        <v>85</v>
      </c>
      <c r="AE85" s="308" t="s">
        <v>1424</v>
      </c>
      <c r="AF85" s="309"/>
      <c r="AG85" s="308"/>
      <c r="AH85" s="308" t="s">
        <v>85</v>
      </c>
      <c r="AI85" s="299" t="s">
        <v>85</v>
      </c>
      <c r="AJ85" s="309"/>
      <c r="AK85" s="309"/>
      <c r="AL85" s="40" t="s">
        <v>85</v>
      </c>
      <c r="AM85" s="309"/>
      <c r="AN85" s="309"/>
      <c r="AO85" s="309"/>
      <c r="AP85" s="309"/>
      <c r="AQ85" s="309"/>
      <c r="AR85" s="309"/>
      <c r="AS85" s="309"/>
      <c r="AT85" s="309"/>
      <c r="AU85" s="309"/>
      <c r="AV85" s="309"/>
      <c r="AW85" s="309"/>
      <c r="AX85" s="81"/>
      <c r="AY85" s="309"/>
      <c r="AZ85" s="310" t="s">
        <v>1429</v>
      </c>
      <c r="BA85" s="98" t="s">
        <v>85</v>
      </c>
      <c r="BB85" s="99" t="s">
        <v>185</v>
      </c>
      <c r="BC85" s="98" t="s">
        <v>85</v>
      </c>
      <c r="BD85" s="310">
        <v>19</v>
      </c>
      <c r="BE85" s="309"/>
      <c r="BF85" s="309"/>
      <c r="BG85" s="309"/>
      <c r="BH85" s="379">
        <v>0</v>
      </c>
      <c r="BI85" s="303">
        <v>48</v>
      </c>
      <c r="BJ85" s="309" t="s">
        <v>3930</v>
      </c>
      <c r="BK85" s="80" t="s">
        <v>4050</v>
      </c>
      <c r="BL85" s="309"/>
      <c r="BM85" s="309"/>
      <c r="BN85" s="309"/>
      <c r="BO85" s="309"/>
      <c r="BP85" s="309"/>
      <c r="BQ85" s="309"/>
      <c r="BR85" s="309"/>
      <c r="BS85" s="309"/>
      <c r="BT85" s="309"/>
      <c r="BU85" s="309"/>
      <c r="BV85" s="309"/>
      <c r="BW85" s="309"/>
      <c r="BX85" s="309"/>
      <c r="BY85" s="309"/>
      <c r="BZ85" s="324" t="str">
        <f t="shared" si="4"/>
        <v>DISCONTINUED -  MR406 UTV Beadlock, 12x10, 5+5/0mm Offset, 4x136, 106mm Centerbore, Machined/Black, w/ H20875</v>
      </c>
      <c r="CA85" s="324" t="s">
        <v>3880</v>
      </c>
      <c r="CB85" s="324" t="s">
        <v>3879</v>
      </c>
      <c r="CC85" s="313" t="str">
        <f t="shared" si="5"/>
        <v>UTV (4XX)</v>
      </c>
    </row>
    <row r="86" spans="1:81" s="301" customFormat="1" ht="15.75" customHeight="1">
      <c r="A86" s="22">
        <f t="shared" si="3"/>
        <v>83</v>
      </c>
      <c r="B86" s="99" t="s">
        <v>84</v>
      </c>
      <c r="C86" s="29" t="s">
        <v>1089</v>
      </c>
      <c r="D86" s="303" t="s">
        <v>1107</v>
      </c>
      <c r="E86" s="304" t="s">
        <v>1369</v>
      </c>
      <c r="F86" s="304"/>
      <c r="G86" s="304"/>
      <c r="H86" s="304" t="s">
        <v>1369</v>
      </c>
      <c r="I86" s="336">
        <v>41640</v>
      </c>
      <c r="J86" s="302"/>
      <c r="K86" s="293" t="s">
        <v>1274</v>
      </c>
      <c r="L86" s="305">
        <v>193.5</v>
      </c>
      <c r="M86" s="295"/>
      <c r="N86" s="295"/>
      <c r="O86" s="303">
        <v>12</v>
      </c>
      <c r="P86" s="8">
        <v>8</v>
      </c>
      <c r="Q86" s="29" t="s">
        <v>1743</v>
      </c>
      <c r="R86" s="303">
        <v>4</v>
      </c>
      <c r="S86" s="303">
        <v>110</v>
      </c>
      <c r="T86" s="306">
        <v>0</v>
      </c>
      <c r="U86" s="331">
        <v>4.3</v>
      </c>
      <c r="V86" s="303" t="s">
        <v>193</v>
      </c>
      <c r="W86" s="311">
        <v>84</v>
      </c>
      <c r="X86" s="307">
        <v>13</v>
      </c>
      <c r="Y86" s="306">
        <v>1600</v>
      </c>
      <c r="Z86" s="306" t="s">
        <v>87</v>
      </c>
      <c r="AA86" s="306"/>
      <c r="AB86" s="296" t="s">
        <v>7160</v>
      </c>
      <c r="AC86" s="308" t="s">
        <v>1419</v>
      </c>
      <c r="AD86" s="298" t="s">
        <v>85</v>
      </c>
      <c r="AE86" s="308" t="s">
        <v>85</v>
      </c>
      <c r="AF86" s="309"/>
      <c r="AG86" s="308"/>
      <c r="AH86" s="308" t="s">
        <v>85</v>
      </c>
      <c r="AI86" s="299" t="s">
        <v>85</v>
      </c>
      <c r="AJ86" s="309"/>
      <c r="AK86" s="309"/>
      <c r="AL86" s="40" t="s">
        <v>85</v>
      </c>
      <c r="AM86" s="309"/>
      <c r="AN86" s="309"/>
      <c r="AO86" s="309"/>
      <c r="AP86" s="309"/>
      <c r="AQ86" s="309"/>
      <c r="AR86" s="309"/>
      <c r="AS86" s="309"/>
      <c r="AT86" s="309"/>
      <c r="AU86" s="309"/>
      <c r="AV86" s="309"/>
      <c r="AW86" s="309"/>
      <c r="AX86" s="81"/>
      <c r="AY86" s="309"/>
      <c r="AZ86" s="310" t="s">
        <v>1428</v>
      </c>
      <c r="BA86" s="98" t="s">
        <v>85</v>
      </c>
      <c r="BB86" s="99" t="s">
        <v>185</v>
      </c>
      <c r="BC86" s="98" t="s">
        <v>85</v>
      </c>
      <c r="BD86" s="310">
        <v>17</v>
      </c>
      <c r="BE86" s="309"/>
      <c r="BF86" s="309"/>
      <c r="BG86" s="309"/>
      <c r="BH86" s="379">
        <v>0</v>
      </c>
      <c r="BI86" s="303">
        <v>48</v>
      </c>
      <c r="BJ86" s="309" t="s">
        <v>3930</v>
      </c>
      <c r="BK86" s="80" t="s">
        <v>4050</v>
      </c>
      <c r="BL86" s="309"/>
      <c r="BM86" s="309"/>
      <c r="BN86" s="309"/>
      <c r="BO86" s="309"/>
      <c r="BP86" s="309"/>
      <c r="BQ86" s="309"/>
      <c r="BR86" s="309"/>
      <c r="BS86" s="309"/>
      <c r="BT86" s="309"/>
      <c r="BU86" s="309"/>
      <c r="BV86" s="309"/>
      <c r="BW86" s="309"/>
      <c r="BX86" s="309"/>
      <c r="BY86" s="309"/>
      <c r="BZ86" s="324" t="str">
        <f t="shared" si="4"/>
        <v>DISCONTINUED -  MR406 UTV Beadlock, 12x8, 4+4/0mm Offset, 4x110, 84mm Centerbore, Matte Black, w/ H20875</v>
      </c>
      <c r="CA86" s="324" t="s">
        <v>3880</v>
      </c>
      <c r="CB86" s="324" t="s">
        <v>3879</v>
      </c>
      <c r="CC86" s="313" t="str">
        <f t="shared" si="5"/>
        <v>UTV (4XX)</v>
      </c>
    </row>
    <row r="87" spans="1:81" s="301" customFormat="1" ht="15.75" customHeight="1">
      <c r="A87" s="22">
        <f t="shared" si="3"/>
        <v>84</v>
      </c>
      <c r="B87" s="99" t="s">
        <v>84</v>
      </c>
      <c r="C87" s="29" t="s">
        <v>1089</v>
      </c>
      <c r="D87" s="303" t="s">
        <v>1107</v>
      </c>
      <c r="E87" s="304" t="s">
        <v>1370</v>
      </c>
      <c r="F87" s="304"/>
      <c r="G87" s="304"/>
      <c r="H87" s="304" t="s">
        <v>1370</v>
      </c>
      <c r="I87" s="336">
        <v>41640</v>
      </c>
      <c r="J87" s="302"/>
      <c r="K87" s="293" t="s">
        <v>1274</v>
      </c>
      <c r="L87" s="305">
        <v>193.5</v>
      </c>
      <c r="M87" s="295"/>
      <c r="N87" s="295"/>
      <c r="O87" s="303">
        <v>12</v>
      </c>
      <c r="P87" s="8">
        <v>8</v>
      </c>
      <c r="Q87" s="29" t="s">
        <v>1743</v>
      </c>
      <c r="R87" s="303">
        <v>4</v>
      </c>
      <c r="S87" s="303">
        <v>110</v>
      </c>
      <c r="T87" s="306">
        <v>0</v>
      </c>
      <c r="U87" s="331">
        <v>4.3</v>
      </c>
      <c r="V87" s="303" t="s">
        <v>193</v>
      </c>
      <c r="W87" s="311">
        <v>84</v>
      </c>
      <c r="X87" s="307">
        <v>13</v>
      </c>
      <c r="Y87" s="306">
        <v>1600</v>
      </c>
      <c r="Z87" s="306" t="s">
        <v>210</v>
      </c>
      <c r="AA87" s="306"/>
      <c r="AB87" s="296" t="s">
        <v>7160</v>
      </c>
      <c r="AC87" s="308" t="s">
        <v>1419</v>
      </c>
      <c r="AD87" s="298" t="s">
        <v>85</v>
      </c>
      <c r="AE87" s="308" t="s">
        <v>85</v>
      </c>
      <c r="AF87" s="309"/>
      <c r="AG87" s="308"/>
      <c r="AH87" s="308" t="s">
        <v>85</v>
      </c>
      <c r="AI87" s="299" t="s">
        <v>85</v>
      </c>
      <c r="AJ87" s="309"/>
      <c r="AK87" s="309"/>
      <c r="AL87" s="40" t="s">
        <v>85</v>
      </c>
      <c r="AM87" s="309"/>
      <c r="AN87" s="309"/>
      <c r="AO87" s="309"/>
      <c r="AP87" s="309"/>
      <c r="AQ87" s="309"/>
      <c r="AR87" s="309"/>
      <c r="AS87" s="309"/>
      <c r="AT87" s="309"/>
      <c r="AU87" s="309"/>
      <c r="AV87" s="309"/>
      <c r="AW87" s="309"/>
      <c r="AX87" s="81"/>
      <c r="AY87" s="309"/>
      <c r="AZ87" s="310"/>
      <c r="BA87" s="98" t="s">
        <v>85</v>
      </c>
      <c r="BB87" s="99" t="s">
        <v>85</v>
      </c>
      <c r="BC87" s="98" t="s">
        <v>85</v>
      </c>
      <c r="BD87" s="310">
        <v>17</v>
      </c>
      <c r="BE87" s="309"/>
      <c r="BF87" s="309"/>
      <c r="BG87" s="309"/>
      <c r="BH87" s="379">
        <v>0</v>
      </c>
      <c r="BI87" s="303">
        <v>48</v>
      </c>
      <c r="BJ87" s="309" t="s">
        <v>3930</v>
      </c>
      <c r="BK87" s="80" t="s">
        <v>4050</v>
      </c>
      <c r="BL87" s="309"/>
      <c r="BM87" s="309"/>
      <c r="BN87" s="309"/>
      <c r="BO87" s="309"/>
      <c r="BP87" s="309"/>
      <c r="BQ87" s="309"/>
      <c r="BR87" s="309"/>
      <c r="BS87" s="309"/>
      <c r="BT87" s="309"/>
      <c r="BU87" s="309"/>
      <c r="BV87" s="309"/>
      <c r="BW87" s="309"/>
      <c r="BX87" s="309"/>
      <c r="BY87" s="309"/>
      <c r="BZ87" s="324" t="str">
        <f t="shared" si="4"/>
        <v>DISCONTINUED -  MR406 UTV Beadlock, 12x8, 4+4/0mm Offset, 4x110, 84mm Centerbore, Machined/Black</v>
      </c>
      <c r="CA87" s="324" t="s">
        <v>3880</v>
      </c>
      <c r="CB87" s="324" t="s">
        <v>3879</v>
      </c>
      <c r="CC87" s="313" t="str">
        <f t="shared" si="5"/>
        <v>UTV (4XX)</v>
      </c>
    </row>
    <row r="88" spans="1:81" s="301" customFormat="1" ht="15.75" customHeight="1">
      <c r="A88" s="22">
        <f t="shared" si="3"/>
        <v>85</v>
      </c>
      <c r="B88" s="99" t="s">
        <v>84</v>
      </c>
      <c r="C88" s="29" t="s">
        <v>1089</v>
      </c>
      <c r="D88" s="303" t="s">
        <v>1107</v>
      </c>
      <c r="E88" s="304" t="s">
        <v>1371</v>
      </c>
      <c r="F88" s="304"/>
      <c r="G88" s="304"/>
      <c r="H88" s="304" t="s">
        <v>1371</v>
      </c>
      <c r="I88" s="336">
        <v>41640</v>
      </c>
      <c r="J88" s="302"/>
      <c r="K88" s="293" t="s">
        <v>1274</v>
      </c>
      <c r="L88" s="305">
        <v>193.5</v>
      </c>
      <c r="M88" s="295"/>
      <c r="N88" s="295"/>
      <c r="O88" s="303">
        <v>12</v>
      </c>
      <c r="P88" s="8">
        <v>8</v>
      </c>
      <c r="Q88" s="29" t="s">
        <v>1744</v>
      </c>
      <c r="R88" s="303">
        <v>4</v>
      </c>
      <c r="S88" s="303">
        <v>115</v>
      </c>
      <c r="T88" s="306">
        <v>0</v>
      </c>
      <c r="U88" s="331">
        <v>4.3</v>
      </c>
      <c r="V88" s="303" t="s">
        <v>193</v>
      </c>
      <c r="W88" s="311">
        <v>84</v>
      </c>
      <c r="X88" s="307">
        <v>13</v>
      </c>
      <c r="Y88" s="306">
        <v>1600</v>
      </c>
      <c r="Z88" s="306" t="s">
        <v>87</v>
      </c>
      <c r="AA88" s="306"/>
      <c r="AB88" s="296" t="s">
        <v>7161</v>
      </c>
      <c r="AC88" s="308" t="s">
        <v>1419</v>
      </c>
      <c r="AD88" s="298" t="s">
        <v>85</v>
      </c>
      <c r="AE88" s="308" t="s">
        <v>85</v>
      </c>
      <c r="AF88" s="309"/>
      <c r="AG88" s="308"/>
      <c r="AH88" s="308" t="s">
        <v>85</v>
      </c>
      <c r="AI88" s="299" t="s">
        <v>85</v>
      </c>
      <c r="AJ88" s="309"/>
      <c r="AK88" s="309"/>
      <c r="AL88" s="40" t="s">
        <v>85</v>
      </c>
      <c r="AM88" s="309"/>
      <c r="AN88" s="309"/>
      <c r="AO88" s="309"/>
      <c r="AP88" s="309"/>
      <c r="AQ88" s="309"/>
      <c r="AR88" s="309"/>
      <c r="AS88" s="309"/>
      <c r="AT88" s="309"/>
      <c r="AU88" s="309"/>
      <c r="AV88" s="309"/>
      <c r="AW88" s="309"/>
      <c r="AX88" s="81"/>
      <c r="AY88" s="309"/>
      <c r="AZ88" s="310"/>
      <c r="BA88" s="98" t="s">
        <v>85</v>
      </c>
      <c r="BB88" s="99" t="s">
        <v>85</v>
      </c>
      <c r="BC88" s="98" t="s">
        <v>85</v>
      </c>
      <c r="BD88" s="310">
        <v>17</v>
      </c>
      <c r="BE88" s="309"/>
      <c r="BF88" s="309"/>
      <c r="BG88" s="309"/>
      <c r="BH88" s="379">
        <v>0</v>
      </c>
      <c r="BI88" s="303">
        <v>48</v>
      </c>
      <c r="BJ88" s="309" t="s">
        <v>3930</v>
      </c>
      <c r="BK88" s="80" t="s">
        <v>4050</v>
      </c>
      <c r="BL88" s="309"/>
      <c r="BM88" s="309"/>
      <c r="BN88" s="309"/>
      <c r="BO88" s="309"/>
      <c r="BP88" s="309"/>
      <c r="BQ88" s="309"/>
      <c r="BR88" s="309"/>
      <c r="BS88" s="309"/>
      <c r="BT88" s="309"/>
      <c r="BU88" s="309"/>
      <c r="BV88" s="309"/>
      <c r="BW88" s="309"/>
      <c r="BX88" s="309"/>
      <c r="BY88" s="309"/>
      <c r="BZ88" s="324" t="str">
        <f t="shared" si="4"/>
        <v>DISCONTINUED -  MR406 UTV Beadlock, 12x8, 4+4/0mm Offset, 4x115, 84mm Centerbore, Matte Black</v>
      </c>
      <c r="CA88" s="324" t="s">
        <v>3880</v>
      </c>
      <c r="CB88" s="324" t="s">
        <v>3879</v>
      </c>
      <c r="CC88" s="313" t="str">
        <f t="shared" si="5"/>
        <v>UTV (4XX)</v>
      </c>
    </row>
    <row r="89" spans="1:81" s="301" customFormat="1" ht="15.75" customHeight="1">
      <c r="A89" s="22">
        <f t="shared" si="3"/>
        <v>86</v>
      </c>
      <c r="B89" s="99" t="s">
        <v>84</v>
      </c>
      <c r="C89" s="29" t="s">
        <v>1089</v>
      </c>
      <c r="D89" s="303" t="s">
        <v>1107</v>
      </c>
      <c r="E89" s="304" t="s">
        <v>1372</v>
      </c>
      <c r="F89" s="304"/>
      <c r="G89" s="304"/>
      <c r="H89" s="304" t="s">
        <v>1372</v>
      </c>
      <c r="I89" s="336">
        <v>41640</v>
      </c>
      <c r="J89" s="302"/>
      <c r="K89" s="293" t="s">
        <v>1274</v>
      </c>
      <c r="L89" s="305">
        <v>193.5</v>
      </c>
      <c r="M89" s="295"/>
      <c r="N89" s="295"/>
      <c r="O89" s="303">
        <v>12</v>
      </c>
      <c r="P89" s="8">
        <v>8</v>
      </c>
      <c r="Q89" s="29" t="s">
        <v>1744</v>
      </c>
      <c r="R89" s="303">
        <v>4</v>
      </c>
      <c r="S89" s="303">
        <v>115</v>
      </c>
      <c r="T89" s="306">
        <v>0</v>
      </c>
      <c r="U89" s="331">
        <v>4.3</v>
      </c>
      <c r="V89" s="303" t="s">
        <v>193</v>
      </c>
      <c r="W89" s="311">
        <v>84</v>
      </c>
      <c r="X89" s="307">
        <v>13</v>
      </c>
      <c r="Y89" s="306">
        <v>1600</v>
      </c>
      <c r="Z89" s="306" t="s">
        <v>210</v>
      </c>
      <c r="AA89" s="306"/>
      <c r="AB89" s="296" t="s">
        <v>7161</v>
      </c>
      <c r="AC89" s="308" t="s">
        <v>1419</v>
      </c>
      <c r="AD89" s="298" t="s">
        <v>85</v>
      </c>
      <c r="AE89" s="308" t="s">
        <v>85</v>
      </c>
      <c r="AF89" s="309"/>
      <c r="AG89" s="308"/>
      <c r="AH89" s="308" t="s">
        <v>85</v>
      </c>
      <c r="AI89" s="299" t="s">
        <v>85</v>
      </c>
      <c r="AJ89" s="309"/>
      <c r="AK89" s="309"/>
      <c r="AL89" s="40" t="s">
        <v>85</v>
      </c>
      <c r="AM89" s="309"/>
      <c r="AN89" s="309"/>
      <c r="AO89" s="309"/>
      <c r="AP89" s="309"/>
      <c r="AQ89" s="309"/>
      <c r="AR89" s="309"/>
      <c r="AS89" s="309"/>
      <c r="AT89" s="309"/>
      <c r="AU89" s="309"/>
      <c r="AV89" s="309"/>
      <c r="AW89" s="309"/>
      <c r="AX89" s="81"/>
      <c r="AY89" s="309"/>
      <c r="AZ89" s="310"/>
      <c r="BA89" s="98" t="s">
        <v>85</v>
      </c>
      <c r="BB89" s="99" t="s">
        <v>85</v>
      </c>
      <c r="BC89" s="98" t="s">
        <v>85</v>
      </c>
      <c r="BD89" s="310">
        <v>17</v>
      </c>
      <c r="BE89" s="309"/>
      <c r="BF89" s="309"/>
      <c r="BG89" s="309"/>
      <c r="BH89" s="379">
        <v>0</v>
      </c>
      <c r="BI89" s="303">
        <v>48</v>
      </c>
      <c r="BJ89" s="309" t="s">
        <v>3930</v>
      </c>
      <c r="BK89" s="80" t="s">
        <v>4050</v>
      </c>
      <c r="BL89" s="309"/>
      <c r="BM89" s="309"/>
      <c r="BN89" s="309"/>
      <c r="BO89" s="309"/>
      <c r="BP89" s="309"/>
      <c r="BQ89" s="309"/>
      <c r="BR89" s="309"/>
      <c r="BS89" s="309"/>
      <c r="BT89" s="309"/>
      <c r="BU89" s="309"/>
      <c r="BV89" s="309"/>
      <c r="BW89" s="309"/>
      <c r="BX89" s="309"/>
      <c r="BY89" s="309"/>
      <c r="BZ89" s="324" t="str">
        <f t="shared" si="4"/>
        <v>DISCONTINUED -  MR406 UTV Beadlock, 12x8, 4+4/0mm Offset, 4x115, 84mm Centerbore, Machined/Black</v>
      </c>
      <c r="CA89" s="324" t="s">
        <v>3880</v>
      </c>
      <c r="CB89" s="324" t="s">
        <v>3879</v>
      </c>
      <c r="CC89" s="313" t="str">
        <f t="shared" si="5"/>
        <v>UTV (4XX)</v>
      </c>
    </row>
    <row r="90" spans="1:81" s="301" customFormat="1" ht="15.75" customHeight="1">
      <c r="A90" s="22">
        <f t="shared" si="3"/>
        <v>87</v>
      </c>
      <c r="B90" s="99" t="s">
        <v>84</v>
      </c>
      <c r="C90" s="29" t="s">
        <v>1089</v>
      </c>
      <c r="D90" s="303" t="s">
        <v>1107</v>
      </c>
      <c r="E90" s="304" t="s">
        <v>1373</v>
      </c>
      <c r="F90" s="304"/>
      <c r="G90" s="304"/>
      <c r="H90" s="304" t="s">
        <v>1373</v>
      </c>
      <c r="I90" s="336">
        <v>41640</v>
      </c>
      <c r="J90" s="302"/>
      <c r="K90" s="293" t="s">
        <v>1274</v>
      </c>
      <c r="L90" s="305">
        <v>193.5</v>
      </c>
      <c r="M90" s="295"/>
      <c r="N90" s="295"/>
      <c r="O90" s="303">
        <v>12</v>
      </c>
      <c r="P90" s="8">
        <v>8</v>
      </c>
      <c r="Q90" s="29" t="s">
        <v>1746</v>
      </c>
      <c r="R90" s="303">
        <v>4</v>
      </c>
      <c r="S90" s="303">
        <v>156</v>
      </c>
      <c r="T90" s="306">
        <v>-2</v>
      </c>
      <c r="U90" s="331">
        <v>4.3</v>
      </c>
      <c r="V90" s="303" t="s">
        <v>193</v>
      </c>
      <c r="W90" s="311">
        <v>132</v>
      </c>
      <c r="X90" s="307">
        <v>13</v>
      </c>
      <c r="Y90" s="306">
        <v>1600</v>
      </c>
      <c r="Z90" s="306" t="s">
        <v>210</v>
      </c>
      <c r="AA90" s="306"/>
      <c r="AB90" s="296" t="s">
        <v>7162</v>
      </c>
      <c r="AC90" s="308" t="s">
        <v>1420</v>
      </c>
      <c r="AD90" s="298" t="s">
        <v>85</v>
      </c>
      <c r="AE90" s="308" t="s">
        <v>1424</v>
      </c>
      <c r="AF90" s="309"/>
      <c r="AG90" s="308"/>
      <c r="AH90" s="308" t="s">
        <v>85</v>
      </c>
      <c r="AI90" s="299" t="s">
        <v>85</v>
      </c>
      <c r="AJ90" s="309"/>
      <c r="AK90" s="309"/>
      <c r="AL90" s="40" t="s">
        <v>85</v>
      </c>
      <c r="AM90" s="309"/>
      <c r="AN90" s="309"/>
      <c r="AO90" s="309"/>
      <c r="AP90" s="309"/>
      <c r="AQ90" s="309"/>
      <c r="AR90" s="309"/>
      <c r="AS90" s="309"/>
      <c r="AT90" s="309"/>
      <c r="AU90" s="309"/>
      <c r="AV90" s="309"/>
      <c r="AW90" s="309"/>
      <c r="AX90" s="81"/>
      <c r="AY90" s="309"/>
      <c r="AZ90" s="310"/>
      <c r="BA90" s="98" t="s">
        <v>85</v>
      </c>
      <c r="BB90" s="99" t="s">
        <v>85</v>
      </c>
      <c r="BC90" s="98" t="s">
        <v>85</v>
      </c>
      <c r="BD90" s="310">
        <v>17</v>
      </c>
      <c r="BE90" s="309"/>
      <c r="BF90" s="309"/>
      <c r="BG90" s="309"/>
      <c r="BH90" s="379">
        <v>0</v>
      </c>
      <c r="BI90" s="303">
        <v>48</v>
      </c>
      <c r="BJ90" s="309" t="s">
        <v>3930</v>
      </c>
      <c r="BK90" s="80" t="s">
        <v>4050</v>
      </c>
      <c r="BL90" s="309"/>
      <c r="BM90" s="309"/>
      <c r="BN90" s="309"/>
      <c r="BO90" s="309"/>
      <c r="BP90" s="309"/>
      <c r="BQ90" s="309"/>
      <c r="BR90" s="309"/>
      <c r="BS90" s="309"/>
      <c r="BT90" s="309"/>
      <c r="BU90" s="309"/>
      <c r="BV90" s="309"/>
      <c r="BW90" s="309"/>
      <c r="BX90" s="309"/>
      <c r="BY90" s="309"/>
      <c r="BZ90" s="324" t="str">
        <f t="shared" si="4"/>
        <v>DISCONTINUED -  MR406 UTV Beadlock, 12x8, 4+4/-2mm Offset, 4x156, 132mm Centerbore, Machined/Black</v>
      </c>
      <c r="CA90" s="324" t="s">
        <v>3880</v>
      </c>
      <c r="CB90" s="324" t="s">
        <v>3879</v>
      </c>
      <c r="CC90" s="313" t="str">
        <f t="shared" si="5"/>
        <v>UTV (4XX)</v>
      </c>
    </row>
    <row r="91" spans="1:81" s="301" customFormat="1" ht="15.75" customHeight="1">
      <c r="A91" s="22">
        <f t="shared" si="3"/>
        <v>88</v>
      </c>
      <c r="B91" s="99" t="s">
        <v>84</v>
      </c>
      <c r="C91" s="29" t="s">
        <v>1089</v>
      </c>
      <c r="D91" s="303" t="s">
        <v>1107</v>
      </c>
      <c r="E91" s="304" t="s">
        <v>1374</v>
      </c>
      <c r="F91" s="304"/>
      <c r="G91" s="304"/>
      <c r="H91" s="304" t="s">
        <v>1374</v>
      </c>
      <c r="I91" s="336">
        <v>41640</v>
      </c>
      <c r="J91" s="302"/>
      <c r="K91" s="293" t="s">
        <v>1274</v>
      </c>
      <c r="L91" s="305">
        <v>193.5</v>
      </c>
      <c r="M91" s="295"/>
      <c r="N91" s="295"/>
      <c r="O91" s="303">
        <v>12</v>
      </c>
      <c r="P91" s="8">
        <v>8</v>
      </c>
      <c r="Q91" s="29" t="s">
        <v>1745</v>
      </c>
      <c r="R91" s="303">
        <v>4</v>
      </c>
      <c r="S91" s="303">
        <v>136</v>
      </c>
      <c r="T91" s="306">
        <v>0</v>
      </c>
      <c r="U91" s="331">
        <v>4.3</v>
      </c>
      <c r="V91" s="303" t="s">
        <v>193</v>
      </c>
      <c r="W91" s="311">
        <v>106</v>
      </c>
      <c r="X91" s="307">
        <v>13</v>
      </c>
      <c r="Y91" s="306">
        <v>1600</v>
      </c>
      <c r="Z91" s="306" t="s">
        <v>210</v>
      </c>
      <c r="AA91" s="306"/>
      <c r="AB91" s="296" t="s">
        <v>7163</v>
      </c>
      <c r="AC91" s="308" t="s">
        <v>1420</v>
      </c>
      <c r="AD91" s="298" t="s">
        <v>85</v>
      </c>
      <c r="AE91" s="308" t="s">
        <v>1424</v>
      </c>
      <c r="AF91" s="309"/>
      <c r="AG91" s="308"/>
      <c r="AH91" s="308" t="s">
        <v>85</v>
      </c>
      <c r="AI91" s="299" t="s">
        <v>85</v>
      </c>
      <c r="AJ91" s="309"/>
      <c r="AK91" s="309"/>
      <c r="AL91" s="40" t="s">
        <v>85</v>
      </c>
      <c r="AM91" s="309"/>
      <c r="AN91" s="309"/>
      <c r="AO91" s="309"/>
      <c r="AP91" s="309"/>
      <c r="AQ91" s="309"/>
      <c r="AR91" s="309"/>
      <c r="AS91" s="309"/>
      <c r="AT91" s="309"/>
      <c r="AU91" s="309"/>
      <c r="AV91" s="309"/>
      <c r="AW91" s="309"/>
      <c r="AX91" s="81"/>
      <c r="AY91" s="309"/>
      <c r="AZ91" s="310"/>
      <c r="BA91" s="98" t="s">
        <v>85</v>
      </c>
      <c r="BB91" s="99" t="s">
        <v>85</v>
      </c>
      <c r="BC91" s="98" t="s">
        <v>85</v>
      </c>
      <c r="BD91" s="310">
        <v>17</v>
      </c>
      <c r="BE91" s="309"/>
      <c r="BF91" s="309"/>
      <c r="BG91" s="309"/>
      <c r="BH91" s="379">
        <v>0</v>
      </c>
      <c r="BI91" s="303">
        <v>48</v>
      </c>
      <c r="BJ91" s="309" t="s">
        <v>3930</v>
      </c>
      <c r="BK91" s="80" t="s">
        <v>4050</v>
      </c>
      <c r="BL91" s="309"/>
      <c r="BM91" s="309"/>
      <c r="BN91" s="309"/>
      <c r="BO91" s="309"/>
      <c r="BP91" s="309"/>
      <c r="BQ91" s="309"/>
      <c r="BR91" s="309"/>
      <c r="BS91" s="309"/>
      <c r="BT91" s="309"/>
      <c r="BU91" s="309"/>
      <c r="BV91" s="309"/>
      <c r="BW91" s="309"/>
      <c r="BX91" s="309"/>
      <c r="BY91" s="309"/>
      <c r="BZ91" s="324" t="str">
        <f t="shared" si="4"/>
        <v>DISCONTINUED -  MR406 UTV Beadlock, 12x8, 4+4/0mm Offset, 4x136, 106mm Centerbore, Machined/Black</v>
      </c>
      <c r="CA91" s="324" t="s">
        <v>3880</v>
      </c>
      <c r="CB91" s="324" t="s">
        <v>3879</v>
      </c>
      <c r="CC91" s="313" t="str">
        <f t="shared" si="5"/>
        <v>UTV (4XX)</v>
      </c>
    </row>
    <row r="92" spans="1:81" s="301" customFormat="1" ht="15.75" customHeight="1">
      <c r="A92" s="22">
        <f t="shared" si="3"/>
        <v>89</v>
      </c>
      <c r="B92" s="99" t="s">
        <v>84</v>
      </c>
      <c r="C92" s="29" t="s">
        <v>1089</v>
      </c>
      <c r="D92" s="303" t="s">
        <v>1107</v>
      </c>
      <c r="E92" s="304" t="s">
        <v>1375</v>
      </c>
      <c r="F92" s="304"/>
      <c r="G92" s="304"/>
      <c r="H92" s="304" t="s">
        <v>1375</v>
      </c>
      <c r="I92" s="336">
        <v>41640</v>
      </c>
      <c r="J92" s="302"/>
      <c r="K92" s="293" t="s">
        <v>1274</v>
      </c>
      <c r="L92" s="305">
        <v>230.5</v>
      </c>
      <c r="M92" s="295"/>
      <c r="N92" s="295"/>
      <c r="O92" s="303">
        <v>14</v>
      </c>
      <c r="P92" s="8">
        <v>10</v>
      </c>
      <c r="Q92" s="29" t="s">
        <v>1745</v>
      </c>
      <c r="R92" s="303">
        <v>4</v>
      </c>
      <c r="S92" s="303">
        <v>136</v>
      </c>
      <c r="T92" s="306">
        <v>0</v>
      </c>
      <c r="U92" s="331">
        <v>5.3</v>
      </c>
      <c r="V92" s="303" t="s">
        <v>201</v>
      </c>
      <c r="W92" s="311">
        <v>106</v>
      </c>
      <c r="X92" s="307">
        <v>17.2</v>
      </c>
      <c r="Y92" s="306">
        <v>1600</v>
      </c>
      <c r="Z92" s="306" t="s">
        <v>210</v>
      </c>
      <c r="AA92" s="306"/>
      <c r="AB92" s="296" t="s">
        <v>4978</v>
      </c>
      <c r="AC92" s="308" t="s">
        <v>1420</v>
      </c>
      <c r="AD92" s="298" t="s">
        <v>85</v>
      </c>
      <c r="AE92" s="308" t="s">
        <v>1424</v>
      </c>
      <c r="AF92" s="309"/>
      <c r="AG92" s="308"/>
      <c r="AH92" s="308" t="s">
        <v>85</v>
      </c>
      <c r="AI92" s="299" t="s">
        <v>85</v>
      </c>
      <c r="AJ92" s="309"/>
      <c r="AK92" s="309"/>
      <c r="AL92" s="40" t="s">
        <v>85</v>
      </c>
      <c r="AM92" s="309"/>
      <c r="AN92" s="309"/>
      <c r="AO92" s="309"/>
      <c r="AP92" s="309"/>
      <c r="AQ92" s="309"/>
      <c r="AR92" s="309"/>
      <c r="AS92" s="309"/>
      <c r="AT92" s="309"/>
      <c r="AU92" s="309"/>
      <c r="AV92" s="309"/>
      <c r="AW92" s="309"/>
      <c r="AX92" s="81"/>
      <c r="AY92" s="309"/>
      <c r="AZ92" s="310"/>
      <c r="BA92" s="98" t="s">
        <v>85</v>
      </c>
      <c r="BB92" s="99" t="s">
        <v>85</v>
      </c>
      <c r="BC92" s="98" t="s">
        <v>85</v>
      </c>
      <c r="BD92" s="310">
        <v>22</v>
      </c>
      <c r="BE92" s="309"/>
      <c r="BF92" s="309"/>
      <c r="BG92" s="309"/>
      <c r="BH92" s="379">
        <v>0</v>
      </c>
      <c r="BI92" s="303">
        <v>48</v>
      </c>
      <c r="BJ92" s="309" t="s">
        <v>3930</v>
      </c>
      <c r="BK92" s="80" t="s">
        <v>4050</v>
      </c>
      <c r="BL92" s="309"/>
      <c r="BM92" s="309"/>
      <c r="BN92" s="309"/>
      <c r="BO92" s="309"/>
      <c r="BP92" s="309"/>
      <c r="BQ92" s="309"/>
      <c r="BR92" s="309"/>
      <c r="BS92" s="309"/>
      <c r="BT92" s="309"/>
      <c r="BU92" s="309"/>
      <c r="BV92" s="309"/>
      <c r="BW92" s="309"/>
      <c r="BX92" s="309"/>
      <c r="BY92" s="309"/>
      <c r="BZ92" s="324" t="str">
        <f t="shared" si="4"/>
        <v>DISCONTINUED -  MR406 UTV Beadlock, 14x10, 5+5/0mm Offset, 4x136, 106mm Centerbore, Machined/Black</v>
      </c>
      <c r="CA92" s="324" t="s">
        <v>3880</v>
      </c>
      <c r="CB92" s="324" t="s">
        <v>3879</v>
      </c>
      <c r="CC92" s="313" t="str">
        <f t="shared" si="5"/>
        <v>UTV (4XX)</v>
      </c>
    </row>
    <row r="93" spans="1:81" s="301" customFormat="1" ht="15.75" customHeight="1">
      <c r="A93" s="22">
        <f t="shared" si="3"/>
        <v>90</v>
      </c>
      <c r="B93" s="99" t="s">
        <v>84</v>
      </c>
      <c r="C93" s="29" t="s">
        <v>1089</v>
      </c>
      <c r="D93" s="303" t="s">
        <v>1107</v>
      </c>
      <c r="E93" s="304" t="s">
        <v>1376</v>
      </c>
      <c r="F93" s="304"/>
      <c r="G93" s="304"/>
      <c r="H93" s="304" t="s">
        <v>1376</v>
      </c>
      <c r="I93" s="336">
        <v>41640</v>
      </c>
      <c r="J93" s="302"/>
      <c r="K93" s="293" t="s">
        <v>1274</v>
      </c>
      <c r="L93" s="305">
        <v>230.5</v>
      </c>
      <c r="M93" s="295"/>
      <c r="N93" s="295"/>
      <c r="O93" s="303">
        <v>14</v>
      </c>
      <c r="P93" s="8">
        <v>10</v>
      </c>
      <c r="Q93" s="29" t="s">
        <v>1743</v>
      </c>
      <c r="R93" s="303">
        <v>4</v>
      </c>
      <c r="S93" s="303">
        <v>110</v>
      </c>
      <c r="T93" s="306">
        <v>0</v>
      </c>
      <c r="U93" s="331">
        <v>5.3</v>
      </c>
      <c r="V93" s="303" t="s">
        <v>201</v>
      </c>
      <c r="W93" s="311">
        <v>80.3</v>
      </c>
      <c r="X93" s="307">
        <v>17.2</v>
      </c>
      <c r="Y93" s="306">
        <v>1600</v>
      </c>
      <c r="Z93" s="306" t="s">
        <v>210</v>
      </c>
      <c r="AA93" s="306"/>
      <c r="AB93" s="296" t="s">
        <v>5377</v>
      </c>
      <c r="AC93" s="308" t="s">
        <v>1419</v>
      </c>
      <c r="AD93" s="298" t="s">
        <v>85</v>
      </c>
      <c r="AE93" s="308" t="s">
        <v>1425</v>
      </c>
      <c r="AF93" s="309"/>
      <c r="AG93" s="308"/>
      <c r="AH93" s="308" t="s">
        <v>85</v>
      </c>
      <c r="AI93" s="299" t="s">
        <v>85</v>
      </c>
      <c r="AJ93" s="309"/>
      <c r="AK93" s="309"/>
      <c r="AL93" s="40" t="s">
        <v>85</v>
      </c>
      <c r="AM93" s="309"/>
      <c r="AN93" s="309"/>
      <c r="AO93" s="309"/>
      <c r="AP93" s="309"/>
      <c r="AQ93" s="309"/>
      <c r="AR93" s="309"/>
      <c r="AS93" s="309"/>
      <c r="AT93" s="309"/>
      <c r="AU93" s="309"/>
      <c r="AV93" s="309"/>
      <c r="AW93" s="309"/>
      <c r="AX93" s="81"/>
      <c r="AY93" s="309"/>
      <c r="AZ93" s="310"/>
      <c r="BA93" s="98" t="s">
        <v>85</v>
      </c>
      <c r="BB93" s="99" t="s">
        <v>85</v>
      </c>
      <c r="BC93" s="98" t="s">
        <v>85</v>
      </c>
      <c r="BD93" s="310">
        <v>22</v>
      </c>
      <c r="BE93" s="309"/>
      <c r="BF93" s="309"/>
      <c r="BG93" s="309"/>
      <c r="BH93" s="379">
        <v>0</v>
      </c>
      <c r="BI93" s="303">
        <v>48</v>
      </c>
      <c r="BJ93" s="309" t="s">
        <v>3930</v>
      </c>
      <c r="BK93" s="80" t="s">
        <v>4050</v>
      </c>
      <c r="BL93" s="309"/>
      <c r="BM93" s="309"/>
      <c r="BN93" s="309"/>
      <c r="BO93" s="309"/>
      <c r="BP93" s="309"/>
      <c r="BQ93" s="309"/>
      <c r="BR93" s="309"/>
      <c r="BS93" s="309"/>
      <c r="BT93" s="309"/>
      <c r="BU93" s="309"/>
      <c r="BV93" s="309"/>
      <c r="BW93" s="309"/>
      <c r="BX93" s="309"/>
      <c r="BY93" s="309"/>
      <c r="BZ93" s="324" t="str">
        <f t="shared" si="4"/>
        <v>DISCONTINUED -  MR406 UTV Beadlock, 14x10, 5+5/0mm Offset, 4x110, 80.3mm Centerbore, Machined/Black</v>
      </c>
      <c r="CA93" s="324" t="s">
        <v>3880</v>
      </c>
      <c r="CB93" s="324" t="s">
        <v>3879</v>
      </c>
      <c r="CC93" s="313" t="str">
        <f t="shared" si="5"/>
        <v>UTV (4XX)</v>
      </c>
    </row>
    <row r="94" spans="1:81" s="301" customFormat="1" ht="15.75" customHeight="1">
      <c r="A94" s="22">
        <f t="shared" si="3"/>
        <v>91</v>
      </c>
      <c r="B94" s="99" t="s">
        <v>84</v>
      </c>
      <c r="C94" s="29" t="s">
        <v>1089</v>
      </c>
      <c r="D94" s="303" t="s">
        <v>1107</v>
      </c>
      <c r="E94" s="304" t="s">
        <v>1416</v>
      </c>
      <c r="F94" s="304"/>
      <c r="G94" s="304"/>
      <c r="H94" s="304" t="s">
        <v>1416</v>
      </c>
      <c r="I94" s="336">
        <v>41640</v>
      </c>
      <c r="J94" s="302"/>
      <c r="K94" s="293" t="s">
        <v>1274</v>
      </c>
      <c r="L94" s="305">
        <v>230.5</v>
      </c>
      <c r="M94" s="295"/>
      <c r="N94" s="295"/>
      <c r="O94" s="303">
        <v>14</v>
      </c>
      <c r="P94" s="8">
        <v>10</v>
      </c>
      <c r="Q94" s="29" t="s">
        <v>1744</v>
      </c>
      <c r="R94" s="303">
        <v>4</v>
      </c>
      <c r="S94" s="303">
        <v>115</v>
      </c>
      <c r="T94" s="306">
        <v>0</v>
      </c>
      <c r="U94" s="331">
        <v>5.3</v>
      </c>
      <c r="V94" s="303" t="s">
        <v>201</v>
      </c>
      <c r="W94" s="311">
        <v>84</v>
      </c>
      <c r="X94" s="307">
        <v>17.2</v>
      </c>
      <c r="Y94" s="306">
        <v>1600</v>
      </c>
      <c r="Z94" s="306" t="s">
        <v>210</v>
      </c>
      <c r="AA94" s="306"/>
      <c r="AB94" s="296" t="s">
        <v>7164</v>
      </c>
      <c r="AC94" s="308" t="s">
        <v>1419</v>
      </c>
      <c r="AD94" s="298" t="s">
        <v>85</v>
      </c>
      <c r="AE94" s="308" t="s">
        <v>85</v>
      </c>
      <c r="AF94" s="309"/>
      <c r="AG94" s="308"/>
      <c r="AH94" s="308" t="s">
        <v>85</v>
      </c>
      <c r="AI94" s="299" t="s">
        <v>85</v>
      </c>
      <c r="AJ94" s="309"/>
      <c r="AK94" s="309"/>
      <c r="AL94" s="40" t="s">
        <v>85</v>
      </c>
      <c r="AM94" s="309"/>
      <c r="AN94" s="309"/>
      <c r="AO94" s="309"/>
      <c r="AP94" s="309"/>
      <c r="AQ94" s="309"/>
      <c r="AR94" s="309"/>
      <c r="AS94" s="309"/>
      <c r="AT94" s="309"/>
      <c r="AU94" s="309"/>
      <c r="AV94" s="309"/>
      <c r="AW94" s="309"/>
      <c r="AX94" s="81"/>
      <c r="AY94" s="309"/>
      <c r="AZ94" s="310"/>
      <c r="BA94" s="98" t="s">
        <v>85</v>
      </c>
      <c r="BB94" s="99" t="s">
        <v>85</v>
      </c>
      <c r="BC94" s="98" t="s">
        <v>85</v>
      </c>
      <c r="BD94" s="310">
        <v>22</v>
      </c>
      <c r="BE94" s="309"/>
      <c r="BF94" s="309"/>
      <c r="BG94" s="309"/>
      <c r="BH94" s="379">
        <v>0</v>
      </c>
      <c r="BI94" s="303">
        <v>48</v>
      </c>
      <c r="BJ94" s="309" t="s">
        <v>3930</v>
      </c>
      <c r="BK94" s="80" t="s">
        <v>4050</v>
      </c>
      <c r="BL94" s="309"/>
      <c r="BM94" s="309"/>
      <c r="BN94" s="309"/>
      <c r="BO94" s="309"/>
      <c r="BP94" s="309"/>
      <c r="BQ94" s="309"/>
      <c r="BR94" s="309"/>
      <c r="BS94" s="309"/>
      <c r="BT94" s="309"/>
      <c r="BU94" s="309"/>
      <c r="BV94" s="309"/>
      <c r="BW94" s="309"/>
      <c r="BX94" s="309"/>
      <c r="BY94" s="309"/>
      <c r="BZ94" s="324" t="str">
        <f t="shared" si="4"/>
        <v>DISCONTINUED -  MR406 UTV Beadlock, 14x10, 5+5/0mm Offset, 4x115, 84mm Centerbore, Machined/Black</v>
      </c>
      <c r="CA94" s="324" t="s">
        <v>3880</v>
      </c>
      <c r="CB94" s="324" t="s">
        <v>3879</v>
      </c>
      <c r="CC94" s="313" t="str">
        <f t="shared" si="5"/>
        <v>UTV (4XX)</v>
      </c>
    </row>
    <row r="95" spans="1:81" s="301" customFormat="1" ht="15.75" customHeight="1">
      <c r="A95" s="22">
        <f t="shared" si="3"/>
        <v>92</v>
      </c>
      <c r="B95" s="99" t="s">
        <v>84</v>
      </c>
      <c r="C95" s="29" t="s">
        <v>1089</v>
      </c>
      <c r="D95" s="303" t="s">
        <v>1107</v>
      </c>
      <c r="E95" s="304" t="s">
        <v>1377</v>
      </c>
      <c r="F95" s="304"/>
      <c r="G95" s="304"/>
      <c r="H95" s="304" t="s">
        <v>1377</v>
      </c>
      <c r="I95" s="336">
        <v>41640</v>
      </c>
      <c r="J95" s="302"/>
      <c r="K95" s="293" t="s">
        <v>1274</v>
      </c>
      <c r="L95" s="305">
        <v>230.5</v>
      </c>
      <c r="M95" s="295"/>
      <c r="N95" s="295"/>
      <c r="O95" s="303">
        <v>14</v>
      </c>
      <c r="P95" s="8">
        <v>10</v>
      </c>
      <c r="Q95" s="29" t="s">
        <v>1746</v>
      </c>
      <c r="R95" s="303">
        <v>4</v>
      </c>
      <c r="S95" s="303">
        <v>156</v>
      </c>
      <c r="T95" s="306">
        <v>-2</v>
      </c>
      <c r="U95" s="331">
        <v>5.3</v>
      </c>
      <c r="V95" s="303" t="s">
        <v>201</v>
      </c>
      <c r="W95" s="311">
        <v>132</v>
      </c>
      <c r="X95" s="307">
        <v>17.2</v>
      </c>
      <c r="Y95" s="306">
        <v>1600</v>
      </c>
      <c r="Z95" s="306" t="s">
        <v>210</v>
      </c>
      <c r="AA95" s="306"/>
      <c r="AB95" s="296" t="s">
        <v>7165</v>
      </c>
      <c r="AC95" s="308" t="s">
        <v>1420</v>
      </c>
      <c r="AD95" s="298" t="s">
        <v>85</v>
      </c>
      <c r="AE95" s="308" t="s">
        <v>1424</v>
      </c>
      <c r="AF95" s="309"/>
      <c r="AG95" s="308"/>
      <c r="AH95" s="308" t="s">
        <v>85</v>
      </c>
      <c r="AI95" s="299" t="s">
        <v>85</v>
      </c>
      <c r="AJ95" s="309"/>
      <c r="AK95" s="309"/>
      <c r="AL95" s="40" t="s">
        <v>85</v>
      </c>
      <c r="AM95" s="309"/>
      <c r="AN95" s="309"/>
      <c r="AO95" s="309"/>
      <c r="AP95" s="309"/>
      <c r="AQ95" s="309"/>
      <c r="AR95" s="309"/>
      <c r="AS95" s="309"/>
      <c r="AT95" s="309"/>
      <c r="AU95" s="309"/>
      <c r="AV95" s="309"/>
      <c r="AW95" s="309"/>
      <c r="AX95" s="81"/>
      <c r="AY95" s="309"/>
      <c r="AZ95" s="310"/>
      <c r="BA95" s="98" t="s">
        <v>85</v>
      </c>
      <c r="BB95" s="99" t="s">
        <v>85</v>
      </c>
      <c r="BC95" s="98" t="s">
        <v>85</v>
      </c>
      <c r="BD95" s="310">
        <v>22</v>
      </c>
      <c r="BE95" s="309"/>
      <c r="BF95" s="309"/>
      <c r="BG95" s="309"/>
      <c r="BH95" s="379">
        <v>0</v>
      </c>
      <c r="BI95" s="303">
        <v>48</v>
      </c>
      <c r="BJ95" s="309" t="s">
        <v>3930</v>
      </c>
      <c r="BK95" s="80" t="s">
        <v>4050</v>
      </c>
      <c r="BL95" s="309"/>
      <c r="BM95" s="309"/>
      <c r="BN95" s="309"/>
      <c r="BO95" s="309"/>
      <c r="BP95" s="309"/>
      <c r="BQ95" s="309"/>
      <c r="BR95" s="309"/>
      <c r="BS95" s="309"/>
      <c r="BT95" s="309"/>
      <c r="BU95" s="309"/>
      <c r="BV95" s="309"/>
      <c r="BW95" s="309"/>
      <c r="BX95" s="309"/>
      <c r="BY95" s="309"/>
      <c r="BZ95" s="324" t="str">
        <f t="shared" si="4"/>
        <v>DISCONTINUED -  MR406 UTV Beadlock, 14x10, 5+5/-2mm Offset, 4x156, 132mm Centerbore, Machined/Black</v>
      </c>
      <c r="CA95" s="324" t="s">
        <v>3880</v>
      </c>
      <c r="CB95" s="324" t="s">
        <v>3879</v>
      </c>
      <c r="CC95" s="313" t="str">
        <f t="shared" si="5"/>
        <v>UTV (4XX)</v>
      </c>
    </row>
    <row r="96" spans="1:81" s="301" customFormat="1" ht="15.75" customHeight="1">
      <c r="A96" s="22">
        <f t="shared" si="3"/>
        <v>93</v>
      </c>
      <c r="B96" s="99" t="s">
        <v>84</v>
      </c>
      <c r="C96" s="29" t="s">
        <v>1089</v>
      </c>
      <c r="D96" s="303" t="s">
        <v>1107</v>
      </c>
      <c r="E96" s="304" t="s">
        <v>1378</v>
      </c>
      <c r="F96" s="304"/>
      <c r="G96" s="304"/>
      <c r="H96" s="304" t="s">
        <v>1378</v>
      </c>
      <c r="I96" s="336">
        <v>41640</v>
      </c>
      <c r="J96" s="302"/>
      <c r="K96" s="293" t="s">
        <v>1274</v>
      </c>
      <c r="L96" s="305">
        <v>215.5</v>
      </c>
      <c r="M96" s="295"/>
      <c r="N96" s="295"/>
      <c r="O96" s="303">
        <v>14</v>
      </c>
      <c r="P96" s="8">
        <v>8</v>
      </c>
      <c r="Q96" s="29" t="s">
        <v>1743</v>
      </c>
      <c r="R96" s="303">
        <v>4</v>
      </c>
      <c r="S96" s="303">
        <v>110</v>
      </c>
      <c r="T96" s="306">
        <v>0</v>
      </c>
      <c r="U96" s="331">
        <v>4.3</v>
      </c>
      <c r="V96" s="303" t="s">
        <v>193</v>
      </c>
      <c r="W96" s="311">
        <v>80.3</v>
      </c>
      <c r="X96" s="307">
        <v>15</v>
      </c>
      <c r="Y96" s="306">
        <v>1600</v>
      </c>
      <c r="Z96" s="306" t="s">
        <v>210</v>
      </c>
      <c r="AA96" s="306"/>
      <c r="AB96" s="296" t="s">
        <v>7166</v>
      </c>
      <c r="AC96" s="308" t="s">
        <v>1419</v>
      </c>
      <c r="AD96" s="298" t="s">
        <v>85</v>
      </c>
      <c r="AE96" s="308" t="s">
        <v>1425</v>
      </c>
      <c r="AF96" s="309"/>
      <c r="AG96" s="308"/>
      <c r="AH96" s="308" t="s">
        <v>85</v>
      </c>
      <c r="AI96" s="299" t="s">
        <v>85</v>
      </c>
      <c r="AJ96" s="309"/>
      <c r="AK96" s="309"/>
      <c r="AL96" s="40" t="s">
        <v>85</v>
      </c>
      <c r="AM96" s="309"/>
      <c r="AN96" s="309"/>
      <c r="AO96" s="309"/>
      <c r="AP96" s="309"/>
      <c r="AQ96" s="309"/>
      <c r="AR96" s="309"/>
      <c r="AS96" s="309"/>
      <c r="AT96" s="309"/>
      <c r="AU96" s="309"/>
      <c r="AV96" s="309"/>
      <c r="AW96" s="309"/>
      <c r="AX96" s="81"/>
      <c r="AY96" s="309"/>
      <c r="AZ96" s="310"/>
      <c r="BA96" s="98" t="s">
        <v>85</v>
      </c>
      <c r="BB96" s="99" t="s">
        <v>85</v>
      </c>
      <c r="BC96" s="98" t="s">
        <v>85</v>
      </c>
      <c r="BD96" s="310">
        <v>19</v>
      </c>
      <c r="BE96" s="309"/>
      <c r="BF96" s="309"/>
      <c r="BG96" s="309"/>
      <c r="BH96" s="379">
        <v>0</v>
      </c>
      <c r="BI96" s="303">
        <v>48</v>
      </c>
      <c r="BJ96" s="309" t="s">
        <v>3930</v>
      </c>
      <c r="BK96" s="80" t="s">
        <v>4050</v>
      </c>
      <c r="BL96" s="309"/>
      <c r="BM96" s="309"/>
      <c r="BN96" s="309"/>
      <c r="BO96" s="309"/>
      <c r="BP96" s="309"/>
      <c r="BQ96" s="309"/>
      <c r="BR96" s="309"/>
      <c r="BS96" s="309"/>
      <c r="BT96" s="309"/>
      <c r="BU96" s="309"/>
      <c r="BV96" s="309"/>
      <c r="BW96" s="309"/>
      <c r="BX96" s="309"/>
      <c r="BY96" s="309"/>
      <c r="BZ96" s="324" t="str">
        <f t="shared" si="4"/>
        <v>DISCONTINUED -  MR406 UTV Beadlock, 14x8, 4+4/0mm Offset, 4x110, 80.3mm Centerbore, Machined/Black</v>
      </c>
      <c r="CA96" s="324" t="s">
        <v>3880</v>
      </c>
      <c r="CB96" s="324" t="s">
        <v>3879</v>
      </c>
      <c r="CC96" s="313" t="str">
        <f t="shared" si="5"/>
        <v>UTV (4XX)</v>
      </c>
    </row>
    <row r="97" spans="1:81" s="301" customFormat="1" ht="15.75" customHeight="1">
      <c r="A97" s="22">
        <f t="shared" si="3"/>
        <v>94</v>
      </c>
      <c r="B97" s="99" t="s">
        <v>84</v>
      </c>
      <c r="C97" s="29" t="s">
        <v>1089</v>
      </c>
      <c r="D97" s="303" t="s">
        <v>1107</v>
      </c>
      <c r="E97" s="304" t="s">
        <v>1379</v>
      </c>
      <c r="F97" s="304"/>
      <c r="G97" s="304"/>
      <c r="H97" s="304" t="s">
        <v>1379</v>
      </c>
      <c r="I97" s="336">
        <v>41640</v>
      </c>
      <c r="J97" s="302"/>
      <c r="K97" s="293" t="s">
        <v>1274</v>
      </c>
      <c r="L97" s="305">
        <v>215.5</v>
      </c>
      <c r="M97" s="295"/>
      <c r="N97" s="295"/>
      <c r="O97" s="303">
        <v>14</v>
      </c>
      <c r="P97" s="8">
        <v>8</v>
      </c>
      <c r="Q97" s="29" t="s">
        <v>1744</v>
      </c>
      <c r="R97" s="303">
        <v>4</v>
      </c>
      <c r="S97" s="303">
        <v>115</v>
      </c>
      <c r="T97" s="306">
        <v>0</v>
      </c>
      <c r="U97" s="331">
        <v>4.3</v>
      </c>
      <c r="V97" s="303" t="s">
        <v>193</v>
      </c>
      <c r="W97" s="311">
        <v>84</v>
      </c>
      <c r="X97" s="307">
        <v>15</v>
      </c>
      <c r="Y97" s="306">
        <v>1600</v>
      </c>
      <c r="Z97" s="306" t="s">
        <v>210</v>
      </c>
      <c r="AA97" s="306"/>
      <c r="AB97" s="296" t="s">
        <v>7167</v>
      </c>
      <c r="AC97" s="308" t="s">
        <v>1419</v>
      </c>
      <c r="AD97" s="298" t="s">
        <v>85</v>
      </c>
      <c r="AE97" s="308" t="s">
        <v>85</v>
      </c>
      <c r="AF97" s="309"/>
      <c r="AG97" s="308"/>
      <c r="AH97" s="308" t="s">
        <v>85</v>
      </c>
      <c r="AI97" s="299" t="s">
        <v>85</v>
      </c>
      <c r="AJ97" s="309"/>
      <c r="AK97" s="309"/>
      <c r="AL97" s="40" t="s">
        <v>85</v>
      </c>
      <c r="AM97" s="309"/>
      <c r="AN97" s="309"/>
      <c r="AO97" s="309"/>
      <c r="AP97" s="309"/>
      <c r="AQ97" s="309"/>
      <c r="AR97" s="309"/>
      <c r="AS97" s="309"/>
      <c r="AT97" s="309"/>
      <c r="AU97" s="309"/>
      <c r="AV97" s="309"/>
      <c r="AW97" s="309"/>
      <c r="AX97" s="81"/>
      <c r="AY97" s="309"/>
      <c r="AZ97" s="310"/>
      <c r="BA97" s="98" t="s">
        <v>85</v>
      </c>
      <c r="BB97" s="99" t="s">
        <v>85</v>
      </c>
      <c r="BC97" s="98" t="s">
        <v>85</v>
      </c>
      <c r="BD97" s="310">
        <v>19</v>
      </c>
      <c r="BE97" s="309"/>
      <c r="BF97" s="309"/>
      <c r="BG97" s="309"/>
      <c r="BH97" s="379">
        <v>0</v>
      </c>
      <c r="BI97" s="303">
        <v>48</v>
      </c>
      <c r="BJ97" s="309" t="s">
        <v>3930</v>
      </c>
      <c r="BK97" s="80" t="s">
        <v>4050</v>
      </c>
      <c r="BL97" s="309"/>
      <c r="BM97" s="309"/>
      <c r="BN97" s="309"/>
      <c r="BO97" s="309"/>
      <c r="BP97" s="309"/>
      <c r="BQ97" s="309"/>
      <c r="BR97" s="309"/>
      <c r="BS97" s="309"/>
      <c r="BT97" s="309"/>
      <c r="BU97" s="309"/>
      <c r="BV97" s="309"/>
      <c r="BW97" s="309"/>
      <c r="BX97" s="309"/>
      <c r="BY97" s="309"/>
      <c r="BZ97" s="324" t="str">
        <f t="shared" si="4"/>
        <v>DISCONTINUED -  MR406 UTV Beadlock, 14x8, 4+4/0mm Offset, 4x115, 84mm Centerbore, Machined/Black</v>
      </c>
      <c r="CA97" s="324" t="s">
        <v>3880</v>
      </c>
      <c r="CB97" s="324" t="s">
        <v>3879</v>
      </c>
      <c r="CC97" s="313" t="str">
        <f t="shared" si="5"/>
        <v>UTV (4XX)</v>
      </c>
    </row>
    <row r="98" spans="1:81" s="301" customFormat="1" ht="15.75" customHeight="1">
      <c r="A98" s="22">
        <f t="shared" si="3"/>
        <v>95</v>
      </c>
      <c r="B98" s="99" t="s">
        <v>84</v>
      </c>
      <c r="C98" s="29" t="s">
        <v>1089</v>
      </c>
      <c r="D98" s="303" t="s">
        <v>1107</v>
      </c>
      <c r="E98" s="304" t="s">
        <v>1380</v>
      </c>
      <c r="F98" s="304"/>
      <c r="G98" s="304"/>
      <c r="H98" s="304" t="s">
        <v>1380</v>
      </c>
      <c r="I98" s="336">
        <v>41640</v>
      </c>
      <c r="J98" s="302"/>
      <c r="K98" s="293" t="s">
        <v>1274</v>
      </c>
      <c r="L98" s="305">
        <v>215.5</v>
      </c>
      <c r="M98" s="295"/>
      <c r="N98" s="295"/>
      <c r="O98" s="303">
        <v>14</v>
      </c>
      <c r="P98" s="8">
        <v>8</v>
      </c>
      <c r="Q98" s="29" t="s">
        <v>1746</v>
      </c>
      <c r="R98" s="303">
        <v>4</v>
      </c>
      <c r="S98" s="303">
        <v>156</v>
      </c>
      <c r="T98" s="306">
        <v>-2</v>
      </c>
      <c r="U98" s="331">
        <v>4.3</v>
      </c>
      <c r="V98" s="303" t="s">
        <v>193</v>
      </c>
      <c r="W98" s="311">
        <v>132</v>
      </c>
      <c r="X98" s="307">
        <v>15</v>
      </c>
      <c r="Y98" s="306">
        <v>1600</v>
      </c>
      <c r="Z98" s="306" t="s">
        <v>210</v>
      </c>
      <c r="AA98" s="306"/>
      <c r="AB98" s="296" t="s">
        <v>6271</v>
      </c>
      <c r="AC98" s="308" t="s">
        <v>1420</v>
      </c>
      <c r="AD98" s="298" t="s">
        <v>85</v>
      </c>
      <c r="AE98" s="308" t="s">
        <v>1424</v>
      </c>
      <c r="AF98" s="309"/>
      <c r="AG98" s="308"/>
      <c r="AH98" s="308" t="s">
        <v>85</v>
      </c>
      <c r="AI98" s="299" t="s">
        <v>85</v>
      </c>
      <c r="AJ98" s="309"/>
      <c r="AK98" s="309"/>
      <c r="AL98" s="40" t="s">
        <v>85</v>
      </c>
      <c r="AM98" s="309"/>
      <c r="AN98" s="309"/>
      <c r="AO98" s="309"/>
      <c r="AP98" s="309"/>
      <c r="AQ98" s="309"/>
      <c r="AR98" s="309"/>
      <c r="AS98" s="309"/>
      <c r="AT98" s="309"/>
      <c r="AU98" s="309"/>
      <c r="AV98" s="309"/>
      <c r="AW98" s="309"/>
      <c r="AX98" s="81"/>
      <c r="AY98" s="309"/>
      <c r="AZ98" s="310"/>
      <c r="BA98" s="98" t="s">
        <v>85</v>
      </c>
      <c r="BB98" s="99" t="s">
        <v>85</v>
      </c>
      <c r="BC98" s="98" t="s">
        <v>85</v>
      </c>
      <c r="BD98" s="310">
        <v>19</v>
      </c>
      <c r="BE98" s="309"/>
      <c r="BF98" s="309"/>
      <c r="BG98" s="309"/>
      <c r="BH98" s="379">
        <v>0</v>
      </c>
      <c r="BI98" s="303">
        <v>48</v>
      </c>
      <c r="BJ98" s="309" t="s">
        <v>3930</v>
      </c>
      <c r="BK98" s="80" t="s">
        <v>4050</v>
      </c>
      <c r="BL98" s="309"/>
      <c r="BM98" s="309"/>
      <c r="BN98" s="309"/>
      <c r="BO98" s="309"/>
      <c r="BP98" s="309"/>
      <c r="BQ98" s="309"/>
      <c r="BR98" s="309"/>
      <c r="BS98" s="309"/>
      <c r="BT98" s="309"/>
      <c r="BU98" s="309"/>
      <c r="BV98" s="309"/>
      <c r="BW98" s="309"/>
      <c r="BX98" s="309"/>
      <c r="BY98" s="309"/>
      <c r="BZ98" s="324" t="str">
        <f t="shared" si="4"/>
        <v>DISCONTINUED -  MR406 UTV Beadlock, 14x8, 4+4/-2mm Offset, 4x156, 132mm Centerbore, Machined/Black</v>
      </c>
      <c r="CA98" s="324" t="s">
        <v>3880</v>
      </c>
      <c r="CB98" s="324" t="s">
        <v>3879</v>
      </c>
      <c r="CC98" s="313" t="str">
        <f t="shared" si="5"/>
        <v>UTV (4XX)</v>
      </c>
    </row>
    <row r="99" spans="1:81" s="301" customFormat="1" ht="15.75" customHeight="1">
      <c r="A99" s="22">
        <f t="shared" si="3"/>
        <v>96</v>
      </c>
      <c r="B99" s="99" t="s">
        <v>84</v>
      </c>
      <c r="C99" s="29" t="s">
        <v>1089</v>
      </c>
      <c r="D99" s="303" t="s">
        <v>1107</v>
      </c>
      <c r="E99" s="304" t="s">
        <v>1381</v>
      </c>
      <c r="F99" s="304"/>
      <c r="G99" s="304"/>
      <c r="H99" s="304" t="s">
        <v>1381</v>
      </c>
      <c r="I99" s="336">
        <v>41640</v>
      </c>
      <c r="J99" s="302"/>
      <c r="K99" s="293" t="s">
        <v>1274</v>
      </c>
      <c r="L99" s="305">
        <v>215.5</v>
      </c>
      <c r="M99" s="295"/>
      <c r="N99" s="295"/>
      <c r="O99" s="303">
        <v>14</v>
      </c>
      <c r="P99" s="8">
        <v>8</v>
      </c>
      <c r="Q99" s="29" t="s">
        <v>1745</v>
      </c>
      <c r="R99" s="303">
        <v>4</v>
      </c>
      <c r="S99" s="303">
        <v>136</v>
      </c>
      <c r="T99" s="306">
        <v>0</v>
      </c>
      <c r="U99" s="331">
        <v>4.3</v>
      </c>
      <c r="V99" s="303" t="s">
        <v>193</v>
      </c>
      <c r="W99" s="311">
        <v>106</v>
      </c>
      <c r="X99" s="307">
        <v>15</v>
      </c>
      <c r="Y99" s="306">
        <v>1600</v>
      </c>
      <c r="Z99" s="306" t="s">
        <v>210</v>
      </c>
      <c r="AA99" s="306"/>
      <c r="AB99" s="296" t="s">
        <v>4973</v>
      </c>
      <c r="AC99" s="308" t="s">
        <v>1420</v>
      </c>
      <c r="AD99" s="298" t="s">
        <v>85</v>
      </c>
      <c r="AE99" s="308" t="s">
        <v>1424</v>
      </c>
      <c r="AF99" s="309"/>
      <c r="AG99" s="308"/>
      <c r="AH99" s="308" t="s">
        <v>85</v>
      </c>
      <c r="AI99" s="299" t="s">
        <v>85</v>
      </c>
      <c r="AJ99" s="309"/>
      <c r="AK99" s="309"/>
      <c r="AL99" s="40" t="s">
        <v>85</v>
      </c>
      <c r="AM99" s="309"/>
      <c r="AN99" s="309"/>
      <c r="AO99" s="309"/>
      <c r="AP99" s="309"/>
      <c r="AQ99" s="309"/>
      <c r="AR99" s="309"/>
      <c r="AS99" s="309"/>
      <c r="AT99" s="309"/>
      <c r="AU99" s="309"/>
      <c r="AV99" s="309"/>
      <c r="AW99" s="309"/>
      <c r="AX99" s="81"/>
      <c r="AY99" s="309"/>
      <c r="AZ99" s="310"/>
      <c r="BA99" s="98" t="s">
        <v>85</v>
      </c>
      <c r="BB99" s="99" t="s">
        <v>85</v>
      </c>
      <c r="BC99" s="98" t="s">
        <v>85</v>
      </c>
      <c r="BD99" s="310">
        <v>19</v>
      </c>
      <c r="BE99" s="309"/>
      <c r="BF99" s="309"/>
      <c r="BG99" s="309"/>
      <c r="BH99" s="379">
        <v>0</v>
      </c>
      <c r="BI99" s="303">
        <v>48</v>
      </c>
      <c r="BJ99" s="309" t="s">
        <v>3930</v>
      </c>
      <c r="BK99" s="80" t="s">
        <v>4050</v>
      </c>
      <c r="BL99" s="309"/>
      <c r="BM99" s="309"/>
      <c r="BN99" s="309"/>
      <c r="BO99" s="309"/>
      <c r="BP99" s="309"/>
      <c r="BQ99" s="309"/>
      <c r="BR99" s="309"/>
      <c r="BS99" s="309"/>
      <c r="BT99" s="309"/>
      <c r="BU99" s="309"/>
      <c r="BV99" s="309"/>
      <c r="BW99" s="309"/>
      <c r="BX99" s="309"/>
      <c r="BY99" s="309"/>
      <c r="BZ99" s="324" t="str">
        <f t="shared" si="4"/>
        <v>DISCONTINUED -  MR406 UTV Beadlock, 14x8, 4+4/0mm Offset, 4x136, 106mm Centerbore, Machined/Black</v>
      </c>
      <c r="CA99" s="324" t="s">
        <v>3880</v>
      </c>
      <c r="CB99" s="324" t="s">
        <v>3879</v>
      </c>
      <c r="CC99" s="313" t="str">
        <f t="shared" si="5"/>
        <v>UTV (4XX)</v>
      </c>
    </row>
    <row r="100" spans="1:81" s="301" customFormat="1" ht="15.75" customHeight="1">
      <c r="A100" s="22">
        <f t="shared" si="3"/>
        <v>97</v>
      </c>
      <c r="B100" s="99" t="s">
        <v>84</v>
      </c>
      <c r="C100" s="29" t="s">
        <v>1093</v>
      </c>
      <c r="D100" s="303" t="s">
        <v>256</v>
      </c>
      <c r="E100" s="304" t="s">
        <v>1382</v>
      </c>
      <c r="F100" s="304"/>
      <c r="G100" s="304"/>
      <c r="H100" s="304" t="s">
        <v>1382</v>
      </c>
      <c r="I100" s="336">
        <v>41275</v>
      </c>
      <c r="J100" s="302"/>
      <c r="K100" s="293" t="s">
        <v>1274</v>
      </c>
      <c r="L100" s="305">
        <v>172.5</v>
      </c>
      <c r="M100" s="295"/>
      <c r="N100" s="295"/>
      <c r="O100" s="303">
        <v>15</v>
      </c>
      <c r="P100" s="8">
        <v>7</v>
      </c>
      <c r="Q100" s="29" t="s">
        <v>1747</v>
      </c>
      <c r="R100" s="303">
        <v>5</v>
      </c>
      <c r="S100" s="303">
        <v>100</v>
      </c>
      <c r="T100" s="306">
        <v>41</v>
      </c>
      <c r="U100" s="331">
        <v>5.6</v>
      </c>
      <c r="V100" s="303" t="s">
        <v>85</v>
      </c>
      <c r="W100" s="311">
        <v>56.1</v>
      </c>
      <c r="X100" s="307">
        <v>16.899999999999999</v>
      </c>
      <c r="Y100" s="306">
        <v>1900</v>
      </c>
      <c r="Z100" s="306" t="s">
        <v>87</v>
      </c>
      <c r="AA100" s="306"/>
      <c r="AB100" s="296" t="s">
        <v>7168</v>
      </c>
      <c r="AC100" s="308" t="s">
        <v>85</v>
      </c>
      <c r="AD100" s="298" t="s">
        <v>85</v>
      </c>
      <c r="AE100" s="308" t="s">
        <v>85</v>
      </c>
      <c r="AF100" s="309"/>
      <c r="AG100" s="308"/>
      <c r="AH100" s="308" t="s">
        <v>85</v>
      </c>
      <c r="AI100" s="299" t="s">
        <v>85</v>
      </c>
      <c r="AJ100" s="309"/>
      <c r="AK100" s="309"/>
      <c r="AL100" s="40" t="s">
        <v>85</v>
      </c>
      <c r="AM100" s="309"/>
      <c r="AN100" s="309"/>
      <c r="AO100" s="309"/>
      <c r="AP100" s="309"/>
      <c r="AQ100" s="309"/>
      <c r="AR100" s="309"/>
      <c r="AS100" s="309"/>
      <c r="AT100" s="309"/>
      <c r="AU100" s="309"/>
      <c r="AV100" s="309"/>
      <c r="AW100" s="309"/>
      <c r="AX100" s="81"/>
      <c r="AY100" s="309"/>
      <c r="AZ100" s="310"/>
      <c r="BA100" s="98" t="s">
        <v>85</v>
      </c>
      <c r="BB100" s="99" t="s">
        <v>85</v>
      </c>
      <c r="BC100" s="98" t="s">
        <v>85</v>
      </c>
      <c r="BD100" s="310">
        <v>3</v>
      </c>
      <c r="BE100" s="309"/>
      <c r="BF100" s="309"/>
      <c r="BG100" s="309"/>
      <c r="BH100" s="379">
        <v>0</v>
      </c>
      <c r="BI100" s="303">
        <v>48</v>
      </c>
      <c r="BJ100" s="309" t="s">
        <v>3930</v>
      </c>
      <c r="BK100" s="80" t="s">
        <v>4050</v>
      </c>
      <c r="BL100" s="309"/>
      <c r="BM100" s="309"/>
      <c r="BN100" s="309"/>
      <c r="BO100" s="309"/>
      <c r="BP100" s="309"/>
      <c r="BQ100" s="309"/>
      <c r="BR100" s="309"/>
      <c r="BS100" s="309"/>
      <c r="BT100" s="309"/>
      <c r="BU100" s="309"/>
      <c r="BV100" s="309"/>
      <c r="BW100" s="309"/>
      <c r="BX100" s="309"/>
      <c r="BY100" s="309"/>
      <c r="BZ100" s="324" t="str">
        <f t="shared" si="4"/>
        <v>DISCONTINUED - MR501 VT-SPEC, 15x7, +41mm Offset, 5x100, 56.1mm Centerbore, Matte Black</v>
      </c>
      <c r="CA100" s="324" t="s">
        <v>3880</v>
      </c>
      <c r="CB100" s="324" t="s">
        <v>3879</v>
      </c>
      <c r="CC100" s="313" t="str">
        <f t="shared" si="5"/>
        <v>RALLY (5XX)</v>
      </c>
    </row>
    <row r="101" spans="1:81" s="301" customFormat="1" ht="15.75" customHeight="1">
      <c r="A101" s="22">
        <f t="shared" si="3"/>
        <v>98</v>
      </c>
      <c r="B101" s="99" t="s">
        <v>84</v>
      </c>
      <c r="C101" s="29" t="s">
        <v>1093</v>
      </c>
      <c r="D101" s="303" t="s">
        <v>256</v>
      </c>
      <c r="E101" s="304" t="s">
        <v>1383</v>
      </c>
      <c r="F101" s="304"/>
      <c r="G101" s="304"/>
      <c r="H101" s="304" t="s">
        <v>1383</v>
      </c>
      <c r="I101" s="336">
        <v>41275</v>
      </c>
      <c r="J101" s="302"/>
      <c r="K101" s="293" t="s">
        <v>1274</v>
      </c>
      <c r="L101" s="305">
        <v>172.5</v>
      </c>
      <c r="M101" s="295"/>
      <c r="N101" s="295"/>
      <c r="O101" s="303">
        <v>15</v>
      </c>
      <c r="P101" s="8">
        <v>7</v>
      </c>
      <c r="Q101" s="29" t="s">
        <v>1845</v>
      </c>
      <c r="R101" s="303">
        <v>5</v>
      </c>
      <c r="S101" s="303">
        <v>4.5</v>
      </c>
      <c r="T101" s="306">
        <v>41</v>
      </c>
      <c r="U101" s="331">
        <v>5.6</v>
      </c>
      <c r="V101" s="303" t="s">
        <v>85</v>
      </c>
      <c r="W101" s="311">
        <v>56.1</v>
      </c>
      <c r="X101" s="307">
        <v>16.899999999999999</v>
      </c>
      <c r="Y101" s="306">
        <v>1900</v>
      </c>
      <c r="Z101" s="306" t="s">
        <v>87</v>
      </c>
      <c r="AA101" s="306"/>
      <c r="AB101" s="296" t="s">
        <v>7169</v>
      </c>
      <c r="AC101" s="308" t="s">
        <v>85</v>
      </c>
      <c r="AD101" s="298" t="s">
        <v>85</v>
      </c>
      <c r="AE101" s="308" t="s">
        <v>85</v>
      </c>
      <c r="AF101" s="309"/>
      <c r="AG101" s="308"/>
      <c r="AH101" s="308" t="s">
        <v>85</v>
      </c>
      <c r="AI101" s="299" t="s">
        <v>85</v>
      </c>
      <c r="AJ101" s="309"/>
      <c r="AK101" s="309"/>
      <c r="AL101" s="40" t="s">
        <v>85</v>
      </c>
      <c r="AM101" s="309"/>
      <c r="AN101" s="309"/>
      <c r="AO101" s="309"/>
      <c r="AP101" s="309"/>
      <c r="AQ101" s="309"/>
      <c r="AR101" s="309"/>
      <c r="AS101" s="309"/>
      <c r="AT101" s="309"/>
      <c r="AU101" s="309"/>
      <c r="AV101" s="309"/>
      <c r="AW101" s="309"/>
      <c r="AX101" s="81"/>
      <c r="AY101" s="309"/>
      <c r="AZ101" s="310"/>
      <c r="BA101" s="98" t="s">
        <v>85</v>
      </c>
      <c r="BB101" s="99" t="s">
        <v>85</v>
      </c>
      <c r="BC101" s="98" t="s">
        <v>85</v>
      </c>
      <c r="BD101" s="310">
        <v>3</v>
      </c>
      <c r="BE101" s="309"/>
      <c r="BF101" s="309"/>
      <c r="BG101" s="309"/>
      <c r="BH101" s="379">
        <v>0</v>
      </c>
      <c r="BI101" s="303">
        <v>48</v>
      </c>
      <c r="BJ101" s="309" t="s">
        <v>3930</v>
      </c>
      <c r="BK101" s="80" t="s">
        <v>4050</v>
      </c>
      <c r="BL101" s="309"/>
      <c r="BM101" s="309"/>
      <c r="BN101" s="309"/>
      <c r="BO101" s="309"/>
      <c r="BP101" s="309"/>
      <c r="BQ101" s="309"/>
      <c r="BR101" s="309"/>
      <c r="BS101" s="309"/>
      <c r="BT101" s="309"/>
      <c r="BU101" s="309"/>
      <c r="BV101" s="309"/>
      <c r="BW101" s="309"/>
      <c r="BX101" s="309"/>
      <c r="BY101" s="309"/>
      <c r="BZ101" s="324" t="str">
        <f t="shared" si="4"/>
        <v>DISCONTINUED - MR501 VT-SPEC, 15x7, +41mm Offset, 5x4.5, 56.1mm Centerbore, Matte Black</v>
      </c>
      <c r="CA101" s="324" t="s">
        <v>3880</v>
      </c>
      <c r="CB101" s="324" t="s">
        <v>3879</v>
      </c>
      <c r="CC101" s="313" t="str">
        <f t="shared" si="5"/>
        <v>RALLY (5XX)</v>
      </c>
    </row>
    <row r="102" spans="1:81" s="301" customFormat="1" ht="15.75" customHeight="1">
      <c r="A102" s="22">
        <f t="shared" si="3"/>
        <v>99</v>
      </c>
      <c r="B102" s="99" t="s">
        <v>84</v>
      </c>
      <c r="C102" s="29" t="s">
        <v>1072</v>
      </c>
      <c r="D102" s="303" t="s">
        <v>1114</v>
      </c>
      <c r="E102" s="304" t="s">
        <v>1384</v>
      </c>
      <c r="F102" s="304"/>
      <c r="G102" s="304"/>
      <c r="H102" s="304" t="s">
        <v>1384</v>
      </c>
      <c r="I102" s="336">
        <v>40544</v>
      </c>
      <c r="J102" s="302"/>
      <c r="K102" s="293" t="s">
        <v>1274</v>
      </c>
      <c r="L102" s="305">
        <v>169.5</v>
      </c>
      <c r="M102" s="295"/>
      <c r="N102" s="295"/>
      <c r="O102" s="303">
        <v>16</v>
      </c>
      <c r="P102" s="8">
        <v>7</v>
      </c>
      <c r="Q102" s="29" t="s">
        <v>1845</v>
      </c>
      <c r="R102" s="303">
        <v>5</v>
      </c>
      <c r="S102" s="303">
        <v>4.5</v>
      </c>
      <c r="T102" s="306">
        <v>0</v>
      </c>
      <c r="U102" s="331">
        <v>4</v>
      </c>
      <c r="V102" s="303" t="s">
        <v>85</v>
      </c>
      <c r="W102" s="311">
        <v>83</v>
      </c>
      <c r="X102" s="307">
        <v>31</v>
      </c>
      <c r="Y102" s="306">
        <v>3600</v>
      </c>
      <c r="Z102" s="306" t="s">
        <v>5454</v>
      </c>
      <c r="AA102" s="306"/>
      <c r="AB102" s="296" t="s">
        <v>7170</v>
      </c>
      <c r="AC102" s="308" t="s">
        <v>1586</v>
      </c>
      <c r="AD102" s="298">
        <v>33</v>
      </c>
      <c r="AE102" s="308" t="s">
        <v>85</v>
      </c>
      <c r="AF102" s="309"/>
      <c r="AG102" s="308"/>
      <c r="AH102" s="308" t="s">
        <v>86</v>
      </c>
      <c r="AI102" s="299" t="s">
        <v>85</v>
      </c>
      <c r="AJ102" s="309"/>
      <c r="AK102" s="309"/>
      <c r="AL102" s="40" t="s">
        <v>85</v>
      </c>
      <c r="AM102" s="309"/>
      <c r="AN102" s="309"/>
      <c r="AO102" s="309"/>
      <c r="AP102" s="309"/>
      <c r="AQ102" s="309"/>
      <c r="AR102" s="309"/>
      <c r="AS102" s="309"/>
      <c r="AT102" s="309"/>
      <c r="AU102" s="309"/>
      <c r="AV102" s="309"/>
      <c r="AW102" s="309"/>
      <c r="AX102" s="81"/>
      <c r="AY102" s="309"/>
      <c r="AZ102" s="310"/>
      <c r="BA102" s="98" t="s">
        <v>85</v>
      </c>
      <c r="BB102" s="99" t="s">
        <v>85</v>
      </c>
      <c r="BC102" s="98" t="s">
        <v>85</v>
      </c>
      <c r="BD102" s="310">
        <v>34</v>
      </c>
      <c r="BE102" s="309"/>
      <c r="BF102" s="309"/>
      <c r="BG102" s="309"/>
      <c r="BH102" s="379">
        <v>0</v>
      </c>
      <c r="BI102" s="303">
        <v>36</v>
      </c>
      <c r="BJ102" s="309" t="s">
        <v>3930</v>
      </c>
      <c r="BK102" s="80" t="s">
        <v>4050</v>
      </c>
      <c r="BL102" s="309"/>
      <c r="BM102" s="309"/>
      <c r="BN102" s="309"/>
      <c r="BO102" s="309"/>
      <c r="BP102" s="309"/>
      <c r="BQ102" s="309"/>
      <c r="BR102" s="309"/>
      <c r="BS102" s="309"/>
      <c r="BT102" s="309"/>
      <c r="BU102" s="309"/>
      <c r="BV102" s="309"/>
      <c r="BW102" s="309"/>
      <c r="BX102" s="309"/>
      <c r="BY102" s="309"/>
      <c r="BZ102" s="324" t="str">
        <f t="shared" si="4"/>
        <v>DISCONTINUED - MR301 The Standard, 16x7, 0mm Offset, 5x4.5, 83mm Centerbore, Machined - Clear Coat</v>
      </c>
      <c r="CA102" s="324" t="s">
        <v>3880</v>
      </c>
      <c r="CB102" s="324" t="s">
        <v>3879</v>
      </c>
      <c r="CC102" s="313" t="str">
        <f t="shared" si="5"/>
        <v>STREET (3XX)</v>
      </c>
    </row>
    <row r="103" spans="1:81" s="301" customFormat="1" ht="15.75" customHeight="1">
      <c r="A103" s="22">
        <f t="shared" si="3"/>
        <v>100</v>
      </c>
      <c r="B103" s="99" t="s">
        <v>84</v>
      </c>
      <c r="C103" s="29" t="s">
        <v>1072</v>
      </c>
      <c r="D103" s="303" t="s">
        <v>1114</v>
      </c>
      <c r="E103" s="304" t="s">
        <v>1385</v>
      </c>
      <c r="F103" s="304"/>
      <c r="G103" s="304"/>
      <c r="H103" s="304" t="s">
        <v>1385</v>
      </c>
      <c r="I103" s="336">
        <v>40544</v>
      </c>
      <c r="J103" s="302"/>
      <c r="K103" s="293" t="s">
        <v>1274</v>
      </c>
      <c r="L103" s="305">
        <v>169.5</v>
      </c>
      <c r="M103" s="295"/>
      <c r="N103" s="295"/>
      <c r="O103" s="303">
        <v>16</v>
      </c>
      <c r="P103" s="8">
        <v>7</v>
      </c>
      <c r="Q103" s="29" t="s">
        <v>1123</v>
      </c>
      <c r="R103" s="303">
        <v>6</v>
      </c>
      <c r="S103" s="303">
        <v>5.5</v>
      </c>
      <c r="T103" s="306">
        <v>0</v>
      </c>
      <c r="U103" s="331">
        <v>4</v>
      </c>
      <c r="V103" s="303" t="s">
        <v>85</v>
      </c>
      <c r="W103" s="311">
        <v>108</v>
      </c>
      <c r="X103" s="307">
        <v>28</v>
      </c>
      <c r="Y103" s="306">
        <v>3600</v>
      </c>
      <c r="Z103" s="306" t="s">
        <v>5454</v>
      </c>
      <c r="AA103" s="306"/>
      <c r="AB103" s="296" t="s">
        <v>7171</v>
      </c>
      <c r="AC103" s="308" t="s">
        <v>1577</v>
      </c>
      <c r="AD103" s="298">
        <v>33</v>
      </c>
      <c r="AE103" s="308" t="s">
        <v>85</v>
      </c>
      <c r="AF103" s="309"/>
      <c r="AG103" s="308"/>
      <c r="AH103" s="308" t="s">
        <v>86</v>
      </c>
      <c r="AI103" s="299" t="s">
        <v>85</v>
      </c>
      <c r="AJ103" s="309"/>
      <c r="AK103" s="309"/>
      <c r="AL103" s="40" t="s">
        <v>85</v>
      </c>
      <c r="AM103" s="309"/>
      <c r="AN103" s="309"/>
      <c r="AO103" s="309"/>
      <c r="AP103" s="309"/>
      <c r="AQ103" s="309"/>
      <c r="AR103" s="309"/>
      <c r="AS103" s="309"/>
      <c r="AT103" s="309"/>
      <c r="AU103" s="309"/>
      <c r="AV103" s="309"/>
      <c r="AW103" s="309"/>
      <c r="AX103" s="81"/>
      <c r="AY103" s="309"/>
      <c r="AZ103" s="310"/>
      <c r="BA103" s="98" t="s">
        <v>85</v>
      </c>
      <c r="BB103" s="99" t="s">
        <v>85</v>
      </c>
      <c r="BC103" s="98" t="s">
        <v>85</v>
      </c>
      <c r="BD103" s="310">
        <v>31</v>
      </c>
      <c r="BE103" s="309"/>
      <c r="BF103" s="309"/>
      <c r="BG103" s="309"/>
      <c r="BH103" s="379">
        <v>0</v>
      </c>
      <c r="BI103" s="303">
        <v>36</v>
      </c>
      <c r="BJ103" s="309" t="s">
        <v>3930</v>
      </c>
      <c r="BK103" s="80" t="s">
        <v>4050</v>
      </c>
      <c r="BL103" s="309"/>
      <c r="BM103" s="309"/>
      <c r="BN103" s="309"/>
      <c r="BO103" s="309"/>
      <c r="BP103" s="309"/>
      <c r="BQ103" s="309"/>
      <c r="BR103" s="309"/>
      <c r="BS103" s="309"/>
      <c r="BT103" s="309"/>
      <c r="BU103" s="309"/>
      <c r="BV103" s="309"/>
      <c r="BW103" s="309"/>
      <c r="BX103" s="309"/>
      <c r="BY103" s="309"/>
      <c r="BZ103" s="324" t="str">
        <f t="shared" si="4"/>
        <v>DISCONTINUED - MR301 The Standard, 16x7, 0mm Offset, 6x5.5, 108mm Centerbore, Machined - Clear Coat</v>
      </c>
      <c r="CA103" s="324" t="s">
        <v>3880</v>
      </c>
      <c r="CB103" s="324" t="s">
        <v>3879</v>
      </c>
      <c r="CC103" s="313" t="str">
        <f t="shared" si="5"/>
        <v>STREET (3XX)</v>
      </c>
    </row>
    <row r="104" spans="1:81" s="301" customFormat="1" ht="15.75" customHeight="1">
      <c r="A104" s="22">
        <f t="shared" si="3"/>
        <v>101</v>
      </c>
      <c r="B104" s="99" t="s">
        <v>84</v>
      </c>
      <c r="C104" s="29" t="s">
        <v>1072</v>
      </c>
      <c r="D104" s="303" t="s">
        <v>1114</v>
      </c>
      <c r="E104" s="304" t="s">
        <v>1386</v>
      </c>
      <c r="F104" s="304"/>
      <c r="G104" s="304"/>
      <c r="H104" s="304" t="s">
        <v>1386</v>
      </c>
      <c r="I104" s="336">
        <v>40544</v>
      </c>
      <c r="J104" s="302"/>
      <c r="K104" s="293" t="s">
        <v>1274</v>
      </c>
      <c r="L104" s="305">
        <v>169.5</v>
      </c>
      <c r="M104" s="295"/>
      <c r="N104" s="295"/>
      <c r="O104" s="303">
        <v>16</v>
      </c>
      <c r="P104" s="8">
        <v>7</v>
      </c>
      <c r="Q104" s="29" t="s">
        <v>1762</v>
      </c>
      <c r="R104" s="303">
        <v>8</v>
      </c>
      <c r="S104" s="303">
        <v>6.5</v>
      </c>
      <c r="T104" s="306">
        <v>0</v>
      </c>
      <c r="U104" s="331">
        <v>4</v>
      </c>
      <c r="V104" s="303" t="s">
        <v>85</v>
      </c>
      <c r="W104" s="311">
        <v>131</v>
      </c>
      <c r="X104" s="307">
        <v>26</v>
      </c>
      <c r="Y104" s="306">
        <v>3600</v>
      </c>
      <c r="Z104" s="306" t="s">
        <v>5454</v>
      </c>
      <c r="AA104" s="306"/>
      <c r="AB104" s="296" t="s">
        <v>7172</v>
      </c>
      <c r="AC104" s="308" t="s">
        <v>1903</v>
      </c>
      <c r="AD104" s="298">
        <v>33</v>
      </c>
      <c r="AE104" s="308" t="s">
        <v>85</v>
      </c>
      <c r="AF104" s="309"/>
      <c r="AG104" s="308"/>
      <c r="AH104" s="308" t="s">
        <v>86</v>
      </c>
      <c r="AI104" s="299" t="s">
        <v>85</v>
      </c>
      <c r="AJ104" s="309"/>
      <c r="AK104" s="309"/>
      <c r="AL104" s="40" t="s">
        <v>85</v>
      </c>
      <c r="AM104" s="309"/>
      <c r="AN104" s="309"/>
      <c r="AO104" s="309"/>
      <c r="AP104" s="309"/>
      <c r="AQ104" s="309"/>
      <c r="AR104" s="309"/>
      <c r="AS104" s="309"/>
      <c r="AT104" s="309"/>
      <c r="AU104" s="309"/>
      <c r="AV104" s="309"/>
      <c r="AW104" s="309"/>
      <c r="AX104" s="81"/>
      <c r="AY104" s="309"/>
      <c r="AZ104" s="310"/>
      <c r="BA104" s="98" t="s">
        <v>85</v>
      </c>
      <c r="BB104" s="99" t="s">
        <v>85</v>
      </c>
      <c r="BC104" s="98" t="s">
        <v>85</v>
      </c>
      <c r="BD104" s="310">
        <v>30</v>
      </c>
      <c r="BE104" s="309"/>
      <c r="BF104" s="309"/>
      <c r="BG104" s="309"/>
      <c r="BH104" s="379">
        <v>0</v>
      </c>
      <c r="BI104" s="303">
        <v>36</v>
      </c>
      <c r="BJ104" s="309" t="s">
        <v>3930</v>
      </c>
      <c r="BK104" s="80" t="s">
        <v>4050</v>
      </c>
      <c r="BL104" s="309"/>
      <c r="BM104" s="309"/>
      <c r="BN104" s="309"/>
      <c r="BO104" s="309"/>
      <c r="BP104" s="309"/>
      <c r="BQ104" s="309"/>
      <c r="BR104" s="309"/>
      <c r="BS104" s="309"/>
      <c r="BT104" s="309"/>
      <c r="BU104" s="309"/>
      <c r="BV104" s="309"/>
      <c r="BW104" s="309"/>
      <c r="BX104" s="309"/>
      <c r="BY104" s="309"/>
      <c r="BZ104" s="324" t="str">
        <f t="shared" si="4"/>
        <v>DISCONTINUED - MR301 The Standard, 16x7, 0mm Offset, 8x6.5, 131mm Centerbore, Machined - Clear Coat</v>
      </c>
      <c r="CA104" s="324" t="s">
        <v>3880</v>
      </c>
      <c r="CB104" s="324" t="s">
        <v>3879</v>
      </c>
      <c r="CC104" s="313" t="str">
        <f t="shared" si="5"/>
        <v>STREET (3XX)</v>
      </c>
    </row>
    <row r="105" spans="1:81" s="301" customFormat="1" ht="15.75" customHeight="1">
      <c r="A105" s="22">
        <f t="shared" si="3"/>
        <v>102</v>
      </c>
      <c r="B105" s="99" t="s">
        <v>84</v>
      </c>
      <c r="C105" s="29" t="s">
        <v>1072</v>
      </c>
      <c r="D105" s="303" t="s">
        <v>1116</v>
      </c>
      <c r="E105" s="304" t="s">
        <v>1387</v>
      </c>
      <c r="F105" s="304"/>
      <c r="G105" s="304"/>
      <c r="H105" s="304" t="s">
        <v>1387</v>
      </c>
      <c r="I105" s="336">
        <v>40909</v>
      </c>
      <c r="J105" s="302"/>
      <c r="K105" s="293" t="s">
        <v>1274</v>
      </c>
      <c r="L105" s="305">
        <v>231.5</v>
      </c>
      <c r="M105" s="295"/>
      <c r="N105" s="295"/>
      <c r="O105" s="303">
        <v>18</v>
      </c>
      <c r="P105" s="8">
        <v>9</v>
      </c>
      <c r="Q105" s="29" t="s">
        <v>1755</v>
      </c>
      <c r="R105" s="303">
        <v>5</v>
      </c>
      <c r="S105" s="303">
        <v>5</v>
      </c>
      <c r="T105" s="306">
        <v>18</v>
      </c>
      <c r="U105" s="331">
        <v>5.75</v>
      </c>
      <c r="V105" s="303" t="s">
        <v>85</v>
      </c>
      <c r="W105" s="311">
        <v>94</v>
      </c>
      <c r="X105" s="307">
        <v>31.9</v>
      </c>
      <c r="Y105" s="306">
        <v>2500</v>
      </c>
      <c r="Z105" s="306" t="s">
        <v>5457</v>
      </c>
      <c r="AA105" s="306"/>
      <c r="AB105" s="296" t="s">
        <v>7137</v>
      </c>
      <c r="AC105" s="308" t="s">
        <v>1593</v>
      </c>
      <c r="AD105" s="298">
        <v>33</v>
      </c>
      <c r="AE105" s="308" t="s">
        <v>85</v>
      </c>
      <c r="AF105" s="309"/>
      <c r="AG105" s="308"/>
      <c r="AH105" s="308" t="s">
        <v>114</v>
      </c>
      <c r="AI105" s="299" t="s">
        <v>85</v>
      </c>
      <c r="AJ105" s="309"/>
      <c r="AK105" s="309"/>
      <c r="AL105" s="40" t="s">
        <v>85</v>
      </c>
      <c r="AM105" s="309"/>
      <c r="AN105" s="309"/>
      <c r="AO105" s="309"/>
      <c r="AP105" s="309"/>
      <c r="AQ105" s="309"/>
      <c r="AR105" s="309"/>
      <c r="AS105" s="309"/>
      <c r="AT105" s="309"/>
      <c r="AU105" s="309"/>
      <c r="AV105" s="309"/>
      <c r="AW105" s="309"/>
      <c r="AX105" s="81"/>
      <c r="AY105" s="309"/>
      <c r="AZ105" s="310"/>
      <c r="BA105" s="98" t="s">
        <v>85</v>
      </c>
      <c r="BB105" s="99" t="s">
        <v>85</v>
      </c>
      <c r="BC105" s="98" t="s">
        <v>85</v>
      </c>
      <c r="BD105" s="310">
        <v>35.799999999999997</v>
      </c>
      <c r="BE105" s="309"/>
      <c r="BF105" s="309"/>
      <c r="BG105" s="309"/>
      <c r="BH105" s="379">
        <v>0</v>
      </c>
      <c r="BI105" s="303">
        <v>36</v>
      </c>
      <c r="BJ105" s="309" t="s">
        <v>3930</v>
      </c>
      <c r="BK105" s="80" t="s">
        <v>4050</v>
      </c>
      <c r="BL105" s="309"/>
      <c r="BM105" s="309"/>
      <c r="BN105" s="309"/>
      <c r="BO105" s="309"/>
      <c r="BP105" s="309"/>
      <c r="BQ105" s="309"/>
      <c r="BR105" s="309"/>
      <c r="BS105" s="309"/>
      <c r="BT105" s="309"/>
      <c r="BU105" s="309"/>
      <c r="BV105" s="309"/>
      <c r="BW105" s="309"/>
      <c r="BX105" s="309"/>
      <c r="BY105" s="309"/>
      <c r="BZ105" s="324" t="str">
        <f t="shared" si="4"/>
        <v>DISCONTINUED - MR304 Double Standard, 18x9, +18mm Offset, 5x5, 94mm Centerbore, Matte Black - Machined Lip</v>
      </c>
      <c r="CA105" s="324" t="s">
        <v>3880</v>
      </c>
      <c r="CB105" s="324" t="s">
        <v>3879</v>
      </c>
      <c r="CC105" s="313" t="str">
        <f t="shared" si="5"/>
        <v>STREET (3XX)</v>
      </c>
    </row>
    <row r="106" spans="1:81" s="301" customFormat="1" ht="15.75" customHeight="1">
      <c r="A106" s="22">
        <f t="shared" si="3"/>
        <v>103</v>
      </c>
      <c r="B106" s="99" t="s">
        <v>84</v>
      </c>
      <c r="C106" s="29" t="s">
        <v>1072</v>
      </c>
      <c r="D106" s="303" t="s">
        <v>1117</v>
      </c>
      <c r="E106" s="304" t="s">
        <v>1388</v>
      </c>
      <c r="F106" s="304"/>
      <c r="G106" s="304"/>
      <c r="H106" s="304" t="s">
        <v>1388</v>
      </c>
      <c r="I106" s="336">
        <v>42736</v>
      </c>
      <c r="J106" s="302"/>
      <c r="K106" s="293" t="s">
        <v>1274</v>
      </c>
      <c r="L106" s="305">
        <v>249.5</v>
      </c>
      <c r="M106" s="295"/>
      <c r="N106" s="295"/>
      <c r="O106" s="303">
        <v>17</v>
      </c>
      <c r="P106" s="8">
        <v>8.5</v>
      </c>
      <c r="Q106" s="29" t="s">
        <v>1762</v>
      </c>
      <c r="R106" s="303">
        <v>8</v>
      </c>
      <c r="S106" s="303">
        <v>6.5</v>
      </c>
      <c r="T106" s="306">
        <v>0</v>
      </c>
      <c r="U106" s="331">
        <v>4.75</v>
      </c>
      <c r="V106" s="303" t="s">
        <v>85</v>
      </c>
      <c r="W106" s="311">
        <v>130.81</v>
      </c>
      <c r="X106" s="307">
        <v>30.8</v>
      </c>
      <c r="Y106" s="306">
        <v>4500</v>
      </c>
      <c r="Z106" s="306" t="s">
        <v>5456</v>
      </c>
      <c r="AA106" s="306"/>
      <c r="AB106" s="296" t="s">
        <v>5556</v>
      </c>
      <c r="AC106" s="308" t="s">
        <v>1603</v>
      </c>
      <c r="AD106" s="298">
        <v>33</v>
      </c>
      <c r="AE106" s="308" t="s">
        <v>85</v>
      </c>
      <c r="AF106" s="309"/>
      <c r="AG106" s="308"/>
      <c r="AH106" s="308" t="s">
        <v>114</v>
      </c>
      <c r="AI106" s="299" t="s">
        <v>85</v>
      </c>
      <c r="AJ106" s="309"/>
      <c r="AK106" s="309"/>
      <c r="AL106" s="40" t="s">
        <v>85</v>
      </c>
      <c r="AM106" s="309"/>
      <c r="AN106" s="309"/>
      <c r="AO106" s="309"/>
      <c r="AP106" s="309"/>
      <c r="AQ106" s="309"/>
      <c r="AR106" s="309"/>
      <c r="AS106" s="309"/>
      <c r="AT106" s="309"/>
      <c r="AU106" s="309"/>
      <c r="AV106" s="309"/>
      <c r="AW106" s="309"/>
      <c r="AX106" s="81"/>
      <c r="AY106" s="309"/>
      <c r="AZ106" s="310"/>
      <c r="BA106" s="98" t="s">
        <v>85</v>
      </c>
      <c r="BB106" s="99" t="s">
        <v>85</v>
      </c>
      <c r="BC106" s="98" t="s">
        <v>85</v>
      </c>
      <c r="BD106" s="310">
        <v>34.799999999999997</v>
      </c>
      <c r="BE106" s="309"/>
      <c r="BF106" s="309"/>
      <c r="BG106" s="309"/>
      <c r="BH106" s="379">
        <v>0</v>
      </c>
      <c r="BI106" s="303">
        <v>36</v>
      </c>
      <c r="BJ106" s="309" t="s">
        <v>3930</v>
      </c>
      <c r="BK106" s="80" t="s">
        <v>4050</v>
      </c>
      <c r="BL106" s="309"/>
      <c r="BM106" s="309"/>
      <c r="BN106" s="309"/>
      <c r="BO106" s="309"/>
      <c r="BP106" s="309"/>
      <c r="BQ106" s="309"/>
      <c r="BR106" s="309"/>
      <c r="BS106" s="309"/>
      <c r="BT106" s="309"/>
      <c r="BU106" s="309"/>
      <c r="BV106" s="309"/>
      <c r="BW106" s="309"/>
      <c r="BX106" s="309"/>
      <c r="BY106" s="309"/>
      <c r="BZ106" s="324" t="str">
        <f t="shared" si="4"/>
        <v>DISCONTINUED - MR305 NV HD, 17x8.5, 0mm Offset, 8x6.5, 130.81mm Centerbore, Machined - Matte Black Lip</v>
      </c>
      <c r="CA106" s="324" t="s">
        <v>3880</v>
      </c>
      <c r="CB106" s="324" t="s">
        <v>3879</v>
      </c>
      <c r="CC106" s="313" t="str">
        <f t="shared" si="5"/>
        <v>STREET (3XX)</v>
      </c>
    </row>
    <row r="107" spans="1:81" s="301" customFormat="1" ht="15.75" customHeight="1">
      <c r="A107" s="22">
        <f t="shared" si="3"/>
        <v>104</v>
      </c>
      <c r="B107" s="99" t="s">
        <v>84</v>
      </c>
      <c r="C107" s="29" t="s">
        <v>1072</v>
      </c>
      <c r="D107" s="303" t="s">
        <v>1117</v>
      </c>
      <c r="E107" s="304" t="s">
        <v>1389</v>
      </c>
      <c r="F107" s="304"/>
      <c r="G107" s="304"/>
      <c r="H107" s="304" t="s">
        <v>1389</v>
      </c>
      <c r="I107" s="336">
        <v>42736</v>
      </c>
      <c r="J107" s="302"/>
      <c r="K107" s="293" t="s">
        <v>1274</v>
      </c>
      <c r="L107" s="305">
        <v>259.5</v>
      </c>
      <c r="M107" s="295"/>
      <c r="N107" s="295"/>
      <c r="O107" s="303">
        <v>17</v>
      </c>
      <c r="P107" s="8">
        <v>8.5</v>
      </c>
      <c r="Q107" s="29" t="s">
        <v>1762</v>
      </c>
      <c r="R107" s="303">
        <v>8</v>
      </c>
      <c r="S107" s="303">
        <v>6.5</v>
      </c>
      <c r="T107" s="306">
        <v>0</v>
      </c>
      <c r="U107" s="331">
        <v>4.75</v>
      </c>
      <c r="V107" s="303" t="s">
        <v>85</v>
      </c>
      <c r="W107" s="311">
        <v>130.81</v>
      </c>
      <c r="X107" s="307">
        <v>30.8</v>
      </c>
      <c r="Y107" s="306">
        <v>4500</v>
      </c>
      <c r="Z107" s="306" t="s">
        <v>1417</v>
      </c>
      <c r="AA107" s="306"/>
      <c r="AB107" s="296" t="s">
        <v>5556</v>
      </c>
      <c r="AC107" s="308" t="s">
        <v>1603</v>
      </c>
      <c r="AD107" s="298">
        <v>33</v>
      </c>
      <c r="AE107" s="308" t="s">
        <v>85</v>
      </c>
      <c r="AF107" s="309"/>
      <c r="AG107" s="308"/>
      <c r="AH107" s="308" t="s">
        <v>114</v>
      </c>
      <c r="AI107" s="299" t="s">
        <v>85</v>
      </c>
      <c r="AJ107" s="309"/>
      <c r="AK107" s="309"/>
      <c r="AL107" s="40" t="s">
        <v>85</v>
      </c>
      <c r="AM107" s="309"/>
      <c r="AN107" s="309"/>
      <c r="AO107" s="309"/>
      <c r="AP107" s="309"/>
      <c r="AQ107" s="309"/>
      <c r="AR107" s="309"/>
      <c r="AS107" s="309"/>
      <c r="AT107" s="309"/>
      <c r="AU107" s="309"/>
      <c r="AV107" s="309"/>
      <c r="AW107" s="309"/>
      <c r="AX107" s="81"/>
      <c r="AY107" s="309"/>
      <c r="AZ107" s="310"/>
      <c r="BA107" s="98" t="s">
        <v>85</v>
      </c>
      <c r="BB107" s="99" t="s">
        <v>85</v>
      </c>
      <c r="BC107" s="98" t="s">
        <v>85</v>
      </c>
      <c r="BD107" s="310">
        <v>34.799999999999997</v>
      </c>
      <c r="BE107" s="309"/>
      <c r="BF107" s="309"/>
      <c r="BG107" s="309"/>
      <c r="BH107" s="379">
        <v>0</v>
      </c>
      <c r="BI107" s="303">
        <v>36</v>
      </c>
      <c r="BJ107" s="309" t="s">
        <v>3930</v>
      </c>
      <c r="BK107" s="80" t="s">
        <v>4050</v>
      </c>
      <c r="BL107" s="309"/>
      <c r="BM107" s="309"/>
      <c r="BN107" s="309"/>
      <c r="BO107" s="309"/>
      <c r="BP107" s="309"/>
      <c r="BQ107" s="309"/>
      <c r="BR107" s="309"/>
      <c r="BS107" s="309"/>
      <c r="BT107" s="309"/>
      <c r="BU107" s="309"/>
      <c r="BV107" s="309"/>
      <c r="BW107" s="309"/>
      <c r="BX107" s="309"/>
      <c r="BY107" s="309"/>
      <c r="BZ107" s="324" t="str">
        <f t="shared" si="4"/>
        <v>DISCONTINUED - MR305 NV HD, 17x8.5, 0mm Offset, 8x6.5, 130.81mm Centerbore, Bronze/Black Street Loc</v>
      </c>
      <c r="CA107" s="324" t="s">
        <v>3880</v>
      </c>
      <c r="CB107" s="324" t="s">
        <v>3879</v>
      </c>
      <c r="CC107" s="313" t="str">
        <f t="shared" si="5"/>
        <v>STREET (3XX)</v>
      </c>
    </row>
    <row r="108" spans="1:81" s="301" customFormat="1" ht="15.75" customHeight="1">
      <c r="A108" s="22">
        <f t="shared" si="3"/>
        <v>105</v>
      </c>
      <c r="B108" s="99" t="s">
        <v>84</v>
      </c>
      <c r="C108" s="29" t="s">
        <v>1072</v>
      </c>
      <c r="D108" s="303" t="s">
        <v>1117</v>
      </c>
      <c r="E108" s="304" t="s">
        <v>1390</v>
      </c>
      <c r="F108" s="304"/>
      <c r="G108" s="304"/>
      <c r="H108" s="304" t="s">
        <v>1390</v>
      </c>
      <c r="I108" s="336">
        <v>42736</v>
      </c>
      <c r="J108" s="302"/>
      <c r="K108" s="293" t="s">
        <v>1274</v>
      </c>
      <c r="L108" s="305">
        <v>249.5</v>
      </c>
      <c r="M108" s="295"/>
      <c r="N108" s="295"/>
      <c r="O108" s="303">
        <v>17</v>
      </c>
      <c r="P108" s="8">
        <v>8.5</v>
      </c>
      <c r="Q108" s="29" t="s">
        <v>1764</v>
      </c>
      <c r="R108" s="303">
        <v>8</v>
      </c>
      <c r="S108" s="303">
        <v>180</v>
      </c>
      <c r="T108" s="306">
        <v>0</v>
      </c>
      <c r="U108" s="331">
        <v>4.75</v>
      </c>
      <c r="V108" s="303" t="s">
        <v>85</v>
      </c>
      <c r="W108" s="311">
        <v>130.81</v>
      </c>
      <c r="X108" s="307">
        <v>30.8</v>
      </c>
      <c r="Y108" s="306">
        <v>4500</v>
      </c>
      <c r="Z108" s="306" t="s">
        <v>5456</v>
      </c>
      <c r="AA108" s="306"/>
      <c r="AB108" s="296" t="s">
        <v>5260</v>
      </c>
      <c r="AC108" s="308" t="s">
        <v>1603</v>
      </c>
      <c r="AD108" s="298">
        <v>33</v>
      </c>
      <c r="AE108" s="308" t="s">
        <v>85</v>
      </c>
      <c r="AF108" s="309"/>
      <c r="AG108" s="308"/>
      <c r="AH108" s="308" t="s">
        <v>114</v>
      </c>
      <c r="AI108" s="299" t="s">
        <v>85</v>
      </c>
      <c r="AJ108" s="309"/>
      <c r="AK108" s="309"/>
      <c r="AL108" s="40" t="s">
        <v>85</v>
      </c>
      <c r="AM108" s="309"/>
      <c r="AN108" s="309"/>
      <c r="AO108" s="309"/>
      <c r="AP108" s="309"/>
      <c r="AQ108" s="309"/>
      <c r="AR108" s="309"/>
      <c r="AS108" s="309"/>
      <c r="AT108" s="309"/>
      <c r="AU108" s="309"/>
      <c r="AV108" s="309"/>
      <c r="AW108" s="309"/>
      <c r="AX108" s="81"/>
      <c r="AY108" s="309"/>
      <c r="AZ108" s="310"/>
      <c r="BA108" s="98" t="s">
        <v>85</v>
      </c>
      <c r="BB108" s="99" t="s">
        <v>85</v>
      </c>
      <c r="BC108" s="98" t="s">
        <v>85</v>
      </c>
      <c r="BD108" s="310">
        <v>34.799999999999997</v>
      </c>
      <c r="BE108" s="309"/>
      <c r="BF108" s="309"/>
      <c r="BG108" s="309"/>
      <c r="BH108" s="379">
        <v>0</v>
      </c>
      <c r="BI108" s="303">
        <v>36</v>
      </c>
      <c r="BJ108" s="309" t="s">
        <v>3930</v>
      </c>
      <c r="BK108" s="80" t="s">
        <v>4050</v>
      </c>
      <c r="BL108" s="309"/>
      <c r="BM108" s="309"/>
      <c r="BN108" s="309"/>
      <c r="BO108" s="309"/>
      <c r="BP108" s="309"/>
      <c r="BQ108" s="309"/>
      <c r="BR108" s="309"/>
      <c r="BS108" s="309"/>
      <c r="BT108" s="309"/>
      <c r="BU108" s="309"/>
      <c r="BV108" s="309"/>
      <c r="BW108" s="309"/>
      <c r="BX108" s="309"/>
      <c r="BY108" s="309"/>
      <c r="BZ108" s="324" t="str">
        <f t="shared" si="4"/>
        <v>DISCONTINUED - MR305 NV HD, 17x8.5, 0mm Offset, 8x180, 130.81mm Centerbore, Machined - Matte Black Lip</v>
      </c>
      <c r="CA108" s="324" t="s">
        <v>3880</v>
      </c>
      <c r="CB108" s="324" t="s">
        <v>3879</v>
      </c>
      <c r="CC108" s="313" t="str">
        <f t="shared" si="5"/>
        <v>STREET (3XX)</v>
      </c>
    </row>
    <row r="109" spans="1:81" s="301" customFormat="1" ht="15.75" customHeight="1">
      <c r="A109" s="22">
        <f t="shared" si="3"/>
        <v>106</v>
      </c>
      <c r="B109" s="99" t="s">
        <v>84</v>
      </c>
      <c r="C109" s="29" t="s">
        <v>1072</v>
      </c>
      <c r="D109" s="303" t="s">
        <v>1117</v>
      </c>
      <c r="E109" s="304" t="s">
        <v>1391</v>
      </c>
      <c r="F109" s="304"/>
      <c r="G109" s="304"/>
      <c r="H109" s="304" t="s">
        <v>1391</v>
      </c>
      <c r="I109" s="336">
        <v>42736</v>
      </c>
      <c r="J109" s="302"/>
      <c r="K109" s="293" t="s">
        <v>1274</v>
      </c>
      <c r="L109" s="305">
        <v>259.5</v>
      </c>
      <c r="M109" s="295"/>
      <c r="N109" s="295"/>
      <c r="O109" s="303">
        <v>17</v>
      </c>
      <c r="P109" s="8">
        <v>8.5</v>
      </c>
      <c r="Q109" s="29" t="s">
        <v>1764</v>
      </c>
      <c r="R109" s="303">
        <v>8</v>
      </c>
      <c r="S109" s="303">
        <v>180</v>
      </c>
      <c r="T109" s="306">
        <v>0</v>
      </c>
      <c r="U109" s="331">
        <v>4.75</v>
      </c>
      <c r="V109" s="303" t="s">
        <v>85</v>
      </c>
      <c r="W109" s="311">
        <v>130.81</v>
      </c>
      <c r="X109" s="307">
        <v>30.8</v>
      </c>
      <c r="Y109" s="306">
        <v>4500</v>
      </c>
      <c r="Z109" s="306" t="s">
        <v>1417</v>
      </c>
      <c r="AA109" s="306"/>
      <c r="AB109" s="296" t="s">
        <v>5260</v>
      </c>
      <c r="AC109" s="308" t="s">
        <v>1603</v>
      </c>
      <c r="AD109" s="298">
        <v>33</v>
      </c>
      <c r="AE109" s="308" t="s">
        <v>85</v>
      </c>
      <c r="AF109" s="309"/>
      <c r="AG109" s="308"/>
      <c r="AH109" s="308" t="s">
        <v>114</v>
      </c>
      <c r="AI109" s="299" t="s">
        <v>85</v>
      </c>
      <c r="AJ109" s="309"/>
      <c r="AK109" s="309"/>
      <c r="AL109" s="40" t="s">
        <v>85</v>
      </c>
      <c r="AM109" s="309"/>
      <c r="AN109" s="309"/>
      <c r="AO109" s="309"/>
      <c r="AP109" s="309"/>
      <c r="AQ109" s="309"/>
      <c r="AR109" s="309"/>
      <c r="AS109" s="309"/>
      <c r="AT109" s="309"/>
      <c r="AU109" s="309"/>
      <c r="AV109" s="309"/>
      <c r="AW109" s="309"/>
      <c r="AX109" s="81"/>
      <c r="AY109" s="309"/>
      <c r="AZ109" s="310"/>
      <c r="BA109" s="98" t="s">
        <v>85</v>
      </c>
      <c r="BB109" s="99" t="s">
        <v>85</v>
      </c>
      <c r="BC109" s="98" t="s">
        <v>85</v>
      </c>
      <c r="BD109" s="310">
        <v>34.799999999999997</v>
      </c>
      <c r="BE109" s="309"/>
      <c r="BF109" s="309"/>
      <c r="BG109" s="309"/>
      <c r="BH109" s="379">
        <v>0</v>
      </c>
      <c r="BI109" s="303">
        <v>36</v>
      </c>
      <c r="BJ109" s="309" t="s">
        <v>3930</v>
      </c>
      <c r="BK109" s="80" t="s">
        <v>4050</v>
      </c>
      <c r="BL109" s="309"/>
      <c r="BM109" s="309"/>
      <c r="BN109" s="309"/>
      <c r="BO109" s="309"/>
      <c r="BP109" s="309"/>
      <c r="BQ109" s="309"/>
      <c r="BR109" s="309"/>
      <c r="BS109" s="309"/>
      <c r="BT109" s="309"/>
      <c r="BU109" s="309"/>
      <c r="BV109" s="309"/>
      <c r="BW109" s="309"/>
      <c r="BX109" s="309"/>
      <c r="BY109" s="309"/>
      <c r="BZ109" s="324" t="str">
        <f t="shared" si="4"/>
        <v>DISCONTINUED - MR305 NV HD, 17x8.5, 0mm Offset, 8x180, 130.81mm Centerbore, Bronze/Black Street Loc</v>
      </c>
      <c r="CA109" s="324" t="s">
        <v>3880</v>
      </c>
      <c r="CB109" s="324" t="s">
        <v>3879</v>
      </c>
      <c r="CC109" s="313" t="str">
        <f t="shared" si="5"/>
        <v>STREET (3XX)</v>
      </c>
    </row>
    <row r="110" spans="1:81" s="301" customFormat="1" ht="15.75" customHeight="1">
      <c r="A110" s="22">
        <f t="shared" si="3"/>
        <v>107</v>
      </c>
      <c r="B110" s="99" t="s">
        <v>84</v>
      </c>
      <c r="C110" s="29" t="s">
        <v>1072</v>
      </c>
      <c r="D110" s="303" t="s">
        <v>1117</v>
      </c>
      <c r="E110" s="304" t="s">
        <v>1392</v>
      </c>
      <c r="F110" s="304"/>
      <c r="G110" s="304"/>
      <c r="H110" s="304" t="s">
        <v>1392</v>
      </c>
      <c r="I110" s="336">
        <v>42736</v>
      </c>
      <c r="J110" s="302"/>
      <c r="K110" s="293" t="s">
        <v>1274</v>
      </c>
      <c r="L110" s="305">
        <v>279.5</v>
      </c>
      <c r="M110" s="295"/>
      <c r="N110" s="295"/>
      <c r="O110" s="303">
        <v>18</v>
      </c>
      <c r="P110" s="8">
        <v>9</v>
      </c>
      <c r="Q110" s="29" t="s">
        <v>1762</v>
      </c>
      <c r="R110" s="303">
        <v>8</v>
      </c>
      <c r="S110" s="303">
        <v>6.5</v>
      </c>
      <c r="T110" s="306">
        <v>18</v>
      </c>
      <c r="U110" s="331">
        <v>5.75</v>
      </c>
      <c r="V110" s="303" t="s">
        <v>85</v>
      </c>
      <c r="W110" s="311">
        <v>130.81</v>
      </c>
      <c r="X110" s="307">
        <v>34.1</v>
      </c>
      <c r="Y110" s="306">
        <v>4500</v>
      </c>
      <c r="Z110" s="306" t="s">
        <v>5456</v>
      </c>
      <c r="AA110" s="306"/>
      <c r="AB110" s="296" t="s">
        <v>6237</v>
      </c>
      <c r="AC110" s="308" t="s">
        <v>3932</v>
      </c>
      <c r="AD110" s="298" t="s">
        <v>85</v>
      </c>
      <c r="AE110" s="308" t="s">
        <v>85</v>
      </c>
      <c r="AF110" s="309"/>
      <c r="AG110" s="308"/>
      <c r="AH110" s="308" t="s">
        <v>114</v>
      </c>
      <c r="AI110" s="299" t="s">
        <v>85</v>
      </c>
      <c r="AJ110" s="309"/>
      <c r="AK110" s="309"/>
      <c r="AL110" s="40" t="s">
        <v>85</v>
      </c>
      <c r="AM110" s="309"/>
      <c r="AN110" s="309"/>
      <c r="AO110" s="309"/>
      <c r="AP110" s="309"/>
      <c r="AQ110" s="309"/>
      <c r="AR110" s="309"/>
      <c r="AS110" s="309"/>
      <c r="AT110" s="309"/>
      <c r="AU110" s="309"/>
      <c r="AV110" s="309"/>
      <c r="AW110" s="309"/>
      <c r="AX110" s="81"/>
      <c r="AY110" s="309"/>
      <c r="AZ110" s="310"/>
      <c r="BA110" s="98" t="s">
        <v>85</v>
      </c>
      <c r="BB110" s="99" t="s">
        <v>85</v>
      </c>
      <c r="BC110" s="98" t="s">
        <v>85</v>
      </c>
      <c r="BD110" s="310">
        <v>38</v>
      </c>
      <c r="BE110" s="309"/>
      <c r="BF110" s="309"/>
      <c r="BG110" s="309"/>
      <c r="BH110" s="379">
        <v>0</v>
      </c>
      <c r="BI110" s="303">
        <v>36</v>
      </c>
      <c r="BJ110" s="309" t="s">
        <v>3930</v>
      </c>
      <c r="BK110" s="80" t="s">
        <v>4050</v>
      </c>
      <c r="BL110" s="309"/>
      <c r="BM110" s="309"/>
      <c r="BN110" s="309"/>
      <c r="BO110" s="309"/>
      <c r="BP110" s="309"/>
      <c r="BQ110" s="309"/>
      <c r="BR110" s="309"/>
      <c r="BS110" s="309"/>
      <c r="BT110" s="309"/>
      <c r="BU110" s="309"/>
      <c r="BV110" s="309"/>
      <c r="BW110" s="309"/>
      <c r="BX110" s="309"/>
      <c r="BY110" s="309"/>
      <c r="BZ110" s="324" t="str">
        <f t="shared" si="4"/>
        <v>DISCONTINUED - MR305 NV HD, 18x9, +18mm Offset, 8x6.5, 130.81mm Centerbore, Machined - Matte Black Lip</v>
      </c>
      <c r="CA110" s="324" t="s">
        <v>3880</v>
      </c>
      <c r="CB110" s="324" t="s">
        <v>3879</v>
      </c>
      <c r="CC110" s="313" t="str">
        <f t="shared" si="5"/>
        <v>STREET (3XX)</v>
      </c>
    </row>
    <row r="111" spans="1:81" s="301" customFormat="1" ht="15.75" customHeight="1">
      <c r="A111" s="22">
        <f t="shared" si="3"/>
        <v>108</v>
      </c>
      <c r="B111" s="99" t="s">
        <v>84</v>
      </c>
      <c r="C111" s="29" t="s">
        <v>1072</v>
      </c>
      <c r="D111" s="303" t="s">
        <v>1117</v>
      </c>
      <c r="E111" s="304" t="s">
        <v>1393</v>
      </c>
      <c r="F111" s="304"/>
      <c r="G111" s="304"/>
      <c r="H111" s="304" t="s">
        <v>1393</v>
      </c>
      <c r="I111" s="336">
        <v>42736</v>
      </c>
      <c r="J111" s="302"/>
      <c r="K111" s="293" t="s">
        <v>1274</v>
      </c>
      <c r="L111" s="305">
        <v>279.5</v>
      </c>
      <c r="M111" s="295"/>
      <c r="N111" s="295"/>
      <c r="O111" s="303">
        <v>18</v>
      </c>
      <c r="P111" s="8">
        <v>9</v>
      </c>
      <c r="Q111" s="29" t="s">
        <v>1764</v>
      </c>
      <c r="R111" s="303">
        <v>8</v>
      </c>
      <c r="S111" s="303">
        <v>180</v>
      </c>
      <c r="T111" s="306">
        <v>18</v>
      </c>
      <c r="U111" s="331">
        <v>5.75</v>
      </c>
      <c r="V111" s="303" t="s">
        <v>85</v>
      </c>
      <c r="W111" s="311">
        <v>130.81</v>
      </c>
      <c r="X111" s="307">
        <v>34.1</v>
      </c>
      <c r="Y111" s="306">
        <v>4500</v>
      </c>
      <c r="Z111" s="306" t="s">
        <v>5456</v>
      </c>
      <c r="AA111" s="306"/>
      <c r="AB111" s="296" t="s">
        <v>5939</v>
      </c>
      <c r="AC111" s="308" t="s">
        <v>1603</v>
      </c>
      <c r="AD111" s="298">
        <v>33</v>
      </c>
      <c r="AE111" s="308" t="s">
        <v>85</v>
      </c>
      <c r="AF111" s="309"/>
      <c r="AG111" s="308"/>
      <c r="AH111" s="308" t="s">
        <v>114</v>
      </c>
      <c r="AI111" s="299" t="s">
        <v>85</v>
      </c>
      <c r="AJ111" s="309"/>
      <c r="AK111" s="309"/>
      <c r="AL111" s="40" t="s">
        <v>85</v>
      </c>
      <c r="AM111" s="309"/>
      <c r="AN111" s="309"/>
      <c r="AO111" s="309"/>
      <c r="AP111" s="309"/>
      <c r="AQ111" s="309"/>
      <c r="AR111" s="309"/>
      <c r="AS111" s="309"/>
      <c r="AT111" s="309"/>
      <c r="AU111" s="309"/>
      <c r="AV111" s="309"/>
      <c r="AW111" s="309"/>
      <c r="AX111" s="81"/>
      <c r="AY111" s="309"/>
      <c r="AZ111" s="310"/>
      <c r="BA111" s="98" t="s">
        <v>85</v>
      </c>
      <c r="BB111" s="99" t="s">
        <v>85</v>
      </c>
      <c r="BC111" s="98" t="s">
        <v>85</v>
      </c>
      <c r="BD111" s="310">
        <v>38</v>
      </c>
      <c r="BE111" s="309"/>
      <c r="BF111" s="309"/>
      <c r="BG111" s="309"/>
      <c r="BH111" s="379">
        <v>0</v>
      </c>
      <c r="BI111" s="303">
        <v>36</v>
      </c>
      <c r="BJ111" s="309" t="s">
        <v>3930</v>
      </c>
      <c r="BK111" s="80" t="s">
        <v>4050</v>
      </c>
      <c r="BL111" s="309"/>
      <c r="BM111" s="309"/>
      <c r="BN111" s="309"/>
      <c r="BO111" s="309"/>
      <c r="BP111" s="309"/>
      <c r="BQ111" s="309"/>
      <c r="BR111" s="309"/>
      <c r="BS111" s="309"/>
      <c r="BT111" s="309"/>
      <c r="BU111" s="309"/>
      <c r="BV111" s="309"/>
      <c r="BW111" s="309"/>
      <c r="BX111" s="309"/>
      <c r="BY111" s="309"/>
      <c r="BZ111" s="324" t="str">
        <f t="shared" si="4"/>
        <v>DISCONTINUED - MR305 NV HD, 18x9, +18mm Offset, 8x180, 130.81mm Centerbore, Machined - Matte Black Lip</v>
      </c>
      <c r="CA111" s="324" t="s">
        <v>3880</v>
      </c>
      <c r="CB111" s="324" t="s">
        <v>3879</v>
      </c>
      <c r="CC111" s="313" t="str">
        <f t="shared" si="5"/>
        <v>STREET (3XX)</v>
      </c>
    </row>
    <row r="112" spans="1:81" s="301" customFormat="1" ht="15.75" customHeight="1">
      <c r="A112" s="22">
        <f t="shared" si="3"/>
        <v>109</v>
      </c>
      <c r="B112" s="99" t="s">
        <v>84</v>
      </c>
      <c r="C112" s="29" t="s">
        <v>1090</v>
      </c>
      <c r="D112" s="303" t="s">
        <v>1108</v>
      </c>
      <c r="E112" s="304" t="s">
        <v>1394</v>
      </c>
      <c r="F112" s="304"/>
      <c r="G112" s="304"/>
      <c r="H112" s="304" t="s">
        <v>1394</v>
      </c>
      <c r="I112" s="336">
        <v>41275</v>
      </c>
      <c r="J112" s="302"/>
      <c r="K112" s="293" t="s">
        <v>1274</v>
      </c>
      <c r="L112" s="305">
        <v>249.5</v>
      </c>
      <c r="M112" s="295"/>
      <c r="N112" s="295"/>
      <c r="O112" s="303">
        <v>15</v>
      </c>
      <c r="P112" s="8">
        <v>8</v>
      </c>
      <c r="Q112" s="29" t="s">
        <v>1845</v>
      </c>
      <c r="R112" s="303">
        <v>5</v>
      </c>
      <c r="S112" s="303">
        <v>4.5</v>
      </c>
      <c r="T112" s="306">
        <v>-24</v>
      </c>
      <c r="U112" s="331">
        <v>3.5</v>
      </c>
      <c r="V112" s="303" t="s">
        <v>85</v>
      </c>
      <c r="W112" s="311">
        <v>83</v>
      </c>
      <c r="X112" s="307"/>
      <c r="Y112" s="306">
        <v>2500</v>
      </c>
      <c r="Z112" s="306" t="s">
        <v>5455</v>
      </c>
      <c r="AA112" s="306"/>
      <c r="AB112" s="296" t="s">
        <v>5258</v>
      </c>
      <c r="AC112" s="308" t="s">
        <v>1606</v>
      </c>
      <c r="AD112" s="298">
        <v>33</v>
      </c>
      <c r="AE112" s="308"/>
      <c r="AF112" s="309"/>
      <c r="AG112" s="308"/>
      <c r="AH112" s="308"/>
      <c r="AI112" s="299" t="s">
        <v>85</v>
      </c>
      <c r="AJ112" s="309"/>
      <c r="AK112" s="309"/>
      <c r="AL112" s="40" t="s">
        <v>85</v>
      </c>
      <c r="AM112" s="309"/>
      <c r="AN112" s="309"/>
      <c r="AO112" s="309"/>
      <c r="AP112" s="309"/>
      <c r="AQ112" s="309"/>
      <c r="AR112" s="309"/>
      <c r="AS112" s="309"/>
      <c r="AT112" s="309"/>
      <c r="AU112" s="309"/>
      <c r="AV112" s="309"/>
      <c r="AW112" s="309"/>
      <c r="AX112" s="81"/>
      <c r="AY112" s="309"/>
      <c r="AZ112" s="310"/>
      <c r="BA112" s="98" t="s">
        <v>85</v>
      </c>
      <c r="BB112" s="99" t="s">
        <v>85</v>
      </c>
      <c r="BC112" s="98" t="s">
        <v>85</v>
      </c>
      <c r="BD112" s="310">
        <v>26.8</v>
      </c>
      <c r="BE112" s="309"/>
      <c r="BF112" s="309"/>
      <c r="BG112" s="309"/>
      <c r="BH112" s="379">
        <v>0</v>
      </c>
      <c r="BI112" s="303">
        <v>48</v>
      </c>
      <c r="BJ112" s="309" t="s">
        <v>3930</v>
      </c>
      <c r="BK112" s="80" t="s">
        <v>4050</v>
      </c>
      <c r="BL112" s="309"/>
      <c r="BM112" s="309"/>
      <c r="BN112" s="309"/>
      <c r="BO112" s="309"/>
      <c r="BP112" s="309"/>
      <c r="BQ112" s="309"/>
      <c r="BR112" s="309"/>
      <c r="BS112" s="309"/>
      <c r="BT112" s="309"/>
      <c r="BU112" s="309"/>
      <c r="BV112" s="309"/>
      <c r="BW112" s="309"/>
      <c r="BX112" s="309"/>
      <c r="BY112" s="309"/>
      <c r="BZ112" s="324" t="str">
        <f t="shared" si="4"/>
        <v>DISCONTINUED - MR105 Beadlock, 15x8, -24mm Offset, 5x4.5, 83mm Centerbore, Machined - Matte Black Ring</v>
      </c>
      <c r="CA112" s="324" t="s">
        <v>3880</v>
      </c>
      <c r="CB112" s="324" t="s">
        <v>3879</v>
      </c>
      <c r="CC112" s="313" t="str">
        <f t="shared" si="5"/>
        <v>RACE (1XX)</v>
      </c>
    </row>
    <row r="113" spans="1:81" s="301" customFormat="1" ht="15.75" customHeight="1">
      <c r="A113" s="22">
        <f t="shared" si="3"/>
        <v>110</v>
      </c>
      <c r="B113" s="99" t="s">
        <v>84</v>
      </c>
      <c r="C113" s="29" t="s">
        <v>1090</v>
      </c>
      <c r="D113" s="303" t="s">
        <v>1108</v>
      </c>
      <c r="E113" s="304" t="s">
        <v>1395</v>
      </c>
      <c r="F113" s="304"/>
      <c r="G113" s="304"/>
      <c r="H113" s="304" t="s">
        <v>1395</v>
      </c>
      <c r="I113" s="336">
        <v>41275</v>
      </c>
      <c r="J113" s="302"/>
      <c r="K113" s="293" t="s">
        <v>1274</v>
      </c>
      <c r="L113" s="305">
        <v>249.5</v>
      </c>
      <c r="M113" s="295"/>
      <c r="N113" s="295"/>
      <c r="O113" s="303">
        <v>15</v>
      </c>
      <c r="P113" s="8">
        <v>8</v>
      </c>
      <c r="Q113" s="29" t="s">
        <v>1845</v>
      </c>
      <c r="R113" s="303">
        <v>5</v>
      </c>
      <c r="S113" s="303">
        <v>4.5</v>
      </c>
      <c r="T113" s="306">
        <v>-24</v>
      </c>
      <c r="U113" s="331">
        <v>3.5</v>
      </c>
      <c r="V113" s="303" t="s">
        <v>85</v>
      </c>
      <c r="W113" s="311">
        <v>83</v>
      </c>
      <c r="X113" s="307"/>
      <c r="Y113" s="306">
        <v>2500</v>
      </c>
      <c r="Z113" s="306" t="s">
        <v>87</v>
      </c>
      <c r="AA113" s="306"/>
      <c r="AB113" s="296" t="s">
        <v>5258</v>
      </c>
      <c r="AC113" s="308" t="s">
        <v>1606</v>
      </c>
      <c r="AD113" s="298">
        <v>33</v>
      </c>
      <c r="AE113" s="308"/>
      <c r="AF113" s="309"/>
      <c r="AG113" s="308"/>
      <c r="AH113" s="308"/>
      <c r="AI113" s="299" t="s">
        <v>85</v>
      </c>
      <c r="AJ113" s="309"/>
      <c r="AK113" s="309"/>
      <c r="AL113" s="40" t="s">
        <v>85</v>
      </c>
      <c r="AM113" s="309"/>
      <c r="AN113" s="309"/>
      <c r="AO113" s="309"/>
      <c r="AP113" s="309"/>
      <c r="AQ113" s="309"/>
      <c r="AR113" s="309"/>
      <c r="AS113" s="309"/>
      <c r="AT113" s="309"/>
      <c r="AU113" s="309"/>
      <c r="AV113" s="309"/>
      <c r="AW113" s="309"/>
      <c r="AX113" s="81"/>
      <c r="AY113" s="309"/>
      <c r="AZ113" s="310"/>
      <c r="BA113" s="98" t="s">
        <v>85</v>
      </c>
      <c r="BB113" s="99" t="s">
        <v>85</v>
      </c>
      <c r="BC113" s="98" t="s">
        <v>85</v>
      </c>
      <c r="BD113" s="310">
        <v>26.8</v>
      </c>
      <c r="BE113" s="309"/>
      <c r="BF113" s="309"/>
      <c r="BG113" s="309"/>
      <c r="BH113" s="379">
        <v>0</v>
      </c>
      <c r="BI113" s="303">
        <v>48</v>
      </c>
      <c r="BJ113" s="309" t="s">
        <v>3930</v>
      </c>
      <c r="BK113" s="80" t="s">
        <v>4050</v>
      </c>
      <c r="BL113" s="309"/>
      <c r="BM113" s="309"/>
      <c r="BN113" s="309"/>
      <c r="BO113" s="309"/>
      <c r="BP113" s="309"/>
      <c r="BQ113" s="309"/>
      <c r="BR113" s="309"/>
      <c r="BS113" s="309"/>
      <c r="BT113" s="309"/>
      <c r="BU113" s="309"/>
      <c r="BV113" s="309"/>
      <c r="BW113" s="309"/>
      <c r="BX113" s="309"/>
      <c r="BY113" s="309"/>
      <c r="BZ113" s="324" t="str">
        <f t="shared" si="4"/>
        <v>DISCONTINUED - MR105 Beadlock, 15x8, -24mm Offset, 5x4.5, 83mm Centerbore, Matte Black</v>
      </c>
      <c r="CA113" s="324" t="s">
        <v>3880</v>
      </c>
      <c r="CB113" s="324" t="s">
        <v>3879</v>
      </c>
      <c r="CC113" s="313" t="str">
        <f t="shared" si="5"/>
        <v>RACE (1XX)</v>
      </c>
    </row>
    <row r="114" spans="1:81" s="301" customFormat="1" ht="15.75" customHeight="1">
      <c r="A114" s="22">
        <f t="shared" si="3"/>
        <v>111</v>
      </c>
      <c r="B114" s="99" t="s">
        <v>84</v>
      </c>
      <c r="C114" s="29" t="s">
        <v>1090</v>
      </c>
      <c r="D114" s="303" t="s">
        <v>1108</v>
      </c>
      <c r="E114" s="304" t="s">
        <v>1396</v>
      </c>
      <c r="F114" s="304"/>
      <c r="G114" s="304"/>
      <c r="H114" s="304" t="s">
        <v>1396</v>
      </c>
      <c r="I114" s="336">
        <v>41275</v>
      </c>
      <c r="J114" s="302"/>
      <c r="K114" s="293" t="s">
        <v>1274</v>
      </c>
      <c r="L114" s="305">
        <v>249.5</v>
      </c>
      <c r="M114" s="295"/>
      <c r="N114" s="295"/>
      <c r="O114" s="303">
        <v>15</v>
      </c>
      <c r="P114" s="8">
        <v>8</v>
      </c>
      <c r="Q114" s="29" t="s">
        <v>1756</v>
      </c>
      <c r="R114" s="303">
        <v>5</v>
      </c>
      <c r="S114" s="303">
        <v>5.5</v>
      </c>
      <c r="T114" s="306">
        <v>-24</v>
      </c>
      <c r="U114" s="331">
        <v>3.5</v>
      </c>
      <c r="V114" s="303" t="s">
        <v>85</v>
      </c>
      <c r="W114" s="311">
        <v>108</v>
      </c>
      <c r="X114" s="307"/>
      <c r="Y114" s="306">
        <v>2500</v>
      </c>
      <c r="Z114" s="306" t="s">
        <v>5455</v>
      </c>
      <c r="AA114" s="306"/>
      <c r="AB114" s="296" t="s">
        <v>7173</v>
      </c>
      <c r="AC114" s="308" t="s">
        <v>1597</v>
      </c>
      <c r="AD114" s="298">
        <v>33</v>
      </c>
      <c r="AE114" s="308"/>
      <c r="AF114" s="309"/>
      <c r="AG114" s="308"/>
      <c r="AH114" s="308"/>
      <c r="AI114" s="299" t="s">
        <v>85</v>
      </c>
      <c r="AJ114" s="309"/>
      <c r="AK114" s="309"/>
      <c r="AL114" s="40" t="s">
        <v>85</v>
      </c>
      <c r="AM114" s="309"/>
      <c r="AN114" s="309"/>
      <c r="AO114" s="309"/>
      <c r="AP114" s="309"/>
      <c r="AQ114" s="309"/>
      <c r="AR114" s="309"/>
      <c r="AS114" s="309"/>
      <c r="AT114" s="309"/>
      <c r="AU114" s="309"/>
      <c r="AV114" s="309"/>
      <c r="AW114" s="309"/>
      <c r="AX114" s="81"/>
      <c r="AY114" s="309"/>
      <c r="AZ114" s="310"/>
      <c r="BA114" s="98" t="s">
        <v>85</v>
      </c>
      <c r="BB114" s="99" t="s">
        <v>85</v>
      </c>
      <c r="BC114" s="98" t="s">
        <v>85</v>
      </c>
      <c r="BD114" s="310">
        <v>26.6</v>
      </c>
      <c r="BE114" s="309"/>
      <c r="BF114" s="309"/>
      <c r="BG114" s="309"/>
      <c r="BH114" s="379">
        <v>0</v>
      </c>
      <c r="BI114" s="303">
        <v>48</v>
      </c>
      <c r="BJ114" s="309" t="s">
        <v>3930</v>
      </c>
      <c r="BK114" s="80" t="s">
        <v>4050</v>
      </c>
      <c r="BL114" s="309"/>
      <c r="BM114" s="309"/>
      <c r="BN114" s="309"/>
      <c r="BO114" s="309"/>
      <c r="BP114" s="309"/>
      <c r="BQ114" s="309"/>
      <c r="BR114" s="309"/>
      <c r="BS114" s="309"/>
      <c r="BT114" s="309"/>
      <c r="BU114" s="309"/>
      <c r="BV114" s="309"/>
      <c r="BW114" s="309"/>
      <c r="BX114" s="309"/>
      <c r="BY114" s="309"/>
      <c r="BZ114" s="324" t="str">
        <f t="shared" si="4"/>
        <v>DISCONTINUED - MR105 Beadlock, 15x8, -24mm Offset, 5x5.5, 108mm Centerbore, Machined - Matte Black Ring</v>
      </c>
      <c r="CA114" s="324" t="s">
        <v>3880</v>
      </c>
      <c r="CB114" s="324" t="s">
        <v>3879</v>
      </c>
      <c r="CC114" s="313" t="str">
        <f t="shared" si="5"/>
        <v>RACE (1XX)</v>
      </c>
    </row>
    <row r="115" spans="1:81" s="301" customFormat="1" ht="15.75" customHeight="1">
      <c r="A115" s="22">
        <f t="shared" si="3"/>
        <v>112</v>
      </c>
      <c r="B115" s="99" t="s">
        <v>84</v>
      </c>
      <c r="C115" s="29" t="s">
        <v>1090</v>
      </c>
      <c r="D115" s="303" t="s">
        <v>1108</v>
      </c>
      <c r="E115" s="304" t="s">
        <v>1397</v>
      </c>
      <c r="F115" s="304"/>
      <c r="G115" s="304"/>
      <c r="H115" s="304" t="s">
        <v>1397</v>
      </c>
      <c r="I115" s="336">
        <v>41275</v>
      </c>
      <c r="J115" s="302"/>
      <c r="K115" s="293" t="s">
        <v>1274</v>
      </c>
      <c r="L115" s="305">
        <v>249.5</v>
      </c>
      <c r="M115" s="295"/>
      <c r="N115" s="295"/>
      <c r="O115" s="303">
        <v>15</v>
      </c>
      <c r="P115" s="8">
        <v>8</v>
      </c>
      <c r="Q115" s="29" t="s">
        <v>1756</v>
      </c>
      <c r="R115" s="303">
        <v>5</v>
      </c>
      <c r="S115" s="303">
        <v>5.5</v>
      </c>
      <c r="T115" s="306">
        <v>-24</v>
      </c>
      <c r="U115" s="331">
        <v>3.5</v>
      </c>
      <c r="V115" s="303" t="s">
        <v>85</v>
      </c>
      <c r="W115" s="311">
        <v>108</v>
      </c>
      <c r="X115" s="307"/>
      <c r="Y115" s="306">
        <v>2500</v>
      </c>
      <c r="Z115" s="306" t="s">
        <v>87</v>
      </c>
      <c r="AA115" s="306"/>
      <c r="AB115" s="296" t="s">
        <v>7173</v>
      </c>
      <c r="AC115" s="308" t="s">
        <v>1597</v>
      </c>
      <c r="AD115" s="298">
        <v>33</v>
      </c>
      <c r="AE115" s="308"/>
      <c r="AF115" s="309"/>
      <c r="AG115" s="308"/>
      <c r="AH115" s="308"/>
      <c r="AI115" s="299" t="s">
        <v>85</v>
      </c>
      <c r="AJ115" s="309"/>
      <c r="AK115" s="309"/>
      <c r="AL115" s="40" t="s">
        <v>85</v>
      </c>
      <c r="AM115" s="309"/>
      <c r="AN115" s="309"/>
      <c r="AO115" s="309"/>
      <c r="AP115" s="309"/>
      <c r="AQ115" s="309"/>
      <c r="AR115" s="309"/>
      <c r="AS115" s="309"/>
      <c r="AT115" s="309"/>
      <c r="AU115" s="309"/>
      <c r="AV115" s="309"/>
      <c r="AW115" s="309"/>
      <c r="AX115" s="81"/>
      <c r="AY115" s="309"/>
      <c r="AZ115" s="310"/>
      <c r="BA115" s="98" t="s">
        <v>85</v>
      </c>
      <c r="BB115" s="99" t="s">
        <v>85</v>
      </c>
      <c r="BC115" s="98" t="s">
        <v>85</v>
      </c>
      <c r="BD115" s="310">
        <v>26.6</v>
      </c>
      <c r="BE115" s="309"/>
      <c r="BF115" s="309"/>
      <c r="BG115" s="309"/>
      <c r="BH115" s="379">
        <v>0</v>
      </c>
      <c r="BI115" s="303">
        <v>48</v>
      </c>
      <c r="BJ115" s="309" t="s">
        <v>3930</v>
      </c>
      <c r="BK115" s="80" t="s">
        <v>4050</v>
      </c>
      <c r="BL115" s="309"/>
      <c r="BM115" s="309"/>
      <c r="BN115" s="309"/>
      <c r="BO115" s="309"/>
      <c r="BP115" s="309"/>
      <c r="BQ115" s="309"/>
      <c r="BR115" s="309"/>
      <c r="BS115" s="309"/>
      <c r="BT115" s="309"/>
      <c r="BU115" s="309"/>
      <c r="BV115" s="309"/>
      <c r="BW115" s="309"/>
      <c r="BX115" s="309"/>
      <c r="BY115" s="309"/>
      <c r="BZ115" s="324" t="str">
        <f t="shared" si="4"/>
        <v>DISCONTINUED - MR105 Beadlock, 15x8, -24mm Offset, 5x5.5, 108mm Centerbore, Matte Black</v>
      </c>
      <c r="CA115" s="324" t="s">
        <v>3880</v>
      </c>
      <c r="CB115" s="324" t="s">
        <v>3879</v>
      </c>
      <c r="CC115" s="313" t="str">
        <f t="shared" si="5"/>
        <v>RACE (1XX)</v>
      </c>
    </row>
    <row r="116" spans="1:81" s="301" customFormat="1" ht="15.75" customHeight="1">
      <c r="A116" s="22">
        <f t="shared" si="3"/>
        <v>113</v>
      </c>
      <c r="B116" s="99" t="s">
        <v>84</v>
      </c>
      <c r="C116" s="29" t="s">
        <v>1090</v>
      </c>
      <c r="D116" s="303" t="s">
        <v>1108</v>
      </c>
      <c r="E116" s="304" t="s">
        <v>1398</v>
      </c>
      <c r="F116" s="304"/>
      <c r="G116" s="304"/>
      <c r="H116" s="304" t="s">
        <v>1398</v>
      </c>
      <c r="I116" s="336">
        <v>41275</v>
      </c>
      <c r="J116" s="302"/>
      <c r="K116" s="293" t="s">
        <v>1274</v>
      </c>
      <c r="L116" s="305">
        <v>249.5</v>
      </c>
      <c r="M116" s="295"/>
      <c r="N116" s="295"/>
      <c r="O116" s="303">
        <v>15</v>
      </c>
      <c r="P116" s="8">
        <v>8</v>
      </c>
      <c r="Q116" s="29" t="s">
        <v>1123</v>
      </c>
      <c r="R116" s="303">
        <v>6</v>
      </c>
      <c r="S116" s="303">
        <v>5.5</v>
      </c>
      <c r="T116" s="306">
        <v>-24</v>
      </c>
      <c r="U116" s="331">
        <v>3.5</v>
      </c>
      <c r="V116" s="303" t="s">
        <v>85</v>
      </c>
      <c r="W116" s="311">
        <v>108</v>
      </c>
      <c r="X116" s="307"/>
      <c r="Y116" s="306">
        <v>2500</v>
      </c>
      <c r="Z116" s="306" t="s">
        <v>5455</v>
      </c>
      <c r="AA116" s="306"/>
      <c r="AB116" s="296" t="s">
        <v>7174</v>
      </c>
      <c r="AC116" s="308" t="s">
        <v>1597</v>
      </c>
      <c r="AD116" s="298">
        <v>33</v>
      </c>
      <c r="AE116" s="308"/>
      <c r="AF116" s="309"/>
      <c r="AG116" s="308"/>
      <c r="AH116" s="308"/>
      <c r="AI116" s="299" t="s">
        <v>85</v>
      </c>
      <c r="AJ116" s="309"/>
      <c r="AK116" s="309"/>
      <c r="AL116" s="40" t="s">
        <v>85</v>
      </c>
      <c r="AM116" s="309"/>
      <c r="AN116" s="309"/>
      <c r="AO116" s="309"/>
      <c r="AP116" s="309"/>
      <c r="AQ116" s="309"/>
      <c r="AR116" s="309"/>
      <c r="AS116" s="309"/>
      <c r="AT116" s="309"/>
      <c r="AU116" s="309"/>
      <c r="AV116" s="309"/>
      <c r="AW116" s="309"/>
      <c r="AX116" s="81"/>
      <c r="AY116" s="309"/>
      <c r="AZ116" s="310"/>
      <c r="BA116" s="98" t="s">
        <v>85</v>
      </c>
      <c r="BB116" s="99" t="s">
        <v>85</v>
      </c>
      <c r="BC116" s="98" t="s">
        <v>85</v>
      </c>
      <c r="BD116" s="310">
        <v>26.5</v>
      </c>
      <c r="BE116" s="309"/>
      <c r="BF116" s="309"/>
      <c r="BG116" s="309"/>
      <c r="BH116" s="379">
        <v>0</v>
      </c>
      <c r="BI116" s="303">
        <v>48</v>
      </c>
      <c r="BJ116" s="309" t="s">
        <v>3930</v>
      </c>
      <c r="BK116" s="80" t="s">
        <v>4050</v>
      </c>
      <c r="BL116" s="309"/>
      <c r="BM116" s="309"/>
      <c r="BN116" s="309"/>
      <c r="BO116" s="309"/>
      <c r="BP116" s="309"/>
      <c r="BQ116" s="309"/>
      <c r="BR116" s="309"/>
      <c r="BS116" s="309"/>
      <c r="BT116" s="309"/>
      <c r="BU116" s="309"/>
      <c r="BV116" s="309"/>
      <c r="BW116" s="309"/>
      <c r="BX116" s="309"/>
      <c r="BY116" s="309"/>
      <c r="BZ116" s="324" t="str">
        <f t="shared" si="4"/>
        <v>DISCONTINUED - MR105 Beadlock, 15x8, -24mm Offset, 6x5.5, 108mm Centerbore, Machined - Matte Black Ring</v>
      </c>
      <c r="CA116" s="324" t="s">
        <v>3880</v>
      </c>
      <c r="CB116" s="324" t="s">
        <v>3879</v>
      </c>
      <c r="CC116" s="313" t="str">
        <f t="shared" si="5"/>
        <v>RACE (1XX)</v>
      </c>
    </row>
    <row r="117" spans="1:81" s="301" customFormat="1" ht="15.75" customHeight="1">
      <c r="A117" s="22">
        <f t="shared" si="3"/>
        <v>114</v>
      </c>
      <c r="B117" s="99" t="s">
        <v>84</v>
      </c>
      <c r="C117" s="29" t="s">
        <v>1090</v>
      </c>
      <c r="D117" s="303" t="s">
        <v>1108</v>
      </c>
      <c r="E117" s="304" t="s">
        <v>1399</v>
      </c>
      <c r="F117" s="304"/>
      <c r="G117" s="304"/>
      <c r="H117" s="304" t="s">
        <v>1399</v>
      </c>
      <c r="I117" s="336">
        <v>41275</v>
      </c>
      <c r="J117" s="302"/>
      <c r="K117" s="293" t="s">
        <v>1274</v>
      </c>
      <c r="L117" s="305">
        <v>249.5</v>
      </c>
      <c r="M117" s="295"/>
      <c r="N117" s="295"/>
      <c r="O117" s="303">
        <v>15</v>
      </c>
      <c r="P117" s="8">
        <v>8</v>
      </c>
      <c r="Q117" s="29" t="s">
        <v>1123</v>
      </c>
      <c r="R117" s="303">
        <v>6</v>
      </c>
      <c r="S117" s="303">
        <v>5.5</v>
      </c>
      <c r="T117" s="306">
        <v>-24</v>
      </c>
      <c r="U117" s="331">
        <v>3.5</v>
      </c>
      <c r="V117" s="303" t="s">
        <v>85</v>
      </c>
      <c r="W117" s="311">
        <v>108</v>
      </c>
      <c r="X117" s="307"/>
      <c r="Y117" s="306">
        <v>2500</v>
      </c>
      <c r="Z117" s="306" t="s">
        <v>87</v>
      </c>
      <c r="AA117" s="306"/>
      <c r="AB117" s="296" t="s">
        <v>7174</v>
      </c>
      <c r="AC117" s="308" t="s">
        <v>1597</v>
      </c>
      <c r="AD117" s="298">
        <v>33</v>
      </c>
      <c r="AE117" s="308"/>
      <c r="AF117" s="309"/>
      <c r="AG117" s="308"/>
      <c r="AH117" s="308"/>
      <c r="AI117" s="299" t="s">
        <v>85</v>
      </c>
      <c r="AJ117" s="309"/>
      <c r="AK117" s="309"/>
      <c r="AL117" s="40" t="s">
        <v>85</v>
      </c>
      <c r="AM117" s="309"/>
      <c r="AN117" s="309"/>
      <c r="AO117" s="309"/>
      <c r="AP117" s="309"/>
      <c r="AQ117" s="309"/>
      <c r="AR117" s="309"/>
      <c r="AS117" s="309"/>
      <c r="AT117" s="309"/>
      <c r="AU117" s="309"/>
      <c r="AV117" s="309"/>
      <c r="AW117" s="309"/>
      <c r="AX117" s="81"/>
      <c r="AY117" s="309"/>
      <c r="AZ117" s="310"/>
      <c r="BA117" s="98" t="s">
        <v>85</v>
      </c>
      <c r="BB117" s="99" t="s">
        <v>85</v>
      </c>
      <c r="BC117" s="98" t="s">
        <v>85</v>
      </c>
      <c r="BD117" s="310">
        <v>26.5</v>
      </c>
      <c r="BE117" s="309"/>
      <c r="BF117" s="309"/>
      <c r="BG117" s="309"/>
      <c r="BH117" s="379">
        <v>0</v>
      </c>
      <c r="BI117" s="303">
        <v>48</v>
      </c>
      <c r="BJ117" s="309" t="s">
        <v>3930</v>
      </c>
      <c r="BK117" s="80" t="s">
        <v>4050</v>
      </c>
      <c r="BL117" s="309"/>
      <c r="BM117" s="309"/>
      <c r="BN117" s="309"/>
      <c r="BO117" s="309"/>
      <c r="BP117" s="309"/>
      <c r="BQ117" s="309"/>
      <c r="BR117" s="309"/>
      <c r="BS117" s="309"/>
      <c r="BT117" s="309"/>
      <c r="BU117" s="309"/>
      <c r="BV117" s="309"/>
      <c r="BW117" s="309"/>
      <c r="BX117" s="309"/>
      <c r="BY117" s="309"/>
      <c r="BZ117" s="324" t="str">
        <f t="shared" si="4"/>
        <v>DISCONTINUED - MR105 Beadlock, 15x8, -24mm Offset, 6x5.5, 108mm Centerbore, Matte Black</v>
      </c>
      <c r="CA117" s="324" t="s">
        <v>3880</v>
      </c>
      <c r="CB117" s="324" t="s">
        <v>3879</v>
      </c>
      <c r="CC117" s="313" t="str">
        <f t="shared" si="5"/>
        <v>RACE (1XX)</v>
      </c>
    </row>
    <row r="118" spans="1:81" s="301" customFormat="1" ht="15.75" customHeight="1">
      <c r="A118" s="22">
        <f t="shared" si="3"/>
        <v>115</v>
      </c>
      <c r="B118" s="99" t="s">
        <v>84</v>
      </c>
      <c r="C118" s="29" t="s">
        <v>1090</v>
      </c>
      <c r="D118" s="303" t="s">
        <v>1108</v>
      </c>
      <c r="E118" s="304" t="s">
        <v>1400</v>
      </c>
      <c r="F118" s="304"/>
      <c r="G118" s="304"/>
      <c r="H118" s="304" t="s">
        <v>1400</v>
      </c>
      <c r="I118" s="336">
        <v>41275</v>
      </c>
      <c r="J118" s="302"/>
      <c r="K118" s="293" t="s">
        <v>1274</v>
      </c>
      <c r="L118" s="305">
        <v>249.5</v>
      </c>
      <c r="M118" s="295"/>
      <c r="N118" s="295"/>
      <c r="O118" s="303">
        <v>15</v>
      </c>
      <c r="P118" s="8">
        <v>8</v>
      </c>
      <c r="Q118" s="29" t="s">
        <v>246</v>
      </c>
      <c r="R118" s="303" t="s">
        <v>246</v>
      </c>
      <c r="S118" s="303" t="s">
        <v>246</v>
      </c>
      <c r="T118" s="306">
        <v>-24</v>
      </c>
      <c r="U118" s="331">
        <v>3.5</v>
      </c>
      <c r="V118" s="303" t="s">
        <v>85</v>
      </c>
      <c r="W118" s="311">
        <v>83</v>
      </c>
      <c r="X118" s="307"/>
      <c r="Y118" s="306">
        <v>2500</v>
      </c>
      <c r="Z118" s="306" t="s">
        <v>5455</v>
      </c>
      <c r="AA118" s="306"/>
      <c r="AB118" s="296" t="s">
        <v>5911</v>
      </c>
      <c r="AC118" s="308" t="s">
        <v>1606</v>
      </c>
      <c r="AD118" s="298">
        <v>33</v>
      </c>
      <c r="AE118" s="308"/>
      <c r="AF118" s="309"/>
      <c r="AG118" s="308"/>
      <c r="AH118" s="308"/>
      <c r="AI118" s="299" t="s">
        <v>85</v>
      </c>
      <c r="AJ118" s="309"/>
      <c r="AK118" s="309"/>
      <c r="AL118" s="40" t="s">
        <v>85</v>
      </c>
      <c r="AM118" s="309"/>
      <c r="AN118" s="309"/>
      <c r="AO118" s="309"/>
      <c r="AP118" s="309"/>
      <c r="AQ118" s="309"/>
      <c r="AR118" s="309"/>
      <c r="AS118" s="309"/>
      <c r="AT118" s="309"/>
      <c r="AU118" s="309"/>
      <c r="AV118" s="309"/>
      <c r="AW118" s="309"/>
      <c r="AX118" s="81"/>
      <c r="AY118" s="309"/>
      <c r="AZ118" s="310"/>
      <c r="BA118" s="98" t="s">
        <v>85</v>
      </c>
      <c r="BB118" s="99" t="s">
        <v>85</v>
      </c>
      <c r="BC118" s="98" t="s">
        <v>85</v>
      </c>
      <c r="BD118" s="310">
        <v>26.8</v>
      </c>
      <c r="BE118" s="309"/>
      <c r="BF118" s="309"/>
      <c r="BG118" s="309"/>
      <c r="BH118" s="379">
        <v>0</v>
      </c>
      <c r="BI118" s="303">
        <v>48</v>
      </c>
      <c r="BJ118" s="309" t="s">
        <v>3930</v>
      </c>
      <c r="BK118" s="80" t="s">
        <v>4050</v>
      </c>
      <c r="BL118" s="309"/>
      <c r="BM118" s="309"/>
      <c r="BN118" s="309"/>
      <c r="BO118" s="309"/>
      <c r="BP118" s="309"/>
      <c r="BQ118" s="309"/>
      <c r="BR118" s="309"/>
      <c r="BS118" s="309"/>
      <c r="BT118" s="309"/>
      <c r="BU118" s="309"/>
      <c r="BV118" s="309"/>
      <c r="BW118" s="309"/>
      <c r="BX118" s="309"/>
      <c r="BY118" s="309"/>
      <c r="BZ118" s="324" t="str">
        <f t="shared" si="4"/>
        <v>DISCONTINUED - MR105 Beadlock, 15x8, -24mm Offset, BLANK, 83mm Centerbore, Machined - Matte Black Ring</v>
      </c>
      <c r="CA118" s="324" t="s">
        <v>3880</v>
      </c>
      <c r="CB118" s="324" t="s">
        <v>3879</v>
      </c>
      <c r="CC118" s="313" t="str">
        <f t="shared" si="5"/>
        <v>RACE (1XX)</v>
      </c>
    </row>
    <row r="119" spans="1:81" s="301" customFormat="1" ht="15.75" customHeight="1">
      <c r="A119" s="22">
        <f t="shared" si="3"/>
        <v>116</v>
      </c>
      <c r="B119" s="99" t="s">
        <v>84</v>
      </c>
      <c r="C119" s="29" t="s">
        <v>1090</v>
      </c>
      <c r="D119" s="303" t="s">
        <v>1108</v>
      </c>
      <c r="E119" s="304" t="s">
        <v>1401</v>
      </c>
      <c r="F119" s="304"/>
      <c r="G119" s="304"/>
      <c r="H119" s="304" t="s">
        <v>1401</v>
      </c>
      <c r="I119" s="336">
        <v>41275</v>
      </c>
      <c r="J119" s="302"/>
      <c r="K119" s="293" t="s">
        <v>1274</v>
      </c>
      <c r="L119" s="305">
        <v>249.5</v>
      </c>
      <c r="M119" s="295"/>
      <c r="N119" s="295"/>
      <c r="O119" s="303">
        <v>15</v>
      </c>
      <c r="P119" s="8">
        <v>8</v>
      </c>
      <c r="Q119" s="29" t="s">
        <v>246</v>
      </c>
      <c r="R119" s="303" t="s">
        <v>246</v>
      </c>
      <c r="S119" s="303" t="s">
        <v>246</v>
      </c>
      <c r="T119" s="306">
        <v>-24</v>
      </c>
      <c r="U119" s="331">
        <v>3.5</v>
      </c>
      <c r="V119" s="303" t="s">
        <v>85</v>
      </c>
      <c r="W119" s="311">
        <v>83</v>
      </c>
      <c r="X119" s="307"/>
      <c r="Y119" s="306">
        <v>2500</v>
      </c>
      <c r="Z119" s="306" t="s">
        <v>87</v>
      </c>
      <c r="AA119" s="306"/>
      <c r="AB119" s="296" t="s">
        <v>5911</v>
      </c>
      <c r="AC119" s="308" t="s">
        <v>1606</v>
      </c>
      <c r="AD119" s="298">
        <v>33</v>
      </c>
      <c r="AE119" s="308"/>
      <c r="AF119" s="309"/>
      <c r="AG119" s="308"/>
      <c r="AH119" s="308"/>
      <c r="AI119" s="299" t="s">
        <v>85</v>
      </c>
      <c r="AJ119" s="309"/>
      <c r="AK119" s="309"/>
      <c r="AL119" s="40" t="s">
        <v>85</v>
      </c>
      <c r="AM119" s="309"/>
      <c r="AN119" s="309"/>
      <c r="AO119" s="309"/>
      <c r="AP119" s="309"/>
      <c r="AQ119" s="309"/>
      <c r="AR119" s="309"/>
      <c r="AS119" s="309"/>
      <c r="AT119" s="309"/>
      <c r="AU119" s="309"/>
      <c r="AV119" s="309"/>
      <c r="AW119" s="309"/>
      <c r="AX119" s="81"/>
      <c r="AY119" s="309"/>
      <c r="AZ119" s="310"/>
      <c r="BA119" s="98" t="s">
        <v>85</v>
      </c>
      <c r="BB119" s="99" t="s">
        <v>85</v>
      </c>
      <c r="BC119" s="98" t="s">
        <v>85</v>
      </c>
      <c r="BD119" s="310">
        <v>26.8</v>
      </c>
      <c r="BE119" s="309"/>
      <c r="BF119" s="309"/>
      <c r="BG119" s="309"/>
      <c r="BH119" s="379">
        <v>0</v>
      </c>
      <c r="BI119" s="303">
        <v>48</v>
      </c>
      <c r="BJ119" s="309" t="s">
        <v>3930</v>
      </c>
      <c r="BK119" s="80" t="s">
        <v>4050</v>
      </c>
      <c r="BL119" s="309"/>
      <c r="BM119" s="309"/>
      <c r="BN119" s="309"/>
      <c r="BO119" s="309"/>
      <c r="BP119" s="309"/>
      <c r="BQ119" s="309"/>
      <c r="BR119" s="309"/>
      <c r="BS119" s="309"/>
      <c r="BT119" s="309"/>
      <c r="BU119" s="309"/>
      <c r="BV119" s="309"/>
      <c r="BW119" s="309"/>
      <c r="BX119" s="309"/>
      <c r="BY119" s="309"/>
      <c r="BZ119" s="324" t="str">
        <f t="shared" si="4"/>
        <v>DISCONTINUED - MR105 Beadlock, 15x8, -24mm Offset, BLANK, 83mm Centerbore, Matte Black</v>
      </c>
      <c r="CA119" s="324" t="s">
        <v>3880</v>
      </c>
      <c r="CB119" s="324" t="s">
        <v>3879</v>
      </c>
      <c r="CC119" s="313" t="str">
        <f t="shared" si="5"/>
        <v>RACE (1XX)</v>
      </c>
    </row>
    <row r="120" spans="1:81" s="301" customFormat="1" ht="15.75" customHeight="1">
      <c r="A120" s="22">
        <f t="shared" si="3"/>
        <v>117</v>
      </c>
      <c r="B120" s="99" t="s">
        <v>84</v>
      </c>
      <c r="C120" s="29" t="s">
        <v>1072</v>
      </c>
      <c r="D120" s="303" t="s">
        <v>1118</v>
      </c>
      <c r="E120" s="304" t="s">
        <v>1402</v>
      </c>
      <c r="F120" s="304"/>
      <c r="G120" s="304"/>
      <c r="H120" s="304" t="s">
        <v>1402</v>
      </c>
      <c r="I120" s="336">
        <v>41640</v>
      </c>
      <c r="J120" s="302"/>
      <c r="K120" s="293" t="s">
        <v>1274</v>
      </c>
      <c r="L120" s="305">
        <v>252.5</v>
      </c>
      <c r="M120" s="295"/>
      <c r="N120" s="295"/>
      <c r="O120" s="303">
        <v>18</v>
      </c>
      <c r="P120" s="8">
        <v>9</v>
      </c>
      <c r="Q120" s="29" t="s">
        <v>1123</v>
      </c>
      <c r="R120" s="303">
        <v>6</v>
      </c>
      <c r="S120" s="303">
        <v>5.5</v>
      </c>
      <c r="T120" s="306">
        <v>-12</v>
      </c>
      <c r="U120" s="331">
        <v>4.5</v>
      </c>
      <c r="V120" s="303" t="s">
        <v>85</v>
      </c>
      <c r="W120" s="311">
        <v>108</v>
      </c>
      <c r="X120" s="307">
        <v>30.8</v>
      </c>
      <c r="Y120" s="306">
        <v>2500</v>
      </c>
      <c r="Z120" s="306" t="s">
        <v>1418</v>
      </c>
      <c r="AA120" s="306"/>
      <c r="AB120" s="296" t="s">
        <v>7140</v>
      </c>
      <c r="AC120" s="308" t="s">
        <v>1595</v>
      </c>
      <c r="AD120" s="298">
        <v>33</v>
      </c>
      <c r="AE120" s="308" t="s">
        <v>85</v>
      </c>
      <c r="AF120" s="309"/>
      <c r="AG120" s="308"/>
      <c r="AH120" s="308" t="s">
        <v>86</v>
      </c>
      <c r="AI120" s="299" t="s">
        <v>85</v>
      </c>
      <c r="AJ120" s="309"/>
      <c r="AK120" s="309"/>
      <c r="AL120" s="40" t="s">
        <v>85</v>
      </c>
      <c r="AM120" s="309"/>
      <c r="AN120" s="309"/>
      <c r="AO120" s="309"/>
      <c r="AP120" s="309"/>
      <c r="AQ120" s="309"/>
      <c r="AR120" s="309"/>
      <c r="AS120" s="309"/>
      <c r="AT120" s="309"/>
      <c r="AU120" s="309"/>
      <c r="AV120" s="309"/>
      <c r="AW120" s="309"/>
      <c r="AX120" s="81"/>
      <c r="AY120" s="309"/>
      <c r="AZ120" s="310"/>
      <c r="BA120" s="98" t="s">
        <v>85</v>
      </c>
      <c r="BB120" s="99" t="s">
        <v>85</v>
      </c>
      <c r="BC120" s="98" t="s">
        <v>85</v>
      </c>
      <c r="BD120" s="310">
        <v>33.799999999999997</v>
      </c>
      <c r="BE120" s="309"/>
      <c r="BF120" s="309"/>
      <c r="BG120" s="309"/>
      <c r="BH120" s="379">
        <v>0</v>
      </c>
      <c r="BI120" s="303">
        <v>36</v>
      </c>
      <c r="BJ120" s="309" t="s">
        <v>3930</v>
      </c>
      <c r="BK120" s="80" t="s">
        <v>4050</v>
      </c>
      <c r="BL120" s="309"/>
      <c r="BM120" s="309"/>
      <c r="BN120" s="309"/>
      <c r="BO120" s="309"/>
      <c r="BP120" s="309"/>
      <c r="BQ120" s="309"/>
      <c r="BR120" s="309"/>
      <c r="BS120" s="309"/>
      <c r="BT120" s="309"/>
      <c r="BU120" s="309"/>
      <c r="BV120" s="309"/>
      <c r="BW120" s="309"/>
      <c r="BX120" s="309"/>
      <c r="BY120" s="309"/>
      <c r="BZ120" s="324" t="str">
        <f t="shared" si="4"/>
        <v>DISCONTINUED - MR307 Hole, 18x9, -12mm Offset, 6x5.5, 108mm Centerbore, Magnesium Grey/Machined Street Lock</v>
      </c>
      <c r="CA120" s="324" t="s">
        <v>3880</v>
      </c>
      <c r="CB120" s="324" t="s">
        <v>3879</v>
      </c>
      <c r="CC120" s="313" t="str">
        <f t="shared" si="5"/>
        <v>STREET (3XX)</v>
      </c>
    </row>
    <row r="121" spans="1:81" s="301" customFormat="1" ht="15.75" customHeight="1">
      <c r="A121" s="22">
        <f t="shared" si="3"/>
        <v>118</v>
      </c>
      <c r="B121" s="99" t="s">
        <v>84</v>
      </c>
      <c r="C121" s="29" t="s">
        <v>1072</v>
      </c>
      <c r="D121" s="303" t="s">
        <v>1118</v>
      </c>
      <c r="E121" s="304" t="s">
        <v>1403</v>
      </c>
      <c r="F121" s="304"/>
      <c r="G121" s="304"/>
      <c r="H121" s="304" t="s">
        <v>1403</v>
      </c>
      <c r="I121" s="336">
        <v>41640</v>
      </c>
      <c r="J121" s="302"/>
      <c r="K121" s="293" t="s">
        <v>1274</v>
      </c>
      <c r="L121" s="305">
        <v>212.5</v>
      </c>
      <c r="M121" s="295"/>
      <c r="N121" s="295"/>
      <c r="O121" s="303">
        <v>17</v>
      </c>
      <c r="P121" s="8">
        <v>8.5</v>
      </c>
      <c r="Q121" s="29" t="s">
        <v>1763</v>
      </c>
      <c r="R121" s="303">
        <v>8</v>
      </c>
      <c r="S121" s="303">
        <v>170</v>
      </c>
      <c r="T121" s="306">
        <v>0</v>
      </c>
      <c r="U121" s="331">
        <v>4.75</v>
      </c>
      <c r="V121" s="303" t="s">
        <v>85</v>
      </c>
      <c r="W121" s="311">
        <v>130.81</v>
      </c>
      <c r="X121" s="307">
        <v>28.5</v>
      </c>
      <c r="Y121" s="306">
        <v>3640</v>
      </c>
      <c r="Z121" s="306" t="s">
        <v>1418</v>
      </c>
      <c r="AA121" s="306"/>
      <c r="AB121" s="296" t="s">
        <v>5557</v>
      </c>
      <c r="AC121" s="308" t="s">
        <v>1602</v>
      </c>
      <c r="AD121" s="298">
        <v>33</v>
      </c>
      <c r="AE121" s="308" t="s">
        <v>85</v>
      </c>
      <c r="AF121" s="309"/>
      <c r="AG121" s="308"/>
      <c r="AH121" s="308" t="s">
        <v>86</v>
      </c>
      <c r="AI121" s="299" t="s">
        <v>85</v>
      </c>
      <c r="AJ121" s="309"/>
      <c r="AK121" s="309"/>
      <c r="AL121" s="40" t="s">
        <v>85</v>
      </c>
      <c r="AM121" s="309"/>
      <c r="AN121" s="309"/>
      <c r="AO121" s="309"/>
      <c r="AP121" s="309"/>
      <c r="AQ121" s="309"/>
      <c r="AR121" s="309"/>
      <c r="AS121" s="309"/>
      <c r="AT121" s="309"/>
      <c r="AU121" s="309"/>
      <c r="AV121" s="309"/>
      <c r="AW121" s="309"/>
      <c r="AX121" s="81"/>
      <c r="AY121" s="309"/>
      <c r="AZ121" s="310"/>
      <c r="BA121" s="98" t="s">
        <v>85</v>
      </c>
      <c r="BB121" s="99" t="s">
        <v>85</v>
      </c>
      <c r="BC121" s="98" t="s">
        <v>85</v>
      </c>
      <c r="BD121" s="310">
        <v>31.5</v>
      </c>
      <c r="BE121" s="309"/>
      <c r="BF121" s="309"/>
      <c r="BG121" s="309"/>
      <c r="BH121" s="379">
        <v>0</v>
      </c>
      <c r="BI121" s="303">
        <v>36</v>
      </c>
      <c r="BJ121" s="309" t="s">
        <v>3930</v>
      </c>
      <c r="BK121" s="80" t="s">
        <v>4050</v>
      </c>
      <c r="BL121" s="309"/>
      <c r="BM121" s="309"/>
      <c r="BN121" s="309"/>
      <c r="BO121" s="309"/>
      <c r="BP121" s="309"/>
      <c r="BQ121" s="309"/>
      <c r="BR121" s="309"/>
      <c r="BS121" s="309"/>
      <c r="BT121" s="309"/>
      <c r="BU121" s="309"/>
      <c r="BV121" s="309"/>
      <c r="BW121" s="309"/>
      <c r="BX121" s="309"/>
      <c r="BY121" s="309"/>
      <c r="BZ121" s="324" t="str">
        <f t="shared" si="4"/>
        <v>DISCONTINUED - MR307 Hole, 17x8.5, 0mm Offset, 8x170, 130.81mm Centerbore, Magnesium Grey/Machined Street Lock</v>
      </c>
      <c r="CA121" s="324" t="s">
        <v>3880</v>
      </c>
      <c r="CB121" s="324" t="s">
        <v>3879</v>
      </c>
      <c r="CC121" s="313" t="str">
        <f t="shared" si="5"/>
        <v>STREET (3XX)</v>
      </c>
    </row>
    <row r="122" spans="1:81" s="301" customFormat="1" ht="15.75" customHeight="1">
      <c r="A122" s="22">
        <f t="shared" si="3"/>
        <v>119</v>
      </c>
      <c r="B122" s="99" t="s">
        <v>84</v>
      </c>
      <c r="C122" s="29" t="s">
        <v>1072</v>
      </c>
      <c r="D122" s="303" t="s">
        <v>1118</v>
      </c>
      <c r="E122" s="304" t="s">
        <v>1404</v>
      </c>
      <c r="F122" s="304"/>
      <c r="G122" s="304"/>
      <c r="H122" s="304" t="s">
        <v>1404</v>
      </c>
      <c r="I122" s="336">
        <v>41640</v>
      </c>
      <c r="J122" s="302"/>
      <c r="K122" s="293" t="s">
        <v>1274</v>
      </c>
      <c r="L122" s="305">
        <v>212.5</v>
      </c>
      <c r="M122" s="295"/>
      <c r="N122" s="295"/>
      <c r="O122" s="303">
        <v>17</v>
      </c>
      <c r="P122" s="8">
        <v>8.5</v>
      </c>
      <c r="Q122" s="29" t="s">
        <v>1762</v>
      </c>
      <c r="R122" s="303">
        <v>8</v>
      </c>
      <c r="S122" s="303">
        <v>6.5</v>
      </c>
      <c r="T122" s="306">
        <v>0</v>
      </c>
      <c r="U122" s="331">
        <v>4.75</v>
      </c>
      <c r="V122" s="303" t="s">
        <v>85</v>
      </c>
      <c r="W122" s="311">
        <v>130.81</v>
      </c>
      <c r="X122" s="307">
        <v>28.5</v>
      </c>
      <c r="Y122" s="306">
        <v>3640</v>
      </c>
      <c r="Z122" s="306" t="s">
        <v>1418</v>
      </c>
      <c r="AA122" s="306"/>
      <c r="AB122" s="296" t="s">
        <v>5556</v>
      </c>
      <c r="AC122" s="308" t="s">
        <v>1602</v>
      </c>
      <c r="AD122" s="298">
        <v>33</v>
      </c>
      <c r="AE122" s="308" t="s">
        <v>85</v>
      </c>
      <c r="AF122" s="309"/>
      <c r="AG122" s="308"/>
      <c r="AH122" s="308" t="s">
        <v>86</v>
      </c>
      <c r="AI122" s="299" t="s">
        <v>85</v>
      </c>
      <c r="AJ122" s="309"/>
      <c r="AK122" s="309"/>
      <c r="AL122" s="40" t="s">
        <v>85</v>
      </c>
      <c r="AM122" s="309"/>
      <c r="AN122" s="309"/>
      <c r="AO122" s="309"/>
      <c r="AP122" s="309"/>
      <c r="AQ122" s="309"/>
      <c r="AR122" s="309"/>
      <c r="AS122" s="309"/>
      <c r="AT122" s="309"/>
      <c r="AU122" s="309"/>
      <c r="AV122" s="309"/>
      <c r="AW122" s="309"/>
      <c r="AX122" s="81"/>
      <c r="AY122" s="309"/>
      <c r="AZ122" s="310"/>
      <c r="BA122" s="98" t="s">
        <v>85</v>
      </c>
      <c r="BB122" s="99" t="s">
        <v>85</v>
      </c>
      <c r="BC122" s="98" t="s">
        <v>85</v>
      </c>
      <c r="BD122" s="310">
        <v>31.5</v>
      </c>
      <c r="BE122" s="309"/>
      <c r="BF122" s="309"/>
      <c r="BG122" s="309"/>
      <c r="BH122" s="379">
        <v>0</v>
      </c>
      <c r="BI122" s="303">
        <v>36</v>
      </c>
      <c r="BJ122" s="309" t="s">
        <v>3930</v>
      </c>
      <c r="BK122" s="80" t="s">
        <v>4050</v>
      </c>
      <c r="BL122" s="309"/>
      <c r="BM122" s="309"/>
      <c r="BN122" s="309"/>
      <c r="BO122" s="309"/>
      <c r="BP122" s="309"/>
      <c r="BQ122" s="309"/>
      <c r="BR122" s="309"/>
      <c r="BS122" s="309"/>
      <c r="BT122" s="309"/>
      <c r="BU122" s="309"/>
      <c r="BV122" s="309"/>
      <c r="BW122" s="309"/>
      <c r="BX122" s="309"/>
      <c r="BY122" s="309"/>
      <c r="BZ122" s="324" t="str">
        <f t="shared" si="4"/>
        <v>DISCONTINUED - MR307 Hole, 17x8.5, 0mm Offset, 8x6.5, 130.81mm Centerbore, Magnesium Grey/Machined Street Lock</v>
      </c>
      <c r="CA122" s="324" t="s">
        <v>3880</v>
      </c>
      <c r="CB122" s="324" t="s">
        <v>3879</v>
      </c>
      <c r="CC122" s="313" t="str">
        <f t="shared" si="5"/>
        <v>STREET (3XX)</v>
      </c>
    </row>
    <row r="123" spans="1:81" s="301" customFormat="1" ht="15.75" customHeight="1">
      <c r="A123" s="22">
        <f t="shared" si="3"/>
        <v>120</v>
      </c>
      <c r="B123" s="99" t="s">
        <v>84</v>
      </c>
      <c r="C123" s="29" t="s">
        <v>1072</v>
      </c>
      <c r="D123" s="303" t="s">
        <v>1118</v>
      </c>
      <c r="E123" s="304" t="s">
        <v>1405</v>
      </c>
      <c r="F123" s="304"/>
      <c r="G123" s="304"/>
      <c r="H123" s="304" t="s">
        <v>1405</v>
      </c>
      <c r="I123" s="336">
        <v>41640</v>
      </c>
      <c r="J123" s="302"/>
      <c r="K123" s="293" t="s">
        <v>1274</v>
      </c>
      <c r="L123" s="305">
        <v>212.5</v>
      </c>
      <c r="M123" s="295"/>
      <c r="N123" s="295"/>
      <c r="O123" s="303">
        <v>17</v>
      </c>
      <c r="P123" s="8">
        <v>8.5</v>
      </c>
      <c r="Q123" s="29" t="s">
        <v>1123</v>
      </c>
      <c r="R123" s="303">
        <v>6</v>
      </c>
      <c r="S123" s="303">
        <v>5.5</v>
      </c>
      <c r="T123" s="306">
        <v>0</v>
      </c>
      <c r="U123" s="331">
        <v>4.75</v>
      </c>
      <c r="V123" s="303" t="s">
        <v>85</v>
      </c>
      <c r="W123" s="311">
        <v>108</v>
      </c>
      <c r="X123" s="307">
        <v>27</v>
      </c>
      <c r="Y123" s="306">
        <v>2500</v>
      </c>
      <c r="Z123" s="306" t="s">
        <v>1418</v>
      </c>
      <c r="AA123" s="306"/>
      <c r="AB123" s="296" t="s">
        <v>4485</v>
      </c>
      <c r="AC123" s="308" t="s">
        <v>1595</v>
      </c>
      <c r="AD123" s="298">
        <v>33</v>
      </c>
      <c r="AE123" s="308" t="s">
        <v>85</v>
      </c>
      <c r="AF123" s="309"/>
      <c r="AG123" s="308"/>
      <c r="AH123" s="308" t="s">
        <v>86</v>
      </c>
      <c r="AI123" s="299" t="s">
        <v>85</v>
      </c>
      <c r="AJ123" s="309"/>
      <c r="AK123" s="309"/>
      <c r="AL123" s="40" t="s">
        <v>85</v>
      </c>
      <c r="AM123" s="309"/>
      <c r="AN123" s="309"/>
      <c r="AO123" s="309"/>
      <c r="AP123" s="309"/>
      <c r="AQ123" s="309"/>
      <c r="AR123" s="309"/>
      <c r="AS123" s="309"/>
      <c r="AT123" s="309"/>
      <c r="AU123" s="309"/>
      <c r="AV123" s="309"/>
      <c r="AW123" s="309"/>
      <c r="AX123" s="81"/>
      <c r="AY123" s="309"/>
      <c r="AZ123" s="310"/>
      <c r="BA123" s="98" t="s">
        <v>85</v>
      </c>
      <c r="BB123" s="99" t="s">
        <v>85</v>
      </c>
      <c r="BC123" s="98" t="s">
        <v>85</v>
      </c>
      <c r="BD123" s="310">
        <v>30</v>
      </c>
      <c r="BE123" s="309"/>
      <c r="BF123" s="309"/>
      <c r="BG123" s="309"/>
      <c r="BH123" s="379">
        <v>0</v>
      </c>
      <c r="BI123" s="303">
        <v>36</v>
      </c>
      <c r="BJ123" s="309" t="s">
        <v>3930</v>
      </c>
      <c r="BK123" s="80" t="s">
        <v>4050</v>
      </c>
      <c r="BL123" s="309"/>
      <c r="BM123" s="309"/>
      <c r="BN123" s="309"/>
      <c r="BO123" s="309"/>
      <c r="BP123" s="309"/>
      <c r="BQ123" s="309"/>
      <c r="BR123" s="309"/>
      <c r="BS123" s="309"/>
      <c r="BT123" s="309"/>
      <c r="BU123" s="309"/>
      <c r="BV123" s="309"/>
      <c r="BW123" s="309"/>
      <c r="BX123" s="309"/>
      <c r="BY123" s="309"/>
      <c r="BZ123" s="324" t="str">
        <f t="shared" si="4"/>
        <v>DISCONTINUED - MR307 Hole, 17x8.5, 0mm Offset, 6x5.5, 108mm Centerbore, Magnesium Grey/Machined Street Lock</v>
      </c>
      <c r="CA123" s="324" t="s">
        <v>3880</v>
      </c>
      <c r="CB123" s="324" t="s">
        <v>3879</v>
      </c>
      <c r="CC123" s="313" t="str">
        <f t="shared" si="5"/>
        <v>STREET (3XX)</v>
      </c>
    </row>
    <row r="124" spans="1:81" s="301" customFormat="1" ht="15.75" customHeight="1">
      <c r="A124" s="22">
        <f t="shared" si="3"/>
        <v>121</v>
      </c>
      <c r="B124" s="99" t="s">
        <v>84</v>
      </c>
      <c r="C124" s="29" t="s">
        <v>1072</v>
      </c>
      <c r="D124" s="303" t="s">
        <v>1118</v>
      </c>
      <c r="E124" s="304" t="s">
        <v>1406</v>
      </c>
      <c r="F124" s="304"/>
      <c r="G124" s="304"/>
      <c r="H124" s="304" t="s">
        <v>1406</v>
      </c>
      <c r="I124" s="336">
        <v>41640</v>
      </c>
      <c r="J124" s="302"/>
      <c r="K124" s="293" t="s">
        <v>1274</v>
      </c>
      <c r="L124" s="305">
        <v>212.5</v>
      </c>
      <c r="M124" s="295"/>
      <c r="N124" s="295"/>
      <c r="O124" s="303">
        <v>17</v>
      </c>
      <c r="P124" s="8">
        <v>8.5</v>
      </c>
      <c r="Q124" s="29" t="s">
        <v>1760</v>
      </c>
      <c r="R124" s="303">
        <v>6</v>
      </c>
      <c r="S124" s="303">
        <v>135</v>
      </c>
      <c r="T124" s="306">
        <v>0</v>
      </c>
      <c r="U124" s="331">
        <v>4.75</v>
      </c>
      <c r="V124" s="303" t="s">
        <v>85</v>
      </c>
      <c r="W124" s="311">
        <v>94</v>
      </c>
      <c r="X124" s="307">
        <v>27</v>
      </c>
      <c r="Y124" s="306">
        <v>2500</v>
      </c>
      <c r="Z124" s="306" t="s">
        <v>1418</v>
      </c>
      <c r="AA124" s="306"/>
      <c r="AB124" s="296" t="s">
        <v>4761</v>
      </c>
      <c r="AC124" s="308" t="s">
        <v>1592</v>
      </c>
      <c r="AD124" s="298">
        <v>33</v>
      </c>
      <c r="AE124" s="308" t="s">
        <v>85</v>
      </c>
      <c r="AF124" s="309"/>
      <c r="AG124" s="308"/>
      <c r="AH124" s="308" t="s">
        <v>86</v>
      </c>
      <c r="AI124" s="299" t="s">
        <v>85</v>
      </c>
      <c r="AJ124" s="309"/>
      <c r="AK124" s="309"/>
      <c r="AL124" s="40" t="s">
        <v>85</v>
      </c>
      <c r="AM124" s="309"/>
      <c r="AN124" s="309"/>
      <c r="AO124" s="309"/>
      <c r="AP124" s="309"/>
      <c r="AQ124" s="309"/>
      <c r="AR124" s="309"/>
      <c r="AS124" s="309"/>
      <c r="AT124" s="309"/>
      <c r="AU124" s="309"/>
      <c r="AV124" s="309"/>
      <c r="AW124" s="309"/>
      <c r="AX124" s="81"/>
      <c r="AY124" s="309"/>
      <c r="AZ124" s="310"/>
      <c r="BA124" s="98" t="s">
        <v>85</v>
      </c>
      <c r="BB124" s="99" t="s">
        <v>85</v>
      </c>
      <c r="BC124" s="98" t="s">
        <v>85</v>
      </c>
      <c r="BD124" s="310">
        <v>30</v>
      </c>
      <c r="BE124" s="309"/>
      <c r="BF124" s="309"/>
      <c r="BG124" s="309"/>
      <c r="BH124" s="379">
        <v>0</v>
      </c>
      <c r="BI124" s="303">
        <v>36</v>
      </c>
      <c r="BJ124" s="309" t="s">
        <v>3930</v>
      </c>
      <c r="BK124" s="80" t="s">
        <v>4050</v>
      </c>
      <c r="BL124" s="309"/>
      <c r="BM124" s="309"/>
      <c r="BN124" s="309"/>
      <c r="BO124" s="309"/>
      <c r="BP124" s="309"/>
      <c r="BQ124" s="309"/>
      <c r="BR124" s="309"/>
      <c r="BS124" s="309"/>
      <c r="BT124" s="309"/>
      <c r="BU124" s="309"/>
      <c r="BV124" s="309"/>
      <c r="BW124" s="309"/>
      <c r="BX124" s="309"/>
      <c r="BY124" s="309"/>
      <c r="BZ124" s="324" t="str">
        <f t="shared" si="4"/>
        <v>DISCONTINUED - MR307 Hole, 17x8.5, 0mm Offset, 6x135, 94mm Centerbore, Magnesium Grey/Machined Street Lock</v>
      </c>
      <c r="CA124" s="324" t="s">
        <v>3880</v>
      </c>
      <c r="CB124" s="324" t="s">
        <v>3879</v>
      </c>
      <c r="CC124" s="313" t="str">
        <f t="shared" si="5"/>
        <v>STREET (3XX)</v>
      </c>
    </row>
    <row r="125" spans="1:81" s="301" customFormat="1" ht="15.75" customHeight="1">
      <c r="A125" s="22">
        <f t="shared" si="3"/>
        <v>122</v>
      </c>
      <c r="B125" s="99" t="s">
        <v>84</v>
      </c>
      <c r="C125" s="29" t="s">
        <v>1072</v>
      </c>
      <c r="D125" s="303" t="s">
        <v>1118</v>
      </c>
      <c r="E125" s="304" t="s">
        <v>1407</v>
      </c>
      <c r="F125" s="304"/>
      <c r="G125" s="304"/>
      <c r="H125" s="304" t="s">
        <v>1407</v>
      </c>
      <c r="I125" s="336">
        <v>41640</v>
      </c>
      <c r="J125" s="302"/>
      <c r="K125" s="293" t="s">
        <v>1274</v>
      </c>
      <c r="L125" s="305">
        <v>212.5</v>
      </c>
      <c r="M125" s="295"/>
      <c r="N125" s="295"/>
      <c r="O125" s="303">
        <v>17</v>
      </c>
      <c r="P125" s="8">
        <v>8.5</v>
      </c>
      <c r="Q125" s="29" t="s">
        <v>1755</v>
      </c>
      <c r="R125" s="303">
        <v>5</v>
      </c>
      <c r="S125" s="303">
        <v>5</v>
      </c>
      <c r="T125" s="306">
        <v>0</v>
      </c>
      <c r="U125" s="331">
        <v>4.75</v>
      </c>
      <c r="V125" s="303" t="s">
        <v>85</v>
      </c>
      <c r="W125" s="311">
        <v>94</v>
      </c>
      <c r="X125" s="307">
        <v>27</v>
      </c>
      <c r="Y125" s="306">
        <v>2500</v>
      </c>
      <c r="Z125" s="306" t="s">
        <v>1418</v>
      </c>
      <c r="AA125" s="306"/>
      <c r="AB125" s="296" t="s">
        <v>5188</v>
      </c>
      <c r="AC125" s="308" t="s">
        <v>1592</v>
      </c>
      <c r="AD125" s="298">
        <v>33</v>
      </c>
      <c r="AE125" s="308" t="s">
        <v>85</v>
      </c>
      <c r="AF125" s="309"/>
      <c r="AG125" s="308"/>
      <c r="AH125" s="308" t="s">
        <v>86</v>
      </c>
      <c r="AI125" s="299" t="s">
        <v>85</v>
      </c>
      <c r="AJ125" s="309"/>
      <c r="AK125" s="309"/>
      <c r="AL125" s="40" t="s">
        <v>85</v>
      </c>
      <c r="AM125" s="309"/>
      <c r="AN125" s="309"/>
      <c r="AO125" s="309"/>
      <c r="AP125" s="309"/>
      <c r="AQ125" s="309"/>
      <c r="AR125" s="309"/>
      <c r="AS125" s="309"/>
      <c r="AT125" s="309"/>
      <c r="AU125" s="309"/>
      <c r="AV125" s="309"/>
      <c r="AW125" s="309"/>
      <c r="AX125" s="81"/>
      <c r="AY125" s="309"/>
      <c r="AZ125" s="310"/>
      <c r="BA125" s="98" t="s">
        <v>85</v>
      </c>
      <c r="BB125" s="99" t="s">
        <v>85</v>
      </c>
      <c r="BC125" s="98" t="s">
        <v>85</v>
      </c>
      <c r="BD125" s="310">
        <v>30</v>
      </c>
      <c r="BE125" s="309"/>
      <c r="BF125" s="309"/>
      <c r="BG125" s="309"/>
      <c r="BH125" s="379">
        <v>0</v>
      </c>
      <c r="BI125" s="303">
        <v>36</v>
      </c>
      <c r="BJ125" s="309" t="s">
        <v>3930</v>
      </c>
      <c r="BK125" s="80" t="s">
        <v>4050</v>
      </c>
      <c r="BL125" s="309"/>
      <c r="BM125" s="309"/>
      <c r="BN125" s="309"/>
      <c r="BO125" s="309"/>
      <c r="BP125" s="309"/>
      <c r="BQ125" s="309"/>
      <c r="BR125" s="309"/>
      <c r="BS125" s="309"/>
      <c r="BT125" s="309"/>
      <c r="BU125" s="309"/>
      <c r="BV125" s="309"/>
      <c r="BW125" s="309"/>
      <c r="BX125" s="309"/>
      <c r="BY125" s="309"/>
      <c r="BZ125" s="324" t="str">
        <f t="shared" si="4"/>
        <v>DISCONTINUED - MR307 Hole, 17x8.5, 0mm Offset, 5x5, 94mm Centerbore, Magnesium Grey/Machined Street Lock</v>
      </c>
      <c r="CA125" s="324" t="s">
        <v>3880</v>
      </c>
      <c r="CB125" s="324" t="s">
        <v>3879</v>
      </c>
      <c r="CC125" s="313" t="str">
        <f t="shared" si="5"/>
        <v>STREET (3XX)</v>
      </c>
    </row>
    <row r="126" spans="1:81" s="301" customFormat="1" ht="15.75" customHeight="1">
      <c r="A126" s="22">
        <f t="shared" si="3"/>
        <v>123</v>
      </c>
      <c r="B126" s="99" t="s">
        <v>84</v>
      </c>
      <c r="C126" s="29" t="s">
        <v>1072</v>
      </c>
      <c r="D126" s="303" t="s">
        <v>1118</v>
      </c>
      <c r="E126" s="304" t="s">
        <v>1408</v>
      </c>
      <c r="F126" s="304"/>
      <c r="G126" s="304"/>
      <c r="H126" s="304" t="s">
        <v>1408</v>
      </c>
      <c r="I126" s="336">
        <v>41640</v>
      </c>
      <c r="J126" s="302"/>
      <c r="K126" s="293" t="s">
        <v>1274</v>
      </c>
      <c r="L126" s="305">
        <v>195.5</v>
      </c>
      <c r="M126" s="295"/>
      <c r="N126" s="295"/>
      <c r="O126" s="303">
        <v>16</v>
      </c>
      <c r="P126" s="8">
        <v>8</v>
      </c>
      <c r="Q126" s="29" t="s">
        <v>1762</v>
      </c>
      <c r="R126" s="303">
        <v>8</v>
      </c>
      <c r="S126" s="303">
        <v>6.5</v>
      </c>
      <c r="T126" s="306">
        <v>0</v>
      </c>
      <c r="U126" s="331">
        <v>4.5</v>
      </c>
      <c r="V126" s="303" t="s">
        <v>85</v>
      </c>
      <c r="W126" s="311">
        <v>130.81</v>
      </c>
      <c r="X126" s="307">
        <v>26</v>
      </c>
      <c r="Y126" s="306">
        <v>3600</v>
      </c>
      <c r="Z126" s="306" t="s">
        <v>1418</v>
      </c>
      <c r="AA126" s="306"/>
      <c r="AB126" s="296" t="s">
        <v>7146</v>
      </c>
      <c r="AC126" s="308" t="s">
        <v>1602</v>
      </c>
      <c r="AD126" s="298">
        <v>33</v>
      </c>
      <c r="AE126" s="308" t="s">
        <v>85</v>
      </c>
      <c r="AF126" s="309"/>
      <c r="AG126" s="308"/>
      <c r="AH126" s="308" t="s">
        <v>86</v>
      </c>
      <c r="AI126" s="299" t="s">
        <v>85</v>
      </c>
      <c r="AJ126" s="309"/>
      <c r="AK126" s="309"/>
      <c r="AL126" s="40" t="s">
        <v>85</v>
      </c>
      <c r="AM126" s="309"/>
      <c r="AN126" s="309"/>
      <c r="AO126" s="309"/>
      <c r="AP126" s="309"/>
      <c r="AQ126" s="309"/>
      <c r="AR126" s="309"/>
      <c r="AS126" s="309"/>
      <c r="AT126" s="309"/>
      <c r="AU126" s="309"/>
      <c r="AV126" s="309"/>
      <c r="AW126" s="309"/>
      <c r="AX126" s="81"/>
      <c r="AY126" s="309"/>
      <c r="AZ126" s="310"/>
      <c r="BA126" s="98" t="s">
        <v>85</v>
      </c>
      <c r="BB126" s="99" t="s">
        <v>85</v>
      </c>
      <c r="BC126" s="98" t="s">
        <v>85</v>
      </c>
      <c r="BD126" s="310">
        <v>29</v>
      </c>
      <c r="BE126" s="309"/>
      <c r="BF126" s="309"/>
      <c r="BG126" s="309"/>
      <c r="BH126" s="379">
        <v>0</v>
      </c>
      <c r="BI126" s="303">
        <v>36</v>
      </c>
      <c r="BJ126" s="309" t="s">
        <v>3930</v>
      </c>
      <c r="BK126" s="80" t="s">
        <v>4050</v>
      </c>
      <c r="BL126" s="309"/>
      <c r="BM126" s="309"/>
      <c r="BN126" s="309"/>
      <c r="BO126" s="309"/>
      <c r="BP126" s="309"/>
      <c r="BQ126" s="309"/>
      <c r="BR126" s="309"/>
      <c r="BS126" s="309"/>
      <c r="BT126" s="309"/>
      <c r="BU126" s="309"/>
      <c r="BV126" s="309"/>
      <c r="BW126" s="309"/>
      <c r="BX126" s="309"/>
      <c r="BY126" s="309"/>
      <c r="BZ126" s="324" t="str">
        <f t="shared" si="4"/>
        <v>DISCONTINUED - MR307 Hole, 16x8, 0mm Offset, 8x6.5, 130.81mm Centerbore, Magnesium Grey/Machined Street Lock</v>
      </c>
      <c r="CA126" s="324" t="s">
        <v>3880</v>
      </c>
      <c r="CB126" s="324" t="s">
        <v>3879</v>
      </c>
      <c r="CC126" s="313" t="str">
        <f t="shared" si="5"/>
        <v>STREET (3XX)</v>
      </c>
    </row>
    <row r="127" spans="1:81" s="301" customFormat="1" ht="15.75" customHeight="1">
      <c r="A127" s="22">
        <f t="shared" si="3"/>
        <v>124</v>
      </c>
      <c r="B127" s="99" t="s">
        <v>84</v>
      </c>
      <c r="C127" s="29" t="s">
        <v>1072</v>
      </c>
      <c r="D127" s="303" t="s">
        <v>1118</v>
      </c>
      <c r="E127" s="304" t="s">
        <v>1409</v>
      </c>
      <c r="F127" s="304"/>
      <c r="G127" s="304"/>
      <c r="H127" s="304" t="s">
        <v>1409</v>
      </c>
      <c r="I127" s="336">
        <v>41640</v>
      </c>
      <c r="J127" s="302"/>
      <c r="K127" s="293" t="s">
        <v>1274</v>
      </c>
      <c r="L127" s="305">
        <v>195.5</v>
      </c>
      <c r="M127" s="295"/>
      <c r="N127" s="295"/>
      <c r="O127" s="303">
        <v>16</v>
      </c>
      <c r="P127" s="8">
        <v>8</v>
      </c>
      <c r="Q127" s="29" t="s">
        <v>1123</v>
      </c>
      <c r="R127" s="303">
        <v>6</v>
      </c>
      <c r="S127" s="303">
        <v>5.5</v>
      </c>
      <c r="T127" s="306">
        <v>0</v>
      </c>
      <c r="U127" s="331">
        <v>4.5</v>
      </c>
      <c r="V127" s="303" t="s">
        <v>85</v>
      </c>
      <c r="W127" s="311">
        <v>108</v>
      </c>
      <c r="X127" s="307">
        <v>24.4</v>
      </c>
      <c r="Y127" s="306">
        <v>2500</v>
      </c>
      <c r="Z127" s="306" t="s">
        <v>1418</v>
      </c>
      <c r="AA127" s="306"/>
      <c r="AB127" s="296" t="s">
        <v>6127</v>
      </c>
      <c r="AC127" s="308" t="s">
        <v>1595</v>
      </c>
      <c r="AD127" s="298">
        <v>33</v>
      </c>
      <c r="AE127" s="308" t="s">
        <v>85</v>
      </c>
      <c r="AF127" s="309"/>
      <c r="AG127" s="308"/>
      <c r="AH127" s="308" t="s">
        <v>86</v>
      </c>
      <c r="AI127" s="299" t="s">
        <v>85</v>
      </c>
      <c r="AJ127" s="309"/>
      <c r="AK127" s="309"/>
      <c r="AL127" s="40" t="s">
        <v>85</v>
      </c>
      <c r="AM127" s="309"/>
      <c r="AN127" s="309"/>
      <c r="AO127" s="309"/>
      <c r="AP127" s="309"/>
      <c r="AQ127" s="309"/>
      <c r="AR127" s="309"/>
      <c r="AS127" s="309"/>
      <c r="AT127" s="309"/>
      <c r="AU127" s="309"/>
      <c r="AV127" s="309"/>
      <c r="AW127" s="309"/>
      <c r="AX127" s="81"/>
      <c r="AY127" s="309"/>
      <c r="AZ127" s="310"/>
      <c r="BA127" s="98" t="s">
        <v>85</v>
      </c>
      <c r="BB127" s="99" t="s">
        <v>85</v>
      </c>
      <c r="BC127" s="98" t="s">
        <v>85</v>
      </c>
      <c r="BD127" s="310">
        <v>27.4</v>
      </c>
      <c r="BE127" s="309"/>
      <c r="BF127" s="309"/>
      <c r="BG127" s="309"/>
      <c r="BH127" s="379">
        <v>0</v>
      </c>
      <c r="BI127" s="303">
        <v>36</v>
      </c>
      <c r="BJ127" s="309" t="s">
        <v>3930</v>
      </c>
      <c r="BK127" s="80" t="s">
        <v>4050</v>
      </c>
      <c r="BL127" s="309"/>
      <c r="BM127" s="309"/>
      <c r="BN127" s="309"/>
      <c r="BO127" s="309"/>
      <c r="BP127" s="309"/>
      <c r="BQ127" s="309"/>
      <c r="BR127" s="309"/>
      <c r="BS127" s="309"/>
      <c r="BT127" s="309"/>
      <c r="BU127" s="309"/>
      <c r="BV127" s="309"/>
      <c r="BW127" s="309"/>
      <c r="BX127" s="309"/>
      <c r="BY127" s="309"/>
      <c r="BZ127" s="324" t="str">
        <f t="shared" si="4"/>
        <v>DISCONTINUED - MR307 Hole, 16x8, 0mm Offset, 6x5.5, 108mm Centerbore, Magnesium Grey/Machined Street Lock</v>
      </c>
      <c r="CA127" s="324" t="s">
        <v>3880</v>
      </c>
      <c r="CB127" s="324" t="s">
        <v>3879</v>
      </c>
      <c r="CC127" s="313" t="str">
        <f t="shared" si="5"/>
        <v>STREET (3XX)</v>
      </c>
    </row>
    <row r="128" spans="1:81" s="301" customFormat="1" ht="15.75" customHeight="1">
      <c r="A128" s="22">
        <f t="shared" si="3"/>
        <v>125</v>
      </c>
      <c r="B128" s="99" t="s">
        <v>84</v>
      </c>
      <c r="C128" s="29" t="s">
        <v>1072</v>
      </c>
      <c r="D128" s="303" t="s">
        <v>1118</v>
      </c>
      <c r="E128" s="304" t="s">
        <v>1410</v>
      </c>
      <c r="F128" s="304"/>
      <c r="G128" s="304"/>
      <c r="H128" s="304" t="s">
        <v>1410</v>
      </c>
      <c r="I128" s="336">
        <v>41640</v>
      </c>
      <c r="J128" s="302"/>
      <c r="K128" s="293" t="s">
        <v>1274</v>
      </c>
      <c r="L128" s="305">
        <v>195.5</v>
      </c>
      <c r="M128" s="295"/>
      <c r="N128" s="295"/>
      <c r="O128" s="303">
        <v>16</v>
      </c>
      <c r="P128" s="8">
        <v>8</v>
      </c>
      <c r="Q128" s="29" t="s">
        <v>1845</v>
      </c>
      <c r="R128" s="303">
        <v>5</v>
      </c>
      <c r="S128" s="303">
        <v>4.5</v>
      </c>
      <c r="T128" s="306">
        <v>0</v>
      </c>
      <c r="U128" s="331">
        <v>4.5</v>
      </c>
      <c r="V128" s="303" t="s">
        <v>85</v>
      </c>
      <c r="W128" s="311">
        <v>83</v>
      </c>
      <c r="X128" s="307">
        <v>24.4</v>
      </c>
      <c r="Y128" s="306">
        <v>2500</v>
      </c>
      <c r="Z128" s="306" t="s">
        <v>1418</v>
      </c>
      <c r="AA128" s="306"/>
      <c r="AB128" s="296" t="s">
        <v>7145</v>
      </c>
      <c r="AC128" s="308" t="s">
        <v>1605</v>
      </c>
      <c r="AD128" s="298">
        <v>33</v>
      </c>
      <c r="AE128" s="308" t="s">
        <v>85</v>
      </c>
      <c r="AF128" s="309"/>
      <c r="AG128" s="308"/>
      <c r="AH128" s="308" t="s">
        <v>86</v>
      </c>
      <c r="AI128" s="299" t="s">
        <v>85</v>
      </c>
      <c r="AJ128" s="309"/>
      <c r="AK128" s="309"/>
      <c r="AL128" s="40" t="s">
        <v>85</v>
      </c>
      <c r="AM128" s="309"/>
      <c r="AN128" s="309"/>
      <c r="AO128" s="309"/>
      <c r="AP128" s="309"/>
      <c r="AQ128" s="309"/>
      <c r="AR128" s="309"/>
      <c r="AS128" s="309"/>
      <c r="AT128" s="309"/>
      <c r="AU128" s="309"/>
      <c r="AV128" s="309"/>
      <c r="AW128" s="309"/>
      <c r="AX128" s="81"/>
      <c r="AY128" s="309"/>
      <c r="AZ128" s="310"/>
      <c r="BA128" s="98" t="s">
        <v>85</v>
      </c>
      <c r="BB128" s="99" t="s">
        <v>85</v>
      </c>
      <c r="BC128" s="98" t="s">
        <v>85</v>
      </c>
      <c r="BD128" s="310">
        <v>27.4</v>
      </c>
      <c r="BE128" s="309"/>
      <c r="BF128" s="309"/>
      <c r="BG128" s="309"/>
      <c r="BH128" s="379">
        <v>0</v>
      </c>
      <c r="BI128" s="303">
        <v>36</v>
      </c>
      <c r="BJ128" s="309" t="s">
        <v>3930</v>
      </c>
      <c r="BK128" s="80" t="s">
        <v>4050</v>
      </c>
      <c r="BL128" s="309"/>
      <c r="BM128" s="309"/>
      <c r="BN128" s="309"/>
      <c r="BO128" s="309"/>
      <c r="BP128" s="309"/>
      <c r="BQ128" s="309"/>
      <c r="BR128" s="309"/>
      <c r="BS128" s="309"/>
      <c r="BT128" s="309"/>
      <c r="BU128" s="309"/>
      <c r="BV128" s="309"/>
      <c r="BW128" s="309"/>
      <c r="BX128" s="309"/>
      <c r="BY128" s="309"/>
      <c r="BZ128" s="324" t="str">
        <f t="shared" si="4"/>
        <v>DISCONTINUED - MR307 Hole, 16x8, 0mm Offset, 5x4.5, 83mm Centerbore, Magnesium Grey/Machined Street Lock</v>
      </c>
      <c r="CA128" s="324" t="s">
        <v>3880</v>
      </c>
      <c r="CB128" s="324" t="s">
        <v>3879</v>
      </c>
      <c r="CC128" s="313" t="str">
        <f t="shared" si="5"/>
        <v>STREET (3XX)</v>
      </c>
    </row>
    <row r="129" spans="1:81" s="301" customFormat="1" ht="15.75" customHeight="1">
      <c r="A129" s="22">
        <f t="shared" si="3"/>
        <v>126</v>
      </c>
      <c r="B129" s="99" t="s">
        <v>84</v>
      </c>
      <c r="C129" s="29" t="s">
        <v>1072</v>
      </c>
      <c r="D129" s="303" t="s">
        <v>1118</v>
      </c>
      <c r="E129" s="304" t="s">
        <v>1411</v>
      </c>
      <c r="F129" s="304"/>
      <c r="G129" s="304"/>
      <c r="H129" s="304" t="s">
        <v>1411</v>
      </c>
      <c r="I129" s="336">
        <v>41640</v>
      </c>
      <c r="J129" s="302"/>
      <c r="K129" s="293" t="s">
        <v>1274</v>
      </c>
      <c r="L129" s="305">
        <v>172.5</v>
      </c>
      <c r="M129" s="295"/>
      <c r="N129" s="295"/>
      <c r="O129" s="303">
        <v>15</v>
      </c>
      <c r="P129" s="8">
        <v>8</v>
      </c>
      <c r="Q129" s="29" t="s">
        <v>1756</v>
      </c>
      <c r="R129" s="303">
        <v>5</v>
      </c>
      <c r="S129" s="303">
        <v>5.5</v>
      </c>
      <c r="T129" s="306">
        <v>-24</v>
      </c>
      <c r="U129" s="331">
        <v>3.5</v>
      </c>
      <c r="V129" s="303" t="s">
        <v>85</v>
      </c>
      <c r="W129" s="311">
        <v>108</v>
      </c>
      <c r="X129" s="307">
        <v>21.4</v>
      </c>
      <c r="Y129" s="306">
        <v>2500</v>
      </c>
      <c r="Z129" s="306" t="s">
        <v>1418</v>
      </c>
      <c r="AA129" s="306"/>
      <c r="AB129" s="296" t="s">
        <v>7173</v>
      </c>
      <c r="AC129" s="308" t="s">
        <v>1595</v>
      </c>
      <c r="AD129" s="298">
        <v>33</v>
      </c>
      <c r="AE129" s="308" t="s">
        <v>85</v>
      </c>
      <c r="AF129" s="309"/>
      <c r="AG129" s="308"/>
      <c r="AH129" s="308" t="s">
        <v>86</v>
      </c>
      <c r="AI129" s="299" t="s">
        <v>85</v>
      </c>
      <c r="AJ129" s="309"/>
      <c r="AK129" s="309"/>
      <c r="AL129" s="40" t="s">
        <v>85</v>
      </c>
      <c r="AM129" s="309"/>
      <c r="AN129" s="309"/>
      <c r="AO129" s="309"/>
      <c r="AP129" s="309"/>
      <c r="AQ129" s="309"/>
      <c r="AR129" s="309"/>
      <c r="AS129" s="309"/>
      <c r="AT129" s="309"/>
      <c r="AU129" s="309"/>
      <c r="AV129" s="309"/>
      <c r="AW129" s="309"/>
      <c r="AX129" s="81"/>
      <c r="AY129" s="309"/>
      <c r="AZ129" s="310"/>
      <c r="BA129" s="98" t="s">
        <v>85</v>
      </c>
      <c r="BB129" s="99" t="s">
        <v>85</v>
      </c>
      <c r="BC129" s="98" t="s">
        <v>85</v>
      </c>
      <c r="BD129" s="310">
        <v>24.4</v>
      </c>
      <c r="BE129" s="309"/>
      <c r="BF129" s="309"/>
      <c r="BG129" s="309"/>
      <c r="BH129" s="379">
        <v>0</v>
      </c>
      <c r="BI129" s="303">
        <v>36</v>
      </c>
      <c r="BJ129" s="309" t="s">
        <v>3930</v>
      </c>
      <c r="BK129" s="80" t="s">
        <v>4050</v>
      </c>
      <c r="BL129" s="309"/>
      <c r="BM129" s="309"/>
      <c r="BN129" s="309"/>
      <c r="BO129" s="309"/>
      <c r="BP129" s="309"/>
      <c r="BQ129" s="309"/>
      <c r="BR129" s="309"/>
      <c r="BS129" s="309"/>
      <c r="BT129" s="309"/>
      <c r="BU129" s="309"/>
      <c r="BV129" s="309"/>
      <c r="BW129" s="309"/>
      <c r="BX129" s="309"/>
      <c r="BY129" s="309"/>
      <c r="BZ129" s="324" t="str">
        <f t="shared" si="4"/>
        <v>DISCONTINUED - MR307 Hole, 15x8, -24mm Offset, 5x5.5, 108mm Centerbore, Magnesium Grey/Machined Street Lock</v>
      </c>
      <c r="CA129" s="324" t="s">
        <v>3880</v>
      </c>
      <c r="CB129" s="324" t="s">
        <v>3879</v>
      </c>
      <c r="CC129" s="313" t="str">
        <f t="shared" si="5"/>
        <v>STREET (3XX)</v>
      </c>
    </row>
    <row r="130" spans="1:81" s="301" customFormat="1" ht="15.75" customHeight="1">
      <c r="A130" s="22">
        <f t="shared" si="3"/>
        <v>127</v>
      </c>
      <c r="B130" s="99" t="s">
        <v>84</v>
      </c>
      <c r="C130" s="29" t="s">
        <v>1072</v>
      </c>
      <c r="D130" s="303" t="s">
        <v>1118</v>
      </c>
      <c r="E130" s="304" t="s">
        <v>1412</v>
      </c>
      <c r="F130" s="304"/>
      <c r="G130" s="304"/>
      <c r="H130" s="304" t="s">
        <v>1412</v>
      </c>
      <c r="I130" s="336">
        <v>41640</v>
      </c>
      <c r="J130" s="302"/>
      <c r="K130" s="293" t="s">
        <v>1274</v>
      </c>
      <c r="L130" s="305">
        <v>172.5</v>
      </c>
      <c r="M130" s="295"/>
      <c r="N130" s="295"/>
      <c r="O130" s="303">
        <v>15</v>
      </c>
      <c r="P130" s="8">
        <v>8</v>
      </c>
      <c r="Q130" s="29" t="s">
        <v>1845</v>
      </c>
      <c r="R130" s="303">
        <v>5</v>
      </c>
      <c r="S130" s="303">
        <v>4.5</v>
      </c>
      <c r="T130" s="306">
        <v>-24</v>
      </c>
      <c r="U130" s="331">
        <v>3.5</v>
      </c>
      <c r="V130" s="303" t="s">
        <v>85</v>
      </c>
      <c r="W130" s="311">
        <v>83</v>
      </c>
      <c r="X130" s="307">
        <v>21.4</v>
      </c>
      <c r="Y130" s="306">
        <v>2500</v>
      </c>
      <c r="Z130" s="306" t="s">
        <v>1418</v>
      </c>
      <c r="AA130" s="306"/>
      <c r="AB130" s="296" t="s">
        <v>5258</v>
      </c>
      <c r="AC130" s="308" t="s">
        <v>1605</v>
      </c>
      <c r="AD130" s="298">
        <v>33</v>
      </c>
      <c r="AE130" s="308" t="s">
        <v>85</v>
      </c>
      <c r="AF130" s="309"/>
      <c r="AG130" s="308"/>
      <c r="AH130" s="308" t="s">
        <v>86</v>
      </c>
      <c r="AI130" s="299" t="s">
        <v>85</v>
      </c>
      <c r="AJ130" s="309"/>
      <c r="AK130" s="309"/>
      <c r="AL130" s="40" t="s">
        <v>85</v>
      </c>
      <c r="AM130" s="309"/>
      <c r="AN130" s="309"/>
      <c r="AO130" s="309"/>
      <c r="AP130" s="309"/>
      <c r="AQ130" s="309"/>
      <c r="AR130" s="309"/>
      <c r="AS130" s="309"/>
      <c r="AT130" s="309"/>
      <c r="AU130" s="309"/>
      <c r="AV130" s="309"/>
      <c r="AW130" s="309"/>
      <c r="AX130" s="81"/>
      <c r="AY130" s="309"/>
      <c r="AZ130" s="310"/>
      <c r="BA130" s="98" t="s">
        <v>85</v>
      </c>
      <c r="BB130" s="99" t="s">
        <v>85</v>
      </c>
      <c r="BC130" s="98" t="s">
        <v>85</v>
      </c>
      <c r="BD130" s="310">
        <v>24.4</v>
      </c>
      <c r="BE130" s="309"/>
      <c r="BF130" s="309"/>
      <c r="BG130" s="309"/>
      <c r="BH130" s="379">
        <v>0</v>
      </c>
      <c r="BI130" s="303">
        <v>36</v>
      </c>
      <c r="BJ130" s="309" t="s">
        <v>3930</v>
      </c>
      <c r="BK130" s="80" t="s">
        <v>4050</v>
      </c>
      <c r="BL130" s="309"/>
      <c r="BM130" s="309"/>
      <c r="BN130" s="309"/>
      <c r="BO130" s="309"/>
      <c r="BP130" s="309"/>
      <c r="BQ130" s="309"/>
      <c r="BR130" s="309"/>
      <c r="BS130" s="309"/>
      <c r="BT130" s="309"/>
      <c r="BU130" s="309"/>
      <c r="BV130" s="309"/>
      <c r="BW130" s="309"/>
      <c r="BX130" s="309"/>
      <c r="BY130" s="309"/>
      <c r="BZ130" s="324" t="str">
        <f t="shared" si="4"/>
        <v>DISCONTINUED - MR307 Hole, 15x8, -24mm Offset, 5x4.5, 83mm Centerbore, Magnesium Grey/Machined Street Lock</v>
      </c>
      <c r="CA130" s="324" t="s">
        <v>3880</v>
      </c>
      <c r="CB130" s="324" t="s">
        <v>3879</v>
      </c>
      <c r="CC130" s="313" t="str">
        <f t="shared" si="5"/>
        <v>STREET (3XX)</v>
      </c>
    </row>
    <row r="131" spans="1:81" s="301" customFormat="1" ht="15.75" customHeight="1">
      <c r="A131" s="22">
        <f t="shared" si="3"/>
        <v>128</v>
      </c>
      <c r="B131" s="99" t="s">
        <v>84</v>
      </c>
      <c r="C131" s="29" t="s">
        <v>1089</v>
      </c>
      <c r="D131" s="303" t="s">
        <v>2352</v>
      </c>
      <c r="E131" s="304" t="s">
        <v>1413</v>
      </c>
      <c r="F131" s="304"/>
      <c r="G131" s="304"/>
      <c r="H131" s="304" t="s">
        <v>1413</v>
      </c>
      <c r="I131" s="336">
        <v>41640</v>
      </c>
      <c r="J131" s="302"/>
      <c r="K131" s="293" t="s">
        <v>1274</v>
      </c>
      <c r="L131" s="305">
        <v>118.5</v>
      </c>
      <c r="M131" s="295"/>
      <c r="N131" s="295"/>
      <c r="O131" s="303">
        <v>12</v>
      </c>
      <c r="P131" s="8">
        <v>7</v>
      </c>
      <c r="Q131" s="29" t="s">
        <v>1745</v>
      </c>
      <c r="R131" s="303">
        <v>4</v>
      </c>
      <c r="S131" s="303">
        <v>136</v>
      </c>
      <c r="T131" s="306">
        <v>13</v>
      </c>
      <c r="U131" s="331">
        <v>4.3</v>
      </c>
      <c r="V131" s="303" t="s">
        <v>189</v>
      </c>
      <c r="W131" s="311">
        <v>106</v>
      </c>
      <c r="X131" s="307">
        <v>13.9</v>
      </c>
      <c r="Y131" s="306">
        <v>1600</v>
      </c>
      <c r="Z131" s="306" t="s">
        <v>87</v>
      </c>
      <c r="AA131" s="306"/>
      <c r="AB131" s="296" t="s">
        <v>7150</v>
      </c>
      <c r="AC131" s="308" t="s">
        <v>1420</v>
      </c>
      <c r="AD131" s="298" t="s">
        <v>85</v>
      </c>
      <c r="AE131" s="308"/>
      <c r="AF131" s="309"/>
      <c r="AG131" s="308"/>
      <c r="AH131" s="308" t="s">
        <v>209</v>
      </c>
      <c r="AI131" s="299" t="s">
        <v>85</v>
      </c>
      <c r="AJ131" s="309"/>
      <c r="AK131" s="309"/>
      <c r="AL131" s="40" t="s">
        <v>85</v>
      </c>
      <c r="AM131" s="309"/>
      <c r="AN131" s="309"/>
      <c r="AO131" s="309"/>
      <c r="AP131" s="309"/>
      <c r="AQ131" s="309"/>
      <c r="AR131" s="309"/>
      <c r="AS131" s="309"/>
      <c r="AT131" s="309"/>
      <c r="AU131" s="309"/>
      <c r="AV131" s="309"/>
      <c r="AW131" s="309"/>
      <c r="AX131" s="81"/>
      <c r="AY131" s="309"/>
      <c r="AZ131" s="310" t="s">
        <v>85</v>
      </c>
      <c r="BA131" s="98" t="s">
        <v>85</v>
      </c>
      <c r="BB131" s="99" t="s">
        <v>85</v>
      </c>
      <c r="BC131" s="98" t="s">
        <v>85</v>
      </c>
      <c r="BD131" s="310">
        <v>17</v>
      </c>
      <c r="BE131" s="309"/>
      <c r="BF131" s="309"/>
      <c r="BG131" s="309"/>
      <c r="BH131" s="379">
        <v>0</v>
      </c>
      <c r="BI131" s="303">
        <v>48</v>
      </c>
      <c r="BJ131" s="309" t="s">
        <v>3930</v>
      </c>
      <c r="BK131" s="80" t="s">
        <v>4050</v>
      </c>
      <c r="BL131" s="309"/>
      <c r="BM131" s="309"/>
      <c r="BN131" s="309"/>
      <c r="BO131" s="309"/>
      <c r="BP131" s="309"/>
      <c r="BQ131" s="309"/>
      <c r="BR131" s="309"/>
      <c r="BS131" s="309"/>
      <c r="BT131" s="309"/>
      <c r="BU131" s="309"/>
      <c r="BV131" s="309"/>
      <c r="BW131" s="309"/>
      <c r="BX131" s="309"/>
      <c r="BY131" s="309"/>
      <c r="BZ131" s="324" t="str">
        <f t="shared" si="4"/>
        <v>DISCONTINUED - MR403 Mesh UTV, 12x7, 4+3/+13mm Offset, 4x136, 106mm Centerbore, Matte Black</v>
      </c>
      <c r="CA131" s="324" t="s">
        <v>3880</v>
      </c>
      <c r="CB131" s="324" t="s">
        <v>3879</v>
      </c>
      <c r="CC131" s="313" t="str">
        <f t="shared" si="5"/>
        <v>UTV (4XX)</v>
      </c>
    </row>
    <row r="132" spans="1:81" s="301" customFormat="1" ht="15.75" customHeight="1">
      <c r="A132" s="22">
        <f t="shared" ref="A132:A195" si="6">ROW(B132)-3</f>
        <v>129</v>
      </c>
      <c r="B132" s="99" t="s">
        <v>84</v>
      </c>
      <c r="C132" s="29" t="s">
        <v>1072</v>
      </c>
      <c r="D132" s="303" t="s">
        <v>1115</v>
      </c>
      <c r="E132" s="304" t="s">
        <v>1414</v>
      </c>
      <c r="F132" s="304"/>
      <c r="G132" s="304"/>
      <c r="H132" s="304"/>
      <c r="I132" s="336">
        <v>40909</v>
      </c>
      <c r="J132" s="302"/>
      <c r="K132" s="293" t="s">
        <v>1274</v>
      </c>
      <c r="L132" s="305"/>
      <c r="M132" s="295"/>
      <c r="N132" s="295"/>
      <c r="O132" s="303">
        <v>20</v>
      </c>
      <c r="P132" s="8">
        <v>9</v>
      </c>
      <c r="Q132" s="29" t="s">
        <v>1755</v>
      </c>
      <c r="R132" s="303">
        <v>5</v>
      </c>
      <c r="S132" s="303">
        <v>5</v>
      </c>
      <c r="T132" s="306">
        <v>18</v>
      </c>
      <c r="U132" s="331"/>
      <c r="V132" s="303" t="s">
        <v>85</v>
      </c>
      <c r="W132" s="311"/>
      <c r="X132" s="307"/>
      <c r="Y132" s="306"/>
      <c r="Z132" s="306" t="s">
        <v>87</v>
      </c>
      <c r="AA132" s="306" t="s">
        <v>2987</v>
      </c>
      <c r="AB132" s="296" t="s">
        <v>7175</v>
      </c>
      <c r="AC132" s="308"/>
      <c r="AD132" s="298" t="s">
        <v>85</v>
      </c>
      <c r="AE132" s="308"/>
      <c r="AF132" s="309"/>
      <c r="AG132" s="308"/>
      <c r="AH132" s="308"/>
      <c r="AI132" s="299" t="s">
        <v>85</v>
      </c>
      <c r="AJ132" s="309"/>
      <c r="AK132" s="309"/>
      <c r="AL132" s="40" t="s">
        <v>85</v>
      </c>
      <c r="AM132" s="309"/>
      <c r="AN132" s="309"/>
      <c r="AO132" s="309"/>
      <c r="AP132" s="309"/>
      <c r="AQ132" s="309"/>
      <c r="AR132" s="309"/>
      <c r="AS132" s="309"/>
      <c r="AT132" s="309"/>
      <c r="AU132" s="309"/>
      <c r="AV132" s="309"/>
      <c r="AW132" s="309"/>
      <c r="AX132" s="81"/>
      <c r="AY132" s="309"/>
      <c r="AZ132" s="310"/>
      <c r="BA132" s="98" t="s">
        <v>85</v>
      </c>
      <c r="BB132" s="99" t="s">
        <v>85</v>
      </c>
      <c r="BC132" s="98" t="s">
        <v>85</v>
      </c>
      <c r="BD132" s="310"/>
      <c r="BE132" s="309"/>
      <c r="BF132" s="309"/>
      <c r="BG132" s="309"/>
      <c r="BH132" s="379">
        <v>0</v>
      </c>
      <c r="BI132" s="303"/>
      <c r="BJ132" s="309" t="s">
        <v>3930</v>
      </c>
      <c r="BK132" s="80" t="s">
        <v>4050</v>
      </c>
      <c r="BL132" s="309"/>
      <c r="BM132" s="309"/>
      <c r="BN132" s="309"/>
      <c r="BO132" s="309"/>
      <c r="BP132" s="309"/>
      <c r="BQ132" s="309"/>
      <c r="BR132" s="309"/>
      <c r="BS132" s="309"/>
      <c r="BT132" s="309"/>
      <c r="BU132" s="309"/>
      <c r="BV132" s="309"/>
      <c r="BW132" s="309"/>
      <c r="BX132" s="309"/>
      <c r="BY132" s="309"/>
      <c r="BZ132" s="324" t="str">
        <f t="shared" ref="BZ132:BZ195" si="7">CONCATENATE("DISCONTINUED"," ","-"," ",D132,", ",O132,"x",P132,", ",IF(V132="N/A", "", CONCATENATE(V132, "/")),IF(T132&gt;0, CONCATENATE("+",T132), T132),"mm Offset, ",Q132,", ",W132,"mm Centerbore, ",PROPER(Z132), "", IF(BB132="N/A", "", CONCATENATE(", w/ ", BB132)))</f>
        <v>DISCONTINUED - MR302 Fat Five, 20x9, +18mm Offset, 5x5, mm Centerbore, Matte Black</v>
      </c>
      <c r="CA132" s="324" t="s">
        <v>3880</v>
      </c>
      <c r="CB132" s="324" t="s">
        <v>3879</v>
      </c>
      <c r="CC132" s="313" t="str">
        <f t="shared" ref="CC132:CC195" si="8">C132</f>
        <v>STREET (3XX)</v>
      </c>
    </row>
    <row r="133" spans="1:81" s="301" customFormat="1" ht="15.75" customHeight="1">
      <c r="A133" s="22">
        <f t="shared" si="6"/>
        <v>130</v>
      </c>
      <c r="B133" s="99" t="s">
        <v>84</v>
      </c>
      <c r="C133" s="29" t="s">
        <v>1072</v>
      </c>
      <c r="D133" s="303" t="s">
        <v>1114</v>
      </c>
      <c r="E133" s="304" t="s">
        <v>90</v>
      </c>
      <c r="F133" s="304"/>
      <c r="G133" s="304"/>
      <c r="H133" s="304" t="s">
        <v>289</v>
      </c>
      <c r="I133" s="336">
        <v>40544</v>
      </c>
      <c r="J133" s="302">
        <v>43129</v>
      </c>
      <c r="K133" s="293" t="s">
        <v>1274</v>
      </c>
      <c r="L133" s="305">
        <v>169.5</v>
      </c>
      <c r="M133" s="295"/>
      <c r="N133" s="295"/>
      <c r="O133" s="303">
        <v>16</v>
      </c>
      <c r="P133" s="8">
        <v>8</v>
      </c>
      <c r="Q133" s="29" t="s">
        <v>1756</v>
      </c>
      <c r="R133" s="303">
        <v>5</v>
      </c>
      <c r="S133" s="303">
        <v>5.5</v>
      </c>
      <c r="T133" s="306">
        <v>0</v>
      </c>
      <c r="U133" s="331">
        <v>4.5</v>
      </c>
      <c r="V133" s="303" t="s">
        <v>85</v>
      </c>
      <c r="W133" s="311">
        <v>108</v>
      </c>
      <c r="X133" s="307">
        <v>30.5</v>
      </c>
      <c r="Y133" s="306">
        <v>2100</v>
      </c>
      <c r="Z133" s="306" t="s">
        <v>5454</v>
      </c>
      <c r="AA133" s="306"/>
      <c r="AB133" s="296" t="s">
        <v>7176</v>
      </c>
      <c r="AC133" s="308" t="s">
        <v>1577</v>
      </c>
      <c r="AD133" s="298">
        <v>33</v>
      </c>
      <c r="AE133" s="308"/>
      <c r="AF133" s="309" t="s">
        <v>85</v>
      </c>
      <c r="AG133" s="308"/>
      <c r="AH133" s="308" t="s">
        <v>1685</v>
      </c>
      <c r="AI133" s="299" t="s">
        <v>85</v>
      </c>
      <c r="AJ133" s="309" t="s">
        <v>266</v>
      </c>
      <c r="AK133" s="309" t="s">
        <v>85</v>
      </c>
      <c r="AL133" s="40" t="s">
        <v>85</v>
      </c>
      <c r="AM133" s="309" t="s">
        <v>85</v>
      </c>
      <c r="AN133" s="309">
        <v>16.2</v>
      </c>
      <c r="AO133" s="309"/>
      <c r="AP133" s="309"/>
      <c r="AQ133" s="309"/>
      <c r="AR133" s="309"/>
      <c r="AS133" s="309"/>
      <c r="AT133" s="309"/>
      <c r="AU133" s="309"/>
      <c r="AV133" s="309">
        <v>106.4</v>
      </c>
      <c r="AW133" s="309">
        <v>56</v>
      </c>
      <c r="AX133" s="81"/>
      <c r="AY133" s="309"/>
      <c r="AZ133" s="310" t="s">
        <v>85</v>
      </c>
      <c r="BA133" s="98" t="s">
        <v>85</v>
      </c>
      <c r="BB133" s="99" t="s">
        <v>85</v>
      </c>
      <c r="BC133" s="98" t="s">
        <v>85</v>
      </c>
      <c r="BD133" s="310">
        <v>34</v>
      </c>
      <c r="BE133" s="309">
        <v>18.600000000000001</v>
      </c>
      <c r="BF133" s="309">
        <v>18.600000000000001</v>
      </c>
      <c r="BG133" s="309">
        <v>10.199999999999999</v>
      </c>
      <c r="BH133" s="379">
        <v>5.7826540346687993E-2</v>
      </c>
      <c r="BI133" s="303">
        <v>36</v>
      </c>
      <c r="BJ133" s="309" t="s">
        <v>3930</v>
      </c>
      <c r="BK133" s="80" t="s">
        <v>4050</v>
      </c>
      <c r="BL133" s="309" t="s">
        <v>1160</v>
      </c>
      <c r="BM133" s="309" t="s">
        <v>1156</v>
      </c>
      <c r="BN133" s="309" t="s">
        <v>1157</v>
      </c>
      <c r="BO133" s="309"/>
      <c r="BP133" s="309"/>
      <c r="BQ133" s="309"/>
      <c r="BR133" s="309"/>
      <c r="BS133" s="309"/>
      <c r="BT133" s="309"/>
      <c r="BU133" s="309"/>
      <c r="BV133" s="309" t="s">
        <v>1161</v>
      </c>
      <c r="BW133" s="309"/>
      <c r="BX133" s="309" t="s">
        <v>1162</v>
      </c>
      <c r="BY133" s="309"/>
      <c r="BZ133" s="324" t="str">
        <f t="shared" si="7"/>
        <v>DISCONTINUED - MR301 The Standard, 16x8, 0mm Offset, 5x5.5, 108mm Centerbore, Machined - Clear Coat</v>
      </c>
      <c r="CA133" s="324" t="s">
        <v>3880</v>
      </c>
      <c r="CB133" s="324" t="s">
        <v>3879</v>
      </c>
      <c r="CC133" s="313" t="str">
        <f t="shared" si="8"/>
        <v>STREET (3XX)</v>
      </c>
    </row>
    <row r="134" spans="1:81" s="301" customFormat="1" ht="15.75" customHeight="1">
      <c r="A134" s="22">
        <f t="shared" si="6"/>
        <v>131</v>
      </c>
      <c r="B134" s="99" t="s">
        <v>84</v>
      </c>
      <c r="C134" s="29" t="s">
        <v>1072</v>
      </c>
      <c r="D134" s="303" t="s">
        <v>1114</v>
      </c>
      <c r="E134" s="304" t="s">
        <v>92</v>
      </c>
      <c r="F134" s="304"/>
      <c r="G134" s="304"/>
      <c r="H134" s="304" t="s">
        <v>295</v>
      </c>
      <c r="I134" s="336">
        <v>40544</v>
      </c>
      <c r="J134" s="302">
        <v>43129</v>
      </c>
      <c r="K134" s="293" t="s">
        <v>1274</v>
      </c>
      <c r="L134" s="305">
        <v>169.5</v>
      </c>
      <c r="M134" s="295"/>
      <c r="N134" s="295"/>
      <c r="O134" s="303">
        <v>16</v>
      </c>
      <c r="P134" s="8">
        <v>8</v>
      </c>
      <c r="Q134" s="29" t="s">
        <v>1763</v>
      </c>
      <c r="R134" s="303">
        <v>8</v>
      </c>
      <c r="S134" s="303">
        <v>170</v>
      </c>
      <c r="T134" s="306">
        <v>0</v>
      </c>
      <c r="U134" s="331">
        <v>4.5</v>
      </c>
      <c r="V134" s="303" t="s">
        <v>85</v>
      </c>
      <c r="W134" s="311">
        <v>131</v>
      </c>
      <c r="X134" s="307">
        <v>25.5</v>
      </c>
      <c r="Y134" s="306">
        <v>3200</v>
      </c>
      <c r="Z134" s="306" t="s">
        <v>5454</v>
      </c>
      <c r="AA134" s="306"/>
      <c r="AB134" s="296" t="s">
        <v>7147</v>
      </c>
      <c r="AC134" s="308" t="s">
        <v>1727</v>
      </c>
      <c r="AD134" s="298" t="s">
        <v>85</v>
      </c>
      <c r="AE134" s="308"/>
      <c r="AF134" s="309" t="s">
        <v>85</v>
      </c>
      <c r="AG134" s="308"/>
      <c r="AH134" s="308" t="s">
        <v>1685</v>
      </c>
      <c r="AI134" s="299" t="s">
        <v>85</v>
      </c>
      <c r="AJ134" s="309" t="s">
        <v>266</v>
      </c>
      <c r="AK134" s="309" t="s">
        <v>85</v>
      </c>
      <c r="AL134" s="40" t="s">
        <v>85</v>
      </c>
      <c r="AM134" s="309" t="s">
        <v>85</v>
      </c>
      <c r="AN134" s="309">
        <v>16.2</v>
      </c>
      <c r="AO134" s="309"/>
      <c r="AP134" s="309"/>
      <c r="AQ134" s="309"/>
      <c r="AR134" s="309"/>
      <c r="AS134" s="309"/>
      <c r="AT134" s="309"/>
      <c r="AU134" s="309"/>
      <c r="AV134" s="309">
        <v>124</v>
      </c>
      <c r="AW134" s="309">
        <v>100</v>
      </c>
      <c r="AX134" s="81"/>
      <c r="AY134" s="309"/>
      <c r="AZ134" s="310" t="s">
        <v>85</v>
      </c>
      <c r="BA134" s="98" t="s">
        <v>85</v>
      </c>
      <c r="BB134" s="99" t="s">
        <v>85</v>
      </c>
      <c r="BC134" s="98" t="s">
        <v>85</v>
      </c>
      <c r="BD134" s="310">
        <v>29</v>
      </c>
      <c r="BE134" s="309">
        <v>18.600000000000001</v>
      </c>
      <c r="BF134" s="309">
        <v>18.600000000000001</v>
      </c>
      <c r="BG134" s="309">
        <v>10.199999999999999</v>
      </c>
      <c r="BH134" s="379">
        <v>5.7826540346687993E-2</v>
      </c>
      <c r="BI134" s="303">
        <v>36</v>
      </c>
      <c r="BJ134" s="309" t="s">
        <v>3930</v>
      </c>
      <c r="BK134" s="80" t="s">
        <v>4050</v>
      </c>
      <c r="BL134" s="309" t="s">
        <v>1160</v>
      </c>
      <c r="BM134" s="309" t="s">
        <v>1156</v>
      </c>
      <c r="BN134" s="309" t="s">
        <v>1157</v>
      </c>
      <c r="BO134" s="309"/>
      <c r="BP134" s="309"/>
      <c r="BQ134" s="309"/>
      <c r="BR134" s="309"/>
      <c r="BS134" s="309"/>
      <c r="BT134" s="309"/>
      <c r="BU134" s="309"/>
      <c r="BV134" s="309" t="s">
        <v>1161</v>
      </c>
      <c r="BW134" s="309"/>
      <c r="BX134" s="309" t="s">
        <v>1162</v>
      </c>
      <c r="BY134" s="309"/>
      <c r="BZ134" s="324" t="str">
        <f t="shared" si="7"/>
        <v>DISCONTINUED - MR301 The Standard, 16x8, 0mm Offset, 8x170, 131mm Centerbore, Machined - Clear Coat</v>
      </c>
      <c r="CA134" s="324" t="s">
        <v>3880</v>
      </c>
      <c r="CB134" s="324" t="s">
        <v>3879</v>
      </c>
      <c r="CC134" s="313" t="str">
        <f t="shared" si="8"/>
        <v>STREET (3XX)</v>
      </c>
    </row>
    <row r="135" spans="1:81" s="301" customFormat="1" ht="15.75" customHeight="1">
      <c r="A135" s="22">
        <f t="shared" si="6"/>
        <v>132</v>
      </c>
      <c r="B135" s="99" t="s">
        <v>84</v>
      </c>
      <c r="C135" s="29" t="s">
        <v>1072</v>
      </c>
      <c r="D135" s="303" t="s">
        <v>1114</v>
      </c>
      <c r="E135" s="304" t="s">
        <v>93</v>
      </c>
      <c r="F135" s="304"/>
      <c r="G135" s="304"/>
      <c r="H135" s="304" t="s">
        <v>296</v>
      </c>
      <c r="I135" s="336">
        <v>40544</v>
      </c>
      <c r="J135" s="302">
        <v>43129</v>
      </c>
      <c r="K135" s="293" t="s">
        <v>1274</v>
      </c>
      <c r="L135" s="305">
        <v>169.5</v>
      </c>
      <c r="M135" s="295"/>
      <c r="N135" s="295"/>
      <c r="O135" s="303">
        <v>16</v>
      </c>
      <c r="P135" s="8">
        <v>8</v>
      </c>
      <c r="Q135" s="29" t="s">
        <v>1763</v>
      </c>
      <c r="R135" s="303">
        <v>8</v>
      </c>
      <c r="S135" s="303">
        <v>170</v>
      </c>
      <c r="T135" s="306">
        <v>0</v>
      </c>
      <c r="U135" s="331">
        <v>4.5</v>
      </c>
      <c r="V135" s="303" t="s">
        <v>85</v>
      </c>
      <c r="W135" s="311">
        <v>131</v>
      </c>
      <c r="X135" s="307">
        <v>25.5</v>
      </c>
      <c r="Y135" s="306">
        <v>3200</v>
      </c>
      <c r="Z135" s="306" t="s">
        <v>87</v>
      </c>
      <c r="AA135" s="306"/>
      <c r="AB135" s="296" t="s">
        <v>7147</v>
      </c>
      <c r="AC135" s="308" t="s">
        <v>1585</v>
      </c>
      <c r="AD135" s="298" t="s">
        <v>85</v>
      </c>
      <c r="AE135" s="308"/>
      <c r="AF135" s="309" t="s">
        <v>85</v>
      </c>
      <c r="AG135" s="308"/>
      <c r="AH135" s="308" t="s">
        <v>1685</v>
      </c>
      <c r="AI135" s="299" t="s">
        <v>85</v>
      </c>
      <c r="AJ135" s="309" t="s">
        <v>266</v>
      </c>
      <c r="AK135" s="309" t="s">
        <v>85</v>
      </c>
      <c r="AL135" s="40" t="s">
        <v>85</v>
      </c>
      <c r="AM135" s="309" t="s">
        <v>85</v>
      </c>
      <c r="AN135" s="309">
        <v>16.2</v>
      </c>
      <c r="AO135" s="309"/>
      <c r="AP135" s="309"/>
      <c r="AQ135" s="309"/>
      <c r="AR135" s="309"/>
      <c r="AS135" s="309"/>
      <c r="AT135" s="309"/>
      <c r="AU135" s="309"/>
      <c r="AV135" s="309">
        <v>124</v>
      </c>
      <c r="AW135" s="309">
        <v>100</v>
      </c>
      <c r="AX135" s="81"/>
      <c r="AY135" s="309"/>
      <c r="AZ135" s="310" t="s">
        <v>85</v>
      </c>
      <c r="BA135" s="98" t="s">
        <v>85</v>
      </c>
      <c r="BB135" s="99" t="s">
        <v>85</v>
      </c>
      <c r="BC135" s="98" t="s">
        <v>85</v>
      </c>
      <c r="BD135" s="310">
        <v>29</v>
      </c>
      <c r="BE135" s="309">
        <v>18.600000000000001</v>
      </c>
      <c r="BF135" s="309">
        <v>18.600000000000001</v>
      </c>
      <c r="BG135" s="309">
        <v>10.199999999999999</v>
      </c>
      <c r="BH135" s="379">
        <v>5.7826540346687993E-2</v>
      </c>
      <c r="BI135" s="303">
        <v>36</v>
      </c>
      <c r="BJ135" s="309" t="s">
        <v>3930</v>
      </c>
      <c r="BK135" s="80" t="s">
        <v>4050</v>
      </c>
      <c r="BL135" s="309" t="s">
        <v>1155</v>
      </c>
      <c r="BM135" s="309" t="s">
        <v>1156</v>
      </c>
      <c r="BN135" s="309" t="s">
        <v>1157</v>
      </c>
      <c r="BO135" s="309"/>
      <c r="BP135" s="309"/>
      <c r="BQ135" s="309"/>
      <c r="BR135" s="309"/>
      <c r="BS135" s="309"/>
      <c r="BT135" s="309"/>
      <c r="BU135" s="309"/>
      <c r="BV135" s="309" t="s">
        <v>1158</v>
      </c>
      <c r="BW135" s="309"/>
      <c r="BX135" s="309" t="s">
        <v>1159</v>
      </c>
      <c r="BY135" s="309"/>
      <c r="BZ135" s="324" t="str">
        <f t="shared" si="7"/>
        <v>DISCONTINUED - MR301 The Standard, 16x8, 0mm Offset, 8x170, 131mm Centerbore, Matte Black</v>
      </c>
      <c r="CA135" s="324" t="s">
        <v>3880</v>
      </c>
      <c r="CB135" s="324" t="s">
        <v>3879</v>
      </c>
      <c r="CC135" s="313" t="str">
        <f t="shared" si="8"/>
        <v>STREET (3XX)</v>
      </c>
    </row>
    <row r="136" spans="1:81" s="301" customFormat="1" ht="15.75" customHeight="1">
      <c r="A136" s="22">
        <f t="shared" si="6"/>
        <v>133</v>
      </c>
      <c r="B136" s="99" t="s">
        <v>84</v>
      </c>
      <c r="C136" s="29" t="s">
        <v>1072</v>
      </c>
      <c r="D136" s="303" t="s">
        <v>1114</v>
      </c>
      <c r="E136" s="304" t="s">
        <v>106</v>
      </c>
      <c r="F136" s="304"/>
      <c r="G136" s="304"/>
      <c r="H136" s="304" t="s">
        <v>354</v>
      </c>
      <c r="I136" s="336">
        <v>40544</v>
      </c>
      <c r="J136" s="302">
        <v>43129</v>
      </c>
      <c r="K136" s="293" t="s">
        <v>1274</v>
      </c>
      <c r="L136" s="305">
        <v>203.5</v>
      </c>
      <c r="M136" s="295"/>
      <c r="N136" s="295"/>
      <c r="O136" s="303">
        <v>17</v>
      </c>
      <c r="P136" s="8">
        <v>7.5</v>
      </c>
      <c r="Q136" s="29" t="s">
        <v>1845</v>
      </c>
      <c r="R136" s="303">
        <v>5</v>
      </c>
      <c r="S136" s="303">
        <v>4.5</v>
      </c>
      <c r="T136" s="306">
        <v>35</v>
      </c>
      <c r="U136" s="331">
        <v>5.6</v>
      </c>
      <c r="V136" s="303" t="s">
        <v>85</v>
      </c>
      <c r="W136" s="311">
        <v>83</v>
      </c>
      <c r="X136" s="307">
        <v>27.3</v>
      </c>
      <c r="Y136" s="306">
        <v>3000</v>
      </c>
      <c r="Z136" s="306" t="s">
        <v>5454</v>
      </c>
      <c r="AA136" s="306"/>
      <c r="AB136" s="296" t="s">
        <v>7177</v>
      </c>
      <c r="AC136" s="308" t="s">
        <v>1586</v>
      </c>
      <c r="AD136" s="298">
        <v>33</v>
      </c>
      <c r="AE136" s="308"/>
      <c r="AF136" s="309" t="s">
        <v>85</v>
      </c>
      <c r="AG136" s="308"/>
      <c r="AH136" s="308" t="s">
        <v>1685</v>
      </c>
      <c r="AI136" s="299" t="s">
        <v>85</v>
      </c>
      <c r="AJ136" s="309" t="s">
        <v>266</v>
      </c>
      <c r="AK136" s="309" t="s">
        <v>85</v>
      </c>
      <c r="AL136" s="40" t="s">
        <v>85</v>
      </c>
      <c r="AM136" s="309" t="s">
        <v>85</v>
      </c>
      <c r="AN136" s="309">
        <v>16.2</v>
      </c>
      <c r="AO136" s="309"/>
      <c r="AP136" s="309"/>
      <c r="AQ136" s="309"/>
      <c r="AR136" s="309"/>
      <c r="AS136" s="309"/>
      <c r="AT136" s="309"/>
      <c r="AU136" s="309"/>
      <c r="AV136" s="309">
        <v>81.400000000000006</v>
      </c>
      <c r="AW136" s="309">
        <v>78</v>
      </c>
      <c r="AX136" s="81"/>
      <c r="AY136" s="309"/>
      <c r="AZ136" s="310" t="s">
        <v>85</v>
      </c>
      <c r="BA136" s="98" t="s">
        <v>85</v>
      </c>
      <c r="BB136" s="99" t="s">
        <v>85</v>
      </c>
      <c r="BC136" s="98" t="s">
        <v>85</v>
      </c>
      <c r="BD136" s="310">
        <v>31.8</v>
      </c>
      <c r="BE136" s="309">
        <v>19.8</v>
      </c>
      <c r="BF136" s="309">
        <v>19.8</v>
      </c>
      <c r="BG136" s="309">
        <v>10.7</v>
      </c>
      <c r="BH136" s="379">
        <v>6.8740914904991998E-2</v>
      </c>
      <c r="BI136" s="303">
        <v>36</v>
      </c>
      <c r="BJ136" s="309" t="s">
        <v>3930</v>
      </c>
      <c r="BK136" s="80" t="s">
        <v>4050</v>
      </c>
      <c r="BL136" s="309" t="s">
        <v>1160</v>
      </c>
      <c r="BM136" s="309" t="s">
        <v>1156</v>
      </c>
      <c r="BN136" s="309" t="s">
        <v>1157</v>
      </c>
      <c r="BO136" s="309"/>
      <c r="BP136" s="309"/>
      <c r="BQ136" s="309"/>
      <c r="BR136" s="309"/>
      <c r="BS136" s="309"/>
      <c r="BT136" s="309"/>
      <c r="BU136" s="309"/>
      <c r="BV136" s="309" t="s">
        <v>1161</v>
      </c>
      <c r="BW136" s="309"/>
      <c r="BX136" s="309" t="s">
        <v>1162</v>
      </c>
      <c r="BY136" s="309"/>
      <c r="BZ136" s="324" t="str">
        <f t="shared" si="7"/>
        <v>DISCONTINUED - MR301 The Standard, 17x7.5, +35mm Offset, 5x4.5, 83mm Centerbore, Machined - Clear Coat</v>
      </c>
      <c r="CA136" s="324" t="s">
        <v>3880</v>
      </c>
      <c r="CB136" s="324" t="s">
        <v>3879</v>
      </c>
      <c r="CC136" s="313" t="str">
        <f t="shared" si="8"/>
        <v>STREET (3XX)</v>
      </c>
    </row>
    <row r="137" spans="1:81" s="301" customFormat="1" ht="15.75" customHeight="1">
      <c r="A137" s="22">
        <f t="shared" si="6"/>
        <v>134</v>
      </c>
      <c r="B137" s="99" t="s">
        <v>84</v>
      </c>
      <c r="C137" s="29" t="s">
        <v>1072</v>
      </c>
      <c r="D137" s="303" t="s">
        <v>1114</v>
      </c>
      <c r="E137" s="304" t="s">
        <v>94</v>
      </c>
      <c r="F137" s="304"/>
      <c r="G137" s="304"/>
      <c r="H137" s="304" t="s">
        <v>298</v>
      </c>
      <c r="I137" s="336">
        <v>40544</v>
      </c>
      <c r="J137" s="302">
        <v>43129</v>
      </c>
      <c r="K137" s="293" t="s">
        <v>1274</v>
      </c>
      <c r="L137" s="305">
        <v>203.5</v>
      </c>
      <c r="M137" s="295"/>
      <c r="N137" s="295"/>
      <c r="O137" s="303">
        <v>17</v>
      </c>
      <c r="P137" s="8">
        <v>7.5</v>
      </c>
      <c r="Q137" s="29" t="s">
        <v>1750</v>
      </c>
      <c r="R137" s="303">
        <v>5</v>
      </c>
      <c r="S137" s="303">
        <v>130</v>
      </c>
      <c r="T137" s="306">
        <v>50</v>
      </c>
      <c r="U137" s="331">
        <v>6.2</v>
      </c>
      <c r="V137" s="303" t="s">
        <v>85</v>
      </c>
      <c r="W137" s="311">
        <v>94</v>
      </c>
      <c r="X137" s="307">
        <v>27.3</v>
      </c>
      <c r="Y137" s="306">
        <v>3000</v>
      </c>
      <c r="Z137" s="306" t="s">
        <v>87</v>
      </c>
      <c r="AA137" s="306"/>
      <c r="AB137" s="296" t="s">
        <v>7178</v>
      </c>
      <c r="AC137" s="308" t="s">
        <v>1590</v>
      </c>
      <c r="AD137" s="298">
        <v>33</v>
      </c>
      <c r="AE137" s="308"/>
      <c r="AF137" s="309" t="s">
        <v>85</v>
      </c>
      <c r="AG137" s="308"/>
      <c r="AH137" s="308" t="s">
        <v>1685</v>
      </c>
      <c r="AI137" s="299" t="s">
        <v>85</v>
      </c>
      <c r="AJ137" s="309" t="s">
        <v>265</v>
      </c>
      <c r="AK137" s="309" t="s">
        <v>85</v>
      </c>
      <c r="AL137" s="40" t="s">
        <v>85</v>
      </c>
      <c r="AM137" s="309" t="s">
        <v>85</v>
      </c>
      <c r="AN137" s="309">
        <v>16.2</v>
      </c>
      <c r="AO137" s="309"/>
      <c r="AP137" s="309"/>
      <c r="AQ137" s="309"/>
      <c r="AR137" s="309"/>
      <c r="AS137" s="309"/>
      <c r="AT137" s="309"/>
      <c r="AU137" s="309"/>
      <c r="AV137" s="309">
        <v>94</v>
      </c>
      <c r="AW137" s="309">
        <v>77</v>
      </c>
      <c r="AX137" s="81"/>
      <c r="AY137" s="309"/>
      <c r="AZ137" s="310" t="s">
        <v>85</v>
      </c>
      <c r="BA137" s="98" t="s">
        <v>85</v>
      </c>
      <c r="BB137" s="99" t="s">
        <v>85</v>
      </c>
      <c r="BC137" s="98" t="s">
        <v>85</v>
      </c>
      <c r="BD137" s="310">
        <v>31.8</v>
      </c>
      <c r="BE137" s="309">
        <v>19.8</v>
      </c>
      <c r="BF137" s="309">
        <v>19.8</v>
      </c>
      <c r="BG137" s="309">
        <v>10.7</v>
      </c>
      <c r="BH137" s="379">
        <v>6.8740914904991998E-2</v>
      </c>
      <c r="BI137" s="303">
        <v>36</v>
      </c>
      <c r="BJ137" s="309" t="s">
        <v>3930</v>
      </c>
      <c r="BK137" s="80" t="s">
        <v>4050</v>
      </c>
      <c r="BL137" s="309" t="s">
        <v>1155</v>
      </c>
      <c r="BM137" s="309" t="s">
        <v>1156</v>
      </c>
      <c r="BN137" s="309" t="s">
        <v>1157</v>
      </c>
      <c r="BO137" s="309"/>
      <c r="BP137" s="309"/>
      <c r="BQ137" s="309"/>
      <c r="BR137" s="309"/>
      <c r="BS137" s="309"/>
      <c r="BT137" s="309"/>
      <c r="BU137" s="309"/>
      <c r="BV137" s="309" t="s">
        <v>1722</v>
      </c>
      <c r="BW137" s="309"/>
      <c r="BX137" s="309" t="s">
        <v>1159</v>
      </c>
      <c r="BY137" s="309"/>
      <c r="BZ137" s="324" t="str">
        <f t="shared" si="7"/>
        <v>DISCONTINUED - MR301 The Standard, 17x7.5, +50mm Offset, 5x130, 94mm Centerbore, Matte Black</v>
      </c>
      <c r="CA137" s="324" t="s">
        <v>3880</v>
      </c>
      <c r="CB137" s="324" t="s">
        <v>3879</v>
      </c>
      <c r="CC137" s="313" t="str">
        <f t="shared" si="8"/>
        <v>STREET (3XX)</v>
      </c>
    </row>
    <row r="138" spans="1:81" s="301" customFormat="1" ht="15.75" customHeight="1">
      <c r="A138" s="22">
        <f t="shared" si="6"/>
        <v>135</v>
      </c>
      <c r="B138" s="99" t="s">
        <v>84</v>
      </c>
      <c r="C138" s="29" t="s">
        <v>1072</v>
      </c>
      <c r="D138" s="303" t="s">
        <v>1114</v>
      </c>
      <c r="E138" s="304" t="s">
        <v>97</v>
      </c>
      <c r="F138" s="304"/>
      <c r="G138" s="304"/>
      <c r="H138" s="304" t="s">
        <v>300</v>
      </c>
      <c r="I138" s="336">
        <v>40544</v>
      </c>
      <c r="J138" s="302">
        <v>43129</v>
      </c>
      <c r="K138" s="293" t="s">
        <v>1274</v>
      </c>
      <c r="L138" s="305">
        <v>203.5</v>
      </c>
      <c r="M138" s="295"/>
      <c r="N138" s="295"/>
      <c r="O138" s="303">
        <v>17</v>
      </c>
      <c r="P138" s="8">
        <v>7.5</v>
      </c>
      <c r="Q138" s="29" t="s">
        <v>1752</v>
      </c>
      <c r="R138" s="303">
        <v>5</v>
      </c>
      <c r="S138" s="303">
        <v>160</v>
      </c>
      <c r="T138" s="306">
        <v>50</v>
      </c>
      <c r="U138" s="331">
        <v>6.2</v>
      </c>
      <c r="V138" s="303" t="s">
        <v>85</v>
      </c>
      <c r="W138" s="311">
        <v>65</v>
      </c>
      <c r="X138" s="307">
        <v>27.3</v>
      </c>
      <c r="Y138" s="306">
        <v>3000</v>
      </c>
      <c r="Z138" s="306" t="s">
        <v>87</v>
      </c>
      <c r="AA138" s="306"/>
      <c r="AB138" s="296" t="s">
        <v>6349</v>
      </c>
      <c r="AC138" s="308" t="s">
        <v>1591</v>
      </c>
      <c r="AD138" s="298">
        <v>33</v>
      </c>
      <c r="AE138" s="308"/>
      <c r="AF138" s="309" t="s">
        <v>85</v>
      </c>
      <c r="AG138" s="308"/>
      <c r="AH138" s="308" t="s">
        <v>1685</v>
      </c>
      <c r="AI138" s="299" t="s">
        <v>85</v>
      </c>
      <c r="AJ138" s="309" t="s">
        <v>265</v>
      </c>
      <c r="AK138" s="309" t="s">
        <v>85</v>
      </c>
      <c r="AL138" s="40" t="s">
        <v>85</v>
      </c>
      <c r="AM138" s="309" t="s">
        <v>85</v>
      </c>
      <c r="AN138" s="309">
        <v>16.2</v>
      </c>
      <c r="AO138" s="309"/>
      <c r="AP138" s="309"/>
      <c r="AQ138" s="309"/>
      <c r="AR138" s="309"/>
      <c r="AS138" s="309"/>
      <c r="AT138" s="309"/>
      <c r="AU138" s="309"/>
      <c r="AV138" s="309">
        <v>65</v>
      </c>
      <c r="AW138" s="309">
        <v>30</v>
      </c>
      <c r="AX138" s="81"/>
      <c r="AY138" s="309"/>
      <c r="AZ138" s="310" t="s">
        <v>85</v>
      </c>
      <c r="BA138" s="98" t="s">
        <v>85</v>
      </c>
      <c r="BB138" s="99" t="s">
        <v>85</v>
      </c>
      <c r="BC138" s="98" t="s">
        <v>85</v>
      </c>
      <c r="BD138" s="310">
        <v>31.8</v>
      </c>
      <c r="BE138" s="309">
        <v>19.8</v>
      </c>
      <c r="BF138" s="309">
        <v>19.8</v>
      </c>
      <c r="BG138" s="309">
        <v>10.7</v>
      </c>
      <c r="BH138" s="379">
        <v>6.8740914904991998E-2</v>
      </c>
      <c r="BI138" s="303">
        <v>36</v>
      </c>
      <c r="BJ138" s="309" t="s">
        <v>3930</v>
      </c>
      <c r="BK138" s="80" t="s">
        <v>4050</v>
      </c>
      <c r="BL138" s="309" t="s">
        <v>1155</v>
      </c>
      <c r="BM138" s="309" t="s">
        <v>1156</v>
      </c>
      <c r="BN138" s="309" t="s">
        <v>1157</v>
      </c>
      <c r="BO138" s="309"/>
      <c r="BP138" s="309"/>
      <c r="BQ138" s="309"/>
      <c r="BR138" s="309"/>
      <c r="BS138" s="309"/>
      <c r="BT138" s="309"/>
      <c r="BU138" s="309"/>
      <c r="BV138" s="309" t="s">
        <v>1722</v>
      </c>
      <c r="BW138" s="309"/>
      <c r="BX138" s="309" t="s">
        <v>1159</v>
      </c>
      <c r="BY138" s="309"/>
      <c r="BZ138" s="324" t="str">
        <f t="shared" si="7"/>
        <v>DISCONTINUED - MR301 The Standard, 17x7.5, +50mm Offset, 5x160, 65mm Centerbore, Matte Black</v>
      </c>
      <c r="CA138" s="324" t="s">
        <v>3880</v>
      </c>
      <c r="CB138" s="324" t="s">
        <v>3879</v>
      </c>
      <c r="CC138" s="313" t="str">
        <f t="shared" si="8"/>
        <v>STREET (3XX)</v>
      </c>
    </row>
    <row r="139" spans="1:81" s="301" customFormat="1" ht="15.75" customHeight="1">
      <c r="A139" s="22">
        <f t="shared" si="6"/>
        <v>136</v>
      </c>
      <c r="B139" s="99" t="s">
        <v>84</v>
      </c>
      <c r="C139" s="29" t="s">
        <v>1072</v>
      </c>
      <c r="D139" s="303" t="s">
        <v>1114</v>
      </c>
      <c r="E139" s="304" t="s">
        <v>101</v>
      </c>
      <c r="F139" s="304"/>
      <c r="G139" s="304"/>
      <c r="H139" s="304" t="s">
        <v>310</v>
      </c>
      <c r="I139" s="336">
        <v>40544</v>
      </c>
      <c r="J139" s="302">
        <v>43129</v>
      </c>
      <c r="K139" s="293" t="s">
        <v>1274</v>
      </c>
      <c r="L139" s="305">
        <v>195.5</v>
      </c>
      <c r="M139" s="295"/>
      <c r="N139" s="295"/>
      <c r="O139" s="303">
        <v>17</v>
      </c>
      <c r="P139" s="8">
        <v>8.5</v>
      </c>
      <c r="Q139" s="29" t="s">
        <v>1751</v>
      </c>
      <c r="R139" s="303">
        <v>5</v>
      </c>
      <c r="S139" s="303">
        <v>150</v>
      </c>
      <c r="T139" s="306">
        <v>0</v>
      </c>
      <c r="U139" s="331">
        <v>4.75</v>
      </c>
      <c r="V139" s="303" t="s">
        <v>85</v>
      </c>
      <c r="W139" s="311">
        <v>116.5</v>
      </c>
      <c r="X139" s="307">
        <v>26.7</v>
      </c>
      <c r="Y139" s="306">
        <v>2500</v>
      </c>
      <c r="Z139" s="306" t="s">
        <v>5454</v>
      </c>
      <c r="AA139" s="306"/>
      <c r="AB139" s="296" t="s">
        <v>5242</v>
      </c>
      <c r="AC139" s="308" t="s">
        <v>1581</v>
      </c>
      <c r="AD139" s="298">
        <v>33</v>
      </c>
      <c r="AE139" s="308"/>
      <c r="AF139" s="309" t="s">
        <v>85</v>
      </c>
      <c r="AG139" s="308"/>
      <c r="AH139" s="308" t="s">
        <v>1685</v>
      </c>
      <c r="AI139" s="299" t="s">
        <v>85</v>
      </c>
      <c r="AJ139" s="309" t="s">
        <v>266</v>
      </c>
      <c r="AK139" s="309" t="s">
        <v>85</v>
      </c>
      <c r="AL139" s="40" t="s">
        <v>85</v>
      </c>
      <c r="AM139" s="309" t="s">
        <v>85</v>
      </c>
      <c r="AN139" s="309">
        <v>16.2</v>
      </c>
      <c r="AO139" s="309"/>
      <c r="AP139" s="309"/>
      <c r="AQ139" s="309"/>
      <c r="AR139" s="309"/>
      <c r="AS139" s="309"/>
      <c r="AT139" s="309"/>
      <c r="AU139" s="309"/>
      <c r="AV139" s="309">
        <v>110.5</v>
      </c>
      <c r="AW139" s="309">
        <v>32</v>
      </c>
      <c r="AX139" s="81"/>
      <c r="AY139" s="309"/>
      <c r="AZ139" s="310" t="s">
        <v>85</v>
      </c>
      <c r="BA139" s="98" t="s">
        <v>85</v>
      </c>
      <c r="BB139" s="99" t="s">
        <v>85</v>
      </c>
      <c r="BC139" s="98" t="s">
        <v>85</v>
      </c>
      <c r="BD139" s="310">
        <v>31.4</v>
      </c>
      <c r="BE139" s="309">
        <v>19.8</v>
      </c>
      <c r="BF139" s="309">
        <v>19.8</v>
      </c>
      <c r="BG139" s="309">
        <v>10.7</v>
      </c>
      <c r="BH139" s="379">
        <v>6.8740914904991998E-2</v>
      </c>
      <c r="BI139" s="303">
        <v>36</v>
      </c>
      <c r="BJ139" s="309" t="s">
        <v>3930</v>
      </c>
      <c r="BK139" s="80" t="s">
        <v>4050</v>
      </c>
      <c r="BL139" s="309" t="s">
        <v>1160</v>
      </c>
      <c r="BM139" s="309" t="s">
        <v>1156</v>
      </c>
      <c r="BN139" s="309" t="s">
        <v>1157</v>
      </c>
      <c r="BO139" s="309"/>
      <c r="BP139" s="309"/>
      <c r="BQ139" s="309"/>
      <c r="BR139" s="309"/>
      <c r="BS139" s="309"/>
      <c r="BT139" s="309"/>
      <c r="BU139" s="309"/>
      <c r="BV139" s="309" t="s">
        <v>1161</v>
      </c>
      <c r="BW139" s="309"/>
      <c r="BX139" s="309" t="s">
        <v>1162</v>
      </c>
      <c r="BY139" s="309"/>
      <c r="BZ139" s="324" t="str">
        <f t="shared" si="7"/>
        <v>DISCONTINUED - MR301 The Standard, 17x8.5, 0mm Offset, 5x150, 116.5mm Centerbore, Machined - Clear Coat</v>
      </c>
      <c r="CA139" s="324" t="s">
        <v>3880</v>
      </c>
      <c r="CB139" s="324" t="s">
        <v>3879</v>
      </c>
      <c r="CC139" s="313" t="str">
        <f t="shared" si="8"/>
        <v>STREET (3XX)</v>
      </c>
    </row>
    <row r="140" spans="1:81" s="301" customFormat="1" ht="15.75" customHeight="1">
      <c r="A140" s="22">
        <f t="shared" si="6"/>
        <v>137</v>
      </c>
      <c r="B140" s="99" t="s">
        <v>84</v>
      </c>
      <c r="C140" s="29" t="s">
        <v>1072</v>
      </c>
      <c r="D140" s="303" t="s">
        <v>1114</v>
      </c>
      <c r="E140" s="304" t="s">
        <v>103</v>
      </c>
      <c r="F140" s="304"/>
      <c r="G140" s="304"/>
      <c r="H140" s="304" t="s">
        <v>318</v>
      </c>
      <c r="I140" s="336">
        <v>40544</v>
      </c>
      <c r="J140" s="302">
        <v>43129</v>
      </c>
      <c r="K140" s="293" t="s">
        <v>1274</v>
      </c>
      <c r="L140" s="305">
        <v>195.5</v>
      </c>
      <c r="M140" s="295"/>
      <c r="N140" s="295"/>
      <c r="O140" s="303">
        <v>17</v>
      </c>
      <c r="P140" s="8">
        <v>8.5</v>
      </c>
      <c r="Q140" s="29" t="s">
        <v>1763</v>
      </c>
      <c r="R140" s="303">
        <v>8</v>
      </c>
      <c r="S140" s="303">
        <v>170</v>
      </c>
      <c r="T140" s="306">
        <v>0</v>
      </c>
      <c r="U140" s="331">
        <v>4.75</v>
      </c>
      <c r="V140" s="303" t="s">
        <v>85</v>
      </c>
      <c r="W140" s="311">
        <v>131</v>
      </c>
      <c r="X140" s="307">
        <v>25.5</v>
      </c>
      <c r="Y140" s="306">
        <v>3600</v>
      </c>
      <c r="Z140" s="306" t="s">
        <v>5454</v>
      </c>
      <c r="AA140" s="306"/>
      <c r="AB140" s="296" t="s">
        <v>5557</v>
      </c>
      <c r="AC140" s="308" t="s">
        <v>1727</v>
      </c>
      <c r="AD140" s="298" t="s">
        <v>85</v>
      </c>
      <c r="AE140" s="308"/>
      <c r="AF140" s="309" t="s">
        <v>85</v>
      </c>
      <c r="AG140" s="308"/>
      <c r="AH140" s="308" t="s">
        <v>1685</v>
      </c>
      <c r="AI140" s="299" t="s">
        <v>85</v>
      </c>
      <c r="AJ140" s="309" t="s">
        <v>266</v>
      </c>
      <c r="AK140" s="309" t="s">
        <v>85</v>
      </c>
      <c r="AL140" s="40" t="s">
        <v>85</v>
      </c>
      <c r="AM140" s="309" t="s">
        <v>85</v>
      </c>
      <c r="AN140" s="309">
        <v>16.2</v>
      </c>
      <c r="AO140" s="309"/>
      <c r="AP140" s="309"/>
      <c r="AQ140" s="309"/>
      <c r="AR140" s="309"/>
      <c r="AS140" s="309"/>
      <c r="AT140" s="309"/>
      <c r="AU140" s="309"/>
      <c r="AV140" s="309">
        <v>124</v>
      </c>
      <c r="AW140" s="309">
        <v>100</v>
      </c>
      <c r="AX140" s="81"/>
      <c r="AY140" s="309"/>
      <c r="AZ140" s="310" t="s">
        <v>85</v>
      </c>
      <c r="BA140" s="98" t="s">
        <v>85</v>
      </c>
      <c r="BB140" s="99" t="s">
        <v>85</v>
      </c>
      <c r="BC140" s="98" t="s">
        <v>85</v>
      </c>
      <c r="BD140" s="310">
        <v>30.2</v>
      </c>
      <c r="BE140" s="309">
        <v>19.8</v>
      </c>
      <c r="BF140" s="309">
        <v>19.8</v>
      </c>
      <c r="BG140" s="309">
        <v>10.7</v>
      </c>
      <c r="BH140" s="379">
        <v>6.8740914904991998E-2</v>
      </c>
      <c r="BI140" s="303">
        <v>36</v>
      </c>
      <c r="BJ140" s="309" t="s">
        <v>3930</v>
      </c>
      <c r="BK140" s="80" t="s">
        <v>4050</v>
      </c>
      <c r="BL140" s="309" t="s">
        <v>1160</v>
      </c>
      <c r="BM140" s="309" t="s">
        <v>1156</v>
      </c>
      <c r="BN140" s="309" t="s">
        <v>1157</v>
      </c>
      <c r="BO140" s="309"/>
      <c r="BP140" s="309"/>
      <c r="BQ140" s="309"/>
      <c r="BR140" s="309"/>
      <c r="BS140" s="309"/>
      <c r="BT140" s="309"/>
      <c r="BU140" s="309"/>
      <c r="BV140" s="309" t="s">
        <v>1161</v>
      </c>
      <c r="BW140" s="309"/>
      <c r="BX140" s="309" t="s">
        <v>1162</v>
      </c>
      <c r="BY140" s="309"/>
      <c r="BZ140" s="324" t="str">
        <f t="shared" si="7"/>
        <v>DISCONTINUED - MR301 The Standard, 17x8.5, 0mm Offset, 8x170, 131mm Centerbore, Machined - Clear Coat</v>
      </c>
      <c r="CA140" s="324" t="s">
        <v>3880</v>
      </c>
      <c r="CB140" s="324" t="s">
        <v>3879</v>
      </c>
      <c r="CC140" s="313" t="str">
        <f t="shared" si="8"/>
        <v>STREET (3XX)</v>
      </c>
    </row>
    <row r="141" spans="1:81" s="301" customFormat="1" ht="15.75" customHeight="1">
      <c r="A141" s="22">
        <f t="shared" si="6"/>
        <v>138</v>
      </c>
      <c r="B141" s="99" t="s">
        <v>84</v>
      </c>
      <c r="C141" s="29" t="s">
        <v>1072</v>
      </c>
      <c r="D141" s="303" t="s">
        <v>1114</v>
      </c>
      <c r="E141" s="304" t="s">
        <v>104</v>
      </c>
      <c r="F141" s="304"/>
      <c r="G141" s="304"/>
      <c r="H141" s="304" t="s">
        <v>335</v>
      </c>
      <c r="I141" s="336">
        <v>40544</v>
      </c>
      <c r="J141" s="302">
        <v>43129</v>
      </c>
      <c r="K141" s="293" t="s">
        <v>1274</v>
      </c>
      <c r="L141" s="305">
        <v>231.5</v>
      </c>
      <c r="M141" s="295"/>
      <c r="N141" s="295"/>
      <c r="O141" s="303">
        <v>18</v>
      </c>
      <c r="P141" s="8">
        <v>9</v>
      </c>
      <c r="Q141" s="29" t="s">
        <v>1756</v>
      </c>
      <c r="R141" s="303">
        <v>5</v>
      </c>
      <c r="S141" s="303">
        <v>5.5</v>
      </c>
      <c r="T141" s="306">
        <v>18</v>
      </c>
      <c r="U141" s="331">
        <v>5.75</v>
      </c>
      <c r="V141" s="303" t="s">
        <v>85</v>
      </c>
      <c r="W141" s="311">
        <v>108</v>
      </c>
      <c r="X141" s="307">
        <v>28.199999999999996</v>
      </c>
      <c r="Y141" s="306">
        <v>2500</v>
      </c>
      <c r="Z141" s="306" t="s">
        <v>5454</v>
      </c>
      <c r="AA141" s="306"/>
      <c r="AB141" s="296" t="s">
        <v>7179</v>
      </c>
      <c r="AC141" s="308" t="s">
        <v>1577</v>
      </c>
      <c r="AD141" s="298">
        <v>33</v>
      </c>
      <c r="AE141" s="308"/>
      <c r="AF141" s="309" t="s">
        <v>85</v>
      </c>
      <c r="AG141" s="308"/>
      <c r="AH141" s="308" t="s">
        <v>1685</v>
      </c>
      <c r="AI141" s="299" t="s">
        <v>85</v>
      </c>
      <c r="AJ141" s="309" t="s">
        <v>266</v>
      </c>
      <c r="AK141" s="309" t="s">
        <v>85</v>
      </c>
      <c r="AL141" s="40" t="s">
        <v>85</v>
      </c>
      <c r="AM141" s="309" t="s">
        <v>85</v>
      </c>
      <c r="AN141" s="309">
        <v>16.2</v>
      </c>
      <c r="AO141" s="309"/>
      <c r="AP141" s="309"/>
      <c r="AQ141" s="309"/>
      <c r="AR141" s="309"/>
      <c r="AS141" s="309"/>
      <c r="AT141" s="309"/>
      <c r="AU141" s="309"/>
      <c r="AV141" s="309">
        <v>106.4</v>
      </c>
      <c r="AW141" s="309">
        <v>56</v>
      </c>
      <c r="AX141" s="81"/>
      <c r="AY141" s="309"/>
      <c r="AZ141" s="310" t="s">
        <v>85</v>
      </c>
      <c r="BA141" s="98" t="s">
        <v>85</v>
      </c>
      <c r="BB141" s="99" t="s">
        <v>85</v>
      </c>
      <c r="BC141" s="98" t="s">
        <v>85</v>
      </c>
      <c r="BD141" s="310">
        <v>33.299999999999997</v>
      </c>
      <c r="BE141" s="309">
        <v>20.7</v>
      </c>
      <c r="BF141" s="309">
        <v>20.7</v>
      </c>
      <c r="BG141" s="309">
        <v>11.2</v>
      </c>
      <c r="BH141" s="379">
        <v>7.8642962197631991E-2</v>
      </c>
      <c r="BI141" s="303">
        <v>36</v>
      </c>
      <c r="BJ141" s="309" t="s">
        <v>3930</v>
      </c>
      <c r="BK141" s="80" t="s">
        <v>4050</v>
      </c>
      <c r="BL141" s="309" t="s">
        <v>1160</v>
      </c>
      <c r="BM141" s="309" t="s">
        <v>1156</v>
      </c>
      <c r="BN141" s="309" t="s">
        <v>1157</v>
      </c>
      <c r="BO141" s="309"/>
      <c r="BP141" s="309"/>
      <c r="BQ141" s="309"/>
      <c r="BR141" s="309"/>
      <c r="BS141" s="309"/>
      <c r="BT141" s="309"/>
      <c r="BU141" s="309"/>
      <c r="BV141" s="309" t="s">
        <v>1161</v>
      </c>
      <c r="BW141" s="309"/>
      <c r="BX141" s="309" t="s">
        <v>1162</v>
      </c>
      <c r="BY141" s="309"/>
      <c r="BZ141" s="324" t="str">
        <f t="shared" si="7"/>
        <v>DISCONTINUED - MR301 The Standard, 18x9, +18mm Offset, 5x5.5, 108mm Centerbore, Machined - Clear Coat</v>
      </c>
      <c r="CA141" s="324" t="s">
        <v>3880</v>
      </c>
      <c r="CB141" s="324" t="s">
        <v>3879</v>
      </c>
      <c r="CC141" s="313" t="str">
        <f t="shared" si="8"/>
        <v>STREET (3XX)</v>
      </c>
    </row>
    <row r="142" spans="1:81" s="301" customFormat="1" ht="15.75" customHeight="1">
      <c r="A142" s="22">
        <f t="shared" si="6"/>
        <v>139</v>
      </c>
      <c r="B142" s="99" t="s">
        <v>84</v>
      </c>
      <c r="C142" s="29" t="s">
        <v>1072</v>
      </c>
      <c r="D142" s="303" t="s">
        <v>1114</v>
      </c>
      <c r="E142" s="304" t="s">
        <v>105</v>
      </c>
      <c r="F142" s="304"/>
      <c r="G142" s="304"/>
      <c r="H142" s="304" t="s">
        <v>342</v>
      </c>
      <c r="I142" s="336">
        <v>40544</v>
      </c>
      <c r="J142" s="302">
        <v>43129</v>
      </c>
      <c r="K142" s="293" t="s">
        <v>1274</v>
      </c>
      <c r="L142" s="305">
        <v>231.5</v>
      </c>
      <c r="M142" s="295"/>
      <c r="N142" s="295"/>
      <c r="O142" s="303">
        <v>18</v>
      </c>
      <c r="P142" s="8">
        <v>9</v>
      </c>
      <c r="Q142" s="29" t="s">
        <v>1762</v>
      </c>
      <c r="R142" s="303">
        <v>8</v>
      </c>
      <c r="S142" s="303">
        <v>6.5</v>
      </c>
      <c r="T142" s="306">
        <v>-12</v>
      </c>
      <c r="U142" s="331">
        <v>4.5</v>
      </c>
      <c r="V142" s="303" t="s">
        <v>85</v>
      </c>
      <c r="W142" s="311">
        <v>131</v>
      </c>
      <c r="X142" s="307">
        <v>28.1</v>
      </c>
      <c r="Y142" s="306">
        <v>3600</v>
      </c>
      <c r="Z142" s="306" t="s">
        <v>5454</v>
      </c>
      <c r="AA142" s="306"/>
      <c r="AB142" s="296" t="s">
        <v>7141</v>
      </c>
      <c r="AC142" s="308" t="s">
        <v>1727</v>
      </c>
      <c r="AD142" s="298" t="s">
        <v>85</v>
      </c>
      <c r="AE142" s="308"/>
      <c r="AF142" s="309" t="s">
        <v>85</v>
      </c>
      <c r="AG142" s="308"/>
      <c r="AH142" s="308" t="s">
        <v>1685</v>
      </c>
      <c r="AI142" s="299" t="s">
        <v>85</v>
      </c>
      <c r="AJ142" s="309" t="s">
        <v>266</v>
      </c>
      <c r="AK142" s="309" t="s">
        <v>85</v>
      </c>
      <c r="AL142" s="40" t="s">
        <v>85</v>
      </c>
      <c r="AM142" s="309" t="s">
        <v>85</v>
      </c>
      <c r="AN142" s="309">
        <v>16.2</v>
      </c>
      <c r="AO142" s="309"/>
      <c r="AP142" s="309"/>
      <c r="AQ142" s="309"/>
      <c r="AR142" s="309"/>
      <c r="AS142" s="309"/>
      <c r="AT142" s="309"/>
      <c r="AU142" s="309"/>
      <c r="AV142" s="309">
        <v>124</v>
      </c>
      <c r="AW142" s="309">
        <v>100</v>
      </c>
      <c r="AX142" s="81"/>
      <c r="AY142" s="309"/>
      <c r="AZ142" s="310" t="s">
        <v>85</v>
      </c>
      <c r="BA142" s="98" t="s">
        <v>85</v>
      </c>
      <c r="BB142" s="99" t="s">
        <v>85</v>
      </c>
      <c r="BC142" s="98" t="s">
        <v>85</v>
      </c>
      <c r="BD142" s="310">
        <v>33.200000000000003</v>
      </c>
      <c r="BE142" s="309">
        <v>20.7</v>
      </c>
      <c r="BF142" s="309">
        <v>20.7</v>
      </c>
      <c r="BG142" s="309">
        <v>11.2</v>
      </c>
      <c r="BH142" s="379">
        <v>7.8642962197631991E-2</v>
      </c>
      <c r="BI142" s="303">
        <v>36</v>
      </c>
      <c r="BJ142" s="309" t="s">
        <v>3930</v>
      </c>
      <c r="BK142" s="80" t="s">
        <v>4050</v>
      </c>
      <c r="BL142" s="309" t="s">
        <v>1160</v>
      </c>
      <c r="BM142" s="309" t="s">
        <v>1156</v>
      </c>
      <c r="BN142" s="309" t="s">
        <v>1157</v>
      </c>
      <c r="BO142" s="309"/>
      <c r="BP142" s="309"/>
      <c r="BQ142" s="309"/>
      <c r="BR142" s="309"/>
      <c r="BS142" s="309"/>
      <c r="BT142" s="309"/>
      <c r="BU142" s="309"/>
      <c r="BV142" s="309" t="s">
        <v>1161</v>
      </c>
      <c r="BW142" s="309"/>
      <c r="BX142" s="309" t="s">
        <v>1162</v>
      </c>
      <c r="BY142" s="309"/>
      <c r="BZ142" s="324" t="str">
        <f t="shared" si="7"/>
        <v>DISCONTINUED - MR301 The Standard, 18x9, -12mm Offset, 8x6.5, 131mm Centerbore, Machined - Clear Coat</v>
      </c>
      <c r="CA142" s="324" t="s">
        <v>3880</v>
      </c>
      <c r="CB142" s="324" t="s">
        <v>3879</v>
      </c>
      <c r="CC142" s="313" t="str">
        <f t="shared" si="8"/>
        <v>STREET (3XX)</v>
      </c>
    </row>
    <row r="143" spans="1:81" s="301" customFormat="1" ht="15.75" customHeight="1">
      <c r="A143" s="22">
        <f t="shared" si="6"/>
        <v>140</v>
      </c>
      <c r="B143" s="99" t="s">
        <v>84</v>
      </c>
      <c r="C143" s="29" t="s">
        <v>1072</v>
      </c>
      <c r="D143" s="303" t="s">
        <v>1115</v>
      </c>
      <c r="E143" s="304" t="s">
        <v>110</v>
      </c>
      <c r="F143" s="304"/>
      <c r="G143" s="304"/>
      <c r="H143" s="304" t="s">
        <v>368</v>
      </c>
      <c r="I143" s="336">
        <v>40909</v>
      </c>
      <c r="J143" s="302">
        <v>43129</v>
      </c>
      <c r="K143" s="293" t="s">
        <v>1274</v>
      </c>
      <c r="L143" s="305">
        <v>186.5</v>
      </c>
      <c r="M143" s="295"/>
      <c r="N143" s="295"/>
      <c r="O143" s="303">
        <v>17</v>
      </c>
      <c r="P143" s="8">
        <v>8.5</v>
      </c>
      <c r="Q143" s="29" t="s">
        <v>1762</v>
      </c>
      <c r="R143" s="303">
        <v>8</v>
      </c>
      <c r="S143" s="303">
        <v>6.5</v>
      </c>
      <c r="T143" s="306">
        <v>0</v>
      </c>
      <c r="U143" s="331">
        <v>4.75</v>
      </c>
      <c r="V143" s="303" t="s">
        <v>85</v>
      </c>
      <c r="W143" s="311">
        <v>131</v>
      </c>
      <c r="X143" s="307">
        <v>32.099999999999994</v>
      </c>
      <c r="Y143" s="306">
        <v>3600</v>
      </c>
      <c r="Z143" s="306" t="s">
        <v>87</v>
      </c>
      <c r="AA143" s="306"/>
      <c r="AB143" s="296" t="s">
        <v>5556</v>
      </c>
      <c r="AC143" s="308" t="s">
        <v>1603</v>
      </c>
      <c r="AD143" s="298">
        <v>33</v>
      </c>
      <c r="AE143" s="308"/>
      <c r="AF143" s="309" t="s">
        <v>85</v>
      </c>
      <c r="AG143" s="308"/>
      <c r="AH143" s="308" t="s">
        <v>85</v>
      </c>
      <c r="AI143" s="299" t="s">
        <v>85</v>
      </c>
      <c r="AJ143" s="309" t="s">
        <v>266</v>
      </c>
      <c r="AK143" s="309" t="s">
        <v>85</v>
      </c>
      <c r="AL143" s="40" t="s">
        <v>85</v>
      </c>
      <c r="AM143" s="309" t="s">
        <v>85</v>
      </c>
      <c r="AN143" s="309">
        <v>16.2</v>
      </c>
      <c r="AO143" s="309"/>
      <c r="AP143" s="309"/>
      <c r="AQ143" s="309"/>
      <c r="AR143" s="309"/>
      <c r="AS143" s="309"/>
      <c r="AT143" s="309"/>
      <c r="AU143" s="309"/>
      <c r="AV143" s="309">
        <v>123</v>
      </c>
      <c r="AW143" s="309">
        <v>100</v>
      </c>
      <c r="AX143" s="81"/>
      <c r="AY143" s="309"/>
      <c r="AZ143" s="310" t="s">
        <v>85</v>
      </c>
      <c r="BA143" s="98" t="s">
        <v>85</v>
      </c>
      <c r="BB143" s="99" t="s">
        <v>85</v>
      </c>
      <c r="BC143" s="98" t="s">
        <v>85</v>
      </c>
      <c r="BD143" s="310">
        <v>35.799999999999997</v>
      </c>
      <c r="BE143" s="309">
        <v>19.8</v>
      </c>
      <c r="BF143" s="309">
        <v>19.8</v>
      </c>
      <c r="BG143" s="309">
        <v>10.7</v>
      </c>
      <c r="BH143" s="379">
        <v>6.8740914904991998E-2</v>
      </c>
      <c r="BI143" s="303">
        <v>36</v>
      </c>
      <c r="BJ143" s="309" t="s">
        <v>3930</v>
      </c>
      <c r="BK143" s="80" t="s">
        <v>4050</v>
      </c>
      <c r="BL143" s="309" t="s">
        <v>1155</v>
      </c>
      <c r="BM143" s="309" t="s">
        <v>1157</v>
      </c>
      <c r="BN143" s="309"/>
      <c r="BO143" s="309"/>
      <c r="BP143" s="309"/>
      <c r="BQ143" s="309"/>
      <c r="BR143" s="309"/>
      <c r="BS143" s="309"/>
      <c r="BT143" s="309"/>
      <c r="BU143" s="309"/>
      <c r="BV143" s="309" t="s">
        <v>1163</v>
      </c>
      <c r="BW143" s="309"/>
      <c r="BX143" s="309" t="s">
        <v>1164</v>
      </c>
      <c r="BY143" s="309"/>
      <c r="BZ143" s="324" t="str">
        <f t="shared" si="7"/>
        <v>DISCONTINUED - MR302 Fat Five, 17x8.5, 0mm Offset, 8x6.5, 131mm Centerbore, Matte Black</v>
      </c>
      <c r="CA143" s="324" t="s">
        <v>3880</v>
      </c>
      <c r="CB143" s="324" t="s">
        <v>3879</v>
      </c>
      <c r="CC143" s="313" t="str">
        <f t="shared" si="8"/>
        <v>STREET (3XX)</v>
      </c>
    </row>
    <row r="144" spans="1:81" s="301" customFormat="1" ht="15.75" customHeight="1">
      <c r="A144" s="22">
        <f t="shared" si="6"/>
        <v>141</v>
      </c>
      <c r="B144" s="99" t="s">
        <v>84</v>
      </c>
      <c r="C144" s="29" t="s">
        <v>1072</v>
      </c>
      <c r="D144" s="303" t="s">
        <v>1115</v>
      </c>
      <c r="E144" s="304" t="s">
        <v>112</v>
      </c>
      <c r="F144" s="304"/>
      <c r="G144" s="304"/>
      <c r="H144" s="304" t="s">
        <v>369</v>
      </c>
      <c r="I144" s="336">
        <v>40909</v>
      </c>
      <c r="J144" s="302">
        <v>43129</v>
      </c>
      <c r="K144" s="293" t="s">
        <v>1274</v>
      </c>
      <c r="L144" s="305">
        <v>186.5</v>
      </c>
      <c r="M144" s="295"/>
      <c r="N144" s="295"/>
      <c r="O144" s="303">
        <v>17</v>
      </c>
      <c r="P144" s="8">
        <v>8.5</v>
      </c>
      <c r="Q144" s="29" t="s">
        <v>1763</v>
      </c>
      <c r="R144" s="303">
        <v>8</v>
      </c>
      <c r="S144" s="303">
        <v>170</v>
      </c>
      <c r="T144" s="306">
        <v>0</v>
      </c>
      <c r="U144" s="331">
        <v>4.75</v>
      </c>
      <c r="V144" s="303" t="s">
        <v>85</v>
      </c>
      <c r="W144" s="311">
        <v>131</v>
      </c>
      <c r="X144" s="307">
        <v>32.099999999999994</v>
      </c>
      <c r="Y144" s="306">
        <v>3600</v>
      </c>
      <c r="Z144" s="306" t="s">
        <v>87</v>
      </c>
      <c r="AA144" s="306"/>
      <c r="AB144" s="296" t="s">
        <v>5557</v>
      </c>
      <c r="AC144" s="308" t="s">
        <v>1737</v>
      </c>
      <c r="AD144" s="298" t="s">
        <v>85</v>
      </c>
      <c r="AE144" s="308"/>
      <c r="AF144" s="309" t="s">
        <v>85</v>
      </c>
      <c r="AG144" s="308"/>
      <c r="AH144" s="308" t="s">
        <v>85</v>
      </c>
      <c r="AI144" s="299" t="s">
        <v>85</v>
      </c>
      <c r="AJ144" s="309" t="s">
        <v>266</v>
      </c>
      <c r="AK144" s="309" t="s">
        <v>85</v>
      </c>
      <c r="AL144" s="40" t="s">
        <v>85</v>
      </c>
      <c r="AM144" s="309" t="s">
        <v>85</v>
      </c>
      <c r="AN144" s="309">
        <v>16.2</v>
      </c>
      <c r="AO144" s="309"/>
      <c r="AP144" s="309"/>
      <c r="AQ144" s="309"/>
      <c r="AR144" s="309"/>
      <c r="AS144" s="309"/>
      <c r="AT144" s="309"/>
      <c r="AU144" s="309"/>
      <c r="AV144" s="309">
        <v>123</v>
      </c>
      <c r="AW144" s="309">
        <v>100</v>
      </c>
      <c r="AX144" s="81"/>
      <c r="AY144" s="309"/>
      <c r="AZ144" s="310" t="s">
        <v>85</v>
      </c>
      <c r="BA144" s="98" t="s">
        <v>85</v>
      </c>
      <c r="BB144" s="99" t="s">
        <v>85</v>
      </c>
      <c r="BC144" s="98" t="s">
        <v>85</v>
      </c>
      <c r="BD144" s="310">
        <v>35.799999999999997</v>
      </c>
      <c r="BE144" s="309">
        <v>19.8</v>
      </c>
      <c r="BF144" s="309">
        <v>19.8</v>
      </c>
      <c r="BG144" s="309">
        <v>10.7</v>
      </c>
      <c r="BH144" s="379">
        <v>6.8740914904991998E-2</v>
      </c>
      <c r="BI144" s="303">
        <v>36</v>
      </c>
      <c r="BJ144" s="309" t="s">
        <v>3930</v>
      </c>
      <c r="BK144" s="80" t="s">
        <v>4050</v>
      </c>
      <c r="BL144" s="309" t="s">
        <v>1155</v>
      </c>
      <c r="BM144" s="309" t="s">
        <v>1157</v>
      </c>
      <c r="BN144" s="309"/>
      <c r="BO144" s="309"/>
      <c r="BP144" s="309"/>
      <c r="BQ144" s="309"/>
      <c r="BR144" s="309"/>
      <c r="BS144" s="309"/>
      <c r="BT144" s="309"/>
      <c r="BU144" s="309"/>
      <c r="BV144" s="309" t="s">
        <v>1163</v>
      </c>
      <c r="BW144" s="309"/>
      <c r="BX144" s="309" t="s">
        <v>1164</v>
      </c>
      <c r="BY144" s="309"/>
      <c r="BZ144" s="324" t="str">
        <f t="shared" si="7"/>
        <v>DISCONTINUED - MR302 Fat Five, 17x8.5, 0mm Offset, 8x170, 131mm Centerbore, Matte Black</v>
      </c>
      <c r="CA144" s="324" t="s">
        <v>3880</v>
      </c>
      <c r="CB144" s="324" t="s">
        <v>3879</v>
      </c>
      <c r="CC144" s="313" t="str">
        <f t="shared" si="8"/>
        <v>STREET (3XX)</v>
      </c>
    </row>
    <row r="145" spans="1:81" s="301" customFormat="1" ht="15.75" customHeight="1">
      <c r="A145" s="22">
        <f t="shared" si="6"/>
        <v>142</v>
      </c>
      <c r="B145" s="99" t="s">
        <v>84</v>
      </c>
      <c r="C145" s="29" t="s">
        <v>1072</v>
      </c>
      <c r="D145" s="303" t="s">
        <v>1116</v>
      </c>
      <c r="E145" s="304" t="s">
        <v>115</v>
      </c>
      <c r="F145" s="304"/>
      <c r="G145" s="304"/>
      <c r="H145" s="304" t="s">
        <v>373</v>
      </c>
      <c r="I145" s="336">
        <v>40909</v>
      </c>
      <c r="J145" s="302">
        <v>43129</v>
      </c>
      <c r="K145" s="293" t="s">
        <v>1274</v>
      </c>
      <c r="L145" s="305">
        <v>172.5</v>
      </c>
      <c r="M145" s="295"/>
      <c r="N145" s="295"/>
      <c r="O145" s="303">
        <v>15</v>
      </c>
      <c r="P145" s="8">
        <v>10</v>
      </c>
      <c r="Q145" s="29" t="s">
        <v>1756</v>
      </c>
      <c r="R145" s="303">
        <v>5</v>
      </c>
      <c r="S145" s="303">
        <v>5.5</v>
      </c>
      <c r="T145" s="306">
        <v>-50</v>
      </c>
      <c r="U145" s="331">
        <v>3.5</v>
      </c>
      <c r="V145" s="303" t="s">
        <v>85</v>
      </c>
      <c r="W145" s="311">
        <v>108</v>
      </c>
      <c r="X145" s="307">
        <v>23.9</v>
      </c>
      <c r="Y145" s="306">
        <v>2100</v>
      </c>
      <c r="Z145" s="306" t="s">
        <v>5457</v>
      </c>
      <c r="AA145" s="306"/>
      <c r="AB145" s="296" t="s">
        <v>7180</v>
      </c>
      <c r="AC145" s="308" t="s">
        <v>1597</v>
      </c>
      <c r="AD145" s="298">
        <v>33</v>
      </c>
      <c r="AE145" s="308"/>
      <c r="AF145" s="309" t="s">
        <v>85</v>
      </c>
      <c r="AG145" s="308"/>
      <c r="AH145" s="308" t="s">
        <v>1686</v>
      </c>
      <c r="AI145" s="299" t="s">
        <v>85</v>
      </c>
      <c r="AJ145" s="309" t="s">
        <v>266</v>
      </c>
      <c r="AK145" s="309" t="s">
        <v>85</v>
      </c>
      <c r="AL145" s="40" t="s">
        <v>85</v>
      </c>
      <c r="AM145" s="309" t="s">
        <v>85</v>
      </c>
      <c r="AN145" s="309">
        <v>16.2</v>
      </c>
      <c r="AO145" s="309"/>
      <c r="AP145" s="309"/>
      <c r="AQ145" s="309"/>
      <c r="AR145" s="309"/>
      <c r="AS145" s="309"/>
      <c r="AT145" s="309"/>
      <c r="AU145" s="309"/>
      <c r="AV145" s="309">
        <v>105.5</v>
      </c>
      <c r="AW145" s="309">
        <v>38</v>
      </c>
      <c r="AX145" s="81"/>
      <c r="AY145" s="309"/>
      <c r="AZ145" s="310" t="s">
        <v>85</v>
      </c>
      <c r="BA145" s="98" t="s">
        <v>85</v>
      </c>
      <c r="BB145" s="99" t="s">
        <v>85</v>
      </c>
      <c r="BC145" s="98" t="s">
        <v>85</v>
      </c>
      <c r="BD145" s="310">
        <v>27</v>
      </c>
      <c r="BE145" s="309">
        <v>17.8</v>
      </c>
      <c r="BF145" s="309">
        <v>17.8</v>
      </c>
      <c r="BG145" s="309">
        <v>12.6</v>
      </c>
      <c r="BH145" s="379">
        <v>6.5420174707775988E-2</v>
      </c>
      <c r="BI145" s="303">
        <v>36</v>
      </c>
      <c r="BJ145" s="309" t="s">
        <v>3930</v>
      </c>
      <c r="BK145" s="80" t="s">
        <v>4050</v>
      </c>
      <c r="BL145" s="309" t="s">
        <v>1169</v>
      </c>
      <c r="BM145" s="309" t="s">
        <v>1166</v>
      </c>
      <c r="BN145" s="309" t="s">
        <v>1157</v>
      </c>
      <c r="BO145" s="309"/>
      <c r="BP145" s="309"/>
      <c r="BQ145" s="309"/>
      <c r="BR145" s="309"/>
      <c r="BS145" s="309"/>
      <c r="BT145" s="309"/>
      <c r="BU145" s="309"/>
      <c r="BV145" s="309" t="s">
        <v>1170</v>
      </c>
      <c r="BW145" s="309"/>
      <c r="BX145" s="309" t="s">
        <v>1171</v>
      </c>
      <c r="BY145" s="309"/>
      <c r="BZ145" s="324" t="str">
        <f t="shared" si="7"/>
        <v>DISCONTINUED - MR304 Double Standard, 15x10, -50mm Offset, 5x5.5, 108mm Centerbore, Matte Black - Machined Lip</v>
      </c>
      <c r="CA145" s="324" t="s">
        <v>3880</v>
      </c>
      <c r="CB145" s="324" t="s">
        <v>3879</v>
      </c>
      <c r="CC145" s="313" t="str">
        <f t="shared" si="8"/>
        <v>STREET (3XX)</v>
      </c>
    </row>
    <row r="146" spans="1:81" s="301" customFormat="1" ht="15.75" customHeight="1">
      <c r="A146" s="22">
        <f t="shared" si="6"/>
        <v>143</v>
      </c>
      <c r="B146" s="99" t="s">
        <v>84</v>
      </c>
      <c r="C146" s="29" t="s">
        <v>1072</v>
      </c>
      <c r="D146" s="303" t="s">
        <v>1116</v>
      </c>
      <c r="E146" s="304" t="s">
        <v>116</v>
      </c>
      <c r="F146" s="304"/>
      <c r="G146" s="304"/>
      <c r="H146" s="304" t="s">
        <v>375</v>
      </c>
      <c r="I146" s="336">
        <v>40909</v>
      </c>
      <c r="J146" s="302">
        <v>43129</v>
      </c>
      <c r="K146" s="293" t="s">
        <v>1274</v>
      </c>
      <c r="L146" s="305">
        <v>172.5</v>
      </c>
      <c r="M146" s="295"/>
      <c r="N146" s="295"/>
      <c r="O146" s="303">
        <v>15</v>
      </c>
      <c r="P146" s="8">
        <v>10</v>
      </c>
      <c r="Q146" s="29" t="s">
        <v>1123</v>
      </c>
      <c r="R146" s="303">
        <v>6</v>
      </c>
      <c r="S146" s="303">
        <v>5.5</v>
      </c>
      <c r="T146" s="306">
        <v>-50</v>
      </c>
      <c r="U146" s="331">
        <v>3.5</v>
      </c>
      <c r="V146" s="303" t="s">
        <v>85</v>
      </c>
      <c r="W146" s="311">
        <v>108</v>
      </c>
      <c r="X146" s="307">
        <v>23.7</v>
      </c>
      <c r="Y146" s="306">
        <v>2100</v>
      </c>
      <c r="Z146" s="306" t="s">
        <v>5457</v>
      </c>
      <c r="AA146" s="306"/>
      <c r="AB146" s="296" t="s">
        <v>7181</v>
      </c>
      <c r="AC146" s="308" t="s">
        <v>1597</v>
      </c>
      <c r="AD146" s="298">
        <v>33</v>
      </c>
      <c r="AE146" s="308"/>
      <c r="AF146" s="309" t="s">
        <v>85</v>
      </c>
      <c r="AG146" s="308"/>
      <c r="AH146" s="308" t="s">
        <v>1686</v>
      </c>
      <c r="AI146" s="299" t="s">
        <v>85</v>
      </c>
      <c r="AJ146" s="309" t="s">
        <v>266</v>
      </c>
      <c r="AK146" s="309" t="s">
        <v>85</v>
      </c>
      <c r="AL146" s="40" t="s">
        <v>85</v>
      </c>
      <c r="AM146" s="309" t="s">
        <v>85</v>
      </c>
      <c r="AN146" s="309">
        <v>16.2</v>
      </c>
      <c r="AO146" s="309"/>
      <c r="AP146" s="309"/>
      <c r="AQ146" s="309"/>
      <c r="AR146" s="309"/>
      <c r="AS146" s="309"/>
      <c r="AT146" s="309"/>
      <c r="AU146" s="309"/>
      <c r="AV146" s="309">
        <v>105.5</v>
      </c>
      <c r="AW146" s="309">
        <v>38</v>
      </c>
      <c r="AX146" s="81"/>
      <c r="AY146" s="309"/>
      <c r="AZ146" s="310" t="s">
        <v>85</v>
      </c>
      <c r="BA146" s="98" t="s">
        <v>85</v>
      </c>
      <c r="BB146" s="99" t="s">
        <v>85</v>
      </c>
      <c r="BC146" s="98" t="s">
        <v>85</v>
      </c>
      <c r="BD146" s="310">
        <v>26.8</v>
      </c>
      <c r="BE146" s="309">
        <v>17.8</v>
      </c>
      <c r="BF146" s="309">
        <v>17.8</v>
      </c>
      <c r="BG146" s="309">
        <v>12.6</v>
      </c>
      <c r="BH146" s="379">
        <v>6.5420174707775988E-2</v>
      </c>
      <c r="BI146" s="303">
        <v>36</v>
      </c>
      <c r="BJ146" s="309" t="s">
        <v>3930</v>
      </c>
      <c r="BK146" s="80" t="s">
        <v>4050</v>
      </c>
      <c r="BL146" s="309" t="s">
        <v>1169</v>
      </c>
      <c r="BM146" s="309" t="s">
        <v>1166</v>
      </c>
      <c r="BN146" s="309" t="s">
        <v>1157</v>
      </c>
      <c r="BO146" s="309"/>
      <c r="BP146" s="309"/>
      <c r="BQ146" s="309"/>
      <c r="BR146" s="309"/>
      <c r="BS146" s="309"/>
      <c r="BT146" s="309"/>
      <c r="BU146" s="309"/>
      <c r="BV146" s="309" t="s">
        <v>1170</v>
      </c>
      <c r="BW146" s="309"/>
      <c r="BX146" s="309" t="s">
        <v>1171</v>
      </c>
      <c r="BY146" s="309"/>
      <c r="BZ146" s="324" t="str">
        <f t="shared" si="7"/>
        <v>DISCONTINUED - MR304 Double Standard, 15x10, -50mm Offset, 6x5.5, 108mm Centerbore, Matte Black - Machined Lip</v>
      </c>
      <c r="CA146" s="324" t="s">
        <v>3880</v>
      </c>
      <c r="CB146" s="324" t="s">
        <v>3879</v>
      </c>
      <c r="CC146" s="313" t="str">
        <f t="shared" si="8"/>
        <v>STREET (3XX)</v>
      </c>
    </row>
    <row r="147" spans="1:81" s="301" customFormat="1" ht="15.75" customHeight="1">
      <c r="A147" s="22">
        <f t="shared" si="6"/>
        <v>144</v>
      </c>
      <c r="B147" s="99" t="s">
        <v>84</v>
      </c>
      <c r="C147" s="29" t="s">
        <v>1072</v>
      </c>
      <c r="D147" s="303" t="s">
        <v>1116</v>
      </c>
      <c r="E147" s="304" t="s">
        <v>117</v>
      </c>
      <c r="F147" s="304"/>
      <c r="G147" s="304"/>
      <c r="H147" s="304" t="s">
        <v>379</v>
      </c>
      <c r="I147" s="336">
        <v>40909</v>
      </c>
      <c r="J147" s="302">
        <v>43129</v>
      </c>
      <c r="K147" s="293" t="s">
        <v>1274</v>
      </c>
      <c r="L147" s="305">
        <v>152.5</v>
      </c>
      <c r="M147" s="295"/>
      <c r="N147" s="295"/>
      <c r="O147" s="303">
        <v>15</v>
      </c>
      <c r="P147" s="8">
        <v>8</v>
      </c>
      <c r="Q147" s="29" t="s">
        <v>1756</v>
      </c>
      <c r="R147" s="303">
        <v>5</v>
      </c>
      <c r="S147" s="303">
        <v>5.5</v>
      </c>
      <c r="T147" s="306">
        <v>-24</v>
      </c>
      <c r="U147" s="331">
        <v>3.5</v>
      </c>
      <c r="V147" s="303" t="s">
        <v>85</v>
      </c>
      <c r="W147" s="311">
        <v>108</v>
      </c>
      <c r="X147" s="307">
        <v>21.299999999999997</v>
      </c>
      <c r="Y147" s="306">
        <v>2100</v>
      </c>
      <c r="Z147" s="306" t="s">
        <v>5457</v>
      </c>
      <c r="AA147" s="306"/>
      <c r="AB147" s="296" t="s">
        <v>7173</v>
      </c>
      <c r="AC147" s="308" t="s">
        <v>1597</v>
      </c>
      <c r="AD147" s="298">
        <v>33</v>
      </c>
      <c r="AE147" s="308"/>
      <c r="AF147" s="309" t="s">
        <v>85</v>
      </c>
      <c r="AG147" s="308"/>
      <c r="AH147" s="308" t="s">
        <v>1686</v>
      </c>
      <c r="AI147" s="299" t="s">
        <v>85</v>
      </c>
      <c r="AJ147" s="309" t="s">
        <v>266</v>
      </c>
      <c r="AK147" s="309" t="s">
        <v>85</v>
      </c>
      <c r="AL147" s="40" t="s">
        <v>85</v>
      </c>
      <c r="AM147" s="309" t="s">
        <v>85</v>
      </c>
      <c r="AN147" s="309">
        <v>16.2</v>
      </c>
      <c r="AO147" s="309"/>
      <c r="AP147" s="309"/>
      <c r="AQ147" s="309"/>
      <c r="AR147" s="309"/>
      <c r="AS147" s="309"/>
      <c r="AT147" s="309"/>
      <c r="AU147" s="309"/>
      <c r="AV147" s="309">
        <v>105.5</v>
      </c>
      <c r="AW147" s="309">
        <v>38</v>
      </c>
      <c r="AX147" s="81"/>
      <c r="AY147" s="309"/>
      <c r="AZ147" s="310" t="s">
        <v>85</v>
      </c>
      <c r="BA147" s="98" t="s">
        <v>85</v>
      </c>
      <c r="BB147" s="99" t="s">
        <v>85</v>
      </c>
      <c r="BC147" s="98" t="s">
        <v>85</v>
      </c>
      <c r="BD147" s="310">
        <v>24.6</v>
      </c>
      <c r="BE147" s="309">
        <v>17.8</v>
      </c>
      <c r="BF147" s="309">
        <v>17.8</v>
      </c>
      <c r="BG147" s="309">
        <v>10.6</v>
      </c>
      <c r="BH147" s="379">
        <v>5.5036019992255984E-2</v>
      </c>
      <c r="BI147" s="303">
        <v>36</v>
      </c>
      <c r="BJ147" s="309" t="s">
        <v>3930</v>
      </c>
      <c r="BK147" s="80" t="s">
        <v>4050</v>
      </c>
      <c r="BL147" s="309" t="s">
        <v>1169</v>
      </c>
      <c r="BM147" s="309" t="s">
        <v>1166</v>
      </c>
      <c r="BN147" s="309" t="s">
        <v>1157</v>
      </c>
      <c r="BO147" s="309"/>
      <c r="BP147" s="309"/>
      <c r="BQ147" s="309"/>
      <c r="BR147" s="309"/>
      <c r="BS147" s="309"/>
      <c r="BT147" s="309"/>
      <c r="BU147" s="309"/>
      <c r="BV147" s="309" t="s">
        <v>1170</v>
      </c>
      <c r="BW147" s="309"/>
      <c r="BX147" s="309" t="s">
        <v>1171</v>
      </c>
      <c r="BY147" s="309"/>
      <c r="BZ147" s="324" t="str">
        <f t="shared" si="7"/>
        <v>DISCONTINUED - MR304 Double Standard, 15x8, -24mm Offset, 5x5.5, 108mm Centerbore, Matte Black - Machined Lip</v>
      </c>
      <c r="CA147" s="324" t="s">
        <v>3880</v>
      </c>
      <c r="CB147" s="324" t="s">
        <v>3879</v>
      </c>
      <c r="CC147" s="313" t="str">
        <f t="shared" si="8"/>
        <v>STREET (3XX)</v>
      </c>
    </row>
    <row r="148" spans="1:81" s="301" customFormat="1" ht="15.75" customHeight="1">
      <c r="A148" s="22">
        <f t="shared" si="6"/>
        <v>145</v>
      </c>
      <c r="B148" s="99" t="s">
        <v>84</v>
      </c>
      <c r="C148" s="29" t="s">
        <v>1072</v>
      </c>
      <c r="D148" s="303" t="s">
        <v>1116</v>
      </c>
      <c r="E148" s="304" t="s">
        <v>118</v>
      </c>
      <c r="F148" s="304"/>
      <c r="G148" s="304"/>
      <c r="H148" s="304" t="s">
        <v>381</v>
      </c>
      <c r="I148" s="336">
        <v>40909</v>
      </c>
      <c r="J148" s="302">
        <v>43129</v>
      </c>
      <c r="K148" s="293" t="s">
        <v>1274</v>
      </c>
      <c r="L148" s="305">
        <v>152.5</v>
      </c>
      <c r="M148" s="295"/>
      <c r="N148" s="295"/>
      <c r="O148" s="303">
        <v>15</v>
      </c>
      <c r="P148" s="8">
        <v>8</v>
      </c>
      <c r="Q148" s="29" t="s">
        <v>1123</v>
      </c>
      <c r="R148" s="303">
        <v>6</v>
      </c>
      <c r="S148" s="303">
        <v>5.5</v>
      </c>
      <c r="T148" s="306">
        <v>-24</v>
      </c>
      <c r="U148" s="331">
        <v>3.5</v>
      </c>
      <c r="V148" s="303" t="s">
        <v>85</v>
      </c>
      <c r="W148" s="311">
        <v>108</v>
      </c>
      <c r="X148" s="307">
        <v>21.299999999999997</v>
      </c>
      <c r="Y148" s="306">
        <v>2100</v>
      </c>
      <c r="Z148" s="306" t="s">
        <v>5457</v>
      </c>
      <c r="AA148" s="306"/>
      <c r="AB148" s="296" t="s">
        <v>7174</v>
      </c>
      <c r="AC148" s="308" t="s">
        <v>1597</v>
      </c>
      <c r="AD148" s="298">
        <v>33</v>
      </c>
      <c r="AE148" s="308"/>
      <c r="AF148" s="309" t="s">
        <v>85</v>
      </c>
      <c r="AG148" s="308"/>
      <c r="AH148" s="308" t="s">
        <v>1686</v>
      </c>
      <c r="AI148" s="299" t="s">
        <v>85</v>
      </c>
      <c r="AJ148" s="309" t="s">
        <v>266</v>
      </c>
      <c r="AK148" s="309" t="s">
        <v>85</v>
      </c>
      <c r="AL148" s="40" t="s">
        <v>85</v>
      </c>
      <c r="AM148" s="309" t="s">
        <v>85</v>
      </c>
      <c r="AN148" s="309">
        <v>16.2</v>
      </c>
      <c r="AO148" s="309"/>
      <c r="AP148" s="309"/>
      <c r="AQ148" s="309"/>
      <c r="AR148" s="309"/>
      <c r="AS148" s="309"/>
      <c r="AT148" s="309"/>
      <c r="AU148" s="309"/>
      <c r="AV148" s="309">
        <v>105.5</v>
      </c>
      <c r="AW148" s="309">
        <v>38</v>
      </c>
      <c r="AX148" s="81"/>
      <c r="AY148" s="309"/>
      <c r="AZ148" s="310" t="s">
        <v>85</v>
      </c>
      <c r="BA148" s="98" t="s">
        <v>85</v>
      </c>
      <c r="BB148" s="99" t="s">
        <v>85</v>
      </c>
      <c r="BC148" s="98" t="s">
        <v>85</v>
      </c>
      <c r="BD148" s="310">
        <v>24.4</v>
      </c>
      <c r="BE148" s="309">
        <v>17.8</v>
      </c>
      <c r="BF148" s="309">
        <v>17.8</v>
      </c>
      <c r="BG148" s="309">
        <v>10.6</v>
      </c>
      <c r="BH148" s="379">
        <v>5.5036019992255984E-2</v>
      </c>
      <c r="BI148" s="303">
        <v>36</v>
      </c>
      <c r="BJ148" s="309" t="s">
        <v>3930</v>
      </c>
      <c r="BK148" s="80" t="s">
        <v>4050</v>
      </c>
      <c r="BL148" s="309" t="s">
        <v>1169</v>
      </c>
      <c r="BM148" s="309" t="s">
        <v>1166</v>
      </c>
      <c r="BN148" s="309" t="s">
        <v>1157</v>
      </c>
      <c r="BO148" s="309"/>
      <c r="BP148" s="309"/>
      <c r="BQ148" s="309"/>
      <c r="BR148" s="309"/>
      <c r="BS148" s="309"/>
      <c r="BT148" s="309"/>
      <c r="BU148" s="309"/>
      <c r="BV148" s="309" t="s">
        <v>1170</v>
      </c>
      <c r="BW148" s="309"/>
      <c r="BX148" s="309" t="s">
        <v>1171</v>
      </c>
      <c r="BY148" s="309"/>
      <c r="BZ148" s="324" t="str">
        <f t="shared" si="7"/>
        <v>DISCONTINUED - MR304 Double Standard, 15x8, -24mm Offset, 6x5.5, 108mm Centerbore, Matte Black - Machined Lip</v>
      </c>
      <c r="CA148" s="324" t="s">
        <v>3880</v>
      </c>
      <c r="CB148" s="324" t="s">
        <v>3879</v>
      </c>
      <c r="CC148" s="313" t="str">
        <f t="shared" si="8"/>
        <v>STREET (3XX)</v>
      </c>
    </row>
    <row r="149" spans="1:81" s="301" customFormat="1" ht="15.75" customHeight="1">
      <c r="A149" s="22">
        <f t="shared" si="6"/>
        <v>146</v>
      </c>
      <c r="B149" s="99" t="s">
        <v>84</v>
      </c>
      <c r="C149" s="29" t="s">
        <v>1072</v>
      </c>
      <c r="D149" s="303" t="s">
        <v>1116</v>
      </c>
      <c r="E149" s="304" t="s">
        <v>119</v>
      </c>
      <c r="F149" s="304"/>
      <c r="G149" s="304"/>
      <c r="H149" s="304" t="s">
        <v>382</v>
      </c>
      <c r="I149" s="336">
        <v>40909</v>
      </c>
      <c r="J149" s="302">
        <v>43129</v>
      </c>
      <c r="K149" s="293" t="s">
        <v>1274</v>
      </c>
      <c r="L149" s="305">
        <v>177.5</v>
      </c>
      <c r="M149" s="295"/>
      <c r="N149" s="295"/>
      <c r="O149" s="303">
        <v>16</v>
      </c>
      <c r="P149" s="8">
        <v>8</v>
      </c>
      <c r="Q149" s="29" t="s">
        <v>1845</v>
      </c>
      <c r="R149" s="303">
        <v>5</v>
      </c>
      <c r="S149" s="303">
        <v>4.5</v>
      </c>
      <c r="T149" s="306">
        <v>0</v>
      </c>
      <c r="U149" s="331">
        <v>4.5</v>
      </c>
      <c r="V149" s="303" t="s">
        <v>85</v>
      </c>
      <c r="W149" s="311">
        <v>83</v>
      </c>
      <c r="X149" s="307">
        <v>23.7</v>
      </c>
      <c r="Y149" s="306">
        <v>2100</v>
      </c>
      <c r="Z149" s="306" t="s">
        <v>5454</v>
      </c>
      <c r="AA149" s="306"/>
      <c r="AB149" s="296" t="s">
        <v>7145</v>
      </c>
      <c r="AC149" s="308" t="s">
        <v>1605</v>
      </c>
      <c r="AD149" s="298">
        <v>33</v>
      </c>
      <c r="AE149" s="308"/>
      <c r="AF149" s="309" t="s">
        <v>85</v>
      </c>
      <c r="AG149" s="308"/>
      <c r="AH149" s="308" t="s">
        <v>1686</v>
      </c>
      <c r="AI149" s="299" t="s">
        <v>85</v>
      </c>
      <c r="AJ149" s="309" t="s">
        <v>266</v>
      </c>
      <c r="AK149" s="309" t="s">
        <v>85</v>
      </c>
      <c r="AL149" s="40" t="s">
        <v>85</v>
      </c>
      <c r="AM149" s="309" t="s">
        <v>85</v>
      </c>
      <c r="AN149" s="309">
        <v>16.100000000000001</v>
      </c>
      <c r="AO149" s="309"/>
      <c r="AP149" s="309"/>
      <c r="AQ149" s="309"/>
      <c r="AR149" s="309"/>
      <c r="AS149" s="309"/>
      <c r="AT149" s="309"/>
      <c r="AU149" s="309"/>
      <c r="AV149" s="309">
        <v>77.2</v>
      </c>
      <c r="AW149" s="309">
        <v>52</v>
      </c>
      <c r="AX149" s="81"/>
      <c r="AY149" s="309"/>
      <c r="AZ149" s="310" t="s">
        <v>85</v>
      </c>
      <c r="BA149" s="98" t="s">
        <v>85</v>
      </c>
      <c r="BB149" s="99" t="s">
        <v>85</v>
      </c>
      <c r="BC149" s="98" t="s">
        <v>85</v>
      </c>
      <c r="BD149" s="310">
        <v>26.8</v>
      </c>
      <c r="BE149" s="309">
        <v>18.8</v>
      </c>
      <c r="BF149" s="309">
        <v>18.8</v>
      </c>
      <c r="BG149" s="309">
        <v>10.6</v>
      </c>
      <c r="BH149" s="379">
        <v>6.1393545341695985E-2</v>
      </c>
      <c r="BI149" s="303">
        <v>36</v>
      </c>
      <c r="BJ149" s="309" t="s">
        <v>3930</v>
      </c>
      <c r="BK149" s="80" t="s">
        <v>4050</v>
      </c>
      <c r="BL149" s="309" t="s">
        <v>1172</v>
      </c>
      <c r="BM149" s="309" t="s">
        <v>1166</v>
      </c>
      <c r="BN149" s="309" t="s">
        <v>1157</v>
      </c>
      <c r="BO149" s="309" t="s">
        <v>1173</v>
      </c>
      <c r="BP149" s="309"/>
      <c r="BQ149" s="309"/>
      <c r="BR149" s="309"/>
      <c r="BS149" s="309"/>
      <c r="BT149" s="309"/>
      <c r="BU149" s="309"/>
      <c r="BV149" s="309" t="s">
        <v>1174</v>
      </c>
      <c r="BW149" s="309"/>
      <c r="BX149" s="309" t="s">
        <v>1175</v>
      </c>
      <c r="BY149" s="309"/>
      <c r="BZ149" s="324" t="str">
        <f t="shared" si="7"/>
        <v>DISCONTINUED - MR304 Double Standard, 16x8, 0mm Offset, 5x4.5, 83mm Centerbore, Machined - Clear Coat</v>
      </c>
      <c r="CA149" s="324" t="s">
        <v>3880</v>
      </c>
      <c r="CB149" s="324" t="s">
        <v>3879</v>
      </c>
      <c r="CC149" s="313" t="str">
        <f t="shared" si="8"/>
        <v>STREET (3XX)</v>
      </c>
    </row>
    <row r="150" spans="1:81" s="301" customFormat="1" ht="15.75" customHeight="1">
      <c r="A150" s="22">
        <f t="shared" si="6"/>
        <v>147</v>
      </c>
      <c r="B150" s="99" t="s">
        <v>84</v>
      </c>
      <c r="C150" s="29" t="s">
        <v>1072</v>
      </c>
      <c r="D150" s="303" t="s">
        <v>1116</v>
      </c>
      <c r="E150" s="304" t="s">
        <v>120</v>
      </c>
      <c r="F150" s="304"/>
      <c r="G150" s="304"/>
      <c r="H150" s="304" t="s">
        <v>386</v>
      </c>
      <c r="I150" s="336">
        <v>40909</v>
      </c>
      <c r="J150" s="302">
        <v>43129</v>
      </c>
      <c r="K150" s="293" t="s">
        <v>1274</v>
      </c>
      <c r="L150" s="305">
        <v>177.5</v>
      </c>
      <c r="M150" s="295"/>
      <c r="N150" s="295"/>
      <c r="O150" s="303">
        <v>16</v>
      </c>
      <c r="P150" s="8">
        <v>8</v>
      </c>
      <c r="Q150" s="29" t="s">
        <v>1755</v>
      </c>
      <c r="R150" s="303">
        <v>5</v>
      </c>
      <c r="S150" s="303">
        <v>5</v>
      </c>
      <c r="T150" s="306">
        <v>0</v>
      </c>
      <c r="U150" s="331">
        <v>4.5</v>
      </c>
      <c r="V150" s="303" t="s">
        <v>85</v>
      </c>
      <c r="W150" s="311">
        <v>94</v>
      </c>
      <c r="X150" s="307">
        <v>23.7</v>
      </c>
      <c r="Y150" s="306">
        <v>2100</v>
      </c>
      <c r="Z150" s="306" t="s">
        <v>5457</v>
      </c>
      <c r="AA150" s="306"/>
      <c r="AB150" s="296" t="s">
        <v>6123</v>
      </c>
      <c r="AC150" s="308" t="s">
        <v>1593</v>
      </c>
      <c r="AD150" s="298">
        <v>33</v>
      </c>
      <c r="AE150" s="308"/>
      <c r="AF150" s="309" t="s">
        <v>85</v>
      </c>
      <c r="AG150" s="308"/>
      <c r="AH150" s="308" t="s">
        <v>1686</v>
      </c>
      <c r="AI150" s="299" t="s">
        <v>85</v>
      </c>
      <c r="AJ150" s="309" t="s">
        <v>266</v>
      </c>
      <c r="AK150" s="309" t="s">
        <v>85</v>
      </c>
      <c r="AL150" s="40" t="s">
        <v>85</v>
      </c>
      <c r="AM150" s="309" t="s">
        <v>85</v>
      </c>
      <c r="AN150" s="309">
        <v>16.2</v>
      </c>
      <c r="AO150" s="309"/>
      <c r="AP150" s="309"/>
      <c r="AQ150" s="309"/>
      <c r="AR150" s="309"/>
      <c r="AS150" s="309"/>
      <c r="AT150" s="309"/>
      <c r="AU150" s="309"/>
      <c r="AV150" s="309">
        <v>88.2</v>
      </c>
      <c r="AW150" s="309">
        <v>58</v>
      </c>
      <c r="AX150" s="81"/>
      <c r="AY150" s="309"/>
      <c r="AZ150" s="310" t="s">
        <v>85</v>
      </c>
      <c r="BA150" s="98" t="s">
        <v>85</v>
      </c>
      <c r="BB150" s="99" t="s">
        <v>85</v>
      </c>
      <c r="BC150" s="98" t="s">
        <v>85</v>
      </c>
      <c r="BD150" s="310">
        <v>26.8</v>
      </c>
      <c r="BE150" s="309">
        <v>18.8</v>
      </c>
      <c r="BF150" s="309">
        <v>18.8</v>
      </c>
      <c r="BG150" s="309">
        <v>10.6</v>
      </c>
      <c r="BH150" s="379">
        <v>6.1393545341695985E-2</v>
      </c>
      <c r="BI150" s="303">
        <v>36</v>
      </c>
      <c r="BJ150" s="309" t="s">
        <v>3930</v>
      </c>
      <c r="BK150" s="80" t="s">
        <v>4050</v>
      </c>
      <c r="BL150" s="309" t="s">
        <v>1169</v>
      </c>
      <c r="BM150" s="309" t="s">
        <v>1166</v>
      </c>
      <c r="BN150" s="309" t="s">
        <v>1157</v>
      </c>
      <c r="BO150" s="309"/>
      <c r="BP150" s="309"/>
      <c r="BQ150" s="309"/>
      <c r="BR150" s="309"/>
      <c r="BS150" s="309"/>
      <c r="BT150" s="309"/>
      <c r="BU150" s="309"/>
      <c r="BV150" s="309" t="s">
        <v>1170</v>
      </c>
      <c r="BW150" s="309"/>
      <c r="BX150" s="309" t="s">
        <v>1171</v>
      </c>
      <c r="BY150" s="309"/>
      <c r="BZ150" s="324" t="str">
        <f t="shared" si="7"/>
        <v>DISCONTINUED - MR304 Double Standard, 16x8, 0mm Offset, 5x5, 94mm Centerbore, Matte Black - Machined Lip</v>
      </c>
      <c r="CA150" s="324" t="s">
        <v>3880</v>
      </c>
      <c r="CB150" s="324" t="s">
        <v>3879</v>
      </c>
      <c r="CC150" s="313" t="str">
        <f t="shared" si="8"/>
        <v>STREET (3XX)</v>
      </c>
    </row>
    <row r="151" spans="1:81" s="301" customFormat="1" ht="15.75" customHeight="1">
      <c r="A151" s="22">
        <f t="shared" si="6"/>
        <v>148</v>
      </c>
      <c r="B151" s="99" t="s">
        <v>84</v>
      </c>
      <c r="C151" s="29" t="s">
        <v>1072</v>
      </c>
      <c r="D151" s="303" t="s">
        <v>1116</v>
      </c>
      <c r="E151" s="304" t="s">
        <v>121</v>
      </c>
      <c r="F151" s="304"/>
      <c r="G151" s="304"/>
      <c r="H151" s="304" t="s">
        <v>392</v>
      </c>
      <c r="I151" s="336">
        <v>40909</v>
      </c>
      <c r="J151" s="302">
        <v>43129</v>
      </c>
      <c r="K151" s="293" t="s">
        <v>1274</v>
      </c>
      <c r="L151" s="305">
        <v>177.5</v>
      </c>
      <c r="M151" s="295"/>
      <c r="N151" s="295"/>
      <c r="O151" s="303">
        <v>16</v>
      </c>
      <c r="P151" s="8">
        <v>8</v>
      </c>
      <c r="Q151" s="29" t="s">
        <v>1762</v>
      </c>
      <c r="R151" s="303">
        <v>8</v>
      </c>
      <c r="S151" s="303">
        <v>6.5</v>
      </c>
      <c r="T151" s="306">
        <v>0</v>
      </c>
      <c r="U151" s="331">
        <v>4.5</v>
      </c>
      <c r="V151" s="303" t="s">
        <v>85</v>
      </c>
      <c r="W151" s="311">
        <v>131</v>
      </c>
      <c r="X151" s="307">
        <v>23.7</v>
      </c>
      <c r="Y151" s="306">
        <v>3200</v>
      </c>
      <c r="Z151" s="306" t="s">
        <v>5457</v>
      </c>
      <c r="AA151" s="306"/>
      <c r="AB151" s="296" t="s">
        <v>7146</v>
      </c>
      <c r="AC151" s="308" t="s">
        <v>1603</v>
      </c>
      <c r="AD151" s="298">
        <v>33</v>
      </c>
      <c r="AE151" s="308"/>
      <c r="AF151" s="309" t="s">
        <v>85</v>
      </c>
      <c r="AG151" s="308"/>
      <c r="AH151" s="308" t="s">
        <v>1686</v>
      </c>
      <c r="AI151" s="299" t="s">
        <v>85</v>
      </c>
      <c r="AJ151" s="309" t="s">
        <v>266</v>
      </c>
      <c r="AK151" s="309" t="s">
        <v>85</v>
      </c>
      <c r="AL151" s="40" t="s">
        <v>85</v>
      </c>
      <c r="AM151" s="309" t="s">
        <v>85</v>
      </c>
      <c r="AN151" s="309">
        <v>16.2</v>
      </c>
      <c r="AO151" s="309"/>
      <c r="AP151" s="309"/>
      <c r="AQ151" s="309"/>
      <c r="AR151" s="309"/>
      <c r="AS151" s="309"/>
      <c r="AT151" s="309"/>
      <c r="AU151" s="309"/>
      <c r="AV151" s="309">
        <v>123</v>
      </c>
      <c r="AW151" s="309">
        <v>100</v>
      </c>
      <c r="AX151" s="81"/>
      <c r="AY151" s="309"/>
      <c r="AZ151" s="310" t="s">
        <v>85</v>
      </c>
      <c r="BA151" s="98" t="s">
        <v>85</v>
      </c>
      <c r="BB151" s="99" t="s">
        <v>85</v>
      </c>
      <c r="BC151" s="98" t="s">
        <v>85</v>
      </c>
      <c r="BD151" s="310">
        <v>26.8</v>
      </c>
      <c r="BE151" s="309">
        <v>18.8</v>
      </c>
      <c r="BF151" s="309">
        <v>18.8</v>
      </c>
      <c r="BG151" s="309">
        <v>10.6</v>
      </c>
      <c r="BH151" s="379">
        <v>6.1393545341695985E-2</v>
      </c>
      <c r="BI151" s="303">
        <v>36</v>
      </c>
      <c r="BJ151" s="309" t="s">
        <v>3930</v>
      </c>
      <c r="BK151" s="80" t="s">
        <v>4050</v>
      </c>
      <c r="BL151" s="309" t="s">
        <v>1169</v>
      </c>
      <c r="BM151" s="309" t="s">
        <v>1166</v>
      </c>
      <c r="BN151" s="309" t="s">
        <v>1157</v>
      </c>
      <c r="BO151" s="309"/>
      <c r="BP151" s="309"/>
      <c r="BQ151" s="309"/>
      <c r="BR151" s="309"/>
      <c r="BS151" s="309"/>
      <c r="BT151" s="309"/>
      <c r="BU151" s="309"/>
      <c r="BV151" s="309" t="s">
        <v>1170</v>
      </c>
      <c r="BW151" s="309"/>
      <c r="BX151" s="309" t="s">
        <v>1171</v>
      </c>
      <c r="BY151" s="309"/>
      <c r="BZ151" s="324" t="str">
        <f t="shared" si="7"/>
        <v>DISCONTINUED - MR304 Double Standard, 16x8, 0mm Offset, 8x6.5, 131mm Centerbore, Matte Black - Machined Lip</v>
      </c>
      <c r="CA151" s="324" t="s">
        <v>3880</v>
      </c>
      <c r="CB151" s="324" t="s">
        <v>3879</v>
      </c>
      <c r="CC151" s="313" t="str">
        <f t="shared" si="8"/>
        <v>STREET (3XX)</v>
      </c>
    </row>
    <row r="152" spans="1:81" s="301" customFormat="1" ht="15.75" customHeight="1">
      <c r="A152" s="22">
        <f t="shared" si="6"/>
        <v>149</v>
      </c>
      <c r="B152" s="99" t="s">
        <v>84</v>
      </c>
      <c r="C152" s="29" t="s">
        <v>1072</v>
      </c>
      <c r="D152" s="303" t="s">
        <v>1116</v>
      </c>
      <c r="E152" s="304" t="s">
        <v>122</v>
      </c>
      <c r="F152" s="304"/>
      <c r="G152" s="304"/>
      <c r="H152" s="304" t="s">
        <v>390</v>
      </c>
      <c r="I152" s="336">
        <v>40909</v>
      </c>
      <c r="J152" s="302">
        <v>43129</v>
      </c>
      <c r="K152" s="293" t="s">
        <v>1274</v>
      </c>
      <c r="L152" s="305">
        <v>177.5</v>
      </c>
      <c r="M152" s="295"/>
      <c r="N152" s="295"/>
      <c r="O152" s="303">
        <v>16</v>
      </c>
      <c r="P152" s="8">
        <v>8</v>
      </c>
      <c r="Q152" s="29" t="s">
        <v>1762</v>
      </c>
      <c r="R152" s="303">
        <v>8</v>
      </c>
      <c r="S152" s="303">
        <v>6.5</v>
      </c>
      <c r="T152" s="306">
        <v>0</v>
      </c>
      <c r="U152" s="331">
        <v>4.5</v>
      </c>
      <c r="V152" s="303" t="s">
        <v>85</v>
      </c>
      <c r="W152" s="311">
        <v>131</v>
      </c>
      <c r="X152" s="307">
        <v>23.7</v>
      </c>
      <c r="Y152" s="306">
        <v>3200</v>
      </c>
      <c r="Z152" s="306" t="s">
        <v>5454</v>
      </c>
      <c r="AA152" s="306"/>
      <c r="AB152" s="296" t="s">
        <v>7146</v>
      </c>
      <c r="AC152" s="308" t="s">
        <v>1602</v>
      </c>
      <c r="AD152" s="298">
        <v>33</v>
      </c>
      <c r="AE152" s="308"/>
      <c r="AF152" s="309" t="s">
        <v>85</v>
      </c>
      <c r="AG152" s="308"/>
      <c r="AH152" s="308" t="s">
        <v>1686</v>
      </c>
      <c r="AI152" s="299" t="s">
        <v>85</v>
      </c>
      <c r="AJ152" s="309" t="s">
        <v>266</v>
      </c>
      <c r="AK152" s="309" t="s">
        <v>85</v>
      </c>
      <c r="AL152" s="40" t="s">
        <v>85</v>
      </c>
      <c r="AM152" s="309" t="s">
        <v>85</v>
      </c>
      <c r="AN152" s="309">
        <v>16.100000000000001</v>
      </c>
      <c r="AO152" s="309"/>
      <c r="AP152" s="309"/>
      <c r="AQ152" s="309"/>
      <c r="AR152" s="309"/>
      <c r="AS152" s="309"/>
      <c r="AT152" s="309"/>
      <c r="AU152" s="309"/>
      <c r="AV152" s="309">
        <v>123</v>
      </c>
      <c r="AW152" s="309">
        <v>100</v>
      </c>
      <c r="AX152" s="81"/>
      <c r="AY152" s="309"/>
      <c r="AZ152" s="310" t="s">
        <v>85</v>
      </c>
      <c r="BA152" s="98" t="s">
        <v>85</v>
      </c>
      <c r="BB152" s="99" t="s">
        <v>85</v>
      </c>
      <c r="BC152" s="98" t="s">
        <v>85</v>
      </c>
      <c r="BD152" s="310">
        <v>26.8</v>
      </c>
      <c r="BE152" s="309">
        <v>18.8</v>
      </c>
      <c r="BF152" s="309">
        <v>18.8</v>
      </c>
      <c r="BG152" s="309">
        <v>10.6</v>
      </c>
      <c r="BH152" s="379">
        <v>6.1393545341695985E-2</v>
      </c>
      <c r="BI152" s="303">
        <v>36</v>
      </c>
      <c r="BJ152" s="309" t="s">
        <v>3930</v>
      </c>
      <c r="BK152" s="80" t="s">
        <v>4050</v>
      </c>
      <c r="BL152" s="309" t="s">
        <v>1172</v>
      </c>
      <c r="BM152" s="309" t="s">
        <v>1166</v>
      </c>
      <c r="BN152" s="309" t="s">
        <v>1157</v>
      </c>
      <c r="BO152" s="309" t="s">
        <v>1173</v>
      </c>
      <c r="BP152" s="309"/>
      <c r="BQ152" s="309"/>
      <c r="BR152" s="309"/>
      <c r="BS152" s="309"/>
      <c r="BT152" s="309"/>
      <c r="BU152" s="309"/>
      <c r="BV152" s="309" t="s">
        <v>1174</v>
      </c>
      <c r="BW152" s="309"/>
      <c r="BX152" s="309" t="s">
        <v>1175</v>
      </c>
      <c r="BY152" s="309"/>
      <c r="BZ152" s="324" t="str">
        <f t="shared" si="7"/>
        <v>DISCONTINUED - MR304 Double Standard, 16x8, 0mm Offset, 8x6.5, 131mm Centerbore, Machined - Clear Coat</v>
      </c>
      <c r="CA152" s="324" t="s">
        <v>3880</v>
      </c>
      <c r="CB152" s="324" t="s">
        <v>3879</v>
      </c>
      <c r="CC152" s="313" t="str">
        <f t="shared" si="8"/>
        <v>STREET (3XX)</v>
      </c>
    </row>
    <row r="153" spans="1:81" s="301" customFormat="1" ht="15.75" customHeight="1">
      <c r="A153" s="22">
        <f t="shared" si="6"/>
        <v>150</v>
      </c>
      <c r="B153" s="99" t="s">
        <v>84</v>
      </c>
      <c r="C153" s="29" t="s">
        <v>1072</v>
      </c>
      <c r="D153" s="303" t="s">
        <v>1116</v>
      </c>
      <c r="E153" s="304" t="s">
        <v>123</v>
      </c>
      <c r="F153" s="304"/>
      <c r="G153" s="304"/>
      <c r="H153" s="304" t="s">
        <v>393</v>
      </c>
      <c r="I153" s="336">
        <v>40909</v>
      </c>
      <c r="J153" s="302">
        <v>43129</v>
      </c>
      <c r="K153" s="293" t="s">
        <v>1274</v>
      </c>
      <c r="L153" s="305">
        <v>177.5</v>
      </c>
      <c r="M153" s="295"/>
      <c r="N153" s="295"/>
      <c r="O153" s="303">
        <v>16</v>
      </c>
      <c r="P153" s="8">
        <v>8</v>
      </c>
      <c r="Q153" s="29" t="s">
        <v>1763</v>
      </c>
      <c r="R153" s="303">
        <v>8</v>
      </c>
      <c r="S153" s="303">
        <v>170</v>
      </c>
      <c r="T153" s="306">
        <v>0</v>
      </c>
      <c r="U153" s="331">
        <v>4.5</v>
      </c>
      <c r="V153" s="303" t="s">
        <v>85</v>
      </c>
      <c r="W153" s="311">
        <v>131</v>
      </c>
      <c r="X153" s="307">
        <v>23.7</v>
      </c>
      <c r="Y153" s="306">
        <v>3200</v>
      </c>
      <c r="Z153" s="306" t="s">
        <v>100</v>
      </c>
      <c r="AA153" s="306"/>
      <c r="AB153" s="296" t="s">
        <v>7147</v>
      </c>
      <c r="AC153" s="308" t="s">
        <v>1737</v>
      </c>
      <c r="AD153" s="298" t="s">
        <v>85</v>
      </c>
      <c r="AE153" s="308"/>
      <c r="AF153" s="309" t="s">
        <v>85</v>
      </c>
      <c r="AG153" s="308"/>
      <c r="AH153" s="308" t="s">
        <v>1686</v>
      </c>
      <c r="AI153" s="299" t="s">
        <v>85</v>
      </c>
      <c r="AJ153" s="309" t="s">
        <v>266</v>
      </c>
      <c r="AK153" s="309" t="s">
        <v>85</v>
      </c>
      <c r="AL153" s="40" t="s">
        <v>85</v>
      </c>
      <c r="AM153" s="309" t="s">
        <v>85</v>
      </c>
      <c r="AN153" s="309">
        <v>16.2</v>
      </c>
      <c r="AO153" s="309"/>
      <c r="AP153" s="309"/>
      <c r="AQ153" s="309"/>
      <c r="AR153" s="309"/>
      <c r="AS153" s="309"/>
      <c r="AT153" s="309"/>
      <c r="AU153" s="309"/>
      <c r="AV153" s="309">
        <v>123</v>
      </c>
      <c r="AW153" s="309">
        <v>100</v>
      </c>
      <c r="AX153" s="81"/>
      <c r="AY153" s="309"/>
      <c r="AZ153" s="310" t="s">
        <v>85</v>
      </c>
      <c r="BA153" s="98" t="s">
        <v>85</v>
      </c>
      <c r="BB153" s="99" t="s">
        <v>85</v>
      </c>
      <c r="BC153" s="98" t="s">
        <v>85</v>
      </c>
      <c r="BD153" s="310">
        <v>26.8</v>
      </c>
      <c r="BE153" s="309">
        <v>18.8</v>
      </c>
      <c r="BF153" s="309">
        <v>18.8</v>
      </c>
      <c r="BG153" s="309">
        <v>10.6</v>
      </c>
      <c r="BH153" s="379">
        <v>6.1393545341695985E-2</v>
      </c>
      <c r="BI153" s="303">
        <v>36</v>
      </c>
      <c r="BJ153" s="309" t="s">
        <v>3930</v>
      </c>
      <c r="BK153" s="80" t="s">
        <v>4050</v>
      </c>
      <c r="BL153" s="309" t="s">
        <v>1165</v>
      </c>
      <c r="BM153" s="309" t="s">
        <v>1166</v>
      </c>
      <c r="BN153" s="309" t="s">
        <v>1157</v>
      </c>
      <c r="BO153" s="309"/>
      <c r="BP153" s="309"/>
      <c r="BQ153" s="309"/>
      <c r="BR153" s="309"/>
      <c r="BS153" s="309"/>
      <c r="BT153" s="309"/>
      <c r="BU153" s="309"/>
      <c r="BV153" s="309" t="s">
        <v>1167</v>
      </c>
      <c r="BW153" s="309"/>
      <c r="BX153" s="309" t="s">
        <v>1168</v>
      </c>
      <c r="BY153" s="309"/>
      <c r="BZ153" s="324" t="str">
        <f t="shared" si="7"/>
        <v xml:space="preserve">DISCONTINUED - MR304 Double Standard, 16x8, 0mm Offset, 8x170, 131mm Centerbore, Matte Black </v>
      </c>
      <c r="CA153" s="324" t="s">
        <v>3880</v>
      </c>
      <c r="CB153" s="324" t="s">
        <v>3879</v>
      </c>
      <c r="CC153" s="313" t="str">
        <f t="shared" si="8"/>
        <v>STREET (3XX)</v>
      </c>
    </row>
    <row r="154" spans="1:81" s="301" customFormat="1" ht="15.75" customHeight="1">
      <c r="A154" s="22">
        <f t="shared" si="6"/>
        <v>151</v>
      </c>
      <c r="B154" s="99" t="s">
        <v>84</v>
      </c>
      <c r="C154" s="29" t="s">
        <v>1072</v>
      </c>
      <c r="D154" s="303" t="s">
        <v>1116</v>
      </c>
      <c r="E154" s="304" t="s">
        <v>124</v>
      </c>
      <c r="F154" s="304"/>
      <c r="G154" s="304"/>
      <c r="H154" s="304" t="s">
        <v>394</v>
      </c>
      <c r="I154" s="336">
        <v>40909</v>
      </c>
      <c r="J154" s="302">
        <v>43129</v>
      </c>
      <c r="K154" s="293" t="s">
        <v>1274</v>
      </c>
      <c r="L154" s="305">
        <v>177.5</v>
      </c>
      <c r="M154" s="295"/>
      <c r="N154" s="295"/>
      <c r="O154" s="303">
        <v>16</v>
      </c>
      <c r="P154" s="8">
        <v>8</v>
      </c>
      <c r="Q154" s="29" t="s">
        <v>1763</v>
      </c>
      <c r="R154" s="303">
        <v>8</v>
      </c>
      <c r="S154" s="303">
        <v>170</v>
      </c>
      <c r="T154" s="306">
        <v>0</v>
      </c>
      <c r="U154" s="331">
        <v>4.5</v>
      </c>
      <c r="V154" s="303" t="s">
        <v>85</v>
      </c>
      <c r="W154" s="311">
        <v>131</v>
      </c>
      <c r="X154" s="307">
        <v>23.7</v>
      </c>
      <c r="Y154" s="306">
        <v>3200</v>
      </c>
      <c r="Z154" s="306" t="s">
        <v>5457</v>
      </c>
      <c r="AA154" s="306"/>
      <c r="AB154" s="296" t="s">
        <v>7147</v>
      </c>
      <c r="AC154" s="308" t="s">
        <v>1737</v>
      </c>
      <c r="AD154" s="298" t="s">
        <v>85</v>
      </c>
      <c r="AE154" s="308"/>
      <c r="AF154" s="309" t="s">
        <v>85</v>
      </c>
      <c r="AG154" s="308"/>
      <c r="AH154" s="308" t="s">
        <v>1686</v>
      </c>
      <c r="AI154" s="299" t="s">
        <v>85</v>
      </c>
      <c r="AJ154" s="309" t="s">
        <v>266</v>
      </c>
      <c r="AK154" s="309" t="s">
        <v>85</v>
      </c>
      <c r="AL154" s="40" t="s">
        <v>85</v>
      </c>
      <c r="AM154" s="309" t="s">
        <v>85</v>
      </c>
      <c r="AN154" s="309">
        <v>16.2</v>
      </c>
      <c r="AO154" s="309"/>
      <c r="AP154" s="309"/>
      <c r="AQ154" s="309"/>
      <c r="AR154" s="309"/>
      <c r="AS154" s="309"/>
      <c r="AT154" s="309"/>
      <c r="AU154" s="309"/>
      <c r="AV154" s="309">
        <v>123</v>
      </c>
      <c r="AW154" s="309">
        <v>100</v>
      </c>
      <c r="AX154" s="81"/>
      <c r="AY154" s="309"/>
      <c r="AZ154" s="310" t="s">
        <v>85</v>
      </c>
      <c r="BA154" s="98" t="s">
        <v>85</v>
      </c>
      <c r="BB154" s="99" t="s">
        <v>85</v>
      </c>
      <c r="BC154" s="98" t="s">
        <v>85</v>
      </c>
      <c r="BD154" s="310">
        <v>26.8</v>
      </c>
      <c r="BE154" s="309">
        <v>18.8</v>
      </c>
      <c r="BF154" s="309">
        <v>18.8</v>
      </c>
      <c r="BG154" s="309">
        <v>10.6</v>
      </c>
      <c r="BH154" s="379">
        <v>6.1393545341695985E-2</v>
      </c>
      <c r="BI154" s="303">
        <v>36</v>
      </c>
      <c r="BJ154" s="309" t="s">
        <v>3930</v>
      </c>
      <c r="BK154" s="80" t="s">
        <v>4050</v>
      </c>
      <c r="BL154" s="309" t="s">
        <v>1169</v>
      </c>
      <c r="BM154" s="309" t="s">
        <v>1166</v>
      </c>
      <c r="BN154" s="309" t="s">
        <v>1157</v>
      </c>
      <c r="BO154" s="309"/>
      <c r="BP154" s="309"/>
      <c r="BQ154" s="309"/>
      <c r="BR154" s="309"/>
      <c r="BS154" s="309"/>
      <c r="BT154" s="309"/>
      <c r="BU154" s="309"/>
      <c r="BV154" s="309" t="s">
        <v>1170</v>
      </c>
      <c r="BW154" s="309"/>
      <c r="BX154" s="309" t="s">
        <v>1171</v>
      </c>
      <c r="BY154" s="309"/>
      <c r="BZ154" s="324" t="str">
        <f t="shared" si="7"/>
        <v>DISCONTINUED - MR304 Double Standard, 16x8, 0mm Offset, 8x170, 131mm Centerbore, Matte Black - Machined Lip</v>
      </c>
      <c r="CA154" s="324" t="s">
        <v>3880</v>
      </c>
      <c r="CB154" s="324" t="s">
        <v>3879</v>
      </c>
      <c r="CC154" s="313" t="str">
        <f t="shared" si="8"/>
        <v>STREET (3XX)</v>
      </c>
    </row>
    <row r="155" spans="1:81" s="301" customFormat="1" ht="15.75" customHeight="1">
      <c r="A155" s="22">
        <f t="shared" si="6"/>
        <v>152</v>
      </c>
      <c r="B155" s="99" t="s">
        <v>84</v>
      </c>
      <c r="C155" s="29" t="s">
        <v>1072</v>
      </c>
      <c r="D155" s="303" t="s">
        <v>1116</v>
      </c>
      <c r="E155" s="304" t="s">
        <v>127</v>
      </c>
      <c r="F155" s="304"/>
      <c r="G155" s="304"/>
      <c r="H155" s="304" t="s">
        <v>418</v>
      </c>
      <c r="I155" s="336">
        <v>40909</v>
      </c>
      <c r="J155" s="302">
        <v>43129</v>
      </c>
      <c r="K155" s="293" t="s">
        <v>1274</v>
      </c>
      <c r="L155" s="305">
        <v>231.5</v>
      </c>
      <c r="M155" s="295"/>
      <c r="N155" s="295"/>
      <c r="O155" s="303">
        <v>18</v>
      </c>
      <c r="P155" s="8">
        <v>9</v>
      </c>
      <c r="Q155" s="29" t="s">
        <v>1760</v>
      </c>
      <c r="R155" s="303">
        <v>6</v>
      </c>
      <c r="S155" s="303">
        <v>135</v>
      </c>
      <c r="T155" s="306">
        <v>18</v>
      </c>
      <c r="U155" s="331">
        <v>5.75</v>
      </c>
      <c r="V155" s="303" t="s">
        <v>85</v>
      </c>
      <c r="W155" s="311">
        <v>94</v>
      </c>
      <c r="X155" s="307">
        <v>31.9</v>
      </c>
      <c r="Y155" s="306">
        <v>2500</v>
      </c>
      <c r="Z155" s="306" t="s">
        <v>5457</v>
      </c>
      <c r="AA155" s="306"/>
      <c r="AB155" s="296" t="s">
        <v>5240</v>
      </c>
      <c r="AC155" s="308" t="s">
        <v>1593</v>
      </c>
      <c r="AD155" s="298">
        <v>33</v>
      </c>
      <c r="AE155" s="308"/>
      <c r="AF155" s="309" t="s">
        <v>85</v>
      </c>
      <c r="AG155" s="308"/>
      <c r="AH155" s="308" t="s">
        <v>1686</v>
      </c>
      <c r="AI155" s="299" t="s">
        <v>85</v>
      </c>
      <c r="AJ155" s="309" t="s">
        <v>266</v>
      </c>
      <c r="AK155" s="309" t="s">
        <v>85</v>
      </c>
      <c r="AL155" s="40" t="s">
        <v>85</v>
      </c>
      <c r="AM155" s="309" t="s">
        <v>85</v>
      </c>
      <c r="AN155" s="309">
        <v>16.2</v>
      </c>
      <c r="AO155" s="309"/>
      <c r="AP155" s="309"/>
      <c r="AQ155" s="309"/>
      <c r="AR155" s="309"/>
      <c r="AS155" s="309"/>
      <c r="AT155" s="309"/>
      <c r="AU155" s="309"/>
      <c r="AV155" s="309">
        <v>88.2</v>
      </c>
      <c r="AW155" s="309">
        <v>58</v>
      </c>
      <c r="AX155" s="81"/>
      <c r="AY155" s="309"/>
      <c r="AZ155" s="310" t="s">
        <v>85</v>
      </c>
      <c r="BA155" s="98" t="s">
        <v>85</v>
      </c>
      <c r="BB155" s="99" t="s">
        <v>85</v>
      </c>
      <c r="BC155" s="98" t="s">
        <v>85</v>
      </c>
      <c r="BD155" s="310">
        <v>35.799999999999997</v>
      </c>
      <c r="BE155" s="309">
        <v>20.7</v>
      </c>
      <c r="BF155" s="309">
        <v>20.7</v>
      </c>
      <c r="BG155" s="309">
        <v>11.2</v>
      </c>
      <c r="BH155" s="379">
        <v>7.8642962197631991E-2</v>
      </c>
      <c r="BI155" s="303">
        <v>36</v>
      </c>
      <c r="BJ155" s="309" t="s">
        <v>3930</v>
      </c>
      <c r="BK155" s="80" t="s">
        <v>4050</v>
      </c>
      <c r="BL155" s="309" t="s">
        <v>1169</v>
      </c>
      <c r="BM155" s="309" t="s">
        <v>1166</v>
      </c>
      <c r="BN155" s="309" t="s">
        <v>1157</v>
      </c>
      <c r="BO155" s="309"/>
      <c r="BP155" s="309"/>
      <c r="BQ155" s="309"/>
      <c r="BR155" s="309"/>
      <c r="BS155" s="309"/>
      <c r="BT155" s="309"/>
      <c r="BU155" s="309"/>
      <c r="BV155" s="309" t="s">
        <v>1170</v>
      </c>
      <c r="BW155" s="309"/>
      <c r="BX155" s="309" t="s">
        <v>1171</v>
      </c>
      <c r="BY155" s="309"/>
      <c r="BZ155" s="324" t="str">
        <f t="shared" si="7"/>
        <v>DISCONTINUED - MR304 Double Standard, 18x9, +18mm Offset, 6x135, 94mm Centerbore, Matte Black - Machined Lip</v>
      </c>
      <c r="CA155" s="324" t="s">
        <v>3880</v>
      </c>
      <c r="CB155" s="324" t="s">
        <v>3879</v>
      </c>
      <c r="CC155" s="313" t="str">
        <f t="shared" si="8"/>
        <v>STREET (3XX)</v>
      </c>
    </row>
    <row r="156" spans="1:81" s="301" customFormat="1" ht="15.75" customHeight="1">
      <c r="A156" s="22">
        <f t="shared" si="6"/>
        <v>153</v>
      </c>
      <c r="B156" s="99" t="s">
        <v>84</v>
      </c>
      <c r="C156" s="29" t="s">
        <v>1072</v>
      </c>
      <c r="D156" s="303" t="s">
        <v>1116</v>
      </c>
      <c r="E156" s="304" t="s">
        <v>128</v>
      </c>
      <c r="F156" s="304"/>
      <c r="G156" s="304"/>
      <c r="H156" s="304" t="s">
        <v>416</v>
      </c>
      <c r="I156" s="336">
        <v>40909</v>
      </c>
      <c r="J156" s="302">
        <v>43129</v>
      </c>
      <c r="K156" s="293" t="s">
        <v>1274</v>
      </c>
      <c r="L156" s="305">
        <v>231.5</v>
      </c>
      <c r="M156" s="295"/>
      <c r="N156" s="295"/>
      <c r="O156" s="303">
        <v>18</v>
      </c>
      <c r="P156" s="8">
        <v>9</v>
      </c>
      <c r="Q156" s="29" t="s">
        <v>1760</v>
      </c>
      <c r="R156" s="303">
        <v>6</v>
      </c>
      <c r="S156" s="303">
        <v>135</v>
      </c>
      <c r="T156" s="306">
        <v>18</v>
      </c>
      <c r="U156" s="331">
        <v>5.75</v>
      </c>
      <c r="V156" s="303" t="s">
        <v>85</v>
      </c>
      <c r="W156" s="311">
        <v>94</v>
      </c>
      <c r="X156" s="307">
        <v>31.9</v>
      </c>
      <c r="Y156" s="306">
        <v>2500</v>
      </c>
      <c r="Z156" s="306" t="s">
        <v>5454</v>
      </c>
      <c r="AA156" s="306"/>
      <c r="AB156" s="296" t="s">
        <v>5240</v>
      </c>
      <c r="AC156" s="308" t="s">
        <v>1592</v>
      </c>
      <c r="AD156" s="298">
        <v>33</v>
      </c>
      <c r="AE156" s="308"/>
      <c r="AF156" s="309" t="s">
        <v>85</v>
      </c>
      <c r="AG156" s="308"/>
      <c r="AH156" s="308" t="s">
        <v>1686</v>
      </c>
      <c r="AI156" s="299" t="s">
        <v>85</v>
      </c>
      <c r="AJ156" s="309" t="s">
        <v>266</v>
      </c>
      <c r="AK156" s="309" t="s">
        <v>85</v>
      </c>
      <c r="AL156" s="40" t="s">
        <v>85</v>
      </c>
      <c r="AM156" s="309" t="s">
        <v>85</v>
      </c>
      <c r="AN156" s="309">
        <v>16.100000000000001</v>
      </c>
      <c r="AO156" s="309"/>
      <c r="AP156" s="309"/>
      <c r="AQ156" s="309"/>
      <c r="AR156" s="309"/>
      <c r="AS156" s="309"/>
      <c r="AT156" s="309"/>
      <c r="AU156" s="309"/>
      <c r="AV156" s="309">
        <v>88.2</v>
      </c>
      <c r="AW156" s="309">
        <v>58</v>
      </c>
      <c r="AX156" s="81"/>
      <c r="AY156" s="309"/>
      <c r="AZ156" s="310" t="s">
        <v>85</v>
      </c>
      <c r="BA156" s="98" t="s">
        <v>85</v>
      </c>
      <c r="BB156" s="99" t="s">
        <v>85</v>
      </c>
      <c r="BC156" s="98" t="s">
        <v>85</v>
      </c>
      <c r="BD156" s="310">
        <v>35.799999999999997</v>
      </c>
      <c r="BE156" s="309">
        <v>20.7</v>
      </c>
      <c r="BF156" s="309">
        <v>20.7</v>
      </c>
      <c r="BG156" s="309">
        <v>11.2</v>
      </c>
      <c r="BH156" s="379">
        <v>7.8642962197631991E-2</v>
      </c>
      <c r="BI156" s="303">
        <v>36</v>
      </c>
      <c r="BJ156" s="309" t="s">
        <v>3930</v>
      </c>
      <c r="BK156" s="80" t="s">
        <v>4050</v>
      </c>
      <c r="BL156" s="309" t="s">
        <v>1172</v>
      </c>
      <c r="BM156" s="309" t="s">
        <v>1166</v>
      </c>
      <c r="BN156" s="309" t="s">
        <v>1157</v>
      </c>
      <c r="BO156" s="309" t="s">
        <v>1173</v>
      </c>
      <c r="BP156" s="309"/>
      <c r="BQ156" s="309"/>
      <c r="BR156" s="309"/>
      <c r="BS156" s="309"/>
      <c r="BT156" s="309"/>
      <c r="BU156" s="309"/>
      <c r="BV156" s="309" t="s">
        <v>1174</v>
      </c>
      <c r="BW156" s="309"/>
      <c r="BX156" s="309" t="s">
        <v>1175</v>
      </c>
      <c r="BY156" s="309"/>
      <c r="BZ156" s="324" t="str">
        <f t="shared" si="7"/>
        <v>DISCONTINUED - MR304 Double Standard, 18x9, +18mm Offset, 6x135, 94mm Centerbore, Machined - Clear Coat</v>
      </c>
      <c r="CA156" s="324" t="s">
        <v>3880</v>
      </c>
      <c r="CB156" s="324" t="s">
        <v>3879</v>
      </c>
      <c r="CC156" s="313" t="str">
        <f t="shared" si="8"/>
        <v>STREET (3XX)</v>
      </c>
    </row>
    <row r="157" spans="1:81" s="301" customFormat="1" ht="15.75" customHeight="1">
      <c r="A157" s="22">
        <f t="shared" si="6"/>
        <v>154</v>
      </c>
      <c r="B157" s="99" t="s">
        <v>84</v>
      </c>
      <c r="C157" s="29" t="s">
        <v>1072</v>
      </c>
      <c r="D157" s="303" t="s">
        <v>1116</v>
      </c>
      <c r="E157" s="304" t="s">
        <v>129</v>
      </c>
      <c r="F157" s="304"/>
      <c r="G157" s="304"/>
      <c r="H157" s="304" t="s">
        <v>421</v>
      </c>
      <c r="I157" s="336">
        <v>40909</v>
      </c>
      <c r="J157" s="302">
        <v>43129</v>
      </c>
      <c r="K157" s="293" t="s">
        <v>1274</v>
      </c>
      <c r="L157" s="305">
        <v>231.5</v>
      </c>
      <c r="M157" s="295"/>
      <c r="N157" s="295"/>
      <c r="O157" s="303">
        <v>18</v>
      </c>
      <c r="P157" s="8">
        <v>9</v>
      </c>
      <c r="Q157" s="29" t="s">
        <v>1755</v>
      </c>
      <c r="R157" s="303">
        <v>5</v>
      </c>
      <c r="S157" s="303">
        <v>5</v>
      </c>
      <c r="T157" s="306">
        <v>18</v>
      </c>
      <c r="U157" s="331">
        <v>5.75</v>
      </c>
      <c r="V157" s="303" t="s">
        <v>85</v>
      </c>
      <c r="W157" s="311">
        <v>94</v>
      </c>
      <c r="X157" s="307">
        <v>31.9</v>
      </c>
      <c r="Y157" s="306">
        <v>2500</v>
      </c>
      <c r="Z157" s="306" t="s">
        <v>87</v>
      </c>
      <c r="AA157" s="306"/>
      <c r="AB157" s="296" t="s">
        <v>7137</v>
      </c>
      <c r="AC157" s="308" t="s">
        <v>1593</v>
      </c>
      <c r="AD157" s="298">
        <v>33</v>
      </c>
      <c r="AE157" s="308"/>
      <c r="AF157" s="309" t="s">
        <v>85</v>
      </c>
      <c r="AG157" s="308"/>
      <c r="AH157" s="308" t="s">
        <v>1686</v>
      </c>
      <c r="AI157" s="299" t="s">
        <v>85</v>
      </c>
      <c r="AJ157" s="309" t="s">
        <v>266</v>
      </c>
      <c r="AK157" s="309" t="s">
        <v>85</v>
      </c>
      <c r="AL157" s="40" t="s">
        <v>85</v>
      </c>
      <c r="AM157" s="309" t="s">
        <v>85</v>
      </c>
      <c r="AN157" s="309">
        <v>16.2</v>
      </c>
      <c r="AO157" s="309"/>
      <c r="AP157" s="309"/>
      <c r="AQ157" s="309"/>
      <c r="AR157" s="309"/>
      <c r="AS157" s="309"/>
      <c r="AT157" s="309"/>
      <c r="AU157" s="309"/>
      <c r="AV157" s="309">
        <v>88.2</v>
      </c>
      <c r="AW157" s="309">
        <v>58</v>
      </c>
      <c r="AX157" s="81"/>
      <c r="AY157" s="309"/>
      <c r="AZ157" s="310" t="s">
        <v>85</v>
      </c>
      <c r="BA157" s="98" t="s">
        <v>85</v>
      </c>
      <c r="BB157" s="99" t="s">
        <v>85</v>
      </c>
      <c r="BC157" s="98" t="s">
        <v>85</v>
      </c>
      <c r="BD157" s="310">
        <v>35.799999999999997</v>
      </c>
      <c r="BE157" s="309">
        <v>20.7</v>
      </c>
      <c r="BF157" s="309">
        <v>20.7</v>
      </c>
      <c r="BG157" s="309">
        <v>11.2</v>
      </c>
      <c r="BH157" s="379">
        <v>7.8642962197631991E-2</v>
      </c>
      <c r="BI157" s="303">
        <v>36</v>
      </c>
      <c r="BJ157" s="309" t="s">
        <v>3930</v>
      </c>
      <c r="BK157" s="80" t="s">
        <v>4050</v>
      </c>
      <c r="BL157" s="309" t="s">
        <v>1165</v>
      </c>
      <c r="BM157" s="309" t="s">
        <v>1166</v>
      </c>
      <c r="BN157" s="309" t="s">
        <v>1157</v>
      </c>
      <c r="BO157" s="309"/>
      <c r="BP157" s="309"/>
      <c r="BQ157" s="309"/>
      <c r="BR157" s="309"/>
      <c r="BS157" s="309"/>
      <c r="BT157" s="309"/>
      <c r="BU157" s="309"/>
      <c r="BV157" s="309" t="s">
        <v>1167</v>
      </c>
      <c r="BW157" s="309"/>
      <c r="BX157" s="309" t="s">
        <v>1168</v>
      </c>
      <c r="BY157" s="309"/>
      <c r="BZ157" s="324" t="str">
        <f t="shared" si="7"/>
        <v>DISCONTINUED - MR304 Double Standard, 18x9, +18mm Offset, 5x5, 94mm Centerbore, Matte Black</v>
      </c>
      <c r="CA157" s="324" t="s">
        <v>3880</v>
      </c>
      <c r="CB157" s="324" t="s">
        <v>3879</v>
      </c>
      <c r="CC157" s="313" t="str">
        <f t="shared" si="8"/>
        <v>STREET (3XX)</v>
      </c>
    </row>
    <row r="158" spans="1:81" s="301" customFormat="1" ht="15.75" customHeight="1">
      <c r="A158" s="22">
        <f t="shared" si="6"/>
        <v>155</v>
      </c>
      <c r="B158" s="99" t="s">
        <v>84</v>
      </c>
      <c r="C158" s="29" t="s">
        <v>1072</v>
      </c>
      <c r="D158" s="303" t="s">
        <v>1116</v>
      </c>
      <c r="E158" s="304" t="s">
        <v>130</v>
      </c>
      <c r="F158" s="304"/>
      <c r="G158" s="304"/>
      <c r="H158" s="304" t="s">
        <v>422</v>
      </c>
      <c r="I158" s="336">
        <v>40909</v>
      </c>
      <c r="J158" s="302">
        <v>43129</v>
      </c>
      <c r="K158" s="293" t="s">
        <v>1274</v>
      </c>
      <c r="L158" s="305">
        <v>231.5</v>
      </c>
      <c r="M158" s="295"/>
      <c r="N158" s="295"/>
      <c r="O158" s="303">
        <v>18</v>
      </c>
      <c r="P158" s="8">
        <v>9</v>
      </c>
      <c r="Q158" s="29" t="s">
        <v>1755</v>
      </c>
      <c r="R158" s="303">
        <v>5</v>
      </c>
      <c r="S158" s="303">
        <v>5</v>
      </c>
      <c r="T158" s="306">
        <v>-12</v>
      </c>
      <c r="U158" s="331">
        <v>4.5</v>
      </c>
      <c r="V158" s="303" t="s">
        <v>85</v>
      </c>
      <c r="W158" s="311">
        <v>94</v>
      </c>
      <c r="X158" s="307">
        <v>31.9</v>
      </c>
      <c r="Y158" s="306">
        <v>2500</v>
      </c>
      <c r="Z158" s="306" t="s">
        <v>5457</v>
      </c>
      <c r="AA158" s="306"/>
      <c r="AB158" s="296" t="s">
        <v>7138</v>
      </c>
      <c r="AC158" s="308" t="s">
        <v>1593</v>
      </c>
      <c r="AD158" s="298">
        <v>33</v>
      </c>
      <c r="AE158" s="308"/>
      <c r="AF158" s="309" t="s">
        <v>85</v>
      </c>
      <c r="AG158" s="308"/>
      <c r="AH158" s="308" t="s">
        <v>1686</v>
      </c>
      <c r="AI158" s="299" t="s">
        <v>85</v>
      </c>
      <c r="AJ158" s="309" t="s">
        <v>266</v>
      </c>
      <c r="AK158" s="309" t="s">
        <v>85</v>
      </c>
      <c r="AL158" s="40" t="s">
        <v>85</v>
      </c>
      <c r="AM158" s="309" t="s">
        <v>85</v>
      </c>
      <c r="AN158" s="309">
        <v>16.2</v>
      </c>
      <c r="AO158" s="309"/>
      <c r="AP158" s="309"/>
      <c r="AQ158" s="309"/>
      <c r="AR158" s="309"/>
      <c r="AS158" s="309"/>
      <c r="AT158" s="309"/>
      <c r="AU158" s="309"/>
      <c r="AV158" s="309">
        <v>88.2</v>
      </c>
      <c r="AW158" s="309">
        <v>58</v>
      </c>
      <c r="AX158" s="81"/>
      <c r="AY158" s="309"/>
      <c r="AZ158" s="310" t="s">
        <v>85</v>
      </c>
      <c r="BA158" s="98" t="s">
        <v>85</v>
      </c>
      <c r="BB158" s="99" t="s">
        <v>85</v>
      </c>
      <c r="BC158" s="98" t="s">
        <v>85</v>
      </c>
      <c r="BD158" s="310">
        <v>35.799999999999997</v>
      </c>
      <c r="BE158" s="309">
        <v>20.7</v>
      </c>
      <c r="BF158" s="309">
        <v>20.7</v>
      </c>
      <c r="BG158" s="309">
        <v>11.2</v>
      </c>
      <c r="BH158" s="379">
        <v>7.8642962197631991E-2</v>
      </c>
      <c r="BI158" s="303">
        <v>36</v>
      </c>
      <c r="BJ158" s="309" t="s">
        <v>3930</v>
      </c>
      <c r="BK158" s="80" t="s">
        <v>4050</v>
      </c>
      <c r="BL158" s="309" t="s">
        <v>1169</v>
      </c>
      <c r="BM158" s="309" t="s">
        <v>1166</v>
      </c>
      <c r="BN158" s="309" t="s">
        <v>1157</v>
      </c>
      <c r="BO158" s="309"/>
      <c r="BP158" s="309"/>
      <c r="BQ158" s="309"/>
      <c r="BR158" s="309"/>
      <c r="BS158" s="309"/>
      <c r="BT158" s="309"/>
      <c r="BU158" s="309"/>
      <c r="BV158" s="309" t="s">
        <v>1170</v>
      </c>
      <c r="BW158" s="309"/>
      <c r="BX158" s="309" t="s">
        <v>1171</v>
      </c>
      <c r="BY158" s="309"/>
      <c r="BZ158" s="324" t="str">
        <f t="shared" si="7"/>
        <v>DISCONTINUED - MR304 Double Standard, 18x9, -12mm Offset, 5x5, 94mm Centerbore, Matte Black - Machined Lip</v>
      </c>
      <c r="CA158" s="324" t="s">
        <v>3880</v>
      </c>
      <c r="CB158" s="324" t="s">
        <v>3879</v>
      </c>
      <c r="CC158" s="313" t="str">
        <f t="shared" si="8"/>
        <v>STREET (3XX)</v>
      </c>
    </row>
    <row r="159" spans="1:81" s="301" customFormat="1" ht="15.75" customHeight="1">
      <c r="A159" s="22">
        <f t="shared" si="6"/>
        <v>156</v>
      </c>
      <c r="B159" s="99" t="s">
        <v>84</v>
      </c>
      <c r="C159" s="29" t="s">
        <v>1072</v>
      </c>
      <c r="D159" s="303" t="s">
        <v>1116</v>
      </c>
      <c r="E159" s="304" t="s">
        <v>131</v>
      </c>
      <c r="F159" s="304"/>
      <c r="G159" s="304"/>
      <c r="H159" s="304" t="s">
        <v>419</v>
      </c>
      <c r="I159" s="336">
        <v>40909</v>
      </c>
      <c r="J159" s="302">
        <v>43129</v>
      </c>
      <c r="K159" s="293" t="s">
        <v>1274</v>
      </c>
      <c r="L159" s="305">
        <v>231.5</v>
      </c>
      <c r="M159" s="295"/>
      <c r="N159" s="295"/>
      <c r="O159" s="303">
        <v>18</v>
      </c>
      <c r="P159" s="8">
        <v>9</v>
      </c>
      <c r="Q159" s="29" t="s">
        <v>1755</v>
      </c>
      <c r="R159" s="303">
        <v>5</v>
      </c>
      <c r="S159" s="303">
        <v>5</v>
      </c>
      <c r="T159" s="306">
        <v>-12</v>
      </c>
      <c r="U159" s="331">
        <v>4.5</v>
      </c>
      <c r="V159" s="303" t="s">
        <v>85</v>
      </c>
      <c r="W159" s="311">
        <v>94</v>
      </c>
      <c r="X159" s="307">
        <v>31.9</v>
      </c>
      <c r="Y159" s="306">
        <v>2500</v>
      </c>
      <c r="Z159" s="306" t="s">
        <v>5454</v>
      </c>
      <c r="AA159" s="306"/>
      <c r="AB159" s="296" t="s">
        <v>7138</v>
      </c>
      <c r="AC159" s="308" t="s">
        <v>1592</v>
      </c>
      <c r="AD159" s="298">
        <v>33</v>
      </c>
      <c r="AE159" s="308"/>
      <c r="AF159" s="309" t="s">
        <v>85</v>
      </c>
      <c r="AG159" s="308"/>
      <c r="AH159" s="308" t="s">
        <v>1686</v>
      </c>
      <c r="AI159" s="299" t="s">
        <v>85</v>
      </c>
      <c r="AJ159" s="309" t="s">
        <v>266</v>
      </c>
      <c r="AK159" s="309" t="s">
        <v>85</v>
      </c>
      <c r="AL159" s="40" t="s">
        <v>85</v>
      </c>
      <c r="AM159" s="309" t="s">
        <v>85</v>
      </c>
      <c r="AN159" s="309">
        <v>16.100000000000001</v>
      </c>
      <c r="AO159" s="309"/>
      <c r="AP159" s="309"/>
      <c r="AQ159" s="309"/>
      <c r="AR159" s="309"/>
      <c r="AS159" s="309"/>
      <c r="AT159" s="309"/>
      <c r="AU159" s="309"/>
      <c r="AV159" s="309">
        <v>88.2</v>
      </c>
      <c r="AW159" s="309">
        <v>58</v>
      </c>
      <c r="AX159" s="81"/>
      <c r="AY159" s="309"/>
      <c r="AZ159" s="310" t="s">
        <v>85</v>
      </c>
      <c r="BA159" s="98" t="s">
        <v>85</v>
      </c>
      <c r="BB159" s="99" t="s">
        <v>85</v>
      </c>
      <c r="BC159" s="98" t="s">
        <v>85</v>
      </c>
      <c r="BD159" s="310">
        <v>35.799999999999997</v>
      </c>
      <c r="BE159" s="309">
        <v>20.7</v>
      </c>
      <c r="BF159" s="309">
        <v>20.7</v>
      </c>
      <c r="BG159" s="309">
        <v>11.2</v>
      </c>
      <c r="BH159" s="379">
        <v>7.8642962197631991E-2</v>
      </c>
      <c r="BI159" s="303">
        <v>36</v>
      </c>
      <c r="BJ159" s="309" t="s">
        <v>3930</v>
      </c>
      <c r="BK159" s="80" t="s">
        <v>4050</v>
      </c>
      <c r="BL159" s="309" t="s">
        <v>1172</v>
      </c>
      <c r="BM159" s="309" t="s">
        <v>1166</v>
      </c>
      <c r="BN159" s="309" t="s">
        <v>1157</v>
      </c>
      <c r="BO159" s="309" t="s">
        <v>1173</v>
      </c>
      <c r="BP159" s="309"/>
      <c r="BQ159" s="309"/>
      <c r="BR159" s="309"/>
      <c r="BS159" s="309"/>
      <c r="BT159" s="309"/>
      <c r="BU159" s="309"/>
      <c r="BV159" s="309" t="s">
        <v>1174</v>
      </c>
      <c r="BW159" s="309"/>
      <c r="BX159" s="309" t="s">
        <v>1175</v>
      </c>
      <c r="BY159" s="309"/>
      <c r="BZ159" s="324" t="str">
        <f t="shared" si="7"/>
        <v>DISCONTINUED - MR304 Double Standard, 18x9, -12mm Offset, 5x5, 94mm Centerbore, Machined - Clear Coat</v>
      </c>
      <c r="CA159" s="324" t="s">
        <v>3880</v>
      </c>
      <c r="CB159" s="324" t="s">
        <v>3879</v>
      </c>
      <c r="CC159" s="313" t="str">
        <f t="shared" si="8"/>
        <v>STREET (3XX)</v>
      </c>
    </row>
    <row r="160" spans="1:81" s="301" customFormat="1" ht="15.75" customHeight="1">
      <c r="A160" s="22">
        <f t="shared" si="6"/>
        <v>157</v>
      </c>
      <c r="B160" s="99" t="s">
        <v>84</v>
      </c>
      <c r="C160" s="29" t="s">
        <v>1072</v>
      </c>
      <c r="D160" s="303" t="s">
        <v>1116</v>
      </c>
      <c r="E160" s="304" t="s">
        <v>132</v>
      </c>
      <c r="F160" s="304"/>
      <c r="G160" s="304"/>
      <c r="H160" s="304" t="s">
        <v>437</v>
      </c>
      <c r="I160" s="336">
        <v>40909</v>
      </c>
      <c r="J160" s="302">
        <v>43129</v>
      </c>
      <c r="K160" s="293" t="s">
        <v>1274</v>
      </c>
      <c r="L160" s="305">
        <v>231.5</v>
      </c>
      <c r="M160" s="295"/>
      <c r="N160" s="295"/>
      <c r="O160" s="303">
        <v>18</v>
      </c>
      <c r="P160" s="8">
        <v>9</v>
      </c>
      <c r="Q160" s="29" t="s">
        <v>1763</v>
      </c>
      <c r="R160" s="303">
        <v>8</v>
      </c>
      <c r="S160" s="303">
        <v>170</v>
      </c>
      <c r="T160" s="306">
        <v>18</v>
      </c>
      <c r="U160" s="331">
        <v>5.75</v>
      </c>
      <c r="V160" s="303" t="s">
        <v>85</v>
      </c>
      <c r="W160" s="311">
        <v>131</v>
      </c>
      <c r="X160" s="307">
        <v>31.1</v>
      </c>
      <c r="Y160" s="306">
        <v>3640</v>
      </c>
      <c r="Z160" s="306" t="s">
        <v>5457</v>
      </c>
      <c r="AA160" s="306"/>
      <c r="AB160" s="296" t="s">
        <v>5936</v>
      </c>
      <c r="AC160" s="308" t="s">
        <v>1737</v>
      </c>
      <c r="AD160" s="298" t="s">
        <v>85</v>
      </c>
      <c r="AE160" s="308"/>
      <c r="AF160" s="309" t="s">
        <v>85</v>
      </c>
      <c r="AG160" s="308"/>
      <c r="AH160" s="308" t="s">
        <v>1686</v>
      </c>
      <c r="AI160" s="299" t="s">
        <v>85</v>
      </c>
      <c r="AJ160" s="309" t="s">
        <v>266</v>
      </c>
      <c r="AK160" s="309" t="s">
        <v>85</v>
      </c>
      <c r="AL160" s="40" t="s">
        <v>85</v>
      </c>
      <c r="AM160" s="309" t="s">
        <v>85</v>
      </c>
      <c r="AN160" s="309">
        <v>16.2</v>
      </c>
      <c r="AO160" s="309"/>
      <c r="AP160" s="309"/>
      <c r="AQ160" s="309"/>
      <c r="AR160" s="309"/>
      <c r="AS160" s="309"/>
      <c r="AT160" s="309"/>
      <c r="AU160" s="309"/>
      <c r="AV160" s="309">
        <v>123</v>
      </c>
      <c r="AW160" s="309">
        <v>100</v>
      </c>
      <c r="AX160" s="81"/>
      <c r="AY160" s="309"/>
      <c r="AZ160" s="310" t="s">
        <v>85</v>
      </c>
      <c r="BA160" s="98" t="s">
        <v>85</v>
      </c>
      <c r="BB160" s="99" t="s">
        <v>85</v>
      </c>
      <c r="BC160" s="98" t="s">
        <v>85</v>
      </c>
      <c r="BD160" s="310">
        <v>35</v>
      </c>
      <c r="BE160" s="309">
        <v>20.7</v>
      </c>
      <c r="BF160" s="309">
        <v>20.7</v>
      </c>
      <c r="BG160" s="309">
        <v>11.2</v>
      </c>
      <c r="BH160" s="379">
        <v>7.8642962197631991E-2</v>
      </c>
      <c r="BI160" s="303">
        <v>36</v>
      </c>
      <c r="BJ160" s="309" t="s">
        <v>3930</v>
      </c>
      <c r="BK160" s="80" t="s">
        <v>4050</v>
      </c>
      <c r="BL160" s="309" t="s">
        <v>1169</v>
      </c>
      <c r="BM160" s="309" t="s">
        <v>1166</v>
      </c>
      <c r="BN160" s="309" t="s">
        <v>1157</v>
      </c>
      <c r="BO160" s="309"/>
      <c r="BP160" s="309"/>
      <c r="BQ160" s="309"/>
      <c r="BR160" s="309"/>
      <c r="BS160" s="309"/>
      <c r="BT160" s="309"/>
      <c r="BU160" s="309"/>
      <c r="BV160" s="309" t="s">
        <v>1170</v>
      </c>
      <c r="BW160" s="309"/>
      <c r="BX160" s="309" t="s">
        <v>1171</v>
      </c>
      <c r="BY160" s="309"/>
      <c r="BZ160" s="324" t="str">
        <f t="shared" si="7"/>
        <v>DISCONTINUED - MR304 Double Standard, 18x9, +18mm Offset, 8x170, 131mm Centerbore, Matte Black - Machined Lip</v>
      </c>
      <c r="CA160" s="324" t="s">
        <v>3880</v>
      </c>
      <c r="CB160" s="324" t="s">
        <v>3879</v>
      </c>
      <c r="CC160" s="313" t="str">
        <f t="shared" si="8"/>
        <v>STREET (3XX)</v>
      </c>
    </row>
    <row r="161" spans="1:81" s="301" customFormat="1" ht="15.75" customHeight="1">
      <c r="A161" s="22">
        <f t="shared" si="6"/>
        <v>158</v>
      </c>
      <c r="B161" s="99" t="s">
        <v>84</v>
      </c>
      <c r="C161" s="29" t="s">
        <v>1072</v>
      </c>
      <c r="D161" s="303" t="s">
        <v>2354</v>
      </c>
      <c r="E161" s="304" t="s">
        <v>134</v>
      </c>
      <c r="F161" s="304"/>
      <c r="G161" s="304"/>
      <c r="H161" s="304" t="s">
        <v>460</v>
      </c>
      <c r="I161" s="336">
        <v>41275</v>
      </c>
      <c r="J161" s="302">
        <v>43129</v>
      </c>
      <c r="K161" s="293" t="s">
        <v>1274</v>
      </c>
      <c r="L161" s="305">
        <v>183.5</v>
      </c>
      <c r="M161" s="295"/>
      <c r="N161" s="295"/>
      <c r="O161" s="303">
        <v>16</v>
      </c>
      <c r="P161" s="8">
        <v>8</v>
      </c>
      <c r="Q161" s="29" t="s">
        <v>1763</v>
      </c>
      <c r="R161" s="303">
        <v>8</v>
      </c>
      <c r="S161" s="303">
        <v>170</v>
      </c>
      <c r="T161" s="306">
        <v>0</v>
      </c>
      <c r="U161" s="331">
        <v>4.5</v>
      </c>
      <c r="V161" s="303" t="s">
        <v>85</v>
      </c>
      <c r="W161" s="311">
        <v>131</v>
      </c>
      <c r="X161" s="307">
        <v>22.900000000000002</v>
      </c>
      <c r="Y161" s="306">
        <v>3600</v>
      </c>
      <c r="Z161" s="306" t="s">
        <v>5456</v>
      </c>
      <c r="AA161" s="306"/>
      <c r="AB161" s="296" t="s">
        <v>7147</v>
      </c>
      <c r="AC161" s="308" t="s">
        <v>1737</v>
      </c>
      <c r="AD161" s="298" t="s">
        <v>85</v>
      </c>
      <c r="AE161" s="308"/>
      <c r="AF161" s="309" t="s">
        <v>85</v>
      </c>
      <c r="AG161" s="308"/>
      <c r="AH161" s="308" t="s">
        <v>1686</v>
      </c>
      <c r="AI161" s="299" t="s">
        <v>85</v>
      </c>
      <c r="AJ161" s="309" t="s">
        <v>266</v>
      </c>
      <c r="AK161" s="309" t="s">
        <v>85</v>
      </c>
      <c r="AL161" s="40" t="s">
        <v>85</v>
      </c>
      <c r="AM161" s="309" t="s">
        <v>85</v>
      </c>
      <c r="AN161" s="309">
        <v>16.2</v>
      </c>
      <c r="AO161" s="309"/>
      <c r="AP161" s="309"/>
      <c r="AQ161" s="309"/>
      <c r="AR161" s="309"/>
      <c r="AS161" s="309"/>
      <c r="AT161" s="309"/>
      <c r="AU161" s="309"/>
      <c r="AV161" s="309">
        <v>123</v>
      </c>
      <c r="AW161" s="309">
        <v>100</v>
      </c>
      <c r="AX161" s="81"/>
      <c r="AY161" s="309"/>
      <c r="AZ161" s="310" t="s">
        <v>85</v>
      </c>
      <c r="BA161" s="98" t="s">
        <v>85</v>
      </c>
      <c r="BB161" s="99" t="s">
        <v>85</v>
      </c>
      <c r="BC161" s="98" t="s">
        <v>85</v>
      </c>
      <c r="BD161" s="310">
        <v>26.8</v>
      </c>
      <c r="BE161" s="309">
        <v>18.8</v>
      </c>
      <c r="BF161" s="309">
        <v>18.8</v>
      </c>
      <c r="BG161" s="309">
        <v>10.6</v>
      </c>
      <c r="BH161" s="379">
        <v>6.1393545341695985E-2</v>
      </c>
      <c r="BI161" s="303">
        <v>36</v>
      </c>
      <c r="BJ161" s="309" t="s">
        <v>3930</v>
      </c>
      <c r="BK161" s="80" t="s">
        <v>4050</v>
      </c>
      <c r="BL161" s="309" t="s">
        <v>1176</v>
      </c>
      <c r="BM161" s="309" t="s">
        <v>1166</v>
      </c>
      <c r="BN161" s="309" t="s">
        <v>1157</v>
      </c>
      <c r="BO161" s="309"/>
      <c r="BP161" s="309"/>
      <c r="BQ161" s="309"/>
      <c r="BR161" s="309"/>
      <c r="BS161" s="309"/>
      <c r="BT161" s="309"/>
      <c r="BU161" s="309"/>
      <c r="BV161" s="309" t="s">
        <v>1177</v>
      </c>
      <c r="BW161" s="309"/>
      <c r="BX161" s="309" t="s">
        <v>1178</v>
      </c>
      <c r="BY161" s="309"/>
      <c r="BZ161" s="324" t="str">
        <f t="shared" si="7"/>
        <v>DISCONTINUED - MR305 NV, 16x8, 0mm Offset, 8x170, 131mm Centerbore, Machined - Matte Black Lip</v>
      </c>
      <c r="CA161" s="324" t="s">
        <v>3880</v>
      </c>
      <c r="CB161" s="324" t="s">
        <v>3879</v>
      </c>
      <c r="CC161" s="313" t="str">
        <f t="shared" si="8"/>
        <v>STREET (3XX)</v>
      </c>
    </row>
    <row r="162" spans="1:81" s="301" customFormat="1" ht="15.75" customHeight="1">
      <c r="A162" s="22">
        <f t="shared" si="6"/>
        <v>159</v>
      </c>
      <c r="B162" s="99" t="s">
        <v>84</v>
      </c>
      <c r="C162" s="29" t="s">
        <v>1072</v>
      </c>
      <c r="D162" s="303" t="s">
        <v>2354</v>
      </c>
      <c r="E162" s="304" t="s">
        <v>135</v>
      </c>
      <c r="F162" s="304"/>
      <c r="G162" s="304"/>
      <c r="H162" s="304" t="s">
        <v>490</v>
      </c>
      <c r="I162" s="336">
        <v>41275</v>
      </c>
      <c r="J162" s="302">
        <v>43129</v>
      </c>
      <c r="K162" s="293" t="s">
        <v>1274</v>
      </c>
      <c r="L162" s="305">
        <v>236.5</v>
      </c>
      <c r="M162" s="295"/>
      <c r="N162" s="295"/>
      <c r="O162" s="303">
        <v>18</v>
      </c>
      <c r="P162" s="8">
        <v>9</v>
      </c>
      <c r="Q162" s="29" t="s">
        <v>1756</v>
      </c>
      <c r="R162" s="303">
        <v>5</v>
      </c>
      <c r="S162" s="303">
        <v>5.5</v>
      </c>
      <c r="T162" s="306">
        <v>18</v>
      </c>
      <c r="U162" s="331">
        <v>5.75</v>
      </c>
      <c r="V162" s="303" t="s">
        <v>85</v>
      </c>
      <c r="W162" s="311">
        <v>108</v>
      </c>
      <c r="X162" s="307">
        <v>31.1</v>
      </c>
      <c r="Y162" s="306">
        <v>2500</v>
      </c>
      <c r="Z162" s="306" t="s">
        <v>5456</v>
      </c>
      <c r="AA162" s="306"/>
      <c r="AB162" s="296" t="s">
        <v>7179</v>
      </c>
      <c r="AC162" s="308" t="s">
        <v>1597</v>
      </c>
      <c r="AD162" s="298">
        <v>33</v>
      </c>
      <c r="AE162" s="308"/>
      <c r="AF162" s="309" t="s">
        <v>85</v>
      </c>
      <c r="AG162" s="308"/>
      <c r="AH162" s="308" t="s">
        <v>1686</v>
      </c>
      <c r="AI162" s="299" t="s">
        <v>85</v>
      </c>
      <c r="AJ162" s="309" t="s">
        <v>266</v>
      </c>
      <c r="AK162" s="309" t="s">
        <v>85</v>
      </c>
      <c r="AL162" s="40" t="s">
        <v>85</v>
      </c>
      <c r="AM162" s="309" t="s">
        <v>85</v>
      </c>
      <c r="AN162" s="309">
        <v>16.2</v>
      </c>
      <c r="AO162" s="309"/>
      <c r="AP162" s="309"/>
      <c r="AQ162" s="309"/>
      <c r="AR162" s="309"/>
      <c r="AS162" s="309"/>
      <c r="AT162" s="309"/>
      <c r="AU162" s="309"/>
      <c r="AV162" s="309">
        <v>105.5</v>
      </c>
      <c r="AW162" s="309">
        <v>38</v>
      </c>
      <c r="AX162" s="81"/>
      <c r="AY162" s="309"/>
      <c r="AZ162" s="310" t="s">
        <v>85</v>
      </c>
      <c r="BA162" s="98" t="s">
        <v>85</v>
      </c>
      <c r="BB162" s="99" t="s">
        <v>85</v>
      </c>
      <c r="BC162" s="98" t="s">
        <v>85</v>
      </c>
      <c r="BD162" s="310">
        <v>35</v>
      </c>
      <c r="BE162" s="309">
        <v>20.7</v>
      </c>
      <c r="BF162" s="309">
        <v>20.7</v>
      </c>
      <c r="BG162" s="309">
        <v>11.2</v>
      </c>
      <c r="BH162" s="379">
        <v>7.8642962197631991E-2</v>
      </c>
      <c r="BI162" s="303">
        <v>36</v>
      </c>
      <c r="BJ162" s="309" t="s">
        <v>3930</v>
      </c>
      <c r="BK162" s="80" t="s">
        <v>4050</v>
      </c>
      <c r="BL162" s="309" t="s">
        <v>1176</v>
      </c>
      <c r="BM162" s="309" t="s">
        <v>1166</v>
      </c>
      <c r="BN162" s="309" t="s">
        <v>1157</v>
      </c>
      <c r="BO162" s="309"/>
      <c r="BP162" s="309"/>
      <c r="BQ162" s="309"/>
      <c r="BR162" s="309"/>
      <c r="BS162" s="309"/>
      <c r="BT162" s="309"/>
      <c r="BU162" s="309"/>
      <c r="BV162" s="309" t="s">
        <v>1177</v>
      </c>
      <c r="BW162" s="309"/>
      <c r="BX162" s="309" t="s">
        <v>1178</v>
      </c>
      <c r="BY162" s="309"/>
      <c r="BZ162" s="324" t="str">
        <f t="shared" si="7"/>
        <v>DISCONTINUED - MR305 NV, 18x9, +18mm Offset, 5x5.5, 108mm Centerbore, Machined - Matte Black Lip</v>
      </c>
      <c r="CA162" s="324" t="s">
        <v>3880</v>
      </c>
      <c r="CB162" s="324" t="s">
        <v>3879</v>
      </c>
      <c r="CC162" s="313" t="str">
        <f t="shared" si="8"/>
        <v>STREET (3XX)</v>
      </c>
    </row>
    <row r="163" spans="1:81" s="301" customFormat="1" ht="15.75" customHeight="1">
      <c r="A163" s="22">
        <f t="shared" si="6"/>
        <v>160</v>
      </c>
      <c r="B163" s="99" t="s">
        <v>84</v>
      </c>
      <c r="C163" s="29" t="s">
        <v>1072</v>
      </c>
      <c r="D163" s="303" t="s">
        <v>2354</v>
      </c>
      <c r="E163" s="304" t="s">
        <v>133</v>
      </c>
      <c r="F163" s="304"/>
      <c r="G163" s="304"/>
      <c r="H163" s="304" t="s">
        <v>438</v>
      </c>
      <c r="I163" s="336">
        <v>41275</v>
      </c>
      <c r="J163" s="302">
        <v>43129</v>
      </c>
      <c r="K163" s="293" t="s">
        <v>1274</v>
      </c>
      <c r="L163" s="305">
        <v>260.5</v>
      </c>
      <c r="M163" s="295"/>
      <c r="N163" s="295"/>
      <c r="O163" s="303">
        <v>20</v>
      </c>
      <c r="P163" s="8">
        <v>9</v>
      </c>
      <c r="Q163" s="29" t="s">
        <v>1760</v>
      </c>
      <c r="R163" s="303">
        <v>6</v>
      </c>
      <c r="S163" s="303">
        <v>135</v>
      </c>
      <c r="T163" s="306">
        <v>18</v>
      </c>
      <c r="U163" s="331">
        <v>5.75</v>
      </c>
      <c r="V163" s="303" t="s">
        <v>85</v>
      </c>
      <c r="W163" s="311">
        <v>94</v>
      </c>
      <c r="X163" s="307">
        <v>39.1</v>
      </c>
      <c r="Y163" s="306">
        <v>2500</v>
      </c>
      <c r="Z163" s="306" t="s">
        <v>5456</v>
      </c>
      <c r="AA163" s="306"/>
      <c r="AB163" s="296" t="s">
        <v>4739</v>
      </c>
      <c r="AC163" s="308" t="s">
        <v>1593</v>
      </c>
      <c r="AD163" s="298">
        <v>33</v>
      </c>
      <c r="AE163" s="308"/>
      <c r="AF163" s="309" t="s">
        <v>85</v>
      </c>
      <c r="AG163" s="308"/>
      <c r="AH163" s="308" t="s">
        <v>1686</v>
      </c>
      <c r="AI163" s="299" t="s">
        <v>85</v>
      </c>
      <c r="AJ163" s="309" t="s">
        <v>266</v>
      </c>
      <c r="AK163" s="309" t="s">
        <v>85</v>
      </c>
      <c r="AL163" s="40" t="s">
        <v>85</v>
      </c>
      <c r="AM163" s="309" t="s">
        <v>85</v>
      </c>
      <c r="AN163" s="309">
        <v>16.2</v>
      </c>
      <c r="AO163" s="309"/>
      <c r="AP163" s="309"/>
      <c r="AQ163" s="309"/>
      <c r="AR163" s="309"/>
      <c r="AS163" s="309"/>
      <c r="AT163" s="309"/>
      <c r="AU163" s="309"/>
      <c r="AV163" s="309">
        <v>88.2</v>
      </c>
      <c r="AW163" s="309">
        <v>58</v>
      </c>
      <c r="AX163" s="81"/>
      <c r="AY163" s="309"/>
      <c r="AZ163" s="310" t="s">
        <v>85</v>
      </c>
      <c r="BA163" s="98" t="s">
        <v>85</v>
      </c>
      <c r="BB163" s="99" t="s">
        <v>85</v>
      </c>
      <c r="BC163" s="98" t="s">
        <v>85</v>
      </c>
      <c r="BD163" s="310">
        <v>43</v>
      </c>
      <c r="BE163" s="309">
        <v>22.8</v>
      </c>
      <c r="BF163" s="309">
        <v>22.8</v>
      </c>
      <c r="BG163" s="309">
        <v>11.1</v>
      </c>
      <c r="BH163" s="379">
        <v>9.4557029982336005E-2</v>
      </c>
      <c r="BI163" s="303">
        <v>24</v>
      </c>
      <c r="BJ163" s="309" t="s">
        <v>3930</v>
      </c>
      <c r="BK163" s="80" t="s">
        <v>4050</v>
      </c>
      <c r="BL163" s="309" t="s">
        <v>1176</v>
      </c>
      <c r="BM163" s="309" t="s">
        <v>1166</v>
      </c>
      <c r="BN163" s="309" t="s">
        <v>1157</v>
      </c>
      <c r="BO163" s="309"/>
      <c r="BP163" s="309"/>
      <c r="BQ163" s="309"/>
      <c r="BR163" s="309"/>
      <c r="BS163" s="309"/>
      <c r="BT163" s="309"/>
      <c r="BU163" s="309"/>
      <c r="BV163" s="309" t="s">
        <v>1177</v>
      </c>
      <c r="BW163" s="309"/>
      <c r="BX163" s="309" t="s">
        <v>1178</v>
      </c>
      <c r="BY163" s="309"/>
      <c r="BZ163" s="324" t="str">
        <f t="shared" si="7"/>
        <v>DISCONTINUED - MR305 NV, 20x9, +18mm Offset, 6x135, 94mm Centerbore, Machined - Matte Black Lip</v>
      </c>
      <c r="CA163" s="324" t="s">
        <v>3880</v>
      </c>
      <c r="CB163" s="324" t="s">
        <v>3879</v>
      </c>
      <c r="CC163" s="313" t="str">
        <f t="shared" si="8"/>
        <v>STREET (3XX)</v>
      </c>
    </row>
    <row r="164" spans="1:81" s="301" customFormat="1" ht="15.75" customHeight="1">
      <c r="A164" s="22">
        <f t="shared" si="6"/>
        <v>161</v>
      </c>
      <c r="B164" s="99" t="s">
        <v>84</v>
      </c>
      <c r="C164" s="29" t="s">
        <v>1072</v>
      </c>
      <c r="D164" s="303" t="s">
        <v>4533</v>
      </c>
      <c r="E164" s="304" t="s">
        <v>140</v>
      </c>
      <c r="F164" s="304"/>
      <c r="G164" s="304"/>
      <c r="H164" s="304" t="s">
        <v>514</v>
      </c>
      <c r="I164" s="336">
        <v>41640</v>
      </c>
      <c r="J164" s="302">
        <v>43129</v>
      </c>
      <c r="K164" s="293" t="s">
        <v>1274</v>
      </c>
      <c r="L164" s="305">
        <v>183.5</v>
      </c>
      <c r="M164" s="295"/>
      <c r="N164" s="295"/>
      <c r="O164" s="303">
        <v>16</v>
      </c>
      <c r="P164" s="8">
        <v>8</v>
      </c>
      <c r="Q164" s="29" t="s">
        <v>1845</v>
      </c>
      <c r="R164" s="303">
        <v>5</v>
      </c>
      <c r="S164" s="303">
        <v>4.5</v>
      </c>
      <c r="T164" s="306">
        <v>0</v>
      </c>
      <c r="U164" s="331">
        <v>4.5</v>
      </c>
      <c r="V164" s="303" t="s">
        <v>85</v>
      </c>
      <c r="W164" s="311">
        <v>83</v>
      </c>
      <c r="X164" s="307">
        <v>24</v>
      </c>
      <c r="Y164" s="306">
        <v>2500</v>
      </c>
      <c r="Z164" s="306" t="s">
        <v>87</v>
      </c>
      <c r="AA164" s="306"/>
      <c r="AB164" s="296" t="s">
        <v>7145</v>
      </c>
      <c r="AC164" s="308" t="s">
        <v>1616</v>
      </c>
      <c r="AD164" s="298">
        <v>33</v>
      </c>
      <c r="AE164" s="308"/>
      <c r="AF164" s="309" t="s">
        <v>85</v>
      </c>
      <c r="AG164" s="308"/>
      <c r="AH164" s="308" t="s">
        <v>1685</v>
      </c>
      <c r="AI164" s="299" t="s">
        <v>85</v>
      </c>
      <c r="AJ164" s="309" t="s">
        <v>266</v>
      </c>
      <c r="AK164" s="309" t="s">
        <v>85</v>
      </c>
      <c r="AL164" s="40" t="s">
        <v>85</v>
      </c>
      <c r="AM164" s="309" t="s">
        <v>85</v>
      </c>
      <c r="AN164" s="309">
        <v>16.5</v>
      </c>
      <c r="AO164" s="309"/>
      <c r="AP164" s="309">
        <v>3</v>
      </c>
      <c r="AQ164" s="309">
        <v>19</v>
      </c>
      <c r="AR164" s="309"/>
      <c r="AS164" s="309">
        <v>41</v>
      </c>
      <c r="AT164" s="309"/>
      <c r="AU164" s="309">
        <v>190</v>
      </c>
      <c r="AV164" s="309">
        <v>78</v>
      </c>
      <c r="AW164" s="309">
        <v>68</v>
      </c>
      <c r="AX164" s="81"/>
      <c r="AY164" s="309"/>
      <c r="AZ164" s="310" t="s">
        <v>85</v>
      </c>
      <c r="BA164" s="98" t="s">
        <v>85</v>
      </c>
      <c r="BB164" s="99" t="s">
        <v>85</v>
      </c>
      <c r="BC164" s="98" t="s">
        <v>85</v>
      </c>
      <c r="BD164" s="310">
        <v>27</v>
      </c>
      <c r="BE164" s="309">
        <v>18.600000000000001</v>
      </c>
      <c r="BF164" s="309">
        <v>18.600000000000001</v>
      </c>
      <c r="BG164" s="309">
        <v>10.199999999999999</v>
      </c>
      <c r="BH164" s="379">
        <v>5.7826540346687993E-2</v>
      </c>
      <c r="BI164" s="303">
        <v>36</v>
      </c>
      <c r="BJ164" s="309" t="s">
        <v>3930</v>
      </c>
      <c r="BK164" s="80" t="s">
        <v>4050</v>
      </c>
      <c r="BL164" s="309" t="s">
        <v>1155</v>
      </c>
      <c r="BM164" s="309" t="s">
        <v>1156</v>
      </c>
      <c r="BN164" s="309" t="s">
        <v>1157</v>
      </c>
      <c r="BO164" s="309"/>
      <c r="BP164" s="309"/>
      <c r="BQ164" s="309"/>
      <c r="BR164" s="309"/>
      <c r="BS164" s="309"/>
      <c r="BT164" s="309"/>
      <c r="BU164" s="309"/>
      <c r="BV164" s="309" t="s">
        <v>1179</v>
      </c>
      <c r="BW164" s="309"/>
      <c r="BX164" s="309" t="s">
        <v>1180</v>
      </c>
      <c r="BY164" s="309"/>
      <c r="BZ164" s="324" t="str">
        <f t="shared" si="7"/>
        <v>DISCONTINUED - MR306 Mesh, 16x8, 0mm Offset, 5x4.5, 83mm Centerbore, Matte Black</v>
      </c>
      <c r="CA164" s="324" t="s">
        <v>3880</v>
      </c>
      <c r="CB164" s="324" t="s">
        <v>3879</v>
      </c>
      <c r="CC164" s="313" t="str">
        <f t="shared" si="8"/>
        <v>STREET (3XX)</v>
      </c>
    </row>
    <row r="165" spans="1:81" s="301" customFormat="1" ht="15.75" customHeight="1">
      <c r="A165" s="22">
        <f t="shared" si="6"/>
        <v>162</v>
      </c>
      <c r="B165" s="99" t="s">
        <v>84</v>
      </c>
      <c r="C165" s="29" t="s">
        <v>1072</v>
      </c>
      <c r="D165" s="303" t="s">
        <v>4533</v>
      </c>
      <c r="E165" s="304" t="s">
        <v>142</v>
      </c>
      <c r="F165" s="304"/>
      <c r="G165" s="304"/>
      <c r="H165" s="304" t="s">
        <v>515</v>
      </c>
      <c r="I165" s="336">
        <v>41640</v>
      </c>
      <c r="J165" s="302">
        <v>43129</v>
      </c>
      <c r="K165" s="293" t="s">
        <v>1274</v>
      </c>
      <c r="L165" s="305">
        <v>183.5</v>
      </c>
      <c r="M165" s="295"/>
      <c r="N165" s="295"/>
      <c r="O165" s="303">
        <v>16</v>
      </c>
      <c r="P165" s="8">
        <v>8</v>
      </c>
      <c r="Q165" s="29" t="s">
        <v>1755</v>
      </c>
      <c r="R165" s="303">
        <v>5</v>
      </c>
      <c r="S165" s="303">
        <v>5</v>
      </c>
      <c r="T165" s="306">
        <v>0</v>
      </c>
      <c r="U165" s="331">
        <v>4.5</v>
      </c>
      <c r="V165" s="303" t="s">
        <v>85</v>
      </c>
      <c r="W165" s="311">
        <v>94</v>
      </c>
      <c r="X165" s="307">
        <v>24</v>
      </c>
      <c r="Y165" s="306">
        <v>2500</v>
      </c>
      <c r="Z165" s="306" t="s">
        <v>87</v>
      </c>
      <c r="AA165" s="306"/>
      <c r="AB165" s="296" t="s">
        <v>6123</v>
      </c>
      <c r="AC165" s="308" t="s">
        <v>1608</v>
      </c>
      <c r="AD165" s="298">
        <v>33</v>
      </c>
      <c r="AE165" s="308"/>
      <c r="AF165" s="309" t="s">
        <v>85</v>
      </c>
      <c r="AG165" s="308"/>
      <c r="AH165" s="308" t="s">
        <v>1685</v>
      </c>
      <c r="AI165" s="299" t="s">
        <v>85</v>
      </c>
      <c r="AJ165" s="309" t="s">
        <v>266</v>
      </c>
      <c r="AK165" s="309" t="s">
        <v>85</v>
      </c>
      <c r="AL165" s="40" t="s">
        <v>85</v>
      </c>
      <c r="AM165" s="309" t="s">
        <v>85</v>
      </c>
      <c r="AN165" s="309">
        <v>16.5</v>
      </c>
      <c r="AO165" s="309"/>
      <c r="AP165" s="309"/>
      <c r="AQ165" s="309"/>
      <c r="AR165" s="309"/>
      <c r="AS165" s="309"/>
      <c r="AT165" s="309"/>
      <c r="AU165" s="309"/>
      <c r="AV165" s="309">
        <v>90</v>
      </c>
      <c r="AW165" s="309">
        <v>65</v>
      </c>
      <c r="AX165" s="81"/>
      <c r="AY165" s="309"/>
      <c r="AZ165" s="310" t="s">
        <v>85</v>
      </c>
      <c r="BA165" s="98" t="s">
        <v>85</v>
      </c>
      <c r="BB165" s="99" t="s">
        <v>85</v>
      </c>
      <c r="BC165" s="98" t="s">
        <v>85</v>
      </c>
      <c r="BD165" s="310">
        <v>27</v>
      </c>
      <c r="BE165" s="309">
        <v>18.600000000000001</v>
      </c>
      <c r="BF165" s="309">
        <v>18.600000000000001</v>
      </c>
      <c r="BG165" s="309">
        <v>10.199999999999999</v>
      </c>
      <c r="BH165" s="379">
        <v>5.7826540346687993E-2</v>
      </c>
      <c r="BI165" s="303">
        <v>36</v>
      </c>
      <c r="BJ165" s="309" t="s">
        <v>3930</v>
      </c>
      <c r="BK165" s="80" t="s">
        <v>4050</v>
      </c>
      <c r="BL165" s="309" t="s">
        <v>1155</v>
      </c>
      <c r="BM165" s="309" t="s">
        <v>1156</v>
      </c>
      <c r="BN165" s="309" t="s">
        <v>1157</v>
      </c>
      <c r="BO165" s="309"/>
      <c r="BP165" s="309"/>
      <c r="BQ165" s="309"/>
      <c r="BR165" s="309"/>
      <c r="BS165" s="309"/>
      <c r="BT165" s="309"/>
      <c r="BU165" s="309"/>
      <c r="BV165" s="309" t="s">
        <v>1179</v>
      </c>
      <c r="BW165" s="309"/>
      <c r="BX165" s="309" t="s">
        <v>1180</v>
      </c>
      <c r="BY165" s="309"/>
      <c r="BZ165" s="324" t="str">
        <f t="shared" si="7"/>
        <v>DISCONTINUED - MR306 Mesh, 16x8, 0mm Offset, 5x5, 94mm Centerbore, Matte Black</v>
      </c>
      <c r="CA165" s="324" t="s">
        <v>3880</v>
      </c>
      <c r="CB165" s="324" t="s">
        <v>3879</v>
      </c>
      <c r="CC165" s="313" t="str">
        <f t="shared" si="8"/>
        <v>STREET (3XX)</v>
      </c>
    </row>
    <row r="166" spans="1:81" s="301" customFormat="1" ht="15.75" customHeight="1">
      <c r="A166" s="22">
        <f t="shared" si="6"/>
        <v>163</v>
      </c>
      <c r="B166" s="99" t="s">
        <v>84</v>
      </c>
      <c r="C166" s="29" t="s">
        <v>1072</v>
      </c>
      <c r="D166" s="303" t="s">
        <v>4533</v>
      </c>
      <c r="E166" s="304" t="s">
        <v>143</v>
      </c>
      <c r="F166" s="304"/>
      <c r="G166" s="304"/>
      <c r="H166" s="304" t="s">
        <v>516</v>
      </c>
      <c r="I166" s="336">
        <v>41640</v>
      </c>
      <c r="J166" s="302">
        <v>43129</v>
      </c>
      <c r="K166" s="293" t="s">
        <v>1274</v>
      </c>
      <c r="L166" s="305">
        <v>183.5</v>
      </c>
      <c r="M166" s="295"/>
      <c r="N166" s="295"/>
      <c r="O166" s="303">
        <v>16</v>
      </c>
      <c r="P166" s="8">
        <v>8</v>
      </c>
      <c r="Q166" s="29" t="s">
        <v>1123</v>
      </c>
      <c r="R166" s="303">
        <v>6</v>
      </c>
      <c r="S166" s="303">
        <v>5.5</v>
      </c>
      <c r="T166" s="306">
        <v>0</v>
      </c>
      <c r="U166" s="331">
        <v>4.5</v>
      </c>
      <c r="V166" s="303" t="s">
        <v>85</v>
      </c>
      <c r="W166" s="311">
        <v>108</v>
      </c>
      <c r="X166" s="307">
        <v>24</v>
      </c>
      <c r="Y166" s="306">
        <v>2500</v>
      </c>
      <c r="Z166" s="306" t="s">
        <v>87</v>
      </c>
      <c r="AA166" s="306"/>
      <c r="AB166" s="296" t="s">
        <v>6127</v>
      </c>
      <c r="AC166" s="308" t="s">
        <v>1610</v>
      </c>
      <c r="AD166" s="298">
        <v>33</v>
      </c>
      <c r="AE166" s="308"/>
      <c r="AF166" s="309" t="s">
        <v>85</v>
      </c>
      <c r="AG166" s="308"/>
      <c r="AH166" s="308" t="s">
        <v>1685</v>
      </c>
      <c r="AI166" s="299" t="s">
        <v>85</v>
      </c>
      <c r="AJ166" s="309" t="s">
        <v>266</v>
      </c>
      <c r="AK166" s="309" t="s">
        <v>85</v>
      </c>
      <c r="AL166" s="40" t="s">
        <v>85</v>
      </c>
      <c r="AM166" s="309" t="s">
        <v>85</v>
      </c>
      <c r="AN166" s="309">
        <v>16.5</v>
      </c>
      <c r="AO166" s="309"/>
      <c r="AP166" s="309">
        <v>3</v>
      </c>
      <c r="AQ166" s="309">
        <v>19</v>
      </c>
      <c r="AR166" s="309"/>
      <c r="AS166" s="309">
        <v>41</v>
      </c>
      <c r="AT166" s="309"/>
      <c r="AU166" s="309">
        <v>190</v>
      </c>
      <c r="AV166" s="309">
        <v>106.4</v>
      </c>
      <c r="AW166" s="309">
        <v>57</v>
      </c>
      <c r="AX166" s="81"/>
      <c r="AY166" s="309"/>
      <c r="AZ166" s="310" t="s">
        <v>85</v>
      </c>
      <c r="BA166" s="98" t="s">
        <v>85</v>
      </c>
      <c r="BB166" s="99" t="s">
        <v>85</v>
      </c>
      <c r="BC166" s="98" t="s">
        <v>85</v>
      </c>
      <c r="BD166" s="310">
        <v>27</v>
      </c>
      <c r="BE166" s="309">
        <v>18.600000000000001</v>
      </c>
      <c r="BF166" s="309">
        <v>18.600000000000001</v>
      </c>
      <c r="BG166" s="309">
        <v>10.199999999999999</v>
      </c>
      <c r="BH166" s="379">
        <v>5.7826540346687993E-2</v>
      </c>
      <c r="BI166" s="303">
        <v>36</v>
      </c>
      <c r="BJ166" s="309" t="s">
        <v>3930</v>
      </c>
      <c r="BK166" s="80" t="s">
        <v>4050</v>
      </c>
      <c r="BL166" s="309" t="s">
        <v>1155</v>
      </c>
      <c r="BM166" s="309" t="s">
        <v>1156</v>
      </c>
      <c r="BN166" s="309" t="s">
        <v>1157</v>
      </c>
      <c r="BO166" s="309"/>
      <c r="BP166" s="309"/>
      <c r="BQ166" s="309"/>
      <c r="BR166" s="309"/>
      <c r="BS166" s="309"/>
      <c r="BT166" s="309"/>
      <c r="BU166" s="309"/>
      <c r="BV166" s="309" t="s">
        <v>1179</v>
      </c>
      <c r="BW166" s="309"/>
      <c r="BX166" s="309" t="s">
        <v>1180</v>
      </c>
      <c r="BY166" s="309"/>
      <c r="BZ166" s="324" t="str">
        <f t="shared" si="7"/>
        <v>DISCONTINUED - MR306 Mesh, 16x8, 0mm Offset, 6x5.5, 108mm Centerbore, Matte Black</v>
      </c>
      <c r="CA166" s="324" t="s">
        <v>3880</v>
      </c>
      <c r="CB166" s="324" t="s">
        <v>3879</v>
      </c>
      <c r="CC166" s="313" t="str">
        <f t="shared" si="8"/>
        <v>STREET (3XX)</v>
      </c>
    </row>
    <row r="167" spans="1:81" s="301" customFormat="1" ht="15.75" customHeight="1">
      <c r="A167" s="22">
        <f t="shared" si="6"/>
        <v>164</v>
      </c>
      <c r="B167" s="99" t="s">
        <v>84</v>
      </c>
      <c r="C167" s="29" t="s">
        <v>1072</v>
      </c>
      <c r="D167" s="303" t="s">
        <v>4533</v>
      </c>
      <c r="E167" s="304" t="s">
        <v>144</v>
      </c>
      <c r="F167" s="304"/>
      <c r="G167" s="304"/>
      <c r="H167" s="304" t="s">
        <v>517</v>
      </c>
      <c r="I167" s="336">
        <v>41640</v>
      </c>
      <c r="J167" s="302">
        <v>43129</v>
      </c>
      <c r="K167" s="293" t="s">
        <v>1274</v>
      </c>
      <c r="L167" s="305">
        <v>183.5</v>
      </c>
      <c r="M167" s="295"/>
      <c r="N167" s="295"/>
      <c r="O167" s="303">
        <v>16</v>
      </c>
      <c r="P167" s="8">
        <v>8</v>
      </c>
      <c r="Q167" s="29" t="s">
        <v>1762</v>
      </c>
      <c r="R167" s="303">
        <v>8</v>
      </c>
      <c r="S167" s="303">
        <v>6.5</v>
      </c>
      <c r="T167" s="306">
        <v>0</v>
      </c>
      <c r="U167" s="331">
        <v>4.5</v>
      </c>
      <c r="V167" s="303" t="s">
        <v>85</v>
      </c>
      <c r="W167" s="311">
        <v>131</v>
      </c>
      <c r="X167" s="307">
        <v>24</v>
      </c>
      <c r="Y167" s="306">
        <v>3600</v>
      </c>
      <c r="Z167" s="306" t="s">
        <v>87</v>
      </c>
      <c r="AA167" s="306"/>
      <c r="AB167" s="296" t="s">
        <v>7146</v>
      </c>
      <c r="AC167" s="308" t="s">
        <v>1614</v>
      </c>
      <c r="AD167" s="298">
        <v>33</v>
      </c>
      <c r="AE167" s="308"/>
      <c r="AF167" s="309" t="s">
        <v>85</v>
      </c>
      <c r="AG167" s="308"/>
      <c r="AH167" s="308" t="s">
        <v>1685</v>
      </c>
      <c r="AI167" s="299" t="s">
        <v>85</v>
      </c>
      <c r="AJ167" s="309" t="s">
        <v>266</v>
      </c>
      <c r="AK167" s="309" t="s">
        <v>85</v>
      </c>
      <c r="AL167" s="40" t="s">
        <v>85</v>
      </c>
      <c r="AM167" s="309" t="s">
        <v>85</v>
      </c>
      <c r="AN167" s="309">
        <v>16.5</v>
      </c>
      <c r="AO167" s="309"/>
      <c r="AP167" s="309">
        <v>3</v>
      </c>
      <c r="AQ167" s="309">
        <v>3</v>
      </c>
      <c r="AR167" s="309"/>
      <c r="AS167" s="309">
        <v>41</v>
      </c>
      <c r="AT167" s="309"/>
      <c r="AU167" s="309">
        <v>190</v>
      </c>
      <c r="AV167" s="309">
        <v>124.5</v>
      </c>
      <c r="AW167" s="309">
        <v>68</v>
      </c>
      <c r="AX167" s="81"/>
      <c r="AY167" s="309"/>
      <c r="AZ167" s="310" t="s">
        <v>85</v>
      </c>
      <c r="BA167" s="98" t="s">
        <v>85</v>
      </c>
      <c r="BB167" s="99" t="s">
        <v>85</v>
      </c>
      <c r="BC167" s="98" t="s">
        <v>85</v>
      </c>
      <c r="BD167" s="310">
        <v>27</v>
      </c>
      <c r="BE167" s="309">
        <v>18.600000000000001</v>
      </c>
      <c r="BF167" s="309">
        <v>18.600000000000001</v>
      </c>
      <c r="BG167" s="309">
        <v>10.199999999999999</v>
      </c>
      <c r="BH167" s="379">
        <v>5.7826540346687993E-2</v>
      </c>
      <c r="BI167" s="303">
        <v>36</v>
      </c>
      <c r="BJ167" s="309" t="s">
        <v>3930</v>
      </c>
      <c r="BK167" s="80" t="s">
        <v>4050</v>
      </c>
      <c r="BL167" s="309" t="s">
        <v>1155</v>
      </c>
      <c r="BM167" s="309" t="s">
        <v>1156</v>
      </c>
      <c r="BN167" s="309" t="s">
        <v>1157</v>
      </c>
      <c r="BO167" s="309"/>
      <c r="BP167" s="309"/>
      <c r="BQ167" s="309"/>
      <c r="BR167" s="309"/>
      <c r="BS167" s="309"/>
      <c r="BT167" s="309"/>
      <c r="BU167" s="309"/>
      <c r="BV167" s="309" t="s">
        <v>1179</v>
      </c>
      <c r="BW167" s="309"/>
      <c r="BX167" s="309" t="s">
        <v>1180</v>
      </c>
      <c r="BY167" s="309"/>
      <c r="BZ167" s="324" t="str">
        <f t="shared" si="7"/>
        <v>DISCONTINUED - MR306 Mesh, 16x8, 0mm Offset, 8x6.5, 131mm Centerbore, Matte Black</v>
      </c>
      <c r="CA167" s="324" t="s">
        <v>3880</v>
      </c>
      <c r="CB167" s="324" t="s">
        <v>3879</v>
      </c>
      <c r="CC167" s="313" t="str">
        <f t="shared" si="8"/>
        <v>STREET (3XX)</v>
      </c>
    </row>
    <row r="168" spans="1:81" s="301" customFormat="1" ht="15.75" customHeight="1">
      <c r="A168" s="22">
        <f t="shared" si="6"/>
        <v>165</v>
      </c>
      <c r="B168" s="99" t="s">
        <v>84</v>
      </c>
      <c r="C168" s="29" t="s">
        <v>1072</v>
      </c>
      <c r="D168" s="303" t="s">
        <v>4533</v>
      </c>
      <c r="E168" s="304" t="s">
        <v>145</v>
      </c>
      <c r="F168" s="304"/>
      <c r="G168" s="304"/>
      <c r="H168" s="304" t="s">
        <v>518</v>
      </c>
      <c r="I168" s="336">
        <v>41640</v>
      </c>
      <c r="J168" s="302">
        <v>43129</v>
      </c>
      <c r="K168" s="293" t="s">
        <v>1274</v>
      </c>
      <c r="L168" s="305">
        <v>183.5</v>
      </c>
      <c r="M168" s="295"/>
      <c r="N168" s="295"/>
      <c r="O168" s="303">
        <v>16</v>
      </c>
      <c r="P168" s="8">
        <v>8</v>
      </c>
      <c r="Q168" s="29" t="s">
        <v>1763</v>
      </c>
      <c r="R168" s="303">
        <v>8</v>
      </c>
      <c r="S168" s="303">
        <v>170</v>
      </c>
      <c r="T168" s="306">
        <v>0</v>
      </c>
      <c r="U168" s="331">
        <v>4.5</v>
      </c>
      <c r="V168" s="303" t="s">
        <v>85</v>
      </c>
      <c r="W168" s="311">
        <v>131</v>
      </c>
      <c r="X168" s="307">
        <v>24</v>
      </c>
      <c r="Y168" s="306">
        <v>3600</v>
      </c>
      <c r="Z168" s="306" t="s">
        <v>87</v>
      </c>
      <c r="AA168" s="306"/>
      <c r="AB168" s="296" t="s">
        <v>7147</v>
      </c>
      <c r="AC168" s="308" t="s">
        <v>1614</v>
      </c>
      <c r="AD168" s="298">
        <v>33</v>
      </c>
      <c r="AE168" s="308"/>
      <c r="AF168" s="309" t="s">
        <v>85</v>
      </c>
      <c r="AG168" s="308"/>
      <c r="AH168" s="308" t="s">
        <v>1685</v>
      </c>
      <c r="AI168" s="299" t="s">
        <v>85</v>
      </c>
      <c r="AJ168" s="309" t="s">
        <v>266</v>
      </c>
      <c r="AK168" s="309" t="s">
        <v>85</v>
      </c>
      <c r="AL168" s="40" t="s">
        <v>85</v>
      </c>
      <c r="AM168" s="309" t="s">
        <v>85</v>
      </c>
      <c r="AN168" s="309">
        <v>16.5</v>
      </c>
      <c r="AO168" s="309"/>
      <c r="AP168" s="309"/>
      <c r="AQ168" s="309"/>
      <c r="AR168" s="309"/>
      <c r="AS168" s="309"/>
      <c r="AT168" s="309"/>
      <c r="AU168" s="309"/>
      <c r="AV168" s="309">
        <v>125</v>
      </c>
      <c r="AW168" s="309">
        <v>65</v>
      </c>
      <c r="AX168" s="81"/>
      <c r="AY168" s="309"/>
      <c r="AZ168" s="310" t="s">
        <v>85</v>
      </c>
      <c r="BA168" s="98" t="s">
        <v>85</v>
      </c>
      <c r="BB168" s="99" t="s">
        <v>85</v>
      </c>
      <c r="BC168" s="98" t="s">
        <v>85</v>
      </c>
      <c r="BD168" s="310">
        <v>27</v>
      </c>
      <c r="BE168" s="309">
        <v>18.600000000000001</v>
      </c>
      <c r="BF168" s="309">
        <v>18.600000000000001</v>
      </c>
      <c r="BG168" s="309">
        <v>10.199999999999999</v>
      </c>
      <c r="BH168" s="379">
        <v>5.7826540346687993E-2</v>
      </c>
      <c r="BI168" s="303">
        <v>36</v>
      </c>
      <c r="BJ168" s="309" t="s">
        <v>3930</v>
      </c>
      <c r="BK168" s="80" t="s">
        <v>4050</v>
      </c>
      <c r="BL168" s="309" t="s">
        <v>1155</v>
      </c>
      <c r="BM168" s="309" t="s">
        <v>1156</v>
      </c>
      <c r="BN168" s="309" t="s">
        <v>1157</v>
      </c>
      <c r="BO168" s="309"/>
      <c r="BP168" s="309"/>
      <c r="BQ168" s="309"/>
      <c r="BR168" s="309"/>
      <c r="BS168" s="309"/>
      <c r="BT168" s="309"/>
      <c r="BU168" s="309"/>
      <c r="BV168" s="309" t="s">
        <v>1179</v>
      </c>
      <c r="BW168" s="309"/>
      <c r="BX168" s="309" t="s">
        <v>1180</v>
      </c>
      <c r="BY168" s="309"/>
      <c r="BZ168" s="324" t="str">
        <f t="shared" si="7"/>
        <v>DISCONTINUED - MR306 Mesh, 16x8, 0mm Offset, 8x170, 131mm Centerbore, Matte Black</v>
      </c>
      <c r="CA168" s="324" t="s">
        <v>3880</v>
      </c>
      <c r="CB168" s="324" t="s">
        <v>3879</v>
      </c>
      <c r="CC168" s="313" t="str">
        <f t="shared" si="8"/>
        <v>STREET (3XX)</v>
      </c>
    </row>
    <row r="169" spans="1:81" s="301" customFormat="1" ht="15.75" customHeight="1">
      <c r="A169" s="22">
        <f t="shared" si="6"/>
        <v>166</v>
      </c>
      <c r="B169" s="99" t="s">
        <v>84</v>
      </c>
      <c r="C169" s="29" t="s">
        <v>1072</v>
      </c>
      <c r="D169" s="303" t="s">
        <v>4533</v>
      </c>
      <c r="E169" s="304" t="s">
        <v>139</v>
      </c>
      <c r="F169" s="304"/>
      <c r="G169" s="304"/>
      <c r="H169" s="304" t="s">
        <v>512</v>
      </c>
      <c r="I169" s="336">
        <v>41640</v>
      </c>
      <c r="J169" s="302">
        <v>43129</v>
      </c>
      <c r="K169" s="293" t="s">
        <v>1274</v>
      </c>
      <c r="L169" s="305">
        <v>260.5</v>
      </c>
      <c r="M169" s="295"/>
      <c r="N169" s="295"/>
      <c r="O169" s="303">
        <v>20</v>
      </c>
      <c r="P169" s="8">
        <v>9</v>
      </c>
      <c r="Q169" s="29" t="s">
        <v>1762</v>
      </c>
      <c r="R169" s="303">
        <v>8</v>
      </c>
      <c r="S169" s="303">
        <v>6.5</v>
      </c>
      <c r="T169" s="306">
        <v>18</v>
      </c>
      <c r="U169" s="331">
        <v>5.75</v>
      </c>
      <c r="V169" s="303" t="s">
        <v>85</v>
      </c>
      <c r="W169" s="311">
        <v>131</v>
      </c>
      <c r="X169" s="307">
        <v>37</v>
      </c>
      <c r="Y169" s="306">
        <v>3600</v>
      </c>
      <c r="Z169" s="306" t="s">
        <v>87</v>
      </c>
      <c r="AA169" s="306"/>
      <c r="AB169" s="296" t="s">
        <v>4867</v>
      </c>
      <c r="AC169" s="308" t="s">
        <v>1614</v>
      </c>
      <c r="AD169" s="298">
        <v>33</v>
      </c>
      <c r="AE169" s="308"/>
      <c r="AF169" s="309" t="s">
        <v>85</v>
      </c>
      <c r="AG169" s="308"/>
      <c r="AH169" s="308" t="s">
        <v>1685</v>
      </c>
      <c r="AI169" s="299" t="s">
        <v>85</v>
      </c>
      <c r="AJ169" s="309" t="s">
        <v>266</v>
      </c>
      <c r="AK169" s="309" t="s">
        <v>85</v>
      </c>
      <c r="AL169" s="40" t="s">
        <v>85</v>
      </c>
      <c r="AM169" s="309" t="s">
        <v>85</v>
      </c>
      <c r="AN169" s="309">
        <v>16.5</v>
      </c>
      <c r="AO169" s="309"/>
      <c r="AP169" s="309"/>
      <c r="AQ169" s="309"/>
      <c r="AR169" s="309"/>
      <c r="AS169" s="309"/>
      <c r="AT169" s="309"/>
      <c r="AU169" s="309"/>
      <c r="AV169" s="309">
        <v>125</v>
      </c>
      <c r="AW169" s="309">
        <v>65</v>
      </c>
      <c r="AX169" s="81"/>
      <c r="AY169" s="309"/>
      <c r="AZ169" s="310" t="s">
        <v>85</v>
      </c>
      <c r="BA169" s="98" t="s">
        <v>85</v>
      </c>
      <c r="BB169" s="99" t="s">
        <v>85</v>
      </c>
      <c r="BC169" s="98" t="s">
        <v>85</v>
      </c>
      <c r="BD169" s="310">
        <v>40</v>
      </c>
      <c r="BE169" s="309">
        <v>22.8</v>
      </c>
      <c r="BF169" s="309">
        <v>22.8</v>
      </c>
      <c r="BG169" s="309">
        <v>11.1</v>
      </c>
      <c r="BH169" s="379">
        <v>9.4557029982336005E-2</v>
      </c>
      <c r="BI169" s="303">
        <v>24</v>
      </c>
      <c r="BJ169" s="309" t="s">
        <v>3930</v>
      </c>
      <c r="BK169" s="80" t="s">
        <v>4050</v>
      </c>
      <c r="BL169" s="309" t="s">
        <v>1155</v>
      </c>
      <c r="BM169" s="309" t="s">
        <v>1156</v>
      </c>
      <c r="BN169" s="309" t="s">
        <v>1157</v>
      </c>
      <c r="BO169" s="309"/>
      <c r="BP169" s="309"/>
      <c r="BQ169" s="309"/>
      <c r="BR169" s="309"/>
      <c r="BS169" s="309"/>
      <c r="BT169" s="309"/>
      <c r="BU169" s="309"/>
      <c r="BV169" s="309" t="s">
        <v>1179</v>
      </c>
      <c r="BW169" s="309"/>
      <c r="BX169" s="309" t="s">
        <v>1180</v>
      </c>
      <c r="BY169" s="309"/>
      <c r="BZ169" s="324" t="str">
        <f t="shared" si="7"/>
        <v>DISCONTINUED - MR306 Mesh, 20x9, +18mm Offset, 8x6.5, 131mm Centerbore, Matte Black</v>
      </c>
      <c r="CA169" s="324" t="s">
        <v>3880</v>
      </c>
      <c r="CB169" s="324" t="s">
        <v>3879</v>
      </c>
      <c r="CC169" s="313" t="str">
        <f t="shared" si="8"/>
        <v>STREET (3XX)</v>
      </c>
    </row>
    <row r="170" spans="1:81" s="301" customFormat="1" ht="15.75" customHeight="1">
      <c r="A170" s="22">
        <f t="shared" si="6"/>
        <v>167</v>
      </c>
      <c r="B170" s="99" t="s">
        <v>84</v>
      </c>
      <c r="C170" s="29" t="s">
        <v>1072</v>
      </c>
      <c r="D170" s="303" t="s">
        <v>1118</v>
      </c>
      <c r="E170" s="304" t="s">
        <v>150</v>
      </c>
      <c r="F170" s="304"/>
      <c r="G170" s="304"/>
      <c r="H170" s="304" t="s">
        <v>552</v>
      </c>
      <c r="I170" s="336">
        <v>41640</v>
      </c>
      <c r="J170" s="302">
        <v>43129</v>
      </c>
      <c r="K170" s="293" t="s">
        <v>1274</v>
      </c>
      <c r="L170" s="305">
        <v>195.5</v>
      </c>
      <c r="M170" s="295"/>
      <c r="N170" s="295"/>
      <c r="O170" s="303">
        <v>16</v>
      </c>
      <c r="P170" s="8">
        <v>8</v>
      </c>
      <c r="Q170" s="29" t="s">
        <v>1763</v>
      </c>
      <c r="R170" s="303">
        <v>8</v>
      </c>
      <c r="S170" s="303">
        <v>170</v>
      </c>
      <c r="T170" s="306">
        <v>0</v>
      </c>
      <c r="U170" s="331">
        <v>4.5</v>
      </c>
      <c r="V170" s="303" t="s">
        <v>85</v>
      </c>
      <c r="W170" s="311">
        <v>130.80000000000001</v>
      </c>
      <c r="X170" s="307">
        <v>26</v>
      </c>
      <c r="Y170" s="306">
        <v>3600</v>
      </c>
      <c r="Z170" s="306" t="s">
        <v>87</v>
      </c>
      <c r="AA170" s="306"/>
      <c r="AB170" s="296" t="s">
        <v>7147</v>
      </c>
      <c r="AC170" s="308" t="s">
        <v>1737</v>
      </c>
      <c r="AD170" s="298" t="s">
        <v>85</v>
      </c>
      <c r="AE170" s="308"/>
      <c r="AF170" s="309" t="s">
        <v>85</v>
      </c>
      <c r="AG170" s="308"/>
      <c r="AH170" s="308" t="s">
        <v>1685</v>
      </c>
      <c r="AI170" s="299" t="s">
        <v>85</v>
      </c>
      <c r="AJ170" s="309" t="s">
        <v>266</v>
      </c>
      <c r="AK170" s="309" t="s">
        <v>85</v>
      </c>
      <c r="AL170" s="40" t="s">
        <v>85</v>
      </c>
      <c r="AM170" s="309" t="s">
        <v>85</v>
      </c>
      <c r="AN170" s="309">
        <v>16.100000000000001</v>
      </c>
      <c r="AO170" s="309"/>
      <c r="AP170" s="309"/>
      <c r="AQ170" s="309"/>
      <c r="AR170" s="309"/>
      <c r="AS170" s="309"/>
      <c r="AT170" s="309"/>
      <c r="AU170" s="309"/>
      <c r="AV170" s="309">
        <v>123</v>
      </c>
      <c r="AW170" s="309">
        <v>100</v>
      </c>
      <c r="AX170" s="81"/>
      <c r="AY170" s="309"/>
      <c r="AZ170" s="310" t="s">
        <v>85</v>
      </c>
      <c r="BA170" s="98" t="s">
        <v>85</v>
      </c>
      <c r="BB170" s="99" t="s">
        <v>85</v>
      </c>
      <c r="BC170" s="98" t="s">
        <v>85</v>
      </c>
      <c r="BD170" s="310">
        <v>29</v>
      </c>
      <c r="BE170" s="309">
        <v>18.600000000000001</v>
      </c>
      <c r="BF170" s="309">
        <v>18.600000000000001</v>
      </c>
      <c r="BG170" s="309">
        <v>10.199999999999999</v>
      </c>
      <c r="BH170" s="379">
        <v>5.7826540346687993E-2</v>
      </c>
      <c r="BI170" s="303">
        <v>36</v>
      </c>
      <c r="BJ170" s="309" t="s">
        <v>3930</v>
      </c>
      <c r="BK170" s="80" t="s">
        <v>4050</v>
      </c>
      <c r="BL170" s="309" t="s">
        <v>1165</v>
      </c>
      <c r="BM170" s="309" t="s">
        <v>1181</v>
      </c>
      <c r="BN170" s="309" t="s">
        <v>1157</v>
      </c>
      <c r="BO170" s="309"/>
      <c r="BP170" s="309"/>
      <c r="BQ170" s="309"/>
      <c r="BR170" s="309"/>
      <c r="BS170" s="309"/>
      <c r="BT170" s="309"/>
      <c r="BU170" s="309"/>
      <c r="BV170" s="309" t="s">
        <v>1182</v>
      </c>
      <c r="BW170" s="309"/>
      <c r="BX170" s="309" t="s">
        <v>1183</v>
      </c>
      <c r="BY170" s="309"/>
      <c r="BZ170" s="324" t="str">
        <f t="shared" si="7"/>
        <v>DISCONTINUED - MR307 Hole, 16x8, 0mm Offset, 8x170, 130.8mm Centerbore, Matte Black</v>
      </c>
      <c r="CA170" s="324" t="s">
        <v>3880</v>
      </c>
      <c r="CB170" s="324" t="s">
        <v>3879</v>
      </c>
      <c r="CC170" s="313" t="str">
        <f t="shared" si="8"/>
        <v>STREET (3XX)</v>
      </c>
    </row>
    <row r="171" spans="1:81" s="301" customFormat="1" ht="15.75" customHeight="1">
      <c r="A171" s="22">
        <f t="shared" si="6"/>
        <v>168</v>
      </c>
      <c r="B171" s="99" t="s">
        <v>84</v>
      </c>
      <c r="C171" s="29" t="s">
        <v>1072</v>
      </c>
      <c r="D171" s="303" t="s">
        <v>1118</v>
      </c>
      <c r="E171" s="304" t="s">
        <v>151</v>
      </c>
      <c r="F171" s="304"/>
      <c r="G171" s="304"/>
      <c r="H171" s="304" t="s">
        <v>551</v>
      </c>
      <c r="I171" s="336">
        <v>41640</v>
      </c>
      <c r="J171" s="302">
        <v>43129</v>
      </c>
      <c r="K171" s="293" t="s">
        <v>1274</v>
      </c>
      <c r="L171" s="305">
        <v>195.5</v>
      </c>
      <c r="M171" s="295"/>
      <c r="N171" s="295"/>
      <c r="O171" s="303">
        <v>16</v>
      </c>
      <c r="P171" s="8">
        <v>8</v>
      </c>
      <c r="Q171" s="29" t="s">
        <v>1762</v>
      </c>
      <c r="R171" s="303">
        <v>8</v>
      </c>
      <c r="S171" s="303">
        <v>6.5</v>
      </c>
      <c r="T171" s="306">
        <v>0</v>
      </c>
      <c r="U171" s="331">
        <v>4.5</v>
      </c>
      <c r="V171" s="303" t="s">
        <v>85</v>
      </c>
      <c r="W171" s="311">
        <v>130.80000000000001</v>
      </c>
      <c r="X171" s="307">
        <v>26</v>
      </c>
      <c r="Y171" s="306">
        <v>3600</v>
      </c>
      <c r="Z171" s="306" t="s">
        <v>87</v>
      </c>
      <c r="AA171" s="306"/>
      <c r="AB171" s="296" t="s">
        <v>7146</v>
      </c>
      <c r="AC171" s="308" t="s">
        <v>1603</v>
      </c>
      <c r="AD171" s="298">
        <v>33</v>
      </c>
      <c r="AE171" s="308"/>
      <c r="AF171" s="309" t="s">
        <v>85</v>
      </c>
      <c r="AG171" s="308"/>
      <c r="AH171" s="308" t="s">
        <v>1685</v>
      </c>
      <c r="AI171" s="299" t="s">
        <v>85</v>
      </c>
      <c r="AJ171" s="309" t="s">
        <v>266</v>
      </c>
      <c r="AK171" s="309" t="s">
        <v>85</v>
      </c>
      <c r="AL171" s="40" t="s">
        <v>85</v>
      </c>
      <c r="AM171" s="309" t="s">
        <v>85</v>
      </c>
      <c r="AN171" s="309">
        <v>16.100000000000001</v>
      </c>
      <c r="AO171" s="309"/>
      <c r="AP171" s="309"/>
      <c r="AQ171" s="309"/>
      <c r="AR171" s="309"/>
      <c r="AS171" s="309"/>
      <c r="AT171" s="309"/>
      <c r="AU171" s="309"/>
      <c r="AV171" s="309">
        <v>123</v>
      </c>
      <c r="AW171" s="309">
        <v>100</v>
      </c>
      <c r="AX171" s="81"/>
      <c r="AY171" s="309"/>
      <c r="AZ171" s="310" t="s">
        <v>85</v>
      </c>
      <c r="BA171" s="98" t="s">
        <v>85</v>
      </c>
      <c r="BB171" s="99" t="s">
        <v>85</v>
      </c>
      <c r="BC171" s="98" t="s">
        <v>85</v>
      </c>
      <c r="BD171" s="310">
        <v>29</v>
      </c>
      <c r="BE171" s="309">
        <v>18.600000000000001</v>
      </c>
      <c r="BF171" s="309">
        <v>18.600000000000001</v>
      </c>
      <c r="BG171" s="309">
        <v>10.199999999999999</v>
      </c>
      <c r="BH171" s="379">
        <v>5.7826540346687993E-2</v>
      </c>
      <c r="BI171" s="303">
        <v>36</v>
      </c>
      <c r="BJ171" s="309" t="s">
        <v>3930</v>
      </c>
      <c r="BK171" s="80" t="s">
        <v>4050</v>
      </c>
      <c r="BL171" s="309" t="s">
        <v>1165</v>
      </c>
      <c r="BM171" s="309" t="s">
        <v>1181</v>
      </c>
      <c r="BN171" s="309" t="s">
        <v>1157</v>
      </c>
      <c r="BO171" s="309"/>
      <c r="BP171" s="309"/>
      <c r="BQ171" s="309"/>
      <c r="BR171" s="309"/>
      <c r="BS171" s="309"/>
      <c r="BT171" s="309"/>
      <c r="BU171" s="309"/>
      <c r="BV171" s="309" t="s">
        <v>1182</v>
      </c>
      <c r="BW171" s="309"/>
      <c r="BX171" s="309" t="s">
        <v>1183</v>
      </c>
      <c r="BY171" s="309"/>
      <c r="BZ171" s="324" t="str">
        <f t="shared" si="7"/>
        <v>DISCONTINUED - MR307 Hole, 16x8, 0mm Offset, 8x6.5, 130.8mm Centerbore, Matte Black</v>
      </c>
      <c r="CA171" s="324" t="s">
        <v>3880</v>
      </c>
      <c r="CB171" s="324" t="s">
        <v>3879</v>
      </c>
      <c r="CC171" s="313" t="str">
        <f t="shared" si="8"/>
        <v>STREET (3XX)</v>
      </c>
    </row>
    <row r="172" spans="1:81" s="301" customFormat="1" ht="15.75" customHeight="1">
      <c r="A172" s="22">
        <f t="shared" si="6"/>
        <v>169</v>
      </c>
      <c r="B172" s="99" t="s">
        <v>84</v>
      </c>
      <c r="C172" s="29" t="s">
        <v>1072</v>
      </c>
      <c r="D172" s="303" t="s">
        <v>1118</v>
      </c>
      <c r="E172" s="304" t="s">
        <v>152</v>
      </c>
      <c r="F172" s="304"/>
      <c r="G172" s="304"/>
      <c r="H172" s="304" t="s">
        <v>550</v>
      </c>
      <c r="I172" s="336">
        <v>41640</v>
      </c>
      <c r="J172" s="302">
        <v>43129</v>
      </c>
      <c r="K172" s="293" t="s">
        <v>1274</v>
      </c>
      <c r="L172" s="305">
        <v>195.5</v>
      </c>
      <c r="M172" s="295"/>
      <c r="N172" s="295"/>
      <c r="O172" s="303">
        <v>16</v>
      </c>
      <c r="P172" s="8">
        <v>8</v>
      </c>
      <c r="Q172" s="29" t="s">
        <v>1123</v>
      </c>
      <c r="R172" s="303">
        <v>6</v>
      </c>
      <c r="S172" s="303">
        <v>5.5</v>
      </c>
      <c r="T172" s="306">
        <v>0</v>
      </c>
      <c r="U172" s="331">
        <v>4.5</v>
      </c>
      <c r="V172" s="303" t="s">
        <v>85</v>
      </c>
      <c r="W172" s="311">
        <v>108</v>
      </c>
      <c r="X172" s="307">
        <v>24.4</v>
      </c>
      <c r="Y172" s="306">
        <v>2500</v>
      </c>
      <c r="Z172" s="306" t="s">
        <v>87</v>
      </c>
      <c r="AA172" s="306"/>
      <c r="AB172" s="296" t="s">
        <v>6127</v>
      </c>
      <c r="AC172" s="308" t="s">
        <v>1597</v>
      </c>
      <c r="AD172" s="298">
        <v>33</v>
      </c>
      <c r="AE172" s="308"/>
      <c r="AF172" s="309" t="s">
        <v>85</v>
      </c>
      <c r="AG172" s="308"/>
      <c r="AH172" s="308" t="s">
        <v>1685</v>
      </c>
      <c r="AI172" s="299" t="s">
        <v>85</v>
      </c>
      <c r="AJ172" s="309" t="s">
        <v>266</v>
      </c>
      <c r="AK172" s="309" t="s">
        <v>85</v>
      </c>
      <c r="AL172" s="40" t="s">
        <v>85</v>
      </c>
      <c r="AM172" s="309" t="s">
        <v>85</v>
      </c>
      <c r="AN172" s="309">
        <v>16.100000000000001</v>
      </c>
      <c r="AO172" s="309"/>
      <c r="AP172" s="309"/>
      <c r="AQ172" s="309"/>
      <c r="AR172" s="309"/>
      <c r="AS172" s="309"/>
      <c r="AT172" s="309"/>
      <c r="AU172" s="309"/>
      <c r="AV172" s="309">
        <v>105.5</v>
      </c>
      <c r="AW172" s="309">
        <v>38</v>
      </c>
      <c r="AX172" s="81"/>
      <c r="AY172" s="309"/>
      <c r="AZ172" s="310" t="s">
        <v>85</v>
      </c>
      <c r="BA172" s="98" t="s">
        <v>85</v>
      </c>
      <c r="BB172" s="99" t="s">
        <v>85</v>
      </c>
      <c r="BC172" s="98" t="s">
        <v>85</v>
      </c>
      <c r="BD172" s="310">
        <v>27.4</v>
      </c>
      <c r="BE172" s="309">
        <v>18.600000000000001</v>
      </c>
      <c r="BF172" s="309">
        <v>18.600000000000001</v>
      </c>
      <c r="BG172" s="309">
        <v>10.199999999999999</v>
      </c>
      <c r="BH172" s="379">
        <v>5.7826540346687993E-2</v>
      </c>
      <c r="BI172" s="303">
        <v>36</v>
      </c>
      <c r="BJ172" s="309" t="s">
        <v>3930</v>
      </c>
      <c r="BK172" s="80" t="s">
        <v>4050</v>
      </c>
      <c r="BL172" s="309" t="s">
        <v>1165</v>
      </c>
      <c r="BM172" s="309" t="s">
        <v>1181</v>
      </c>
      <c r="BN172" s="309" t="s">
        <v>1157</v>
      </c>
      <c r="BO172" s="309"/>
      <c r="BP172" s="309"/>
      <c r="BQ172" s="309"/>
      <c r="BR172" s="309"/>
      <c r="BS172" s="309"/>
      <c r="BT172" s="309"/>
      <c r="BU172" s="309"/>
      <c r="BV172" s="309" t="s">
        <v>1182</v>
      </c>
      <c r="BW172" s="309"/>
      <c r="BX172" s="309" t="s">
        <v>1183</v>
      </c>
      <c r="BY172" s="309"/>
      <c r="BZ172" s="324" t="str">
        <f t="shared" si="7"/>
        <v>DISCONTINUED - MR307 Hole, 16x8, 0mm Offset, 6x5.5, 108mm Centerbore, Matte Black</v>
      </c>
      <c r="CA172" s="324" t="s">
        <v>3880</v>
      </c>
      <c r="CB172" s="324" t="s">
        <v>3879</v>
      </c>
      <c r="CC172" s="313" t="str">
        <f t="shared" si="8"/>
        <v>STREET (3XX)</v>
      </c>
    </row>
    <row r="173" spans="1:81" s="301" customFormat="1" ht="15.75" customHeight="1">
      <c r="A173" s="22">
        <f t="shared" si="6"/>
        <v>170</v>
      </c>
      <c r="B173" s="99" t="s">
        <v>84</v>
      </c>
      <c r="C173" s="29" t="s">
        <v>1072</v>
      </c>
      <c r="D173" s="303" t="s">
        <v>1118</v>
      </c>
      <c r="E173" s="304" t="s">
        <v>153</v>
      </c>
      <c r="F173" s="304"/>
      <c r="G173" s="304"/>
      <c r="H173" s="304" t="s">
        <v>549</v>
      </c>
      <c r="I173" s="336">
        <v>41640</v>
      </c>
      <c r="J173" s="302">
        <v>43129</v>
      </c>
      <c r="K173" s="293" t="s">
        <v>1274</v>
      </c>
      <c r="L173" s="305">
        <v>195.5</v>
      </c>
      <c r="M173" s="295"/>
      <c r="N173" s="295"/>
      <c r="O173" s="303">
        <v>16</v>
      </c>
      <c r="P173" s="8">
        <v>8</v>
      </c>
      <c r="Q173" s="29" t="s">
        <v>1845</v>
      </c>
      <c r="R173" s="303">
        <v>5</v>
      </c>
      <c r="S173" s="303">
        <v>4.5</v>
      </c>
      <c r="T173" s="306">
        <v>0</v>
      </c>
      <c r="U173" s="331">
        <v>4.5</v>
      </c>
      <c r="V173" s="303" t="s">
        <v>85</v>
      </c>
      <c r="W173" s="311">
        <v>83</v>
      </c>
      <c r="X173" s="307">
        <v>24.4</v>
      </c>
      <c r="Y173" s="306">
        <v>2500</v>
      </c>
      <c r="Z173" s="306" t="s">
        <v>87</v>
      </c>
      <c r="AA173" s="306"/>
      <c r="AB173" s="296" t="s">
        <v>7145</v>
      </c>
      <c r="AC173" s="308" t="s">
        <v>1606</v>
      </c>
      <c r="AD173" s="298">
        <v>33</v>
      </c>
      <c r="AE173" s="308"/>
      <c r="AF173" s="309" t="s">
        <v>85</v>
      </c>
      <c r="AG173" s="308"/>
      <c r="AH173" s="308" t="s">
        <v>1685</v>
      </c>
      <c r="AI173" s="299" t="s">
        <v>85</v>
      </c>
      <c r="AJ173" s="309" t="s">
        <v>266</v>
      </c>
      <c r="AK173" s="309" t="s">
        <v>85</v>
      </c>
      <c r="AL173" s="40" t="s">
        <v>85</v>
      </c>
      <c r="AM173" s="309" t="s">
        <v>85</v>
      </c>
      <c r="AN173" s="309">
        <v>16.100000000000001</v>
      </c>
      <c r="AO173" s="309"/>
      <c r="AP173" s="309"/>
      <c r="AQ173" s="309"/>
      <c r="AR173" s="309"/>
      <c r="AS173" s="309"/>
      <c r="AT173" s="309"/>
      <c r="AU173" s="309"/>
      <c r="AV173" s="309">
        <v>77.2</v>
      </c>
      <c r="AW173" s="309">
        <v>52</v>
      </c>
      <c r="AX173" s="81"/>
      <c r="AY173" s="309"/>
      <c r="AZ173" s="310" t="s">
        <v>85</v>
      </c>
      <c r="BA173" s="98" t="s">
        <v>85</v>
      </c>
      <c r="BB173" s="99" t="s">
        <v>85</v>
      </c>
      <c r="BC173" s="98" t="s">
        <v>85</v>
      </c>
      <c r="BD173" s="310">
        <v>27.4</v>
      </c>
      <c r="BE173" s="309">
        <v>18.600000000000001</v>
      </c>
      <c r="BF173" s="309">
        <v>18.600000000000001</v>
      </c>
      <c r="BG173" s="309">
        <v>10.199999999999999</v>
      </c>
      <c r="BH173" s="379">
        <v>5.7826540346687993E-2</v>
      </c>
      <c r="BI173" s="303">
        <v>36</v>
      </c>
      <c r="BJ173" s="309" t="s">
        <v>3930</v>
      </c>
      <c r="BK173" s="80" t="s">
        <v>4050</v>
      </c>
      <c r="BL173" s="309" t="s">
        <v>1165</v>
      </c>
      <c r="BM173" s="309" t="s">
        <v>1181</v>
      </c>
      <c r="BN173" s="309" t="s">
        <v>1157</v>
      </c>
      <c r="BO173" s="309"/>
      <c r="BP173" s="309"/>
      <c r="BQ173" s="309"/>
      <c r="BR173" s="309"/>
      <c r="BS173" s="309"/>
      <c r="BT173" s="309"/>
      <c r="BU173" s="309"/>
      <c r="BV173" s="309" t="s">
        <v>1182</v>
      </c>
      <c r="BW173" s="309"/>
      <c r="BX173" s="309" t="s">
        <v>1183</v>
      </c>
      <c r="BY173" s="309"/>
      <c r="BZ173" s="324" t="str">
        <f t="shared" si="7"/>
        <v>DISCONTINUED - MR307 Hole, 16x8, 0mm Offset, 5x4.5, 83mm Centerbore, Matte Black</v>
      </c>
      <c r="CA173" s="324" t="s">
        <v>3880</v>
      </c>
      <c r="CB173" s="324" t="s">
        <v>3879</v>
      </c>
      <c r="CC173" s="313" t="str">
        <f t="shared" si="8"/>
        <v>STREET (3XX)</v>
      </c>
    </row>
    <row r="174" spans="1:81" s="301" customFormat="1" ht="15.75" customHeight="1">
      <c r="A174" s="22">
        <f t="shared" si="6"/>
        <v>171</v>
      </c>
      <c r="B174" s="99" t="s">
        <v>84</v>
      </c>
      <c r="C174" s="29" t="s">
        <v>1072</v>
      </c>
      <c r="D174" s="303" t="s">
        <v>1118</v>
      </c>
      <c r="E174" s="304" t="s">
        <v>146</v>
      </c>
      <c r="F174" s="304"/>
      <c r="G174" s="304"/>
      <c r="H174" s="304" t="s">
        <v>538</v>
      </c>
      <c r="I174" s="336">
        <v>41640</v>
      </c>
      <c r="J174" s="302">
        <v>43129</v>
      </c>
      <c r="K174" s="293" t="s">
        <v>1274</v>
      </c>
      <c r="L174" s="305">
        <v>252.5</v>
      </c>
      <c r="M174" s="295"/>
      <c r="N174" s="295"/>
      <c r="O174" s="303">
        <v>18</v>
      </c>
      <c r="P174" s="8">
        <v>9</v>
      </c>
      <c r="Q174" s="29" t="s">
        <v>1763</v>
      </c>
      <c r="R174" s="303">
        <v>8</v>
      </c>
      <c r="S174" s="303">
        <v>170</v>
      </c>
      <c r="T174" s="306">
        <v>-12</v>
      </c>
      <c r="U174" s="331">
        <v>4.5</v>
      </c>
      <c r="V174" s="303" t="s">
        <v>85</v>
      </c>
      <c r="W174" s="311">
        <v>130.80000000000001</v>
      </c>
      <c r="X174" s="307">
        <v>30.8</v>
      </c>
      <c r="Y174" s="306">
        <v>3640</v>
      </c>
      <c r="Z174" s="306" t="s">
        <v>87</v>
      </c>
      <c r="AA174" s="306"/>
      <c r="AB174" s="296" t="s">
        <v>7142</v>
      </c>
      <c r="AC174" s="308" t="s">
        <v>1737</v>
      </c>
      <c r="AD174" s="298" t="s">
        <v>85</v>
      </c>
      <c r="AE174" s="308"/>
      <c r="AF174" s="309" t="s">
        <v>85</v>
      </c>
      <c r="AG174" s="308"/>
      <c r="AH174" s="308" t="s">
        <v>1685</v>
      </c>
      <c r="AI174" s="299" t="s">
        <v>85</v>
      </c>
      <c r="AJ174" s="309" t="s">
        <v>266</v>
      </c>
      <c r="AK174" s="309" t="s">
        <v>85</v>
      </c>
      <c r="AL174" s="40" t="s">
        <v>85</v>
      </c>
      <c r="AM174" s="309" t="s">
        <v>85</v>
      </c>
      <c r="AN174" s="309">
        <v>16.100000000000001</v>
      </c>
      <c r="AO174" s="309"/>
      <c r="AP174" s="309"/>
      <c r="AQ174" s="309"/>
      <c r="AR174" s="309"/>
      <c r="AS174" s="309"/>
      <c r="AT174" s="309"/>
      <c r="AU174" s="309"/>
      <c r="AV174" s="309">
        <v>123</v>
      </c>
      <c r="AW174" s="309">
        <v>100</v>
      </c>
      <c r="AX174" s="81"/>
      <c r="AY174" s="309"/>
      <c r="AZ174" s="310" t="s">
        <v>85</v>
      </c>
      <c r="BA174" s="98" t="s">
        <v>85</v>
      </c>
      <c r="BB174" s="99" t="s">
        <v>85</v>
      </c>
      <c r="BC174" s="98" t="s">
        <v>85</v>
      </c>
      <c r="BD174" s="310">
        <v>33.799999999999997</v>
      </c>
      <c r="BE174" s="309">
        <v>20.7</v>
      </c>
      <c r="BF174" s="309">
        <v>20.7</v>
      </c>
      <c r="BG174" s="309">
        <v>11.2</v>
      </c>
      <c r="BH174" s="379">
        <v>7.8642962197631991E-2</v>
      </c>
      <c r="BI174" s="303">
        <v>36</v>
      </c>
      <c r="BJ174" s="309" t="s">
        <v>3930</v>
      </c>
      <c r="BK174" s="80" t="s">
        <v>4050</v>
      </c>
      <c r="BL174" s="309" t="s">
        <v>1165</v>
      </c>
      <c r="BM174" s="309" t="s">
        <v>1181</v>
      </c>
      <c r="BN174" s="309" t="s">
        <v>1157</v>
      </c>
      <c r="BO174" s="309"/>
      <c r="BP174" s="309"/>
      <c r="BQ174" s="309"/>
      <c r="BR174" s="309"/>
      <c r="BS174" s="309"/>
      <c r="BT174" s="309"/>
      <c r="BU174" s="309"/>
      <c r="BV174" s="309" t="s">
        <v>1182</v>
      </c>
      <c r="BW174" s="309"/>
      <c r="BX174" s="309" t="s">
        <v>1183</v>
      </c>
      <c r="BY174" s="309"/>
      <c r="BZ174" s="324" t="str">
        <f t="shared" si="7"/>
        <v>DISCONTINUED - MR307 Hole, 18x9, -12mm Offset, 8x170, 130.8mm Centerbore, Matte Black</v>
      </c>
      <c r="CA174" s="324" t="s">
        <v>3880</v>
      </c>
      <c r="CB174" s="324" t="s">
        <v>3879</v>
      </c>
      <c r="CC174" s="313" t="str">
        <f t="shared" si="8"/>
        <v>STREET (3XX)</v>
      </c>
    </row>
    <row r="175" spans="1:81" s="301" customFormat="1" ht="15.75" customHeight="1">
      <c r="A175" s="22">
        <f t="shared" si="6"/>
        <v>172</v>
      </c>
      <c r="B175" s="99" t="s">
        <v>84</v>
      </c>
      <c r="C175" s="29" t="s">
        <v>1072</v>
      </c>
      <c r="D175" s="303" t="s">
        <v>1118</v>
      </c>
      <c r="E175" s="304" t="s">
        <v>147</v>
      </c>
      <c r="F175" s="304"/>
      <c r="G175" s="304"/>
      <c r="H175" s="304" t="s">
        <v>539</v>
      </c>
      <c r="I175" s="336">
        <v>41640</v>
      </c>
      <c r="J175" s="302">
        <v>43129</v>
      </c>
      <c r="K175" s="293" t="s">
        <v>1274</v>
      </c>
      <c r="L175" s="305">
        <v>252.5</v>
      </c>
      <c r="M175" s="295"/>
      <c r="N175" s="295"/>
      <c r="O175" s="303">
        <v>18</v>
      </c>
      <c r="P175" s="8">
        <v>9</v>
      </c>
      <c r="Q175" s="29" t="s">
        <v>1762</v>
      </c>
      <c r="R175" s="303">
        <v>8</v>
      </c>
      <c r="S175" s="303">
        <v>6.5</v>
      </c>
      <c r="T175" s="306">
        <v>-12</v>
      </c>
      <c r="U175" s="331">
        <v>4.5</v>
      </c>
      <c r="V175" s="303" t="s">
        <v>85</v>
      </c>
      <c r="W175" s="311">
        <v>130.80000000000001</v>
      </c>
      <c r="X175" s="307">
        <v>30.8</v>
      </c>
      <c r="Y175" s="306">
        <v>3640</v>
      </c>
      <c r="Z175" s="306" t="s">
        <v>87</v>
      </c>
      <c r="AA175" s="306"/>
      <c r="AB175" s="296" t="s">
        <v>7141</v>
      </c>
      <c r="AC175" s="308" t="s">
        <v>1603</v>
      </c>
      <c r="AD175" s="298">
        <v>33</v>
      </c>
      <c r="AE175" s="308"/>
      <c r="AF175" s="309" t="s">
        <v>85</v>
      </c>
      <c r="AG175" s="308"/>
      <c r="AH175" s="308" t="s">
        <v>1685</v>
      </c>
      <c r="AI175" s="299" t="s">
        <v>85</v>
      </c>
      <c r="AJ175" s="309" t="s">
        <v>266</v>
      </c>
      <c r="AK175" s="309" t="s">
        <v>85</v>
      </c>
      <c r="AL175" s="40" t="s">
        <v>85</v>
      </c>
      <c r="AM175" s="309" t="s">
        <v>85</v>
      </c>
      <c r="AN175" s="309">
        <v>16.100000000000001</v>
      </c>
      <c r="AO175" s="309"/>
      <c r="AP175" s="309"/>
      <c r="AQ175" s="309"/>
      <c r="AR175" s="309"/>
      <c r="AS175" s="309"/>
      <c r="AT175" s="309"/>
      <c r="AU175" s="309"/>
      <c r="AV175" s="309">
        <v>123</v>
      </c>
      <c r="AW175" s="309">
        <v>100</v>
      </c>
      <c r="AX175" s="81"/>
      <c r="AY175" s="309"/>
      <c r="AZ175" s="310" t="s">
        <v>85</v>
      </c>
      <c r="BA175" s="98" t="s">
        <v>85</v>
      </c>
      <c r="BB175" s="99" t="s">
        <v>85</v>
      </c>
      <c r="BC175" s="98" t="s">
        <v>85</v>
      </c>
      <c r="BD175" s="310">
        <v>33.799999999999997</v>
      </c>
      <c r="BE175" s="309">
        <v>20.7</v>
      </c>
      <c r="BF175" s="309">
        <v>20.7</v>
      </c>
      <c r="BG175" s="309">
        <v>11.2</v>
      </c>
      <c r="BH175" s="379">
        <v>7.8642962197631991E-2</v>
      </c>
      <c r="BI175" s="303">
        <v>36</v>
      </c>
      <c r="BJ175" s="309" t="s">
        <v>3930</v>
      </c>
      <c r="BK175" s="80" t="s">
        <v>4050</v>
      </c>
      <c r="BL175" s="309" t="s">
        <v>1165</v>
      </c>
      <c r="BM175" s="309" t="s">
        <v>1181</v>
      </c>
      <c r="BN175" s="309" t="s">
        <v>1157</v>
      </c>
      <c r="BO175" s="309"/>
      <c r="BP175" s="309"/>
      <c r="BQ175" s="309"/>
      <c r="BR175" s="309"/>
      <c r="BS175" s="309"/>
      <c r="BT175" s="309"/>
      <c r="BU175" s="309"/>
      <c r="BV175" s="309" t="s">
        <v>1182</v>
      </c>
      <c r="BW175" s="309"/>
      <c r="BX175" s="309" t="s">
        <v>1183</v>
      </c>
      <c r="BY175" s="309"/>
      <c r="BZ175" s="324" t="str">
        <f t="shared" si="7"/>
        <v>DISCONTINUED - MR307 Hole, 18x9, -12mm Offset, 8x6.5, 130.8mm Centerbore, Matte Black</v>
      </c>
      <c r="CA175" s="324" t="s">
        <v>3880</v>
      </c>
      <c r="CB175" s="324" t="s">
        <v>3879</v>
      </c>
      <c r="CC175" s="313" t="str">
        <f t="shared" si="8"/>
        <v>STREET (3XX)</v>
      </c>
    </row>
    <row r="176" spans="1:81" s="301" customFormat="1" ht="15.75" customHeight="1">
      <c r="A176" s="22">
        <f t="shared" si="6"/>
        <v>173</v>
      </c>
      <c r="B176" s="99" t="s">
        <v>84</v>
      </c>
      <c r="C176" s="29" t="s">
        <v>1072</v>
      </c>
      <c r="D176" s="303" t="s">
        <v>1118</v>
      </c>
      <c r="E176" s="304" t="s">
        <v>148</v>
      </c>
      <c r="F176" s="304"/>
      <c r="G176" s="304"/>
      <c r="H176" s="304" t="s">
        <v>540</v>
      </c>
      <c r="I176" s="336">
        <v>41640</v>
      </c>
      <c r="J176" s="302">
        <v>43129</v>
      </c>
      <c r="K176" s="293" t="s">
        <v>1274</v>
      </c>
      <c r="L176" s="305">
        <v>252.5</v>
      </c>
      <c r="M176" s="295"/>
      <c r="N176" s="295"/>
      <c r="O176" s="303">
        <v>18</v>
      </c>
      <c r="P176" s="8">
        <v>9</v>
      </c>
      <c r="Q176" s="29" t="s">
        <v>1123</v>
      </c>
      <c r="R176" s="303">
        <v>6</v>
      </c>
      <c r="S176" s="303">
        <v>5.5</v>
      </c>
      <c r="T176" s="306">
        <v>-12</v>
      </c>
      <c r="U176" s="331">
        <v>4.5</v>
      </c>
      <c r="V176" s="303" t="s">
        <v>85</v>
      </c>
      <c r="W176" s="311">
        <v>108</v>
      </c>
      <c r="X176" s="307">
        <v>30.8</v>
      </c>
      <c r="Y176" s="306">
        <v>2500</v>
      </c>
      <c r="Z176" s="306" t="s">
        <v>87</v>
      </c>
      <c r="AA176" s="306"/>
      <c r="AB176" s="296" t="s">
        <v>7140</v>
      </c>
      <c r="AC176" s="308" t="s">
        <v>1597</v>
      </c>
      <c r="AD176" s="298">
        <v>33</v>
      </c>
      <c r="AE176" s="308"/>
      <c r="AF176" s="309" t="s">
        <v>85</v>
      </c>
      <c r="AG176" s="308"/>
      <c r="AH176" s="308" t="s">
        <v>1685</v>
      </c>
      <c r="AI176" s="299" t="s">
        <v>85</v>
      </c>
      <c r="AJ176" s="309" t="s">
        <v>266</v>
      </c>
      <c r="AK176" s="309" t="s">
        <v>85</v>
      </c>
      <c r="AL176" s="40" t="s">
        <v>85</v>
      </c>
      <c r="AM176" s="309" t="s">
        <v>85</v>
      </c>
      <c r="AN176" s="309">
        <v>16.100000000000001</v>
      </c>
      <c r="AO176" s="309"/>
      <c r="AP176" s="309"/>
      <c r="AQ176" s="309"/>
      <c r="AR176" s="309"/>
      <c r="AS176" s="309"/>
      <c r="AT176" s="309"/>
      <c r="AU176" s="309"/>
      <c r="AV176" s="309">
        <v>105.5</v>
      </c>
      <c r="AW176" s="309">
        <v>38</v>
      </c>
      <c r="AX176" s="81"/>
      <c r="AY176" s="309"/>
      <c r="AZ176" s="310" t="s">
        <v>85</v>
      </c>
      <c r="BA176" s="98" t="s">
        <v>85</v>
      </c>
      <c r="BB176" s="99" t="s">
        <v>85</v>
      </c>
      <c r="BC176" s="98" t="s">
        <v>85</v>
      </c>
      <c r="BD176" s="310">
        <v>33.799999999999997</v>
      </c>
      <c r="BE176" s="309">
        <v>20.7</v>
      </c>
      <c r="BF176" s="309">
        <v>20.7</v>
      </c>
      <c r="BG176" s="309">
        <v>11.2</v>
      </c>
      <c r="BH176" s="379">
        <v>7.8642962197631991E-2</v>
      </c>
      <c r="BI176" s="303">
        <v>36</v>
      </c>
      <c r="BJ176" s="309" t="s">
        <v>3930</v>
      </c>
      <c r="BK176" s="80" t="s">
        <v>4050</v>
      </c>
      <c r="BL176" s="309" t="s">
        <v>1165</v>
      </c>
      <c r="BM176" s="309" t="s">
        <v>1181</v>
      </c>
      <c r="BN176" s="309" t="s">
        <v>1157</v>
      </c>
      <c r="BO176" s="309"/>
      <c r="BP176" s="309"/>
      <c r="BQ176" s="309"/>
      <c r="BR176" s="309"/>
      <c r="BS176" s="309"/>
      <c r="BT176" s="309"/>
      <c r="BU176" s="309"/>
      <c r="BV176" s="309" t="s">
        <v>1182</v>
      </c>
      <c r="BW176" s="309"/>
      <c r="BX176" s="309" t="s">
        <v>1183</v>
      </c>
      <c r="BY176" s="309"/>
      <c r="BZ176" s="324" t="str">
        <f t="shared" si="7"/>
        <v>DISCONTINUED - MR307 Hole, 18x9, -12mm Offset, 6x5.5, 108mm Centerbore, Matte Black</v>
      </c>
      <c r="CA176" s="324" t="s">
        <v>3880</v>
      </c>
      <c r="CB176" s="324" t="s">
        <v>3879</v>
      </c>
      <c r="CC176" s="313" t="str">
        <f t="shared" si="8"/>
        <v>STREET (3XX)</v>
      </c>
    </row>
    <row r="177" spans="1:81" s="301" customFormat="1" ht="15.75" customHeight="1">
      <c r="A177" s="22">
        <f t="shared" si="6"/>
        <v>174</v>
      </c>
      <c r="B177" s="99" t="s">
        <v>84</v>
      </c>
      <c r="C177" s="29" t="s">
        <v>1072</v>
      </c>
      <c r="D177" s="303" t="s">
        <v>1118</v>
      </c>
      <c r="E177" s="304" t="s">
        <v>149</v>
      </c>
      <c r="F177" s="304"/>
      <c r="G177" s="304"/>
      <c r="H177" s="304" t="s">
        <v>541</v>
      </c>
      <c r="I177" s="336">
        <v>41640</v>
      </c>
      <c r="J177" s="302">
        <v>43129</v>
      </c>
      <c r="K177" s="293" t="s">
        <v>1274</v>
      </c>
      <c r="L177" s="305">
        <v>252.5</v>
      </c>
      <c r="M177" s="295"/>
      <c r="N177" s="295"/>
      <c r="O177" s="303">
        <v>18</v>
      </c>
      <c r="P177" s="8">
        <v>9</v>
      </c>
      <c r="Q177" s="29" t="s">
        <v>1755</v>
      </c>
      <c r="R177" s="303">
        <v>5</v>
      </c>
      <c r="S177" s="303">
        <v>5</v>
      </c>
      <c r="T177" s="306">
        <v>-12</v>
      </c>
      <c r="U177" s="331">
        <v>4.5</v>
      </c>
      <c r="V177" s="303" t="s">
        <v>85</v>
      </c>
      <c r="W177" s="311">
        <v>94</v>
      </c>
      <c r="X177" s="307">
        <v>30.8</v>
      </c>
      <c r="Y177" s="306">
        <v>2500</v>
      </c>
      <c r="Z177" s="306" t="s">
        <v>87</v>
      </c>
      <c r="AA177" s="306"/>
      <c r="AB177" s="296" t="s">
        <v>7138</v>
      </c>
      <c r="AC177" s="308" t="s">
        <v>1593</v>
      </c>
      <c r="AD177" s="298">
        <v>33</v>
      </c>
      <c r="AE177" s="308"/>
      <c r="AF177" s="309" t="s">
        <v>85</v>
      </c>
      <c r="AG177" s="308"/>
      <c r="AH177" s="308" t="s">
        <v>1685</v>
      </c>
      <c r="AI177" s="299" t="s">
        <v>85</v>
      </c>
      <c r="AJ177" s="309" t="s">
        <v>266</v>
      </c>
      <c r="AK177" s="309" t="s">
        <v>85</v>
      </c>
      <c r="AL177" s="40" t="s">
        <v>85</v>
      </c>
      <c r="AM177" s="309" t="s">
        <v>85</v>
      </c>
      <c r="AN177" s="309">
        <v>16.100000000000001</v>
      </c>
      <c r="AO177" s="309"/>
      <c r="AP177" s="309"/>
      <c r="AQ177" s="309"/>
      <c r="AR177" s="309"/>
      <c r="AS177" s="309"/>
      <c r="AT177" s="309"/>
      <c r="AU177" s="309"/>
      <c r="AV177" s="309">
        <v>88.2</v>
      </c>
      <c r="AW177" s="309">
        <v>58</v>
      </c>
      <c r="AX177" s="81"/>
      <c r="AY177" s="309"/>
      <c r="AZ177" s="310" t="s">
        <v>85</v>
      </c>
      <c r="BA177" s="98" t="s">
        <v>85</v>
      </c>
      <c r="BB177" s="99" t="s">
        <v>85</v>
      </c>
      <c r="BC177" s="98" t="s">
        <v>85</v>
      </c>
      <c r="BD177" s="310">
        <v>33.799999999999997</v>
      </c>
      <c r="BE177" s="309">
        <v>20.7</v>
      </c>
      <c r="BF177" s="309">
        <v>20.7</v>
      </c>
      <c r="BG177" s="309">
        <v>11.2</v>
      </c>
      <c r="BH177" s="379">
        <v>7.8642962197631991E-2</v>
      </c>
      <c r="BI177" s="303">
        <v>36</v>
      </c>
      <c r="BJ177" s="309" t="s">
        <v>3930</v>
      </c>
      <c r="BK177" s="80" t="s">
        <v>4050</v>
      </c>
      <c r="BL177" s="309" t="s">
        <v>1165</v>
      </c>
      <c r="BM177" s="309" t="s">
        <v>1181</v>
      </c>
      <c r="BN177" s="309" t="s">
        <v>1157</v>
      </c>
      <c r="BO177" s="309"/>
      <c r="BP177" s="309"/>
      <c r="BQ177" s="309"/>
      <c r="BR177" s="309"/>
      <c r="BS177" s="309"/>
      <c r="BT177" s="309"/>
      <c r="BU177" s="309"/>
      <c r="BV177" s="309" t="s">
        <v>1182</v>
      </c>
      <c r="BW177" s="309"/>
      <c r="BX177" s="309" t="s">
        <v>1183</v>
      </c>
      <c r="BY177" s="309"/>
      <c r="BZ177" s="324" t="str">
        <f t="shared" si="7"/>
        <v>DISCONTINUED - MR307 Hole, 18x9, -12mm Offset, 5x5, 94mm Centerbore, Matte Black</v>
      </c>
      <c r="CA177" s="324" t="s">
        <v>3880</v>
      </c>
      <c r="CB177" s="324" t="s">
        <v>3879</v>
      </c>
      <c r="CC177" s="313" t="str">
        <f t="shared" si="8"/>
        <v>STREET (3XX)</v>
      </c>
    </row>
    <row r="178" spans="1:81" s="301" customFormat="1" ht="15.75" customHeight="1">
      <c r="A178" s="22">
        <f t="shared" si="6"/>
        <v>175</v>
      </c>
      <c r="B178" s="99" t="s">
        <v>84</v>
      </c>
      <c r="C178" s="29" t="s">
        <v>1072</v>
      </c>
      <c r="D178" s="303" t="s">
        <v>1119</v>
      </c>
      <c r="E178" s="304" t="s">
        <v>156</v>
      </c>
      <c r="F178" s="304"/>
      <c r="G178" s="304"/>
      <c r="H178" s="304" t="s">
        <v>557</v>
      </c>
      <c r="I178" s="336">
        <v>42005</v>
      </c>
      <c r="J178" s="302">
        <v>43129</v>
      </c>
      <c r="K178" s="293" t="s">
        <v>1274</v>
      </c>
      <c r="L178" s="305">
        <v>200.5</v>
      </c>
      <c r="M178" s="295"/>
      <c r="N178" s="295"/>
      <c r="O178" s="303">
        <v>17</v>
      </c>
      <c r="P178" s="8">
        <v>8.5</v>
      </c>
      <c r="Q178" s="29" t="s">
        <v>1756</v>
      </c>
      <c r="R178" s="303">
        <v>5</v>
      </c>
      <c r="S178" s="303">
        <v>5.5</v>
      </c>
      <c r="T178" s="306">
        <v>0</v>
      </c>
      <c r="U178" s="331">
        <v>4.75</v>
      </c>
      <c r="V178" s="303" t="s">
        <v>85</v>
      </c>
      <c r="W178" s="311">
        <v>108</v>
      </c>
      <c r="X178" s="307">
        <v>25.2</v>
      </c>
      <c r="Y178" s="306">
        <v>2500</v>
      </c>
      <c r="Z178" s="306" t="s">
        <v>87</v>
      </c>
      <c r="AA178" s="306"/>
      <c r="AB178" s="296" t="s">
        <v>6129</v>
      </c>
      <c r="AC178" s="308" t="s">
        <v>1632</v>
      </c>
      <c r="AD178" s="298">
        <v>33</v>
      </c>
      <c r="AE178" s="308"/>
      <c r="AF178" s="309" t="s">
        <v>155</v>
      </c>
      <c r="AG178" s="308"/>
      <c r="AH178" s="308" t="s">
        <v>85</v>
      </c>
      <c r="AI178" s="299" t="s">
        <v>85</v>
      </c>
      <c r="AJ178" s="309" t="s">
        <v>265</v>
      </c>
      <c r="AK178" s="309" t="s">
        <v>85</v>
      </c>
      <c r="AL178" s="40" t="s">
        <v>85</v>
      </c>
      <c r="AM178" s="309" t="s">
        <v>85</v>
      </c>
      <c r="AN178" s="309">
        <v>16.100000000000001</v>
      </c>
      <c r="AO178" s="309"/>
      <c r="AP178" s="309"/>
      <c r="AQ178" s="309"/>
      <c r="AR178" s="309"/>
      <c r="AS178" s="309"/>
      <c r="AT178" s="309"/>
      <c r="AU178" s="309"/>
      <c r="AV178" s="309">
        <v>108</v>
      </c>
      <c r="AW178" s="309">
        <v>30</v>
      </c>
      <c r="AX178" s="81"/>
      <c r="AY178" s="309"/>
      <c r="AZ178" s="310" t="s">
        <v>85</v>
      </c>
      <c r="BA178" s="98" t="s">
        <v>85</v>
      </c>
      <c r="BB178" s="99" t="s">
        <v>85</v>
      </c>
      <c r="BC178" s="98" t="s">
        <v>85</v>
      </c>
      <c r="BD178" s="310">
        <v>28.2</v>
      </c>
      <c r="BE178" s="309">
        <v>19.8</v>
      </c>
      <c r="BF178" s="309">
        <v>19.8</v>
      </c>
      <c r="BG178" s="309">
        <v>10.7</v>
      </c>
      <c r="BH178" s="379">
        <v>6.8740914904991998E-2</v>
      </c>
      <c r="BI178" s="303">
        <v>36</v>
      </c>
      <c r="BJ178" s="309" t="s">
        <v>3930</v>
      </c>
      <c r="BK178" s="80" t="s">
        <v>4050</v>
      </c>
      <c r="BL178" s="309" t="s">
        <v>1155</v>
      </c>
      <c r="BM178" s="309" t="s">
        <v>1185</v>
      </c>
      <c r="BN178" s="309" t="s">
        <v>1186</v>
      </c>
      <c r="BO178" s="309" t="s">
        <v>1187</v>
      </c>
      <c r="BP178" s="309"/>
      <c r="BQ178" s="309"/>
      <c r="BR178" s="309"/>
      <c r="BS178" s="309"/>
      <c r="BT178" s="309"/>
      <c r="BU178" s="309"/>
      <c r="BV178" s="309" t="s">
        <v>1190</v>
      </c>
      <c r="BW178" s="309"/>
      <c r="BX178" s="309" t="s">
        <v>1191</v>
      </c>
      <c r="BY178" s="309"/>
      <c r="BZ178" s="324" t="str">
        <f t="shared" si="7"/>
        <v>DISCONTINUED - MR308 Roost, 17x8.5, 0mm Offset, 5x5.5, 108mm Centerbore, Matte Black</v>
      </c>
      <c r="CA178" s="324" t="s">
        <v>3880</v>
      </c>
      <c r="CB178" s="324" t="s">
        <v>3879</v>
      </c>
      <c r="CC178" s="313" t="str">
        <f t="shared" si="8"/>
        <v>STREET (3XX)</v>
      </c>
    </row>
    <row r="179" spans="1:81" s="301" customFormat="1" ht="15.75" customHeight="1">
      <c r="A179" s="22">
        <f t="shared" si="6"/>
        <v>176</v>
      </c>
      <c r="B179" s="99" t="s">
        <v>84</v>
      </c>
      <c r="C179" s="29" t="s">
        <v>1072</v>
      </c>
      <c r="D179" s="303" t="s">
        <v>1119</v>
      </c>
      <c r="E179" s="304" t="s">
        <v>157</v>
      </c>
      <c r="F179" s="304"/>
      <c r="G179" s="304"/>
      <c r="H179" s="304" t="s">
        <v>560</v>
      </c>
      <c r="I179" s="336">
        <v>42005</v>
      </c>
      <c r="J179" s="302">
        <v>43129</v>
      </c>
      <c r="K179" s="293" t="s">
        <v>1274</v>
      </c>
      <c r="L179" s="305">
        <v>200.5</v>
      </c>
      <c r="M179" s="295"/>
      <c r="N179" s="295"/>
      <c r="O179" s="303">
        <v>17</v>
      </c>
      <c r="P179" s="8">
        <v>8.5</v>
      </c>
      <c r="Q179" s="29" t="s">
        <v>1845</v>
      </c>
      <c r="R179" s="303">
        <v>5</v>
      </c>
      <c r="S179" s="303">
        <v>4.5</v>
      </c>
      <c r="T179" s="306">
        <v>0</v>
      </c>
      <c r="U179" s="331">
        <v>4.75</v>
      </c>
      <c r="V179" s="303" t="s">
        <v>85</v>
      </c>
      <c r="W179" s="311">
        <v>83</v>
      </c>
      <c r="X179" s="307">
        <v>25.2</v>
      </c>
      <c r="Y179" s="306">
        <v>2500</v>
      </c>
      <c r="Z179" s="306" t="s">
        <v>87</v>
      </c>
      <c r="AA179" s="306"/>
      <c r="AB179" s="296" t="s">
        <v>7182</v>
      </c>
      <c r="AC179" s="308" t="s">
        <v>1626</v>
      </c>
      <c r="AD179" s="298">
        <v>33</v>
      </c>
      <c r="AE179" s="308"/>
      <c r="AF179" s="309" t="s">
        <v>155</v>
      </c>
      <c r="AG179" s="308"/>
      <c r="AH179" s="308" t="s">
        <v>85</v>
      </c>
      <c r="AI179" s="299" t="s">
        <v>85</v>
      </c>
      <c r="AJ179" s="309" t="s">
        <v>265</v>
      </c>
      <c r="AK179" s="309" t="s">
        <v>85</v>
      </c>
      <c r="AL179" s="40" t="s">
        <v>85</v>
      </c>
      <c r="AM179" s="309" t="s">
        <v>85</v>
      </c>
      <c r="AN179" s="309">
        <v>16.100000000000001</v>
      </c>
      <c r="AO179" s="309"/>
      <c r="AP179" s="309">
        <v>3</v>
      </c>
      <c r="AQ179" s="309">
        <v>18</v>
      </c>
      <c r="AR179" s="309"/>
      <c r="AS179" s="309">
        <v>52</v>
      </c>
      <c r="AT179" s="309"/>
      <c r="AU179" s="309">
        <v>199</v>
      </c>
      <c r="AV179" s="309">
        <v>83</v>
      </c>
      <c r="AW179" s="309">
        <v>30</v>
      </c>
      <c r="AX179" s="81"/>
      <c r="AY179" s="309"/>
      <c r="AZ179" s="310" t="s">
        <v>85</v>
      </c>
      <c r="BA179" s="98" t="s">
        <v>85</v>
      </c>
      <c r="BB179" s="99" t="s">
        <v>85</v>
      </c>
      <c r="BC179" s="98" t="s">
        <v>85</v>
      </c>
      <c r="BD179" s="310">
        <v>28.2</v>
      </c>
      <c r="BE179" s="309">
        <v>19.8</v>
      </c>
      <c r="BF179" s="309">
        <v>19.8</v>
      </c>
      <c r="BG179" s="309">
        <v>10.7</v>
      </c>
      <c r="BH179" s="379">
        <v>6.8740914904991998E-2</v>
      </c>
      <c r="BI179" s="303">
        <v>36</v>
      </c>
      <c r="BJ179" s="309" t="s">
        <v>3930</v>
      </c>
      <c r="BK179" s="80" t="s">
        <v>4050</v>
      </c>
      <c r="BL179" s="309" t="s">
        <v>1155</v>
      </c>
      <c r="BM179" s="309" t="s">
        <v>1185</v>
      </c>
      <c r="BN179" s="309" t="s">
        <v>1186</v>
      </c>
      <c r="BO179" s="309" t="s">
        <v>1187</v>
      </c>
      <c r="BP179" s="309"/>
      <c r="BQ179" s="309"/>
      <c r="BR179" s="309"/>
      <c r="BS179" s="309"/>
      <c r="BT179" s="309"/>
      <c r="BU179" s="309"/>
      <c r="BV179" s="309" t="s">
        <v>1190</v>
      </c>
      <c r="BW179" s="309"/>
      <c r="BX179" s="309" t="s">
        <v>1191</v>
      </c>
      <c r="BY179" s="309"/>
      <c r="BZ179" s="324" t="str">
        <f t="shared" si="7"/>
        <v>DISCONTINUED - MR308 Roost, 17x8.5, 0mm Offset, 5x4.5, 83mm Centerbore, Matte Black</v>
      </c>
      <c r="CA179" s="324" t="s">
        <v>3880</v>
      </c>
      <c r="CB179" s="324" t="s">
        <v>3879</v>
      </c>
      <c r="CC179" s="313" t="str">
        <f t="shared" si="8"/>
        <v>STREET (3XX)</v>
      </c>
    </row>
    <row r="180" spans="1:81" s="301" customFormat="1" ht="15.75" customHeight="1">
      <c r="A180" s="22">
        <f t="shared" si="6"/>
        <v>177</v>
      </c>
      <c r="B180" s="99" t="s">
        <v>84</v>
      </c>
      <c r="C180" s="29" t="s">
        <v>1072</v>
      </c>
      <c r="D180" s="303" t="s">
        <v>1119</v>
      </c>
      <c r="E180" s="304" t="s">
        <v>159</v>
      </c>
      <c r="F180" s="304"/>
      <c r="G180" s="304"/>
      <c r="H180" s="304" t="s">
        <v>918</v>
      </c>
      <c r="I180" s="336">
        <v>42005</v>
      </c>
      <c r="J180" s="302">
        <v>43129</v>
      </c>
      <c r="K180" s="293" t="s">
        <v>1274</v>
      </c>
      <c r="L180" s="305">
        <v>200.5</v>
      </c>
      <c r="M180" s="295"/>
      <c r="N180" s="295"/>
      <c r="O180" s="303">
        <v>17</v>
      </c>
      <c r="P180" s="8">
        <v>8.5</v>
      </c>
      <c r="Q180" s="29" t="s">
        <v>1845</v>
      </c>
      <c r="R180" s="303">
        <v>5</v>
      </c>
      <c r="S180" s="303">
        <v>4.5</v>
      </c>
      <c r="T180" s="306">
        <v>0</v>
      </c>
      <c r="U180" s="331">
        <v>4.75</v>
      </c>
      <c r="V180" s="303" t="s">
        <v>85</v>
      </c>
      <c r="W180" s="311">
        <v>83</v>
      </c>
      <c r="X180" s="307">
        <v>25.2</v>
      </c>
      <c r="Y180" s="306">
        <v>2500</v>
      </c>
      <c r="Z180" s="306" t="s">
        <v>1264</v>
      </c>
      <c r="AA180" s="306"/>
      <c r="AB180" s="296" t="s">
        <v>7182</v>
      </c>
      <c r="AC180" s="308" t="s">
        <v>1626</v>
      </c>
      <c r="AD180" s="298">
        <v>33</v>
      </c>
      <c r="AE180" s="308"/>
      <c r="AF180" s="309" t="s">
        <v>155</v>
      </c>
      <c r="AG180" s="308"/>
      <c r="AH180" s="308" t="s">
        <v>85</v>
      </c>
      <c r="AI180" s="299" t="s">
        <v>85</v>
      </c>
      <c r="AJ180" s="309" t="s">
        <v>265</v>
      </c>
      <c r="AK180" s="309" t="s">
        <v>85</v>
      </c>
      <c r="AL180" s="40" t="s">
        <v>85</v>
      </c>
      <c r="AM180" s="309" t="s">
        <v>85</v>
      </c>
      <c r="AN180" s="309">
        <v>16.100000000000001</v>
      </c>
      <c r="AO180" s="309"/>
      <c r="AP180" s="309">
        <v>3</v>
      </c>
      <c r="AQ180" s="309">
        <v>18</v>
      </c>
      <c r="AR180" s="309"/>
      <c r="AS180" s="309">
        <v>52</v>
      </c>
      <c r="AT180" s="309"/>
      <c r="AU180" s="309">
        <v>199</v>
      </c>
      <c r="AV180" s="309">
        <v>83</v>
      </c>
      <c r="AW180" s="309">
        <v>30</v>
      </c>
      <c r="AX180" s="81"/>
      <c r="AY180" s="309"/>
      <c r="AZ180" s="310" t="s">
        <v>85</v>
      </c>
      <c r="BA180" s="98" t="s">
        <v>85</v>
      </c>
      <c r="BB180" s="99" t="s">
        <v>85</v>
      </c>
      <c r="BC180" s="98" t="s">
        <v>85</v>
      </c>
      <c r="BD180" s="310">
        <v>28.2</v>
      </c>
      <c r="BE180" s="309">
        <v>19.8</v>
      </c>
      <c r="BF180" s="309">
        <v>19.8</v>
      </c>
      <c r="BG180" s="309">
        <v>10.7</v>
      </c>
      <c r="BH180" s="379">
        <v>6.8740914904991998E-2</v>
      </c>
      <c r="BI180" s="303">
        <v>36</v>
      </c>
      <c r="BJ180" s="309" t="s">
        <v>3930</v>
      </c>
      <c r="BK180" s="80" t="s">
        <v>4050</v>
      </c>
      <c r="BL180" s="309" t="s">
        <v>1184</v>
      </c>
      <c r="BM180" s="309" t="s">
        <v>1185</v>
      </c>
      <c r="BN180" s="309" t="s">
        <v>1186</v>
      </c>
      <c r="BO180" s="309" t="s">
        <v>1187</v>
      </c>
      <c r="BP180" s="309"/>
      <c r="BQ180" s="309"/>
      <c r="BR180" s="309"/>
      <c r="BS180" s="309"/>
      <c r="BT180" s="309"/>
      <c r="BU180" s="309"/>
      <c r="BV180" s="309" t="s">
        <v>1188</v>
      </c>
      <c r="BW180" s="309"/>
      <c r="BX180" s="309" t="s">
        <v>1189</v>
      </c>
      <c r="BY180" s="309"/>
      <c r="BZ180" s="324" t="str">
        <f t="shared" si="7"/>
        <v>DISCONTINUED - MR308 Roost, 17x8.5, 0mm Offset, 5x4.5, 83mm Centerbore, Method Bronze</v>
      </c>
      <c r="CA180" s="324" t="s">
        <v>3880</v>
      </c>
      <c r="CB180" s="324" t="s">
        <v>3879</v>
      </c>
      <c r="CC180" s="313" t="str">
        <f t="shared" si="8"/>
        <v>STREET (3XX)</v>
      </c>
    </row>
    <row r="181" spans="1:81" s="301" customFormat="1" ht="15.75" customHeight="1">
      <c r="A181" s="22">
        <f t="shared" si="6"/>
        <v>178</v>
      </c>
      <c r="B181" s="99" t="s">
        <v>84</v>
      </c>
      <c r="C181" s="29" t="s">
        <v>1072</v>
      </c>
      <c r="D181" s="303" t="s">
        <v>1119</v>
      </c>
      <c r="E181" s="304" t="s">
        <v>164</v>
      </c>
      <c r="F181" s="304"/>
      <c r="G181" s="304"/>
      <c r="H181" s="304" t="s">
        <v>572</v>
      </c>
      <c r="I181" s="336">
        <v>42005</v>
      </c>
      <c r="J181" s="302">
        <v>43129</v>
      </c>
      <c r="K181" s="293" t="s">
        <v>1274</v>
      </c>
      <c r="L181" s="305">
        <v>260.5</v>
      </c>
      <c r="M181" s="295"/>
      <c r="N181" s="295"/>
      <c r="O181" s="303">
        <v>20</v>
      </c>
      <c r="P181" s="8">
        <v>9</v>
      </c>
      <c r="Q181" s="29" t="s">
        <v>1755</v>
      </c>
      <c r="R181" s="303">
        <v>5</v>
      </c>
      <c r="S181" s="303">
        <v>5</v>
      </c>
      <c r="T181" s="306">
        <v>0</v>
      </c>
      <c r="U181" s="331">
        <v>5</v>
      </c>
      <c r="V181" s="303" t="s">
        <v>85</v>
      </c>
      <c r="W181" s="311">
        <v>71.5</v>
      </c>
      <c r="X181" s="307">
        <v>34.799999999999997</v>
      </c>
      <c r="Y181" s="306">
        <v>2500</v>
      </c>
      <c r="Z181" s="306" t="s">
        <v>87</v>
      </c>
      <c r="AA181" s="306"/>
      <c r="AB181" s="296" t="s">
        <v>7183</v>
      </c>
      <c r="AC181" s="308" t="s">
        <v>1628</v>
      </c>
      <c r="AD181" s="298">
        <v>33</v>
      </c>
      <c r="AE181" s="308"/>
      <c r="AF181" s="309" t="s">
        <v>155</v>
      </c>
      <c r="AG181" s="308"/>
      <c r="AH181" s="308" t="s">
        <v>85</v>
      </c>
      <c r="AI181" s="299" t="s">
        <v>85</v>
      </c>
      <c r="AJ181" s="309" t="s">
        <v>265</v>
      </c>
      <c r="AK181" s="309" t="s">
        <v>85</v>
      </c>
      <c r="AL181" s="40" t="s">
        <v>85</v>
      </c>
      <c r="AM181" s="309" t="s">
        <v>85</v>
      </c>
      <c r="AN181" s="309">
        <v>16.100000000000001</v>
      </c>
      <c r="AO181" s="309"/>
      <c r="AP181" s="309"/>
      <c r="AQ181" s="309"/>
      <c r="AR181" s="309"/>
      <c r="AS181" s="309"/>
      <c r="AT181" s="309"/>
      <c r="AU181" s="309"/>
      <c r="AV181" s="309">
        <v>71.5</v>
      </c>
      <c r="AW181" s="309">
        <v>30</v>
      </c>
      <c r="AX181" s="81"/>
      <c r="AY181" s="309"/>
      <c r="AZ181" s="310" t="s">
        <v>85</v>
      </c>
      <c r="BA181" s="98" t="s">
        <v>85</v>
      </c>
      <c r="BB181" s="99" t="s">
        <v>85</v>
      </c>
      <c r="BC181" s="98" t="s">
        <v>85</v>
      </c>
      <c r="BD181" s="310">
        <v>37.799999999999997</v>
      </c>
      <c r="BE181" s="309">
        <v>22.8</v>
      </c>
      <c r="BF181" s="309">
        <v>22.8</v>
      </c>
      <c r="BG181" s="309">
        <v>11.1</v>
      </c>
      <c r="BH181" s="379">
        <v>9.4557029982336005E-2</v>
      </c>
      <c r="BI181" s="303">
        <v>24</v>
      </c>
      <c r="BJ181" s="309" t="s">
        <v>3930</v>
      </c>
      <c r="BK181" s="80" t="s">
        <v>4050</v>
      </c>
      <c r="BL181" s="309" t="s">
        <v>1155</v>
      </c>
      <c r="BM181" s="309" t="s">
        <v>1185</v>
      </c>
      <c r="BN181" s="309" t="s">
        <v>1186</v>
      </c>
      <c r="BO181" s="309" t="s">
        <v>1187</v>
      </c>
      <c r="BP181" s="309"/>
      <c r="BQ181" s="309"/>
      <c r="BR181" s="309"/>
      <c r="BS181" s="309"/>
      <c r="BT181" s="309"/>
      <c r="BU181" s="309"/>
      <c r="BV181" s="309" t="s">
        <v>1190</v>
      </c>
      <c r="BW181" s="309"/>
      <c r="BX181" s="309" t="s">
        <v>1191</v>
      </c>
      <c r="BY181" s="309"/>
      <c r="BZ181" s="324" t="str">
        <f t="shared" si="7"/>
        <v>DISCONTINUED - MR308 Roost, 20x9, 0mm Offset, 5x5, 71.5mm Centerbore, Matte Black</v>
      </c>
      <c r="CA181" s="324" t="s">
        <v>3880</v>
      </c>
      <c r="CB181" s="324" t="s">
        <v>3879</v>
      </c>
      <c r="CC181" s="313" t="str">
        <f t="shared" si="8"/>
        <v>STREET (3XX)</v>
      </c>
    </row>
    <row r="182" spans="1:81" s="301" customFormat="1" ht="15.75" customHeight="1">
      <c r="A182" s="22">
        <f t="shared" si="6"/>
        <v>179</v>
      </c>
      <c r="B182" s="99" t="s">
        <v>84</v>
      </c>
      <c r="C182" s="29" t="s">
        <v>1072</v>
      </c>
      <c r="D182" s="303" t="s">
        <v>1120</v>
      </c>
      <c r="E182" s="304" t="s">
        <v>167</v>
      </c>
      <c r="F182" s="304"/>
      <c r="G182" s="304"/>
      <c r="H182" s="304" t="s">
        <v>577</v>
      </c>
      <c r="I182" s="336">
        <v>42005</v>
      </c>
      <c r="J182" s="302">
        <v>43129</v>
      </c>
      <c r="K182" s="293" t="s">
        <v>1274</v>
      </c>
      <c r="L182" s="305">
        <v>195.5</v>
      </c>
      <c r="M182" s="295"/>
      <c r="N182" s="295"/>
      <c r="O182" s="303">
        <v>16</v>
      </c>
      <c r="P182" s="8">
        <v>8</v>
      </c>
      <c r="Q182" s="29" t="s">
        <v>1845</v>
      </c>
      <c r="R182" s="303">
        <v>5</v>
      </c>
      <c r="S182" s="303">
        <v>4.5</v>
      </c>
      <c r="T182" s="306">
        <v>0</v>
      </c>
      <c r="U182" s="331">
        <v>4.5</v>
      </c>
      <c r="V182" s="303" t="s">
        <v>85</v>
      </c>
      <c r="W182" s="311">
        <v>83</v>
      </c>
      <c r="X182" s="307">
        <v>22.900000000000002</v>
      </c>
      <c r="Y182" s="306">
        <v>2650</v>
      </c>
      <c r="Z182" s="306" t="s">
        <v>87</v>
      </c>
      <c r="AA182" s="306"/>
      <c r="AB182" s="296" t="s">
        <v>7145</v>
      </c>
      <c r="AC182" s="308" t="s">
        <v>1606</v>
      </c>
      <c r="AD182" s="298">
        <v>33</v>
      </c>
      <c r="AE182" s="308"/>
      <c r="AF182" s="309" t="s">
        <v>85</v>
      </c>
      <c r="AG182" s="308"/>
      <c r="AH182" s="308" t="s">
        <v>1686</v>
      </c>
      <c r="AI182" s="299" t="s">
        <v>85</v>
      </c>
      <c r="AJ182" s="309" t="s">
        <v>266</v>
      </c>
      <c r="AK182" s="309" t="s">
        <v>85</v>
      </c>
      <c r="AL182" s="40" t="s">
        <v>85</v>
      </c>
      <c r="AM182" s="309" t="s">
        <v>85</v>
      </c>
      <c r="AN182" s="309">
        <v>16.100000000000001</v>
      </c>
      <c r="AO182" s="309"/>
      <c r="AP182" s="309"/>
      <c r="AQ182" s="309"/>
      <c r="AR182" s="309"/>
      <c r="AS182" s="309"/>
      <c r="AT182" s="309"/>
      <c r="AU182" s="309"/>
      <c r="AV182" s="309">
        <v>77.2</v>
      </c>
      <c r="AW182" s="309">
        <v>52</v>
      </c>
      <c r="AX182" s="81"/>
      <c r="AY182" s="309"/>
      <c r="AZ182" s="310" t="s">
        <v>85</v>
      </c>
      <c r="BA182" s="98" t="s">
        <v>85</v>
      </c>
      <c r="BB182" s="99" t="s">
        <v>85</v>
      </c>
      <c r="BC182" s="98" t="s">
        <v>85</v>
      </c>
      <c r="BD182" s="310">
        <v>26.8</v>
      </c>
      <c r="BE182" s="309">
        <v>18.3</v>
      </c>
      <c r="BF182" s="309">
        <v>18.3</v>
      </c>
      <c r="BG182" s="309">
        <v>10.199999999999999</v>
      </c>
      <c r="BH182" s="379">
        <v>5.5976211402192E-2</v>
      </c>
      <c r="BI182" s="303">
        <v>36</v>
      </c>
      <c r="BJ182" s="309" t="s">
        <v>3930</v>
      </c>
      <c r="BK182" s="80" t="s">
        <v>4050</v>
      </c>
      <c r="BL182" s="309" t="s">
        <v>1165</v>
      </c>
      <c r="BM182" s="309" t="s">
        <v>1181</v>
      </c>
      <c r="BN182" s="309" t="s">
        <v>1157</v>
      </c>
      <c r="BO182" s="309"/>
      <c r="BP182" s="309"/>
      <c r="BQ182" s="309"/>
      <c r="BR182" s="309"/>
      <c r="BS182" s="309"/>
      <c r="BT182" s="309"/>
      <c r="BU182" s="309"/>
      <c r="BV182" s="309" t="s">
        <v>1192</v>
      </c>
      <c r="BW182" s="309"/>
      <c r="BX182" s="309" t="s">
        <v>1193</v>
      </c>
      <c r="BY182" s="309"/>
      <c r="BZ182" s="324" t="str">
        <f t="shared" si="7"/>
        <v>DISCONTINUED - MR309 Grid, 16x8, 0mm Offset, 5x4.5, 83mm Centerbore, Matte Black</v>
      </c>
      <c r="CA182" s="324" t="s">
        <v>3880</v>
      </c>
      <c r="CB182" s="324" t="s">
        <v>3879</v>
      </c>
      <c r="CC182" s="313" t="str">
        <f t="shared" si="8"/>
        <v>STREET (3XX)</v>
      </c>
    </row>
    <row r="183" spans="1:81" s="301" customFormat="1" ht="15.75" customHeight="1">
      <c r="A183" s="22">
        <f t="shared" si="6"/>
        <v>180</v>
      </c>
      <c r="B183" s="99" t="s">
        <v>84</v>
      </c>
      <c r="C183" s="29" t="s">
        <v>1072</v>
      </c>
      <c r="D183" s="303" t="s">
        <v>1120</v>
      </c>
      <c r="E183" s="304" t="s">
        <v>168</v>
      </c>
      <c r="F183" s="304"/>
      <c r="G183" s="304"/>
      <c r="H183" s="304" t="s">
        <v>578</v>
      </c>
      <c r="I183" s="336">
        <v>42005</v>
      </c>
      <c r="J183" s="302">
        <v>43129</v>
      </c>
      <c r="K183" s="293" t="s">
        <v>1274</v>
      </c>
      <c r="L183" s="305">
        <v>195.5</v>
      </c>
      <c r="M183" s="295"/>
      <c r="N183" s="295"/>
      <c r="O183" s="303">
        <v>16</v>
      </c>
      <c r="P183" s="8">
        <v>8</v>
      </c>
      <c r="Q183" s="29" t="s">
        <v>1845</v>
      </c>
      <c r="R183" s="303">
        <v>5</v>
      </c>
      <c r="S183" s="303">
        <v>4.5</v>
      </c>
      <c r="T183" s="306">
        <v>0</v>
      </c>
      <c r="U183" s="331">
        <v>4.5</v>
      </c>
      <c r="V183" s="303" t="s">
        <v>85</v>
      </c>
      <c r="W183" s="311">
        <v>83</v>
      </c>
      <c r="X183" s="307">
        <v>22.900000000000002</v>
      </c>
      <c r="Y183" s="306">
        <v>2650</v>
      </c>
      <c r="Z183" s="306" t="s">
        <v>5460</v>
      </c>
      <c r="AA183" s="306"/>
      <c r="AB183" s="296" t="s">
        <v>7145</v>
      </c>
      <c r="AC183" s="308" t="s">
        <v>1606</v>
      </c>
      <c r="AD183" s="298">
        <v>33</v>
      </c>
      <c r="AE183" s="308"/>
      <c r="AF183" s="309" t="s">
        <v>85</v>
      </c>
      <c r="AG183" s="308"/>
      <c r="AH183" s="308" t="s">
        <v>1686</v>
      </c>
      <c r="AI183" s="299" t="s">
        <v>85</v>
      </c>
      <c r="AJ183" s="309" t="s">
        <v>266</v>
      </c>
      <c r="AK183" s="309" t="s">
        <v>85</v>
      </c>
      <c r="AL183" s="40" t="s">
        <v>85</v>
      </c>
      <c r="AM183" s="309" t="s">
        <v>85</v>
      </c>
      <c r="AN183" s="309">
        <v>16.100000000000001</v>
      </c>
      <c r="AO183" s="309"/>
      <c r="AP183" s="309"/>
      <c r="AQ183" s="309"/>
      <c r="AR183" s="309"/>
      <c r="AS183" s="309"/>
      <c r="AT183" s="309"/>
      <c r="AU183" s="309"/>
      <c r="AV183" s="309">
        <v>77.2</v>
      </c>
      <c r="AW183" s="309">
        <v>52</v>
      </c>
      <c r="AX183" s="81"/>
      <c r="AY183" s="309"/>
      <c r="AZ183" s="310" t="s">
        <v>85</v>
      </c>
      <c r="BA183" s="98" t="s">
        <v>85</v>
      </c>
      <c r="BB183" s="99" t="s">
        <v>85</v>
      </c>
      <c r="BC183" s="98" t="s">
        <v>85</v>
      </c>
      <c r="BD183" s="310">
        <v>26.8</v>
      </c>
      <c r="BE183" s="309">
        <v>18.3</v>
      </c>
      <c r="BF183" s="309">
        <v>18.3</v>
      </c>
      <c r="BG183" s="309">
        <v>10.199999999999999</v>
      </c>
      <c r="BH183" s="379">
        <v>5.5976211402192E-2</v>
      </c>
      <c r="BI183" s="303">
        <v>36</v>
      </c>
      <c r="BJ183" s="309" t="s">
        <v>3930</v>
      </c>
      <c r="BK183" s="80" t="s">
        <v>4050</v>
      </c>
      <c r="BL183" s="309" t="s">
        <v>1194</v>
      </c>
      <c r="BM183" s="309" t="s">
        <v>1181</v>
      </c>
      <c r="BN183" s="309" t="s">
        <v>1157</v>
      </c>
      <c r="BO183" s="309"/>
      <c r="BP183" s="309"/>
      <c r="BQ183" s="309"/>
      <c r="BR183" s="309"/>
      <c r="BS183" s="309"/>
      <c r="BT183" s="309"/>
      <c r="BU183" s="309"/>
      <c r="BV183" s="309" t="s">
        <v>1195</v>
      </c>
      <c r="BW183" s="309"/>
      <c r="BX183" s="309" t="s">
        <v>1196</v>
      </c>
      <c r="BY183" s="309"/>
      <c r="BZ183" s="324" t="str">
        <f t="shared" si="7"/>
        <v>DISCONTINUED - MR309 Grid, 16x8, 0mm Offset, 5x4.5, 83mm Centerbore, Titanium - Matte Black  Lip</v>
      </c>
      <c r="CA183" s="324" t="s">
        <v>3880</v>
      </c>
      <c r="CB183" s="324" t="s">
        <v>3879</v>
      </c>
      <c r="CC183" s="313" t="str">
        <f t="shared" si="8"/>
        <v>STREET (3XX)</v>
      </c>
    </row>
    <row r="184" spans="1:81" s="301" customFormat="1" ht="15.75" customHeight="1">
      <c r="A184" s="22">
        <f t="shared" si="6"/>
        <v>181</v>
      </c>
      <c r="B184" s="99" t="s">
        <v>84</v>
      </c>
      <c r="C184" s="29" t="s">
        <v>1072</v>
      </c>
      <c r="D184" s="303" t="s">
        <v>1120</v>
      </c>
      <c r="E184" s="304" t="s">
        <v>169</v>
      </c>
      <c r="F184" s="304"/>
      <c r="G184" s="304"/>
      <c r="H184" s="304" t="s">
        <v>581</v>
      </c>
      <c r="I184" s="336">
        <v>42005</v>
      </c>
      <c r="J184" s="302">
        <v>43129</v>
      </c>
      <c r="K184" s="293" t="s">
        <v>1274</v>
      </c>
      <c r="L184" s="305">
        <v>195.5</v>
      </c>
      <c r="M184" s="295"/>
      <c r="N184" s="295"/>
      <c r="O184" s="303">
        <v>16</v>
      </c>
      <c r="P184" s="8">
        <v>8</v>
      </c>
      <c r="Q184" s="29" t="s">
        <v>1762</v>
      </c>
      <c r="R184" s="303">
        <v>8</v>
      </c>
      <c r="S184" s="303">
        <v>6.5</v>
      </c>
      <c r="T184" s="306">
        <v>0</v>
      </c>
      <c r="U184" s="331">
        <v>4.5</v>
      </c>
      <c r="V184" s="303" t="s">
        <v>85</v>
      </c>
      <c r="W184" s="311">
        <v>131</v>
      </c>
      <c r="X184" s="307">
        <v>22.900000000000002</v>
      </c>
      <c r="Y184" s="306">
        <v>3640</v>
      </c>
      <c r="Z184" s="306" t="s">
        <v>87</v>
      </c>
      <c r="AA184" s="306"/>
      <c r="AB184" s="296" t="s">
        <v>7146</v>
      </c>
      <c r="AC184" s="308" t="s">
        <v>1603</v>
      </c>
      <c r="AD184" s="298">
        <v>33</v>
      </c>
      <c r="AE184" s="308"/>
      <c r="AF184" s="309" t="s">
        <v>85</v>
      </c>
      <c r="AG184" s="308"/>
      <c r="AH184" s="308" t="s">
        <v>1686</v>
      </c>
      <c r="AI184" s="299" t="s">
        <v>85</v>
      </c>
      <c r="AJ184" s="309" t="s">
        <v>266</v>
      </c>
      <c r="AK184" s="309" t="s">
        <v>85</v>
      </c>
      <c r="AL184" s="40" t="s">
        <v>85</v>
      </c>
      <c r="AM184" s="309" t="s">
        <v>85</v>
      </c>
      <c r="AN184" s="309">
        <v>16.100000000000001</v>
      </c>
      <c r="AO184" s="309"/>
      <c r="AP184" s="309"/>
      <c r="AQ184" s="309"/>
      <c r="AR184" s="309"/>
      <c r="AS184" s="309"/>
      <c r="AT184" s="309"/>
      <c r="AU184" s="309"/>
      <c r="AV184" s="309">
        <v>123</v>
      </c>
      <c r="AW184" s="309">
        <v>100</v>
      </c>
      <c r="AX184" s="81"/>
      <c r="AY184" s="309"/>
      <c r="AZ184" s="310" t="s">
        <v>85</v>
      </c>
      <c r="BA184" s="98" t="s">
        <v>85</v>
      </c>
      <c r="BB184" s="99" t="s">
        <v>85</v>
      </c>
      <c r="BC184" s="98" t="s">
        <v>85</v>
      </c>
      <c r="BD184" s="310">
        <v>26.8</v>
      </c>
      <c r="BE184" s="309">
        <v>18.3</v>
      </c>
      <c r="BF184" s="309">
        <v>18.3</v>
      </c>
      <c r="BG184" s="309">
        <v>10.199999999999999</v>
      </c>
      <c r="BH184" s="379">
        <v>5.5976211402192E-2</v>
      </c>
      <c r="BI184" s="303">
        <v>36</v>
      </c>
      <c r="BJ184" s="309" t="s">
        <v>3930</v>
      </c>
      <c r="BK184" s="80" t="s">
        <v>4050</v>
      </c>
      <c r="BL184" s="309" t="s">
        <v>1165</v>
      </c>
      <c r="BM184" s="309" t="s">
        <v>1181</v>
      </c>
      <c r="BN184" s="309" t="s">
        <v>1157</v>
      </c>
      <c r="BO184" s="309"/>
      <c r="BP184" s="309"/>
      <c r="BQ184" s="309"/>
      <c r="BR184" s="309"/>
      <c r="BS184" s="309"/>
      <c r="BT184" s="309"/>
      <c r="BU184" s="309"/>
      <c r="BV184" s="309" t="s">
        <v>1192</v>
      </c>
      <c r="BW184" s="309"/>
      <c r="BX184" s="309" t="s">
        <v>1193</v>
      </c>
      <c r="BY184" s="309"/>
      <c r="BZ184" s="324" t="str">
        <f t="shared" si="7"/>
        <v>DISCONTINUED - MR309 Grid, 16x8, 0mm Offset, 8x6.5, 131mm Centerbore, Matte Black</v>
      </c>
      <c r="CA184" s="324" t="s">
        <v>3880</v>
      </c>
      <c r="CB184" s="324" t="s">
        <v>3879</v>
      </c>
      <c r="CC184" s="313" t="str">
        <f t="shared" si="8"/>
        <v>STREET (3XX)</v>
      </c>
    </row>
    <row r="185" spans="1:81" s="301" customFormat="1" ht="15.75" customHeight="1">
      <c r="A185" s="22">
        <f t="shared" si="6"/>
        <v>182</v>
      </c>
      <c r="B185" s="99" t="s">
        <v>84</v>
      </c>
      <c r="C185" s="29" t="s">
        <v>1072</v>
      </c>
      <c r="D185" s="303" t="s">
        <v>1120</v>
      </c>
      <c r="E185" s="304" t="s">
        <v>170</v>
      </c>
      <c r="F185" s="304"/>
      <c r="G185" s="304"/>
      <c r="H185" s="304" t="s">
        <v>582</v>
      </c>
      <c r="I185" s="336">
        <v>42005</v>
      </c>
      <c r="J185" s="302">
        <v>43129</v>
      </c>
      <c r="K185" s="293" t="s">
        <v>1274</v>
      </c>
      <c r="L185" s="305">
        <v>195.5</v>
      </c>
      <c r="M185" s="295"/>
      <c r="N185" s="295"/>
      <c r="O185" s="303">
        <v>16</v>
      </c>
      <c r="P185" s="8">
        <v>8</v>
      </c>
      <c r="Q185" s="29" t="s">
        <v>1762</v>
      </c>
      <c r="R185" s="303">
        <v>8</v>
      </c>
      <c r="S185" s="303">
        <v>6.5</v>
      </c>
      <c r="T185" s="306">
        <v>0</v>
      </c>
      <c r="U185" s="331">
        <v>4.5</v>
      </c>
      <c r="V185" s="303" t="s">
        <v>85</v>
      </c>
      <c r="W185" s="311">
        <v>131</v>
      </c>
      <c r="X185" s="307">
        <v>22.900000000000002</v>
      </c>
      <c r="Y185" s="306">
        <v>3640</v>
      </c>
      <c r="Z185" s="306" t="s">
        <v>5460</v>
      </c>
      <c r="AA185" s="306"/>
      <c r="AB185" s="296" t="s">
        <v>7146</v>
      </c>
      <c r="AC185" s="308" t="s">
        <v>1603</v>
      </c>
      <c r="AD185" s="298">
        <v>33</v>
      </c>
      <c r="AE185" s="308"/>
      <c r="AF185" s="309" t="s">
        <v>85</v>
      </c>
      <c r="AG185" s="308"/>
      <c r="AH185" s="308" t="s">
        <v>1686</v>
      </c>
      <c r="AI185" s="299" t="s">
        <v>85</v>
      </c>
      <c r="AJ185" s="309" t="s">
        <v>266</v>
      </c>
      <c r="AK185" s="309" t="s">
        <v>85</v>
      </c>
      <c r="AL185" s="40" t="s">
        <v>85</v>
      </c>
      <c r="AM185" s="309" t="s">
        <v>85</v>
      </c>
      <c r="AN185" s="309">
        <v>16.100000000000001</v>
      </c>
      <c r="AO185" s="309"/>
      <c r="AP185" s="309"/>
      <c r="AQ185" s="309"/>
      <c r="AR185" s="309"/>
      <c r="AS185" s="309"/>
      <c r="AT185" s="309"/>
      <c r="AU185" s="309"/>
      <c r="AV185" s="309">
        <v>123</v>
      </c>
      <c r="AW185" s="309">
        <v>100</v>
      </c>
      <c r="AX185" s="81"/>
      <c r="AY185" s="309"/>
      <c r="AZ185" s="310" t="s">
        <v>85</v>
      </c>
      <c r="BA185" s="98" t="s">
        <v>85</v>
      </c>
      <c r="BB185" s="99" t="s">
        <v>85</v>
      </c>
      <c r="BC185" s="98" t="s">
        <v>85</v>
      </c>
      <c r="BD185" s="310">
        <v>26.8</v>
      </c>
      <c r="BE185" s="309">
        <v>18.3</v>
      </c>
      <c r="BF185" s="309">
        <v>18.3</v>
      </c>
      <c r="BG185" s="309">
        <v>10.199999999999999</v>
      </c>
      <c r="BH185" s="379">
        <v>5.5976211402192E-2</v>
      </c>
      <c r="BI185" s="303">
        <v>36</v>
      </c>
      <c r="BJ185" s="309" t="s">
        <v>3930</v>
      </c>
      <c r="BK185" s="80" t="s">
        <v>4050</v>
      </c>
      <c r="BL185" s="309" t="s">
        <v>1194</v>
      </c>
      <c r="BM185" s="309" t="s">
        <v>1181</v>
      </c>
      <c r="BN185" s="309" t="s">
        <v>1157</v>
      </c>
      <c r="BO185" s="309"/>
      <c r="BP185" s="309"/>
      <c r="BQ185" s="309"/>
      <c r="BR185" s="309"/>
      <c r="BS185" s="309"/>
      <c r="BT185" s="309"/>
      <c r="BU185" s="309"/>
      <c r="BV185" s="309" t="s">
        <v>1195</v>
      </c>
      <c r="BW185" s="309"/>
      <c r="BX185" s="309" t="s">
        <v>1196</v>
      </c>
      <c r="BY185" s="309"/>
      <c r="BZ185" s="324" t="str">
        <f t="shared" si="7"/>
        <v>DISCONTINUED - MR309 Grid, 16x8, 0mm Offset, 8x6.5, 131mm Centerbore, Titanium - Matte Black  Lip</v>
      </c>
      <c r="CA185" s="324" t="s">
        <v>3880</v>
      </c>
      <c r="CB185" s="324" t="s">
        <v>3879</v>
      </c>
      <c r="CC185" s="313" t="str">
        <f t="shared" si="8"/>
        <v>STREET (3XX)</v>
      </c>
    </row>
    <row r="186" spans="1:81" s="301" customFormat="1" ht="15.75" customHeight="1">
      <c r="A186" s="22">
        <f t="shared" si="6"/>
        <v>183</v>
      </c>
      <c r="B186" s="99" t="s">
        <v>84</v>
      </c>
      <c r="C186" s="29" t="s">
        <v>1089</v>
      </c>
      <c r="D186" s="303" t="s">
        <v>1147</v>
      </c>
      <c r="E186" s="304" t="s">
        <v>183</v>
      </c>
      <c r="F186" s="304"/>
      <c r="G186" s="304"/>
      <c r="H186" s="304" t="s">
        <v>743</v>
      </c>
      <c r="I186" s="336">
        <v>41640</v>
      </c>
      <c r="J186" s="302">
        <v>43129</v>
      </c>
      <c r="K186" s="293" t="s">
        <v>1274</v>
      </c>
      <c r="L186" s="305">
        <v>183.5</v>
      </c>
      <c r="M186" s="295"/>
      <c r="N186" s="295"/>
      <c r="O186" s="303">
        <v>12</v>
      </c>
      <c r="P186" s="8">
        <v>7</v>
      </c>
      <c r="Q186" s="29" t="s">
        <v>1744</v>
      </c>
      <c r="R186" s="303">
        <v>4</v>
      </c>
      <c r="S186" s="303">
        <v>115</v>
      </c>
      <c r="T186" s="306">
        <v>38</v>
      </c>
      <c r="U186" s="331">
        <v>5.3</v>
      </c>
      <c r="V186" s="303" t="s">
        <v>186</v>
      </c>
      <c r="W186" s="311">
        <v>85.5</v>
      </c>
      <c r="X186" s="307">
        <v>11.6</v>
      </c>
      <c r="Y186" s="306">
        <v>1600</v>
      </c>
      <c r="Z186" s="306" t="s">
        <v>87</v>
      </c>
      <c r="AA186" s="306"/>
      <c r="AB186" s="296" t="s">
        <v>7149</v>
      </c>
      <c r="AC186" s="308" t="s">
        <v>1621</v>
      </c>
      <c r="AD186" s="298">
        <v>22</v>
      </c>
      <c r="AE186" s="308"/>
      <c r="AF186" s="309" t="s">
        <v>85</v>
      </c>
      <c r="AG186" s="308"/>
      <c r="AH186" s="308" t="s">
        <v>85</v>
      </c>
      <c r="AI186" s="299" t="s">
        <v>85</v>
      </c>
      <c r="AJ186" s="309" t="s">
        <v>266</v>
      </c>
      <c r="AK186" s="309" t="s">
        <v>85</v>
      </c>
      <c r="AL186" s="40" t="s">
        <v>85</v>
      </c>
      <c r="AM186" s="309" t="s">
        <v>85</v>
      </c>
      <c r="AN186" s="309"/>
      <c r="AO186" s="309"/>
      <c r="AP186" s="309"/>
      <c r="AQ186" s="309"/>
      <c r="AR186" s="309"/>
      <c r="AS186" s="309"/>
      <c r="AT186" s="309"/>
      <c r="AU186" s="309"/>
      <c r="AV186" s="309">
        <v>80</v>
      </c>
      <c r="AW186" s="309">
        <v>45</v>
      </c>
      <c r="AX186" s="81"/>
      <c r="AY186" s="309"/>
      <c r="AZ186" s="310" t="s">
        <v>1524</v>
      </c>
      <c r="BA186" s="98" t="s">
        <v>85</v>
      </c>
      <c r="BB186" s="99" t="s">
        <v>1519</v>
      </c>
      <c r="BC186" s="98">
        <v>11</v>
      </c>
      <c r="BD186" s="310">
        <v>15</v>
      </c>
      <c r="BE186" s="309">
        <v>10.7</v>
      </c>
      <c r="BF186" s="309">
        <v>14.7</v>
      </c>
      <c r="BG186" s="309">
        <v>9.5</v>
      </c>
      <c r="BH186" s="379">
        <v>2.4486452317319992E-2</v>
      </c>
      <c r="BI186" s="303">
        <v>48</v>
      </c>
      <c r="BJ186" s="309" t="s">
        <v>3930</v>
      </c>
      <c r="BK186" s="80" t="s">
        <v>4050</v>
      </c>
      <c r="BL186" s="309" t="s">
        <v>1208</v>
      </c>
      <c r="BM186" s="309" t="s">
        <v>1209</v>
      </c>
      <c r="BN186" s="309" t="s">
        <v>1157</v>
      </c>
      <c r="BO186" s="309"/>
      <c r="BP186" s="309"/>
      <c r="BQ186" s="309"/>
      <c r="BR186" s="309"/>
      <c r="BS186" s="309"/>
      <c r="BT186" s="309"/>
      <c r="BU186" s="309"/>
      <c r="BV186" s="309" t="s">
        <v>1210</v>
      </c>
      <c r="BW186" s="309"/>
      <c r="BX186" s="309" t="s">
        <v>1211</v>
      </c>
      <c r="BY186" s="309"/>
      <c r="BZ186" s="324" t="str">
        <f t="shared" si="7"/>
        <v>DISCONTINUED - MR401 UTV Beadlock, 12x7, 5+2/+38mm Offset, 4x115, 85.5mm Centerbore, Matte Black, w/ BH-H20875</v>
      </c>
      <c r="CA186" s="324" t="s">
        <v>3880</v>
      </c>
      <c r="CB186" s="324" t="s">
        <v>3879</v>
      </c>
      <c r="CC186" s="313" t="str">
        <f t="shared" si="8"/>
        <v>UTV (4XX)</v>
      </c>
    </row>
    <row r="187" spans="1:81" s="301" customFormat="1" ht="15.75" customHeight="1">
      <c r="A187" s="22">
        <f t="shared" si="6"/>
        <v>184</v>
      </c>
      <c r="B187" s="99" t="s">
        <v>84</v>
      </c>
      <c r="C187" s="29" t="s">
        <v>1089</v>
      </c>
      <c r="D187" s="303" t="s">
        <v>1147</v>
      </c>
      <c r="E187" s="304" t="s">
        <v>192</v>
      </c>
      <c r="F187" s="304"/>
      <c r="G187" s="304"/>
      <c r="H187" s="304" t="s">
        <v>746</v>
      </c>
      <c r="I187" s="336">
        <v>41640</v>
      </c>
      <c r="J187" s="302">
        <v>43129</v>
      </c>
      <c r="K187" s="293" t="s">
        <v>1274</v>
      </c>
      <c r="L187" s="305">
        <v>193.5</v>
      </c>
      <c r="M187" s="295"/>
      <c r="N187" s="295"/>
      <c r="O187" s="303">
        <v>12</v>
      </c>
      <c r="P187" s="8">
        <v>8</v>
      </c>
      <c r="Q187" s="29" t="s">
        <v>1746</v>
      </c>
      <c r="R187" s="303">
        <v>4</v>
      </c>
      <c r="S187" s="303">
        <v>156</v>
      </c>
      <c r="T187" s="306">
        <v>0</v>
      </c>
      <c r="U187" s="331">
        <v>4.3</v>
      </c>
      <c r="V187" s="303" t="s">
        <v>193</v>
      </c>
      <c r="W187" s="311">
        <v>132</v>
      </c>
      <c r="X187" s="307">
        <v>12.5</v>
      </c>
      <c r="Y187" s="306">
        <v>1600</v>
      </c>
      <c r="Z187" s="306" t="s">
        <v>87</v>
      </c>
      <c r="AA187" s="306"/>
      <c r="AB187" s="296" t="s">
        <v>7184</v>
      </c>
      <c r="AC187" s="308" t="s">
        <v>1623</v>
      </c>
      <c r="AD187" s="298">
        <v>22</v>
      </c>
      <c r="AE187" s="308"/>
      <c r="AF187" s="309" t="s">
        <v>85</v>
      </c>
      <c r="AG187" s="308"/>
      <c r="AH187" s="308" t="s">
        <v>85</v>
      </c>
      <c r="AI187" s="299" t="s">
        <v>85</v>
      </c>
      <c r="AJ187" s="309" t="s">
        <v>266</v>
      </c>
      <c r="AK187" s="309" t="s">
        <v>85</v>
      </c>
      <c r="AL187" s="40" t="s">
        <v>85</v>
      </c>
      <c r="AM187" s="309" t="s">
        <v>85</v>
      </c>
      <c r="AN187" s="309">
        <v>12.4</v>
      </c>
      <c r="AO187" s="309"/>
      <c r="AP187" s="309"/>
      <c r="AQ187" s="309"/>
      <c r="AR187" s="309"/>
      <c r="AS187" s="309"/>
      <c r="AT187" s="309"/>
      <c r="AU187" s="309"/>
      <c r="AV187" s="309">
        <v>120</v>
      </c>
      <c r="AW187" s="309">
        <v>45</v>
      </c>
      <c r="AX187" s="81"/>
      <c r="AY187" s="309"/>
      <c r="AZ187" s="310" t="s">
        <v>1524</v>
      </c>
      <c r="BA187" s="98" t="s">
        <v>85</v>
      </c>
      <c r="BB187" s="99" t="s">
        <v>1519</v>
      </c>
      <c r="BC187" s="98">
        <v>11</v>
      </c>
      <c r="BD187" s="310">
        <v>15</v>
      </c>
      <c r="BE187" s="309">
        <v>14.5</v>
      </c>
      <c r="BF187" s="309">
        <v>14.5</v>
      </c>
      <c r="BG187" s="309">
        <v>10.199999999999999</v>
      </c>
      <c r="BH187" s="379">
        <v>3.5142878101199981E-2</v>
      </c>
      <c r="BI187" s="303">
        <v>48</v>
      </c>
      <c r="BJ187" s="309" t="s">
        <v>3930</v>
      </c>
      <c r="BK187" s="80" t="s">
        <v>4050</v>
      </c>
      <c r="BL187" s="309" t="s">
        <v>1208</v>
      </c>
      <c r="BM187" s="309" t="s">
        <v>1209</v>
      </c>
      <c r="BN187" s="309" t="s">
        <v>1157</v>
      </c>
      <c r="BO187" s="309"/>
      <c r="BP187" s="309"/>
      <c r="BQ187" s="309"/>
      <c r="BR187" s="309"/>
      <c r="BS187" s="309"/>
      <c r="BT187" s="309"/>
      <c r="BU187" s="309"/>
      <c r="BV187" s="309" t="s">
        <v>1210</v>
      </c>
      <c r="BW187" s="309"/>
      <c r="BX187" s="309" t="s">
        <v>1211</v>
      </c>
      <c r="BY187" s="309"/>
      <c r="BZ187" s="324" t="str">
        <f t="shared" si="7"/>
        <v>DISCONTINUED - MR401 UTV Beadlock, 12x8, 4+4/0mm Offset, 4x156, 132mm Centerbore, Matte Black, w/ BH-H20875</v>
      </c>
      <c r="CA187" s="324" t="s">
        <v>3880</v>
      </c>
      <c r="CB187" s="324" t="s">
        <v>3879</v>
      </c>
      <c r="CC187" s="313" t="str">
        <f t="shared" si="8"/>
        <v>UTV (4XX)</v>
      </c>
    </row>
    <row r="188" spans="1:81" s="301" customFormat="1" ht="15.75" customHeight="1">
      <c r="A188" s="22">
        <f t="shared" si="6"/>
        <v>185</v>
      </c>
      <c r="B188" s="99" t="s">
        <v>84</v>
      </c>
      <c r="C188" s="29" t="s">
        <v>1089</v>
      </c>
      <c r="D188" s="303" t="s">
        <v>1147</v>
      </c>
      <c r="E188" s="304" t="s">
        <v>194</v>
      </c>
      <c r="F188" s="304"/>
      <c r="G188" s="304"/>
      <c r="H188" s="304" t="s">
        <v>750</v>
      </c>
      <c r="I188" s="336">
        <v>41640</v>
      </c>
      <c r="J188" s="302">
        <v>43129</v>
      </c>
      <c r="K188" s="293" t="s">
        <v>1274</v>
      </c>
      <c r="L188" s="305">
        <v>201.5</v>
      </c>
      <c r="M188" s="295"/>
      <c r="N188" s="295"/>
      <c r="O188" s="303">
        <v>14</v>
      </c>
      <c r="P188" s="8">
        <v>7</v>
      </c>
      <c r="Q188" s="29" t="s">
        <v>1743</v>
      </c>
      <c r="R188" s="303">
        <v>4</v>
      </c>
      <c r="S188" s="303">
        <v>110</v>
      </c>
      <c r="T188" s="306">
        <v>38</v>
      </c>
      <c r="U188" s="331">
        <v>5.3</v>
      </c>
      <c r="V188" s="303" t="s">
        <v>186</v>
      </c>
      <c r="W188" s="311">
        <v>80.3</v>
      </c>
      <c r="X188" s="307">
        <v>14.2</v>
      </c>
      <c r="Y188" s="306">
        <v>1600</v>
      </c>
      <c r="Z188" s="306" t="s">
        <v>196</v>
      </c>
      <c r="AA188" s="306"/>
      <c r="AB188" s="296" t="s">
        <v>4481</v>
      </c>
      <c r="AC188" s="308" t="s">
        <v>1620</v>
      </c>
      <c r="AD188" s="298">
        <v>22</v>
      </c>
      <c r="AE188" s="308"/>
      <c r="AF188" s="309" t="s">
        <v>85</v>
      </c>
      <c r="AG188" s="308"/>
      <c r="AH188" s="308" t="s">
        <v>85</v>
      </c>
      <c r="AI188" s="299" t="s">
        <v>85</v>
      </c>
      <c r="AJ188" s="309" t="s">
        <v>266</v>
      </c>
      <c r="AK188" s="309" t="s">
        <v>85</v>
      </c>
      <c r="AL188" s="40" t="s">
        <v>85</v>
      </c>
      <c r="AM188" s="309" t="s">
        <v>85</v>
      </c>
      <c r="AN188" s="309">
        <v>12.4</v>
      </c>
      <c r="AO188" s="309"/>
      <c r="AP188" s="309"/>
      <c r="AQ188" s="309"/>
      <c r="AR188" s="309"/>
      <c r="AS188" s="309"/>
      <c r="AT188" s="309"/>
      <c r="AU188" s="309"/>
      <c r="AV188" s="309">
        <v>80</v>
      </c>
      <c r="AW188" s="309">
        <v>45</v>
      </c>
      <c r="AX188" s="81"/>
      <c r="AY188" s="309"/>
      <c r="AZ188" s="310" t="s">
        <v>1525</v>
      </c>
      <c r="BA188" s="98" t="s">
        <v>85</v>
      </c>
      <c r="BB188" s="99" t="s">
        <v>1519</v>
      </c>
      <c r="BC188" s="98">
        <v>11</v>
      </c>
      <c r="BD188" s="310">
        <v>17</v>
      </c>
      <c r="BE188" s="309">
        <v>16.399999999999999</v>
      </c>
      <c r="BF188" s="309">
        <v>16.399999999999999</v>
      </c>
      <c r="BG188" s="309">
        <v>9.1</v>
      </c>
      <c r="BH188" s="379">
        <v>4.0107929074303987E-2</v>
      </c>
      <c r="BI188" s="303">
        <v>48</v>
      </c>
      <c r="BJ188" s="309" t="s">
        <v>3930</v>
      </c>
      <c r="BK188" s="80" t="s">
        <v>4050</v>
      </c>
      <c r="BL188" s="309" t="s">
        <v>1208</v>
      </c>
      <c r="BM188" s="309" t="s">
        <v>1209</v>
      </c>
      <c r="BN188" s="309" t="s">
        <v>1157</v>
      </c>
      <c r="BO188" s="309"/>
      <c r="BP188" s="309"/>
      <c r="BQ188" s="309"/>
      <c r="BR188" s="309"/>
      <c r="BS188" s="309"/>
      <c r="BT188" s="309"/>
      <c r="BU188" s="309"/>
      <c r="BV188" s="309" t="s">
        <v>1212</v>
      </c>
      <c r="BW188" s="309"/>
      <c r="BX188" s="309" t="s">
        <v>1213</v>
      </c>
      <c r="BY188" s="309"/>
      <c r="BZ188" s="324" t="str">
        <f t="shared" si="7"/>
        <v>DISCONTINUED - MR401 UTV Beadlock, 14x7, 5+2/+38mm Offset, 4x110, 80.3mm Centerbore, Machined, w/ BH-H20875</v>
      </c>
      <c r="CA188" s="324" t="s">
        <v>3880</v>
      </c>
      <c r="CB188" s="324" t="s">
        <v>3879</v>
      </c>
      <c r="CC188" s="313" t="str">
        <f t="shared" si="8"/>
        <v>UTV (4XX)</v>
      </c>
    </row>
    <row r="189" spans="1:81" s="301" customFormat="1" ht="15.75" customHeight="1">
      <c r="A189" s="22">
        <f t="shared" si="6"/>
        <v>186</v>
      </c>
      <c r="B189" s="99" t="s">
        <v>84</v>
      </c>
      <c r="C189" s="29" t="s">
        <v>1089</v>
      </c>
      <c r="D189" s="303" t="s">
        <v>1147</v>
      </c>
      <c r="E189" s="304" t="s">
        <v>199</v>
      </c>
      <c r="F189" s="304"/>
      <c r="G189" s="304"/>
      <c r="H189" s="304" t="s">
        <v>753</v>
      </c>
      <c r="I189" s="336">
        <v>41640</v>
      </c>
      <c r="J189" s="302">
        <v>43129</v>
      </c>
      <c r="K189" s="293" t="s">
        <v>1274</v>
      </c>
      <c r="L189" s="305">
        <v>201.5</v>
      </c>
      <c r="M189" s="295"/>
      <c r="N189" s="295"/>
      <c r="O189" s="303">
        <v>14</v>
      </c>
      <c r="P189" s="8">
        <v>7</v>
      </c>
      <c r="Q189" s="29" t="s">
        <v>1744</v>
      </c>
      <c r="R189" s="303">
        <v>4</v>
      </c>
      <c r="S189" s="303">
        <v>115</v>
      </c>
      <c r="T189" s="306">
        <v>13</v>
      </c>
      <c r="U189" s="331">
        <v>4.3</v>
      </c>
      <c r="V189" s="303" t="s">
        <v>189</v>
      </c>
      <c r="W189" s="311">
        <v>85.5</v>
      </c>
      <c r="X189" s="307">
        <v>14.2</v>
      </c>
      <c r="Y189" s="306">
        <v>1600</v>
      </c>
      <c r="Z189" s="306" t="s">
        <v>196</v>
      </c>
      <c r="AA189" s="306"/>
      <c r="AB189" s="296" t="s">
        <v>7185</v>
      </c>
      <c r="AC189" s="308" t="s">
        <v>1621</v>
      </c>
      <c r="AD189" s="298">
        <v>22</v>
      </c>
      <c r="AE189" s="308"/>
      <c r="AF189" s="309" t="s">
        <v>85</v>
      </c>
      <c r="AG189" s="308"/>
      <c r="AH189" s="308" t="s">
        <v>85</v>
      </c>
      <c r="AI189" s="299" t="s">
        <v>85</v>
      </c>
      <c r="AJ189" s="309" t="s">
        <v>266</v>
      </c>
      <c r="AK189" s="309" t="s">
        <v>85</v>
      </c>
      <c r="AL189" s="40" t="s">
        <v>85</v>
      </c>
      <c r="AM189" s="309" t="s">
        <v>85</v>
      </c>
      <c r="AN189" s="309"/>
      <c r="AO189" s="309"/>
      <c r="AP189" s="309"/>
      <c r="AQ189" s="309"/>
      <c r="AR189" s="309"/>
      <c r="AS189" s="309"/>
      <c r="AT189" s="309"/>
      <c r="AU189" s="309"/>
      <c r="AV189" s="309">
        <v>80</v>
      </c>
      <c r="AW189" s="309">
        <v>45</v>
      </c>
      <c r="AX189" s="81"/>
      <c r="AY189" s="309"/>
      <c r="AZ189" s="310" t="s">
        <v>1525</v>
      </c>
      <c r="BA189" s="98" t="s">
        <v>85</v>
      </c>
      <c r="BB189" s="99" t="s">
        <v>1519</v>
      </c>
      <c r="BC189" s="98">
        <v>11</v>
      </c>
      <c r="BD189" s="310">
        <v>17</v>
      </c>
      <c r="BE189" s="309">
        <v>16.399999999999999</v>
      </c>
      <c r="BF189" s="309">
        <v>16.399999999999999</v>
      </c>
      <c r="BG189" s="309">
        <v>9.1</v>
      </c>
      <c r="BH189" s="379">
        <v>4.0107929074303987E-2</v>
      </c>
      <c r="BI189" s="303">
        <v>48</v>
      </c>
      <c r="BJ189" s="309" t="s">
        <v>3930</v>
      </c>
      <c r="BK189" s="80" t="s">
        <v>4050</v>
      </c>
      <c r="BL189" s="309" t="s">
        <v>1208</v>
      </c>
      <c r="BM189" s="309" t="s">
        <v>1209</v>
      </c>
      <c r="BN189" s="309" t="s">
        <v>1157</v>
      </c>
      <c r="BO189" s="309"/>
      <c r="BP189" s="309"/>
      <c r="BQ189" s="309"/>
      <c r="BR189" s="309"/>
      <c r="BS189" s="309"/>
      <c r="BT189" s="309"/>
      <c r="BU189" s="309"/>
      <c r="BV189" s="309" t="s">
        <v>1212</v>
      </c>
      <c r="BW189" s="309"/>
      <c r="BX189" s="309" t="s">
        <v>1213</v>
      </c>
      <c r="BY189" s="309"/>
      <c r="BZ189" s="324" t="str">
        <f t="shared" si="7"/>
        <v>DISCONTINUED - MR401 UTV Beadlock, 14x7, 4+3/+13mm Offset, 4x115, 85.5mm Centerbore, Machined, w/ BH-H20875</v>
      </c>
      <c r="CA189" s="324" t="s">
        <v>3880</v>
      </c>
      <c r="CB189" s="324" t="s">
        <v>3879</v>
      </c>
      <c r="CC189" s="313" t="str">
        <f t="shared" si="8"/>
        <v>UTV (4XX)</v>
      </c>
    </row>
    <row r="190" spans="1:81" s="301" customFormat="1" ht="15.75" customHeight="1">
      <c r="A190" s="22">
        <f t="shared" si="6"/>
        <v>187</v>
      </c>
      <c r="B190" s="99" t="s">
        <v>84</v>
      </c>
      <c r="C190" s="29" t="s">
        <v>1089</v>
      </c>
      <c r="D190" s="303" t="s">
        <v>1147</v>
      </c>
      <c r="E190" s="304" t="s">
        <v>197</v>
      </c>
      <c r="F190" s="304"/>
      <c r="G190" s="304"/>
      <c r="H190" s="304" t="s">
        <v>754</v>
      </c>
      <c r="I190" s="336">
        <v>41640</v>
      </c>
      <c r="J190" s="302">
        <v>43129</v>
      </c>
      <c r="K190" s="293" t="s">
        <v>1274</v>
      </c>
      <c r="L190" s="305">
        <v>201.5</v>
      </c>
      <c r="M190" s="295"/>
      <c r="N190" s="295"/>
      <c r="O190" s="303">
        <v>14</v>
      </c>
      <c r="P190" s="8">
        <v>7</v>
      </c>
      <c r="Q190" s="29" t="s">
        <v>1744</v>
      </c>
      <c r="R190" s="303">
        <v>4</v>
      </c>
      <c r="S190" s="303">
        <v>115</v>
      </c>
      <c r="T190" s="306">
        <v>38</v>
      </c>
      <c r="U190" s="331">
        <v>5.3</v>
      </c>
      <c r="V190" s="303" t="s">
        <v>186</v>
      </c>
      <c r="W190" s="311">
        <v>85.5</v>
      </c>
      <c r="X190" s="307">
        <v>14.2</v>
      </c>
      <c r="Y190" s="306">
        <v>1600</v>
      </c>
      <c r="Z190" s="306" t="s">
        <v>196</v>
      </c>
      <c r="AA190" s="306"/>
      <c r="AB190" s="296" t="s">
        <v>7152</v>
      </c>
      <c r="AC190" s="308" t="s">
        <v>1621</v>
      </c>
      <c r="AD190" s="298">
        <v>22</v>
      </c>
      <c r="AE190" s="308"/>
      <c r="AF190" s="309" t="s">
        <v>85</v>
      </c>
      <c r="AG190" s="308"/>
      <c r="AH190" s="308" t="s">
        <v>85</v>
      </c>
      <c r="AI190" s="299" t="s">
        <v>85</v>
      </c>
      <c r="AJ190" s="309" t="s">
        <v>266</v>
      </c>
      <c r="AK190" s="309" t="s">
        <v>85</v>
      </c>
      <c r="AL190" s="40" t="s">
        <v>85</v>
      </c>
      <c r="AM190" s="309" t="s">
        <v>85</v>
      </c>
      <c r="AN190" s="309"/>
      <c r="AO190" s="309"/>
      <c r="AP190" s="309"/>
      <c r="AQ190" s="309"/>
      <c r="AR190" s="309"/>
      <c r="AS190" s="309"/>
      <c r="AT190" s="309"/>
      <c r="AU190" s="309"/>
      <c r="AV190" s="309">
        <v>80</v>
      </c>
      <c r="AW190" s="309">
        <v>45</v>
      </c>
      <c r="AX190" s="81"/>
      <c r="AY190" s="309"/>
      <c r="AZ190" s="310" t="s">
        <v>1525</v>
      </c>
      <c r="BA190" s="98" t="s">
        <v>85</v>
      </c>
      <c r="BB190" s="99" t="s">
        <v>1519</v>
      </c>
      <c r="BC190" s="98">
        <v>11</v>
      </c>
      <c r="BD190" s="310">
        <v>17</v>
      </c>
      <c r="BE190" s="309">
        <v>16.399999999999999</v>
      </c>
      <c r="BF190" s="309">
        <v>16.399999999999999</v>
      </c>
      <c r="BG190" s="309">
        <v>9.1</v>
      </c>
      <c r="BH190" s="379">
        <v>4.0107929074303987E-2</v>
      </c>
      <c r="BI190" s="303">
        <v>48</v>
      </c>
      <c r="BJ190" s="309" t="s">
        <v>3930</v>
      </c>
      <c r="BK190" s="80" t="s">
        <v>4050</v>
      </c>
      <c r="BL190" s="309" t="s">
        <v>1208</v>
      </c>
      <c r="BM190" s="309" t="s">
        <v>1209</v>
      </c>
      <c r="BN190" s="309" t="s">
        <v>1157</v>
      </c>
      <c r="BO190" s="309"/>
      <c r="BP190" s="309"/>
      <c r="BQ190" s="309"/>
      <c r="BR190" s="309"/>
      <c r="BS190" s="309"/>
      <c r="BT190" s="309"/>
      <c r="BU190" s="309"/>
      <c r="BV190" s="309" t="s">
        <v>1212</v>
      </c>
      <c r="BW190" s="309"/>
      <c r="BX190" s="309" t="s">
        <v>1213</v>
      </c>
      <c r="BY190" s="309"/>
      <c r="BZ190" s="324" t="str">
        <f t="shared" si="7"/>
        <v>DISCONTINUED - MR401 UTV Beadlock, 14x7, 5+2/+38mm Offset, 4x115, 85.5mm Centerbore, Machined, w/ BH-H20875</v>
      </c>
      <c r="CA190" s="324" t="s">
        <v>3880</v>
      </c>
      <c r="CB190" s="324" t="s">
        <v>3879</v>
      </c>
      <c r="CC190" s="313" t="str">
        <f t="shared" si="8"/>
        <v>UTV (4XX)</v>
      </c>
    </row>
    <row r="191" spans="1:81" s="301" customFormat="1" ht="15.75" customHeight="1">
      <c r="A191" s="22">
        <f t="shared" si="6"/>
        <v>188</v>
      </c>
      <c r="B191" s="99" t="s">
        <v>84</v>
      </c>
      <c r="C191" s="29" t="s">
        <v>1089</v>
      </c>
      <c r="D191" s="303" t="s">
        <v>1147</v>
      </c>
      <c r="E191" s="304" t="s">
        <v>200</v>
      </c>
      <c r="F191" s="304"/>
      <c r="G191" s="304"/>
      <c r="H191" s="304" t="s">
        <v>755</v>
      </c>
      <c r="I191" s="336">
        <v>41640</v>
      </c>
      <c r="J191" s="302">
        <v>43129</v>
      </c>
      <c r="K191" s="293" t="s">
        <v>1274</v>
      </c>
      <c r="L191" s="305">
        <v>201.5</v>
      </c>
      <c r="M191" s="295"/>
      <c r="N191" s="295"/>
      <c r="O191" s="303">
        <v>14</v>
      </c>
      <c r="P191" s="8">
        <v>7</v>
      </c>
      <c r="Q191" s="29" t="s">
        <v>1744</v>
      </c>
      <c r="R191" s="303">
        <v>4</v>
      </c>
      <c r="S191" s="303">
        <v>115</v>
      </c>
      <c r="T191" s="306">
        <v>13</v>
      </c>
      <c r="U191" s="331">
        <v>4.3</v>
      </c>
      <c r="V191" s="303" t="s">
        <v>189</v>
      </c>
      <c r="W191" s="311">
        <v>85.5</v>
      </c>
      <c r="X191" s="307">
        <v>14.2</v>
      </c>
      <c r="Y191" s="306">
        <v>1600</v>
      </c>
      <c r="Z191" s="306" t="s">
        <v>87</v>
      </c>
      <c r="AA191" s="306"/>
      <c r="AB191" s="296" t="s">
        <v>7185</v>
      </c>
      <c r="AC191" s="308" t="s">
        <v>1621</v>
      </c>
      <c r="AD191" s="298">
        <v>22</v>
      </c>
      <c r="AE191" s="308"/>
      <c r="AF191" s="309" t="s">
        <v>85</v>
      </c>
      <c r="AG191" s="308"/>
      <c r="AH191" s="308" t="s">
        <v>85</v>
      </c>
      <c r="AI191" s="299" t="s">
        <v>85</v>
      </c>
      <c r="AJ191" s="309" t="s">
        <v>266</v>
      </c>
      <c r="AK191" s="309" t="s">
        <v>85</v>
      </c>
      <c r="AL191" s="40" t="s">
        <v>85</v>
      </c>
      <c r="AM191" s="309" t="s">
        <v>85</v>
      </c>
      <c r="AN191" s="309"/>
      <c r="AO191" s="309"/>
      <c r="AP191" s="309"/>
      <c r="AQ191" s="309"/>
      <c r="AR191" s="309"/>
      <c r="AS191" s="309"/>
      <c r="AT191" s="309"/>
      <c r="AU191" s="309"/>
      <c r="AV191" s="309">
        <v>80</v>
      </c>
      <c r="AW191" s="309">
        <v>45</v>
      </c>
      <c r="AX191" s="81"/>
      <c r="AY191" s="309"/>
      <c r="AZ191" s="310" t="s">
        <v>1526</v>
      </c>
      <c r="BA191" s="98" t="s">
        <v>85</v>
      </c>
      <c r="BB191" s="99" t="s">
        <v>1519</v>
      </c>
      <c r="BC191" s="98">
        <v>11</v>
      </c>
      <c r="BD191" s="310">
        <v>17</v>
      </c>
      <c r="BE191" s="309">
        <v>16.399999999999999</v>
      </c>
      <c r="BF191" s="309">
        <v>16.399999999999999</v>
      </c>
      <c r="BG191" s="309">
        <v>9.1</v>
      </c>
      <c r="BH191" s="379">
        <v>4.0107929074303987E-2</v>
      </c>
      <c r="BI191" s="303">
        <v>48</v>
      </c>
      <c r="BJ191" s="309" t="s">
        <v>3930</v>
      </c>
      <c r="BK191" s="80" t="s">
        <v>4050</v>
      </c>
      <c r="BL191" s="309" t="s">
        <v>1208</v>
      </c>
      <c r="BM191" s="309" t="s">
        <v>1209</v>
      </c>
      <c r="BN191" s="309" t="s">
        <v>1157</v>
      </c>
      <c r="BO191" s="309"/>
      <c r="BP191" s="309"/>
      <c r="BQ191" s="309"/>
      <c r="BR191" s="309"/>
      <c r="BS191" s="309"/>
      <c r="BT191" s="309"/>
      <c r="BU191" s="309"/>
      <c r="BV191" s="309" t="s">
        <v>1210</v>
      </c>
      <c r="BW191" s="309"/>
      <c r="BX191" s="309" t="s">
        <v>1211</v>
      </c>
      <c r="BY191" s="309"/>
      <c r="BZ191" s="324" t="str">
        <f t="shared" si="7"/>
        <v>DISCONTINUED - MR401 UTV Beadlock, 14x7, 4+3/+13mm Offset, 4x115, 85.5mm Centerbore, Matte Black, w/ BH-H20875</v>
      </c>
      <c r="CA191" s="324" t="s">
        <v>3880</v>
      </c>
      <c r="CB191" s="324" t="s">
        <v>3879</v>
      </c>
      <c r="CC191" s="313" t="str">
        <f t="shared" si="8"/>
        <v>UTV (4XX)</v>
      </c>
    </row>
    <row r="192" spans="1:81" s="301" customFormat="1" ht="15.75" customHeight="1">
      <c r="A192" s="22">
        <f t="shared" si="6"/>
        <v>189</v>
      </c>
      <c r="B192" s="99" t="s">
        <v>84</v>
      </c>
      <c r="C192" s="29" t="s">
        <v>1089</v>
      </c>
      <c r="D192" s="303" t="s">
        <v>1147</v>
      </c>
      <c r="E192" s="304" t="s">
        <v>198</v>
      </c>
      <c r="F192" s="304"/>
      <c r="G192" s="304"/>
      <c r="H192" s="304" t="s">
        <v>756</v>
      </c>
      <c r="I192" s="336">
        <v>41640</v>
      </c>
      <c r="J192" s="302">
        <v>43129</v>
      </c>
      <c r="K192" s="293" t="s">
        <v>1274</v>
      </c>
      <c r="L192" s="305">
        <v>201.5</v>
      </c>
      <c r="M192" s="295"/>
      <c r="N192" s="295"/>
      <c r="O192" s="303">
        <v>14</v>
      </c>
      <c r="P192" s="8">
        <v>7</v>
      </c>
      <c r="Q192" s="29" t="s">
        <v>1744</v>
      </c>
      <c r="R192" s="303">
        <v>4</v>
      </c>
      <c r="S192" s="303">
        <v>115</v>
      </c>
      <c r="T192" s="306">
        <v>38</v>
      </c>
      <c r="U192" s="331">
        <v>5.3</v>
      </c>
      <c r="V192" s="303" t="s">
        <v>186</v>
      </c>
      <c r="W192" s="311">
        <v>85.5</v>
      </c>
      <c r="X192" s="307">
        <v>14.2</v>
      </c>
      <c r="Y192" s="306">
        <v>1600</v>
      </c>
      <c r="Z192" s="306" t="s">
        <v>87</v>
      </c>
      <c r="AA192" s="306"/>
      <c r="AB192" s="296" t="s">
        <v>7152</v>
      </c>
      <c r="AC192" s="308" t="s">
        <v>1621</v>
      </c>
      <c r="AD192" s="298">
        <v>22</v>
      </c>
      <c r="AE192" s="308"/>
      <c r="AF192" s="309" t="s">
        <v>85</v>
      </c>
      <c r="AG192" s="308"/>
      <c r="AH192" s="308" t="s">
        <v>85</v>
      </c>
      <c r="AI192" s="299" t="s">
        <v>85</v>
      </c>
      <c r="AJ192" s="309" t="s">
        <v>266</v>
      </c>
      <c r="AK192" s="309" t="s">
        <v>85</v>
      </c>
      <c r="AL192" s="40" t="s">
        <v>85</v>
      </c>
      <c r="AM192" s="309" t="s">
        <v>85</v>
      </c>
      <c r="AN192" s="309"/>
      <c r="AO192" s="309"/>
      <c r="AP192" s="309"/>
      <c r="AQ192" s="309"/>
      <c r="AR192" s="309"/>
      <c r="AS192" s="309"/>
      <c r="AT192" s="309"/>
      <c r="AU192" s="309"/>
      <c r="AV192" s="309">
        <v>80</v>
      </c>
      <c r="AW192" s="309">
        <v>45</v>
      </c>
      <c r="AX192" s="81"/>
      <c r="AY192" s="309"/>
      <c r="AZ192" s="310" t="s">
        <v>1526</v>
      </c>
      <c r="BA192" s="98" t="s">
        <v>85</v>
      </c>
      <c r="BB192" s="99" t="s">
        <v>1519</v>
      </c>
      <c r="BC192" s="98">
        <v>11</v>
      </c>
      <c r="BD192" s="310">
        <v>17</v>
      </c>
      <c r="BE192" s="309">
        <v>16.399999999999999</v>
      </c>
      <c r="BF192" s="309">
        <v>16.399999999999999</v>
      </c>
      <c r="BG192" s="309">
        <v>9.1</v>
      </c>
      <c r="BH192" s="379">
        <v>4.0107929074303987E-2</v>
      </c>
      <c r="BI192" s="303">
        <v>48</v>
      </c>
      <c r="BJ192" s="309" t="s">
        <v>3930</v>
      </c>
      <c r="BK192" s="80" t="s">
        <v>4050</v>
      </c>
      <c r="BL192" s="309" t="s">
        <v>1208</v>
      </c>
      <c r="BM192" s="309" t="s">
        <v>1209</v>
      </c>
      <c r="BN192" s="309" t="s">
        <v>1157</v>
      </c>
      <c r="BO192" s="309"/>
      <c r="BP192" s="309"/>
      <c r="BQ192" s="309"/>
      <c r="BR192" s="309"/>
      <c r="BS192" s="309"/>
      <c r="BT192" s="309"/>
      <c r="BU192" s="309"/>
      <c r="BV192" s="309" t="s">
        <v>1210</v>
      </c>
      <c r="BW192" s="309"/>
      <c r="BX192" s="309" t="s">
        <v>1211</v>
      </c>
      <c r="BY192" s="309"/>
      <c r="BZ192" s="324" t="str">
        <f t="shared" si="7"/>
        <v>DISCONTINUED - MR401 UTV Beadlock, 14x7, 5+2/+38mm Offset, 4x115, 85.5mm Centerbore, Matte Black, w/ BH-H20875</v>
      </c>
      <c r="CA192" s="324" t="s">
        <v>3880</v>
      </c>
      <c r="CB192" s="324" t="s">
        <v>3879</v>
      </c>
      <c r="CC192" s="313" t="str">
        <f t="shared" si="8"/>
        <v>UTV (4XX)</v>
      </c>
    </row>
    <row r="193" spans="1:81" s="301" customFormat="1" ht="15.75" customHeight="1">
      <c r="A193" s="22">
        <f t="shared" si="6"/>
        <v>190</v>
      </c>
      <c r="B193" s="99" t="s">
        <v>84</v>
      </c>
      <c r="C193" s="29" t="s">
        <v>1089</v>
      </c>
      <c r="D193" s="303" t="s">
        <v>1147</v>
      </c>
      <c r="E193" s="304" t="s">
        <v>207</v>
      </c>
      <c r="F193" s="304"/>
      <c r="G193" s="304"/>
      <c r="H193" s="304" t="s">
        <v>768</v>
      </c>
      <c r="I193" s="336">
        <v>41640</v>
      </c>
      <c r="J193" s="302">
        <v>43129</v>
      </c>
      <c r="K193" s="293" t="s">
        <v>1274</v>
      </c>
      <c r="L193" s="305">
        <v>215.5</v>
      </c>
      <c r="M193" s="295"/>
      <c r="N193" s="295"/>
      <c r="O193" s="303">
        <v>15</v>
      </c>
      <c r="P193" s="8">
        <v>7</v>
      </c>
      <c r="Q193" s="29" t="s">
        <v>1743</v>
      </c>
      <c r="R193" s="303">
        <v>4</v>
      </c>
      <c r="S193" s="303">
        <v>110</v>
      </c>
      <c r="T193" s="306">
        <v>13</v>
      </c>
      <c r="U193" s="331">
        <v>4.3</v>
      </c>
      <c r="V193" s="303" t="s">
        <v>189</v>
      </c>
      <c r="W193" s="311">
        <v>80.3</v>
      </c>
      <c r="X193" s="307">
        <v>16.8</v>
      </c>
      <c r="Y193" s="306">
        <v>1600</v>
      </c>
      <c r="Z193" s="306" t="s">
        <v>196</v>
      </c>
      <c r="AA193" s="306"/>
      <c r="AB193" s="296" t="s">
        <v>7186</v>
      </c>
      <c r="AC193" s="308" t="s">
        <v>1620</v>
      </c>
      <c r="AD193" s="298">
        <v>22</v>
      </c>
      <c r="AE193" s="308"/>
      <c r="AF193" s="309" t="s">
        <v>85</v>
      </c>
      <c r="AG193" s="308"/>
      <c r="AH193" s="308" t="s">
        <v>85</v>
      </c>
      <c r="AI193" s="299" t="s">
        <v>85</v>
      </c>
      <c r="AJ193" s="309" t="s">
        <v>266</v>
      </c>
      <c r="AK193" s="309" t="s">
        <v>85</v>
      </c>
      <c r="AL193" s="40" t="s">
        <v>85</v>
      </c>
      <c r="AM193" s="309" t="s">
        <v>85</v>
      </c>
      <c r="AN193" s="309">
        <v>12.4</v>
      </c>
      <c r="AO193" s="309"/>
      <c r="AP193" s="309"/>
      <c r="AQ193" s="309"/>
      <c r="AR193" s="309"/>
      <c r="AS193" s="309"/>
      <c r="AT193" s="309"/>
      <c r="AU193" s="309"/>
      <c r="AV193" s="309">
        <v>80</v>
      </c>
      <c r="AW193" s="309">
        <v>45</v>
      </c>
      <c r="AX193" s="81"/>
      <c r="AY193" s="309"/>
      <c r="AZ193" s="310" t="s">
        <v>1529</v>
      </c>
      <c r="BA193" s="98" t="s">
        <v>85</v>
      </c>
      <c r="BB193" s="99" t="s">
        <v>1520</v>
      </c>
      <c r="BC193" s="98">
        <v>11</v>
      </c>
      <c r="BD193" s="310">
        <v>19</v>
      </c>
      <c r="BE193" s="309">
        <v>17.399999999999999</v>
      </c>
      <c r="BF193" s="309">
        <v>17.399999999999999</v>
      </c>
      <c r="BG193" s="309">
        <v>9.1</v>
      </c>
      <c r="BH193" s="379">
        <v>4.5148262219423987E-2</v>
      </c>
      <c r="BI193" s="303">
        <v>48</v>
      </c>
      <c r="BJ193" s="309" t="s">
        <v>3930</v>
      </c>
      <c r="BK193" s="80" t="s">
        <v>4050</v>
      </c>
      <c r="BL193" s="309" t="s">
        <v>1208</v>
      </c>
      <c r="BM193" s="309" t="s">
        <v>1209</v>
      </c>
      <c r="BN193" s="309" t="s">
        <v>1157</v>
      </c>
      <c r="BO193" s="309"/>
      <c r="BP193" s="309"/>
      <c r="BQ193" s="309"/>
      <c r="BR193" s="309"/>
      <c r="BS193" s="309"/>
      <c r="BT193" s="309"/>
      <c r="BU193" s="309"/>
      <c r="BV193" s="309" t="s">
        <v>1212</v>
      </c>
      <c r="BW193" s="309"/>
      <c r="BX193" s="309" t="s">
        <v>1213</v>
      </c>
      <c r="BY193" s="309"/>
      <c r="BZ193" s="324" t="str">
        <f t="shared" si="7"/>
        <v>DISCONTINUED - MR401 UTV Beadlock, 15x7, 4+3/+13mm Offset, 4x110, 80.3mm Centerbore, Machined, w/ BH-H24100</v>
      </c>
      <c r="CA193" s="324" t="s">
        <v>3880</v>
      </c>
      <c r="CB193" s="324" t="s">
        <v>3879</v>
      </c>
      <c r="CC193" s="313" t="str">
        <f t="shared" si="8"/>
        <v>UTV (4XX)</v>
      </c>
    </row>
    <row r="194" spans="1:81" s="301" customFormat="1" ht="15.75" customHeight="1">
      <c r="A194" s="22">
        <f t="shared" si="6"/>
        <v>191</v>
      </c>
      <c r="B194" s="99" t="s">
        <v>84</v>
      </c>
      <c r="C194" s="29" t="s">
        <v>1089</v>
      </c>
      <c r="D194" s="303" t="s">
        <v>1147</v>
      </c>
      <c r="E194" s="304" t="s">
        <v>205</v>
      </c>
      <c r="F194" s="304"/>
      <c r="G194" s="304"/>
      <c r="H194" s="304" t="s">
        <v>770</v>
      </c>
      <c r="I194" s="336">
        <v>41640</v>
      </c>
      <c r="J194" s="302">
        <v>43129</v>
      </c>
      <c r="K194" s="293" t="s">
        <v>1274</v>
      </c>
      <c r="L194" s="305">
        <v>215.5</v>
      </c>
      <c r="M194" s="295"/>
      <c r="N194" s="295"/>
      <c r="O194" s="303">
        <v>15</v>
      </c>
      <c r="P194" s="8">
        <v>7</v>
      </c>
      <c r="Q194" s="29" t="s">
        <v>1744</v>
      </c>
      <c r="R194" s="303">
        <v>4</v>
      </c>
      <c r="S194" s="303">
        <v>115</v>
      </c>
      <c r="T194" s="306">
        <v>13</v>
      </c>
      <c r="U194" s="331">
        <v>4.3</v>
      </c>
      <c r="V194" s="303" t="s">
        <v>189</v>
      </c>
      <c r="W194" s="311">
        <v>85.5</v>
      </c>
      <c r="X194" s="307">
        <v>18</v>
      </c>
      <c r="Y194" s="306">
        <v>1600</v>
      </c>
      <c r="Z194" s="306" t="s">
        <v>196</v>
      </c>
      <c r="AA194" s="306"/>
      <c r="AB194" s="296" t="s">
        <v>7187</v>
      </c>
      <c r="AC194" s="308" t="s">
        <v>1621</v>
      </c>
      <c r="AD194" s="298">
        <v>22</v>
      </c>
      <c r="AE194" s="308"/>
      <c r="AF194" s="309" t="s">
        <v>85</v>
      </c>
      <c r="AG194" s="308"/>
      <c r="AH194" s="308" t="s">
        <v>85</v>
      </c>
      <c r="AI194" s="299" t="s">
        <v>85</v>
      </c>
      <c r="AJ194" s="309" t="s">
        <v>266</v>
      </c>
      <c r="AK194" s="309" t="s">
        <v>85</v>
      </c>
      <c r="AL194" s="40" t="s">
        <v>85</v>
      </c>
      <c r="AM194" s="309" t="s">
        <v>85</v>
      </c>
      <c r="AN194" s="309"/>
      <c r="AO194" s="309"/>
      <c r="AP194" s="309"/>
      <c r="AQ194" s="309"/>
      <c r="AR194" s="309"/>
      <c r="AS194" s="309"/>
      <c r="AT194" s="309"/>
      <c r="AU194" s="309"/>
      <c r="AV194" s="309">
        <v>80</v>
      </c>
      <c r="AW194" s="309">
        <v>45</v>
      </c>
      <c r="AX194" s="81"/>
      <c r="AY194" s="309"/>
      <c r="AZ194" s="310" t="s">
        <v>1529</v>
      </c>
      <c r="BA194" s="98" t="s">
        <v>85</v>
      </c>
      <c r="BB194" s="99" t="s">
        <v>1520</v>
      </c>
      <c r="BC194" s="98">
        <v>11</v>
      </c>
      <c r="BD194" s="310">
        <v>19</v>
      </c>
      <c r="BE194" s="309">
        <v>17.399999999999999</v>
      </c>
      <c r="BF194" s="309">
        <v>17.399999999999999</v>
      </c>
      <c r="BG194" s="309">
        <v>9.1</v>
      </c>
      <c r="BH194" s="379">
        <v>4.5148262219423987E-2</v>
      </c>
      <c r="BI194" s="303">
        <v>48</v>
      </c>
      <c r="BJ194" s="309" t="s">
        <v>3930</v>
      </c>
      <c r="BK194" s="80" t="s">
        <v>4050</v>
      </c>
      <c r="BL194" s="309" t="s">
        <v>1208</v>
      </c>
      <c r="BM194" s="309" t="s">
        <v>1209</v>
      </c>
      <c r="BN194" s="309" t="s">
        <v>1157</v>
      </c>
      <c r="BO194" s="309"/>
      <c r="BP194" s="309"/>
      <c r="BQ194" s="309"/>
      <c r="BR194" s="309"/>
      <c r="BS194" s="309"/>
      <c r="BT194" s="309"/>
      <c r="BU194" s="309"/>
      <c r="BV194" s="309" t="s">
        <v>1212</v>
      </c>
      <c r="BW194" s="309"/>
      <c r="BX194" s="309" t="s">
        <v>1213</v>
      </c>
      <c r="BY194" s="309"/>
      <c r="BZ194" s="324" t="str">
        <f t="shared" si="7"/>
        <v>DISCONTINUED - MR401 UTV Beadlock, 15x7, 4+3/+13mm Offset, 4x115, 85.5mm Centerbore, Machined, w/ BH-H24100</v>
      </c>
      <c r="CA194" s="324" t="s">
        <v>3880</v>
      </c>
      <c r="CB194" s="324" t="s">
        <v>3879</v>
      </c>
      <c r="CC194" s="313" t="str">
        <f t="shared" si="8"/>
        <v>UTV (4XX)</v>
      </c>
    </row>
    <row r="195" spans="1:81" s="301" customFormat="1" ht="15.75" customHeight="1">
      <c r="A195" s="22">
        <f t="shared" si="6"/>
        <v>192</v>
      </c>
      <c r="B195" s="99" t="s">
        <v>84</v>
      </c>
      <c r="C195" s="29" t="s">
        <v>1089</v>
      </c>
      <c r="D195" s="303" t="s">
        <v>1147</v>
      </c>
      <c r="E195" s="304" t="s">
        <v>204</v>
      </c>
      <c r="F195" s="304"/>
      <c r="G195" s="304"/>
      <c r="H195" s="304" t="s">
        <v>771</v>
      </c>
      <c r="I195" s="336">
        <v>41640</v>
      </c>
      <c r="J195" s="302">
        <v>43129</v>
      </c>
      <c r="K195" s="293" t="s">
        <v>1274</v>
      </c>
      <c r="L195" s="305">
        <v>215.5</v>
      </c>
      <c r="M195" s="295"/>
      <c r="N195" s="295"/>
      <c r="O195" s="303">
        <v>15</v>
      </c>
      <c r="P195" s="8">
        <v>7</v>
      </c>
      <c r="Q195" s="29" t="s">
        <v>1744</v>
      </c>
      <c r="R195" s="303">
        <v>4</v>
      </c>
      <c r="S195" s="303">
        <v>115</v>
      </c>
      <c r="T195" s="306">
        <v>13</v>
      </c>
      <c r="U195" s="331">
        <v>4.3</v>
      </c>
      <c r="V195" s="303" t="s">
        <v>189</v>
      </c>
      <c r="W195" s="311">
        <v>85.5</v>
      </c>
      <c r="X195" s="307">
        <v>18</v>
      </c>
      <c r="Y195" s="306">
        <v>1600</v>
      </c>
      <c r="Z195" s="306" t="s">
        <v>87</v>
      </c>
      <c r="AA195" s="306"/>
      <c r="AB195" s="296" t="s">
        <v>7187</v>
      </c>
      <c r="AC195" s="308" t="s">
        <v>1621</v>
      </c>
      <c r="AD195" s="298">
        <v>22</v>
      </c>
      <c r="AE195" s="308"/>
      <c r="AF195" s="309" t="s">
        <v>85</v>
      </c>
      <c r="AG195" s="308"/>
      <c r="AH195" s="308" t="s">
        <v>85</v>
      </c>
      <c r="AI195" s="299" t="s">
        <v>85</v>
      </c>
      <c r="AJ195" s="309" t="s">
        <v>266</v>
      </c>
      <c r="AK195" s="309" t="s">
        <v>85</v>
      </c>
      <c r="AL195" s="40" t="s">
        <v>85</v>
      </c>
      <c r="AM195" s="309" t="s">
        <v>85</v>
      </c>
      <c r="AN195" s="309"/>
      <c r="AO195" s="309"/>
      <c r="AP195" s="309"/>
      <c r="AQ195" s="309"/>
      <c r="AR195" s="309"/>
      <c r="AS195" s="309"/>
      <c r="AT195" s="309"/>
      <c r="AU195" s="309"/>
      <c r="AV195" s="309">
        <v>80</v>
      </c>
      <c r="AW195" s="309">
        <v>45</v>
      </c>
      <c r="AX195" s="81"/>
      <c r="AY195" s="309"/>
      <c r="AZ195" s="310" t="s">
        <v>203</v>
      </c>
      <c r="BA195" s="98" t="s">
        <v>85</v>
      </c>
      <c r="BB195" s="99" t="s">
        <v>1520</v>
      </c>
      <c r="BC195" s="98">
        <v>11</v>
      </c>
      <c r="BD195" s="310">
        <v>19</v>
      </c>
      <c r="BE195" s="309">
        <v>17.399999999999999</v>
      </c>
      <c r="BF195" s="309">
        <v>17.399999999999999</v>
      </c>
      <c r="BG195" s="309">
        <v>9.1</v>
      </c>
      <c r="BH195" s="379">
        <v>4.5148262219423987E-2</v>
      </c>
      <c r="BI195" s="303">
        <v>48</v>
      </c>
      <c r="BJ195" s="309" t="s">
        <v>3930</v>
      </c>
      <c r="BK195" s="80" t="s">
        <v>4050</v>
      </c>
      <c r="BL195" s="309" t="s">
        <v>1208</v>
      </c>
      <c r="BM195" s="309" t="s">
        <v>1209</v>
      </c>
      <c r="BN195" s="309" t="s">
        <v>1157</v>
      </c>
      <c r="BO195" s="309"/>
      <c r="BP195" s="309"/>
      <c r="BQ195" s="309"/>
      <c r="BR195" s="309"/>
      <c r="BS195" s="309"/>
      <c r="BT195" s="309"/>
      <c r="BU195" s="309"/>
      <c r="BV195" s="309" t="s">
        <v>1210</v>
      </c>
      <c r="BW195" s="309"/>
      <c r="BX195" s="309" t="s">
        <v>1211</v>
      </c>
      <c r="BY195" s="309"/>
      <c r="BZ195" s="324" t="str">
        <f t="shared" si="7"/>
        <v>DISCONTINUED - MR401 UTV Beadlock, 15x7, 4+3/+13mm Offset, 4x115, 85.5mm Centerbore, Matte Black, w/ BH-H24100</v>
      </c>
      <c r="CA195" s="324" t="s">
        <v>3880</v>
      </c>
      <c r="CB195" s="324" t="s">
        <v>3879</v>
      </c>
      <c r="CC195" s="313" t="str">
        <f t="shared" si="8"/>
        <v>UTV (4XX)</v>
      </c>
    </row>
    <row r="196" spans="1:81" s="301" customFormat="1" ht="15.75" customHeight="1">
      <c r="A196" s="22">
        <f t="shared" ref="A196:A259" si="9">ROW(B196)-3</f>
        <v>193</v>
      </c>
      <c r="B196" s="99" t="s">
        <v>84</v>
      </c>
      <c r="C196" s="29" t="s">
        <v>1089</v>
      </c>
      <c r="D196" s="303" t="s">
        <v>1149</v>
      </c>
      <c r="E196" s="304" t="s">
        <v>208</v>
      </c>
      <c r="F196" s="304"/>
      <c r="G196" s="304"/>
      <c r="H196" s="304" t="s">
        <v>919</v>
      </c>
      <c r="I196" s="336">
        <v>41640</v>
      </c>
      <c r="J196" s="302">
        <v>43129</v>
      </c>
      <c r="K196" s="293" t="s">
        <v>1274</v>
      </c>
      <c r="L196" s="305">
        <v>109.5</v>
      </c>
      <c r="M196" s="295"/>
      <c r="N196" s="295"/>
      <c r="O196" s="303">
        <v>12</v>
      </c>
      <c r="P196" s="8">
        <v>7</v>
      </c>
      <c r="Q196" s="29" t="s">
        <v>1746</v>
      </c>
      <c r="R196" s="303">
        <v>4</v>
      </c>
      <c r="S196" s="303">
        <v>156</v>
      </c>
      <c r="T196" s="306">
        <v>13</v>
      </c>
      <c r="U196" s="331">
        <v>4.3</v>
      </c>
      <c r="V196" s="303" t="s">
        <v>189</v>
      </c>
      <c r="W196" s="311">
        <v>132</v>
      </c>
      <c r="X196" s="307">
        <v>10.4</v>
      </c>
      <c r="Y196" s="306">
        <v>1000</v>
      </c>
      <c r="Z196" s="306" t="s">
        <v>210</v>
      </c>
      <c r="AA196" s="306"/>
      <c r="AB196" s="296" t="s">
        <v>7153</v>
      </c>
      <c r="AC196" s="308" t="s">
        <v>1803</v>
      </c>
      <c r="AD196" s="298">
        <v>22</v>
      </c>
      <c r="AE196" s="308"/>
      <c r="AF196" s="309"/>
      <c r="AG196" s="308"/>
      <c r="AH196" s="308" t="s">
        <v>1541</v>
      </c>
      <c r="AI196" s="299">
        <v>1.1000000000000001</v>
      </c>
      <c r="AJ196" s="309" t="s">
        <v>266</v>
      </c>
      <c r="AK196" s="309" t="s">
        <v>85</v>
      </c>
      <c r="AL196" s="40" t="s">
        <v>85</v>
      </c>
      <c r="AM196" s="309" t="s">
        <v>85</v>
      </c>
      <c r="AN196" s="309">
        <v>12.4</v>
      </c>
      <c r="AO196" s="309"/>
      <c r="AP196" s="309"/>
      <c r="AQ196" s="309"/>
      <c r="AR196" s="309"/>
      <c r="AS196" s="309"/>
      <c r="AT196" s="309"/>
      <c r="AU196" s="309"/>
      <c r="AV196" s="309">
        <v>68</v>
      </c>
      <c r="AW196" s="309">
        <v>51</v>
      </c>
      <c r="AX196" s="81"/>
      <c r="AY196" s="309"/>
      <c r="AZ196" s="310" t="s">
        <v>85</v>
      </c>
      <c r="BA196" s="98" t="s">
        <v>85</v>
      </c>
      <c r="BB196" s="99" t="s">
        <v>85</v>
      </c>
      <c r="BC196" s="98" t="s">
        <v>85</v>
      </c>
      <c r="BD196" s="310">
        <v>15</v>
      </c>
      <c r="BE196" s="309">
        <v>10.7</v>
      </c>
      <c r="BF196" s="309">
        <v>14.7</v>
      </c>
      <c r="BG196" s="309">
        <v>9.5</v>
      </c>
      <c r="BH196" s="379">
        <v>2.4486452317319992E-2</v>
      </c>
      <c r="BI196" s="303">
        <v>48</v>
      </c>
      <c r="BJ196" s="309" t="s">
        <v>3930</v>
      </c>
      <c r="BK196" s="80" t="s">
        <v>4050</v>
      </c>
      <c r="BL196" s="309" t="s">
        <v>1218</v>
      </c>
      <c r="BM196" s="309" t="s">
        <v>1156</v>
      </c>
      <c r="BN196" s="309" t="s">
        <v>1219</v>
      </c>
      <c r="BO196" s="309"/>
      <c r="BP196" s="309"/>
      <c r="BQ196" s="309"/>
      <c r="BR196" s="309"/>
      <c r="BS196" s="309"/>
      <c r="BT196" s="309"/>
      <c r="BU196" s="309"/>
      <c r="BV196" s="309" t="s">
        <v>1220</v>
      </c>
      <c r="BW196" s="309"/>
      <c r="BX196" s="309" t="s">
        <v>1221</v>
      </c>
      <c r="BY196" s="309"/>
      <c r="BZ196" s="324" t="str">
        <f t="shared" ref="BZ196:BZ233" si="10">CONCATENATE("DISCONTINUED"," ","-"," ",D196,", ",O196,"x",P196,", ",IF(V196="N/A", "", CONCATENATE(V196, "/")),IF(T196&gt;0, CONCATENATE("+",T196), T196),"mm Offset, ",Q196,", ",W196,"mm Centerbore, ",PROPER(Z196), "", IF(BB196="N/A", "", CONCATENATE(", w/ ", BB196)))</f>
        <v>DISCONTINUED - MR402 The Standard UTV, 12x7, 4+3/+13mm Offset, 4x156, 132mm Centerbore, Machined/Black</v>
      </c>
      <c r="CA196" s="324" t="s">
        <v>3880</v>
      </c>
      <c r="CB196" s="324" t="s">
        <v>3879</v>
      </c>
      <c r="CC196" s="313" t="str">
        <f t="shared" ref="CC196:CC259" si="11">C196</f>
        <v>UTV (4XX)</v>
      </c>
    </row>
    <row r="197" spans="1:81" s="301" customFormat="1" ht="15.75" customHeight="1">
      <c r="A197" s="22">
        <f t="shared" si="9"/>
        <v>194</v>
      </c>
      <c r="B197" s="99" t="s">
        <v>84</v>
      </c>
      <c r="C197" s="29" t="s">
        <v>1089</v>
      </c>
      <c r="D197" s="303" t="s">
        <v>1149</v>
      </c>
      <c r="E197" s="304" t="s">
        <v>211</v>
      </c>
      <c r="F197" s="304"/>
      <c r="G197" s="304"/>
      <c r="H197" s="304" t="s">
        <v>920</v>
      </c>
      <c r="I197" s="336">
        <v>41640</v>
      </c>
      <c r="J197" s="302">
        <v>43129</v>
      </c>
      <c r="K197" s="293" t="s">
        <v>1274</v>
      </c>
      <c r="L197" s="305">
        <v>109.5</v>
      </c>
      <c r="M197" s="295"/>
      <c r="N197" s="295"/>
      <c r="O197" s="303">
        <v>12</v>
      </c>
      <c r="P197" s="8">
        <v>7</v>
      </c>
      <c r="Q197" s="29" t="s">
        <v>1746</v>
      </c>
      <c r="R197" s="303">
        <v>4</v>
      </c>
      <c r="S197" s="303">
        <v>156</v>
      </c>
      <c r="T197" s="306">
        <v>13</v>
      </c>
      <c r="U197" s="331">
        <v>4.3</v>
      </c>
      <c r="V197" s="303" t="s">
        <v>189</v>
      </c>
      <c r="W197" s="311">
        <v>132</v>
      </c>
      <c r="X197" s="307">
        <v>10.4</v>
      </c>
      <c r="Y197" s="306">
        <v>1000</v>
      </c>
      <c r="Z197" s="306" t="s">
        <v>87</v>
      </c>
      <c r="AA197" s="306"/>
      <c r="AB197" s="296" t="s">
        <v>7153</v>
      </c>
      <c r="AC197" s="308" t="s">
        <v>1803</v>
      </c>
      <c r="AD197" s="298">
        <v>22</v>
      </c>
      <c r="AE197" s="308"/>
      <c r="AF197" s="309"/>
      <c r="AG197" s="308"/>
      <c r="AH197" s="308" t="s">
        <v>1541</v>
      </c>
      <c r="AI197" s="299">
        <v>1.1000000000000001</v>
      </c>
      <c r="AJ197" s="309" t="s">
        <v>266</v>
      </c>
      <c r="AK197" s="309" t="s">
        <v>85</v>
      </c>
      <c r="AL197" s="40" t="s">
        <v>85</v>
      </c>
      <c r="AM197" s="309" t="s">
        <v>85</v>
      </c>
      <c r="AN197" s="309">
        <v>12.4</v>
      </c>
      <c r="AO197" s="309"/>
      <c r="AP197" s="309"/>
      <c r="AQ197" s="309"/>
      <c r="AR197" s="309"/>
      <c r="AS197" s="309"/>
      <c r="AT197" s="309"/>
      <c r="AU197" s="309"/>
      <c r="AV197" s="309">
        <v>68</v>
      </c>
      <c r="AW197" s="309">
        <v>51</v>
      </c>
      <c r="AX197" s="81"/>
      <c r="AY197" s="309"/>
      <c r="AZ197" s="310" t="s">
        <v>85</v>
      </c>
      <c r="BA197" s="98" t="s">
        <v>85</v>
      </c>
      <c r="BB197" s="99" t="s">
        <v>85</v>
      </c>
      <c r="BC197" s="98" t="s">
        <v>85</v>
      </c>
      <c r="BD197" s="310">
        <v>15</v>
      </c>
      <c r="BE197" s="309">
        <v>10.7</v>
      </c>
      <c r="BF197" s="309">
        <v>14.7</v>
      </c>
      <c r="BG197" s="309">
        <v>9.5</v>
      </c>
      <c r="BH197" s="379">
        <v>2.4486452317319992E-2</v>
      </c>
      <c r="BI197" s="303">
        <v>48</v>
      </c>
      <c r="BJ197" s="309" t="s">
        <v>3930</v>
      </c>
      <c r="BK197" s="80" t="s">
        <v>4050</v>
      </c>
      <c r="BL197" s="309" t="s">
        <v>1155</v>
      </c>
      <c r="BM197" s="309" t="s">
        <v>1156</v>
      </c>
      <c r="BN197" s="309" t="s">
        <v>1219</v>
      </c>
      <c r="BO197" s="309"/>
      <c r="BP197" s="309"/>
      <c r="BQ197" s="309"/>
      <c r="BR197" s="309"/>
      <c r="BS197" s="309"/>
      <c r="BT197" s="309"/>
      <c r="BU197" s="309"/>
      <c r="BV197" s="309" t="s">
        <v>1222</v>
      </c>
      <c r="BW197" s="309"/>
      <c r="BX197" s="309" t="s">
        <v>1223</v>
      </c>
      <c r="BY197" s="309"/>
      <c r="BZ197" s="324" t="str">
        <f t="shared" si="10"/>
        <v>DISCONTINUED - MR402 The Standard UTV, 12x7, 4+3/+13mm Offset, 4x156, 132mm Centerbore, Matte Black</v>
      </c>
      <c r="CA197" s="324" t="s">
        <v>3880</v>
      </c>
      <c r="CB197" s="324" t="s">
        <v>3879</v>
      </c>
      <c r="CC197" s="313" t="str">
        <f t="shared" si="11"/>
        <v>UTV (4XX)</v>
      </c>
    </row>
    <row r="198" spans="1:81" s="301" customFormat="1" ht="15.75" customHeight="1">
      <c r="A198" s="22">
        <f t="shared" si="9"/>
        <v>195</v>
      </c>
      <c r="B198" s="99" t="s">
        <v>84</v>
      </c>
      <c r="C198" s="29" t="s">
        <v>1089</v>
      </c>
      <c r="D198" s="303" t="s">
        <v>1149</v>
      </c>
      <c r="E198" s="304" t="s">
        <v>212</v>
      </c>
      <c r="F198" s="304"/>
      <c r="G198" s="304"/>
      <c r="H198" s="304" t="s">
        <v>921</v>
      </c>
      <c r="I198" s="336">
        <v>41640</v>
      </c>
      <c r="J198" s="302">
        <v>43129</v>
      </c>
      <c r="K198" s="293" t="s">
        <v>1274</v>
      </c>
      <c r="L198" s="305">
        <v>109.5</v>
      </c>
      <c r="M198" s="295"/>
      <c r="N198" s="295"/>
      <c r="O198" s="303">
        <v>12</v>
      </c>
      <c r="P198" s="8">
        <v>7</v>
      </c>
      <c r="Q198" s="29" t="s">
        <v>1745</v>
      </c>
      <c r="R198" s="303">
        <v>4</v>
      </c>
      <c r="S198" s="303">
        <v>136</v>
      </c>
      <c r="T198" s="306">
        <v>38</v>
      </c>
      <c r="U198" s="331">
        <v>5.3</v>
      </c>
      <c r="V198" s="303" t="s">
        <v>186</v>
      </c>
      <c r="W198" s="311">
        <v>106</v>
      </c>
      <c r="X198" s="307">
        <v>10.4</v>
      </c>
      <c r="Y198" s="306">
        <v>1000</v>
      </c>
      <c r="Z198" s="306" t="s">
        <v>210</v>
      </c>
      <c r="AA198" s="306"/>
      <c r="AB198" s="296" t="s">
        <v>7151</v>
      </c>
      <c r="AC198" s="308" t="s">
        <v>1803</v>
      </c>
      <c r="AD198" s="298">
        <v>22</v>
      </c>
      <c r="AE198" s="308"/>
      <c r="AF198" s="309"/>
      <c r="AG198" s="308"/>
      <c r="AH198" s="308" t="s">
        <v>1541</v>
      </c>
      <c r="AI198" s="299">
        <v>1.1000000000000001</v>
      </c>
      <c r="AJ198" s="309" t="s">
        <v>266</v>
      </c>
      <c r="AK198" s="309" t="s">
        <v>85</v>
      </c>
      <c r="AL198" s="40" t="s">
        <v>85</v>
      </c>
      <c r="AM198" s="309" t="s">
        <v>85</v>
      </c>
      <c r="AN198" s="309">
        <v>12.4</v>
      </c>
      <c r="AO198" s="309"/>
      <c r="AP198" s="309"/>
      <c r="AQ198" s="309"/>
      <c r="AR198" s="309"/>
      <c r="AS198" s="309"/>
      <c r="AT198" s="309"/>
      <c r="AU198" s="309"/>
      <c r="AV198" s="309">
        <v>68</v>
      </c>
      <c r="AW198" s="309">
        <v>51</v>
      </c>
      <c r="AX198" s="81"/>
      <c r="AY198" s="309"/>
      <c r="AZ198" s="310" t="s">
        <v>85</v>
      </c>
      <c r="BA198" s="98" t="s">
        <v>85</v>
      </c>
      <c r="BB198" s="99" t="s">
        <v>85</v>
      </c>
      <c r="BC198" s="98" t="s">
        <v>85</v>
      </c>
      <c r="BD198" s="310">
        <v>15</v>
      </c>
      <c r="BE198" s="309">
        <v>10.7</v>
      </c>
      <c r="BF198" s="309">
        <v>14.7</v>
      </c>
      <c r="BG198" s="309">
        <v>9.5</v>
      </c>
      <c r="BH198" s="379">
        <v>2.4486452317319992E-2</v>
      </c>
      <c r="BI198" s="303">
        <v>48</v>
      </c>
      <c r="BJ198" s="309" t="s">
        <v>3930</v>
      </c>
      <c r="BK198" s="80" t="s">
        <v>4050</v>
      </c>
      <c r="BL198" s="309" t="s">
        <v>1218</v>
      </c>
      <c r="BM198" s="309" t="s">
        <v>1156</v>
      </c>
      <c r="BN198" s="309" t="s">
        <v>1219</v>
      </c>
      <c r="BO198" s="309"/>
      <c r="BP198" s="309"/>
      <c r="BQ198" s="309"/>
      <c r="BR198" s="309"/>
      <c r="BS198" s="309"/>
      <c r="BT198" s="309"/>
      <c r="BU198" s="309"/>
      <c r="BV198" s="309" t="s">
        <v>1220</v>
      </c>
      <c r="BW198" s="309"/>
      <c r="BX198" s="309" t="s">
        <v>1221</v>
      </c>
      <c r="BY198" s="309"/>
      <c r="BZ198" s="324" t="str">
        <f t="shared" si="10"/>
        <v>DISCONTINUED - MR402 The Standard UTV, 12x7, 5+2/+38mm Offset, 4x136, 106mm Centerbore, Machined/Black</v>
      </c>
      <c r="CA198" s="324" t="s">
        <v>3880</v>
      </c>
      <c r="CB198" s="324" t="s">
        <v>3879</v>
      </c>
      <c r="CC198" s="313" t="str">
        <f t="shared" si="11"/>
        <v>UTV (4XX)</v>
      </c>
    </row>
    <row r="199" spans="1:81" s="301" customFormat="1" ht="15.75" customHeight="1">
      <c r="A199" s="22">
        <f t="shared" si="9"/>
        <v>196</v>
      </c>
      <c r="B199" s="99" t="s">
        <v>84</v>
      </c>
      <c r="C199" s="29" t="s">
        <v>1089</v>
      </c>
      <c r="D199" s="303" t="s">
        <v>1149</v>
      </c>
      <c r="E199" s="304" t="s">
        <v>213</v>
      </c>
      <c r="F199" s="304"/>
      <c r="G199" s="304"/>
      <c r="H199" s="304" t="s">
        <v>922</v>
      </c>
      <c r="I199" s="336">
        <v>41640</v>
      </c>
      <c r="J199" s="302">
        <v>43129</v>
      </c>
      <c r="K199" s="293" t="s">
        <v>1274</v>
      </c>
      <c r="L199" s="305">
        <v>109.5</v>
      </c>
      <c r="M199" s="295"/>
      <c r="N199" s="295"/>
      <c r="O199" s="303">
        <v>12</v>
      </c>
      <c r="P199" s="8">
        <v>7</v>
      </c>
      <c r="Q199" s="29" t="s">
        <v>1745</v>
      </c>
      <c r="R199" s="303">
        <v>4</v>
      </c>
      <c r="S199" s="303">
        <v>136</v>
      </c>
      <c r="T199" s="306">
        <v>38</v>
      </c>
      <c r="U199" s="331">
        <v>5.3</v>
      </c>
      <c r="V199" s="303" t="s">
        <v>186</v>
      </c>
      <c r="W199" s="311">
        <v>106</v>
      </c>
      <c r="X199" s="307">
        <v>10.4</v>
      </c>
      <c r="Y199" s="306">
        <v>1000</v>
      </c>
      <c r="Z199" s="306" t="s">
        <v>87</v>
      </c>
      <c r="AA199" s="306"/>
      <c r="AB199" s="296" t="s">
        <v>7151</v>
      </c>
      <c r="AC199" s="308" t="s">
        <v>1803</v>
      </c>
      <c r="AD199" s="298">
        <v>22</v>
      </c>
      <c r="AE199" s="308"/>
      <c r="AF199" s="309"/>
      <c r="AG199" s="308"/>
      <c r="AH199" s="308" t="s">
        <v>1541</v>
      </c>
      <c r="AI199" s="299">
        <v>1.1000000000000001</v>
      </c>
      <c r="AJ199" s="309" t="s">
        <v>266</v>
      </c>
      <c r="AK199" s="309" t="s">
        <v>85</v>
      </c>
      <c r="AL199" s="40" t="s">
        <v>85</v>
      </c>
      <c r="AM199" s="309" t="s">
        <v>85</v>
      </c>
      <c r="AN199" s="309">
        <v>12.4</v>
      </c>
      <c r="AO199" s="309"/>
      <c r="AP199" s="309"/>
      <c r="AQ199" s="309"/>
      <c r="AR199" s="309"/>
      <c r="AS199" s="309"/>
      <c r="AT199" s="309"/>
      <c r="AU199" s="309"/>
      <c r="AV199" s="309">
        <v>68</v>
      </c>
      <c r="AW199" s="309">
        <v>51</v>
      </c>
      <c r="AX199" s="81"/>
      <c r="AY199" s="309"/>
      <c r="AZ199" s="310" t="s">
        <v>85</v>
      </c>
      <c r="BA199" s="98" t="s">
        <v>85</v>
      </c>
      <c r="BB199" s="99" t="s">
        <v>85</v>
      </c>
      <c r="BC199" s="98" t="s">
        <v>85</v>
      </c>
      <c r="BD199" s="310">
        <v>15</v>
      </c>
      <c r="BE199" s="309">
        <v>10.7</v>
      </c>
      <c r="BF199" s="309">
        <v>14.7</v>
      </c>
      <c r="BG199" s="309">
        <v>9.5</v>
      </c>
      <c r="BH199" s="379">
        <v>2.4486452317319992E-2</v>
      </c>
      <c r="BI199" s="303">
        <v>48</v>
      </c>
      <c r="BJ199" s="309" t="s">
        <v>3930</v>
      </c>
      <c r="BK199" s="80" t="s">
        <v>4050</v>
      </c>
      <c r="BL199" s="309" t="s">
        <v>1155</v>
      </c>
      <c r="BM199" s="309" t="s">
        <v>1156</v>
      </c>
      <c r="BN199" s="309" t="s">
        <v>1219</v>
      </c>
      <c r="BO199" s="309"/>
      <c r="BP199" s="309"/>
      <c r="BQ199" s="309"/>
      <c r="BR199" s="309"/>
      <c r="BS199" s="309"/>
      <c r="BT199" s="309"/>
      <c r="BU199" s="309"/>
      <c r="BV199" s="309" t="s">
        <v>1222</v>
      </c>
      <c r="BW199" s="309"/>
      <c r="BX199" s="309" t="s">
        <v>1223</v>
      </c>
      <c r="BY199" s="309"/>
      <c r="BZ199" s="324" t="str">
        <f t="shared" si="10"/>
        <v>DISCONTINUED - MR402 The Standard UTV, 12x7, 5+2/+38mm Offset, 4x136, 106mm Centerbore, Matte Black</v>
      </c>
      <c r="CA199" s="324" t="s">
        <v>3880</v>
      </c>
      <c r="CB199" s="324" t="s">
        <v>3879</v>
      </c>
      <c r="CC199" s="313" t="str">
        <f t="shared" si="11"/>
        <v>UTV (4XX)</v>
      </c>
    </row>
    <row r="200" spans="1:81" s="301" customFormat="1" ht="15.75" customHeight="1">
      <c r="A200" s="22">
        <f t="shared" si="9"/>
        <v>197</v>
      </c>
      <c r="B200" s="99" t="s">
        <v>84</v>
      </c>
      <c r="C200" s="29" t="s">
        <v>1089</v>
      </c>
      <c r="D200" s="303" t="s">
        <v>1149</v>
      </c>
      <c r="E200" s="304" t="s">
        <v>215</v>
      </c>
      <c r="F200" s="304"/>
      <c r="G200" s="304"/>
      <c r="H200" s="304" t="s">
        <v>775</v>
      </c>
      <c r="I200" s="336">
        <v>41640</v>
      </c>
      <c r="J200" s="302">
        <v>43129</v>
      </c>
      <c r="K200" s="293" t="s">
        <v>1274</v>
      </c>
      <c r="L200" s="305">
        <v>118.5</v>
      </c>
      <c r="M200" s="295"/>
      <c r="N200" s="295"/>
      <c r="O200" s="303">
        <v>14</v>
      </c>
      <c r="P200" s="8">
        <v>7</v>
      </c>
      <c r="Q200" s="29" t="s">
        <v>1743</v>
      </c>
      <c r="R200" s="303">
        <v>4</v>
      </c>
      <c r="S200" s="303">
        <v>110</v>
      </c>
      <c r="T200" s="306">
        <v>38</v>
      </c>
      <c r="U200" s="331">
        <v>5.3</v>
      </c>
      <c r="V200" s="303" t="s">
        <v>186</v>
      </c>
      <c r="W200" s="311">
        <v>84</v>
      </c>
      <c r="X200" s="307">
        <v>13.4</v>
      </c>
      <c r="Y200" s="306">
        <v>1000</v>
      </c>
      <c r="Z200" s="306" t="s">
        <v>210</v>
      </c>
      <c r="AA200" s="306"/>
      <c r="AB200" s="296" t="s">
        <v>4481</v>
      </c>
      <c r="AC200" s="308" t="s">
        <v>1643</v>
      </c>
      <c r="AD200" s="298">
        <v>22</v>
      </c>
      <c r="AE200" s="308"/>
      <c r="AF200" s="309"/>
      <c r="AG200" s="308"/>
      <c r="AH200" s="308" t="s">
        <v>1541</v>
      </c>
      <c r="AI200" s="299">
        <v>1.1000000000000001</v>
      </c>
      <c r="AJ200" s="309" t="s">
        <v>266</v>
      </c>
      <c r="AK200" s="309" t="s">
        <v>85</v>
      </c>
      <c r="AL200" s="40" t="s">
        <v>85</v>
      </c>
      <c r="AM200" s="309" t="s">
        <v>85</v>
      </c>
      <c r="AN200" s="309">
        <v>12.4</v>
      </c>
      <c r="AO200" s="309"/>
      <c r="AP200" s="309"/>
      <c r="AQ200" s="309"/>
      <c r="AR200" s="309"/>
      <c r="AS200" s="309"/>
      <c r="AT200" s="309"/>
      <c r="AU200" s="309"/>
      <c r="AV200" s="309">
        <v>60</v>
      </c>
      <c r="AW200" s="309">
        <v>43</v>
      </c>
      <c r="AX200" s="81"/>
      <c r="AY200" s="309"/>
      <c r="AZ200" s="310" t="s">
        <v>85</v>
      </c>
      <c r="BA200" s="98" t="s">
        <v>85</v>
      </c>
      <c r="BB200" s="99" t="s">
        <v>85</v>
      </c>
      <c r="BC200" s="98" t="s">
        <v>85</v>
      </c>
      <c r="BD200" s="310">
        <v>17</v>
      </c>
      <c r="BE200" s="309">
        <v>16.7</v>
      </c>
      <c r="BF200" s="309">
        <v>16.7</v>
      </c>
      <c r="BG200" s="309">
        <v>9.5</v>
      </c>
      <c r="BH200" s="379">
        <v>4.3416788650119983E-2</v>
      </c>
      <c r="BI200" s="303">
        <v>48</v>
      </c>
      <c r="BJ200" s="309" t="s">
        <v>3930</v>
      </c>
      <c r="BK200" s="80" t="s">
        <v>4050</v>
      </c>
      <c r="BL200" s="309" t="s">
        <v>1218</v>
      </c>
      <c r="BM200" s="309" t="s">
        <v>1156</v>
      </c>
      <c r="BN200" s="309" t="s">
        <v>1219</v>
      </c>
      <c r="BO200" s="309"/>
      <c r="BP200" s="309"/>
      <c r="BQ200" s="309"/>
      <c r="BR200" s="309"/>
      <c r="BS200" s="309"/>
      <c r="BT200" s="309"/>
      <c r="BU200" s="309"/>
      <c r="BV200" s="309" t="s">
        <v>1220</v>
      </c>
      <c r="BW200" s="309"/>
      <c r="BX200" s="309" t="s">
        <v>1221</v>
      </c>
      <c r="BY200" s="309"/>
      <c r="BZ200" s="324" t="str">
        <f t="shared" si="10"/>
        <v>DISCONTINUED - MR402 The Standard UTV, 14x7, 5+2/+38mm Offset, 4x110, 84mm Centerbore, Machined/Black</v>
      </c>
      <c r="CA200" s="324" t="s">
        <v>3880</v>
      </c>
      <c r="CB200" s="324" t="s">
        <v>3879</v>
      </c>
      <c r="CC200" s="313" t="str">
        <f t="shared" si="11"/>
        <v>UTV (4XX)</v>
      </c>
    </row>
    <row r="201" spans="1:81" s="301" customFormat="1" ht="15.75" customHeight="1">
      <c r="A201" s="22">
        <f t="shared" si="9"/>
        <v>198</v>
      </c>
      <c r="B201" s="99" t="s">
        <v>84</v>
      </c>
      <c r="C201" s="29" t="s">
        <v>1089</v>
      </c>
      <c r="D201" s="303" t="s">
        <v>1149</v>
      </c>
      <c r="E201" s="304" t="s">
        <v>214</v>
      </c>
      <c r="F201" s="304"/>
      <c r="G201" s="304"/>
      <c r="H201" s="304" t="s">
        <v>777</v>
      </c>
      <c r="I201" s="336">
        <v>41640</v>
      </c>
      <c r="J201" s="302">
        <v>43129</v>
      </c>
      <c r="K201" s="293" t="s">
        <v>1274</v>
      </c>
      <c r="L201" s="305">
        <v>118.5</v>
      </c>
      <c r="M201" s="295"/>
      <c r="N201" s="295"/>
      <c r="O201" s="303">
        <v>14</v>
      </c>
      <c r="P201" s="8">
        <v>7</v>
      </c>
      <c r="Q201" s="29" t="s">
        <v>1744</v>
      </c>
      <c r="R201" s="303">
        <v>4</v>
      </c>
      <c r="S201" s="303">
        <v>115</v>
      </c>
      <c r="T201" s="306">
        <v>13</v>
      </c>
      <c r="U201" s="331">
        <v>4.3</v>
      </c>
      <c r="V201" s="303" t="s">
        <v>189</v>
      </c>
      <c r="W201" s="311">
        <v>84</v>
      </c>
      <c r="X201" s="307">
        <v>13.4</v>
      </c>
      <c r="Y201" s="306">
        <v>1000</v>
      </c>
      <c r="Z201" s="306" t="s">
        <v>87</v>
      </c>
      <c r="AA201" s="306"/>
      <c r="AB201" s="296" t="s">
        <v>7185</v>
      </c>
      <c r="AC201" s="308" t="s">
        <v>1642</v>
      </c>
      <c r="AD201" s="298">
        <v>22</v>
      </c>
      <c r="AE201" s="308"/>
      <c r="AF201" s="309"/>
      <c r="AG201" s="308"/>
      <c r="AH201" s="308" t="s">
        <v>1541</v>
      </c>
      <c r="AI201" s="299">
        <v>1.1000000000000001</v>
      </c>
      <c r="AJ201" s="309" t="s">
        <v>266</v>
      </c>
      <c r="AK201" s="309" t="s">
        <v>85</v>
      </c>
      <c r="AL201" s="40" t="s">
        <v>85</v>
      </c>
      <c r="AM201" s="309" t="s">
        <v>85</v>
      </c>
      <c r="AN201" s="309"/>
      <c r="AO201" s="309"/>
      <c r="AP201" s="309"/>
      <c r="AQ201" s="309"/>
      <c r="AR201" s="309"/>
      <c r="AS201" s="309"/>
      <c r="AT201" s="309"/>
      <c r="AU201" s="309"/>
      <c r="AV201" s="309">
        <v>68</v>
      </c>
      <c r="AW201" s="309">
        <v>51</v>
      </c>
      <c r="AX201" s="81"/>
      <c r="AY201" s="309"/>
      <c r="AZ201" s="310" t="s">
        <v>85</v>
      </c>
      <c r="BA201" s="98" t="s">
        <v>85</v>
      </c>
      <c r="BB201" s="99" t="s">
        <v>85</v>
      </c>
      <c r="BC201" s="98" t="s">
        <v>85</v>
      </c>
      <c r="BD201" s="310">
        <v>17</v>
      </c>
      <c r="BE201" s="309">
        <v>16.7</v>
      </c>
      <c r="BF201" s="309">
        <v>16.7</v>
      </c>
      <c r="BG201" s="309">
        <v>9.5</v>
      </c>
      <c r="BH201" s="379">
        <v>4.3416788650119983E-2</v>
      </c>
      <c r="BI201" s="303">
        <v>48</v>
      </c>
      <c r="BJ201" s="309" t="s">
        <v>3930</v>
      </c>
      <c r="BK201" s="80" t="s">
        <v>4050</v>
      </c>
      <c r="BL201" s="309" t="s">
        <v>1155</v>
      </c>
      <c r="BM201" s="309" t="s">
        <v>1156</v>
      </c>
      <c r="BN201" s="309" t="s">
        <v>1219</v>
      </c>
      <c r="BO201" s="309"/>
      <c r="BP201" s="309"/>
      <c r="BQ201" s="309"/>
      <c r="BR201" s="309"/>
      <c r="BS201" s="309"/>
      <c r="BT201" s="309"/>
      <c r="BU201" s="309"/>
      <c r="BV201" s="309" t="s">
        <v>1222</v>
      </c>
      <c r="BW201" s="309"/>
      <c r="BX201" s="309" t="s">
        <v>1223</v>
      </c>
      <c r="BY201" s="309"/>
      <c r="BZ201" s="324" t="str">
        <f t="shared" si="10"/>
        <v>DISCONTINUED - MR402 The Standard UTV, 14x7, 4+3/+13mm Offset, 4x115, 84mm Centerbore, Matte Black</v>
      </c>
      <c r="CA201" s="324" t="s">
        <v>3880</v>
      </c>
      <c r="CB201" s="324" t="s">
        <v>3879</v>
      </c>
      <c r="CC201" s="313" t="str">
        <f t="shared" si="11"/>
        <v>UTV (4XX)</v>
      </c>
    </row>
    <row r="202" spans="1:81" s="301" customFormat="1" ht="15.75" customHeight="1">
      <c r="A202" s="22">
        <f t="shared" si="9"/>
        <v>199</v>
      </c>
      <c r="B202" s="99" t="s">
        <v>84</v>
      </c>
      <c r="C202" s="29" t="s">
        <v>1089</v>
      </c>
      <c r="D202" s="303" t="s">
        <v>1149</v>
      </c>
      <c r="E202" s="304" t="s">
        <v>217</v>
      </c>
      <c r="F202" s="304"/>
      <c r="G202" s="304"/>
      <c r="H202" s="304" t="s">
        <v>778</v>
      </c>
      <c r="I202" s="336">
        <v>41640</v>
      </c>
      <c r="J202" s="302">
        <v>43129</v>
      </c>
      <c r="K202" s="293" t="s">
        <v>1274</v>
      </c>
      <c r="L202" s="305">
        <v>118.5</v>
      </c>
      <c r="M202" s="295"/>
      <c r="N202" s="295"/>
      <c r="O202" s="303">
        <v>14</v>
      </c>
      <c r="P202" s="8">
        <v>7</v>
      </c>
      <c r="Q202" s="29" t="s">
        <v>1744</v>
      </c>
      <c r="R202" s="303">
        <v>4</v>
      </c>
      <c r="S202" s="303">
        <v>115</v>
      </c>
      <c r="T202" s="306">
        <v>38</v>
      </c>
      <c r="U202" s="331">
        <v>5.3</v>
      </c>
      <c r="V202" s="303" t="s">
        <v>186</v>
      </c>
      <c r="W202" s="311">
        <v>84</v>
      </c>
      <c r="X202" s="307">
        <v>13.4</v>
      </c>
      <c r="Y202" s="306">
        <v>1000</v>
      </c>
      <c r="Z202" s="306" t="s">
        <v>87</v>
      </c>
      <c r="AA202" s="306"/>
      <c r="AB202" s="296" t="s">
        <v>7152</v>
      </c>
      <c r="AC202" s="308" t="s">
        <v>1642</v>
      </c>
      <c r="AD202" s="298">
        <v>22</v>
      </c>
      <c r="AE202" s="308"/>
      <c r="AF202" s="309"/>
      <c r="AG202" s="308"/>
      <c r="AH202" s="308" t="s">
        <v>1541</v>
      </c>
      <c r="AI202" s="299">
        <v>1.1000000000000001</v>
      </c>
      <c r="AJ202" s="309" t="s">
        <v>266</v>
      </c>
      <c r="AK202" s="309" t="s">
        <v>85</v>
      </c>
      <c r="AL202" s="40" t="s">
        <v>85</v>
      </c>
      <c r="AM202" s="309" t="s">
        <v>85</v>
      </c>
      <c r="AN202" s="309"/>
      <c r="AO202" s="309"/>
      <c r="AP202" s="309"/>
      <c r="AQ202" s="309"/>
      <c r="AR202" s="309"/>
      <c r="AS202" s="309"/>
      <c r="AT202" s="309"/>
      <c r="AU202" s="309"/>
      <c r="AV202" s="309">
        <v>68</v>
      </c>
      <c r="AW202" s="309">
        <v>51</v>
      </c>
      <c r="AX202" s="81"/>
      <c r="AY202" s="309"/>
      <c r="AZ202" s="310" t="s">
        <v>85</v>
      </c>
      <c r="BA202" s="98" t="s">
        <v>85</v>
      </c>
      <c r="BB202" s="99" t="s">
        <v>85</v>
      </c>
      <c r="BC202" s="98" t="s">
        <v>85</v>
      </c>
      <c r="BD202" s="310">
        <v>17</v>
      </c>
      <c r="BE202" s="309">
        <v>16.7</v>
      </c>
      <c r="BF202" s="309">
        <v>16.7</v>
      </c>
      <c r="BG202" s="309">
        <v>9.5</v>
      </c>
      <c r="BH202" s="379">
        <v>4.3416788650119983E-2</v>
      </c>
      <c r="BI202" s="303">
        <v>48</v>
      </c>
      <c r="BJ202" s="309" t="s">
        <v>3930</v>
      </c>
      <c r="BK202" s="80" t="s">
        <v>4050</v>
      </c>
      <c r="BL202" s="309" t="s">
        <v>1155</v>
      </c>
      <c r="BM202" s="309" t="s">
        <v>1156</v>
      </c>
      <c r="BN202" s="309" t="s">
        <v>1219</v>
      </c>
      <c r="BO202" s="309"/>
      <c r="BP202" s="309"/>
      <c r="BQ202" s="309"/>
      <c r="BR202" s="309"/>
      <c r="BS202" s="309"/>
      <c r="BT202" s="309"/>
      <c r="BU202" s="309"/>
      <c r="BV202" s="309" t="s">
        <v>1222</v>
      </c>
      <c r="BW202" s="309"/>
      <c r="BX202" s="309" t="s">
        <v>1223</v>
      </c>
      <c r="BY202" s="309"/>
      <c r="BZ202" s="324" t="str">
        <f t="shared" si="10"/>
        <v>DISCONTINUED - MR402 The Standard UTV, 14x7, 5+2/+38mm Offset, 4x115, 84mm Centerbore, Matte Black</v>
      </c>
      <c r="CA202" s="324" t="s">
        <v>3880</v>
      </c>
      <c r="CB202" s="324" t="s">
        <v>3879</v>
      </c>
      <c r="CC202" s="313" t="str">
        <f t="shared" si="11"/>
        <v>UTV (4XX)</v>
      </c>
    </row>
    <row r="203" spans="1:81" s="301" customFormat="1" ht="15.75" customHeight="1">
      <c r="A203" s="22">
        <f t="shared" si="9"/>
        <v>200</v>
      </c>
      <c r="B203" s="99" t="s">
        <v>84</v>
      </c>
      <c r="C203" s="29" t="s">
        <v>1089</v>
      </c>
      <c r="D203" s="303" t="s">
        <v>1149</v>
      </c>
      <c r="E203" s="304" t="s">
        <v>218</v>
      </c>
      <c r="F203" s="304"/>
      <c r="G203" s="304"/>
      <c r="H203" s="304" t="s">
        <v>782</v>
      </c>
      <c r="I203" s="336">
        <v>41640</v>
      </c>
      <c r="J203" s="302">
        <v>43129</v>
      </c>
      <c r="K203" s="293" t="s">
        <v>1274</v>
      </c>
      <c r="L203" s="305">
        <v>118.5</v>
      </c>
      <c r="M203" s="295"/>
      <c r="N203" s="295"/>
      <c r="O203" s="303">
        <v>14</v>
      </c>
      <c r="P203" s="8">
        <v>7</v>
      </c>
      <c r="Q203" s="29" t="s">
        <v>1745</v>
      </c>
      <c r="R203" s="303">
        <v>4</v>
      </c>
      <c r="S203" s="303">
        <v>136</v>
      </c>
      <c r="T203" s="306">
        <v>38</v>
      </c>
      <c r="U203" s="331">
        <v>5.3</v>
      </c>
      <c r="V203" s="303" t="s">
        <v>186</v>
      </c>
      <c r="W203" s="311">
        <v>106</v>
      </c>
      <c r="X203" s="307">
        <v>13.4</v>
      </c>
      <c r="Y203" s="306">
        <v>1000</v>
      </c>
      <c r="Z203" s="306" t="s">
        <v>210</v>
      </c>
      <c r="AA203" s="306"/>
      <c r="AB203" s="296" t="s">
        <v>4756</v>
      </c>
      <c r="AC203" s="308" t="s">
        <v>1803</v>
      </c>
      <c r="AD203" s="298">
        <v>22</v>
      </c>
      <c r="AE203" s="308"/>
      <c r="AF203" s="309"/>
      <c r="AG203" s="308"/>
      <c r="AH203" s="308" t="s">
        <v>1541</v>
      </c>
      <c r="AI203" s="299">
        <v>1.1000000000000001</v>
      </c>
      <c r="AJ203" s="309" t="s">
        <v>266</v>
      </c>
      <c r="AK203" s="309" t="s">
        <v>85</v>
      </c>
      <c r="AL203" s="40" t="s">
        <v>85</v>
      </c>
      <c r="AM203" s="309" t="s">
        <v>85</v>
      </c>
      <c r="AN203" s="309">
        <v>12.4</v>
      </c>
      <c r="AO203" s="309"/>
      <c r="AP203" s="309"/>
      <c r="AQ203" s="309"/>
      <c r="AR203" s="309"/>
      <c r="AS203" s="309"/>
      <c r="AT203" s="309"/>
      <c r="AU203" s="309"/>
      <c r="AV203" s="309">
        <v>68</v>
      </c>
      <c r="AW203" s="309">
        <v>51</v>
      </c>
      <c r="AX203" s="81"/>
      <c r="AY203" s="309"/>
      <c r="AZ203" s="310" t="s">
        <v>85</v>
      </c>
      <c r="BA203" s="98" t="s">
        <v>85</v>
      </c>
      <c r="BB203" s="99" t="s">
        <v>85</v>
      </c>
      <c r="BC203" s="98" t="s">
        <v>85</v>
      </c>
      <c r="BD203" s="310">
        <v>17</v>
      </c>
      <c r="BE203" s="309">
        <v>16.7</v>
      </c>
      <c r="BF203" s="309">
        <v>16.7</v>
      </c>
      <c r="BG203" s="309">
        <v>9.5</v>
      </c>
      <c r="BH203" s="379">
        <v>4.3416788650119983E-2</v>
      </c>
      <c r="BI203" s="303">
        <v>48</v>
      </c>
      <c r="BJ203" s="309" t="s">
        <v>3930</v>
      </c>
      <c r="BK203" s="80" t="s">
        <v>4050</v>
      </c>
      <c r="BL203" s="309" t="s">
        <v>1218</v>
      </c>
      <c r="BM203" s="309" t="s">
        <v>1156</v>
      </c>
      <c r="BN203" s="309" t="s">
        <v>1219</v>
      </c>
      <c r="BO203" s="309"/>
      <c r="BP203" s="309"/>
      <c r="BQ203" s="309"/>
      <c r="BR203" s="309"/>
      <c r="BS203" s="309"/>
      <c r="BT203" s="309"/>
      <c r="BU203" s="309"/>
      <c r="BV203" s="309" t="s">
        <v>1220</v>
      </c>
      <c r="BW203" s="309"/>
      <c r="BX203" s="309" t="s">
        <v>1221</v>
      </c>
      <c r="BY203" s="309"/>
      <c r="BZ203" s="324" t="str">
        <f t="shared" si="10"/>
        <v>DISCONTINUED - MR402 The Standard UTV, 14x7, 5+2/+38mm Offset, 4x136, 106mm Centerbore, Machined/Black</v>
      </c>
      <c r="CA203" s="324" t="s">
        <v>3880</v>
      </c>
      <c r="CB203" s="324" t="s">
        <v>3879</v>
      </c>
      <c r="CC203" s="313" t="str">
        <f t="shared" si="11"/>
        <v>UTV (4XX)</v>
      </c>
    </row>
    <row r="204" spans="1:81" s="301" customFormat="1" ht="15.75" customHeight="1">
      <c r="A204" s="22">
        <f t="shared" si="9"/>
        <v>201</v>
      </c>
      <c r="B204" s="99" t="s">
        <v>84</v>
      </c>
      <c r="C204" s="29" t="s">
        <v>1089</v>
      </c>
      <c r="D204" s="303" t="s">
        <v>1149</v>
      </c>
      <c r="E204" s="304" t="s">
        <v>219</v>
      </c>
      <c r="F204" s="304"/>
      <c r="G204" s="304"/>
      <c r="H204" s="304" t="s">
        <v>784</v>
      </c>
      <c r="I204" s="336">
        <v>41640</v>
      </c>
      <c r="J204" s="302">
        <v>43129</v>
      </c>
      <c r="K204" s="293" t="s">
        <v>1274</v>
      </c>
      <c r="L204" s="305">
        <v>118.5</v>
      </c>
      <c r="M204" s="295"/>
      <c r="N204" s="295"/>
      <c r="O204" s="303">
        <v>14</v>
      </c>
      <c r="P204" s="8">
        <v>7</v>
      </c>
      <c r="Q204" s="29" t="s">
        <v>1745</v>
      </c>
      <c r="R204" s="303">
        <v>4</v>
      </c>
      <c r="S204" s="303">
        <v>136</v>
      </c>
      <c r="T204" s="306">
        <v>38</v>
      </c>
      <c r="U204" s="331">
        <v>5.3</v>
      </c>
      <c r="V204" s="303" t="s">
        <v>186</v>
      </c>
      <c r="W204" s="311">
        <v>106</v>
      </c>
      <c r="X204" s="307">
        <v>13.4</v>
      </c>
      <c r="Y204" s="306">
        <v>1000</v>
      </c>
      <c r="Z204" s="306" t="s">
        <v>87</v>
      </c>
      <c r="AA204" s="306"/>
      <c r="AB204" s="296" t="s">
        <v>4756</v>
      </c>
      <c r="AC204" s="308" t="s">
        <v>1803</v>
      </c>
      <c r="AD204" s="298">
        <v>22</v>
      </c>
      <c r="AE204" s="308"/>
      <c r="AF204" s="309"/>
      <c r="AG204" s="308"/>
      <c r="AH204" s="308" t="s">
        <v>1541</v>
      </c>
      <c r="AI204" s="299">
        <v>1.1000000000000001</v>
      </c>
      <c r="AJ204" s="309" t="s">
        <v>266</v>
      </c>
      <c r="AK204" s="309" t="s">
        <v>85</v>
      </c>
      <c r="AL204" s="40" t="s">
        <v>85</v>
      </c>
      <c r="AM204" s="309" t="s">
        <v>85</v>
      </c>
      <c r="AN204" s="309">
        <v>12.4</v>
      </c>
      <c r="AO204" s="309"/>
      <c r="AP204" s="309"/>
      <c r="AQ204" s="309"/>
      <c r="AR204" s="309"/>
      <c r="AS204" s="309"/>
      <c r="AT204" s="309"/>
      <c r="AU204" s="309"/>
      <c r="AV204" s="309">
        <v>68</v>
      </c>
      <c r="AW204" s="309">
        <v>51</v>
      </c>
      <c r="AX204" s="81"/>
      <c r="AY204" s="309"/>
      <c r="AZ204" s="310" t="s">
        <v>85</v>
      </c>
      <c r="BA204" s="98" t="s">
        <v>85</v>
      </c>
      <c r="BB204" s="99" t="s">
        <v>85</v>
      </c>
      <c r="BC204" s="98" t="s">
        <v>85</v>
      </c>
      <c r="BD204" s="310">
        <v>17</v>
      </c>
      <c r="BE204" s="309">
        <v>16.7</v>
      </c>
      <c r="BF204" s="309">
        <v>16.7</v>
      </c>
      <c r="BG204" s="309">
        <v>9.5</v>
      </c>
      <c r="BH204" s="379">
        <v>4.3416788650119983E-2</v>
      </c>
      <c r="BI204" s="303">
        <v>48</v>
      </c>
      <c r="BJ204" s="309" t="s">
        <v>3930</v>
      </c>
      <c r="BK204" s="80" t="s">
        <v>4050</v>
      </c>
      <c r="BL204" s="309" t="s">
        <v>1155</v>
      </c>
      <c r="BM204" s="309" t="s">
        <v>1156</v>
      </c>
      <c r="BN204" s="309" t="s">
        <v>1219</v>
      </c>
      <c r="BO204" s="309"/>
      <c r="BP204" s="309"/>
      <c r="BQ204" s="309"/>
      <c r="BR204" s="309"/>
      <c r="BS204" s="309"/>
      <c r="BT204" s="309"/>
      <c r="BU204" s="309"/>
      <c r="BV204" s="309" t="s">
        <v>1222</v>
      </c>
      <c r="BW204" s="309"/>
      <c r="BX204" s="309" t="s">
        <v>1223</v>
      </c>
      <c r="BY204" s="309"/>
      <c r="BZ204" s="324" t="str">
        <f t="shared" si="10"/>
        <v>DISCONTINUED - MR402 The Standard UTV, 14x7, 5+2/+38mm Offset, 4x136, 106mm Centerbore, Matte Black</v>
      </c>
      <c r="CA204" s="324" t="s">
        <v>3880</v>
      </c>
      <c r="CB204" s="324" t="s">
        <v>3879</v>
      </c>
      <c r="CC204" s="313" t="str">
        <f t="shared" si="11"/>
        <v>UTV (4XX)</v>
      </c>
    </row>
    <row r="205" spans="1:81" s="301" customFormat="1" ht="15.75" customHeight="1">
      <c r="A205" s="22">
        <f t="shared" si="9"/>
        <v>202</v>
      </c>
      <c r="B205" s="99" t="s">
        <v>84</v>
      </c>
      <c r="C205" s="29" t="s">
        <v>1089</v>
      </c>
      <c r="D205" s="303" t="s">
        <v>2352</v>
      </c>
      <c r="E205" s="304" t="s">
        <v>220</v>
      </c>
      <c r="F205" s="304"/>
      <c r="G205" s="304"/>
      <c r="H205" s="304" t="s">
        <v>785</v>
      </c>
      <c r="I205" s="336">
        <v>41640</v>
      </c>
      <c r="J205" s="302">
        <v>43129</v>
      </c>
      <c r="K205" s="293" t="s">
        <v>1274</v>
      </c>
      <c r="L205" s="305">
        <v>109.5</v>
      </c>
      <c r="M205" s="295"/>
      <c r="N205" s="295"/>
      <c r="O205" s="303">
        <v>12</v>
      </c>
      <c r="P205" s="8">
        <v>7</v>
      </c>
      <c r="Q205" s="29" t="s">
        <v>1746</v>
      </c>
      <c r="R205" s="303">
        <v>4</v>
      </c>
      <c r="S205" s="303">
        <v>156</v>
      </c>
      <c r="T205" s="306">
        <v>13</v>
      </c>
      <c r="U205" s="331">
        <v>4.3</v>
      </c>
      <c r="V205" s="303" t="s">
        <v>189</v>
      </c>
      <c r="W205" s="311">
        <v>132</v>
      </c>
      <c r="X205" s="307">
        <v>11</v>
      </c>
      <c r="Y205" s="306">
        <v>1600</v>
      </c>
      <c r="Z205" s="306" t="s">
        <v>87</v>
      </c>
      <c r="AA205" s="306"/>
      <c r="AB205" s="296" t="s">
        <v>7153</v>
      </c>
      <c r="AC205" s="308" t="s">
        <v>1803</v>
      </c>
      <c r="AD205" s="298">
        <v>22</v>
      </c>
      <c r="AE205" s="308"/>
      <c r="AF205" s="309"/>
      <c r="AG205" s="308"/>
      <c r="AH205" s="308" t="s">
        <v>1541</v>
      </c>
      <c r="AI205" s="299">
        <v>1.1000000000000001</v>
      </c>
      <c r="AJ205" s="309" t="s">
        <v>266</v>
      </c>
      <c r="AK205" s="309" t="s">
        <v>85</v>
      </c>
      <c r="AL205" s="40" t="s">
        <v>85</v>
      </c>
      <c r="AM205" s="309" t="s">
        <v>85</v>
      </c>
      <c r="AN205" s="309">
        <v>12.4</v>
      </c>
      <c r="AO205" s="309"/>
      <c r="AP205" s="309"/>
      <c r="AQ205" s="309"/>
      <c r="AR205" s="309"/>
      <c r="AS205" s="309"/>
      <c r="AT205" s="309"/>
      <c r="AU205" s="309"/>
      <c r="AV205" s="309">
        <v>68</v>
      </c>
      <c r="AW205" s="309">
        <v>51</v>
      </c>
      <c r="AX205" s="81"/>
      <c r="AY205" s="309"/>
      <c r="AZ205" s="310" t="s">
        <v>85</v>
      </c>
      <c r="BA205" s="98" t="s">
        <v>85</v>
      </c>
      <c r="BB205" s="99" t="s">
        <v>85</v>
      </c>
      <c r="BC205" s="98" t="s">
        <v>85</v>
      </c>
      <c r="BD205" s="310">
        <v>15</v>
      </c>
      <c r="BE205" s="309">
        <v>10.7</v>
      </c>
      <c r="BF205" s="309">
        <v>14.7</v>
      </c>
      <c r="BG205" s="309">
        <v>9.5</v>
      </c>
      <c r="BH205" s="379">
        <v>2.4486452317319992E-2</v>
      </c>
      <c r="BI205" s="303">
        <v>48</v>
      </c>
      <c r="BJ205" s="309" t="s">
        <v>3930</v>
      </c>
      <c r="BK205" s="80" t="s">
        <v>4050</v>
      </c>
      <c r="BL205" s="309" t="s">
        <v>1155</v>
      </c>
      <c r="BM205" s="309" t="s">
        <v>1156</v>
      </c>
      <c r="BN205" s="309" t="s">
        <v>1219</v>
      </c>
      <c r="BO205" s="309"/>
      <c r="BP205" s="309"/>
      <c r="BQ205" s="309"/>
      <c r="BR205" s="309"/>
      <c r="BS205" s="309"/>
      <c r="BT205" s="309"/>
      <c r="BU205" s="309"/>
      <c r="BV205" s="309" t="s">
        <v>1224</v>
      </c>
      <c r="BW205" s="309"/>
      <c r="BX205" s="309" t="s">
        <v>1225</v>
      </c>
      <c r="BY205" s="309"/>
      <c r="BZ205" s="324" t="str">
        <f t="shared" si="10"/>
        <v>DISCONTINUED - MR403 Mesh UTV, 12x7, 4+3/+13mm Offset, 4x156, 132mm Centerbore, Matte Black</v>
      </c>
      <c r="CA205" s="324" t="s">
        <v>3880</v>
      </c>
      <c r="CB205" s="324" t="s">
        <v>3879</v>
      </c>
      <c r="CC205" s="313" t="str">
        <f t="shared" si="11"/>
        <v>UTV (4XX)</v>
      </c>
    </row>
    <row r="206" spans="1:81" s="301" customFormat="1" ht="15.75" customHeight="1">
      <c r="A206" s="22">
        <f t="shared" si="9"/>
        <v>203</v>
      </c>
      <c r="B206" s="99" t="s">
        <v>84</v>
      </c>
      <c r="C206" s="29" t="s">
        <v>1089</v>
      </c>
      <c r="D206" s="303" t="s">
        <v>2352</v>
      </c>
      <c r="E206" s="304" t="s">
        <v>221</v>
      </c>
      <c r="F206" s="304"/>
      <c r="G206" s="304"/>
      <c r="H206" s="304" t="s">
        <v>786</v>
      </c>
      <c r="I206" s="336">
        <v>41640</v>
      </c>
      <c r="J206" s="302">
        <v>43129</v>
      </c>
      <c r="K206" s="293" t="s">
        <v>1274</v>
      </c>
      <c r="L206" s="305">
        <v>119.5</v>
      </c>
      <c r="M206" s="295"/>
      <c r="N206" s="295"/>
      <c r="O206" s="303">
        <v>12</v>
      </c>
      <c r="P206" s="8">
        <v>8</v>
      </c>
      <c r="Q206" s="29" t="s">
        <v>1746</v>
      </c>
      <c r="R206" s="303">
        <v>4</v>
      </c>
      <c r="S206" s="303">
        <v>156</v>
      </c>
      <c r="T206" s="306">
        <v>0</v>
      </c>
      <c r="U206" s="331">
        <v>4.3</v>
      </c>
      <c r="V206" s="303" t="s">
        <v>193</v>
      </c>
      <c r="W206" s="311">
        <v>132</v>
      </c>
      <c r="X206" s="307">
        <v>13</v>
      </c>
      <c r="Y206" s="306">
        <v>1600</v>
      </c>
      <c r="Z206" s="306" t="s">
        <v>87</v>
      </c>
      <c r="AA206" s="306"/>
      <c r="AB206" s="296" t="s">
        <v>7184</v>
      </c>
      <c r="AC206" s="308" t="s">
        <v>1803</v>
      </c>
      <c r="AD206" s="298">
        <v>22</v>
      </c>
      <c r="AE206" s="308"/>
      <c r="AF206" s="309"/>
      <c r="AG206" s="308"/>
      <c r="AH206" s="308" t="s">
        <v>1541</v>
      </c>
      <c r="AI206" s="299">
        <v>1.1000000000000001</v>
      </c>
      <c r="AJ206" s="309" t="s">
        <v>266</v>
      </c>
      <c r="AK206" s="309" t="s">
        <v>85</v>
      </c>
      <c r="AL206" s="40" t="s">
        <v>85</v>
      </c>
      <c r="AM206" s="309" t="s">
        <v>85</v>
      </c>
      <c r="AN206" s="309">
        <v>12.4</v>
      </c>
      <c r="AO206" s="309"/>
      <c r="AP206" s="309"/>
      <c r="AQ206" s="309"/>
      <c r="AR206" s="309"/>
      <c r="AS206" s="309"/>
      <c r="AT206" s="309"/>
      <c r="AU206" s="309"/>
      <c r="AV206" s="309">
        <v>68</v>
      </c>
      <c r="AW206" s="309">
        <v>51</v>
      </c>
      <c r="AX206" s="81"/>
      <c r="AY206" s="309"/>
      <c r="AZ206" s="310" t="s">
        <v>85</v>
      </c>
      <c r="BA206" s="98" t="s">
        <v>85</v>
      </c>
      <c r="BB206" s="99" t="s">
        <v>85</v>
      </c>
      <c r="BC206" s="98" t="s">
        <v>85</v>
      </c>
      <c r="BD206" s="310">
        <v>17</v>
      </c>
      <c r="BE206" s="309">
        <v>14.5</v>
      </c>
      <c r="BF206" s="309">
        <v>14.5</v>
      </c>
      <c r="BG206" s="309">
        <v>10.199999999999999</v>
      </c>
      <c r="BH206" s="379">
        <v>3.5142878101199981E-2</v>
      </c>
      <c r="BI206" s="303">
        <v>48</v>
      </c>
      <c r="BJ206" s="309" t="s">
        <v>3930</v>
      </c>
      <c r="BK206" s="80" t="s">
        <v>4050</v>
      </c>
      <c r="BL206" s="309" t="s">
        <v>1155</v>
      </c>
      <c r="BM206" s="309" t="s">
        <v>1156</v>
      </c>
      <c r="BN206" s="309" t="s">
        <v>1219</v>
      </c>
      <c r="BO206" s="309"/>
      <c r="BP206" s="309"/>
      <c r="BQ206" s="309"/>
      <c r="BR206" s="309"/>
      <c r="BS206" s="309"/>
      <c r="BT206" s="309"/>
      <c r="BU206" s="309"/>
      <c r="BV206" s="309" t="s">
        <v>1224</v>
      </c>
      <c r="BW206" s="309"/>
      <c r="BX206" s="309" t="s">
        <v>1225</v>
      </c>
      <c r="BY206" s="309"/>
      <c r="BZ206" s="324" t="str">
        <f t="shared" si="10"/>
        <v>DISCONTINUED - MR403 Mesh UTV, 12x8, 4+4/0mm Offset, 4x156, 132mm Centerbore, Matte Black</v>
      </c>
      <c r="CA206" s="324" t="s">
        <v>3880</v>
      </c>
      <c r="CB206" s="324" t="s">
        <v>3879</v>
      </c>
      <c r="CC206" s="313" t="str">
        <f t="shared" si="11"/>
        <v>UTV (4XX)</v>
      </c>
    </row>
    <row r="207" spans="1:81" s="301" customFormat="1" ht="15.75" customHeight="1">
      <c r="A207" s="22">
        <f t="shared" si="9"/>
        <v>204</v>
      </c>
      <c r="B207" s="99" t="s">
        <v>84</v>
      </c>
      <c r="C207" s="29" t="s">
        <v>1089</v>
      </c>
      <c r="D207" s="303" t="s">
        <v>1107</v>
      </c>
      <c r="E207" s="304" t="s">
        <v>229</v>
      </c>
      <c r="F207" s="304"/>
      <c r="G207" s="304"/>
      <c r="H207" s="304" t="s">
        <v>810</v>
      </c>
      <c r="I207" s="336">
        <v>41640</v>
      </c>
      <c r="J207" s="302">
        <v>43129</v>
      </c>
      <c r="K207" s="293" t="s">
        <v>1274</v>
      </c>
      <c r="L207" s="305">
        <v>205.5</v>
      </c>
      <c r="M207" s="295"/>
      <c r="N207" s="295"/>
      <c r="O207" s="303">
        <v>12</v>
      </c>
      <c r="P207" s="8">
        <v>10</v>
      </c>
      <c r="Q207" s="29" t="s">
        <v>1746</v>
      </c>
      <c r="R207" s="303">
        <v>4</v>
      </c>
      <c r="S207" s="303">
        <v>156</v>
      </c>
      <c r="T207" s="306">
        <v>-2</v>
      </c>
      <c r="U207" s="331">
        <v>5.3</v>
      </c>
      <c r="V207" s="303" t="s">
        <v>201</v>
      </c>
      <c r="W207" s="311">
        <v>132</v>
      </c>
      <c r="X207" s="307">
        <v>13.8</v>
      </c>
      <c r="Y207" s="306">
        <v>1600</v>
      </c>
      <c r="Z207" s="306" t="s">
        <v>87</v>
      </c>
      <c r="AA207" s="306"/>
      <c r="AB207" s="296" t="s">
        <v>7158</v>
      </c>
      <c r="AC207" s="308" t="s">
        <v>1803</v>
      </c>
      <c r="AD207" s="298">
        <v>22</v>
      </c>
      <c r="AE207" s="308"/>
      <c r="AF207" s="309"/>
      <c r="AG207" s="308"/>
      <c r="AH207" s="308" t="s">
        <v>85</v>
      </c>
      <c r="AI207" s="299" t="s">
        <v>85</v>
      </c>
      <c r="AJ207" s="309" t="s">
        <v>266</v>
      </c>
      <c r="AK207" s="309" t="s">
        <v>85</v>
      </c>
      <c r="AL207" s="40" t="s">
        <v>85</v>
      </c>
      <c r="AM207" s="309" t="s">
        <v>85</v>
      </c>
      <c r="AN207" s="309">
        <v>12.4</v>
      </c>
      <c r="AO207" s="309"/>
      <c r="AP207" s="309"/>
      <c r="AQ207" s="309"/>
      <c r="AR207" s="309"/>
      <c r="AS207" s="309"/>
      <c r="AT207" s="309"/>
      <c r="AU207" s="309"/>
      <c r="AV207" s="309">
        <v>68</v>
      </c>
      <c r="AW207" s="309">
        <v>51</v>
      </c>
      <c r="AX207" s="81"/>
      <c r="AY207" s="309"/>
      <c r="AZ207" s="310" t="s">
        <v>1524</v>
      </c>
      <c r="BA207" s="98" t="s">
        <v>85</v>
      </c>
      <c r="BB207" s="99" t="s">
        <v>1519</v>
      </c>
      <c r="BC207" s="98">
        <v>11</v>
      </c>
      <c r="BD207" s="310">
        <v>19</v>
      </c>
      <c r="BE207" s="309">
        <v>14.5</v>
      </c>
      <c r="BF207" s="309">
        <v>14.5</v>
      </c>
      <c r="BG207" s="309">
        <v>12.2</v>
      </c>
      <c r="BH207" s="379">
        <v>4.2033638513199981E-2</v>
      </c>
      <c r="BI207" s="303">
        <v>48</v>
      </c>
      <c r="BJ207" s="309" t="s">
        <v>3930</v>
      </c>
      <c r="BK207" s="80" t="s">
        <v>4050</v>
      </c>
      <c r="BL207" s="309" t="s">
        <v>1155</v>
      </c>
      <c r="BM207" s="309" t="s">
        <v>1208</v>
      </c>
      <c r="BN207" s="309" t="s">
        <v>1230</v>
      </c>
      <c r="BO207" s="309" t="s">
        <v>1219</v>
      </c>
      <c r="BP207" s="309"/>
      <c r="BQ207" s="309"/>
      <c r="BR207" s="309"/>
      <c r="BS207" s="309"/>
      <c r="BT207" s="309"/>
      <c r="BU207" s="309"/>
      <c r="BV207" s="309" t="s">
        <v>1231</v>
      </c>
      <c r="BW207" s="309"/>
      <c r="BX207" s="309" t="s">
        <v>85</v>
      </c>
      <c r="BY207" s="309"/>
      <c r="BZ207" s="324" t="str">
        <f t="shared" si="10"/>
        <v>DISCONTINUED -  MR406 UTV Beadlock, 12x10, 5+5/-2mm Offset, 4x156, 132mm Centerbore, Matte Black, w/ BH-H20875</v>
      </c>
      <c r="CA207" s="324" t="s">
        <v>3880</v>
      </c>
      <c r="CB207" s="324" t="s">
        <v>3879</v>
      </c>
      <c r="CC207" s="313" t="str">
        <f t="shared" si="11"/>
        <v>UTV (4XX)</v>
      </c>
    </row>
    <row r="208" spans="1:81" s="301" customFormat="1" ht="15.75" customHeight="1">
      <c r="A208" s="22">
        <f t="shared" si="9"/>
        <v>205</v>
      </c>
      <c r="B208" s="99" t="s">
        <v>84</v>
      </c>
      <c r="C208" s="29" t="s">
        <v>1089</v>
      </c>
      <c r="D208" s="303" t="s">
        <v>1107</v>
      </c>
      <c r="E208" s="304" t="s">
        <v>230</v>
      </c>
      <c r="F208" s="304"/>
      <c r="G208" s="304"/>
      <c r="H208" s="304" t="s">
        <v>811</v>
      </c>
      <c r="I208" s="336">
        <v>41640</v>
      </c>
      <c r="J208" s="302">
        <v>43129</v>
      </c>
      <c r="K208" s="293" t="s">
        <v>1274</v>
      </c>
      <c r="L208" s="305">
        <v>205.5</v>
      </c>
      <c r="M208" s="295"/>
      <c r="N208" s="295"/>
      <c r="O208" s="303">
        <v>12</v>
      </c>
      <c r="P208" s="8">
        <v>10</v>
      </c>
      <c r="Q208" s="29" t="s">
        <v>1745</v>
      </c>
      <c r="R208" s="303">
        <v>4</v>
      </c>
      <c r="S208" s="303">
        <v>136</v>
      </c>
      <c r="T208" s="306">
        <v>0</v>
      </c>
      <c r="U208" s="331">
        <v>5.3</v>
      </c>
      <c r="V208" s="303" t="s">
        <v>201</v>
      </c>
      <c r="W208" s="311">
        <v>106</v>
      </c>
      <c r="X208" s="307">
        <v>13.8</v>
      </c>
      <c r="Y208" s="306">
        <v>1600</v>
      </c>
      <c r="Z208" s="306" t="s">
        <v>87</v>
      </c>
      <c r="AA208" s="306"/>
      <c r="AB208" s="296" t="s">
        <v>7159</v>
      </c>
      <c r="AC208" s="308" t="s">
        <v>1803</v>
      </c>
      <c r="AD208" s="298">
        <v>22</v>
      </c>
      <c r="AE208" s="308"/>
      <c r="AF208" s="309"/>
      <c r="AG208" s="308"/>
      <c r="AH208" s="308" t="s">
        <v>85</v>
      </c>
      <c r="AI208" s="299" t="s">
        <v>85</v>
      </c>
      <c r="AJ208" s="309" t="s">
        <v>266</v>
      </c>
      <c r="AK208" s="309" t="s">
        <v>85</v>
      </c>
      <c r="AL208" s="40" t="s">
        <v>85</v>
      </c>
      <c r="AM208" s="309" t="s">
        <v>85</v>
      </c>
      <c r="AN208" s="309">
        <v>12.4</v>
      </c>
      <c r="AO208" s="309"/>
      <c r="AP208" s="309"/>
      <c r="AQ208" s="309"/>
      <c r="AR208" s="309"/>
      <c r="AS208" s="309"/>
      <c r="AT208" s="309"/>
      <c r="AU208" s="309"/>
      <c r="AV208" s="309">
        <v>68</v>
      </c>
      <c r="AW208" s="309">
        <v>51</v>
      </c>
      <c r="AX208" s="81"/>
      <c r="AY208" s="309"/>
      <c r="AZ208" s="310" t="s">
        <v>1524</v>
      </c>
      <c r="BA208" s="98" t="s">
        <v>85</v>
      </c>
      <c r="BB208" s="99" t="s">
        <v>1519</v>
      </c>
      <c r="BC208" s="98">
        <v>11</v>
      </c>
      <c r="BD208" s="310">
        <v>19</v>
      </c>
      <c r="BE208" s="309">
        <v>14.5</v>
      </c>
      <c r="BF208" s="309">
        <v>14.5</v>
      </c>
      <c r="BG208" s="309">
        <v>12.2</v>
      </c>
      <c r="BH208" s="379">
        <v>4.2033638513199981E-2</v>
      </c>
      <c r="BI208" s="303">
        <v>48</v>
      </c>
      <c r="BJ208" s="309" t="s">
        <v>3930</v>
      </c>
      <c r="BK208" s="80" t="s">
        <v>4050</v>
      </c>
      <c r="BL208" s="309" t="s">
        <v>1155</v>
      </c>
      <c r="BM208" s="309" t="s">
        <v>1208</v>
      </c>
      <c r="BN208" s="309" t="s">
        <v>1230</v>
      </c>
      <c r="BO208" s="309" t="s">
        <v>1219</v>
      </c>
      <c r="BP208" s="309"/>
      <c r="BQ208" s="309"/>
      <c r="BR208" s="309"/>
      <c r="BS208" s="309"/>
      <c r="BT208" s="309"/>
      <c r="BU208" s="309"/>
      <c r="BV208" s="309" t="s">
        <v>1231</v>
      </c>
      <c r="BW208" s="309"/>
      <c r="BX208" s="309" t="s">
        <v>85</v>
      </c>
      <c r="BY208" s="309"/>
      <c r="BZ208" s="324" t="str">
        <f t="shared" si="10"/>
        <v>DISCONTINUED -  MR406 UTV Beadlock, 12x10, 5+5/0mm Offset, 4x136, 106mm Centerbore, Matte Black, w/ BH-H20875</v>
      </c>
      <c r="CA208" s="324" t="s">
        <v>3880</v>
      </c>
      <c r="CB208" s="324" t="s">
        <v>3879</v>
      </c>
      <c r="CC208" s="313" t="str">
        <f t="shared" si="11"/>
        <v>UTV (4XX)</v>
      </c>
    </row>
    <row r="209" spans="1:81" s="301" customFormat="1" ht="15.75" customHeight="1">
      <c r="A209" s="22">
        <f t="shared" si="9"/>
        <v>206</v>
      </c>
      <c r="B209" s="99" t="s">
        <v>84</v>
      </c>
      <c r="C209" s="29" t="s">
        <v>1089</v>
      </c>
      <c r="D209" s="303" t="s">
        <v>1107</v>
      </c>
      <c r="E209" s="304" t="s">
        <v>4932</v>
      </c>
      <c r="F209" s="304"/>
      <c r="G209" s="304"/>
      <c r="H209" s="304" t="s">
        <v>812</v>
      </c>
      <c r="I209" s="336">
        <v>41640</v>
      </c>
      <c r="J209" s="302">
        <v>43129</v>
      </c>
      <c r="K209" s="293" t="s">
        <v>1274</v>
      </c>
      <c r="L209" s="305">
        <v>193.5</v>
      </c>
      <c r="M209" s="295"/>
      <c r="N209" s="295"/>
      <c r="O209" s="303">
        <v>12</v>
      </c>
      <c r="P209" s="8">
        <v>8</v>
      </c>
      <c r="Q209" s="29" t="s">
        <v>1746</v>
      </c>
      <c r="R209" s="303">
        <v>4</v>
      </c>
      <c r="S209" s="303">
        <v>156</v>
      </c>
      <c r="T209" s="306">
        <v>-2</v>
      </c>
      <c r="U209" s="331">
        <v>4.3</v>
      </c>
      <c r="V209" s="303" t="s">
        <v>193</v>
      </c>
      <c r="W209" s="311">
        <v>132</v>
      </c>
      <c r="X209" s="307">
        <v>13</v>
      </c>
      <c r="Y209" s="306">
        <v>1600</v>
      </c>
      <c r="Z209" s="306" t="s">
        <v>87</v>
      </c>
      <c r="AA209" s="306"/>
      <c r="AB209" s="296" t="s">
        <v>7162</v>
      </c>
      <c r="AC209" s="308" t="s">
        <v>1803</v>
      </c>
      <c r="AD209" s="298">
        <v>22</v>
      </c>
      <c r="AE209" s="308"/>
      <c r="AF209" s="309"/>
      <c r="AG209" s="308"/>
      <c r="AH209" s="308" t="s">
        <v>85</v>
      </c>
      <c r="AI209" s="299" t="s">
        <v>85</v>
      </c>
      <c r="AJ209" s="309" t="s">
        <v>266</v>
      </c>
      <c r="AK209" s="309" t="s">
        <v>85</v>
      </c>
      <c r="AL209" s="40" t="s">
        <v>85</v>
      </c>
      <c r="AM209" s="309" t="s">
        <v>85</v>
      </c>
      <c r="AN209" s="309">
        <v>12.4</v>
      </c>
      <c r="AO209" s="309"/>
      <c r="AP209" s="309"/>
      <c r="AQ209" s="309"/>
      <c r="AR209" s="309"/>
      <c r="AS209" s="309"/>
      <c r="AT209" s="309"/>
      <c r="AU209" s="309"/>
      <c r="AV209" s="309">
        <v>68</v>
      </c>
      <c r="AW209" s="309">
        <v>51</v>
      </c>
      <c r="AX209" s="81"/>
      <c r="AY209" s="309"/>
      <c r="AZ209" s="310" t="s">
        <v>1524</v>
      </c>
      <c r="BA209" s="98" t="s">
        <v>85</v>
      </c>
      <c r="BB209" s="99" t="s">
        <v>1519</v>
      </c>
      <c r="BC209" s="98">
        <v>11</v>
      </c>
      <c r="BD209" s="310">
        <v>17</v>
      </c>
      <c r="BE209" s="309">
        <v>14.5</v>
      </c>
      <c r="BF209" s="309">
        <v>14.5</v>
      </c>
      <c r="BG209" s="309">
        <v>10.199999999999999</v>
      </c>
      <c r="BH209" s="379">
        <v>3.5142878101199981E-2</v>
      </c>
      <c r="BI209" s="303">
        <v>48</v>
      </c>
      <c r="BJ209" s="309" t="s">
        <v>3930</v>
      </c>
      <c r="BK209" s="80" t="s">
        <v>4050</v>
      </c>
      <c r="BL209" s="309" t="s">
        <v>1155</v>
      </c>
      <c r="BM209" s="309" t="s">
        <v>1208</v>
      </c>
      <c r="BN209" s="309" t="s">
        <v>1230</v>
      </c>
      <c r="BO209" s="309" t="s">
        <v>1219</v>
      </c>
      <c r="BP209" s="309"/>
      <c r="BQ209" s="309"/>
      <c r="BR209" s="309"/>
      <c r="BS209" s="309"/>
      <c r="BT209" s="309"/>
      <c r="BU209" s="309"/>
      <c r="BV209" s="309" t="s">
        <v>1231</v>
      </c>
      <c r="BW209" s="309"/>
      <c r="BX209" s="309" t="s">
        <v>85</v>
      </c>
      <c r="BY209" s="309"/>
      <c r="BZ209" s="324" t="str">
        <f t="shared" si="10"/>
        <v>DISCONTINUED -  MR406 UTV Beadlock, 12x8, 4+4/-2mm Offset, 4x156, 132mm Centerbore, Matte Black, w/ BH-H20875</v>
      </c>
      <c r="CA209" s="324" t="s">
        <v>3880</v>
      </c>
      <c r="CB209" s="324" t="s">
        <v>3879</v>
      </c>
      <c r="CC209" s="313" t="str">
        <f t="shared" si="11"/>
        <v>UTV (4XX)</v>
      </c>
    </row>
    <row r="210" spans="1:81" s="301" customFormat="1" ht="15.75" customHeight="1">
      <c r="A210" s="22">
        <f t="shared" si="9"/>
        <v>207</v>
      </c>
      <c r="B210" s="99" t="s">
        <v>84</v>
      </c>
      <c r="C210" s="29" t="s">
        <v>1089</v>
      </c>
      <c r="D210" s="303" t="s">
        <v>1107</v>
      </c>
      <c r="E210" s="304" t="s">
        <v>231</v>
      </c>
      <c r="F210" s="304"/>
      <c r="G210" s="304"/>
      <c r="H210" s="304" t="s">
        <v>813</v>
      </c>
      <c r="I210" s="336">
        <v>41640</v>
      </c>
      <c r="J210" s="302">
        <v>43129</v>
      </c>
      <c r="K210" s="293" t="s">
        <v>1274</v>
      </c>
      <c r="L210" s="305">
        <v>193.5</v>
      </c>
      <c r="M210" s="295"/>
      <c r="N210" s="295"/>
      <c r="O210" s="303">
        <v>12</v>
      </c>
      <c r="P210" s="8">
        <v>8</v>
      </c>
      <c r="Q210" s="29" t="s">
        <v>1745</v>
      </c>
      <c r="R210" s="303">
        <v>4</v>
      </c>
      <c r="S210" s="303">
        <v>136</v>
      </c>
      <c r="T210" s="306">
        <v>0</v>
      </c>
      <c r="U210" s="331">
        <v>4.3</v>
      </c>
      <c r="V210" s="303" t="s">
        <v>193</v>
      </c>
      <c r="W210" s="311">
        <v>106</v>
      </c>
      <c r="X210" s="307">
        <v>13</v>
      </c>
      <c r="Y210" s="306">
        <v>1600</v>
      </c>
      <c r="Z210" s="306" t="s">
        <v>87</v>
      </c>
      <c r="AA210" s="306"/>
      <c r="AB210" s="296" t="s">
        <v>7163</v>
      </c>
      <c r="AC210" s="308" t="s">
        <v>1803</v>
      </c>
      <c r="AD210" s="298">
        <v>22</v>
      </c>
      <c r="AE210" s="308"/>
      <c r="AF210" s="309"/>
      <c r="AG210" s="308"/>
      <c r="AH210" s="308" t="s">
        <v>85</v>
      </c>
      <c r="AI210" s="299" t="s">
        <v>85</v>
      </c>
      <c r="AJ210" s="309" t="s">
        <v>266</v>
      </c>
      <c r="AK210" s="309" t="s">
        <v>85</v>
      </c>
      <c r="AL210" s="40" t="s">
        <v>85</v>
      </c>
      <c r="AM210" s="309" t="s">
        <v>85</v>
      </c>
      <c r="AN210" s="309">
        <v>12.4</v>
      </c>
      <c r="AO210" s="309"/>
      <c r="AP210" s="309"/>
      <c r="AQ210" s="309"/>
      <c r="AR210" s="309"/>
      <c r="AS210" s="309"/>
      <c r="AT210" s="309"/>
      <c r="AU210" s="309"/>
      <c r="AV210" s="309">
        <v>68</v>
      </c>
      <c r="AW210" s="309">
        <v>51</v>
      </c>
      <c r="AX210" s="81"/>
      <c r="AY210" s="309"/>
      <c r="AZ210" s="310" t="s">
        <v>1524</v>
      </c>
      <c r="BA210" s="98" t="s">
        <v>85</v>
      </c>
      <c r="BB210" s="99" t="s">
        <v>1519</v>
      </c>
      <c r="BC210" s="98">
        <v>11</v>
      </c>
      <c r="BD210" s="310">
        <v>17</v>
      </c>
      <c r="BE210" s="309">
        <v>14.5</v>
      </c>
      <c r="BF210" s="309">
        <v>14.5</v>
      </c>
      <c r="BG210" s="309">
        <v>10.199999999999999</v>
      </c>
      <c r="BH210" s="379">
        <v>3.5142878101199981E-2</v>
      </c>
      <c r="BI210" s="303">
        <v>48</v>
      </c>
      <c r="BJ210" s="309" t="s">
        <v>3930</v>
      </c>
      <c r="BK210" s="80" t="s">
        <v>4050</v>
      </c>
      <c r="BL210" s="309" t="s">
        <v>1155</v>
      </c>
      <c r="BM210" s="309" t="s">
        <v>1208</v>
      </c>
      <c r="BN210" s="309" t="s">
        <v>1230</v>
      </c>
      <c r="BO210" s="309" t="s">
        <v>1219</v>
      </c>
      <c r="BP210" s="309"/>
      <c r="BQ210" s="309"/>
      <c r="BR210" s="309"/>
      <c r="BS210" s="309"/>
      <c r="BT210" s="309"/>
      <c r="BU210" s="309"/>
      <c r="BV210" s="309" t="s">
        <v>1231</v>
      </c>
      <c r="BW210" s="309"/>
      <c r="BX210" s="309" t="s">
        <v>85</v>
      </c>
      <c r="BY210" s="309"/>
      <c r="BZ210" s="324" t="str">
        <f t="shared" si="10"/>
        <v>DISCONTINUED -  MR406 UTV Beadlock, 12x8, 4+4/0mm Offset, 4x136, 106mm Centerbore, Matte Black, w/ BH-H20875</v>
      </c>
      <c r="CA210" s="324" t="s">
        <v>3880</v>
      </c>
      <c r="CB210" s="324" t="s">
        <v>3879</v>
      </c>
      <c r="CC210" s="313" t="str">
        <f t="shared" si="11"/>
        <v>UTV (4XX)</v>
      </c>
    </row>
    <row r="211" spans="1:81" s="301" customFormat="1" ht="15.75" customHeight="1">
      <c r="A211" s="22">
        <f t="shared" si="9"/>
        <v>208</v>
      </c>
      <c r="B211" s="99" t="s">
        <v>84</v>
      </c>
      <c r="C211" s="29" t="s">
        <v>1089</v>
      </c>
      <c r="D211" s="303" t="s">
        <v>1107</v>
      </c>
      <c r="E211" s="304" t="s">
        <v>232</v>
      </c>
      <c r="F211" s="304"/>
      <c r="G211" s="304"/>
      <c r="H211" s="304" t="s">
        <v>816</v>
      </c>
      <c r="I211" s="336">
        <v>41640</v>
      </c>
      <c r="J211" s="302">
        <v>43129</v>
      </c>
      <c r="K211" s="293" t="s">
        <v>1274</v>
      </c>
      <c r="L211" s="305">
        <v>230.5</v>
      </c>
      <c r="M211" s="295"/>
      <c r="N211" s="295"/>
      <c r="O211" s="303">
        <v>14</v>
      </c>
      <c r="P211" s="8">
        <v>10</v>
      </c>
      <c r="Q211" s="29" t="s">
        <v>1744</v>
      </c>
      <c r="R211" s="303">
        <v>4</v>
      </c>
      <c r="S211" s="303">
        <v>115</v>
      </c>
      <c r="T211" s="306">
        <v>0</v>
      </c>
      <c r="U211" s="331">
        <v>5.3</v>
      </c>
      <c r="V211" s="303" t="s">
        <v>201</v>
      </c>
      <c r="W211" s="311">
        <v>84</v>
      </c>
      <c r="X211" s="307">
        <v>17.2</v>
      </c>
      <c r="Y211" s="306">
        <v>1600</v>
      </c>
      <c r="Z211" s="306" t="s">
        <v>87</v>
      </c>
      <c r="AA211" s="306"/>
      <c r="AB211" s="296" t="s">
        <v>7164</v>
      </c>
      <c r="AC211" s="308" t="s">
        <v>1642</v>
      </c>
      <c r="AD211" s="298">
        <v>22</v>
      </c>
      <c r="AE211" s="308"/>
      <c r="AF211" s="309"/>
      <c r="AG211" s="308"/>
      <c r="AH211" s="308" t="s">
        <v>85</v>
      </c>
      <c r="AI211" s="299" t="s">
        <v>85</v>
      </c>
      <c r="AJ211" s="309" t="s">
        <v>266</v>
      </c>
      <c r="AK211" s="309" t="s">
        <v>85</v>
      </c>
      <c r="AL211" s="40" t="s">
        <v>85</v>
      </c>
      <c r="AM211" s="309" t="s">
        <v>85</v>
      </c>
      <c r="AN211" s="309">
        <v>12.4</v>
      </c>
      <c r="AO211" s="309"/>
      <c r="AP211" s="309"/>
      <c r="AQ211" s="309"/>
      <c r="AR211" s="309"/>
      <c r="AS211" s="309"/>
      <c r="AT211" s="309"/>
      <c r="AU211" s="309"/>
      <c r="AV211" s="309">
        <v>68</v>
      </c>
      <c r="AW211" s="309">
        <v>51</v>
      </c>
      <c r="AX211" s="81"/>
      <c r="AY211" s="309"/>
      <c r="AZ211" s="310" t="s">
        <v>1526</v>
      </c>
      <c r="BA211" s="98" t="s">
        <v>85</v>
      </c>
      <c r="BB211" s="99" t="s">
        <v>1519</v>
      </c>
      <c r="BC211" s="98">
        <v>11</v>
      </c>
      <c r="BD211" s="310">
        <v>22</v>
      </c>
      <c r="BE211" s="309">
        <v>16.399999999999999</v>
      </c>
      <c r="BF211" s="309">
        <v>16.399999999999999</v>
      </c>
      <c r="BG211" s="309">
        <v>12.2</v>
      </c>
      <c r="BH211" s="379">
        <v>5.377106974796797E-2</v>
      </c>
      <c r="BI211" s="303">
        <v>48</v>
      </c>
      <c r="BJ211" s="309" t="s">
        <v>3930</v>
      </c>
      <c r="BK211" s="80" t="s">
        <v>4050</v>
      </c>
      <c r="BL211" s="309" t="s">
        <v>1155</v>
      </c>
      <c r="BM211" s="309" t="s">
        <v>1208</v>
      </c>
      <c r="BN211" s="309" t="s">
        <v>1230</v>
      </c>
      <c r="BO211" s="309" t="s">
        <v>1219</v>
      </c>
      <c r="BP211" s="309"/>
      <c r="BQ211" s="309"/>
      <c r="BR211" s="309"/>
      <c r="BS211" s="309"/>
      <c r="BT211" s="309"/>
      <c r="BU211" s="309"/>
      <c r="BV211" s="309" t="s">
        <v>1231</v>
      </c>
      <c r="BW211" s="309"/>
      <c r="BX211" s="309" t="s">
        <v>85</v>
      </c>
      <c r="BY211" s="309"/>
      <c r="BZ211" s="324" t="str">
        <f t="shared" si="10"/>
        <v>DISCONTINUED -  MR406 UTV Beadlock, 14x10, 5+5/0mm Offset, 4x115, 84mm Centerbore, Matte Black, w/ BH-H20875</v>
      </c>
      <c r="CA211" s="324" t="s">
        <v>3880</v>
      </c>
      <c r="CB211" s="324" t="s">
        <v>3879</v>
      </c>
      <c r="CC211" s="313" t="str">
        <f t="shared" si="11"/>
        <v>UTV (4XX)</v>
      </c>
    </row>
    <row r="212" spans="1:81" s="301" customFormat="1" ht="15.75" customHeight="1">
      <c r="A212" s="22">
        <f t="shared" si="9"/>
        <v>209</v>
      </c>
      <c r="B212" s="99" t="s">
        <v>84</v>
      </c>
      <c r="C212" s="29" t="s">
        <v>1089</v>
      </c>
      <c r="D212" s="303" t="s">
        <v>1150</v>
      </c>
      <c r="E212" s="304" t="s">
        <v>233</v>
      </c>
      <c r="F212" s="304"/>
      <c r="G212" s="304"/>
      <c r="H212" s="304" t="s">
        <v>830</v>
      </c>
      <c r="I212" s="336">
        <v>42005</v>
      </c>
      <c r="J212" s="302">
        <v>43129</v>
      </c>
      <c r="K212" s="293" t="s">
        <v>1274</v>
      </c>
      <c r="L212" s="305">
        <v>135.5</v>
      </c>
      <c r="M212" s="295"/>
      <c r="N212" s="295"/>
      <c r="O212" s="303">
        <v>14</v>
      </c>
      <c r="P212" s="8">
        <v>7</v>
      </c>
      <c r="Q212" s="29" t="s">
        <v>1743</v>
      </c>
      <c r="R212" s="303">
        <v>4</v>
      </c>
      <c r="S212" s="303">
        <v>110</v>
      </c>
      <c r="T212" s="306">
        <v>13</v>
      </c>
      <c r="U212" s="331">
        <v>4.3</v>
      </c>
      <c r="V212" s="303" t="s">
        <v>189</v>
      </c>
      <c r="W212" s="311">
        <v>84</v>
      </c>
      <c r="X212" s="307">
        <v>16</v>
      </c>
      <c r="Y212" s="306">
        <v>1200</v>
      </c>
      <c r="Z212" s="306" t="s">
        <v>235</v>
      </c>
      <c r="AA212" s="306"/>
      <c r="AB212" s="296" t="s">
        <v>7188</v>
      </c>
      <c r="AC212" s="308" t="s">
        <v>234</v>
      </c>
      <c r="AD212" s="298" t="s">
        <v>85</v>
      </c>
      <c r="AE212" s="308"/>
      <c r="AF212" s="309"/>
      <c r="AG212" s="308"/>
      <c r="AH212" s="308" t="s">
        <v>85</v>
      </c>
      <c r="AI212" s="299" t="s">
        <v>85</v>
      </c>
      <c r="AJ212" s="309" t="s">
        <v>266</v>
      </c>
      <c r="AK212" s="309" t="s">
        <v>85</v>
      </c>
      <c r="AL212" s="40" t="s">
        <v>85</v>
      </c>
      <c r="AM212" s="309" t="s">
        <v>85</v>
      </c>
      <c r="AN212" s="309">
        <v>12.4</v>
      </c>
      <c r="AO212" s="309"/>
      <c r="AP212" s="309"/>
      <c r="AQ212" s="309"/>
      <c r="AR212" s="309"/>
      <c r="AS212" s="309"/>
      <c r="AT212" s="309"/>
      <c r="AU212" s="309"/>
      <c r="AV212" s="309">
        <v>68</v>
      </c>
      <c r="AW212" s="309">
        <v>43</v>
      </c>
      <c r="AX212" s="81"/>
      <c r="AY212" s="309"/>
      <c r="AZ212" s="310" t="s">
        <v>85</v>
      </c>
      <c r="BA212" s="98" t="s">
        <v>85</v>
      </c>
      <c r="BB212" s="99" t="s">
        <v>85</v>
      </c>
      <c r="BC212" s="98" t="s">
        <v>85</v>
      </c>
      <c r="BD212" s="310">
        <v>18.5</v>
      </c>
      <c r="BE212" s="309">
        <v>16.399999999999999</v>
      </c>
      <c r="BF212" s="309">
        <v>16.399999999999999</v>
      </c>
      <c r="BG212" s="309">
        <v>9.1</v>
      </c>
      <c r="BH212" s="379">
        <v>4.0107929074303987E-2</v>
      </c>
      <c r="BI212" s="303">
        <v>48</v>
      </c>
      <c r="BJ212" s="309" t="s">
        <v>3930</v>
      </c>
      <c r="BK212" s="80" t="s">
        <v>4050</v>
      </c>
      <c r="BL212" s="309" t="s">
        <v>1232</v>
      </c>
      <c r="BM212" s="309" t="s">
        <v>1233</v>
      </c>
      <c r="BN212" s="309"/>
      <c r="BO212" s="309"/>
      <c r="BP212" s="309"/>
      <c r="BQ212" s="309"/>
      <c r="BR212" s="309"/>
      <c r="BS212" s="309"/>
      <c r="BT212" s="309"/>
      <c r="BU212" s="309"/>
      <c r="BV212" s="309" t="s">
        <v>1234</v>
      </c>
      <c r="BW212" s="309"/>
      <c r="BX212" s="309" t="s">
        <v>1235</v>
      </c>
      <c r="BY212" s="309"/>
      <c r="BZ212" s="324" t="str">
        <f t="shared" si="10"/>
        <v>DISCONTINUED - MR408 Roost UTV, 14x7, 4+3/+13mm Offset, 4x110, 84mm Centerbore, Silver</v>
      </c>
      <c r="CA212" s="324" t="s">
        <v>3880</v>
      </c>
      <c r="CB212" s="324" t="s">
        <v>3879</v>
      </c>
      <c r="CC212" s="313" t="str">
        <f t="shared" si="11"/>
        <v>UTV (4XX)</v>
      </c>
    </row>
    <row r="213" spans="1:81" s="301" customFormat="1" ht="15.75" customHeight="1">
      <c r="A213" s="22">
        <f t="shared" si="9"/>
        <v>210</v>
      </c>
      <c r="B213" s="99" t="s">
        <v>84</v>
      </c>
      <c r="C213" s="29" t="s">
        <v>1089</v>
      </c>
      <c r="D213" s="303" t="s">
        <v>1150</v>
      </c>
      <c r="E213" s="304" t="s">
        <v>236</v>
      </c>
      <c r="F213" s="304"/>
      <c r="G213" s="304"/>
      <c r="H213" s="304" t="s">
        <v>831</v>
      </c>
      <c r="I213" s="336">
        <v>42005</v>
      </c>
      <c r="J213" s="302">
        <v>43129</v>
      </c>
      <c r="K213" s="293" t="s">
        <v>1274</v>
      </c>
      <c r="L213" s="305">
        <v>135.5</v>
      </c>
      <c r="M213" s="295"/>
      <c r="N213" s="295"/>
      <c r="O213" s="303">
        <v>14</v>
      </c>
      <c r="P213" s="8">
        <v>7</v>
      </c>
      <c r="Q213" s="29" t="s">
        <v>1743</v>
      </c>
      <c r="R213" s="303">
        <v>4</v>
      </c>
      <c r="S213" s="303">
        <v>110</v>
      </c>
      <c r="T213" s="306">
        <v>38</v>
      </c>
      <c r="U213" s="331">
        <v>5.3</v>
      </c>
      <c r="V213" s="303" t="s">
        <v>186</v>
      </c>
      <c r="W213" s="311">
        <v>84</v>
      </c>
      <c r="X213" s="307">
        <v>16</v>
      </c>
      <c r="Y213" s="306">
        <v>1200</v>
      </c>
      <c r="Z213" s="306" t="s">
        <v>235</v>
      </c>
      <c r="AA213" s="306"/>
      <c r="AB213" s="296" t="s">
        <v>4481</v>
      </c>
      <c r="AC213" s="308" t="s">
        <v>234</v>
      </c>
      <c r="AD213" s="298" t="s">
        <v>85</v>
      </c>
      <c r="AE213" s="308"/>
      <c r="AF213" s="309"/>
      <c r="AG213" s="308"/>
      <c r="AH213" s="308" t="s">
        <v>85</v>
      </c>
      <c r="AI213" s="299" t="s">
        <v>85</v>
      </c>
      <c r="AJ213" s="309" t="s">
        <v>266</v>
      </c>
      <c r="AK213" s="309" t="s">
        <v>85</v>
      </c>
      <c r="AL213" s="40" t="s">
        <v>85</v>
      </c>
      <c r="AM213" s="309" t="s">
        <v>85</v>
      </c>
      <c r="AN213" s="309">
        <v>12.4</v>
      </c>
      <c r="AO213" s="309"/>
      <c r="AP213" s="309"/>
      <c r="AQ213" s="309"/>
      <c r="AR213" s="309"/>
      <c r="AS213" s="309"/>
      <c r="AT213" s="309"/>
      <c r="AU213" s="309"/>
      <c r="AV213" s="309">
        <v>68</v>
      </c>
      <c r="AW213" s="309">
        <v>43</v>
      </c>
      <c r="AX213" s="81"/>
      <c r="AY213" s="309"/>
      <c r="AZ213" s="310" t="s">
        <v>85</v>
      </c>
      <c r="BA213" s="98" t="s">
        <v>85</v>
      </c>
      <c r="BB213" s="99" t="s">
        <v>85</v>
      </c>
      <c r="BC213" s="98" t="s">
        <v>85</v>
      </c>
      <c r="BD213" s="310">
        <v>18.5</v>
      </c>
      <c r="BE213" s="309">
        <v>16.399999999999999</v>
      </c>
      <c r="BF213" s="309">
        <v>16.399999999999999</v>
      </c>
      <c r="BG213" s="309">
        <v>9.1</v>
      </c>
      <c r="BH213" s="379">
        <v>4.0107929074303987E-2</v>
      </c>
      <c r="BI213" s="303">
        <v>48</v>
      </c>
      <c r="BJ213" s="309" t="s">
        <v>3930</v>
      </c>
      <c r="BK213" s="80" t="s">
        <v>4050</v>
      </c>
      <c r="BL213" s="309" t="s">
        <v>1232</v>
      </c>
      <c r="BM213" s="309" t="s">
        <v>1233</v>
      </c>
      <c r="BN213" s="309"/>
      <c r="BO213" s="309"/>
      <c r="BP213" s="309"/>
      <c r="BQ213" s="309"/>
      <c r="BR213" s="309"/>
      <c r="BS213" s="309"/>
      <c r="BT213" s="309"/>
      <c r="BU213" s="309"/>
      <c r="BV213" s="309" t="s">
        <v>1234</v>
      </c>
      <c r="BW213" s="309"/>
      <c r="BX213" s="309" t="s">
        <v>1235</v>
      </c>
      <c r="BY213" s="309"/>
      <c r="BZ213" s="324" t="str">
        <f t="shared" si="10"/>
        <v>DISCONTINUED - MR408 Roost UTV, 14x7, 5+2/+38mm Offset, 4x110, 84mm Centerbore, Silver</v>
      </c>
      <c r="CA213" s="324" t="s">
        <v>3880</v>
      </c>
      <c r="CB213" s="324" t="s">
        <v>3879</v>
      </c>
      <c r="CC213" s="313" t="str">
        <f t="shared" si="11"/>
        <v>UTV (4XX)</v>
      </c>
    </row>
    <row r="214" spans="1:81" s="301" customFormat="1" ht="15.75" customHeight="1">
      <c r="A214" s="22">
        <f t="shared" si="9"/>
        <v>211</v>
      </c>
      <c r="B214" s="99" t="s">
        <v>84</v>
      </c>
      <c r="C214" s="29" t="s">
        <v>1089</v>
      </c>
      <c r="D214" s="303" t="s">
        <v>1150</v>
      </c>
      <c r="E214" s="304" t="s">
        <v>237</v>
      </c>
      <c r="F214" s="304"/>
      <c r="G214" s="304"/>
      <c r="H214" s="304" t="s">
        <v>832</v>
      </c>
      <c r="I214" s="336">
        <v>42005</v>
      </c>
      <c r="J214" s="302">
        <v>43129</v>
      </c>
      <c r="K214" s="293" t="s">
        <v>1274</v>
      </c>
      <c r="L214" s="305">
        <v>135.5</v>
      </c>
      <c r="M214" s="295"/>
      <c r="N214" s="295"/>
      <c r="O214" s="303">
        <v>14</v>
      </c>
      <c r="P214" s="8">
        <v>7</v>
      </c>
      <c r="Q214" s="29" t="s">
        <v>1743</v>
      </c>
      <c r="R214" s="303">
        <v>4</v>
      </c>
      <c r="S214" s="303">
        <v>110</v>
      </c>
      <c r="T214" s="306">
        <v>13</v>
      </c>
      <c r="U214" s="331">
        <v>4.3</v>
      </c>
      <c r="V214" s="303" t="s">
        <v>189</v>
      </c>
      <c r="W214" s="311">
        <v>84</v>
      </c>
      <c r="X214" s="307">
        <v>16</v>
      </c>
      <c r="Y214" s="306">
        <v>1200</v>
      </c>
      <c r="Z214" s="306" t="s">
        <v>87</v>
      </c>
      <c r="AA214" s="306"/>
      <c r="AB214" s="296" t="s">
        <v>7188</v>
      </c>
      <c r="AC214" s="308" t="s">
        <v>234</v>
      </c>
      <c r="AD214" s="298" t="s">
        <v>85</v>
      </c>
      <c r="AE214" s="308"/>
      <c r="AF214" s="309"/>
      <c r="AG214" s="308"/>
      <c r="AH214" s="308" t="s">
        <v>85</v>
      </c>
      <c r="AI214" s="299" t="s">
        <v>85</v>
      </c>
      <c r="AJ214" s="309" t="s">
        <v>266</v>
      </c>
      <c r="AK214" s="309" t="s">
        <v>85</v>
      </c>
      <c r="AL214" s="40" t="s">
        <v>85</v>
      </c>
      <c r="AM214" s="309" t="s">
        <v>85</v>
      </c>
      <c r="AN214" s="309">
        <v>12.4</v>
      </c>
      <c r="AO214" s="309"/>
      <c r="AP214" s="309"/>
      <c r="AQ214" s="309"/>
      <c r="AR214" s="309"/>
      <c r="AS214" s="309"/>
      <c r="AT214" s="309"/>
      <c r="AU214" s="309"/>
      <c r="AV214" s="309">
        <v>68</v>
      </c>
      <c r="AW214" s="309">
        <v>43</v>
      </c>
      <c r="AX214" s="81"/>
      <c r="AY214" s="309"/>
      <c r="AZ214" s="310" t="s">
        <v>85</v>
      </c>
      <c r="BA214" s="98" t="s">
        <v>85</v>
      </c>
      <c r="BB214" s="99" t="s">
        <v>85</v>
      </c>
      <c r="BC214" s="98" t="s">
        <v>85</v>
      </c>
      <c r="BD214" s="310">
        <v>18.5</v>
      </c>
      <c r="BE214" s="309">
        <v>16.399999999999999</v>
      </c>
      <c r="BF214" s="309">
        <v>16.399999999999999</v>
      </c>
      <c r="BG214" s="309">
        <v>9.1</v>
      </c>
      <c r="BH214" s="379">
        <v>4.0107929074303987E-2</v>
      </c>
      <c r="BI214" s="303">
        <v>48</v>
      </c>
      <c r="BJ214" s="309" t="s">
        <v>3930</v>
      </c>
      <c r="BK214" s="80" t="s">
        <v>4050</v>
      </c>
      <c r="BL214" s="309" t="s">
        <v>1232</v>
      </c>
      <c r="BM214" s="309" t="s">
        <v>1233</v>
      </c>
      <c r="BN214" s="309"/>
      <c r="BO214" s="309"/>
      <c r="BP214" s="309"/>
      <c r="BQ214" s="309"/>
      <c r="BR214" s="309"/>
      <c r="BS214" s="309"/>
      <c r="BT214" s="309"/>
      <c r="BU214" s="309"/>
      <c r="BV214" s="309" t="s">
        <v>1236</v>
      </c>
      <c r="BW214" s="309"/>
      <c r="BX214" s="309" t="s">
        <v>1237</v>
      </c>
      <c r="BY214" s="309"/>
      <c r="BZ214" s="324" t="str">
        <f t="shared" si="10"/>
        <v>DISCONTINUED - MR408 Roost UTV, 14x7, 4+3/+13mm Offset, 4x110, 84mm Centerbore, Matte Black</v>
      </c>
      <c r="CA214" s="324" t="s">
        <v>3880</v>
      </c>
      <c r="CB214" s="324" t="s">
        <v>3879</v>
      </c>
      <c r="CC214" s="313" t="str">
        <f t="shared" si="11"/>
        <v>UTV (4XX)</v>
      </c>
    </row>
    <row r="215" spans="1:81" s="301" customFormat="1" ht="15.75" customHeight="1">
      <c r="A215" s="22">
        <f t="shared" si="9"/>
        <v>212</v>
      </c>
      <c r="B215" s="99" t="s">
        <v>84</v>
      </c>
      <c r="C215" s="29" t="s">
        <v>1089</v>
      </c>
      <c r="D215" s="303" t="s">
        <v>1150</v>
      </c>
      <c r="E215" s="304" t="s">
        <v>238</v>
      </c>
      <c r="F215" s="304"/>
      <c r="G215" s="304"/>
      <c r="H215" s="304" t="s">
        <v>833</v>
      </c>
      <c r="I215" s="336">
        <v>42005</v>
      </c>
      <c r="J215" s="302">
        <v>43129</v>
      </c>
      <c r="K215" s="293" t="s">
        <v>1274</v>
      </c>
      <c r="L215" s="305">
        <v>135.5</v>
      </c>
      <c r="M215" s="295"/>
      <c r="N215" s="295"/>
      <c r="O215" s="303">
        <v>14</v>
      </c>
      <c r="P215" s="8">
        <v>7</v>
      </c>
      <c r="Q215" s="29" t="s">
        <v>1743</v>
      </c>
      <c r="R215" s="303">
        <v>4</v>
      </c>
      <c r="S215" s="303">
        <v>110</v>
      </c>
      <c r="T215" s="306">
        <v>38</v>
      </c>
      <c r="U215" s="331">
        <v>5.3</v>
      </c>
      <c r="V215" s="303" t="s">
        <v>186</v>
      </c>
      <c r="W215" s="311">
        <v>84</v>
      </c>
      <c r="X215" s="307">
        <v>16</v>
      </c>
      <c r="Y215" s="306">
        <v>1200</v>
      </c>
      <c r="Z215" s="306" t="s">
        <v>87</v>
      </c>
      <c r="AA215" s="306"/>
      <c r="AB215" s="296" t="s">
        <v>4481</v>
      </c>
      <c r="AC215" s="308" t="s">
        <v>234</v>
      </c>
      <c r="AD215" s="298" t="s">
        <v>85</v>
      </c>
      <c r="AE215" s="308"/>
      <c r="AF215" s="309"/>
      <c r="AG215" s="308"/>
      <c r="AH215" s="308" t="s">
        <v>85</v>
      </c>
      <c r="AI215" s="299" t="s">
        <v>85</v>
      </c>
      <c r="AJ215" s="309" t="s">
        <v>266</v>
      </c>
      <c r="AK215" s="309" t="s">
        <v>85</v>
      </c>
      <c r="AL215" s="40" t="s">
        <v>85</v>
      </c>
      <c r="AM215" s="309" t="s">
        <v>85</v>
      </c>
      <c r="AN215" s="309">
        <v>12.4</v>
      </c>
      <c r="AO215" s="309"/>
      <c r="AP215" s="309"/>
      <c r="AQ215" s="309"/>
      <c r="AR215" s="309"/>
      <c r="AS215" s="309"/>
      <c r="AT215" s="309"/>
      <c r="AU215" s="309"/>
      <c r="AV215" s="309">
        <v>68</v>
      </c>
      <c r="AW215" s="309">
        <v>43</v>
      </c>
      <c r="AX215" s="81"/>
      <c r="AY215" s="309"/>
      <c r="AZ215" s="310" t="s">
        <v>85</v>
      </c>
      <c r="BA215" s="98" t="s">
        <v>85</v>
      </c>
      <c r="BB215" s="99" t="s">
        <v>85</v>
      </c>
      <c r="BC215" s="98" t="s">
        <v>85</v>
      </c>
      <c r="BD215" s="310">
        <v>18.5</v>
      </c>
      <c r="BE215" s="309">
        <v>16.399999999999999</v>
      </c>
      <c r="BF215" s="309">
        <v>16.399999999999999</v>
      </c>
      <c r="BG215" s="309">
        <v>9.1</v>
      </c>
      <c r="BH215" s="379">
        <v>4.0107929074303987E-2</v>
      </c>
      <c r="BI215" s="303">
        <v>48</v>
      </c>
      <c r="BJ215" s="309" t="s">
        <v>3930</v>
      </c>
      <c r="BK215" s="80" t="s">
        <v>4050</v>
      </c>
      <c r="BL215" s="309" t="s">
        <v>1232</v>
      </c>
      <c r="BM215" s="309" t="s">
        <v>1233</v>
      </c>
      <c r="BN215" s="309"/>
      <c r="BO215" s="309"/>
      <c r="BP215" s="309"/>
      <c r="BQ215" s="309"/>
      <c r="BR215" s="309"/>
      <c r="BS215" s="309"/>
      <c r="BT215" s="309"/>
      <c r="BU215" s="309"/>
      <c r="BV215" s="309" t="s">
        <v>1236</v>
      </c>
      <c r="BW215" s="309"/>
      <c r="BX215" s="309" t="s">
        <v>1237</v>
      </c>
      <c r="BY215" s="309"/>
      <c r="BZ215" s="324" t="str">
        <f t="shared" si="10"/>
        <v>DISCONTINUED - MR408 Roost UTV, 14x7, 5+2/+38mm Offset, 4x110, 84mm Centerbore, Matte Black</v>
      </c>
      <c r="CA215" s="324" t="s">
        <v>3880</v>
      </c>
      <c r="CB215" s="324" t="s">
        <v>3879</v>
      </c>
      <c r="CC215" s="313" t="str">
        <f t="shared" si="11"/>
        <v>UTV (4XX)</v>
      </c>
    </row>
    <row r="216" spans="1:81" s="301" customFormat="1" ht="15.75" customHeight="1">
      <c r="A216" s="22">
        <f t="shared" si="9"/>
        <v>213</v>
      </c>
      <c r="B216" s="99" t="s">
        <v>84</v>
      </c>
      <c r="C216" s="29" t="s">
        <v>1089</v>
      </c>
      <c r="D216" s="303" t="s">
        <v>1150</v>
      </c>
      <c r="E216" s="304" t="s">
        <v>239</v>
      </c>
      <c r="F216" s="304"/>
      <c r="G216" s="304"/>
      <c r="H216" s="304" t="s">
        <v>834</v>
      </c>
      <c r="I216" s="336">
        <v>42005</v>
      </c>
      <c r="J216" s="302">
        <v>43129</v>
      </c>
      <c r="K216" s="293" t="s">
        <v>1274</v>
      </c>
      <c r="L216" s="305">
        <v>135.5</v>
      </c>
      <c r="M216" s="295"/>
      <c r="N216" s="295"/>
      <c r="O216" s="303">
        <v>14</v>
      </c>
      <c r="P216" s="8">
        <v>7</v>
      </c>
      <c r="Q216" s="29" t="s">
        <v>1746</v>
      </c>
      <c r="R216" s="303">
        <v>4</v>
      </c>
      <c r="S216" s="303">
        <v>156</v>
      </c>
      <c r="T216" s="306">
        <v>13</v>
      </c>
      <c r="U216" s="331">
        <v>4.3</v>
      </c>
      <c r="V216" s="303" t="s">
        <v>189</v>
      </c>
      <c r="W216" s="311">
        <v>132</v>
      </c>
      <c r="X216" s="307">
        <v>16</v>
      </c>
      <c r="Y216" s="306">
        <v>1200</v>
      </c>
      <c r="Z216" s="306" t="s">
        <v>235</v>
      </c>
      <c r="AA216" s="306"/>
      <c r="AB216" s="296" t="s">
        <v>5360</v>
      </c>
      <c r="AC216" s="308" t="s">
        <v>1644</v>
      </c>
      <c r="AD216" s="298">
        <v>33</v>
      </c>
      <c r="AE216" s="308"/>
      <c r="AF216" s="309"/>
      <c r="AG216" s="308"/>
      <c r="AH216" s="308" t="s">
        <v>85</v>
      </c>
      <c r="AI216" s="299" t="s">
        <v>85</v>
      </c>
      <c r="AJ216" s="309" t="s">
        <v>266</v>
      </c>
      <c r="AK216" s="309" t="s">
        <v>85</v>
      </c>
      <c r="AL216" s="40" t="s">
        <v>85</v>
      </c>
      <c r="AM216" s="309" t="s">
        <v>85</v>
      </c>
      <c r="AN216" s="309">
        <v>12.4</v>
      </c>
      <c r="AO216" s="309"/>
      <c r="AP216" s="309"/>
      <c r="AQ216" s="309"/>
      <c r="AR216" s="309"/>
      <c r="AS216" s="309"/>
      <c r="AT216" s="309"/>
      <c r="AU216" s="309"/>
      <c r="AV216" s="309">
        <v>68</v>
      </c>
      <c r="AW216" s="309">
        <v>43</v>
      </c>
      <c r="AX216" s="81"/>
      <c r="AY216" s="309"/>
      <c r="AZ216" s="310" t="s">
        <v>85</v>
      </c>
      <c r="BA216" s="98" t="s">
        <v>85</v>
      </c>
      <c r="BB216" s="99" t="s">
        <v>85</v>
      </c>
      <c r="BC216" s="98" t="s">
        <v>85</v>
      </c>
      <c r="BD216" s="310">
        <v>18.5</v>
      </c>
      <c r="BE216" s="309">
        <v>16.399999999999999</v>
      </c>
      <c r="BF216" s="309">
        <v>16.399999999999999</v>
      </c>
      <c r="BG216" s="309">
        <v>9.1</v>
      </c>
      <c r="BH216" s="379">
        <v>4.0107929074303987E-2</v>
      </c>
      <c r="BI216" s="303">
        <v>48</v>
      </c>
      <c r="BJ216" s="309" t="s">
        <v>3930</v>
      </c>
      <c r="BK216" s="80" t="s">
        <v>4050</v>
      </c>
      <c r="BL216" s="309" t="s">
        <v>1232</v>
      </c>
      <c r="BM216" s="309" t="s">
        <v>1233</v>
      </c>
      <c r="BN216" s="309"/>
      <c r="BO216" s="309"/>
      <c r="BP216" s="309"/>
      <c r="BQ216" s="309"/>
      <c r="BR216" s="309"/>
      <c r="BS216" s="309"/>
      <c r="BT216" s="309"/>
      <c r="BU216" s="309"/>
      <c r="BV216" s="309" t="s">
        <v>1234</v>
      </c>
      <c r="BW216" s="309"/>
      <c r="BX216" s="309" t="s">
        <v>1235</v>
      </c>
      <c r="BY216" s="309"/>
      <c r="BZ216" s="324" t="str">
        <f t="shared" si="10"/>
        <v>DISCONTINUED - MR408 Roost UTV, 14x7, 4+3/+13mm Offset, 4x156, 132mm Centerbore, Silver</v>
      </c>
      <c r="CA216" s="324" t="s">
        <v>3880</v>
      </c>
      <c r="CB216" s="324" t="s">
        <v>3879</v>
      </c>
      <c r="CC216" s="313" t="str">
        <f t="shared" si="11"/>
        <v>UTV (4XX)</v>
      </c>
    </row>
    <row r="217" spans="1:81" s="301" customFormat="1" ht="15.75" customHeight="1">
      <c r="A217" s="22">
        <f t="shared" si="9"/>
        <v>214</v>
      </c>
      <c r="B217" s="99" t="s">
        <v>84</v>
      </c>
      <c r="C217" s="29" t="s">
        <v>1089</v>
      </c>
      <c r="D217" s="303" t="s">
        <v>1150</v>
      </c>
      <c r="E217" s="304" t="s">
        <v>240</v>
      </c>
      <c r="F217" s="304"/>
      <c r="G217" s="304"/>
      <c r="H217" s="304" t="s">
        <v>835</v>
      </c>
      <c r="I217" s="336">
        <v>42005</v>
      </c>
      <c r="J217" s="302">
        <v>43129</v>
      </c>
      <c r="K217" s="293" t="s">
        <v>1274</v>
      </c>
      <c r="L217" s="305">
        <v>135.5</v>
      </c>
      <c r="M217" s="295"/>
      <c r="N217" s="295"/>
      <c r="O217" s="303">
        <v>14</v>
      </c>
      <c r="P217" s="8">
        <v>7</v>
      </c>
      <c r="Q217" s="29" t="s">
        <v>1746</v>
      </c>
      <c r="R217" s="303">
        <v>4</v>
      </c>
      <c r="S217" s="303">
        <v>156</v>
      </c>
      <c r="T217" s="306">
        <v>38</v>
      </c>
      <c r="U217" s="331">
        <v>5.3</v>
      </c>
      <c r="V217" s="303" t="s">
        <v>186</v>
      </c>
      <c r="W217" s="311">
        <v>132</v>
      </c>
      <c r="X217" s="307">
        <v>16</v>
      </c>
      <c r="Y217" s="306">
        <v>1200</v>
      </c>
      <c r="Z217" s="306" t="s">
        <v>235</v>
      </c>
      <c r="AA217" s="306"/>
      <c r="AB217" s="296" t="s">
        <v>4757</v>
      </c>
      <c r="AC217" s="308" t="s">
        <v>1644</v>
      </c>
      <c r="AD217" s="298">
        <v>33</v>
      </c>
      <c r="AE217" s="308"/>
      <c r="AF217" s="309"/>
      <c r="AG217" s="308"/>
      <c r="AH217" s="308" t="s">
        <v>85</v>
      </c>
      <c r="AI217" s="299" t="s">
        <v>85</v>
      </c>
      <c r="AJ217" s="309" t="s">
        <v>266</v>
      </c>
      <c r="AK217" s="309" t="s">
        <v>85</v>
      </c>
      <c r="AL217" s="40" t="s">
        <v>85</v>
      </c>
      <c r="AM217" s="309" t="s">
        <v>85</v>
      </c>
      <c r="AN217" s="309">
        <v>12.4</v>
      </c>
      <c r="AO217" s="309"/>
      <c r="AP217" s="309"/>
      <c r="AQ217" s="309"/>
      <c r="AR217" s="309"/>
      <c r="AS217" s="309"/>
      <c r="AT217" s="309"/>
      <c r="AU217" s="309"/>
      <c r="AV217" s="309">
        <v>68</v>
      </c>
      <c r="AW217" s="309">
        <v>43</v>
      </c>
      <c r="AX217" s="81"/>
      <c r="AY217" s="309"/>
      <c r="AZ217" s="310" t="s">
        <v>85</v>
      </c>
      <c r="BA217" s="98" t="s">
        <v>85</v>
      </c>
      <c r="BB217" s="99" t="s">
        <v>85</v>
      </c>
      <c r="BC217" s="98" t="s">
        <v>85</v>
      </c>
      <c r="BD217" s="310">
        <v>18.5</v>
      </c>
      <c r="BE217" s="309">
        <v>16.399999999999999</v>
      </c>
      <c r="BF217" s="309">
        <v>16.399999999999999</v>
      </c>
      <c r="BG217" s="309">
        <v>9.1</v>
      </c>
      <c r="BH217" s="379">
        <v>4.0107929074303987E-2</v>
      </c>
      <c r="BI217" s="303">
        <v>48</v>
      </c>
      <c r="BJ217" s="309" t="s">
        <v>3930</v>
      </c>
      <c r="BK217" s="80" t="s">
        <v>4050</v>
      </c>
      <c r="BL217" s="309" t="s">
        <v>1232</v>
      </c>
      <c r="BM217" s="309" t="s">
        <v>1233</v>
      </c>
      <c r="BN217" s="309"/>
      <c r="BO217" s="309"/>
      <c r="BP217" s="309"/>
      <c r="BQ217" s="309"/>
      <c r="BR217" s="309"/>
      <c r="BS217" s="309"/>
      <c r="BT217" s="309"/>
      <c r="BU217" s="309"/>
      <c r="BV217" s="309" t="s">
        <v>1234</v>
      </c>
      <c r="BW217" s="309"/>
      <c r="BX217" s="309" t="s">
        <v>1235</v>
      </c>
      <c r="BY217" s="309"/>
      <c r="BZ217" s="324" t="str">
        <f t="shared" si="10"/>
        <v>DISCONTINUED - MR408 Roost UTV, 14x7, 5+2/+38mm Offset, 4x156, 132mm Centerbore, Silver</v>
      </c>
      <c r="CA217" s="324" t="s">
        <v>3880</v>
      </c>
      <c r="CB217" s="324" t="s">
        <v>3879</v>
      </c>
      <c r="CC217" s="313" t="str">
        <f t="shared" si="11"/>
        <v>UTV (4XX)</v>
      </c>
    </row>
    <row r="218" spans="1:81" s="301" customFormat="1" ht="15.75" customHeight="1">
      <c r="A218" s="22">
        <f t="shared" si="9"/>
        <v>215</v>
      </c>
      <c r="B218" s="99" t="s">
        <v>84</v>
      </c>
      <c r="C218" s="29" t="s">
        <v>1089</v>
      </c>
      <c r="D218" s="303" t="s">
        <v>1150</v>
      </c>
      <c r="E218" s="304" t="s">
        <v>241</v>
      </c>
      <c r="F218" s="304"/>
      <c r="G218" s="304"/>
      <c r="H218" s="304" t="s">
        <v>1097</v>
      </c>
      <c r="I218" s="336">
        <v>42005</v>
      </c>
      <c r="J218" s="302">
        <v>43129</v>
      </c>
      <c r="K218" s="293" t="s">
        <v>1274</v>
      </c>
      <c r="L218" s="305">
        <v>135.5</v>
      </c>
      <c r="M218" s="295"/>
      <c r="N218" s="295"/>
      <c r="O218" s="303">
        <v>14</v>
      </c>
      <c r="P218" s="8">
        <v>7</v>
      </c>
      <c r="Q218" s="29" t="s">
        <v>1746</v>
      </c>
      <c r="R218" s="303">
        <v>4</v>
      </c>
      <c r="S218" s="303">
        <v>156</v>
      </c>
      <c r="T218" s="306">
        <v>13</v>
      </c>
      <c r="U218" s="331">
        <v>4.3</v>
      </c>
      <c r="V218" s="303" t="s">
        <v>189</v>
      </c>
      <c r="W218" s="311">
        <v>132</v>
      </c>
      <c r="X218" s="307">
        <v>16</v>
      </c>
      <c r="Y218" s="306">
        <v>1200</v>
      </c>
      <c r="Z218" s="306" t="s">
        <v>87</v>
      </c>
      <c r="AA218" s="306"/>
      <c r="AB218" s="296" t="s">
        <v>5360</v>
      </c>
      <c r="AC218" s="308" t="s">
        <v>1644</v>
      </c>
      <c r="AD218" s="298">
        <v>33</v>
      </c>
      <c r="AE218" s="308"/>
      <c r="AF218" s="309"/>
      <c r="AG218" s="308"/>
      <c r="AH218" s="308" t="s">
        <v>85</v>
      </c>
      <c r="AI218" s="299" t="s">
        <v>85</v>
      </c>
      <c r="AJ218" s="309" t="s">
        <v>266</v>
      </c>
      <c r="AK218" s="309" t="s">
        <v>85</v>
      </c>
      <c r="AL218" s="40" t="s">
        <v>85</v>
      </c>
      <c r="AM218" s="309" t="s">
        <v>85</v>
      </c>
      <c r="AN218" s="309">
        <v>12.4</v>
      </c>
      <c r="AO218" s="309"/>
      <c r="AP218" s="309"/>
      <c r="AQ218" s="309"/>
      <c r="AR218" s="309"/>
      <c r="AS218" s="309"/>
      <c r="AT218" s="309"/>
      <c r="AU218" s="309"/>
      <c r="AV218" s="309">
        <v>68</v>
      </c>
      <c r="AW218" s="309">
        <v>43</v>
      </c>
      <c r="AX218" s="81"/>
      <c r="AY218" s="309"/>
      <c r="AZ218" s="310" t="s">
        <v>85</v>
      </c>
      <c r="BA218" s="98" t="s">
        <v>85</v>
      </c>
      <c r="BB218" s="99" t="s">
        <v>85</v>
      </c>
      <c r="BC218" s="98" t="s">
        <v>85</v>
      </c>
      <c r="BD218" s="310">
        <v>18.5</v>
      </c>
      <c r="BE218" s="309">
        <v>16.399999999999999</v>
      </c>
      <c r="BF218" s="309">
        <v>16.399999999999999</v>
      </c>
      <c r="BG218" s="309">
        <v>9.1</v>
      </c>
      <c r="BH218" s="379">
        <v>4.0107929074303987E-2</v>
      </c>
      <c r="BI218" s="303">
        <v>48</v>
      </c>
      <c r="BJ218" s="309" t="s">
        <v>3930</v>
      </c>
      <c r="BK218" s="80" t="s">
        <v>4050</v>
      </c>
      <c r="BL218" s="309" t="s">
        <v>1232</v>
      </c>
      <c r="BM218" s="309" t="s">
        <v>1233</v>
      </c>
      <c r="BN218" s="309"/>
      <c r="BO218" s="309"/>
      <c r="BP218" s="309"/>
      <c r="BQ218" s="309"/>
      <c r="BR218" s="309"/>
      <c r="BS218" s="309"/>
      <c r="BT218" s="309"/>
      <c r="BU218" s="309"/>
      <c r="BV218" s="309" t="s">
        <v>1236</v>
      </c>
      <c r="BW218" s="309"/>
      <c r="BX218" s="309" t="s">
        <v>1237</v>
      </c>
      <c r="BY218" s="309"/>
      <c r="BZ218" s="324" t="str">
        <f t="shared" si="10"/>
        <v>DISCONTINUED - MR408 Roost UTV, 14x7, 4+3/+13mm Offset, 4x156, 132mm Centerbore, Matte Black</v>
      </c>
      <c r="CA218" s="324" t="s">
        <v>3880</v>
      </c>
      <c r="CB218" s="324" t="s">
        <v>3879</v>
      </c>
      <c r="CC218" s="313" t="str">
        <f t="shared" si="11"/>
        <v>UTV (4XX)</v>
      </c>
    </row>
    <row r="219" spans="1:81" s="301" customFormat="1" ht="15.75" customHeight="1">
      <c r="A219" s="22">
        <f t="shared" si="9"/>
        <v>216</v>
      </c>
      <c r="B219" s="99" t="s">
        <v>84</v>
      </c>
      <c r="C219" s="29" t="s">
        <v>1090</v>
      </c>
      <c r="D219" s="303" t="s">
        <v>256</v>
      </c>
      <c r="E219" s="304" t="s">
        <v>3883</v>
      </c>
      <c r="F219" s="304"/>
      <c r="G219" s="304"/>
      <c r="H219" s="304" t="s">
        <v>3884</v>
      </c>
      <c r="I219" s="336">
        <v>41275</v>
      </c>
      <c r="J219" s="302">
        <v>43129</v>
      </c>
      <c r="K219" s="293" t="s">
        <v>1274</v>
      </c>
      <c r="L219" s="305">
        <v>172.5</v>
      </c>
      <c r="M219" s="295"/>
      <c r="N219" s="295"/>
      <c r="O219" s="303">
        <v>15</v>
      </c>
      <c r="P219" s="8">
        <v>7</v>
      </c>
      <c r="Q219" s="29" t="s">
        <v>1747</v>
      </c>
      <c r="R219" s="303">
        <v>5</v>
      </c>
      <c r="S219" s="303">
        <v>100</v>
      </c>
      <c r="T219" s="306">
        <v>48</v>
      </c>
      <c r="U219" s="331">
        <v>5.9</v>
      </c>
      <c r="V219" s="303" t="s">
        <v>85</v>
      </c>
      <c r="W219" s="311">
        <v>56.1</v>
      </c>
      <c r="X219" s="307">
        <v>16.7</v>
      </c>
      <c r="Y219" s="306">
        <v>1900</v>
      </c>
      <c r="Z219" s="306" t="s">
        <v>235</v>
      </c>
      <c r="AA219" s="306"/>
      <c r="AB219" s="296" t="s">
        <v>7189</v>
      </c>
      <c r="AC219" s="308" t="s">
        <v>85</v>
      </c>
      <c r="AD219" s="298" t="s">
        <v>85</v>
      </c>
      <c r="AE219" s="308"/>
      <c r="AF219" s="309" t="s">
        <v>85</v>
      </c>
      <c r="AG219" s="308" t="s">
        <v>85</v>
      </c>
      <c r="AH219" s="308" t="s">
        <v>85</v>
      </c>
      <c r="AI219" s="299" t="s">
        <v>85</v>
      </c>
      <c r="AJ219" s="309" t="s">
        <v>266</v>
      </c>
      <c r="AK219" s="309" t="s">
        <v>85</v>
      </c>
      <c r="AL219" s="40" t="s">
        <v>85</v>
      </c>
      <c r="AM219" s="309" t="s">
        <v>85</v>
      </c>
      <c r="AN219" s="309">
        <v>14.9</v>
      </c>
      <c r="AO219" s="309"/>
      <c r="AP219" s="309">
        <v>23</v>
      </c>
      <c r="AQ219" s="309">
        <v>25</v>
      </c>
      <c r="AR219" s="309"/>
      <c r="AS219" s="309">
        <v>20</v>
      </c>
      <c r="AT219" s="309"/>
      <c r="AU219" s="309">
        <v>168</v>
      </c>
      <c r="AV219" s="309">
        <v>48</v>
      </c>
      <c r="AW219" s="309">
        <v>27</v>
      </c>
      <c r="AX219" s="81"/>
      <c r="AY219" s="309"/>
      <c r="AZ219" s="310" t="s">
        <v>85</v>
      </c>
      <c r="BA219" s="98" t="s">
        <v>85</v>
      </c>
      <c r="BB219" s="99" t="s">
        <v>85</v>
      </c>
      <c r="BC219" s="98" t="s">
        <v>85</v>
      </c>
      <c r="BD219" s="310">
        <v>19.7</v>
      </c>
      <c r="BE219" s="309">
        <v>17.8</v>
      </c>
      <c r="BF219" s="309">
        <v>17.8</v>
      </c>
      <c r="BG219" s="309">
        <v>9.5</v>
      </c>
      <c r="BH219" s="379">
        <v>4.9324734898719996E-2</v>
      </c>
      <c r="BI219" s="303">
        <v>48</v>
      </c>
      <c r="BJ219" s="309" t="s">
        <v>3930</v>
      </c>
      <c r="BK219" s="80" t="s">
        <v>4050</v>
      </c>
      <c r="BL219" s="309" t="s">
        <v>1246</v>
      </c>
      <c r="BM219" s="309" t="s">
        <v>1247</v>
      </c>
      <c r="BN219" s="309" t="s">
        <v>1248</v>
      </c>
      <c r="BO219" s="309"/>
      <c r="BP219" s="309"/>
      <c r="BQ219" s="309"/>
      <c r="BR219" s="309"/>
      <c r="BS219" s="309"/>
      <c r="BT219" s="309"/>
      <c r="BU219" s="309"/>
      <c r="BV219" s="309" t="s">
        <v>3885</v>
      </c>
      <c r="BW219" s="309"/>
      <c r="BX219" s="309" t="s">
        <v>3886</v>
      </c>
      <c r="BY219" s="309"/>
      <c r="BZ219" s="324" t="str">
        <f t="shared" si="10"/>
        <v>DISCONTINUED - MR501 VT-SPEC, 15x7, +48mm Offset, 5x100, 56.1mm Centerbore, Silver</v>
      </c>
      <c r="CA219" s="324" t="s">
        <v>3880</v>
      </c>
      <c r="CB219" s="324" t="s">
        <v>3879</v>
      </c>
      <c r="CC219" s="313" t="str">
        <f t="shared" si="11"/>
        <v>RACE (1XX)</v>
      </c>
    </row>
    <row r="220" spans="1:81" s="301" customFormat="1" ht="15.75" customHeight="1">
      <c r="A220" s="22">
        <f t="shared" si="9"/>
        <v>217</v>
      </c>
      <c r="B220" s="99" t="s">
        <v>84</v>
      </c>
      <c r="C220" s="29" t="s">
        <v>1090</v>
      </c>
      <c r="D220" s="303" t="s">
        <v>256</v>
      </c>
      <c r="E220" s="304" t="s">
        <v>3887</v>
      </c>
      <c r="F220" s="304"/>
      <c r="G220" s="304"/>
      <c r="H220" s="304" t="s">
        <v>3888</v>
      </c>
      <c r="I220" s="336">
        <v>41275</v>
      </c>
      <c r="J220" s="302">
        <v>43129</v>
      </c>
      <c r="K220" s="293" t="s">
        <v>1274</v>
      </c>
      <c r="L220" s="305">
        <v>172.5</v>
      </c>
      <c r="M220" s="295"/>
      <c r="N220" s="295"/>
      <c r="O220" s="303">
        <v>15</v>
      </c>
      <c r="P220" s="8">
        <v>7</v>
      </c>
      <c r="Q220" s="29" t="s">
        <v>1845</v>
      </c>
      <c r="R220" s="303">
        <v>5</v>
      </c>
      <c r="S220" s="303">
        <v>4.5</v>
      </c>
      <c r="T220" s="306">
        <v>48</v>
      </c>
      <c r="U220" s="331">
        <v>5.9</v>
      </c>
      <c r="V220" s="303" t="s">
        <v>85</v>
      </c>
      <c r="W220" s="311">
        <v>56.1</v>
      </c>
      <c r="X220" s="307">
        <v>16.7</v>
      </c>
      <c r="Y220" s="306">
        <v>1900</v>
      </c>
      <c r="Z220" s="306" t="s">
        <v>235</v>
      </c>
      <c r="AA220" s="306"/>
      <c r="AB220" s="296" t="s">
        <v>7190</v>
      </c>
      <c r="AC220" s="308" t="s">
        <v>85</v>
      </c>
      <c r="AD220" s="298" t="s">
        <v>85</v>
      </c>
      <c r="AE220" s="308"/>
      <c r="AF220" s="309" t="s">
        <v>85</v>
      </c>
      <c r="AG220" s="308" t="s">
        <v>85</v>
      </c>
      <c r="AH220" s="308" t="s">
        <v>85</v>
      </c>
      <c r="AI220" s="299" t="s">
        <v>85</v>
      </c>
      <c r="AJ220" s="309" t="s">
        <v>266</v>
      </c>
      <c r="AK220" s="309" t="s">
        <v>85</v>
      </c>
      <c r="AL220" s="40" t="s">
        <v>85</v>
      </c>
      <c r="AM220" s="309" t="s">
        <v>85</v>
      </c>
      <c r="AN220" s="309">
        <v>14.9</v>
      </c>
      <c r="AO220" s="309"/>
      <c r="AP220" s="309">
        <v>23</v>
      </c>
      <c r="AQ220" s="309">
        <v>25</v>
      </c>
      <c r="AR220" s="309"/>
      <c r="AS220" s="309">
        <v>20</v>
      </c>
      <c r="AT220" s="309"/>
      <c r="AU220" s="309">
        <v>168</v>
      </c>
      <c r="AV220" s="309">
        <v>48</v>
      </c>
      <c r="AW220" s="309">
        <v>27</v>
      </c>
      <c r="AX220" s="81"/>
      <c r="AY220" s="309"/>
      <c r="AZ220" s="310" t="s">
        <v>85</v>
      </c>
      <c r="BA220" s="98" t="s">
        <v>85</v>
      </c>
      <c r="BB220" s="99" t="s">
        <v>85</v>
      </c>
      <c r="BC220" s="98" t="s">
        <v>85</v>
      </c>
      <c r="BD220" s="310">
        <v>19.7</v>
      </c>
      <c r="BE220" s="309">
        <v>17.8</v>
      </c>
      <c r="BF220" s="309">
        <v>17.8</v>
      </c>
      <c r="BG220" s="309">
        <v>9.5</v>
      </c>
      <c r="BH220" s="379">
        <v>4.9324734898719996E-2</v>
      </c>
      <c r="BI220" s="303">
        <v>48</v>
      </c>
      <c r="BJ220" s="309" t="s">
        <v>3930</v>
      </c>
      <c r="BK220" s="80" t="s">
        <v>4050</v>
      </c>
      <c r="BL220" s="309" t="s">
        <v>1246</v>
      </c>
      <c r="BM220" s="309" t="s">
        <v>1247</v>
      </c>
      <c r="BN220" s="309" t="s">
        <v>1248</v>
      </c>
      <c r="BO220" s="309"/>
      <c r="BP220" s="309"/>
      <c r="BQ220" s="309"/>
      <c r="BR220" s="309"/>
      <c r="BS220" s="309"/>
      <c r="BT220" s="309"/>
      <c r="BU220" s="309"/>
      <c r="BV220" s="309" t="s">
        <v>3885</v>
      </c>
      <c r="BW220" s="309"/>
      <c r="BX220" s="309" t="s">
        <v>3886</v>
      </c>
      <c r="BY220" s="309"/>
      <c r="BZ220" s="324" t="str">
        <f t="shared" si="10"/>
        <v>DISCONTINUED - MR501 VT-SPEC, 15x7, +48mm Offset, 5x4.5, 56.1mm Centerbore, Silver</v>
      </c>
      <c r="CA220" s="324" t="s">
        <v>3880</v>
      </c>
      <c r="CB220" s="324" t="s">
        <v>3879</v>
      </c>
      <c r="CC220" s="313" t="str">
        <f t="shared" si="11"/>
        <v>RACE (1XX)</v>
      </c>
    </row>
    <row r="221" spans="1:81" s="301" customFormat="1" ht="15.75" customHeight="1">
      <c r="A221" s="22">
        <f t="shared" si="9"/>
        <v>218</v>
      </c>
      <c r="B221" s="99" t="s">
        <v>84</v>
      </c>
      <c r="C221" s="29" t="s">
        <v>1090</v>
      </c>
      <c r="D221" s="303" t="s">
        <v>256</v>
      </c>
      <c r="E221" s="304" t="s">
        <v>3889</v>
      </c>
      <c r="F221" s="304"/>
      <c r="G221" s="304"/>
      <c r="H221" s="304" t="s">
        <v>3890</v>
      </c>
      <c r="I221" s="336">
        <v>41275</v>
      </c>
      <c r="J221" s="302">
        <v>43129</v>
      </c>
      <c r="K221" s="293" t="s">
        <v>1274</v>
      </c>
      <c r="L221" s="305">
        <v>172.5</v>
      </c>
      <c r="M221" s="295"/>
      <c r="N221" s="295"/>
      <c r="O221" s="303">
        <v>15</v>
      </c>
      <c r="P221" s="8">
        <v>7</v>
      </c>
      <c r="Q221" s="29" t="s">
        <v>1742</v>
      </c>
      <c r="R221" s="303">
        <v>4</v>
      </c>
      <c r="S221" s="303">
        <v>108</v>
      </c>
      <c r="T221" s="306">
        <v>48</v>
      </c>
      <c r="U221" s="331">
        <v>5.9</v>
      </c>
      <c r="V221" s="303" t="s">
        <v>85</v>
      </c>
      <c r="W221" s="311">
        <v>63.4</v>
      </c>
      <c r="X221" s="307">
        <v>16.7</v>
      </c>
      <c r="Y221" s="306">
        <v>1900</v>
      </c>
      <c r="Z221" s="306" t="s">
        <v>235</v>
      </c>
      <c r="AA221" s="306"/>
      <c r="AB221" s="296" t="s">
        <v>7191</v>
      </c>
      <c r="AC221" s="308" t="s">
        <v>85</v>
      </c>
      <c r="AD221" s="298" t="s">
        <v>85</v>
      </c>
      <c r="AE221" s="308"/>
      <c r="AF221" s="309" t="s">
        <v>85</v>
      </c>
      <c r="AG221" s="308" t="s">
        <v>85</v>
      </c>
      <c r="AH221" s="308" t="s">
        <v>85</v>
      </c>
      <c r="AI221" s="299" t="s">
        <v>85</v>
      </c>
      <c r="AJ221" s="309" t="s">
        <v>266</v>
      </c>
      <c r="AK221" s="309" t="s">
        <v>85</v>
      </c>
      <c r="AL221" s="40" t="s">
        <v>85</v>
      </c>
      <c r="AM221" s="309" t="s">
        <v>85</v>
      </c>
      <c r="AN221" s="309">
        <v>14.9</v>
      </c>
      <c r="AO221" s="309"/>
      <c r="AP221" s="309"/>
      <c r="AQ221" s="309"/>
      <c r="AR221" s="309"/>
      <c r="AS221" s="309"/>
      <c r="AT221" s="309"/>
      <c r="AU221" s="309"/>
      <c r="AV221" s="309">
        <v>48</v>
      </c>
      <c r="AW221" s="309">
        <v>27</v>
      </c>
      <c r="AX221" s="81"/>
      <c r="AY221" s="309"/>
      <c r="AZ221" s="310" t="s">
        <v>85</v>
      </c>
      <c r="BA221" s="98" t="s">
        <v>85</v>
      </c>
      <c r="BB221" s="99" t="s">
        <v>85</v>
      </c>
      <c r="BC221" s="98" t="s">
        <v>85</v>
      </c>
      <c r="BD221" s="310">
        <v>19.7</v>
      </c>
      <c r="BE221" s="309">
        <v>17.8</v>
      </c>
      <c r="BF221" s="309">
        <v>17.8</v>
      </c>
      <c r="BG221" s="309">
        <v>9.5</v>
      </c>
      <c r="BH221" s="379">
        <v>4.9324734898719996E-2</v>
      </c>
      <c r="BI221" s="303">
        <v>48</v>
      </c>
      <c r="BJ221" s="309" t="s">
        <v>3930</v>
      </c>
      <c r="BK221" s="80" t="s">
        <v>4050</v>
      </c>
      <c r="BL221" s="309" t="s">
        <v>1246</v>
      </c>
      <c r="BM221" s="309" t="s">
        <v>1247</v>
      </c>
      <c r="BN221" s="309" t="s">
        <v>1248</v>
      </c>
      <c r="BO221" s="309"/>
      <c r="BP221" s="309"/>
      <c r="BQ221" s="309"/>
      <c r="BR221" s="309"/>
      <c r="BS221" s="309"/>
      <c r="BT221" s="309"/>
      <c r="BU221" s="309"/>
      <c r="BV221" s="309" t="s">
        <v>3885</v>
      </c>
      <c r="BW221" s="309"/>
      <c r="BX221" s="309" t="s">
        <v>3886</v>
      </c>
      <c r="BY221" s="309"/>
      <c r="BZ221" s="324" t="str">
        <f t="shared" si="10"/>
        <v>DISCONTINUED - MR501 VT-SPEC, 15x7, +48mm Offset, 4x108, 63.4mm Centerbore, Silver</v>
      </c>
      <c r="CA221" s="324" t="s">
        <v>3880</v>
      </c>
      <c r="CB221" s="324" t="s">
        <v>3879</v>
      </c>
      <c r="CC221" s="313" t="str">
        <f t="shared" si="11"/>
        <v>RACE (1XX)</v>
      </c>
    </row>
    <row r="222" spans="1:81" s="301" customFormat="1" ht="15.75" customHeight="1">
      <c r="A222" s="22">
        <f t="shared" si="9"/>
        <v>219</v>
      </c>
      <c r="B222" s="99" t="s">
        <v>84</v>
      </c>
      <c r="C222" s="29" t="s">
        <v>1090</v>
      </c>
      <c r="D222" s="303" t="s">
        <v>258</v>
      </c>
      <c r="E222" s="304" t="s">
        <v>3891</v>
      </c>
      <c r="F222" s="304"/>
      <c r="G222" s="304"/>
      <c r="H222" s="304" t="s">
        <v>3892</v>
      </c>
      <c r="I222" s="336">
        <v>41640</v>
      </c>
      <c r="J222" s="302">
        <v>43129</v>
      </c>
      <c r="K222" s="293" t="s">
        <v>1274</v>
      </c>
      <c r="L222" s="305">
        <v>172.5</v>
      </c>
      <c r="M222" s="295"/>
      <c r="N222" s="295"/>
      <c r="O222" s="303">
        <v>15</v>
      </c>
      <c r="P222" s="8">
        <v>7</v>
      </c>
      <c r="Q222" s="29" t="s">
        <v>1747</v>
      </c>
      <c r="R222" s="303">
        <v>5</v>
      </c>
      <c r="S222" s="303">
        <v>100</v>
      </c>
      <c r="T222" s="306">
        <v>15</v>
      </c>
      <c r="U222" s="331">
        <v>4.5999999999999996</v>
      </c>
      <c r="V222" s="303" t="s">
        <v>85</v>
      </c>
      <c r="W222" s="311">
        <v>56.1</v>
      </c>
      <c r="X222" s="307">
        <v>19.399999999999999</v>
      </c>
      <c r="Y222" s="306">
        <v>2100</v>
      </c>
      <c r="Z222" s="306" t="s">
        <v>235</v>
      </c>
      <c r="AA222" s="306"/>
      <c r="AB222" s="296" t="s">
        <v>6059</v>
      </c>
      <c r="AC222" s="308" t="s">
        <v>85</v>
      </c>
      <c r="AD222" s="298" t="s">
        <v>85</v>
      </c>
      <c r="AE222" s="308"/>
      <c r="AF222" s="309" t="s">
        <v>85</v>
      </c>
      <c r="AG222" s="308" t="s">
        <v>85</v>
      </c>
      <c r="AH222" s="308" t="s">
        <v>85</v>
      </c>
      <c r="AI222" s="299" t="s">
        <v>85</v>
      </c>
      <c r="AJ222" s="309" t="s">
        <v>266</v>
      </c>
      <c r="AK222" s="309" t="s">
        <v>85</v>
      </c>
      <c r="AL222" s="40" t="s">
        <v>85</v>
      </c>
      <c r="AM222" s="309" t="s">
        <v>85</v>
      </c>
      <c r="AN222" s="309">
        <v>14.9</v>
      </c>
      <c r="AO222" s="309"/>
      <c r="AP222" s="309">
        <v>34</v>
      </c>
      <c r="AQ222" s="309">
        <v>38</v>
      </c>
      <c r="AR222" s="309"/>
      <c r="AS222" s="309">
        <v>48</v>
      </c>
      <c r="AT222" s="309"/>
      <c r="AU222" s="309">
        <v>178</v>
      </c>
      <c r="AV222" s="309">
        <v>48</v>
      </c>
      <c r="AW222" s="309">
        <v>25</v>
      </c>
      <c r="AX222" s="81"/>
      <c r="AY222" s="309"/>
      <c r="AZ222" s="310" t="s">
        <v>85</v>
      </c>
      <c r="BA222" s="98" t="s">
        <v>85</v>
      </c>
      <c r="BB222" s="99" t="s">
        <v>85</v>
      </c>
      <c r="BC222" s="98" t="s">
        <v>85</v>
      </c>
      <c r="BD222" s="310">
        <v>22.4</v>
      </c>
      <c r="BE222" s="309">
        <v>17.8</v>
      </c>
      <c r="BF222" s="309">
        <v>17.8</v>
      </c>
      <c r="BG222" s="309">
        <v>9.5</v>
      </c>
      <c r="BH222" s="379">
        <v>4.9324734898719996E-2</v>
      </c>
      <c r="BI222" s="303">
        <v>48</v>
      </c>
      <c r="BJ222" s="309" t="s">
        <v>3930</v>
      </c>
      <c r="BK222" s="80" t="s">
        <v>4050</v>
      </c>
      <c r="BL222" s="309" t="s">
        <v>1251</v>
      </c>
      <c r="BM222" s="309" t="s">
        <v>1185</v>
      </c>
      <c r="BN222" s="309" t="s">
        <v>1252</v>
      </c>
      <c r="BO222" s="309"/>
      <c r="BP222" s="309"/>
      <c r="BQ222" s="309"/>
      <c r="BR222" s="309"/>
      <c r="BS222" s="309"/>
      <c r="BT222" s="309"/>
      <c r="BU222" s="309"/>
      <c r="BV222" s="309" t="s">
        <v>3893</v>
      </c>
      <c r="BW222" s="309"/>
      <c r="BX222" s="309" t="s">
        <v>3894</v>
      </c>
      <c r="BY222" s="309"/>
      <c r="BZ222" s="324" t="str">
        <f t="shared" si="10"/>
        <v>DISCONTINUED - MR502 VT-SPEC, 15x7, +15mm Offset, 5x100, 56.1mm Centerbore, Silver</v>
      </c>
      <c r="CA222" s="324" t="s">
        <v>3880</v>
      </c>
      <c r="CB222" s="324" t="s">
        <v>3879</v>
      </c>
      <c r="CC222" s="313" t="str">
        <f t="shared" si="11"/>
        <v>RACE (1XX)</v>
      </c>
    </row>
    <row r="223" spans="1:81" s="301" customFormat="1" ht="15.75" customHeight="1">
      <c r="A223" s="22">
        <f t="shared" si="9"/>
        <v>220</v>
      </c>
      <c r="B223" s="99" t="s">
        <v>84</v>
      </c>
      <c r="C223" s="29" t="s">
        <v>1090</v>
      </c>
      <c r="D223" s="303" t="s">
        <v>258</v>
      </c>
      <c r="E223" s="304" t="s">
        <v>3895</v>
      </c>
      <c r="F223" s="304"/>
      <c r="G223" s="304"/>
      <c r="H223" s="304" t="s">
        <v>3896</v>
      </c>
      <c r="I223" s="336">
        <v>41640</v>
      </c>
      <c r="J223" s="302">
        <v>43129</v>
      </c>
      <c r="K223" s="293" t="s">
        <v>1274</v>
      </c>
      <c r="L223" s="305">
        <v>172.5</v>
      </c>
      <c r="M223" s="295"/>
      <c r="N223" s="295"/>
      <c r="O223" s="303">
        <v>15</v>
      </c>
      <c r="P223" s="8">
        <v>7</v>
      </c>
      <c r="Q223" s="29" t="s">
        <v>1845</v>
      </c>
      <c r="R223" s="303">
        <v>5</v>
      </c>
      <c r="S223" s="303">
        <v>4.5</v>
      </c>
      <c r="T223" s="306">
        <v>15</v>
      </c>
      <c r="U223" s="331">
        <v>4.5999999999999996</v>
      </c>
      <c r="V223" s="303" t="s">
        <v>85</v>
      </c>
      <c r="W223" s="311">
        <v>56.1</v>
      </c>
      <c r="X223" s="307">
        <v>19.399999999999999</v>
      </c>
      <c r="Y223" s="306">
        <v>2100</v>
      </c>
      <c r="Z223" s="306" t="s">
        <v>235</v>
      </c>
      <c r="AA223" s="306"/>
      <c r="AB223" s="296" t="s">
        <v>7192</v>
      </c>
      <c r="AC223" s="308" t="s">
        <v>85</v>
      </c>
      <c r="AD223" s="298" t="s">
        <v>85</v>
      </c>
      <c r="AE223" s="308"/>
      <c r="AF223" s="309" t="s">
        <v>85</v>
      </c>
      <c r="AG223" s="308" t="s">
        <v>85</v>
      </c>
      <c r="AH223" s="308" t="s">
        <v>85</v>
      </c>
      <c r="AI223" s="299" t="s">
        <v>85</v>
      </c>
      <c r="AJ223" s="309" t="s">
        <v>266</v>
      </c>
      <c r="AK223" s="309" t="s">
        <v>85</v>
      </c>
      <c r="AL223" s="40" t="s">
        <v>85</v>
      </c>
      <c r="AM223" s="309" t="s">
        <v>85</v>
      </c>
      <c r="AN223" s="309">
        <v>14.9</v>
      </c>
      <c r="AO223" s="309"/>
      <c r="AP223" s="309"/>
      <c r="AQ223" s="309"/>
      <c r="AR223" s="309"/>
      <c r="AS223" s="309"/>
      <c r="AT223" s="309"/>
      <c r="AU223" s="309"/>
      <c r="AV223" s="309">
        <v>48</v>
      </c>
      <c r="AW223" s="309">
        <v>25</v>
      </c>
      <c r="AX223" s="81"/>
      <c r="AY223" s="309"/>
      <c r="AZ223" s="310" t="s">
        <v>85</v>
      </c>
      <c r="BA223" s="98" t="s">
        <v>85</v>
      </c>
      <c r="BB223" s="99" t="s">
        <v>85</v>
      </c>
      <c r="BC223" s="98" t="s">
        <v>85</v>
      </c>
      <c r="BD223" s="310">
        <v>22.4</v>
      </c>
      <c r="BE223" s="309">
        <v>17.8</v>
      </c>
      <c r="BF223" s="309">
        <v>17.8</v>
      </c>
      <c r="BG223" s="309">
        <v>9.5</v>
      </c>
      <c r="BH223" s="379">
        <v>4.9324734898719996E-2</v>
      </c>
      <c r="BI223" s="303">
        <v>48</v>
      </c>
      <c r="BJ223" s="309" t="s">
        <v>3930</v>
      </c>
      <c r="BK223" s="80" t="s">
        <v>4050</v>
      </c>
      <c r="BL223" s="309" t="s">
        <v>1251</v>
      </c>
      <c r="BM223" s="309" t="s">
        <v>1185</v>
      </c>
      <c r="BN223" s="309" t="s">
        <v>1252</v>
      </c>
      <c r="BO223" s="309"/>
      <c r="BP223" s="309"/>
      <c r="BQ223" s="309"/>
      <c r="BR223" s="309"/>
      <c r="BS223" s="309"/>
      <c r="BT223" s="309"/>
      <c r="BU223" s="309"/>
      <c r="BV223" s="309" t="s">
        <v>3893</v>
      </c>
      <c r="BW223" s="309"/>
      <c r="BX223" s="309" t="s">
        <v>3894</v>
      </c>
      <c r="BY223" s="309"/>
      <c r="BZ223" s="324" t="str">
        <f t="shared" si="10"/>
        <v>DISCONTINUED - MR502 VT-SPEC, 15x7, +15mm Offset, 5x4.5, 56.1mm Centerbore, Silver</v>
      </c>
      <c r="CA223" s="324" t="s">
        <v>3880</v>
      </c>
      <c r="CB223" s="324" t="s">
        <v>3879</v>
      </c>
      <c r="CC223" s="313" t="str">
        <f t="shared" si="11"/>
        <v>RACE (1XX)</v>
      </c>
    </row>
    <row r="224" spans="1:81" s="301" customFormat="1" ht="15.75" customHeight="1">
      <c r="A224" s="22">
        <f t="shared" si="9"/>
        <v>221</v>
      </c>
      <c r="B224" s="99" t="s">
        <v>84</v>
      </c>
      <c r="C224" s="29" t="s">
        <v>1090</v>
      </c>
      <c r="D224" s="303" t="s">
        <v>258</v>
      </c>
      <c r="E224" s="304" t="s">
        <v>3897</v>
      </c>
      <c r="F224" s="304"/>
      <c r="G224" s="304"/>
      <c r="H224" s="304" t="s">
        <v>3898</v>
      </c>
      <c r="I224" s="336">
        <v>41640</v>
      </c>
      <c r="J224" s="302">
        <v>43129</v>
      </c>
      <c r="K224" s="293" t="s">
        <v>1274</v>
      </c>
      <c r="L224" s="305">
        <v>172.5</v>
      </c>
      <c r="M224" s="295"/>
      <c r="N224" s="295"/>
      <c r="O224" s="303">
        <v>15</v>
      </c>
      <c r="P224" s="8">
        <v>7</v>
      </c>
      <c r="Q224" s="29" t="s">
        <v>1845</v>
      </c>
      <c r="R224" s="303">
        <v>5</v>
      </c>
      <c r="S224" s="303">
        <v>4.5</v>
      </c>
      <c r="T224" s="306">
        <v>15</v>
      </c>
      <c r="U224" s="331">
        <v>4.5999999999999996</v>
      </c>
      <c r="V224" s="303" t="s">
        <v>85</v>
      </c>
      <c r="W224" s="311">
        <v>67.099999999999994</v>
      </c>
      <c r="X224" s="307">
        <v>19.399999999999999</v>
      </c>
      <c r="Y224" s="306">
        <v>2100</v>
      </c>
      <c r="Z224" s="306" t="s">
        <v>87</v>
      </c>
      <c r="AA224" s="306"/>
      <c r="AB224" s="296" t="s">
        <v>7192</v>
      </c>
      <c r="AC224" s="308" t="s">
        <v>85</v>
      </c>
      <c r="AD224" s="298" t="s">
        <v>85</v>
      </c>
      <c r="AE224" s="308"/>
      <c r="AF224" s="309" t="s">
        <v>85</v>
      </c>
      <c r="AG224" s="308" t="s">
        <v>85</v>
      </c>
      <c r="AH224" s="308" t="s">
        <v>85</v>
      </c>
      <c r="AI224" s="299" t="s">
        <v>85</v>
      </c>
      <c r="AJ224" s="309" t="s">
        <v>266</v>
      </c>
      <c r="AK224" s="309" t="s">
        <v>85</v>
      </c>
      <c r="AL224" s="40" t="s">
        <v>85</v>
      </c>
      <c r="AM224" s="309" t="s">
        <v>85</v>
      </c>
      <c r="AN224" s="309">
        <v>14.9</v>
      </c>
      <c r="AO224" s="309"/>
      <c r="AP224" s="309"/>
      <c r="AQ224" s="309"/>
      <c r="AR224" s="309"/>
      <c r="AS224" s="309"/>
      <c r="AT224" s="309"/>
      <c r="AU224" s="309"/>
      <c r="AV224" s="309">
        <v>48</v>
      </c>
      <c r="AW224" s="309">
        <v>25</v>
      </c>
      <c r="AX224" s="81"/>
      <c r="AY224" s="309"/>
      <c r="AZ224" s="310" t="s">
        <v>85</v>
      </c>
      <c r="BA224" s="98" t="s">
        <v>85</v>
      </c>
      <c r="BB224" s="99" t="s">
        <v>85</v>
      </c>
      <c r="BC224" s="98" t="s">
        <v>85</v>
      </c>
      <c r="BD224" s="310">
        <v>22.4</v>
      </c>
      <c r="BE224" s="309">
        <v>17.8</v>
      </c>
      <c r="BF224" s="309">
        <v>17.8</v>
      </c>
      <c r="BG224" s="309">
        <v>9.5</v>
      </c>
      <c r="BH224" s="379">
        <v>4.9324734898719996E-2</v>
      </c>
      <c r="BI224" s="303">
        <v>48</v>
      </c>
      <c r="BJ224" s="309" t="s">
        <v>3930</v>
      </c>
      <c r="BK224" s="80" t="s">
        <v>4050</v>
      </c>
      <c r="BL224" s="309" t="s">
        <v>1251</v>
      </c>
      <c r="BM224" s="309" t="s">
        <v>1185</v>
      </c>
      <c r="BN224" s="309" t="s">
        <v>1252</v>
      </c>
      <c r="BO224" s="309"/>
      <c r="BP224" s="309"/>
      <c r="BQ224" s="309"/>
      <c r="BR224" s="309"/>
      <c r="BS224" s="309"/>
      <c r="BT224" s="309"/>
      <c r="BU224" s="309"/>
      <c r="BV224" s="309" t="s">
        <v>1253</v>
      </c>
      <c r="BW224" s="309"/>
      <c r="BX224" s="309" t="s">
        <v>1254</v>
      </c>
      <c r="BY224" s="309"/>
      <c r="BZ224" s="324" t="str">
        <f t="shared" si="10"/>
        <v>DISCONTINUED - MR502 VT-SPEC, 15x7, +15mm Offset, 5x4.5, 67.1mm Centerbore, Matte Black</v>
      </c>
      <c r="CA224" s="324" t="s">
        <v>3880</v>
      </c>
      <c r="CB224" s="324" t="s">
        <v>3879</v>
      </c>
      <c r="CC224" s="313" t="str">
        <f t="shared" si="11"/>
        <v>RACE (1XX)</v>
      </c>
    </row>
    <row r="225" spans="1:81" s="301" customFormat="1" ht="15.75" customHeight="1">
      <c r="A225" s="22">
        <f t="shared" si="9"/>
        <v>222</v>
      </c>
      <c r="B225" s="99" t="s">
        <v>84</v>
      </c>
      <c r="C225" s="29" t="s">
        <v>1090</v>
      </c>
      <c r="D225" s="303" t="s">
        <v>258</v>
      </c>
      <c r="E225" s="304" t="s">
        <v>3899</v>
      </c>
      <c r="F225" s="304"/>
      <c r="G225" s="304"/>
      <c r="H225" s="304" t="s">
        <v>3900</v>
      </c>
      <c r="I225" s="336">
        <v>41640</v>
      </c>
      <c r="J225" s="302">
        <v>43129</v>
      </c>
      <c r="K225" s="293" t="s">
        <v>1274</v>
      </c>
      <c r="L225" s="305">
        <v>172.5</v>
      </c>
      <c r="M225" s="295"/>
      <c r="N225" s="295"/>
      <c r="O225" s="303">
        <v>15</v>
      </c>
      <c r="P225" s="8">
        <v>7</v>
      </c>
      <c r="Q225" s="29" t="s">
        <v>1845</v>
      </c>
      <c r="R225" s="303">
        <v>5</v>
      </c>
      <c r="S225" s="303">
        <v>4.5</v>
      </c>
      <c r="T225" s="306">
        <v>15</v>
      </c>
      <c r="U225" s="331">
        <v>4.5999999999999996</v>
      </c>
      <c r="V225" s="303" t="s">
        <v>85</v>
      </c>
      <c r="W225" s="311">
        <v>67.099999999999994</v>
      </c>
      <c r="X225" s="307">
        <v>19.399999999999999</v>
      </c>
      <c r="Y225" s="306">
        <v>2100</v>
      </c>
      <c r="Z225" s="306" t="s">
        <v>235</v>
      </c>
      <c r="AA225" s="306"/>
      <c r="AB225" s="296" t="s">
        <v>7192</v>
      </c>
      <c r="AC225" s="308" t="s">
        <v>85</v>
      </c>
      <c r="AD225" s="298" t="s">
        <v>85</v>
      </c>
      <c r="AE225" s="308"/>
      <c r="AF225" s="309" t="s">
        <v>85</v>
      </c>
      <c r="AG225" s="308" t="s">
        <v>85</v>
      </c>
      <c r="AH225" s="308" t="s">
        <v>85</v>
      </c>
      <c r="AI225" s="299" t="s">
        <v>85</v>
      </c>
      <c r="AJ225" s="309" t="s">
        <v>266</v>
      </c>
      <c r="AK225" s="309" t="s">
        <v>85</v>
      </c>
      <c r="AL225" s="40" t="s">
        <v>85</v>
      </c>
      <c r="AM225" s="309" t="s">
        <v>85</v>
      </c>
      <c r="AN225" s="309">
        <v>14.9</v>
      </c>
      <c r="AO225" s="309"/>
      <c r="AP225" s="309"/>
      <c r="AQ225" s="309"/>
      <c r="AR225" s="309"/>
      <c r="AS225" s="309"/>
      <c r="AT225" s="309"/>
      <c r="AU225" s="309"/>
      <c r="AV225" s="309">
        <v>48</v>
      </c>
      <c r="AW225" s="309">
        <v>25</v>
      </c>
      <c r="AX225" s="81"/>
      <c r="AY225" s="309"/>
      <c r="AZ225" s="310" t="s">
        <v>85</v>
      </c>
      <c r="BA225" s="98" t="s">
        <v>85</v>
      </c>
      <c r="BB225" s="99" t="s">
        <v>85</v>
      </c>
      <c r="BC225" s="98" t="s">
        <v>85</v>
      </c>
      <c r="BD225" s="310">
        <v>22.4</v>
      </c>
      <c r="BE225" s="309">
        <v>17.8</v>
      </c>
      <c r="BF225" s="309">
        <v>17.8</v>
      </c>
      <c r="BG225" s="309">
        <v>9.5</v>
      </c>
      <c r="BH225" s="379">
        <v>4.9324734898719996E-2</v>
      </c>
      <c r="BI225" s="303">
        <v>48</v>
      </c>
      <c r="BJ225" s="309" t="s">
        <v>3930</v>
      </c>
      <c r="BK225" s="80" t="s">
        <v>4050</v>
      </c>
      <c r="BL225" s="309" t="s">
        <v>1251</v>
      </c>
      <c r="BM225" s="309" t="s">
        <v>1185</v>
      </c>
      <c r="BN225" s="309" t="s">
        <v>1252</v>
      </c>
      <c r="BO225" s="309"/>
      <c r="BP225" s="309"/>
      <c r="BQ225" s="309"/>
      <c r="BR225" s="309"/>
      <c r="BS225" s="309"/>
      <c r="BT225" s="309"/>
      <c r="BU225" s="309"/>
      <c r="BV225" s="309" t="s">
        <v>3893</v>
      </c>
      <c r="BW225" s="309"/>
      <c r="BX225" s="309" t="s">
        <v>3894</v>
      </c>
      <c r="BY225" s="309"/>
      <c r="BZ225" s="324" t="str">
        <f t="shared" si="10"/>
        <v>DISCONTINUED - MR502 VT-SPEC, 15x7, +15mm Offset, 5x4.5, 67.1mm Centerbore, Silver</v>
      </c>
      <c r="CA225" s="324" t="s">
        <v>3880</v>
      </c>
      <c r="CB225" s="324" t="s">
        <v>3879</v>
      </c>
      <c r="CC225" s="313" t="str">
        <f t="shared" si="11"/>
        <v>RACE (1XX)</v>
      </c>
    </row>
    <row r="226" spans="1:81" s="301" customFormat="1" ht="15.75" customHeight="1">
      <c r="A226" s="22">
        <f t="shared" si="9"/>
        <v>223</v>
      </c>
      <c r="B226" s="99" t="s">
        <v>84</v>
      </c>
      <c r="C226" s="29" t="s">
        <v>1092</v>
      </c>
      <c r="D226" s="303" t="s">
        <v>3901</v>
      </c>
      <c r="E226" s="304" t="s">
        <v>3902</v>
      </c>
      <c r="F226" s="304"/>
      <c r="G226" s="304"/>
      <c r="H226" s="304" t="s">
        <v>3903</v>
      </c>
      <c r="I226" s="336">
        <v>42736</v>
      </c>
      <c r="J226" s="302">
        <v>43129</v>
      </c>
      <c r="K226" s="293" t="s">
        <v>1274</v>
      </c>
      <c r="L226" s="305">
        <v>950.5</v>
      </c>
      <c r="M226" s="295"/>
      <c r="N226" s="295"/>
      <c r="O226" s="303">
        <v>17</v>
      </c>
      <c r="P226" s="8">
        <v>8</v>
      </c>
      <c r="Q226" s="29" t="s">
        <v>1845</v>
      </c>
      <c r="R226" s="303">
        <v>5</v>
      </c>
      <c r="S226" s="303">
        <v>4.5</v>
      </c>
      <c r="T226" s="306">
        <v>48</v>
      </c>
      <c r="U226" s="331">
        <v>3</v>
      </c>
      <c r="V226" s="303" t="s">
        <v>85</v>
      </c>
      <c r="W226" s="311">
        <v>56.1</v>
      </c>
      <c r="X226" s="307">
        <v>18.5</v>
      </c>
      <c r="Y226" s="306">
        <v>1800</v>
      </c>
      <c r="Z226" s="306" t="s">
        <v>5480</v>
      </c>
      <c r="AA226" s="306"/>
      <c r="AB226" s="296" t="s">
        <v>7193</v>
      </c>
      <c r="AC226" s="308" t="s">
        <v>85</v>
      </c>
      <c r="AD226" s="298" t="s">
        <v>85</v>
      </c>
      <c r="AE226" s="308"/>
      <c r="AF226" s="309" t="s">
        <v>85</v>
      </c>
      <c r="AG226" s="308" t="s">
        <v>85</v>
      </c>
      <c r="AH226" s="308" t="s">
        <v>85</v>
      </c>
      <c r="AI226" s="299" t="s">
        <v>85</v>
      </c>
      <c r="AJ226" s="309" t="s">
        <v>265</v>
      </c>
      <c r="AK226" s="309" t="s">
        <v>85</v>
      </c>
      <c r="AL226" s="40" t="s">
        <v>85</v>
      </c>
      <c r="AM226" s="309" t="s">
        <v>85</v>
      </c>
      <c r="AN226" s="309"/>
      <c r="AO226" s="309"/>
      <c r="AP226" s="309"/>
      <c r="AQ226" s="309"/>
      <c r="AR226" s="309"/>
      <c r="AS226" s="309"/>
      <c r="AT226" s="309"/>
      <c r="AU226" s="309"/>
      <c r="AV226" s="309" t="s">
        <v>85</v>
      </c>
      <c r="AW226" s="309" t="s">
        <v>85</v>
      </c>
      <c r="AX226" s="81"/>
      <c r="AY226" s="309"/>
      <c r="AZ226" s="310" t="s">
        <v>85</v>
      </c>
      <c r="BA226" s="98" t="s">
        <v>85</v>
      </c>
      <c r="BB226" s="99" t="s">
        <v>85</v>
      </c>
      <c r="BC226" s="98" t="s">
        <v>85</v>
      </c>
      <c r="BD226" s="310">
        <v>21.5</v>
      </c>
      <c r="BE226" s="309">
        <v>19.75</v>
      </c>
      <c r="BF226" s="309">
        <v>19.75</v>
      </c>
      <c r="BG226" s="309">
        <v>10.199999999999999</v>
      </c>
      <c r="BH226" s="379">
        <v>6.5198187345299988E-2</v>
      </c>
      <c r="BI226" s="303" t="s">
        <v>85</v>
      </c>
      <c r="BJ226" s="309" t="s">
        <v>3930</v>
      </c>
      <c r="BK226" s="80" t="s">
        <v>4050</v>
      </c>
      <c r="BL226" s="309" t="s">
        <v>3904</v>
      </c>
      <c r="BM226" s="309"/>
      <c r="BN226" s="309"/>
      <c r="BO226" s="309"/>
      <c r="BP226" s="309"/>
      <c r="BQ226" s="309"/>
      <c r="BR226" s="309"/>
      <c r="BS226" s="309"/>
      <c r="BT226" s="309"/>
      <c r="BU226" s="309"/>
      <c r="BV226" s="309" t="s">
        <v>3905</v>
      </c>
      <c r="BW226" s="309"/>
      <c r="BX226" s="309" t="s">
        <v>85</v>
      </c>
      <c r="BY226" s="309"/>
      <c r="BZ226" s="324" t="str">
        <f t="shared" si="10"/>
        <v xml:space="preserve">DISCONTINUED - MR203 Rally Forged, 17x8, +48mm Offset, 5x4.5, 56.1mm Centerbore, Machined - Raw </v>
      </c>
      <c r="CA226" s="324" t="s">
        <v>3880</v>
      </c>
      <c r="CB226" s="324" t="s">
        <v>3879</v>
      </c>
      <c r="CC226" s="313" t="str">
        <f t="shared" si="11"/>
        <v>FORGED (2XX)</v>
      </c>
    </row>
    <row r="227" spans="1:81" s="301" customFormat="1" ht="15.75" customHeight="1">
      <c r="A227" s="22">
        <f t="shared" si="9"/>
        <v>224</v>
      </c>
      <c r="B227" s="99" t="s">
        <v>84</v>
      </c>
      <c r="C227" s="29" t="s">
        <v>1092</v>
      </c>
      <c r="D227" s="303" t="s">
        <v>3901</v>
      </c>
      <c r="E227" s="304" t="s">
        <v>3906</v>
      </c>
      <c r="F227" s="304"/>
      <c r="G227" s="304"/>
      <c r="H227" s="304" t="s">
        <v>3907</v>
      </c>
      <c r="I227" s="336">
        <v>42736</v>
      </c>
      <c r="J227" s="302">
        <v>43129</v>
      </c>
      <c r="K227" s="293" t="s">
        <v>1274</v>
      </c>
      <c r="L227" s="305">
        <v>950.5</v>
      </c>
      <c r="M227" s="295"/>
      <c r="N227" s="295"/>
      <c r="O227" s="303">
        <v>17</v>
      </c>
      <c r="P227" s="8">
        <v>8</v>
      </c>
      <c r="Q227" s="29" t="s">
        <v>1747</v>
      </c>
      <c r="R227" s="303">
        <v>5</v>
      </c>
      <c r="S227" s="303">
        <v>100</v>
      </c>
      <c r="T227" s="306">
        <v>25</v>
      </c>
      <c r="U227" s="331">
        <v>2.25</v>
      </c>
      <c r="V227" s="303" t="s">
        <v>85</v>
      </c>
      <c r="W227" s="311">
        <v>56.1</v>
      </c>
      <c r="X227" s="307">
        <v>18.5</v>
      </c>
      <c r="Y227" s="306">
        <v>1800</v>
      </c>
      <c r="Z227" s="306" t="s">
        <v>5480</v>
      </c>
      <c r="AA227" s="306"/>
      <c r="AB227" s="296" t="s">
        <v>7194</v>
      </c>
      <c r="AC227" s="308" t="s">
        <v>85</v>
      </c>
      <c r="AD227" s="298" t="s">
        <v>85</v>
      </c>
      <c r="AE227" s="308"/>
      <c r="AF227" s="309" t="s">
        <v>85</v>
      </c>
      <c r="AG227" s="308" t="s">
        <v>85</v>
      </c>
      <c r="AH227" s="308" t="s">
        <v>85</v>
      </c>
      <c r="AI227" s="299" t="s">
        <v>85</v>
      </c>
      <c r="AJ227" s="309" t="s">
        <v>265</v>
      </c>
      <c r="AK227" s="309" t="s">
        <v>85</v>
      </c>
      <c r="AL227" s="40" t="s">
        <v>85</v>
      </c>
      <c r="AM227" s="309" t="s">
        <v>85</v>
      </c>
      <c r="AN227" s="309"/>
      <c r="AO227" s="309"/>
      <c r="AP227" s="309"/>
      <c r="AQ227" s="309"/>
      <c r="AR227" s="309"/>
      <c r="AS227" s="309"/>
      <c r="AT227" s="309"/>
      <c r="AU227" s="309"/>
      <c r="AV227" s="309" t="s">
        <v>85</v>
      </c>
      <c r="AW227" s="309" t="s">
        <v>85</v>
      </c>
      <c r="AX227" s="81"/>
      <c r="AY227" s="309"/>
      <c r="AZ227" s="310" t="s">
        <v>85</v>
      </c>
      <c r="BA227" s="98" t="s">
        <v>85</v>
      </c>
      <c r="BB227" s="99" t="s">
        <v>85</v>
      </c>
      <c r="BC227" s="98" t="s">
        <v>85</v>
      </c>
      <c r="BD227" s="310">
        <v>21.5</v>
      </c>
      <c r="BE227" s="309">
        <v>19.75</v>
      </c>
      <c r="BF227" s="309">
        <v>19.75</v>
      </c>
      <c r="BG227" s="309">
        <v>10.199999999999999</v>
      </c>
      <c r="BH227" s="379">
        <v>6.5198187345299988E-2</v>
      </c>
      <c r="BI227" s="303" t="s">
        <v>85</v>
      </c>
      <c r="BJ227" s="309" t="s">
        <v>3930</v>
      </c>
      <c r="BK227" s="80" t="s">
        <v>4050</v>
      </c>
      <c r="BL227" s="309" t="s">
        <v>3904</v>
      </c>
      <c r="BM227" s="309"/>
      <c r="BN227" s="309"/>
      <c r="BO227" s="309"/>
      <c r="BP227" s="309"/>
      <c r="BQ227" s="309"/>
      <c r="BR227" s="309"/>
      <c r="BS227" s="309"/>
      <c r="BT227" s="309"/>
      <c r="BU227" s="309"/>
      <c r="BV227" s="309" t="s">
        <v>3905</v>
      </c>
      <c r="BW227" s="309"/>
      <c r="BX227" s="309" t="s">
        <v>85</v>
      </c>
      <c r="BY227" s="309"/>
      <c r="BZ227" s="324" t="str">
        <f t="shared" si="10"/>
        <v xml:space="preserve">DISCONTINUED - MR203 Rally Forged, 17x8, +25mm Offset, 5x100, 56.1mm Centerbore, Machined - Raw </v>
      </c>
      <c r="CA227" s="324" t="s">
        <v>3880</v>
      </c>
      <c r="CB227" s="324" t="s">
        <v>3879</v>
      </c>
      <c r="CC227" s="313" t="str">
        <f t="shared" si="11"/>
        <v>FORGED (2XX)</v>
      </c>
    </row>
    <row r="228" spans="1:81" s="301" customFormat="1" ht="15.75" customHeight="1">
      <c r="A228" s="22">
        <f t="shared" si="9"/>
        <v>225</v>
      </c>
      <c r="B228" s="99" t="s">
        <v>84</v>
      </c>
      <c r="C228" s="29" t="s">
        <v>1092</v>
      </c>
      <c r="D228" s="303" t="s">
        <v>3901</v>
      </c>
      <c r="E228" s="304" t="s">
        <v>3908</v>
      </c>
      <c r="F228" s="304"/>
      <c r="G228" s="304"/>
      <c r="H228" s="304" t="s">
        <v>3909</v>
      </c>
      <c r="I228" s="336">
        <v>42736</v>
      </c>
      <c r="J228" s="302">
        <v>43129</v>
      </c>
      <c r="K228" s="293" t="s">
        <v>1274</v>
      </c>
      <c r="L228" s="305">
        <v>950.5</v>
      </c>
      <c r="M228" s="295"/>
      <c r="N228" s="295"/>
      <c r="O228" s="303">
        <v>17</v>
      </c>
      <c r="P228" s="8">
        <v>8</v>
      </c>
      <c r="Q228" s="29" t="s">
        <v>1747</v>
      </c>
      <c r="R228" s="303">
        <v>5</v>
      </c>
      <c r="S228" s="303">
        <v>100</v>
      </c>
      <c r="T228" s="306">
        <v>48</v>
      </c>
      <c r="U228" s="331">
        <v>3.5</v>
      </c>
      <c r="V228" s="303" t="s">
        <v>85</v>
      </c>
      <c r="W228" s="311">
        <v>65.099999999999994</v>
      </c>
      <c r="X228" s="307">
        <v>18.5</v>
      </c>
      <c r="Y228" s="306">
        <v>1800</v>
      </c>
      <c r="Z228" s="306" t="s">
        <v>5480</v>
      </c>
      <c r="AA228" s="306"/>
      <c r="AB228" s="296" t="s">
        <v>7195</v>
      </c>
      <c r="AC228" s="308" t="s">
        <v>85</v>
      </c>
      <c r="AD228" s="298" t="s">
        <v>85</v>
      </c>
      <c r="AE228" s="308"/>
      <c r="AF228" s="309" t="s">
        <v>85</v>
      </c>
      <c r="AG228" s="308" t="s">
        <v>85</v>
      </c>
      <c r="AH228" s="308" t="s">
        <v>85</v>
      </c>
      <c r="AI228" s="299" t="s">
        <v>85</v>
      </c>
      <c r="AJ228" s="309" t="s">
        <v>266</v>
      </c>
      <c r="AK228" s="309" t="s">
        <v>85</v>
      </c>
      <c r="AL228" s="40" t="s">
        <v>85</v>
      </c>
      <c r="AM228" s="309" t="s">
        <v>85</v>
      </c>
      <c r="AN228" s="309"/>
      <c r="AO228" s="309"/>
      <c r="AP228" s="309"/>
      <c r="AQ228" s="309"/>
      <c r="AR228" s="309"/>
      <c r="AS228" s="309"/>
      <c r="AT228" s="309"/>
      <c r="AU228" s="309"/>
      <c r="AV228" s="309" t="s">
        <v>85</v>
      </c>
      <c r="AW228" s="309" t="s">
        <v>85</v>
      </c>
      <c r="AX228" s="81"/>
      <c r="AY228" s="309"/>
      <c r="AZ228" s="310" t="s">
        <v>85</v>
      </c>
      <c r="BA228" s="98" t="s">
        <v>85</v>
      </c>
      <c r="BB228" s="99" t="s">
        <v>85</v>
      </c>
      <c r="BC228" s="98" t="s">
        <v>85</v>
      </c>
      <c r="BD228" s="310">
        <v>21.5</v>
      </c>
      <c r="BE228" s="309">
        <v>19.75</v>
      </c>
      <c r="BF228" s="309">
        <v>19.75</v>
      </c>
      <c r="BG228" s="309">
        <v>10.199999999999999</v>
      </c>
      <c r="BH228" s="379">
        <v>6.5198187345299988E-2</v>
      </c>
      <c r="BI228" s="303" t="s">
        <v>85</v>
      </c>
      <c r="BJ228" s="309" t="s">
        <v>3930</v>
      </c>
      <c r="BK228" s="80" t="s">
        <v>4050</v>
      </c>
      <c r="BL228" s="309" t="s">
        <v>3904</v>
      </c>
      <c r="BM228" s="309"/>
      <c r="BN228" s="309"/>
      <c r="BO228" s="309"/>
      <c r="BP228" s="309"/>
      <c r="BQ228" s="309"/>
      <c r="BR228" s="309"/>
      <c r="BS228" s="309"/>
      <c r="BT228" s="309"/>
      <c r="BU228" s="309"/>
      <c r="BV228" s="309" t="s">
        <v>3905</v>
      </c>
      <c r="BW228" s="309"/>
      <c r="BX228" s="309" t="s">
        <v>85</v>
      </c>
      <c r="BY228" s="309"/>
      <c r="BZ228" s="324" t="str">
        <f t="shared" si="10"/>
        <v xml:space="preserve">DISCONTINUED - MR203 Rally Forged, 17x8, +48mm Offset, 5x100, 65.1mm Centerbore, Machined - Raw </v>
      </c>
      <c r="CA228" s="324" t="s">
        <v>3880</v>
      </c>
      <c r="CB228" s="324" t="s">
        <v>3879</v>
      </c>
      <c r="CC228" s="313" t="str">
        <f t="shared" si="11"/>
        <v>FORGED (2XX)</v>
      </c>
    </row>
    <row r="229" spans="1:81" s="301" customFormat="1" ht="15.75" customHeight="1">
      <c r="A229" s="22">
        <f t="shared" si="9"/>
        <v>226</v>
      </c>
      <c r="B229" s="99" t="s">
        <v>84</v>
      </c>
      <c r="C229" s="29" t="s">
        <v>1090</v>
      </c>
      <c r="D229" s="303" t="s">
        <v>1105</v>
      </c>
      <c r="E229" s="304" t="s">
        <v>3910</v>
      </c>
      <c r="F229" s="304"/>
      <c r="G229" s="304"/>
      <c r="H229" s="304" t="s">
        <v>3911</v>
      </c>
      <c r="I229" s="336">
        <v>40179</v>
      </c>
      <c r="J229" s="302">
        <v>43140</v>
      </c>
      <c r="K229" s="293" t="s">
        <v>1274</v>
      </c>
      <c r="L229" s="305">
        <v>198.5</v>
      </c>
      <c r="M229" s="295"/>
      <c r="N229" s="295"/>
      <c r="O229" s="303">
        <v>17</v>
      </c>
      <c r="P229" s="8">
        <v>8.5</v>
      </c>
      <c r="Q229" s="29" t="s">
        <v>246</v>
      </c>
      <c r="R229" s="303" t="s">
        <v>246</v>
      </c>
      <c r="S229" s="303" t="s">
        <v>246</v>
      </c>
      <c r="T229" s="306">
        <v>-6</v>
      </c>
      <c r="U229" s="331">
        <v>4.5</v>
      </c>
      <c r="V229" s="303" t="s">
        <v>85</v>
      </c>
      <c r="W229" s="311">
        <v>108</v>
      </c>
      <c r="X229" s="307">
        <v>34</v>
      </c>
      <c r="Y229" s="306">
        <v>3400</v>
      </c>
      <c r="Z229" s="306" t="s">
        <v>5480</v>
      </c>
      <c r="AA229" s="306"/>
      <c r="AB229" s="296" t="s">
        <v>7196</v>
      </c>
      <c r="AC229" s="308" t="s">
        <v>85</v>
      </c>
      <c r="AD229" s="298" t="s">
        <v>85</v>
      </c>
      <c r="AE229" s="308"/>
      <c r="AF229" s="309" t="s">
        <v>85</v>
      </c>
      <c r="AG229" s="308" t="s">
        <v>85</v>
      </c>
      <c r="AH229" s="308" t="s">
        <v>85</v>
      </c>
      <c r="AI229" s="299" t="s">
        <v>85</v>
      </c>
      <c r="AJ229" s="309" t="s">
        <v>266</v>
      </c>
      <c r="AK229" s="309" t="s">
        <v>85</v>
      </c>
      <c r="AL229" s="40" t="s">
        <v>85</v>
      </c>
      <c r="AM229" s="309" t="s">
        <v>85</v>
      </c>
      <c r="AN229" s="309" t="s">
        <v>85</v>
      </c>
      <c r="AO229" s="309"/>
      <c r="AP229" s="309">
        <v>0</v>
      </c>
      <c r="AQ229" s="309">
        <v>0</v>
      </c>
      <c r="AR229" s="309"/>
      <c r="AS229" s="309">
        <v>15</v>
      </c>
      <c r="AT229" s="309"/>
      <c r="AU229" s="309">
        <v>198</v>
      </c>
      <c r="AV229" s="309" t="s">
        <v>85</v>
      </c>
      <c r="AW229" s="309" t="s">
        <v>85</v>
      </c>
      <c r="AX229" s="81"/>
      <c r="AY229" s="309"/>
      <c r="AZ229" s="310" t="s">
        <v>85</v>
      </c>
      <c r="BA229" s="98" t="s">
        <v>85</v>
      </c>
      <c r="BB229" s="99" t="s">
        <v>85</v>
      </c>
      <c r="BC229" s="98" t="s">
        <v>85</v>
      </c>
      <c r="BD229" s="310">
        <v>37</v>
      </c>
      <c r="BE229" s="309">
        <v>20</v>
      </c>
      <c r="BF229" s="309">
        <v>20</v>
      </c>
      <c r="BG229" s="309">
        <v>11</v>
      </c>
      <c r="BH229" s="379">
        <v>7.2103081599999994E-2</v>
      </c>
      <c r="BI229" s="303">
        <v>36</v>
      </c>
      <c r="BJ229" s="309" t="s">
        <v>3930</v>
      </c>
      <c r="BK229" s="80" t="s">
        <v>4050</v>
      </c>
      <c r="BL229" s="309" t="s">
        <v>1238</v>
      </c>
      <c r="BM229" s="309" t="s">
        <v>1239</v>
      </c>
      <c r="BN229" s="309" t="s">
        <v>1240</v>
      </c>
      <c r="BO229" s="309"/>
      <c r="BP229" s="309"/>
      <c r="BQ229" s="309"/>
      <c r="BR229" s="309"/>
      <c r="BS229" s="309"/>
      <c r="BT229" s="309"/>
      <c r="BU229" s="309"/>
      <c r="BV229" s="309" t="s">
        <v>1241</v>
      </c>
      <c r="BW229" s="309"/>
      <c r="BX229" s="309" t="s">
        <v>85</v>
      </c>
      <c r="BY229" s="309"/>
      <c r="BZ229" s="324" t="str">
        <f t="shared" si="10"/>
        <v xml:space="preserve">DISCONTINUED - MR101 Beadlock, 17x8.5, -6mm Offset, BLANK, 108mm Centerbore, Machined - Raw </v>
      </c>
      <c r="CA229" s="324" t="s">
        <v>3880</v>
      </c>
      <c r="CB229" s="324" t="s">
        <v>3879</v>
      </c>
      <c r="CC229" s="313" t="str">
        <f t="shared" si="11"/>
        <v>RACE (1XX)</v>
      </c>
    </row>
    <row r="230" spans="1:81" s="301" customFormat="1" ht="15.75" customHeight="1">
      <c r="A230" s="22">
        <f t="shared" si="9"/>
        <v>227</v>
      </c>
      <c r="B230" s="99" t="s">
        <v>84</v>
      </c>
      <c r="C230" s="29" t="s">
        <v>1090</v>
      </c>
      <c r="D230" s="303" t="s">
        <v>3912</v>
      </c>
      <c r="E230" s="304" t="s">
        <v>3913</v>
      </c>
      <c r="F230" s="304"/>
      <c r="G230" s="304"/>
      <c r="H230" s="304" t="s">
        <v>861</v>
      </c>
      <c r="I230" s="336">
        <v>42736</v>
      </c>
      <c r="J230" s="302">
        <v>43280</v>
      </c>
      <c r="K230" s="293" t="s">
        <v>1274</v>
      </c>
      <c r="L230" s="305">
        <v>400.5</v>
      </c>
      <c r="M230" s="295"/>
      <c r="N230" s="295"/>
      <c r="O230" s="303">
        <v>17</v>
      </c>
      <c r="P230" s="8">
        <v>9</v>
      </c>
      <c r="Q230" s="29" t="s">
        <v>1452</v>
      </c>
      <c r="R230" s="303">
        <v>6</v>
      </c>
      <c r="S230" s="303">
        <v>6.5</v>
      </c>
      <c r="T230" s="306">
        <v>-12</v>
      </c>
      <c r="U230" s="331">
        <v>4.5</v>
      </c>
      <c r="V230" s="303" t="s">
        <v>85</v>
      </c>
      <c r="W230" s="311">
        <v>108</v>
      </c>
      <c r="X230" s="307">
        <v>31.8</v>
      </c>
      <c r="Y230" s="306">
        <v>4000</v>
      </c>
      <c r="Z230" s="306" t="s">
        <v>5480</v>
      </c>
      <c r="AA230" s="306"/>
      <c r="AB230" s="296" t="s">
        <v>7197</v>
      </c>
      <c r="AC230" s="308" t="s">
        <v>85</v>
      </c>
      <c r="AD230" s="298" t="s">
        <v>85</v>
      </c>
      <c r="AE230" s="308"/>
      <c r="AF230" s="309" t="s">
        <v>85</v>
      </c>
      <c r="AG230" s="308" t="s">
        <v>85</v>
      </c>
      <c r="AH230" s="308" t="s">
        <v>85</v>
      </c>
      <c r="AI230" s="299" t="s">
        <v>85</v>
      </c>
      <c r="AJ230" s="309" t="s">
        <v>266</v>
      </c>
      <c r="AK230" s="309" t="s">
        <v>85</v>
      </c>
      <c r="AL230" s="40" t="s">
        <v>85</v>
      </c>
      <c r="AM230" s="309" t="s">
        <v>85</v>
      </c>
      <c r="AN230" s="309">
        <v>18.3</v>
      </c>
      <c r="AO230" s="309"/>
      <c r="AP230" s="309">
        <v>0</v>
      </c>
      <c r="AQ230" s="309">
        <v>0</v>
      </c>
      <c r="AR230" s="309"/>
      <c r="AS230" s="309">
        <v>37</v>
      </c>
      <c r="AT230" s="309"/>
      <c r="AU230" s="309">
        <v>204</v>
      </c>
      <c r="AV230" s="309" t="s">
        <v>85</v>
      </c>
      <c r="AW230" s="309" t="s">
        <v>85</v>
      </c>
      <c r="AX230" s="81"/>
      <c r="AY230" s="309"/>
      <c r="AZ230" s="310" t="s">
        <v>1692</v>
      </c>
      <c r="BA230" s="98" t="s">
        <v>85</v>
      </c>
      <c r="BB230" s="99" t="s">
        <v>1521</v>
      </c>
      <c r="BC230" s="98">
        <v>11</v>
      </c>
      <c r="BD230" s="310">
        <v>35.299999999999997</v>
      </c>
      <c r="BE230" s="309">
        <v>20</v>
      </c>
      <c r="BF230" s="309">
        <v>20</v>
      </c>
      <c r="BG230" s="309">
        <v>11.6</v>
      </c>
      <c r="BH230" s="379">
        <v>7.6035976959999987E-2</v>
      </c>
      <c r="BI230" s="303">
        <v>36</v>
      </c>
      <c r="BJ230" s="309" t="s">
        <v>3930</v>
      </c>
      <c r="BK230" s="80" t="s">
        <v>4050</v>
      </c>
      <c r="BL230" s="309" t="s">
        <v>3914</v>
      </c>
      <c r="BM230" s="309" t="s">
        <v>3915</v>
      </c>
      <c r="BN230" s="309" t="s">
        <v>3916</v>
      </c>
      <c r="BO230" s="309" t="s">
        <v>1217</v>
      </c>
      <c r="BP230" s="309" t="s">
        <v>1242</v>
      </c>
      <c r="BQ230" s="309"/>
      <c r="BR230" s="309"/>
      <c r="BS230" s="309"/>
      <c r="BT230" s="309"/>
      <c r="BU230" s="309"/>
      <c r="BV230" s="309" t="s">
        <v>3917</v>
      </c>
      <c r="BW230" s="309"/>
      <c r="BX230" s="309" t="s">
        <v>85</v>
      </c>
      <c r="BY230" s="309"/>
      <c r="BZ230" s="324" t="str">
        <f t="shared" si="10"/>
        <v>DISCONTINUED - MR102 Beadlock, 17x9, -12mm Offset, 6x6.5, 108mm Centerbore, Machined - Raw , w/ BH-H24125</v>
      </c>
      <c r="CA230" s="324" t="s">
        <v>3880</v>
      </c>
      <c r="CB230" s="324" t="s">
        <v>3879</v>
      </c>
      <c r="CC230" s="313" t="str">
        <f t="shared" si="11"/>
        <v>RACE (1XX)</v>
      </c>
    </row>
    <row r="231" spans="1:81" s="301" customFormat="1" ht="15.75" customHeight="1">
      <c r="A231" s="22">
        <f t="shared" si="9"/>
        <v>228</v>
      </c>
      <c r="B231" s="99" t="s">
        <v>84</v>
      </c>
      <c r="C231" s="29" t="s">
        <v>1090</v>
      </c>
      <c r="D231" s="303" t="s">
        <v>3912</v>
      </c>
      <c r="E231" s="304" t="s">
        <v>3918</v>
      </c>
      <c r="F231" s="304"/>
      <c r="G231" s="304"/>
      <c r="H231" s="304" t="s">
        <v>862</v>
      </c>
      <c r="I231" s="336">
        <v>42736</v>
      </c>
      <c r="J231" s="302">
        <v>43280</v>
      </c>
      <c r="K231" s="293" t="s">
        <v>1274</v>
      </c>
      <c r="L231" s="305">
        <v>400.5</v>
      </c>
      <c r="M231" s="295"/>
      <c r="N231" s="295"/>
      <c r="O231" s="303">
        <v>17</v>
      </c>
      <c r="P231" s="8">
        <v>9</v>
      </c>
      <c r="Q231" s="29" t="s">
        <v>1756</v>
      </c>
      <c r="R231" s="303">
        <v>5</v>
      </c>
      <c r="S231" s="303">
        <v>5.5</v>
      </c>
      <c r="T231" s="306">
        <v>-12</v>
      </c>
      <c r="U231" s="331">
        <v>4.5</v>
      </c>
      <c r="V231" s="303" t="s">
        <v>85</v>
      </c>
      <c r="W231" s="311">
        <v>108</v>
      </c>
      <c r="X231" s="307">
        <v>31.8</v>
      </c>
      <c r="Y231" s="306">
        <v>4000</v>
      </c>
      <c r="Z231" s="306" t="s">
        <v>5480</v>
      </c>
      <c r="AA231" s="306"/>
      <c r="AB231" s="296" t="s">
        <v>5005</v>
      </c>
      <c r="AC231" s="308" t="s">
        <v>85</v>
      </c>
      <c r="AD231" s="298" t="s">
        <v>85</v>
      </c>
      <c r="AE231" s="308"/>
      <c r="AF231" s="309" t="s">
        <v>85</v>
      </c>
      <c r="AG231" s="308" t="s">
        <v>85</v>
      </c>
      <c r="AH231" s="308" t="s">
        <v>85</v>
      </c>
      <c r="AI231" s="299" t="s">
        <v>85</v>
      </c>
      <c r="AJ231" s="309" t="s">
        <v>266</v>
      </c>
      <c r="AK231" s="309" t="s">
        <v>85</v>
      </c>
      <c r="AL231" s="40" t="s">
        <v>85</v>
      </c>
      <c r="AM231" s="309" t="s">
        <v>85</v>
      </c>
      <c r="AN231" s="309">
        <v>18.3</v>
      </c>
      <c r="AO231" s="309"/>
      <c r="AP231" s="309">
        <v>0</v>
      </c>
      <c r="AQ231" s="309">
        <v>0</v>
      </c>
      <c r="AR231" s="309"/>
      <c r="AS231" s="309">
        <v>37</v>
      </c>
      <c r="AT231" s="309"/>
      <c r="AU231" s="309">
        <v>204</v>
      </c>
      <c r="AV231" s="309" t="s">
        <v>85</v>
      </c>
      <c r="AW231" s="309" t="s">
        <v>85</v>
      </c>
      <c r="AX231" s="81"/>
      <c r="AY231" s="309"/>
      <c r="AZ231" s="310" t="s">
        <v>1692</v>
      </c>
      <c r="BA231" s="98" t="s">
        <v>85</v>
      </c>
      <c r="BB231" s="99" t="s">
        <v>1521</v>
      </c>
      <c r="BC231" s="98">
        <v>11</v>
      </c>
      <c r="BD231" s="310">
        <v>35.299999999999997</v>
      </c>
      <c r="BE231" s="309">
        <v>20</v>
      </c>
      <c r="BF231" s="309">
        <v>20</v>
      </c>
      <c r="BG231" s="309">
        <v>11.6</v>
      </c>
      <c r="BH231" s="379">
        <v>7.6035976959999987E-2</v>
      </c>
      <c r="BI231" s="303">
        <v>36</v>
      </c>
      <c r="BJ231" s="309" t="s">
        <v>3930</v>
      </c>
      <c r="BK231" s="80" t="s">
        <v>4050</v>
      </c>
      <c r="BL231" s="309" t="s">
        <v>3914</v>
      </c>
      <c r="BM231" s="309" t="s">
        <v>3915</v>
      </c>
      <c r="BN231" s="309" t="s">
        <v>3916</v>
      </c>
      <c r="BO231" s="309" t="s">
        <v>1217</v>
      </c>
      <c r="BP231" s="309" t="s">
        <v>1242</v>
      </c>
      <c r="BQ231" s="309"/>
      <c r="BR231" s="309"/>
      <c r="BS231" s="309"/>
      <c r="BT231" s="309"/>
      <c r="BU231" s="309"/>
      <c r="BV231" s="309" t="s">
        <v>3917</v>
      </c>
      <c r="BW231" s="309"/>
      <c r="BX231" s="309" t="s">
        <v>85</v>
      </c>
      <c r="BY231" s="309"/>
      <c r="BZ231" s="324" t="str">
        <f t="shared" si="10"/>
        <v>DISCONTINUED - MR102 Beadlock, 17x9, -12mm Offset, 5x5.5, 108mm Centerbore, Machined - Raw , w/ BH-H24125</v>
      </c>
      <c r="CA231" s="324" t="s">
        <v>3880</v>
      </c>
      <c r="CB231" s="324" t="s">
        <v>3879</v>
      </c>
      <c r="CC231" s="313" t="str">
        <f t="shared" si="11"/>
        <v>RACE (1XX)</v>
      </c>
    </row>
    <row r="232" spans="1:81" s="301" customFormat="1" ht="15.75" customHeight="1">
      <c r="A232" s="22">
        <f t="shared" si="9"/>
        <v>229</v>
      </c>
      <c r="B232" s="99" t="s">
        <v>84</v>
      </c>
      <c r="C232" s="29" t="s">
        <v>1090</v>
      </c>
      <c r="D232" s="303" t="s">
        <v>3919</v>
      </c>
      <c r="E232" s="304" t="s">
        <v>3920</v>
      </c>
      <c r="F232" s="304"/>
      <c r="G232" s="304"/>
      <c r="H232" s="304" t="s">
        <v>1465</v>
      </c>
      <c r="I232" s="336">
        <v>42736</v>
      </c>
      <c r="J232" s="302">
        <v>43280</v>
      </c>
      <c r="K232" s="293" t="s">
        <v>1274</v>
      </c>
      <c r="L232" s="305">
        <v>400.5</v>
      </c>
      <c r="M232" s="295"/>
      <c r="N232" s="295"/>
      <c r="O232" s="303">
        <v>17</v>
      </c>
      <c r="P232" s="8">
        <v>9</v>
      </c>
      <c r="Q232" s="29" t="s">
        <v>1452</v>
      </c>
      <c r="R232" s="303">
        <v>6</v>
      </c>
      <c r="S232" s="303">
        <v>6.5</v>
      </c>
      <c r="T232" s="306">
        <v>-12</v>
      </c>
      <c r="U232" s="331">
        <v>4.5</v>
      </c>
      <c r="V232" s="303" t="s">
        <v>85</v>
      </c>
      <c r="W232" s="311">
        <v>108</v>
      </c>
      <c r="X232" s="307">
        <v>29.8</v>
      </c>
      <c r="Y232" s="306">
        <v>4000</v>
      </c>
      <c r="Z232" s="306" t="s">
        <v>5480</v>
      </c>
      <c r="AA232" s="306"/>
      <c r="AB232" s="296" t="s">
        <v>7197</v>
      </c>
      <c r="AC232" s="308" t="s">
        <v>85</v>
      </c>
      <c r="AD232" s="298" t="s">
        <v>85</v>
      </c>
      <c r="AE232" s="308"/>
      <c r="AF232" s="309" t="s">
        <v>85</v>
      </c>
      <c r="AG232" s="308" t="s">
        <v>85</v>
      </c>
      <c r="AH232" s="308" t="s">
        <v>85</v>
      </c>
      <c r="AI232" s="299" t="s">
        <v>85</v>
      </c>
      <c r="AJ232" s="309" t="s">
        <v>266</v>
      </c>
      <c r="AK232" s="309" t="s">
        <v>85</v>
      </c>
      <c r="AL232" s="40" t="s">
        <v>85</v>
      </c>
      <c r="AM232" s="309" t="s">
        <v>85</v>
      </c>
      <c r="AN232" s="309"/>
      <c r="AO232" s="309"/>
      <c r="AP232" s="309"/>
      <c r="AQ232" s="309"/>
      <c r="AR232" s="309"/>
      <c r="AS232" s="309"/>
      <c r="AT232" s="309"/>
      <c r="AU232" s="309"/>
      <c r="AV232" s="309" t="s">
        <v>85</v>
      </c>
      <c r="AW232" s="309" t="s">
        <v>85</v>
      </c>
      <c r="AX232" s="81"/>
      <c r="AY232" s="309"/>
      <c r="AZ232" s="310" t="s">
        <v>1692</v>
      </c>
      <c r="BA232" s="98" t="s">
        <v>85</v>
      </c>
      <c r="BB232" s="99" t="s">
        <v>1521</v>
      </c>
      <c r="BC232" s="98">
        <v>11</v>
      </c>
      <c r="BD232" s="310">
        <v>33.299999999999997</v>
      </c>
      <c r="BE232" s="309">
        <v>20</v>
      </c>
      <c r="BF232" s="309">
        <v>20</v>
      </c>
      <c r="BG232" s="309">
        <v>11.6</v>
      </c>
      <c r="BH232" s="379">
        <v>7.6035976959999987E-2</v>
      </c>
      <c r="BI232" s="303">
        <v>36</v>
      </c>
      <c r="BJ232" s="309" t="s">
        <v>3930</v>
      </c>
      <c r="BK232" s="80" t="s">
        <v>4050</v>
      </c>
      <c r="BL232" s="309" t="s">
        <v>3914</v>
      </c>
      <c r="BM232" s="309"/>
      <c r="BN232" s="309" t="s">
        <v>3916</v>
      </c>
      <c r="BO232" s="309" t="s">
        <v>1217</v>
      </c>
      <c r="BP232" s="309" t="s">
        <v>1242</v>
      </c>
      <c r="BQ232" s="309"/>
      <c r="BR232" s="309"/>
      <c r="BS232" s="309"/>
      <c r="BT232" s="309"/>
      <c r="BU232" s="309"/>
      <c r="BV232" s="309"/>
      <c r="BW232" s="309"/>
      <c r="BX232" s="309"/>
      <c r="BY232" s="309"/>
      <c r="BZ232" s="324" t="str">
        <f t="shared" si="10"/>
        <v>DISCONTINUED - MR102 LW Beadlock, 17x9, -12mm Offset, 6x6.5, 108mm Centerbore, Machined - Raw , w/ BH-H24125</v>
      </c>
      <c r="CA232" s="324" t="s">
        <v>3880</v>
      </c>
      <c r="CB232" s="324" t="s">
        <v>3879</v>
      </c>
      <c r="CC232" s="313" t="str">
        <f t="shared" si="11"/>
        <v>RACE (1XX)</v>
      </c>
    </row>
    <row r="233" spans="1:81" s="301" customFormat="1" ht="15.75" customHeight="1">
      <c r="A233" s="22">
        <f t="shared" si="9"/>
        <v>230</v>
      </c>
      <c r="B233" s="99" t="s">
        <v>84</v>
      </c>
      <c r="C233" s="29" t="s">
        <v>1090</v>
      </c>
      <c r="D233" s="303" t="s">
        <v>3912</v>
      </c>
      <c r="E233" s="304" t="s">
        <v>3921</v>
      </c>
      <c r="F233" s="304"/>
      <c r="G233" s="304"/>
      <c r="H233" s="304" t="s">
        <v>1466</v>
      </c>
      <c r="I233" s="336">
        <v>42736</v>
      </c>
      <c r="J233" s="302">
        <v>43280</v>
      </c>
      <c r="K233" s="293" t="s">
        <v>1274</v>
      </c>
      <c r="L233" s="305">
        <v>400.5</v>
      </c>
      <c r="M233" s="295"/>
      <c r="N233" s="295"/>
      <c r="O233" s="303">
        <v>17</v>
      </c>
      <c r="P233" s="8">
        <v>9</v>
      </c>
      <c r="Q233" s="29" t="s">
        <v>246</v>
      </c>
      <c r="R233" s="303" t="s">
        <v>246</v>
      </c>
      <c r="S233" s="303" t="s">
        <v>246</v>
      </c>
      <c r="T233" s="306">
        <v>-12</v>
      </c>
      <c r="U233" s="331">
        <v>4.5</v>
      </c>
      <c r="V233" s="303" t="s">
        <v>85</v>
      </c>
      <c r="W233" s="311">
        <v>108</v>
      </c>
      <c r="X233" s="307">
        <v>31.8</v>
      </c>
      <c r="Y233" s="306">
        <v>4000</v>
      </c>
      <c r="Z233" s="306" t="s">
        <v>5480</v>
      </c>
      <c r="AA233" s="306"/>
      <c r="AB233" s="296" t="s">
        <v>4856</v>
      </c>
      <c r="AC233" s="308" t="s">
        <v>85</v>
      </c>
      <c r="AD233" s="298" t="s">
        <v>85</v>
      </c>
      <c r="AE233" s="308"/>
      <c r="AF233" s="309" t="s">
        <v>85</v>
      </c>
      <c r="AG233" s="308" t="s">
        <v>85</v>
      </c>
      <c r="AH233" s="308" t="s">
        <v>85</v>
      </c>
      <c r="AI233" s="299" t="s">
        <v>85</v>
      </c>
      <c r="AJ233" s="309" t="s">
        <v>266</v>
      </c>
      <c r="AK233" s="309" t="s">
        <v>85</v>
      </c>
      <c r="AL233" s="40" t="s">
        <v>85</v>
      </c>
      <c r="AM233" s="309" t="s">
        <v>85</v>
      </c>
      <c r="AN233" s="309" t="s">
        <v>85</v>
      </c>
      <c r="AO233" s="309"/>
      <c r="AP233" s="309">
        <v>0</v>
      </c>
      <c r="AQ233" s="309">
        <v>0</v>
      </c>
      <c r="AR233" s="309"/>
      <c r="AS233" s="309">
        <v>37</v>
      </c>
      <c r="AT233" s="309"/>
      <c r="AU233" s="309">
        <v>204</v>
      </c>
      <c r="AV233" s="309" t="s">
        <v>85</v>
      </c>
      <c r="AW233" s="309" t="s">
        <v>85</v>
      </c>
      <c r="AX233" s="81"/>
      <c r="AY233" s="309"/>
      <c r="AZ233" s="310" t="s">
        <v>1692</v>
      </c>
      <c r="BA233" s="98" t="s">
        <v>85</v>
      </c>
      <c r="BB233" s="99" t="s">
        <v>1521</v>
      </c>
      <c r="BC233" s="98">
        <v>11</v>
      </c>
      <c r="BD233" s="310">
        <v>35.299999999999997</v>
      </c>
      <c r="BE233" s="309">
        <v>20</v>
      </c>
      <c r="BF233" s="309">
        <v>20</v>
      </c>
      <c r="BG233" s="309">
        <v>11.6</v>
      </c>
      <c r="BH233" s="379">
        <v>7.6035976959999987E-2</v>
      </c>
      <c r="BI233" s="303">
        <v>36</v>
      </c>
      <c r="BJ233" s="309" t="s">
        <v>3930</v>
      </c>
      <c r="BK233" s="80" t="s">
        <v>4050</v>
      </c>
      <c r="BL233" s="309" t="s">
        <v>3914</v>
      </c>
      <c r="BM233" s="309" t="s">
        <v>3915</v>
      </c>
      <c r="BN233" s="309" t="s">
        <v>3916</v>
      </c>
      <c r="BO233" s="309" t="s">
        <v>1217</v>
      </c>
      <c r="BP233" s="309" t="s">
        <v>1242</v>
      </c>
      <c r="BQ233" s="309"/>
      <c r="BR233" s="309"/>
      <c r="BS233" s="309"/>
      <c r="BT233" s="309"/>
      <c r="BU233" s="309"/>
      <c r="BV233" s="309"/>
      <c r="BW233" s="309"/>
      <c r="BX233" s="309"/>
      <c r="BY233" s="309"/>
      <c r="BZ233" s="324" t="str">
        <f t="shared" si="10"/>
        <v>DISCONTINUED - MR102 Beadlock, 17x9, -12mm Offset, BLANK, 108mm Centerbore, Machined - Raw , w/ BH-H24125</v>
      </c>
      <c r="CA233" s="324" t="s">
        <v>3880</v>
      </c>
      <c r="CB233" s="324" t="s">
        <v>3879</v>
      </c>
      <c r="CC233" s="313" t="str">
        <f t="shared" si="11"/>
        <v>RACE (1XX)</v>
      </c>
    </row>
    <row r="234" spans="1:81" s="301" customFormat="1" ht="15.75" customHeight="1">
      <c r="A234" s="22">
        <f t="shared" si="9"/>
        <v>231</v>
      </c>
      <c r="B234" s="99" t="s">
        <v>84</v>
      </c>
      <c r="C234" s="29" t="s">
        <v>1092</v>
      </c>
      <c r="D234" s="303" t="s">
        <v>3922</v>
      </c>
      <c r="E234" s="304" t="s">
        <v>3923</v>
      </c>
      <c r="F234" s="304"/>
      <c r="G234" s="304"/>
      <c r="H234" s="304"/>
      <c r="I234" s="336">
        <v>41640</v>
      </c>
      <c r="J234" s="302">
        <v>43280</v>
      </c>
      <c r="K234" s="293" t="s">
        <v>1274</v>
      </c>
      <c r="L234" s="305"/>
      <c r="M234" s="295"/>
      <c r="N234" s="295"/>
      <c r="O234" s="303">
        <v>20</v>
      </c>
      <c r="P234" s="8">
        <v>10</v>
      </c>
      <c r="Q234" s="29" t="s">
        <v>246</v>
      </c>
      <c r="R234" s="303" t="s">
        <v>246</v>
      </c>
      <c r="S234" s="303" t="s">
        <v>246</v>
      </c>
      <c r="T234" s="306">
        <v>0</v>
      </c>
      <c r="U234" s="331"/>
      <c r="V234" s="303" t="s">
        <v>85</v>
      </c>
      <c r="W234" s="311"/>
      <c r="X234" s="307"/>
      <c r="Y234" s="306"/>
      <c r="Z234" s="306"/>
      <c r="AA234" s="306"/>
      <c r="AB234" s="296"/>
      <c r="AC234" s="308"/>
      <c r="AD234" s="298" t="s">
        <v>85</v>
      </c>
      <c r="AE234" s="308"/>
      <c r="AF234" s="309"/>
      <c r="AG234" s="308"/>
      <c r="AH234" s="308"/>
      <c r="AI234" s="299" t="s">
        <v>85</v>
      </c>
      <c r="AJ234" s="309"/>
      <c r="AK234" s="309"/>
      <c r="AL234" s="40" t="s">
        <v>85</v>
      </c>
      <c r="AM234" s="309"/>
      <c r="AN234" s="309"/>
      <c r="AO234" s="309"/>
      <c r="AP234" s="309"/>
      <c r="AQ234" s="309"/>
      <c r="AR234" s="309"/>
      <c r="AS234" s="309"/>
      <c r="AT234" s="309"/>
      <c r="AU234" s="309"/>
      <c r="AV234" s="309"/>
      <c r="AW234" s="309"/>
      <c r="AX234" s="81"/>
      <c r="AY234" s="309"/>
      <c r="AZ234" s="310"/>
      <c r="BA234" s="98" t="s">
        <v>85</v>
      </c>
      <c r="BB234" s="99" t="s">
        <v>85</v>
      </c>
      <c r="BC234" s="98" t="s">
        <v>85</v>
      </c>
      <c r="BD234" s="310"/>
      <c r="BE234" s="309"/>
      <c r="BF234" s="309"/>
      <c r="BG234" s="309"/>
      <c r="BH234" s="379">
        <v>0</v>
      </c>
      <c r="BI234" s="303"/>
      <c r="BJ234" s="309" t="s">
        <v>3930</v>
      </c>
      <c r="BK234" s="80" t="s">
        <v>4050</v>
      </c>
      <c r="BL234" s="309"/>
      <c r="BM234" s="309"/>
      <c r="BN234" s="309"/>
      <c r="BO234" s="309"/>
      <c r="BP234" s="309"/>
      <c r="BQ234" s="309"/>
      <c r="BR234" s="309"/>
      <c r="BS234" s="309"/>
      <c r="BT234" s="309"/>
      <c r="BU234" s="309"/>
      <c r="BV234" s="309"/>
      <c r="BW234" s="309"/>
      <c r="BX234" s="309"/>
      <c r="BY234" s="309"/>
      <c r="BZ234" s="324"/>
      <c r="CA234" s="324" t="s">
        <v>3880</v>
      </c>
      <c r="CB234" s="324" t="s">
        <v>3879</v>
      </c>
      <c r="CC234" s="313" t="str">
        <f t="shared" si="11"/>
        <v>FORGED (2XX)</v>
      </c>
    </row>
    <row r="235" spans="1:81" s="301" customFormat="1" ht="15.75" customHeight="1">
      <c r="A235" s="22">
        <f t="shared" si="9"/>
        <v>232</v>
      </c>
      <c r="B235" s="99" t="s">
        <v>84</v>
      </c>
      <c r="C235" s="29" t="s">
        <v>1092</v>
      </c>
      <c r="D235" s="303" t="s">
        <v>3924</v>
      </c>
      <c r="E235" s="304" t="s">
        <v>3925</v>
      </c>
      <c r="F235" s="304"/>
      <c r="G235" s="304"/>
      <c r="H235" s="304"/>
      <c r="I235" s="336">
        <v>41640</v>
      </c>
      <c r="J235" s="302">
        <v>43280</v>
      </c>
      <c r="K235" s="293" t="s">
        <v>1274</v>
      </c>
      <c r="L235" s="305"/>
      <c r="M235" s="295"/>
      <c r="N235" s="295"/>
      <c r="O235" s="303">
        <v>5</v>
      </c>
      <c r="P235" s="8">
        <v>10</v>
      </c>
      <c r="Q235" s="29" t="s">
        <v>1753</v>
      </c>
      <c r="R235" s="303">
        <v>5</v>
      </c>
      <c r="S235" s="303">
        <v>205</v>
      </c>
      <c r="T235" s="306">
        <v>-70</v>
      </c>
      <c r="U235" s="331">
        <v>2</v>
      </c>
      <c r="V235" s="303" t="s">
        <v>85</v>
      </c>
      <c r="W235" s="311">
        <v>108</v>
      </c>
      <c r="X235" s="307">
        <v>33.200000000000003</v>
      </c>
      <c r="Y235" s="306"/>
      <c r="Z235" s="306" t="s">
        <v>5480</v>
      </c>
      <c r="AA235" s="306" t="s">
        <v>196</v>
      </c>
      <c r="AB235" s="296"/>
      <c r="AC235" s="308"/>
      <c r="AD235" s="298" t="s">
        <v>85</v>
      </c>
      <c r="AE235" s="308"/>
      <c r="AF235" s="309"/>
      <c r="AG235" s="308"/>
      <c r="AH235" s="308"/>
      <c r="AI235" s="299" t="s">
        <v>85</v>
      </c>
      <c r="AJ235" s="309"/>
      <c r="AK235" s="309"/>
      <c r="AL235" s="40" t="s">
        <v>85</v>
      </c>
      <c r="AM235" s="309"/>
      <c r="AN235" s="309"/>
      <c r="AO235" s="309"/>
      <c r="AP235" s="309"/>
      <c r="AQ235" s="309"/>
      <c r="AR235" s="309"/>
      <c r="AS235" s="309"/>
      <c r="AT235" s="309"/>
      <c r="AU235" s="309"/>
      <c r="AV235" s="309"/>
      <c r="AW235" s="309"/>
      <c r="AX235" s="81"/>
      <c r="AY235" s="309"/>
      <c r="AZ235" s="310"/>
      <c r="BA235" s="98" t="s">
        <v>85</v>
      </c>
      <c r="BB235" s="99" t="s">
        <v>85</v>
      </c>
      <c r="BC235" s="98" t="s">
        <v>85</v>
      </c>
      <c r="BD235" s="310"/>
      <c r="BE235" s="309"/>
      <c r="BF235" s="309"/>
      <c r="BG235" s="309"/>
      <c r="BH235" s="379">
        <v>0</v>
      </c>
      <c r="BI235" s="303"/>
      <c r="BJ235" s="309" t="s">
        <v>3930</v>
      </c>
      <c r="BK235" s="80" t="s">
        <v>4050</v>
      </c>
      <c r="BL235" s="309"/>
      <c r="BM235" s="309"/>
      <c r="BN235" s="309"/>
      <c r="BO235" s="309"/>
      <c r="BP235" s="309"/>
      <c r="BQ235" s="309"/>
      <c r="BR235" s="309"/>
      <c r="BS235" s="309"/>
      <c r="BT235" s="309"/>
      <c r="BU235" s="309"/>
      <c r="BV235" s="309"/>
      <c r="BW235" s="309"/>
      <c r="BX235" s="309"/>
      <c r="BY235" s="309"/>
      <c r="BZ235" s="324"/>
      <c r="CA235" s="324" t="s">
        <v>3880</v>
      </c>
      <c r="CB235" s="324" t="s">
        <v>3879</v>
      </c>
      <c r="CC235" s="313" t="str">
        <f t="shared" si="11"/>
        <v>FORGED (2XX)</v>
      </c>
    </row>
    <row r="236" spans="1:81" s="301" customFormat="1" ht="15.75" customHeight="1">
      <c r="A236" s="22">
        <f t="shared" si="9"/>
        <v>233</v>
      </c>
      <c r="B236" s="99" t="s">
        <v>84</v>
      </c>
      <c r="C236" s="29" t="s">
        <v>1090</v>
      </c>
      <c r="D236" s="303" t="s">
        <v>1105</v>
      </c>
      <c r="E236" s="304" t="s">
        <v>3926</v>
      </c>
      <c r="F236" s="304"/>
      <c r="G236" s="304"/>
      <c r="H236" s="304"/>
      <c r="I236" s="336">
        <v>40179</v>
      </c>
      <c r="J236" s="302">
        <v>43280</v>
      </c>
      <c r="K236" s="293" t="s">
        <v>1274</v>
      </c>
      <c r="L236" s="305"/>
      <c r="M236" s="295"/>
      <c r="N236" s="295"/>
      <c r="O236" s="303">
        <v>15</v>
      </c>
      <c r="P236" s="8">
        <v>8</v>
      </c>
      <c r="Q236" s="29" t="s">
        <v>1756</v>
      </c>
      <c r="R236" s="303">
        <v>5</v>
      </c>
      <c r="S236" s="303">
        <v>5.5</v>
      </c>
      <c r="T236" s="306">
        <v>-24</v>
      </c>
      <c r="U236" s="331"/>
      <c r="V236" s="303" t="s">
        <v>85</v>
      </c>
      <c r="W236" s="311"/>
      <c r="X236" s="307"/>
      <c r="Y236" s="306"/>
      <c r="Z236" s="306" t="s">
        <v>5480</v>
      </c>
      <c r="AA236" s="306" t="s">
        <v>196</v>
      </c>
      <c r="AB236" s="296"/>
      <c r="AC236" s="308"/>
      <c r="AD236" s="298" t="s">
        <v>85</v>
      </c>
      <c r="AE236" s="308"/>
      <c r="AF236" s="309"/>
      <c r="AG236" s="308"/>
      <c r="AH236" s="308"/>
      <c r="AI236" s="299" t="s">
        <v>85</v>
      </c>
      <c r="AJ236" s="309"/>
      <c r="AK236" s="309"/>
      <c r="AL236" s="40" t="s">
        <v>85</v>
      </c>
      <c r="AM236" s="309"/>
      <c r="AN236" s="309"/>
      <c r="AO236" s="309"/>
      <c r="AP236" s="309"/>
      <c r="AQ236" s="309"/>
      <c r="AR236" s="309"/>
      <c r="AS236" s="309"/>
      <c r="AT236" s="309"/>
      <c r="AU236" s="309"/>
      <c r="AV236" s="309"/>
      <c r="AW236" s="309"/>
      <c r="AX236" s="81"/>
      <c r="AY236" s="309"/>
      <c r="AZ236" s="310"/>
      <c r="BA236" s="98" t="s">
        <v>85</v>
      </c>
      <c r="BB236" s="99" t="s">
        <v>85</v>
      </c>
      <c r="BC236" s="98" t="s">
        <v>85</v>
      </c>
      <c r="BD236" s="310"/>
      <c r="BE236" s="309"/>
      <c r="BF236" s="309"/>
      <c r="BG236" s="309"/>
      <c r="BH236" s="379">
        <v>0</v>
      </c>
      <c r="BI236" s="303"/>
      <c r="BJ236" s="309" t="s">
        <v>3930</v>
      </c>
      <c r="BK236" s="80" t="s">
        <v>4050</v>
      </c>
      <c r="BL236" s="309"/>
      <c r="BM236" s="309"/>
      <c r="BN236" s="309"/>
      <c r="BO236" s="309"/>
      <c r="BP236" s="309"/>
      <c r="BQ236" s="309"/>
      <c r="BR236" s="309"/>
      <c r="BS236" s="309"/>
      <c r="BT236" s="309"/>
      <c r="BU236" s="309"/>
      <c r="BV236" s="309"/>
      <c r="BW236" s="309"/>
      <c r="BX236" s="309"/>
      <c r="BY236" s="309"/>
      <c r="BZ236" s="324"/>
      <c r="CA236" s="324" t="s">
        <v>3880</v>
      </c>
      <c r="CB236" s="324" t="s">
        <v>3879</v>
      </c>
      <c r="CC236" s="313" t="str">
        <f t="shared" si="11"/>
        <v>RACE (1XX)</v>
      </c>
    </row>
    <row r="237" spans="1:81" s="301" customFormat="1" ht="15.75" customHeight="1">
      <c r="A237" s="22">
        <f t="shared" si="9"/>
        <v>234</v>
      </c>
      <c r="B237" s="99" t="s">
        <v>84</v>
      </c>
      <c r="C237" s="29" t="s">
        <v>1090</v>
      </c>
      <c r="D237" s="303" t="s">
        <v>1105</v>
      </c>
      <c r="E237" s="304" t="s">
        <v>3927</v>
      </c>
      <c r="F237" s="304"/>
      <c r="G237" s="304"/>
      <c r="H237" s="304"/>
      <c r="I237" s="336">
        <v>40179</v>
      </c>
      <c r="J237" s="302">
        <v>43280</v>
      </c>
      <c r="K237" s="293" t="s">
        <v>1274</v>
      </c>
      <c r="L237" s="305"/>
      <c r="M237" s="295"/>
      <c r="N237" s="295"/>
      <c r="O237" s="303">
        <v>17</v>
      </c>
      <c r="P237" s="8">
        <v>9</v>
      </c>
      <c r="Q237" s="29" t="s">
        <v>1755</v>
      </c>
      <c r="R237" s="303">
        <v>5</v>
      </c>
      <c r="S237" s="303">
        <v>5</v>
      </c>
      <c r="T237" s="306">
        <v>12</v>
      </c>
      <c r="U237" s="331"/>
      <c r="V237" s="303" t="s">
        <v>85</v>
      </c>
      <c r="W237" s="311"/>
      <c r="X237" s="307"/>
      <c r="Y237" s="306"/>
      <c r="Z237" s="306"/>
      <c r="AA237" s="306"/>
      <c r="AB237" s="296"/>
      <c r="AC237" s="308"/>
      <c r="AD237" s="298" t="s">
        <v>85</v>
      </c>
      <c r="AE237" s="308"/>
      <c r="AF237" s="309"/>
      <c r="AG237" s="308"/>
      <c r="AH237" s="308"/>
      <c r="AI237" s="299" t="s">
        <v>85</v>
      </c>
      <c r="AJ237" s="309"/>
      <c r="AK237" s="309"/>
      <c r="AL237" s="40" t="s">
        <v>85</v>
      </c>
      <c r="AM237" s="309"/>
      <c r="AN237" s="309"/>
      <c r="AO237" s="309"/>
      <c r="AP237" s="309"/>
      <c r="AQ237" s="309"/>
      <c r="AR237" s="309"/>
      <c r="AS237" s="309"/>
      <c r="AT237" s="309"/>
      <c r="AU237" s="309"/>
      <c r="AV237" s="309"/>
      <c r="AW237" s="309"/>
      <c r="AX237" s="81"/>
      <c r="AY237" s="309"/>
      <c r="AZ237" s="310"/>
      <c r="BA237" s="98" t="s">
        <v>85</v>
      </c>
      <c r="BB237" s="99" t="s">
        <v>85</v>
      </c>
      <c r="BC237" s="98" t="s">
        <v>85</v>
      </c>
      <c r="BD237" s="310"/>
      <c r="BE237" s="309"/>
      <c r="BF237" s="309"/>
      <c r="BG237" s="309"/>
      <c r="BH237" s="379">
        <v>0</v>
      </c>
      <c r="BI237" s="303"/>
      <c r="BJ237" s="309" t="s">
        <v>3930</v>
      </c>
      <c r="BK237" s="80" t="s">
        <v>4050</v>
      </c>
      <c r="BL237" s="309"/>
      <c r="BM237" s="309"/>
      <c r="BN237" s="309"/>
      <c r="BO237" s="309"/>
      <c r="BP237" s="309"/>
      <c r="BQ237" s="309"/>
      <c r="BR237" s="309"/>
      <c r="BS237" s="309"/>
      <c r="BT237" s="309"/>
      <c r="BU237" s="309"/>
      <c r="BV237" s="309"/>
      <c r="BW237" s="309"/>
      <c r="BX237" s="309"/>
      <c r="BY237" s="309"/>
      <c r="BZ237" s="324"/>
      <c r="CA237" s="324" t="s">
        <v>3880</v>
      </c>
      <c r="CB237" s="324" t="s">
        <v>3879</v>
      </c>
      <c r="CC237" s="313" t="str">
        <f t="shared" si="11"/>
        <v>RACE (1XX)</v>
      </c>
    </row>
    <row r="238" spans="1:81" s="301" customFormat="1" ht="15.75" customHeight="1">
      <c r="A238" s="22">
        <f t="shared" si="9"/>
        <v>235</v>
      </c>
      <c r="B238" s="99" t="s">
        <v>84</v>
      </c>
      <c r="C238" s="29" t="s">
        <v>1090</v>
      </c>
      <c r="D238" s="303" t="s">
        <v>1105</v>
      </c>
      <c r="E238" s="304" t="s">
        <v>3928</v>
      </c>
      <c r="F238" s="304"/>
      <c r="G238" s="304"/>
      <c r="H238" s="304"/>
      <c r="I238" s="336">
        <v>40179</v>
      </c>
      <c r="J238" s="302">
        <v>43280</v>
      </c>
      <c r="K238" s="293" t="s">
        <v>1274</v>
      </c>
      <c r="L238" s="305"/>
      <c r="M238" s="295"/>
      <c r="N238" s="295"/>
      <c r="O238" s="303">
        <v>17</v>
      </c>
      <c r="P238" s="8">
        <v>9</v>
      </c>
      <c r="Q238" s="29" t="s">
        <v>1756</v>
      </c>
      <c r="R238" s="303">
        <v>5</v>
      </c>
      <c r="S238" s="303">
        <v>5.5</v>
      </c>
      <c r="T238" s="306">
        <v>12</v>
      </c>
      <c r="U238" s="331"/>
      <c r="V238" s="303" t="s">
        <v>85</v>
      </c>
      <c r="W238" s="311"/>
      <c r="X238" s="307"/>
      <c r="Y238" s="306"/>
      <c r="Z238" s="306"/>
      <c r="AA238" s="306"/>
      <c r="AB238" s="296"/>
      <c r="AC238" s="308"/>
      <c r="AD238" s="298" t="s">
        <v>85</v>
      </c>
      <c r="AE238" s="308"/>
      <c r="AF238" s="309"/>
      <c r="AG238" s="308"/>
      <c r="AH238" s="308"/>
      <c r="AI238" s="299" t="s">
        <v>85</v>
      </c>
      <c r="AJ238" s="309"/>
      <c r="AK238" s="309"/>
      <c r="AL238" s="40" t="s">
        <v>85</v>
      </c>
      <c r="AM238" s="309"/>
      <c r="AN238" s="309"/>
      <c r="AO238" s="309"/>
      <c r="AP238" s="309"/>
      <c r="AQ238" s="309"/>
      <c r="AR238" s="309"/>
      <c r="AS238" s="309"/>
      <c r="AT238" s="309"/>
      <c r="AU238" s="309"/>
      <c r="AV238" s="309"/>
      <c r="AW238" s="309"/>
      <c r="AX238" s="81"/>
      <c r="AY238" s="309"/>
      <c r="AZ238" s="310"/>
      <c r="BA238" s="98" t="s">
        <v>85</v>
      </c>
      <c r="BB238" s="99" t="s">
        <v>85</v>
      </c>
      <c r="BC238" s="98" t="s">
        <v>85</v>
      </c>
      <c r="BD238" s="310"/>
      <c r="BE238" s="309"/>
      <c r="BF238" s="309"/>
      <c r="BG238" s="309"/>
      <c r="BH238" s="379">
        <v>0</v>
      </c>
      <c r="BI238" s="303"/>
      <c r="BJ238" s="309" t="s">
        <v>3930</v>
      </c>
      <c r="BK238" s="80" t="s">
        <v>4050</v>
      </c>
      <c r="BL238" s="309"/>
      <c r="BM238" s="309"/>
      <c r="BN238" s="309"/>
      <c r="BO238" s="309"/>
      <c r="BP238" s="309"/>
      <c r="BQ238" s="309"/>
      <c r="BR238" s="309"/>
      <c r="BS238" s="309"/>
      <c r="BT238" s="309"/>
      <c r="BU238" s="309"/>
      <c r="BV238" s="309"/>
      <c r="BW238" s="309"/>
      <c r="BX238" s="309"/>
      <c r="BY238" s="309"/>
      <c r="BZ238" s="324"/>
      <c r="CA238" s="324" t="s">
        <v>3880</v>
      </c>
      <c r="CB238" s="324" t="s">
        <v>3879</v>
      </c>
      <c r="CC238" s="313" t="str">
        <f t="shared" si="11"/>
        <v>RACE (1XX)</v>
      </c>
    </row>
    <row r="239" spans="1:81" s="301" customFormat="1" ht="15.75" customHeight="1">
      <c r="A239" s="22">
        <f t="shared" si="9"/>
        <v>236</v>
      </c>
      <c r="B239" s="99" t="s">
        <v>84</v>
      </c>
      <c r="C239" s="29" t="s">
        <v>1090</v>
      </c>
      <c r="D239" s="303" t="s">
        <v>1105</v>
      </c>
      <c r="E239" s="304" t="s">
        <v>3929</v>
      </c>
      <c r="F239" s="304"/>
      <c r="G239" s="304"/>
      <c r="H239" s="304"/>
      <c r="I239" s="336">
        <v>40179</v>
      </c>
      <c r="J239" s="302">
        <v>43280</v>
      </c>
      <c r="K239" s="293" t="s">
        <v>1274</v>
      </c>
      <c r="L239" s="305"/>
      <c r="M239" s="295"/>
      <c r="N239" s="295"/>
      <c r="O239" s="303">
        <v>17</v>
      </c>
      <c r="P239" s="8">
        <v>9</v>
      </c>
      <c r="Q239" s="29" t="s">
        <v>1123</v>
      </c>
      <c r="R239" s="303">
        <v>6</v>
      </c>
      <c r="S239" s="303">
        <v>5.5</v>
      </c>
      <c r="T239" s="306">
        <v>12</v>
      </c>
      <c r="U239" s="331"/>
      <c r="V239" s="303" t="s">
        <v>85</v>
      </c>
      <c r="W239" s="311"/>
      <c r="X239" s="307"/>
      <c r="Y239" s="306"/>
      <c r="Z239" s="306"/>
      <c r="AA239" s="306"/>
      <c r="AB239" s="296"/>
      <c r="AC239" s="308"/>
      <c r="AD239" s="298" t="s">
        <v>85</v>
      </c>
      <c r="AE239" s="308"/>
      <c r="AF239" s="309"/>
      <c r="AG239" s="308"/>
      <c r="AH239" s="308"/>
      <c r="AI239" s="299" t="s">
        <v>85</v>
      </c>
      <c r="AJ239" s="309"/>
      <c r="AK239" s="309"/>
      <c r="AL239" s="40" t="s">
        <v>85</v>
      </c>
      <c r="AM239" s="309"/>
      <c r="AN239" s="309"/>
      <c r="AO239" s="309"/>
      <c r="AP239" s="309"/>
      <c r="AQ239" s="309"/>
      <c r="AR239" s="309"/>
      <c r="AS239" s="309"/>
      <c r="AT239" s="309"/>
      <c r="AU239" s="309"/>
      <c r="AV239" s="309"/>
      <c r="AW239" s="309"/>
      <c r="AX239" s="81"/>
      <c r="AY239" s="309"/>
      <c r="AZ239" s="310"/>
      <c r="BA239" s="98" t="s">
        <v>85</v>
      </c>
      <c r="BB239" s="99" t="s">
        <v>85</v>
      </c>
      <c r="BC239" s="98" t="s">
        <v>85</v>
      </c>
      <c r="BD239" s="310"/>
      <c r="BE239" s="309"/>
      <c r="BF239" s="309"/>
      <c r="BG239" s="309"/>
      <c r="BH239" s="379">
        <v>0</v>
      </c>
      <c r="BI239" s="303"/>
      <c r="BJ239" s="309" t="s">
        <v>3930</v>
      </c>
      <c r="BK239" s="80" t="s">
        <v>4050</v>
      </c>
      <c r="BL239" s="309"/>
      <c r="BM239" s="309"/>
      <c r="BN239" s="309"/>
      <c r="BO239" s="309"/>
      <c r="BP239" s="309"/>
      <c r="BQ239" s="309"/>
      <c r="BR239" s="309"/>
      <c r="BS239" s="309"/>
      <c r="BT239" s="309"/>
      <c r="BU239" s="309"/>
      <c r="BV239" s="309"/>
      <c r="BW239" s="309"/>
      <c r="BX239" s="309"/>
      <c r="BY239" s="309"/>
      <c r="BZ239" s="324"/>
      <c r="CA239" s="324" t="s">
        <v>3880</v>
      </c>
      <c r="CB239" s="324" t="s">
        <v>3879</v>
      </c>
      <c r="CC239" s="313" t="str">
        <f t="shared" si="11"/>
        <v>RACE (1XX)</v>
      </c>
    </row>
    <row r="240" spans="1:81" s="301" customFormat="1" ht="15.75" customHeight="1">
      <c r="A240" s="22">
        <f t="shared" si="9"/>
        <v>237</v>
      </c>
      <c r="B240" s="99" t="s">
        <v>84</v>
      </c>
      <c r="C240" s="29" t="s">
        <v>1072</v>
      </c>
      <c r="D240" s="303" t="s">
        <v>1114</v>
      </c>
      <c r="E240" s="304" t="s">
        <v>91</v>
      </c>
      <c r="F240" s="304"/>
      <c r="G240" s="304"/>
      <c r="H240" s="304" t="s">
        <v>290</v>
      </c>
      <c r="I240" s="336">
        <v>40544</v>
      </c>
      <c r="J240" s="302">
        <v>43339</v>
      </c>
      <c r="K240" s="293" t="s">
        <v>1274</v>
      </c>
      <c r="L240" s="305">
        <v>169.5</v>
      </c>
      <c r="M240" s="295"/>
      <c r="N240" s="295"/>
      <c r="O240" s="303">
        <v>16</v>
      </c>
      <c r="P240" s="8">
        <v>8</v>
      </c>
      <c r="Q240" s="29" t="s">
        <v>1756</v>
      </c>
      <c r="R240" s="303">
        <v>5</v>
      </c>
      <c r="S240" s="303">
        <v>5.5</v>
      </c>
      <c r="T240" s="306">
        <v>0</v>
      </c>
      <c r="U240" s="331">
        <v>4.5</v>
      </c>
      <c r="V240" s="303" t="s">
        <v>85</v>
      </c>
      <c r="W240" s="311">
        <v>108</v>
      </c>
      <c r="X240" s="307">
        <v>30.5</v>
      </c>
      <c r="Y240" s="306">
        <v>2100</v>
      </c>
      <c r="Z240" s="306" t="s">
        <v>87</v>
      </c>
      <c r="AA240" s="306"/>
      <c r="AB240" s="296" t="s">
        <v>7176</v>
      </c>
      <c r="AC240" s="308" t="s">
        <v>1579</v>
      </c>
      <c r="AD240" s="298">
        <v>33</v>
      </c>
      <c r="AE240" s="308" t="s">
        <v>85</v>
      </c>
      <c r="AF240" s="309" t="s">
        <v>85</v>
      </c>
      <c r="AG240" s="308"/>
      <c r="AH240" s="308" t="s">
        <v>1937</v>
      </c>
      <c r="AI240" s="299">
        <v>1.1000000000000001</v>
      </c>
      <c r="AJ240" s="309" t="s">
        <v>266</v>
      </c>
      <c r="AK240" s="309" t="s">
        <v>85</v>
      </c>
      <c r="AL240" s="40" t="s">
        <v>85</v>
      </c>
      <c r="AM240" s="309" t="s">
        <v>85</v>
      </c>
      <c r="AN240" s="309">
        <v>16.2</v>
      </c>
      <c r="AO240" s="309"/>
      <c r="AP240" s="309" t="s">
        <v>1269</v>
      </c>
      <c r="AQ240" s="309" t="s">
        <v>1273</v>
      </c>
      <c r="AR240" s="309"/>
      <c r="AS240" s="309" t="s">
        <v>1272</v>
      </c>
      <c r="AT240" s="309"/>
      <c r="AU240" s="309">
        <v>189</v>
      </c>
      <c r="AV240" s="309">
        <v>106.4</v>
      </c>
      <c r="AW240" s="309">
        <v>56</v>
      </c>
      <c r="AX240" s="81"/>
      <c r="AY240" s="309"/>
      <c r="AZ240" s="310" t="s">
        <v>85</v>
      </c>
      <c r="BA240" s="98" t="s">
        <v>85</v>
      </c>
      <c r="BB240" s="99" t="s">
        <v>85</v>
      </c>
      <c r="BC240" s="98" t="s">
        <v>85</v>
      </c>
      <c r="BD240" s="310">
        <v>34</v>
      </c>
      <c r="BE240" s="309">
        <v>18.600000000000001</v>
      </c>
      <c r="BF240" s="309">
        <v>18.600000000000001</v>
      </c>
      <c r="BG240" s="309">
        <v>10.199999999999999</v>
      </c>
      <c r="BH240" s="379">
        <v>5.7826540346687993E-2</v>
      </c>
      <c r="BI240" s="303">
        <v>36</v>
      </c>
      <c r="BJ240" s="309" t="s">
        <v>3930</v>
      </c>
      <c r="BK240" s="80" t="s">
        <v>4050</v>
      </c>
      <c r="BL240" s="309" t="s">
        <v>1155</v>
      </c>
      <c r="BM240" s="309" t="s">
        <v>1156</v>
      </c>
      <c r="BN240" s="309" t="s">
        <v>1157</v>
      </c>
      <c r="BO240" s="309"/>
      <c r="BP240" s="309"/>
      <c r="BQ240" s="309"/>
      <c r="BR240" s="309"/>
      <c r="BS240" s="309"/>
      <c r="BT240" s="309"/>
      <c r="BU240" s="309"/>
      <c r="BV240" s="309" t="s">
        <v>1158</v>
      </c>
      <c r="BW240" s="309"/>
      <c r="BX240" s="309" t="s">
        <v>1159</v>
      </c>
      <c r="BY240" s="309"/>
      <c r="BZ240" s="324" t="str">
        <f t="shared" ref="BZ240:BZ303" si="12">CONCATENATE("DISCONTINUED"," ","-"," ",D240,", ",O240,"x",P240,", ",IF(V240="N/A", "", CONCATENATE(V240, "/")),IF(T240&gt;0, CONCATENATE("+",T240), T240),"mm Offset, ",Q240,", ",W240,"mm Centerbore, ",PROPER(Z240), "", IF(BB240="N/A", "", CONCATENATE(", w/ ", BB240)))</f>
        <v>DISCONTINUED - MR301 The Standard, 16x8, 0mm Offset, 5x5.5, 108mm Centerbore, Matte Black</v>
      </c>
      <c r="CA240" s="324" t="s">
        <v>3880</v>
      </c>
      <c r="CB240" s="324" t="s">
        <v>3879</v>
      </c>
      <c r="CC240" s="313" t="str">
        <f t="shared" si="11"/>
        <v>STREET (3XX)</v>
      </c>
    </row>
    <row r="241" spans="1:81" s="301" customFormat="1" ht="15.75" customHeight="1">
      <c r="A241" s="22">
        <f t="shared" si="9"/>
        <v>238</v>
      </c>
      <c r="B241" s="99" t="s">
        <v>84</v>
      </c>
      <c r="C241" s="29" t="s">
        <v>1072</v>
      </c>
      <c r="D241" s="303" t="s">
        <v>1114</v>
      </c>
      <c r="E241" s="304" t="s">
        <v>95</v>
      </c>
      <c r="F241" s="304"/>
      <c r="G241" s="304"/>
      <c r="H241" s="304" t="s">
        <v>299</v>
      </c>
      <c r="I241" s="336">
        <v>40544</v>
      </c>
      <c r="J241" s="302">
        <v>43339</v>
      </c>
      <c r="K241" s="293" t="s">
        <v>1274</v>
      </c>
      <c r="L241" s="305">
        <v>203.5</v>
      </c>
      <c r="M241" s="295"/>
      <c r="N241" s="295"/>
      <c r="O241" s="303">
        <v>17</v>
      </c>
      <c r="P241" s="8">
        <v>7.5</v>
      </c>
      <c r="Q241" s="29" t="s">
        <v>1752</v>
      </c>
      <c r="R241" s="303">
        <v>5</v>
      </c>
      <c r="S241" s="303">
        <v>160</v>
      </c>
      <c r="T241" s="306">
        <v>50</v>
      </c>
      <c r="U241" s="331">
        <v>6.2</v>
      </c>
      <c r="V241" s="303" t="s">
        <v>85</v>
      </c>
      <c r="W241" s="311">
        <v>65</v>
      </c>
      <c r="X241" s="307">
        <v>27.3</v>
      </c>
      <c r="Y241" s="306">
        <v>3000</v>
      </c>
      <c r="Z241" s="306" t="s">
        <v>5454</v>
      </c>
      <c r="AA241" s="306"/>
      <c r="AB241" s="296" t="s">
        <v>6349</v>
      </c>
      <c r="AC241" s="308" t="s">
        <v>1590</v>
      </c>
      <c r="AD241" s="298">
        <v>33</v>
      </c>
      <c r="AE241" s="308" t="s">
        <v>85</v>
      </c>
      <c r="AF241" s="309" t="s">
        <v>85</v>
      </c>
      <c r="AG241" s="308"/>
      <c r="AH241" s="308" t="s">
        <v>1937</v>
      </c>
      <c r="AI241" s="299">
        <v>1.1000000000000001</v>
      </c>
      <c r="AJ241" s="309" t="s">
        <v>265</v>
      </c>
      <c r="AK241" s="309" t="s">
        <v>85</v>
      </c>
      <c r="AL241" s="40" t="s">
        <v>85</v>
      </c>
      <c r="AM241" s="309" t="s">
        <v>85</v>
      </c>
      <c r="AN241" s="309">
        <v>16.2</v>
      </c>
      <c r="AO241" s="309"/>
      <c r="AP241" s="309">
        <v>10</v>
      </c>
      <c r="AQ241" s="309">
        <v>17</v>
      </c>
      <c r="AR241" s="309"/>
      <c r="AS241" s="309">
        <v>17</v>
      </c>
      <c r="AT241" s="309"/>
      <c r="AU241" s="309">
        <v>201</v>
      </c>
      <c r="AV241" s="309">
        <v>65</v>
      </c>
      <c r="AW241" s="309">
        <v>30</v>
      </c>
      <c r="AX241" s="81"/>
      <c r="AY241" s="309"/>
      <c r="AZ241" s="310" t="s">
        <v>85</v>
      </c>
      <c r="BA241" s="98" t="s">
        <v>85</v>
      </c>
      <c r="BB241" s="99" t="s">
        <v>85</v>
      </c>
      <c r="BC241" s="98" t="s">
        <v>85</v>
      </c>
      <c r="BD241" s="310">
        <v>30.8</v>
      </c>
      <c r="BE241" s="309">
        <v>19.8</v>
      </c>
      <c r="BF241" s="309">
        <v>19.8</v>
      </c>
      <c r="BG241" s="309">
        <v>10.7</v>
      </c>
      <c r="BH241" s="379">
        <v>6.8740914904991998E-2</v>
      </c>
      <c r="BI241" s="303">
        <v>36</v>
      </c>
      <c r="BJ241" s="309" t="s">
        <v>3930</v>
      </c>
      <c r="BK241" s="80" t="s">
        <v>4050</v>
      </c>
      <c r="BL241" s="309" t="s">
        <v>1160</v>
      </c>
      <c r="BM241" s="309" t="s">
        <v>1156</v>
      </c>
      <c r="BN241" s="309" t="s">
        <v>1157</v>
      </c>
      <c r="BO241" s="309"/>
      <c r="BP241" s="309"/>
      <c r="BQ241" s="309"/>
      <c r="BR241" s="309"/>
      <c r="BS241" s="309"/>
      <c r="BT241" s="309"/>
      <c r="BU241" s="309"/>
      <c r="BV241" s="309" t="s">
        <v>1161</v>
      </c>
      <c r="BW241" s="309"/>
      <c r="BX241" s="309" t="s">
        <v>1162</v>
      </c>
      <c r="BY241" s="309"/>
      <c r="BZ241" s="324" t="str">
        <f t="shared" si="12"/>
        <v>DISCONTINUED - MR301 The Standard, 17x7.5, +50mm Offset, 5x160, 65mm Centerbore, Machined - Clear Coat</v>
      </c>
      <c r="CA241" s="324" t="s">
        <v>3880</v>
      </c>
      <c r="CB241" s="324" t="s">
        <v>3879</v>
      </c>
      <c r="CC241" s="313" t="str">
        <f t="shared" si="11"/>
        <v>STREET (3XX)</v>
      </c>
    </row>
    <row r="242" spans="1:81" s="301" customFormat="1" ht="15.75" customHeight="1">
      <c r="A242" s="22">
        <f t="shared" si="9"/>
        <v>239</v>
      </c>
      <c r="B242" s="99" t="s">
        <v>84</v>
      </c>
      <c r="C242" s="29" t="s">
        <v>1072</v>
      </c>
      <c r="D242" s="303" t="s">
        <v>1114</v>
      </c>
      <c r="E242" s="304" t="s">
        <v>99</v>
      </c>
      <c r="F242" s="304"/>
      <c r="G242" s="304"/>
      <c r="H242" s="304" t="s">
        <v>301</v>
      </c>
      <c r="I242" s="336">
        <v>40544</v>
      </c>
      <c r="J242" s="302">
        <v>43339</v>
      </c>
      <c r="K242" s="293" t="s">
        <v>1274</v>
      </c>
      <c r="L242" s="305">
        <v>203.5</v>
      </c>
      <c r="M242" s="295"/>
      <c r="N242" s="295"/>
      <c r="O242" s="303">
        <v>17</v>
      </c>
      <c r="P242" s="8">
        <v>7.5</v>
      </c>
      <c r="Q242" s="29" t="s">
        <v>1759</v>
      </c>
      <c r="R242" s="303">
        <v>6</v>
      </c>
      <c r="S242" s="303">
        <v>130</v>
      </c>
      <c r="T242" s="306">
        <v>50</v>
      </c>
      <c r="U242" s="331">
        <v>6.2</v>
      </c>
      <c r="V242" s="303" t="s">
        <v>85</v>
      </c>
      <c r="W242" s="311">
        <v>84.1</v>
      </c>
      <c r="X242" s="307">
        <v>27.3</v>
      </c>
      <c r="Y242" s="306">
        <v>3000</v>
      </c>
      <c r="Z242" s="306" t="s">
        <v>5454</v>
      </c>
      <c r="AA242" s="306"/>
      <c r="AB242" s="296" t="s">
        <v>7198</v>
      </c>
      <c r="AC242" s="308" t="s">
        <v>1590</v>
      </c>
      <c r="AD242" s="298">
        <v>33</v>
      </c>
      <c r="AE242" s="308" t="s">
        <v>85</v>
      </c>
      <c r="AF242" s="309" t="s">
        <v>85</v>
      </c>
      <c r="AG242" s="308"/>
      <c r="AH242" s="308" t="s">
        <v>1937</v>
      </c>
      <c r="AI242" s="299">
        <v>1.1000000000000001</v>
      </c>
      <c r="AJ242" s="309" t="s">
        <v>265</v>
      </c>
      <c r="AK242" s="309" t="s">
        <v>85</v>
      </c>
      <c r="AL242" s="40" t="s">
        <v>85</v>
      </c>
      <c r="AM242" s="309" t="s">
        <v>85</v>
      </c>
      <c r="AN242" s="309">
        <v>16.2</v>
      </c>
      <c r="AO242" s="309"/>
      <c r="AP242" s="309">
        <v>3</v>
      </c>
      <c r="AQ242" s="309">
        <v>16</v>
      </c>
      <c r="AR242" s="309"/>
      <c r="AS242" s="309">
        <v>45</v>
      </c>
      <c r="AT242" s="309"/>
      <c r="AU242" s="309">
        <v>201</v>
      </c>
      <c r="AV242" s="309">
        <v>84</v>
      </c>
      <c r="AW242" s="309">
        <v>25</v>
      </c>
      <c r="AX242" s="81"/>
      <c r="AY242" s="309"/>
      <c r="AZ242" s="310" t="s">
        <v>85</v>
      </c>
      <c r="BA242" s="98" t="s">
        <v>85</v>
      </c>
      <c r="BB242" s="99" t="s">
        <v>85</v>
      </c>
      <c r="BC242" s="98" t="s">
        <v>85</v>
      </c>
      <c r="BD242" s="310">
        <v>30.8</v>
      </c>
      <c r="BE242" s="309">
        <v>19.8</v>
      </c>
      <c r="BF242" s="309">
        <v>19.8</v>
      </c>
      <c r="BG242" s="309">
        <v>10.7</v>
      </c>
      <c r="BH242" s="379">
        <v>6.8740914904991998E-2</v>
      </c>
      <c r="BI242" s="303">
        <v>36</v>
      </c>
      <c r="BJ242" s="309" t="s">
        <v>3930</v>
      </c>
      <c r="BK242" s="80" t="s">
        <v>4050</v>
      </c>
      <c r="BL242" s="309" t="s">
        <v>1160</v>
      </c>
      <c r="BM242" s="309" t="s">
        <v>1156</v>
      </c>
      <c r="BN242" s="309" t="s">
        <v>1157</v>
      </c>
      <c r="BO242" s="309"/>
      <c r="BP242" s="309"/>
      <c r="BQ242" s="309"/>
      <c r="BR242" s="309"/>
      <c r="BS242" s="309"/>
      <c r="BT242" s="309"/>
      <c r="BU242" s="309"/>
      <c r="BV242" s="309" t="s">
        <v>1161</v>
      </c>
      <c r="BW242" s="309"/>
      <c r="BX242" s="309" t="s">
        <v>1162</v>
      </c>
      <c r="BY242" s="309"/>
      <c r="BZ242" s="324" t="str">
        <f t="shared" si="12"/>
        <v>DISCONTINUED - MR301 The Standard, 17x7.5, +50mm Offset, 6x130, 84.1mm Centerbore, Machined - Clear Coat</v>
      </c>
      <c r="CA242" s="324" t="s">
        <v>3880</v>
      </c>
      <c r="CB242" s="324" t="s">
        <v>3879</v>
      </c>
      <c r="CC242" s="313" t="str">
        <f t="shared" si="11"/>
        <v>STREET (3XX)</v>
      </c>
    </row>
    <row r="243" spans="1:81" s="301" customFormat="1" ht="15.75" customHeight="1">
      <c r="A243" s="22">
        <f t="shared" si="9"/>
        <v>240</v>
      </c>
      <c r="B243" s="99" t="s">
        <v>84</v>
      </c>
      <c r="C243" s="29" t="s">
        <v>1072</v>
      </c>
      <c r="D243" s="303" t="s">
        <v>1114</v>
      </c>
      <c r="E243" s="304" t="s">
        <v>102</v>
      </c>
      <c r="F243" s="304"/>
      <c r="G243" s="304"/>
      <c r="H243" s="304" t="s">
        <v>316</v>
      </c>
      <c r="I243" s="336">
        <v>40544</v>
      </c>
      <c r="J243" s="302">
        <v>43339</v>
      </c>
      <c r="K243" s="293" t="s">
        <v>1274</v>
      </c>
      <c r="L243" s="305">
        <v>195.5</v>
      </c>
      <c r="M243" s="295"/>
      <c r="N243" s="295"/>
      <c r="O243" s="303">
        <v>17</v>
      </c>
      <c r="P243" s="8">
        <v>8.5</v>
      </c>
      <c r="Q243" s="29" t="s">
        <v>1762</v>
      </c>
      <c r="R243" s="303">
        <v>8</v>
      </c>
      <c r="S243" s="303">
        <v>6.5</v>
      </c>
      <c r="T243" s="306">
        <v>0</v>
      </c>
      <c r="U243" s="331">
        <v>4.75</v>
      </c>
      <c r="V243" s="303" t="s">
        <v>85</v>
      </c>
      <c r="W243" s="311">
        <v>131</v>
      </c>
      <c r="X243" s="307">
        <v>25.5</v>
      </c>
      <c r="Y243" s="306">
        <v>3600</v>
      </c>
      <c r="Z243" s="306" t="s">
        <v>5454</v>
      </c>
      <c r="AA243" s="306"/>
      <c r="AB243" s="296" t="s">
        <v>5556</v>
      </c>
      <c r="AC243" s="308" t="s">
        <v>1907</v>
      </c>
      <c r="AD243" s="298" t="s">
        <v>85</v>
      </c>
      <c r="AE243" s="308" t="s">
        <v>85</v>
      </c>
      <c r="AF243" s="309" t="s">
        <v>85</v>
      </c>
      <c r="AG243" s="308"/>
      <c r="AH243" s="308" t="s">
        <v>1937</v>
      </c>
      <c r="AI243" s="299">
        <v>1.1000000000000001</v>
      </c>
      <c r="AJ243" s="309" t="s">
        <v>266</v>
      </c>
      <c r="AK243" s="309" t="s">
        <v>85</v>
      </c>
      <c r="AL243" s="40" t="s">
        <v>85</v>
      </c>
      <c r="AM243" s="309" t="s">
        <v>85</v>
      </c>
      <c r="AN243" s="309">
        <v>16.2</v>
      </c>
      <c r="AO243" s="309"/>
      <c r="AP243" s="309">
        <v>3</v>
      </c>
      <c r="AQ243" s="309">
        <v>3</v>
      </c>
      <c r="AR243" s="309"/>
      <c r="AS243" s="309">
        <v>27</v>
      </c>
      <c r="AT243" s="309"/>
      <c r="AU243" s="309">
        <v>205</v>
      </c>
      <c r="AV243" s="309">
        <v>125.5</v>
      </c>
      <c r="AW243" s="309">
        <v>89.5</v>
      </c>
      <c r="AX243" s="81"/>
      <c r="AY243" s="309"/>
      <c r="AZ243" s="310" t="s">
        <v>85</v>
      </c>
      <c r="BA243" s="98" t="s">
        <v>85</v>
      </c>
      <c r="BB243" s="99" t="s">
        <v>85</v>
      </c>
      <c r="BC243" s="98" t="s">
        <v>85</v>
      </c>
      <c r="BD243" s="310">
        <v>29</v>
      </c>
      <c r="BE243" s="309">
        <v>19.8</v>
      </c>
      <c r="BF243" s="309">
        <v>19.8</v>
      </c>
      <c r="BG243" s="309">
        <v>10.7</v>
      </c>
      <c r="BH243" s="379">
        <v>6.8740914904991998E-2</v>
      </c>
      <c r="BI243" s="303">
        <v>36</v>
      </c>
      <c r="BJ243" s="309" t="s">
        <v>3930</v>
      </c>
      <c r="BK243" s="80" t="s">
        <v>4050</v>
      </c>
      <c r="BL243" s="309" t="s">
        <v>1160</v>
      </c>
      <c r="BM243" s="309" t="s">
        <v>1156</v>
      </c>
      <c r="BN243" s="309" t="s">
        <v>1157</v>
      </c>
      <c r="BO243" s="309"/>
      <c r="BP243" s="309"/>
      <c r="BQ243" s="309"/>
      <c r="BR243" s="309"/>
      <c r="BS243" s="309"/>
      <c r="BT243" s="309"/>
      <c r="BU243" s="309"/>
      <c r="BV243" s="309" t="s">
        <v>1161</v>
      </c>
      <c r="BW243" s="309"/>
      <c r="BX243" s="309" t="s">
        <v>1162</v>
      </c>
      <c r="BY243" s="309"/>
      <c r="BZ243" s="324" t="str">
        <f t="shared" si="12"/>
        <v>DISCONTINUED - MR301 The Standard, 17x8.5, 0mm Offset, 8x6.5, 131mm Centerbore, Machined - Clear Coat</v>
      </c>
      <c r="CA243" s="324" t="s">
        <v>3880</v>
      </c>
      <c r="CB243" s="324" t="s">
        <v>3879</v>
      </c>
      <c r="CC243" s="313" t="str">
        <f t="shared" si="11"/>
        <v>STREET (3XX)</v>
      </c>
    </row>
    <row r="244" spans="1:81" s="301" customFormat="1" ht="15.75" customHeight="1">
      <c r="A244" s="22">
        <f t="shared" si="9"/>
        <v>241</v>
      </c>
      <c r="B244" s="99" t="s">
        <v>84</v>
      </c>
      <c r="C244" s="29" t="s">
        <v>1072</v>
      </c>
      <c r="D244" s="303" t="s">
        <v>1114</v>
      </c>
      <c r="E244" s="304" t="s">
        <v>107</v>
      </c>
      <c r="F244" s="304"/>
      <c r="G244" s="304"/>
      <c r="H244" s="304" t="s">
        <v>917</v>
      </c>
      <c r="I244" s="336">
        <v>40544</v>
      </c>
      <c r="J244" s="302">
        <v>43339</v>
      </c>
      <c r="K244" s="293" t="s">
        <v>1274</v>
      </c>
      <c r="L244" s="305">
        <v>249.5</v>
      </c>
      <c r="M244" s="295"/>
      <c r="N244" s="295"/>
      <c r="O244" s="303">
        <v>20</v>
      </c>
      <c r="P244" s="8">
        <v>9</v>
      </c>
      <c r="Q244" s="29" t="s">
        <v>1764</v>
      </c>
      <c r="R244" s="303">
        <v>8</v>
      </c>
      <c r="S244" s="303">
        <v>180</v>
      </c>
      <c r="T244" s="306">
        <v>18</v>
      </c>
      <c r="U244" s="331">
        <v>5.75</v>
      </c>
      <c r="V244" s="303" t="s">
        <v>85</v>
      </c>
      <c r="W244" s="311">
        <v>131</v>
      </c>
      <c r="X244" s="307">
        <v>36.9</v>
      </c>
      <c r="Y244" s="306">
        <v>3600</v>
      </c>
      <c r="Z244" s="306" t="s">
        <v>2294</v>
      </c>
      <c r="AA244" s="306" t="s">
        <v>2987</v>
      </c>
      <c r="AB244" s="296" t="s">
        <v>6184</v>
      </c>
      <c r="AC244" s="308" t="s">
        <v>1908</v>
      </c>
      <c r="AD244" s="298" t="s">
        <v>85</v>
      </c>
      <c r="AE244" s="308" t="s">
        <v>85</v>
      </c>
      <c r="AF244" s="309" t="s">
        <v>85</v>
      </c>
      <c r="AG244" s="308"/>
      <c r="AH244" s="308" t="s">
        <v>1937</v>
      </c>
      <c r="AI244" s="299">
        <v>1.1000000000000001</v>
      </c>
      <c r="AJ244" s="309" t="s">
        <v>266</v>
      </c>
      <c r="AK244" s="309" t="s">
        <v>85</v>
      </c>
      <c r="AL244" s="40" t="s">
        <v>85</v>
      </c>
      <c r="AM244" s="309" t="s">
        <v>85</v>
      </c>
      <c r="AN244" s="309">
        <v>16.2</v>
      </c>
      <c r="AO244" s="309"/>
      <c r="AP244" s="309">
        <v>3</v>
      </c>
      <c r="AQ244" s="309">
        <v>3</v>
      </c>
      <c r="AR244" s="309"/>
      <c r="AS244" s="309">
        <v>35</v>
      </c>
      <c r="AT244" s="309"/>
      <c r="AU244" s="309">
        <v>239</v>
      </c>
      <c r="AV244" s="309">
        <v>125.5</v>
      </c>
      <c r="AW244" s="309">
        <v>89.5</v>
      </c>
      <c r="AX244" s="81"/>
      <c r="AY244" s="309"/>
      <c r="AZ244" s="310" t="s">
        <v>85</v>
      </c>
      <c r="BA244" s="98" t="s">
        <v>85</v>
      </c>
      <c r="BB244" s="99" t="s">
        <v>85</v>
      </c>
      <c r="BC244" s="98" t="s">
        <v>85</v>
      </c>
      <c r="BD244" s="310">
        <v>40.4</v>
      </c>
      <c r="BE244" s="309">
        <v>22.8</v>
      </c>
      <c r="BF244" s="309">
        <v>22.8</v>
      </c>
      <c r="BG244" s="309">
        <v>11.1</v>
      </c>
      <c r="BH244" s="379">
        <v>9.4557029982336005E-2</v>
      </c>
      <c r="BI244" s="303">
        <v>24</v>
      </c>
      <c r="BJ244" s="309" t="s">
        <v>3930</v>
      </c>
      <c r="BK244" s="80" t="s">
        <v>4050</v>
      </c>
      <c r="BL244" s="309" t="s">
        <v>1155</v>
      </c>
      <c r="BM244" s="309" t="s">
        <v>1156</v>
      </c>
      <c r="BN244" s="309" t="s">
        <v>1157</v>
      </c>
      <c r="BO244" s="309"/>
      <c r="BP244" s="309"/>
      <c r="BQ244" s="309"/>
      <c r="BR244" s="309"/>
      <c r="BS244" s="309"/>
      <c r="BT244" s="309"/>
      <c r="BU244" s="309"/>
      <c r="BV244" s="309" t="s">
        <v>1158</v>
      </c>
      <c r="BW244" s="309"/>
      <c r="BX244" s="309" t="s">
        <v>1159</v>
      </c>
      <c r="BY244" s="309"/>
      <c r="BZ244" s="324" t="str">
        <f t="shared" si="12"/>
        <v>DISCONTINUED - MR301 The Standard, 20x9, +18mm Offset, 8x180, 131mm Centerbore, Matte Black</v>
      </c>
      <c r="CA244" s="324" t="s">
        <v>3880</v>
      </c>
      <c r="CB244" s="324" t="s">
        <v>3879</v>
      </c>
      <c r="CC244" s="313" t="str">
        <f t="shared" si="11"/>
        <v>STREET (3XX)</v>
      </c>
    </row>
    <row r="245" spans="1:81" s="301" customFormat="1" ht="15.75" customHeight="1">
      <c r="A245" s="22">
        <f t="shared" si="9"/>
        <v>242</v>
      </c>
      <c r="B245" s="99" t="s">
        <v>84</v>
      </c>
      <c r="C245" s="29" t="s">
        <v>1072</v>
      </c>
      <c r="D245" s="303" t="s">
        <v>1119</v>
      </c>
      <c r="E245" s="304" t="s">
        <v>161</v>
      </c>
      <c r="F245" s="304"/>
      <c r="G245" s="304"/>
      <c r="H245" s="304" t="s">
        <v>567</v>
      </c>
      <c r="I245" s="336">
        <v>42005</v>
      </c>
      <c r="J245" s="302">
        <v>43339</v>
      </c>
      <c r="K245" s="293" t="s">
        <v>1274</v>
      </c>
      <c r="L245" s="305">
        <v>236.5</v>
      </c>
      <c r="M245" s="295"/>
      <c r="N245" s="295"/>
      <c r="O245" s="303">
        <v>18</v>
      </c>
      <c r="P245" s="8">
        <v>9</v>
      </c>
      <c r="Q245" s="29" t="s">
        <v>1755</v>
      </c>
      <c r="R245" s="303">
        <v>5</v>
      </c>
      <c r="S245" s="303">
        <v>5</v>
      </c>
      <c r="T245" s="306">
        <v>-12</v>
      </c>
      <c r="U245" s="331">
        <v>4.5</v>
      </c>
      <c r="V245" s="303" t="s">
        <v>85</v>
      </c>
      <c r="W245" s="311">
        <v>71.5</v>
      </c>
      <c r="X245" s="307">
        <v>27</v>
      </c>
      <c r="Y245" s="306">
        <v>2500</v>
      </c>
      <c r="Z245" s="306" t="s">
        <v>87</v>
      </c>
      <c r="AA245" s="306"/>
      <c r="AB245" s="296" t="s">
        <v>7138</v>
      </c>
      <c r="AC245" s="308" t="s">
        <v>1628</v>
      </c>
      <c r="AD245" s="298">
        <v>33</v>
      </c>
      <c r="AE245" s="308" t="s">
        <v>1791</v>
      </c>
      <c r="AF245" s="309" t="s">
        <v>1886</v>
      </c>
      <c r="AG245" s="308"/>
      <c r="AH245" s="308" t="s">
        <v>85</v>
      </c>
      <c r="AI245" s="299" t="s">
        <v>85</v>
      </c>
      <c r="AJ245" s="309" t="s">
        <v>265</v>
      </c>
      <c r="AK245" s="309" t="s">
        <v>85</v>
      </c>
      <c r="AL245" s="40" t="s">
        <v>85</v>
      </c>
      <c r="AM245" s="309" t="s">
        <v>85</v>
      </c>
      <c r="AN245" s="309">
        <v>16.100000000000001</v>
      </c>
      <c r="AO245" s="309"/>
      <c r="AP245" s="309">
        <v>3</v>
      </c>
      <c r="AQ245" s="309">
        <v>16</v>
      </c>
      <c r="AR245" s="309"/>
      <c r="AS245" s="309">
        <v>63</v>
      </c>
      <c r="AT245" s="309"/>
      <c r="AU245" s="309">
        <v>213</v>
      </c>
      <c r="AV245" s="309">
        <v>71.5</v>
      </c>
      <c r="AW245" s="309">
        <v>37</v>
      </c>
      <c r="AX245" s="81"/>
      <c r="AY245" s="309"/>
      <c r="AZ245" s="310" t="s">
        <v>85</v>
      </c>
      <c r="BA245" s="98" t="s">
        <v>85</v>
      </c>
      <c r="BB245" s="99" t="s">
        <v>85</v>
      </c>
      <c r="BC245" s="98" t="s">
        <v>85</v>
      </c>
      <c r="BD245" s="310">
        <v>30.5</v>
      </c>
      <c r="BE245" s="309">
        <v>20.7</v>
      </c>
      <c r="BF245" s="309">
        <v>20.7</v>
      </c>
      <c r="BG245" s="309">
        <v>11.2</v>
      </c>
      <c r="BH245" s="379">
        <v>7.8642962197631991E-2</v>
      </c>
      <c r="BI245" s="303">
        <v>36</v>
      </c>
      <c r="BJ245" s="309" t="s">
        <v>3930</v>
      </c>
      <c r="BK245" s="80" t="s">
        <v>4050</v>
      </c>
      <c r="BL245" s="309" t="s">
        <v>1155</v>
      </c>
      <c r="BM245" s="309" t="s">
        <v>1185</v>
      </c>
      <c r="BN245" s="309" t="s">
        <v>1186</v>
      </c>
      <c r="BO245" s="309" t="s">
        <v>1187</v>
      </c>
      <c r="BP245" s="309"/>
      <c r="BQ245" s="309"/>
      <c r="BR245" s="309"/>
      <c r="BS245" s="309"/>
      <c r="BT245" s="309"/>
      <c r="BU245" s="309"/>
      <c r="BV245" s="309" t="s">
        <v>1190</v>
      </c>
      <c r="BW245" s="309"/>
      <c r="BX245" s="309" t="s">
        <v>1191</v>
      </c>
      <c r="BY245" s="309"/>
      <c r="BZ245" s="324" t="str">
        <f t="shared" si="12"/>
        <v>DISCONTINUED - MR308 Roost, 18x9, -12mm Offset, 5x5, 71.5mm Centerbore, Matte Black</v>
      </c>
      <c r="CA245" s="324" t="s">
        <v>3880</v>
      </c>
      <c r="CB245" s="324" t="s">
        <v>3879</v>
      </c>
      <c r="CC245" s="313" t="str">
        <f t="shared" si="11"/>
        <v>STREET (3XX)</v>
      </c>
    </row>
    <row r="246" spans="1:81" s="301" customFormat="1" ht="15.75" customHeight="1">
      <c r="A246" s="22">
        <f t="shared" si="9"/>
        <v>243</v>
      </c>
      <c r="B246" s="99" t="s">
        <v>84</v>
      </c>
      <c r="C246" s="29" t="s">
        <v>1072</v>
      </c>
      <c r="D246" s="303" t="s">
        <v>1119</v>
      </c>
      <c r="E246" s="304" t="s">
        <v>162</v>
      </c>
      <c r="F246" s="304"/>
      <c r="G246" s="304"/>
      <c r="H246" s="304" t="s">
        <v>568</v>
      </c>
      <c r="I246" s="336">
        <v>42005</v>
      </c>
      <c r="J246" s="302">
        <v>43339</v>
      </c>
      <c r="K246" s="293" t="s">
        <v>1274</v>
      </c>
      <c r="L246" s="305">
        <v>236.5</v>
      </c>
      <c r="M246" s="295"/>
      <c r="N246" s="295"/>
      <c r="O246" s="303">
        <v>18</v>
      </c>
      <c r="P246" s="8">
        <v>9</v>
      </c>
      <c r="Q246" s="29" t="s">
        <v>1123</v>
      </c>
      <c r="R246" s="303">
        <v>6</v>
      </c>
      <c r="S246" s="303">
        <v>5.5</v>
      </c>
      <c r="T246" s="306">
        <v>-12</v>
      </c>
      <c r="U246" s="331">
        <v>4.5</v>
      </c>
      <c r="V246" s="303" t="s">
        <v>85</v>
      </c>
      <c r="W246" s="311">
        <v>106.25</v>
      </c>
      <c r="X246" s="307">
        <v>27</v>
      </c>
      <c r="Y246" s="306">
        <v>2500</v>
      </c>
      <c r="Z246" s="306" t="s">
        <v>1264</v>
      </c>
      <c r="AA246" s="306"/>
      <c r="AB246" s="296" t="s">
        <v>7140</v>
      </c>
      <c r="AC246" s="308" t="s">
        <v>1633</v>
      </c>
      <c r="AD246" s="298">
        <v>33</v>
      </c>
      <c r="AE246" s="308" t="s">
        <v>1794</v>
      </c>
      <c r="AF246" s="309" t="s">
        <v>1888</v>
      </c>
      <c r="AG246" s="308"/>
      <c r="AH246" s="308" t="s">
        <v>85</v>
      </c>
      <c r="AI246" s="299" t="s">
        <v>85</v>
      </c>
      <c r="AJ246" s="309" t="s">
        <v>265</v>
      </c>
      <c r="AK246" s="309" t="s">
        <v>1709</v>
      </c>
      <c r="AL246" s="40">
        <v>2.75</v>
      </c>
      <c r="AM246" s="309">
        <v>78.3</v>
      </c>
      <c r="AN246" s="309">
        <v>16.100000000000001</v>
      </c>
      <c r="AO246" s="309"/>
      <c r="AP246" s="309">
        <v>4</v>
      </c>
      <c r="AQ246" s="309">
        <v>19</v>
      </c>
      <c r="AR246" s="309"/>
      <c r="AS246" s="309">
        <v>48</v>
      </c>
      <c r="AT246" s="309"/>
      <c r="AU246" s="309">
        <v>207</v>
      </c>
      <c r="AV246" s="309">
        <v>106.25</v>
      </c>
      <c r="AW246" s="309">
        <v>30</v>
      </c>
      <c r="AX246" s="81"/>
      <c r="AY246" s="309"/>
      <c r="AZ246" s="310" t="s">
        <v>85</v>
      </c>
      <c r="BA246" s="98" t="s">
        <v>85</v>
      </c>
      <c r="BB246" s="99" t="s">
        <v>85</v>
      </c>
      <c r="BC246" s="98" t="s">
        <v>85</v>
      </c>
      <c r="BD246" s="310">
        <v>30.5</v>
      </c>
      <c r="BE246" s="309">
        <v>20.7</v>
      </c>
      <c r="BF246" s="309">
        <v>20.7</v>
      </c>
      <c r="BG246" s="309">
        <v>11.2</v>
      </c>
      <c r="BH246" s="379">
        <v>7.8642962197631991E-2</v>
      </c>
      <c r="BI246" s="303">
        <v>36</v>
      </c>
      <c r="BJ246" s="309" t="s">
        <v>3930</v>
      </c>
      <c r="BK246" s="80" t="s">
        <v>4050</v>
      </c>
      <c r="BL246" s="309" t="s">
        <v>1184</v>
      </c>
      <c r="BM246" s="309" t="s">
        <v>1185</v>
      </c>
      <c r="BN246" s="309" t="s">
        <v>1186</v>
      </c>
      <c r="BO246" s="309" t="s">
        <v>1187</v>
      </c>
      <c r="BP246" s="309"/>
      <c r="BQ246" s="309"/>
      <c r="BR246" s="309"/>
      <c r="BS246" s="309"/>
      <c r="BT246" s="309"/>
      <c r="BU246" s="309"/>
      <c r="BV246" s="309" t="s">
        <v>1188</v>
      </c>
      <c r="BW246" s="309"/>
      <c r="BX246" s="309" t="s">
        <v>1189</v>
      </c>
      <c r="BY246" s="309"/>
      <c r="BZ246" s="324" t="str">
        <f t="shared" si="12"/>
        <v>DISCONTINUED - MR308 Roost, 18x9, -12mm Offset, 6x5.5, 106.25mm Centerbore, Method Bronze</v>
      </c>
      <c r="CA246" s="324" t="s">
        <v>3880</v>
      </c>
      <c r="CB246" s="324" t="s">
        <v>3879</v>
      </c>
      <c r="CC246" s="313" t="str">
        <f t="shared" si="11"/>
        <v>STREET (3XX)</v>
      </c>
    </row>
    <row r="247" spans="1:81" s="301" customFormat="1" ht="15.75" customHeight="1">
      <c r="A247" s="22">
        <f t="shared" si="9"/>
        <v>244</v>
      </c>
      <c r="B247" s="99" t="s">
        <v>84</v>
      </c>
      <c r="C247" s="29" t="s">
        <v>1072</v>
      </c>
      <c r="D247" s="303" t="s">
        <v>1119</v>
      </c>
      <c r="E247" s="304" t="s">
        <v>163</v>
      </c>
      <c r="F247" s="304"/>
      <c r="G247" s="304"/>
      <c r="H247" s="304" t="s">
        <v>569</v>
      </c>
      <c r="I247" s="336">
        <v>42005</v>
      </c>
      <c r="J247" s="302">
        <v>43339</v>
      </c>
      <c r="K247" s="293" t="s">
        <v>1274</v>
      </c>
      <c r="L247" s="305">
        <v>236.5</v>
      </c>
      <c r="M247" s="295"/>
      <c r="N247" s="295"/>
      <c r="O247" s="303">
        <v>18</v>
      </c>
      <c r="P247" s="8">
        <v>9</v>
      </c>
      <c r="Q247" s="29" t="s">
        <v>1123</v>
      </c>
      <c r="R247" s="303">
        <v>6</v>
      </c>
      <c r="S247" s="303">
        <v>5.5</v>
      </c>
      <c r="T247" s="306">
        <v>-12</v>
      </c>
      <c r="U247" s="331">
        <v>4.5</v>
      </c>
      <c r="V247" s="303" t="s">
        <v>85</v>
      </c>
      <c r="W247" s="311">
        <v>106.25</v>
      </c>
      <c r="X247" s="307">
        <v>27</v>
      </c>
      <c r="Y247" s="306">
        <v>2500</v>
      </c>
      <c r="Z247" s="306" t="s">
        <v>87</v>
      </c>
      <c r="AA247" s="306"/>
      <c r="AB247" s="296" t="s">
        <v>7140</v>
      </c>
      <c r="AC247" s="308" t="s">
        <v>1633</v>
      </c>
      <c r="AD247" s="298">
        <v>33</v>
      </c>
      <c r="AE247" s="308" t="s">
        <v>1794</v>
      </c>
      <c r="AF247" s="309" t="s">
        <v>1888</v>
      </c>
      <c r="AG247" s="308"/>
      <c r="AH247" s="308" t="s">
        <v>85</v>
      </c>
      <c r="AI247" s="299" t="s">
        <v>85</v>
      </c>
      <c r="AJ247" s="309" t="s">
        <v>265</v>
      </c>
      <c r="AK247" s="309" t="s">
        <v>1709</v>
      </c>
      <c r="AL247" s="40">
        <v>2.75</v>
      </c>
      <c r="AM247" s="309">
        <v>78.3</v>
      </c>
      <c r="AN247" s="309">
        <v>16.100000000000001</v>
      </c>
      <c r="AO247" s="309"/>
      <c r="AP247" s="309">
        <v>4</v>
      </c>
      <c r="AQ247" s="309">
        <v>19</v>
      </c>
      <c r="AR247" s="309"/>
      <c r="AS247" s="309">
        <v>48</v>
      </c>
      <c r="AT247" s="309"/>
      <c r="AU247" s="309">
        <v>207</v>
      </c>
      <c r="AV247" s="309">
        <v>106.25</v>
      </c>
      <c r="AW247" s="309">
        <v>30</v>
      </c>
      <c r="AX247" s="81"/>
      <c r="AY247" s="309"/>
      <c r="AZ247" s="310" t="s">
        <v>85</v>
      </c>
      <c r="BA247" s="98" t="s">
        <v>85</v>
      </c>
      <c r="BB247" s="99" t="s">
        <v>85</v>
      </c>
      <c r="BC247" s="98" t="s">
        <v>85</v>
      </c>
      <c r="BD247" s="310">
        <v>30.5</v>
      </c>
      <c r="BE247" s="309">
        <v>20.7</v>
      </c>
      <c r="BF247" s="309">
        <v>20.7</v>
      </c>
      <c r="BG247" s="309">
        <v>11.2</v>
      </c>
      <c r="BH247" s="379">
        <v>7.8642962197631991E-2</v>
      </c>
      <c r="BI247" s="303">
        <v>36</v>
      </c>
      <c r="BJ247" s="309" t="s">
        <v>3930</v>
      </c>
      <c r="BK247" s="80" t="s">
        <v>4050</v>
      </c>
      <c r="BL247" s="309" t="s">
        <v>1155</v>
      </c>
      <c r="BM247" s="309" t="s">
        <v>1185</v>
      </c>
      <c r="BN247" s="309" t="s">
        <v>1186</v>
      </c>
      <c r="BO247" s="309" t="s">
        <v>1187</v>
      </c>
      <c r="BP247" s="309"/>
      <c r="BQ247" s="309"/>
      <c r="BR247" s="309"/>
      <c r="BS247" s="309"/>
      <c r="BT247" s="309"/>
      <c r="BU247" s="309"/>
      <c r="BV247" s="309" t="s">
        <v>1190</v>
      </c>
      <c r="BW247" s="309"/>
      <c r="BX247" s="309" t="s">
        <v>1191</v>
      </c>
      <c r="BY247" s="309"/>
      <c r="BZ247" s="324" t="str">
        <f t="shared" si="12"/>
        <v>DISCONTINUED - MR308 Roost, 18x9, -12mm Offset, 6x5.5, 106.25mm Centerbore, Matte Black</v>
      </c>
      <c r="CA247" s="324" t="s">
        <v>3880</v>
      </c>
      <c r="CB247" s="324" t="s">
        <v>3879</v>
      </c>
      <c r="CC247" s="313" t="str">
        <f t="shared" si="11"/>
        <v>STREET (3XX)</v>
      </c>
    </row>
    <row r="248" spans="1:81" s="301" customFormat="1" ht="15.75" customHeight="1">
      <c r="A248" s="22">
        <f t="shared" si="9"/>
        <v>245</v>
      </c>
      <c r="B248" s="99" t="s">
        <v>84</v>
      </c>
      <c r="C248" s="29" t="s">
        <v>1072</v>
      </c>
      <c r="D248" s="303" t="s">
        <v>1119</v>
      </c>
      <c r="E248" s="304" t="s">
        <v>165</v>
      </c>
      <c r="F248" s="304"/>
      <c r="G248" s="304"/>
      <c r="H248" s="304" t="s">
        <v>573</v>
      </c>
      <c r="I248" s="336">
        <v>42005</v>
      </c>
      <c r="J248" s="302">
        <v>43339</v>
      </c>
      <c r="K248" s="293" t="s">
        <v>1274</v>
      </c>
      <c r="L248" s="305">
        <v>260.5</v>
      </c>
      <c r="M248" s="295"/>
      <c r="N248" s="295"/>
      <c r="O248" s="303">
        <v>20</v>
      </c>
      <c r="P248" s="8">
        <v>9</v>
      </c>
      <c r="Q248" s="29" t="s">
        <v>1751</v>
      </c>
      <c r="R248" s="303">
        <v>5</v>
      </c>
      <c r="S248" s="303">
        <v>150</v>
      </c>
      <c r="T248" s="306">
        <v>18</v>
      </c>
      <c r="U248" s="331">
        <v>5.75</v>
      </c>
      <c r="V248" s="303" t="s">
        <v>85</v>
      </c>
      <c r="W248" s="311">
        <v>110.5</v>
      </c>
      <c r="X248" s="307">
        <v>34.799999999999997</v>
      </c>
      <c r="Y248" s="306">
        <v>2500</v>
      </c>
      <c r="Z248" s="306" t="s">
        <v>87</v>
      </c>
      <c r="AA248" s="306"/>
      <c r="AB248" s="296" t="s">
        <v>4881</v>
      </c>
      <c r="AC248" s="308" t="s">
        <v>1636</v>
      </c>
      <c r="AD248" s="298">
        <v>33</v>
      </c>
      <c r="AE248" s="308" t="s">
        <v>1795</v>
      </c>
      <c r="AF248" s="309" t="s">
        <v>1888</v>
      </c>
      <c r="AG248" s="308"/>
      <c r="AH248" s="308" t="s">
        <v>85</v>
      </c>
      <c r="AI248" s="299" t="s">
        <v>85</v>
      </c>
      <c r="AJ248" s="309" t="s">
        <v>265</v>
      </c>
      <c r="AK248" s="309" t="s">
        <v>85</v>
      </c>
      <c r="AL248" s="40" t="s">
        <v>85</v>
      </c>
      <c r="AM248" s="309" t="s">
        <v>85</v>
      </c>
      <c r="AN248" s="309">
        <v>16.100000000000001</v>
      </c>
      <c r="AO248" s="309"/>
      <c r="AP248" s="309">
        <v>3</v>
      </c>
      <c r="AQ248" s="309">
        <v>18</v>
      </c>
      <c r="AR248" s="309"/>
      <c r="AS248" s="309">
        <v>62</v>
      </c>
      <c r="AT248" s="309"/>
      <c r="AU248" s="309">
        <v>236</v>
      </c>
      <c r="AV248" s="309">
        <v>110.5</v>
      </c>
      <c r="AW248" s="309">
        <v>37</v>
      </c>
      <c r="AX248" s="81"/>
      <c r="AY248" s="309"/>
      <c r="AZ248" s="310" t="s">
        <v>85</v>
      </c>
      <c r="BA248" s="98" t="s">
        <v>85</v>
      </c>
      <c r="BB248" s="99" t="s">
        <v>85</v>
      </c>
      <c r="BC248" s="98" t="s">
        <v>85</v>
      </c>
      <c r="BD248" s="310">
        <v>38.299999999999997</v>
      </c>
      <c r="BE248" s="309">
        <v>22.8</v>
      </c>
      <c r="BF248" s="309">
        <v>22.8</v>
      </c>
      <c r="BG248" s="309">
        <v>11.1</v>
      </c>
      <c r="BH248" s="379">
        <v>9.4557029982336005E-2</v>
      </c>
      <c r="BI248" s="303">
        <v>24</v>
      </c>
      <c r="BJ248" s="309" t="s">
        <v>3930</v>
      </c>
      <c r="BK248" s="80" t="s">
        <v>4050</v>
      </c>
      <c r="BL248" s="309" t="s">
        <v>1155</v>
      </c>
      <c r="BM248" s="309" t="s">
        <v>1185</v>
      </c>
      <c r="BN248" s="309" t="s">
        <v>1186</v>
      </c>
      <c r="BO248" s="309" t="s">
        <v>1187</v>
      </c>
      <c r="BP248" s="309"/>
      <c r="BQ248" s="309"/>
      <c r="BR248" s="309"/>
      <c r="BS248" s="309"/>
      <c r="BT248" s="309"/>
      <c r="BU248" s="309"/>
      <c r="BV248" s="309" t="s">
        <v>1190</v>
      </c>
      <c r="BW248" s="309"/>
      <c r="BX248" s="309" t="s">
        <v>1191</v>
      </c>
      <c r="BY248" s="309"/>
      <c r="BZ248" s="324" t="str">
        <f t="shared" si="12"/>
        <v>DISCONTINUED - MR308 Roost, 20x9, +18mm Offset, 5x150, 110.5mm Centerbore, Matte Black</v>
      </c>
      <c r="CA248" s="324" t="s">
        <v>3880</v>
      </c>
      <c r="CB248" s="324" t="s">
        <v>3879</v>
      </c>
      <c r="CC248" s="313" t="str">
        <f t="shared" si="11"/>
        <v>STREET (3XX)</v>
      </c>
    </row>
    <row r="249" spans="1:81" s="301" customFormat="1" ht="15.75" customHeight="1">
      <c r="A249" s="22">
        <f t="shared" si="9"/>
        <v>246</v>
      </c>
      <c r="B249" s="99" t="s">
        <v>84</v>
      </c>
      <c r="C249" s="29" t="s">
        <v>1072</v>
      </c>
      <c r="D249" s="303" t="s">
        <v>1119</v>
      </c>
      <c r="E249" s="304" t="s">
        <v>166</v>
      </c>
      <c r="F249" s="304"/>
      <c r="G249" s="304"/>
      <c r="H249" s="304" t="s">
        <v>576</v>
      </c>
      <c r="I249" s="336">
        <v>42005</v>
      </c>
      <c r="J249" s="302">
        <v>43339</v>
      </c>
      <c r="K249" s="293" t="s">
        <v>1274</v>
      </c>
      <c r="L249" s="305">
        <v>260.5</v>
      </c>
      <c r="M249" s="295"/>
      <c r="N249" s="295"/>
      <c r="O249" s="303">
        <v>20</v>
      </c>
      <c r="P249" s="8">
        <v>9</v>
      </c>
      <c r="Q249" s="29" t="s">
        <v>1123</v>
      </c>
      <c r="R249" s="303">
        <v>6</v>
      </c>
      <c r="S249" s="303">
        <v>5.5</v>
      </c>
      <c r="T249" s="306">
        <v>0</v>
      </c>
      <c r="U249" s="331">
        <v>5</v>
      </c>
      <c r="V249" s="303" t="s">
        <v>85</v>
      </c>
      <c r="W249" s="311">
        <v>106.25</v>
      </c>
      <c r="X249" s="307">
        <v>34.799999999999997</v>
      </c>
      <c r="Y249" s="306">
        <v>2500</v>
      </c>
      <c r="Z249" s="306" t="s">
        <v>87</v>
      </c>
      <c r="AA249" s="306"/>
      <c r="AB249" s="296" t="s">
        <v>7199</v>
      </c>
      <c r="AC249" s="308" t="s">
        <v>1633</v>
      </c>
      <c r="AD249" s="298">
        <v>33</v>
      </c>
      <c r="AE249" s="308" t="s">
        <v>1794</v>
      </c>
      <c r="AF249" s="309" t="s">
        <v>1888</v>
      </c>
      <c r="AG249" s="308"/>
      <c r="AH249" s="308" t="s">
        <v>85</v>
      </c>
      <c r="AI249" s="299" t="s">
        <v>85</v>
      </c>
      <c r="AJ249" s="309" t="s">
        <v>265</v>
      </c>
      <c r="AK249" s="309" t="s">
        <v>1709</v>
      </c>
      <c r="AL249" s="40">
        <v>2.75</v>
      </c>
      <c r="AM249" s="309">
        <v>78.3</v>
      </c>
      <c r="AN249" s="309">
        <v>16.100000000000001</v>
      </c>
      <c r="AO249" s="309"/>
      <c r="AP249" s="309">
        <v>3</v>
      </c>
      <c r="AQ249" s="309">
        <v>18</v>
      </c>
      <c r="AR249" s="309"/>
      <c r="AS249" s="309">
        <v>44</v>
      </c>
      <c r="AT249" s="309"/>
      <c r="AU249" s="309">
        <v>234</v>
      </c>
      <c r="AV249" s="309">
        <v>106.25</v>
      </c>
      <c r="AW249" s="309">
        <v>30</v>
      </c>
      <c r="AX249" s="81"/>
      <c r="AY249" s="309"/>
      <c r="AZ249" s="310" t="s">
        <v>85</v>
      </c>
      <c r="BA249" s="98" t="s">
        <v>85</v>
      </c>
      <c r="BB249" s="99" t="s">
        <v>85</v>
      </c>
      <c r="BC249" s="98" t="s">
        <v>85</v>
      </c>
      <c r="BD249" s="310">
        <v>38.299999999999997</v>
      </c>
      <c r="BE249" s="309">
        <v>22.8</v>
      </c>
      <c r="BF249" s="309">
        <v>22.8</v>
      </c>
      <c r="BG249" s="309">
        <v>11.1</v>
      </c>
      <c r="BH249" s="379">
        <v>9.4557029982336005E-2</v>
      </c>
      <c r="BI249" s="303">
        <v>24</v>
      </c>
      <c r="BJ249" s="309" t="s">
        <v>3930</v>
      </c>
      <c r="BK249" s="80" t="s">
        <v>4050</v>
      </c>
      <c r="BL249" s="309" t="s">
        <v>1155</v>
      </c>
      <c r="BM249" s="309" t="s">
        <v>1185</v>
      </c>
      <c r="BN249" s="309" t="s">
        <v>1186</v>
      </c>
      <c r="BO249" s="309" t="s">
        <v>1187</v>
      </c>
      <c r="BP249" s="309"/>
      <c r="BQ249" s="309"/>
      <c r="BR249" s="309"/>
      <c r="BS249" s="309"/>
      <c r="BT249" s="309"/>
      <c r="BU249" s="309"/>
      <c r="BV249" s="309" t="s">
        <v>1190</v>
      </c>
      <c r="BW249" s="309"/>
      <c r="BX249" s="309" t="s">
        <v>1191</v>
      </c>
      <c r="BY249" s="309"/>
      <c r="BZ249" s="324" t="str">
        <f t="shared" si="12"/>
        <v>DISCONTINUED - MR308 Roost, 20x9, 0mm Offset, 6x5.5, 106.25mm Centerbore, Matte Black</v>
      </c>
      <c r="CA249" s="324" t="s">
        <v>3880</v>
      </c>
      <c r="CB249" s="324" t="s">
        <v>3879</v>
      </c>
      <c r="CC249" s="313" t="str">
        <f t="shared" si="11"/>
        <v>STREET (3XX)</v>
      </c>
    </row>
    <row r="250" spans="1:81" s="301" customFormat="1" ht="15.75" customHeight="1">
      <c r="A250" s="22">
        <f t="shared" si="9"/>
        <v>247</v>
      </c>
      <c r="B250" s="99" t="s">
        <v>84</v>
      </c>
      <c r="C250" s="29" t="s">
        <v>1072</v>
      </c>
      <c r="D250" s="303" t="s">
        <v>1120</v>
      </c>
      <c r="E250" s="304" t="s">
        <v>171</v>
      </c>
      <c r="F250" s="304"/>
      <c r="G250" s="304"/>
      <c r="H250" s="304" t="s">
        <v>583</v>
      </c>
      <c r="I250" s="336">
        <v>42005</v>
      </c>
      <c r="J250" s="302">
        <v>43339</v>
      </c>
      <c r="K250" s="293" t="s">
        <v>1274</v>
      </c>
      <c r="L250" s="305">
        <v>195.5</v>
      </c>
      <c r="M250" s="295"/>
      <c r="N250" s="295"/>
      <c r="O250" s="303">
        <v>16</v>
      </c>
      <c r="P250" s="8">
        <v>8</v>
      </c>
      <c r="Q250" s="29" t="s">
        <v>1763</v>
      </c>
      <c r="R250" s="303">
        <v>8</v>
      </c>
      <c r="S250" s="303">
        <v>170</v>
      </c>
      <c r="T250" s="306">
        <v>0</v>
      </c>
      <c r="U250" s="331">
        <v>4.5</v>
      </c>
      <c r="V250" s="303" t="s">
        <v>85</v>
      </c>
      <c r="W250" s="311">
        <v>131</v>
      </c>
      <c r="X250" s="307">
        <v>22.900000000000002</v>
      </c>
      <c r="Y250" s="306">
        <v>3640</v>
      </c>
      <c r="Z250" s="306" t="s">
        <v>87</v>
      </c>
      <c r="AA250" s="306"/>
      <c r="AB250" s="296" t="s">
        <v>7147</v>
      </c>
      <c r="AC250" s="308" t="s">
        <v>1851</v>
      </c>
      <c r="AD250" s="298">
        <v>33</v>
      </c>
      <c r="AE250" s="308" t="s">
        <v>85</v>
      </c>
      <c r="AF250" s="309" t="s">
        <v>85</v>
      </c>
      <c r="AG250" s="308"/>
      <c r="AH250" s="308" t="s">
        <v>1938</v>
      </c>
      <c r="AI250" s="299">
        <v>1.1000000000000001</v>
      </c>
      <c r="AJ250" s="309" t="s">
        <v>266</v>
      </c>
      <c r="AK250" s="309" t="s">
        <v>85</v>
      </c>
      <c r="AL250" s="40" t="s">
        <v>85</v>
      </c>
      <c r="AM250" s="309" t="s">
        <v>85</v>
      </c>
      <c r="AN250" s="309">
        <v>16.100000000000001</v>
      </c>
      <c r="AO250" s="309"/>
      <c r="AP250" s="309">
        <v>3</v>
      </c>
      <c r="AQ250" s="309">
        <v>3</v>
      </c>
      <c r="AR250" s="309"/>
      <c r="AS250" s="309">
        <v>42</v>
      </c>
      <c r="AT250" s="309"/>
      <c r="AU250" s="309">
        <v>184</v>
      </c>
      <c r="AV250" s="309">
        <v>127</v>
      </c>
      <c r="AW250" s="309">
        <v>98</v>
      </c>
      <c r="AX250" s="81"/>
      <c r="AY250" s="309"/>
      <c r="AZ250" s="310" t="s">
        <v>85</v>
      </c>
      <c r="BA250" s="98" t="s">
        <v>85</v>
      </c>
      <c r="BB250" s="99" t="s">
        <v>85</v>
      </c>
      <c r="BC250" s="98" t="s">
        <v>85</v>
      </c>
      <c r="BD250" s="310">
        <v>26.400000000000002</v>
      </c>
      <c r="BE250" s="309">
        <v>18.3</v>
      </c>
      <c r="BF250" s="309">
        <v>18.3</v>
      </c>
      <c r="BG250" s="309">
        <v>10.199999999999999</v>
      </c>
      <c r="BH250" s="379">
        <v>5.5976211402192E-2</v>
      </c>
      <c r="BI250" s="303">
        <v>36</v>
      </c>
      <c r="BJ250" s="309" t="s">
        <v>3930</v>
      </c>
      <c r="BK250" s="80" t="s">
        <v>4050</v>
      </c>
      <c r="BL250" s="309" t="s">
        <v>1165</v>
      </c>
      <c r="BM250" s="309" t="s">
        <v>1181</v>
      </c>
      <c r="BN250" s="309" t="s">
        <v>1157</v>
      </c>
      <c r="BO250" s="309"/>
      <c r="BP250" s="309"/>
      <c r="BQ250" s="309"/>
      <c r="BR250" s="309"/>
      <c r="BS250" s="309"/>
      <c r="BT250" s="309"/>
      <c r="BU250" s="309"/>
      <c r="BV250" s="309" t="s">
        <v>1192</v>
      </c>
      <c r="BW250" s="309"/>
      <c r="BX250" s="309" t="s">
        <v>1193</v>
      </c>
      <c r="BY250" s="309"/>
      <c r="BZ250" s="324" t="str">
        <f t="shared" si="12"/>
        <v>DISCONTINUED - MR309 Grid, 16x8, 0mm Offset, 8x170, 131mm Centerbore, Matte Black</v>
      </c>
      <c r="CA250" s="324" t="s">
        <v>3880</v>
      </c>
      <c r="CB250" s="324" t="s">
        <v>3879</v>
      </c>
      <c r="CC250" s="313" t="str">
        <f t="shared" si="11"/>
        <v>STREET (3XX)</v>
      </c>
    </row>
    <row r="251" spans="1:81" s="301" customFormat="1" ht="15.75" customHeight="1">
      <c r="A251" s="22">
        <f t="shared" si="9"/>
        <v>248</v>
      </c>
      <c r="B251" s="99" t="s">
        <v>84</v>
      </c>
      <c r="C251" s="29" t="s">
        <v>1072</v>
      </c>
      <c r="D251" s="303" t="s">
        <v>1120</v>
      </c>
      <c r="E251" s="304" t="s">
        <v>172</v>
      </c>
      <c r="F251" s="304"/>
      <c r="G251" s="304"/>
      <c r="H251" s="304" t="s">
        <v>584</v>
      </c>
      <c r="I251" s="336">
        <v>42005</v>
      </c>
      <c r="J251" s="302">
        <v>43339</v>
      </c>
      <c r="K251" s="293" t="s">
        <v>1274</v>
      </c>
      <c r="L251" s="305">
        <v>195.5</v>
      </c>
      <c r="M251" s="295"/>
      <c r="N251" s="295"/>
      <c r="O251" s="303">
        <v>16</v>
      </c>
      <c r="P251" s="8">
        <v>8</v>
      </c>
      <c r="Q251" s="29" t="s">
        <v>1763</v>
      </c>
      <c r="R251" s="303">
        <v>8</v>
      </c>
      <c r="S251" s="303">
        <v>170</v>
      </c>
      <c r="T251" s="306">
        <v>0</v>
      </c>
      <c r="U251" s="331">
        <v>4.5</v>
      </c>
      <c r="V251" s="303" t="s">
        <v>85</v>
      </c>
      <c r="W251" s="311">
        <v>131</v>
      </c>
      <c r="X251" s="307">
        <v>22.900000000000002</v>
      </c>
      <c r="Y251" s="306">
        <v>3640</v>
      </c>
      <c r="Z251" s="306" t="s">
        <v>5460</v>
      </c>
      <c r="AA251" s="306"/>
      <c r="AB251" s="296" t="s">
        <v>7147</v>
      </c>
      <c r="AC251" s="308" t="s">
        <v>1851</v>
      </c>
      <c r="AD251" s="298">
        <v>33</v>
      </c>
      <c r="AE251" s="308" t="s">
        <v>85</v>
      </c>
      <c r="AF251" s="309" t="s">
        <v>85</v>
      </c>
      <c r="AG251" s="308"/>
      <c r="AH251" s="308" t="s">
        <v>1938</v>
      </c>
      <c r="AI251" s="299">
        <v>1.1000000000000001</v>
      </c>
      <c r="AJ251" s="309" t="s">
        <v>266</v>
      </c>
      <c r="AK251" s="309" t="s">
        <v>85</v>
      </c>
      <c r="AL251" s="40" t="s">
        <v>85</v>
      </c>
      <c r="AM251" s="309" t="s">
        <v>85</v>
      </c>
      <c r="AN251" s="309">
        <v>16.100000000000001</v>
      </c>
      <c r="AO251" s="309"/>
      <c r="AP251" s="309">
        <v>3</v>
      </c>
      <c r="AQ251" s="309">
        <v>3</v>
      </c>
      <c r="AR251" s="309"/>
      <c r="AS251" s="309">
        <v>42</v>
      </c>
      <c r="AT251" s="309"/>
      <c r="AU251" s="309">
        <v>184</v>
      </c>
      <c r="AV251" s="309">
        <v>127</v>
      </c>
      <c r="AW251" s="309">
        <v>98</v>
      </c>
      <c r="AX251" s="81"/>
      <c r="AY251" s="309"/>
      <c r="AZ251" s="310" t="s">
        <v>85</v>
      </c>
      <c r="BA251" s="98" t="s">
        <v>85</v>
      </c>
      <c r="BB251" s="99" t="s">
        <v>85</v>
      </c>
      <c r="BC251" s="98" t="s">
        <v>85</v>
      </c>
      <c r="BD251" s="310">
        <v>26.400000000000002</v>
      </c>
      <c r="BE251" s="309">
        <v>18.3</v>
      </c>
      <c r="BF251" s="309">
        <v>18.3</v>
      </c>
      <c r="BG251" s="309">
        <v>10.199999999999999</v>
      </c>
      <c r="BH251" s="379">
        <v>5.5976211402192E-2</v>
      </c>
      <c r="BI251" s="303">
        <v>36</v>
      </c>
      <c r="BJ251" s="309" t="s">
        <v>3930</v>
      </c>
      <c r="BK251" s="80" t="s">
        <v>4050</v>
      </c>
      <c r="BL251" s="309" t="s">
        <v>1194</v>
      </c>
      <c r="BM251" s="309" t="s">
        <v>1181</v>
      </c>
      <c r="BN251" s="309" t="s">
        <v>1157</v>
      </c>
      <c r="BO251" s="309"/>
      <c r="BP251" s="309"/>
      <c r="BQ251" s="309"/>
      <c r="BR251" s="309"/>
      <c r="BS251" s="309"/>
      <c r="BT251" s="309"/>
      <c r="BU251" s="309"/>
      <c r="BV251" s="309" t="s">
        <v>1195</v>
      </c>
      <c r="BW251" s="309"/>
      <c r="BX251" s="309" t="s">
        <v>1196</v>
      </c>
      <c r="BY251" s="309"/>
      <c r="BZ251" s="324" t="str">
        <f t="shared" si="12"/>
        <v>DISCONTINUED - MR309 Grid, 16x8, 0mm Offset, 8x170, 131mm Centerbore, Titanium - Matte Black  Lip</v>
      </c>
      <c r="CA251" s="324" t="s">
        <v>3880</v>
      </c>
      <c r="CB251" s="324" t="s">
        <v>3879</v>
      </c>
      <c r="CC251" s="313" t="str">
        <f t="shared" si="11"/>
        <v>STREET (3XX)</v>
      </c>
    </row>
    <row r="252" spans="1:81" s="301" customFormat="1" ht="15.75" customHeight="1">
      <c r="A252" s="22">
        <f t="shared" si="9"/>
        <v>249</v>
      </c>
      <c r="B252" s="99" t="s">
        <v>84</v>
      </c>
      <c r="C252" s="29" t="s">
        <v>1072</v>
      </c>
      <c r="D252" s="303" t="s">
        <v>1120</v>
      </c>
      <c r="E252" s="304" t="s">
        <v>173</v>
      </c>
      <c r="F252" s="304"/>
      <c r="G252" s="304"/>
      <c r="H252" s="304" t="s">
        <v>610</v>
      </c>
      <c r="I252" s="336">
        <v>42005</v>
      </c>
      <c r="J252" s="302">
        <v>43339</v>
      </c>
      <c r="K252" s="293" t="s">
        <v>1274</v>
      </c>
      <c r="L252" s="305">
        <v>252.5</v>
      </c>
      <c r="M252" s="295"/>
      <c r="N252" s="295"/>
      <c r="O252" s="303">
        <v>18</v>
      </c>
      <c r="P252" s="8">
        <v>9</v>
      </c>
      <c r="Q252" s="29" t="s">
        <v>1763</v>
      </c>
      <c r="R252" s="303">
        <v>8</v>
      </c>
      <c r="S252" s="303">
        <v>170</v>
      </c>
      <c r="T252" s="306">
        <v>-12</v>
      </c>
      <c r="U252" s="331">
        <v>4.5</v>
      </c>
      <c r="V252" s="303" t="s">
        <v>85</v>
      </c>
      <c r="W252" s="311">
        <v>131</v>
      </c>
      <c r="X252" s="307">
        <v>31.300000000000004</v>
      </c>
      <c r="Y252" s="306">
        <v>3640</v>
      </c>
      <c r="Z252" s="306" t="s">
        <v>5460</v>
      </c>
      <c r="AA252" s="306"/>
      <c r="AB252" s="296" t="s">
        <v>7142</v>
      </c>
      <c r="AC252" s="308" t="s">
        <v>1851</v>
      </c>
      <c r="AD252" s="298">
        <v>33</v>
      </c>
      <c r="AE252" s="308" t="s">
        <v>85</v>
      </c>
      <c r="AF252" s="309" t="s">
        <v>85</v>
      </c>
      <c r="AG252" s="308"/>
      <c r="AH252" s="308" t="s">
        <v>1938</v>
      </c>
      <c r="AI252" s="299">
        <v>1.1000000000000001</v>
      </c>
      <c r="AJ252" s="309" t="s">
        <v>266</v>
      </c>
      <c r="AK252" s="309" t="s">
        <v>85</v>
      </c>
      <c r="AL252" s="40" t="s">
        <v>85</v>
      </c>
      <c r="AM252" s="309" t="s">
        <v>85</v>
      </c>
      <c r="AN252" s="309">
        <v>16.100000000000001</v>
      </c>
      <c r="AO252" s="309"/>
      <c r="AP252" s="309">
        <v>3</v>
      </c>
      <c r="AQ252" s="309">
        <v>3</v>
      </c>
      <c r="AR252" s="309"/>
      <c r="AS252" s="309">
        <v>66</v>
      </c>
      <c r="AT252" s="309"/>
      <c r="AU252" s="309">
        <v>216</v>
      </c>
      <c r="AV252" s="309">
        <v>127</v>
      </c>
      <c r="AW252" s="309">
        <v>98</v>
      </c>
      <c r="AX252" s="81"/>
      <c r="AY252" s="309"/>
      <c r="AZ252" s="310" t="s">
        <v>85</v>
      </c>
      <c r="BA252" s="98" t="s">
        <v>85</v>
      </c>
      <c r="BB252" s="99" t="s">
        <v>85</v>
      </c>
      <c r="BC252" s="98" t="s">
        <v>85</v>
      </c>
      <c r="BD252" s="310">
        <v>34.800000000000004</v>
      </c>
      <c r="BE252" s="309">
        <v>20.7</v>
      </c>
      <c r="BF252" s="309">
        <v>20.7</v>
      </c>
      <c r="BG252" s="309">
        <v>11.2</v>
      </c>
      <c r="BH252" s="379">
        <v>7.8642962197631991E-2</v>
      </c>
      <c r="BI252" s="303">
        <v>36</v>
      </c>
      <c r="BJ252" s="309" t="s">
        <v>3930</v>
      </c>
      <c r="BK252" s="80" t="s">
        <v>4050</v>
      </c>
      <c r="BL252" s="309" t="s">
        <v>1194</v>
      </c>
      <c r="BM252" s="309" t="s">
        <v>1181</v>
      </c>
      <c r="BN252" s="309" t="s">
        <v>1157</v>
      </c>
      <c r="BO252" s="309"/>
      <c r="BP252" s="309"/>
      <c r="BQ252" s="309"/>
      <c r="BR252" s="309"/>
      <c r="BS252" s="309"/>
      <c r="BT252" s="309"/>
      <c r="BU252" s="309"/>
      <c r="BV252" s="309" t="s">
        <v>1195</v>
      </c>
      <c r="BW252" s="309"/>
      <c r="BX252" s="309" t="s">
        <v>1196</v>
      </c>
      <c r="BY252" s="309"/>
      <c r="BZ252" s="324" t="str">
        <f t="shared" si="12"/>
        <v>DISCONTINUED - MR309 Grid, 18x9, -12mm Offset, 8x170, 131mm Centerbore, Titanium - Matte Black  Lip</v>
      </c>
      <c r="CA252" s="324" t="s">
        <v>3880</v>
      </c>
      <c r="CB252" s="324" t="s">
        <v>3879</v>
      </c>
      <c r="CC252" s="313" t="str">
        <f t="shared" si="11"/>
        <v>STREET (3XX)</v>
      </c>
    </row>
    <row r="253" spans="1:81" s="301" customFormat="1" ht="15.75" customHeight="1">
      <c r="A253" s="22">
        <f t="shared" si="9"/>
        <v>250</v>
      </c>
      <c r="B253" s="99" t="s">
        <v>84</v>
      </c>
      <c r="C253" s="29" t="s">
        <v>1072</v>
      </c>
      <c r="D253" s="303" t="s">
        <v>1120</v>
      </c>
      <c r="E253" s="304" t="s">
        <v>174</v>
      </c>
      <c r="F253" s="304"/>
      <c r="G253" s="304"/>
      <c r="H253" s="304" t="s">
        <v>608</v>
      </c>
      <c r="I253" s="336">
        <v>42005</v>
      </c>
      <c r="J253" s="302">
        <v>43339</v>
      </c>
      <c r="K253" s="293" t="s">
        <v>1274</v>
      </c>
      <c r="L253" s="305">
        <v>252.5</v>
      </c>
      <c r="M253" s="295"/>
      <c r="N253" s="295"/>
      <c r="O253" s="303">
        <v>18</v>
      </c>
      <c r="P253" s="8">
        <v>9</v>
      </c>
      <c r="Q253" s="29" t="s">
        <v>1762</v>
      </c>
      <c r="R253" s="303">
        <v>8</v>
      </c>
      <c r="S253" s="303">
        <v>6.5</v>
      </c>
      <c r="T253" s="306">
        <v>-12</v>
      </c>
      <c r="U253" s="331">
        <v>4.5</v>
      </c>
      <c r="V253" s="303" t="s">
        <v>85</v>
      </c>
      <c r="W253" s="311">
        <v>131</v>
      </c>
      <c r="X253" s="307">
        <v>31.300000000000004</v>
      </c>
      <c r="Y253" s="306">
        <v>3640</v>
      </c>
      <c r="Z253" s="306" t="s">
        <v>5460</v>
      </c>
      <c r="AA253" s="306"/>
      <c r="AB253" s="296" t="s">
        <v>7141</v>
      </c>
      <c r="AC253" s="308" t="s">
        <v>1603</v>
      </c>
      <c r="AD253" s="298">
        <v>33</v>
      </c>
      <c r="AE253" s="308" t="s">
        <v>85</v>
      </c>
      <c r="AF253" s="309" t="s">
        <v>85</v>
      </c>
      <c r="AG253" s="308"/>
      <c r="AH253" s="308" t="s">
        <v>1938</v>
      </c>
      <c r="AI253" s="299">
        <v>1.1000000000000001</v>
      </c>
      <c r="AJ253" s="309" t="s">
        <v>266</v>
      </c>
      <c r="AK253" s="309" t="s">
        <v>85</v>
      </c>
      <c r="AL253" s="40" t="s">
        <v>85</v>
      </c>
      <c r="AM253" s="309" t="s">
        <v>85</v>
      </c>
      <c r="AN253" s="309">
        <v>16.100000000000001</v>
      </c>
      <c r="AO253" s="309"/>
      <c r="AP253" s="309">
        <v>3</v>
      </c>
      <c r="AQ253" s="309">
        <v>3</v>
      </c>
      <c r="AR253" s="309"/>
      <c r="AS253" s="309">
        <v>66</v>
      </c>
      <c r="AT253" s="309"/>
      <c r="AU253" s="309">
        <v>216</v>
      </c>
      <c r="AV253" s="309">
        <v>123</v>
      </c>
      <c r="AW253" s="309">
        <v>93</v>
      </c>
      <c r="AX253" s="81"/>
      <c r="AY253" s="309"/>
      <c r="AZ253" s="310" t="s">
        <v>85</v>
      </c>
      <c r="BA253" s="98" t="s">
        <v>85</v>
      </c>
      <c r="BB253" s="99" t="s">
        <v>85</v>
      </c>
      <c r="BC253" s="98" t="s">
        <v>85</v>
      </c>
      <c r="BD253" s="310">
        <v>34.800000000000004</v>
      </c>
      <c r="BE253" s="309">
        <v>20.7</v>
      </c>
      <c r="BF253" s="309">
        <v>20.7</v>
      </c>
      <c r="BG253" s="309">
        <v>11.2</v>
      </c>
      <c r="BH253" s="379">
        <v>7.8642962197631991E-2</v>
      </c>
      <c r="BI253" s="303">
        <v>36</v>
      </c>
      <c r="BJ253" s="309" t="s">
        <v>3930</v>
      </c>
      <c r="BK253" s="80" t="s">
        <v>4050</v>
      </c>
      <c r="BL253" s="309" t="s">
        <v>1194</v>
      </c>
      <c r="BM253" s="309" t="s">
        <v>1181</v>
      </c>
      <c r="BN253" s="309" t="s">
        <v>1157</v>
      </c>
      <c r="BO253" s="309"/>
      <c r="BP253" s="309"/>
      <c r="BQ253" s="309"/>
      <c r="BR253" s="309"/>
      <c r="BS253" s="309"/>
      <c r="BT253" s="309"/>
      <c r="BU253" s="309"/>
      <c r="BV253" s="309" t="s">
        <v>1195</v>
      </c>
      <c r="BW253" s="309"/>
      <c r="BX253" s="309" t="s">
        <v>1196</v>
      </c>
      <c r="BY253" s="309"/>
      <c r="BZ253" s="324" t="str">
        <f t="shared" si="12"/>
        <v>DISCONTINUED - MR309 Grid, 18x9, -12mm Offset, 8x6.5, 131mm Centerbore, Titanium - Matte Black  Lip</v>
      </c>
      <c r="CA253" s="324" t="s">
        <v>3880</v>
      </c>
      <c r="CB253" s="324" t="s">
        <v>3879</v>
      </c>
      <c r="CC253" s="313" t="str">
        <f t="shared" si="11"/>
        <v>STREET (3XX)</v>
      </c>
    </row>
    <row r="254" spans="1:81" s="301" customFormat="1" ht="15.75" customHeight="1">
      <c r="A254" s="22">
        <f t="shared" si="9"/>
        <v>251</v>
      </c>
      <c r="B254" s="99" t="s">
        <v>84</v>
      </c>
      <c r="C254" s="29" t="s">
        <v>1072</v>
      </c>
      <c r="D254" s="303" t="s">
        <v>1121</v>
      </c>
      <c r="E254" s="304" t="s">
        <v>177</v>
      </c>
      <c r="F254" s="304"/>
      <c r="G254" s="304"/>
      <c r="H254" s="304" t="s">
        <v>678</v>
      </c>
      <c r="I254" s="336">
        <v>42370</v>
      </c>
      <c r="J254" s="302">
        <v>43339</v>
      </c>
      <c r="K254" s="293" t="s">
        <v>1274</v>
      </c>
      <c r="L254" s="305">
        <v>259.5</v>
      </c>
      <c r="M254" s="295"/>
      <c r="N254" s="295"/>
      <c r="O254" s="303">
        <v>18</v>
      </c>
      <c r="P254" s="8">
        <v>9</v>
      </c>
      <c r="Q254" s="29" t="s">
        <v>1756</v>
      </c>
      <c r="R254" s="303">
        <v>5</v>
      </c>
      <c r="S254" s="303">
        <v>5.5</v>
      </c>
      <c r="T254" s="306">
        <v>-12</v>
      </c>
      <c r="U254" s="331">
        <v>4.5</v>
      </c>
      <c r="V254" s="303" t="s">
        <v>85</v>
      </c>
      <c r="W254" s="311">
        <v>108</v>
      </c>
      <c r="X254" s="307">
        <v>38.299999999999997</v>
      </c>
      <c r="Y254" s="306">
        <v>2650</v>
      </c>
      <c r="Z254" s="306" t="s">
        <v>5463</v>
      </c>
      <c r="AA254" s="306"/>
      <c r="AB254" s="296" t="s">
        <v>7139</v>
      </c>
      <c r="AC254" s="308" t="s">
        <v>1635</v>
      </c>
      <c r="AD254" s="298">
        <v>38.5</v>
      </c>
      <c r="AE254" s="308" t="s">
        <v>1794</v>
      </c>
      <c r="AF254" s="309" t="s">
        <v>1886</v>
      </c>
      <c r="AG254" s="308"/>
      <c r="AH254" s="308" t="s">
        <v>1938</v>
      </c>
      <c r="AI254" s="299">
        <v>1.1000000000000001</v>
      </c>
      <c r="AJ254" s="309" t="s">
        <v>265</v>
      </c>
      <c r="AK254" s="309" t="s">
        <v>85</v>
      </c>
      <c r="AL254" s="40" t="s">
        <v>85</v>
      </c>
      <c r="AM254" s="309" t="s">
        <v>85</v>
      </c>
      <c r="AN254" s="309">
        <v>16.100000000000001</v>
      </c>
      <c r="AO254" s="309"/>
      <c r="AP254" s="309">
        <v>10</v>
      </c>
      <c r="AQ254" s="309">
        <v>30</v>
      </c>
      <c r="AR254" s="309"/>
      <c r="AS254" s="309">
        <v>75</v>
      </c>
      <c r="AT254" s="309"/>
      <c r="AU254" s="309">
        <v>215</v>
      </c>
      <c r="AV254" s="309">
        <v>108</v>
      </c>
      <c r="AW254" s="309">
        <v>34</v>
      </c>
      <c r="AX254" s="81"/>
      <c r="AY254" s="309"/>
      <c r="AZ254" s="310" t="s">
        <v>85</v>
      </c>
      <c r="BA254" s="98" t="s">
        <v>85</v>
      </c>
      <c r="BB254" s="99" t="s">
        <v>85</v>
      </c>
      <c r="BC254" s="98" t="s">
        <v>85</v>
      </c>
      <c r="BD254" s="310">
        <v>41.8</v>
      </c>
      <c r="BE254" s="309">
        <v>20.5</v>
      </c>
      <c r="BF254" s="309">
        <v>20.5</v>
      </c>
      <c r="BG254" s="309">
        <v>11.2</v>
      </c>
      <c r="BH254" s="379">
        <v>7.7130632835199969E-2</v>
      </c>
      <c r="BI254" s="303">
        <v>36</v>
      </c>
      <c r="BJ254" s="309" t="s">
        <v>3930</v>
      </c>
      <c r="BK254" s="80" t="s">
        <v>4050</v>
      </c>
      <c r="BL254" s="309" t="s">
        <v>1200</v>
      </c>
      <c r="BM254" s="309" t="s">
        <v>1166</v>
      </c>
      <c r="BN254" s="309" t="s">
        <v>1157</v>
      </c>
      <c r="BO254" s="309"/>
      <c r="BP254" s="309"/>
      <c r="BQ254" s="309"/>
      <c r="BR254" s="309"/>
      <c r="BS254" s="309"/>
      <c r="BT254" s="309"/>
      <c r="BU254" s="309"/>
      <c r="BV254" s="309" t="s">
        <v>1201</v>
      </c>
      <c r="BW254" s="309"/>
      <c r="BX254" s="309" t="s">
        <v>1202</v>
      </c>
      <c r="BY254" s="309"/>
      <c r="BZ254" s="324" t="str">
        <f t="shared" si="12"/>
        <v>DISCONTINUED - MR310 Con6, 18x9, -12mm Offset, 5x5.5, 108mm Centerbore, Method Bronze - Matte Black Lip</v>
      </c>
      <c r="CA254" s="324" t="s">
        <v>3880</v>
      </c>
      <c r="CB254" s="324" t="s">
        <v>3879</v>
      </c>
      <c r="CC254" s="313" t="str">
        <f t="shared" si="11"/>
        <v>STREET (3XX)</v>
      </c>
    </row>
    <row r="255" spans="1:81" s="301" customFormat="1" ht="15.75" customHeight="1">
      <c r="A255" s="22">
        <f t="shared" si="9"/>
        <v>252</v>
      </c>
      <c r="B255" s="99" t="s">
        <v>84</v>
      </c>
      <c r="C255" s="29" t="s">
        <v>1072</v>
      </c>
      <c r="D255" s="303" t="s">
        <v>1121</v>
      </c>
      <c r="E255" s="304" t="s">
        <v>178</v>
      </c>
      <c r="F255" s="304"/>
      <c r="G255" s="304"/>
      <c r="H255" s="304" t="s">
        <v>695</v>
      </c>
      <c r="I255" s="336">
        <v>42370</v>
      </c>
      <c r="J255" s="302">
        <v>43339</v>
      </c>
      <c r="K255" s="293" t="s">
        <v>1274</v>
      </c>
      <c r="L255" s="305">
        <v>249.5</v>
      </c>
      <c r="M255" s="295"/>
      <c r="N255" s="295"/>
      <c r="O255" s="303">
        <v>18</v>
      </c>
      <c r="P255" s="8">
        <v>9</v>
      </c>
      <c r="Q255" s="29" t="s">
        <v>1763</v>
      </c>
      <c r="R255" s="303">
        <v>8</v>
      </c>
      <c r="S255" s="303">
        <v>170</v>
      </c>
      <c r="T255" s="306">
        <v>18</v>
      </c>
      <c r="U255" s="331">
        <v>5.75</v>
      </c>
      <c r="V255" s="303" t="s">
        <v>85</v>
      </c>
      <c r="W255" s="311">
        <v>130.81</v>
      </c>
      <c r="X255" s="307">
        <v>36.799999999999997</v>
      </c>
      <c r="Y255" s="306">
        <v>3640</v>
      </c>
      <c r="Z255" s="306" t="s">
        <v>87</v>
      </c>
      <c r="AA255" s="306"/>
      <c r="AB255" s="296" t="s">
        <v>5936</v>
      </c>
      <c r="AC255" s="308" t="s">
        <v>1851</v>
      </c>
      <c r="AD255" s="298">
        <v>33</v>
      </c>
      <c r="AE255" s="308" t="s">
        <v>85</v>
      </c>
      <c r="AF255" s="309" t="s">
        <v>85</v>
      </c>
      <c r="AG255" s="308"/>
      <c r="AH255" s="308" t="s">
        <v>1938</v>
      </c>
      <c r="AI255" s="299">
        <v>1.1000000000000001</v>
      </c>
      <c r="AJ255" s="309" t="s">
        <v>266</v>
      </c>
      <c r="AK255" s="309" t="s">
        <v>85</v>
      </c>
      <c r="AL255" s="40" t="s">
        <v>85</v>
      </c>
      <c r="AM255" s="309" t="s">
        <v>85</v>
      </c>
      <c r="AN255" s="309">
        <v>16.100000000000001</v>
      </c>
      <c r="AO255" s="309"/>
      <c r="AP255" s="309">
        <v>3</v>
      </c>
      <c r="AQ255" s="309">
        <v>3</v>
      </c>
      <c r="AR255" s="309"/>
      <c r="AS255" s="309">
        <v>48</v>
      </c>
      <c r="AT255" s="309"/>
      <c r="AU255" s="309">
        <v>210</v>
      </c>
      <c r="AV255" s="309">
        <v>127</v>
      </c>
      <c r="AW255" s="309">
        <v>98</v>
      </c>
      <c r="AX255" s="81"/>
      <c r="AY255" s="309"/>
      <c r="AZ255" s="310" t="s">
        <v>85</v>
      </c>
      <c r="BA255" s="98" t="s">
        <v>85</v>
      </c>
      <c r="BB255" s="99" t="s">
        <v>85</v>
      </c>
      <c r="BC255" s="98" t="s">
        <v>85</v>
      </c>
      <c r="BD255" s="310">
        <v>40.299999999999997</v>
      </c>
      <c r="BE255" s="309">
        <v>20.5</v>
      </c>
      <c r="BF255" s="309">
        <v>20.5</v>
      </c>
      <c r="BG255" s="309">
        <v>11.2</v>
      </c>
      <c r="BH255" s="379">
        <v>7.7130632835199969E-2</v>
      </c>
      <c r="BI255" s="303">
        <v>36</v>
      </c>
      <c r="BJ255" s="309" t="s">
        <v>3930</v>
      </c>
      <c r="BK255" s="80" t="s">
        <v>4050</v>
      </c>
      <c r="BL255" s="309" t="s">
        <v>1197</v>
      </c>
      <c r="BM255" s="309" t="s">
        <v>1166</v>
      </c>
      <c r="BN255" s="309" t="s">
        <v>1157</v>
      </c>
      <c r="BO255" s="309"/>
      <c r="BP255" s="309"/>
      <c r="BQ255" s="309"/>
      <c r="BR255" s="309"/>
      <c r="BS255" s="309"/>
      <c r="BT255" s="309"/>
      <c r="BU255" s="309"/>
      <c r="BV255" s="309" t="s">
        <v>1198</v>
      </c>
      <c r="BW255" s="309"/>
      <c r="BX255" s="309" t="s">
        <v>1199</v>
      </c>
      <c r="BY255" s="309"/>
      <c r="BZ255" s="324" t="str">
        <f t="shared" si="12"/>
        <v>DISCONTINUED - MR310 Con6, 18x9, +18mm Offset, 8x170, 130.81mm Centerbore, Matte Black</v>
      </c>
      <c r="CA255" s="324" t="s">
        <v>3880</v>
      </c>
      <c r="CB255" s="324" t="s">
        <v>3879</v>
      </c>
      <c r="CC255" s="313" t="str">
        <f t="shared" si="11"/>
        <v>STREET (3XX)</v>
      </c>
    </row>
    <row r="256" spans="1:81" s="301" customFormat="1" ht="15.75" customHeight="1">
      <c r="A256" s="22">
        <f t="shared" si="9"/>
        <v>253</v>
      </c>
      <c r="B256" s="99" t="s">
        <v>84</v>
      </c>
      <c r="C256" s="29" t="s">
        <v>1072</v>
      </c>
      <c r="D256" s="303" t="s">
        <v>1121</v>
      </c>
      <c r="E256" s="304" t="s">
        <v>179</v>
      </c>
      <c r="F256" s="304"/>
      <c r="G256" s="304"/>
      <c r="H256" s="304" t="s">
        <v>645</v>
      </c>
      <c r="I256" s="336">
        <v>42370</v>
      </c>
      <c r="J256" s="302">
        <v>43339</v>
      </c>
      <c r="K256" s="293" t="s">
        <v>1274</v>
      </c>
      <c r="L256" s="305">
        <v>285.5</v>
      </c>
      <c r="M256" s="295"/>
      <c r="N256" s="295"/>
      <c r="O256" s="303">
        <v>20</v>
      </c>
      <c r="P256" s="8">
        <v>9</v>
      </c>
      <c r="Q256" s="29" t="s">
        <v>1762</v>
      </c>
      <c r="R256" s="303">
        <v>8</v>
      </c>
      <c r="S256" s="303">
        <v>6.5</v>
      </c>
      <c r="T256" s="306">
        <v>0</v>
      </c>
      <c r="U256" s="331">
        <v>5</v>
      </c>
      <c r="V256" s="303" t="s">
        <v>85</v>
      </c>
      <c r="W256" s="311">
        <v>130.81</v>
      </c>
      <c r="X256" s="307">
        <v>42.2</v>
      </c>
      <c r="Y256" s="306">
        <v>3640</v>
      </c>
      <c r="Z256" s="306" t="s">
        <v>87</v>
      </c>
      <c r="AA256" s="306"/>
      <c r="AB256" s="296" t="s">
        <v>7200</v>
      </c>
      <c r="AC256" s="308" t="s">
        <v>1603</v>
      </c>
      <c r="AD256" s="298">
        <v>33</v>
      </c>
      <c r="AE256" s="308" t="s">
        <v>85</v>
      </c>
      <c r="AF256" s="309" t="s">
        <v>85</v>
      </c>
      <c r="AG256" s="308"/>
      <c r="AH256" s="308" t="s">
        <v>1938</v>
      </c>
      <c r="AI256" s="299">
        <v>1.1000000000000001</v>
      </c>
      <c r="AJ256" s="309" t="s">
        <v>266</v>
      </c>
      <c r="AK256" s="309" t="s">
        <v>85</v>
      </c>
      <c r="AL256" s="40" t="s">
        <v>85</v>
      </c>
      <c r="AM256" s="309" t="s">
        <v>85</v>
      </c>
      <c r="AN256" s="309">
        <v>16.100000000000001</v>
      </c>
      <c r="AO256" s="309"/>
      <c r="AP256" s="309">
        <v>3</v>
      </c>
      <c r="AQ256" s="309">
        <v>12</v>
      </c>
      <c r="AR256" s="309"/>
      <c r="AS256" s="309">
        <v>61</v>
      </c>
      <c r="AT256" s="309"/>
      <c r="AU256" s="309">
        <v>239</v>
      </c>
      <c r="AV256" s="309">
        <v>123</v>
      </c>
      <c r="AW256" s="309">
        <v>93</v>
      </c>
      <c r="AX256" s="81"/>
      <c r="AY256" s="309"/>
      <c r="AZ256" s="310" t="s">
        <v>85</v>
      </c>
      <c r="BA256" s="98" t="s">
        <v>85</v>
      </c>
      <c r="BB256" s="99" t="s">
        <v>85</v>
      </c>
      <c r="BC256" s="98" t="s">
        <v>85</v>
      </c>
      <c r="BD256" s="310">
        <v>45.7</v>
      </c>
      <c r="BE256" s="309">
        <v>22.5</v>
      </c>
      <c r="BF256" s="309">
        <v>22.5</v>
      </c>
      <c r="BG256" s="309">
        <v>11.2</v>
      </c>
      <c r="BH256" s="379">
        <v>9.2914652879999976E-2</v>
      </c>
      <c r="BI256" s="303">
        <v>24</v>
      </c>
      <c r="BJ256" s="309" t="s">
        <v>3930</v>
      </c>
      <c r="BK256" s="80" t="s">
        <v>4050</v>
      </c>
      <c r="BL256" s="309" t="s">
        <v>1197</v>
      </c>
      <c r="BM256" s="309" t="s">
        <v>1166</v>
      </c>
      <c r="BN256" s="309" t="s">
        <v>1157</v>
      </c>
      <c r="BO256" s="309"/>
      <c r="BP256" s="309"/>
      <c r="BQ256" s="309"/>
      <c r="BR256" s="309"/>
      <c r="BS256" s="309"/>
      <c r="BT256" s="309"/>
      <c r="BU256" s="309"/>
      <c r="BV256" s="309" t="s">
        <v>1198</v>
      </c>
      <c r="BW256" s="309"/>
      <c r="BX256" s="309" t="s">
        <v>1199</v>
      </c>
      <c r="BY256" s="309"/>
      <c r="BZ256" s="324" t="str">
        <f t="shared" si="12"/>
        <v>DISCONTINUED - MR310 Con6, 20x9, 0mm Offset, 8x6.5, 130.81mm Centerbore, Matte Black</v>
      </c>
      <c r="CA256" s="324" t="s">
        <v>3880</v>
      </c>
      <c r="CB256" s="324" t="s">
        <v>3879</v>
      </c>
      <c r="CC256" s="313" t="str">
        <f t="shared" si="11"/>
        <v>STREET (3XX)</v>
      </c>
    </row>
    <row r="257" spans="1:81" s="301" customFormat="1" ht="15.75" customHeight="1">
      <c r="A257" s="22">
        <f t="shared" si="9"/>
        <v>254</v>
      </c>
      <c r="B257" s="99" t="s">
        <v>84</v>
      </c>
      <c r="C257" s="29" t="s">
        <v>1072</v>
      </c>
      <c r="D257" s="303" t="s">
        <v>1121</v>
      </c>
      <c r="E257" s="304" t="s">
        <v>180</v>
      </c>
      <c r="F257" s="304"/>
      <c r="G257" s="304"/>
      <c r="H257" s="304" t="s">
        <v>648</v>
      </c>
      <c r="I257" s="336">
        <v>42370</v>
      </c>
      <c r="J257" s="302">
        <v>43339</v>
      </c>
      <c r="K257" s="293" t="s">
        <v>1274</v>
      </c>
      <c r="L257" s="305">
        <v>299.5</v>
      </c>
      <c r="M257" s="295"/>
      <c r="N257" s="295"/>
      <c r="O257" s="303">
        <v>20</v>
      </c>
      <c r="P257" s="8">
        <v>9</v>
      </c>
      <c r="Q257" s="29" t="s">
        <v>1763</v>
      </c>
      <c r="R257" s="303">
        <v>8</v>
      </c>
      <c r="S257" s="303">
        <v>170</v>
      </c>
      <c r="T257" s="306">
        <v>0</v>
      </c>
      <c r="U257" s="331">
        <v>5</v>
      </c>
      <c r="V257" s="303" t="s">
        <v>85</v>
      </c>
      <c r="W257" s="311">
        <v>130.81</v>
      </c>
      <c r="X257" s="307">
        <v>42.2</v>
      </c>
      <c r="Y257" s="306">
        <v>3640</v>
      </c>
      <c r="Z257" s="306" t="s">
        <v>5463</v>
      </c>
      <c r="AA257" s="306"/>
      <c r="AB257" s="296" t="s">
        <v>7201</v>
      </c>
      <c r="AC257" s="308" t="s">
        <v>1851</v>
      </c>
      <c r="AD257" s="298">
        <v>33</v>
      </c>
      <c r="AE257" s="308" t="s">
        <v>85</v>
      </c>
      <c r="AF257" s="309" t="s">
        <v>85</v>
      </c>
      <c r="AG257" s="308"/>
      <c r="AH257" s="308" t="s">
        <v>1938</v>
      </c>
      <c r="AI257" s="299">
        <v>1.1000000000000001</v>
      </c>
      <c r="AJ257" s="309" t="s">
        <v>266</v>
      </c>
      <c r="AK257" s="309" t="s">
        <v>85</v>
      </c>
      <c r="AL257" s="40" t="s">
        <v>85</v>
      </c>
      <c r="AM257" s="309" t="s">
        <v>85</v>
      </c>
      <c r="AN257" s="309">
        <v>16.100000000000001</v>
      </c>
      <c r="AO257" s="309"/>
      <c r="AP257" s="309">
        <v>3</v>
      </c>
      <c r="AQ257" s="309">
        <v>3</v>
      </c>
      <c r="AR257" s="309"/>
      <c r="AS257" s="309">
        <v>58</v>
      </c>
      <c r="AT257" s="309"/>
      <c r="AU257" s="309">
        <v>239</v>
      </c>
      <c r="AV257" s="309">
        <v>127</v>
      </c>
      <c r="AW257" s="309">
        <v>98</v>
      </c>
      <c r="AX257" s="81"/>
      <c r="AY257" s="309"/>
      <c r="AZ257" s="310" t="s">
        <v>85</v>
      </c>
      <c r="BA257" s="98" t="s">
        <v>85</v>
      </c>
      <c r="BB257" s="99" t="s">
        <v>85</v>
      </c>
      <c r="BC257" s="98" t="s">
        <v>85</v>
      </c>
      <c r="BD257" s="310">
        <v>45.7</v>
      </c>
      <c r="BE257" s="309">
        <v>22.5</v>
      </c>
      <c r="BF257" s="309">
        <v>22.5</v>
      </c>
      <c r="BG257" s="309">
        <v>11.2</v>
      </c>
      <c r="BH257" s="379">
        <v>9.2914652879999976E-2</v>
      </c>
      <c r="BI257" s="303">
        <v>24</v>
      </c>
      <c r="BJ257" s="309" t="s">
        <v>3930</v>
      </c>
      <c r="BK257" s="80" t="s">
        <v>4050</v>
      </c>
      <c r="BL257" s="309" t="s">
        <v>1200</v>
      </c>
      <c r="BM257" s="309" t="s">
        <v>1166</v>
      </c>
      <c r="BN257" s="309" t="s">
        <v>1157</v>
      </c>
      <c r="BO257" s="309"/>
      <c r="BP257" s="309"/>
      <c r="BQ257" s="309"/>
      <c r="BR257" s="309"/>
      <c r="BS257" s="309"/>
      <c r="BT257" s="309"/>
      <c r="BU257" s="309"/>
      <c r="BV257" s="309" t="s">
        <v>1201</v>
      </c>
      <c r="BW257" s="309"/>
      <c r="BX257" s="309" t="s">
        <v>1202</v>
      </c>
      <c r="BY257" s="309"/>
      <c r="BZ257" s="324" t="str">
        <f t="shared" si="12"/>
        <v>DISCONTINUED - MR310 Con6, 20x9, 0mm Offset, 8x170, 130.81mm Centerbore, Method Bronze - Matte Black Lip</v>
      </c>
      <c r="CA257" s="324" t="s">
        <v>3880</v>
      </c>
      <c r="CB257" s="324" t="s">
        <v>3879</v>
      </c>
      <c r="CC257" s="313" t="str">
        <f t="shared" si="11"/>
        <v>STREET (3XX)</v>
      </c>
    </row>
    <row r="258" spans="1:81" s="301" customFormat="1" ht="15.75" customHeight="1">
      <c r="A258" s="22">
        <f t="shared" si="9"/>
        <v>255</v>
      </c>
      <c r="B258" s="99" t="s">
        <v>84</v>
      </c>
      <c r="C258" s="29" t="s">
        <v>1072</v>
      </c>
      <c r="D258" s="303" t="s">
        <v>1121</v>
      </c>
      <c r="E258" s="304" t="s">
        <v>181</v>
      </c>
      <c r="F258" s="304"/>
      <c r="G258" s="304"/>
      <c r="H258" s="304" t="s">
        <v>650</v>
      </c>
      <c r="I258" s="336">
        <v>42370</v>
      </c>
      <c r="J258" s="302">
        <v>43339</v>
      </c>
      <c r="K258" s="293" t="s">
        <v>1274</v>
      </c>
      <c r="L258" s="305">
        <v>299.5</v>
      </c>
      <c r="M258" s="295"/>
      <c r="N258" s="295"/>
      <c r="O258" s="303">
        <v>20</v>
      </c>
      <c r="P258" s="8">
        <v>9</v>
      </c>
      <c r="Q258" s="29" t="s">
        <v>1764</v>
      </c>
      <c r="R258" s="303">
        <v>8</v>
      </c>
      <c r="S258" s="303">
        <v>180</v>
      </c>
      <c r="T258" s="306">
        <v>0</v>
      </c>
      <c r="U258" s="331">
        <v>5</v>
      </c>
      <c r="V258" s="303" t="s">
        <v>85</v>
      </c>
      <c r="W258" s="311">
        <v>130.81</v>
      </c>
      <c r="X258" s="307">
        <v>42.2</v>
      </c>
      <c r="Y258" s="306">
        <v>3640</v>
      </c>
      <c r="Z258" s="306" t="s">
        <v>5463</v>
      </c>
      <c r="AA258" s="306"/>
      <c r="AB258" s="296" t="s">
        <v>7202</v>
      </c>
      <c r="AC258" s="308" t="s">
        <v>1603</v>
      </c>
      <c r="AD258" s="298">
        <v>33</v>
      </c>
      <c r="AE258" s="308" t="s">
        <v>85</v>
      </c>
      <c r="AF258" s="309" t="s">
        <v>85</v>
      </c>
      <c r="AG258" s="308"/>
      <c r="AH258" s="308" t="s">
        <v>1938</v>
      </c>
      <c r="AI258" s="299">
        <v>1.1000000000000001</v>
      </c>
      <c r="AJ258" s="309" t="s">
        <v>266</v>
      </c>
      <c r="AK258" s="309" t="s">
        <v>85</v>
      </c>
      <c r="AL258" s="40" t="s">
        <v>85</v>
      </c>
      <c r="AM258" s="309" t="s">
        <v>85</v>
      </c>
      <c r="AN258" s="309">
        <v>16.100000000000001</v>
      </c>
      <c r="AO258" s="309"/>
      <c r="AP258" s="309">
        <v>3</v>
      </c>
      <c r="AQ258" s="309">
        <v>3</v>
      </c>
      <c r="AR258" s="309"/>
      <c r="AS258" s="309">
        <v>58</v>
      </c>
      <c r="AT258" s="309"/>
      <c r="AU258" s="309">
        <v>239</v>
      </c>
      <c r="AV258" s="309">
        <v>123</v>
      </c>
      <c r="AW258" s="309">
        <v>93</v>
      </c>
      <c r="AX258" s="81"/>
      <c r="AY258" s="309"/>
      <c r="AZ258" s="310" t="s">
        <v>85</v>
      </c>
      <c r="BA258" s="98" t="s">
        <v>85</v>
      </c>
      <c r="BB258" s="99" t="s">
        <v>85</v>
      </c>
      <c r="BC258" s="98" t="s">
        <v>85</v>
      </c>
      <c r="BD258" s="310">
        <v>45.7</v>
      </c>
      <c r="BE258" s="309">
        <v>22.5</v>
      </c>
      <c r="BF258" s="309">
        <v>22.5</v>
      </c>
      <c r="BG258" s="309">
        <v>11.2</v>
      </c>
      <c r="BH258" s="379">
        <v>9.2914652879999976E-2</v>
      </c>
      <c r="BI258" s="303">
        <v>24</v>
      </c>
      <c r="BJ258" s="309" t="s">
        <v>3930</v>
      </c>
      <c r="BK258" s="80" t="s">
        <v>4050</v>
      </c>
      <c r="BL258" s="309" t="s">
        <v>1200</v>
      </c>
      <c r="BM258" s="309" t="s">
        <v>1166</v>
      </c>
      <c r="BN258" s="309" t="s">
        <v>1157</v>
      </c>
      <c r="BO258" s="309"/>
      <c r="BP258" s="309"/>
      <c r="BQ258" s="309"/>
      <c r="BR258" s="309"/>
      <c r="BS258" s="309"/>
      <c r="BT258" s="309"/>
      <c r="BU258" s="309"/>
      <c r="BV258" s="309" t="s">
        <v>1201</v>
      </c>
      <c r="BW258" s="309"/>
      <c r="BX258" s="309" t="s">
        <v>1202</v>
      </c>
      <c r="BY258" s="309"/>
      <c r="BZ258" s="324" t="str">
        <f t="shared" si="12"/>
        <v>DISCONTINUED - MR310 Con6, 20x9, 0mm Offset, 8x180, 130.81mm Centerbore, Method Bronze - Matte Black Lip</v>
      </c>
      <c r="CA258" s="324" t="s">
        <v>3880</v>
      </c>
      <c r="CB258" s="324" t="s">
        <v>3879</v>
      </c>
      <c r="CC258" s="313" t="str">
        <f t="shared" si="11"/>
        <v>STREET (3XX)</v>
      </c>
    </row>
    <row r="259" spans="1:81" s="301" customFormat="1" ht="15.75" customHeight="1">
      <c r="A259" s="22">
        <f t="shared" si="9"/>
        <v>256</v>
      </c>
      <c r="B259" s="99" t="s">
        <v>84</v>
      </c>
      <c r="C259" s="29" t="s">
        <v>1072</v>
      </c>
      <c r="D259" s="303" t="s">
        <v>1122</v>
      </c>
      <c r="E259" s="304" t="s">
        <v>182</v>
      </c>
      <c r="F259" s="304"/>
      <c r="G259" s="304"/>
      <c r="H259" s="304" t="s">
        <v>700</v>
      </c>
      <c r="I259" s="336">
        <v>42370</v>
      </c>
      <c r="J259" s="302">
        <v>43339</v>
      </c>
      <c r="K259" s="293" t="s">
        <v>1274</v>
      </c>
      <c r="L259" s="305">
        <v>215.5</v>
      </c>
      <c r="M259" s="295"/>
      <c r="N259" s="295"/>
      <c r="O259" s="303">
        <v>16</v>
      </c>
      <c r="P259" s="8">
        <v>8</v>
      </c>
      <c r="Q259" s="29" t="s">
        <v>1845</v>
      </c>
      <c r="R259" s="303">
        <v>5</v>
      </c>
      <c r="S259" s="303">
        <v>4.5</v>
      </c>
      <c r="T259" s="306">
        <v>0</v>
      </c>
      <c r="U259" s="331">
        <v>4.5</v>
      </c>
      <c r="V259" s="303" t="s">
        <v>85</v>
      </c>
      <c r="W259" s="311">
        <v>83</v>
      </c>
      <c r="X259" s="307">
        <v>25.4</v>
      </c>
      <c r="Y259" s="306">
        <v>2650</v>
      </c>
      <c r="Z259" s="306" t="s">
        <v>5460</v>
      </c>
      <c r="AA259" s="306"/>
      <c r="AB259" s="296" t="s">
        <v>7145</v>
      </c>
      <c r="AC259" s="308" t="s">
        <v>1627</v>
      </c>
      <c r="AD259" s="298">
        <v>38.5</v>
      </c>
      <c r="AE259" s="308" t="s">
        <v>1792</v>
      </c>
      <c r="AF259" s="309" t="s">
        <v>1886</v>
      </c>
      <c r="AG259" s="308"/>
      <c r="AH259" s="308" t="s">
        <v>1938</v>
      </c>
      <c r="AI259" s="299">
        <v>1.1000000000000001</v>
      </c>
      <c r="AJ259" s="309" t="s">
        <v>265</v>
      </c>
      <c r="AK259" s="309" t="s">
        <v>85</v>
      </c>
      <c r="AL259" s="40" t="s">
        <v>85</v>
      </c>
      <c r="AM259" s="309" t="s">
        <v>85</v>
      </c>
      <c r="AN259" s="309">
        <v>16.100000000000001</v>
      </c>
      <c r="AO259" s="309"/>
      <c r="AP259" s="309">
        <v>13</v>
      </c>
      <c r="AQ259" s="309">
        <v>28</v>
      </c>
      <c r="AR259" s="309"/>
      <c r="AS259" s="309">
        <v>39</v>
      </c>
      <c r="AT259" s="309"/>
      <c r="AU259" s="309">
        <v>185</v>
      </c>
      <c r="AV259" s="309">
        <v>83</v>
      </c>
      <c r="AW259" s="309">
        <v>35</v>
      </c>
      <c r="AX259" s="81"/>
      <c r="AY259" s="309"/>
      <c r="AZ259" s="310" t="s">
        <v>85</v>
      </c>
      <c r="BA259" s="98" t="s">
        <v>85</v>
      </c>
      <c r="BB259" s="99" t="s">
        <v>85</v>
      </c>
      <c r="BC259" s="98" t="s">
        <v>85</v>
      </c>
      <c r="BD259" s="310">
        <v>28.9</v>
      </c>
      <c r="BE259" s="309">
        <v>18.3</v>
      </c>
      <c r="BF259" s="309">
        <v>18.3</v>
      </c>
      <c r="BG259" s="309">
        <v>10.199999999999999</v>
      </c>
      <c r="BH259" s="379">
        <v>5.5976211402192E-2</v>
      </c>
      <c r="BI259" s="303">
        <v>36</v>
      </c>
      <c r="BJ259" s="309" t="s">
        <v>3930</v>
      </c>
      <c r="BK259" s="80" t="s">
        <v>4050</v>
      </c>
      <c r="BL259" s="309" t="s">
        <v>1194</v>
      </c>
      <c r="BM259" s="309" t="s">
        <v>1166</v>
      </c>
      <c r="BN259" s="309" t="s">
        <v>1186</v>
      </c>
      <c r="BO259" s="309" t="s">
        <v>1203</v>
      </c>
      <c r="BP259" s="309"/>
      <c r="BQ259" s="309"/>
      <c r="BR259" s="309"/>
      <c r="BS259" s="309"/>
      <c r="BT259" s="309"/>
      <c r="BU259" s="309"/>
      <c r="BV259" s="309" t="s">
        <v>1206</v>
      </c>
      <c r="BW259" s="309"/>
      <c r="BX259" s="309" t="s">
        <v>1207</v>
      </c>
      <c r="BY259" s="309"/>
      <c r="BZ259" s="324" t="str">
        <f t="shared" si="12"/>
        <v>DISCONTINUED - MR311 Vex, 16x8, 0mm Offset, 5x4.5, 83mm Centerbore, Titanium - Matte Black  Lip</v>
      </c>
      <c r="CA259" s="324" t="s">
        <v>3880</v>
      </c>
      <c r="CB259" s="324" t="s">
        <v>3879</v>
      </c>
      <c r="CC259" s="313" t="str">
        <f t="shared" si="11"/>
        <v>STREET (3XX)</v>
      </c>
    </row>
    <row r="260" spans="1:81" s="301" customFormat="1" ht="15.75" customHeight="1">
      <c r="A260" s="22">
        <f t="shared" ref="A260:A323" si="13">ROW(B260)-3</f>
        <v>257</v>
      </c>
      <c r="B260" s="99" t="s">
        <v>84</v>
      </c>
      <c r="C260" s="29" t="s">
        <v>1072</v>
      </c>
      <c r="D260" s="303" t="s">
        <v>1122</v>
      </c>
      <c r="E260" s="304" t="s">
        <v>1031</v>
      </c>
      <c r="F260" s="304"/>
      <c r="G260" s="304"/>
      <c r="H260" s="304" t="s">
        <v>1041</v>
      </c>
      <c r="I260" s="336">
        <v>42370</v>
      </c>
      <c r="J260" s="302">
        <v>43339</v>
      </c>
      <c r="K260" s="293" t="s">
        <v>1274</v>
      </c>
      <c r="L260" s="305">
        <v>205.5</v>
      </c>
      <c r="M260" s="295"/>
      <c r="N260" s="295"/>
      <c r="O260" s="303">
        <v>16</v>
      </c>
      <c r="P260" s="8">
        <v>8</v>
      </c>
      <c r="Q260" s="29" t="s">
        <v>1758</v>
      </c>
      <c r="R260" s="303">
        <v>6</v>
      </c>
      <c r="S260" s="303">
        <v>120</v>
      </c>
      <c r="T260" s="306">
        <v>0</v>
      </c>
      <c r="U260" s="331">
        <v>4.5</v>
      </c>
      <c r="V260" s="303" t="s">
        <v>85</v>
      </c>
      <c r="W260" s="311">
        <v>67</v>
      </c>
      <c r="X260" s="307">
        <v>25.4</v>
      </c>
      <c r="Y260" s="306">
        <v>2650</v>
      </c>
      <c r="Z260" s="306" t="s">
        <v>87</v>
      </c>
      <c r="AA260" s="306"/>
      <c r="AB260" s="296" t="s">
        <v>5413</v>
      </c>
      <c r="AC260" s="308" t="s">
        <v>1802</v>
      </c>
      <c r="AD260" s="298">
        <v>33</v>
      </c>
      <c r="AE260" s="308" t="s">
        <v>2093</v>
      </c>
      <c r="AF260" s="309" t="s">
        <v>1886</v>
      </c>
      <c r="AG260" s="308"/>
      <c r="AH260" s="308" t="s">
        <v>1938</v>
      </c>
      <c r="AI260" s="299">
        <v>1.1000000000000001</v>
      </c>
      <c r="AJ260" s="309" t="s">
        <v>265</v>
      </c>
      <c r="AK260" s="309" t="s">
        <v>85</v>
      </c>
      <c r="AL260" s="40" t="s">
        <v>85</v>
      </c>
      <c r="AM260" s="309" t="s">
        <v>85</v>
      </c>
      <c r="AN260" s="309">
        <v>16.100000000000001</v>
      </c>
      <c r="AO260" s="309"/>
      <c r="AP260" s="309">
        <v>4.5</v>
      </c>
      <c r="AQ260" s="309">
        <v>28.7</v>
      </c>
      <c r="AR260" s="309"/>
      <c r="AS260" s="309">
        <v>39</v>
      </c>
      <c r="AT260" s="309"/>
      <c r="AU260" s="309">
        <v>185</v>
      </c>
      <c r="AV260" s="309">
        <v>67</v>
      </c>
      <c r="AW260" s="309">
        <v>35</v>
      </c>
      <c r="AX260" s="81"/>
      <c r="AY260" s="309"/>
      <c r="AZ260" s="310" t="s">
        <v>85</v>
      </c>
      <c r="BA260" s="98" t="s">
        <v>85</v>
      </c>
      <c r="BB260" s="99" t="s">
        <v>85</v>
      </c>
      <c r="BC260" s="98" t="s">
        <v>85</v>
      </c>
      <c r="BD260" s="310">
        <v>28.9</v>
      </c>
      <c r="BE260" s="309">
        <v>18.3</v>
      </c>
      <c r="BF260" s="309">
        <v>18.3</v>
      </c>
      <c r="BG260" s="309">
        <v>10.199999999999999</v>
      </c>
      <c r="BH260" s="379">
        <v>5.5976211402192E-2</v>
      </c>
      <c r="BI260" s="303">
        <v>36</v>
      </c>
      <c r="BJ260" s="309" t="s">
        <v>3930</v>
      </c>
      <c r="BK260" s="80" t="s">
        <v>4050</v>
      </c>
      <c r="BL260" s="309" t="s">
        <v>1197</v>
      </c>
      <c r="BM260" s="309" t="s">
        <v>1166</v>
      </c>
      <c r="BN260" s="309" t="s">
        <v>1186</v>
      </c>
      <c r="BO260" s="309" t="s">
        <v>1203</v>
      </c>
      <c r="BP260" s="309"/>
      <c r="BQ260" s="309"/>
      <c r="BR260" s="309"/>
      <c r="BS260" s="309"/>
      <c r="BT260" s="309"/>
      <c r="BU260" s="309"/>
      <c r="BV260" s="309" t="s">
        <v>1204</v>
      </c>
      <c r="BW260" s="309"/>
      <c r="BX260" s="309" t="s">
        <v>1205</v>
      </c>
      <c r="BY260" s="309"/>
      <c r="BZ260" s="324" t="str">
        <f t="shared" si="12"/>
        <v>DISCONTINUED - MR311 Vex, 16x8, 0mm Offset, 6x120, 67mm Centerbore, Matte Black</v>
      </c>
      <c r="CA260" s="324" t="s">
        <v>3880</v>
      </c>
      <c r="CB260" s="324" t="s">
        <v>3879</v>
      </c>
      <c r="CC260" s="313" t="str">
        <f t="shared" ref="CC260:CC323" si="14">C260</f>
        <v>STREET (3XX)</v>
      </c>
    </row>
    <row r="261" spans="1:81" s="301" customFormat="1" ht="15.75" customHeight="1">
      <c r="A261" s="22">
        <f t="shared" si="13"/>
        <v>258</v>
      </c>
      <c r="B261" s="99" t="s">
        <v>84</v>
      </c>
      <c r="C261" s="29" t="s">
        <v>1072</v>
      </c>
      <c r="D261" s="303" t="s">
        <v>1122</v>
      </c>
      <c r="E261" s="304" t="s">
        <v>1032</v>
      </c>
      <c r="F261" s="304"/>
      <c r="G261" s="304"/>
      <c r="H261" s="304" t="s">
        <v>1042</v>
      </c>
      <c r="I261" s="336">
        <v>42370</v>
      </c>
      <c r="J261" s="302">
        <v>43339</v>
      </c>
      <c r="K261" s="293" t="s">
        <v>1274</v>
      </c>
      <c r="L261" s="305">
        <v>215.5</v>
      </c>
      <c r="M261" s="295"/>
      <c r="N261" s="295"/>
      <c r="O261" s="303">
        <v>16</v>
      </c>
      <c r="P261" s="8">
        <v>8</v>
      </c>
      <c r="Q261" s="29" t="s">
        <v>1758</v>
      </c>
      <c r="R261" s="303">
        <v>6</v>
      </c>
      <c r="S261" s="303">
        <v>120</v>
      </c>
      <c r="T261" s="306">
        <v>0</v>
      </c>
      <c r="U261" s="331">
        <v>4.5</v>
      </c>
      <c r="V261" s="303" t="s">
        <v>85</v>
      </c>
      <c r="W261" s="311">
        <v>67</v>
      </c>
      <c r="X261" s="307">
        <v>25.4</v>
      </c>
      <c r="Y261" s="306">
        <v>2650</v>
      </c>
      <c r="Z261" s="306" t="s">
        <v>5460</v>
      </c>
      <c r="AA261" s="306"/>
      <c r="AB261" s="296" t="s">
        <v>5413</v>
      </c>
      <c r="AC261" s="308" t="s">
        <v>1802</v>
      </c>
      <c r="AD261" s="298">
        <v>33</v>
      </c>
      <c r="AE261" s="308" t="s">
        <v>2093</v>
      </c>
      <c r="AF261" s="309" t="s">
        <v>1886</v>
      </c>
      <c r="AG261" s="308"/>
      <c r="AH261" s="308" t="s">
        <v>1938</v>
      </c>
      <c r="AI261" s="299">
        <v>1.1000000000000001</v>
      </c>
      <c r="AJ261" s="309" t="s">
        <v>265</v>
      </c>
      <c r="AK261" s="309" t="s">
        <v>85</v>
      </c>
      <c r="AL261" s="40" t="s">
        <v>85</v>
      </c>
      <c r="AM261" s="309" t="s">
        <v>85</v>
      </c>
      <c r="AN261" s="309">
        <v>16.100000000000001</v>
      </c>
      <c r="AO261" s="309"/>
      <c r="AP261" s="309">
        <v>4.5</v>
      </c>
      <c r="AQ261" s="309">
        <v>28.7</v>
      </c>
      <c r="AR261" s="309"/>
      <c r="AS261" s="309">
        <v>39</v>
      </c>
      <c r="AT261" s="309"/>
      <c r="AU261" s="309">
        <v>185</v>
      </c>
      <c r="AV261" s="309">
        <v>67</v>
      </c>
      <c r="AW261" s="309">
        <v>35</v>
      </c>
      <c r="AX261" s="81"/>
      <c r="AY261" s="309"/>
      <c r="AZ261" s="310" t="s">
        <v>85</v>
      </c>
      <c r="BA261" s="98" t="s">
        <v>85</v>
      </c>
      <c r="BB261" s="99" t="s">
        <v>85</v>
      </c>
      <c r="BC261" s="98" t="s">
        <v>85</v>
      </c>
      <c r="BD261" s="310">
        <v>28.9</v>
      </c>
      <c r="BE261" s="309">
        <v>18.3</v>
      </c>
      <c r="BF261" s="309">
        <v>18.3</v>
      </c>
      <c r="BG261" s="309">
        <v>10.199999999999999</v>
      </c>
      <c r="BH261" s="379">
        <v>5.5976211402192E-2</v>
      </c>
      <c r="BI261" s="303">
        <v>36</v>
      </c>
      <c r="BJ261" s="309" t="s">
        <v>3930</v>
      </c>
      <c r="BK261" s="80" t="s">
        <v>4050</v>
      </c>
      <c r="BL261" s="309" t="s">
        <v>1194</v>
      </c>
      <c r="BM261" s="309" t="s">
        <v>1166</v>
      </c>
      <c r="BN261" s="309" t="s">
        <v>1186</v>
      </c>
      <c r="BO261" s="309" t="s">
        <v>1203</v>
      </c>
      <c r="BP261" s="309"/>
      <c r="BQ261" s="309"/>
      <c r="BR261" s="309"/>
      <c r="BS261" s="309"/>
      <c r="BT261" s="309"/>
      <c r="BU261" s="309"/>
      <c r="BV261" s="309" t="s">
        <v>1206</v>
      </c>
      <c r="BW261" s="309"/>
      <c r="BX261" s="309" t="s">
        <v>1207</v>
      </c>
      <c r="BY261" s="309"/>
      <c r="BZ261" s="324" t="str">
        <f t="shared" si="12"/>
        <v>DISCONTINUED - MR311 Vex, 16x8, 0mm Offset, 6x120, 67mm Centerbore, Titanium - Matte Black  Lip</v>
      </c>
      <c r="CA261" s="324" t="s">
        <v>3880</v>
      </c>
      <c r="CB261" s="324" t="s">
        <v>3879</v>
      </c>
      <c r="CC261" s="313" t="str">
        <f t="shared" si="14"/>
        <v>STREET (3XX)</v>
      </c>
    </row>
    <row r="262" spans="1:81" s="301" customFormat="1" ht="15.75" customHeight="1">
      <c r="A262" s="22">
        <f t="shared" si="13"/>
        <v>259</v>
      </c>
      <c r="B262" s="99" t="s">
        <v>84</v>
      </c>
      <c r="C262" s="29" t="s">
        <v>1089</v>
      </c>
      <c r="D262" s="303" t="s">
        <v>1147</v>
      </c>
      <c r="E262" s="304" t="s">
        <v>187</v>
      </c>
      <c r="F262" s="304"/>
      <c r="G262" s="304"/>
      <c r="H262" s="304" t="s">
        <v>744</v>
      </c>
      <c r="I262" s="336">
        <v>41640</v>
      </c>
      <c r="J262" s="302">
        <v>43339</v>
      </c>
      <c r="K262" s="293" t="s">
        <v>1274</v>
      </c>
      <c r="L262" s="305">
        <v>183.5</v>
      </c>
      <c r="M262" s="295"/>
      <c r="N262" s="295"/>
      <c r="O262" s="303">
        <v>12</v>
      </c>
      <c r="P262" s="8">
        <v>7</v>
      </c>
      <c r="Q262" s="29" t="s">
        <v>1746</v>
      </c>
      <c r="R262" s="303">
        <v>4</v>
      </c>
      <c r="S262" s="303">
        <v>156</v>
      </c>
      <c r="T262" s="306">
        <v>13</v>
      </c>
      <c r="U262" s="331">
        <v>4.3</v>
      </c>
      <c r="V262" s="303" t="s">
        <v>189</v>
      </c>
      <c r="W262" s="311">
        <v>132</v>
      </c>
      <c r="X262" s="307">
        <v>11.6</v>
      </c>
      <c r="Y262" s="306">
        <v>1600</v>
      </c>
      <c r="Z262" s="306" t="s">
        <v>87</v>
      </c>
      <c r="AA262" s="306"/>
      <c r="AB262" s="296" t="s">
        <v>7153</v>
      </c>
      <c r="AC262" s="308" t="s">
        <v>1623</v>
      </c>
      <c r="AD262" s="298">
        <v>22</v>
      </c>
      <c r="AE262" s="308" t="s">
        <v>85</v>
      </c>
      <c r="AF262" s="309" t="s">
        <v>85</v>
      </c>
      <c r="AG262" s="308"/>
      <c r="AH262" s="308" t="s">
        <v>85</v>
      </c>
      <c r="AI262" s="299" t="s">
        <v>85</v>
      </c>
      <c r="AJ262" s="309" t="s">
        <v>266</v>
      </c>
      <c r="AK262" s="309" t="s">
        <v>85</v>
      </c>
      <c r="AL262" s="40" t="s">
        <v>85</v>
      </c>
      <c r="AM262" s="309" t="s">
        <v>85</v>
      </c>
      <c r="AN262" s="309">
        <v>12.4</v>
      </c>
      <c r="AO262" s="309"/>
      <c r="AP262" s="309">
        <v>3</v>
      </c>
      <c r="AQ262" s="309">
        <v>3</v>
      </c>
      <c r="AR262" s="309"/>
      <c r="AS262" s="309">
        <v>3</v>
      </c>
      <c r="AT262" s="309"/>
      <c r="AU262" s="309">
        <v>140</v>
      </c>
      <c r="AV262" s="309">
        <v>100</v>
      </c>
      <c r="AW262" s="309">
        <v>45</v>
      </c>
      <c r="AX262" s="81"/>
      <c r="AY262" s="309"/>
      <c r="AZ262" s="310" t="s">
        <v>1524</v>
      </c>
      <c r="BA262" s="98" t="s">
        <v>85</v>
      </c>
      <c r="BB262" s="99" t="s">
        <v>1519</v>
      </c>
      <c r="BC262" s="98">
        <v>11</v>
      </c>
      <c r="BD262" s="310">
        <v>15.1</v>
      </c>
      <c r="BE262" s="309">
        <v>10.7</v>
      </c>
      <c r="BF262" s="309">
        <v>14.7</v>
      </c>
      <c r="BG262" s="309">
        <v>9.5</v>
      </c>
      <c r="BH262" s="379">
        <v>2.4486452317319992E-2</v>
      </c>
      <c r="BI262" s="303">
        <v>48</v>
      </c>
      <c r="BJ262" s="309" t="s">
        <v>3930</v>
      </c>
      <c r="BK262" s="80" t="s">
        <v>4050</v>
      </c>
      <c r="BL262" s="309" t="s">
        <v>1208</v>
      </c>
      <c r="BM262" s="309" t="s">
        <v>1209</v>
      </c>
      <c r="BN262" s="309" t="s">
        <v>1157</v>
      </c>
      <c r="BO262" s="309"/>
      <c r="BP262" s="309"/>
      <c r="BQ262" s="309"/>
      <c r="BR262" s="309"/>
      <c r="BS262" s="309"/>
      <c r="BT262" s="309"/>
      <c r="BU262" s="309"/>
      <c r="BV262" s="309" t="s">
        <v>1210</v>
      </c>
      <c r="BW262" s="309"/>
      <c r="BX262" s="309" t="s">
        <v>1211</v>
      </c>
      <c r="BY262" s="309"/>
      <c r="BZ262" s="324" t="str">
        <f t="shared" si="12"/>
        <v>DISCONTINUED - MR401 UTV Beadlock, 12x7, 4+3/+13mm Offset, 4x156, 132mm Centerbore, Matte Black, w/ BH-H20875</v>
      </c>
      <c r="CA262" s="324" t="s">
        <v>3880</v>
      </c>
      <c r="CB262" s="324" t="s">
        <v>3879</v>
      </c>
      <c r="CC262" s="313" t="str">
        <f t="shared" si="14"/>
        <v>UTV (4XX)</v>
      </c>
    </row>
    <row r="263" spans="1:81" s="301" customFormat="1" ht="15.75" customHeight="1">
      <c r="A263" s="22">
        <f t="shared" si="13"/>
        <v>260</v>
      </c>
      <c r="B263" s="99" t="s">
        <v>84</v>
      </c>
      <c r="C263" s="29" t="s">
        <v>1089</v>
      </c>
      <c r="D263" s="303" t="s">
        <v>1147</v>
      </c>
      <c r="E263" s="304" t="s">
        <v>190</v>
      </c>
      <c r="F263" s="304"/>
      <c r="G263" s="304"/>
      <c r="H263" s="304" t="s">
        <v>745</v>
      </c>
      <c r="I263" s="336">
        <v>41640</v>
      </c>
      <c r="J263" s="302">
        <v>43339</v>
      </c>
      <c r="K263" s="293" t="s">
        <v>1274</v>
      </c>
      <c r="L263" s="305">
        <v>183.5</v>
      </c>
      <c r="M263" s="295"/>
      <c r="N263" s="295"/>
      <c r="O263" s="303">
        <v>12</v>
      </c>
      <c r="P263" s="8">
        <v>7</v>
      </c>
      <c r="Q263" s="29" t="s">
        <v>1745</v>
      </c>
      <c r="R263" s="303">
        <v>4</v>
      </c>
      <c r="S263" s="303">
        <v>136</v>
      </c>
      <c r="T263" s="306">
        <v>38</v>
      </c>
      <c r="U263" s="331">
        <v>5.3</v>
      </c>
      <c r="V263" s="303" t="s">
        <v>186</v>
      </c>
      <c r="W263" s="311">
        <v>106</v>
      </c>
      <c r="X263" s="307">
        <v>11.6</v>
      </c>
      <c r="Y263" s="306">
        <v>1600</v>
      </c>
      <c r="Z263" s="306" t="s">
        <v>87</v>
      </c>
      <c r="AA263" s="306"/>
      <c r="AB263" s="296" t="s">
        <v>7151</v>
      </c>
      <c r="AC263" s="308" t="s">
        <v>1622</v>
      </c>
      <c r="AD263" s="298">
        <v>22</v>
      </c>
      <c r="AE263" s="308" t="s">
        <v>85</v>
      </c>
      <c r="AF263" s="309" t="s">
        <v>85</v>
      </c>
      <c r="AG263" s="308"/>
      <c r="AH263" s="308" t="s">
        <v>85</v>
      </c>
      <c r="AI263" s="299" t="s">
        <v>85</v>
      </c>
      <c r="AJ263" s="309" t="s">
        <v>266</v>
      </c>
      <c r="AK263" s="309" t="s">
        <v>85</v>
      </c>
      <c r="AL263" s="40" t="s">
        <v>85</v>
      </c>
      <c r="AM263" s="309" t="s">
        <v>85</v>
      </c>
      <c r="AN263" s="309">
        <v>12.4</v>
      </c>
      <c r="AO263" s="309"/>
      <c r="AP263" s="309">
        <v>3</v>
      </c>
      <c r="AQ263" s="309">
        <v>3</v>
      </c>
      <c r="AR263" s="309"/>
      <c r="AS263" s="309">
        <v>3</v>
      </c>
      <c r="AT263" s="309"/>
      <c r="AU263" s="309">
        <v>141</v>
      </c>
      <c r="AV263" s="309">
        <v>100</v>
      </c>
      <c r="AW263" s="309">
        <v>45</v>
      </c>
      <c r="AX263" s="81"/>
      <c r="AY263" s="309"/>
      <c r="AZ263" s="310" t="s">
        <v>1524</v>
      </c>
      <c r="BA263" s="98" t="s">
        <v>85</v>
      </c>
      <c r="BB263" s="99" t="s">
        <v>1519</v>
      </c>
      <c r="BC263" s="98">
        <v>11</v>
      </c>
      <c r="BD263" s="310">
        <v>15.1</v>
      </c>
      <c r="BE263" s="309">
        <v>10.7</v>
      </c>
      <c r="BF263" s="309">
        <v>14.7</v>
      </c>
      <c r="BG263" s="309">
        <v>9.5</v>
      </c>
      <c r="BH263" s="379">
        <v>2.4486452317319992E-2</v>
      </c>
      <c r="BI263" s="303">
        <v>48</v>
      </c>
      <c r="BJ263" s="309" t="s">
        <v>3930</v>
      </c>
      <c r="BK263" s="80" t="s">
        <v>4050</v>
      </c>
      <c r="BL263" s="309" t="s">
        <v>1208</v>
      </c>
      <c r="BM263" s="309" t="s">
        <v>1209</v>
      </c>
      <c r="BN263" s="309" t="s">
        <v>1157</v>
      </c>
      <c r="BO263" s="309"/>
      <c r="BP263" s="309"/>
      <c r="BQ263" s="309"/>
      <c r="BR263" s="309"/>
      <c r="BS263" s="309"/>
      <c r="BT263" s="309"/>
      <c r="BU263" s="309"/>
      <c r="BV263" s="309" t="s">
        <v>1210</v>
      </c>
      <c r="BW263" s="309"/>
      <c r="BX263" s="309" t="s">
        <v>1211</v>
      </c>
      <c r="BY263" s="309"/>
      <c r="BZ263" s="324" t="str">
        <f t="shared" si="12"/>
        <v>DISCONTINUED - MR401 UTV Beadlock, 12x7, 5+2/+38mm Offset, 4x136, 106mm Centerbore, Matte Black, w/ BH-H20875</v>
      </c>
      <c r="CA263" s="324" t="s">
        <v>3880</v>
      </c>
      <c r="CB263" s="324" t="s">
        <v>3879</v>
      </c>
      <c r="CC263" s="313" t="str">
        <f t="shared" si="14"/>
        <v>UTV (4XX)</v>
      </c>
    </row>
    <row r="264" spans="1:81" s="301" customFormat="1" ht="15.75" customHeight="1">
      <c r="A264" s="22">
        <f t="shared" si="13"/>
        <v>261</v>
      </c>
      <c r="B264" s="99" t="s">
        <v>84</v>
      </c>
      <c r="C264" s="29" t="s">
        <v>1089</v>
      </c>
      <c r="D264" s="303" t="s">
        <v>1149</v>
      </c>
      <c r="E264" s="304" t="s">
        <v>216</v>
      </c>
      <c r="F264" s="304"/>
      <c r="G264" s="304"/>
      <c r="H264" s="304" t="s">
        <v>776</v>
      </c>
      <c r="I264" s="336">
        <v>41640</v>
      </c>
      <c r="J264" s="302">
        <v>43339</v>
      </c>
      <c r="K264" s="293" t="s">
        <v>1274</v>
      </c>
      <c r="L264" s="305">
        <v>118.5</v>
      </c>
      <c r="M264" s="295"/>
      <c r="N264" s="295"/>
      <c r="O264" s="303">
        <v>14</v>
      </c>
      <c r="P264" s="8">
        <v>7</v>
      </c>
      <c r="Q264" s="29" t="s">
        <v>1743</v>
      </c>
      <c r="R264" s="303">
        <v>4</v>
      </c>
      <c r="S264" s="303">
        <v>110</v>
      </c>
      <c r="T264" s="306">
        <v>38</v>
      </c>
      <c r="U264" s="331">
        <v>5.3</v>
      </c>
      <c r="V264" s="303" t="s">
        <v>186</v>
      </c>
      <c r="W264" s="311">
        <v>84</v>
      </c>
      <c r="X264" s="307">
        <v>13.2</v>
      </c>
      <c r="Y264" s="306">
        <v>1000</v>
      </c>
      <c r="Z264" s="306" t="s">
        <v>87</v>
      </c>
      <c r="AA264" s="306"/>
      <c r="AB264" s="296" t="s">
        <v>4481</v>
      </c>
      <c r="AC264" s="308" t="s">
        <v>1643</v>
      </c>
      <c r="AD264" s="298">
        <v>22</v>
      </c>
      <c r="AE264" s="308" t="s">
        <v>85</v>
      </c>
      <c r="AF264" s="309" t="s">
        <v>1894</v>
      </c>
      <c r="AG264" s="308"/>
      <c r="AH264" s="308" t="s">
        <v>1541</v>
      </c>
      <c r="AI264" s="299">
        <v>1.1000000000000001</v>
      </c>
      <c r="AJ264" s="309" t="s">
        <v>266</v>
      </c>
      <c r="AK264" s="309" t="s">
        <v>85</v>
      </c>
      <c r="AL264" s="40" t="s">
        <v>85</v>
      </c>
      <c r="AM264" s="309" t="s">
        <v>85</v>
      </c>
      <c r="AN264" s="309">
        <v>12.4</v>
      </c>
      <c r="AO264" s="309"/>
      <c r="AP264" s="309">
        <v>3</v>
      </c>
      <c r="AQ264" s="309">
        <v>3</v>
      </c>
      <c r="AR264" s="309"/>
      <c r="AS264" s="309">
        <v>3</v>
      </c>
      <c r="AT264" s="309"/>
      <c r="AU264" s="309">
        <v>161</v>
      </c>
      <c r="AV264" s="309">
        <v>68</v>
      </c>
      <c r="AW264" s="309">
        <v>51</v>
      </c>
      <c r="AX264" s="81"/>
      <c r="AY264" s="309"/>
      <c r="AZ264" s="310" t="s">
        <v>85</v>
      </c>
      <c r="BA264" s="98" t="s">
        <v>85</v>
      </c>
      <c r="BB264" s="99" t="s">
        <v>85</v>
      </c>
      <c r="BC264" s="98" t="s">
        <v>85</v>
      </c>
      <c r="BD264" s="310">
        <v>16.7</v>
      </c>
      <c r="BE264" s="309">
        <v>16.7</v>
      </c>
      <c r="BF264" s="309">
        <v>16.7</v>
      </c>
      <c r="BG264" s="309">
        <v>9.5</v>
      </c>
      <c r="BH264" s="379">
        <v>4.3416788650119983E-2</v>
      </c>
      <c r="BI264" s="303">
        <v>48</v>
      </c>
      <c r="BJ264" s="309" t="s">
        <v>3930</v>
      </c>
      <c r="BK264" s="80" t="s">
        <v>4050</v>
      </c>
      <c r="BL264" s="309" t="s">
        <v>1155</v>
      </c>
      <c r="BM264" s="309" t="s">
        <v>1156</v>
      </c>
      <c r="BN264" s="309" t="s">
        <v>1219</v>
      </c>
      <c r="BO264" s="309"/>
      <c r="BP264" s="309"/>
      <c r="BQ264" s="309"/>
      <c r="BR264" s="309"/>
      <c r="BS264" s="309"/>
      <c r="BT264" s="309"/>
      <c r="BU264" s="309"/>
      <c r="BV264" s="309" t="s">
        <v>1222</v>
      </c>
      <c r="BW264" s="309"/>
      <c r="BX264" s="309" t="s">
        <v>1223</v>
      </c>
      <c r="BY264" s="309"/>
      <c r="BZ264" s="324" t="str">
        <f t="shared" si="12"/>
        <v>DISCONTINUED - MR402 The Standard UTV, 14x7, 5+2/+38mm Offset, 4x110, 84mm Centerbore, Matte Black</v>
      </c>
      <c r="CA264" s="324" t="s">
        <v>3880</v>
      </c>
      <c r="CB264" s="324" t="s">
        <v>3879</v>
      </c>
      <c r="CC264" s="313" t="str">
        <f t="shared" si="14"/>
        <v>UTV (4XX)</v>
      </c>
    </row>
    <row r="265" spans="1:81" s="301" customFormat="1" ht="15.75" customHeight="1">
      <c r="A265" s="22">
        <f t="shared" si="13"/>
        <v>262</v>
      </c>
      <c r="B265" s="99" t="s">
        <v>84</v>
      </c>
      <c r="C265" s="29" t="s">
        <v>1089</v>
      </c>
      <c r="D265" s="303" t="s">
        <v>1106</v>
      </c>
      <c r="E265" s="304" t="s">
        <v>222</v>
      </c>
      <c r="F265" s="304"/>
      <c r="G265" s="304"/>
      <c r="H265" s="304" t="s">
        <v>790</v>
      </c>
      <c r="I265" s="336">
        <v>42370</v>
      </c>
      <c r="J265" s="302">
        <v>43339</v>
      </c>
      <c r="K265" s="293" t="s">
        <v>1274</v>
      </c>
      <c r="L265" s="305">
        <v>224.5</v>
      </c>
      <c r="M265" s="295"/>
      <c r="N265" s="295"/>
      <c r="O265" s="303">
        <v>14</v>
      </c>
      <c r="P265" s="8">
        <v>7</v>
      </c>
      <c r="Q265" s="29" t="s">
        <v>1743</v>
      </c>
      <c r="R265" s="303">
        <v>4</v>
      </c>
      <c r="S265" s="303">
        <v>110</v>
      </c>
      <c r="T265" s="306">
        <v>13</v>
      </c>
      <c r="U265" s="331">
        <v>4.3</v>
      </c>
      <c r="V265" s="303" t="s">
        <v>189</v>
      </c>
      <c r="W265" s="311">
        <v>80.3</v>
      </c>
      <c r="X265" s="307">
        <v>21</v>
      </c>
      <c r="Y265" s="306">
        <v>1600</v>
      </c>
      <c r="Z265" s="306" t="s">
        <v>87</v>
      </c>
      <c r="AA265" s="306"/>
      <c r="AB265" s="296" t="s">
        <v>7188</v>
      </c>
      <c r="AC265" s="308" t="s">
        <v>1643</v>
      </c>
      <c r="AD265" s="298">
        <v>22</v>
      </c>
      <c r="AE265" s="308" t="s">
        <v>85</v>
      </c>
      <c r="AF265" s="309" t="s">
        <v>1894</v>
      </c>
      <c r="AG265" s="308"/>
      <c r="AH265" s="308" t="s">
        <v>85</v>
      </c>
      <c r="AI265" s="299" t="s">
        <v>85</v>
      </c>
      <c r="AJ265" s="309" t="s">
        <v>266</v>
      </c>
      <c r="AK265" s="309" t="s">
        <v>85</v>
      </c>
      <c r="AL265" s="40" t="s">
        <v>85</v>
      </c>
      <c r="AM265" s="309" t="s">
        <v>85</v>
      </c>
      <c r="AN265" s="309">
        <v>12.4</v>
      </c>
      <c r="AO265" s="309"/>
      <c r="AP265" s="309">
        <v>3</v>
      </c>
      <c r="AQ265" s="309">
        <v>25</v>
      </c>
      <c r="AR265" s="309"/>
      <c r="AS265" s="309">
        <v>16</v>
      </c>
      <c r="AT265" s="309"/>
      <c r="AU265" s="309">
        <v>167</v>
      </c>
      <c r="AV265" s="309">
        <v>60</v>
      </c>
      <c r="AW265" s="309">
        <v>43</v>
      </c>
      <c r="AX265" s="81"/>
      <c r="AY265" s="309"/>
      <c r="AZ265" s="310" t="s">
        <v>1528</v>
      </c>
      <c r="BA265" s="98" t="s">
        <v>85</v>
      </c>
      <c r="BB265" s="99" t="s">
        <v>1519</v>
      </c>
      <c r="BC265" s="98">
        <v>11</v>
      </c>
      <c r="BD265" s="310">
        <v>24.5</v>
      </c>
      <c r="BE265" s="309">
        <v>16.5</v>
      </c>
      <c r="BF265" s="309">
        <v>16.5</v>
      </c>
      <c r="BG265" s="309">
        <v>9.6</v>
      </c>
      <c r="BH265" s="379">
        <v>4.2829230470399993E-2</v>
      </c>
      <c r="BI265" s="303">
        <v>48</v>
      </c>
      <c r="BJ265" s="309" t="s">
        <v>3930</v>
      </c>
      <c r="BK265" s="80" t="s">
        <v>4050</v>
      </c>
      <c r="BL265" s="309" t="s">
        <v>1155</v>
      </c>
      <c r="BM265" s="309" t="s">
        <v>1216</v>
      </c>
      <c r="BN265" s="309" t="s">
        <v>1217</v>
      </c>
      <c r="BO265" s="309" t="s">
        <v>1219</v>
      </c>
      <c r="BP265" s="309"/>
      <c r="BQ265" s="309"/>
      <c r="BR265" s="309"/>
      <c r="BS265" s="309"/>
      <c r="BT265" s="309"/>
      <c r="BU265" s="309"/>
      <c r="BV265" s="309" t="s">
        <v>1226</v>
      </c>
      <c r="BW265" s="309"/>
      <c r="BX265" s="309" t="s">
        <v>1227</v>
      </c>
      <c r="BY265" s="309"/>
      <c r="BZ265" s="324" t="str">
        <f t="shared" si="12"/>
        <v>DISCONTINUED - MR405 UTV Beadlock, 14x7, 4+3/+13mm Offset, 4x110, 80.3mm Centerbore, Matte Black, w/ BH-H20875</v>
      </c>
      <c r="CA265" s="324" t="s">
        <v>3880</v>
      </c>
      <c r="CB265" s="324" t="s">
        <v>3879</v>
      </c>
      <c r="CC265" s="313" t="str">
        <f t="shared" si="14"/>
        <v>UTV (4XX)</v>
      </c>
    </row>
    <row r="266" spans="1:81" s="301" customFormat="1" ht="15.75" customHeight="1">
      <c r="A266" s="22">
        <f t="shared" si="13"/>
        <v>263</v>
      </c>
      <c r="B266" s="99" t="s">
        <v>84</v>
      </c>
      <c r="C266" s="29" t="s">
        <v>1089</v>
      </c>
      <c r="D266" s="303" t="s">
        <v>1106</v>
      </c>
      <c r="E266" s="304" t="s">
        <v>225</v>
      </c>
      <c r="F266" s="304"/>
      <c r="G266" s="304"/>
      <c r="H266" s="304" t="s">
        <v>796</v>
      </c>
      <c r="I266" s="336">
        <v>42370</v>
      </c>
      <c r="J266" s="302">
        <v>43339</v>
      </c>
      <c r="K266" s="293" t="s">
        <v>1274</v>
      </c>
      <c r="L266" s="305">
        <v>224.5</v>
      </c>
      <c r="M266" s="295"/>
      <c r="N266" s="295"/>
      <c r="O266" s="303">
        <v>14</v>
      </c>
      <c r="P266" s="8">
        <v>7</v>
      </c>
      <c r="Q266" s="29" t="s">
        <v>1743</v>
      </c>
      <c r="R266" s="303">
        <v>4</v>
      </c>
      <c r="S266" s="303">
        <v>110</v>
      </c>
      <c r="T266" s="306">
        <v>38</v>
      </c>
      <c r="U266" s="331">
        <v>5.3</v>
      </c>
      <c r="V266" s="303" t="s">
        <v>186</v>
      </c>
      <c r="W266" s="311">
        <v>80.3</v>
      </c>
      <c r="X266" s="307">
        <v>21</v>
      </c>
      <c r="Y266" s="306">
        <v>1600</v>
      </c>
      <c r="Z266" s="306" t="s">
        <v>87</v>
      </c>
      <c r="AA266" s="306"/>
      <c r="AB266" s="296" t="s">
        <v>4481</v>
      </c>
      <c r="AC266" s="308" t="s">
        <v>1643</v>
      </c>
      <c r="AD266" s="298">
        <v>22</v>
      </c>
      <c r="AE266" s="308" t="s">
        <v>85</v>
      </c>
      <c r="AF266" s="309" t="s">
        <v>1894</v>
      </c>
      <c r="AG266" s="308"/>
      <c r="AH266" s="308" t="s">
        <v>85</v>
      </c>
      <c r="AI266" s="299" t="s">
        <v>85</v>
      </c>
      <c r="AJ266" s="309" t="s">
        <v>266</v>
      </c>
      <c r="AK266" s="309" t="s">
        <v>85</v>
      </c>
      <c r="AL266" s="40" t="s">
        <v>85</v>
      </c>
      <c r="AM266" s="309" t="s">
        <v>85</v>
      </c>
      <c r="AN266" s="309">
        <v>12.4</v>
      </c>
      <c r="AO266" s="309"/>
      <c r="AP266" s="309">
        <v>3</v>
      </c>
      <c r="AQ266" s="309">
        <v>25</v>
      </c>
      <c r="AR266" s="309"/>
      <c r="AS266" s="309">
        <v>16</v>
      </c>
      <c r="AT266" s="309"/>
      <c r="AU266" s="309">
        <v>167</v>
      </c>
      <c r="AV266" s="309">
        <v>68</v>
      </c>
      <c r="AW266" s="309">
        <v>51</v>
      </c>
      <c r="AX266" s="81"/>
      <c r="AY266" s="309"/>
      <c r="AZ266" s="310" t="s">
        <v>1528</v>
      </c>
      <c r="BA266" s="98" t="s">
        <v>85</v>
      </c>
      <c r="BB266" s="99" t="s">
        <v>1519</v>
      </c>
      <c r="BC266" s="98">
        <v>11</v>
      </c>
      <c r="BD266" s="310">
        <v>24.5</v>
      </c>
      <c r="BE266" s="309">
        <v>16.5</v>
      </c>
      <c r="BF266" s="309">
        <v>16.5</v>
      </c>
      <c r="BG266" s="309">
        <v>9.6</v>
      </c>
      <c r="BH266" s="379">
        <v>4.2829230470399993E-2</v>
      </c>
      <c r="BI266" s="303">
        <v>48</v>
      </c>
      <c r="BJ266" s="309" t="s">
        <v>3930</v>
      </c>
      <c r="BK266" s="80" t="s">
        <v>4050</v>
      </c>
      <c r="BL266" s="309" t="s">
        <v>1155</v>
      </c>
      <c r="BM266" s="309" t="s">
        <v>1216</v>
      </c>
      <c r="BN266" s="309" t="s">
        <v>1217</v>
      </c>
      <c r="BO266" s="309" t="s">
        <v>1219</v>
      </c>
      <c r="BP266" s="309"/>
      <c r="BQ266" s="309"/>
      <c r="BR266" s="309"/>
      <c r="BS266" s="309"/>
      <c r="BT266" s="309"/>
      <c r="BU266" s="309"/>
      <c r="BV266" s="309" t="s">
        <v>1226</v>
      </c>
      <c r="BW266" s="309"/>
      <c r="BX266" s="309" t="s">
        <v>1227</v>
      </c>
      <c r="BY266" s="309"/>
      <c r="BZ266" s="324" t="str">
        <f t="shared" si="12"/>
        <v>DISCONTINUED - MR405 UTV Beadlock, 14x7, 5+2/+38mm Offset, 4x110, 80.3mm Centerbore, Matte Black, w/ BH-H20875</v>
      </c>
      <c r="CA266" s="324" t="s">
        <v>3880</v>
      </c>
      <c r="CB266" s="324" t="s">
        <v>3879</v>
      </c>
      <c r="CC266" s="313" t="str">
        <f t="shared" si="14"/>
        <v>UTV (4XX)</v>
      </c>
    </row>
    <row r="267" spans="1:81" s="301" customFormat="1" ht="15.75" customHeight="1">
      <c r="A267" s="22">
        <f t="shared" si="13"/>
        <v>264</v>
      </c>
      <c r="B267" s="99" t="s">
        <v>84</v>
      </c>
      <c r="C267" s="29" t="s">
        <v>1089</v>
      </c>
      <c r="D267" s="303" t="s">
        <v>1106</v>
      </c>
      <c r="E267" s="304" t="s">
        <v>224</v>
      </c>
      <c r="F267" s="304"/>
      <c r="G267" s="304"/>
      <c r="H267" s="304" t="s">
        <v>791</v>
      </c>
      <c r="I267" s="336">
        <v>42370</v>
      </c>
      <c r="J267" s="302">
        <v>43339</v>
      </c>
      <c r="K267" s="293" t="s">
        <v>1274</v>
      </c>
      <c r="L267" s="305">
        <v>224.5</v>
      </c>
      <c r="M267" s="295"/>
      <c r="N267" s="295"/>
      <c r="O267" s="303">
        <v>14</v>
      </c>
      <c r="P267" s="8">
        <v>7</v>
      </c>
      <c r="Q267" s="29" t="s">
        <v>1743</v>
      </c>
      <c r="R267" s="303">
        <v>4</v>
      </c>
      <c r="S267" s="303">
        <v>110</v>
      </c>
      <c r="T267" s="306">
        <v>13</v>
      </c>
      <c r="U267" s="331">
        <v>4.3</v>
      </c>
      <c r="V267" s="303" t="s">
        <v>189</v>
      </c>
      <c r="W267" s="311">
        <v>80.3</v>
      </c>
      <c r="X267" s="307">
        <v>21</v>
      </c>
      <c r="Y267" s="306">
        <v>1600</v>
      </c>
      <c r="Z267" s="306" t="s">
        <v>5462</v>
      </c>
      <c r="AA267" s="306"/>
      <c r="AB267" s="296" t="s">
        <v>7188</v>
      </c>
      <c r="AC267" s="308" t="s">
        <v>1643</v>
      </c>
      <c r="AD267" s="298">
        <v>22</v>
      </c>
      <c r="AE267" s="308" t="s">
        <v>85</v>
      </c>
      <c r="AF267" s="309" t="s">
        <v>1894</v>
      </c>
      <c r="AG267" s="308"/>
      <c r="AH267" s="308" t="s">
        <v>85</v>
      </c>
      <c r="AI267" s="299" t="s">
        <v>85</v>
      </c>
      <c r="AJ267" s="309" t="s">
        <v>266</v>
      </c>
      <c r="AK267" s="309" t="s">
        <v>85</v>
      </c>
      <c r="AL267" s="40" t="s">
        <v>85</v>
      </c>
      <c r="AM267" s="309" t="s">
        <v>85</v>
      </c>
      <c r="AN267" s="309">
        <v>12.4</v>
      </c>
      <c r="AO267" s="309"/>
      <c r="AP267" s="309">
        <v>3</v>
      </c>
      <c r="AQ267" s="309">
        <v>25</v>
      </c>
      <c r="AR267" s="309"/>
      <c r="AS267" s="309">
        <v>16</v>
      </c>
      <c r="AT267" s="309"/>
      <c r="AU267" s="309">
        <v>167</v>
      </c>
      <c r="AV267" s="309">
        <v>60</v>
      </c>
      <c r="AW267" s="309">
        <v>43</v>
      </c>
      <c r="AX267" s="81"/>
      <c r="AY267" s="309"/>
      <c r="AZ267" s="310" t="s">
        <v>1528</v>
      </c>
      <c r="BA267" s="98" t="s">
        <v>85</v>
      </c>
      <c r="BB267" s="99" t="s">
        <v>1519</v>
      </c>
      <c r="BC267" s="98">
        <v>11</v>
      </c>
      <c r="BD267" s="310">
        <v>24.5</v>
      </c>
      <c r="BE267" s="309">
        <v>16.5</v>
      </c>
      <c r="BF267" s="309">
        <v>16.5</v>
      </c>
      <c r="BG267" s="309">
        <v>9.6</v>
      </c>
      <c r="BH267" s="379">
        <v>4.2829230470399993E-2</v>
      </c>
      <c r="BI267" s="303">
        <v>48</v>
      </c>
      <c r="BJ267" s="309" t="s">
        <v>3930</v>
      </c>
      <c r="BK267" s="80" t="s">
        <v>4050</v>
      </c>
      <c r="BL267" s="309" t="s">
        <v>1200</v>
      </c>
      <c r="BM267" s="309" t="s">
        <v>1216</v>
      </c>
      <c r="BN267" s="309" t="s">
        <v>1217</v>
      </c>
      <c r="BO267" s="309" t="s">
        <v>1219</v>
      </c>
      <c r="BP267" s="309"/>
      <c r="BQ267" s="309"/>
      <c r="BR267" s="309"/>
      <c r="BS267" s="309"/>
      <c r="BT267" s="309"/>
      <c r="BU267" s="309"/>
      <c r="BV267" s="309" t="s">
        <v>1228</v>
      </c>
      <c r="BW267" s="309"/>
      <c r="BX267" s="309" t="s">
        <v>1229</v>
      </c>
      <c r="BY267" s="309"/>
      <c r="BZ267" s="324" t="str">
        <f t="shared" si="12"/>
        <v>DISCONTINUED - MR405 UTV Beadlock, 14x7, 4+3/+13mm Offset, 4x110, 80.3mm Centerbore, Method Bronze - Matte Black Ring, w/ BH-H20875</v>
      </c>
      <c r="CA267" s="324" t="s">
        <v>3880</v>
      </c>
      <c r="CB267" s="324" t="s">
        <v>3879</v>
      </c>
      <c r="CC267" s="313" t="str">
        <f t="shared" si="14"/>
        <v>UTV (4XX)</v>
      </c>
    </row>
    <row r="268" spans="1:81" s="301" customFormat="1" ht="15.75" customHeight="1">
      <c r="A268" s="22">
        <f t="shared" si="13"/>
        <v>265</v>
      </c>
      <c r="B268" s="99" t="s">
        <v>84</v>
      </c>
      <c r="C268" s="29" t="s">
        <v>1089</v>
      </c>
      <c r="D268" s="303" t="s">
        <v>1106</v>
      </c>
      <c r="E268" s="304" t="s">
        <v>226</v>
      </c>
      <c r="F268" s="304"/>
      <c r="G268" s="304"/>
      <c r="H268" s="304" t="s">
        <v>797</v>
      </c>
      <c r="I268" s="336">
        <v>42370</v>
      </c>
      <c r="J268" s="302">
        <v>43339</v>
      </c>
      <c r="K268" s="293" t="s">
        <v>1274</v>
      </c>
      <c r="L268" s="305">
        <v>224.5</v>
      </c>
      <c r="M268" s="295"/>
      <c r="N268" s="295"/>
      <c r="O268" s="303">
        <v>14</v>
      </c>
      <c r="P268" s="8">
        <v>7</v>
      </c>
      <c r="Q268" s="29" t="s">
        <v>1743</v>
      </c>
      <c r="R268" s="303">
        <v>4</v>
      </c>
      <c r="S268" s="303">
        <v>110</v>
      </c>
      <c r="T268" s="306">
        <v>38</v>
      </c>
      <c r="U268" s="331">
        <v>5.3</v>
      </c>
      <c r="V268" s="303" t="s">
        <v>186</v>
      </c>
      <c r="W268" s="311">
        <v>80.3</v>
      </c>
      <c r="X268" s="307">
        <v>21</v>
      </c>
      <c r="Y268" s="306">
        <v>1600</v>
      </c>
      <c r="Z268" s="306" t="s">
        <v>5462</v>
      </c>
      <c r="AA268" s="306"/>
      <c r="AB268" s="296" t="s">
        <v>4481</v>
      </c>
      <c r="AC268" s="308" t="s">
        <v>1643</v>
      </c>
      <c r="AD268" s="298">
        <v>22</v>
      </c>
      <c r="AE268" s="308" t="s">
        <v>85</v>
      </c>
      <c r="AF268" s="309" t="s">
        <v>1894</v>
      </c>
      <c r="AG268" s="308"/>
      <c r="AH268" s="308" t="s">
        <v>85</v>
      </c>
      <c r="AI268" s="299" t="s">
        <v>85</v>
      </c>
      <c r="AJ268" s="309" t="s">
        <v>266</v>
      </c>
      <c r="AK268" s="309" t="s">
        <v>85</v>
      </c>
      <c r="AL268" s="40" t="s">
        <v>85</v>
      </c>
      <c r="AM268" s="309" t="s">
        <v>85</v>
      </c>
      <c r="AN268" s="309">
        <v>12.4</v>
      </c>
      <c r="AO268" s="309"/>
      <c r="AP268" s="309">
        <v>3</v>
      </c>
      <c r="AQ268" s="309">
        <v>25</v>
      </c>
      <c r="AR268" s="309"/>
      <c r="AS268" s="309">
        <v>16</v>
      </c>
      <c r="AT268" s="309"/>
      <c r="AU268" s="309">
        <v>167</v>
      </c>
      <c r="AV268" s="309">
        <v>68</v>
      </c>
      <c r="AW268" s="309">
        <v>51</v>
      </c>
      <c r="AX268" s="81"/>
      <c r="AY268" s="309"/>
      <c r="AZ268" s="310" t="s">
        <v>1528</v>
      </c>
      <c r="BA268" s="98" t="s">
        <v>85</v>
      </c>
      <c r="BB268" s="99" t="s">
        <v>1519</v>
      </c>
      <c r="BC268" s="98">
        <v>11</v>
      </c>
      <c r="BD268" s="310">
        <v>24.5</v>
      </c>
      <c r="BE268" s="309">
        <v>16.5</v>
      </c>
      <c r="BF268" s="309">
        <v>16.5</v>
      </c>
      <c r="BG268" s="309">
        <v>9.6</v>
      </c>
      <c r="BH268" s="379">
        <v>4.2829230470399993E-2</v>
      </c>
      <c r="BI268" s="303">
        <v>48</v>
      </c>
      <c r="BJ268" s="309" t="s">
        <v>3930</v>
      </c>
      <c r="BK268" s="80" t="s">
        <v>4050</v>
      </c>
      <c r="BL268" s="309" t="s">
        <v>1200</v>
      </c>
      <c r="BM268" s="309" t="s">
        <v>1216</v>
      </c>
      <c r="BN268" s="309" t="s">
        <v>1217</v>
      </c>
      <c r="BO268" s="309" t="s">
        <v>1219</v>
      </c>
      <c r="BP268" s="309"/>
      <c r="BQ268" s="309"/>
      <c r="BR268" s="309"/>
      <c r="BS268" s="309"/>
      <c r="BT268" s="309"/>
      <c r="BU268" s="309"/>
      <c r="BV268" s="309" t="s">
        <v>1228</v>
      </c>
      <c r="BW268" s="309"/>
      <c r="BX268" s="309" t="s">
        <v>1229</v>
      </c>
      <c r="BY268" s="309"/>
      <c r="BZ268" s="324" t="str">
        <f t="shared" si="12"/>
        <v>DISCONTINUED - MR405 UTV Beadlock, 14x7, 5+2/+38mm Offset, 4x110, 80.3mm Centerbore, Method Bronze - Matte Black Ring, w/ BH-H20875</v>
      </c>
      <c r="CA268" s="324" t="s">
        <v>3880</v>
      </c>
      <c r="CB268" s="324" t="s">
        <v>3879</v>
      </c>
      <c r="CC268" s="313" t="str">
        <f t="shared" si="14"/>
        <v>UTV (4XX)</v>
      </c>
    </row>
    <row r="269" spans="1:81" s="301" customFormat="1" ht="15.75" customHeight="1">
      <c r="A269" s="22">
        <f t="shared" si="13"/>
        <v>266</v>
      </c>
      <c r="B269" s="99" t="s">
        <v>84</v>
      </c>
      <c r="C269" s="29" t="s">
        <v>1089</v>
      </c>
      <c r="D269" s="303" t="s">
        <v>1106</v>
      </c>
      <c r="E269" s="304" t="s">
        <v>227</v>
      </c>
      <c r="F269" s="304"/>
      <c r="G269" s="304"/>
      <c r="H269" s="304" t="s">
        <v>802</v>
      </c>
      <c r="I269" s="336">
        <v>42370</v>
      </c>
      <c r="J269" s="302">
        <v>43339</v>
      </c>
      <c r="K269" s="293" t="s">
        <v>1274</v>
      </c>
      <c r="L269" s="305">
        <v>249.5</v>
      </c>
      <c r="M269" s="295"/>
      <c r="N269" s="295"/>
      <c r="O269" s="303">
        <v>15</v>
      </c>
      <c r="P269" s="8">
        <v>7</v>
      </c>
      <c r="Q269" s="29" t="s">
        <v>1743</v>
      </c>
      <c r="R269" s="303">
        <v>4</v>
      </c>
      <c r="S269" s="303">
        <v>110</v>
      </c>
      <c r="T269" s="306">
        <v>13</v>
      </c>
      <c r="U269" s="331">
        <v>4.3</v>
      </c>
      <c r="V269" s="303" t="s">
        <v>189</v>
      </c>
      <c r="W269" s="311">
        <v>80.3</v>
      </c>
      <c r="X269" s="307">
        <v>23.4</v>
      </c>
      <c r="Y269" s="306">
        <v>1600</v>
      </c>
      <c r="Z269" s="306" t="s">
        <v>87</v>
      </c>
      <c r="AA269" s="306"/>
      <c r="AB269" s="296" t="s">
        <v>7186</v>
      </c>
      <c r="AC269" s="308" t="s">
        <v>1643</v>
      </c>
      <c r="AD269" s="298">
        <v>22</v>
      </c>
      <c r="AE269" s="308" t="s">
        <v>85</v>
      </c>
      <c r="AF269" s="309" t="s">
        <v>1894</v>
      </c>
      <c r="AG269" s="308"/>
      <c r="AH269" s="308" t="s">
        <v>85</v>
      </c>
      <c r="AI269" s="299" t="s">
        <v>85</v>
      </c>
      <c r="AJ269" s="309" t="s">
        <v>266</v>
      </c>
      <c r="AK269" s="309" t="s">
        <v>85</v>
      </c>
      <c r="AL269" s="40" t="s">
        <v>85</v>
      </c>
      <c r="AM269" s="309" t="s">
        <v>85</v>
      </c>
      <c r="AN269" s="309">
        <v>12.4</v>
      </c>
      <c r="AO269" s="309"/>
      <c r="AP269" s="309">
        <v>3</v>
      </c>
      <c r="AQ269" s="309">
        <v>9</v>
      </c>
      <c r="AR269" s="309"/>
      <c r="AS269" s="309">
        <v>12</v>
      </c>
      <c r="AT269" s="309"/>
      <c r="AU269" s="309">
        <v>169</v>
      </c>
      <c r="AV269" s="309">
        <v>68</v>
      </c>
      <c r="AW269" s="309">
        <v>51</v>
      </c>
      <c r="AX269" s="81"/>
      <c r="AY269" s="309"/>
      <c r="AZ269" s="310" t="s">
        <v>1531</v>
      </c>
      <c r="BA269" s="98" t="s">
        <v>85</v>
      </c>
      <c r="BB269" s="99" t="s">
        <v>1520</v>
      </c>
      <c r="BC269" s="98">
        <v>11</v>
      </c>
      <c r="BD269" s="310">
        <v>26.9</v>
      </c>
      <c r="BE269" s="309">
        <v>17.5</v>
      </c>
      <c r="BF269" s="309">
        <v>17.5</v>
      </c>
      <c r="BG269" s="309">
        <v>9.6</v>
      </c>
      <c r="BH269" s="379">
        <v>4.8177968159999994E-2</v>
      </c>
      <c r="BI269" s="303">
        <v>48</v>
      </c>
      <c r="BJ269" s="309" t="s">
        <v>3930</v>
      </c>
      <c r="BK269" s="80" t="s">
        <v>4050</v>
      </c>
      <c r="BL269" s="309" t="s">
        <v>1155</v>
      </c>
      <c r="BM269" s="309" t="s">
        <v>1216</v>
      </c>
      <c r="BN269" s="309" t="s">
        <v>1217</v>
      </c>
      <c r="BO269" s="309" t="s">
        <v>1219</v>
      </c>
      <c r="BP269" s="309"/>
      <c r="BQ269" s="309"/>
      <c r="BR269" s="309"/>
      <c r="BS269" s="309"/>
      <c r="BT269" s="309"/>
      <c r="BU269" s="309"/>
      <c r="BV269" s="309" t="s">
        <v>1226</v>
      </c>
      <c r="BW269" s="309"/>
      <c r="BX269" s="309" t="s">
        <v>1227</v>
      </c>
      <c r="BY269" s="309"/>
      <c r="BZ269" s="324" t="str">
        <f t="shared" si="12"/>
        <v>DISCONTINUED - MR405 UTV Beadlock, 15x7, 4+3/+13mm Offset, 4x110, 80.3mm Centerbore, Matte Black, w/ BH-H24100</v>
      </c>
      <c r="CA269" s="324" t="s">
        <v>3880</v>
      </c>
      <c r="CB269" s="324" t="s">
        <v>3879</v>
      </c>
      <c r="CC269" s="313" t="str">
        <f t="shared" si="14"/>
        <v>UTV (4XX)</v>
      </c>
    </row>
    <row r="270" spans="1:81" s="301" customFormat="1" ht="15.75" customHeight="1">
      <c r="A270" s="22">
        <f t="shared" si="13"/>
        <v>267</v>
      </c>
      <c r="B270" s="99" t="s">
        <v>84</v>
      </c>
      <c r="C270" s="29" t="s">
        <v>1089</v>
      </c>
      <c r="D270" s="303" t="s">
        <v>1106</v>
      </c>
      <c r="E270" s="304" t="s">
        <v>228</v>
      </c>
      <c r="F270" s="304"/>
      <c r="G270" s="304"/>
      <c r="H270" s="304" t="s">
        <v>803</v>
      </c>
      <c r="I270" s="336">
        <v>42370</v>
      </c>
      <c r="J270" s="302">
        <v>43339</v>
      </c>
      <c r="K270" s="293" t="s">
        <v>1274</v>
      </c>
      <c r="L270" s="305">
        <v>249.5</v>
      </c>
      <c r="M270" s="295"/>
      <c r="N270" s="295"/>
      <c r="O270" s="303">
        <v>15</v>
      </c>
      <c r="P270" s="8">
        <v>7</v>
      </c>
      <c r="Q270" s="29" t="s">
        <v>1743</v>
      </c>
      <c r="R270" s="303">
        <v>4</v>
      </c>
      <c r="S270" s="303">
        <v>110</v>
      </c>
      <c r="T270" s="306">
        <v>13</v>
      </c>
      <c r="U270" s="331">
        <v>4.3</v>
      </c>
      <c r="V270" s="303" t="s">
        <v>189</v>
      </c>
      <c r="W270" s="311">
        <v>80.3</v>
      </c>
      <c r="X270" s="307">
        <v>23.4</v>
      </c>
      <c r="Y270" s="306">
        <v>1600</v>
      </c>
      <c r="Z270" s="306" t="s">
        <v>5462</v>
      </c>
      <c r="AA270" s="306"/>
      <c r="AB270" s="296" t="s">
        <v>7186</v>
      </c>
      <c r="AC270" s="308" t="s">
        <v>1643</v>
      </c>
      <c r="AD270" s="298">
        <v>22</v>
      </c>
      <c r="AE270" s="308" t="s">
        <v>85</v>
      </c>
      <c r="AF270" s="309" t="s">
        <v>1894</v>
      </c>
      <c r="AG270" s="308"/>
      <c r="AH270" s="308" t="s">
        <v>85</v>
      </c>
      <c r="AI270" s="299" t="s">
        <v>85</v>
      </c>
      <c r="AJ270" s="309" t="s">
        <v>266</v>
      </c>
      <c r="AK270" s="309" t="s">
        <v>85</v>
      </c>
      <c r="AL270" s="40" t="s">
        <v>85</v>
      </c>
      <c r="AM270" s="309" t="s">
        <v>85</v>
      </c>
      <c r="AN270" s="309">
        <v>12.4</v>
      </c>
      <c r="AO270" s="309"/>
      <c r="AP270" s="309">
        <v>3</v>
      </c>
      <c r="AQ270" s="309">
        <v>9</v>
      </c>
      <c r="AR270" s="309"/>
      <c r="AS270" s="309">
        <v>12</v>
      </c>
      <c r="AT270" s="309"/>
      <c r="AU270" s="309">
        <v>169</v>
      </c>
      <c r="AV270" s="309">
        <v>68</v>
      </c>
      <c r="AW270" s="309">
        <v>51</v>
      </c>
      <c r="AX270" s="81"/>
      <c r="AY270" s="309"/>
      <c r="AZ270" s="310" t="s">
        <v>1531</v>
      </c>
      <c r="BA270" s="98" t="s">
        <v>85</v>
      </c>
      <c r="BB270" s="99" t="s">
        <v>1520</v>
      </c>
      <c r="BC270" s="98">
        <v>11</v>
      </c>
      <c r="BD270" s="310">
        <v>26.9</v>
      </c>
      <c r="BE270" s="309">
        <v>17.5</v>
      </c>
      <c r="BF270" s="309">
        <v>17.5</v>
      </c>
      <c r="BG270" s="309">
        <v>9.6</v>
      </c>
      <c r="BH270" s="379">
        <v>4.8177968159999994E-2</v>
      </c>
      <c r="BI270" s="303">
        <v>48</v>
      </c>
      <c r="BJ270" s="309" t="s">
        <v>3930</v>
      </c>
      <c r="BK270" s="80" t="s">
        <v>4050</v>
      </c>
      <c r="BL270" s="309" t="s">
        <v>1200</v>
      </c>
      <c r="BM270" s="309" t="s">
        <v>1216</v>
      </c>
      <c r="BN270" s="309" t="s">
        <v>1217</v>
      </c>
      <c r="BO270" s="309" t="s">
        <v>1219</v>
      </c>
      <c r="BP270" s="309"/>
      <c r="BQ270" s="309"/>
      <c r="BR270" s="309"/>
      <c r="BS270" s="309"/>
      <c r="BT270" s="309"/>
      <c r="BU270" s="309"/>
      <c r="BV270" s="309" t="s">
        <v>1228</v>
      </c>
      <c r="BW270" s="309"/>
      <c r="BX270" s="309" t="s">
        <v>1229</v>
      </c>
      <c r="BY270" s="309"/>
      <c r="BZ270" s="324" t="str">
        <f t="shared" si="12"/>
        <v>DISCONTINUED - MR405 UTV Beadlock, 15x7, 4+3/+13mm Offset, 4x110, 80.3mm Centerbore, Method Bronze - Matte Black Ring, w/ BH-H24100</v>
      </c>
      <c r="CA270" s="324" t="s">
        <v>3880</v>
      </c>
      <c r="CB270" s="324" t="s">
        <v>3879</v>
      </c>
      <c r="CC270" s="313" t="str">
        <f t="shared" si="14"/>
        <v>UTV (4XX)</v>
      </c>
    </row>
    <row r="271" spans="1:81" s="301" customFormat="1" ht="15.75" customHeight="1">
      <c r="A271" s="22">
        <f t="shared" si="13"/>
        <v>268</v>
      </c>
      <c r="B271" s="99" t="s">
        <v>84</v>
      </c>
      <c r="C271" s="29" t="s">
        <v>1089</v>
      </c>
      <c r="D271" s="303" t="s">
        <v>1150</v>
      </c>
      <c r="E271" s="304" t="s">
        <v>242</v>
      </c>
      <c r="F271" s="304"/>
      <c r="G271" s="304"/>
      <c r="H271" s="304" t="s">
        <v>1098</v>
      </c>
      <c r="I271" s="336">
        <v>42005</v>
      </c>
      <c r="J271" s="302">
        <v>43339</v>
      </c>
      <c r="K271" s="293" t="s">
        <v>1274</v>
      </c>
      <c r="L271" s="305">
        <v>135.5</v>
      </c>
      <c r="M271" s="295"/>
      <c r="N271" s="295"/>
      <c r="O271" s="303">
        <v>14</v>
      </c>
      <c r="P271" s="8">
        <v>7</v>
      </c>
      <c r="Q271" s="29" t="s">
        <v>1746</v>
      </c>
      <c r="R271" s="303">
        <v>4</v>
      </c>
      <c r="S271" s="303">
        <v>156</v>
      </c>
      <c r="T271" s="306">
        <v>38</v>
      </c>
      <c r="U271" s="331">
        <v>5.3</v>
      </c>
      <c r="V271" s="303" t="s">
        <v>186</v>
      </c>
      <c r="W271" s="311">
        <v>132</v>
      </c>
      <c r="X271" s="307">
        <v>16</v>
      </c>
      <c r="Y271" s="306">
        <v>1200</v>
      </c>
      <c r="Z271" s="306" t="s">
        <v>87</v>
      </c>
      <c r="AA271" s="306"/>
      <c r="AB271" s="296" t="s">
        <v>4757</v>
      </c>
      <c r="AC271" s="308" t="s">
        <v>1644</v>
      </c>
      <c r="AD271" s="298">
        <v>33</v>
      </c>
      <c r="AE271" s="308" t="s">
        <v>85</v>
      </c>
      <c r="AF271" s="309" t="s">
        <v>1896</v>
      </c>
      <c r="AG271" s="308"/>
      <c r="AH271" s="308" t="s">
        <v>85</v>
      </c>
      <c r="AI271" s="299" t="s">
        <v>85</v>
      </c>
      <c r="AJ271" s="309" t="s">
        <v>266</v>
      </c>
      <c r="AK271" s="309" t="s">
        <v>85</v>
      </c>
      <c r="AL271" s="40" t="s">
        <v>85</v>
      </c>
      <c r="AM271" s="309" t="s">
        <v>85</v>
      </c>
      <c r="AN271" s="309">
        <v>12.4</v>
      </c>
      <c r="AO271" s="309"/>
      <c r="AP271" s="309">
        <v>3</v>
      </c>
      <c r="AQ271" s="309">
        <v>16</v>
      </c>
      <c r="AR271" s="309"/>
      <c r="AS271" s="309">
        <v>3</v>
      </c>
      <c r="AT271" s="309"/>
      <c r="AU271" s="309">
        <v>156</v>
      </c>
      <c r="AV271" s="309">
        <v>68</v>
      </c>
      <c r="AW271" s="309">
        <v>43</v>
      </c>
      <c r="AX271" s="81"/>
      <c r="AY271" s="309"/>
      <c r="AZ271" s="310" t="s">
        <v>85</v>
      </c>
      <c r="BA271" s="98" t="s">
        <v>85</v>
      </c>
      <c r="BB271" s="99" t="s">
        <v>85</v>
      </c>
      <c r="BC271" s="98" t="s">
        <v>85</v>
      </c>
      <c r="BD271" s="310">
        <v>19.5</v>
      </c>
      <c r="BE271" s="309">
        <v>17.399999999999999</v>
      </c>
      <c r="BF271" s="309">
        <v>17.399999999999999</v>
      </c>
      <c r="BG271" s="309">
        <v>9.1</v>
      </c>
      <c r="BH271" s="379">
        <v>4.5148262219423987E-2</v>
      </c>
      <c r="BI271" s="303">
        <v>48</v>
      </c>
      <c r="BJ271" s="309" t="s">
        <v>3930</v>
      </c>
      <c r="BK271" s="80" t="s">
        <v>4050</v>
      </c>
      <c r="BL271" s="309" t="s">
        <v>1232</v>
      </c>
      <c r="BM271" s="309" t="s">
        <v>1233</v>
      </c>
      <c r="BN271" s="309"/>
      <c r="BO271" s="309"/>
      <c r="BP271" s="309"/>
      <c r="BQ271" s="309"/>
      <c r="BR271" s="309"/>
      <c r="BS271" s="309"/>
      <c r="BT271" s="309"/>
      <c r="BU271" s="309"/>
      <c r="BV271" s="309" t="s">
        <v>1236</v>
      </c>
      <c r="BW271" s="309"/>
      <c r="BX271" s="309" t="s">
        <v>1237</v>
      </c>
      <c r="BY271" s="309"/>
      <c r="BZ271" s="324" t="str">
        <f t="shared" si="12"/>
        <v>DISCONTINUED - MR408 Roost UTV, 14x7, 5+2/+38mm Offset, 4x156, 132mm Centerbore, Matte Black</v>
      </c>
      <c r="CA271" s="324" t="s">
        <v>3880</v>
      </c>
      <c r="CB271" s="324" t="s">
        <v>3879</v>
      </c>
      <c r="CC271" s="313" t="str">
        <f t="shared" si="14"/>
        <v>UTV (4XX)</v>
      </c>
    </row>
    <row r="272" spans="1:81" s="301" customFormat="1" ht="15.75" customHeight="1">
      <c r="A272" s="22">
        <f t="shared" si="13"/>
        <v>269</v>
      </c>
      <c r="B272" s="99" t="s">
        <v>84</v>
      </c>
      <c r="C272" s="29" t="s">
        <v>1090</v>
      </c>
      <c r="D272" s="303" t="s">
        <v>1105</v>
      </c>
      <c r="E272" s="304" t="s">
        <v>243</v>
      </c>
      <c r="F272" s="304"/>
      <c r="G272" s="304"/>
      <c r="H272" s="304" t="s">
        <v>844</v>
      </c>
      <c r="I272" s="336">
        <v>40179</v>
      </c>
      <c r="J272" s="302">
        <v>43339</v>
      </c>
      <c r="K272" s="293" t="s">
        <v>1274</v>
      </c>
      <c r="L272" s="305">
        <v>309.5</v>
      </c>
      <c r="M272" s="295"/>
      <c r="N272" s="295"/>
      <c r="O272" s="303">
        <v>15</v>
      </c>
      <c r="P272" s="8">
        <v>8</v>
      </c>
      <c r="Q272" s="29" t="s">
        <v>1845</v>
      </c>
      <c r="R272" s="303">
        <v>5</v>
      </c>
      <c r="S272" s="303">
        <v>4.5</v>
      </c>
      <c r="T272" s="306">
        <v>-24</v>
      </c>
      <c r="U272" s="331">
        <v>3.5</v>
      </c>
      <c r="V272" s="303" t="s">
        <v>85</v>
      </c>
      <c r="W272" s="311">
        <v>83</v>
      </c>
      <c r="X272" s="307">
        <v>29.1</v>
      </c>
      <c r="Y272" s="306">
        <v>2400</v>
      </c>
      <c r="Z272" s="306" t="s">
        <v>5480</v>
      </c>
      <c r="AA272" s="306"/>
      <c r="AB272" s="296" t="s">
        <v>5258</v>
      </c>
      <c r="AC272" s="308" t="s">
        <v>85</v>
      </c>
      <c r="AD272" s="298" t="s">
        <v>85</v>
      </c>
      <c r="AE272" s="308" t="s">
        <v>85</v>
      </c>
      <c r="AF272" s="309" t="s">
        <v>85</v>
      </c>
      <c r="AG272" s="308"/>
      <c r="AH272" s="308" t="s">
        <v>85</v>
      </c>
      <c r="AI272" s="299" t="s">
        <v>85</v>
      </c>
      <c r="AJ272" s="309" t="s">
        <v>266</v>
      </c>
      <c r="AK272" s="309" t="s">
        <v>85</v>
      </c>
      <c r="AL272" s="40" t="s">
        <v>85</v>
      </c>
      <c r="AM272" s="309" t="s">
        <v>85</v>
      </c>
      <c r="AN272" s="309">
        <v>18.3</v>
      </c>
      <c r="AO272" s="309"/>
      <c r="AP272" s="309">
        <v>8</v>
      </c>
      <c r="AQ272" s="309">
        <v>19</v>
      </c>
      <c r="AR272" s="309"/>
      <c r="AS272" s="309">
        <v>25</v>
      </c>
      <c r="AT272" s="309"/>
      <c r="AU272" s="309">
        <v>173</v>
      </c>
      <c r="AV272" s="309" t="s">
        <v>85</v>
      </c>
      <c r="AW272" s="309" t="s">
        <v>85</v>
      </c>
      <c r="AX272" s="81"/>
      <c r="AY272" s="309"/>
      <c r="AZ272" s="310" t="s">
        <v>1684</v>
      </c>
      <c r="BA272" s="98" t="s">
        <v>85</v>
      </c>
      <c r="BB272" s="99" t="s">
        <v>1520</v>
      </c>
      <c r="BC272" s="98">
        <v>11</v>
      </c>
      <c r="BD272" s="310">
        <v>32.6</v>
      </c>
      <c r="BE272" s="309">
        <v>18</v>
      </c>
      <c r="BF272" s="309">
        <v>18</v>
      </c>
      <c r="BG272" s="309">
        <v>11</v>
      </c>
      <c r="BH272" s="379">
        <v>5.8403496095999992E-2</v>
      </c>
      <c r="BI272" s="303">
        <v>48</v>
      </c>
      <c r="BJ272" s="309" t="s">
        <v>3930</v>
      </c>
      <c r="BK272" s="80" t="s">
        <v>4050</v>
      </c>
      <c r="BL272" s="309" t="s">
        <v>1238</v>
      </c>
      <c r="BM272" s="309" t="s">
        <v>1239</v>
      </c>
      <c r="BN272" s="309" t="s">
        <v>1240</v>
      </c>
      <c r="BO272" s="309"/>
      <c r="BP272" s="309"/>
      <c r="BQ272" s="309"/>
      <c r="BR272" s="309"/>
      <c r="BS272" s="309"/>
      <c r="BT272" s="309"/>
      <c r="BU272" s="309"/>
      <c r="BV272" s="309" t="s">
        <v>1241</v>
      </c>
      <c r="BW272" s="309"/>
      <c r="BX272" s="309" t="s">
        <v>85</v>
      </c>
      <c r="BY272" s="309"/>
      <c r="BZ272" s="324" t="str">
        <f t="shared" si="12"/>
        <v>DISCONTINUED - MR101 Beadlock, 15x8, -24mm Offset, 5x4.5, 83mm Centerbore, Machined - Raw , w/ BH-H24100</v>
      </c>
      <c r="CA272" s="324" t="s">
        <v>3880</v>
      </c>
      <c r="CB272" s="324" t="s">
        <v>3879</v>
      </c>
      <c r="CC272" s="313" t="str">
        <f t="shared" si="14"/>
        <v>RACE (1XX)</v>
      </c>
    </row>
    <row r="273" spans="1:81" s="301" customFormat="1" ht="15.75" customHeight="1">
      <c r="A273" s="22">
        <f t="shared" si="13"/>
        <v>270</v>
      </c>
      <c r="B273" s="99" t="s">
        <v>84</v>
      </c>
      <c r="C273" s="29" t="s">
        <v>1090</v>
      </c>
      <c r="D273" s="303" t="s">
        <v>1105</v>
      </c>
      <c r="E273" s="304" t="s">
        <v>244</v>
      </c>
      <c r="F273" s="304"/>
      <c r="G273" s="304"/>
      <c r="H273" s="304" t="s">
        <v>845</v>
      </c>
      <c r="I273" s="336">
        <v>40179</v>
      </c>
      <c r="J273" s="302">
        <v>43339</v>
      </c>
      <c r="K273" s="293" t="s">
        <v>1274</v>
      </c>
      <c r="L273" s="305">
        <v>309.5</v>
      </c>
      <c r="M273" s="295"/>
      <c r="N273" s="295"/>
      <c r="O273" s="303">
        <v>15</v>
      </c>
      <c r="P273" s="8">
        <v>8</v>
      </c>
      <c r="Q273" s="29" t="s">
        <v>1756</v>
      </c>
      <c r="R273" s="303">
        <v>5</v>
      </c>
      <c r="S273" s="303">
        <v>5.5</v>
      </c>
      <c r="T273" s="306">
        <v>-24</v>
      </c>
      <c r="U273" s="331">
        <v>3.5</v>
      </c>
      <c r="V273" s="303" t="s">
        <v>85</v>
      </c>
      <c r="W273" s="311">
        <v>108</v>
      </c>
      <c r="X273" s="307">
        <v>29.1</v>
      </c>
      <c r="Y273" s="306">
        <v>2400</v>
      </c>
      <c r="Z273" s="306" t="s">
        <v>5480</v>
      </c>
      <c r="AA273" s="306"/>
      <c r="AB273" s="296" t="s">
        <v>7173</v>
      </c>
      <c r="AC273" s="308" t="s">
        <v>85</v>
      </c>
      <c r="AD273" s="298" t="s">
        <v>85</v>
      </c>
      <c r="AE273" s="308" t="s">
        <v>85</v>
      </c>
      <c r="AF273" s="309" t="s">
        <v>85</v>
      </c>
      <c r="AG273" s="308"/>
      <c r="AH273" s="308" t="s">
        <v>85</v>
      </c>
      <c r="AI273" s="299" t="s">
        <v>85</v>
      </c>
      <c r="AJ273" s="309" t="s">
        <v>266</v>
      </c>
      <c r="AK273" s="309" t="s">
        <v>85</v>
      </c>
      <c r="AL273" s="40" t="s">
        <v>85</v>
      </c>
      <c r="AM273" s="309" t="s">
        <v>85</v>
      </c>
      <c r="AN273" s="309">
        <v>18.3</v>
      </c>
      <c r="AO273" s="309"/>
      <c r="AP273" s="309">
        <v>0</v>
      </c>
      <c r="AQ273" s="309">
        <v>10</v>
      </c>
      <c r="AR273" s="309"/>
      <c r="AS273" s="309">
        <v>25</v>
      </c>
      <c r="AT273" s="309"/>
      <c r="AU273" s="309">
        <v>173</v>
      </c>
      <c r="AV273" s="309" t="s">
        <v>85</v>
      </c>
      <c r="AW273" s="309" t="s">
        <v>85</v>
      </c>
      <c r="AX273" s="81"/>
      <c r="AY273" s="309"/>
      <c r="AZ273" s="310" t="s">
        <v>1684</v>
      </c>
      <c r="BA273" s="98" t="s">
        <v>85</v>
      </c>
      <c r="BB273" s="99" t="s">
        <v>1520</v>
      </c>
      <c r="BC273" s="98">
        <v>11</v>
      </c>
      <c r="BD273" s="310">
        <v>32.6</v>
      </c>
      <c r="BE273" s="309">
        <v>18</v>
      </c>
      <c r="BF273" s="309">
        <v>18</v>
      </c>
      <c r="BG273" s="309">
        <v>11</v>
      </c>
      <c r="BH273" s="379">
        <v>5.8403496095999992E-2</v>
      </c>
      <c r="BI273" s="303">
        <v>48</v>
      </c>
      <c r="BJ273" s="309" t="s">
        <v>3930</v>
      </c>
      <c r="BK273" s="80" t="s">
        <v>4050</v>
      </c>
      <c r="BL273" s="309" t="s">
        <v>1238</v>
      </c>
      <c r="BM273" s="309" t="s">
        <v>1239</v>
      </c>
      <c r="BN273" s="309" t="s">
        <v>1240</v>
      </c>
      <c r="BO273" s="309"/>
      <c r="BP273" s="309"/>
      <c r="BQ273" s="309"/>
      <c r="BR273" s="309"/>
      <c r="BS273" s="309"/>
      <c r="BT273" s="309"/>
      <c r="BU273" s="309"/>
      <c r="BV273" s="309" t="s">
        <v>1241</v>
      </c>
      <c r="BW273" s="309"/>
      <c r="BX273" s="309" t="s">
        <v>85</v>
      </c>
      <c r="BY273" s="309"/>
      <c r="BZ273" s="324" t="str">
        <f t="shared" si="12"/>
        <v>DISCONTINUED - MR101 Beadlock, 15x8, -24mm Offset, 5x5.5, 108mm Centerbore, Machined - Raw , w/ BH-H24100</v>
      </c>
      <c r="CA273" s="324" t="s">
        <v>3880</v>
      </c>
      <c r="CB273" s="324" t="s">
        <v>3879</v>
      </c>
      <c r="CC273" s="313" t="str">
        <f t="shared" si="14"/>
        <v>RACE (1XX)</v>
      </c>
    </row>
    <row r="274" spans="1:81" s="301" customFormat="1" ht="15.75" customHeight="1">
      <c r="A274" s="22">
        <f t="shared" si="13"/>
        <v>271</v>
      </c>
      <c r="B274" s="99" t="s">
        <v>84</v>
      </c>
      <c r="C274" s="29" t="s">
        <v>1090</v>
      </c>
      <c r="D274" s="303" t="s">
        <v>1105</v>
      </c>
      <c r="E274" s="304" t="s">
        <v>245</v>
      </c>
      <c r="F274" s="304"/>
      <c r="G274" s="304"/>
      <c r="H274" s="304" t="s">
        <v>846</v>
      </c>
      <c r="I274" s="336">
        <v>40179</v>
      </c>
      <c r="J274" s="302">
        <v>43339</v>
      </c>
      <c r="K274" s="293" t="s">
        <v>1274</v>
      </c>
      <c r="L274" s="305">
        <v>309.5</v>
      </c>
      <c r="M274" s="295"/>
      <c r="N274" s="295"/>
      <c r="O274" s="303">
        <v>15</v>
      </c>
      <c r="P274" s="8">
        <v>8</v>
      </c>
      <c r="Q274" s="29" t="s">
        <v>1754</v>
      </c>
      <c r="R274" s="303">
        <v>5</v>
      </c>
      <c r="S274" s="303">
        <v>4.75</v>
      </c>
      <c r="T274" s="306">
        <v>-24</v>
      </c>
      <c r="U274" s="331">
        <v>3.5</v>
      </c>
      <c r="V274" s="303" t="s">
        <v>85</v>
      </c>
      <c r="W274" s="311">
        <v>108</v>
      </c>
      <c r="X274" s="307">
        <v>29.1</v>
      </c>
      <c r="Y274" s="306">
        <v>2400</v>
      </c>
      <c r="Z274" s="306" t="s">
        <v>5480</v>
      </c>
      <c r="AA274" s="306"/>
      <c r="AB274" s="296" t="s">
        <v>7203</v>
      </c>
      <c r="AC274" s="308" t="s">
        <v>85</v>
      </c>
      <c r="AD274" s="298" t="s">
        <v>85</v>
      </c>
      <c r="AE274" s="308" t="s">
        <v>85</v>
      </c>
      <c r="AF274" s="309" t="s">
        <v>85</v>
      </c>
      <c r="AG274" s="308"/>
      <c r="AH274" s="308" t="s">
        <v>85</v>
      </c>
      <c r="AI274" s="299" t="s">
        <v>85</v>
      </c>
      <c r="AJ274" s="309" t="s">
        <v>266</v>
      </c>
      <c r="AK274" s="309" t="s">
        <v>85</v>
      </c>
      <c r="AL274" s="40" t="s">
        <v>85</v>
      </c>
      <c r="AM274" s="309" t="s">
        <v>85</v>
      </c>
      <c r="AN274" s="309">
        <v>18.3</v>
      </c>
      <c r="AO274" s="309"/>
      <c r="AP274" s="309">
        <v>4</v>
      </c>
      <c r="AQ274" s="309">
        <v>16</v>
      </c>
      <c r="AR274" s="309"/>
      <c r="AS274" s="309">
        <v>25</v>
      </c>
      <c r="AT274" s="309"/>
      <c r="AU274" s="309">
        <v>173</v>
      </c>
      <c r="AV274" s="309" t="s">
        <v>85</v>
      </c>
      <c r="AW274" s="309" t="s">
        <v>85</v>
      </c>
      <c r="AX274" s="81"/>
      <c r="AY274" s="309"/>
      <c r="AZ274" s="310" t="s">
        <v>1684</v>
      </c>
      <c r="BA274" s="98" t="s">
        <v>85</v>
      </c>
      <c r="BB274" s="99" t="s">
        <v>1520</v>
      </c>
      <c r="BC274" s="98">
        <v>11</v>
      </c>
      <c r="BD274" s="310">
        <v>32.6</v>
      </c>
      <c r="BE274" s="309">
        <v>18</v>
      </c>
      <c r="BF274" s="309">
        <v>18</v>
      </c>
      <c r="BG274" s="309">
        <v>11</v>
      </c>
      <c r="BH274" s="379">
        <v>5.8403496095999992E-2</v>
      </c>
      <c r="BI274" s="303">
        <v>48</v>
      </c>
      <c r="BJ274" s="309" t="s">
        <v>3930</v>
      </c>
      <c r="BK274" s="80" t="s">
        <v>4050</v>
      </c>
      <c r="BL274" s="309" t="s">
        <v>1238</v>
      </c>
      <c r="BM274" s="309" t="s">
        <v>1239</v>
      </c>
      <c r="BN274" s="309" t="s">
        <v>1240</v>
      </c>
      <c r="BO274" s="309"/>
      <c r="BP274" s="309"/>
      <c r="BQ274" s="309"/>
      <c r="BR274" s="309"/>
      <c r="BS274" s="309"/>
      <c r="BT274" s="309"/>
      <c r="BU274" s="309"/>
      <c r="BV274" s="309" t="s">
        <v>1241</v>
      </c>
      <c r="BW274" s="309"/>
      <c r="BX274" s="309" t="s">
        <v>85</v>
      </c>
      <c r="BY274" s="309"/>
      <c r="BZ274" s="324" t="str">
        <f t="shared" si="12"/>
        <v>DISCONTINUED - MR101 Beadlock, 15x8, -24mm Offset, 5x4.75, 108mm Centerbore, Machined - Raw , w/ BH-H24100</v>
      </c>
      <c r="CA274" s="324" t="s">
        <v>3880</v>
      </c>
      <c r="CB274" s="324" t="s">
        <v>3879</v>
      </c>
      <c r="CC274" s="313" t="str">
        <f t="shared" si="14"/>
        <v>RACE (1XX)</v>
      </c>
    </row>
    <row r="275" spans="1:81" s="301" customFormat="1" ht="15.75" customHeight="1">
      <c r="A275" s="22">
        <f t="shared" si="13"/>
        <v>272</v>
      </c>
      <c r="B275" s="99" t="s">
        <v>84</v>
      </c>
      <c r="C275" s="29" t="s">
        <v>1090</v>
      </c>
      <c r="D275" s="303" t="s">
        <v>1105</v>
      </c>
      <c r="E275" s="304" t="s">
        <v>247</v>
      </c>
      <c r="F275" s="304"/>
      <c r="G275" s="304"/>
      <c r="H275" s="304" t="s">
        <v>850</v>
      </c>
      <c r="I275" s="336">
        <v>40179</v>
      </c>
      <c r="J275" s="302">
        <v>43339</v>
      </c>
      <c r="K275" s="293" t="s">
        <v>1274</v>
      </c>
      <c r="L275" s="305">
        <v>367.5</v>
      </c>
      <c r="M275" s="295"/>
      <c r="N275" s="295"/>
      <c r="O275" s="303">
        <v>16</v>
      </c>
      <c r="P275" s="8">
        <v>8</v>
      </c>
      <c r="Q275" s="29" t="s">
        <v>1845</v>
      </c>
      <c r="R275" s="303">
        <v>5</v>
      </c>
      <c r="S275" s="303">
        <v>4.5</v>
      </c>
      <c r="T275" s="306">
        <v>44</v>
      </c>
      <c r="U275" s="331">
        <v>6.25</v>
      </c>
      <c r="V275" s="303" t="s">
        <v>85</v>
      </c>
      <c r="W275" s="311">
        <v>108</v>
      </c>
      <c r="X275" s="307">
        <v>33.200000000000003</v>
      </c>
      <c r="Y275" s="306">
        <v>1900</v>
      </c>
      <c r="Z275" s="306" t="s">
        <v>5480</v>
      </c>
      <c r="AA275" s="306"/>
      <c r="AB275" s="296" t="s">
        <v>7204</v>
      </c>
      <c r="AC275" s="308" t="s">
        <v>85</v>
      </c>
      <c r="AD275" s="298" t="s">
        <v>85</v>
      </c>
      <c r="AE275" s="308" t="s">
        <v>85</v>
      </c>
      <c r="AF275" s="309" t="s">
        <v>85</v>
      </c>
      <c r="AG275" s="308"/>
      <c r="AH275" s="308" t="s">
        <v>85</v>
      </c>
      <c r="AI275" s="299" t="s">
        <v>85</v>
      </c>
      <c r="AJ275" s="309" t="s">
        <v>266</v>
      </c>
      <c r="AK275" s="309" t="s">
        <v>85</v>
      </c>
      <c r="AL275" s="40" t="s">
        <v>85</v>
      </c>
      <c r="AM275" s="309" t="s">
        <v>85</v>
      </c>
      <c r="AN275" s="309">
        <v>18.3</v>
      </c>
      <c r="AO275" s="309"/>
      <c r="AP275" s="309">
        <v>0</v>
      </c>
      <c r="AQ275" s="309">
        <v>6</v>
      </c>
      <c r="AR275" s="309"/>
      <c r="AS275" s="309">
        <v>18</v>
      </c>
      <c r="AT275" s="309"/>
      <c r="AU275" s="309">
        <v>185</v>
      </c>
      <c r="AV275" s="309" t="s">
        <v>85</v>
      </c>
      <c r="AW275" s="309" t="s">
        <v>85</v>
      </c>
      <c r="AX275" s="81"/>
      <c r="AY275" s="309"/>
      <c r="AZ275" s="310" t="s">
        <v>1772</v>
      </c>
      <c r="BA275" s="98" t="s">
        <v>85</v>
      </c>
      <c r="BB275" s="99" t="s">
        <v>1520</v>
      </c>
      <c r="BC275" s="98">
        <v>11</v>
      </c>
      <c r="BD275" s="310">
        <v>36.700000000000003</v>
      </c>
      <c r="BE275" s="309">
        <v>19</v>
      </c>
      <c r="BF275" s="309">
        <v>19</v>
      </c>
      <c r="BG275" s="309">
        <v>10.8</v>
      </c>
      <c r="BH275" s="379">
        <v>6.3889885123199985E-2</v>
      </c>
      <c r="BI275" s="303">
        <v>36</v>
      </c>
      <c r="BJ275" s="309" t="s">
        <v>3930</v>
      </c>
      <c r="BK275" s="80" t="s">
        <v>4050</v>
      </c>
      <c r="BL275" s="309" t="s">
        <v>1238</v>
      </c>
      <c r="BM275" s="309" t="s">
        <v>1239</v>
      </c>
      <c r="BN275" s="309" t="s">
        <v>1240</v>
      </c>
      <c r="BO275" s="309"/>
      <c r="BP275" s="309"/>
      <c r="BQ275" s="309"/>
      <c r="BR275" s="309"/>
      <c r="BS275" s="309"/>
      <c r="BT275" s="309"/>
      <c r="BU275" s="309"/>
      <c r="BV275" s="309" t="s">
        <v>1241</v>
      </c>
      <c r="BW275" s="309"/>
      <c r="BX275" s="309" t="s">
        <v>85</v>
      </c>
      <c r="BY275" s="309"/>
      <c r="BZ275" s="324" t="str">
        <f t="shared" si="12"/>
        <v>DISCONTINUED - MR101 Beadlock, 16x8, +44mm Offset, 5x4.5, 108mm Centerbore, Machined - Raw , w/ BH-H24100</v>
      </c>
      <c r="CA275" s="324" t="s">
        <v>3880</v>
      </c>
      <c r="CB275" s="324" t="s">
        <v>3879</v>
      </c>
      <c r="CC275" s="313" t="str">
        <f t="shared" si="14"/>
        <v>RACE (1XX)</v>
      </c>
    </row>
    <row r="276" spans="1:81" s="301" customFormat="1" ht="15.75" customHeight="1">
      <c r="A276" s="22">
        <f t="shared" si="13"/>
        <v>273</v>
      </c>
      <c r="B276" s="99" t="s">
        <v>84</v>
      </c>
      <c r="C276" s="29" t="s">
        <v>1090</v>
      </c>
      <c r="D276" s="303" t="s">
        <v>1108</v>
      </c>
      <c r="E276" s="304" t="s">
        <v>254</v>
      </c>
      <c r="F276" s="304"/>
      <c r="G276" s="304"/>
      <c r="H276" s="304" t="s">
        <v>872</v>
      </c>
      <c r="I276" s="336">
        <v>41275</v>
      </c>
      <c r="J276" s="302">
        <v>43339</v>
      </c>
      <c r="K276" s="293" t="s">
        <v>1274</v>
      </c>
      <c r="L276" s="305">
        <v>299.5</v>
      </c>
      <c r="M276" s="295"/>
      <c r="N276" s="295"/>
      <c r="O276" s="303">
        <v>17</v>
      </c>
      <c r="P276" s="8">
        <v>8.5</v>
      </c>
      <c r="Q276" s="29" t="s">
        <v>1123</v>
      </c>
      <c r="R276" s="303">
        <v>6</v>
      </c>
      <c r="S276" s="303">
        <v>5.5</v>
      </c>
      <c r="T276" s="306">
        <v>0</v>
      </c>
      <c r="U276" s="331">
        <v>4.75</v>
      </c>
      <c r="V276" s="303" t="s">
        <v>85</v>
      </c>
      <c r="W276" s="311">
        <v>108</v>
      </c>
      <c r="X276" s="307">
        <v>31.4</v>
      </c>
      <c r="Y276" s="306">
        <v>3600</v>
      </c>
      <c r="Z276" s="306" t="s">
        <v>5455</v>
      </c>
      <c r="AA276" s="306"/>
      <c r="AB276" s="296" t="s">
        <v>4485</v>
      </c>
      <c r="AC276" s="308" t="s">
        <v>1597</v>
      </c>
      <c r="AD276" s="298">
        <v>33</v>
      </c>
      <c r="AE276" s="308" t="s">
        <v>85</v>
      </c>
      <c r="AF276" s="309" t="s">
        <v>85</v>
      </c>
      <c r="AG276" s="308"/>
      <c r="AH276" s="308" t="s">
        <v>85</v>
      </c>
      <c r="AI276" s="299" t="s">
        <v>85</v>
      </c>
      <c r="AJ276" s="309" t="s">
        <v>266</v>
      </c>
      <c r="AK276" s="309" t="s">
        <v>85</v>
      </c>
      <c r="AL276" s="40" t="s">
        <v>85</v>
      </c>
      <c r="AM276" s="309" t="s">
        <v>85</v>
      </c>
      <c r="AN276" s="309">
        <v>16</v>
      </c>
      <c r="AO276" s="309"/>
      <c r="AP276" s="309">
        <v>4</v>
      </c>
      <c r="AQ276" s="309">
        <v>12</v>
      </c>
      <c r="AR276" s="309"/>
      <c r="AS276" s="309">
        <v>40</v>
      </c>
      <c r="AT276" s="309"/>
      <c r="AU276" s="309">
        <v>200</v>
      </c>
      <c r="AV276" s="309">
        <v>106.5</v>
      </c>
      <c r="AW276" s="309">
        <v>38</v>
      </c>
      <c r="AX276" s="81"/>
      <c r="AY276" s="309"/>
      <c r="AZ276" s="310" t="s">
        <v>1533</v>
      </c>
      <c r="BA276" s="98" t="s">
        <v>85</v>
      </c>
      <c r="BB276" s="99" t="s">
        <v>1521</v>
      </c>
      <c r="BC276" s="98">
        <v>11</v>
      </c>
      <c r="BD276" s="310">
        <v>34.9</v>
      </c>
      <c r="BE276" s="309">
        <v>19.899999999999999</v>
      </c>
      <c r="BF276" s="309">
        <v>19.899999999999999</v>
      </c>
      <c r="BG276" s="309">
        <v>11.1</v>
      </c>
      <c r="BH276" s="379">
        <v>7.2032797482503977E-2</v>
      </c>
      <c r="BI276" s="303">
        <v>36</v>
      </c>
      <c r="BJ276" s="309" t="s">
        <v>3930</v>
      </c>
      <c r="BK276" s="80" t="s">
        <v>4050</v>
      </c>
      <c r="BL276" s="309" t="s">
        <v>1243</v>
      </c>
      <c r="BM276" s="309" t="s">
        <v>1238</v>
      </c>
      <c r="BN276" s="309"/>
      <c r="BO276" s="309"/>
      <c r="BP276" s="309"/>
      <c r="BQ276" s="309"/>
      <c r="BR276" s="309"/>
      <c r="BS276" s="309"/>
      <c r="BT276" s="309"/>
      <c r="BU276" s="309"/>
      <c r="BV276" s="309" t="s">
        <v>1244</v>
      </c>
      <c r="BW276" s="309"/>
      <c r="BX276" s="309" t="s">
        <v>85</v>
      </c>
      <c r="BY276" s="309"/>
      <c r="BZ276" s="324" t="str">
        <f t="shared" si="12"/>
        <v>DISCONTINUED - MR105 Beadlock, 17x8.5, 0mm Offset, 6x5.5, 108mm Centerbore, Machined - Matte Black Ring, w/ BH-H24125</v>
      </c>
      <c r="CA276" s="324" t="s">
        <v>3880</v>
      </c>
      <c r="CB276" s="324" t="s">
        <v>3879</v>
      </c>
      <c r="CC276" s="313" t="str">
        <f t="shared" si="14"/>
        <v>RACE (1XX)</v>
      </c>
    </row>
    <row r="277" spans="1:81" s="301" customFormat="1" ht="15.75" customHeight="1">
      <c r="A277" s="22">
        <f t="shared" si="13"/>
        <v>274</v>
      </c>
      <c r="B277" s="99" t="s">
        <v>84</v>
      </c>
      <c r="C277" s="29" t="s">
        <v>1090</v>
      </c>
      <c r="D277" s="303" t="s">
        <v>1108</v>
      </c>
      <c r="E277" s="304" t="s">
        <v>250</v>
      </c>
      <c r="F277" s="304"/>
      <c r="G277" s="304"/>
      <c r="H277" s="304" t="s">
        <v>864</v>
      </c>
      <c r="I277" s="336">
        <v>41275</v>
      </c>
      <c r="J277" s="302">
        <v>43339</v>
      </c>
      <c r="K277" s="293" t="s">
        <v>1274</v>
      </c>
      <c r="L277" s="305">
        <v>510.5</v>
      </c>
      <c r="M277" s="295"/>
      <c r="N277" s="295"/>
      <c r="O277" s="303">
        <v>20</v>
      </c>
      <c r="P277" s="8">
        <v>9</v>
      </c>
      <c r="Q277" s="29" t="s">
        <v>1755</v>
      </c>
      <c r="R277" s="303">
        <v>5</v>
      </c>
      <c r="S277" s="303">
        <v>5</v>
      </c>
      <c r="T277" s="306">
        <v>-12</v>
      </c>
      <c r="U277" s="331">
        <v>4.5</v>
      </c>
      <c r="V277" s="303" t="s">
        <v>85</v>
      </c>
      <c r="W277" s="311">
        <v>108</v>
      </c>
      <c r="X277" s="307">
        <v>49</v>
      </c>
      <c r="Y277" s="306">
        <v>3500</v>
      </c>
      <c r="Z277" s="306" t="s">
        <v>87</v>
      </c>
      <c r="AA277" s="306"/>
      <c r="AB277" s="296" t="s">
        <v>7205</v>
      </c>
      <c r="AC277" s="308" t="s">
        <v>85</v>
      </c>
      <c r="AD277" s="298" t="s">
        <v>85</v>
      </c>
      <c r="AE277" s="308" t="s">
        <v>85</v>
      </c>
      <c r="AF277" s="309" t="s">
        <v>85</v>
      </c>
      <c r="AG277" s="308"/>
      <c r="AH277" s="308" t="s">
        <v>85</v>
      </c>
      <c r="AI277" s="299" t="s">
        <v>85</v>
      </c>
      <c r="AJ277" s="309" t="s">
        <v>266</v>
      </c>
      <c r="AK277" s="309" t="s">
        <v>85</v>
      </c>
      <c r="AL277" s="40" t="s">
        <v>85</v>
      </c>
      <c r="AM277" s="309" t="s">
        <v>85</v>
      </c>
      <c r="AN277" s="309">
        <v>16</v>
      </c>
      <c r="AO277" s="309"/>
      <c r="AP277" s="309">
        <v>0</v>
      </c>
      <c r="AQ277" s="309">
        <v>0</v>
      </c>
      <c r="AR277" s="309"/>
      <c r="AS277" s="309">
        <v>54</v>
      </c>
      <c r="AT277" s="309"/>
      <c r="AU277" s="309">
        <v>238</v>
      </c>
      <c r="AV277" s="309" t="s">
        <v>85</v>
      </c>
      <c r="AW277" s="309" t="s">
        <v>85</v>
      </c>
      <c r="AX277" s="81"/>
      <c r="AY277" s="309"/>
      <c r="AZ277" s="310" t="s">
        <v>1817</v>
      </c>
      <c r="BA277" s="98" t="s">
        <v>85</v>
      </c>
      <c r="BB277" s="99" t="s">
        <v>1521</v>
      </c>
      <c r="BC277" s="98">
        <v>11</v>
      </c>
      <c r="BD277" s="310">
        <v>52.5</v>
      </c>
      <c r="BE277" s="309">
        <v>22.8</v>
      </c>
      <c r="BF277" s="309">
        <v>22.8</v>
      </c>
      <c r="BG277" s="309">
        <v>11.1</v>
      </c>
      <c r="BH277" s="379">
        <v>9.4557029982336005E-2</v>
      </c>
      <c r="BI277" s="303">
        <v>24</v>
      </c>
      <c r="BJ277" s="309" t="s">
        <v>3930</v>
      </c>
      <c r="BK277" s="80" t="s">
        <v>4050</v>
      </c>
      <c r="BL277" s="309" t="s">
        <v>1243</v>
      </c>
      <c r="BM277" s="309" t="s">
        <v>1238</v>
      </c>
      <c r="BN277" s="309"/>
      <c r="BO277" s="309"/>
      <c r="BP277" s="309"/>
      <c r="BQ277" s="309"/>
      <c r="BR277" s="309"/>
      <c r="BS277" s="309"/>
      <c r="BT277" s="309"/>
      <c r="BU277" s="309"/>
      <c r="BV277" s="309" t="s">
        <v>1245</v>
      </c>
      <c r="BW277" s="309"/>
      <c r="BX277" s="309" t="s">
        <v>85</v>
      </c>
      <c r="BY277" s="309"/>
      <c r="BZ277" s="324" t="str">
        <f t="shared" si="12"/>
        <v>DISCONTINUED - MR105 Beadlock, 20x9, -12mm Offset, 5x5, 108mm Centerbore, Matte Black, w/ BH-H24125</v>
      </c>
      <c r="CA277" s="324" t="s">
        <v>3880</v>
      </c>
      <c r="CB277" s="324" t="s">
        <v>3879</v>
      </c>
      <c r="CC277" s="313" t="str">
        <f t="shared" si="14"/>
        <v>RACE (1XX)</v>
      </c>
    </row>
    <row r="278" spans="1:81" s="301" customFormat="1" ht="15.75" customHeight="1">
      <c r="A278" s="22">
        <f t="shared" si="13"/>
        <v>275</v>
      </c>
      <c r="B278" s="99" t="s">
        <v>84</v>
      </c>
      <c r="C278" s="29" t="s">
        <v>1090</v>
      </c>
      <c r="D278" s="303" t="s">
        <v>1108</v>
      </c>
      <c r="E278" s="304" t="s">
        <v>251</v>
      </c>
      <c r="F278" s="304"/>
      <c r="G278" s="304"/>
      <c r="H278" s="304" t="s">
        <v>865</v>
      </c>
      <c r="I278" s="336">
        <v>41275</v>
      </c>
      <c r="J278" s="302">
        <v>43339</v>
      </c>
      <c r="K278" s="293" t="s">
        <v>1274</v>
      </c>
      <c r="L278" s="305">
        <v>510.5</v>
      </c>
      <c r="M278" s="295"/>
      <c r="N278" s="295"/>
      <c r="O278" s="303">
        <v>20</v>
      </c>
      <c r="P278" s="8">
        <v>9</v>
      </c>
      <c r="Q278" s="29" t="s">
        <v>1123</v>
      </c>
      <c r="R278" s="303">
        <v>6</v>
      </c>
      <c r="S278" s="303">
        <v>5.5</v>
      </c>
      <c r="T278" s="306">
        <v>-12</v>
      </c>
      <c r="U278" s="331">
        <v>4.5</v>
      </c>
      <c r="V278" s="303" t="s">
        <v>85</v>
      </c>
      <c r="W278" s="311">
        <v>108</v>
      </c>
      <c r="X278" s="307">
        <v>49</v>
      </c>
      <c r="Y278" s="306">
        <v>3500</v>
      </c>
      <c r="Z278" s="306" t="s">
        <v>87</v>
      </c>
      <c r="AA278" s="306"/>
      <c r="AB278" s="296" t="s">
        <v>7206</v>
      </c>
      <c r="AC278" s="308" t="s">
        <v>85</v>
      </c>
      <c r="AD278" s="298" t="s">
        <v>85</v>
      </c>
      <c r="AE278" s="308" t="s">
        <v>85</v>
      </c>
      <c r="AF278" s="309" t="s">
        <v>85</v>
      </c>
      <c r="AG278" s="308"/>
      <c r="AH278" s="308" t="s">
        <v>85</v>
      </c>
      <c r="AI278" s="299" t="s">
        <v>85</v>
      </c>
      <c r="AJ278" s="309" t="s">
        <v>266</v>
      </c>
      <c r="AK278" s="309" t="s">
        <v>85</v>
      </c>
      <c r="AL278" s="40" t="s">
        <v>85</v>
      </c>
      <c r="AM278" s="309" t="s">
        <v>85</v>
      </c>
      <c r="AN278" s="309">
        <v>16</v>
      </c>
      <c r="AO278" s="309"/>
      <c r="AP278" s="309">
        <v>0</v>
      </c>
      <c r="AQ278" s="309">
        <v>0</v>
      </c>
      <c r="AR278" s="309"/>
      <c r="AS278" s="309">
        <v>54</v>
      </c>
      <c r="AT278" s="309"/>
      <c r="AU278" s="309">
        <v>238</v>
      </c>
      <c r="AV278" s="309" t="s">
        <v>85</v>
      </c>
      <c r="AW278" s="309" t="s">
        <v>85</v>
      </c>
      <c r="AX278" s="81"/>
      <c r="AY278" s="309"/>
      <c r="AZ278" s="310" t="s">
        <v>1817</v>
      </c>
      <c r="BA278" s="98" t="s">
        <v>85</v>
      </c>
      <c r="BB278" s="99" t="s">
        <v>1521</v>
      </c>
      <c r="BC278" s="98">
        <v>11</v>
      </c>
      <c r="BD278" s="310">
        <v>52.5</v>
      </c>
      <c r="BE278" s="309">
        <v>22.8</v>
      </c>
      <c r="BF278" s="309">
        <v>22.8</v>
      </c>
      <c r="BG278" s="309">
        <v>11.1</v>
      </c>
      <c r="BH278" s="379">
        <v>9.4557029982336005E-2</v>
      </c>
      <c r="BI278" s="303">
        <v>24</v>
      </c>
      <c r="BJ278" s="309" t="s">
        <v>3930</v>
      </c>
      <c r="BK278" s="80" t="s">
        <v>4050</v>
      </c>
      <c r="BL278" s="309" t="s">
        <v>1243</v>
      </c>
      <c r="BM278" s="309" t="s">
        <v>1238</v>
      </c>
      <c r="BN278" s="309"/>
      <c r="BO278" s="309"/>
      <c r="BP278" s="309"/>
      <c r="BQ278" s="309"/>
      <c r="BR278" s="309"/>
      <c r="BS278" s="309"/>
      <c r="BT278" s="309"/>
      <c r="BU278" s="309"/>
      <c r="BV278" s="309" t="s">
        <v>1245</v>
      </c>
      <c r="BW278" s="309"/>
      <c r="BX278" s="309" t="s">
        <v>85</v>
      </c>
      <c r="BY278" s="309"/>
      <c r="BZ278" s="324" t="str">
        <f t="shared" si="12"/>
        <v>DISCONTINUED - MR105 Beadlock, 20x9, -12mm Offset, 6x5.5, 108mm Centerbore, Matte Black, w/ BH-H24125</v>
      </c>
      <c r="CA278" s="324" t="s">
        <v>3880</v>
      </c>
      <c r="CB278" s="324" t="s">
        <v>3879</v>
      </c>
      <c r="CC278" s="313" t="str">
        <f t="shared" si="14"/>
        <v>RACE (1XX)</v>
      </c>
    </row>
    <row r="279" spans="1:81" s="301" customFormat="1" ht="15.75" customHeight="1">
      <c r="A279" s="22">
        <f t="shared" si="13"/>
        <v>276</v>
      </c>
      <c r="B279" s="99" t="s">
        <v>84</v>
      </c>
      <c r="C279" s="29" t="s">
        <v>1090</v>
      </c>
      <c r="D279" s="303" t="s">
        <v>1108</v>
      </c>
      <c r="E279" s="304" t="s">
        <v>252</v>
      </c>
      <c r="F279" s="304"/>
      <c r="G279" s="304"/>
      <c r="H279" s="304" t="s">
        <v>867</v>
      </c>
      <c r="I279" s="336">
        <v>41275</v>
      </c>
      <c r="J279" s="302">
        <v>43339</v>
      </c>
      <c r="K279" s="293" t="s">
        <v>1274</v>
      </c>
      <c r="L279" s="305">
        <v>510.5</v>
      </c>
      <c r="M279" s="295"/>
      <c r="N279" s="295"/>
      <c r="O279" s="303">
        <v>20</v>
      </c>
      <c r="P279" s="8">
        <v>9</v>
      </c>
      <c r="Q279" s="29" t="s">
        <v>1762</v>
      </c>
      <c r="R279" s="303">
        <v>8</v>
      </c>
      <c r="S279" s="303">
        <v>6.5</v>
      </c>
      <c r="T279" s="306">
        <v>-12</v>
      </c>
      <c r="U279" s="331">
        <v>4.5</v>
      </c>
      <c r="V279" s="303" t="s">
        <v>85</v>
      </c>
      <c r="W279" s="311">
        <v>130</v>
      </c>
      <c r="X279" s="307">
        <v>49</v>
      </c>
      <c r="Y279" s="306">
        <v>3500</v>
      </c>
      <c r="Z279" s="306" t="s">
        <v>87</v>
      </c>
      <c r="AA279" s="306"/>
      <c r="AB279" s="296" t="s">
        <v>7207</v>
      </c>
      <c r="AC279" s="308" t="s">
        <v>85</v>
      </c>
      <c r="AD279" s="298" t="s">
        <v>85</v>
      </c>
      <c r="AE279" s="308" t="s">
        <v>85</v>
      </c>
      <c r="AF279" s="309" t="s">
        <v>85</v>
      </c>
      <c r="AG279" s="308"/>
      <c r="AH279" s="308" t="s">
        <v>85</v>
      </c>
      <c r="AI279" s="299" t="s">
        <v>85</v>
      </c>
      <c r="AJ279" s="309" t="s">
        <v>266</v>
      </c>
      <c r="AK279" s="309" t="s">
        <v>85</v>
      </c>
      <c r="AL279" s="40" t="s">
        <v>85</v>
      </c>
      <c r="AM279" s="309" t="s">
        <v>85</v>
      </c>
      <c r="AN279" s="309">
        <v>16</v>
      </c>
      <c r="AO279" s="309"/>
      <c r="AP279" s="309">
        <v>0</v>
      </c>
      <c r="AQ279" s="309">
        <v>0</v>
      </c>
      <c r="AR279" s="309"/>
      <c r="AS279" s="309">
        <v>54</v>
      </c>
      <c r="AT279" s="309"/>
      <c r="AU279" s="309">
        <v>238</v>
      </c>
      <c r="AV279" s="309" t="s">
        <v>85</v>
      </c>
      <c r="AW279" s="309" t="s">
        <v>85</v>
      </c>
      <c r="AX279" s="81"/>
      <c r="AY279" s="309"/>
      <c r="AZ279" s="310" t="s">
        <v>1817</v>
      </c>
      <c r="BA279" s="98" t="s">
        <v>85</v>
      </c>
      <c r="BB279" s="99" t="s">
        <v>1521</v>
      </c>
      <c r="BC279" s="98">
        <v>11</v>
      </c>
      <c r="BD279" s="310">
        <v>52.5</v>
      </c>
      <c r="BE279" s="309">
        <v>22.8</v>
      </c>
      <c r="BF279" s="309">
        <v>22.8</v>
      </c>
      <c r="BG279" s="309">
        <v>11.1</v>
      </c>
      <c r="BH279" s="379">
        <v>9.4557029982336005E-2</v>
      </c>
      <c r="BI279" s="303">
        <v>24</v>
      </c>
      <c r="BJ279" s="309" t="s">
        <v>3930</v>
      </c>
      <c r="BK279" s="80" t="s">
        <v>4050</v>
      </c>
      <c r="BL279" s="309" t="s">
        <v>1243</v>
      </c>
      <c r="BM279" s="309" t="s">
        <v>1238</v>
      </c>
      <c r="BN279" s="309"/>
      <c r="BO279" s="309"/>
      <c r="BP279" s="309"/>
      <c r="BQ279" s="309"/>
      <c r="BR279" s="309"/>
      <c r="BS279" s="309"/>
      <c r="BT279" s="309"/>
      <c r="BU279" s="309"/>
      <c r="BV279" s="309" t="s">
        <v>1245</v>
      </c>
      <c r="BW279" s="309"/>
      <c r="BX279" s="309" t="s">
        <v>85</v>
      </c>
      <c r="BY279" s="309"/>
      <c r="BZ279" s="324" t="str">
        <f t="shared" si="12"/>
        <v>DISCONTINUED - MR105 Beadlock, 20x9, -12mm Offset, 8x6.5, 130mm Centerbore, Matte Black, w/ BH-H24125</v>
      </c>
      <c r="CA279" s="324" t="s">
        <v>3880</v>
      </c>
      <c r="CB279" s="324" t="s">
        <v>3879</v>
      </c>
      <c r="CC279" s="313" t="str">
        <f t="shared" si="14"/>
        <v>RACE (1XX)</v>
      </c>
    </row>
    <row r="280" spans="1:81" s="301" customFormat="1" ht="15.75" customHeight="1">
      <c r="A280" s="22">
        <f t="shared" si="13"/>
        <v>277</v>
      </c>
      <c r="B280" s="99" t="s">
        <v>84</v>
      </c>
      <c r="C280" s="29" t="s">
        <v>1090</v>
      </c>
      <c r="D280" s="303" t="s">
        <v>1108</v>
      </c>
      <c r="E280" s="304" t="s">
        <v>253</v>
      </c>
      <c r="F280" s="304"/>
      <c r="G280" s="304"/>
      <c r="H280" s="304" t="s">
        <v>868</v>
      </c>
      <c r="I280" s="336">
        <v>41275</v>
      </c>
      <c r="J280" s="302">
        <v>43339</v>
      </c>
      <c r="K280" s="293" t="s">
        <v>1274</v>
      </c>
      <c r="L280" s="305">
        <v>510.5</v>
      </c>
      <c r="M280" s="295"/>
      <c r="N280" s="295"/>
      <c r="O280" s="303">
        <v>20</v>
      </c>
      <c r="P280" s="8">
        <v>9</v>
      </c>
      <c r="Q280" s="29" t="s">
        <v>246</v>
      </c>
      <c r="R280" s="303" t="s">
        <v>246</v>
      </c>
      <c r="S280" s="303" t="s">
        <v>246</v>
      </c>
      <c r="T280" s="306">
        <v>-12</v>
      </c>
      <c r="U280" s="331">
        <v>4.5</v>
      </c>
      <c r="V280" s="303" t="s">
        <v>85</v>
      </c>
      <c r="W280" s="311">
        <v>130</v>
      </c>
      <c r="X280" s="307">
        <v>49</v>
      </c>
      <c r="Y280" s="306">
        <v>3500</v>
      </c>
      <c r="Z280" s="306" t="s">
        <v>5480</v>
      </c>
      <c r="AA280" s="306"/>
      <c r="AB280" s="296" t="s">
        <v>4848</v>
      </c>
      <c r="AC280" s="308" t="s">
        <v>85</v>
      </c>
      <c r="AD280" s="298" t="s">
        <v>85</v>
      </c>
      <c r="AE280" s="308" t="s">
        <v>85</v>
      </c>
      <c r="AF280" s="309" t="s">
        <v>85</v>
      </c>
      <c r="AG280" s="308"/>
      <c r="AH280" s="308" t="s">
        <v>85</v>
      </c>
      <c r="AI280" s="299" t="s">
        <v>85</v>
      </c>
      <c r="AJ280" s="309" t="s">
        <v>266</v>
      </c>
      <c r="AK280" s="309" t="s">
        <v>85</v>
      </c>
      <c r="AL280" s="40" t="s">
        <v>85</v>
      </c>
      <c r="AM280" s="309" t="s">
        <v>85</v>
      </c>
      <c r="AN280" s="309" t="s">
        <v>85</v>
      </c>
      <c r="AO280" s="309"/>
      <c r="AP280" s="309">
        <v>0</v>
      </c>
      <c r="AQ280" s="309">
        <v>0</v>
      </c>
      <c r="AR280" s="309"/>
      <c r="AS280" s="309">
        <v>54</v>
      </c>
      <c r="AT280" s="309"/>
      <c r="AU280" s="309">
        <v>238</v>
      </c>
      <c r="AV280" s="309" t="s">
        <v>85</v>
      </c>
      <c r="AW280" s="309" t="s">
        <v>85</v>
      </c>
      <c r="AX280" s="81"/>
      <c r="AY280" s="309"/>
      <c r="AZ280" s="310" t="s">
        <v>1816</v>
      </c>
      <c r="BA280" s="98" t="s">
        <v>85</v>
      </c>
      <c r="BB280" s="99" t="s">
        <v>1521</v>
      </c>
      <c r="BC280" s="98">
        <v>11</v>
      </c>
      <c r="BD280" s="310">
        <v>52.5</v>
      </c>
      <c r="BE280" s="309">
        <v>22.8</v>
      </c>
      <c r="BF280" s="309">
        <v>22.8</v>
      </c>
      <c r="BG280" s="309">
        <v>11.1</v>
      </c>
      <c r="BH280" s="379">
        <v>9.4557029982336005E-2</v>
      </c>
      <c r="BI280" s="303">
        <v>24</v>
      </c>
      <c r="BJ280" s="309" t="s">
        <v>3930</v>
      </c>
      <c r="BK280" s="80" t="s">
        <v>4050</v>
      </c>
      <c r="BL280" s="309" t="s">
        <v>1243</v>
      </c>
      <c r="BM280" s="309" t="s">
        <v>1238</v>
      </c>
      <c r="BN280" s="309"/>
      <c r="BO280" s="309"/>
      <c r="BP280" s="309"/>
      <c r="BQ280" s="309"/>
      <c r="BR280" s="309"/>
      <c r="BS280" s="309"/>
      <c r="BT280" s="309"/>
      <c r="BU280" s="309"/>
      <c r="BV280" s="309" t="s">
        <v>1245</v>
      </c>
      <c r="BW280" s="309"/>
      <c r="BX280" s="309" t="s">
        <v>85</v>
      </c>
      <c r="BY280" s="309"/>
      <c r="BZ280" s="324" t="str">
        <f t="shared" si="12"/>
        <v>DISCONTINUED - MR105 Beadlock, 20x9, -12mm Offset, BLANK, 130mm Centerbore, Machined - Raw , w/ BH-H24125</v>
      </c>
      <c r="CA280" s="324" t="s">
        <v>3880</v>
      </c>
      <c r="CB280" s="324" t="s">
        <v>3879</v>
      </c>
      <c r="CC280" s="313" t="str">
        <f t="shared" si="14"/>
        <v>RACE (1XX)</v>
      </c>
    </row>
    <row r="281" spans="1:81" s="301" customFormat="1" ht="15.75" customHeight="1">
      <c r="A281" s="22">
        <f t="shared" si="13"/>
        <v>278</v>
      </c>
      <c r="B281" s="99" t="s">
        <v>84</v>
      </c>
      <c r="C281" s="29" t="s">
        <v>1090</v>
      </c>
      <c r="D281" s="303" t="s">
        <v>256</v>
      </c>
      <c r="E281" s="304" t="s">
        <v>255</v>
      </c>
      <c r="F281" s="304"/>
      <c r="G281" s="304"/>
      <c r="H281" s="304" t="s">
        <v>884</v>
      </c>
      <c r="I281" s="336">
        <v>41275</v>
      </c>
      <c r="J281" s="302">
        <v>43339</v>
      </c>
      <c r="K281" s="293" t="s">
        <v>1274</v>
      </c>
      <c r="L281" s="305">
        <v>172.5</v>
      </c>
      <c r="M281" s="295"/>
      <c r="N281" s="295"/>
      <c r="O281" s="303">
        <v>15</v>
      </c>
      <c r="P281" s="8">
        <v>7</v>
      </c>
      <c r="Q281" s="29" t="s">
        <v>1747</v>
      </c>
      <c r="R281" s="303">
        <v>5</v>
      </c>
      <c r="S281" s="303">
        <v>100</v>
      </c>
      <c r="T281" s="306">
        <v>48</v>
      </c>
      <c r="U281" s="331">
        <v>5.9</v>
      </c>
      <c r="V281" s="303" t="s">
        <v>85</v>
      </c>
      <c r="W281" s="311">
        <v>56.1</v>
      </c>
      <c r="X281" s="307">
        <v>16.7</v>
      </c>
      <c r="Y281" s="306">
        <v>1900</v>
      </c>
      <c r="Z281" s="306" t="s">
        <v>87</v>
      </c>
      <c r="AA281" s="306"/>
      <c r="AB281" s="296" t="s">
        <v>7189</v>
      </c>
      <c r="AC281" s="308" t="s">
        <v>85</v>
      </c>
      <c r="AD281" s="298" t="s">
        <v>85</v>
      </c>
      <c r="AE281" s="308" t="s">
        <v>85</v>
      </c>
      <c r="AF281" s="309" t="s">
        <v>85</v>
      </c>
      <c r="AG281" s="308"/>
      <c r="AH281" s="308" t="s">
        <v>85</v>
      </c>
      <c r="AI281" s="299" t="s">
        <v>85</v>
      </c>
      <c r="AJ281" s="309" t="s">
        <v>266</v>
      </c>
      <c r="AK281" s="309" t="s">
        <v>85</v>
      </c>
      <c r="AL281" s="40" t="s">
        <v>85</v>
      </c>
      <c r="AM281" s="309" t="s">
        <v>85</v>
      </c>
      <c r="AN281" s="309">
        <v>14.9</v>
      </c>
      <c r="AO281" s="309"/>
      <c r="AP281" s="309">
        <v>23</v>
      </c>
      <c r="AQ281" s="309">
        <v>25</v>
      </c>
      <c r="AR281" s="309"/>
      <c r="AS281" s="309">
        <v>20</v>
      </c>
      <c r="AT281" s="309"/>
      <c r="AU281" s="309">
        <v>168</v>
      </c>
      <c r="AV281" s="309">
        <v>48</v>
      </c>
      <c r="AW281" s="309">
        <v>27</v>
      </c>
      <c r="AX281" s="81"/>
      <c r="AY281" s="309"/>
      <c r="AZ281" s="310" t="s">
        <v>85</v>
      </c>
      <c r="BA281" s="98" t="s">
        <v>85</v>
      </c>
      <c r="BB281" s="99" t="s">
        <v>85</v>
      </c>
      <c r="BC281" s="98" t="s">
        <v>85</v>
      </c>
      <c r="BD281" s="310">
        <v>20.2</v>
      </c>
      <c r="BE281" s="309">
        <v>17.8</v>
      </c>
      <c r="BF281" s="309">
        <v>17.8</v>
      </c>
      <c r="BG281" s="309">
        <v>9.5</v>
      </c>
      <c r="BH281" s="379">
        <v>4.9324734898719996E-2</v>
      </c>
      <c r="BI281" s="303">
        <v>48</v>
      </c>
      <c r="BJ281" s="309" t="s">
        <v>3930</v>
      </c>
      <c r="BK281" s="80" t="s">
        <v>4050</v>
      </c>
      <c r="BL281" s="309" t="s">
        <v>1246</v>
      </c>
      <c r="BM281" s="309" t="s">
        <v>1247</v>
      </c>
      <c r="BN281" s="309" t="s">
        <v>1248</v>
      </c>
      <c r="BO281" s="309"/>
      <c r="BP281" s="309"/>
      <c r="BQ281" s="309"/>
      <c r="BR281" s="309"/>
      <c r="BS281" s="309"/>
      <c r="BT281" s="309"/>
      <c r="BU281" s="309"/>
      <c r="BV281" s="309" t="s">
        <v>1249</v>
      </c>
      <c r="BW281" s="309"/>
      <c r="BX281" s="309" t="s">
        <v>1250</v>
      </c>
      <c r="BY281" s="309"/>
      <c r="BZ281" s="324" t="str">
        <f t="shared" si="12"/>
        <v>DISCONTINUED - MR501 VT-SPEC, 15x7, +48mm Offset, 5x100, 56.1mm Centerbore, Matte Black</v>
      </c>
      <c r="CA281" s="324" t="s">
        <v>3880</v>
      </c>
      <c r="CB281" s="324" t="s">
        <v>3879</v>
      </c>
      <c r="CC281" s="313" t="str">
        <f t="shared" si="14"/>
        <v>RACE (1XX)</v>
      </c>
    </row>
    <row r="282" spans="1:81" s="301" customFormat="1" ht="15.75" customHeight="1">
      <c r="A282" s="22">
        <f t="shared" si="13"/>
        <v>279</v>
      </c>
      <c r="B282" s="99" t="s">
        <v>84</v>
      </c>
      <c r="C282" s="29" t="s">
        <v>1090</v>
      </c>
      <c r="D282" s="303" t="s">
        <v>258</v>
      </c>
      <c r="E282" s="304" t="s">
        <v>257</v>
      </c>
      <c r="F282" s="304"/>
      <c r="G282" s="304"/>
      <c r="H282" s="304" t="s">
        <v>886</v>
      </c>
      <c r="I282" s="336">
        <v>41640</v>
      </c>
      <c r="J282" s="302">
        <v>43339</v>
      </c>
      <c r="K282" s="293" t="s">
        <v>1274</v>
      </c>
      <c r="L282" s="305">
        <v>172.5</v>
      </c>
      <c r="M282" s="295"/>
      <c r="N282" s="295"/>
      <c r="O282" s="303">
        <v>15</v>
      </c>
      <c r="P282" s="8">
        <v>7</v>
      </c>
      <c r="Q282" s="29" t="s">
        <v>1747</v>
      </c>
      <c r="R282" s="303">
        <v>5</v>
      </c>
      <c r="S282" s="303">
        <v>100</v>
      </c>
      <c r="T282" s="306">
        <v>15</v>
      </c>
      <c r="U282" s="331">
        <v>4.5999999999999996</v>
      </c>
      <c r="V282" s="303" t="s">
        <v>85</v>
      </c>
      <c r="W282" s="311">
        <v>56.1</v>
      </c>
      <c r="X282" s="307">
        <v>19.399999999999999</v>
      </c>
      <c r="Y282" s="306">
        <v>2100</v>
      </c>
      <c r="Z282" s="306" t="s">
        <v>87</v>
      </c>
      <c r="AA282" s="306"/>
      <c r="AB282" s="296" t="s">
        <v>6059</v>
      </c>
      <c r="AC282" s="308" t="s">
        <v>85</v>
      </c>
      <c r="AD282" s="298" t="s">
        <v>85</v>
      </c>
      <c r="AE282" s="308" t="s">
        <v>85</v>
      </c>
      <c r="AF282" s="309" t="s">
        <v>85</v>
      </c>
      <c r="AG282" s="308"/>
      <c r="AH282" s="308" t="s">
        <v>85</v>
      </c>
      <c r="AI282" s="299" t="s">
        <v>85</v>
      </c>
      <c r="AJ282" s="309" t="s">
        <v>266</v>
      </c>
      <c r="AK282" s="309" t="s">
        <v>85</v>
      </c>
      <c r="AL282" s="40" t="s">
        <v>85</v>
      </c>
      <c r="AM282" s="309" t="s">
        <v>85</v>
      </c>
      <c r="AN282" s="309">
        <v>14.9</v>
      </c>
      <c r="AO282" s="309"/>
      <c r="AP282" s="309">
        <v>34</v>
      </c>
      <c r="AQ282" s="309">
        <v>38</v>
      </c>
      <c r="AR282" s="309"/>
      <c r="AS282" s="309">
        <v>48</v>
      </c>
      <c r="AT282" s="309"/>
      <c r="AU282" s="309">
        <v>178</v>
      </c>
      <c r="AV282" s="309">
        <v>48</v>
      </c>
      <c r="AW282" s="309">
        <v>25</v>
      </c>
      <c r="AX282" s="81"/>
      <c r="AY282" s="309"/>
      <c r="AZ282" s="310" t="s">
        <v>85</v>
      </c>
      <c r="BA282" s="98" t="s">
        <v>85</v>
      </c>
      <c r="BB282" s="99" t="s">
        <v>85</v>
      </c>
      <c r="BC282" s="98" t="s">
        <v>85</v>
      </c>
      <c r="BD282" s="310">
        <v>22.9</v>
      </c>
      <c r="BE282" s="309">
        <v>17.8</v>
      </c>
      <c r="BF282" s="309">
        <v>17.8</v>
      </c>
      <c r="BG282" s="309">
        <v>9.5</v>
      </c>
      <c r="BH282" s="379">
        <v>4.9324734898719996E-2</v>
      </c>
      <c r="BI282" s="303">
        <v>48</v>
      </c>
      <c r="BJ282" s="309" t="s">
        <v>3930</v>
      </c>
      <c r="BK282" s="80" t="s">
        <v>4050</v>
      </c>
      <c r="BL282" s="309" t="s">
        <v>1251</v>
      </c>
      <c r="BM282" s="309" t="s">
        <v>1185</v>
      </c>
      <c r="BN282" s="309" t="s">
        <v>1252</v>
      </c>
      <c r="BO282" s="309"/>
      <c r="BP282" s="309"/>
      <c r="BQ282" s="309"/>
      <c r="BR282" s="309"/>
      <c r="BS282" s="309"/>
      <c r="BT282" s="309"/>
      <c r="BU282" s="309"/>
      <c r="BV282" s="309" t="s">
        <v>1253</v>
      </c>
      <c r="BW282" s="309"/>
      <c r="BX282" s="309" t="s">
        <v>1254</v>
      </c>
      <c r="BY282" s="309"/>
      <c r="BZ282" s="324" t="str">
        <f t="shared" si="12"/>
        <v>DISCONTINUED - MR502 VT-SPEC, 15x7, +15mm Offset, 5x100, 56.1mm Centerbore, Matte Black</v>
      </c>
      <c r="CA282" s="324" t="s">
        <v>3880</v>
      </c>
      <c r="CB282" s="324" t="s">
        <v>3879</v>
      </c>
      <c r="CC282" s="313" t="str">
        <f t="shared" si="14"/>
        <v>RACE (1XX)</v>
      </c>
    </row>
    <row r="283" spans="1:81" s="301" customFormat="1" ht="15.75" customHeight="1">
      <c r="A283" s="22">
        <f t="shared" si="13"/>
        <v>280</v>
      </c>
      <c r="B283" s="99" t="s">
        <v>84</v>
      </c>
      <c r="C283" s="29" t="s">
        <v>1090</v>
      </c>
      <c r="D283" s="303" t="s">
        <v>258</v>
      </c>
      <c r="E283" s="304" t="s">
        <v>259</v>
      </c>
      <c r="F283" s="304"/>
      <c r="G283" s="304"/>
      <c r="H283" s="304" t="s">
        <v>885</v>
      </c>
      <c r="I283" s="336">
        <v>41640</v>
      </c>
      <c r="J283" s="302">
        <v>43339</v>
      </c>
      <c r="K283" s="293" t="s">
        <v>1274</v>
      </c>
      <c r="L283" s="305">
        <v>172.5</v>
      </c>
      <c r="M283" s="295"/>
      <c r="N283" s="295"/>
      <c r="O283" s="303">
        <v>15</v>
      </c>
      <c r="P283" s="8">
        <v>7</v>
      </c>
      <c r="Q283" s="29" t="s">
        <v>1845</v>
      </c>
      <c r="R283" s="303">
        <v>5</v>
      </c>
      <c r="S283" s="303">
        <v>4.5</v>
      </c>
      <c r="T283" s="306">
        <v>15</v>
      </c>
      <c r="U283" s="331">
        <v>4.5999999999999996</v>
      </c>
      <c r="V283" s="303" t="s">
        <v>85</v>
      </c>
      <c r="W283" s="311">
        <v>56.1</v>
      </c>
      <c r="X283" s="307">
        <v>19.399999999999999</v>
      </c>
      <c r="Y283" s="306">
        <v>2100</v>
      </c>
      <c r="Z283" s="306" t="s">
        <v>87</v>
      </c>
      <c r="AA283" s="306"/>
      <c r="AB283" s="296" t="s">
        <v>7192</v>
      </c>
      <c r="AC283" s="308" t="s">
        <v>85</v>
      </c>
      <c r="AD283" s="298" t="s">
        <v>85</v>
      </c>
      <c r="AE283" s="308" t="s">
        <v>85</v>
      </c>
      <c r="AF283" s="309" t="s">
        <v>85</v>
      </c>
      <c r="AG283" s="308"/>
      <c r="AH283" s="308" t="s">
        <v>85</v>
      </c>
      <c r="AI283" s="299" t="s">
        <v>85</v>
      </c>
      <c r="AJ283" s="309" t="s">
        <v>266</v>
      </c>
      <c r="AK283" s="309" t="s">
        <v>85</v>
      </c>
      <c r="AL283" s="40" t="s">
        <v>85</v>
      </c>
      <c r="AM283" s="309" t="s">
        <v>85</v>
      </c>
      <c r="AN283" s="309">
        <v>14.9</v>
      </c>
      <c r="AO283" s="309"/>
      <c r="AP283" s="309">
        <v>34</v>
      </c>
      <c r="AQ283" s="309">
        <v>38</v>
      </c>
      <c r="AR283" s="309"/>
      <c r="AS283" s="309">
        <v>48</v>
      </c>
      <c r="AT283" s="309"/>
      <c r="AU283" s="309">
        <v>178</v>
      </c>
      <c r="AV283" s="309">
        <v>48</v>
      </c>
      <c r="AW283" s="309">
        <v>25</v>
      </c>
      <c r="AX283" s="81"/>
      <c r="AY283" s="309"/>
      <c r="AZ283" s="310" t="s">
        <v>85</v>
      </c>
      <c r="BA283" s="98" t="s">
        <v>85</v>
      </c>
      <c r="BB283" s="99" t="s">
        <v>85</v>
      </c>
      <c r="BC283" s="98" t="s">
        <v>85</v>
      </c>
      <c r="BD283" s="310">
        <v>22.9</v>
      </c>
      <c r="BE283" s="309">
        <v>17.8</v>
      </c>
      <c r="BF283" s="309">
        <v>17.8</v>
      </c>
      <c r="BG283" s="309">
        <v>9.5</v>
      </c>
      <c r="BH283" s="379">
        <v>4.9324734898719996E-2</v>
      </c>
      <c r="BI283" s="303">
        <v>48</v>
      </c>
      <c r="BJ283" s="309" t="s">
        <v>3930</v>
      </c>
      <c r="BK283" s="80" t="s">
        <v>4050</v>
      </c>
      <c r="BL283" s="309" t="s">
        <v>1251</v>
      </c>
      <c r="BM283" s="309" t="s">
        <v>1185</v>
      </c>
      <c r="BN283" s="309" t="s">
        <v>1252</v>
      </c>
      <c r="BO283" s="309"/>
      <c r="BP283" s="309"/>
      <c r="BQ283" s="309"/>
      <c r="BR283" s="309"/>
      <c r="BS283" s="309"/>
      <c r="BT283" s="309"/>
      <c r="BU283" s="309"/>
      <c r="BV283" s="309" t="s">
        <v>1253</v>
      </c>
      <c r="BW283" s="309"/>
      <c r="BX283" s="309" t="s">
        <v>1254</v>
      </c>
      <c r="BY283" s="309"/>
      <c r="BZ283" s="324" t="str">
        <f t="shared" si="12"/>
        <v>DISCONTINUED - MR502 VT-SPEC, 15x7, +15mm Offset, 5x4.5, 56.1mm Centerbore, Matte Black</v>
      </c>
      <c r="CA283" s="324" t="s">
        <v>3880</v>
      </c>
      <c r="CB283" s="324" t="s">
        <v>3879</v>
      </c>
      <c r="CC283" s="313" t="str">
        <f t="shared" si="14"/>
        <v>RACE (1XX)</v>
      </c>
    </row>
    <row r="284" spans="1:81" s="301" customFormat="1" ht="15.75" customHeight="1">
      <c r="A284" s="22">
        <f t="shared" si="13"/>
        <v>281</v>
      </c>
      <c r="B284" s="99" t="s">
        <v>84</v>
      </c>
      <c r="C284" s="29" t="s">
        <v>1093</v>
      </c>
      <c r="D284" s="303" t="s">
        <v>263</v>
      </c>
      <c r="E284" s="304" t="s">
        <v>264</v>
      </c>
      <c r="F284" s="304"/>
      <c r="G284" s="304"/>
      <c r="H284" s="304" t="s">
        <v>910</v>
      </c>
      <c r="I284" s="336">
        <v>41640</v>
      </c>
      <c r="J284" s="302">
        <v>43339</v>
      </c>
      <c r="K284" s="293" t="s">
        <v>1274</v>
      </c>
      <c r="L284" s="305">
        <v>236.5</v>
      </c>
      <c r="M284" s="295"/>
      <c r="N284" s="295"/>
      <c r="O284" s="303">
        <v>18</v>
      </c>
      <c r="P284" s="8">
        <v>8</v>
      </c>
      <c r="Q284" s="29" t="s">
        <v>1845</v>
      </c>
      <c r="R284" s="303">
        <v>5</v>
      </c>
      <c r="S284" s="303">
        <v>4.5</v>
      </c>
      <c r="T284" s="306">
        <v>38</v>
      </c>
      <c r="U284" s="331">
        <v>6.1</v>
      </c>
      <c r="V284" s="303" t="s">
        <v>85</v>
      </c>
      <c r="W284" s="311">
        <v>67.099999999999994</v>
      </c>
      <c r="X284" s="307">
        <v>25.2</v>
      </c>
      <c r="Y284" s="306">
        <v>1850</v>
      </c>
      <c r="Z284" s="306" t="s">
        <v>1264</v>
      </c>
      <c r="AA284" s="306"/>
      <c r="AB284" s="296" t="s">
        <v>7208</v>
      </c>
      <c r="AC284" s="308" t="s">
        <v>1624</v>
      </c>
      <c r="AD284" s="298">
        <v>33</v>
      </c>
      <c r="AE284" s="308" t="s">
        <v>85</v>
      </c>
      <c r="AF284" s="309" t="s">
        <v>1886</v>
      </c>
      <c r="AG284" s="308"/>
      <c r="AH284" s="308" t="s">
        <v>85</v>
      </c>
      <c r="AI284" s="299" t="s">
        <v>85</v>
      </c>
      <c r="AJ284" s="309" t="s">
        <v>265</v>
      </c>
      <c r="AK284" s="309" t="s">
        <v>1672</v>
      </c>
      <c r="AL284" s="40">
        <v>2.75</v>
      </c>
      <c r="AM284" s="309">
        <v>56.1</v>
      </c>
      <c r="AN284" s="309">
        <v>14.9</v>
      </c>
      <c r="AO284" s="309"/>
      <c r="AP284" s="309">
        <v>18</v>
      </c>
      <c r="AQ284" s="309">
        <v>34</v>
      </c>
      <c r="AR284" s="309"/>
      <c r="AS284" s="309">
        <v>45</v>
      </c>
      <c r="AT284" s="309"/>
      <c r="AU284" s="309">
        <v>215</v>
      </c>
      <c r="AV284" s="309">
        <v>67.099999999999994</v>
      </c>
      <c r="AW284" s="309">
        <v>20.399999999999999</v>
      </c>
      <c r="AX284" s="81"/>
      <c r="AY284" s="309"/>
      <c r="AZ284" s="310" t="s">
        <v>85</v>
      </c>
      <c r="BA284" s="98" t="s">
        <v>85</v>
      </c>
      <c r="BB284" s="99" t="s">
        <v>85</v>
      </c>
      <c r="BC284" s="98" t="s">
        <v>85</v>
      </c>
      <c r="BD284" s="310">
        <v>28.7</v>
      </c>
      <c r="BE284" s="309">
        <v>20.7</v>
      </c>
      <c r="BF284" s="309">
        <v>20.7</v>
      </c>
      <c r="BG284" s="309">
        <v>10</v>
      </c>
      <c r="BH284" s="379">
        <v>7.0216930533599994E-2</v>
      </c>
      <c r="BI284" s="303">
        <v>36</v>
      </c>
      <c r="BJ284" s="309" t="s">
        <v>3930</v>
      </c>
      <c r="BK284" s="80" t="s">
        <v>4050</v>
      </c>
      <c r="BL284" s="309" t="s">
        <v>1248</v>
      </c>
      <c r="BM284" s="309" t="s">
        <v>1261</v>
      </c>
      <c r="BN284" s="309" t="s">
        <v>1186</v>
      </c>
      <c r="BO284" s="309"/>
      <c r="BP284" s="309"/>
      <c r="BQ284" s="309"/>
      <c r="BR284" s="309"/>
      <c r="BS284" s="309"/>
      <c r="BT284" s="309"/>
      <c r="BU284" s="309"/>
      <c r="BV284" s="309"/>
      <c r="BW284" s="309"/>
      <c r="BX284" s="309" t="s">
        <v>1263</v>
      </c>
      <c r="BY284" s="309"/>
      <c r="BZ284" s="324" t="str">
        <f t="shared" si="12"/>
        <v>DISCONTINUED - MR502 RALLY, 18x8, +38mm Offset, 5x4.5, 67.1mm Centerbore, Method Bronze</v>
      </c>
      <c r="CA284" s="324" t="s">
        <v>3880</v>
      </c>
      <c r="CB284" s="324" t="s">
        <v>3879</v>
      </c>
      <c r="CC284" s="313" t="str">
        <f t="shared" si="14"/>
        <v>RALLY (5XX)</v>
      </c>
    </row>
    <row r="285" spans="1:81" s="301" customFormat="1" ht="15.75" customHeight="1">
      <c r="A285" s="22">
        <f t="shared" si="13"/>
        <v>282</v>
      </c>
      <c r="B285" s="99" t="s">
        <v>84</v>
      </c>
      <c r="C285" s="29" t="s">
        <v>1072</v>
      </c>
      <c r="D285" s="303" t="s">
        <v>1114</v>
      </c>
      <c r="E285" s="304" t="s">
        <v>2404</v>
      </c>
      <c r="F285" s="304"/>
      <c r="G285" s="304"/>
      <c r="H285" s="304" t="s">
        <v>282</v>
      </c>
      <c r="I285" s="336">
        <v>40544</v>
      </c>
      <c r="J285" s="302">
        <v>43348</v>
      </c>
      <c r="K285" s="293" t="s">
        <v>1274</v>
      </c>
      <c r="L285" s="305">
        <v>139.5</v>
      </c>
      <c r="M285" s="295"/>
      <c r="N285" s="295"/>
      <c r="O285" s="303">
        <v>15</v>
      </c>
      <c r="P285" s="8">
        <v>7</v>
      </c>
      <c r="Q285" s="29" t="s">
        <v>1756</v>
      </c>
      <c r="R285" s="303">
        <v>5</v>
      </c>
      <c r="S285" s="303">
        <v>5.5</v>
      </c>
      <c r="T285" s="306">
        <v>-6</v>
      </c>
      <c r="U285" s="331">
        <v>3.75</v>
      </c>
      <c r="V285" s="303" t="s">
        <v>85</v>
      </c>
      <c r="W285" s="311">
        <v>108</v>
      </c>
      <c r="X285" s="307">
        <v>20.5</v>
      </c>
      <c r="Y285" s="306">
        <v>2100</v>
      </c>
      <c r="Z285" s="306" t="s">
        <v>5454</v>
      </c>
      <c r="AA285" s="306"/>
      <c r="AB285" s="296" t="s">
        <v>7209</v>
      </c>
      <c r="AC285" s="308" t="s">
        <v>1577</v>
      </c>
      <c r="AD285" s="298">
        <v>33</v>
      </c>
      <c r="AE285" s="308" t="s">
        <v>85</v>
      </c>
      <c r="AF285" s="309" t="s">
        <v>85</v>
      </c>
      <c r="AG285" s="308"/>
      <c r="AH285" s="308" t="s">
        <v>1937</v>
      </c>
      <c r="AI285" s="299">
        <v>1.1000000000000001</v>
      </c>
      <c r="AJ285" s="309" t="s">
        <v>266</v>
      </c>
      <c r="AK285" s="309" t="s">
        <v>85</v>
      </c>
      <c r="AL285" s="40" t="s">
        <v>85</v>
      </c>
      <c r="AM285" s="309" t="s">
        <v>85</v>
      </c>
      <c r="AN285" s="309">
        <v>16.2</v>
      </c>
      <c r="AO285" s="309"/>
      <c r="AP285" s="309" t="s">
        <v>1269</v>
      </c>
      <c r="AQ285" s="309" t="s">
        <v>1267</v>
      </c>
      <c r="AR285" s="309"/>
      <c r="AS285" s="309" t="s">
        <v>1268</v>
      </c>
      <c r="AT285" s="309"/>
      <c r="AU285" s="309">
        <v>180</v>
      </c>
      <c r="AV285" s="309">
        <v>106.4</v>
      </c>
      <c r="AW285" s="309">
        <v>56</v>
      </c>
      <c r="AX285" s="81"/>
      <c r="AY285" s="309"/>
      <c r="AZ285" s="310" t="s">
        <v>85</v>
      </c>
      <c r="BA285" s="98" t="s">
        <v>85</v>
      </c>
      <c r="BB285" s="99" t="s">
        <v>85</v>
      </c>
      <c r="BC285" s="98" t="s">
        <v>85</v>
      </c>
      <c r="BD285" s="310">
        <v>24</v>
      </c>
      <c r="BE285" s="309">
        <v>17.8</v>
      </c>
      <c r="BF285" s="309">
        <v>17.8</v>
      </c>
      <c r="BG285" s="309">
        <v>12.6</v>
      </c>
      <c r="BH285" s="379">
        <v>6.5420174707775988E-2</v>
      </c>
      <c r="BI285" s="303">
        <v>36</v>
      </c>
      <c r="BJ285" s="309" t="s">
        <v>3930</v>
      </c>
      <c r="BK285" s="80" t="s">
        <v>4050</v>
      </c>
      <c r="BL285" s="309" t="s">
        <v>2339</v>
      </c>
      <c r="BM285" s="309" t="s">
        <v>1156</v>
      </c>
      <c r="BN285" s="309" t="s">
        <v>1157</v>
      </c>
      <c r="BO285" s="309"/>
      <c r="BP285" s="309"/>
      <c r="BQ285" s="309"/>
      <c r="BR285" s="309"/>
      <c r="BS285" s="309"/>
      <c r="BT285" s="309"/>
      <c r="BU285" s="309"/>
      <c r="BV285" s="309" t="s">
        <v>2324</v>
      </c>
      <c r="BW285" s="309"/>
      <c r="BX285" s="309" t="s">
        <v>2325</v>
      </c>
      <c r="BY285" s="309"/>
      <c r="BZ285" s="324" t="str">
        <f t="shared" si="12"/>
        <v>DISCONTINUED - MR301 The Standard, 15x7, -6mm Offset, 5x5.5, 108mm Centerbore, Machined - Clear Coat</v>
      </c>
      <c r="CA285" s="324" t="s">
        <v>3880</v>
      </c>
      <c r="CB285" s="324" t="s">
        <v>3879</v>
      </c>
      <c r="CC285" s="313" t="str">
        <f t="shared" si="14"/>
        <v>STREET (3XX)</v>
      </c>
    </row>
    <row r="286" spans="1:81" s="301" customFormat="1" ht="15.75" customHeight="1">
      <c r="A286" s="22">
        <f t="shared" si="13"/>
        <v>283</v>
      </c>
      <c r="B286" s="99" t="s">
        <v>84</v>
      </c>
      <c r="C286" s="29" t="s">
        <v>1072</v>
      </c>
      <c r="D286" s="303" t="s">
        <v>1114</v>
      </c>
      <c r="E286" s="304" t="s">
        <v>2405</v>
      </c>
      <c r="F286" s="304"/>
      <c r="G286" s="304"/>
      <c r="H286" s="304" t="s">
        <v>312</v>
      </c>
      <c r="I286" s="336">
        <v>40544</v>
      </c>
      <c r="J286" s="302">
        <v>43348</v>
      </c>
      <c r="K286" s="293" t="s">
        <v>1274</v>
      </c>
      <c r="L286" s="305">
        <v>195.5</v>
      </c>
      <c r="M286" s="295"/>
      <c r="N286" s="295"/>
      <c r="O286" s="303">
        <v>17</v>
      </c>
      <c r="P286" s="8">
        <v>8.5</v>
      </c>
      <c r="Q286" s="29" t="s">
        <v>1756</v>
      </c>
      <c r="R286" s="303">
        <v>5</v>
      </c>
      <c r="S286" s="303">
        <v>5.5</v>
      </c>
      <c r="T286" s="306">
        <v>0</v>
      </c>
      <c r="U286" s="331">
        <v>4.75</v>
      </c>
      <c r="V286" s="303" t="s">
        <v>85</v>
      </c>
      <c r="W286" s="311">
        <v>108</v>
      </c>
      <c r="X286" s="307">
        <v>26.7</v>
      </c>
      <c r="Y286" s="306">
        <v>2500</v>
      </c>
      <c r="Z286" s="306" t="s">
        <v>5454</v>
      </c>
      <c r="AA286" s="306"/>
      <c r="AB286" s="296" t="s">
        <v>6129</v>
      </c>
      <c r="AC286" s="308" t="s">
        <v>1577</v>
      </c>
      <c r="AD286" s="298">
        <v>33</v>
      </c>
      <c r="AE286" s="308" t="s">
        <v>85</v>
      </c>
      <c r="AF286" s="309" t="s">
        <v>85</v>
      </c>
      <c r="AG286" s="308"/>
      <c r="AH286" s="308" t="s">
        <v>1937</v>
      </c>
      <c r="AI286" s="299">
        <v>1.1000000000000001</v>
      </c>
      <c r="AJ286" s="309" t="s">
        <v>266</v>
      </c>
      <c r="AK286" s="309" t="s">
        <v>85</v>
      </c>
      <c r="AL286" s="40" t="s">
        <v>85</v>
      </c>
      <c r="AM286" s="309" t="s">
        <v>85</v>
      </c>
      <c r="AN286" s="309">
        <v>16.2</v>
      </c>
      <c r="AO286" s="309"/>
      <c r="AP286" s="309">
        <v>3</v>
      </c>
      <c r="AQ286" s="309">
        <v>19</v>
      </c>
      <c r="AR286" s="309"/>
      <c r="AS286" s="309">
        <v>27</v>
      </c>
      <c r="AT286" s="309"/>
      <c r="AU286" s="309">
        <v>205</v>
      </c>
      <c r="AV286" s="309">
        <v>106.4</v>
      </c>
      <c r="AW286" s="309">
        <v>56</v>
      </c>
      <c r="AX286" s="81"/>
      <c r="AY286" s="309"/>
      <c r="AZ286" s="310" t="s">
        <v>85</v>
      </c>
      <c r="BA286" s="98" t="s">
        <v>85</v>
      </c>
      <c r="BB286" s="99" t="s">
        <v>85</v>
      </c>
      <c r="BC286" s="98" t="s">
        <v>85</v>
      </c>
      <c r="BD286" s="310">
        <v>30.2</v>
      </c>
      <c r="BE286" s="309">
        <v>19.8</v>
      </c>
      <c r="BF286" s="309">
        <v>19.8</v>
      </c>
      <c r="BG286" s="309">
        <v>10.7</v>
      </c>
      <c r="BH286" s="379">
        <v>6.8740914904991998E-2</v>
      </c>
      <c r="BI286" s="303">
        <v>36</v>
      </c>
      <c r="BJ286" s="309" t="s">
        <v>3930</v>
      </c>
      <c r="BK286" s="80" t="s">
        <v>4050</v>
      </c>
      <c r="BL286" s="309" t="s">
        <v>2339</v>
      </c>
      <c r="BM286" s="309" t="s">
        <v>1156</v>
      </c>
      <c r="BN286" s="309" t="s">
        <v>1157</v>
      </c>
      <c r="BO286" s="309"/>
      <c r="BP286" s="309"/>
      <c r="BQ286" s="309"/>
      <c r="BR286" s="309"/>
      <c r="BS286" s="309"/>
      <c r="BT286" s="309"/>
      <c r="BU286" s="309"/>
      <c r="BV286" s="309" t="s">
        <v>2324</v>
      </c>
      <c r="BW286" s="309"/>
      <c r="BX286" s="309" t="s">
        <v>2325</v>
      </c>
      <c r="BY286" s="309"/>
      <c r="BZ286" s="324" t="str">
        <f t="shared" si="12"/>
        <v>DISCONTINUED - MR301 The Standard, 17x8.5, 0mm Offset, 5x5.5, 108mm Centerbore, Machined - Clear Coat</v>
      </c>
      <c r="CA286" s="324" t="s">
        <v>3880</v>
      </c>
      <c r="CB286" s="324" t="s">
        <v>3879</v>
      </c>
      <c r="CC286" s="313" t="str">
        <f t="shared" si="14"/>
        <v>STREET (3XX)</v>
      </c>
    </row>
    <row r="287" spans="1:81" s="301" customFormat="1" ht="15.75" customHeight="1">
      <c r="A287" s="22">
        <f t="shared" si="13"/>
        <v>284</v>
      </c>
      <c r="B287" s="99" t="s">
        <v>84</v>
      </c>
      <c r="C287" s="29" t="s">
        <v>1072</v>
      </c>
      <c r="D287" s="303" t="s">
        <v>1114</v>
      </c>
      <c r="E287" s="304" t="s">
        <v>2406</v>
      </c>
      <c r="F287" s="304"/>
      <c r="G287" s="304"/>
      <c r="H287" s="304" t="s">
        <v>329</v>
      </c>
      <c r="I287" s="336">
        <v>40544</v>
      </c>
      <c r="J287" s="302">
        <v>43348</v>
      </c>
      <c r="K287" s="293" t="s">
        <v>1274</v>
      </c>
      <c r="L287" s="305">
        <v>195.5</v>
      </c>
      <c r="M287" s="295"/>
      <c r="N287" s="295"/>
      <c r="O287" s="303">
        <v>17</v>
      </c>
      <c r="P287" s="8">
        <v>9</v>
      </c>
      <c r="Q287" s="29" t="s">
        <v>1763</v>
      </c>
      <c r="R287" s="303">
        <v>8</v>
      </c>
      <c r="S287" s="303">
        <v>170</v>
      </c>
      <c r="T287" s="306">
        <v>-12</v>
      </c>
      <c r="U287" s="331">
        <v>4.5</v>
      </c>
      <c r="V287" s="303" t="s">
        <v>85</v>
      </c>
      <c r="W287" s="311">
        <v>130.81</v>
      </c>
      <c r="X287" s="307">
        <v>27.799999999999997</v>
      </c>
      <c r="Y287" s="306">
        <v>3600</v>
      </c>
      <c r="Z287" s="306" t="s">
        <v>5454</v>
      </c>
      <c r="AA287" s="306"/>
      <c r="AB287" s="296" t="s">
        <v>5842</v>
      </c>
      <c r="AC287" s="308" t="s">
        <v>1903</v>
      </c>
      <c r="AD287" s="298">
        <v>33</v>
      </c>
      <c r="AE287" s="308" t="s">
        <v>85</v>
      </c>
      <c r="AF287" s="309" t="s">
        <v>85</v>
      </c>
      <c r="AG287" s="308"/>
      <c r="AH287" s="308" t="s">
        <v>1937</v>
      </c>
      <c r="AI287" s="299">
        <v>1.1000000000000001</v>
      </c>
      <c r="AJ287" s="309" t="s">
        <v>266</v>
      </c>
      <c r="AK287" s="309" t="s">
        <v>85</v>
      </c>
      <c r="AL287" s="40" t="s">
        <v>85</v>
      </c>
      <c r="AM287" s="309" t="s">
        <v>85</v>
      </c>
      <c r="AN287" s="309">
        <v>16.2</v>
      </c>
      <c r="AO287" s="309"/>
      <c r="AP287" s="309">
        <v>3</v>
      </c>
      <c r="AQ287" s="309">
        <v>3</v>
      </c>
      <c r="AR287" s="309"/>
      <c r="AS287" s="309">
        <v>27</v>
      </c>
      <c r="AT287" s="309"/>
      <c r="AU287" s="309">
        <v>205</v>
      </c>
      <c r="AV287" s="309">
        <v>125</v>
      </c>
      <c r="AW287" s="309">
        <v>100</v>
      </c>
      <c r="AX287" s="81"/>
      <c r="AY287" s="309"/>
      <c r="AZ287" s="310" t="s">
        <v>85</v>
      </c>
      <c r="BA287" s="98" t="s">
        <v>85</v>
      </c>
      <c r="BB287" s="99" t="s">
        <v>85</v>
      </c>
      <c r="BC287" s="98" t="s">
        <v>85</v>
      </c>
      <c r="BD287" s="310">
        <v>31.299999999999997</v>
      </c>
      <c r="BE287" s="309">
        <v>19.8</v>
      </c>
      <c r="BF287" s="309">
        <v>19.8</v>
      </c>
      <c r="BG287" s="309">
        <v>10.7</v>
      </c>
      <c r="BH287" s="379">
        <v>6.8740914904991998E-2</v>
      </c>
      <c r="BI287" s="303">
        <v>36</v>
      </c>
      <c r="BJ287" s="309" t="s">
        <v>3930</v>
      </c>
      <c r="BK287" s="80" t="s">
        <v>4050</v>
      </c>
      <c r="BL287" s="309" t="s">
        <v>2339</v>
      </c>
      <c r="BM287" s="309" t="s">
        <v>1156</v>
      </c>
      <c r="BN287" s="309" t="s">
        <v>1157</v>
      </c>
      <c r="BO287" s="309"/>
      <c r="BP287" s="309"/>
      <c r="BQ287" s="309"/>
      <c r="BR287" s="309"/>
      <c r="BS287" s="309"/>
      <c r="BT287" s="309"/>
      <c r="BU287" s="309"/>
      <c r="BV287" s="309" t="s">
        <v>2324</v>
      </c>
      <c r="BW287" s="309"/>
      <c r="BX287" s="309" t="s">
        <v>2325</v>
      </c>
      <c r="BY287" s="309"/>
      <c r="BZ287" s="324" t="str">
        <f t="shared" si="12"/>
        <v>DISCONTINUED - MR301 The Standard, 17x9, -12mm Offset, 8x170, 130.81mm Centerbore, Machined - Clear Coat</v>
      </c>
      <c r="CA287" s="324" t="s">
        <v>3880</v>
      </c>
      <c r="CB287" s="324" t="s">
        <v>3879</v>
      </c>
      <c r="CC287" s="313" t="str">
        <f t="shared" si="14"/>
        <v>STREET (3XX)</v>
      </c>
    </row>
    <row r="288" spans="1:81" s="301" customFormat="1" ht="15.75" customHeight="1">
      <c r="A288" s="22">
        <f t="shared" si="13"/>
        <v>285</v>
      </c>
      <c r="B288" s="99" t="s">
        <v>84</v>
      </c>
      <c r="C288" s="29" t="s">
        <v>1072</v>
      </c>
      <c r="D288" s="303" t="s">
        <v>1114</v>
      </c>
      <c r="E288" s="304" t="s">
        <v>2407</v>
      </c>
      <c r="F288" s="304"/>
      <c r="G288" s="304"/>
      <c r="H288" s="304" t="s">
        <v>334</v>
      </c>
      <c r="I288" s="336">
        <v>40544</v>
      </c>
      <c r="J288" s="302">
        <v>43348</v>
      </c>
      <c r="K288" s="293" t="s">
        <v>1274</v>
      </c>
      <c r="L288" s="305">
        <v>231.5</v>
      </c>
      <c r="M288" s="295"/>
      <c r="N288" s="295"/>
      <c r="O288" s="303">
        <v>18</v>
      </c>
      <c r="P288" s="8">
        <v>9</v>
      </c>
      <c r="Q288" s="29" t="s">
        <v>1756</v>
      </c>
      <c r="R288" s="303">
        <v>5</v>
      </c>
      <c r="S288" s="303">
        <v>5.5</v>
      </c>
      <c r="T288" s="306">
        <v>-12</v>
      </c>
      <c r="U288" s="331">
        <v>4.5</v>
      </c>
      <c r="V288" s="303" t="s">
        <v>85</v>
      </c>
      <c r="W288" s="311">
        <v>108</v>
      </c>
      <c r="X288" s="307">
        <v>28.199999999999996</v>
      </c>
      <c r="Y288" s="306">
        <v>2500</v>
      </c>
      <c r="Z288" s="306" t="s">
        <v>5454</v>
      </c>
      <c r="AA288" s="306"/>
      <c r="AB288" s="296" t="s">
        <v>7139</v>
      </c>
      <c r="AC288" s="308" t="s">
        <v>1577</v>
      </c>
      <c r="AD288" s="298">
        <v>33</v>
      </c>
      <c r="AE288" s="308" t="s">
        <v>85</v>
      </c>
      <c r="AF288" s="309" t="s">
        <v>85</v>
      </c>
      <c r="AG288" s="308"/>
      <c r="AH288" s="308" t="s">
        <v>1937</v>
      </c>
      <c r="AI288" s="299">
        <v>1.1000000000000001</v>
      </c>
      <c r="AJ288" s="309" t="s">
        <v>266</v>
      </c>
      <c r="AK288" s="309" t="s">
        <v>85</v>
      </c>
      <c r="AL288" s="40" t="s">
        <v>85</v>
      </c>
      <c r="AM288" s="309" t="s">
        <v>85</v>
      </c>
      <c r="AN288" s="309">
        <v>16.2</v>
      </c>
      <c r="AO288" s="309"/>
      <c r="AP288" s="309">
        <v>3</v>
      </c>
      <c r="AQ288" s="309">
        <v>16</v>
      </c>
      <c r="AR288" s="309"/>
      <c r="AS288" s="309">
        <v>22</v>
      </c>
      <c r="AT288" s="309"/>
      <c r="AU288" s="309">
        <v>215</v>
      </c>
      <c r="AV288" s="309">
        <v>106.4</v>
      </c>
      <c r="AW288" s="309">
        <v>56</v>
      </c>
      <c r="AX288" s="81"/>
      <c r="AY288" s="309"/>
      <c r="AZ288" s="310" t="s">
        <v>85</v>
      </c>
      <c r="BA288" s="98" t="s">
        <v>85</v>
      </c>
      <c r="BB288" s="99" t="s">
        <v>85</v>
      </c>
      <c r="BC288" s="98" t="s">
        <v>85</v>
      </c>
      <c r="BD288" s="310">
        <v>31.699999999999996</v>
      </c>
      <c r="BE288" s="309">
        <v>20.7</v>
      </c>
      <c r="BF288" s="309">
        <v>20.7</v>
      </c>
      <c r="BG288" s="309">
        <v>11.2</v>
      </c>
      <c r="BH288" s="379">
        <v>7.8642962197631991E-2</v>
      </c>
      <c r="BI288" s="303">
        <v>36</v>
      </c>
      <c r="BJ288" s="309" t="s">
        <v>3930</v>
      </c>
      <c r="BK288" s="80" t="s">
        <v>4050</v>
      </c>
      <c r="BL288" s="309" t="s">
        <v>2339</v>
      </c>
      <c r="BM288" s="309" t="s">
        <v>1156</v>
      </c>
      <c r="BN288" s="309" t="s">
        <v>1157</v>
      </c>
      <c r="BO288" s="309"/>
      <c r="BP288" s="309"/>
      <c r="BQ288" s="309"/>
      <c r="BR288" s="309"/>
      <c r="BS288" s="309"/>
      <c r="BT288" s="309"/>
      <c r="BU288" s="309"/>
      <c r="BV288" s="309" t="s">
        <v>2324</v>
      </c>
      <c r="BW288" s="309"/>
      <c r="BX288" s="309" t="s">
        <v>2325</v>
      </c>
      <c r="BY288" s="309"/>
      <c r="BZ288" s="324" t="str">
        <f t="shared" si="12"/>
        <v>DISCONTINUED - MR301 The Standard, 18x9, -12mm Offset, 5x5.5, 108mm Centerbore, Machined - Clear Coat</v>
      </c>
      <c r="CA288" s="324" t="s">
        <v>3880</v>
      </c>
      <c r="CB288" s="324" t="s">
        <v>3879</v>
      </c>
      <c r="CC288" s="313" t="str">
        <f t="shared" si="14"/>
        <v>STREET (3XX)</v>
      </c>
    </row>
    <row r="289" spans="1:81" s="301" customFormat="1" ht="15.75" customHeight="1">
      <c r="A289" s="22">
        <f t="shared" si="13"/>
        <v>286</v>
      </c>
      <c r="B289" s="99" t="s">
        <v>84</v>
      </c>
      <c r="C289" s="29" t="s">
        <v>1072</v>
      </c>
      <c r="D289" s="303" t="s">
        <v>1114</v>
      </c>
      <c r="E289" s="304" t="s">
        <v>2408</v>
      </c>
      <c r="F289" s="304"/>
      <c r="G289" s="304"/>
      <c r="H289" s="304" t="s">
        <v>346</v>
      </c>
      <c r="I289" s="336">
        <v>40544</v>
      </c>
      <c r="J289" s="302">
        <v>43348</v>
      </c>
      <c r="K289" s="293" t="s">
        <v>1274</v>
      </c>
      <c r="L289" s="305">
        <v>231.5</v>
      </c>
      <c r="M289" s="295"/>
      <c r="N289" s="295"/>
      <c r="O289" s="303">
        <v>18</v>
      </c>
      <c r="P289" s="8">
        <v>9</v>
      </c>
      <c r="Q289" s="29" t="s">
        <v>1763</v>
      </c>
      <c r="R289" s="303">
        <v>8</v>
      </c>
      <c r="S289" s="303">
        <v>170</v>
      </c>
      <c r="T289" s="306">
        <v>-12</v>
      </c>
      <c r="U289" s="331">
        <v>4.5</v>
      </c>
      <c r="V289" s="303" t="s">
        <v>85</v>
      </c>
      <c r="W289" s="311">
        <v>130.81</v>
      </c>
      <c r="X289" s="307">
        <v>28.1</v>
      </c>
      <c r="Y289" s="306">
        <v>3600</v>
      </c>
      <c r="Z289" s="306" t="s">
        <v>5454</v>
      </c>
      <c r="AA289" s="306"/>
      <c r="AB289" s="296" t="s">
        <v>7142</v>
      </c>
      <c r="AC289" s="308" t="s">
        <v>1903</v>
      </c>
      <c r="AD289" s="298">
        <v>33</v>
      </c>
      <c r="AE289" s="308" t="s">
        <v>85</v>
      </c>
      <c r="AF289" s="309" t="s">
        <v>85</v>
      </c>
      <c r="AG289" s="308"/>
      <c r="AH289" s="308" t="s">
        <v>1937</v>
      </c>
      <c r="AI289" s="299">
        <v>1.1000000000000001</v>
      </c>
      <c r="AJ289" s="309" t="s">
        <v>266</v>
      </c>
      <c r="AK289" s="309" t="s">
        <v>85</v>
      </c>
      <c r="AL289" s="40" t="s">
        <v>85</v>
      </c>
      <c r="AM289" s="309" t="s">
        <v>85</v>
      </c>
      <c r="AN289" s="309">
        <v>16.2</v>
      </c>
      <c r="AO289" s="309"/>
      <c r="AP289" s="309">
        <v>3</v>
      </c>
      <c r="AQ289" s="309">
        <v>3</v>
      </c>
      <c r="AR289" s="309"/>
      <c r="AS289" s="309">
        <v>22</v>
      </c>
      <c r="AT289" s="309"/>
      <c r="AU289" s="309">
        <v>215</v>
      </c>
      <c r="AV289" s="309">
        <v>125</v>
      </c>
      <c r="AW289" s="309">
        <v>100</v>
      </c>
      <c r="AX289" s="81"/>
      <c r="AY289" s="309"/>
      <c r="AZ289" s="310" t="s">
        <v>85</v>
      </c>
      <c r="BA289" s="98" t="s">
        <v>85</v>
      </c>
      <c r="BB289" s="99" t="s">
        <v>85</v>
      </c>
      <c r="BC289" s="98" t="s">
        <v>85</v>
      </c>
      <c r="BD289" s="310">
        <v>31.6</v>
      </c>
      <c r="BE289" s="309">
        <v>20.7</v>
      </c>
      <c r="BF289" s="309">
        <v>20.7</v>
      </c>
      <c r="BG289" s="309">
        <v>11.2</v>
      </c>
      <c r="BH289" s="379">
        <v>7.8642962197631991E-2</v>
      </c>
      <c r="BI289" s="303">
        <v>36</v>
      </c>
      <c r="BJ289" s="309" t="s">
        <v>3930</v>
      </c>
      <c r="BK289" s="80" t="s">
        <v>4050</v>
      </c>
      <c r="BL289" s="309" t="s">
        <v>2339</v>
      </c>
      <c r="BM289" s="309" t="s">
        <v>1156</v>
      </c>
      <c r="BN289" s="309" t="s">
        <v>1157</v>
      </c>
      <c r="BO289" s="309"/>
      <c r="BP289" s="309"/>
      <c r="BQ289" s="309"/>
      <c r="BR289" s="309"/>
      <c r="BS289" s="309"/>
      <c r="BT289" s="309"/>
      <c r="BU289" s="309"/>
      <c r="BV289" s="309" t="s">
        <v>2324</v>
      </c>
      <c r="BW289" s="309"/>
      <c r="BX289" s="309" t="s">
        <v>2325</v>
      </c>
      <c r="BY289" s="309"/>
      <c r="BZ289" s="324" t="str">
        <f t="shared" si="12"/>
        <v>DISCONTINUED - MR301 The Standard, 18x9, -12mm Offset, 8x170, 130.81mm Centerbore, Machined - Clear Coat</v>
      </c>
      <c r="CA289" s="324" t="s">
        <v>3880</v>
      </c>
      <c r="CB289" s="324" t="s">
        <v>3879</v>
      </c>
      <c r="CC289" s="313" t="str">
        <f t="shared" si="14"/>
        <v>STREET (3XX)</v>
      </c>
    </row>
    <row r="290" spans="1:81" s="301" customFormat="1" ht="15.75" customHeight="1">
      <c r="A290" s="22">
        <f t="shared" si="13"/>
        <v>287</v>
      </c>
      <c r="B290" s="99" t="s">
        <v>84</v>
      </c>
      <c r="C290" s="29" t="s">
        <v>1072</v>
      </c>
      <c r="D290" s="303" t="s">
        <v>1114</v>
      </c>
      <c r="E290" s="304" t="s">
        <v>2409</v>
      </c>
      <c r="F290" s="304"/>
      <c r="G290" s="304"/>
      <c r="H290" s="304" t="s">
        <v>348</v>
      </c>
      <c r="I290" s="336">
        <v>40544</v>
      </c>
      <c r="J290" s="302">
        <v>43348</v>
      </c>
      <c r="K290" s="293" t="s">
        <v>1274</v>
      </c>
      <c r="L290" s="305">
        <v>231.5</v>
      </c>
      <c r="M290" s="295"/>
      <c r="N290" s="295"/>
      <c r="O290" s="303">
        <v>18</v>
      </c>
      <c r="P290" s="8">
        <v>9</v>
      </c>
      <c r="Q290" s="29" t="s">
        <v>1763</v>
      </c>
      <c r="R290" s="303">
        <v>8</v>
      </c>
      <c r="S290" s="303">
        <v>170</v>
      </c>
      <c r="T290" s="306">
        <v>-12</v>
      </c>
      <c r="U290" s="331">
        <v>4.5</v>
      </c>
      <c r="V290" s="303" t="s">
        <v>85</v>
      </c>
      <c r="W290" s="311">
        <v>130.81</v>
      </c>
      <c r="X290" s="307">
        <v>28.1</v>
      </c>
      <c r="Y290" s="306">
        <v>3600</v>
      </c>
      <c r="Z290" s="306" t="s">
        <v>2294</v>
      </c>
      <c r="AA290" s="306"/>
      <c r="AB290" s="296" t="s">
        <v>7142</v>
      </c>
      <c r="AC290" s="308" t="s">
        <v>1904</v>
      </c>
      <c r="AD290" s="298">
        <v>33</v>
      </c>
      <c r="AE290" s="308" t="s">
        <v>85</v>
      </c>
      <c r="AF290" s="309" t="s">
        <v>85</v>
      </c>
      <c r="AG290" s="308"/>
      <c r="AH290" s="308" t="s">
        <v>1937</v>
      </c>
      <c r="AI290" s="299">
        <v>1.1000000000000001</v>
      </c>
      <c r="AJ290" s="309" t="s">
        <v>266</v>
      </c>
      <c r="AK290" s="309" t="s">
        <v>85</v>
      </c>
      <c r="AL290" s="40" t="s">
        <v>85</v>
      </c>
      <c r="AM290" s="309" t="s">
        <v>85</v>
      </c>
      <c r="AN290" s="309">
        <v>16.2</v>
      </c>
      <c r="AO290" s="309"/>
      <c r="AP290" s="309">
        <v>3</v>
      </c>
      <c r="AQ290" s="309">
        <v>3</v>
      </c>
      <c r="AR290" s="309"/>
      <c r="AS290" s="309">
        <v>22</v>
      </c>
      <c r="AT290" s="309"/>
      <c r="AU290" s="309">
        <v>215</v>
      </c>
      <c r="AV290" s="309">
        <v>125</v>
      </c>
      <c r="AW290" s="309">
        <v>100</v>
      </c>
      <c r="AX290" s="81"/>
      <c r="AY290" s="309"/>
      <c r="AZ290" s="310" t="s">
        <v>85</v>
      </c>
      <c r="BA290" s="98" t="s">
        <v>85</v>
      </c>
      <c r="BB290" s="99" t="s">
        <v>85</v>
      </c>
      <c r="BC290" s="98" t="s">
        <v>85</v>
      </c>
      <c r="BD290" s="310">
        <v>31.6</v>
      </c>
      <c r="BE290" s="309">
        <v>20.7</v>
      </c>
      <c r="BF290" s="309">
        <v>20.7</v>
      </c>
      <c r="BG290" s="309">
        <v>11.2</v>
      </c>
      <c r="BH290" s="379">
        <v>7.8642962197631991E-2</v>
      </c>
      <c r="BI290" s="303">
        <v>36</v>
      </c>
      <c r="BJ290" s="309" t="s">
        <v>3930</v>
      </c>
      <c r="BK290" s="80" t="s">
        <v>4050</v>
      </c>
      <c r="BL290" s="309" t="s">
        <v>2323</v>
      </c>
      <c r="BM290" s="309" t="s">
        <v>1156</v>
      </c>
      <c r="BN290" s="309" t="s">
        <v>1157</v>
      </c>
      <c r="BO290" s="309"/>
      <c r="BP290" s="309"/>
      <c r="BQ290" s="309"/>
      <c r="BR290" s="309"/>
      <c r="BS290" s="309"/>
      <c r="BT290" s="309"/>
      <c r="BU290" s="309"/>
      <c r="BV290" s="309" t="s">
        <v>1158</v>
      </c>
      <c r="BW290" s="309"/>
      <c r="BX290" s="309" t="s">
        <v>1159</v>
      </c>
      <c r="BY290" s="309"/>
      <c r="BZ290" s="324" t="str">
        <f t="shared" si="12"/>
        <v>DISCONTINUED - MR301 The Standard, 18x9, -12mm Offset, 8x170, 130.81mm Centerbore, Matte Black</v>
      </c>
      <c r="CA290" s="324" t="s">
        <v>3880</v>
      </c>
      <c r="CB290" s="324" t="s">
        <v>3879</v>
      </c>
      <c r="CC290" s="313" t="str">
        <f t="shared" si="14"/>
        <v>STREET (3XX)</v>
      </c>
    </row>
    <row r="291" spans="1:81" s="301" customFormat="1" ht="15.75" customHeight="1">
      <c r="A291" s="22">
        <f t="shared" si="13"/>
        <v>288</v>
      </c>
      <c r="B291" s="99" t="s">
        <v>84</v>
      </c>
      <c r="C291" s="29" t="s">
        <v>1072</v>
      </c>
      <c r="D291" s="303" t="s">
        <v>1116</v>
      </c>
      <c r="E291" s="304" t="s">
        <v>2410</v>
      </c>
      <c r="F291" s="304"/>
      <c r="G291" s="304"/>
      <c r="H291" s="304" t="s">
        <v>384</v>
      </c>
      <c r="I291" s="336">
        <v>40909</v>
      </c>
      <c r="J291" s="302">
        <v>43348</v>
      </c>
      <c r="K291" s="293" t="s">
        <v>1274</v>
      </c>
      <c r="L291" s="305">
        <v>177.5</v>
      </c>
      <c r="M291" s="295"/>
      <c r="N291" s="295"/>
      <c r="O291" s="303">
        <v>16</v>
      </c>
      <c r="P291" s="8">
        <v>8</v>
      </c>
      <c r="Q291" s="29" t="s">
        <v>1845</v>
      </c>
      <c r="R291" s="303">
        <v>5</v>
      </c>
      <c r="S291" s="303">
        <v>4.5</v>
      </c>
      <c r="T291" s="306">
        <v>0</v>
      </c>
      <c r="U291" s="331">
        <v>4.5</v>
      </c>
      <c r="V291" s="303" t="s">
        <v>85</v>
      </c>
      <c r="W291" s="311">
        <v>83</v>
      </c>
      <c r="X291" s="307">
        <v>23.7</v>
      </c>
      <c r="Y291" s="306">
        <v>2100</v>
      </c>
      <c r="Z291" s="306" t="s">
        <v>5457</v>
      </c>
      <c r="AA291" s="306"/>
      <c r="AB291" s="296" t="s">
        <v>7145</v>
      </c>
      <c r="AC291" s="308" t="s">
        <v>1606</v>
      </c>
      <c r="AD291" s="298">
        <v>33</v>
      </c>
      <c r="AE291" s="308" t="s">
        <v>85</v>
      </c>
      <c r="AF291" s="309" t="s">
        <v>85</v>
      </c>
      <c r="AG291" s="308"/>
      <c r="AH291" s="308" t="s">
        <v>1938</v>
      </c>
      <c r="AI291" s="299">
        <v>1.1000000000000001</v>
      </c>
      <c r="AJ291" s="309" t="s">
        <v>266</v>
      </c>
      <c r="AK291" s="309" t="s">
        <v>85</v>
      </c>
      <c r="AL291" s="40" t="s">
        <v>85</v>
      </c>
      <c r="AM291" s="309" t="s">
        <v>85</v>
      </c>
      <c r="AN291" s="309">
        <v>16.2</v>
      </c>
      <c r="AO291" s="309"/>
      <c r="AP291" s="309">
        <v>12</v>
      </c>
      <c r="AQ291" s="309">
        <v>22</v>
      </c>
      <c r="AR291" s="309"/>
      <c r="AS291" s="309">
        <v>27</v>
      </c>
      <c r="AT291" s="309"/>
      <c r="AU291" s="309">
        <v>191</v>
      </c>
      <c r="AV291" s="309">
        <v>79</v>
      </c>
      <c r="AW291" s="309">
        <v>54</v>
      </c>
      <c r="AX291" s="81"/>
      <c r="AY291" s="309"/>
      <c r="AZ291" s="310" t="s">
        <v>85</v>
      </c>
      <c r="BA291" s="98" t="s">
        <v>85</v>
      </c>
      <c r="BB291" s="99" t="s">
        <v>85</v>
      </c>
      <c r="BC291" s="98" t="s">
        <v>85</v>
      </c>
      <c r="BD291" s="310">
        <v>27.2</v>
      </c>
      <c r="BE291" s="309">
        <v>18.8</v>
      </c>
      <c r="BF291" s="309">
        <v>18.8</v>
      </c>
      <c r="BG291" s="309">
        <v>10.6</v>
      </c>
      <c r="BH291" s="379">
        <v>6.1393545341695985E-2</v>
      </c>
      <c r="BI291" s="303">
        <v>36</v>
      </c>
      <c r="BJ291" s="309" t="s">
        <v>3930</v>
      </c>
      <c r="BK291" s="80" t="s">
        <v>4050</v>
      </c>
      <c r="BL291" s="309" t="s">
        <v>2341</v>
      </c>
      <c r="BM291" s="309" t="s">
        <v>1166</v>
      </c>
      <c r="BN291" s="309" t="s">
        <v>1157</v>
      </c>
      <c r="BO291" s="309"/>
      <c r="BP291" s="309"/>
      <c r="BQ291" s="309"/>
      <c r="BR291" s="309"/>
      <c r="BS291" s="309"/>
      <c r="BT291" s="309"/>
      <c r="BU291" s="309"/>
      <c r="BV291" s="309" t="s">
        <v>2326</v>
      </c>
      <c r="BW291" s="309"/>
      <c r="BX291" s="309" t="s">
        <v>2327</v>
      </c>
      <c r="BY291" s="309"/>
      <c r="BZ291" s="324" t="str">
        <f t="shared" si="12"/>
        <v>DISCONTINUED - MR304 Double Standard, 16x8, 0mm Offset, 5x4.5, 83mm Centerbore, Matte Black - Machined Lip</v>
      </c>
      <c r="CA291" s="324" t="s">
        <v>3880</v>
      </c>
      <c r="CB291" s="324" t="s">
        <v>3879</v>
      </c>
      <c r="CC291" s="313" t="str">
        <f t="shared" si="14"/>
        <v>STREET (3XX)</v>
      </c>
    </row>
    <row r="292" spans="1:81" s="301" customFormat="1" ht="15.75" customHeight="1">
      <c r="A292" s="22">
        <f t="shared" si="13"/>
        <v>289</v>
      </c>
      <c r="B292" s="99" t="s">
        <v>84</v>
      </c>
      <c r="C292" s="29" t="s">
        <v>1072</v>
      </c>
      <c r="D292" s="303" t="s">
        <v>1116</v>
      </c>
      <c r="E292" s="304" t="s">
        <v>2411</v>
      </c>
      <c r="F292" s="304"/>
      <c r="G292" s="304"/>
      <c r="H292" s="304" t="s">
        <v>412</v>
      </c>
      <c r="I292" s="336">
        <v>40909</v>
      </c>
      <c r="J292" s="302">
        <v>43348</v>
      </c>
      <c r="K292" s="293" t="s">
        <v>1274</v>
      </c>
      <c r="L292" s="305">
        <v>195.5</v>
      </c>
      <c r="M292" s="295"/>
      <c r="N292" s="295"/>
      <c r="O292" s="303">
        <v>17</v>
      </c>
      <c r="P292" s="8">
        <v>8.5</v>
      </c>
      <c r="Q292" s="29" t="s">
        <v>1762</v>
      </c>
      <c r="R292" s="303">
        <v>8</v>
      </c>
      <c r="S292" s="303">
        <v>6.5</v>
      </c>
      <c r="T292" s="306">
        <v>0</v>
      </c>
      <c r="U292" s="331">
        <v>4.75</v>
      </c>
      <c r="V292" s="303" t="s">
        <v>85</v>
      </c>
      <c r="W292" s="311">
        <v>130.81</v>
      </c>
      <c r="X292" s="307">
        <v>28.5</v>
      </c>
      <c r="Y292" s="306">
        <v>3640</v>
      </c>
      <c r="Z292" s="306" t="s">
        <v>5457</v>
      </c>
      <c r="AA292" s="306"/>
      <c r="AB292" s="296" t="s">
        <v>5556</v>
      </c>
      <c r="AC292" s="308" t="s">
        <v>1603</v>
      </c>
      <c r="AD292" s="298">
        <v>33</v>
      </c>
      <c r="AE292" s="308" t="s">
        <v>85</v>
      </c>
      <c r="AF292" s="309" t="s">
        <v>85</v>
      </c>
      <c r="AG292" s="308"/>
      <c r="AH292" s="308" t="s">
        <v>1938</v>
      </c>
      <c r="AI292" s="299">
        <v>1.1000000000000001</v>
      </c>
      <c r="AJ292" s="309" t="s">
        <v>266</v>
      </c>
      <c r="AK292" s="309" t="s">
        <v>85</v>
      </c>
      <c r="AL292" s="40" t="s">
        <v>85</v>
      </c>
      <c r="AM292" s="309" t="s">
        <v>85</v>
      </c>
      <c r="AN292" s="309">
        <v>16.2</v>
      </c>
      <c r="AO292" s="309"/>
      <c r="AP292" s="309">
        <v>3</v>
      </c>
      <c r="AQ292" s="309">
        <v>3</v>
      </c>
      <c r="AR292" s="309"/>
      <c r="AS292" s="309">
        <v>24</v>
      </c>
      <c r="AT292" s="309"/>
      <c r="AU292" s="309">
        <v>200</v>
      </c>
      <c r="AV292" s="309">
        <v>123</v>
      </c>
      <c r="AW292" s="309">
        <v>93</v>
      </c>
      <c r="AX292" s="81"/>
      <c r="AY292" s="309"/>
      <c r="AZ292" s="310" t="s">
        <v>85</v>
      </c>
      <c r="BA292" s="98" t="s">
        <v>85</v>
      </c>
      <c r="BB292" s="99" t="s">
        <v>85</v>
      </c>
      <c r="BC292" s="98" t="s">
        <v>85</v>
      </c>
      <c r="BD292" s="310">
        <v>32</v>
      </c>
      <c r="BE292" s="309">
        <v>19.8</v>
      </c>
      <c r="BF292" s="309">
        <v>19.8</v>
      </c>
      <c r="BG292" s="309">
        <v>10.7</v>
      </c>
      <c r="BH292" s="379">
        <v>6.8740914904991998E-2</v>
      </c>
      <c r="BI292" s="303">
        <v>36</v>
      </c>
      <c r="BJ292" s="309" t="s">
        <v>3930</v>
      </c>
      <c r="BK292" s="80" t="s">
        <v>4050</v>
      </c>
      <c r="BL292" s="309" t="s">
        <v>2341</v>
      </c>
      <c r="BM292" s="309" t="s">
        <v>1166</v>
      </c>
      <c r="BN292" s="309" t="s">
        <v>1157</v>
      </c>
      <c r="BO292" s="309"/>
      <c r="BP292" s="309"/>
      <c r="BQ292" s="309"/>
      <c r="BR292" s="309"/>
      <c r="BS292" s="309"/>
      <c r="BT292" s="309"/>
      <c r="BU292" s="309"/>
      <c r="BV292" s="309" t="s">
        <v>2326</v>
      </c>
      <c r="BW292" s="309"/>
      <c r="BX292" s="309" t="s">
        <v>2327</v>
      </c>
      <c r="BY292" s="309"/>
      <c r="BZ292" s="324" t="str">
        <f t="shared" si="12"/>
        <v>DISCONTINUED - MR304 Double Standard, 17x8.5, 0mm Offset, 8x6.5, 130.81mm Centerbore, Matte Black - Machined Lip</v>
      </c>
      <c r="CA292" s="324" t="s">
        <v>3880</v>
      </c>
      <c r="CB292" s="324" t="s">
        <v>3879</v>
      </c>
      <c r="CC292" s="313" t="str">
        <f t="shared" si="14"/>
        <v>STREET (3XX)</v>
      </c>
    </row>
    <row r="293" spans="1:81" s="301" customFormat="1" ht="15.75" customHeight="1">
      <c r="A293" s="22">
        <f t="shared" si="13"/>
        <v>290</v>
      </c>
      <c r="B293" s="99" t="s">
        <v>84</v>
      </c>
      <c r="C293" s="29" t="s">
        <v>1072</v>
      </c>
      <c r="D293" s="303" t="s">
        <v>1116</v>
      </c>
      <c r="E293" s="304" t="s">
        <v>2412</v>
      </c>
      <c r="F293" s="304"/>
      <c r="G293" s="304"/>
      <c r="H293" s="304" t="s">
        <v>434</v>
      </c>
      <c r="I293" s="336">
        <v>40909</v>
      </c>
      <c r="J293" s="302">
        <v>43348</v>
      </c>
      <c r="K293" s="293" t="s">
        <v>1274</v>
      </c>
      <c r="L293" s="305">
        <v>231.5</v>
      </c>
      <c r="M293" s="295"/>
      <c r="N293" s="295"/>
      <c r="O293" s="303">
        <v>18</v>
      </c>
      <c r="P293" s="8">
        <v>9</v>
      </c>
      <c r="Q293" s="29" t="s">
        <v>1762</v>
      </c>
      <c r="R293" s="303">
        <v>8</v>
      </c>
      <c r="S293" s="303">
        <v>6.5</v>
      </c>
      <c r="T293" s="306">
        <v>18</v>
      </c>
      <c r="U293" s="331">
        <v>5.75</v>
      </c>
      <c r="V293" s="303" t="s">
        <v>85</v>
      </c>
      <c r="W293" s="311">
        <v>130.81</v>
      </c>
      <c r="X293" s="307">
        <v>31.1</v>
      </c>
      <c r="Y293" s="306">
        <v>3640</v>
      </c>
      <c r="Z293" s="306" t="s">
        <v>5457</v>
      </c>
      <c r="AA293" s="306"/>
      <c r="AB293" s="296" t="s">
        <v>6237</v>
      </c>
      <c r="AC293" s="308" t="s">
        <v>1603</v>
      </c>
      <c r="AD293" s="298">
        <v>33</v>
      </c>
      <c r="AE293" s="308" t="s">
        <v>85</v>
      </c>
      <c r="AF293" s="309" t="s">
        <v>85</v>
      </c>
      <c r="AG293" s="308"/>
      <c r="AH293" s="308" t="s">
        <v>1938</v>
      </c>
      <c r="AI293" s="299">
        <v>1.1000000000000001</v>
      </c>
      <c r="AJ293" s="309" t="s">
        <v>266</v>
      </c>
      <c r="AK293" s="309" t="s">
        <v>85</v>
      </c>
      <c r="AL293" s="40" t="s">
        <v>85</v>
      </c>
      <c r="AM293" s="309" t="s">
        <v>85</v>
      </c>
      <c r="AN293" s="309">
        <v>16.2</v>
      </c>
      <c r="AO293" s="309"/>
      <c r="AP293" s="309">
        <v>3</v>
      </c>
      <c r="AQ293" s="309">
        <v>3</v>
      </c>
      <c r="AR293" s="309"/>
      <c r="AS293" s="309">
        <v>31</v>
      </c>
      <c r="AT293" s="309"/>
      <c r="AU293" s="309">
        <v>213</v>
      </c>
      <c r="AV293" s="309">
        <v>123</v>
      </c>
      <c r="AW293" s="309">
        <v>93</v>
      </c>
      <c r="AX293" s="81"/>
      <c r="AY293" s="309"/>
      <c r="AZ293" s="310" t="s">
        <v>85</v>
      </c>
      <c r="BA293" s="98" t="s">
        <v>85</v>
      </c>
      <c r="BB293" s="99" t="s">
        <v>85</v>
      </c>
      <c r="BC293" s="98" t="s">
        <v>85</v>
      </c>
      <c r="BD293" s="310">
        <v>34.6</v>
      </c>
      <c r="BE293" s="309">
        <v>20.7</v>
      </c>
      <c r="BF293" s="309">
        <v>20.7</v>
      </c>
      <c r="BG293" s="309">
        <v>11.2</v>
      </c>
      <c r="BH293" s="379">
        <v>7.8642962197631991E-2</v>
      </c>
      <c r="BI293" s="303">
        <v>36</v>
      </c>
      <c r="BJ293" s="309" t="s">
        <v>3930</v>
      </c>
      <c r="BK293" s="80" t="s">
        <v>4050</v>
      </c>
      <c r="BL293" s="309" t="s">
        <v>2341</v>
      </c>
      <c r="BM293" s="309" t="s">
        <v>1166</v>
      </c>
      <c r="BN293" s="309" t="s">
        <v>1157</v>
      </c>
      <c r="BO293" s="309"/>
      <c r="BP293" s="309"/>
      <c r="BQ293" s="309"/>
      <c r="BR293" s="309"/>
      <c r="BS293" s="309"/>
      <c r="BT293" s="309"/>
      <c r="BU293" s="309"/>
      <c r="BV293" s="309" t="s">
        <v>2326</v>
      </c>
      <c r="BW293" s="309"/>
      <c r="BX293" s="309" t="s">
        <v>2327</v>
      </c>
      <c r="BY293" s="309"/>
      <c r="BZ293" s="324" t="str">
        <f t="shared" si="12"/>
        <v>DISCONTINUED - MR304 Double Standard, 18x9, +18mm Offset, 8x6.5, 130.81mm Centerbore, Matte Black - Machined Lip</v>
      </c>
      <c r="CA293" s="324" t="s">
        <v>3880</v>
      </c>
      <c r="CB293" s="324" t="s">
        <v>3879</v>
      </c>
      <c r="CC293" s="313" t="str">
        <f t="shared" si="14"/>
        <v>STREET (3XX)</v>
      </c>
    </row>
    <row r="294" spans="1:81" s="301" customFormat="1" ht="15.75" customHeight="1">
      <c r="A294" s="22">
        <f t="shared" si="13"/>
        <v>291</v>
      </c>
      <c r="B294" s="99" t="s">
        <v>84</v>
      </c>
      <c r="C294" s="29" t="s">
        <v>1072</v>
      </c>
      <c r="D294" s="303" t="s">
        <v>1116</v>
      </c>
      <c r="E294" s="304" t="s">
        <v>2413</v>
      </c>
      <c r="F294" s="304"/>
      <c r="G294" s="304"/>
      <c r="H294" s="304" t="s">
        <v>435</v>
      </c>
      <c r="I294" s="336">
        <v>40909</v>
      </c>
      <c r="J294" s="302">
        <v>43348</v>
      </c>
      <c r="K294" s="293" t="s">
        <v>1274</v>
      </c>
      <c r="L294" s="305">
        <v>231.5</v>
      </c>
      <c r="M294" s="295"/>
      <c r="N294" s="295"/>
      <c r="O294" s="303">
        <v>18</v>
      </c>
      <c r="P294" s="8">
        <v>9</v>
      </c>
      <c r="Q294" s="29" t="s">
        <v>1763</v>
      </c>
      <c r="R294" s="303">
        <v>8</v>
      </c>
      <c r="S294" s="303">
        <v>170</v>
      </c>
      <c r="T294" s="306">
        <v>-12</v>
      </c>
      <c r="U294" s="331">
        <v>4.5</v>
      </c>
      <c r="V294" s="303" t="s">
        <v>85</v>
      </c>
      <c r="W294" s="311">
        <v>130.81</v>
      </c>
      <c r="X294" s="307">
        <v>31.1</v>
      </c>
      <c r="Y294" s="306">
        <v>3640</v>
      </c>
      <c r="Z294" s="306" t="s">
        <v>2294</v>
      </c>
      <c r="AA294" s="306"/>
      <c r="AB294" s="296" t="s">
        <v>7142</v>
      </c>
      <c r="AC294" s="308" t="s">
        <v>1851</v>
      </c>
      <c r="AD294" s="298">
        <v>33</v>
      </c>
      <c r="AE294" s="308" t="s">
        <v>85</v>
      </c>
      <c r="AF294" s="309" t="s">
        <v>85</v>
      </c>
      <c r="AG294" s="308"/>
      <c r="AH294" s="308" t="s">
        <v>1938</v>
      </c>
      <c r="AI294" s="299">
        <v>1.1000000000000001</v>
      </c>
      <c r="AJ294" s="309" t="s">
        <v>266</v>
      </c>
      <c r="AK294" s="309" t="s">
        <v>85</v>
      </c>
      <c r="AL294" s="40" t="s">
        <v>85</v>
      </c>
      <c r="AM294" s="309" t="s">
        <v>85</v>
      </c>
      <c r="AN294" s="309">
        <v>16.2</v>
      </c>
      <c r="AO294" s="309"/>
      <c r="AP294" s="309">
        <v>3</v>
      </c>
      <c r="AQ294" s="309">
        <v>3</v>
      </c>
      <c r="AR294" s="309"/>
      <c r="AS294" s="309">
        <v>31</v>
      </c>
      <c r="AT294" s="309"/>
      <c r="AU294" s="309">
        <v>200</v>
      </c>
      <c r="AV294" s="309">
        <v>127</v>
      </c>
      <c r="AW294" s="309">
        <v>98</v>
      </c>
      <c r="AX294" s="81"/>
      <c r="AY294" s="309"/>
      <c r="AZ294" s="310" t="s">
        <v>85</v>
      </c>
      <c r="BA294" s="98" t="s">
        <v>85</v>
      </c>
      <c r="BB294" s="99" t="s">
        <v>85</v>
      </c>
      <c r="BC294" s="98" t="s">
        <v>85</v>
      </c>
      <c r="BD294" s="310">
        <v>34.6</v>
      </c>
      <c r="BE294" s="309">
        <v>20.7</v>
      </c>
      <c r="BF294" s="309">
        <v>20.7</v>
      </c>
      <c r="BG294" s="309">
        <v>11.2</v>
      </c>
      <c r="BH294" s="379">
        <v>7.8642962197631991E-2</v>
      </c>
      <c r="BI294" s="303">
        <v>36</v>
      </c>
      <c r="BJ294" s="309" t="s">
        <v>3930</v>
      </c>
      <c r="BK294" s="80" t="s">
        <v>4050</v>
      </c>
      <c r="BL294" s="309" t="s">
        <v>2340</v>
      </c>
      <c r="BM294" s="309" t="s">
        <v>1166</v>
      </c>
      <c r="BN294" s="309" t="s">
        <v>1157</v>
      </c>
      <c r="BO294" s="309"/>
      <c r="BP294" s="309"/>
      <c r="BQ294" s="309"/>
      <c r="BR294" s="309"/>
      <c r="BS294" s="309"/>
      <c r="BT294" s="309"/>
      <c r="BU294" s="309"/>
      <c r="BV294" s="309" t="s">
        <v>1167</v>
      </c>
      <c r="BW294" s="309"/>
      <c r="BX294" s="309" t="s">
        <v>1168</v>
      </c>
      <c r="BY294" s="309"/>
      <c r="BZ294" s="324" t="str">
        <f t="shared" si="12"/>
        <v>DISCONTINUED - MR304 Double Standard, 18x9, -12mm Offset, 8x170, 130.81mm Centerbore, Matte Black</v>
      </c>
      <c r="CA294" s="324" t="s">
        <v>3880</v>
      </c>
      <c r="CB294" s="324" t="s">
        <v>3879</v>
      </c>
      <c r="CC294" s="313" t="str">
        <f t="shared" si="14"/>
        <v>STREET (3XX)</v>
      </c>
    </row>
    <row r="295" spans="1:81" s="301" customFormat="1" ht="15.75" customHeight="1">
      <c r="A295" s="22">
        <f t="shared" si="13"/>
        <v>292</v>
      </c>
      <c r="B295" s="99" t="s">
        <v>84</v>
      </c>
      <c r="C295" s="29" t="s">
        <v>1072</v>
      </c>
      <c r="D295" s="303" t="s">
        <v>1118</v>
      </c>
      <c r="E295" s="304" t="s">
        <v>2414</v>
      </c>
      <c r="F295" s="304"/>
      <c r="G295" s="304"/>
      <c r="H295" s="304" t="s">
        <v>537</v>
      </c>
      <c r="I295" s="336">
        <v>41640</v>
      </c>
      <c r="J295" s="302">
        <v>43348</v>
      </c>
      <c r="K295" s="293" t="s">
        <v>1274</v>
      </c>
      <c r="L295" s="305">
        <v>172.5</v>
      </c>
      <c r="M295" s="295"/>
      <c r="N295" s="295"/>
      <c r="O295" s="303">
        <v>15</v>
      </c>
      <c r="P295" s="8">
        <v>8</v>
      </c>
      <c r="Q295" s="29" t="s">
        <v>1845</v>
      </c>
      <c r="R295" s="303">
        <v>5</v>
      </c>
      <c r="S295" s="303">
        <v>4.5</v>
      </c>
      <c r="T295" s="306">
        <v>-24</v>
      </c>
      <c r="U295" s="331">
        <v>3.5</v>
      </c>
      <c r="V295" s="303" t="s">
        <v>85</v>
      </c>
      <c r="W295" s="311">
        <v>83</v>
      </c>
      <c r="X295" s="307">
        <v>21.4</v>
      </c>
      <c r="Y295" s="306">
        <v>2500</v>
      </c>
      <c r="Z295" s="306" t="s">
        <v>2294</v>
      </c>
      <c r="AA295" s="306"/>
      <c r="AB295" s="296" t="s">
        <v>5258</v>
      </c>
      <c r="AC295" s="308" t="s">
        <v>1606</v>
      </c>
      <c r="AD295" s="298">
        <v>33</v>
      </c>
      <c r="AE295" s="308" t="s">
        <v>85</v>
      </c>
      <c r="AF295" s="309" t="s">
        <v>85</v>
      </c>
      <c r="AG295" s="308"/>
      <c r="AH295" s="308" t="s">
        <v>1937</v>
      </c>
      <c r="AI295" s="299">
        <v>1.1000000000000001</v>
      </c>
      <c r="AJ295" s="309" t="s">
        <v>266</v>
      </c>
      <c r="AK295" s="309" t="s">
        <v>85</v>
      </c>
      <c r="AL295" s="40" t="s">
        <v>85</v>
      </c>
      <c r="AM295" s="309" t="s">
        <v>85</v>
      </c>
      <c r="AN295" s="309">
        <v>16.100000000000001</v>
      </c>
      <c r="AO295" s="309"/>
      <c r="AP295" s="309">
        <v>11</v>
      </c>
      <c r="AQ295" s="309">
        <v>22</v>
      </c>
      <c r="AR295" s="309"/>
      <c r="AS295" s="309">
        <v>21</v>
      </c>
      <c r="AT295" s="309"/>
      <c r="AU295" s="309">
        <v>177</v>
      </c>
      <c r="AV295" s="309">
        <v>79</v>
      </c>
      <c r="AW295" s="309">
        <v>54</v>
      </c>
      <c r="AX295" s="81"/>
      <c r="AY295" s="309"/>
      <c r="AZ295" s="310" t="s">
        <v>85</v>
      </c>
      <c r="BA295" s="98" t="s">
        <v>85</v>
      </c>
      <c r="BB295" s="99" t="s">
        <v>85</v>
      </c>
      <c r="BC295" s="98" t="s">
        <v>85</v>
      </c>
      <c r="BD295" s="310">
        <v>24.9</v>
      </c>
      <c r="BE295" s="309">
        <v>17.399999999999999</v>
      </c>
      <c r="BF295" s="309">
        <v>17.399999999999999</v>
      </c>
      <c r="BG295" s="309">
        <v>10.199999999999999</v>
      </c>
      <c r="BH295" s="379">
        <v>5.0605744465727985E-2</v>
      </c>
      <c r="BI295" s="303">
        <v>36</v>
      </c>
      <c r="BJ295" s="309" t="s">
        <v>3930</v>
      </c>
      <c r="BK295" s="80" t="s">
        <v>4050</v>
      </c>
      <c r="BL295" s="309" t="s">
        <v>2340</v>
      </c>
      <c r="BM295" s="309" t="s">
        <v>1181</v>
      </c>
      <c r="BN295" s="309" t="s">
        <v>1157</v>
      </c>
      <c r="BO295" s="309"/>
      <c r="BP295" s="309"/>
      <c r="BQ295" s="309"/>
      <c r="BR295" s="309"/>
      <c r="BS295" s="309"/>
      <c r="BT295" s="309"/>
      <c r="BU295" s="309"/>
      <c r="BV295" s="309" t="s">
        <v>1182</v>
      </c>
      <c r="BW295" s="309"/>
      <c r="BX295" s="309" t="s">
        <v>1183</v>
      </c>
      <c r="BY295" s="309"/>
      <c r="BZ295" s="324" t="str">
        <f t="shared" si="12"/>
        <v>DISCONTINUED - MR307 Hole, 15x8, -24mm Offset, 5x4.5, 83mm Centerbore, Matte Black</v>
      </c>
      <c r="CA295" s="324" t="s">
        <v>3880</v>
      </c>
      <c r="CB295" s="324" t="s">
        <v>3879</v>
      </c>
      <c r="CC295" s="313" t="str">
        <f t="shared" si="14"/>
        <v>STREET (3XX)</v>
      </c>
    </row>
    <row r="296" spans="1:81" s="301" customFormat="1" ht="15.75" customHeight="1">
      <c r="A296" s="22">
        <f t="shared" si="13"/>
        <v>293</v>
      </c>
      <c r="B296" s="99" t="s">
        <v>84</v>
      </c>
      <c r="C296" s="29" t="s">
        <v>1072</v>
      </c>
      <c r="D296" s="303" t="s">
        <v>1118</v>
      </c>
      <c r="E296" s="304" t="s">
        <v>2415</v>
      </c>
      <c r="F296" s="304"/>
      <c r="G296" s="304"/>
      <c r="H296" s="304" t="s">
        <v>543</v>
      </c>
      <c r="I296" s="336">
        <v>41640</v>
      </c>
      <c r="J296" s="302">
        <v>43348</v>
      </c>
      <c r="K296" s="293" t="s">
        <v>1274</v>
      </c>
      <c r="L296" s="305">
        <v>212.5</v>
      </c>
      <c r="M296" s="295"/>
      <c r="N296" s="295"/>
      <c r="O296" s="303">
        <v>17</v>
      </c>
      <c r="P296" s="8">
        <v>8.5</v>
      </c>
      <c r="Q296" s="29" t="s">
        <v>1763</v>
      </c>
      <c r="R296" s="303">
        <v>8</v>
      </c>
      <c r="S296" s="303">
        <v>170</v>
      </c>
      <c r="T296" s="306">
        <v>0</v>
      </c>
      <c r="U296" s="331">
        <v>4.75</v>
      </c>
      <c r="V296" s="303" t="s">
        <v>85</v>
      </c>
      <c r="W296" s="311">
        <v>130.81</v>
      </c>
      <c r="X296" s="307">
        <v>28.5</v>
      </c>
      <c r="Y296" s="306">
        <v>3640</v>
      </c>
      <c r="Z296" s="306" t="s">
        <v>2294</v>
      </c>
      <c r="AA296" s="306"/>
      <c r="AB296" s="296" t="s">
        <v>5557</v>
      </c>
      <c r="AC296" s="308" t="s">
        <v>1851</v>
      </c>
      <c r="AD296" s="298">
        <v>33</v>
      </c>
      <c r="AE296" s="308" t="s">
        <v>85</v>
      </c>
      <c r="AF296" s="309" t="s">
        <v>85</v>
      </c>
      <c r="AG296" s="308"/>
      <c r="AH296" s="308" t="s">
        <v>1937</v>
      </c>
      <c r="AI296" s="299">
        <v>1.1000000000000001</v>
      </c>
      <c r="AJ296" s="309" t="s">
        <v>266</v>
      </c>
      <c r="AK296" s="309" t="s">
        <v>85</v>
      </c>
      <c r="AL296" s="40" t="s">
        <v>85</v>
      </c>
      <c r="AM296" s="309" t="s">
        <v>85</v>
      </c>
      <c r="AN296" s="309">
        <v>16.100000000000001</v>
      </c>
      <c r="AO296" s="309"/>
      <c r="AP296" s="309">
        <v>6</v>
      </c>
      <c r="AQ296" s="309">
        <v>12</v>
      </c>
      <c r="AR296" s="309"/>
      <c r="AS296" s="309">
        <v>21</v>
      </c>
      <c r="AT296" s="309"/>
      <c r="AU296" s="309">
        <v>203</v>
      </c>
      <c r="AV296" s="309">
        <v>127</v>
      </c>
      <c r="AW296" s="309">
        <v>98</v>
      </c>
      <c r="AX296" s="81"/>
      <c r="AY296" s="309"/>
      <c r="AZ296" s="310" t="s">
        <v>85</v>
      </c>
      <c r="BA296" s="98" t="s">
        <v>85</v>
      </c>
      <c r="BB296" s="99" t="s">
        <v>85</v>
      </c>
      <c r="BC296" s="98" t="s">
        <v>85</v>
      </c>
      <c r="BD296" s="310">
        <v>32</v>
      </c>
      <c r="BE296" s="309">
        <v>19.8</v>
      </c>
      <c r="BF296" s="309">
        <v>19.8</v>
      </c>
      <c r="BG296" s="309">
        <v>10.7</v>
      </c>
      <c r="BH296" s="379">
        <v>6.8740914904991998E-2</v>
      </c>
      <c r="BI296" s="303">
        <v>36</v>
      </c>
      <c r="BJ296" s="309" t="s">
        <v>3930</v>
      </c>
      <c r="BK296" s="80" t="s">
        <v>4050</v>
      </c>
      <c r="BL296" s="309" t="s">
        <v>2340</v>
      </c>
      <c r="BM296" s="309" t="s">
        <v>1181</v>
      </c>
      <c r="BN296" s="309" t="s">
        <v>1157</v>
      </c>
      <c r="BO296" s="309"/>
      <c r="BP296" s="309"/>
      <c r="BQ296" s="309"/>
      <c r="BR296" s="309"/>
      <c r="BS296" s="309"/>
      <c r="BT296" s="309"/>
      <c r="BU296" s="309"/>
      <c r="BV296" s="309" t="s">
        <v>1182</v>
      </c>
      <c r="BW296" s="309"/>
      <c r="BX296" s="309" t="s">
        <v>1183</v>
      </c>
      <c r="BY296" s="309"/>
      <c r="BZ296" s="324" t="str">
        <f t="shared" si="12"/>
        <v>DISCONTINUED - MR307 Hole, 17x8.5, 0mm Offset, 8x170, 130.81mm Centerbore, Matte Black</v>
      </c>
      <c r="CA296" s="324" t="s">
        <v>3880</v>
      </c>
      <c r="CB296" s="324" t="s">
        <v>3879</v>
      </c>
      <c r="CC296" s="313" t="str">
        <f t="shared" si="14"/>
        <v>STREET (3XX)</v>
      </c>
    </row>
    <row r="297" spans="1:81" s="301" customFormat="1" ht="15.75" customHeight="1">
      <c r="A297" s="22">
        <f t="shared" si="13"/>
        <v>294</v>
      </c>
      <c r="B297" s="99" t="s">
        <v>84</v>
      </c>
      <c r="C297" s="29" t="s">
        <v>1072</v>
      </c>
      <c r="D297" s="303" t="s">
        <v>1119</v>
      </c>
      <c r="E297" s="304" t="s">
        <v>2416</v>
      </c>
      <c r="F297" s="304"/>
      <c r="G297" s="304"/>
      <c r="H297" s="304" t="s">
        <v>575</v>
      </c>
      <c r="I297" s="336">
        <v>42005</v>
      </c>
      <c r="J297" s="302">
        <v>43348</v>
      </c>
      <c r="K297" s="293" t="s">
        <v>1274</v>
      </c>
      <c r="L297" s="305">
        <v>260.5</v>
      </c>
      <c r="M297" s="295"/>
      <c r="N297" s="295"/>
      <c r="O297" s="303">
        <v>20</v>
      </c>
      <c r="P297" s="8">
        <v>9</v>
      </c>
      <c r="Q297" s="29" t="s">
        <v>1123</v>
      </c>
      <c r="R297" s="303">
        <v>6</v>
      </c>
      <c r="S297" s="303">
        <v>5.5</v>
      </c>
      <c r="T297" s="306">
        <v>0</v>
      </c>
      <c r="U297" s="331">
        <v>5</v>
      </c>
      <c r="V297" s="303" t="s">
        <v>85</v>
      </c>
      <c r="W297" s="311">
        <v>106.25</v>
      </c>
      <c r="X297" s="307">
        <v>34.799999999999997</v>
      </c>
      <c r="Y297" s="306">
        <v>2500</v>
      </c>
      <c r="Z297" s="306" t="s">
        <v>2297</v>
      </c>
      <c r="AA297" s="306"/>
      <c r="AB297" s="296" t="s">
        <v>7199</v>
      </c>
      <c r="AC297" s="308" t="s">
        <v>1633</v>
      </c>
      <c r="AD297" s="298">
        <v>33</v>
      </c>
      <c r="AE297" s="308" t="s">
        <v>1799</v>
      </c>
      <c r="AF297" s="309" t="s">
        <v>1888</v>
      </c>
      <c r="AG297" s="308"/>
      <c r="AH297" s="308" t="s">
        <v>85</v>
      </c>
      <c r="AI297" s="299" t="s">
        <v>85</v>
      </c>
      <c r="AJ297" s="309" t="s">
        <v>265</v>
      </c>
      <c r="AK297" s="309" t="s">
        <v>1709</v>
      </c>
      <c r="AL297" s="40">
        <v>2.75</v>
      </c>
      <c r="AM297" s="309">
        <v>78.3</v>
      </c>
      <c r="AN297" s="309">
        <v>16.100000000000001</v>
      </c>
      <c r="AO297" s="309"/>
      <c r="AP297" s="309">
        <v>3</v>
      </c>
      <c r="AQ297" s="309">
        <v>18</v>
      </c>
      <c r="AR297" s="309"/>
      <c r="AS297" s="309">
        <v>44</v>
      </c>
      <c r="AT297" s="309"/>
      <c r="AU297" s="309">
        <v>234</v>
      </c>
      <c r="AV297" s="309">
        <v>106.25</v>
      </c>
      <c r="AW297" s="309">
        <v>30</v>
      </c>
      <c r="AX297" s="81"/>
      <c r="AY297" s="309"/>
      <c r="AZ297" s="310" t="s">
        <v>85</v>
      </c>
      <c r="BA297" s="98" t="s">
        <v>85</v>
      </c>
      <c r="BB297" s="99" t="s">
        <v>85</v>
      </c>
      <c r="BC297" s="98" t="s">
        <v>85</v>
      </c>
      <c r="BD297" s="310">
        <v>38.299999999999997</v>
      </c>
      <c r="BE297" s="309">
        <v>22.8</v>
      </c>
      <c r="BF297" s="309">
        <v>22.8</v>
      </c>
      <c r="BG297" s="309">
        <v>11.1</v>
      </c>
      <c r="BH297" s="379">
        <v>9.4557029982336005E-2</v>
      </c>
      <c r="BI297" s="303">
        <v>24</v>
      </c>
      <c r="BJ297" s="309" t="s">
        <v>3930</v>
      </c>
      <c r="BK297" s="80" t="s">
        <v>4050</v>
      </c>
      <c r="BL297" s="309" t="s">
        <v>1184</v>
      </c>
      <c r="BM297" s="309" t="s">
        <v>1185</v>
      </c>
      <c r="BN297" s="309" t="s">
        <v>1186</v>
      </c>
      <c r="BO297" s="309" t="s">
        <v>1187</v>
      </c>
      <c r="BP297" s="309"/>
      <c r="BQ297" s="309"/>
      <c r="BR297" s="309"/>
      <c r="BS297" s="309"/>
      <c r="BT297" s="309"/>
      <c r="BU297" s="309"/>
      <c r="BV297" s="309" t="s">
        <v>1188</v>
      </c>
      <c r="BW297" s="309"/>
      <c r="BX297" s="309" t="s">
        <v>1189</v>
      </c>
      <c r="BY297" s="309"/>
      <c r="BZ297" s="324" t="str">
        <f t="shared" si="12"/>
        <v>DISCONTINUED - MR308 Roost, 20x9, 0mm Offset, 6x5.5, 106.25mm Centerbore, Method Bronze</v>
      </c>
      <c r="CA297" s="324" t="s">
        <v>3880</v>
      </c>
      <c r="CB297" s="324" t="s">
        <v>3879</v>
      </c>
      <c r="CC297" s="313" t="str">
        <f t="shared" si="14"/>
        <v>STREET (3XX)</v>
      </c>
    </row>
    <row r="298" spans="1:81" s="301" customFormat="1" ht="15.75" customHeight="1">
      <c r="A298" s="22">
        <f t="shared" si="13"/>
        <v>295</v>
      </c>
      <c r="B298" s="99" t="s">
        <v>84</v>
      </c>
      <c r="C298" s="29" t="s">
        <v>1072</v>
      </c>
      <c r="D298" s="303" t="s">
        <v>1120</v>
      </c>
      <c r="E298" s="304" t="s">
        <v>2417</v>
      </c>
      <c r="F298" s="304"/>
      <c r="G298" s="304"/>
      <c r="H298" s="304" t="s">
        <v>590</v>
      </c>
      <c r="I298" s="336">
        <v>42005</v>
      </c>
      <c r="J298" s="302">
        <v>43348</v>
      </c>
      <c r="K298" s="293" t="s">
        <v>1274</v>
      </c>
      <c r="L298" s="305">
        <v>212.5</v>
      </c>
      <c r="M298" s="295"/>
      <c r="N298" s="295"/>
      <c r="O298" s="303">
        <v>17</v>
      </c>
      <c r="P298" s="8">
        <v>8.5</v>
      </c>
      <c r="Q298" s="29" t="s">
        <v>1756</v>
      </c>
      <c r="R298" s="303">
        <v>5</v>
      </c>
      <c r="S298" s="303">
        <v>5.5</v>
      </c>
      <c r="T298" s="306">
        <v>0</v>
      </c>
      <c r="U298" s="331">
        <v>4.75</v>
      </c>
      <c r="V298" s="303" t="s">
        <v>85</v>
      </c>
      <c r="W298" s="311">
        <v>108</v>
      </c>
      <c r="X298" s="307">
        <v>28.1</v>
      </c>
      <c r="Y298" s="306">
        <v>2650</v>
      </c>
      <c r="Z298" s="306" t="s">
        <v>5460</v>
      </c>
      <c r="AA298" s="306"/>
      <c r="AB298" s="296" t="s">
        <v>6129</v>
      </c>
      <c r="AC298" s="308" t="s">
        <v>1597</v>
      </c>
      <c r="AD298" s="298">
        <v>33</v>
      </c>
      <c r="AE298" s="308" t="s">
        <v>85</v>
      </c>
      <c r="AF298" s="309" t="s">
        <v>85</v>
      </c>
      <c r="AG298" s="308"/>
      <c r="AH298" s="308" t="s">
        <v>1938</v>
      </c>
      <c r="AI298" s="299">
        <v>1.1000000000000001</v>
      </c>
      <c r="AJ298" s="309" t="s">
        <v>266</v>
      </c>
      <c r="AK298" s="309" t="s">
        <v>85</v>
      </c>
      <c r="AL298" s="40" t="s">
        <v>85</v>
      </c>
      <c r="AM298" s="309" t="s">
        <v>85</v>
      </c>
      <c r="AN298" s="309">
        <v>16.100000000000001</v>
      </c>
      <c r="AO298" s="309"/>
      <c r="AP298" s="309">
        <v>6</v>
      </c>
      <c r="AQ298" s="309">
        <v>15</v>
      </c>
      <c r="AR298" s="309"/>
      <c r="AS298" s="309">
        <v>43</v>
      </c>
      <c r="AT298" s="309"/>
      <c r="AU298" s="309">
        <v>202</v>
      </c>
      <c r="AV298" s="309">
        <v>106.5</v>
      </c>
      <c r="AW298" s="309">
        <v>38</v>
      </c>
      <c r="AX298" s="81"/>
      <c r="AY298" s="309"/>
      <c r="AZ298" s="310" t="s">
        <v>85</v>
      </c>
      <c r="BA298" s="98" t="s">
        <v>85</v>
      </c>
      <c r="BB298" s="99" t="s">
        <v>85</v>
      </c>
      <c r="BC298" s="98" t="s">
        <v>85</v>
      </c>
      <c r="BD298" s="310">
        <v>31.6</v>
      </c>
      <c r="BE298" s="309">
        <v>19.5</v>
      </c>
      <c r="BF298" s="309">
        <v>19.5</v>
      </c>
      <c r="BG298" s="309">
        <v>10.8</v>
      </c>
      <c r="BH298" s="379">
        <v>6.7296755728799978E-2</v>
      </c>
      <c r="BI298" s="303">
        <v>36</v>
      </c>
      <c r="BJ298" s="309" t="s">
        <v>3930</v>
      </c>
      <c r="BK298" s="80" t="s">
        <v>4050</v>
      </c>
      <c r="BL298" s="309" t="s">
        <v>2344</v>
      </c>
      <c r="BM298" s="309" t="s">
        <v>1181</v>
      </c>
      <c r="BN298" s="309" t="s">
        <v>1157</v>
      </c>
      <c r="BO298" s="309"/>
      <c r="BP298" s="309"/>
      <c r="BQ298" s="309"/>
      <c r="BR298" s="309"/>
      <c r="BS298" s="309"/>
      <c r="BT298" s="309"/>
      <c r="BU298" s="309"/>
      <c r="BV298" s="309" t="s">
        <v>2329</v>
      </c>
      <c r="BW298" s="309"/>
      <c r="BX298" s="309" t="s">
        <v>2330</v>
      </c>
      <c r="BY298" s="309"/>
      <c r="BZ298" s="324" t="str">
        <f t="shared" si="12"/>
        <v>DISCONTINUED - MR309 Grid, 17x8.5, 0mm Offset, 5x5.5, 108mm Centerbore, Titanium - Matte Black  Lip</v>
      </c>
      <c r="CA298" s="324" t="s">
        <v>3880</v>
      </c>
      <c r="CB298" s="324" t="s">
        <v>3879</v>
      </c>
      <c r="CC298" s="313" t="str">
        <f t="shared" si="14"/>
        <v>STREET (3XX)</v>
      </c>
    </row>
    <row r="299" spans="1:81" s="301" customFormat="1" ht="15.75" customHeight="1">
      <c r="A299" s="22">
        <f t="shared" si="13"/>
        <v>296</v>
      </c>
      <c r="B299" s="99" t="s">
        <v>84</v>
      </c>
      <c r="C299" s="29" t="s">
        <v>1072</v>
      </c>
      <c r="D299" s="303" t="s">
        <v>1120</v>
      </c>
      <c r="E299" s="304" t="s">
        <v>2418</v>
      </c>
      <c r="F299" s="304"/>
      <c r="G299" s="304"/>
      <c r="H299" s="304" t="s">
        <v>602</v>
      </c>
      <c r="I299" s="336">
        <v>42005</v>
      </c>
      <c r="J299" s="302">
        <v>43348</v>
      </c>
      <c r="K299" s="293" t="s">
        <v>1274</v>
      </c>
      <c r="L299" s="305">
        <v>212.5</v>
      </c>
      <c r="M299" s="295"/>
      <c r="N299" s="295"/>
      <c r="O299" s="303">
        <v>17</v>
      </c>
      <c r="P299" s="8">
        <v>8.5</v>
      </c>
      <c r="Q299" s="29" t="s">
        <v>1763</v>
      </c>
      <c r="R299" s="303">
        <v>8</v>
      </c>
      <c r="S299" s="303">
        <v>170</v>
      </c>
      <c r="T299" s="306">
        <v>0</v>
      </c>
      <c r="U299" s="331">
        <v>4.75</v>
      </c>
      <c r="V299" s="303" t="s">
        <v>85</v>
      </c>
      <c r="W299" s="311">
        <v>130.81</v>
      </c>
      <c r="X299" s="307">
        <v>28.1</v>
      </c>
      <c r="Y299" s="306">
        <v>3640</v>
      </c>
      <c r="Z299" s="306" t="s">
        <v>5460</v>
      </c>
      <c r="AA299" s="306"/>
      <c r="AB299" s="296" t="s">
        <v>5557</v>
      </c>
      <c r="AC299" s="308" t="s">
        <v>1851</v>
      </c>
      <c r="AD299" s="298">
        <v>33</v>
      </c>
      <c r="AE299" s="308" t="s">
        <v>85</v>
      </c>
      <c r="AF299" s="309" t="s">
        <v>85</v>
      </c>
      <c r="AG299" s="308"/>
      <c r="AH299" s="308" t="s">
        <v>1938</v>
      </c>
      <c r="AI299" s="299">
        <v>1.1000000000000001</v>
      </c>
      <c r="AJ299" s="309" t="s">
        <v>266</v>
      </c>
      <c r="AK299" s="309" t="s">
        <v>85</v>
      </c>
      <c r="AL299" s="40" t="s">
        <v>85</v>
      </c>
      <c r="AM299" s="309" t="s">
        <v>85</v>
      </c>
      <c r="AN299" s="309">
        <v>16.100000000000001</v>
      </c>
      <c r="AO299" s="309"/>
      <c r="AP299" s="309">
        <v>3</v>
      </c>
      <c r="AQ299" s="309">
        <v>3</v>
      </c>
      <c r="AR299" s="309"/>
      <c r="AS299" s="309">
        <v>43</v>
      </c>
      <c r="AT299" s="309"/>
      <c r="AU299" s="309">
        <v>202</v>
      </c>
      <c r="AV299" s="309">
        <v>127</v>
      </c>
      <c r="AW299" s="309">
        <v>98</v>
      </c>
      <c r="AX299" s="81"/>
      <c r="AY299" s="309"/>
      <c r="AZ299" s="310" t="s">
        <v>85</v>
      </c>
      <c r="BA299" s="98" t="s">
        <v>85</v>
      </c>
      <c r="BB299" s="99" t="s">
        <v>85</v>
      </c>
      <c r="BC299" s="98" t="s">
        <v>85</v>
      </c>
      <c r="BD299" s="310">
        <v>31.6</v>
      </c>
      <c r="BE299" s="309">
        <v>19.5</v>
      </c>
      <c r="BF299" s="309">
        <v>19.5</v>
      </c>
      <c r="BG299" s="309">
        <v>10.8</v>
      </c>
      <c r="BH299" s="379">
        <v>6.7296755728799978E-2</v>
      </c>
      <c r="BI299" s="303">
        <v>36</v>
      </c>
      <c r="BJ299" s="309" t="s">
        <v>3930</v>
      </c>
      <c r="BK299" s="80" t="s">
        <v>4050</v>
      </c>
      <c r="BL299" s="309" t="s">
        <v>2344</v>
      </c>
      <c r="BM299" s="309" t="s">
        <v>1181</v>
      </c>
      <c r="BN299" s="309" t="s">
        <v>1157</v>
      </c>
      <c r="BO299" s="309"/>
      <c r="BP299" s="309"/>
      <c r="BQ299" s="309"/>
      <c r="BR299" s="309"/>
      <c r="BS299" s="309"/>
      <c r="BT299" s="309"/>
      <c r="BU299" s="309"/>
      <c r="BV299" s="309" t="s">
        <v>2329</v>
      </c>
      <c r="BW299" s="309"/>
      <c r="BX299" s="309" t="s">
        <v>2330</v>
      </c>
      <c r="BY299" s="309"/>
      <c r="BZ299" s="324" t="str">
        <f t="shared" si="12"/>
        <v>DISCONTINUED - MR309 Grid, 17x8.5, 0mm Offset, 8x170, 130.81mm Centerbore, Titanium - Matte Black  Lip</v>
      </c>
      <c r="CA299" s="324" t="s">
        <v>3880</v>
      </c>
      <c r="CB299" s="324" t="s">
        <v>3879</v>
      </c>
      <c r="CC299" s="313" t="str">
        <f t="shared" si="14"/>
        <v>STREET (3XX)</v>
      </c>
    </row>
    <row r="300" spans="1:81" s="301" customFormat="1" ht="15.75" customHeight="1">
      <c r="A300" s="22">
        <f t="shared" si="13"/>
        <v>297</v>
      </c>
      <c r="B300" s="99" t="s">
        <v>84</v>
      </c>
      <c r="C300" s="29" t="s">
        <v>1072</v>
      </c>
      <c r="D300" s="303" t="s">
        <v>1120</v>
      </c>
      <c r="E300" s="304" t="s">
        <v>2419</v>
      </c>
      <c r="F300" s="304"/>
      <c r="G300" s="304"/>
      <c r="H300" s="304" t="s">
        <v>603</v>
      </c>
      <c r="I300" s="336">
        <v>42005</v>
      </c>
      <c r="J300" s="302">
        <v>43348</v>
      </c>
      <c r="K300" s="293" t="s">
        <v>1274</v>
      </c>
      <c r="L300" s="305">
        <v>252.5</v>
      </c>
      <c r="M300" s="295"/>
      <c r="N300" s="295"/>
      <c r="O300" s="303">
        <v>18</v>
      </c>
      <c r="P300" s="8">
        <v>9</v>
      </c>
      <c r="Q300" s="29" t="s">
        <v>1755</v>
      </c>
      <c r="R300" s="303">
        <v>5</v>
      </c>
      <c r="S300" s="303">
        <v>5</v>
      </c>
      <c r="T300" s="306">
        <v>-12</v>
      </c>
      <c r="U300" s="331">
        <v>4.5</v>
      </c>
      <c r="V300" s="303" t="s">
        <v>85</v>
      </c>
      <c r="W300" s="311">
        <v>94</v>
      </c>
      <c r="X300" s="307">
        <v>31.300000000000004</v>
      </c>
      <c r="Y300" s="306">
        <v>2650</v>
      </c>
      <c r="Z300" s="306" t="s">
        <v>2294</v>
      </c>
      <c r="AA300" s="306"/>
      <c r="AB300" s="296" t="s">
        <v>7138</v>
      </c>
      <c r="AC300" s="308" t="s">
        <v>1593</v>
      </c>
      <c r="AD300" s="298">
        <v>33</v>
      </c>
      <c r="AE300" s="308" t="s">
        <v>85</v>
      </c>
      <c r="AF300" s="309" t="s">
        <v>85</v>
      </c>
      <c r="AG300" s="308"/>
      <c r="AH300" s="308" t="s">
        <v>1938</v>
      </c>
      <c r="AI300" s="299">
        <v>1.1000000000000001</v>
      </c>
      <c r="AJ300" s="309" t="s">
        <v>266</v>
      </c>
      <c r="AK300" s="309" t="s">
        <v>85</v>
      </c>
      <c r="AL300" s="40" t="s">
        <v>85</v>
      </c>
      <c r="AM300" s="309" t="s">
        <v>85</v>
      </c>
      <c r="AN300" s="309">
        <v>16.100000000000001</v>
      </c>
      <c r="AO300" s="309"/>
      <c r="AP300" s="309">
        <v>7</v>
      </c>
      <c r="AQ300" s="309">
        <v>19</v>
      </c>
      <c r="AR300" s="309"/>
      <c r="AS300" s="309">
        <v>66</v>
      </c>
      <c r="AT300" s="309"/>
      <c r="AU300" s="309">
        <v>216</v>
      </c>
      <c r="AV300" s="309">
        <v>90</v>
      </c>
      <c r="AW300" s="309">
        <v>54</v>
      </c>
      <c r="AX300" s="81"/>
      <c r="AY300" s="309"/>
      <c r="AZ300" s="310" t="s">
        <v>85</v>
      </c>
      <c r="BA300" s="98" t="s">
        <v>85</v>
      </c>
      <c r="BB300" s="99" t="s">
        <v>85</v>
      </c>
      <c r="BC300" s="98" t="s">
        <v>85</v>
      </c>
      <c r="BD300" s="310">
        <v>34.800000000000004</v>
      </c>
      <c r="BE300" s="309">
        <v>20.7</v>
      </c>
      <c r="BF300" s="309">
        <v>20.7</v>
      </c>
      <c r="BG300" s="309">
        <v>11.2</v>
      </c>
      <c r="BH300" s="379">
        <v>7.8642962197631991E-2</v>
      </c>
      <c r="BI300" s="303">
        <v>36</v>
      </c>
      <c r="BJ300" s="309" t="s">
        <v>3930</v>
      </c>
      <c r="BK300" s="80" t="s">
        <v>4050</v>
      </c>
      <c r="BL300" s="309" t="s">
        <v>2340</v>
      </c>
      <c r="BM300" s="309" t="s">
        <v>1181</v>
      </c>
      <c r="BN300" s="309" t="s">
        <v>1157</v>
      </c>
      <c r="BO300" s="309"/>
      <c r="BP300" s="309"/>
      <c r="BQ300" s="309"/>
      <c r="BR300" s="309"/>
      <c r="BS300" s="309"/>
      <c r="BT300" s="309"/>
      <c r="BU300" s="309"/>
      <c r="BV300" s="309" t="s">
        <v>1192</v>
      </c>
      <c r="BW300" s="309"/>
      <c r="BX300" s="309" t="s">
        <v>1193</v>
      </c>
      <c r="BY300" s="309"/>
      <c r="BZ300" s="324" t="str">
        <f t="shared" si="12"/>
        <v>DISCONTINUED - MR309 Grid, 18x9, -12mm Offset, 5x5, 94mm Centerbore, Matte Black</v>
      </c>
      <c r="CA300" s="324" t="s">
        <v>3880</v>
      </c>
      <c r="CB300" s="324" t="s">
        <v>3879</v>
      </c>
      <c r="CC300" s="313" t="str">
        <f t="shared" si="14"/>
        <v>STREET (3XX)</v>
      </c>
    </row>
    <row r="301" spans="1:81" s="301" customFormat="1" ht="15.75" customHeight="1">
      <c r="A301" s="22">
        <f t="shared" si="13"/>
        <v>298</v>
      </c>
      <c r="B301" s="99" t="s">
        <v>84</v>
      </c>
      <c r="C301" s="29" t="s">
        <v>1072</v>
      </c>
      <c r="D301" s="303" t="s">
        <v>1121</v>
      </c>
      <c r="E301" s="304" t="s">
        <v>2420</v>
      </c>
      <c r="F301" s="304"/>
      <c r="G301" s="304"/>
      <c r="H301" s="304" t="s">
        <v>675</v>
      </c>
      <c r="I301" s="336">
        <v>42370</v>
      </c>
      <c r="J301" s="302">
        <v>43348</v>
      </c>
      <c r="K301" s="293" t="s">
        <v>1274</v>
      </c>
      <c r="L301" s="305">
        <v>249.5</v>
      </c>
      <c r="M301" s="295"/>
      <c r="N301" s="295"/>
      <c r="O301" s="303">
        <v>18</v>
      </c>
      <c r="P301" s="8">
        <v>9</v>
      </c>
      <c r="Q301" s="29" t="s">
        <v>1755</v>
      </c>
      <c r="R301" s="303">
        <v>5</v>
      </c>
      <c r="S301" s="303">
        <v>5</v>
      </c>
      <c r="T301" s="306">
        <v>-12</v>
      </c>
      <c r="U301" s="331">
        <v>4.5</v>
      </c>
      <c r="V301" s="303" t="s">
        <v>85</v>
      </c>
      <c r="W301" s="311">
        <v>71.5</v>
      </c>
      <c r="X301" s="307">
        <v>38.299999999999997</v>
      </c>
      <c r="Y301" s="306">
        <v>2650</v>
      </c>
      <c r="Z301" s="306" t="s">
        <v>2294</v>
      </c>
      <c r="AA301" s="306"/>
      <c r="AB301" s="296" t="s">
        <v>7138</v>
      </c>
      <c r="AC301" s="308" t="s">
        <v>1629</v>
      </c>
      <c r="AD301" s="298">
        <v>38.5</v>
      </c>
      <c r="AE301" s="308" t="s">
        <v>1796</v>
      </c>
      <c r="AF301" s="309" t="s">
        <v>1886</v>
      </c>
      <c r="AG301" s="308"/>
      <c r="AH301" s="308" t="s">
        <v>1938</v>
      </c>
      <c r="AI301" s="299">
        <v>1.1000000000000001</v>
      </c>
      <c r="AJ301" s="309" t="s">
        <v>265</v>
      </c>
      <c r="AK301" s="309" t="s">
        <v>85</v>
      </c>
      <c r="AL301" s="40" t="s">
        <v>85</v>
      </c>
      <c r="AM301" s="309" t="s">
        <v>85</v>
      </c>
      <c r="AN301" s="309">
        <v>16.100000000000001</v>
      </c>
      <c r="AO301" s="309"/>
      <c r="AP301" s="309">
        <v>10</v>
      </c>
      <c r="AQ301" s="309">
        <v>30</v>
      </c>
      <c r="AR301" s="309"/>
      <c r="AS301" s="309">
        <v>75</v>
      </c>
      <c r="AT301" s="309"/>
      <c r="AU301" s="309">
        <v>215</v>
      </c>
      <c r="AV301" s="309">
        <v>71.5</v>
      </c>
      <c r="AW301" s="309">
        <v>34</v>
      </c>
      <c r="AX301" s="81"/>
      <c r="AY301" s="309"/>
      <c r="AZ301" s="310" t="s">
        <v>85</v>
      </c>
      <c r="BA301" s="98" t="s">
        <v>85</v>
      </c>
      <c r="BB301" s="99" t="s">
        <v>85</v>
      </c>
      <c r="BC301" s="98" t="s">
        <v>85</v>
      </c>
      <c r="BD301" s="310">
        <v>41.8</v>
      </c>
      <c r="BE301" s="309">
        <v>20.5</v>
      </c>
      <c r="BF301" s="309">
        <v>20.5</v>
      </c>
      <c r="BG301" s="309">
        <v>11.2</v>
      </c>
      <c r="BH301" s="379">
        <v>7.7130632835199969E-2</v>
      </c>
      <c r="BI301" s="303">
        <v>36</v>
      </c>
      <c r="BJ301" s="309" t="s">
        <v>3930</v>
      </c>
      <c r="BK301" s="80" t="s">
        <v>4050</v>
      </c>
      <c r="BL301" s="309" t="s">
        <v>2345</v>
      </c>
      <c r="BM301" s="309" t="s">
        <v>1166</v>
      </c>
      <c r="BN301" s="309" t="s">
        <v>1157</v>
      </c>
      <c r="BO301" s="309"/>
      <c r="BP301" s="309"/>
      <c r="BQ301" s="309"/>
      <c r="BR301" s="309"/>
      <c r="BS301" s="309"/>
      <c r="BT301" s="309"/>
      <c r="BU301" s="309"/>
      <c r="BV301" s="309" t="s">
        <v>1198</v>
      </c>
      <c r="BW301" s="309"/>
      <c r="BX301" s="309" t="s">
        <v>1199</v>
      </c>
      <c r="BY301" s="309"/>
      <c r="BZ301" s="324" t="str">
        <f t="shared" si="12"/>
        <v>DISCONTINUED - MR310 Con6, 18x9, -12mm Offset, 5x5, 71.5mm Centerbore, Matte Black</v>
      </c>
      <c r="CA301" s="324" t="s">
        <v>3880</v>
      </c>
      <c r="CB301" s="324" t="s">
        <v>3879</v>
      </c>
      <c r="CC301" s="313" t="str">
        <f t="shared" si="14"/>
        <v>STREET (3XX)</v>
      </c>
    </row>
    <row r="302" spans="1:81" s="301" customFormat="1" ht="15.75" customHeight="1">
      <c r="A302" s="22">
        <f t="shared" si="13"/>
        <v>299</v>
      </c>
      <c r="B302" s="99" t="s">
        <v>84</v>
      </c>
      <c r="C302" s="29" t="s">
        <v>1072</v>
      </c>
      <c r="D302" s="303" t="s">
        <v>1121</v>
      </c>
      <c r="E302" s="304" t="s">
        <v>2421</v>
      </c>
      <c r="F302" s="304"/>
      <c r="G302" s="304"/>
      <c r="H302" s="304" t="s">
        <v>682</v>
      </c>
      <c r="I302" s="336">
        <v>42370</v>
      </c>
      <c r="J302" s="302">
        <v>43348</v>
      </c>
      <c r="K302" s="293" t="s">
        <v>1274</v>
      </c>
      <c r="L302" s="305">
        <v>259.5</v>
      </c>
      <c r="M302" s="295"/>
      <c r="N302" s="295"/>
      <c r="O302" s="303">
        <v>18</v>
      </c>
      <c r="P302" s="8">
        <v>9</v>
      </c>
      <c r="Q302" s="29" t="s">
        <v>1762</v>
      </c>
      <c r="R302" s="303">
        <v>8</v>
      </c>
      <c r="S302" s="303">
        <v>6.5</v>
      </c>
      <c r="T302" s="306">
        <v>-12</v>
      </c>
      <c r="U302" s="331">
        <v>4.5</v>
      </c>
      <c r="V302" s="303" t="s">
        <v>85</v>
      </c>
      <c r="W302" s="311">
        <v>130.81</v>
      </c>
      <c r="X302" s="307">
        <v>38.200000000000003</v>
      </c>
      <c r="Y302" s="306">
        <v>3640</v>
      </c>
      <c r="Z302" s="306" t="s">
        <v>5463</v>
      </c>
      <c r="AA302" s="306"/>
      <c r="AB302" s="296" t="s">
        <v>7141</v>
      </c>
      <c r="AC302" s="308" t="s">
        <v>1603</v>
      </c>
      <c r="AD302" s="298">
        <v>33</v>
      </c>
      <c r="AE302" s="308" t="s">
        <v>85</v>
      </c>
      <c r="AF302" s="309" t="s">
        <v>85</v>
      </c>
      <c r="AG302" s="308"/>
      <c r="AH302" s="308" t="s">
        <v>1938</v>
      </c>
      <c r="AI302" s="299">
        <v>1.1000000000000001</v>
      </c>
      <c r="AJ302" s="309" t="s">
        <v>266</v>
      </c>
      <c r="AK302" s="309" t="s">
        <v>85</v>
      </c>
      <c r="AL302" s="40" t="s">
        <v>85</v>
      </c>
      <c r="AM302" s="309" t="s">
        <v>85</v>
      </c>
      <c r="AN302" s="309">
        <v>16.100000000000001</v>
      </c>
      <c r="AO302" s="309"/>
      <c r="AP302" s="309">
        <v>3</v>
      </c>
      <c r="AQ302" s="309">
        <v>3</v>
      </c>
      <c r="AR302" s="309"/>
      <c r="AS302" s="309">
        <v>70</v>
      </c>
      <c r="AT302" s="309"/>
      <c r="AU302" s="309">
        <v>215</v>
      </c>
      <c r="AV302" s="309">
        <v>123</v>
      </c>
      <c r="AW302" s="309">
        <v>93</v>
      </c>
      <c r="AX302" s="81"/>
      <c r="AY302" s="309"/>
      <c r="AZ302" s="310" t="s">
        <v>85</v>
      </c>
      <c r="BA302" s="98" t="s">
        <v>85</v>
      </c>
      <c r="BB302" s="99" t="s">
        <v>85</v>
      </c>
      <c r="BC302" s="98" t="s">
        <v>85</v>
      </c>
      <c r="BD302" s="310">
        <v>41.7</v>
      </c>
      <c r="BE302" s="309">
        <v>20.5</v>
      </c>
      <c r="BF302" s="309">
        <v>20.5</v>
      </c>
      <c r="BG302" s="309">
        <v>11.2</v>
      </c>
      <c r="BH302" s="379">
        <v>7.7130632835199969E-2</v>
      </c>
      <c r="BI302" s="303">
        <v>36</v>
      </c>
      <c r="BJ302" s="309" t="s">
        <v>3930</v>
      </c>
      <c r="BK302" s="80" t="s">
        <v>4050</v>
      </c>
      <c r="BL302" s="309" t="s">
        <v>2346</v>
      </c>
      <c r="BM302" s="309" t="s">
        <v>1166</v>
      </c>
      <c r="BN302" s="309" t="s">
        <v>1157</v>
      </c>
      <c r="BO302" s="309"/>
      <c r="BP302" s="309"/>
      <c r="BQ302" s="309"/>
      <c r="BR302" s="309"/>
      <c r="BS302" s="309"/>
      <c r="BT302" s="309"/>
      <c r="BU302" s="309"/>
      <c r="BV302" s="309" t="s">
        <v>1201</v>
      </c>
      <c r="BW302" s="309"/>
      <c r="BX302" s="309" t="s">
        <v>1202</v>
      </c>
      <c r="BY302" s="309"/>
      <c r="BZ302" s="324" t="str">
        <f t="shared" si="12"/>
        <v>DISCONTINUED - MR310 Con6, 18x9, -12mm Offset, 8x6.5, 130.81mm Centerbore, Method Bronze - Matte Black Lip</v>
      </c>
      <c r="CA302" s="324" t="s">
        <v>3880</v>
      </c>
      <c r="CB302" s="324" t="s">
        <v>3879</v>
      </c>
      <c r="CC302" s="313" t="str">
        <f t="shared" si="14"/>
        <v>STREET (3XX)</v>
      </c>
    </row>
    <row r="303" spans="1:81" s="301" customFormat="1" ht="15.75" customHeight="1">
      <c r="A303" s="22">
        <f t="shared" si="13"/>
        <v>300</v>
      </c>
      <c r="B303" s="99" t="s">
        <v>84</v>
      </c>
      <c r="C303" s="29" t="s">
        <v>1072</v>
      </c>
      <c r="D303" s="303" t="s">
        <v>1121</v>
      </c>
      <c r="E303" s="304" t="s">
        <v>2422</v>
      </c>
      <c r="F303" s="304"/>
      <c r="G303" s="304"/>
      <c r="H303" s="304" t="s">
        <v>694</v>
      </c>
      <c r="I303" s="336">
        <v>42370</v>
      </c>
      <c r="J303" s="302">
        <v>43348</v>
      </c>
      <c r="K303" s="293" t="s">
        <v>1274</v>
      </c>
      <c r="L303" s="305">
        <v>259.5</v>
      </c>
      <c r="M303" s="295"/>
      <c r="N303" s="295"/>
      <c r="O303" s="303">
        <v>18</v>
      </c>
      <c r="P303" s="8">
        <v>9</v>
      </c>
      <c r="Q303" s="29" t="s">
        <v>1762</v>
      </c>
      <c r="R303" s="303">
        <v>8</v>
      </c>
      <c r="S303" s="303">
        <v>6.5</v>
      </c>
      <c r="T303" s="306">
        <v>18</v>
      </c>
      <c r="U303" s="331">
        <v>5.75</v>
      </c>
      <c r="V303" s="303" t="s">
        <v>85</v>
      </c>
      <c r="W303" s="311">
        <v>130.81</v>
      </c>
      <c r="X303" s="307">
        <v>36.799999999999997</v>
      </c>
      <c r="Y303" s="306">
        <v>3640</v>
      </c>
      <c r="Z303" s="306" t="s">
        <v>5463</v>
      </c>
      <c r="AA303" s="306"/>
      <c r="AB303" s="296" t="s">
        <v>6237</v>
      </c>
      <c r="AC303" s="308" t="s">
        <v>1603</v>
      </c>
      <c r="AD303" s="298">
        <v>33</v>
      </c>
      <c r="AE303" s="308" t="s">
        <v>85</v>
      </c>
      <c r="AF303" s="309" t="s">
        <v>85</v>
      </c>
      <c r="AG303" s="308"/>
      <c r="AH303" s="308" t="s">
        <v>1938</v>
      </c>
      <c r="AI303" s="299">
        <v>1.1000000000000001</v>
      </c>
      <c r="AJ303" s="309" t="s">
        <v>266</v>
      </c>
      <c r="AK303" s="309" t="s">
        <v>85</v>
      </c>
      <c r="AL303" s="40" t="s">
        <v>85</v>
      </c>
      <c r="AM303" s="309" t="s">
        <v>85</v>
      </c>
      <c r="AN303" s="309">
        <v>16.100000000000001</v>
      </c>
      <c r="AO303" s="309"/>
      <c r="AP303" s="309">
        <v>3</v>
      </c>
      <c r="AQ303" s="309">
        <v>3</v>
      </c>
      <c r="AR303" s="309"/>
      <c r="AS303" s="309">
        <v>48</v>
      </c>
      <c r="AT303" s="309"/>
      <c r="AU303" s="309">
        <v>210</v>
      </c>
      <c r="AV303" s="309">
        <v>123</v>
      </c>
      <c r="AW303" s="309">
        <v>93</v>
      </c>
      <c r="AX303" s="81"/>
      <c r="AY303" s="309"/>
      <c r="AZ303" s="310" t="s">
        <v>85</v>
      </c>
      <c r="BA303" s="98" t="s">
        <v>85</v>
      </c>
      <c r="BB303" s="99" t="s">
        <v>85</v>
      </c>
      <c r="BC303" s="98" t="s">
        <v>85</v>
      </c>
      <c r="BD303" s="310">
        <v>40.299999999999997</v>
      </c>
      <c r="BE303" s="309">
        <v>20.5</v>
      </c>
      <c r="BF303" s="309">
        <v>20.5</v>
      </c>
      <c r="BG303" s="309">
        <v>11.2</v>
      </c>
      <c r="BH303" s="379">
        <v>7.7130632835199969E-2</v>
      </c>
      <c r="BI303" s="303">
        <v>36</v>
      </c>
      <c r="BJ303" s="309" t="s">
        <v>3930</v>
      </c>
      <c r="BK303" s="80" t="s">
        <v>4050</v>
      </c>
      <c r="BL303" s="309" t="s">
        <v>2346</v>
      </c>
      <c r="BM303" s="309" t="s">
        <v>1166</v>
      </c>
      <c r="BN303" s="309" t="s">
        <v>1157</v>
      </c>
      <c r="BO303" s="309"/>
      <c r="BP303" s="309"/>
      <c r="BQ303" s="309"/>
      <c r="BR303" s="309"/>
      <c r="BS303" s="309"/>
      <c r="BT303" s="309"/>
      <c r="BU303" s="309"/>
      <c r="BV303" s="309" t="s">
        <v>1201</v>
      </c>
      <c r="BW303" s="309"/>
      <c r="BX303" s="309" t="s">
        <v>1202</v>
      </c>
      <c r="BY303" s="309"/>
      <c r="BZ303" s="324" t="str">
        <f t="shared" si="12"/>
        <v>DISCONTINUED - MR310 Con6, 18x9, +18mm Offset, 8x6.5, 130.81mm Centerbore, Method Bronze - Matte Black Lip</v>
      </c>
      <c r="CA303" s="324" t="s">
        <v>3880</v>
      </c>
      <c r="CB303" s="324" t="s">
        <v>3879</v>
      </c>
      <c r="CC303" s="313" t="str">
        <f t="shared" si="14"/>
        <v>STREET (3XX)</v>
      </c>
    </row>
    <row r="304" spans="1:81" s="301" customFormat="1" ht="15.75" customHeight="1">
      <c r="A304" s="22">
        <f t="shared" si="13"/>
        <v>301</v>
      </c>
      <c r="B304" s="99" t="s">
        <v>84</v>
      </c>
      <c r="C304" s="29" t="s">
        <v>1072</v>
      </c>
      <c r="D304" s="303" t="s">
        <v>1121</v>
      </c>
      <c r="E304" s="304" t="s">
        <v>2423</v>
      </c>
      <c r="F304" s="304"/>
      <c r="G304" s="304"/>
      <c r="H304" s="304" t="s">
        <v>644</v>
      </c>
      <c r="I304" s="336">
        <v>42370</v>
      </c>
      <c r="J304" s="302">
        <v>43348</v>
      </c>
      <c r="K304" s="293" t="s">
        <v>1274</v>
      </c>
      <c r="L304" s="305">
        <v>299.5</v>
      </c>
      <c r="M304" s="295"/>
      <c r="N304" s="295"/>
      <c r="O304" s="303">
        <v>20</v>
      </c>
      <c r="P304" s="8">
        <v>9</v>
      </c>
      <c r="Q304" s="29" t="s">
        <v>1123</v>
      </c>
      <c r="R304" s="303">
        <v>6</v>
      </c>
      <c r="S304" s="303">
        <v>5.5</v>
      </c>
      <c r="T304" s="306">
        <v>0</v>
      </c>
      <c r="U304" s="331">
        <v>5</v>
      </c>
      <c r="V304" s="303" t="s">
        <v>85</v>
      </c>
      <c r="W304" s="311">
        <v>106.25</v>
      </c>
      <c r="X304" s="307">
        <v>42.7</v>
      </c>
      <c r="Y304" s="306">
        <v>2650</v>
      </c>
      <c r="Z304" s="306" t="s">
        <v>5463</v>
      </c>
      <c r="AA304" s="306"/>
      <c r="AB304" s="296" t="s">
        <v>7199</v>
      </c>
      <c r="AC304" s="308" t="s">
        <v>1634</v>
      </c>
      <c r="AD304" s="298">
        <v>38.5</v>
      </c>
      <c r="AE304" s="308" t="s">
        <v>1799</v>
      </c>
      <c r="AF304" s="309" t="s">
        <v>1888</v>
      </c>
      <c r="AG304" s="308"/>
      <c r="AH304" s="308" t="s">
        <v>1938</v>
      </c>
      <c r="AI304" s="299">
        <v>1.1000000000000001</v>
      </c>
      <c r="AJ304" s="309" t="s">
        <v>265</v>
      </c>
      <c r="AK304" s="309" t="s">
        <v>1709</v>
      </c>
      <c r="AL304" s="40">
        <v>2.75</v>
      </c>
      <c r="AM304" s="309">
        <v>78.3</v>
      </c>
      <c r="AN304" s="309">
        <v>16.100000000000001</v>
      </c>
      <c r="AO304" s="309"/>
      <c r="AP304" s="309">
        <v>3</v>
      </c>
      <c r="AQ304" s="309">
        <v>12</v>
      </c>
      <c r="AR304" s="309"/>
      <c r="AS304" s="309">
        <v>61</v>
      </c>
      <c r="AT304" s="309"/>
      <c r="AU304" s="309">
        <v>239</v>
      </c>
      <c r="AV304" s="309">
        <v>106.25</v>
      </c>
      <c r="AW304" s="309">
        <v>52</v>
      </c>
      <c r="AX304" s="81"/>
      <c r="AY304" s="309"/>
      <c r="AZ304" s="310" t="s">
        <v>85</v>
      </c>
      <c r="BA304" s="98" t="s">
        <v>85</v>
      </c>
      <c r="BB304" s="99" t="s">
        <v>85</v>
      </c>
      <c r="BC304" s="98" t="s">
        <v>85</v>
      </c>
      <c r="BD304" s="310">
        <v>46.2</v>
      </c>
      <c r="BE304" s="309">
        <v>22.5</v>
      </c>
      <c r="BF304" s="309">
        <v>22.5</v>
      </c>
      <c r="BG304" s="309">
        <v>11.2</v>
      </c>
      <c r="BH304" s="379">
        <v>9.2914652879999976E-2</v>
      </c>
      <c r="BI304" s="303">
        <v>24</v>
      </c>
      <c r="BJ304" s="309" t="s">
        <v>3930</v>
      </c>
      <c r="BK304" s="80" t="s">
        <v>4050</v>
      </c>
      <c r="BL304" s="309" t="s">
        <v>2346</v>
      </c>
      <c r="BM304" s="309" t="s">
        <v>1166</v>
      </c>
      <c r="BN304" s="309" t="s">
        <v>1157</v>
      </c>
      <c r="BO304" s="309"/>
      <c r="BP304" s="309"/>
      <c r="BQ304" s="309"/>
      <c r="BR304" s="309"/>
      <c r="BS304" s="309"/>
      <c r="BT304" s="309"/>
      <c r="BU304" s="309"/>
      <c r="BV304" s="309" t="s">
        <v>1201</v>
      </c>
      <c r="BW304" s="309"/>
      <c r="BX304" s="309" t="s">
        <v>1202</v>
      </c>
      <c r="BY304" s="309"/>
      <c r="BZ304" s="324" t="str">
        <f t="shared" ref="BZ304:BZ367" si="15">CONCATENATE("DISCONTINUED"," ","-"," ",D304,", ",O304,"x",P304,", ",IF(V304="N/A", "", CONCATENATE(V304, "/")),IF(T304&gt;0, CONCATENATE("+",T304), T304),"mm Offset, ",Q304,", ",W304,"mm Centerbore, ",PROPER(Z304), "", IF(BB304="N/A", "", CONCATENATE(", w/ ", BB304)))</f>
        <v>DISCONTINUED - MR310 Con6, 20x9, 0mm Offset, 6x5.5, 106.25mm Centerbore, Method Bronze - Matte Black Lip</v>
      </c>
      <c r="CA304" s="324" t="s">
        <v>3880</v>
      </c>
      <c r="CB304" s="324" t="s">
        <v>3879</v>
      </c>
      <c r="CC304" s="313" t="str">
        <f t="shared" si="14"/>
        <v>STREET (3XX)</v>
      </c>
    </row>
    <row r="305" spans="1:81" s="301" customFormat="1" ht="15.75" customHeight="1">
      <c r="A305" s="22">
        <f t="shared" si="13"/>
        <v>302</v>
      </c>
      <c r="B305" s="99" t="s">
        <v>84</v>
      </c>
      <c r="C305" s="29" t="s">
        <v>1072</v>
      </c>
      <c r="D305" s="303" t="s">
        <v>1122</v>
      </c>
      <c r="E305" s="304" t="s">
        <v>2424</v>
      </c>
      <c r="F305" s="304"/>
      <c r="G305" s="304"/>
      <c r="H305" s="304" t="s">
        <v>725</v>
      </c>
      <c r="I305" s="336">
        <v>42370</v>
      </c>
      <c r="J305" s="302">
        <v>43348</v>
      </c>
      <c r="K305" s="293" t="s">
        <v>1274</v>
      </c>
      <c r="L305" s="305">
        <v>249.5</v>
      </c>
      <c r="M305" s="295"/>
      <c r="N305" s="295"/>
      <c r="O305" s="303">
        <v>18</v>
      </c>
      <c r="P305" s="8">
        <v>9</v>
      </c>
      <c r="Q305" s="29" t="s">
        <v>1763</v>
      </c>
      <c r="R305" s="303">
        <v>8</v>
      </c>
      <c r="S305" s="303">
        <v>170</v>
      </c>
      <c r="T305" s="306">
        <v>-12</v>
      </c>
      <c r="U305" s="331">
        <v>4.5</v>
      </c>
      <c r="V305" s="303" t="s">
        <v>85</v>
      </c>
      <c r="W305" s="311">
        <v>130.81</v>
      </c>
      <c r="X305" s="307">
        <v>32.700000000000003</v>
      </c>
      <c r="Y305" s="306">
        <v>3640</v>
      </c>
      <c r="Z305" s="306" t="s">
        <v>2294</v>
      </c>
      <c r="AA305" s="306"/>
      <c r="AB305" s="296" t="s">
        <v>7142</v>
      </c>
      <c r="AC305" s="308" t="s">
        <v>1851</v>
      </c>
      <c r="AD305" s="298">
        <v>33</v>
      </c>
      <c r="AE305" s="308" t="s">
        <v>85</v>
      </c>
      <c r="AF305" s="309" t="s">
        <v>85</v>
      </c>
      <c r="AG305" s="308"/>
      <c r="AH305" s="308" t="s">
        <v>1938</v>
      </c>
      <c r="AI305" s="299">
        <v>1.1000000000000001</v>
      </c>
      <c r="AJ305" s="309" t="s">
        <v>266</v>
      </c>
      <c r="AK305" s="309" t="s">
        <v>85</v>
      </c>
      <c r="AL305" s="40" t="s">
        <v>85</v>
      </c>
      <c r="AM305" s="309" t="s">
        <v>85</v>
      </c>
      <c r="AN305" s="309">
        <v>16.100000000000001</v>
      </c>
      <c r="AO305" s="309"/>
      <c r="AP305" s="309">
        <v>10</v>
      </c>
      <c r="AQ305" s="309">
        <v>25</v>
      </c>
      <c r="AR305" s="309"/>
      <c r="AS305" s="309">
        <v>34</v>
      </c>
      <c r="AT305" s="309"/>
      <c r="AU305" s="309">
        <v>210</v>
      </c>
      <c r="AV305" s="309">
        <v>127</v>
      </c>
      <c r="AW305" s="309">
        <v>98</v>
      </c>
      <c r="AX305" s="81"/>
      <c r="AY305" s="309"/>
      <c r="AZ305" s="310" t="s">
        <v>85</v>
      </c>
      <c r="BA305" s="98" t="s">
        <v>85</v>
      </c>
      <c r="BB305" s="99" t="s">
        <v>85</v>
      </c>
      <c r="BC305" s="98" t="s">
        <v>85</v>
      </c>
      <c r="BD305" s="310">
        <v>36.200000000000003</v>
      </c>
      <c r="BE305" s="309">
        <v>20.5</v>
      </c>
      <c r="BF305" s="309">
        <v>20.5</v>
      </c>
      <c r="BG305" s="309">
        <v>11.2</v>
      </c>
      <c r="BH305" s="379">
        <v>7.7130632835199969E-2</v>
      </c>
      <c r="BI305" s="303">
        <v>36</v>
      </c>
      <c r="BJ305" s="309" t="s">
        <v>3930</v>
      </c>
      <c r="BK305" s="80" t="s">
        <v>4050</v>
      </c>
      <c r="BL305" s="309" t="s">
        <v>2345</v>
      </c>
      <c r="BM305" s="309" t="s">
        <v>1166</v>
      </c>
      <c r="BN305" s="309" t="s">
        <v>1186</v>
      </c>
      <c r="BO305" s="309" t="s">
        <v>1203</v>
      </c>
      <c r="BP305" s="309"/>
      <c r="BQ305" s="309"/>
      <c r="BR305" s="309"/>
      <c r="BS305" s="309"/>
      <c r="BT305" s="309"/>
      <c r="BU305" s="309"/>
      <c r="BV305" s="309" t="s">
        <v>1204</v>
      </c>
      <c r="BW305" s="309"/>
      <c r="BX305" s="309" t="s">
        <v>1205</v>
      </c>
      <c r="BY305" s="309"/>
      <c r="BZ305" s="324" t="str">
        <f t="shared" si="15"/>
        <v>DISCONTINUED - MR311 Vex, 18x9, -12mm Offset, 8x170, 130.81mm Centerbore, Matte Black</v>
      </c>
      <c r="CA305" s="324" t="s">
        <v>3880</v>
      </c>
      <c r="CB305" s="324" t="s">
        <v>3879</v>
      </c>
      <c r="CC305" s="313" t="str">
        <f t="shared" si="14"/>
        <v>STREET (3XX)</v>
      </c>
    </row>
    <row r="306" spans="1:81" s="301" customFormat="1" ht="15.75" customHeight="1">
      <c r="A306" s="22">
        <f t="shared" si="13"/>
        <v>303</v>
      </c>
      <c r="B306" s="99" t="s">
        <v>84</v>
      </c>
      <c r="C306" s="29" t="s">
        <v>1072</v>
      </c>
      <c r="D306" s="303" t="s">
        <v>1122</v>
      </c>
      <c r="E306" s="304" t="s">
        <v>2425</v>
      </c>
      <c r="F306" s="304"/>
      <c r="G306" s="304"/>
      <c r="H306" s="304" t="s">
        <v>726</v>
      </c>
      <c r="I306" s="336">
        <v>42370</v>
      </c>
      <c r="J306" s="302">
        <v>43348</v>
      </c>
      <c r="K306" s="293" t="s">
        <v>1274</v>
      </c>
      <c r="L306" s="305">
        <v>265.5</v>
      </c>
      <c r="M306" s="295"/>
      <c r="N306" s="295"/>
      <c r="O306" s="303">
        <v>18</v>
      </c>
      <c r="P306" s="8">
        <v>9</v>
      </c>
      <c r="Q306" s="29" t="s">
        <v>1763</v>
      </c>
      <c r="R306" s="303">
        <v>8</v>
      </c>
      <c r="S306" s="303">
        <v>170</v>
      </c>
      <c r="T306" s="306">
        <v>-12</v>
      </c>
      <c r="U306" s="331">
        <v>4.5</v>
      </c>
      <c r="V306" s="303" t="s">
        <v>85</v>
      </c>
      <c r="W306" s="311">
        <v>130.81</v>
      </c>
      <c r="X306" s="307">
        <v>32.700000000000003</v>
      </c>
      <c r="Y306" s="306">
        <v>3640</v>
      </c>
      <c r="Z306" s="306" t="s">
        <v>5460</v>
      </c>
      <c r="AA306" s="306"/>
      <c r="AB306" s="296" t="s">
        <v>7142</v>
      </c>
      <c r="AC306" s="308" t="s">
        <v>1851</v>
      </c>
      <c r="AD306" s="298">
        <v>33</v>
      </c>
      <c r="AE306" s="308" t="s">
        <v>85</v>
      </c>
      <c r="AF306" s="309" t="s">
        <v>85</v>
      </c>
      <c r="AG306" s="308"/>
      <c r="AH306" s="308" t="s">
        <v>1938</v>
      </c>
      <c r="AI306" s="299">
        <v>1.1000000000000001</v>
      </c>
      <c r="AJ306" s="309" t="s">
        <v>266</v>
      </c>
      <c r="AK306" s="309" t="s">
        <v>85</v>
      </c>
      <c r="AL306" s="40" t="s">
        <v>85</v>
      </c>
      <c r="AM306" s="309" t="s">
        <v>85</v>
      </c>
      <c r="AN306" s="309">
        <v>16.100000000000001</v>
      </c>
      <c r="AO306" s="309"/>
      <c r="AP306" s="309">
        <v>3</v>
      </c>
      <c r="AQ306" s="309">
        <v>3</v>
      </c>
      <c r="AR306" s="309"/>
      <c r="AS306" s="309">
        <v>37</v>
      </c>
      <c r="AT306" s="309"/>
      <c r="AU306" s="309">
        <v>215</v>
      </c>
      <c r="AV306" s="309">
        <v>127</v>
      </c>
      <c r="AW306" s="309">
        <v>98</v>
      </c>
      <c r="AX306" s="81"/>
      <c r="AY306" s="309"/>
      <c r="AZ306" s="310" t="s">
        <v>85</v>
      </c>
      <c r="BA306" s="98" t="s">
        <v>85</v>
      </c>
      <c r="BB306" s="99" t="s">
        <v>85</v>
      </c>
      <c r="BC306" s="98" t="s">
        <v>85</v>
      </c>
      <c r="BD306" s="310">
        <v>36.200000000000003</v>
      </c>
      <c r="BE306" s="309">
        <v>20.5</v>
      </c>
      <c r="BF306" s="309">
        <v>20.5</v>
      </c>
      <c r="BG306" s="309">
        <v>11.2</v>
      </c>
      <c r="BH306" s="379">
        <v>7.7130632835199969E-2</v>
      </c>
      <c r="BI306" s="303">
        <v>36</v>
      </c>
      <c r="BJ306" s="309" t="s">
        <v>3930</v>
      </c>
      <c r="BK306" s="80" t="s">
        <v>4050</v>
      </c>
      <c r="BL306" s="309" t="s">
        <v>2344</v>
      </c>
      <c r="BM306" s="309" t="s">
        <v>1166</v>
      </c>
      <c r="BN306" s="309" t="s">
        <v>1186</v>
      </c>
      <c r="BO306" s="309" t="s">
        <v>1203</v>
      </c>
      <c r="BP306" s="309"/>
      <c r="BQ306" s="309"/>
      <c r="BR306" s="309"/>
      <c r="BS306" s="309"/>
      <c r="BT306" s="309"/>
      <c r="BU306" s="309"/>
      <c r="BV306" s="309" t="s">
        <v>2331</v>
      </c>
      <c r="BW306" s="309"/>
      <c r="BX306" s="309" t="s">
        <v>2332</v>
      </c>
      <c r="BY306" s="309"/>
      <c r="BZ306" s="324" t="str">
        <f t="shared" si="15"/>
        <v>DISCONTINUED - MR311 Vex, 18x9, -12mm Offset, 8x170, 130.81mm Centerbore, Titanium - Matte Black  Lip</v>
      </c>
      <c r="CA306" s="324" t="s">
        <v>3880</v>
      </c>
      <c r="CB306" s="324" t="s">
        <v>3879</v>
      </c>
      <c r="CC306" s="313" t="str">
        <f t="shared" si="14"/>
        <v>STREET (3XX)</v>
      </c>
    </row>
    <row r="307" spans="1:81" s="301" customFormat="1" ht="15.75" customHeight="1">
      <c r="A307" s="22">
        <f t="shared" si="13"/>
        <v>304</v>
      </c>
      <c r="B307" s="99" t="s">
        <v>84</v>
      </c>
      <c r="C307" s="29" t="s">
        <v>1072</v>
      </c>
      <c r="D307" s="303" t="s">
        <v>1122</v>
      </c>
      <c r="E307" s="304" t="s">
        <v>2426</v>
      </c>
      <c r="F307" s="304"/>
      <c r="G307" s="304"/>
      <c r="H307" s="304" t="s">
        <v>737</v>
      </c>
      <c r="I307" s="336">
        <v>42370</v>
      </c>
      <c r="J307" s="302">
        <v>43348</v>
      </c>
      <c r="K307" s="293" t="s">
        <v>1274</v>
      </c>
      <c r="L307" s="305">
        <v>249.5</v>
      </c>
      <c r="M307" s="295"/>
      <c r="N307" s="295"/>
      <c r="O307" s="303">
        <v>18</v>
      </c>
      <c r="P307" s="8">
        <v>9</v>
      </c>
      <c r="Q307" s="29" t="s">
        <v>1762</v>
      </c>
      <c r="R307" s="303">
        <v>8</v>
      </c>
      <c r="S307" s="303">
        <v>6.5</v>
      </c>
      <c r="T307" s="306">
        <v>18</v>
      </c>
      <c r="U307" s="331">
        <v>5.75</v>
      </c>
      <c r="V307" s="303" t="s">
        <v>85</v>
      </c>
      <c r="W307" s="311">
        <v>130.81</v>
      </c>
      <c r="X307" s="307">
        <v>32.299999999999997</v>
      </c>
      <c r="Y307" s="306">
        <v>3640</v>
      </c>
      <c r="Z307" s="306" t="s">
        <v>2294</v>
      </c>
      <c r="AA307" s="306"/>
      <c r="AB307" s="296" t="s">
        <v>6237</v>
      </c>
      <c r="AC307" s="308" t="s">
        <v>1603</v>
      </c>
      <c r="AD307" s="298">
        <v>33</v>
      </c>
      <c r="AE307" s="308" t="s">
        <v>85</v>
      </c>
      <c r="AF307" s="309" t="s">
        <v>85</v>
      </c>
      <c r="AG307" s="308"/>
      <c r="AH307" s="308" t="s">
        <v>1938</v>
      </c>
      <c r="AI307" s="299">
        <v>1.1000000000000001</v>
      </c>
      <c r="AJ307" s="309" t="s">
        <v>266</v>
      </c>
      <c r="AK307" s="309" t="s">
        <v>85</v>
      </c>
      <c r="AL307" s="40" t="s">
        <v>85</v>
      </c>
      <c r="AM307" s="309" t="s">
        <v>85</v>
      </c>
      <c r="AN307" s="309">
        <v>16.100000000000001</v>
      </c>
      <c r="AO307" s="309"/>
      <c r="AP307" s="309">
        <v>3</v>
      </c>
      <c r="AQ307" s="309">
        <v>3</v>
      </c>
      <c r="AR307" s="309"/>
      <c r="AS307" s="309">
        <v>37</v>
      </c>
      <c r="AT307" s="309"/>
      <c r="AU307" s="309">
        <v>215</v>
      </c>
      <c r="AV307" s="309">
        <v>123</v>
      </c>
      <c r="AW307" s="309">
        <v>93</v>
      </c>
      <c r="AX307" s="81"/>
      <c r="AY307" s="309"/>
      <c r="AZ307" s="310" t="s">
        <v>85</v>
      </c>
      <c r="BA307" s="98" t="s">
        <v>85</v>
      </c>
      <c r="BB307" s="99" t="s">
        <v>85</v>
      </c>
      <c r="BC307" s="98" t="s">
        <v>85</v>
      </c>
      <c r="BD307" s="310">
        <v>35.799999999999997</v>
      </c>
      <c r="BE307" s="309">
        <v>20.5</v>
      </c>
      <c r="BF307" s="309">
        <v>20.5</v>
      </c>
      <c r="BG307" s="309">
        <v>11.2</v>
      </c>
      <c r="BH307" s="379">
        <v>7.7130632835199969E-2</v>
      </c>
      <c r="BI307" s="303">
        <v>36</v>
      </c>
      <c r="BJ307" s="309" t="s">
        <v>3930</v>
      </c>
      <c r="BK307" s="80" t="s">
        <v>4050</v>
      </c>
      <c r="BL307" s="309" t="s">
        <v>2345</v>
      </c>
      <c r="BM307" s="309" t="s">
        <v>1166</v>
      </c>
      <c r="BN307" s="309" t="s">
        <v>1186</v>
      </c>
      <c r="BO307" s="309" t="s">
        <v>1203</v>
      </c>
      <c r="BP307" s="309"/>
      <c r="BQ307" s="309"/>
      <c r="BR307" s="309"/>
      <c r="BS307" s="309"/>
      <c r="BT307" s="309"/>
      <c r="BU307" s="309"/>
      <c r="BV307" s="309" t="s">
        <v>1204</v>
      </c>
      <c r="BW307" s="309"/>
      <c r="BX307" s="309" t="s">
        <v>1205</v>
      </c>
      <c r="BY307" s="309"/>
      <c r="BZ307" s="324" t="str">
        <f t="shared" si="15"/>
        <v>DISCONTINUED - MR311 Vex, 18x9, +18mm Offset, 8x6.5, 130.81mm Centerbore, Matte Black</v>
      </c>
      <c r="CA307" s="324" t="s">
        <v>3880</v>
      </c>
      <c r="CB307" s="324" t="s">
        <v>3879</v>
      </c>
      <c r="CC307" s="313" t="str">
        <f t="shared" si="14"/>
        <v>STREET (3XX)</v>
      </c>
    </row>
    <row r="308" spans="1:81" s="301" customFormat="1" ht="15.75" customHeight="1">
      <c r="A308" s="22">
        <f t="shared" si="13"/>
        <v>305</v>
      </c>
      <c r="B308" s="99" t="s">
        <v>84</v>
      </c>
      <c r="C308" s="29" t="s">
        <v>1072</v>
      </c>
      <c r="D308" s="303" t="s">
        <v>1122</v>
      </c>
      <c r="E308" s="304" t="s">
        <v>2427</v>
      </c>
      <c r="F308" s="304"/>
      <c r="G308" s="304"/>
      <c r="H308" s="304" t="s">
        <v>739</v>
      </c>
      <c r="I308" s="336">
        <v>42370</v>
      </c>
      <c r="J308" s="302">
        <v>43348</v>
      </c>
      <c r="K308" s="293" t="s">
        <v>1274</v>
      </c>
      <c r="L308" s="305">
        <v>249.5</v>
      </c>
      <c r="M308" s="295"/>
      <c r="N308" s="295"/>
      <c r="O308" s="303">
        <v>18</v>
      </c>
      <c r="P308" s="8">
        <v>9</v>
      </c>
      <c r="Q308" s="29" t="s">
        <v>1763</v>
      </c>
      <c r="R308" s="303">
        <v>8</v>
      </c>
      <c r="S308" s="303">
        <v>170</v>
      </c>
      <c r="T308" s="306">
        <v>18</v>
      </c>
      <c r="U308" s="331">
        <v>5.75</v>
      </c>
      <c r="V308" s="303" t="s">
        <v>85</v>
      </c>
      <c r="W308" s="311">
        <v>130.81</v>
      </c>
      <c r="X308" s="307">
        <v>32.299999999999997</v>
      </c>
      <c r="Y308" s="306">
        <v>3640</v>
      </c>
      <c r="Z308" s="306" t="s">
        <v>2294</v>
      </c>
      <c r="AA308" s="306"/>
      <c r="AB308" s="296" t="s">
        <v>5936</v>
      </c>
      <c r="AC308" s="308" t="s">
        <v>1851</v>
      </c>
      <c r="AD308" s="298">
        <v>33</v>
      </c>
      <c r="AE308" s="308" t="s">
        <v>85</v>
      </c>
      <c r="AF308" s="309" t="s">
        <v>85</v>
      </c>
      <c r="AG308" s="308"/>
      <c r="AH308" s="308" t="s">
        <v>1938</v>
      </c>
      <c r="AI308" s="299">
        <v>1.1000000000000001</v>
      </c>
      <c r="AJ308" s="309" t="s">
        <v>266</v>
      </c>
      <c r="AK308" s="309" t="s">
        <v>85</v>
      </c>
      <c r="AL308" s="40" t="s">
        <v>85</v>
      </c>
      <c r="AM308" s="309" t="s">
        <v>85</v>
      </c>
      <c r="AN308" s="309">
        <v>16.100000000000001</v>
      </c>
      <c r="AO308" s="309"/>
      <c r="AP308" s="309">
        <v>3</v>
      </c>
      <c r="AQ308" s="309">
        <v>3</v>
      </c>
      <c r="AR308" s="309"/>
      <c r="AS308" s="309">
        <v>34</v>
      </c>
      <c r="AT308" s="309"/>
      <c r="AU308" s="309">
        <v>215</v>
      </c>
      <c r="AV308" s="309">
        <v>127</v>
      </c>
      <c r="AW308" s="309">
        <v>98</v>
      </c>
      <c r="AX308" s="81"/>
      <c r="AY308" s="309"/>
      <c r="AZ308" s="310" t="s">
        <v>85</v>
      </c>
      <c r="BA308" s="98" t="s">
        <v>85</v>
      </c>
      <c r="BB308" s="99" t="s">
        <v>85</v>
      </c>
      <c r="BC308" s="98" t="s">
        <v>85</v>
      </c>
      <c r="BD308" s="310">
        <v>35.799999999999997</v>
      </c>
      <c r="BE308" s="309">
        <v>20.5</v>
      </c>
      <c r="BF308" s="309">
        <v>20.5</v>
      </c>
      <c r="BG308" s="309">
        <v>11.2</v>
      </c>
      <c r="BH308" s="379">
        <v>7.7130632835199969E-2</v>
      </c>
      <c r="BI308" s="303">
        <v>36</v>
      </c>
      <c r="BJ308" s="309" t="s">
        <v>3930</v>
      </c>
      <c r="BK308" s="80" t="s">
        <v>4050</v>
      </c>
      <c r="BL308" s="309" t="s">
        <v>2345</v>
      </c>
      <c r="BM308" s="309" t="s">
        <v>1166</v>
      </c>
      <c r="BN308" s="309" t="s">
        <v>1186</v>
      </c>
      <c r="BO308" s="309" t="s">
        <v>1203</v>
      </c>
      <c r="BP308" s="309"/>
      <c r="BQ308" s="309"/>
      <c r="BR308" s="309"/>
      <c r="BS308" s="309"/>
      <c r="BT308" s="309"/>
      <c r="BU308" s="309"/>
      <c r="BV308" s="309"/>
      <c r="BW308" s="309"/>
      <c r="BX308" s="309" t="s">
        <v>1204</v>
      </c>
      <c r="BY308" s="309"/>
      <c r="BZ308" s="324" t="str">
        <f t="shared" si="15"/>
        <v>DISCONTINUED - MR311 Vex, 18x9, +18mm Offset, 8x170, 130.81mm Centerbore, Matte Black</v>
      </c>
      <c r="CA308" s="324" t="s">
        <v>3880</v>
      </c>
      <c r="CB308" s="324" t="s">
        <v>3879</v>
      </c>
      <c r="CC308" s="313" t="str">
        <f t="shared" si="14"/>
        <v>STREET (3XX)</v>
      </c>
    </row>
    <row r="309" spans="1:81" s="301" customFormat="1" ht="15.75" customHeight="1">
      <c r="A309" s="22">
        <f t="shared" si="13"/>
        <v>306</v>
      </c>
      <c r="B309" s="99" t="s">
        <v>84</v>
      </c>
      <c r="C309" s="29" t="s">
        <v>1089</v>
      </c>
      <c r="D309" s="303" t="s">
        <v>1150</v>
      </c>
      <c r="E309" s="304" t="s">
        <v>2428</v>
      </c>
      <c r="F309" s="304"/>
      <c r="G309" s="304"/>
      <c r="H309" s="304" t="s">
        <v>836</v>
      </c>
      <c r="I309" s="336">
        <v>42005</v>
      </c>
      <c r="J309" s="302">
        <v>43348</v>
      </c>
      <c r="K309" s="293" t="s">
        <v>1274</v>
      </c>
      <c r="L309" s="305">
        <v>145.5</v>
      </c>
      <c r="M309" s="295"/>
      <c r="N309" s="295"/>
      <c r="O309" s="303">
        <v>15</v>
      </c>
      <c r="P309" s="8">
        <v>7</v>
      </c>
      <c r="Q309" s="29" t="s">
        <v>1746</v>
      </c>
      <c r="R309" s="303">
        <v>4</v>
      </c>
      <c r="S309" s="303">
        <v>156</v>
      </c>
      <c r="T309" s="306">
        <v>38</v>
      </c>
      <c r="U309" s="331">
        <v>5.3</v>
      </c>
      <c r="V309" s="303" t="s">
        <v>186</v>
      </c>
      <c r="W309" s="311">
        <v>132</v>
      </c>
      <c r="X309" s="307">
        <v>17.399999999999999</v>
      </c>
      <c r="Y309" s="306">
        <v>1200</v>
      </c>
      <c r="Z309" s="306" t="s">
        <v>2220</v>
      </c>
      <c r="AA309" s="306"/>
      <c r="AB309" s="296" t="s">
        <v>5335</v>
      </c>
      <c r="AC309" s="308" t="s">
        <v>1644</v>
      </c>
      <c r="AD309" s="298">
        <v>33</v>
      </c>
      <c r="AE309" s="308" t="s">
        <v>85</v>
      </c>
      <c r="AF309" s="309" t="s">
        <v>1896</v>
      </c>
      <c r="AG309" s="308"/>
      <c r="AH309" s="308" t="s">
        <v>85</v>
      </c>
      <c r="AI309" s="299" t="s">
        <v>85</v>
      </c>
      <c r="AJ309" s="309" t="s">
        <v>266</v>
      </c>
      <c r="AK309" s="309" t="s">
        <v>85</v>
      </c>
      <c r="AL309" s="40" t="s">
        <v>85</v>
      </c>
      <c r="AM309" s="309" t="s">
        <v>85</v>
      </c>
      <c r="AN309" s="309">
        <v>12.4</v>
      </c>
      <c r="AO309" s="309"/>
      <c r="AP309" s="309">
        <v>3</v>
      </c>
      <c r="AQ309" s="309">
        <v>16</v>
      </c>
      <c r="AR309" s="309"/>
      <c r="AS309" s="309">
        <v>26</v>
      </c>
      <c r="AT309" s="309"/>
      <c r="AU309" s="309">
        <v>169</v>
      </c>
      <c r="AV309" s="309">
        <v>68</v>
      </c>
      <c r="AW309" s="309">
        <v>43</v>
      </c>
      <c r="AX309" s="81"/>
      <c r="AY309" s="309"/>
      <c r="AZ309" s="310" t="s">
        <v>85</v>
      </c>
      <c r="BA309" s="98" t="s">
        <v>85</v>
      </c>
      <c r="BB309" s="99" t="s">
        <v>85</v>
      </c>
      <c r="BC309" s="98" t="s">
        <v>85</v>
      </c>
      <c r="BD309" s="310">
        <v>20.9</v>
      </c>
      <c r="BE309" s="309">
        <v>17.399999999999999</v>
      </c>
      <c r="BF309" s="309">
        <v>17.399999999999999</v>
      </c>
      <c r="BG309" s="309">
        <v>9.1</v>
      </c>
      <c r="BH309" s="379">
        <v>4.5148262219423987E-2</v>
      </c>
      <c r="BI309" s="303">
        <v>48</v>
      </c>
      <c r="BJ309" s="309" t="s">
        <v>3930</v>
      </c>
      <c r="BK309" s="80" t="s">
        <v>4050</v>
      </c>
      <c r="BL309" s="309" t="s">
        <v>1232</v>
      </c>
      <c r="BM309" s="309" t="s">
        <v>1233</v>
      </c>
      <c r="BN309" s="309"/>
      <c r="BO309" s="309"/>
      <c r="BP309" s="309"/>
      <c r="BQ309" s="309"/>
      <c r="BR309" s="309"/>
      <c r="BS309" s="309"/>
      <c r="BT309" s="309"/>
      <c r="BU309" s="309"/>
      <c r="BV309" s="309" t="s">
        <v>2350</v>
      </c>
      <c r="BW309" s="309"/>
      <c r="BX309" s="309" t="s">
        <v>2351</v>
      </c>
      <c r="BY309" s="309"/>
      <c r="BZ309" s="324" t="str">
        <f t="shared" si="15"/>
        <v>DISCONTINUED - MR408 Roost UTV, 15x7, 5+2/+38mm Offset, 4x156, 132mm Centerbore, Silver</v>
      </c>
      <c r="CA309" s="324" t="s">
        <v>3880</v>
      </c>
      <c r="CB309" s="324" t="s">
        <v>3879</v>
      </c>
      <c r="CC309" s="313" t="str">
        <f t="shared" si="14"/>
        <v>UTV (4XX)</v>
      </c>
    </row>
    <row r="310" spans="1:81" s="301" customFormat="1" ht="15.75" customHeight="1">
      <c r="A310" s="22">
        <f t="shared" si="13"/>
        <v>307</v>
      </c>
      <c r="B310" s="99" t="s">
        <v>84</v>
      </c>
      <c r="C310" s="29" t="s">
        <v>1090</v>
      </c>
      <c r="D310" s="303" t="s">
        <v>1110</v>
      </c>
      <c r="E310" s="304" t="s">
        <v>2429</v>
      </c>
      <c r="F310" s="304"/>
      <c r="G310" s="304"/>
      <c r="H310" s="304" t="s">
        <v>841</v>
      </c>
      <c r="I310" s="336">
        <v>40179</v>
      </c>
      <c r="J310" s="302">
        <v>43348</v>
      </c>
      <c r="K310" s="293" t="s">
        <v>1274</v>
      </c>
      <c r="L310" s="305">
        <v>159</v>
      </c>
      <c r="M310" s="295"/>
      <c r="N310" s="295"/>
      <c r="O310" s="303">
        <v>15</v>
      </c>
      <c r="P310" s="8">
        <v>6.5</v>
      </c>
      <c r="Q310" s="29" t="s">
        <v>1753</v>
      </c>
      <c r="R310" s="303">
        <v>5</v>
      </c>
      <c r="S310" s="303">
        <v>205</v>
      </c>
      <c r="T310" s="306">
        <v>-19</v>
      </c>
      <c r="U310" s="331">
        <v>3</v>
      </c>
      <c r="V310" s="303" t="s">
        <v>85</v>
      </c>
      <c r="W310" s="311">
        <v>160</v>
      </c>
      <c r="X310" s="307">
        <v>20.6</v>
      </c>
      <c r="Y310" s="306">
        <v>2100</v>
      </c>
      <c r="Z310" s="306" t="s">
        <v>5480</v>
      </c>
      <c r="AA310" s="306"/>
      <c r="AB310" s="296" t="s">
        <v>7210</v>
      </c>
      <c r="AC310" s="308" t="s">
        <v>85</v>
      </c>
      <c r="AD310" s="298" t="s">
        <v>85</v>
      </c>
      <c r="AE310" s="308" t="s">
        <v>85</v>
      </c>
      <c r="AF310" s="309" t="s">
        <v>85</v>
      </c>
      <c r="AG310" s="308"/>
      <c r="AH310" s="308" t="s">
        <v>85</v>
      </c>
      <c r="AI310" s="299" t="s">
        <v>85</v>
      </c>
      <c r="AJ310" s="309" t="s">
        <v>266</v>
      </c>
      <c r="AK310" s="309" t="s">
        <v>85</v>
      </c>
      <c r="AL310" s="40" t="s">
        <v>85</v>
      </c>
      <c r="AM310" s="309" t="s">
        <v>85</v>
      </c>
      <c r="AN310" s="309">
        <v>16</v>
      </c>
      <c r="AO310" s="309"/>
      <c r="AP310" s="309">
        <v>0</v>
      </c>
      <c r="AQ310" s="309">
        <v>0</v>
      </c>
      <c r="AR310" s="309"/>
      <c r="AS310" s="309">
        <v>12</v>
      </c>
      <c r="AT310" s="309"/>
      <c r="AU310" s="309">
        <v>170</v>
      </c>
      <c r="AV310" s="309" t="s">
        <v>85</v>
      </c>
      <c r="AW310" s="309" t="s">
        <v>85</v>
      </c>
      <c r="AX310" s="81"/>
      <c r="AY310" s="309"/>
      <c r="AZ310" s="310" t="s">
        <v>85</v>
      </c>
      <c r="BA310" s="98" t="s">
        <v>85</v>
      </c>
      <c r="BB310" s="99" t="s">
        <v>85</v>
      </c>
      <c r="BC310" s="98" t="s">
        <v>85</v>
      </c>
      <c r="BD310" s="310">
        <v>24.1</v>
      </c>
      <c r="BE310" s="309">
        <v>18</v>
      </c>
      <c r="BF310" s="309">
        <v>18</v>
      </c>
      <c r="BG310" s="309">
        <v>8.25</v>
      </c>
      <c r="BH310" s="379">
        <v>4.3802622071999996E-2</v>
      </c>
      <c r="BI310" s="303">
        <v>48</v>
      </c>
      <c r="BJ310" s="309" t="s">
        <v>3930</v>
      </c>
      <c r="BK310" s="80" t="s">
        <v>4050</v>
      </c>
      <c r="BL310" s="309"/>
      <c r="BM310" s="309"/>
      <c r="BN310" s="309"/>
      <c r="BO310" s="309"/>
      <c r="BP310" s="309"/>
      <c r="BQ310" s="309"/>
      <c r="BR310" s="309"/>
      <c r="BS310" s="309"/>
      <c r="BT310" s="309"/>
      <c r="BU310" s="309"/>
      <c r="BV310" s="309"/>
      <c r="BW310" s="309"/>
      <c r="BX310" s="309"/>
      <c r="BY310" s="309"/>
      <c r="BZ310" s="324" t="str">
        <f t="shared" si="15"/>
        <v xml:space="preserve">DISCONTINUED - MR101 Buggy, 15x6.5, -19mm Offset, 5x205, 160mm Centerbore, Machined - Raw </v>
      </c>
      <c r="CA310" s="324" t="s">
        <v>3880</v>
      </c>
      <c r="CB310" s="324" t="s">
        <v>3879</v>
      </c>
      <c r="CC310" s="313" t="str">
        <f t="shared" si="14"/>
        <v>RACE (1XX)</v>
      </c>
    </row>
    <row r="311" spans="1:81" s="301" customFormat="1" ht="15.75" customHeight="1">
      <c r="A311" s="22">
        <f t="shared" si="13"/>
        <v>308</v>
      </c>
      <c r="B311" s="99" t="s">
        <v>84</v>
      </c>
      <c r="C311" s="29" t="s">
        <v>1090</v>
      </c>
      <c r="D311" s="303" t="s">
        <v>1110</v>
      </c>
      <c r="E311" s="304" t="s">
        <v>2430</v>
      </c>
      <c r="F311" s="304"/>
      <c r="G311" s="304"/>
      <c r="H311" s="304" t="s">
        <v>848</v>
      </c>
      <c r="I311" s="336">
        <v>40179</v>
      </c>
      <c r="J311" s="302">
        <v>43348</v>
      </c>
      <c r="K311" s="293" t="s">
        <v>1274</v>
      </c>
      <c r="L311" s="305">
        <v>169</v>
      </c>
      <c r="M311" s="295"/>
      <c r="N311" s="295"/>
      <c r="O311" s="303">
        <v>16</v>
      </c>
      <c r="P311" s="8">
        <v>4</v>
      </c>
      <c r="Q311" s="29" t="s">
        <v>1753</v>
      </c>
      <c r="R311" s="303">
        <v>5</v>
      </c>
      <c r="S311" s="303">
        <v>205</v>
      </c>
      <c r="T311" s="306">
        <v>-19</v>
      </c>
      <c r="U311" s="331">
        <v>1.75</v>
      </c>
      <c r="V311" s="303" t="s">
        <v>85</v>
      </c>
      <c r="W311" s="311">
        <v>160</v>
      </c>
      <c r="X311" s="307">
        <v>17.399999999999999</v>
      </c>
      <c r="Y311" s="306">
        <v>1600</v>
      </c>
      <c r="Z311" s="306" t="s">
        <v>5480</v>
      </c>
      <c r="AA311" s="306"/>
      <c r="AB311" s="296" t="s">
        <v>7211</v>
      </c>
      <c r="AC311" s="308" t="s">
        <v>85</v>
      </c>
      <c r="AD311" s="298" t="s">
        <v>85</v>
      </c>
      <c r="AE311" s="308" t="s">
        <v>85</v>
      </c>
      <c r="AF311" s="309" t="s">
        <v>85</v>
      </c>
      <c r="AG311" s="308"/>
      <c r="AH311" s="308" t="s">
        <v>85</v>
      </c>
      <c r="AI311" s="299" t="s">
        <v>85</v>
      </c>
      <c r="AJ311" s="309" t="s">
        <v>266</v>
      </c>
      <c r="AK311" s="309" t="s">
        <v>85</v>
      </c>
      <c r="AL311" s="40" t="s">
        <v>85</v>
      </c>
      <c r="AM311" s="309" t="s">
        <v>85</v>
      </c>
      <c r="AN311" s="309">
        <v>16</v>
      </c>
      <c r="AO311" s="309"/>
      <c r="AP311" s="309">
        <v>0</v>
      </c>
      <c r="AQ311" s="309">
        <v>0</v>
      </c>
      <c r="AR311" s="309"/>
      <c r="AS311" s="309">
        <v>14</v>
      </c>
      <c r="AT311" s="309"/>
      <c r="AU311" s="309">
        <v>190</v>
      </c>
      <c r="AV311" s="309" t="s">
        <v>85</v>
      </c>
      <c r="AW311" s="309" t="s">
        <v>85</v>
      </c>
      <c r="AX311" s="81"/>
      <c r="AY311" s="309"/>
      <c r="AZ311" s="310" t="s">
        <v>85</v>
      </c>
      <c r="BA311" s="98" t="s">
        <v>85</v>
      </c>
      <c r="BB311" s="99" t="s">
        <v>85</v>
      </c>
      <c r="BC311" s="98" t="s">
        <v>85</v>
      </c>
      <c r="BD311" s="310">
        <v>20.9</v>
      </c>
      <c r="BE311" s="309">
        <v>18.5</v>
      </c>
      <c r="BF311" s="309">
        <v>18.5</v>
      </c>
      <c r="BG311" s="309">
        <v>6</v>
      </c>
      <c r="BH311" s="379">
        <v>3.3650835923999992E-2</v>
      </c>
      <c r="BI311" s="303">
        <v>36</v>
      </c>
      <c r="BJ311" s="309" t="s">
        <v>3930</v>
      </c>
      <c r="BK311" s="80" t="s">
        <v>4050</v>
      </c>
      <c r="BL311" s="309"/>
      <c r="BM311" s="309"/>
      <c r="BN311" s="309"/>
      <c r="BO311" s="309"/>
      <c r="BP311" s="309"/>
      <c r="BQ311" s="309"/>
      <c r="BR311" s="309"/>
      <c r="BS311" s="309"/>
      <c r="BT311" s="309"/>
      <c r="BU311" s="309"/>
      <c r="BV311" s="309"/>
      <c r="BW311" s="309"/>
      <c r="BX311" s="309"/>
      <c r="BY311" s="309"/>
      <c r="BZ311" s="324" t="str">
        <f t="shared" si="15"/>
        <v xml:space="preserve">DISCONTINUED - MR101 Buggy, 16x4, -19mm Offset, 5x205, 160mm Centerbore, Machined - Raw </v>
      </c>
      <c r="CA311" s="324" t="s">
        <v>3880</v>
      </c>
      <c r="CB311" s="324" t="s">
        <v>3879</v>
      </c>
      <c r="CC311" s="313" t="str">
        <f t="shared" si="14"/>
        <v>RACE (1XX)</v>
      </c>
    </row>
    <row r="312" spans="1:81" s="301" customFormat="1" ht="15.75" customHeight="1">
      <c r="A312" s="22">
        <f t="shared" si="13"/>
        <v>309</v>
      </c>
      <c r="B312" s="99" t="s">
        <v>84</v>
      </c>
      <c r="C312" s="29" t="s">
        <v>1090</v>
      </c>
      <c r="D312" s="303" t="s">
        <v>1108</v>
      </c>
      <c r="E312" s="304" t="s">
        <v>2431</v>
      </c>
      <c r="F312" s="304"/>
      <c r="G312" s="304"/>
      <c r="H312" s="304" t="s">
        <v>869</v>
      </c>
      <c r="I312" s="336">
        <v>41275</v>
      </c>
      <c r="J312" s="302">
        <v>43348</v>
      </c>
      <c r="K312" s="293" t="s">
        <v>1274</v>
      </c>
      <c r="L312" s="305">
        <v>299.5</v>
      </c>
      <c r="M312" s="295"/>
      <c r="N312" s="295"/>
      <c r="O312" s="303">
        <v>17</v>
      </c>
      <c r="P312" s="8">
        <v>8.5</v>
      </c>
      <c r="Q312" s="29" t="s">
        <v>1760</v>
      </c>
      <c r="R312" s="303">
        <v>6</v>
      </c>
      <c r="S312" s="303">
        <v>135</v>
      </c>
      <c r="T312" s="306">
        <v>0</v>
      </c>
      <c r="U312" s="331">
        <v>4.75</v>
      </c>
      <c r="V312" s="303" t="s">
        <v>85</v>
      </c>
      <c r="W312" s="311">
        <v>87</v>
      </c>
      <c r="X312" s="307">
        <v>32.5</v>
      </c>
      <c r="Y312" s="306">
        <v>3600</v>
      </c>
      <c r="Z312" s="306" t="s">
        <v>5455</v>
      </c>
      <c r="AA312" s="306"/>
      <c r="AB312" s="296" t="s">
        <v>4761</v>
      </c>
      <c r="AC312" s="308" t="s">
        <v>1803</v>
      </c>
      <c r="AD312" s="298">
        <v>22</v>
      </c>
      <c r="AE312" s="308" t="s">
        <v>85</v>
      </c>
      <c r="AF312" s="309" t="s">
        <v>1894</v>
      </c>
      <c r="AG312" s="308"/>
      <c r="AH312" s="308" t="s">
        <v>85</v>
      </c>
      <c r="AI312" s="299" t="s">
        <v>85</v>
      </c>
      <c r="AJ312" s="309" t="s">
        <v>265</v>
      </c>
      <c r="AK312" s="309" t="s">
        <v>85</v>
      </c>
      <c r="AL312" s="40" t="s">
        <v>85</v>
      </c>
      <c r="AM312" s="309" t="s">
        <v>85</v>
      </c>
      <c r="AN312" s="309">
        <v>16</v>
      </c>
      <c r="AO312" s="309"/>
      <c r="AP312" s="309">
        <v>4</v>
      </c>
      <c r="AQ312" s="309">
        <v>12</v>
      </c>
      <c r="AR312" s="309"/>
      <c r="AS312" s="309">
        <v>40</v>
      </c>
      <c r="AT312" s="309"/>
      <c r="AU312" s="309">
        <v>200</v>
      </c>
      <c r="AV312" s="309">
        <v>60</v>
      </c>
      <c r="AW312" s="309">
        <v>40</v>
      </c>
      <c r="AX312" s="81"/>
      <c r="AY312" s="309"/>
      <c r="AZ312" s="310" t="s">
        <v>1533</v>
      </c>
      <c r="BA312" s="98" t="s">
        <v>85</v>
      </c>
      <c r="BB312" s="99" t="s">
        <v>1521</v>
      </c>
      <c r="BC312" s="98">
        <v>11</v>
      </c>
      <c r="BD312" s="310">
        <v>36</v>
      </c>
      <c r="BE312" s="309">
        <v>19.899999999999999</v>
      </c>
      <c r="BF312" s="309">
        <v>19.899999999999999</v>
      </c>
      <c r="BG312" s="309">
        <v>11.1</v>
      </c>
      <c r="BH312" s="379">
        <v>7.2032797482503977E-2</v>
      </c>
      <c r="BI312" s="303">
        <v>36</v>
      </c>
      <c r="BJ312" s="309" t="s">
        <v>3930</v>
      </c>
      <c r="BK312" s="80" t="s">
        <v>4050</v>
      </c>
      <c r="BL312" s="309" t="s">
        <v>1243</v>
      </c>
      <c r="BM312" s="309" t="s">
        <v>2349</v>
      </c>
      <c r="BN312" s="309"/>
      <c r="BO312" s="309"/>
      <c r="BP312" s="309"/>
      <c r="BQ312" s="309"/>
      <c r="BR312" s="309"/>
      <c r="BS312" s="309"/>
      <c r="BT312" s="309"/>
      <c r="BU312" s="309"/>
      <c r="BV312" s="309" t="s">
        <v>2328</v>
      </c>
      <c r="BW312" s="309"/>
      <c r="BX312" s="309" t="s">
        <v>85</v>
      </c>
      <c r="BY312" s="309"/>
      <c r="BZ312" s="324" t="str">
        <f t="shared" si="15"/>
        <v>DISCONTINUED - MR105 Beadlock, 17x8.5, 0mm Offset, 6x135, 87mm Centerbore, Machined - Matte Black Ring, w/ BH-H24125</v>
      </c>
      <c r="CA312" s="324" t="s">
        <v>3880</v>
      </c>
      <c r="CB312" s="324" t="s">
        <v>3879</v>
      </c>
      <c r="CC312" s="313" t="str">
        <f t="shared" si="14"/>
        <v>RACE (1XX)</v>
      </c>
    </row>
    <row r="313" spans="1:81" s="301" customFormat="1" ht="15.75" customHeight="1">
      <c r="A313" s="22">
        <f t="shared" si="13"/>
        <v>310</v>
      </c>
      <c r="B313" s="99" t="s">
        <v>84</v>
      </c>
      <c r="C313" s="29" t="s">
        <v>1093</v>
      </c>
      <c r="D313" s="303" t="s">
        <v>256</v>
      </c>
      <c r="E313" s="304" t="s">
        <v>2432</v>
      </c>
      <c r="F313" s="304"/>
      <c r="G313" s="304"/>
      <c r="H313" s="304" t="s">
        <v>882</v>
      </c>
      <c r="I313" s="336">
        <v>41275</v>
      </c>
      <c r="J313" s="302">
        <v>43348</v>
      </c>
      <c r="K313" s="293" t="s">
        <v>1274</v>
      </c>
      <c r="L313" s="305">
        <v>172.5</v>
      </c>
      <c r="M313" s="295"/>
      <c r="N313" s="295"/>
      <c r="O313" s="303">
        <v>15</v>
      </c>
      <c r="P313" s="8">
        <v>7</v>
      </c>
      <c r="Q313" s="29" t="s">
        <v>1845</v>
      </c>
      <c r="R313" s="303">
        <v>5</v>
      </c>
      <c r="S313" s="303">
        <v>4.5</v>
      </c>
      <c r="T313" s="306">
        <v>48</v>
      </c>
      <c r="U313" s="331">
        <v>5.9</v>
      </c>
      <c r="V313" s="303" t="s">
        <v>85</v>
      </c>
      <c r="W313" s="311">
        <v>56.1</v>
      </c>
      <c r="X313" s="307">
        <v>16.7</v>
      </c>
      <c r="Y313" s="306">
        <v>1900</v>
      </c>
      <c r="Z313" s="306" t="s">
        <v>2294</v>
      </c>
      <c r="AA313" s="306"/>
      <c r="AB313" s="296" t="s">
        <v>7190</v>
      </c>
      <c r="AC313" s="308" t="s">
        <v>85</v>
      </c>
      <c r="AD313" s="298" t="s">
        <v>85</v>
      </c>
      <c r="AE313" s="308" t="s">
        <v>85</v>
      </c>
      <c r="AF313" s="309" t="s">
        <v>85</v>
      </c>
      <c r="AG313" s="308"/>
      <c r="AH313" s="308" t="s">
        <v>85</v>
      </c>
      <c r="AI313" s="299" t="s">
        <v>85</v>
      </c>
      <c r="AJ313" s="309" t="s">
        <v>266</v>
      </c>
      <c r="AK313" s="309" t="s">
        <v>85</v>
      </c>
      <c r="AL313" s="40" t="s">
        <v>85</v>
      </c>
      <c r="AM313" s="309" t="s">
        <v>85</v>
      </c>
      <c r="AN313" s="309">
        <v>14.9</v>
      </c>
      <c r="AO313" s="309"/>
      <c r="AP313" s="309">
        <v>23</v>
      </c>
      <c r="AQ313" s="309">
        <v>25</v>
      </c>
      <c r="AR313" s="309"/>
      <c r="AS313" s="309">
        <v>20</v>
      </c>
      <c r="AT313" s="309"/>
      <c r="AU313" s="309">
        <v>168</v>
      </c>
      <c r="AV313" s="309">
        <v>48</v>
      </c>
      <c r="AW313" s="309">
        <v>27</v>
      </c>
      <c r="AX313" s="81"/>
      <c r="AY313" s="309"/>
      <c r="AZ313" s="310" t="s">
        <v>85</v>
      </c>
      <c r="BA313" s="98" t="s">
        <v>85</v>
      </c>
      <c r="BB313" s="99" t="s">
        <v>85</v>
      </c>
      <c r="BC313" s="98" t="s">
        <v>85</v>
      </c>
      <c r="BD313" s="310">
        <v>20.2</v>
      </c>
      <c r="BE313" s="309">
        <v>17.8</v>
      </c>
      <c r="BF313" s="309">
        <v>17.8</v>
      </c>
      <c r="BG313" s="309">
        <v>9.5</v>
      </c>
      <c r="BH313" s="379">
        <v>4.9324734898719996E-2</v>
      </c>
      <c r="BI313" s="303">
        <v>48</v>
      </c>
      <c r="BJ313" s="309" t="s">
        <v>3930</v>
      </c>
      <c r="BK313" s="80" t="s">
        <v>4050</v>
      </c>
      <c r="BL313" s="309" t="s">
        <v>1246</v>
      </c>
      <c r="BM313" s="309" t="s">
        <v>1247</v>
      </c>
      <c r="BN313" s="309" t="s">
        <v>1248</v>
      </c>
      <c r="BO313" s="309"/>
      <c r="BP313" s="309"/>
      <c r="BQ313" s="309"/>
      <c r="BR313" s="309"/>
      <c r="BS313" s="309"/>
      <c r="BT313" s="309"/>
      <c r="BU313" s="309"/>
      <c r="BV313" s="309" t="s">
        <v>1249</v>
      </c>
      <c r="BW313" s="309"/>
      <c r="BX313" s="309" t="s">
        <v>1250</v>
      </c>
      <c r="BY313" s="309"/>
      <c r="BZ313" s="324" t="str">
        <f t="shared" si="15"/>
        <v>DISCONTINUED - MR501 VT-SPEC, 15x7, +48mm Offset, 5x4.5, 56.1mm Centerbore, Matte Black</v>
      </c>
      <c r="CA313" s="324" t="s">
        <v>3880</v>
      </c>
      <c r="CB313" s="324" t="s">
        <v>3879</v>
      </c>
      <c r="CC313" s="313" t="str">
        <f t="shared" si="14"/>
        <v>RALLY (5XX)</v>
      </c>
    </row>
    <row r="314" spans="1:81" s="301" customFormat="1" ht="15.75" customHeight="1">
      <c r="A314" s="22">
        <f t="shared" si="13"/>
        <v>311</v>
      </c>
      <c r="B314" s="99" t="s">
        <v>84</v>
      </c>
      <c r="C314" s="29" t="s">
        <v>1093</v>
      </c>
      <c r="D314" s="303" t="s">
        <v>256</v>
      </c>
      <c r="E314" s="304" t="s">
        <v>2433</v>
      </c>
      <c r="F314" s="304"/>
      <c r="G314" s="304"/>
      <c r="H314" s="304" t="s">
        <v>883</v>
      </c>
      <c r="I314" s="336">
        <v>41275</v>
      </c>
      <c r="J314" s="302">
        <v>43348</v>
      </c>
      <c r="K314" s="293" t="s">
        <v>1274</v>
      </c>
      <c r="L314" s="305">
        <v>172.5</v>
      </c>
      <c r="M314" s="295"/>
      <c r="N314" s="295"/>
      <c r="O314" s="303">
        <v>15</v>
      </c>
      <c r="P314" s="8">
        <v>7</v>
      </c>
      <c r="Q314" s="29" t="s">
        <v>1742</v>
      </c>
      <c r="R314" s="303">
        <v>4</v>
      </c>
      <c r="S314" s="303">
        <v>108</v>
      </c>
      <c r="T314" s="306">
        <v>48</v>
      </c>
      <c r="U314" s="331">
        <v>5.9</v>
      </c>
      <c r="V314" s="303" t="s">
        <v>85</v>
      </c>
      <c r="W314" s="311">
        <v>63.4</v>
      </c>
      <c r="X314" s="307">
        <v>16.7</v>
      </c>
      <c r="Y314" s="306">
        <v>1900</v>
      </c>
      <c r="Z314" s="306" t="s">
        <v>2294</v>
      </c>
      <c r="AA314" s="306"/>
      <c r="AB314" s="296" t="s">
        <v>7191</v>
      </c>
      <c r="AC314" s="308" t="s">
        <v>85</v>
      </c>
      <c r="AD314" s="298" t="s">
        <v>85</v>
      </c>
      <c r="AE314" s="308" t="s">
        <v>85</v>
      </c>
      <c r="AF314" s="309" t="s">
        <v>85</v>
      </c>
      <c r="AG314" s="308"/>
      <c r="AH314" s="308" t="s">
        <v>85</v>
      </c>
      <c r="AI314" s="299" t="s">
        <v>85</v>
      </c>
      <c r="AJ314" s="309" t="s">
        <v>266</v>
      </c>
      <c r="AK314" s="309" t="s">
        <v>85</v>
      </c>
      <c r="AL314" s="40" t="s">
        <v>85</v>
      </c>
      <c r="AM314" s="309" t="s">
        <v>85</v>
      </c>
      <c r="AN314" s="309">
        <v>14.9</v>
      </c>
      <c r="AO314" s="309"/>
      <c r="AP314" s="309">
        <v>23</v>
      </c>
      <c r="AQ314" s="309">
        <v>25</v>
      </c>
      <c r="AR314" s="309"/>
      <c r="AS314" s="309">
        <v>20</v>
      </c>
      <c r="AT314" s="309"/>
      <c r="AU314" s="309">
        <v>168</v>
      </c>
      <c r="AV314" s="309">
        <v>48</v>
      </c>
      <c r="AW314" s="309">
        <v>27</v>
      </c>
      <c r="AX314" s="81"/>
      <c r="AY314" s="309"/>
      <c r="AZ314" s="310" t="s">
        <v>85</v>
      </c>
      <c r="BA314" s="98" t="s">
        <v>85</v>
      </c>
      <c r="BB314" s="99" t="s">
        <v>85</v>
      </c>
      <c r="BC314" s="98" t="s">
        <v>85</v>
      </c>
      <c r="BD314" s="310">
        <v>20.2</v>
      </c>
      <c r="BE314" s="309">
        <v>17.8</v>
      </c>
      <c r="BF314" s="309">
        <v>17.8</v>
      </c>
      <c r="BG314" s="309">
        <v>9.5</v>
      </c>
      <c r="BH314" s="379">
        <v>4.9324734898719996E-2</v>
      </c>
      <c r="BI314" s="303">
        <v>48</v>
      </c>
      <c r="BJ314" s="309" t="s">
        <v>3930</v>
      </c>
      <c r="BK314" s="80" t="s">
        <v>4050</v>
      </c>
      <c r="BL314" s="309" t="s">
        <v>1246</v>
      </c>
      <c r="BM314" s="309" t="s">
        <v>1247</v>
      </c>
      <c r="BN314" s="309" t="s">
        <v>1248</v>
      </c>
      <c r="BO314" s="309"/>
      <c r="BP314" s="309"/>
      <c r="BQ314" s="309"/>
      <c r="BR314" s="309"/>
      <c r="BS314" s="309"/>
      <c r="BT314" s="309"/>
      <c r="BU314" s="309"/>
      <c r="BV314" s="309" t="s">
        <v>1249</v>
      </c>
      <c r="BW314" s="309"/>
      <c r="BX314" s="309" t="s">
        <v>1250</v>
      </c>
      <c r="BY314" s="309"/>
      <c r="BZ314" s="324" t="str">
        <f t="shared" si="15"/>
        <v>DISCONTINUED - MR501 VT-SPEC, 15x7, +48mm Offset, 4x108, 63.4mm Centerbore, Matte Black</v>
      </c>
      <c r="CA314" s="324" t="s">
        <v>3880</v>
      </c>
      <c r="CB314" s="324" t="s">
        <v>3879</v>
      </c>
      <c r="CC314" s="313" t="str">
        <f t="shared" si="14"/>
        <v>RALLY (5XX)</v>
      </c>
    </row>
    <row r="315" spans="1:81" s="301" customFormat="1" ht="15.75" customHeight="1">
      <c r="A315" s="22">
        <f t="shared" si="13"/>
        <v>312</v>
      </c>
      <c r="B315" s="99" t="s">
        <v>84</v>
      </c>
      <c r="C315" s="29" t="s">
        <v>1093</v>
      </c>
      <c r="D315" s="303" t="s">
        <v>262</v>
      </c>
      <c r="E315" s="304" t="s">
        <v>2384</v>
      </c>
      <c r="F315" s="304"/>
      <c r="G315" s="304"/>
      <c r="H315" s="304" t="s">
        <v>902</v>
      </c>
      <c r="I315" s="336">
        <v>41640</v>
      </c>
      <c r="J315" s="302">
        <v>43348</v>
      </c>
      <c r="K315" s="293" t="s">
        <v>1274</v>
      </c>
      <c r="L315" s="305">
        <v>236.5</v>
      </c>
      <c r="M315" s="295"/>
      <c r="N315" s="295"/>
      <c r="O315" s="303">
        <v>18</v>
      </c>
      <c r="P315" s="8">
        <v>8</v>
      </c>
      <c r="Q315" s="29" t="s">
        <v>1748</v>
      </c>
      <c r="R315" s="303">
        <v>5</v>
      </c>
      <c r="S315" s="303">
        <v>108</v>
      </c>
      <c r="T315" s="306">
        <v>42</v>
      </c>
      <c r="U315" s="331">
        <v>6.2</v>
      </c>
      <c r="V315" s="303" t="s">
        <v>85</v>
      </c>
      <c r="W315" s="311">
        <v>63.4</v>
      </c>
      <c r="X315" s="307">
        <v>24.6</v>
      </c>
      <c r="Y315" s="306">
        <v>1850</v>
      </c>
      <c r="Z315" s="306" t="s">
        <v>2297</v>
      </c>
      <c r="AA315" s="306"/>
      <c r="AB315" s="296" t="s">
        <v>4957</v>
      </c>
      <c r="AC315" s="308" t="s">
        <v>1624</v>
      </c>
      <c r="AD315" s="298">
        <v>33</v>
      </c>
      <c r="AE315" s="308" t="s">
        <v>85</v>
      </c>
      <c r="AF315" s="309" t="s">
        <v>1886</v>
      </c>
      <c r="AG315" s="308"/>
      <c r="AH315" s="308" t="s">
        <v>85</v>
      </c>
      <c r="AI315" s="299" t="s">
        <v>85</v>
      </c>
      <c r="AJ315" s="309" t="s">
        <v>266</v>
      </c>
      <c r="AK315" s="309" t="s">
        <v>85</v>
      </c>
      <c r="AL315" s="40" t="s">
        <v>85</v>
      </c>
      <c r="AM315" s="309" t="s">
        <v>85</v>
      </c>
      <c r="AN315" s="309">
        <v>14.9</v>
      </c>
      <c r="AO315" s="309"/>
      <c r="AP315" s="309">
        <v>28</v>
      </c>
      <c r="AQ315" s="309">
        <v>37</v>
      </c>
      <c r="AR315" s="309"/>
      <c r="AS315" s="309">
        <v>46</v>
      </c>
      <c r="AT315" s="309"/>
      <c r="AU315" s="309">
        <v>208</v>
      </c>
      <c r="AV315" s="309">
        <v>63.4</v>
      </c>
      <c r="AW315" s="309">
        <v>25</v>
      </c>
      <c r="AX315" s="81"/>
      <c r="AY315" s="309"/>
      <c r="AZ315" s="310" t="s">
        <v>85</v>
      </c>
      <c r="BA315" s="98" t="s">
        <v>85</v>
      </c>
      <c r="BB315" s="99" t="s">
        <v>85</v>
      </c>
      <c r="BC315" s="98" t="s">
        <v>85</v>
      </c>
      <c r="BD315" s="310">
        <v>28.1</v>
      </c>
      <c r="BE315" s="309">
        <v>20.7</v>
      </c>
      <c r="BF315" s="309">
        <v>20.7</v>
      </c>
      <c r="BG315" s="309">
        <v>10</v>
      </c>
      <c r="BH315" s="379">
        <v>7.0216930533599994E-2</v>
      </c>
      <c r="BI315" s="303">
        <v>36</v>
      </c>
      <c r="BJ315" s="309" t="s">
        <v>3930</v>
      </c>
      <c r="BK315" s="80" t="s">
        <v>4050</v>
      </c>
      <c r="BL315" s="309" t="s">
        <v>1257</v>
      </c>
      <c r="BM315" s="309" t="s">
        <v>1185</v>
      </c>
      <c r="BN315" s="309" t="s">
        <v>1258</v>
      </c>
      <c r="BO315" s="309"/>
      <c r="BP315" s="309"/>
      <c r="BQ315" s="309"/>
      <c r="BR315" s="309"/>
      <c r="BS315" s="309"/>
      <c r="BT315" s="309"/>
      <c r="BU315" s="309"/>
      <c r="BV315" s="309" t="s">
        <v>1259</v>
      </c>
      <c r="BW315" s="309"/>
      <c r="BX315" s="309" t="s">
        <v>1260</v>
      </c>
      <c r="BY315" s="309"/>
      <c r="BZ315" s="324" t="str">
        <f t="shared" si="15"/>
        <v>DISCONTINUED - MR501 RALLY, 18x8, +42mm Offset, 5x108, 63.4mm Centerbore, Method Bronze</v>
      </c>
      <c r="CA315" s="324" t="s">
        <v>3880</v>
      </c>
      <c r="CB315" s="324" t="s">
        <v>3879</v>
      </c>
      <c r="CC315" s="313" t="str">
        <f t="shared" si="14"/>
        <v>RALLY (5XX)</v>
      </c>
    </row>
    <row r="316" spans="1:81" s="301" customFormat="1" ht="15.75" customHeight="1">
      <c r="A316" s="22">
        <f t="shared" si="13"/>
        <v>313</v>
      </c>
      <c r="B316" s="99" t="s">
        <v>84</v>
      </c>
      <c r="C316" s="29" t="s">
        <v>1093</v>
      </c>
      <c r="D316" s="303" t="s">
        <v>263</v>
      </c>
      <c r="E316" s="304" t="s">
        <v>2434</v>
      </c>
      <c r="F316" s="304"/>
      <c r="G316" s="304"/>
      <c r="H316" s="304" t="s">
        <v>911</v>
      </c>
      <c r="I316" s="336">
        <v>41640</v>
      </c>
      <c r="J316" s="302">
        <v>43348</v>
      </c>
      <c r="K316" s="293" t="s">
        <v>1274</v>
      </c>
      <c r="L316" s="305">
        <v>236.5</v>
      </c>
      <c r="M316" s="295"/>
      <c r="N316" s="295"/>
      <c r="O316" s="303">
        <v>18</v>
      </c>
      <c r="P316" s="8">
        <v>8</v>
      </c>
      <c r="Q316" s="29" t="s">
        <v>1747</v>
      </c>
      <c r="R316" s="303">
        <v>5</v>
      </c>
      <c r="S316" s="303">
        <v>100</v>
      </c>
      <c r="T316" s="306">
        <v>38</v>
      </c>
      <c r="U316" s="331">
        <v>6.1</v>
      </c>
      <c r="V316" s="303" t="s">
        <v>85</v>
      </c>
      <c r="W316" s="311">
        <v>67.099999999999994</v>
      </c>
      <c r="X316" s="307">
        <v>25.2</v>
      </c>
      <c r="Y316" s="306">
        <v>1850</v>
      </c>
      <c r="Z316" s="306" t="s">
        <v>2222</v>
      </c>
      <c r="AA316" s="306"/>
      <c r="AB316" s="296" t="s">
        <v>7212</v>
      </c>
      <c r="AC316" s="308" t="s">
        <v>1624</v>
      </c>
      <c r="AD316" s="298">
        <v>33</v>
      </c>
      <c r="AE316" s="308" t="s">
        <v>85</v>
      </c>
      <c r="AF316" s="309" t="s">
        <v>1886</v>
      </c>
      <c r="AG316" s="308"/>
      <c r="AH316" s="308" t="s">
        <v>85</v>
      </c>
      <c r="AI316" s="299" t="s">
        <v>85</v>
      </c>
      <c r="AJ316" s="309" t="s">
        <v>265</v>
      </c>
      <c r="AK316" s="309" t="s">
        <v>1672</v>
      </c>
      <c r="AL316" s="40">
        <v>2.75</v>
      </c>
      <c r="AM316" s="309">
        <v>56.1</v>
      </c>
      <c r="AN316" s="309">
        <v>14.9</v>
      </c>
      <c r="AO316" s="309"/>
      <c r="AP316" s="309">
        <v>18</v>
      </c>
      <c r="AQ316" s="309">
        <v>34</v>
      </c>
      <c r="AR316" s="309"/>
      <c r="AS316" s="309">
        <v>45</v>
      </c>
      <c r="AT316" s="309"/>
      <c r="AU316" s="309">
        <v>215</v>
      </c>
      <c r="AV316" s="309">
        <v>67.099999999999994</v>
      </c>
      <c r="AW316" s="309">
        <v>20.399999999999999</v>
      </c>
      <c r="AX316" s="81"/>
      <c r="AY316" s="309"/>
      <c r="AZ316" s="310" t="s">
        <v>85</v>
      </c>
      <c r="BA316" s="98" t="s">
        <v>85</v>
      </c>
      <c r="BB316" s="99" t="s">
        <v>85</v>
      </c>
      <c r="BC316" s="98" t="s">
        <v>85</v>
      </c>
      <c r="BD316" s="310">
        <v>28.7</v>
      </c>
      <c r="BE316" s="309">
        <v>20.7</v>
      </c>
      <c r="BF316" s="309">
        <v>20.7</v>
      </c>
      <c r="BG316" s="309">
        <v>10</v>
      </c>
      <c r="BH316" s="379">
        <v>7.0216930533599994E-2</v>
      </c>
      <c r="BI316" s="303">
        <v>36</v>
      </c>
      <c r="BJ316" s="309" t="s">
        <v>3930</v>
      </c>
      <c r="BK316" s="80" t="s">
        <v>4050</v>
      </c>
      <c r="BL316" s="309" t="s">
        <v>1248</v>
      </c>
      <c r="BM316" s="309" t="s">
        <v>1261</v>
      </c>
      <c r="BN316" s="309" t="s">
        <v>1186</v>
      </c>
      <c r="BO316" s="309"/>
      <c r="BP316" s="309"/>
      <c r="BQ316" s="309"/>
      <c r="BR316" s="309"/>
      <c r="BS316" s="309"/>
      <c r="BT316" s="309"/>
      <c r="BU316" s="309"/>
      <c r="BV316" s="309" t="s">
        <v>2333</v>
      </c>
      <c r="BW316" s="309"/>
      <c r="BX316" s="309" t="s">
        <v>2334</v>
      </c>
      <c r="BY316" s="309"/>
      <c r="BZ316" s="324" t="str">
        <f t="shared" si="15"/>
        <v>DISCONTINUED - MR502 RALLY, 18x8, +38mm Offset, 5x100, 67.1mm Centerbore, Titanium</v>
      </c>
      <c r="CA316" s="324" t="s">
        <v>3880</v>
      </c>
      <c r="CB316" s="324" t="s">
        <v>3879</v>
      </c>
      <c r="CC316" s="313" t="str">
        <f t="shared" si="14"/>
        <v>RALLY (5XX)</v>
      </c>
    </row>
    <row r="317" spans="1:81" s="301" customFormat="1" ht="15.75" customHeight="1">
      <c r="A317" s="22">
        <f t="shared" si="13"/>
        <v>314</v>
      </c>
      <c r="B317" s="99" t="s">
        <v>84</v>
      </c>
      <c r="C317" s="29" t="s">
        <v>1093</v>
      </c>
      <c r="D317" s="303" t="s">
        <v>263</v>
      </c>
      <c r="E317" s="304" t="s">
        <v>2435</v>
      </c>
      <c r="F317" s="304"/>
      <c r="G317" s="304"/>
      <c r="H317" s="304" t="s">
        <v>912</v>
      </c>
      <c r="I317" s="336">
        <v>41640</v>
      </c>
      <c r="J317" s="302">
        <v>43348</v>
      </c>
      <c r="K317" s="293" t="s">
        <v>1274</v>
      </c>
      <c r="L317" s="305">
        <v>236.5</v>
      </c>
      <c r="M317" s="295"/>
      <c r="N317" s="295"/>
      <c r="O317" s="303">
        <v>18</v>
      </c>
      <c r="P317" s="8">
        <v>8</v>
      </c>
      <c r="Q317" s="29" t="s">
        <v>1747</v>
      </c>
      <c r="R317" s="303">
        <v>5</v>
      </c>
      <c r="S317" s="303">
        <v>100</v>
      </c>
      <c r="T317" s="306">
        <v>38</v>
      </c>
      <c r="U317" s="331">
        <v>6.1</v>
      </c>
      <c r="V317" s="303" t="s">
        <v>85</v>
      </c>
      <c r="W317" s="311">
        <v>67.099999999999994</v>
      </c>
      <c r="X317" s="307">
        <v>25.2</v>
      </c>
      <c r="Y317" s="306">
        <v>1850</v>
      </c>
      <c r="Z317" s="306" t="s">
        <v>2297</v>
      </c>
      <c r="AA317" s="306"/>
      <c r="AB317" s="296" t="s">
        <v>7212</v>
      </c>
      <c r="AC317" s="308" t="s">
        <v>1624</v>
      </c>
      <c r="AD317" s="298">
        <v>33</v>
      </c>
      <c r="AE317" s="308" t="s">
        <v>85</v>
      </c>
      <c r="AF317" s="309" t="s">
        <v>1886</v>
      </c>
      <c r="AG317" s="308"/>
      <c r="AH317" s="308" t="s">
        <v>85</v>
      </c>
      <c r="AI317" s="299" t="s">
        <v>85</v>
      </c>
      <c r="AJ317" s="309" t="s">
        <v>265</v>
      </c>
      <c r="AK317" s="309" t="s">
        <v>1672</v>
      </c>
      <c r="AL317" s="40">
        <v>2.75</v>
      </c>
      <c r="AM317" s="309">
        <v>56.1</v>
      </c>
      <c r="AN317" s="309">
        <v>14.9</v>
      </c>
      <c r="AO317" s="309"/>
      <c r="AP317" s="309">
        <v>18</v>
      </c>
      <c r="AQ317" s="309">
        <v>34</v>
      </c>
      <c r="AR317" s="309"/>
      <c r="AS317" s="309">
        <v>45</v>
      </c>
      <c r="AT317" s="309"/>
      <c r="AU317" s="309">
        <v>215</v>
      </c>
      <c r="AV317" s="309">
        <v>67.099999999999994</v>
      </c>
      <c r="AW317" s="309">
        <v>20.399999999999999</v>
      </c>
      <c r="AX317" s="81"/>
      <c r="AY317" s="309"/>
      <c r="AZ317" s="310" t="s">
        <v>85</v>
      </c>
      <c r="BA317" s="98" t="s">
        <v>85</v>
      </c>
      <c r="BB317" s="99" t="s">
        <v>85</v>
      </c>
      <c r="BC317" s="98" t="s">
        <v>85</v>
      </c>
      <c r="BD317" s="310">
        <v>28.7</v>
      </c>
      <c r="BE317" s="309">
        <v>20.7</v>
      </c>
      <c r="BF317" s="309">
        <v>20.7</v>
      </c>
      <c r="BG317" s="309">
        <v>10</v>
      </c>
      <c r="BH317" s="379">
        <v>7.0216930533599994E-2</v>
      </c>
      <c r="BI317" s="303">
        <v>36</v>
      </c>
      <c r="BJ317" s="309" t="s">
        <v>3930</v>
      </c>
      <c r="BK317" s="80" t="s">
        <v>4050</v>
      </c>
      <c r="BL317" s="309" t="s">
        <v>1248</v>
      </c>
      <c r="BM317" s="309" t="s">
        <v>1261</v>
      </c>
      <c r="BN317" s="309" t="s">
        <v>1186</v>
      </c>
      <c r="BO317" s="309"/>
      <c r="BP317" s="309"/>
      <c r="BQ317" s="309"/>
      <c r="BR317" s="309"/>
      <c r="BS317" s="309"/>
      <c r="BT317" s="309"/>
      <c r="BU317" s="309"/>
      <c r="BV317" s="309" t="s">
        <v>1262</v>
      </c>
      <c r="BW317" s="309"/>
      <c r="BX317" s="309" t="s">
        <v>1263</v>
      </c>
      <c r="BY317" s="309"/>
      <c r="BZ317" s="324" t="str">
        <f t="shared" si="15"/>
        <v>DISCONTINUED - MR502 RALLY, 18x8, +38mm Offset, 5x100, 67.1mm Centerbore, Method Bronze</v>
      </c>
      <c r="CA317" s="324" t="s">
        <v>3880</v>
      </c>
      <c r="CB317" s="324" t="s">
        <v>3879</v>
      </c>
      <c r="CC317" s="313" t="str">
        <f t="shared" si="14"/>
        <v>RALLY (5XX)</v>
      </c>
    </row>
    <row r="318" spans="1:81" s="301" customFormat="1" ht="15.75" customHeight="1">
      <c r="A318" s="22">
        <f t="shared" si="13"/>
        <v>315</v>
      </c>
      <c r="B318" s="99" t="s">
        <v>84</v>
      </c>
      <c r="C318" s="29" t="s">
        <v>1072</v>
      </c>
      <c r="D318" s="303" t="s">
        <v>1114</v>
      </c>
      <c r="E318" s="304" t="s">
        <v>2570</v>
      </c>
      <c r="F318" s="304"/>
      <c r="G318" s="304"/>
      <c r="H318" s="304" t="s">
        <v>287</v>
      </c>
      <c r="I318" s="336">
        <v>40544</v>
      </c>
      <c r="J318" s="302">
        <v>43369</v>
      </c>
      <c r="K318" s="293" t="s">
        <v>1274</v>
      </c>
      <c r="L318" s="305">
        <v>169.5</v>
      </c>
      <c r="M318" s="295"/>
      <c r="N318" s="295"/>
      <c r="O318" s="303">
        <v>16</v>
      </c>
      <c r="P318" s="8">
        <v>8</v>
      </c>
      <c r="Q318" s="29" t="s">
        <v>1755</v>
      </c>
      <c r="R318" s="303">
        <v>5</v>
      </c>
      <c r="S318" s="303">
        <v>5</v>
      </c>
      <c r="T318" s="306">
        <v>0</v>
      </c>
      <c r="U318" s="331">
        <v>4.5</v>
      </c>
      <c r="V318" s="303" t="s">
        <v>85</v>
      </c>
      <c r="W318" s="311">
        <v>94</v>
      </c>
      <c r="X318" s="307">
        <v>30.5</v>
      </c>
      <c r="Y318" s="306">
        <v>2100</v>
      </c>
      <c r="Z318" s="306" t="s">
        <v>5454</v>
      </c>
      <c r="AA318" s="306"/>
      <c r="AB318" s="296" t="s">
        <v>6123</v>
      </c>
      <c r="AC318" s="308" t="s">
        <v>1575</v>
      </c>
      <c r="AD318" s="298">
        <v>33</v>
      </c>
      <c r="AE318" s="308" t="s">
        <v>85</v>
      </c>
      <c r="AF318" s="309" t="s">
        <v>85</v>
      </c>
      <c r="AG318" s="308"/>
      <c r="AH318" s="308" t="s">
        <v>1937</v>
      </c>
      <c r="AI318" s="299">
        <v>1.1000000000000001</v>
      </c>
      <c r="AJ318" s="309" t="s">
        <v>266</v>
      </c>
      <c r="AK318" s="309" t="s">
        <v>85</v>
      </c>
      <c r="AL318" s="40" t="s">
        <v>85</v>
      </c>
      <c r="AM318" s="309" t="s">
        <v>85</v>
      </c>
      <c r="AN318" s="309">
        <v>16.2</v>
      </c>
      <c r="AO318" s="309"/>
      <c r="AP318" s="309" t="s">
        <v>1270</v>
      </c>
      <c r="AQ318" s="309" t="s">
        <v>1271</v>
      </c>
      <c r="AR318" s="309"/>
      <c r="AS318" s="309" t="s">
        <v>1272</v>
      </c>
      <c r="AT318" s="309"/>
      <c r="AU318" s="309">
        <v>189</v>
      </c>
      <c r="AV318" s="309">
        <v>92.4</v>
      </c>
      <c r="AW318" s="309">
        <v>78</v>
      </c>
      <c r="AX318" s="81"/>
      <c r="AY318" s="309"/>
      <c r="AZ318" s="310" t="s">
        <v>85</v>
      </c>
      <c r="BA318" s="98" t="s">
        <v>85</v>
      </c>
      <c r="BB318" s="99" t="s">
        <v>85</v>
      </c>
      <c r="BC318" s="98" t="s">
        <v>85</v>
      </c>
      <c r="BD318" s="310">
        <v>34</v>
      </c>
      <c r="BE318" s="309">
        <v>18.600000000000001</v>
      </c>
      <c r="BF318" s="309">
        <v>18.600000000000001</v>
      </c>
      <c r="BG318" s="309">
        <v>10.199999999999999</v>
      </c>
      <c r="BH318" s="379">
        <v>5.7826540346687993E-2</v>
      </c>
      <c r="BI318" s="303">
        <v>36</v>
      </c>
      <c r="BJ318" s="309" t="s">
        <v>3930</v>
      </c>
      <c r="BK318" s="80" t="s">
        <v>4050</v>
      </c>
      <c r="BL318" s="309" t="s">
        <v>2339</v>
      </c>
      <c r="BM318" s="309" t="s">
        <v>1156</v>
      </c>
      <c r="BN318" s="309" t="s">
        <v>1157</v>
      </c>
      <c r="BO318" s="309"/>
      <c r="BP318" s="309"/>
      <c r="BQ318" s="309"/>
      <c r="BR318" s="309"/>
      <c r="BS318" s="309"/>
      <c r="BT318" s="309"/>
      <c r="BU318" s="309"/>
      <c r="BV318" s="309"/>
      <c r="BW318" s="309" t="s">
        <v>2454</v>
      </c>
      <c r="BX318" s="309"/>
      <c r="BY318" s="309" t="s">
        <v>2455</v>
      </c>
      <c r="BZ318" s="324" t="str">
        <f t="shared" si="15"/>
        <v>DISCONTINUED - MR301 The Standard, 16x8, 0mm Offset, 5x5, 94mm Centerbore, Machined - Clear Coat</v>
      </c>
      <c r="CA318" s="324" t="s">
        <v>3880</v>
      </c>
      <c r="CB318" s="324" t="s">
        <v>3879</v>
      </c>
      <c r="CC318" s="313" t="str">
        <f t="shared" si="14"/>
        <v>STREET (3XX)</v>
      </c>
    </row>
    <row r="319" spans="1:81" s="301" customFormat="1" ht="15.75" customHeight="1">
      <c r="A319" s="22">
        <f t="shared" si="13"/>
        <v>316</v>
      </c>
      <c r="B319" s="99" t="s">
        <v>84</v>
      </c>
      <c r="C319" s="29" t="s">
        <v>1072</v>
      </c>
      <c r="D319" s="303" t="s">
        <v>1114</v>
      </c>
      <c r="E319" s="304" t="s">
        <v>2571</v>
      </c>
      <c r="F319" s="304"/>
      <c r="G319" s="304"/>
      <c r="H319" s="304" t="s">
        <v>293</v>
      </c>
      <c r="I319" s="336">
        <v>40544</v>
      </c>
      <c r="J319" s="302">
        <v>43369</v>
      </c>
      <c r="K319" s="293" t="s">
        <v>1274</v>
      </c>
      <c r="L319" s="305">
        <v>169.5</v>
      </c>
      <c r="M319" s="295"/>
      <c r="N319" s="295"/>
      <c r="O319" s="303">
        <v>16</v>
      </c>
      <c r="P319" s="8">
        <v>8</v>
      </c>
      <c r="Q319" s="29" t="s">
        <v>1762</v>
      </c>
      <c r="R319" s="303">
        <v>8</v>
      </c>
      <c r="S319" s="303">
        <v>6.5</v>
      </c>
      <c r="T319" s="306">
        <v>0</v>
      </c>
      <c r="U319" s="331">
        <v>4.5</v>
      </c>
      <c r="V319" s="303" t="s">
        <v>85</v>
      </c>
      <c r="W319" s="311">
        <v>130.81</v>
      </c>
      <c r="X319" s="307">
        <v>25.5</v>
      </c>
      <c r="Y319" s="306">
        <v>3200</v>
      </c>
      <c r="Z319" s="306" t="s">
        <v>5454</v>
      </c>
      <c r="AA319" s="306"/>
      <c r="AB319" s="296" t="str">
        <f t="shared" ref="AB319:AB324" si="16">_xlfn.CONCAT(O319,"x",P319,","," ",Q319,","," ",T319," ","OS")</f>
        <v>16x8, 8x6.5, 0 OS</v>
      </c>
      <c r="AC319" s="308" t="s">
        <v>1907</v>
      </c>
      <c r="AD319" s="298" t="str">
        <f>IFERROR(VLOOKUP(AC319,ACCESSORIES!F:J,5,FALSE),"N/A")</f>
        <v>N/A</v>
      </c>
      <c r="AE319" s="308" t="s">
        <v>85</v>
      </c>
      <c r="AF319" s="309" t="s">
        <v>85</v>
      </c>
      <c r="AG319" s="308"/>
      <c r="AH319" s="308" t="s">
        <v>1937</v>
      </c>
      <c r="AI319" s="299">
        <f>IFERROR(VLOOKUP(AH319,ACCESSORIES!F:J,5,FALSE),"N/A")</f>
        <v>1.1000000000000001</v>
      </c>
      <c r="AJ319" s="309" t="s">
        <v>266</v>
      </c>
      <c r="AK319" s="309" t="s">
        <v>85</v>
      </c>
      <c r="AL319" s="40" t="str">
        <f>IFERROR(VLOOKUP(AK319,ACCESSORIES!F:J,5,FALSE),"N/A")</f>
        <v>N/A</v>
      </c>
      <c r="AM319" s="309" t="s">
        <v>85</v>
      </c>
      <c r="AN319" s="309">
        <v>16.2</v>
      </c>
      <c r="AO319" s="309"/>
      <c r="AP319" s="309" t="s">
        <v>1269</v>
      </c>
      <c r="AQ319" s="309" t="s">
        <v>1269</v>
      </c>
      <c r="AR319" s="309"/>
      <c r="AS319" s="309" t="s">
        <v>1272</v>
      </c>
      <c r="AT319" s="309"/>
      <c r="AU319" s="309">
        <v>189</v>
      </c>
      <c r="AV319" s="309">
        <v>125.5</v>
      </c>
      <c r="AW319" s="309">
        <v>89.5</v>
      </c>
      <c r="AX319" s="81"/>
      <c r="AY319" s="309"/>
      <c r="AZ319" s="310" t="s">
        <v>85</v>
      </c>
      <c r="BA319" s="98" t="str">
        <f>IFERROR(VLOOKUP(AZ319,ACCESSORIES!F:J,5,FALSE),"N/A")</f>
        <v>N/A</v>
      </c>
      <c r="BB319" s="99" t="s">
        <v>85</v>
      </c>
      <c r="BC319" s="98" t="str">
        <f>IFERROR(VLOOKUP(BB319,ACCESSORIES!F:J,5,FALSE),"N/A")</f>
        <v>N/A</v>
      </c>
      <c r="BD319" s="310">
        <v>29</v>
      </c>
      <c r="BE319" s="309">
        <v>18.600000000000001</v>
      </c>
      <c r="BF319" s="309">
        <v>18.600000000000001</v>
      </c>
      <c r="BG319" s="309">
        <v>10.199999999999999</v>
      </c>
      <c r="BH319" s="379">
        <f t="shared" ref="BH319:BH324" si="17">SUM(((BE319*25.4)*(BF319*25.4)*(BG319*25.4))/1000000000)</f>
        <v>5.7826540346687993E-2</v>
      </c>
      <c r="BI319" s="303">
        <v>36</v>
      </c>
      <c r="BJ319" s="309" t="s">
        <v>3930</v>
      </c>
      <c r="BK319" s="80" t="s">
        <v>4050</v>
      </c>
      <c r="BL319" s="309" t="s">
        <v>2339</v>
      </c>
      <c r="BM319" s="309" t="s">
        <v>1156</v>
      </c>
      <c r="BN319" s="309" t="s">
        <v>1157</v>
      </c>
      <c r="BO319" s="309"/>
      <c r="BP319" s="309"/>
      <c r="BQ319" s="309"/>
      <c r="BR319" s="309"/>
      <c r="BS319" s="309"/>
      <c r="BT319" s="309"/>
      <c r="BU319" s="309"/>
      <c r="BV319" s="309"/>
      <c r="BW319" s="309" t="s">
        <v>2462</v>
      </c>
      <c r="BX319" s="309"/>
      <c r="BY319" s="309" t="s">
        <v>2463</v>
      </c>
      <c r="BZ319" s="324" t="str">
        <f t="shared" si="15"/>
        <v>DISCONTINUED - MR301 The Standard, 16x8, 0mm Offset, 8x6.5, 130.81mm Centerbore, Machined - Clear Coat</v>
      </c>
      <c r="CA319" s="324" t="s">
        <v>3880</v>
      </c>
      <c r="CB319" s="324" t="s">
        <v>3879</v>
      </c>
      <c r="CC319" s="313" t="str">
        <f t="shared" si="14"/>
        <v>STREET (3XX)</v>
      </c>
    </row>
    <row r="320" spans="1:81" s="301" customFormat="1" ht="15.75" customHeight="1">
      <c r="A320" s="22">
        <f t="shared" si="13"/>
        <v>317</v>
      </c>
      <c r="B320" s="99" t="s">
        <v>84</v>
      </c>
      <c r="C320" s="29" t="s">
        <v>1072</v>
      </c>
      <c r="D320" s="303" t="s">
        <v>1114</v>
      </c>
      <c r="E320" s="304" t="s">
        <v>2572</v>
      </c>
      <c r="F320" s="304"/>
      <c r="G320" s="304"/>
      <c r="H320" s="304" t="s">
        <v>304</v>
      </c>
      <c r="I320" s="336">
        <v>40544</v>
      </c>
      <c r="J320" s="302">
        <v>43369</v>
      </c>
      <c r="K320" s="293" t="s">
        <v>1274</v>
      </c>
      <c r="L320" s="305">
        <v>195.5</v>
      </c>
      <c r="M320" s="295"/>
      <c r="N320" s="295"/>
      <c r="O320" s="303">
        <v>17</v>
      </c>
      <c r="P320" s="8">
        <v>8.5</v>
      </c>
      <c r="Q320" s="29" t="s">
        <v>1845</v>
      </c>
      <c r="R320" s="303">
        <v>5</v>
      </c>
      <c r="S320" s="303">
        <v>4.5</v>
      </c>
      <c r="T320" s="306">
        <v>0</v>
      </c>
      <c r="U320" s="331">
        <v>4.75</v>
      </c>
      <c r="V320" s="303" t="s">
        <v>85</v>
      </c>
      <c r="W320" s="311">
        <v>83</v>
      </c>
      <c r="X320" s="307">
        <v>26.7</v>
      </c>
      <c r="Y320" s="306">
        <v>2500</v>
      </c>
      <c r="Z320" s="306" t="s">
        <v>5454</v>
      </c>
      <c r="AA320" s="306"/>
      <c r="AB320" s="296" t="str">
        <f t="shared" si="16"/>
        <v>17x8.5, 5x4.5, 0 OS</v>
      </c>
      <c r="AC320" s="308" t="s">
        <v>1586</v>
      </c>
      <c r="AD320" s="298">
        <f>IFERROR(VLOOKUP(AC320,ACCESSORIES!F:J,5,FALSE),"N/A")</f>
        <v>33</v>
      </c>
      <c r="AE320" s="308" t="s">
        <v>85</v>
      </c>
      <c r="AF320" s="309" t="s">
        <v>85</v>
      </c>
      <c r="AG320" s="308"/>
      <c r="AH320" s="308" t="s">
        <v>1937</v>
      </c>
      <c r="AI320" s="299">
        <f>IFERROR(VLOOKUP(AH320,ACCESSORIES!F:J,5,FALSE),"N/A")</f>
        <v>1.1000000000000001</v>
      </c>
      <c r="AJ320" s="309" t="s">
        <v>266</v>
      </c>
      <c r="AK320" s="309" t="s">
        <v>85</v>
      </c>
      <c r="AL320" s="40" t="str">
        <f>IFERROR(VLOOKUP(AK320,ACCESSORIES!F:J,5,FALSE),"N/A")</f>
        <v>N/A</v>
      </c>
      <c r="AM320" s="309" t="s">
        <v>85</v>
      </c>
      <c r="AN320" s="309">
        <v>16.2</v>
      </c>
      <c r="AO320" s="309"/>
      <c r="AP320" s="309">
        <v>14</v>
      </c>
      <c r="AQ320" s="309">
        <v>19</v>
      </c>
      <c r="AR320" s="309"/>
      <c r="AS320" s="309">
        <v>27</v>
      </c>
      <c r="AT320" s="309"/>
      <c r="AU320" s="309">
        <v>205</v>
      </c>
      <c r="AV320" s="309">
        <v>81.400000000000006</v>
      </c>
      <c r="AW320" s="309">
        <v>78</v>
      </c>
      <c r="AX320" s="81"/>
      <c r="AY320" s="309"/>
      <c r="AZ320" s="310" t="s">
        <v>85</v>
      </c>
      <c r="BA320" s="98" t="str">
        <f>IFERROR(VLOOKUP(AZ320,ACCESSORIES!F:J,5,FALSE),"N/A")</f>
        <v>N/A</v>
      </c>
      <c r="BB320" s="99" t="s">
        <v>85</v>
      </c>
      <c r="BC320" s="98" t="str">
        <f>IFERROR(VLOOKUP(BB320,ACCESSORIES!F:J,5,FALSE),"N/A")</f>
        <v>N/A</v>
      </c>
      <c r="BD320" s="310">
        <v>30.2</v>
      </c>
      <c r="BE320" s="309">
        <v>19.8</v>
      </c>
      <c r="BF320" s="309">
        <v>19.8</v>
      </c>
      <c r="BG320" s="309">
        <v>10.7</v>
      </c>
      <c r="BH320" s="379">
        <f t="shared" si="17"/>
        <v>6.8740914904991998E-2</v>
      </c>
      <c r="BI320" s="303">
        <v>36</v>
      </c>
      <c r="BJ320" s="309" t="s">
        <v>3930</v>
      </c>
      <c r="BK320" s="80" t="s">
        <v>4050</v>
      </c>
      <c r="BL320" s="309" t="s">
        <v>2339</v>
      </c>
      <c r="BM320" s="309" t="s">
        <v>1156</v>
      </c>
      <c r="BN320" s="309" t="s">
        <v>1157</v>
      </c>
      <c r="BO320" s="309"/>
      <c r="BP320" s="309"/>
      <c r="BQ320" s="309"/>
      <c r="BR320" s="309"/>
      <c r="BS320" s="309"/>
      <c r="BT320" s="309"/>
      <c r="BU320" s="309"/>
      <c r="BV320" s="309"/>
      <c r="BW320" s="309" t="s">
        <v>2454</v>
      </c>
      <c r="BX320" s="309"/>
      <c r="BY320" s="309" t="s">
        <v>2455</v>
      </c>
      <c r="BZ320" s="324" t="str">
        <f t="shared" si="15"/>
        <v>DISCONTINUED - MR301 The Standard, 17x8.5, 0mm Offset, 5x4.5, 83mm Centerbore, Machined - Clear Coat</v>
      </c>
      <c r="CA320" s="324" t="s">
        <v>3880</v>
      </c>
      <c r="CB320" s="324" t="s">
        <v>3879</v>
      </c>
      <c r="CC320" s="313" t="str">
        <f t="shared" si="14"/>
        <v>STREET (3XX)</v>
      </c>
    </row>
    <row r="321" spans="1:81" s="301" customFormat="1" ht="15.75" customHeight="1">
      <c r="A321" s="22">
        <f t="shared" si="13"/>
        <v>318</v>
      </c>
      <c r="B321" s="99" t="s">
        <v>84</v>
      </c>
      <c r="C321" s="29" t="s">
        <v>1072</v>
      </c>
      <c r="D321" s="303" t="s">
        <v>1114</v>
      </c>
      <c r="E321" s="304" t="s">
        <v>2573</v>
      </c>
      <c r="F321" s="304"/>
      <c r="G321" s="304"/>
      <c r="H321" s="304" t="s">
        <v>319</v>
      </c>
      <c r="I321" s="336">
        <v>40544</v>
      </c>
      <c r="J321" s="302">
        <v>43369</v>
      </c>
      <c r="K321" s="293" t="s">
        <v>1274</v>
      </c>
      <c r="L321" s="305">
        <v>195.5</v>
      </c>
      <c r="M321" s="295"/>
      <c r="N321" s="295"/>
      <c r="O321" s="303">
        <v>17</v>
      </c>
      <c r="P321" s="8">
        <v>8.5</v>
      </c>
      <c r="Q321" s="29" t="s">
        <v>1763</v>
      </c>
      <c r="R321" s="303">
        <v>8</v>
      </c>
      <c r="S321" s="303">
        <v>170</v>
      </c>
      <c r="T321" s="306">
        <v>0</v>
      </c>
      <c r="U321" s="331">
        <v>4.75</v>
      </c>
      <c r="V321" s="303" t="s">
        <v>85</v>
      </c>
      <c r="W321" s="311">
        <v>130.81</v>
      </c>
      <c r="X321" s="307">
        <v>25.5</v>
      </c>
      <c r="Y321" s="306">
        <v>3600</v>
      </c>
      <c r="Z321" s="306" t="s">
        <v>2294</v>
      </c>
      <c r="AA321" s="306"/>
      <c r="AB321" s="296" t="str">
        <f t="shared" si="16"/>
        <v>17x8.5, 8x170, 0 OS</v>
      </c>
      <c r="AC321" s="308" t="s">
        <v>1904</v>
      </c>
      <c r="AD321" s="298">
        <f>IFERROR(VLOOKUP(AC321,ACCESSORIES!F:J,5,FALSE),"N/A")</f>
        <v>33</v>
      </c>
      <c r="AE321" s="308" t="s">
        <v>85</v>
      </c>
      <c r="AF321" s="309" t="s">
        <v>85</v>
      </c>
      <c r="AG321" s="308"/>
      <c r="AH321" s="308" t="s">
        <v>1937</v>
      </c>
      <c r="AI321" s="299">
        <f>IFERROR(VLOOKUP(AH321,ACCESSORIES!F:J,5,FALSE),"N/A")</f>
        <v>1.1000000000000001</v>
      </c>
      <c r="AJ321" s="309" t="s">
        <v>266</v>
      </c>
      <c r="AK321" s="309" t="s">
        <v>85</v>
      </c>
      <c r="AL321" s="40" t="str">
        <f>IFERROR(VLOOKUP(AK321,ACCESSORIES!F:J,5,FALSE),"N/A")</f>
        <v>N/A</v>
      </c>
      <c r="AM321" s="309" t="s">
        <v>85</v>
      </c>
      <c r="AN321" s="309">
        <v>16.2</v>
      </c>
      <c r="AO321" s="309"/>
      <c r="AP321" s="309">
        <v>3</v>
      </c>
      <c r="AQ321" s="309">
        <v>3</v>
      </c>
      <c r="AR321" s="309"/>
      <c r="AS321" s="309">
        <v>27</v>
      </c>
      <c r="AT321" s="309"/>
      <c r="AU321" s="309">
        <v>205</v>
      </c>
      <c r="AV321" s="309">
        <v>125</v>
      </c>
      <c r="AW321" s="309">
        <v>100</v>
      </c>
      <c r="AX321" s="81"/>
      <c r="AY321" s="309"/>
      <c r="AZ321" s="310" t="s">
        <v>85</v>
      </c>
      <c r="BA321" s="98" t="str">
        <f>IFERROR(VLOOKUP(AZ321,ACCESSORIES!F:J,5,FALSE),"N/A")</f>
        <v>N/A</v>
      </c>
      <c r="BB321" s="99" t="s">
        <v>85</v>
      </c>
      <c r="BC321" s="98" t="str">
        <f>IFERROR(VLOOKUP(BB321,ACCESSORIES!F:J,5,FALSE),"N/A")</f>
        <v>N/A</v>
      </c>
      <c r="BD321" s="310">
        <v>29</v>
      </c>
      <c r="BE321" s="309">
        <v>19.8</v>
      </c>
      <c r="BF321" s="309">
        <v>19.8</v>
      </c>
      <c r="BG321" s="309">
        <v>10.7</v>
      </c>
      <c r="BH321" s="379">
        <f t="shared" si="17"/>
        <v>6.8740914904991998E-2</v>
      </c>
      <c r="BI321" s="303">
        <v>36</v>
      </c>
      <c r="BJ321" s="309" t="s">
        <v>3930</v>
      </c>
      <c r="BK321" s="80" t="s">
        <v>4050</v>
      </c>
      <c r="BL321" s="309" t="s">
        <v>2323</v>
      </c>
      <c r="BM321" s="309" t="s">
        <v>1156</v>
      </c>
      <c r="BN321" s="309" t="s">
        <v>1157</v>
      </c>
      <c r="BO321" s="309"/>
      <c r="BP321" s="309"/>
      <c r="BQ321" s="309"/>
      <c r="BR321" s="309"/>
      <c r="BS321" s="309"/>
      <c r="BT321" s="309"/>
      <c r="BU321" s="309"/>
      <c r="BV321" s="309"/>
      <c r="BW321" s="309" t="s">
        <v>2460</v>
      </c>
      <c r="BX321" s="309"/>
      <c r="BY321" s="309" t="s">
        <v>2461</v>
      </c>
      <c r="BZ321" s="324" t="str">
        <f t="shared" si="15"/>
        <v>DISCONTINUED - MR301 The Standard, 17x8.5, 0mm Offset, 8x170, 130.81mm Centerbore, Matte Black</v>
      </c>
      <c r="CA321" s="324" t="s">
        <v>3880</v>
      </c>
      <c r="CB321" s="324" t="s">
        <v>3879</v>
      </c>
      <c r="CC321" s="313" t="str">
        <f t="shared" si="14"/>
        <v>STREET (3XX)</v>
      </c>
    </row>
    <row r="322" spans="1:81" s="301" customFormat="1" ht="15.75" customHeight="1">
      <c r="A322" s="22">
        <f t="shared" si="13"/>
        <v>319</v>
      </c>
      <c r="B322" s="99" t="s">
        <v>84</v>
      </c>
      <c r="C322" s="29" t="s">
        <v>1072</v>
      </c>
      <c r="D322" s="303" t="s">
        <v>1114</v>
      </c>
      <c r="E322" s="304" t="s">
        <v>2574</v>
      </c>
      <c r="F322" s="304"/>
      <c r="G322" s="304"/>
      <c r="H322" s="304" t="s">
        <v>344</v>
      </c>
      <c r="I322" s="336">
        <v>40544</v>
      </c>
      <c r="J322" s="302">
        <v>43369</v>
      </c>
      <c r="K322" s="293" t="s">
        <v>1274</v>
      </c>
      <c r="L322" s="305">
        <v>231.5</v>
      </c>
      <c r="M322" s="295"/>
      <c r="N322" s="295"/>
      <c r="O322" s="303">
        <v>18</v>
      </c>
      <c r="P322" s="8">
        <v>9</v>
      </c>
      <c r="Q322" s="29" t="s">
        <v>1762</v>
      </c>
      <c r="R322" s="303">
        <v>8</v>
      </c>
      <c r="S322" s="303">
        <v>6.5</v>
      </c>
      <c r="T322" s="306">
        <v>-12</v>
      </c>
      <c r="U322" s="331">
        <v>4.5</v>
      </c>
      <c r="V322" s="303" t="s">
        <v>85</v>
      </c>
      <c r="W322" s="311">
        <v>130.81</v>
      </c>
      <c r="X322" s="307">
        <v>28.1</v>
      </c>
      <c r="Y322" s="306">
        <v>3600</v>
      </c>
      <c r="Z322" s="306" t="s">
        <v>2294</v>
      </c>
      <c r="AA322" s="306"/>
      <c r="AB322" s="296" t="str">
        <f t="shared" si="16"/>
        <v>18x9, 8x6.5, -12 OS</v>
      </c>
      <c r="AC322" s="308" t="s">
        <v>1908</v>
      </c>
      <c r="AD322" s="298" t="str">
        <f>IFERROR(VLOOKUP(AC322,ACCESSORIES!F:J,5,FALSE),"N/A")</f>
        <v>N/A</v>
      </c>
      <c r="AE322" s="308" t="s">
        <v>85</v>
      </c>
      <c r="AF322" s="309" t="s">
        <v>85</v>
      </c>
      <c r="AG322" s="308"/>
      <c r="AH322" s="308" t="s">
        <v>1937</v>
      </c>
      <c r="AI322" s="299">
        <f>IFERROR(VLOOKUP(AH322,ACCESSORIES!F:J,5,FALSE),"N/A")</f>
        <v>1.1000000000000001</v>
      </c>
      <c r="AJ322" s="309" t="s">
        <v>266</v>
      </c>
      <c r="AK322" s="309" t="s">
        <v>85</v>
      </c>
      <c r="AL322" s="40" t="str">
        <f>IFERROR(VLOOKUP(AK322,ACCESSORIES!F:J,5,FALSE),"N/A")</f>
        <v>N/A</v>
      </c>
      <c r="AM322" s="309" t="s">
        <v>85</v>
      </c>
      <c r="AN322" s="309">
        <v>16.2</v>
      </c>
      <c r="AO322" s="309"/>
      <c r="AP322" s="309">
        <v>3</v>
      </c>
      <c r="AQ322" s="309">
        <v>3</v>
      </c>
      <c r="AR322" s="309"/>
      <c r="AS322" s="309">
        <v>22</v>
      </c>
      <c r="AT322" s="309"/>
      <c r="AU322" s="309">
        <v>215</v>
      </c>
      <c r="AV322" s="309">
        <v>125.5</v>
      </c>
      <c r="AW322" s="309">
        <v>89.5</v>
      </c>
      <c r="AX322" s="81"/>
      <c r="AY322" s="309"/>
      <c r="AZ322" s="310" t="s">
        <v>85</v>
      </c>
      <c r="BA322" s="98" t="str">
        <f>IFERROR(VLOOKUP(AZ322,ACCESSORIES!F:J,5,FALSE),"N/A")</f>
        <v>N/A</v>
      </c>
      <c r="BB322" s="99" t="s">
        <v>85</v>
      </c>
      <c r="BC322" s="98" t="str">
        <f>IFERROR(VLOOKUP(BB322,ACCESSORIES!F:J,5,FALSE),"N/A")</f>
        <v>N/A</v>
      </c>
      <c r="BD322" s="310">
        <v>31.6</v>
      </c>
      <c r="BE322" s="309">
        <v>20.7</v>
      </c>
      <c r="BF322" s="309">
        <v>20.7</v>
      </c>
      <c r="BG322" s="309">
        <v>11.2</v>
      </c>
      <c r="BH322" s="379">
        <f t="shared" si="17"/>
        <v>7.8642962197631991E-2</v>
      </c>
      <c r="BI322" s="303">
        <v>36</v>
      </c>
      <c r="BJ322" s="309" t="s">
        <v>3930</v>
      </c>
      <c r="BK322" s="80" t="s">
        <v>4050</v>
      </c>
      <c r="BL322" s="309" t="s">
        <v>2323</v>
      </c>
      <c r="BM322" s="309" t="s">
        <v>1156</v>
      </c>
      <c r="BN322" s="309" t="s">
        <v>1157</v>
      </c>
      <c r="BO322" s="309"/>
      <c r="BP322" s="309"/>
      <c r="BQ322" s="309"/>
      <c r="BR322" s="309"/>
      <c r="BS322" s="309"/>
      <c r="BT322" s="309"/>
      <c r="BU322" s="309"/>
      <c r="BV322" s="309"/>
      <c r="BW322" s="309" t="s">
        <v>2460</v>
      </c>
      <c r="BX322" s="309"/>
      <c r="BY322" s="309" t="s">
        <v>2461</v>
      </c>
      <c r="BZ322" s="324" t="str">
        <f t="shared" si="15"/>
        <v>DISCONTINUED - MR301 The Standard, 18x9, -12mm Offset, 8x6.5, 130.81mm Centerbore, Matte Black</v>
      </c>
      <c r="CA322" s="324" t="s">
        <v>3880</v>
      </c>
      <c r="CB322" s="324" t="s">
        <v>3879</v>
      </c>
      <c r="CC322" s="313" t="str">
        <f t="shared" si="14"/>
        <v>STREET (3XX)</v>
      </c>
    </row>
    <row r="323" spans="1:81" s="301" customFormat="1" ht="15.75" customHeight="1">
      <c r="A323" s="22">
        <f t="shared" si="13"/>
        <v>320</v>
      </c>
      <c r="B323" s="99" t="s">
        <v>84</v>
      </c>
      <c r="C323" s="29" t="s">
        <v>1072</v>
      </c>
      <c r="D323" s="303" t="s">
        <v>1115</v>
      </c>
      <c r="E323" s="304" t="s">
        <v>2575</v>
      </c>
      <c r="F323" s="304"/>
      <c r="G323" s="304"/>
      <c r="H323" s="304" t="s">
        <v>364</v>
      </c>
      <c r="I323" s="336">
        <v>40909</v>
      </c>
      <c r="J323" s="302">
        <v>43369</v>
      </c>
      <c r="K323" s="293" t="s">
        <v>1274</v>
      </c>
      <c r="L323" s="305">
        <v>186.5</v>
      </c>
      <c r="M323" s="295"/>
      <c r="N323" s="295"/>
      <c r="O323" s="303">
        <v>17</v>
      </c>
      <c r="P323" s="8">
        <v>8.5</v>
      </c>
      <c r="Q323" s="29" t="s">
        <v>1760</v>
      </c>
      <c r="R323" s="303">
        <v>6</v>
      </c>
      <c r="S323" s="303">
        <v>135</v>
      </c>
      <c r="T323" s="306">
        <v>0</v>
      </c>
      <c r="U323" s="331">
        <v>4.75</v>
      </c>
      <c r="V323" s="303" t="s">
        <v>85</v>
      </c>
      <c r="W323" s="311">
        <v>94</v>
      </c>
      <c r="X323" s="307">
        <v>31.5</v>
      </c>
      <c r="Y323" s="306">
        <v>2500</v>
      </c>
      <c r="Z323" s="306" t="s">
        <v>2294</v>
      </c>
      <c r="AA323" s="306"/>
      <c r="AB323" s="296" t="str">
        <f t="shared" si="16"/>
        <v>17x8.5, 6x135, 0 OS</v>
      </c>
      <c r="AC323" s="308" t="s">
        <v>1593</v>
      </c>
      <c r="AD323" s="298">
        <f>IFERROR(VLOOKUP(AC323,ACCESSORIES!F:J,5,FALSE),"N/A")</f>
        <v>33</v>
      </c>
      <c r="AE323" s="308" t="s">
        <v>85</v>
      </c>
      <c r="AF323" s="309" t="s">
        <v>85</v>
      </c>
      <c r="AG323" s="308"/>
      <c r="AH323" s="308" t="s">
        <v>85</v>
      </c>
      <c r="AI323" s="299" t="str">
        <f>IFERROR(VLOOKUP(AH323,ACCESSORIES!F:J,5,FALSE),"N/A")</f>
        <v>N/A</v>
      </c>
      <c r="AJ323" s="309" t="s">
        <v>266</v>
      </c>
      <c r="AK323" s="309" t="s">
        <v>85</v>
      </c>
      <c r="AL323" s="40" t="str">
        <f>IFERROR(VLOOKUP(AK323,ACCESSORIES!F:J,5,FALSE),"N/A")</f>
        <v>N/A</v>
      </c>
      <c r="AM323" s="309" t="s">
        <v>85</v>
      </c>
      <c r="AN323" s="309">
        <v>16.2</v>
      </c>
      <c r="AO323" s="309"/>
      <c r="AP323" s="309">
        <v>3</v>
      </c>
      <c r="AQ323" s="309">
        <v>24</v>
      </c>
      <c r="AR323" s="309"/>
      <c r="AS323" s="309">
        <v>72</v>
      </c>
      <c r="AT323" s="309"/>
      <c r="AU323" s="309">
        <v>193</v>
      </c>
      <c r="AV323" s="309">
        <v>90</v>
      </c>
      <c r="AW323" s="309">
        <v>54</v>
      </c>
      <c r="AX323" s="81"/>
      <c r="AY323" s="309"/>
      <c r="AZ323" s="310" t="s">
        <v>85</v>
      </c>
      <c r="BA323" s="98" t="str">
        <f>IFERROR(VLOOKUP(AZ323,ACCESSORIES!F:J,5,FALSE),"N/A")</f>
        <v>N/A</v>
      </c>
      <c r="BB323" s="99" t="s">
        <v>85</v>
      </c>
      <c r="BC323" s="98" t="str">
        <f>IFERROR(VLOOKUP(BB323,ACCESSORIES!F:J,5,FALSE),"N/A")</f>
        <v>N/A</v>
      </c>
      <c r="BD323" s="310">
        <v>35</v>
      </c>
      <c r="BE323" s="309">
        <v>19.8</v>
      </c>
      <c r="BF323" s="309">
        <v>19.8</v>
      </c>
      <c r="BG323" s="309">
        <v>10.7</v>
      </c>
      <c r="BH323" s="379">
        <f t="shared" si="17"/>
        <v>6.8740914904991998E-2</v>
      </c>
      <c r="BI323" s="303">
        <v>36</v>
      </c>
      <c r="BJ323" s="309" t="s">
        <v>3930</v>
      </c>
      <c r="BK323" s="80" t="s">
        <v>4050</v>
      </c>
      <c r="BL323" s="309" t="s">
        <v>2323</v>
      </c>
      <c r="BM323" s="309" t="s">
        <v>1157</v>
      </c>
      <c r="BN323" s="309"/>
      <c r="BO323" s="309"/>
      <c r="BP323" s="309"/>
      <c r="BQ323" s="309"/>
      <c r="BR323" s="309"/>
      <c r="BS323" s="309"/>
      <c r="BT323" s="309"/>
      <c r="BU323" s="309"/>
      <c r="BV323" s="309"/>
      <c r="BW323" s="309"/>
      <c r="BX323" s="309"/>
      <c r="BY323" s="309"/>
      <c r="BZ323" s="324" t="str">
        <f t="shared" si="15"/>
        <v>DISCONTINUED - MR302 Fat Five, 17x8.5, 0mm Offset, 6x135, 94mm Centerbore, Matte Black</v>
      </c>
      <c r="CA323" s="324" t="s">
        <v>3880</v>
      </c>
      <c r="CB323" s="324" t="s">
        <v>3879</v>
      </c>
      <c r="CC323" s="313" t="str">
        <f t="shared" si="14"/>
        <v>STREET (3XX)</v>
      </c>
    </row>
    <row r="324" spans="1:81" s="301" customFormat="1" ht="15.75" customHeight="1">
      <c r="A324" s="22">
        <f t="shared" ref="A324:A387" si="18">ROW(B324)-3</f>
        <v>321</v>
      </c>
      <c r="B324" s="99" t="s">
        <v>84</v>
      </c>
      <c r="C324" s="29" t="s">
        <v>1072</v>
      </c>
      <c r="D324" s="303" t="s">
        <v>1115</v>
      </c>
      <c r="E324" s="304" t="s">
        <v>2576</v>
      </c>
      <c r="F324" s="304"/>
      <c r="G324" s="304"/>
      <c r="H324" s="304" t="s">
        <v>365</v>
      </c>
      <c r="I324" s="336">
        <v>40909</v>
      </c>
      <c r="J324" s="302">
        <v>43369</v>
      </c>
      <c r="K324" s="293" t="s">
        <v>1274</v>
      </c>
      <c r="L324" s="305">
        <v>186.5</v>
      </c>
      <c r="M324" s="295"/>
      <c r="N324" s="295"/>
      <c r="O324" s="303">
        <v>17</v>
      </c>
      <c r="P324" s="8">
        <v>8.5</v>
      </c>
      <c r="Q324" s="29" t="s">
        <v>1755</v>
      </c>
      <c r="R324" s="303">
        <v>5</v>
      </c>
      <c r="S324" s="303">
        <v>5</v>
      </c>
      <c r="T324" s="306">
        <v>0</v>
      </c>
      <c r="U324" s="331">
        <v>4.75</v>
      </c>
      <c r="V324" s="303" t="s">
        <v>85</v>
      </c>
      <c r="W324" s="311">
        <v>94</v>
      </c>
      <c r="X324" s="307">
        <v>32.5</v>
      </c>
      <c r="Y324" s="306">
        <v>2500</v>
      </c>
      <c r="Z324" s="306" t="s">
        <v>2294</v>
      </c>
      <c r="AA324" s="306"/>
      <c r="AB324" s="296" t="str">
        <f t="shared" si="16"/>
        <v>17x8.5, 5x5, 0 OS</v>
      </c>
      <c r="AC324" s="308" t="s">
        <v>1593</v>
      </c>
      <c r="AD324" s="298">
        <f>IFERROR(VLOOKUP(AC324,ACCESSORIES!F:J,5,FALSE),"N/A")</f>
        <v>33</v>
      </c>
      <c r="AE324" s="308" t="s">
        <v>85</v>
      </c>
      <c r="AF324" s="309" t="s">
        <v>85</v>
      </c>
      <c r="AG324" s="308"/>
      <c r="AH324" s="308" t="s">
        <v>85</v>
      </c>
      <c r="AI324" s="299" t="str">
        <f>IFERROR(VLOOKUP(AH324,ACCESSORIES!F:J,5,FALSE),"N/A")</f>
        <v>N/A</v>
      </c>
      <c r="AJ324" s="309" t="s">
        <v>266</v>
      </c>
      <c r="AK324" s="309" t="s">
        <v>85</v>
      </c>
      <c r="AL324" s="40" t="str">
        <f>IFERROR(VLOOKUP(AK324,ACCESSORIES!F:J,5,FALSE),"N/A")</f>
        <v>N/A</v>
      </c>
      <c r="AM324" s="309" t="s">
        <v>85</v>
      </c>
      <c r="AN324" s="309">
        <v>16.2</v>
      </c>
      <c r="AO324" s="309"/>
      <c r="AP324" s="309">
        <v>3</v>
      </c>
      <c r="AQ324" s="309">
        <v>24</v>
      </c>
      <c r="AR324" s="309"/>
      <c r="AS324" s="309">
        <v>72</v>
      </c>
      <c r="AT324" s="309"/>
      <c r="AU324" s="309">
        <v>193</v>
      </c>
      <c r="AV324" s="309">
        <v>90</v>
      </c>
      <c r="AW324" s="309">
        <v>54</v>
      </c>
      <c r="AX324" s="81"/>
      <c r="AY324" s="309"/>
      <c r="AZ324" s="310" t="s">
        <v>85</v>
      </c>
      <c r="BA324" s="98" t="str">
        <f>IFERROR(VLOOKUP(AZ324,ACCESSORIES!F:J,5,FALSE),"N/A")</f>
        <v>N/A</v>
      </c>
      <c r="BB324" s="99" t="s">
        <v>85</v>
      </c>
      <c r="BC324" s="98" t="str">
        <f>IFERROR(VLOOKUP(BB324,ACCESSORIES!F:J,5,FALSE),"N/A")</f>
        <v>N/A</v>
      </c>
      <c r="BD324" s="310">
        <v>36</v>
      </c>
      <c r="BE324" s="309">
        <v>19.8</v>
      </c>
      <c r="BF324" s="309">
        <v>19.8</v>
      </c>
      <c r="BG324" s="309">
        <v>10.7</v>
      </c>
      <c r="BH324" s="379">
        <f t="shared" si="17"/>
        <v>6.8740914904991998E-2</v>
      </c>
      <c r="BI324" s="303">
        <v>36</v>
      </c>
      <c r="BJ324" s="309" t="s">
        <v>3930</v>
      </c>
      <c r="BK324" s="80" t="s">
        <v>4050</v>
      </c>
      <c r="BL324" s="309" t="s">
        <v>2323</v>
      </c>
      <c r="BM324" s="309" t="s">
        <v>1157</v>
      </c>
      <c r="BN324" s="309"/>
      <c r="BO324" s="309"/>
      <c r="BP324" s="309"/>
      <c r="BQ324" s="309"/>
      <c r="BR324" s="309"/>
      <c r="BS324" s="309"/>
      <c r="BT324" s="309"/>
      <c r="BU324" s="309"/>
      <c r="BV324" s="309"/>
      <c r="BW324" s="309"/>
      <c r="BX324" s="309"/>
      <c r="BY324" s="309"/>
      <c r="BZ324" s="324" t="str">
        <f t="shared" si="15"/>
        <v>DISCONTINUED - MR302 Fat Five, 17x8.5, 0mm Offset, 5x5, 94mm Centerbore, Matte Black</v>
      </c>
      <c r="CA324" s="324" t="s">
        <v>3880</v>
      </c>
      <c r="CB324" s="324" t="s">
        <v>3879</v>
      </c>
      <c r="CC324" s="313" t="str">
        <f t="shared" ref="CC324:CC387" si="19">C324</f>
        <v>STREET (3XX)</v>
      </c>
    </row>
    <row r="325" spans="1:81" s="301" customFormat="1" ht="15.75" customHeight="1">
      <c r="A325" s="22">
        <f t="shared" si="18"/>
        <v>322</v>
      </c>
      <c r="B325" s="99" t="s">
        <v>84</v>
      </c>
      <c r="C325" s="29" t="s">
        <v>1072</v>
      </c>
      <c r="D325" s="303" t="s">
        <v>1115</v>
      </c>
      <c r="E325" s="304" t="s">
        <v>2577</v>
      </c>
      <c r="F325" s="304"/>
      <c r="G325" s="304"/>
      <c r="H325" s="304" t="s">
        <v>366</v>
      </c>
      <c r="I325" s="336">
        <v>40909</v>
      </c>
      <c r="J325" s="302">
        <v>43369</v>
      </c>
      <c r="K325" s="293" t="s">
        <v>1274</v>
      </c>
      <c r="L325" s="305">
        <v>186.5</v>
      </c>
      <c r="M325" s="295"/>
      <c r="N325" s="295"/>
      <c r="O325" s="303">
        <v>17</v>
      </c>
      <c r="P325" s="8">
        <v>8.5</v>
      </c>
      <c r="Q325" s="29" t="s">
        <v>1756</v>
      </c>
      <c r="R325" s="303">
        <v>5</v>
      </c>
      <c r="S325" s="303">
        <v>5.5</v>
      </c>
      <c r="T325" s="306">
        <v>0</v>
      </c>
      <c r="U325" s="331">
        <v>4.75</v>
      </c>
      <c r="V325" s="303" t="s">
        <v>85</v>
      </c>
      <c r="W325" s="311">
        <v>108</v>
      </c>
      <c r="X325" s="307">
        <v>32.5</v>
      </c>
      <c r="Y325" s="306">
        <v>2500</v>
      </c>
      <c r="Z325" s="306" t="s">
        <v>2294</v>
      </c>
      <c r="AA325" s="306"/>
      <c r="AB325" s="296" t="str">
        <f t="shared" ref="AB325:AB388" si="20">_xlfn.CONCAT(O325,"x",P325,","," ",Q325,","," ",T325," ","OS")</f>
        <v>17x8.5, 5x5.5, 0 OS</v>
      </c>
      <c r="AC325" s="308" t="s">
        <v>1597</v>
      </c>
      <c r="AD325" s="298">
        <f>IFERROR(VLOOKUP(AC325,ACCESSORIES!F:J,5,FALSE),"N/A")</f>
        <v>33</v>
      </c>
      <c r="AE325" s="308" t="s">
        <v>85</v>
      </c>
      <c r="AF325" s="309" t="s">
        <v>85</v>
      </c>
      <c r="AG325" s="308"/>
      <c r="AH325" s="308" t="s">
        <v>85</v>
      </c>
      <c r="AI325" s="299" t="str">
        <f>IFERROR(VLOOKUP(AH325,ACCESSORIES!F:J,5,FALSE),"N/A")</f>
        <v>N/A</v>
      </c>
      <c r="AJ325" s="309" t="s">
        <v>266</v>
      </c>
      <c r="AK325" s="309" t="s">
        <v>85</v>
      </c>
      <c r="AL325" s="40" t="str">
        <f>IFERROR(VLOOKUP(AK325,ACCESSORIES!F:J,5,FALSE),"N/A")</f>
        <v>N/A</v>
      </c>
      <c r="AM325" s="309" t="s">
        <v>85</v>
      </c>
      <c r="AN325" s="309">
        <v>16.2</v>
      </c>
      <c r="AO325" s="309"/>
      <c r="AP325" s="309">
        <v>14</v>
      </c>
      <c r="AQ325" s="309">
        <v>24</v>
      </c>
      <c r="AR325" s="309"/>
      <c r="AS325" s="309">
        <v>72</v>
      </c>
      <c r="AT325" s="309"/>
      <c r="AU325" s="309">
        <v>193</v>
      </c>
      <c r="AV325" s="309">
        <v>106.5</v>
      </c>
      <c r="AW325" s="309">
        <v>38</v>
      </c>
      <c r="AX325" s="81"/>
      <c r="AY325" s="309"/>
      <c r="AZ325" s="310" t="s">
        <v>85</v>
      </c>
      <c r="BA325" s="98" t="str">
        <f>IFERROR(VLOOKUP(AZ325,ACCESSORIES!F:J,5,FALSE),"N/A")</f>
        <v>N/A</v>
      </c>
      <c r="BB325" s="99" t="s">
        <v>85</v>
      </c>
      <c r="BC325" s="98" t="str">
        <f>IFERROR(VLOOKUP(BB325,ACCESSORIES!F:J,5,FALSE),"N/A")</f>
        <v>N/A</v>
      </c>
      <c r="BD325" s="310">
        <v>36</v>
      </c>
      <c r="BE325" s="309">
        <v>19.8</v>
      </c>
      <c r="BF325" s="309">
        <v>19.8</v>
      </c>
      <c r="BG325" s="309">
        <v>10.7</v>
      </c>
      <c r="BH325" s="379">
        <f t="shared" ref="BH325:BH388" si="21">SUM(((BE325*25.4)*(BF325*25.4)*(BG325*25.4))/1000000000)</f>
        <v>6.8740914904991998E-2</v>
      </c>
      <c r="BI325" s="303">
        <v>36</v>
      </c>
      <c r="BJ325" s="309" t="s">
        <v>3930</v>
      </c>
      <c r="BK325" s="80" t="s">
        <v>4050</v>
      </c>
      <c r="BL325" s="309" t="s">
        <v>2323</v>
      </c>
      <c r="BM325" s="309" t="s">
        <v>1157</v>
      </c>
      <c r="BN325" s="309"/>
      <c r="BO325" s="309"/>
      <c r="BP325" s="309"/>
      <c r="BQ325" s="309"/>
      <c r="BR325" s="309"/>
      <c r="BS325" s="309"/>
      <c r="BT325" s="309"/>
      <c r="BU325" s="309"/>
      <c r="BV325" s="309"/>
      <c r="BW325" s="309"/>
      <c r="BX325" s="309"/>
      <c r="BY325" s="309"/>
      <c r="BZ325" s="324" t="str">
        <f t="shared" si="15"/>
        <v>DISCONTINUED - MR302 Fat Five, 17x8.5, 0mm Offset, 5x5.5, 108mm Centerbore, Matte Black</v>
      </c>
      <c r="CA325" s="324" t="s">
        <v>3880</v>
      </c>
      <c r="CB325" s="324" t="s">
        <v>3879</v>
      </c>
      <c r="CC325" s="313" t="str">
        <f t="shared" si="19"/>
        <v>STREET (3XX)</v>
      </c>
    </row>
    <row r="326" spans="1:81" s="301" customFormat="1" ht="15.75" customHeight="1">
      <c r="A326" s="22">
        <f t="shared" si="18"/>
        <v>323</v>
      </c>
      <c r="B326" s="99" t="s">
        <v>84</v>
      </c>
      <c r="C326" s="29" t="s">
        <v>1072</v>
      </c>
      <c r="D326" s="303" t="s">
        <v>1115</v>
      </c>
      <c r="E326" s="304" t="s">
        <v>2578</v>
      </c>
      <c r="F326" s="304"/>
      <c r="G326" s="304"/>
      <c r="H326" s="304" t="s">
        <v>367</v>
      </c>
      <c r="I326" s="336">
        <v>40909</v>
      </c>
      <c r="J326" s="302">
        <v>43369</v>
      </c>
      <c r="K326" s="293" t="s">
        <v>1274</v>
      </c>
      <c r="L326" s="305">
        <v>186.5</v>
      </c>
      <c r="M326" s="295"/>
      <c r="N326" s="295"/>
      <c r="O326" s="303">
        <v>17</v>
      </c>
      <c r="P326" s="8">
        <v>8.5</v>
      </c>
      <c r="Q326" s="29" t="s">
        <v>1123</v>
      </c>
      <c r="R326" s="303">
        <v>6</v>
      </c>
      <c r="S326" s="303">
        <v>5.5</v>
      </c>
      <c r="T326" s="306">
        <v>0</v>
      </c>
      <c r="U326" s="331">
        <v>4.75</v>
      </c>
      <c r="V326" s="303" t="s">
        <v>85</v>
      </c>
      <c r="W326" s="311">
        <v>108</v>
      </c>
      <c r="X326" s="307">
        <v>31.5</v>
      </c>
      <c r="Y326" s="306">
        <v>2500</v>
      </c>
      <c r="Z326" s="306" t="s">
        <v>2294</v>
      </c>
      <c r="AA326" s="306"/>
      <c r="AB326" s="296" t="str">
        <f t="shared" si="20"/>
        <v>17x8.5, 6x5.5, 0 OS</v>
      </c>
      <c r="AC326" s="308" t="s">
        <v>1597</v>
      </c>
      <c r="AD326" s="298">
        <f>IFERROR(VLOOKUP(AC326,ACCESSORIES!F:J,5,FALSE),"N/A")</f>
        <v>33</v>
      </c>
      <c r="AE326" s="308" t="s">
        <v>85</v>
      </c>
      <c r="AF326" s="309" t="s">
        <v>85</v>
      </c>
      <c r="AG326" s="308"/>
      <c r="AH326" s="308" t="s">
        <v>85</v>
      </c>
      <c r="AI326" s="299" t="str">
        <f>IFERROR(VLOOKUP(AH326,ACCESSORIES!F:J,5,FALSE),"N/A")</f>
        <v>N/A</v>
      </c>
      <c r="AJ326" s="309" t="s">
        <v>266</v>
      </c>
      <c r="AK326" s="309" t="s">
        <v>85</v>
      </c>
      <c r="AL326" s="40" t="str">
        <f>IFERROR(VLOOKUP(AK326,ACCESSORIES!F:J,5,FALSE),"N/A")</f>
        <v>N/A</v>
      </c>
      <c r="AM326" s="309" t="s">
        <v>85</v>
      </c>
      <c r="AN326" s="309">
        <v>16.2</v>
      </c>
      <c r="AO326" s="309"/>
      <c r="AP326" s="309">
        <v>3</v>
      </c>
      <c r="AQ326" s="309">
        <v>24</v>
      </c>
      <c r="AR326" s="309"/>
      <c r="AS326" s="309">
        <v>72</v>
      </c>
      <c r="AT326" s="309"/>
      <c r="AU326" s="309">
        <v>193</v>
      </c>
      <c r="AV326" s="309">
        <v>106.5</v>
      </c>
      <c r="AW326" s="309">
        <v>38</v>
      </c>
      <c r="AX326" s="81"/>
      <c r="AY326" s="309"/>
      <c r="AZ326" s="310" t="s">
        <v>85</v>
      </c>
      <c r="BA326" s="98" t="str">
        <f>IFERROR(VLOOKUP(AZ326,ACCESSORIES!F:J,5,FALSE),"N/A")</f>
        <v>N/A</v>
      </c>
      <c r="BB326" s="99" t="s">
        <v>85</v>
      </c>
      <c r="BC326" s="98" t="str">
        <f>IFERROR(VLOOKUP(BB326,ACCESSORIES!F:J,5,FALSE),"N/A")</f>
        <v>N/A</v>
      </c>
      <c r="BD326" s="310">
        <v>35</v>
      </c>
      <c r="BE326" s="309">
        <v>19.8</v>
      </c>
      <c r="BF326" s="309">
        <v>19.8</v>
      </c>
      <c r="BG326" s="309">
        <v>10.7</v>
      </c>
      <c r="BH326" s="379">
        <f t="shared" si="21"/>
        <v>6.8740914904991998E-2</v>
      </c>
      <c r="BI326" s="303">
        <v>36</v>
      </c>
      <c r="BJ326" s="309" t="s">
        <v>3930</v>
      </c>
      <c r="BK326" s="80" t="s">
        <v>4050</v>
      </c>
      <c r="BL326" s="309" t="s">
        <v>2323</v>
      </c>
      <c r="BM326" s="309" t="s">
        <v>1157</v>
      </c>
      <c r="BN326" s="309"/>
      <c r="BO326" s="309"/>
      <c r="BP326" s="309"/>
      <c r="BQ326" s="309"/>
      <c r="BR326" s="309"/>
      <c r="BS326" s="309"/>
      <c r="BT326" s="309"/>
      <c r="BU326" s="309"/>
      <c r="BV326" s="309"/>
      <c r="BW326" s="309"/>
      <c r="BX326" s="309"/>
      <c r="BY326" s="309"/>
      <c r="BZ326" s="324" t="str">
        <f t="shared" si="15"/>
        <v>DISCONTINUED - MR302 Fat Five, 17x8.5, 0mm Offset, 6x5.5, 108mm Centerbore, Matte Black</v>
      </c>
      <c r="CA326" s="324" t="s">
        <v>3880</v>
      </c>
      <c r="CB326" s="324" t="s">
        <v>3879</v>
      </c>
      <c r="CC326" s="313" t="str">
        <f t="shared" si="19"/>
        <v>STREET (3XX)</v>
      </c>
    </row>
    <row r="327" spans="1:81" s="301" customFormat="1" ht="15.75" customHeight="1">
      <c r="A327" s="22">
        <f t="shared" si="18"/>
        <v>324</v>
      </c>
      <c r="B327" s="99" t="s">
        <v>84</v>
      </c>
      <c r="C327" s="29" t="s">
        <v>1072</v>
      </c>
      <c r="D327" s="303" t="s">
        <v>1116</v>
      </c>
      <c r="E327" s="304" t="s">
        <v>2579</v>
      </c>
      <c r="F327" s="304"/>
      <c r="G327" s="304"/>
      <c r="H327" s="304" t="s">
        <v>403</v>
      </c>
      <c r="I327" s="336">
        <v>40909</v>
      </c>
      <c r="J327" s="302">
        <v>43369</v>
      </c>
      <c r="K327" s="293" t="s">
        <v>1274</v>
      </c>
      <c r="L327" s="305">
        <v>195.5</v>
      </c>
      <c r="M327" s="295"/>
      <c r="N327" s="295"/>
      <c r="O327" s="303">
        <v>17</v>
      </c>
      <c r="P327" s="8">
        <v>8.5</v>
      </c>
      <c r="Q327" s="29" t="s">
        <v>1756</v>
      </c>
      <c r="R327" s="303">
        <v>5</v>
      </c>
      <c r="S327" s="303">
        <v>5.5</v>
      </c>
      <c r="T327" s="306">
        <v>0</v>
      </c>
      <c r="U327" s="331">
        <v>4.75</v>
      </c>
      <c r="V327" s="303" t="s">
        <v>85</v>
      </c>
      <c r="W327" s="311">
        <v>108</v>
      </c>
      <c r="X327" s="307">
        <v>27.9</v>
      </c>
      <c r="Y327" s="306">
        <v>2500</v>
      </c>
      <c r="Z327" s="306" t="s">
        <v>5457</v>
      </c>
      <c r="AA327" s="306"/>
      <c r="AB327" s="296" t="str">
        <f t="shared" si="20"/>
        <v>17x8.5, 5x5.5, 0 OS</v>
      </c>
      <c r="AC327" s="308" t="s">
        <v>1597</v>
      </c>
      <c r="AD327" s="298">
        <f>IFERROR(VLOOKUP(AC327,ACCESSORIES!F:J,5,FALSE),"N/A")</f>
        <v>33</v>
      </c>
      <c r="AE327" s="308" t="s">
        <v>85</v>
      </c>
      <c r="AF327" s="309" t="s">
        <v>85</v>
      </c>
      <c r="AG327" s="308"/>
      <c r="AH327" s="308" t="s">
        <v>1938</v>
      </c>
      <c r="AI327" s="299">
        <f>IFERROR(VLOOKUP(AH327,ACCESSORIES!F:J,5,FALSE),"N/A")</f>
        <v>1.1000000000000001</v>
      </c>
      <c r="AJ327" s="309" t="s">
        <v>266</v>
      </c>
      <c r="AK327" s="309" t="s">
        <v>85</v>
      </c>
      <c r="AL327" s="40" t="str">
        <f>IFERROR(VLOOKUP(AK327,ACCESSORIES!F:J,5,FALSE),"N/A")</f>
        <v>N/A</v>
      </c>
      <c r="AM327" s="309" t="s">
        <v>85</v>
      </c>
      <c r="AN327" s="309">
        <v>16.2</v>
      </c>
      <c r="AO327" s="309"/>
      <c r="AP327" s="309">
        <v>3</v>
      </c>
      <c r="AQ327" s="309">
        <v>19</v>
      </c>
      <c r="AR327" s="309"/>
      <c r="AS327" s="309">
        <v>24</v>
      </c>
      <c r="AT327" s="309"/>
      <c r="AU327" s="309">
        <v>180</v>
      </c>
      <c r="AV327" s="309">
        <v>106.5</v>
      </c>
      <c r="AW327" s="309">
        <v>38</v>
      </c>
      <c r="AX327" s="81"/>
      <c r="AY327" s="309"/>
      <c r="AZ327" s="310" t="s">
        <v>85</v>
      </c>
      <c r="BA327" s="98" t="str">
        <f>IFERROR(VLOOKUP(AZ327,ACCESSORIES!F:J,5,FALSE),"N/A")</f>
        <v>N/A</v>
      </c>
      <c r="BB327" s="99" t="s">
        <v>85</v>
      </c>
      <c r="BC327" s="98" t="str">
        <f>IFERROR(VLOOKUP(BB327,ACCESSORIES!F:J,5,FALSE),"N/A")</f>
        <v>N/A</v>
      </c>
      <c r="BD327" s="310">
        <v>31.4</v>
      </c>
      <c r="BE327" s="309">
        <v>19.8</v>
      </c>
      <c r="BF327" s="309">
        <v>19.8</v>
      </c>
      <c r="BG327" s="309">
        <v>10.7</v>
      </c>
      <c r="BH327" s="379">
        <f t="shared" si="21"/>
        <v>6.8740914904991998E-2</v>
      </c>
      <c r="BI327" s="303">
        <v>36</v>
      </c>
      <c r="BJ327" s="309" t="s">
        <v>3930</v>
      </c>
      <c r="BK327" s="80" t="s">
        <v>4050</v>
      </c>
      <c r="BL327" s="309" t="s">
        <v>2341</v>
      </c>
      <c r="BM327" s="309" t="s">
        <v>1166</v>
      </c>
      <c r="BN327" s="309" t="s">
        <v>1157</v>
      </c>
      <c r="BO327" s="309"/>
      <c r="BP327" s="309"/>
      <c r="BQ327" s="309"/>
      <c r="BR327" s="309"/>
      <c r="BS327" s="309"/>
      <c r="BT327" s="309"/>
      <c r="BU327" s="309"/>
      <c r="BV327" s="309"/>
      <c r="BW327" s="309" t="s">
        <v>2466</v>
      </c>
      <c r="BX327" s="309"/>
      <c r="BY327" s="309"/>
      <c r="BZ327" s="324" t="str">
        <f t="shared" si="15"/>
        <v>DISCONTINUED - MR304 Double Standard, 17x8.5, 0mm Offset, 5x5.5, 108mm Centerbore, Matte Black - Machined Lip</v>
      </c>
      <c r="CA327" s="324" t="s">
        <v>3880</v>
      </c>
      <c r="CB327" s="324" t="s">
        <v>3879</v>
      </c>
      <c r="CC327" s="313" t="str">
        <f t="shared" si="19"/>
        <v>STREET (3XX)</v>
      </c>
    </row>
    <row r="328" spans="1:81" s="301" customFormat="1" ht="15.75" customHeight="1">
      <c r="A328" s="22">
        <f t="shared" si="18"/>
        <v>325</v>
      </c>
      <c r="B328" s="99" t="s">
        <v>84</v>
      </c>
      <c r="C328" s="29" t="s">
        <v>1072</v>
      </c>
      <c r="D328" s="303" t="s">
        <v>2354</v>
      </c>
      <c r="E328" s="304" t="s">
        <v>2580</v>
      </c>
      <c r="F328" s="304"/>
      <c r="G328" s="304"/>
      <c r="H328" s="304" t="s">
        <v>458</v>
      </c>
      <c r="I328" s="336">
        <v>41275</v>
      </c>
      <c r="J328" s="302">
        <v>43369</v>
      </c>
      <c r="K328" s="293" t="s">
        <v>1274</v>
      </c>
      <c r="L328" s="305">
        <v>183.5</v>
      </c>
      <c r="M328" s="295"/>
      <c r="N328" s="295"/>
      <c r="O328" s="303">
        <v>16</v>
      </c>
      <c r="P328" s="8">
        <v>8</v>
      </c>
      <c r="Q328" s="29" t="s">
        <v>1762</v>
      </c>
      <c r="R328" s="303">
        <v>8</v>
      </c>
      <c r="S328" s="303">
        <v>6.5</v>
      </c>
      <c r="T328" s="306">
        <v>0</v>
      </c>
      <c r="U328" s="331">
        <v>4.5</v>
      </c>
      <c r="V328" s="303" t="s">
        <v>85</v>
      </c>
      <c r="W328" s="311">
        <v>130.81</v>
      </c>
      <c r="X328" s="307">
        <v>22.900000000000002</v>
      </c>
      <c r="Y328" s="306">
        <v>3600</v>
      </c>
      <c r="Z328" s="306" t="s">
        <v>5456</v>
      </c>
      <c r="AA328" s="306"/>
      <c r="AB328" s="296" t="str">
        <f t="shared" si="20"/>
        <v>16x8, 8x6.5, 0 OS</v>
      </c>
      <c r="AC328" s="308" t="s">
        <v>1603</v>
      </c>
      <c r="AD328" s="298">
        <f>IFERROR(VLOOKUP(AC328,ACCESSORIES!F:J,5,FALSE),"N/A")</f>
        <v>33</v>
      </c>
      <c r="AE328" s="308" t="s">
        <v>85</v>
      </c>
      <c r="AF328" s="309" t="s">
        <v>85</v>
      </c>
      <c r="AG328" s="308"/>
      <c r="AH328" s="308" t="s">
        <v>1938</v>
      </c>
      <c r="AI328" s="299">
        <f>IFERROR(VLOOKUP(AH328,ACCESSORIES!F:J,5,FALSE),"N/A")</f>
        <v>1.1000000000000001</v>
      </c>
      <c r="AJ328" s="309" t="s">
        <v>266</v>
      </c>
      <c r="AK328" s="309" t="s">
        <v>85</v>
      </c>
      <c r="AL328" s="40" t="str">
        <f>IFERROR(VLOOKUP(AK328,ACCESSORIES!F:J,5,FALSE),"N/A")</f>
        <v>N/A</v>
      </c>
      <c r="AM328" s="309" t="s">
        <v>85</v>
      </c>
      <c r="AN328" s="309">
        <v>16.2</v>
      </c>
      <c r="AO328" s="309"/>
      <c r="AP328" s="309">
        <v>3</v>
      </c>
      <c r="AQ328" s="309">
        <v>3</v>
      </c>
      <c r="AR328" s="309"/>
      <c r="AS328" s="309">
        <v>43</v>
      </c>
      <c r="AT328" s="309"/>
      <c r="AU328" s="309">
        <v>187</v>
      </c>
      <c r="AV328" s="309">
        <v>123</v>
      </c>
      <c r="AW328" s="309">
        <v>93</v>
      </c>
      <c r="AX328" s="81"/>
      <c r="AY328" s="309"/>
      <c r="AZ328" s="310" t="s">
        <v>85</v>
      </c>
      <c r="BA328" s="98" t="str">
        <f>IFERROR(VLOOKUP(AZ328,ACCESSORIES!F:J,5,FALSE),"N/A")</f>
        <v>N/A</v>
      </c>
      <c r="BB328" s="99" t="s">
        <v>85</v>
      </c>
      <c r="BC328" s="98" t="str">
        <f>IFERROR(VLOOKUP(BB328,ACCESSORIES!F:J,5,FALSE),"N/A")</f>
        <v>N/A</v>
      </c>
      <c r="BD328" s="310">
        <v>26.400000000000002</v>
      </c>
      <c r="BE328" s="309">
        <v>18.8</v>
      </c>
      <c r="BF328" s="309">
        <v>18.8</v>
      </c>
      <c r="BG328" s="309">
        <v>10.6</v>
      </c>
      <c r="BH328" s="379">
        <f t="shared" si="21"/>
        <v>6.1393545341695985E-2</v>
      </c>
      <c r="BI328" s="303">
        <v>36</v>
      </c>
      <c r="BJ328" s="309" t="s">
        <v>3930</v>
      </c>
      <c r="BK328" s="80" t="s">
        <v>4050</v>
      </c>
      <c r="BL328" s="309" t="s">
        <v>2343</v>
      </c>
      <c r="BM328" s="309" t="s">
        <v>1166</v>
      </c>
      <c r="BN328" s="309" t="s">
        <v>1157</v>
      </c>
      <c r="BO328" s="309"/>
      <c r="BP328" s="309"/>
      <c r="BQ328" s="309"/>
      <c r="BR328" s="309"/>
      <c r="BS328" s="309"/>
      <c r="BT328" s="309"/>
      <c r="BU328" s="309"/>
      <c r="BV328" s="309"/>
      <c r="BW328" s="309" t="s">
        <v>2479</v>
      </c>
      <c r="BX328" s="309"/>
      <c r="BY328" s="309" t="s">
        <v>2480</v>
      </c>
      <c r="BZ328" s="324" t="str">
        <f t="shared" si="15"/>
        <v>DISCONTINUED - MR305 NV, 16x8, 0mm Offset, 8x6.5, 130.81mm Centerbore, Machined - Matte Black Lip</v>
      </c>
      <c r="CA328" s="324" t="s">
        <v>3880</v>
      </c>
      <c r="CB328" s="324" t="s">
        <v>3879</v>
      </c>
      <c r="CC328" s="313" t="str">
        <f t="shared" si="19"/>
        <v>STREET (3XX)</v>
      </c>
    </row>
    <row r="329" spans="1:81" s="301" customFormat="1" ht="15.75" customHeight="1">
      <c r="A329" s="22">
        <f t="shared" si="18"/>
        <v>326</v>
      </c>
      <c r="B329" s="99" t="s">
        <v>84</v>
      </c>
      <c r="C329" s="29" t="s">
        <v>1072</v>
      </c>
      <c r="D329" s="303" t="s">
        <v>1118</v>
      </c>
      <c r="E329" s="304" t="s">
        <v>2581</v>
      </c>
      <c r="F329" s="304"/>
      <c r="G329" s="304"/>
      <c r="H329" s="304" t="s">
        <v>536</v>
      </c>
      <c r="I329" s="336">
        <v>41640</v>
      </c>
      <c r="J329" s="302">
        <v>43369</v>
      </c>
      <c r="K329" s="293" t="s">
        <v>1274</v>
      </c>
      <c r="L329" s="305">
        <v>172.5</v>
      </c>
      <c r="M329" s="295"/>
      <c r="N329" s="295"/>
      <c r="O329" s="303">
        <v>15</v>
      </c>
      <c r="P329" s="8">
        <v>8</v>
      </c>
      <c r="Q329" s="29" t="s">
        <v>1756</v>
      </c>
      <c r="R329" s="303">
        <v>5</v>
      </c>
      <c r="S329" s="303">
        <v>5.5</v>
      </c>
      <c r="T329" s="306">
        <v>-24</v>
      </c>
      <c r="U329" s="331">
        <v>3.5</v>
      </c>
      <c r="V329" s="303" t="s">
        <v>85</v>
      </c>
      <c r="W329" s="311">
        <v>108</v>
      </c>
      <c r="X329" s="307">
        <v>21.4</v>
      </c>
      <c r="Y329" s="306">
        <v>2500</v>
      </c>
      <c r="Z329" s="306" t="s">
        <v>2294</v>
      </c>
      <c r="AA329" s="306"/>
      <c r="AB329" s="296" t="str">
        <f t="shared" si="20"/>
        <v>15x8, 5x5.5, -24 OS</v>
      </c>
      <c r="AC329" s="308" t="s">
        <v>1597</v>
      </c>
      <c r="AD329" s="298">
        <f>IFERROR(VLOOKUP(AC329,ACCESSORIES!F:J,5,FALSE),"N/A")</f>
        <v>33</v>
      </c>
      <c r="AE329" s="308" t="s">
        <v>85</v>
      </c>
      <c r="AF329" s="309" t="s">
        <v>85</v>
      </c>
      <c r="AG329" s="308"/>
      <c r="AH329" s="308" t="s">
        <v>1937</v>
      </c>
      <c r="AI329" s="299">
        <f>IFERROR(VLOOKUP(AH329,ACCESSORIES!F:J,5,FALSE),"N/A")</f>
        <v>1.1000000000000001</v>
      </c>
      <c r="AJ329" s="309" t="s">
        <v>266</v>
      </c>
      <c r="AK329" s="309" t="s">
        <v>85</v>
      </c>
      <c r="AL329" s="40" t="str">
        <f>IFERROR(VLOOKUP(AK329,ACCESSORIES!F:J,5,FALSE),"N/A")</f>
        <v>N/A</v>
      </c>
      <c r="AM329" s="309" t="s">
        <v>85</v>
      </c>
      <c r="AN329" s="309">
        <v>16.100000000000001</v>
      </c>
      <c r="AO329" s="309"/>
      <c r="AP329" s="309">
        <v>11</v>
      </c>
      <c r="AQ329" s="309">
        <v>22</v>
      </c>
      <c r="AR329" s="309"/>
      <c r="AS329" s="309">
        <v>21</v>
      </c>
      <c r="AT329" s="309"/>
      <c r="AU329" s="309">
        <v>177</v>
      </c>
      <c r="AV329" s="309">
        <v>106.5</v>
      </c>
      <c r="AW329" s="309">
        <v>38</v>
      </c>
      <c r="AX329" s="81"/>
      <c r="AY329" s="309"/>
      <c r="AZ329" s="310" t="s">
        <v>85</v>
      </c>
      <c r="BA329" s="98" t="str">
        <f>IFERROR(VLOOKUP(AZ329,ACCESSORIES!F:J,5,FALSE),"N/A")</f>
        <v>N/A</v>
      </c>
      <c r="BB329" s="99" t="s">
        <v>85</v>
      </c>
      <c r="BC329" s="98" t="str">
        <f>IFERROR(VLOOKUP(BB329,ACCESSORIES!F:J,5,FALSE),"N/A")</f>
        <v>N/A</v>
      </c>
      <c r="BD329" s="310">
        <v>24.9</v>
      </c>
      <c r="BE329" s="309">
        <v>17.399999999999999</v>
      </c>
      <c r="BF329" s="309">
        <v>17.399999999999999</v>
      </c>
      <c r="BG329" s="309">
        <v>10.199999999999999</v>
      </c>
      <c r="BH329" s="379">
        <f t="shared" si="21"/>
        <v>5.0605744465727985E-2</v>
      </c>
      <c r="BI329" s="303">
        <v>36</v>
      </c>
      <c r="BJ329" s="309" t="s">
        <v>3930</v>
      </c>
      <c r="BK329" s="80" t="s">
        <v>4050</v>
      </c>
      <c r="BL329" s="309" t="s">
        <v>2340</v>
      </c>
      <c r="BM329" s="309" t="s">
        <v>1181</v>
      </c>
      <c r="BN329" s="309" t="s">
        <v>1157</v>
      </c>
      <c r="BO329" s="309"/>
      <c r="BP329" s="309"/>
      <c r="BQ329" s="309"/>
      <c r="BR329" s="309"/>
      <c r="BS329" s="309"/>
      <c r="BT329" s="309"/>
      <c r="BU329" s="309"/>
      <c r="BV329" s="309"/>
      <c r="BW329" s="309" t="s">
        <v>2485</v>
      </c>
      <c r="BX329" s="309"/>
      <c r="BY329" s="309" t="s">
        <v>2486</v>
      </c>
      <c r="BZ329" s="324" t="str">
        <f t="shared" si="15"/>
        <v>DISCONTINUED - MR307 Hole, 15x8, -24mm Offset, 5x5.5, 108mm Centerbore, Matte Black</v>
      </c>
      <c r="CA329" s="324" t="s">
        <v>3880</v>
      </c>
      <c r="CB329" s="324" t="s">
        <v>3879</v>
      </c>
      <c r="CC329" s="313" t="str">
        <f t="shared" si="19"/>
        <v>STREET (3XX)</v>
      </c>
    </row>
    <row r="330" spans="1:81" s="301" customFormat="1" ht="15.75" customHeight="1">
      <c r="A330" s="22">
        <f t="shared" si="18"/>
        <v>327</v>
      </c>
      <c r="B330" s="99" t="s">
        <v>84</v>
      </c>
      <c r="C330" s="29" t="s">
        <v>1072</v>
      </c>
      <c r="D330" s="303" t="s">
        <v>1119</v>
      </c>
      <c r="E330" s="304" t="s">
        <v>2582</v>
      </c>
      <c r="F330" s="304"/>
      <c r="G330" s="304"/>
      <c r="H330" s="304" t="s">
        <v>570</v>
      </c>
      <c r="I330" s="336">
        <v>42005</v>
      </c>
      <c r="J330" s="302">
        <v>43369</v>
      </c>
      <c r="K330" s="293" t="s">
        <v>1274</v>
      </c>
      <c r="L330" s="305">
        <v>260.5</v>
      </c>
      <c r="M330" s="295"/>
      <c r="N330" s="295"/>
      <c r="O330" s="303">
        <v>20</v>
      </c>
      <c r="P330" s="8">
        <v>9</v>
      </c>
      <c r="Q330" s="29" t="s">
        <v>1760</v>
      </c>
      <c r="R330" s="303">
        <v>6</v>
      </c>
      <c r="S330" s="303">
        <v>135</v>
      </c>
      <c r="T330" s="306">
        <v>0</v>
      </c>
      <c r="U330" s="331">
        <v>5</v>
      </c>
      <c r="V330" s="303" t="s">
        <v>85</v>
      </c>
      <c r="W330" s="311">
        <v>87</v>
      </c>
      <c r="X330" s="307">
        <v>34.799999999999997</v>
      </c>
      <c r="Y330" s="306">
        <v>2500</v>
      </c>
      <c r="Z330" s="306" t="s">
        <v>2297</v>
      </c>
      <c r="AA330" s="306"/>
      <c r="AB330" s="296" t="str">
        <f t="shared" si="20"/>
        <v>20x9, 6x135, 0 OS</v>
      </c>
      <c r="AC330" s="308" t="s">
        <v>1630</v>
      </c>
      <c r="AD330" s="298">
        <f>IFERROR(VLOOKUP(AC330,ACCESSORIES!F:J,5,FALSE),"N/A")</f>
        <v>33</v>
      </c>
      <c r="AE330" s="308" t="s">
        <v>1798</v>
      </c>
      <c r="AF330" s="309" t="s">
        <v>1886</v>
      </c>
      <c r="AG330" s="308"/>
      <c r="AH330" s="308" t="s">
        <v>85</v>
      </c>
      <c r="AI330" s="299" t="str">
        <f>IFERROR(VLOOKUP(AH330,ACCESSORIES!F:J,5,FALSE),"N/A")</f>
        <v>N/A</v>
      </c>
      <c r="AJ330" s="309" t="s">
        <v>265</v>
      </c>
      <c r="AK330" s="309" t="s">
        <v>85</v>
      </c>
      <c r="AL330" s="40" t="str">
        <f>IFERROR(VLOOKUP(AK330,ACCESSORIES!F:J,5,FALSE),"N/A")</f>
        <v>N/A</v>
      </c>
      <c r="AM330" s="309" t="s">
        <v>85</v>
      </c>
      <c r="AN330" s="309">
        <v>16.100000000000001</v>
      </c>
      <c r="AO330" s="309"/>
      <c r="AP330" s="309">
        <v>3</v>
      </c>
      <c r="AQ330" s="309">
        <v>18</v>
      </c>
      <c r="AR330" s="309"/>
      <c r="AS330" s="309">
        <v>62</v>
      </c>
      <c r="AT330" s="309"/>
      <c r="AU330" s="309">
        <v>236</v>
      </c>
      <c r="AV330" s="309">
        <v>87</v>
      </c>
      <c r="AW330" s="309">
        <v>30</v>
      </c>
      <c r="AX330" s="81"/>
      <c r="AY330" s="309"/>
      <c r="AZ330" s="310" t="s">
        <v>85</v>
      </c>
      <c r="BA330" s="98" t="str">
        <f>IFERROR(VLOOKUP(AZ330,ACCESSORIES!F:J,5,FALSE),"N/A")</f>
        <v>N/A</v>
      </c>
      <c r="BB330" s="99" t="s">
        <v>85</v>
      </c>
      <c r="BC330" s="98" t="str">
        <f>IFERROR(VLOOKUP(BB330,ACCESSORIES!F:J,5,FALSE),"N/A")</f>
        <v>N/A</v>
      </c>
      <c r="BD330" s="310">
        <v>38.299999999999997</v>
      </c>
      <c r="BE330" s="309">
        <v>22.8</v>
      </c>
      <c r="BF330" s="309">
        <v>22.8</v>
      </c>
      <c r="BG330" s="309">
        <v>11.1</v>
      </c>
      <c r="BH330" s="379">
        <f t="shared" si="21"/>
        <v>9.4557029982336005E-2</v>
      </c>
      <c r="BI330" s="303">
        <v>24</v>
      </c>
      <c r="BJ330" s="309" t="s">
        <v>3930</v>
      </c>
      <c r="BK330" s="80" t="s">
        <v>4050</v>
      </c>
      <c r="BL330" s="309" t="s">
        <v>1184</v>
      </c>
      <c r="BM330" s="309" t="s">
        <v>1185</v>
      </c>
      <c r="BN330" s="309" t="s">
        <v>1186</v>
      </c>
      <c r="BO330" s="309" t="s">
        <v>1187</v>
      </c>
      <c r="BP330" s="309"/>
      <c r="BQ330" s="309"/>
      <c r="BR330" s="309"/>
      <c r="BS330" s="309"/>
      <c r="BT330" s="309"/>
      <c r="BU330" s="309"/>
      <c r="BV330" s="309"/>
      <c r="BW330" s="309" t="s">
        <v>2489</v>
      </c>
      <c r="BX330" s="309"/>
      <c r="BY330" s="309" t="s">
        <v>2490</v>
      </c>
      <c r="BZ330" s="324" t="str">
        <f t="shared" si="15"/>
        <v>DISCONTINUED - MR308 Roost, 20x9, 0mm Offset, 6x135, 87mm Centerbore, Method Bronze</v>
      </c>
      <c r="CA330" s="324" t="s">
        <v>3880</v>
      </c>
      <c r="CB330" s="324" t="s">
        <v>3879</v>
      </c>
      <c r="CC330" s="313" t="str">
        <f t="shared" si="19"/>
        <v>STREET (3XX)</v>
      </c>
    </row>
    <row r="331" spans="1:81" s="301" customFormat="1" ht="15.75" customHeight="1">
      <c r="A331" s="22">
        <f t="shared" si="18"/>
        <v>328</v>
      </c>
      <c r="B331" s="99" t="s">
        <v>84</v>
      </c>
      <c r="C331" s="29" t="s">
        <v>1072</v>
      </c>
      <c r="D331" s="303" t="s">
        <v>1120</v>
      </c>
      <c r="E331" s="304" t="s">
        <v>2583</v>
      </c>
      <c r="F331" s="304"/>
      <c r="G331" s="304"/>
      <c r="H331" s="304" t="s">
        <v>605</v>
      </c>
      <c r="I331" s="336">
        <v>42005</v>
      </c>
      <c r="J331" s="302">
        <v>43369</v>
      </c>
      <c r="K331" s="293" t="s">
        <v>1274</v>
      </c>
      <c r="L331" s="305">
        <v>252.5</v>
      </c>
      <c r="M331" s="295"/>
      <c r="N331" s="295"/>
      <c r="O331" s="303">
        <v>18</v>
      </c>
      <c r="P331" s="8">
        <v>9</v>
      </c>
      <c r="Q331" s="29" t="s">
        <v>1123</v>
      </c>
      <c r="R331" s="303">
        <v>6</v>
      </c>
      <c r="S331" s="303">
        <v>5.5</v>
      </c>
      <c r="T331" s="306">
        <v>-12</v>
      </c>
      <c r="U331" s="331">
        <v>4.5</v>
      </c>
      <c r="V331" s="303" t="s">
        <v>85</v>
      </c>
      <c r="W331" s="311">
        <v>108</v>
      </c>
      <c r="X331" s="307">
        <v>31.300000000000004</v>
      </c>
      <c r="Y331" s="306">
        <v>2650</v>
      </c>
      <c r="Z331" s="306" t="s">
        <v>2294</v>
      </c>
      <c r="AA331" s="306"/>
      <c r="AB331" s="296" t="str">
        <f t="shared" si="20"/>
        <v>18x9, 6x5.5, -12 OS</v>
      </c>
      <c r="AC331" s="308" t="s">
        <v>1597</v>
      </c>
      <c r="AD331" s="298">
        <f>IFERROR(VLOOKUP(AC331,ACCESSORIES!F:J,5,FALSE),"N/A")</f>
        <v>33</v>
      </c>
      <c r="AE331" s="308" t="s">
        <v>85</v>
      </c>
      <c r="AF331" s="309" t="s">
        <v>85</v>
      </c>
      <c r="AG331" s="308"/>
      <c r="AH331" s="308" t="s">
        <v>1938</v>
      </c>
      <c r="AI331" s="299">
        <f>IFERROR(VLOOKUP(AH331,ACCESSORIES!F:J,5,FALSE),"N/A")</f>
        <v>1.1000000000000001</v>
      </c>
      <c r="AJ331" s="309" t="s">
        <v>266</v>
      </c>
      <c r="AK331" s="309" t="s">
        <v>85</v>
      </c>
      <c r="AL331" s="40" t="str">
        <f>IFERROR(VLOOKUP(AK331,ACCESSORIES!F:J,5,FALSE),"N/A")</f>
        <v>N/A</v>
      </c>
      <c r="AM331" s="309" t="s">
        <v>85</v>
      </c>
      <c r="AN331" s="309">
        <v>16.100000000000001</v>
      </c>
      <c r="AO331" s="309"/>
      <c r="AP331" s="309">
        <v>5</v>
      </c>
      <c r="AQ331" s="309">
        <v>17</v>
      </c>
      <c r="AR331" s="309"/>
      <c r="AS331" s="309">
        <v>66</v>
      </c>
      <c r="AT331" s="309"/>
      <c r="AU331" s="309">
        <v>216</v>
      </c>
      <c r="AV331" s="309">
        <v>106.5</v>
      </c>
      <c r="AW331" s="309">
        <v>38</v>
      </c>
      <c r="AX331" s="81"/>
      <c r="AY331" s="309"/>
      <c r="AZ331" s="310" t="s">
        <v>85</v>
      </c>
      <c r="BA331" s="98" t="str">
        <f>IFERROR(VLOOKUP(AZ331,ACCESSORIES!F:J,5,FALSE),"N/A")</f>
        <v>N/A</v>
      </c>
      <c r="BB331" s="99" t="s">
        <v>85</v>
      </c>
      <c r="BC331" s="98" t="str">
        <f>IFERROR(VLOOKUP(BB331,ACCESSORIES!F:J,5,FALSE),"N/A")</f>
        <v>N/A</v>
      </c>
      <c r="BD331" s="310">
        <v>34.800000000000004</v>
      </c>
      <c r="BE331" s="309">
        <v>20.7</v>
      </c>
      <c r="BF331" s="309">
        <v>20.7</v>
      </c>
      <c r="BG331" s="309">
        <v>11.2</v>
      </c>
      <c r="BH331" s="379">
        <f t="shared" si="21"/>
        <v>7.8642962197631991E-2</v>
      </c>
      <c r="BI331" s="303">
        <v>36</v>
      </c>
      <c r="BJ331" s="309" t="s">
        <v>3930</v>
      </c>
      <c r="BK331" s="80" t="s">
        <v>4050</v>
      </c>
      <c r="BL331" s="309" t="s">
        <v>2340</v>
      </c>
      <c r="BM331" s="309" t="s">
        <v>1181</v>
      </c>
      <c r="BN331" s="309" t="s">
        <v>1157</v>
      </c>
      <c r="BO331" s="309"/>
      <c r="BP331" s="309"/>
      <c r="BQ331" s="309"/>
      <c r="BR331" s="309"/>
      <c r="BS331" s="309"/>
      <c r="BT331" s="309"/>
      <c r="BU331" s="309"/>
      <c r="BV331" s="309"/>
      <c r="BW331" s="309" t="s">
        <v>2495</v>
      </c>
      <c r="BX331" s="309"/>
      <c r="BY331" s="309" t="s">
        <v>2496</v>
      </c>
      <c r="BZ331" s="324" t="str">
        <f t="shared" si="15"/>
        <v>DISCONTINUED - MR309 Grid, 18x9, -12mm Offset, 6x5.5, 108mm Centerbore, Matte Black</v>
      </c>
      <c r="CA331" s="324" t="s">
        <v>3880</v>
      </c>
      <c r="CB331" s="324" t="s">
        <v>3879</v>
      </c>
      <c r="CC331" s="313" t="str">
        <f t="shared" si="19"/>
        <v>STREET (3XX)</v>
      </c>
    </row>
    <row r="332" spans="1:81" s="301" customFormat="1" ht="15.75" customHeight="1">
      <c r="A332" s="22">
        <f t="shared" si="18"/>
        <v>329</v>
      </c>
      <c r="B332" s="99" t="s">
        <v>84</v>
      </c>
      <c r="C332" s="29" t="s">
        <v>1072</v>
      </c>
      <c r="D332" s="303" t="s">
        <v>1121</v>
      </c>
      <c r="E332" s="304" t="s">
        <v>2584</v>
      </c>
      <c r="F332" s="304"/>
      <c r="G332" s="304"/>
      <c r="H332" s="304" t="s">
        <v>679</v>
      </c>
      <c r="I332" s="336">
        <v>42370</v>
      </c>
      <c r="J332" s="302">
        <v>43369</v>
      </c>
      <c r="K332" s="293" t="s">
        <v>1274</v>
      </c>
      <c r="L332" s="305">
        <v>249.5</v>
      </c>
      <c r="M332" s="295"/>
      <c r="N332" s="295"/>
      <c r="O332" s="303">
        <v>18</v>
      </c>
      <c r="P332" s="8">
        <v>9</v>
      </c>
      <c r="Q332" s="29" t="s">
        <v>1123</v>
      </c>
      <c r="R332" s="303">
        <v>6</v>
      </c>
      <c r="S332" s="303">
        <v>5.5</v>
      </c>
      <c r="T332" s="306">
        <v>-12</v>
      </c>
      <c r="U332" s="331">
        <v>4.5</v>
      </c>
      <c r="V332" s="303" t="s">
        <v>85</v>
      </c>
      <c r="W332" s="311">
        <v>106.25</v>
      </c>
      <c r="X332" s="307">
        <v>38.299999999999997</v>
      </c>
      <c r="Y332" s="306">
        <v>2650</v>
      </c>
      <c r="Z332" s="306" t="s">
        <v>2294</v>
      </c>
      <c r="AA332" s="306"/>
      <c r="AB332" s="296" t="str">
        <f t="shared" si="20"/>
        <v>18x9, 6x5.5, -12 OS</v>
      </c>
      <c r="AC332" s="308" t="s">
        <v>1634</v>
      </c>
      <c r="AD332" s="298">
        <f>IFERROR(VLOOKUP(AC332,ACCESSORIES!F:J,5,FALSE),"N/A")</f>
        <v>38.5</v>
      </c>
      <c r="AE332" s="308" t="s">
        <v>1799</v>
      </c>
      <c r="AF332" s="309" t="s">
        <v>1888</v>
      </c>
      <c r="AG332" s="308"/>
      <c r="AH332" s="308" t="s">
        <v>1938</v>
      </c>
      <c r="AI332" s="299">
        <f>IFERROR(VLOOKUP(AH332,ACCESSORIES!F:J,5,FALSE),"N/A")</f>
        <v>1.1000000000000001</v>
      </c>
      <c r="AJ332" s="309" t="s">
        <v>265</v>
      </c>
      <c r="AK332" s="309" t="s">
        <v>1709</v>
      </c>
      <c r="AL332" s="40">
        <f>IFERROR(VLOOKUP(AK332,ACCESSORIES!F:J,5,FALSE),"N/A")</f>
        <v>2.75</v>
      </c>
      <c r="AM332" s="309">
        <v>78.3</v>
      </c>
      <c r="AN332" s="309">
        <v>16.100000000000001</v>
      </c>
      <c r="AO332" s="309"/>
      <c r="AP332" s="309">
        <v>10</v>
      </c>
      <c r="AQ332" s="309">
        <v>30</v>
      </c>
      <c r="AR332" s="309"/>
      <c r="AS332" s="309">
        <v>75</v>
      </c>
      <c r="AT332" s="309"/>
      <c r="AU332" s="309">
        <v>215</v>
      </c>
      <c r="AV332" s="309">
        <v>106.25</v>
      </c>
      <c r="AW332" s="309">
        <v>34</v>
      </c>
      <c r="AX332" s="81"/>
      <c r="AY332" s="309"/>
      <c r="AZ332" s="310" t="s">
        <v>85</v>
      </c>
      <c r="BA332" s="98" t="str">
        <f>IFERROR(VLOOKUP(AZ332,ACCESSORIES!F:J,5,FALSE),"N/A")</f>
        <v>N/A</v>
      </c>
      <c r="BB332" s="99" t="s">
        <v>85</v>
      </c>
      <c r="BC332" s="98" t="str">
        <f>IFERROR(VLOOKUP(BB332,ACCESSORIES!F:J,5,FALSE),"N/A")</f>
        <v>N/A</v>
      </c>
      <c r="BD332" s="310">
        <v>41.8</v>
      </c>
      <c r="BE332" s="309">
        <v>20.5</v>
      </c>
      <c r="BF332" s="309">
        <v>20.5</v>
      </c>
      <c r="BG332" s="309">
        <v>11.2</v>
      </c>
      <c r="BH332" s="379">
        <f t="shared" si="21"/>
        <v>7.7130632835199969E-2</v>
      </c>
      <c r="BI332" s="303">
        <v>36</v>
      </c>
      <c r="BJ332" s="309" t="s">
        <v>3930</v>
      </c>
      <c r="BK332" s="80" t="s">
        <v>4050</v>
      </c>
      <c r="BL332" s="309" t="s">
        <v>2345</v>
      </c>
      <c r="BM332" s="309" t="s">
        <v>1166</v>
      </c>
      <c r="BN332" s="309" t="s">
        <v>1157</v>
      </c>
      <c r="BO332" s="309"/>
      <c r="BP332" s="309"/>
      <c r="BQ332" s="309"/>
      <c r="BR332" s="309"/>
      <c r="BS332" s="309"/>
      <c r="BT332" s="309"/>
      <c r="BU332" s="309"/>
      <c r="BV332" s="309"/>
      <c r="BW332" s="309" t="s">
        <v>2509</v>
      </c>
      <c r="BX332" s="309"/>
      <c r="BY332" s="309" t="s">
        <v>2510</v>
      </c>
      <c r="BZ332" s="324" t="str">
        <f t="shared" si="15"/>
        <v>DISCONTINUED - MR310 Con6, 18x9, -12mm Offset, 6x5.5, 106.25mm Centerbore, Matte Black</v>
      </c>
      <c r="CA332" s="324" t="s">
        <v>3880</v>
      </c>
      <c r="CB332" s="324" t="s">
        <v>3879</v>
      </c>
      <c r="CC332" s="313" t="str">
        <f t="shared" si="19"/>
        <v>STREET (3XX)</v>
      </c>
    </row>
    <row r="333" spans="1:81" s="301" customFormat="1" ht="15.75" customHeight="1">
      <c r="A333" s="22">
        <f t="shared" si="18"/>
        <v>330</v>
      </c>
      <c r="B333" s="99" t="s">
        <v>84</v>
      </c>
      <c r="C333" s="29" t="s">
        <v>1072</v>
      </c>
      <c r="D333" s="303" t="s">
        <v>1122</v>
      </c>
      <c r="E333" s="304" t="s">
        <v>2585</v>
      </c>
      <c r="F333" s="304"/>
      <c r="G333" s="304"/>
      <c r="H333" s="304" t="s">
        <v>701</v>
      </c>
      <c r="I333" s="336">
        <v>42370</v>
      </c>
      <c r="J333" s="302">
        <v>43369</v>
      </c>
      <c r="K333" s="293" t="s">
        <v>1274</v>
      </c>
      <c r="L333" s="305">
        <v>205.5</v>
      </c>
      <c r="M333" s="295"/>
      <c r="N333" s="295"/>
      <c r="O333" s="303">
        <v>16</v>
      </c>
      <c r="P333" s="8">
        <v>8</v>
      </c>
      <c r="Q333" s="29" t="s">
        <v>1123</v>
      </c>
      <c r="R333" s="303">
        <v>6</v>
      </c>
      <c r="S333" s="303">
        <v>5.5</v>
      </c>
      <c r="T333" s="306">
        <v>0</v>
      </c>
      <c r="U333" s="331">
        <v>4.5</v>
      </c>
      <c r="V333" s="303" t="s">
        <v>85</v>
      </c>
      <c r="W333" s="311">
        <v>106.25</v>
      </c>
      <c r="X333" s="307">
        <v>25.4</v>
      </c>
      <c r="Y333" s="306">
        <v>2650</v>
      </c>
      <c r="Z333" s="306" t="s">
        <v>2294</v>
      </c>
      <c r="AA333" s="306"/>
      <c r="AB333" s="296" t="str">
        <f t="shared" si="20"/>
        <v>16x8, 6x5.5, 0 OS</v>
      </c>
      <c r="AC333" s="308" t="s">
        <v>1634</v>
      </c>
      <c r="AD333" s="298">
        <f>IFERROR(VLOOKUP(AC333,ACCESSORIES!F:J,5,FALSE),"N/A")</f>
        <v>38.5</v>
      </c>
      <c r="AE333" s="308" t="s">
        <v>1799</v>
      </c>
      <c r="AF333" s="309" t="s">
        <v>1888</v>
      </c>
      <c r="AG333" s="308"/>
      <c r="AH333" s="308" t="s">
        <v>1938</v>
      </c>
      <c r="AI333" s="299">
        <f>IFERROR(VLOOKUP(AH333,ACCESSORIES!F:J,5,FALSE),"N/A")</f>
        <v>1.1000000000000001</v>
      </c>
      <c r="AJ333" s="309" t="s">
        <v>265</v>
      </c>
      <c r="AK333" s="309" t="s">
        <v>1709</v>
      </c>
      <c r="AL333" s="40">
        <f>IFERROR(VLOOKUP(AK333,ACCESSORIES!F:J,5,FALSE),"N/A")</f>
        <v>2.75</v>
      </c>
      <c r="AM333" s="309">
        <v>78.3</v>
      </c>
      <c r="AN333" s="309">
        <v>16.100000000000001</v>
      </c>
      <c r="AO333" s="309"/>
      <c r="AP333" s="309">
        <v>4</v>
      </c>
      <c r="AQ333" s="309">
        <v>21</v>
      </c>
      <c r="AR333" s="309"/>
      <c r="AS333" s="309">
        <v>39</v>
      </c>
      <c r="AT333" s="309"/>
      <c r="AU333" s="309">
        <v>185</v>
      </c>
      <c r="AV333" s="309">
        <v>106.25</v>
      </c>
      <c r="AW333" s="309">
        <v>42</v>
      </c>
      <c r="AX333" s="81"/>
      <c r="AY333" s="309"/>
      <c r="AZ333" s="310" t="s">
        <v>85</v>
      </c>
      <c r="BA333" s="98" t="str">
        <f>IFERROR(VLOOKUP(AZ333,ACCESSORIES!F:J,5,FALSE),"N/A")</f>
        <v>N/A</v>
      </c>
      <c r="BB333" s="99" t="s">
        <v>85</v>
      </c>
      <c r="BC333" s="98" t="str">
        <f>IFERROR(VLOOKUP(BB333,ACCESSORIES!F:J,5,FALSE),"N/A")</f>
        <v>N/A</v>
      </c>
      <c r="BD333" s="310">
        <v>28.9</v>
      </c>
      <c r="BE333" s="309">
        <v>18.3</v>
      </c>
      <c r="BF333" s="309">
        <v>18.3</v>
      </c>
      <c r="BG333" s="309">
        <v>10.199999999999999</v>
      </c>
      <c r="BH333" s="379">
        <f t="shared" si="21"/>
        <v>5.5976211402192E-2</v>
      </c>
      <c r="BI333" s="303">
        <v>36</v>
      </c>
      <c r="BJ333" s="309" t="s">
        <v>3930</v>
      </c>
      <c r="BK333" s="80" t="s">
        <v>4050</v>
      </c>
      <c r="BL333" s="309" t="s">
        <v>2345</v>
      </c>
      <c r="BM333" s="309" t="s">
        <v>1166</v>
      </c>
      <c r="BN333" s="309" t="s">
        <v>1186</v>
      </c>
      <c r="BO333" s="309" t="s">
        <v>1203</v>
      </c>
      <c r="BP333" s="309"/>
      <c r="BQ333" s="309"/>
      <c r="BR333" s="309"/>
      <c r="BS333" s="309"/>
      <c r="BT333" s="309"/>
      <c r="BU333" s="309"/>
      <c r="BV333" s="309"/>
      <c r="BW333" s="309" t="s">
        <v>2519</v>
      </c>
      <c r="BX333" s="309"/>
      <c r="BY333" s="309" t="s">
        <v>2520</v>
      </c>
      <c r="BZ333" s="324" t="str">
        <f t="shared" si="15"/>
        <v>DISCONTINUED - MR311 Vex, 16x8, 0mm Offset, 6x5.5, 106.25mm Centerbore, Matte Black</v>
      </c>
      <c r="CA333" s="324" t="s">
        <v>3880</v>
      </c>
      <c r="CB333" s="324" t="s">
        <v>3879</v>
      </c>
      <c r="CC333" s="313" t="str">
        <f t="shared" si="19"/>
        <v>STREET (3XX)</v>
      </c>
    </row>
    <row r="334" spans="1:81" s="301" customFormat="1" ht="15.75" customHeight="1">
      <c r="A334" s="22">
        <f t="shared" si="18"/>
        <v>331</v>
      </c>
      <c r="B334" s="99" t="s">
        <v>84</v>
      </c>
      <c r="C334" s="29" t="s">
        <v>1072</v>
      </c>
      <c r="D334" s="303" t="s">
        <v>1122</v>
      </c>
      <c r="E334" s="304" t="s">
        <v>2586</v>
      </c>
      <c r="F334" s="304"/>
      <c r="G334" s="304"/>
      <c r="H334" s="304" t="s">
        <v>704</v>
      </c>
      <c r="I334" s="336">
        <v>42370</v>
      </c>
      <c r="J334" s="302">
        <v>43369</v>
      </c>
      <c r="K334" s="293" t="s">
        <v>1274</v>
      </c>
      <c r="L334" s="305">
        <v>215.5</v>
      </c>
      <c r="M334" s="295"/>
      <c r="N334" s="295"/>
      <c r="O334" s="303">
        <v>16</v>
      </c>
      <c r="P334" s="8">
        <v>8</v>
      </c>
      <c r="Q334" s="29" t="s">
        <v>1762</v>
      </c>
      <c r="R334" s="303">
        <v>8</v>
      </c>
      <c r="S334" s="303">
        <v>6.5</v>
      </c>
      <c r="T334" s="306">
        <v>0</v>
      </c>
      <c r="U334" s="331">
        <v>4.5</v>
      </c>
      <c r="V334" s="303" t="s">
        <v>85</v>
      </c>
      <c r="W334" s="311">
        <v>130.81</v>
      </c>
      <c r="X334" s="307">
        <v>25.4</v>
      </c>
      <c r="Y334" s="306">
        <v>3640</v>
      </c>
      <c r="Z334" s="306" t="s">
        <v>5460</v>
      </c>
      <c r="AA334" s="306"/>
      <c r="AB334" s="296" t="str">
        <f t="shared" si="20"/>
        <v>16x8, 8x6.5, 0 OS</v>
      </c>
      <c r="AC334" s="308" t="s">
        <v>1603</v>
      </c>
      <c r="AD334" s="298">
        <f>IFERROR(VLOOKUP(AC334,ACCESSORIES!F:J,5,FALSE),"N/A")</f>
        <v>33</v>
      </c>
      <c r="AE334" s="308" t="s">
        <v>85</v>
      </c>
      <c r="AF334" s="309" t="s">
        <v>85</v>
      </c>
      <c r="AG334" s="308"/>
      <c r="AH334" s="308" t="s">
        <v>1938</v>
      </c>
      <c r="AI334" s="299">
        <f>IFERROR(VLOOKUP(AH334,ACCESSORIES!F:J,5,FALSE),"N/A")</f>
        <v>1.1000000000000001</v>
      </c>
      <c r="AJ334" s="309" t="s">
        <v>266</v>
      </c>
      <c r="AK334" s="309" t="s">
        <v>85</v>
      </c>
      <c r="AL334" s="40" t="str">
        <f>IFERROR(VLOOKUP(AK334,ACCESSORIES!F:J,5,FALSE),"N/A")</f>
        <v>N/A</v>
      </c>
      <c r="AM334" s="309" t="s">
        <v>85</v>
      </c>
      <c r="AN334" s="309">
        <v>16.100000000000001</v>
      </c>
      <c r="AO334" s="309"/>
      <c r="AP334" s="309">
        <v>3</v>
      </c>
      <c r="AQ334" s="309">
        <v>3</v>
      </c>
      <c r="AR334" s="309"/>
      <c r="AS334" s="309">
        <v>36</v>
      </c>
      <c r="AT334" s="309"/>
      <c r="AU334" s="309">
        <v>185</v>
      </c>
      <c r="AV334" s="309">
        <v>123</v>
      </c>
      <c r="AW334" s="309">
        <v>93</v>
      </c>
      <c r="AX334" s="81"/>
      <c r="AY334" s="309"/>
      <c r="AZ334" s="310" t="s">
        <v>85</v>
      </c>
      <c r="BA334" s="98" t="str">
        <f>IFERROR(VLOOKUP(AZ334,ACCESSORIES!F:J,5,FALSE),"N/A")</f>
        <v>N/A</v>
      </c>
      <c r="BB334" s="99" t="s">
        <v>85</v>
      </c>
      <c r="BC334" s="98" t="str">
        <f>IFERROR(VLOOKUP(BB334,ACCESSORIES!F:J,5,FALSE),"N/A")</f>
        <v>N/A</v>
      </c>
      <c r="BD334" s="310">
        <v>28.9</v>
      </c>
      <c r="BE334" s="309">
        <v>18.3</v>
      </c>
      <c r="BF334" s="309">
        <v>18.3</v>
      </c>
      <c r="BG334" s="309">
        <v>10.199999999999999</v>
      </c>
      <c r="BH334" s="379">
        <f t="shared" si="21"/>
        <v>5.5976211402192E-2</v>
      </c>
      <c r="BI334" s="303">
        <v>36</v>
      </c>
      <c r="BJ334" s="309" t="s">
        <v>3930</v>
      </c>
      <c r="BK334" s="80" t="s">
        <v>4050</v>
      </c>
      <c r="BL334" s="309" t="s">
        <v>2344</v>
      </c>
      <c r="BM334" s="309" t="s">
        <v>1166</v>
      </c>
      <c r="BN334" s="309" t="s">
        <v>1186</v>
      </c>
      <c r="BO334" s="309" t="s">
        <v>1203</v>
      </c>
      <c r="BP334" s="309"/>
      <c r="BQ334" s="309"/>
      <c r="BR334" s="309"/>
      <c r="BS334" s="309"/>
      <c r="BT334" s="309"/>
      <c r="BU334" s="309"/>
      <c r="BV334" s="309"/>
      <c r="BW334" s="309" t="s">
        <v>2525</v>
      </c>
      <c r="BX334" s="309"/>
      <c r="BY334" s="309" t="s">
        <v>2526</v>
      </c>
      <c r="BZ334" s="324" t="str">
        <f t="shared" si="15"/>
        <v>DISCONTINUED - MR311 Vex, 16x8, 0mm Offset, 8x6.5, 130.81mm Centerbore, Titanium - Matte Black  Lip</v>
      </c>
      <c r="CA334" s="324" t="s">
        <v>3880</v>
      </c>
      <c r="CB334" s="324" t="s">
        <v>3879</v>
      </c>
      <c r="CC334" s="313" t="str">
        <f t="shared" si="19"/>
        <v>STREET (3XX)</v>
      </c>
    </row>
    <row r="335" spans="1:81" s="301" customFormat="1" ht="15.75" customHeight="1">
      <c r="A335" s="22">
        <f t="shared" si="18"/>
        <v>332</v>
      </c>
      <c r="B335" s="99" t="s">
        <v>84</v>
      </c>
      <c r="C335" s="29" t="s">
        <v>1072</v>
      </c>
      <c r="D335" s="303" t="s">
        <v>1122</v>
      </c>
      <c r="E335" s="304" t="s">
        <v>2587</v>
      </c>
      <c r="F335" s="304"/>
      <c r="G335" s="304"/>
      <c r="H335" s="304" t="s">
        <v>1096</v>
      </c>
      <c r="I335" s="336">
        <v>42370</v>
      </c>
      <c r="J335" s="302">
        <v>43369</v>
      </c>
      <c r="K335" s="293" t="s">
        <v>1274</v>
      </c>
      <c r="L335" s="305">
        <v>249.5</v>
      </c>
      <c r="M335" s="295"/>
      <c r="N335" s="295"/>
      <c r="O335" s="303">
        <v>18</v>
      </c>
      <c r="P335" s="8">
        <v>9</v>
      </c>
      <c r="Q335" s="29" t="s">
        <v>1755</v>
      </c>
      <c r="R335" s="303">
        <v>5</v>
      </c>
      <c r="S335" s="303">
        <v>5</v>
      </c>
      <c r="T335" s="306">
        <v>-12</v>
      </c>
      <c r="U335" s="331">
        <v>4.5</v>
      </c>
      <c r="V335" s="303" t="s">
        <v>85</v>
      </c>
      <c r="W335" s="311">
        <v>71.5</v>
      </c>
      <c r="X335" s="307">
        <v>33</v>
      </c>
      <c r="Y335" s="306">
        <v>2650</v>
      </c>
      <c r="Z335" s="306" t="s">
        <v>2294</v>
      </c>
      <c r="AA335" s="306"/>
      <c r="AB335" s="296" t="str">
        <f t="shared" si="20"/>
        <v>18x9, 5x5, -12 OS</v>
      </c>
      <c r="AC335" s="308" t="s">
        <v>1629</v>
      </c>
      <c r="AD335" s="298">
        <f>IFERROR(VLOOKUP(AC335,ACCESSORIES!F:J,5,FALSE),"N/A")</f>
        <v>38.5</v>
      </c>
      <c r="AE335" s="308" t="s">
        <v>1796</v>
      </c>
      <c r="AF335" s="309" t="s">
        <v>1886</v>
      </c>
      <c r="AG335" s="308"/>
      <c r="AH335" s="308" t="s">
        <v>1938</v>
      </c>
      <c r="AI335" s="299">
        <f>IFERROR(VLOOKUP(AH335,ACCESSORIES!F:J,5,FALSE),"N/A")</f>
        <v>1.1000000000000001</v>
      </c>
      <c r="AJ335" s="309" t="s">
        <v>265</v>
      </c>
      <c r="AK335" s="309" t="s">
        <v>85</v>
      </c>
      <c r="AL335" s="40" t="str">
        <f>IFERROR(VLOOKUP(AK335,ACCESSORIES!F:J,5,FALSE),"N/A")</f>
        <v>N/A</v>
      </c>
      <c r="AM335" s="309" t="s">
        <v>85</v>
      </c>
      <c r="AN335" s="309">
        <v>16.100000000000001</v>
      </c>
      <c r="AO335" s="309"/>
      <c r="AP335" s="309">
        <v>5</v>
      </c>
      <c r="AQ335" s="309">
        <v>20</v>
      </c>
      <c r="AR335" s="309"/>
      <c r="AS335" s="309">
        <v>40</v>
      </c>
      <c r="AT335" s="309"/>
      <c r="AU335" s="309">
        <v>215</v>
      </c>
      <c r="AV335" s="309">
        <v>71.5</v>
      </c>
      <c r="AW335" s="309">
        <v>35</v>
      </c>
      <c r="AX335" s="81"/>
      <c r="AY335" s="309"/>
      <c r="AZ335" s="310" t="s">
        <v>85</v>
      </c>
      <c r="BA335" s="98" t="str">
        <f>IFERROR(VLOOKUP(AZ335,ACCESSORIES!F:J,5,FALSE),"N/A")</f>
        <v>N/A</v>
      </c>
      <c r="BB335" s="99" t="s">
        <v>85</v>
      </c>
      <c r="BC335" s="98" t="str">
        <f>IFERROR(VLOOKUP(BB335,ACCESSORIES!F:J,5,FALSE),"N/A")</f>
        <v>N/A</v>
      </c>
      <c r="BD335" s="310">
        <v>36.5</v>
      </c>
      <c r="BE335" s="309">
        <v>20.5</v>
      </c>
      <c r="BF335" s="309">
        <v>20.5</v>
      </c>
      <c r="BG335" s="309">
        <v>11.2</v>
      </c>
      <c r="BH335" s="379">
        <f t="shared" si="21"/>
        <v>7.7130632835199969E-2</v>
      </c>
      <c r="BI335" s="303">
        <v>36</v>
      </c>
      <c r="BJ335" s="309" t="s">
        <v>3930</v>
      </c>
      <c r="BK335" s="80" t="s">
        <v>4050</v>
      </c>
      <c r="BL335" s="309" t="s">
        <v>2345</v>
      </c>
      <c r="BM335" s="309" t="s">
        <v>1166</v>
      </c>
      <c r="BN335" s="309" t="s">
        <v>1186</v>
      </c>
      <c r="BO335" s="309" t="s">
        <v>1203</v>
      </c>
      <c r="BP335" s="309"/>
      <c r="BQ335" s="309"/>
      <c r="BR335" s="309"/>
      <c r="BS335" s="309"/>
      <c r="BT335" s="309"/>
      <c r="BU335" s="309"/>
      <c r="BV335" s="309"/>
      <c r="BW335" s="309" t="s">
        <v>2517</v>
      </c>
      <c r="BX335" s="309"/>
      <c r="BY335" s="309" t="s">
        <v>2518</v>
      </c>
      <c r="BZ335" s="324" t="str">
        <f t="shared" si="15"/>
        <v>DISCONTINUED - MR311 Vex, 18x9, -12mm Offset, 5x5, 71.5mm Centerbore, Matte Black</v>
      </c>
      <c r="CA335" s="324" t="s">
        <v>3880</v>
      </c>
      <c r="CB335" s="324" t="s">
        <v>3879</v>
      </c>
      <c r="CC335" s="313" t="str">
        <f t="shared" si="19"/>
        <v>STREET (3XX)</v>
      </c>
    </row>
    <row r="336" spans="1:81" s="301" customFormat="1" ht="15.75" customHeight="1">
      <c r="A336" s="22">
        <f t="shared" si="18"/>
        <v>333</v>
      </c>
      <c r="B336" s="99" t="s">
        <v>84</v>
      </c>
      <c r="C336" s="29" t="s">
        <v>1072</v>
      </c>
      <c r="D336" s="303" t="s">
        <v>1122</v>
      </c>
      <c r="E336" s="304" t="s">
        <v>2588</v>
      </c>
      <c r="F336" s="304"/>
      <c r="G336" s="304"/>
      <c r="H336" s="304" t="s">
        <v>1095</v>
      </c>
      <c r="I336" s="336">
        <v>42370</v>
      </c>
      <c r="J336" s="302">
        <v>43369</v>
      </c>
      <c r="K336" s="293" t="s">
        <v>1274</v>
      </c>
      <c r="L336" s="305">
        <v>265.5</v>
      </c>
      <c r="M336" s="295"/>
      <c r="N336" s="295"/>
      <c r="O336" s="303">
        <v>18</v>
      </c>
      <c r="P336" s="8">
        <v>9</v>
      </c>
      <c r="Q336" s="29" t="s">
        <v>1755</v>
      </c>
      <c r="R336" s="303">
        <v>5</v>
      </c>
      <c r="S336" s="303">
        <v>5</v>
      </c>
      <c r="T336" s="306">
        <v>-12</v>
      </c>
      <c r="U336" s="331">
        <v>4.5</v>
      </c>
      <c r="V336" s="303" t="s">
        <v>85</v>
      </c>
      <c r="W336" s="311">
        <v>71.5</v>
      </c>
      <c r="X336" s="307">
        <v>33</v>
      </c>
      <c r="Y336" s="306">
        <v>2650</v>
      </c>
      <c r="Z336" s="306" t="s">
        <v>5460</v>
      </c>
      <c r="AA336" s="306"/>
      <c r="AB336" s="296" t="str">
        <f t="shared" si="20"/>
        <v>18x9, 5x5, -12 OS</v>
      </c>
      <c r="AC336" s="308" t="s">
        <v>1629</v>
      </c>
      <c r="AD336" s="298">
        <f>IFERROR(VLOOKUP(AC336,ACCESSORIES!F:J,5,FALSE),"N/A")</f>
        <v>38.5</v>
      </c>
      <c r="AE336" s="308" t="s">
        <v>1796</v>
      </c>
      <c r="AF336" s="309" t="s">
        <v>1886</v>
      </c>
      <c r="AG336" s="308"/>
      <c r="AH336" s="308" t="s">
        <v>1938</v>
      </c>
      <c r="AI336" s="299">
        <f>IFERROR(VLOOKUP(AH336,ACCESSORIES!F:J,5,FALSE),"N/A")</f>
        <v>1.1000000000000001</v>
      </c>
      <c r="AJ336" s="309" t="s">
        <v>265</v>
      </c>
      <c r="AK336" s="309" t="s">
        <v>85</v>
      </c>
      <c r="AL336" s="40" t="str">
        <f>IFERROR(VLOOKUP(AK336,ACCESSORIES!F:J,5,FALSE),"N/A")</f>
        <v>N/A</v>
      </c>
      <c r="AM336" s="309" t="s">
        <v>85</v>
      </c>
      <c r="AN336" s="309">
        <v>16.100000000000001</v>
      </c>
      <c r="AO336" s="309"/>
      <c r="AP336" s="309">
        <v>5</v>
      </c>
      <c r="AQ336" s="309">
        <v>20</v>
      </c>
      <c r="AR336" s="309"/>
      <c r="AS336" s="309">
        <v>40</v>
      </c>
      <c r="AT336" s="309"/>
      <c r="AU336" s="309">
        <v>215</v>
      </c>
      <c r="AV336" s="309">
        <v>71.5</v>
      </c>
      <c r="AW336" s="309">
        <v>35</v>
      </c>
      <c r="AX336" s="81"/>
      <c r="AY336" s="309"/>
      <c r="AZ336" s="310" t="s">
        <v>85</v>
      </c>
      <c r="BA336" s="98" t="str">
        <f>IFERROR(VLOOKUP(AZ336,ACCESSORIES!F:J,5,FALSE),"N/A")</f>
        <v>N/A</v>
      </c>
      <c r="BB336" s="99" t="s">
        <v>85</v>
      </c>
      <c r="BC336" s="98" t="str">
        <f>IFERROR(VLOOKUP(BB336,ACCESSORIES!F:J,5,FALSE),"N/A")</f>
        <v>N/A</v>
      </c>
      <c r="BD336" s="310">
        <v>36.5</v>
      </c>
      <c r="BE336" s="309">
        <v>20.5</v>
      </c>
      <c r="BF336" s="309">
        <v>20.5</v>
      </c>
      <c r="BG336" s="309">
        <v>11.2</v>
      </c>
      <c r="BH336" s="379">
        <f t="shared" si="21"/>
        <v>7.7130632835199969E-2</v>
      </c>
      <c r="BI336" s="303">
        <v>36</v>
      </c>
      <c r="BJ336" s="309" t="s">
        <v>3930</v>
      </c>
      <c r="BK336" s="80" t="s">
        <v>4050</v>
      </c>
      <c r="BL336" s="309" t="s">
        <v>2344</v>
      </c>
      <c r="BM336" s="309" t="s">
        <v>1166</v>
      </c>
      <c r="BN336" s="309" t="s">
        <v>1186</v>
      </c>
      <c r="BO336" s="309" t="s">
        <v>1203</v>
      </c>
      <c r="BP336" s="309"/>
      <c r="BQ336" s="309"/>
      <c r="BR336" s="309"/>
      <c r="BS336" s="309"/>
      <c r="BT336" s="309"/>
      <c r="BU336" s="309"/>
      <c r="BV336" s="309"/>
      <c r="BW336" s="309" t="s">
        <v>2527</v>
      </c>
      <c r="BX336" s="309"/>
      <c r="BY336" s="309" t="s">
        <v>2528</v>
      </c>
      <c r="BZ336" s="324" t="str">
        <f t="shared" si="15"/>
        <v>DISCONTINUED - MR311 Vex, 18x9, -12mm Offset, 5x5, 71.5mm Centerbore, Titanium - Matte Black  Lip</v>
      </c>
      <c r="CA336" s="324" t="s">
        <v>3880</v>
      </c>
      <c r="CB336" s="324" t="s">
        <v>3879</v>
      </c>
      <c r="CC336" s="313" t="str">
        <f t="shared" si="19"/>
        <v>STREET (3XX)</v>
      </c>
    </row>
    <row r="337" spans="1:81" s="301" customFormat="1" ht="15.75" customHeight="1">
      <c r="A337" s="22">
        <f t="shared" si="18"/>
        <v>334</v>
      </c>
      <c r="B337" s="99" t="s">
        <v>84</v>
      </c>
      <c r="C337" s="29" t="s">
        <v>1072</v>
      </c>
      <c r="D337" s="303" t="s">
        <v>1122</v>
      </c>
      <c r="E337" s="304" t="s">
        <v>2589</v>
      </c>
      <c r="F337" s="304"/>
      <c r="G337" s="304"/>
      <c r="H337" s="304" t="s">
        <v>722</v>
      </c>
      <c r="I337" s="336">
        <v>42370</v>
      </c>
      <c r="J337" s="302">
        <v>43369</v>
      </c>
      <c r="K337" s="293" t="s">
        <v>1274</v>
      </c>
      <c r="L337" s="305">
        <v>265.5</v>
      </c>
      <c r="M337" s="295"/>
      <c r="N337" s="295"/>
      <c r="O337" s="303">
        <v>18</v>
      </c>
      <c r="P337" s="8">
        <v>9</v>
      </c>
      <c r="Q337" s="29" t="s">
        <v>1123</v>
      </c>
      <c r="R337" s="303">
        <v>6</v>
      </c>
      <c r="S337" s="303">
        <v>5.5</v>
      </c>
      <c r="T337" s="306">
        <v>-12</v>
      </c>
      <c r="U337" s="331">
        <v>4.5</v>
      </c>
      <c r="V337" s="303" t="s">
        <v>85</v>
      </c>
      <c r="W337" s="311">
        <v>106.25</v>
      </c>
      <c r="X337" s="307">
        <v>33</v>
      </c>
      <c r="Y337" s="306">
        <v>2650</v>
      </c>
      <c r="Z337" s="306" t="s">
        <v>5460</v>
      </c>
      <c r="AA337" s="306"/>
      <c r="AB337" s="296" t="str">
        <f t="shared" si="20"/>
        <v>18x9, 6x5.5, -12 OS</v>
      </c>
      <c r="AC337" s="308" t="s">
        <v>1634</v>
      </c>
      <c r="AD337" s="298">
        <f>IFERROR(VLOOKUP(AC337,ACCESSORIES!F:J,5,FALSE),"N/A")</f>
        <v>38.5</v>
      </c>
      <c r="AE337" s="308" t="s">
        <v>1799</v>
      </c>
      <c r="AF337" s="309" t="s">
        <v>1888</v>
      </c>
      <c r="AG337" s="308"/>
      <c r="AH337" s="308" t="s">
        <v>1938</v>
      </c>
      <c r="AI337" s="299">
        <f>IFERROR(VLOOKUP(AH337,ACCESSORIES!F:J,5,FALSE),"N/A")</f>
        <v>1.1000000000000001</v>
      </c>
      <c r="AJ337" s="309" t="s">
        <v>265</v>
      </c>
      <c r="AK337" s="309" t="s">
        <v>1709</v>
      </c>
      <c r="AL337" s="40">
        <f>IFERROR(VLOOKUP(AK337,ACCESSORIES!F:J,5,FALSE),"N/A")</f>
        <v>2.75</v>
      </c>
      <c r="AM337" s="309">
        <v>78.3</v>
      </c>
      <c r="AN337" s="309">
        <v>16.100000000000001</v>
      </c>
      <c r="AO337" s="309"/>
      <c r="AP337" s="309">
        <v>5</v>
      </c>
      <c r="AQ337" s="309">
        <v>20</v>
      </c>
      <c r="AR337" s="309"/>
      <c r="AS337" s="309">
        <v>40</v>
      </c>
      <c r="AT337" s="309"/>
      <c r="AU337" s="309">
        <v>215</v>
      </c>
      <c r="AV337" s="309">
        <v>106.25</v>
      </c>
      <c r="AW337" s="309">
        <v>42</v>
      </c>
      <c r="AX337" s="81"/>
      <c r="AY337" s="309"/>
      <c r="AZ337" s="310" t="s">
        <v>85</v>
      </c>
      <c r="BA337" s="98" t="str">
        <f>IFERROR(VLOOKUP(AZ337,ACCESSORIES!F:J,5,FALSE),"N/A")</f>
        <v>N/A</v>
      </c>
      <c r="BB337" s="99" t="s">
        <v>85</v>
      </c>
      <c r="BC337" s="98" t="str">
        <f>IFERROR(VLOOKUP(BB337,ACCESSORIES!F:J,5,FALSE),"N/A")</f>
        <v>N/A</v>
      </c>
      <c r="BD337" s="310">
        <v>36.5</v>
      </c>
      <c r="BE337" s="309">
        <v>20.5</v>
      </c>
      <c r="BF337" s="309">
        <v>20.5</v>
      </c>
      <c r="BG337" s="309">
        <v>11.2</v>
      </c>
      <c r="BH337" s="379">
        <f t="shared" si="21"/>
        <v>7.7130632835199969E-2</v>
      </c>
      <c r="BI337" s="303">
        <v>36</v>
      </c>
      <c r="BJ337" s="309" t="s">
        <v>3930</v>
      </c>
      <c r="BK337" s="80" t="s">
        <v>4050</v>
      </c>
      <c r="BL337" s="309" t="s">
        <v>2344</v>
      </c>
      <c r="BM337" s="309" t="s">
        <v>1166</v>
      </c>
      <c r="BN337" s="309" t="s">
        <v>1186</v>
      </c>
      <c r="BO337" s="309" t="s">
        <v>1203</v>
      </c>
      <c r="BP337" s="309"/>
      <c r="BQ337" s="309"/>
      <c r="BR337" s="309"/>
      <c r="BS337" s="309"/>
      <c r="BT337" s="309"/>
      <c r="BU337" s="309"/>
      <c r="BV337" s="309"/>
      <c r="BW337" s="309" t="s">
        <v>2521</v>
      </c>
      <c r="BX337" s="309"/>
      <c r="BY337" s="309" t="s">
        <v>2522</v>
      </c>
      <c r="BZ337" s="324" t="str">
        <f t="shared" si="15"/>
        <v>DISCONTINUED - MR311 Vex, 18x9, -12mm Offset, 6x5.5, 106.25mm Centerbore, Titanium - Matte Black  Lip</v>
      </c>
      <c r="CA337" s="324" t="s">
        <v>3880</v>
      </c>
      <c r="CB337" s="324" t="s">
        <v>3879</v>
      </c>
      <c r="CC337" s="313" t="str">
        <f t="shared" si="19"/>
        <v>STREET (3XX)</v>
      </c>
    </row>
    <row r="338" spans="1:81" s="301" customFormat="1" ht="15.75" customHeight="1">
      <c r="A338" s="22">
        <f t="shared" si="18"/>
        <v>335</v>
      </c>
      <c r="B338" s="99" t="s">
        <v>84</v>
      </c>
      <c r="C338" s="29" t="s">
        <v>1072</v>
      </c>
      <c r="D338" s="303" t="s">
        <v>1122</v>
      </c>
      <c r="E338" s="304" t="s">
        <v>2590</v>
      </c>
      <c r="F338" s="304"/>
      <c r="G338" s="304"/>
      <c r="H338" s="304" t="s">
        <v>724</v>
      </c>
      <c r="I338" s="336">
        <v>42370</v>
      </c>
      <c r="J338" s="302">
        <v>43369</v>
      </c>
      <c r="K338" s="293" t="s">
        <v>1274</v>
      </c>
      <c r="L338" s="305">
        <v>265.5</v>
      </c>
      <c r="M338" s="295"/>
      <c r="N338" s="295"/>
      <c r="O338" s="303">
        <v>18</v>
      </c>
      <c r="P338" s="8">
        <v>9</v>
      </c>
      <c r="Q338" s="29" t="s">
        <v>1762</v>
      </c>
      <c r="R338" s="303">
        <v>8</v>
      </c>
      <c r="S338" s="303">
        <v>6.5</v>
      </c>
      <c r="T338" s="306">
        <v>-12</v>
      </c>
      <c r="U338" s="331">
        <v>4.5</v>
      </c>
      <c r="V338" s="303" t="s">
        <v>85</v>
      </c>
      <c r="W338" s="311">
        <v>130.81</v>
      </c>
      <c r="X338" s="307">
        <v>32.700000000000003</v>
      </c>
      <c r="Y338" s="306">
        <v>3640</v>
      </c>
      <c r="Z338" s="306" t="s">
        <v>5460</v>
      </c>
      <c r="AA338" s="306"/>
      <c r="AB338" s="296" t="str">
        <f t="shared" si="20"/>
        <v>18x9, 8x6.5, -12 OS</v>
      </c>
      <c r="AC338" s="308" t="s">
        <v>1603</v>
      </c>
      <c r="AD338" s="298">
        <f>IFERROR(VLOOKUP(AC338,ACCESSORIES!F:J,5,FALSE),"N/A")</f>
        <v>33</v>
      </c>
      <c r="AE338" s="308" t="s">
        <v>85</v>
      </c>
      <c r="AF338" s="309" t="s">
        <v>85</v>
      </c>
      <c r="AG338" s="308"/>
      <c r="AH338" s="308" t="s">
        <v>1938</v>
      </c>
      <c r="AI338" s="299">
        <f>IFERROR(VLOOKUP(AH338,ACCESSORIES!F:J,5,FALSE),"N/A")</f>
        <v>1.1000000000000001</v>
      </c>
      <c r="AJ338" s="309" t="s">
        <v>266</v>
      </c>
      <c r="AK338" s="309" t="s">
        <v>85</v>
      </c>
      <c r="AL338" s="40" t="str">
        <f>IFERROR(VLOOKUP(AK338,ACCESSORIES!F:J,5,FALSE),"N/A")</f>
        <v>N/A</v>
      </c>
      <c r="AM338" s="309" t="s">
        <v>85</v>
      </c>
      <c r="AN338" s="309">
        <v>16.100000000000001</v>
      </c>
      <c r="AO338" s="309"/>
      <c r="AP338" s="309">
        <v>3</v>
      </c>
      <c r="AQ338" s="309">
        <v>3</v>
      </c>
      <c r="AR338" s="309"/>
      <c r="AS338" s="309">
        <v>37</v>
      </c>
      <c r="AT338" s="309"/>
      <c r="AU338" s="309">
        <v>215</v>
      </c>
      <c r="AV338" s="309">
        <v>123</v>
      </c>
      <c r="AW338" s="309">
        <v>93</v>
      </c>
      <c r="AX338" s="81"/>
      <c r="AY338" s="309"/>
      <c r="AZ338" s="310" t="s">
        <v>85</v>
      </c>
      <c r="BA338" s="98" t="str">
        <f>IFERROR(VLOOKUP(AZ338,ACCESSORIES!F:J,5,FALSE),"N/A")</f>
        <v>N/A</v>
      </c>
      <c r="BB338" s="99" t="s">
        <v>85</v>
      </c>
      <c r="BC338" s="98" t="str">
        <f>IFERROR(VLOOKUP(BB338,ACCESSORIES!F:J,5,FALSE),"N/A")</f>
        <v>N/A</v>
      </c>
      <c r="BD338" s="310">
        <v>36.200000000000003</v>
      </c>
      <c r="BE338" s="309">
        <v>20.5</v>
      </c>
      <c r="BF338" s="309">
        <v>20.5</v>
      </c>
      <c r="BG338" s="309">
        <v>11.2</v>
      </c>
      <c r="BH338" s="379">
        <f t="shared" si="21"/>
        <v>7.7130632835199969E-2</v>
      </c>
      <c r="BI338" s="303">
        <v>36</v>
      </c>
      <c r="BJ338" s="309" t="s">
        <v>3930</v>
      </c>
      <c r="BK338" s="80" t="s">
        <v>4050</v>
      </c>
      <c r="BL338" s="309" t="s">
        <v>2344</v>
      </c>
      <c r="BM338" s="309" t="s">
        <v>1166</v>
      </c>
      <c r="BN338" s="309" t="s">
        <v>1186</v>
      </c>
      <c r="BO338" s="309" t="s">
        <v>1203</v>
      </c>
      <c r="BP338" s="309"/>
      <c r="BQ338" s="309"/>
      <c r="BR338" s="309"/>
      <c r="BS338" s="309"/>
      <c r="BT338" s="309"/>
      <c r="BU338" s="309"/>
      <c r="BV338" s="309"/>
      <c r="BW338" s="309" t="s">
        <v>2525</v>
      </c>
      <c r="BX338" s="309"/>
      <c r="BY338" s="309" t="s">
        <v>2526</v>
      </c>
      <c r="BZ338" s="324" t="str">
        <f t="shared" si="15"/>
        <v>DISCONTINUED - MR311 Vex, 18x9, -12mm Offset, 8x6.5, 130.81mm Centerbore, Titanium - Matte Black  Lip</v>
      </c>
      <c r="CA338" s="324" t="s">
        <v>3880</v>
      </c>
      <c r="CB338" s="324" t="s">
        <v>3879</v>
      </c>
      <c r="CC338" s="313" t="str">
        <f t="shared" si="19"/>
        <v>STREET (3XX)</v>
      </c>
    </row>
    <row r="339" spans="1:81" s="301" customFormat="1" ht="15.75" customHeight="1">
      <c r="A339" s="22">
        <f t="shared" si="18"/>
        <v>336</v>
      </c>
      <c r="B339" s="99" t="s">
        <v>84</v>
      </c>
      <c r="C339" s="29" t="s">
        <v>1089</v>
      </c>
      <c r="D339" s="303" t="s">
        <v>1147</v>
      </c>
      <c r="E339" s="304" t="s">
        <v>2591</v>
      </c>
      <c r="F339" s="304"/>
      <c r="G339" s="304"/>
      <c r="H339" s="304" t="s">
        <v>749</v>
      </c>
      <c r="I339" s="336">
        <v>41640</v>
      </c>
      <c r="J339" s="302">
        <v>43369</v>
      </c>
      <c r="K339" s="293" t="s">
        <v>1274</v>
      </c>
      <c r="L339" s="305">
        <v>201.5</v>
      </c>
      <c r="M339" s="295"/>
      <c r="N339" s="295"/>
      <c r="O339" s="303">
        <v>14</v>
      </c>
      <c r="P339" s="8">
        <v>7</v>
      </c>
      <c r="Q339" s="29" t="s">
        <v>1743</v>
      </c>
      <c r="R339" s="303">
        <v>4</v>
      </c>
      <c r="S339" s="303">
        <v>110</v>
      </c>
      <c r="T339" s="306">
        <v>13</v>
      </c>
      <c r="U339" s="331">
        <v>4.3</v>
      </c>
      <c r="V339" s="303" t="s">
        <v>189</v>
      </c>
      <c r="W339" s="311">
        <v>80.3</v>
      </c>
      <c r="X339" s="307">
        <v>15.2</v>
      </c>
      <c r="Y339" s="306">
        <v>1600</v>
      </c>
      <c r="Z339" s="306" t="s">
        <v>5480</v>
      </c>
      <c r="AA339" s="306"/>
      <c r="AB339" s="296" t="str">
        <f t="shared" si="20"/>
        <v>14x7, 4x110, 13 OS</v>
      </c>
      <c r="AC339" s="308" t="s">
        <v>1620</v>
      </c>
      <c r="AD339" s="298">
        <f>IFERROR(VLOOKUP(AC339,ACCESSORIES!F:J,5,FALSE),"N/A")</f>
        <v>22</v>
      </c>
      <c r="AE339" s="308" t="s">
        <v>85</v>
      </c>
      <c r="AF339" s="309" t="s">
        <v>85</v>
      </c>
      <c r="AG339" s="308"/>
      <c r="AH339" s="308" t="s">
        <v>85</v>
      </c>
      <c r="AI339" s="299" t="str">
        <f>IFERROR(VLOOKUP(AH339,ACCESSORIES!F:J,5,FALSE),"N/A")</f>
        <v>N/A</v>
      </c>
      <c r="AJ339" s="309" t="s">
        <v>266</v>
      </c>
      <c r="AK339" s="309" t="s">
        <v>85</v>
      </c>
      <c r="AL339" s="40" t="str">
        <f>IFERROR(VLOOKUP(AK339,ACCESSORIES!F:J,5,FALSE),"N/A")</f>
        <v>N/A</v>
      </c>
      <c r="AM339" s="309" t="s">
        <v>85</v>
      </c>
      <c r="AN339" s="309">
        <v>12.4</v>
      </c>
      <c r="AO339" s="309"/>
      <c r="AP339" s="309">
        <v>3</v>
      </c>
      <c r="AQ339" s="309">
        <v>3</v>
      </c>
      <c r="AR339" s="309"/>
      <c r="AS339" s="309">
        <v>3</v>
      </c>
      <c r="AT339" s="309"/>
      <c r="AU339" s="309">
        <v>161</v>
      </c>
      <c r="AV339" s="309">
        <v>75</v>
      </c>
      <c r="AW339" s="309">
        <v>45</v>
      </c>
      <c r="AX339" s="81"/>
      <c r="AY339" s="309"/>
      <c r="AZ339" s="310" t="s">
        <v>1525</v>
      </c>
      <c r="BA339" s="98" t="str">
        <f>IFERROR(VLOOKUP(AZ339,ACCESSORIES!F:J,5,FALSE),"N/A")</f>
        <v>N/A</v>
      </c>
      <c r="BB339" s="99" t="s">
        <v>1519</v>
      </c>
      <c r="BC339" s="98">
        <f>IFERROR(VLOOKUP(BB339,ACCESSORIES!F:J,5,FALSE),"N/A")</f>
        <v>11</v>
      </c>
      <c r="BD339" s="310">
        <v>18.7</v>
      </c>
      <c r="BE339" s="309">
        <v>16.399999999999999</v>
      </c>
      <c r="BF339" s="309">
        <v>16.399999999999999</v>
      </c>
      <c r="BG339" s="309">
        <v>9.1</v>
      </c>
      <c r="BH339" s="379">
        <f t="shared" si="21"/>
        <v>4.0107929074303987E-2</v>
      </c>
      <c r="BI339" s="303">
        <v>48</v>
      </c>
      <c r="BJ339" s="309" t="s">
        <v>3930</v>
      </c>
      <c r="BK339" s="80" t="s">
        <v>4050</v>
      </c>
      <c r="BL339" s="309" t="s">
        <v>2347</v>
      </c>
      <c r="BM339" s="309" t="s">
        <v>1209</v>
      </c>
      <c r="BN339" s="309" t="s">
        <v>1157</v>
      </c>
      <c r="BO339" s="309"/>
      <c r="BP339" s="309"/>
      <c r="BQ339" s="309"/>
      <c r="BR339" s="309"/>
      <c r="BS339" s="309"/>
      <c r="BT339" s="309"/>
      <c r="BU339" s="309"/>
      <c r="BV339" s="309"/>
      <c r="BW339" s="309" t="s">
        <v>2531</v>
      </c>
      <c r="BX339" s="309"/>
      <c r="BY339" s="309" t="s">
        <v>2532</v>
      </c>
      <c r="BZ339" s="324" t="str">
        <f t="shared" si="15"/>
        <v>DISCONTINUED - MR401 UTV Beadlock, 14x7, 4+3/+13mm Offset, 4x110, 80.3mm Centerbore, Machined - Raw , w/ BH-H20875</v>
      </c>
      <c r="CA339" s="324" t="s">
        <v>3880</v>
      </c>
      <c r="CB339" s="324" t="s">
        <v>3879</v>
      </c>
      <c r="CC339" s="313" t="str">
        <f t="shared" si="19"/>
        <v>UTV (4XX)</v>
      </c>
    </row>
    <row r="340" spans="1:81" s="301" customFormat="1" ht="15.75" customHeight="1">
      <c r="A340" s="22">
        <f t="shared" si="18"/>
        <v>337</v>
      </c>
      <c r="B340" s="99" t="s">
        <v>84</v>
      </c>
      <c r="C340" s="29" t="s">
        <v>1090</v>
      </c>
      <c r="D340" s="303" t="s">
        <v>1110</v>
      </c>
      <c r="E340" s="304" t="s">
        <v>2592</v>
      </c>
      <c r="F340" s="304"/>
      <c r="G340" s="304"/>
      <c r="H340" s="304" t="s">
        <v>838</v>
      </c>
      <c r="I340" s="336">
        <v>40179</v>
      </c>
      <c r="J340" s="302">
        <v>43369</v>
      </c>
      <c r="K340" s="293" t="s">
        <v>1274</v>
      </c>
      <c r="L340" s="305">
        <v>159</v>
      </c>
      <c r="M340" s="295"/>
      <c r="N340" s="295"/>
      <c r="O340" s="303">
        <v>15</v>
      </c>
      <c r="P340" s="8">
        <v>4</v>
      </c>
      <c r="Q340" s="29" t="s">
        <v>1753</v>
      </c>
      <c r="R340" s="303">
        <v>5</v>
      </c>
      <c r="S340" s="303">
        <v>205</v>
      </c>
      <c r="T340" s="306">
        <v>-19</v>
      </c>
      <c r="U340" s="331">
        <v>1.75</v>
      </c>
      <c r="V340" s="303" t="s">
        <v>85</v>
      </c>
      <c r="W340" s="311">
        <v>160</v>
      </c>
      <c r="X340" s="307">
        <v>16</v>
      </c>
      <c r="Y340" s="306">
        <v>1600</v>
      </c>
      <c r="Z340" s="306" t="s">
        <v>5480</v>
      </c>
      <c r="AA340" s="306"/>
      <c r="AB340" s="296" t="str">
        <f t="shared" si="20"/>
        <v>15x4, 5x205, -19 OS</v>
      </c>
      <c r="AC340" s="308" t="s">
        <v>85</v>
      </c>
      <c r="AD340" s="298" t="str">
        <f>IFERROR(VLOOKUP(AC340,ACCESSORIES!F:J,5,FALSE),"N/A")</f>
        <v>N/A</v>
      </c>
      <c r="AE340" s="308" t="s">
        <v>85</v>
      </c>
      <c r="AF340" s="309" t="s">
        <v>85</v>
      </c>
      <c r="AG340" s="308"/>
      <c r="AH340" s="308" t="s">
        <v>85</v>
      </c>
      <c r="AI340" s="299" t="str">
        <f>IFERROR(VLOOKUP(AH340,ACCESSORIES!F:J,5,FALSE),"N/A")</f>
        <v>N/A</v>
      </c>
      <c r="AJ340" s="309" t="s">
        <v>266</v>
      </c>
      <c r="AK340" s="309" t="s">
        <v>85</v>
      </c>
      <c r="AL340" s="40" t="str">
        <f>IFERROR(VLOOKUP(AK340,ACCESSORIES!F:J,5,FALSE),"N/A")</f>
        <v>N/A</v>
      </c>
      <c r="AM340" s="309" t="s">
        <v>85</v>
      </c>
      <c r="AN340" s="309">
        <v>16</v>
      </c>
      <c r="AO340" s="309"/>
      <c r="AP340" s="309">
        <v>0</v>
      </c>
      <c r="AQ340" s="309">
        <v>0</v>
      </c>
      <c r="AR340" s="309"/>
      <c r="AS340" s="309">
        <v>12</v>
      </c>
      <c r="AT340" s="309"/>
      <c r="AU340" s="309">
        <v>180</v>
      </c>
      <c r="AV340" s="309" t="s">
        <v>85</v>
      </c>
      <c r="AW340" s="309" t="s">
        <v>85</v>
      </c>
      <c r="AX340" s="81"/>
      <c r="AY340" s="309"/>
      <c r="AZ340" s="310" t="s">
        <v>85</v>
      </c>
      <c r="BA340" s="98" t="str">
        <f>IFERROR(VLOOKUP(AZ340,ACCESSORIES!F:J,5,FALSE),"N/A")</f>
        <v>N/A</v>
      </c>
      <c r="BB340" s="99" t="s">
        <v>1520</v>
      </c>
      <c r="BC340" s="98">
        <f>IFERROR(VLOOKUP(BB340,ACCESSORIES!F:J,5,FALSE),"N/A")</f>
        <v>11</v>
      </c>
      <c r="BD340" s="310">
        <v>19.5</v>
      </c>
      <c r="BE340" s="309">
        <v>17</v>
      </c>
      <c r="BF340" s="309">
        <v>17</v>
      </c>
      <c r="BG340" s="309">
        <v>6</v>
      </c>
      <c r="BH340" s="379">
        <f t="shared" si="21"/>
        <v>2.841516897599999E-2</v>
      </c>
      <c r="BI340" s="303">
        <v>48</v>
      </c>
      <c r="BJ340" s="309" t="s">
        <v>3930</v>
      </c>
      <c r="BK340" s="80" t="s">
        <v>4050</v>
      </c>
      <c r="BL340" s="309"/>
      <c r="BM340" s="309"/>
      <c r="BN340" s="309"/>
      <c r="BO340" s="309"/>
      <c r="BP340" s="309"/>
      <c r="BQ340" s="309"/>
      <c r="BR340" s="309"/>
      <c r="BS340" s="309"/>
      <c r="BT340" s="309"/>
      <c r="BU340" s="309"/>
      <c r="BV340" s="309"/>
      <c r="BW340" s="309"/>
      <c r="BX340" s="309"/>
      <c r="BY340" s="309"/>
      <c r="BZ340" s="324" t="str">
        <f t="shared" si="15"/>
        <v>DISCONTINUED - MR101 Buggy, 15x4, -19mm Offset, 5x205, 160mm Centerbore, Machined - Raw , w/ BH-H24100</v>
      </c>
      <c r="CA340" s="324" t="s">
        <v>3880</v>
      </c>
      <c r="CB340" s="324" t="s">
        <v>3879</v>
      </c>
      <c r="CC340" s="313" t="str">
        <f t="shared" si="19"/>
        <v>RACE (1XX)</v>
      </c>
    </row>
    <row r="341" spans="1:81" s="301" customFormat="1" ht="15.75" customHeight="1">
      <c r="A341" s="22">
        <f t="shared" si="18"/>
        <v>338</v>
      </c>
      <c r="B341" s="99" t="s">
        <v>84</v>
      </c>
      <c r="C341" s="29" t="s">
        <v>1090</v>
      </c>
      <c r="D341" s="303" t="s">
        <v>1108</v>
      </c>
      <c r="E341" s="304" t="s">
        <v>2593</v>
      </c>
      <c r="F341" s="304"/>
      <c r="G341" s="304"/>
      <c r="H341" s="304" t="s">
        <v>866</v>
      </c>
      <c r="I341" s="336">
        <v>41275</v>
      </c>
      <c r="J341" s="302">
        <v>43369</v>
      </c>
      <c r="K341" s="293" t="s">
        <v>1274</v>
      </c>
      <c r="L341" s="305">
        <v>510.5</v>
      </c>
      <c r="M341" s="295"/>
      <c r="N341" s="295"/>
      <c r="O341" s="303">
        <v>20</v>
      </c>
      <c r="P341" s="8">
        <v>9</v>
      </c>
      <c r="Q341" s="29" t="s">
        <v>1452</v>
      </c>
      <c r="R341" s="303">
        <v>6</v>
      </c>
      <c r="S341" s="303">
        <v>6.5</v>
      </c>
      <c r="T341" s="306">
        <v>-12</v>
      </c>
      <c r="U341" s="331">
        <v>4.5</v>
      </c>
      <c r="V341" s="303" t="s">
        <v>85</v>
      </c>
      <c r="W341" s="311">
        <v>108</v>
      </c>
      <c r="X341" s="307">
        <v>49</v>
      </c>
      <c r="Y341" s="306">
        <v>3500</v>
      </c>
      <c r="Z341" s="306" t="s">
        <v>5480</v>
      </c>
      <c r="AA341" s="306"/>
      <c r="AB341" s="296" t="str">
        <f t="shared" si="20"/>
        <v>20x9, 6x6.5, -12 OS</v>
      </c>
      <c r="AC341" s="308" t="s">
        <v>85</v>
      </c>
      <c r="AD341" s="298" t="str">
        <f>IFERROR(VLOOKUP(AC341,ACCESSORIES!F:J,5,FALSE),"N/A")</f>
        <v>N/A</v>
      </c>
      <c r="AE341" s="308" t="s">
        <v>85</v>
      </c>
      <c r="AF341" s="309" t="s">
        <v>85</v>
      </c>
      <c r="AG341" s="308"/>
      <c r="AH341" s="308" t="s">
        <v>85</v>
      </c>
      <c r="AI341" s="299" t="str">
        <f>IFERROR(VLOOKUP(AH341,ACCESSORIES!F:J,5,FALSE),"N/A")</f>
        <v>N/A</v>
      </c>
      <c r="AJ341" s="309" t="s">
        <v>266</v>
      </c>
      <c r="AK341" s="309" t="s">
        <v>85</v>
      </c>
      <c r="AL341" s="40" t="str">
        <f>IFERROR(VLOOKUP(AK341,ACCESSORIES!F:J,5,FALSE),"N/A")</f>
        <v>N/A</v>
      </c>
      <c r="AM341" s="309" t="s">
        <v>85</v>
      </c>
      <c r="AN341" s="309">
        <v>18.3</v>
      </c>
      <c r="AO341" s="309"/>
      <c r="AP341" s="309">
        <v>0</v>
      </c>
      <c r="AQ341" s="309">
        <v>0</v>
      </c>
      <c r="AR341" s="309"/>
      <c r="AS341" s="309">
        <v>54</v>
      </c>
      <c r="AT341" s="309"/>
      <c r="AU341" s="309">
        <v>238</v>
      </c>
      <c r="AV341" s="309" t="s">
        <v>85</v>
      </c>
      <c r="AW341" s="309" t="s">
        <v>85</v>
      </c>
      <c r="AX341" s="81"/>
      <c r="AY341" s="309"/>
      <c r="AZ341" s="310" t="s">
        <v>1816</v>
      </c>
      <c r="BA341" s="98" t="str">
        <f>IFERROR(VLOOKUP(AZ341,ACCESSORIES!F:J,5,FALSE),"N/A")</f>
        <v>N/A</v>
      </c>
      <c r="BB341" s="99" t="s">
        <v>1521</v>
      </c>
      <c r="BC341" s="98">
        <f>IFERROR(VLOOKUP(BB341,ACCESSORIES!F:J,5,FALSE),"N/A")</f>
        <v>11</v>
      </c>
      <c r="BD341" s="310">
        <v>52.5</v>
      </c>
      <c r="BE341" s="309">
        <v>22.8</v>
      </c>
      <c r="BF341" s="309">
        <v>22.8</v>
      </c>
      <c r="BG341" s="309">
        <v>11.1</v>
      </c>
      <c r="BH341" s="379">
        <f t="shared" si="21"/>
        <v>9.4557029982336005E-2</v>
      </c>
      <c r="BI341" s="303">
        <v>24</v>
      </c>
      <c r="BJ341" s="309" t="s">
        <v>3930</v>
      </c>
      <c r="BK341" s="80" t="s">
        <v>4050</v>
      </c>
      <c r="BL341" s="309"/>
      <c r="BM341" s="309"/>
      <c r="BN341" s="309"/>
      <c r="BO341" s="309"/>
      <c r="BP341" s="309"/>
      <c r="BQ341" s="309"/>
      <c r="BR341" s="309"/>
      <c r="BS341" s="309"/>
      <c r="BT341" s="309"/>
      <c r="BU341" s="309"/>
      <c r="BV341" s="309"/>
      <c r="BW341" s="309"/>
      <c r="BX341" s="309"/>
      <c r="BY341" s="309"/>
      <c r="BZ341" s="324" t="str">
        <f t="shared" si="15"/>
        <v>DISCONTINUED - MR105 Beadlock, 20x9, -12mm Offset, 6x6.5, 108mm Centerbore, Machined - Raw , w/ BH-H24125</v>
      </c>
      <c r="CA341" s="324" t="s">
        <v>3880</v>
      </c>
      <c r="CB341" s="324" t="s">
        <v>3879</v>
      </c>
      <c r="CC341" s="313" t="str">
        <f t="shared" si="19"/>
        <v>RACE (1XX)</v>
      </c>
    </row>
    <row r="342" spans="1:81" s="301" customFormat="1" ht="15.75" customHeight="1">
      <c r="A342" s="22">
        <f t="shared" si="18"/>
        <v>339</v>
      </c>
      <c r="B342" s="99" t="s">
        <v>84</v>
      </c>
      <c r="C342" s="29" t="s">
        <v>1093</v>
      </c>
      <c r="D342" s="303" t="s">
        <v>262</v>
      </c>
      <c r="E342" s="304" t="s">
        <v>2594</v>
      </c>
      <c r="F342" s="304"/>
      <c r="G342" s="304"/>
      <c r="H342" s="304" t="s">
        <v>899</v>
      </c>
      <c r="I342" s="336">
        <v>41640</v>
      </c>
      <c r="J342" s="302">
        <v>43369</v>
      </c>
      <c r="K342" s="293" t="s">
        <v>1274</v>
      </c>
      <c r="L342" s="305">
        <v>236.5</v>
      </c>
      <c r="M342" s="295"/>
      <c r="N342" s="295"/>
      <c r="O342" s="303">
        <v>18</v>
      </c>
      <c r="P342" s="8">
        <v>8</v>
      </c>
      <c r="Q342" s="29" t="s">
        <v>1747</v>
      </c>
      <c r="R342" s="303">
        <v>5</v>
      </c>
      <c r="S342" s="303">
        <v>100</v>
      </c>
      <c r="T342" s="306">
        <v>42</v>
      </c>
      <c r="U342" s="331">
        <v>6.2</v>
      </c>
      <c r="V342" s="303" t="s">
        <v>85</v>
      </c>
      <c r="W342" s="311">
        <v>67.099999999999994</v>
      </c>
      <c r="X342" s="307">
        <v>24.6</v>
      </c>
      <c r="Y342" s="306">
        <v>1850</v>
      </c>
      <c r="Z342" s="306" t="s">
        <v>2222</v>
      </c>
      <c r="AA342" s="306"/>
      <c r="AB342" s="296" t="str">
        <f t="shared" si="20"/>
        <v>18x8, 5x100, 42 OS</v>
      </c>
      <c r="AC342" s="308" t="s">
        <v>1624</v>
      </c>
      <c r="AD342" s="298">
        <f>IFERROR(VLOOKUP(AC342,ACCESSORIES!F:J,5,FALSE),"N/A")</f>
        <v>33</v>
      </c>
      <c r="AE342" s="308" t="s">
        <v>85</v>
      </c>
      <c r="AF342" s="309" t="s">
        <v>1886</v>
      </c>
      <c r="AG342" s="308"/>
      <c r="AH342" s="308" t="s">
        <v>85</v>
      </c>
      <c r="AI342" s="299" t="str">
        <f>IFERROR(VLOOKUP(AH342,ACCESSORIES!F:J,5,FALSE),"N/A")</f>
        <v>N/A</v>
      </c>
      <c r="AJ342" s="309" t="s">
        <v>265</v>
      </c>
      <c r="AK342" s="309" t="s">
        <v>1672</v>
      </c>
      <c r="AL342" s="40">
        <f>IFERROR(VLOOKUP(AK342,ACCESSORIES!F:J,5,FALSE),"N/A")</f>
        <v>2.75</v>
      </c>
      <c r="AM342" s="309">
        <v>56.1</v>
      </c>
      <c r="AN342" s="309">
        <v>16</v>
      </c>
      <c r="AO342" s="309"/>
      <c r="AP342" s="309">
        <v>28</v>
      </c>
      <c r="AQ342" s="309">
        <v>37</v>
      </c>
      <c r="AR342" s="309"/>
      <c r="AS342" s="309">
        <v>46</v>
      </c>
      <c r="AT342" s="309"/>
      <c r="AU342" s="309">
        <v>208</v>
      </c>
      <c r="AV342" s="309">
        <v>67.099999999999994</v>
      </c>
      <c r="AW342" s="309">
        <v>25</v>
      </c>
      <c r="AX342" s="81"/>
      <c r="AY342" s="309"/>
      <c r="AZ342" s="310" t="s">
        <v>85</v>
      </c>
      <c r="BA342" s="98" t="str">
        <f>IFERROR(VLOOKUP(AZ342,ACCESSORIES!F:J,5,FALSE),"N/A")</f>
        <v>N/A</v>
      </c>
      <c r="BB342" s="99" t="s">
        <v>85</v>
      </c>
      <c r="BC342" s="98" t="str">
        <f>IFERROR(VLOOKUP(BB342,ACCESSORIES!F:J,5,FALSE),"N/A")</f>
        <v>N/A</v>
      </c>
      <c r="BD342" s="310">
        <v>28.1</v>
      </c>
      <c r="BE342" s="309">
        <v>20.7</v>
      </c>
      <c r="BF342" s="309">
        <v>20.7</v>
      </c>
      <c r="BG342" s="309">
        <v>10</v>
      </c>
      <c r="BH342" s="379">
        <f t="shared" si="21"/>
        <v>7.0216930533599994E-2</v>
      </c>
      <c r="BI342" s="303">
        <v>36</v>
      </c>
      <c r="BJ342" s="309" t="s">
        <v>3930</v>
      </c>
      <c r="BK342" s="80" t="s">
        <v>4050</v>
      </c>
      <c r="BL342" s="309" t="s">
        <v>1257</v>
      </c>
      <c r="BM342" s="309" t="s">
        <v>1185</v>
      </c>
      <c r="BN342" s="309" t="s">
        <v>1258</v>
      </c>
      <c r="BO342" s="309"/>
      <c r="BP342" s="309"/>
      <c r="BQ342" s="309"/>
      <c r="BR342" s="309"/>
      <c r="BS342" s="309"/>
      <c r="BT342" s="309"/>
      <c r="BU342" s="309"/>
      <c r="BV342" s="309"/>
      <c r="BW342" s="309" t="s">
        <v>2555</v>
      </c>
      <c r="BX342" s="309"/>
      <c r="BY342" s="309" t="s">
        <v>2556</v>
      </c>
      <c r="BZ342" s="324" t="str">
        <f t="shared" si="15"/>
        <v>DISCONTINUED - MR501 RALLY, 18x8, +42mm Offset, 5x100, 67.1mm Centerbore, Titanium</v>
      </c>
      <c r="CA342" s="324" t="s">
        <v>3880</v>
      </c>
      <c r="CB342" s="324" t="s">
        <v>3879</v>
      </c>
      <c r="CC342" s="313" t="str">
        <f t="shared" si="19"/>
        <v>RALLY (5XX)</v>
      </c>
    </row>
    <row r="343" spans="1:81" s="301" customFormat="1" ht="15.75" customHeight="1">
      <c r="A343" s="22">
        <f t="shared" si="18"/>
        <v>340</v>
      </c>
      <c r="B343" s="99" t="s">
        <v>84</v>
      </c>
      <c r="C343" s="29" t="s">
        <v>1093</v>
      </c>
      <c r="D343" s="303" t="s">
        <v>262</v>
      </c>
      <c r="E343" s="304" t="s">
        <v>2595</v>
      </c>
      <c r="F343" s="304"/>
      <c r="G343" s="304"/>
      <c r="H343" s="304" t="s">
        <v>897</v>
      </c>
      <c r="I343" s="336">
        <v>41640</v>
      </c>
      <c r="J343" s="302">
        <v>43369</v>
      </c>
      <c r="K343" s="293" t="s">
        <v>1274</v>
      </c>
      <c r="L343" s="305">
        <v>236.5</v>
      </c>
      <c r="M343" s="295"/>
      <c r="N343" s="295"/>
      <c r="O343" s="303">
        <v>18</v>
      </c>
      <c r="P343" s="8">
        <v>8</v>
      </c>
      <c r="Q343" s="29" t="s">
        <v>1845</v>
      </c>
      <c r="R343" s="303">
        <v>5</v>
      </c>
      <c r="S343" s="303">
        <v>4.5</v>
      </c>
      <c r="T343" s="306">
        <v>42</v>
      </c>
      <c r="U343" s="331">
        <v>6.2</v>
      </c>
      <c r="V343" s="303" t="s">
        <v>85</v>
      </c>
      <c r="W343" s="311">
        <v>67.099999999999994</v>
      </c>
      <c r="X343" s="307">
        <v>24.6</v>
      </c>
      <c r="Y343" s="306">
        <v>1850</v>
      </c>
      <c r="Z343" s="306" t="s">
        <v>2222</v>
      </c>
      <c r="AA343" s="306"/>
      <c r="AB343" s="296" t="str">
        <f t="shared" si="20"/>
        <v>18x8, 5x4.5, 42 OS</v>
      </c>
      <c r="AC343" s="308" t="s">
        <v>1624</v>
      </c>
      <c r="AD343" s="298">
        <f>IFERROR(VLOOKUP(AC343,ACCESSORIES!F:J,5,FALSE),"N/A")</f>
        <v>33</v>
      </c>
      <c r="AE343" s="308" t="s">
        <v>85</v>
      </c>
      <c r="AF343" s="309" t="s">
        <v>1886</v>
      </c>
      <c r="AG343" s="308"/>
      <c r="AH343" s="308" t="s">
        <v>85</v>
      </c>
      <c r="AI343" s="299" t="str">
        <f>IFERROR(VLOOKUP(AH343,ACCESSORIES!F:J,5,FALSE),"N/A")</f>
        <v>N/A</v>
      </c>
      <c r="AJ343" s="309" t="s">
        <v>265</v>
      </c>
      <c r="AK343" s="309" t="s">
        <v>1672</v>
      </c>
      <c r="AL343" s="40">
        <f>IFERROR(VLOOKUP(AK343,ACCESSORIES!F:J,5,FALSE),"N/A")</f>
        <v>2.75</v>
      </c>
      <c r="AM343" s="309">
        <v>56.1</v>
      </c>
      <c r="AN343" s="309">
        <v>16</v>
      </c>
      <c r="AO343" s="309"/>
      <c r="AP343" s="309">
        <v>28</v>
      </c>
      <c r="AQ343" s="309">
        <v>37</v>
      </c>
      <c r="AR343" s="309"/>
      <c r="AS343" s="309">
        <v>46</v>
      </c>
      <c r="AT343" s="309"/>
      <c r="AU343" s="309">
        <v>208</v>
      </c>
      <c r="AV343" s="309">
        <v>67.099999999999994</v>
      </c>
      <c r="AW343" s="309">
        <v>25</v>
      </c>
      <c r="AX343" s="81"/>
      <c r="AY343" s="309"/>
      <c r="AZ343" s="310" t="s">
        <v>85</v>
      </c>
      <c r="BA343" s="98" t="str">
        <f>IFERROR(VLOOKUP(AZ343,ACCESSORIES!F:J,5,FALSE),"N/A")</f>
        <v>N/A</v>
      </c>
      <c r="BB343" s="99" t="s">
        <v>85</v>
      </c>
      <c r="BC343" s="98" t="str">
        <f>IFERROR(VLOOKUP(BB343,ACCESSORIES!F:J,5,FALSE),"N/A")</f>
        <v>N/A</v>
      </c>
      <c r="BD343" s="310">
        <v>28.1</v>
      </c>
      <c r="BE343" s="309">
        <v>20.7</v>
      </c>
      <c r="BF343" s="309">
        <v>20.7</v>
      </c>
      <c r="BG343" s="309">
        <v>10</v>
      </c>
      <c r="BH343" s="379">
        <f t="shared" si="21"/>
        <v>7.0216930533599994E-2</v>
      </c>
      <c r="BI343" s="303">
        <v>36</v>
      </c>
      <c r="BJ343" s="309" t="s">
        <v>3930</v>
      </c>
      <c r="BK343" s="80" t="s">
        <v>4050</v>
      </c>
      <c r="BL343" s="309" t="s">
        <v>1257</v>
      </c>
      <c r="BM343" s="309" t="s">
        <v>1185</v>
      </c>
      <c r="BN343" s="309" t="s">
        <v>1258</v>
      </c>
      <c r="BO343" s="309"/>
      <c r="BP343" s="309"/>
      <c r="BQ343" s="309"/>
      <c r="BR343" s="309"/>
      <c r="BS343" s="309"/>
      <c r="BT343" s="309"/>
      <c r="BU343" s="309"/>
      <c r="BV343" s="309"/>
      <c r="BW343" s="309" t="s">
        <v>2555</v>
      </c>
      <c r="BX343" s="309"/>
      <c r="BY343" s="309" t="s">
        <v>2556</v>
      </c>
      <c r="BZ343" s="324" t="str">
        <f t="shared" si="15"/>
        <v>DISCONTINUED - MR501 RALLY, 18x8, +42mm Offset, 5x4.5, 67.1mm Centerbore, Titanium</v>
      </c>
      <c r="CA343" s="324" t="s">
        <v>3880</v>
      </c>
      <c r="CB343" s="324" t="s">
        <v>3879</v>
      </c>
      <c r="CC343" s="313" t="str">
        <f t="shared" si="19"/>
        <v>RALLY (5XX)</v>
      </c>
    </row>
    <row r="344" spans="1:81" s="301" customFormat="1" ht="15.75" customHeight="1">
      <c r="A344" s="22">
        <f t="shared" si="18"/>
        <v>341</v>
      </c>
      <c r="B344" s="99" t="s">
        <v>84</v>
      </c>
      <c r="C344" s="29" t="s">
        <v>1072</v>
      </c>
      <c r="D344" s="303" t="s">
        <v>2105</v>
      </c>
      <c r="E344" s="304" t="s">
        <v>2598</v>
      </c>
      <c r="F344" s="304"/>
      <c r="G344" s="304"/>
      <c r="H344" s="304" t="s">
        <v>2206</v>
      </c>
      <c r="I344" s="336">
        <v>43101</v>
      </c>
      <c r="J344" s="302">
        <v>43370</v>
      </c>
      <c r="K344" s="293" t="s">
        <v>1274</v>
      </c>
      <c r="L344" s="305">
        <v>240.5</v>
      </c>
      <c r="M344" s="295"/>
      <c r="N344" s="295"/>
      <c r="O344" s="303">
        <v>16</v>
      </c>
      <c r="P344" s="8">
        <v>8</v>
      </c>
      <c r="Q344" s="29" t="s">
        <v>1758</v>
      </c>
      <c r="R344" s="303">
        <v>6</v>
      </c>
      <c r="S344" s="303">
        <v>120</v>
      </c>
      <c r="T344" s="306">
        <v>0</v>
      </c>
      <c r="U344" s="331">
        <v>4.5</v>
      </c>
      <c r="V344" s="303" t="s">
        <v>85</v>
      </c>
      <c r="W344" s="311">
        <v>67</v>
      </c>
      <c r="X344" s="307">
        <v>23.3</v>
      </c>
      <c r="Y344" s="306">
        <v>2650</v>
      </c>
      <c r="Z344" s="306" t="s">
        <v>5463</v>
      </c>
      <c r="AA344" s="306"/>
      <c r="AB344" s="296" t="str">
        <f t="shared" si="20"/>
        <v>16x8, 6x120, 0 OS</v>
      </c>
      <c r="AC344" s="308" t="s">
        <v>2171</v>
      </c>
      <c r="AD344" s="298" t="str">
        <f>IFERROR(VLOOKUP(AC344,ACCESSORIES!F:J,5,FALSE),"N/A")</f>
        <v>N/A</v>
      </c>
      <c r="AE344" s="308" t="s">
        <v>85</v>
      </c>
      <c r="AF344" s="309" t="s">
        <v>85</v>
      </c>
      <c r="AG344" s="308"/>
      <c r="AH344" s="308" t="s">
        <v>85</v>
      </c>
      <c r="AI344" s="299" t="str">
        <f>IFERROR(VLOOKUP(AH344,ACCESSORIES!F:J,5,FALSE),"N/A")</f>
        <v>N/A</v>
      </c>
      <c r="AJ344" s="309" t="s">
        <v>265</v>
      </c>
      <c r="AK344" s="309" t="s">
        <v>85</v>
      </c>
      <c r="AL344" s="40" t="str">
        <f>IFERROR(VLOOKUP(AK344,ACCESSORIES!F:J,5,FALSE),"N/A")</f>
        <v>N/A</v>
      </c>
      <c r="AM344" s="309" t="s">
        <v>85</v>
      </c>
      <c r="AN344" s="309">
        <v>16.2</v>
      </c>
      <c r="AO344" s="309"/>
      <c r="AP344" s="309">
        <v>15</v>
      </c>
      <c r="AQ344" s="309">
        <v>26</v>
      </c>
      <c r="AR344" s="309"/>
      <c r="AS344" s="309">
        <v>36</v>
      </c>
      <c r="AT344" s="309"/>
      <c r="AU344" s="309">
        <v>192</v>
      </c>
      <c r="AV344" s="309">
        <v>67</v>
      </c>
      <c r="AW344" s="309">
        <v>38</v>
      </c>
      <c r="AX344" s="81"/>
      <c r="AY344" s="309"/>
      <c r="AZ344" s="310" t="s">
        <v>85</v>
      </c>
      <c r="BA344" s="98" t="str">
        <f>IFERROR(VLOOKUP(AZ344,ACCESSORIES!F:J,5,FALSE),"N/A")</f>
        <v>N/A</v>
      </c>
      <c r="BB344" s="99" t="s">
        <v>85</v>
      </c>
      <c r="BC344" s="98" t="str">
        <f>IFERROR(VLOOKUP(BB344,ACCESSORIES!F:J,5,FALSE),"N/A")</f>
        <v>N/A</v>
      </c>
      <c r="BD344" s="310">
        <v>26.8</v>
      </c>
      <c r="BE344" s="309">
        <v>18.8</v>
      </c>
      <c r="BF344" s="309">
        <v>18.8</v>
      </c>
      <c r="BG344" s="309">
        <v>10.6</v>
      </c>
      <c r="BH344" s="379">
        <f t="shared" si="21"/>
        <v>6.1393545341695985E-2</v>
      </c>
      <c r="BI344" s="303">
        <v>36</v>
      </c>
      <c r="BJ344" s="309" t="s">
        <v>3930</v>
      </c>
      <c r="BK344" s="80" t="s">
        <v>4050</v>
      </c>
      <c r="BL344" s="309"/>
      <c r="BM344" s="309"/>
      <c r="BN344" s="309"/>
      <c r="BO344" s="309"/>
      <c r="BP344" s="309"/>
      <c r="BQ344" s="309"/>
      <c r="BR344" s="309"/>
      <c r="BS344" s="309"/>
      <c r="BT344" s="309"/>
      <c r="BU344" s="309"/>
      <c r="BV344" s="309"/>
      <c r="BW344" s="309"/>
      <c r="BX344" s="309"/>
      <c r="BY344" s="309"/>
      <c r="BZ344" s="324" t="str">
        <f t="shared" si="15"/>
        <v>DISCONTINUED - MR315, 16x8, 0mm Offset, 6x120, 67mm Centerbore, Method Bronze - Matte Black Lip</v>
      </c>
      <c r="CA344" s="324" t="s">
        <v>3880</v>
      </c>
      <c r="CB344" s="324" t="s">
        <v>3879</v>
      </c>
      <c r="CC344" s="313" t="str">
        <f t="shared" si="19"/>
        <v>STREET (3XX)</v>
      </c>
    </row>
    <row r="345" spans="1:81" s="301" customFormat="1" ht="15.75" customHeight="1">
      <c r="A345" s="22">
        <f t="shared" si="18"/>
        <v>342</v>
      </c>
      <c r="B345" s="99" t="s">
        <v>84</v>
      </c>
      <c r="C345" s="29" t="s">
        <v>1072</v>
      </c>
      <c r="D345" s="303" t="s">
        <v>2105</v>
      </c>
      <c r="E345" s="304" t="s">
        <v>2599</v>
      </c>
      <c r="F345" s="304"/>
      <c r="G345" s="304"/>
      <c r="H345" s="304" t="s">
        <v>2131</v>
      </c>
      <c r="I345" s="336">
        <v>43101</v>
      </c>
      <c r="J345" s="302">
        <v>43370</v>
      </c>
      <c r="K345" s="293" t="s">
        <v>1274</v>
      </c>
      <c r="L345" s="305">
        <v>240.5</v>
      </c>
      <c r="M345" s="295"/>
      <c r="N345" s="295"/>
      <c r="O345" s="303">
        <v>16</v>
      </c>
      <c r="P345" s="8">
        <v>8</v>
      </c>
      <c r="Q345" s="29" t="s">
        <v>1123</v>
      </c>
      <c r="R345" s="303">
        <v>6</v>
      </c>
      <c r="S345" s="303">
        <v>5.5</v>
      </c>
      <c r="T345" s="306">
        <v>0</v>
      </c>
      <c r="U345" s="331">
        <v>4.5</v>
      </c>
      <c r="V345" s="303" t="s">
        <v>85</v>
      </c>
      <c r="W345" s="311">
        <v>106.25</v>
      </c>
      <c r="X345" s="307">
        <v>23.25</v>
      </c>
      <c r="Y345" s="306">
        <v>2650</v>
      </c>
      <c r="Z345" s="306" t="s">
        <v>5463</v>
      </c>
      <c r="AA345" s="306"/>
      <c r="AB345" s="296" t="str">
        <f t="shared" si="20"/>
        <v>16x8, 6x5.5, 0 OS</v>
      </c>
      <c r="AC345" s="308" t="s">
        <v>2174</v>
      </c>
      <c r="AD345" s="298" t="str">
        <f>IFERROR(VLOOKUP(AC345,ACCESSORIES!F:J,5,FALSE),"N/A")</f>
        <v>N/A</v>
      </c>
      <c r="AE345" s="308" t="s">
        <v>85</v>
      </c>
      <c r="AF345" s="309" t="s">
        <v>85</v>
      </c>
      <c r="AG345" s="308"/>
      <c r="AH345" s="308" t="s">
        <v>85</v>
      </c>
      <c r="AI345" s="299" t="str">
        <f>IFERROR(VLOOKUP(AH345,ACCESSORIES!F:J,5,FALSE),"N/A")</f>
        <v>N/A</v>
      </c>
      <c r="AJ345" s="309" t="s">
        <v>265</v>
      </c>
      <c r="AK345" s="309" t="s">
        <v>1709</v>
      </c>
      <c r="AL345" s="40">
        <f>IFERROR(VLOOKUP(AK345,ACCESSORIES!F:J,5,FALSE),"N/A")</f>
        <v>2.75</v>
      </c>
      <c r="AM345" s="309">
        <v>78.3</v>
      </c>
      <c r="AN345" s="309">
        <v>16.2</v>
      </c>
      <c r="AO345" s="309"/>
      <c r="AP345" s="309">
        <v>8</v>
      </c>
      <c r="AQ345" s="309">
        <v>25</v>
      </c>
      <c r="AR345" s="309"/>
      <c r="AS345" s="309">
        <v>36</v>
      </c>
      <c r="AT345" s="309"/>
      <c r="AU345" s="309">
        <v>192</v>
      </c>
      <c r="AV345" s="309">
        <v>106.25</v>
      </c>
      <c r="AW345" s="309">
        <v>35</v>
      </c>
      <c r="AX345" s="81"/>
      <c r="AY345" s="309"/>
      <c r="AZ345" s="310" t="s">
        <v>85</v>
      </c>
      <c r="BA345" s="98" t="str">
        <f>IFERROR(VLOOKUP(AZ345,ACCESSORIES!F:J,5,FALSE),"N/A")</f>
        <v>N/A</v>
      </c>
      <c r="BB345" s="99" t="s">
        <v>85</v>
      </c>
      <c r="BC345" s="98" t="str">
        <f>IFERROR(VLOOKUP(BB345,ACCESSORIES!F:J,5,FALSE),"N/A")</f>
        <v>N/A</v>
      </c>
      <c r="BD345" s="310">
        <v>26.75</v>
      </c>
      <c r="BE345" s="309">
        <v>18.8</v>
      </c>
      <c r="BF345" s="309">
        <v>18.8</v>
      </c>
      <c r="BG345" s="309">
        <v>10.6</v>
      </c>
      <c r="BH345" s="379">
        <f t="shared" si="21"/>
        <v>6.1393545341695985E-2</v>
      </c>
      <c r="BI345" s="303">
        <v>36</v>
      </c>
      <c r="BJ345" s="309" t="s">
        <v>3930</v>
      </c>
      <c r="BK345" s="80" t="s">
        <v>4050</v>
      </c>
      <c r="BL345" s="309"/>
      <c r="BM345" s="309"/>
      <c r="BN345" s="309"/>
      <c r="BO345" s="309"/>
      <c r="BP345" s="309"/>
      <c r="BQ345" s="309"/>
      <c r="BR345" s="309"/>
      <c r="BS345" s="309"/>
      <c r="BT345" s="309"/>
      <c r="BU345" s="309"/>
      <c r="BV345" s="309"/>
      <c r="BW345" s="309"/>
      <c r="BX345" s="309"/>
      <c r="BY345" s="309"/>
      <c r="BZ345" s="324" t="str">
        <f t="shared" si="15"/>
        <v>DISCONTINUED - MR315, 16x8, 0mm Offset, 6x5.5, 106.25mm Centerbore, Method Bronze - Matte Black Lip</v>
      </c>
      <c r="CA345" s="324" t="s">
        <v>3880</v>
      </c>
      <c r="CB345" s="324" t="s">
        <v>3879</v>
      </c>
      <c r="CC345" s="313" t="str">
        <f t="shared" si="19"/>
        <v>STREET (3XX)</v>
      </c>
    </row>
    <row r="346" spans="1:81" s="301" customFormat="1" ht="15.75" customHeight="1">
      <c r="A346" s="22">
        <f t="shared" si="18"/>
        <v>343</v>
      </c>
      <c r="B346" s="99" t="s">
        <v>84</v>
      </c>
      <c r="C346" s="29" t="s">
        <v>1072</v>
      </c>
      <c r="D346" s="303" t="s">
        <v>2105</v>
      </c>
      <c r="E346" s="304" t="s">
        <v>2600</v>
      </c>
      <c r="F346" s="304"/>
      <c r="G346" s="304"/>
      <c r="H346" s="304" t="s">
        <v>2133</v>
      </c>
      <c r="I346" s="336">
        <v>43101</v>
      </c>
      <c r="J346" s="302">
        <v>43370</v>
      </c>
      <c r="K346" s="293" t="s">
        <v>1274</v>
      </c>
      <c r="L346" s="305">
        <v>257.5</v>
      </c>
      <c r="M346" s="295"/>
      <c r="N346" s="295"/>
      <c r="O346" s="303">
        <v>17</v>
      </c>
      <c r="P346" s="8">
        <v>8.5</v>
      </c>
      <c r="Q346" s="29" t="s">
        <v>1755</v>
      </c>
      <c r="R346" s="303">
        <v>5</v>
      </c>
      <c r="S346" s="303">
        <v>5</v>
      </c>
      <c r="T346" s="306">
        <v>0</v>
      </c>
      <c r="U346" s="331">
        <v>4.75</v>
      </c>
      <c r="V346" s="303" t="s">
        <v>85</v>
      </c>
      <c r="W346" s="311">
        <v>71.5</v>
      </c>
      <c r="X346" s="307">
        <v>27</v>
      </c>
      <c r="Y346" s="306">
        <v>2650</v>
      </c>
      <c r="Z346" s="306" t="s">
        <v>5463</v>
      </c>
      <c r="AA346" s="306"/>
      <c r="AB346" s="296" t="str">
        <f t="shared" si="20"/>
        <v>17x8.5, 5x5, 0 OS</v>
      </c>
      <c r="AC346" s="308" t="s">
        <v>2173</v>
      </c>
      <c r="AD346" s="298" t="str">
        <f>IFERROR(VLOOKUP(AC346,ACCESSORIES!F:J,5,FALSE),"N/A")</f>
        <v>N/A</v>
      </c>
      <c r="AE346" s="308" t="s">
        <v>85</v>
      </c>
      <c r="AF346" s="309" t="s">
        <v>85</v>
      </c>
      <c r="AG346" s="308"/>
      <c r="AH346" s="308" t="s">
        <v>85</v>
      </c>
      <c r="AI346" s="299" t="str">
        <f>IFERROR(VLOOKUP(AH346,ACCESSORIES!F:J,5,FALSE),"N/A")</f>
        <v>N/A</v>
      </c>
      <c r="AJ346" s="309" t="s">
        <v>266</v>
      </c>
      <c r="AK346" s="309" t="s">
        <v>85</v>
      </c>
      <c r="AL346" s="40" t="str">
        <f>IFERROR(VLOOKUP(AK346,ACCESSORIES!F:J,5,FALSE),"N/A")</f>
        <v>N/A</v>
      </c>
      <c r="AM346" s="309" t="s">
        <v>85</v>
      </c>
      <c r="AN346" s="309">
        <v>16.2</v>
      </c>
      <c r="AO346" s="309"/>
      <c r="AP346" s="309">
        <v>8</v>
      </c>
      <c r="AQ346" s="309">
        <v>19</v>
      </c>
      <c r="AR346" s="309"/>
      <c r="AS346" s="309">
        <v>45</v>
      </c>
      <c r="AT346" s="309"/>
      <c r="AU346" s="309">
        <v>203</v>
      </c>
      <c r="AV346" s="309">
        <v>71.5</v>
      </c>
      <c r="AW346" s="309">
        <v>38</v>
      </c>
      <c r="AX346" s="81"/>
      <c r="AY346" s="309"/>
      <c r="AZ346" s="310" t="s">
        <v>85</v>
      </c>
      <c r="BA346" s="98" t="str">
        <f>IFERROR(VLOOKUP(AZ346,ACCESSORIES!F:J,5,FALSE),"N/A")</f>
        <v>N/A</v>
      </c>
      <c r="BB346" s="99" t="s">
        <v>85</v>
      </c>
      <c r="BC346" s="98" t="str">
        <f>IFERROR(VLOOKUP(BB346,ACCESSORIES!F:J,5,FALSE),"N/A")</f>
        <v>N/A</v>
      </c>
      <c r="BD346" s="310">
        <v>30.5</v>
      </c>
      <c r="BE346" s="309">
        <v>19.8</v>
      </c>
      <c r="BF346" s="309">
        <v>19.8</v>
      </c>
      <c r="BG346" s="309">
        <v>10.7</v>
      </c>
      <c r="BH346" s="379">
        <f t="shared" si="21"/>
        <v>6.8740914904991998E-2</v>
      </c>
      <c r="BI346" s="303">
        <v>36</v>
      </c>
      <c r="BJ346" s="309" t="s">
        <v>3930</v>
      </c>
      <c r="BK346" s="80" t="s">
        <v>4050</v>
      </c>
      <c r="BL346" s="309"/>
      <c r="BM346" s="309"/>
      <c r="BN346" s="309"/>
      <c r="BO346" s="309"/>
      <c r="BP346" s="309"/>
      <c r="BQ346" s="309"/>
      <c r="BR346" s="309"/>
      <c r="BS346" s="309"/>
      <c r="BT346" s="309"/>
      <c r="BU346" s="309"/>
      <c r="BV346" s="309"/>
      <c r="BW346" s="309"/>
      <c r="BX346" s="309"/>
      <c r="BY346" s="309"/>
      <c r="BZ346" s="324" t="str">
        <f t="shared" si="15"/>
        <v>DISCONTINUED - MR315, 17x8.5, 0mm Offset, 5x5, 71.5mm Centerbore, Method Bronze - Matte Black Lip</v>
      </c>
      <c r="CA346" s="324" t="s">
        <v>3880</v>
      </c>
      <c r="CB346" s="324" t="s">
        <v>3879</v>
      </c>
      <c r="CC346" s="313" t="str">
        <f t="shared" si="19"/>
        <v>STREET (3XX)</v>
      </c>
    </row>
    <row r="347" spans="1:81" s="301" customFormat="1" ht="15.75" customHeight="1">
      <c r="A347" s="22">
        <f t="shared" si="18"/>
        <v>344</v>
      </c>
      <c r="B347" s="99" t="s">
        <v>84</v>
      </c>
      <c r="C347" s="29" t="s">
        <v>1072</v>
      </c>
      <c r="D347" s="303" t="s">
        <v>2105</v>
      </c>
      <c r="E347" s="304" t="s">
        <v>2601</v>
      </c>
      <c r="F347" s="304"/>
      <c r="G347" s="304"/>
      <c r="H347" s="304" t="s">
        <v>2135</v>
      </c>
      <c r="I347" s="336">
        <v>43101</v>
      </c>
      <c r="J347" s="302">
        <v>43370</v>
      </c>
      <c r="K347" s="293" t="s">
        <v>1274</v>
      </c>
      <c r="L347" s="305">
        <v>257.5</v>
      </c>
      <c r="M347" s="295"/>
      <c r="N347" s="295"/>
      <c r="O347" s="303">
        <v>17</v>
      </c>
      <c r="P347" s="8">
        <v>8.5</v>
      </c>
      <c r="Q347" s="29" t="s">
        <v>1751</v>
      </c>
      <c r="R347" s="303">
        <v>5</v>
      </c>
      <c r="S347" s="303">
        <v>150</v>
      </c>
      <c r="T347" s="306">
        <v>0</v>
      </c>
      <c r="U347" s="331">
        <v>4.75</v>
      </c>
      <c r="V347" s="303" t="s">
        <v>85</v>
      </c>
      <c r="W347" s="311">
        <v>110.5</v>
      </c>
      <c r="X347" s="307">
        <v>27</v>
      </c>
      <c r="Y347" s="306">
        <v>2650</v>
      </c>
      <c r="Z347" s="306" t="s">
        <v>5463</v>
      </c>
      <c r="AA347" s="306"/>
      <c r="AB347" s="296" t="str">
        <f t="shared" si="20"/>
        <v>17x8.5, 5x150, 0 OS</v>
      </c>
      <c r="AC347" s="308" t="s">
        <v>2175</v>
      </c>
      <c r="AD347" s="298" t="str">
        <f>IFERROR(VLOOKUP(AC347,ACCESSORIES!F:J,5,FALSE),"N/A")</f>
        <v>N/A</v>
      </c>
      <c r="AE347" s="308" t="s">
        <v>85</v>
      </c>
      <c r="AF347" s="309" t="s">
        <v>85</v>
      </c>
      <c r="AG347" s="308"/>
      <c r="AH347" s="308" t="s">
        <v>85</v>
      </c>
      <c r="AI347" s="299" t="str">
        <f>IFERROR(VLOOKUP(AH347,ACCESSORIES!F:J,5,FALSE),"N/A")</f>
        <v>N/A</v>
      </c>
      <c r="AJ347" s="309" t="s">
        <v>266</v>
      </c>
      <c r="AK347" s="309" t="s">
        <v>85</v>
      </c>
      <c r="AL347" s="40" t="str">
        <f>IFERROR(VLOOKUP(AK347,ACCESSORIES!F:J,5,FALSE),"N/A")</f>
        <v>N/A</v>
      </c>
      <c r="AM347" s="309" t="s">
        <v>85</v>
      </c>
      <c r="AN347" s="309">
        <v>16.2</v>
      </c>
      <c r="AO347" s="309"/>
      <c r="AP347" s="309">
        <v>0</v>
      </c>
      <c r="AQ347" s="309">
        <v>15</v>
      </c>
      <c r="AR347" s="309"/>
      <c r="AS347" s="309">
        <v>45</v>
      </c>
      <c r="AT347" s="309"/>
      <c r="AU347" s="309">
        <v>203</v>
      </c>
      <c r="AV347" s="309">
        <v>110.5</v>
      </c>
      <c r="AW347" s="309">
        <v>38</v>
      </c>
      <c r="AX347" s="81"/>
      <c r="AY347" s="309"/>
      <c r="AZ347" s="310" t="s">
        <v>85</v>
      </c>
      <c r="BA347" s="98" t="str">
        <f>IFERROR(VLOOKUP(AZ347,ACCESSORIES!F:J,5,FALSE),"N/A")</f>
        <v>N/A</v>
      </c>
      <c r="BB347" s="99" t="s">
        <v>85</v>
      </c>
      <c r="BC347" s="98" t="str">
        <f>IFERROR(VLOOKUP(BB347,ACCESSORIES!F:J,5,FALSE),"N/A")</f>
        <v>N/A</v>
      </c>
      <c r="BD347" s="310">
        <v>30.5</v>
      </c>
      <c r="BE347" s="309">
        <v>19.8</v>
      </c>
      <c r="BF347" s="309">
        <v>19.8</v>
      </c>
      <c r="BG347" s="309">
        <v>10.7</v>
      </c>
      <c r="BH347" s="379">
        <f t="shared" si="21"/>
        <v>6.8740914904991998E-2</v>
      </c>
      <c r="BI347" s="303">
        <v>36</v>
      </c>
      <c r="BJ347" s="309" t="s">
        <v>3930</v>
      </c>
      <c r="BK347" s="80" t="s">
        <v>4050</v>
      </c>
      <c r="BL347" s="309"/>
      <c r="BM347" s="309"/>
      <c r="BN347" s="309"/>
      <c r="BO347" s="309"/>
      <c r="BP347" s="309"/>
      <c r="BQ347" s="309"/>
      <c r="BR347" s="309"/>
      <c r="BS347" s="309"/>
      <c r="BT347" s="309"/>
      <c r="BU347" s="309"/>
      <c r="BV347" s="309"/>
      <c r="BW347" s="309"/>
      <c r="BX347" s="309"/>
      <c r="BY347" s="309"/>
      <c r="BZ347" s="324" t="str">
        <f t="shared" si="15"/>
        <v>DISCONTINUED - MR315, 17x8.5, 0mm Offset, 5x150, 110.5mm Centerbore, Method Bronze - Matte Black Lip</v>
      </c>
      <c r="CA347" s="324" t="s">
        <v>3880</v>
      </c>
      <c r="CB347" s="324" t="s">
        <v>3879</v>
      </c>
      <c r="CC347" s="313" t="str">
        <f t="shared" si="19"/>
        <v>STREET (3XX)</v>
      </c>
    </row>
    <row r="348" spans="1:81" s="301" customFormat="1" ht="15.75" customHeight="1">
      <c r="A348" s="22">
        <f t="shared" si="18"/>
        <v>345</v>
      </c>
      <c r="B348" s="99" t="s">
        <v>84</v>
      </c>
      <c r="C348" s="29" t="s">
        <v>1072</v>
      </c>
      <c r="D348" s="303" t="s">
        <v>2105</v>
      </c>
      <c r="E348" s="304" t="s">
        <v>2602</v>
      </c>
      <c r="F348" s="304"/>
      <c r="G348" s="304"/>
      <c r="H348" s="304" t="s">
        <v>2137</v>
      </c>
      <c r="I348" s="336">
        <v>43101</v>
      </c>
      <c r="J348" s="302">
        <v>43370</v>
      </c>
      <c r="K348" s="293" t="s">
        <v>1274</v>
      </c>
      <c r="L348" s="305">
        <v>257.5</v>
      </c>
      <c r="M348" s="295"/>
      <c r="N348" s="295"/>
      <c r="O348" s="303">
        <v>17</v>
      </c>
      <c r="P348" s="8">
        <v>8.5</v>
      </c>
      <c r="Q348" s="29" t="s">
        <v>1758</v>
      </c>
      <c r="R348" s="303">
        <v>6</v>
      </c>
      <c r="S348" s="303">
        <v>120</v>
      </c>
      <c r="T348" s="306">
        <v>0</v>
      </c>
      <c r="U348" s="331">
        <v>4.75</v>
      </c>
      <c r="V348" s="303" t="s">
        <v>85</v>
      </c>
      <c r="W348" s="311">
        <v>67</v>
      </c>
      <c r="X348" s="307">
        <v>27</v>
      </c>
      <c r="Y348" s="306">
        <v>2650</v>
      </c>
      <c r="Z348" s="306" t="s">
        <v>5463</v>
      </c>
      <c r="AA348" s="306"/>
      <c r="AB348" s="296" t="str">
        <f t="shared" si="20"/>
        <v>17x8.5, 6x120, 0 OS</v>
      </c>
      <c r="AC348" s="308" t="s">
        <v>2171</v>
      </c>
      <c r="AD348" s="298" t="str">
        <f>IFERROR(VLOOKUP(AC348,ACCESSORIES!F:J,5,FALSE),"N/A")</f>
        <v>N/A</v>
      </c>
      <c r="AE348" s="308" t="s">
        <v>85</v>
      </c>
      <c r="AF348" s="309" t="s">
        <v>85</v>
      </c>
      <c r="AG348" s="308"/>
      <c r="AH348" s="308" t="s">
        <v>85</v>
      </c>
      <c r="AI348" s="299" t="str">
        <f>IFERROR(VLOOKUP(AH348,ACCESSORIES!F:J,5,FALSE),"N/A")</f>
        <v>N/A</v>
      </c>
      <c r="AJ348" s="309" t="s">
        <v>265</v>
      </c>
      <c r="AK348" s="309" t="s">
        <v>85</v>
      </c>
      <c r="AL348" s="40" t="str">
        <f>IFERROR(VLOOKUP(AK348,ACCESSORIES!F:J,5,FALSE),"N/A")</f>
        <v>N/A</v>
      </c>
      <c r="AM348" s="309" t="s">
        <v>85</v>
      </c>
      <c r="AN348" s="309">
        <v>16.2</v>
      </c>
      <c r="AO348" s="309"/>
      <c r="AP348" s="309">
        <v>10</v>
      </c>
      <c r="AQ348" s="309">
        <v>20</v>
      </c>
      <c r="AR348" s="309"/>
      <c r="AS348" s="309">
        <v>45</v>
      </c>
      <c r="AT348" s="309"/>
      <c r="AU348" s="309">
        <v>203</v>
      </c>
      <c r="AV348" s="309">
        <v>67</v>
      </c>
      <c r="AW348" s="309">
        <v>38</v>
      </c>
      <c r="AX348" s="81"/>
      <c r="AY348" s="309"/>
      <c r="AZ348" s="310" t="s">
        <v>85</v>
      </c>
      <c r="BA348" s="98" t="str">
        <f>IFERROR(VLOOKUP(AZ348,ACCESSORIES!F:J,5,FALSE),"N/A")</f>
        <v>N/A</v>
      </c>
      <c r="BB348" s="99" t="s">
        <v>85</v>
      </c>
      <c r="BC348" s="98" t="str">
        <f>IFERROR(VLOOKUP(BB348,ACCESSORIES!F:J,5,FALSE),"N/A")</f>
        <v>N/A</v>
      </c>
      <c r="BD348" s="310">
        <v>30.5</v>
      </c>
      <c r="BE348" s="309">
        <v>19.8</v>
      </c>
      <c r="BF348" s="309">
        <v>19.8</v>
      </c>
      <c r="BG348" s="309">
        <v>10.7</v>
      </c>
      <c r="BH348" s="379">
        <f t="shared" si="21"/>
        <v>6.8740914904991998E-2</v>
      </c>
      <c r="BI348" s="303">
        <v>36</v>
      </c>
      <c r="BJ348" s="309" t="s">
        <v>3930</v>
      </c>
      <c r="BK348" s="80" t="s">
        <v>4050</v>
      </c>
      <c r="BL348" s="309"/>
      <c r="BM348" s="309"/>
      <c r="BN348" s="309"/>
      <c r="BO348" s="309"/>
      <c r="BP348" s="309"/>
      <c r="BQ348" s="309"/>
      <c r="BR348" s="309"/>
      <c r="BS348" s="309"/>
      <c r="BT348" s="309"/>
      <c r="BU348" s="309"/>
      <c r="BV348" s="309"/>
      <c r="BW348" s="309"/>
      <c r="BX348" s="309"/>
      <c r="BY348" s="309"/>
      <c r="BZ348" s="324" t="str">
        <f t="shared" si="15"/>
        <v>DISCONTINUED - MR315, 17x8.5, 0mm Offset, 6x120, 67mm Centerbore, Method Bronze - Matte Black Lip</v>
      </c>
      <c r="CA348" s="324" t="s">
        <v>3880</v>
      </c>
      <c r="CB348" s="324" t="s">
        <v>3879</v>
      </c>
      <c r="CC348" s="313" t="str">
        <f t="shared" si="19"/>
        <v>STREET (3XX)</v>
      </c>
    </row>
    <row r="349" spans="1:81" s="301" customFormat="1" ht="15.75" customHeight="1">
      <c r="A349" s="22">
        <f t="shared" si="18"/>
        <v>346</v>
      </c>
      <c r="B349" s="99" t="s">
        <v>84</v>
      </c>
      <c r="C349" s="29" t="s">
        <v>1072</v>
      </c>
      <c r="D349" s="303" t="s">
        <v>2105</v>
      </c>
      <c r="E349" s="304" t="s">
        <v>2603</v>
      </c>
      <c r="F349" s="304"/>
      <c r="G349" s="304"/>
      <c r="H349" s="304" t="s">
        <v>2139</v>
      </c>
      <c r="I349" s="336">
        <v>43101</v>
      </c>
      <c r="J349" s="302">
        <v>43370</v>
      </c>
      <c r="K349" s="293" t="s">
        <v>1274</v>
      </c>
      <c r="L349" s="305">
        <v>257.5</v>
      </c>
      <c r="M349" s="295"/>
      <c r="N349" s="295"/>
      <c r="O349" s="303">
        <v>17</v>
      </c>
      <c r="P349" s="8">
        <v>8.5</v>
      </c>
      <c r="Q349" s="29" t="s">
        <v>1760</v>
      </c>
      <c r="R349" s="303">
        <v>6</v>
      </c>
      <c r="S349" s="303">
        <v>135</v>
      </c>
      <c r="T349" s="306">
        <v>0</v>
      </c>
      <c r="U349" s="331">
        <v>4.75</v>
      </c>
      <c r="V349" s="303" t="s">
        <v>85</v>
      </c>
      <c r="W349" s="311">
        <v>87</v>
      </c>
      <c r="X349" s="307">
        <v>27</v>
      </c>
      <c r="Y349" s="306">
        <v>2650</v>
      </c>
      <c r="Z349" s="306" t="s">
        <v>5463</v>
      </c>
      <c r="AA349" s="306"/>
      <c r="AB349" s="296" t="str">
        <f t="shared" si="20"/>
        <v>17x8.5, 6x135, 0 OS</v>
      </c>
      <c r="AC349" s="308" t="s">
        <v>2176</v>
      </c>
      <c r="AD349" s="298" t="str">
        <f>IFERROR(VLOOKUP(AC349,ACCESSORIES!F:J,5,FALSE),"N/A")</f>
        <v>N/A</v>
      </c>
      <c r="AE349" s="308" t="s">
        <v>85</v>
      </c>
      <c r="AF349" s="309" t="s">
        <v>85</v>
      </c>
      <c r="AG349" s="308"/>
      <c r="AH349" s="308" t="s">
        <v>85</v>
      </c>
      <c r="AI349" s="299" t="str">
        <f>IFERROR(VLOOKUP(AH349,ACCESSORIES!F:J,5,FALSE),"N/A")</f>
        <v>N/A</v>
      </c>
      <c r="AJ349" s="309" t="s">
        <v>266</v>
      </c>
      <c r="AK349" s="309" t="s">
        <v>85</v>
      </c>
      <c r="AL349" s="40" t="str">
        <f>IFERROR(VLOOKUP(AK349,ACCESSORIES!F:J,5,FALSE),"N/A")</f>
        <v>N/A</v>
      </c>
      <c r="AM349" s="309" t="s">
        <v>85</v>
      </c>
      <c r="AN349" s="309">
        <v>16.2</v>
      </c>
      <c r="AO349" s="309"/>
      <c r="AP349" s="309">
        <v>6</v>
      </c>
      <c r="AQ349" s="309">
        <v>18</v>
      </c>
      <c r="AR349" s="309"/>
      <c r="AS349" s="309">
        <v>45</v>
      </c>
      <c r="AT349" s="309"/>
      <c r="AU349" s="309">
        <v>203</v>
      </c>
      <c r="AV349" s="309">
        <v>87</v>
      </c>
      <c r="AW349" s="309">
        <v>38</v>
      </c>
      <c r="AX349" s="81"/>
      <c r="AY349" s="309"/>
      <c r="AZ349" s="310" t="s">
        <v>85</v>
      </c>
      <c r="BA349" s="98" t="str">
        <f>IFERROR(VLOOKUP(AZ349,ACCESSORIES!F:J,5,FALSE),"N/A")</f>
        <v>N/A</v>
      </c>
      <c r="BB349" s="99" t="s">
        <v>85</v>
      </c>
      <c r="BC349" s="98" t="str">
        <f>IFERROR(VLOOKUP(BB349,ACCESSORIES!F:J,5,FALSE),"N/A")</f>
        <v>N/A</v>
      </c>
      <c r="BD349" s="310">
        <v>30.5</v>
      </c>
      <c r="BE349" s="309">
        <v>19.8</v>
      </c>
      <c r="BF349" s="309">
        <v>19.8</v>
      </c>
      <c r="BG349" s="309">
        <v>10.7</v>
      </c>
      <c r="BH349" s="379">
        <f t="shared" si="21"/>
        <v>6.8740914904991998E-2</v>
      </c>
      <c r="BI349" s="303">
        <v>36</v>
      </c>
      <c r="BJ349" s="309" t="s">
        <v>3930</v>
      </c>
      <c r="BK349" s="80" t="s">
        <v>4050</v>
      </c>
      <c r="BL349" s="309"/>
      <c r="BM349" s="309"/>
      <c r="BN349" s="309"/>
      <c r="BO349" s="309"/>
      <c r="BP349" s="309"/>
      <c r="BQ349" s="309"/>
      <c r="BR349" s="309"/>
      <c r="BS349" s="309"/>
      <c r="BT349" s="309"/>
      <c r="BU349" s="309"/>
      <c r="BV349" s="309"/>
      <c r="BW349" s="309"/>
      <c r="BX349" s="309"/>
      <c r="BY349" s="309"/>
      <c r="BZ349" s="324" t="str">
        <f t="shared" si="15"/>
        <v>DISCONTINUED - MR315, 17x8.5, 0mm Offset, 6x135, 87mm Centerbore, Method Bronze - Matte Black Lip</v>
      </c>
      <c r="CA349" s="324" t="s">
        <v>3880</v>
      </c>
      <c r="CB349" s="324" t="s">
        <v>3879</v>
      </c>
      <c r="CC349" s="313" t="str">
        <f t="shared" si="19"/>
        <v>STREET (3XX)</v>
      </c>
    </row>
    <row r="350" spans="1:81" s="301" customFormat="1" ht="15.75" customHeight="1">
      <c r="A350" s="22">
        <f t="shared" si="18"/>
        <v>347</v>
      </c>
      <c r="B350" s="99" t="s">
        <v>84</v>
      </c>
      <c r="C350" s="29" t="s">
        <v>1072</v>
      </c>
      <c r="D350" s="303" t="s">
        <v>2105</v>
      </c>
      <c r="E350" s="304" t="s">
        <v>2604</v>
      </c>
      <c r="F350" s="304"/>
      <c r="G350" s="304"/>
      <c r="H350" s="304" t="s">
        <v>2141</v>
      </c>
      <c r="I350" s="336">
        <v>43101</v>
      </c>
      <c r="J350" s="302">
        <v>43370</v>
      </c>
      <c r="K350" s="293" t="s">
        <v>1274</v>
      </c>
      <c r="L350" s="305">
        <v>257.5</v>
      </c>
      <c r="M350" s="295"/>
      <c r="N350" s="295"/>
      <c r="O350" s="303">
        <v>17</v>
      </c>
      <c r="P350" s="8">
        <v>8.5</v>
      </c>
      <c r="Q350" s="29" t="s">
        <v>1123</v>
      </c>
      <c r="R350" s="303">
        <v>6</v>
      </c>
      <c r="S350" s="303">
        <v>5.5</v>
      </c>
      <c r="T350" s="306">
        <v>0</v>
      </c>
      <c r="U350" s="331">
        <v>4.75</v>
      </c>
      <c r="V350" s="303" t="s">
        <v>85</v>
      </c>
      <c r="W350" s="311">
        <v>106.25</v>
      </c>
      <c r="X350" s="307">
        <v>27</v>
      </c>
      <c r="Y350" s="306">
        <v>2650</v>
      </c>
      <c r="Z350" s="306" t="s">
        <v>5463</v>
      </c>
      <c r="AA350" s="306"/>
      <c r="AB350" s="296" t="str">
        <f t="shared" si="20"/>
        <v>17x8.5, 6x5.5, 0 OS</v>
      </c>
      <c r="AC350" s="308" t="s">
        <v>2174</v>
      </c>
      <c r="AD350" s="298" t="str">
        <f>IFERROR(VLOOKUP(AC350,ACCESSORIES!F:J,5,FALSE),"N/A")</f>
        <v>N/A</v>
      </c>
      <c r="AE350" s="308" t="s">
        <v>85</v>
      </c>
      <c r="AF350" s="309" t="s">
        <v>85</v>
      </c>
      <c r="AG350" s="308"/>
      <c r="AH350" s="308" t="s">
        <v>85</v>
      </c>
      <c r="AI350" s="299" t="str">
        <f>IFERROR(VLOOKUP(AH350,ACCESSORIES!F:J,5,FALSE),"N/A")</f>
        <v>N/A</v>
      </c>
      <c r="AJ350" s="309" t="s">
        <v>265</v>
      </c>
      <c r="AK350" s="309" t="s">
        <v>1709</v>
      </c>
      <c r="AL350" s="40">
        <f>IFERROR(VLOOKUP(AK350,ACCESSORIES!F:J,5,FALSE),"N/A")</f>
        <v>2.75</v>
      </c>
      <c r="AM350" s="309">
        <v>78.3</v>
      </c>
      <c r="AN350" s="309">
        <v>16.2</v>
      </c>
      <c r="AO350" s="309"/>
      <c r="AP350" s="309">
        <v>6</v>
      </c>
      <c r="AQ350" s="309">
        <v>18</v>
      </c>
      <c r="AR350" s="309"/>
      <c r="AS350" s="309">
        <v>45</v>
      </c>
      <c r="AT350" s="309"/>
      <c r="AU350" s="309">
        <v>203</v>
      </c>
      <c r="AV350" s="309">
        <v>106.25</v>
      </c>
      <c r="AW350" s="309">
        <v>38</v>
      </c>
      <c r="AX350" s="81"/>
      <c r="AY350" s="309"/>
      <c r="AZ350" s="310" t="s">
        <v>85</v>
      </c>
      <c r="BA350" s="98" t="str">
        <f>IFERROR(VLOOKUP(AZ350,ACCESSORIES!F:J,5,FALSE),"N/A")</f>
        <v>N/A</v>
      </c>
      <c r="BB350" s="99" t="s">
        <v>85</v>
      </c>
      <c r="BC350" s="98" t="str">
        <f>IFERROR(VLOOKUP(BB350,ACCESSORIES!F:J,5,FALSE),"N/A")</f>
        <v>N/A</v>
      </c>
      <c r="BD350" s="310">
        <v>30.5</v>
      </c>
      <c r="BE350" s="309">
        <v>19.8</v>
      </c>
      <c r="BF350" s="309">
        <v>19.8</v>
      </c>
      <c r="BG350" s="309">
        <v>10.7</v>
      </c>
      <c r="BH350" s="379">
        <f t="shared" si="21"/>
        <v>6.8740914904991998E-2</v>
      </c>
      <c r="BI350" s="303">
        <v>36</v>
      </c>
      <c r="BJ350" s="309" t="s">
        <v>3930</v>
      </c>
      <c r="BK350" s="80" t="s">
        <v>4050</v>
      </c>
      <c r="BL350" s="309"/>
      <c r="BM350" s="309"/>
      <c r="BN350" s="309"/>
      <c r="BO350" s="309"/>
      <c r="BP350" s="309"/>
      <c r="BQ350" s="309"/>
      <c r="BR350" s="309"/>
      <c r="BS350" s="309"/>
      <c r="BT350" s="309"/>
      <c r="BU350" s="309"/>
      <c r="BV350" s="309"/>
      <c r="BW350" s="309"/>
      <c r="BX350" s="309"/>
      <c r="BY350" s="309"/>
      <c r="BZ350" s="324" t="str">
        <f t="shared" si="15"/>
        <v>DISCONTINUED - MR315, 17x8.5, 0mm Offset, 6x5.5, 106.25mm Centerbore, Method Bronze - Matte Black Lip</v>
      </c>
      <c r="CA350" s="324" t="s">
        <v>3880</v>
      </c>
      <c r="CB350" s="324" t="s">
        <v>3879</v>
      </c>
      <c r="CC350" s="313" t="str">
        <f t="shared" si="19"/>
        <v>STREET (3XX)</v>
      </c>
    </row>
    <row r="351" spans="1:81" s="301" customFormat="1" ht="15.75" customHeight="1">
      <c r="A351" s="22">
        <f t="shared" si="18"/>
        <v>348</v>
      </c>
      <c r="B351" s="99" t="s">
        <v>84</v>
      </c>
      <c r="C351" s="29" t="s">
        <v>1072</v>
      </c>
      <c r="D351" s="303" t="s">
        <v>2105</v>
      </c>
      <c r="E351" s="304" t="s">
        <v>2605</v>
      </c>
      <c r="F351" s="304"/>
      <c r="G351" s="304"/>
      <c r="H351" s="304" t="s">
        <v>2142</v>
      </c>
      <c r="I351" s="336">
        <v>43101</v>
      </c>
      <c r="J351" s="302">
        <v>43370</v>
      </c>
      <c r="K351" s="293" t="s">
        <v>1274</v>
      </c>
      <c r="L351" s="305">
        <v>257.5</v>
      </c>
      <c r="M351" s="295"/>
      <c r="N351" s="295"/>
      <c r="O351" s="303">
        <v>17</v>
      </c>
      <c r="P351" s="8">
        <v>8.5</v>
      </c>
      <c r="Q351" s="29" t="s">
        <v>1123</v>
      </c>
      <c r="R351" s="303">
        <v>6</v>
      </c>
      <c r="S351" s="303">
        <v>5.5</v>
      </c>
      <c r="T351" s="306">
        <v>0</v>
      </c>
      <c r="U351" s="331">
        <v>4.75</v>
      </c>
      <c r="V351" s="303" t="s">
        <v>85</v>
      </c>
      <c r="W351" s="311">
        <v>110</v>
      </c>
      <c r="X351" s="307">
        <v>27</v>
      </c>
      <c r="Y351" s="306">
        <v>2650</v>
      </c>
      <c r="Z351" s="306" t="s">
        <v>5463</v>
      </c>
      <c r="AA351" s="306"/>
      <c r="AB351" s="296" t="str">
        <f t="shared" si="20"/>
        <v>17x8.5, 6x5.5, 0 OS</v>
      </c>
      <c r="AC351" s="308" t="s">
        <v>2174</v>
      </c>
      <c r="AD351" s="298" t="str">
        <f>IFERROR(VLOOKUP(AC351,ACCESSORIES!F:J,5,FALSE),"N/A")</f>
        <v>N/A</v>
      </c>
      <c r="AE351" s="308" t="s">
        <v>85</v>
      </c>
      <c r="AF351" s="309" t="s">
        <v>85</v>
      </c>
      <c r="AG351" s="308"/>
      <c r="AH351" s="308" t="s">
        <v>85</v>
      </c>
      <c r="AI351" s="299" t="str">
        <f>IFERROR(VLOOKUP(AH351,ACCESSORIES!F:J,5,FALSE),"N/A")</f>
        <v>N/A</v>
      </c>
      <c r="AJ351" s="309" t="s">
        <v>266</v>
      </c>
      <c r="AK351" s="309" t="s">
        <v>85</v>
      </c>
      <c r="AL351" s="40" t="str">
        <f>IFERROR(VLOOKUP(AK351,ACCESSORIES!F:J,5,FALSE),"N/A")</f>
        <v>N/A</v>
      </c>
      <c r="AM351" s="309" t="s">
        <v>85</v>
      </c>
      <c r="AN351" s="309">
        <v>19</v>
      </c>
      <c r="AO351" s="309"/>
      <c r="AP351" s="309">
        <v>6</v>
      </c>
      <c r="AQ351" s="309">
        <v>18</v>
      </c>
      <c r="AR351" s="309"/>
      <c r="AS351" s="309">
        <v>45</v>
      </c>
      <c r="AT351" s="309"/>
      <c r="AU351" s="309">
        <v>203</v>
      </c>
      <c r="AV351" s="309">
        <v>110</v>
      </c>
      <c r="AW351" s="309">
        <v>38</v>
      </c>
      <c r="AX351" s="81"/>
      <c r="AY351" s="309"/>
      <c r="AZ351" s="310" t="s">
        <v>85</v>
      </c>
      <c r="BA351" s="98" t="str">
        <f>IFERROR(VLOOKUP(AZ351,ACCESSORIES!F:J,5,FALSE),"N/A")</f>
        <v>N/A</v>
      </c>
      <c r="BB351" s="99" t="s">
        <v>85</v>
      </c>
      <c r="BC351" s="98" t="str">
        <f>IFERROR(VLOOKUP(BB351,ACCESSORIES!F:J,5,FALSE),"N/A")</f>
        <v>N/A</v>
      </c>
      <c r="BD351" s="310">
        <v>30.5</v>
      </c>
      <c r="BE351" s="309">
        <v>19.8</v>
      </c>
      <c r="BF351" s="309">
        <v>19.8</v>
      </c>
      <c r="BG351" s="309">
        <v>10.7</v>
      </c>
      <c r="BH351" s="379">
        <f t="shared" si="21"/>
        <v>6.8740914904991998E-2</v>
      </c>
      <c r="BI351" s="303">
        <v>36</v>
      </c>
      <c r="BJ351" s="309" t="s">
        <v>3930</v>
      </c>
      <c r="BK351" s="80" t="s">
        <v>4050</v>
      </c>
      <c r="BL351" s="309"/>
      <c r="BM351" s="309"/>
      <c r="BN351" s="309"/>
      <c r="BO351" s="309"/>
      <c r="BP351" s="309"/>
      <c r="BQ351" s="309"/>
      <c r="BR351" s="309"/>
      <c r="BS351" s="309"/>
      <c r="BT351" s="309"/>
      <c r="BU351" s="309"/>
      <c r="BV351" s="309"/>
      <c r="BW351" s="309"/>
      <c r="BX351" s="309"/>
      <c r="BY351" s="309"/>
      <c r="BZ351" s="324" t="str">
        <f t="shared" si="15"/>
        <v>DISCONTINUED - MR315, 17x8.5, 0mm Offset, 6x5.5, 110mm Centerbore, Method Bronze - Matte Black Lip</v>
      </c>
      <c r="CA351" s="324" t="s">
        <v>3880</v>
      </c>
      <c r="CB351" s="324" t="s">
        <v>3879</v>
      </c>
      <c r="CC351" s="313" t="str">
        <f t="shared" si="19"/>
        <v>STREET (3XX)</v>
      </c>
    </row>
    <row r="352" spans="1:81" s="301" customFormat="1" ht="15.75" customHeight="1">
      <c r="A352" s="22">
        <f t="shared" si="18"/>
        <v>349</v>
      </c>
      <c r="B352" s="99" t="s">
        <v>84</v>
      </c>
      <c r="C352" s="29" t="s">
        <v>1072</v>
      </c>
      <c r="D352" s="303" t="s">
        <v>2105</v>
      </c>
      <c r="E352" s="304" t="s">
        <v>2606</v>
      </c>
      <c r="F352" s="304"/>
      <c r="G352" s="304"/>
      <c r="H352" s="304" t="s">
        <v>2127</v>
      </c>
      <c r="I352" s="336">
        <v>43101</v>
      </c>
      <c r="J352" s="302">
        <v>43370</v>
      </c>
      <c r="K352" s="293" t="s">
        <v>1274</v>
      </c>
      <c r="L352" s="305">
        <v>264.5</v>
      </c>
      <c r="M352" s="295"/>
      <c r="N352" s="295"/>
      <c r="O352" s="303">
        <v>17</v>
      </c>
      <c r="P352" s="8">
        <v>8.5</v>
      </c>
      <c r="Q352" s="29" t="s">
        <v>1762</v>
      </c>
      <c r="R352" s="303">
        <v>8</v>
      </c>
      <c r="S352" s="303">
        <v>6.5</v>
      </c>
      <c r="T352" s="306">
        <v>0</v>
      </c>
      <c r="U352" s="331">
        <v>4.75</v>
      </c>
      <c r="V352" s="303" t="s">
        <v>85</v>
      </c>
      <c r="W352" s="311">
        <v>130.81</v>
      </c>
      <c r="X352" s="307">
        <v>28</v>
      </c>
      <c r="Y352" s="306">
        <v>3640</v>
      </c>
      <c r="Z352" s="306" t="s">
        <v>5463</v>
      </c>
      <c r="AA352" s="306"/>
      <c r="AB352" s="296" t="str">
        <f t="shared" si="20"/>
        <v>17x8.5, 8x6.5, 0 OS</v>
      </c>
      <c r="AC352" s="308" t="s">
        <v>1638</v>
      </c>
      <c r="AD352" s="298">
        <f>IFERROR(VLOOKUP(AC352,ACCESSORIES!F:J,5,FALSE),"N/A")</f>
        <v>33</v>
      </c>
      <c r="AE352" s="308" t="s">
        <v>85</v>
      </c>
      <c r="AF352" s="309" t="s">
        <v>85</v>
      </c>
      <c r="AG352" s="308"/>
      <c r="AH352" s="308" t="s">
        <v>85</v>
      </c>
      <c r="AI352" s="299" t="str">
        <f>IFERROR(VLOOKUP(AH352,ACCESSORIES!F:J,5,FALSE),"N/A")</f>
        <v>N/A</v>
      </c>
      <c r="AJ352" s="309" t="s">
        <v>266</v>
      </c>
      <c r="AK352" s="309" t="s">
        <v>85</v>
      </c>
      <c r="AL352" s="40" t="str">
        <f>IFERROR(VLOOKUP(AK352,ACCESSORIES!F:J,5,FALSE),"N/A")</f>
        <v>N/A</v>
      </c>
      <c r="AM352" s="309" t="s">
        <v>85</v>
      </c>
      <c r="AN352" s="309">
        <v>16.2</v>
      </c>
      <c r="AO352" s="309"/>
      <c r="AP352" s="309">
        <v>0</v>
      </c>
      <c r="AQ352" s="309">
        <v>0</v>
      </c>
      <c r="AR352" s="309"/>
      <c r="AS352" s="309">
        <v>42</v>
      </c>
      <c r="AT352" s="309"/>
      <c r="AU352" s="309">
        <v>202</v>
      </c>
      <c r="AV352" s="309">
        <v>123</v>
      </c>
      <c r="AW352" s="309">
        <v>93</v>
      </c>
      <c r="AX352" s="81"/>
      <c r="AY352" s="309"/>
      <c r="AZ352" s="310" t="s">
        <v>85</v>
      </c>
      <c r="BA352" s="98" t="str">
        <f>IFERROR(VLOOKUP(AZ352,ACCESSORIES!F:J,5,FALSE),"N/A")</f>
        <v>N/A</v>
      </c>
      <c r="BB352" s="99" t="s">
        <v>85</v>
      </c>
      <c r="BC352" s="98" t="str">
        <f>IFERROR(VLOOKUP(BB352,ACCESSORIES!F:J,5,FALSE),"N/A")</f>
        <v>N/A</v>
      </c>
      <c r="BD352" s="310">
        <v>31.5</v>
      </c>
      <c r="BE352" s="309">
        <v>19.8</v>
      </c>
      <c r="BF352" s="309">
        <v>19.8</v>
      </c>
      <c r="BG352" s="309">
        <v>10.7</v>
      </c>
      <c r="BH352" s="379">
        <f t="shared" si="21"/>
        <v>6.8740914904991998E-2</v>
      </c>
      <c r="BI352" s="303">
        <v>36</v>
      </c>
      <c r="BJ352" s="309" t="s">
        <v>3930</v>
      </c>
      <c r="BK352" s="80" t="s">
        <v>4050</v>
      </c>
      <c r="BL352" s="309"/>
      <c r="BM352" s="309"/>
      <c r="BN352" s="309"/>
      <c r="BO352" s="309"/>
      <c r="BP352" s="309"/>
      <c r="BQ352" s="309"/>
      <c r="BR352" s="309"/>
      <c r="BS352" s="309"/>
      <c r="BT352" s="309"/>
      <c r="BU352" s="309"/>
      <c r="BV352" s="309"/>
      <c r="BW352" s="309"/>
      <c r="BX352" s="309"/>
      <c r="BY352" s="309"/>
      <c r="BZ352" s="324" t="str">
        <f t="shared" si="15"/>
        <v>DISCONTINUED - MR315, 17x8.5, 0mm Offset, 8x6.5, 130.81mm Centerbore, Method Bronze - Matte Black Lip</v>
      </c>
      <c r="CA352" s="324" t="s">
        <v>3880</v>
      </c>
      <c r="CB352" s="324" t="s">
        <v>3879</v>
      </c>
      <c r="CC352" s="313" t="str">
        <f t="shared" si="19"/>
        <v>STREET (3XX)</v>
      </c>
    </row>
    <row r="353" spans="1:81" s="301" customFormat="1" ht="15.75" customHeight="1">
      <c r="A353" s="22">
        <f t="shared" si="18"/>
        <v>350</v>
      </c>
      <c r="B353" s="99" t="s">
        <v>84</v>
      </c>
      <c r="C353" s="29" t="s">
        <v>1072</v>
      </c>
      <c r="D353" s="303" t="s">
        <v>2105</v>
      </c>
      <c r="E353" s="304" t="s">
        <v>2607</v>
      </c>
      <c r="F353" s="304"/>
      <c r="G353" s="304"/>
      <c r="H353" s="304" t="s">
        <v>2149</v>
      </c>
      <c r="I353" s="336">
        <v>43101</v>
      </c>
      <c r="J353" s="302">
        <v>43370</v>
      </c>
      <c r="K353" s="293" t="s">
        <v>1274</v>
      </c>
      <c r="L353" s="305">
        <v>264.5</v>
      </c>
      <c r="M353" s="295"/>
      <c r="N353" s="295"/>
      <c r="O353" s="303">
        <v>17</v>
      </c>
      <c r="P353" s="8">
        <v>8.5</v>
      </c>
      <c r="Q353" s="29" t="s">
        <v>1763</v>
      </c>
      <c r="R353" s="303">
        <v>8</v>
      </c>
      <c r="S353" s="303">
        <v>170</v>
      </c>
      <c r="T353" s="306">
        <v>0</v>
      </c>
      <c r="U353" s="331">
        <v>4.75</v>
      </c>
      <c r="V353" s="303" t="s">
        <v>85</v>
      </c>
      <c r="W353" s="311">
        <v>130.81</v>
      </c>
      <c r="X353" s="307">
        <v>28</v>
      </c>
      <c r="Y353" s="306">
        <v>3640</v>
      </c>
      <c r="Z353" s="306" t="s">
        <v>5463</v>
      </c>
      <c r="AA353" s="306"/>
      <c r="AB353" s="296" t="str">
        <f t="shared" si="20"/>
        <v>17x8.5, 8x170, 0 OS</v>
      </c>
      <c r="AC353" s="308" t="s">
        <v>1811</v>
      </c>
      <c r="AD353" s="298">
        <f>IFERROR(VLOOKUP(AC353,ACCESSORIES!F:J,5,FALSE),"N/A")</f>
        <v>33</v>
      </c>
      <c r="AE353" s="308" t="s">
        <v>85</v>
      </c>
      <c r="AF353" s="309" t="s">
        <v>85</v>
      </c>
      <c r="AG353" s="308"/>
      <c r="AH353" s="308" t="s">
        <v>85</v>
      </c>
      <c r="AI353" s="299" t="str">
        <f>IFERROR(VLOOKUP(AH353,ACCESSORIES!F:J,5,FALSE),"N/A")</f>
        <v>N/A</v>
      </c>
      <c r="AJ353" s="309" t="s">
        <v>266</v>
      </c>
      <c r="AK353" s="309" t="s">
        <v>85</v>
      </c>
      <c r="AL353" s="40" t="str">
        <f>IFERROR(VLOOKUP(AK353,ACCESSORIES!F:J,5,FALSE),"N/A")</f>
        <v>N/A</v>
      </c>
      <c r="AM353" s="309" t="s">
        <v>85</v>
      </c>
      <c r="AN353" s="309">
        <v>16.2</v>
      </c>
      <c r="AO353" s="309"/>
      <c r="AP353" s="309">
        <v>0</v>
      </c>
      <c r="AQ353" s="309">
        <v>0</v>
      </c>
      <c r="AR353" s="309"/>
      <c r="AS353" s="309">
        <v>42</v>
      </c>
      <c r="AT353" s="309"/>
      <c r="AU353" s="309">
        <v>202</v>
      </c>
      <c r="AV353" s="309">
        <v>128</v>
      </c>
      <c r="AW353" s="309">
        <v>97</v>
      </c>
      <c r="AX353" s="81"/>
      <c r="AY353" s="309"/>
      <c r="AZ353" s="310" t="s">
        <v>85</v>
      </c>
      <c r="BA353" s="98" t="str">
        <f>IFERROR(VLOOKUP(AZ353,ACCESSORIES!F:J,5,FALSE),"N/A")</f>
        <v>N/A</v>
      </c>
      <c r="BB353" s="99" t="s">
        <v>85</v>
      </c>
      <c r="BC353" s="98" t="str">
        <f>IFERROR(VLOOKUP(BB353,ACCESSORIES!F:J,5,FALSE),"N/A")</f>
        <v>N/A</v>
      </c>
      <c r="BD353" s="310">
        <v>31.5</v>
      </c>
      <c r="BE353" s="309">
        <v>19.8</v>
      </c>
      <c r="BF353" s="309">
        <v>19.8</v>
      </c>
      <c r="BG353" s="309">
        <v>10.7</v>
      </c>
      <c r="BH353" s="379">
        <f t="shared" si="21"/>
        <v>6.8740914904991998E-2</v>
      </c>
      <c r="BI353" s="303">
        <v>36</v>
      </c>
      <c r="BJ353" s="309" t="s">
        <v>3930</v>
      </c>
      <c r="BK353" s="80" t="s">
        <v>4050</v>
      </c>
      <c r="BL353" s="309"/>
      <c r="BM353" s="309"/>
      <c r="BN353" s="309"/>
      <c r="BO353" s="309"/>
      <c r="BP353" s="309"/>
      <c r="BQ353" s="309"/>
      <c r="BR353" s="309"/>
      <c r="BS353" s="309"/>
      <c r="BT353" s="309"/>
      <c r="BU353" s="309"/>
      <c r="BV353" s="309"/>
      <c r="BW353" s="309"/>
      <c r="BX353" s="309"/>
      <c r="BY353" s="309"/>
      <c r="BZ353" s="324" t="str">
        <f t="shared" si="15"/>
        <v>DISCONTINUED - MR315, 17x8.5, 0mm Offset, 8x170, 130.81mm Centerbore, Method Bronze - Matte Black Lip</v>
      </c>
      <c r="CA353" s="324" t="s">
        <v>3880</v>
      </c>
      <c r="CB353" s="324" t="s">
        <v>3879</v>
      </c>
      <c r="CC353" s="313" t="str">
        <f t="shared" si="19"/>
        <v>STREET (3XX)</v>
      </c>
    </row>
    <row r="354" spans="1:81" s="301" customFormat="1" ht="15.75" customHeight="1">
      <c r="A354" s="22">
        <f t="shared" si="18"/>
        <v>351</v>
      </c>
      <c r="B354" s="99" t="s">
        <v>84</v>
      </c>
      <c r="C354" s="29" t="s">
        <v>1072</v>
      </c>
      <c r="D354" s="303" t="s">
        <v>2105</v>
      </c>
      <c r="E354" s="304" t="s">
        <v>2608</v>
      </c>
      <c r="F354" s="304"/>
      <c r="G354" s="304"/>
      <c r="H354" s="304" t="s">
        <v>2150</v>
      </c>
      <c r="I354" s="336">
        <v>43101</v>
      </c>
      <c r="J354" s="302">
        <v>43370</v>
      </c>
      <c r="K354" s="293" t="s">
        <v>1274</v>
      </c>
      <c r="L354" s="305">
        <v>264.5</v>
      </c>
      <c r="M354" s="295"/>
      <c r="N354" s="295"/>
      <c r="O354" s="303">
        <v>17</v>
      </c>
      <c r="P354" s="8">
        <v>8.5</v>
      </c>
      <c r="Q354" s="29" t="s">
        <v>1764</v>
      </c>
      <c r="R354" s="303">
        <v>8</v>
      </c>
      <c r="S354" s="303">
        <v>180</v>
      </c>
      <c r="T354" s="306">
        <v>0</v>
      </c>
      <c r="U354" s="331">
        <v>4.75</v>
      </c>
      <c r="V354" s="303" t="s">
        <v>85</v>
      </c>
      <c r="W354" s="311">
        <v>130.81</v>
      </c>
      <c r="X354" s="307">
        <v>28</v>
      </c>
      <c r="Y354" s="306">
        <v>3640</v>
      </c>
      <c r="Z354" s="306" t="s">
        <v>5463</v>
      </c>
      <c r="AA354" s="306"/>
      <c r="AB354" s="296" t="str">
        <f t="shared" si="20"/>
        <v>17x8.5, 8x180, 0 OS</v>
      </c>
      <c r="AC354" s="308" t="s">
        <v>1638</v>
      </c>
      <c r="AD354" s="298">
        <f>IFERROR(VLOOKUP(AC354,ACCESSORIES!F:J,5,FALSE),"N/A")</f>
        <v>33</v>
      </c>
      <c r="AE354" s="308" t="s">
        <v>85</v>
      </c>
      <c r="AF354" s="309" t="s">
        <v>85</v>
      </c>
      <c r="AG354" s="308"/>
      <c r="AH354" s="308" t="s">
        <v>85</v>
      </c>
      <c r="AI354" s="299" t="str">
        <f>IFERROR(VLOOKUP(AH354,ACCESSORIES!F:J,5,FALSE),"N/A")</f>
        <v>N/A</v>
      </c>
      <c r="AJ354" s="309" t="s">
        <v>266</v>
      </c>
      <c r="AK354" s="309" t="s">
        <v>85</v>
      </c>
      <c r="AL354" s="40" t="str">
        <f>IFERROR(VLOOKUP(AK354,ACCESSORIES!F:J,5,FALSE),"N/A")</f>
        <v>N/A</v>
      </c>
      <c r="AM354" s="309" t="s">
        <v>85</v>
      </c>
      <c r="AN354" s="309">
        <v>16.2</v>
      </c>
      <c r="AO354" s="309"/>
      <c r="AP354" s="309">
        <v>0</v>
      </c>
      <c r="AQ354" s="309">
        <v>0</v>
      </c>
      <c r="AR354" s="309"/>
      <c r="AS354" s="309">
        <v>42</v>
      </c>
      <c r="AT354" s="309"/>
      <c r="AU354" s="309">
        <v>202</v>
      </c>
      <c r="AV354" s="309">
        <v>123</v>
      </c>
      <c r="AW354" s="309">
        <v>93</v>
      </c>
      <c r="AX354" s="81"/>
      <c r="AY354" s="309"/>
      <c r="AZ354" s="310" t="s">
        <v>85</v>
      </c>
      <c r="BA354" s="98" t="str">
        <f>IFERROR(VLOOKUP(AZ354,ACCESSORIES!F:J,5,FALSE),"N/A")</f>
        <v>N/A</v>
      </c>
      <c r="BB354" s="99" t="s">
        <v>85</v>
      </c>
      <c r="BC354" s="98" t="str">
        <f>IFERROR(VLOOKUP(BB354,ACCESSORIES!F:J,5,FALSE),"N/A")</f>
        <v>N/A</v>
      </c>
      <c r="BD354" s="310">
        <v>31.5</v>
      </c>
      <c r="BE354" s="309">
        <v>19.8</v>
      </c>
      <c r="BF354" s="309">
        <v>19.8</v>
      </c>
      <c r="BG354" s="309">
        <v>10.7</v>
      </c>
      <c r="BH354" s="379">
        <f t="shared" si="21"/>
        <v>6.8740914904991998E-2</v>
      </c>
      <c r="BI354" s="303">
        <v>36</v>
      </c>
      <c r="BJ354" s="309" t="s">
        <v>3930</v>
      </c>
      <c r="BK354" s="80" t="s">
        <v>4050</v>
      </c>
      <c r="BL354" s="309"/>
      <c r="BM354" s="309"/>
      <c r="BN354" s="309"/>
      <c r="BO354" s="309"/>
      <c r="BP354" s="309"/>
      <c r="BQ354" s="309"/>
      <c r="BR354" s="309"/>
      <c r="BS354" s="309"/>
      <c r="BT354" s="309"/>
      <c r="BU354" s="309"/>
      <c r="BV354" s="309"/>
      <c r="BW354" s="309"/>
      <c r="BX354" s="309"/>
      <c r="BY354" s="309"/>
      <c r="BZ354" s="324" t="str">
        <f t="shared" si="15"/>
        <v>DISCONTINUED - MR315, 17x8.5, 0mm Offset, 8x180, 130.81mm Centerbore, Method Bronze - Matte Black Lip</v>
      </c>
      <c r="CA354" s="324" t="s">
        <v>3880</v>
      </c>
      <c r="CB354" s="324" t="s">
        <v>3879</v>
      </c>
      <c r="CC354" s="313" t="str">
        <f t="shared" si="19"/>
        <v>STREET (3XX)</v>
      </c>
    </row>
    <row r="355" spans="1:81" s="301" customFormat="1" ht="15.75" customHeight="1">
      <c r="A355" s="22">
        <f t="shared" si="18"/>
        <v>352</v>
      </c>
      <c r="B355" s="99" t="s">
        <v>84</v>
      </c>
      <c r="C355" s="29" t="s">
        <v>1072</v>
      </c>
      <c r="D355" s="303" t="s">
        <v>2105</v>
      </c>
      <c r="E355" s="304" t="s">
        <v>2609</v>
      </c>
      <c r="F355" s="304"/>
      <c r="G355" s="304"/>
      <c r="H355" s="304" t="s">
        <v>2152</v>
      </c>
      <c r="I355" s="336">
        <v>43101</v>
      </c>
      <c r="J355" s="302">
        <v>43370</v>
      </c>
      <c r="K355" s="293" t="s">
        <v>1274</v>
      </c>
      <c r="L355" s="305">
        <v>265.5</v>
      </c>
      <c r="M355" s="295"/>
      <c r="N355" s="295"/>
      <c r="O355" s="303">
        <v>17</v>
      </c>
      <c r="P355" s="8">
        <v>9</v>
      </c>
      <c r="Q355" s="29" t="s">
        <v>1755</v>
      </c>
      <c r="R355" s="303">
        <v>5</v>
      </c>
      <c r="S355" s="303">
        <v>5</v>
      </c>
      <c r="T355" s="306">
        <v>-12</v>
      </c>
      <c r="U355" s="331">
        <v>4.5</v>
      </c>
      <c r="V355" s="303" t="s">
        <v>85</v>
      </c>
      <c r="W355" s="311">
        <v>71.5</v>
      </c>
      <c r="X355" s="307">
        <v>28.1</v>
      </c>
      <c r="Y355" s="306">
        <v>2650</v>
      </c>
      <c r="Z355" s="306" t="s">
        <v>5463</v>
      </c>
      <c r="AA355" s="306"/>
      <c r="AB355" s="296" t="str">
        <f t="shared" si="20"/>
        <v>17x9, 5x5, -12 OS</v>
      </c>
      <c r="AC355" s="308" t="s">
        <v>2173</v>
      </c>
      <c r="AD355" s="298" t="str">
        <f>IFERROR(VLOOKUP(AC355,ACCESSORIES!F:J,5,FALSE),"N/A")</f>
        <v>N/A</v>
      </c>
      <c r="AE355" s="308" t="s">
        <v>85</v>
      </c>
      <c r="AF355" s="309" t="s">
        <v>85</v>
      </c>
      <c r="AG355" s="308"/>
      <c r="AH355" s="308" t="s">
        <v>85</v>
      </c>
      <c r="AI355" s="299" t="str">
        <f>IFERROR(VLOOKUP(AH355,ACCESSORIES!F:J,5,FALSE),"N/A")</f>
        <v>N/A</v>
      </c>
      <c r="AJ355" s="309" t="s">
        <v>266</v>
      </c>
      <c r="AK355" s="309" t="s">
        <v>85</v>
      </c>
      <c r="AL355" s="40" t="str">
        <f>IFERROR(VLOOKUP(AK355,ACCESSORIES!F:J,5,FALSE),"N/A")</f>
        <v>N/A</v>
      </c>
      <c r="AM355" s="309" t="s">
        <v>85</v>
      </c>
      <c r="AN355" s="309">
        <v>16.2</v>
      </c>
      <c r="AO355" s="309"/>
      <c r="AP355" s="309">
        <v>7</v>
      </c>
      <c r="AQ355" s="309">
        <v>17</v>
      </c>
      <c r="AR355" s="309"/>
      <c r="AS355" s="309">
        <v>43</v>
      </c>
      <c r="AT355" s="309"/>
      <c r="AU355" s="309">
        <v>203</v>
      </c>
      <c r="AV355" s="309">
        <v>71.5</v>
      </c>
      <c r="AW355" s="309">
        <v>38</v>
      </c>
      <c r="AX355" s="81"/>
      <c r="AY355" s="309"/>
      <c r="AZ355" s="310" t="s">
        <v>85</v>
      </c>
      <c r="BA355" s="98" t="str">
        <f>IFERROR(VLOOKUP(AZ355,ACCESSORIES!F:J,5,FALSE),"N/A")</f>
        <v>N/A</v>
      </c>
      <c r="BB355" s="99" t="s">
        <v>85</v>
      </c>
      <c r="BC355" s="98" t="str">
        <f>IFERROR(VLOOKUP(BB355,ACCESSORIES!F:J,5,FALSE),"N/A")</f>
        <v>N/A</v>
      </c>
      <c r="BD355" s="310">
        <v>31.6</v>
      </c>
      <c r="BE355" s="309">
        <v>19.8</v>
      </c>
      <c r="BF355" s="309">
        <v>19.8</v>
      </c>
      <c r="BG355" s="309">
        <v>10.7</v>
      </c>
      <c r="BH355" s="379">
        <f t="shared" si="21"/>
        <v>6.8740914904991998E-2</v>
      </c>
      <c r="BI355" s="303">
        <v>36</v>
      </c>
      <c r="BJ355" s="309" t="s">
        <v>3930</v>
      </c>
      <c r="BK355" s="80" t="s">
        <v>4050</v>
      </c>
      <c r="BL355" s="309"/>
      <c r="BM355" s="309"/>
      <c r="BN355" s="309"/>
      <c r="BO355" s="309"/>
      <c r="BP355" s="309"/>
      <c r="BQ355" s="309"/>
      <c r="BR355" s="309"/>
      <c r="BS355" s="309"/>
      <c r="BT355" s="309"/>
      <c r="BU355" s="309"/>
      <c r="BV355" s="309"/>
      <c r="BW355" s="309"/>
      <c r="BX355" s="309"/>
      <c r="BY355" s="309"/>
      <c r="BZ355" s="324" t="str">
        <f t="shared" si="15"/>
        <v>DISCONTINUED - MR315, 17x9, -12mm Offset, 5x5, 71.5mm Centerbore, Method Bronze - Matte Black Lip</v>
      </c>
      <c r="CA355" s="324" t="s">
        <v>3880</v>
      </c>
      <c r="CB355" s="324" t="s">
        <v>3879</v>
      </c>
      <c r="CC355" s="313" t="str">
        <f t="shared" si="19"/>
        <v>STREET (3XX)</v>
      </c>
    </row>
    <row r="356" spans="1:81" s="301" customFormat="1" ht="15.75" customHeight="1">
      <c r="A356" s="22">
        <f t="shared" si="18"/>
        <v>353</v>
      </c>
      <c r="B356" s="99" t="s">
        <v>84</v>
      </c>
      <c r="C356" s="29" t="s">
        <v>1072</v>
      </c>
      <c r="D356" s="303" t="s">
        <v>2105</v>
      </c>
      <c r="E356" s="304" t="s">
        <v>2610</v>
      </c>
      <c r="F356" s="304"/>
      <c r="G356" s="304"/>
      <c r="H356" s="304" t="s">
        <v>2154</v>
      </c>
      <c r="I356" s="336">
        <v>43101</v>
      </c>
      <c r="J356" s="302">
        <v>43370</v>
      </c>
      <c r="K356" s="293" t="s">
        <v>1274</v>
      </c>
      <c r="L356" s="305">
        <v>265.5</v>
      </c>
      <c r="M356" s="295"/>
      <c r="N356" s="295"/>
      <c r="O356" s="303">
        <v>17</v>
      </c>
      <c r="P356" s="8">
        <v>9</v>
      </c>
      <c r="Q356" s="29" t="s">
        <v>1123</v>
      </c>
      <c r="R356" s="303">
        <v>6</v>
      </c>
      <c r="S356" s="303">
        <v>5.5</v>
      </c>
      <c r="T356" s="306">
        <v>-12</v>
      </c>
      <c r="U356" s="331">
        <v>4.5</v>
      </c>
      <c r="V356" s="303" t="s">
        <v>85</v>
      </c>
      <c r="W356" s="311">
        <v>106.25</v>
      </c>
      <c r="X356" s="307">
        <v>28.1</v>
      </c>
      <c r="Y356" s="306">
        <v>2650</v>
      </c>
      <c r="Z356" s="306" t="s">
        <v>5463</v>
      </c>
      <c r="AA356" s="306"/>
      <c r="AB356" s="296" t="str">
        <f t="shared" si="20"/>
        <v>17x9, 6x5.5, -12 OS</v>
      </c>
      <c r="AC356" s="308" t="s">
        <v>2174</v>
      </c>
      <c r="AD356" s="298" t="str">
        <f>IFERROR(VLOOKUP(AC356,ACCESSORIES!F:J,5,FALSE),"N/A")</f>
        <v>N/A</v>
      </c>
      <c r="AE356" s="308" t="s">
        <v>85</v>
      </c>
      <c r="AF356" s="309" t="s">
        <v>85</v>
      </c>
      <c r="AG356" s="308"/>
      <c r="AH356" s="308" t="s">
        <v>85</v>
      </c>
      <c r="AI356" s="299" t="str">
        <f>IFERROR(VLOOKUP(AH356,ACCESSORIES!F:J,5,FALSE),"N/A")</f>
        <v>N/A</v>
      </c>
      <c r="AJ356" s="309" t="s">
        <v>265</v>
      </c>
      <c r="AK356" s="309" t="s">
        <v>1709</v>
      </c>
      <c r="AL356" s="40">
        <f>IFERROR(VLOOKUP(AK356,ACCESSORIES!F:J,5,FALSE),"N/A")</f>
        <v>2.75</v>
      </c>
      <c r="AM356" s="309">
        <v>78.3</v>
      </c>
      <c r="AN356" s="309">
        <v>16.2</v>
      </c>
      <c r="AO356" s="309"/>
      <c r="AP356" s="309">
        <v>5</v>
      </c>
      <c r="AQ356" s="309">
        <v>16</v>
      </c>
      <c r="AR356" s="309"/>
      <c r="AS356" s="309">
        <v>43</v>
      </c>
      <c r="AT356" s="309"/>
      <c r="AU356" s="309">
        <v>203</v>
      </c>
      <c r="AV356" s="309">
        <v>106.3</v>
      </c>
      <c r="AW356" s="309">
        <v>38</v>
      </c>
      <c r="AX356" s="81"/>
      <c r="AY356" s="309"/>
      <c r="AZ356" s="310" t="s">
        <v>85</v>
      </c>
      <c r="BA356" s="98" t="str">
        <f>IFERROR(VLOOKUP(AZ356,ACCESSORIES!F:J,5,FALSE),"N/A")</f>
        <v>N/A</v>
      </c>
      <c r="BB356" s="99" t="s">
        <v>85</v>
      </c>
      <c r="BC356" s="98" t="str">
        <f>IFERROR(VLOOKUP(BB356,ACCESSORIES!F:J,5,FALSE),"N/A")</f>
        <v>N/A</v>
      </c>
      <c r="BD356" s="310">
        <v>31.6</v>
      </c>
      <c r="BE356" s="309">
        <v>19.8</v>
      </c>
      <c r="BF356" s="309">
        <v>19.8</v>
      </c>
      <c r="BG356" s="309">
        <v>10.7</v>
      </c>
      <c r="BH356" s="379">
        <f t="shared" si="21"/>
        <v>6.8740914904991998E-2</v>
      </c>
      <c r="BI356" s="303">
        <v>36</v>
      </c>
      <c r="BJ356" s="309" t="s">
        <v>3930</v>
      </c>
      <c r="BK356" s="80" t="s">
        <v>4050</v>
      </c>
      <c r="BL356" s="309"/>
      <c r="BM356" s="309"/>
      <c r="BN356" s="309"/>
      <c r="BO356" s="309"/>
      <c r="BP356" s="309"/>
      <c r="BQ356" s="309"/>
      <c r="BR356" s="309"/>
      <c r="BS356" s="309"/>
      <c r="BT356" s="309"/>
      <c r="BU356" s="309"/>
      <c r="BV356" s="309"/>
      <c r="BW356" s="309"/>
      <c r="BX356" s="309"/>
      <c r="BY356" s="309"/>
      <c r="BZ356" s="324" t="str">
        <f t="shared" si="15"/>
        <v>DISCONTINUED - MR315, 17x9, -12mm Offset, 6x5.5, 106.25mm Centerbore, Method Bronze - Matte Black Lip</v>
      </c>
      <c r="CA356" s="324" t="s">
        <v>3880</v>
      </c>
      <c r="CB356" s="324" t="s">
        <v>3879</v>
      </c>
      <c r="CC356" s="313" t="str">
        <f t="shared" si="19"/>
        <v>STREET (3XX)</v>
      </c>
    </row>
    <row r="357" spans="1:81" s="301" customFormat="1" ht="15.75" customHeight="1">
      <c r="A357" s="22">
        <f t="shared" si="18"/>
        <v>354</v>
      </c>
      <c r="B357" s="99" t="s">
        <v>84</v>
      </c>
      <c r="C357" s="29" t="s">
        <v>1072</v>
      </c>
      <c r="D357" s="303" t="s">
        <v>2105</v>
      </c>
      <c r="E357" s="304" t="s">
        <v>2611</v>
      </c>
      <c r="F357" s="304"/>
      <c r="G357" s="304"/>
      <c r="H357" s="304" t="s">
        <v>2129</v>
      </c>
      <c r="I357" s="336">
        <v>43101</v>
      </c>
      <c r="J357" s="302">
        <v>43370</v>
      </c>
      <c r="K357" s="293" t="s">
        <v>1274</v>
      </c>
      <c r="L357" s="305">
        <v>274.5</v>
      </c>
      <c r="M357" s="295"/>
      <c r="N357" s="295"/>
      <c r="O357" s="303">
        <v>17</v>
      </c>
      <c r="P357" s="8">
        <v>9</v>
      </c>
      <c r="Q357" s="29" t="s">
        <v>1762</v>
      </c>
      <c r="R357" s="303">
        <v>8</v>
      </c>
      <c r="S357" s="303">
        <v>6.5</v>
      </c>
      <c r="T357" s="306">
        <v>-12</v>
      </c>
      <c r="U357" s="331">
        <v>4.5</v>
      </c>
      <c r="V357" s="303" t="s">
        <v>85</v>
      </c>
      <c r="W357" s="311">
        <v>130.81</v>
      </c>
      <c r="X357" s="307">
        <v>28.9</v>
      </c>
      <c r="Y357" s="306">
        <v>3640</v>
      </c>
      <c r="Z357" s="306" t="s">
        <v>5463</v>
      </c>
      <c r="AA357" s="306"/>
      <c r="AB357" s="296" t="str">
        <f t="shared" si="20"/>
        <v>17x9, 8x6.5, -12 OS</v>
      </c>
      <c r="AC357" s="308" t="s">
        <v>1638</v>
      </c>
      <c r="AD357" s="298">
        <f>IFERROR(VLOOKUP(AC357,ACCESSORIES!F:J,5,FALSE),"N/A")</f>
        <v>33</v>
      </c>
      <c r="AE357" s="308" t="s">
        <v>85</v>
      </c>
      <c r="AF357" s="309" t="s">
        <v>85</v>
      </c>
      <c r="AG357" s="308"/>
      <c r="AH357" s="308" t="s">
        <v>85</v>
      </c>
      <c r="AI357" s="299" t="str">
        <f>IFERROR(VLOOKUP(AH357,ACCESSORIES!F:J,5,FALSE),"N/A")</f>
        <v>N/A</v>
      </c>
      <c r="AJ357" s="309" t="s">
        <v>266</v>
      </c>
      <c r="AK357" s="309" t="s">
        <v>85</v>
      </c>
      <c r="AL357" s="40" t="str">
        <f>IFERROR(VLOOKUP(AK357,ACCESSORIES!F:J,5,FALSE),"N/A")</f>
        <v>N/A</v>
      </c>
      <c r="AM357" s="309" t="s">
        <v>85</v>
      </c>
      <c r="AN357" s="309">
        <v>16.2</v>
      </c>
      <c r="AO357" s="309"/>
      <c r="AP357" s="309">
        <v>0</v>
      </c>
      <c r="AQ357" s="309">
        <v>0</v>
      </c>
      <c r="AR357" s="309"/>
      <c r="AS357" s="309">
        <v>43</v>
      </c>
      <c r="AT357" s="309"/>
      <c r="AU357" s="309">
        <v>203</v>
      </c>
      <c r="AV357" s="309">
        <v>123</v>
      </c>
      <c r="AW357" s="309">
        <v>93</v>
      </c>
      <c r="AX357" s="81"/>
      <c r="AY357" s="309"/>
      <c r="AZ357" s="310" t="s">
        <v>85</v>
      </c>
      <c r="BA357" s="98" t="str">
        <f>IFERROR(VLOOKUP(AZ357,ACCESSORIES!F:J,5,FALSE),"N/A")</f>
        <v>N/A</v>
      </c>
      <c r="BB357" s="99" t="s">
        <v>85</v>
      </c>
      <c r="BC357" s="98" t="str">
        <f>IFERROR(VLOOKUP(BB357,ACCESSORIES!F:J,5,FALSE),"N/A")</f>
        <v>N/A</v>
      </c>
      <c r="BD357" s="310">
        <v>32.4</v>
      </c>
      <c r="BE357" s="309">
        <v>19.8</v>
      </c>
      <c r="BF357" s="309">
        <v>19.8</v>
      </c>
      <c r="BG357" s="309">
        <v>10.7</v>
      </c>
      <c r="BH357" s="379">
        <f t="shared" si="21"/>
        <v>6.8740914904991998E-2</v>
      </c>
      <c r="BI357" s="303">
        <v>36</v>
      </c>
      <c r="BJ357" s="309" t="s">
        <v>3930</v>
      </c>
      <c r="BK357" s="80" t="s">
        <v>4050</v>
      </c>
      <c r="BL357" s="309"/>
      <c r="BM357" s="309"/>
      <c r="BN357" s="309"/>
      <c r="BO357" s="309"/>
      <c r="BP357" s="309"/>
      <c r="BQ357" s="309"/>
      <c r="BR357" s="309"/>
      <c r="BS357" s="309"/>
      <c r="BT357" s="309"/>
      <c r="BU357" s="309"/>
      <c r="BV357" s="309"/>
      <c r="BW357" s="309"/>
      <c r="BX357" s="309"/>
      <c r="BY357" s="309"/>
      <c r="BZ357" s="324" t="str">
        <f t="shared" si="15"/>
        <v>DISCONTINUED - MR315, 17x9, -12mm Offset, 8x6.5, 130.81mm Centerbore, Method Bronze - Matte Black Lip</v>
      </c>
      <c r="CA357" s="324" t="s">
        <v>3880</v>
      </c>
      <c r="CB357" s="324" t="s">
        <v>3879</v>
      </c>
      <c r="CC357" s="313" t="str">
        <f t="shared" si="19"/>
        <v>STREET (3XX)</v>
      </c>
    </row>
    <row r="358" spans="1:81" s="301" customFormat="1" ht="15.75" customHeight="1">
      <c r="A358" s="22">
        <f t="shared" si="18"/>
        <v>355</v>
      </c>
      <c r="B358" s="99" t="s">
        <v>84</v>
      </c>
      <c r="C358" s="29" t="s">
        <v>1072</v>
      </c>
      <c r="D358" s="303" t="s">
        <v>2105</v>
      </c>
      <c r="E358" s="304" t="s">
        <v>2612</v>
      </c>
      <c r="F358" s="304"/>
      <c r="G358" s="304"/>
      <c r="H358" s="304" t="s">
        <v>2156</v>
      </c>
      <c r="I358" s="336">
        <v>43101</v>
      </c>
      <c r="J358" s="302">
        <v>43370</v>
      </c>
      <c r="K358" s="293" t="s">
        <v>1274</v>
      </c>
      <c r="L358" s="305">
        <v>274.5</v>
      </c>
      <c r="M358" s="295"/>
      <c r="N358" s="295"/>
      <c r="O358" s="303">
        <v>17</v>
      </c>
      <c r="P358" s="8">
        <v>9</v>
      </c>
      <c r="Q358" s="29" t="s">
        <v>1763</v>
      </c>
      <c r="R358" s="303">
        <v>8</v>
      </c>
      <c r="S358" s="303">
        <v>170</v>
      </c>
      <c r="T358" s="306">
        <v>-12</v>
      </c>
      <c r="U358" s="331">
        <v>4.5</v>
      </c>
      <c r="V358" s="303" t="s">
        <v>85</v>
      </c>
      <c r="W358" s="311">
        <v>130.81</v>
      </c>
      <c r="X358" s="307">
        <v>28.9</v>
      </c>
      <c r="Y358" s="306">
        <v>3640</v>
      </c>
      <c r="Z358" s="306" t="s">
        <v>5463</v>
      </c>
      <c r="AA358" s="306"/>
      <c r="AB358" s="296" t="str">
        <f t="shared" si="20"/>
        <v>17x9, 8x170, -12 OS</v>
      </c>
      <c r="AC358" s="308" t="s">
        <v>1811</v>
      </c>
      <c r="AD358" s="298">
        <f>IFERROR(VLOOKUP(AC358,ACCESSORIES!F:J,5,FALSE),"N/A")</f>
        <v>33</v>
      </c>
      <c r="AE358" s="308" t="s">
        <v>85</v>
      </c>
      <c r="AF358" s="309" t="s">
        <v>85</v>
      </c>
      <c r="AG358" s="308"/>
      <c r="AH358" s="308" t="s">
        <v>85</v>
      </c>
      <c r="AI358" s="299" t="str">
        <f>IFERROR(VLOOKUP(AH358,ACCESSORIES!F:J,5,FALSE),"N/A")</f>
        <v>N/A</v>
      </c>
      <c r="AJ358" s="309" t="s">
        <v>266</v>
      </c>
      <c r="AK358" s="309" t="s">
        <v>85</v>
      </c>
      <c r="AL358" s="40" t="str">
        <f>IFERROR(VLOOKUP(AK358,ACCESSORIES!F:J,5,FALSE),"N/A")</f>
        <v>N/A</v>
      </c>
      <c r="AM358" s="309" t="s">
        <v>85</v>
      </c>
      <c r="AN358" s="309">
        <v>16.2</v>
      </c>
      <c r="AO358" s="309"/>
      <c r="AP358" s="309">
        <v>0</v>
      </c>
      <c r="AQ358" s="309">
        <v>0</v>
      </c>
      <c r="AR358" s="309"/>
      <c r="AS358" s="309">
        <v>43</v>
      </c>
      <c r="AT358" s="309"/>
      <c r="AU358" s="309">
        <v>203</v>
      </c>
      <c r="AV358" s="309">
        <v>128</v>
      </c>
      <c r="AW358" s="309">
        <v>97</v>
      </c>
      <c r="AX358" s="81"/>
      <c r="AY358" s="309"/>
      <c r="AZ358" s="310" t="s">
        <v>85</v>
      </c>
      <c r="BA358" s="98" t="str">
        <f>IFERROR(VLOOKUP(AZ358,ACCESSORIES!F:J,5,FALSE),"N/A")</f>
        <v>N/A</v>
      </c>
      <c r="BB358" s="99" t="s">
        <v>85</v>
      </c>
      <c r="BC358" s="98" t="str">
        <f>IFERROR(VLOOKUP(BB358,ACCESSORIES!F:J,5,FALSE),"N/A")</f>
        <v>N/A</v>
      </c>
      <c r="BD358" s="310">
        <v>32.4</v>
      </c>
      <c r="BE358" s="309">
        <v>19.8</v>
      </c>
      <c r="BF358" s="309">
        <v>19.8</v>
      </c>
      <c r="BG358" s="309">
        <v>10.7</v>
      </c>
      <c r="BH358" s="379">
        <f t="shared" si="21"/>
        <v>6.8740914904991998E-2</v>
      </c>
      <c r="BI358" s="303">
        <v>36</v>
      </c>
      <c r="BJ358" s="309" t="s">
        <v>3930</v>
      </c>
      <c r="BK358" s="80" t="s">
        <v>4050</v>
      </c>
      <c r="BL358" s="309"/>
      <c r="BM358" s="309"/>
      <c r="BN358" s="309"/>
      <c r="BO358" s="309"/>
      <c r="BP358" s="309"/>
      <c r="BQ358" s="309"/>
      <c r="BR358" s="309"/>
      <c r="BS358" s="309"/>
      <c r="BT358" s="309"/>
      <c r="BU358" s="309"/>
      <c r="BV358" s="309"/>
      <c r="BW358" s="309"/>
      <c r="BX358" s="309"/>
      <c r="BY358" s="309"/>
      <c r="BZ358" s="324" t="str">
        <f t="shared" si="15"/>
        <v>DISCONTINUED - MR315, 17x9, -12mm Offset, 8x170, 130.81mm Centerbore, Method Bronze - Matte Black Lip</v>
      </c>
      <c r="CA358" s="324" t="s">
        <v>3880</v>
      </c>
      <c r="CB358" s="324" t="s">
        <v>3879</v>
      </c>
      <c r="CC358" s="313" t="str">
        <f t="shared" si="19"/>
        <v>STREET (3XX)</v>
      </c>
    </row>
    <row r="359" spans="1:81" s="301" customFormat="1" ht="15.75" customHeight="1">
      <c r="A359" s="22">
        <f t="shared" si="18"/>
        <v>356</v>
      </c>
      <c r="B359" s="99" t="s">
        <v>84</v>
      </c>
      <c r="C359" s="29" t="s">
        <v>1072</v>
      </c>
      <c r="D359" s="303" t="s">
        <v>1114</v>
      </c>
      <c r="E359" s="304" t="s">
        <v>2681</v>
      </c>
      <c r="F359" s="304"/>
      <c r="G359" s="304"/>
      <c r="H359" s="304" t="s">
        <v>338</v>
      </c>
      <c r="I359" s="336">
        <v>40544</v>
      </c>
      <c r="J359" s="302">
        <v>43388</v>
      </c>
      <c r="K359" s="293" t="s">
        <v>1274</v>
      </c>
      <c r="L359" s="305">
        <v>231.5</v>
      </c>
      <c r="M359" s="295"/>
      <c r="N359" s="295"/>
      <c r="O359" s="303">
        <v>18</v>
      </c>
      <c r="P359" s="8">
        <v>9</v>
      </c>
      <c r="Q359" s="29" t="s">
        <v>1123</v>
      </c>
      <c r="R359" s="303">
        <v>6</v>
      </c>
      <c r="S359" s="303">
        <v>5.5</v>
      </c>
      <c r="T359" s="306">
        <v>-12</v>
      </c>
      <c r="U359" s="331">
        <v>4.5</v>
      </c>
      <c r="V359" s="303" t="s">
        <v>85</v>
      </c>
      <c r="W359" s="311">
        <v>108</v>
      </c>
      <c r="X359" s="307">
        <v>28.9</v>
      </c>
      <c r="Y359" s="306">
        <v>2500</v>
      </c>
      <c r="Z359" s="306" t="s">
        <v>5454</v>
      </c>
      <c r="AA359" s="306"/>
      <c r="AB359" s="296" t="str">
        <f t="shared" si="20"/>
        <v>18x9, 6x5.5, -12 OS</v>
      </c>
      <c r="AC359" s="308" t="s">
        <v>1577</v>
      </c>
      <c r="AD359" s="298">
        <f>IFERROR(VLOOKUP(AC359,ACCESSORIES!F:J,5,FALSE),"N/A")</f>
        <v>33</v>
      </c>
      <c r="AE359" s="308" t="s">
        <v>85</v>
      </c>
      <c r="AF359" s="309" t="s">
        <v>85</v>
      </c>
      <c r="AG359" s="308"/>
      <c r="AH359" s="308" t="s">
        <v>1937</v>
      </c>
      <c r="AI359" s="299">
        <f>IFERROR(VLOOKUP(AH359,ACCESSORIES!F:J,5,FALSE),"N/A")</f>
        <v>1.1000000000000001</v>
      </c>
      <c r="AJ359" s="309" t="s">
        <v>266</v>
      </c>
      <c r="AK359" s="309" t="s">
        <v>85</v>
      </c>
      <c r="AL359" s="40" t="str">
        <f>IFERROR(VLOOKUP(AK359,ACCESSORIES!F:J,5,FALSE),"N/A")</f>
        <v>N/A</v>
      </c>
      <c r="AM359" s="309" t="s">
        <v>85</v>
      </c>
      <c r="AN359" s="309">
        <v>16.2</v>
      </c>
      <c r="AO359" s="309"/>
      <c r="AP359" s="309">
        <v>3</v>
      </c>
      <c r="AQ359" s="309">
        <v>16</v>
      </c>
      <c r="AR359" s="309"/>
      <c r="AS359" s="309">
        <v>22</v>
      </c>
      <c r="AT359" s="309"/>
      <c r="AU359" s="309">
        <v>215</v>
      </c>
      <c r="AV359" s="309">
        <v>106.4</v>
      </c>
      <c r="AW359" s="309">
        <v>56</v>
      </c>
      <c r="AX359" s="81"/>
      <c r="AY359" s="309"/>
      <c r="AZ359" s="310" t="s">
        <v>85</v>
      </c>
      <c r="BA359" s="98" t="str">
        <f>IFERROR(VLOOKUP(AZ359,ACCESSORIES!F:J,5,FALSE),"N/A")</f>
        <v>N/A</v>
      </c>
      <c r="BB359" s="99" t="s">
        <v>85</v>
      </c>
      <c r="BC359" s="98" t="str">
        <f>IFERROR(VLOOKUP(BB359,ACCESSORIES!F:J,5,FALSE),"N/A")</f>
        <v>N/A</v>
      </c>
      <c r="BD359" s="310">
        <v>32.4</v>
      </c>
      <c r="BE359" s="309">
        <v>20.7</v>
      </c>
      <c r="BF359" s="309">
        <v>20.7</v>
      </c>
      <c r="BG359" s="309">
        <v>11.2</v>
      </c>
      <c r="BH359" s="379">
        <f t="shared" si="21"/>
        <v>7.8642962197631991E-2</v>
      </c>
      <c r="BI359" s="303">
        <v>36</v>
      </c>
      <c r="BJ359" s="309" t="s">
        <v>3930</v>
      </c>
      <c r="BK359" s="80" t="s">
        <v>4050</v>
      </c>
      <c r="BL359" s="309" t="s">
        <v>2339</v>
      </c>
      <c r="BM359" s="309" t="s">
        <v>1156</v>
      </c>
      <c r="BN359" s="309" t="s">
        <v>1157</v>
      </c>
      <c r="BO359" s="309"/>
      <c r="BP359" s="309"/>
      <c r="BQ359" s="309"/>
      <c r="BR359" s="309"/>
      <c r="BS359" s="309"/>
      <c r="BT359" s="309"/>
      <c r="BU359" s="309"/>
      <c r="BV359" s="309"/>
      <c r="BW359" s="309" t="s">
        <v>2458</v>
      </c>
      <c r="BX359" s="309"/>
      <c r="BY359" s="309" t="s">
        <v>2459</v>
      </c>
      <c r="BZ359" s="324" t="str">
        <f t="shared" si="15"/>
        <v>DISCONTINUED - MR301 The Standard, 18x9, -12mm Offset, 6x5.5, 108mm Centerbore, Machined - Clear Coat</v>
      </c>
      <c r="CA359" s="324" t="s">
        <v>3880</v>
      </c>
      <c r="CB359" s="324" t="s">
        <v>3879</v>
      </c>
      <c r="CC359" s="313" t="str">
        <f t="shared" si="19"/>
        <v>STREET (3XX)</v>
      </c>
    </row>
    <row r="360" spans="1:81" s="301" customFormat="1" ht="15.75" customHeight="1">
      <c r="A360" s="22">
        <f t="shared" si="18"/>
        <v>357</v>
      </c>
      <c r="B360" s="99" t="s">
        <v>84</v>
      </c>
      <c r="C360" s="29" t="s">
        <v>1072</v>
      </c>
      <c r="D360" s="303" t="s">
        <v>1114</v>
      </c>
      <c r="E360" s="304" t="s">
        <v>2682</v>
      </c>
      <c r="F360" s="304"/>
      <c r="G360" s="304"/>
      <c r="H360" s="304" t="s">
        <v>350</v>
      </c>
      <c r="I360" s="336">
        <v>40544</v>
      </c>
      <c r="J360" s="302">
        <v>43388</v>
      </c>
      <c r="K360" s="293" t="s">
        <v>1274</v>
      </c>
      <c r="L360" s="305">
        <v>231.5</v>
      </c>
      <c r="M360" s="295"/>
      <c r="N360" s="295"/>
      <c r="O360" s="303">
        <v>18</v>
      </c>
      <c r="P360" s="8">
        <v>9</v>
      </c>
      <c r="Q360" s="29" t="s">
        <v>1751</v>
      </c>
      <c r="R360" s="303">
        <v>5</v>
      </c>
      <c r="S360" s="303">
        <v>150</v>
      </c>
      <c r="T360" s="306">
        <v>18</v>
      </c>
      <c r="U360" s="331">
        <v>5.75</v>
      </c>
      <c r="V360" s="303" t="s">
        <v>85</v>
      </c>
      <c r="W360" s="311">
        <v>116.5</v>
      </c>
      <c r="X360" s="307">
        <v>28.199999999999996</v>
      </c>
      <c r="Y360" s="306">
        <v>2500</v>
      </c>
      <c r="Z360" s="306" t="s">
        <v>5454</v>
      </c>
      <c r="AA360" s="306"/>
      <c r="AB360" s="296" t="str">
        <f t="shared" si="20"/>
        <v>18x9, 5x150, 18 OS</v>
      </c>
      <c r="AC360" s="308" t="s">
        <v>1581</v>
      </c>
      <c r="AD360" s="298">
        <f>IFERROR(VLOOKUP(AC360,ACCESSORIES!F:J,5,FALSE),"N/A")</f>
        <v>33</v>
      </c>
      <c r="AE360" s="308" t="s">
        <v>85</v>
      </c>
      <c r="AF360" s="309" t="s">
        <v>85</v>
      </c>
      <c r="AG360" s="308"/>
      <c r="AH360" s="308" t="s">
        <v>1937</v>
      </c>
      <c r="AI360" s="299">
        <f>IFERROR(VLOOKUP(AH360,ACCESSORIES!F:J,5,FALSE),"N/A")</f>
        <v>1.1000000000000001</v>
      </c>
      <c r="AJ360" s="309" t="s">
        <v>266</v>
      </c>
      <c r="AK360" s="309" t="s">
        <v>85</v>
      </c>
      <c r="AL360" s="40" t="str">
        <f>IFERROR(VLOOKUP(AK360,ACCESSORIES!F:J,5,FALSE),"N/A")</f>
        <v>N/A</v>
      </c>
      <c r="AM360" s="309" t="s">
        <v>85</v>
      </c>
      <c r="AN360" s="309">
        <v>16.2</v>
      </c>
      <c r="AO360" s="309"/>
      <c r="AP360" s="309">
        <v>3</v>
      </c>
      <c r="AQ360" s="309">
        <v>3</v>
      </c>
      <c r="AR360" s="309"/>
      <c r="AS360" s="309">
        <v>29</v>
      </c>
      <c r="AT360" s="309"/>
      <c r="AU360" s="309">
        <v>211</v>
      </c>
      <c r="AV360" s="309">
        <v>112.5</v>
      </c>
      <c r="AW360" s="309">
        <v>35</v>
      </c>
      <c r="AX360" s="81"/>
      <c r="AY360" s="309"/>
      <c r="AZ360" s="310" t="s">
        <v>85</v>
      </c>
      <c r="BA360" s="98" t="str">
        <f>IFERROR(VLOOKUP(AZ360,ACCESSORIES!F:J,5,FALSE),"N/A")</f>
        <v>N/A</v>
      </c>
      <c r="BB360" s="99" t="s">
        <v>85</v>
      </c>
      <c r="BC360" s="98" t="str">
        <f>IFERROR(VLOOKUP(BB360,ACCESSORIES!F:J,5,FALSE),"N/A")</f>
        <v>N/A</v>
      </c>
      <c r="BD360" s="310">
        <v>31.699999999999996</v>
      </c>
      <c r="BE360" s="309">
        <v>20.7</v>
      </c>
      <c r="BF360" s="309">
        <v>20.7</v>
      </c>
      <c r="BG360" s="309">
        <v>11.2</v>
      </c>
      <c r="BH360" s="379">
        <f t="shared" si="21"/>
        <v>7.8642962197631991E-2</v>
      </c>
      <c r="BI360" s="303">
        <v>36</v>
      </c>
      <c r="BJ360" s="309" t="s">
        <v>3930</v>
      </c>
      <c r="BK360" s="80" t="s">
        <v>4050</v>
      </c>
      <c r="BL360" s="309" t="s">
        <v>2339</v>
      </c>
      <c r="BM360" s="309" t="s">
        <v>1156</v>
      </c>
      <c r="BN360" s="309" t="s">
        <v>1157</v>
      </c>
      <c r="BO360" s="309"/>
      <c r="BP360" s="309"/>
      <c r="BQ360" s="309"/>
      <c r="BR360" s="309"/>
      <c r="BS360" s="309"/>
      <c r="BT360" s="309"/>
      <c r="BU360" s="309"/>
      <c r="BV360" s="309"/>
      <c r="BW360" s="309" t="s">
        <v>2454</v>
      </c>
      <c r="BX360" s="309"/>
      <c r="BY360" s="309" t="s">
        <v>2455</v>
      </c>
      <c r="BZ360" s="324" t="str">
        <f t="shared" si="15"/>
        <v>DISCONTINUED - MR301 The Standard, 18x9, +18mm Offset, 5x150, 116.5mm Centerbore, Machined - Clear Coat</v>
      </c>
      <c r="CA360" s="324" t="s">
        <v>3880</v>
      </c>
      <c r="CB360" s="324" t="s">
        <v>3879</v>
      </c>
      <c r="CC360" s="313" t="str">
        <f t="shared" si="19"/>
        <v>STREET (3XX)</v>
      </c>
    </row>
    <row r="361" spans="1:81" s="301" customFormat="1" ht="15.75" customHeight="1">
      <c r="A361" s="22">
        <f t="shared" si="18"/>
        <v>358</v>
      </c>
      <c r="B361" s="99" t="s">
        <v>84</v>
      </c>
      <c r="C361" s="29" t="s">
        <v>1072</v>
      </c>
      <c r="D361" s="303" t="s">
        <v>1116</v>
      </c>
      <c r="E361" s="304" t="s">
        <v>2683</v>
      </c>
      <c r="F361" s="304"/>
      <c r="G361" s="304"/>
      <c r="H361" s="304" t="s">
        <v>383</v>
      </c>
      <c r="I361" s="336">
        <v>40909</v>
      </c>
      <c r="J361" s="302">
        <v>43388</v>
      </c>
      <c r="K361" s="293" t="s">
        <v>1274</v>
      </c>
      <c r="L361" s="305">
        <v>177.5</v>
      </c>
      <c r="M361" s="295"/>
      <c r="N361" s="295"/>
      <c r="O361" s="303">
        <v>16</v>
      </c>
      <c r="P361" s="8">
        <v>8</v>
      </c>
      <c r="Q361" s="29" t="s">
        <v>1845</v>
      </c>
      <c r="R361" s="303">
        <v>5</v>
      </c>
      <c r="S361" s="303">
        <v>4.5</v>
      </c>
      <c r="T361" s="306">
        <v>0</v>
      </c>
      <c r="U361" s="331">
        <v>4.5</v>
      </c>
      <c r="V361" s="303" t="s">
        <v>85</v>
      </c>
      <c r="W361" s="311">
        <v>83</v>
      </c>
      <c r="X361" s="307">
        <v>23.7</v>
      </c>
      <c r="Y361" s="306">
        <v>2100</v>
      </c>
      <c r="Z361" s="306" t="s">
        <v>2294</v>
      </c>
      <c r="AA361" s="306"/>
      <c r="AB361" s="296" t="str">
        <f t="shared" si="20"/>
        <v>16x8, 5x4.5, 0 OS</v>
      </c>
      <c r="AC361" s="308" t="s">
        <v>1606</v>
      </c>
      <c r="AD361" s="298">
        <f>IFERROR(VLOOKUP(AC361,ACCESSORIES!F:J,5,FALSE),"N/A")</f>
        <v>33</v>
      </c>
      <c r="AE361" s="308" t="s">
        <v>85</v>
      </c>
      <c r="AF361" s="309" t="s">
        <v>85</v>
      </c>
      <c r="AG361" s="308"/>
      <c r="AH361" s="308" t="s">
        <v>1938</v>
      </c>
      <c r="AI361" s="299">
        <f>IFERROR(VLOOKUP(AH361,ACCESSORIES!F:J,5,FALSE),"N/A")</f>
        <v>1.1000000000000001</v>
      </c>
      <c r="AJ361" s="309" t="s">
        <v>266</v>
      </c>
      <c r="AK361" s="309" t="s">
        <v>85</v>
      </c>
      <c r="AL361" s="40" t="str">
        <f>IFERROR(VLOOKUP(AK361,ACCESSORIES!F:J,5,FALSE),"N/A")</f>
        <v>N/A</v>
      </c>
      <c r="AM361" s="309" t="s">
        <v>85</v>
      </c>
      <c r="AN361" s="309">
        <v>16.2</v>
      </c>
      <c r="AO361" s="309"/>
      <c r="AP361" s="309">
        <v>3</v>
      </c>
      <c r="AQ361" s="309">
        <v>22</v>
      </c>
      <c r="AR361" s="309"/>
      <c r="AS361" s="309">
        <v>27</v>
      </c>
      <c r="AT361" s="309"/>
      <c r="AU361" s="309">
        <v>191</v>
      </c>
      <c r="AV361" s="309">
        <v>79</v>
      </c>
      <c r="AW361" s="309">
        <v>54</v>
      </c>
      <c r="AX361" s="81"/>
      <c r="AY361" s="309"/>
      <c r="AZ361" s="310" t="s">
        <v>85</v>
      </c>
      <c r="BA361" s="98" t="str">
        <f>IFERROR(VLOOKUP(AZ361,ACCESSORIES!F:J,5,FALSE),"N/A")</f>
        <v>N/A</v>
      </c>
      <c r="BB361" s="99" t="s">
        <v>85</v>
      </c>
      <c r="BC361" s="98" t="str">
        <f>IFERROR(VLOOKUP(BB361,ACCESSORIES!F:J,5,FALSE),"N/A")</f>
        <v>N/A</v>
      </c>
      <c r="BD361" s="310">
        <v>27.2</v>
      </c>
      <c r="BE361" s="309">
        <v>18.8</v>
      </c>
      <c r="BF361" s="309">
        <v>18.8</v>
      </c>
      <c r="BG361" s="309">
        <v>10.6</v>
      </c>
      <c r="BH361" s="379">
        <f t="shared" si="21"/>
        <v>6.1393545341695985E-2</v>
      </c>
      <c r="BI361" s="303">
        <v>36</v>
      </c>
      <c r="BJ361" s="309" t="s">
        <v>3930</v>
      </c>
      <c r="BK361" s="80" t="s">
        <v>4050</v>
      </c>
      <c r="BL361" s="309" t="s">
        <v>2340</v>
      </c>
      <c r="BM361" s="309" t="s">
        <v>1166</v>
      </c>
      <c r="BN361" s="309" t="s">
        <v>1157</v>
      </c>
      <c r="BO361" s="309"/>
      <c r="BP361" s="309"/>
      <c r="BQ361" s="309"/>
      <c r="BR361" s="309"/>
      <c r="BS361" s="309"/>
      <c r="BT361" s="309"/>
      <c r="BU361" s="309"/>
      <c r="BV361" s="309"/>
      <c r="BW361" s="309" t="s">
        <v>2465</v>
      </c>
      <c r="BX361" s="309"/>
      <c r="BY361" s="309"/>
      <c r="BZ361" s="324" t="str">
        <f t="shared" si="15"/>
        <v>DISCONTINUED - MR304 Double Standard, 16x8, 0mm Offset, 5x4.5, 83mm Centerbore, Matte Black</v>
      </c>
      <c r="CA361" s="324" t="s">
        <v>3880</v>
      </c>
      <c r="CB361" s="324" t="s">
        <v>3879</v>
      </c>
      <c r="CC361" s="313" t="str">
        <f t="shared" si="19"/>
        <v>STREET (3XX)</v>
      </c>
    </row>
    <row r="362" spans="1:81" s="301" customFormat="1" ht="15.75" customHeight="1">
      <c r="A362" s="22">
        <f t="shared" si="18"/>
        <v>359</v>
      </c>
      <c r="B362" s="99" t="s">
        <v>84</v>
      </c>
      <c r="C362" s="29" t="s">
        <v>1072</v>
      </c>
      <c r="D362" s="303" t="s">
        <v>1116</v>
      </c>
      <c r="E362" s="304" t="s">
        <v>2684</v>
      </c>
      <c r="F362" s="304"/>
      <c r="G362" s="304"/>
      <c r="H362" s="304" t="s">
        <v>431</v>
      </c>
      <c r="I362" s="336">
        <v>40909</v>
      </c>
      <c r="J362" s="302">
        <v>43388</v>
      </c>
      <c r="K362" s="293" t="s">
        <v>1274</v>
      </c>
      <c r="L362" s="305">
        <v>231.5</v>
      </c>
      <c r="M362" s="295"/>
      <c r="N362" s="295"/>
      <c r="O362" s="303">
        <v>18</v>
      </c>
      <c r="P362" s="8">
        <v>9</v>
      </c>
      <c r="Q362" s="29" t="s">
        <v>1123</v>
      </c>
      <c r="R362" s="303">
        <v>6</v>
      </c>
      <c r="S362" s="303">
        <v>5.5</v>
      </c>
      <c r="T362" s="306">
        <v>18</v>
      </c>
      <c r="U362" s="331">
        <v>5.75</v>
      </c>
      <c r="V362" s="303" t="s">
        <v>85</v>
      </c>
      <c r="W362" s="311">
        <v>108</v>
      </c>
      <c r="X362" s="307">
        <v>31.300000000000004</v>
      </c>
      <c r="Y362" s="306">
        <v>2500</v>
      </c>
      <c r="Z362" s="306" t="s">
        <v>5454</v>
      </c>
      <c r="AA362" s="306"/>
      <c r="AB362" s="296" t="str">
        <f t="shared" si="20"/>
        <v>18x9, 6x5.5, 18 OS</v>
      </c>
      <c r="AC362" s="308" t="s">
        <v>1595</v>
      </c>
      <c r="AD362" s="298">
        <f>IFERROR(VLOOKUP(AC362,ACCESSORIES!F:J,5,FALSE),"N/A")</f>
        <v>33</v>
      </c>
      <c r="AE362" s="308" t="s">
        <v>85</v>
      </c>
      <c r="AF362" s="309" t="s">
        <v>85</v>
      </c>
      <c r="AG362" s="308"/>
      <c r="AH362" s="308" t="s">
        <v>1938</v>
      </c>
      <c r="AI362" s="299">
        <f>IFERROR(VLOOKUP(AH362,ACCESSORIES!F:J,5,FALSE),"N/A")</f>
        <v>1.1000000000000001</v>
      </c>
      <c r="AJ362" s="309" t="s">
        <v>266</v>
      </c>
      <c r="AK362" s="309" t="s">
        <v>85</v>
      </c>
      <c r="AL362" s="40" t="str">
        <f>IFERROR(VLOOKUP(AK362,ACCESSORIES!F:J,5,FALSE),"N/A")</f>
        <v>N/A</v>
      </c>
      <c r="AM362" s="309" t="s">
        <v>85</v>
      </c>
      <c r="AN362" s="309">
        <v>16.100000000000001</v>
      </c>
      <c r="AO362" s="309"/>
      <c r="AP362" s="309">
        <v>3</v>
      </c>
      <c r="AQ362" s="309">
        <v>24</v>
      </c>
      <c r="AR362" s="309"/>
      <c r="AS362" s="309">
        <v>31</v>
      </c>
      <c r="AT362" s="309"/>
      <c r="AU362" s="309">
        <v>213</v>
      </c>
      <c r="AV362" s="309">
        <v>106.5</v>
      </c>
      <c r="AW362" s="309">
        <v>38</v>
      </c>
      <c r="AX362" s="81"/>
      <c r="AY362" s="309"/>
      <c r="AZ362" s="310" t="s">
        <v>85</v>
      </c>
      <c r="BA362" s="98" t="str">
        <f>IFERROR(VLOOKUP(AZ362,ACCESSORIES!F:J,5,FALSE),"N/A")</f>
        <v>N/A</v>
      </c>
      <c r="BB362" s="99" t="s">
        <v>85</v>
      </c>
      <c r="BC362" s="98" t="str">
        <f>IFERROR(VLOOKUP(BB362,ACCESSORIES!F:J,5,FALSE),"N/A")</f>
        <v>N/A</v>
      </c>
      <c r="BD362" s="310">
        <v>34.800000000000004</v>
      </c>
      <c r="BE362" s="309">
        <v>20.7</v>
      </c>
      <c r="BF362" s="309">
        <v>20.7</v>
      </c>
      <c r="BG362" s="309">
        <v>11.2</v>
      </c>
      <c r="BH362" s="379">
        <f t="shared" si="21"/>
        <v>7.8642962197631991E-2</v>
      </c>
      <c r="BI362" s="303">
        <v>36</v>
      </c>
      <c r="BJ362" s="309" t="s">
        <v>3930</v>
      </c>
      <c r="BK362" s="80" t="s">
        <v>4050</v>
      </c>
      <c r="BL362" s="309" t="s">
        <v>2342</v>
      </c>
      <c r="BM362" s="309" t="s">
        <v>1166</v>
      </c>
      <c r="BN362" s="309" t="s">
        <v>1157</v>
      </c>
      <c r="BO362" s="309" t="s">
        <v>1173</v>
      </c>
      <c r="BP362" s="309"/>
      <c r="BQ362" s="309"/>
      <c r="BR362" s="309"/>
      <c r="BS362" s="309"/>
      <c r="BT362" s="309"/>
      <c r="BU362" s="309"/>
      <c r="BV362" s="309"/>
      <c r="BW362" s="309" t="s">
        <v>2469</v>
      </c>
      <c r="BX362" s="309"/>
      <c r="BY362" s="309" t="s">
        <v>2470</v>
      </c>
      <c r="BZ362" s="324" t="str">
        <f t="shared" si="15"/>
        <v>DISCONTINUED - MR304 Double Standard, 18x9, +18mm Offset, 6x5.5, 108mm Centerbore, Machined - Clear Coat</v>
      </c>
      <c r="CA362" s="324" t="s">
        <v>3880</v>
      </c>
      <c r="CB362" s="324" t="s">
        <v>3879</v>
      </c>
      <c r="CC362" s="313" t="str">
        <f t="shared" si="19"/>
        <v>STREET (3XX)</v>
      </c>
    </row>
    <row r="363" spans="1:81" s="301" customFormat="1" ht="15.75" customHeight="1">
      <c r="A363" s="22">
        <f t="shared" si="18"/>
        <v>360</v>
      </c>
      <c r="B363" s="99" t="s">
        <v>84</v>
      </c>
      <c r="C363" s="29" t="s">
        <v>1072</v>
      </c>
      <c r="D363" s="303" t="s">
        <v>1116</v>
      </c>
      <c r="E363" s="304" t="s">
        <v>2685</v>
      </c>
      <c r="F363" s="304"/>
      <c r="G363" s="304"/>
      <c r="H363" s="304" t="s">
        <v>428</v>
      </c>
      <c r="I363" s="336">
        <v>40909</v>
      </c>
      <c r="J363" s="302">
        <v>43388</v>
      </c>
      <c r="K363" s="293" t="s">
        <v>1274</v>
      </c>
      <c r="L363" s="305">
        <v>231.5</v>
      </c>
      <c r="M363" s="295"/>
      <c r="N363" s="295"/>
      <c r="O363" s="303">
        <v>18</v>
      </c>
      <c r="P363" s="8">
        <v>9</v>
      </c>
      <c r="Q363" s="29" t="s">
        <v>1123</v>
      </c>
      <c r="R363" s="303">
        <v>6</v>
      </c>
      <c r="S363" s="303">
        <v>5.5</v>
      </c>
      <c r="T363" s="306">
        <v>-12</v>
      </c>
      <c r="U363" s="331">
        <v>4.5</v>
      </c>
      <c r="V363" s="303" t="s">
        <v>85</v>
      </c>
      <c r="W363" s="311">
        <v>108</v>
      </c>
      <c r="X363" s="307">
        <v>31.300000000000004</v>
      </c>
      <c r="Y363" s="306">
        <v>2500</v>
      </c>
      <c r="Z363" s="306" t="s">
        <v>5457</v>
      </c>
      <c r="AA363" s="306"/>
      <c r="AB363" s="296" t="str">
        <f t="shared" si="20"/>
        <v>18x9, 6x5.5, -12 OS</v>
      </c>
      <c r="AC363" s="308" t="s">
        <v>1597</v>
      </c>
      <c r="AD363" s="298">
        <f>IFERROR(VLOOKUP(AC363,ACCESSORIES!F:J,5,FALSE),"N/A")</f>
        <v>33</v>
      </c>
      <c r="AE363" s="308" t="s">
        <v>85</v>
      </c>
      <c r="AF363" s="309" t="s">
        <v>85</v>
      </c>
      <c r="AG363" s="308"/>
      <c r="AH363" s="308" t="s">
        <v>1938</v>
      </c>
      <c r="AI363" s="299">
        <f>IFERROR(VLOOKUP(AH363,ACCESSORIES!F:J,5,FALSE),"N/A")</f>
        <v>1.1000000000000001</v>
      </c>
      <c r="AJ363" s="309" t="s">
        <v>266</v>
      </c>
      <c r="AK363" s="309" t="s">
        <v>85</v>
      </c>
      <c r="AL363" s="40" t="str">
        <f>IFERROR(VLOOKUP(AK363,ACCESSORIES!F:J,5,FALSE),"N/A")</f>
        <v>N/A</v>
      </c>
      <c r="AM363" s="309" t="s">
        <v>85</v>
      </c>
      <c r="AN363" s="309">
        <v>16.2</v>
      </c>
      <c r="AO363" s="309"/>
      <c r="AP363" s="309">
        <v>3</v>
      </c>
      <c r="AQ363" s="309">
        <v>18</v>
      </c>
      <c r="AR363" s="309"/>
      <c r="AS363" s="309">
        <v>31</v>
      </c>
      <c r="AT363" s="309"/>
      <c r="AU363" s="309">
        <v>180</v>
      </c>
      <c r="AV363" s="309">
        <v>106.5</v>
      </c>
      <c r="AW363" s="309">
        <v>38</v>
      </c>
      <c r="AX363" s="81"/>
      <c r="AY363" s="309"/>
      <c r="AZ363" s="310" t="s">
        <v>85</v>
      </c>
      <c r="BA363" s="98" t="str">
        <f>IFERROR(VLOOKUP(AZ363,ACCESSORIES!F:J,5,FALSE),"N/A")</f>
        <v>N/A</v>
      </c>
      <c r="BB363" s="99" t="s">
        <v>85</v>
      </c>
      <c r="BC363" s="98" t="str">
        <f>IFERROR(VLOOKUP(BB363,ACCESSORIES!F:J,5,FALSE),"N/A")</f>
        <v>N/A</v>
      </c>
      <c r="BD363" s="310">
        <v>34.800000000000004</v>
      </c>
      <c r="BE363" s="309">
        <v>20.7</v>
      </c>
      <c r="BF363" s="309">
        <v>20.7</v>
      </c>
      <c r="BG363" s="309">
        <v>11.2</v>
      </c>
      <c r="BH363" s="379">
        <f t="shared" si="21"/>
        <v>7.8642962197631991E-2</v>
      </c>
      <c r="BI363" s="303">
        <v>36</v>
      </c>
      <c r="BJ363" s="309" t="s">
        <v>3930</v>
      </c>
      <c r="BK363" s="80" t="s">
        <v>4050</v>
      </c>
      <c r="BL363" s="309" t="s">
        <v>2341</v>
      </c>
      <c r="BM363" s="309" t="s">
        <v>1166</v>
      </c>
      <c r="BN363" s="309" t="s">
        <v>1157</v>
      </c>
      <c r="BO363" s="309"/>
      <c r="BP363" s="309"/>
      <c r="BQ363" s="309"/>
      <c r="BR363" s="309"/>
      <c r="BS363" s="309"/>
      <c r="BT363" s="309"/>
      <c r="BU363" s="309"/>
      <c r="BV363" s="309"/>
      <c r="BW363" s="309" t="s">
        <v>2467</v>
      </c>
      <c r="BX363" s="309"/>
      <c r="BY363" s="309" t="s">
        <v>2468</v>
      </c>
      <c r="BZ363" s="324" t="str">
        <f t="shared" si="15"/>
        <v>DISCONTINUED - MR304 Double Standard, 18x9, -12mm Offset, 6x5.5, 108mm Centerbore, Matte Black - Machined Lip</v>
      </c>
      <c r="CA363" s="324" t="s">
        <v>3880</v>
      </c>
      <c r="CB363" s="324" t="s">
        <v>3879</v>
      </c>
      <c r="CC363" s="313" t="str">
        <f t="shared" si="19"/>
        <v>STREET (3XX)</v>
      </c>
    </row>
    <row r="364" spans="1:81" s="301" customFormat="1" ht="15.75" customHeight="1">
      <c r="A364" s="22">
        <f t="shared" si="18"/>
        <v>361</v>
      </c>
      <c r="B364" s="99" t="s">
        <v>84</v>
      </c>
      <c r="C364" s="29" t="s">
        <v>1072</v>
      </c>
      <c r="D364" s="303" t="s">
        <v>1118</v>
      </c>
      <c r="E364" s="304" t="s">
        <v>2686</v>
      </c>
      <c r="F364" s="304"/>
      <c r="G364" s="304"/>
      <c r="H364" s="304" t="s">
        <v>535</v>
      </c>
      <c r="I364" s="336">
        <v>41640</v>
      </c>
      <c r="J364" s="302">
        <v>43388</v>
      </c>
      <c r="K364" s="293" t="s">
        <v>1274</v>
      </c>
      <c r="L364" s="305">
        <v>172.5</v>
      </c>
      <c r="M364" s="295"/>
      <c r="N364" s="295"/>
      <c r="O364" s="303">
        <v>15</v>
      </c>
      <c r="P364" s="8">
        <v>8</v>
      </c>
      <c r="Q364" s="29" t="s">
        <v>1123</v>
      </c>
      <c r="R364" s="303">
        <v>6</v>
      </c>
      <c r="S364" s="303">
        <v>5.5</v>
      </c>
      <c r="T364" s="306">
        <v>-24</v>
      </c>
      <c r="U364" s="331">
        <v>3.5</v>
      </c>
      <c r="V364" s="303" t="s">
        <v>85</v>
      </c>
      <c r="W364" s="311">
        <v>108</v>
      </c>
      <c r="X364" s="307">
        <v>21.4</v>
      </c>
      <c r="Y364" s="306">
        <v>2500</v>
      </c>
      <c r="Z364" s="306" t="s">
        <v>2294</v>
      </c>
      <c r="AA364" s="306"/>
      <c r="AB364" s="296" t="str">
        <f t="shared" si="20"/>
        <v>15x8, 6x5.5, -24 OS</v>
      </c>
      <c r="AC364" s="308" t="s">
        <v>1597</v>
      </c>
      <c r="AD364" s="298">
        <f>IFERROR(VLOOKUP(AC364,ACCESSORIES!F:J,5,FALSE),"N/A")</f>
        <v>33</v>
      </c>
      <c r="AE364" s="308" t="s">
        <v>85</v>
      </c>
      <c r="AF364" s="309" t="s">
        <v>85</v>
      </c>
      <c r="AG364" s="308"/>
      <c r="AH364" s="308" t="s">
        <v>1937</v>
      </c>
      <c r="AI364" s="299">
        <f>IFERROR(VLOOKUP(AH364,ACCESSORIES!F:J,5,FALSE),"N/A")</f>
        <v>1.1000000000000001</v>
      </c>
      <c r="AJ364" s="309" t="s">
        <v>266</v>
      </c>
      <c r="AK364" s="309" t="s">
        <v>85</v>
      </c>
      <c r="AL364" s="40" t="str">
        <f>IFERROR(VLOOKUP(AK364,ACCESSORIES!F:J,5,FALSE),"N/A")</f>
        <v>N/A</v>
      </c>
      <c r="AM364" s="309" t="s">
        <v>85</v>
      </c>
      <c r="AN364" s="309">
        <v>16.100000000000001</v>
      </c>
      <c r="AO364" s="309"/>
      <c r="AP364" s="309">
        <v>11</v>
      </c>
      <c r="AQ364" s="309">
        <v>22</v>
      </c>
      <c r="AR364" s="309"/>
      <c r="AS364" s="309">
        <v>21</v>
      </c>
      <c r="AT364" s="309"/>
      <c r="AU364" s="309">
        <v>177</v>
      </c>
      <c r="AV364" s="309">
        <v>106.5</v>
      </c>
      <c r="AW364" s="309">
        <v>38</v>
      </c>
      <c r="AX364" s="81"/>
      <c r="AY364" s="309"/>
      <c r="AZ364" s="310" t="s">
        <v>85</v>
      </c>
      <c r="BA364" s="98" t="str">
        <f>IFERROR(VLOOKUP(AZ364,ACCESSORIES!F:J,5,FALSE),"N/A")</f>
        <v>N/A</v>
      </c>
      <c r="BB364" s="99" t="s">
        <v>85</v>
      </c>
      <c r="BC364" s="98" t="str">
        <f>IFERROR(VLOOKUP(BB364,ACCESSORIES!F:J,5,FALSE),"N/A")</f>
        <v>N/A</v>
      </c>
      <c r="BD364" s="310">
        <v>24.9</v>
      </c>
      <c r="BE364" s="309">
        <v>17.399999999999999</v>
      </c>
      <c r="BF364" s="309">
        <v>17.399999999999999</v>
      </c>
      <c r="BG364" s="309">
        <v>10.199999999999999</v>
      </c>
      <c r="BH364" s="379">
        <f t="shared" si="21"/>
        <v>5.0605744465727985E-2</v>
      </c>
      <c r="BI364" s="303">
        <v>36</v>
      </c>
      <c r="BJ364" s="309" t="s">
        <v>3930</v>
      </c>
      <c r="BK364" s="80" t="s">
        <v>4050</v>
      </c>
      <c r="BL364" s="309" t="s">
        <v>2340</v>
      </c>
      <c r="BM364" s="309" t="s">
        <v>1181</v>
      </c>
      <c r="BN364" s="309" t="s">
        <v>1157</v>
      </c>
      <c r="BO364" s="309"/>
      <c r="BP364" s="309"/>
      <c r="BQ364" s="309"/>
      <c r="BR364" s="309"/>
      <c r="BS364" s="309"/>
      <c r="BT364" s="309"/>
      <c r="BU364" s="309"/>
      <c r="BV364" s="309"/>
      <c r="BW364" s="309" t="s">
        <v>2483</v>
      </c>
      <c r="BX364" s="309"/>
      <c r="BY364" s="309" t="s">
        <v>2484</v>
      </c>
      <c r="BZ364" s="324" t="str">
        <f t="shared" si="15"/>
        <v>DISCONTINUED - MR307 Hole, 15x8, -24mm Offset, 6x5.5, 108mm Centerbore, Matte Black</v>
      </c>
      <c r="CA364" s="324" t="s">
        <v>3880</v>
      </c>
      <c r="CB364" s="324" t="s">
        <v>3879</v>
      </c>
      <c r="CC364" s="313" t="str">
        <f t="shared" si="19"/>
        <v>STREET (3XX)</v>
      </c>
    </row>
    <row r="365" spans="1:81" s="301" customFormat="1" ht="15.75" customHeight="1">
      <c r="A365" s="22">
        <f t="shared" si="18"/>
        <v>362</v>
      </c>
      <c r="B365" s="99" t="s">
        <v>84</v>
      </c>
      <c r="C365" s="29" t="s">
        <v>1072</v>
      </c>
      <c r="D365" s="303" t="s">
        <v>1120</v>
      </c>
      <c r="E365" s="304" t="s">
        <v>2687</v>
      </c>
      <c r="F365" s="304"/>
      <c r="G365" s="304"/>
      <c r="H365" s="304" t="s">
        <v>636</v>
      </c>
      <c r="I365" s="336">
        <v>42005</v>
      </c>
      <c r="J365" s="302">
        <v>43388</v>
      </c>
      <c r="K365" s="293" t="s">
        <v>1274</v>
      </c>
      <c r="L365" s="305">
        <v>270.5</v>
      </c>
      <c r="M365" s="295"/>
      <c r="N365" s="295"/>
      <c r="O365" s="303">
        <v>20</v>
      </c>
      <c r="P365" s="8">
        <v>9</v>
      </c>
      <c r="Q365" s="29" t="s">
        <v>1762</v>
      </c>
      <c r="R365" s="303">
        <v>8</v>
      </c>
      <c r="S365" s="303">
        <v>6.5</v>
      </c>
      <c r="T365" s="306">
        <v>18</v>
      </c>
      <c r="U365" s="331">
        <v>5.75</v>
      </c>
      <c r="V365" s="303" t="s">
        <v>85</v>
      </c>
      <c r="W365" s="311">
        <v>130.81</v>
      </c>
      <c r="X365" s="307">
        <v>39.1</v>
      </c>
      <c r="Y365" s="306">
        <v>3640</v>
      </c>
      <c r="Z365" s="306" t="s">
        <v>5460</v>
      </c>
      <c r="AA365" s="306"/>
      <c r="AB365" s="296" t="str">
        <f t="shared" si="20"/>
        <v>20x9, 8x6.5, 18 OS</v>
      </c>
      <c r="AC365" s="308" t="s">
        <v>1603</v>
      </c>
      <c r="AD365" s="298">
        <f>IFERROR(VLOOKUP(AC365,ACCESSORIES!F:J,5,FALSE),"N/A")</f>
        <v>33</v>
      </c>
      <c r="AE365" s="308" t="s">
        <v>85</v>
      </c>
      <c r="AF365" s="309" t="s">
        <v>85</v>
      </c>
      <c r="AG365" s="308"/>
      <c r="AH365" s="308" t="s">
        <v>1938</v>
      </c>
      <c r="AI365" s="299">
        <f>IFERROR(VLOOKUP(AH365,ACCESSORIES!F:J,5,FALSE),"N/A")</f>
        <v>1.1000000000000001</v>
      </c>
      <c r="AJ365" s="309" t="s">
        <v>266</v>
      </c>
      <c r="AK365" s="309" t="s">
        <v>85</v>
      </c>
      <c r="AL365" s="40" t="str">
        <f>IFERROR(VLOOKUP(AK365,ACCESSORIES!F:J,5,FALSE),"N/A")</f>
        <v>N/A</v>
      </c>
      <c r="AM365" s="309" t="s">
        <v>85</v>
      </c>
      <c r="AN365" s="309">
        <v>16.100000000000001</v>
      </c>
      <c r="AO365" s="309"/>
      <c r="AP365" s="309">
        <v>3</v>
      </c>
      <c r="AQ365" s="309">
        <v>3</v>
      </c>
      <c r="AR365" s="309"/>
      <c r="AS365" s="309">
        <v>33</v>
      </c>
      <c r="AT365" s="309"/>
      <c r="AU365" s="309">
        <v>234</v>
      </c>
      <c r="AV365" s="309">
        <v>123</v>
      </c>
      <c r="AW365" s="309">
        <v>93</v>
      </c>
      <c r="AX365" s="81"/>
      <c r="AY365" s="309"/>
      <c r="AZ365" s="310" t="s">
        <v>85</v>
      </c>
      <c r="BA365" s="98" t="str">
        <f>IFERROR(VLOOKUP(AZ365,ACCESSORIES!F:J,5,FALSE),"N/A")</f>
        <v>N/A</v>
      </c>
      <c r="BB365" s="99" t="s">
        <v>85</v>
      </c>
      <c r="BC365" s="98" t="str">
        <f>IFERROR(VLOOKUP(BB365,ACCESSORIES!F:J,5,FALSE),"N/A")</f>
        <v>N/A</v>
      </c>
      <c r="BD365" s="310">
        <v>42.6</v>
      </c>
      <c r="BE365" s="309">
        <v>22.8</v>
      </c>
      <c r="BF365" s="309">
        <v>22.8</v>
      </c>
      <c r="BG365" s="309">
        <v>11.1</v>
      </c>
      <c r="BH365" s="379">
        <f t="shared" si="21"/>
        <v>9.4557029982336005E-2</v>
      </c>
      <c r="BI365" s="303">
        <v>24</v>
      </c>
      <c r="BJ365" s="309" t="s">
        <v>3930</v>
      </c>
      <c r="BK365" s="80" t="s">
        <v>4050</v>
      </c>
      <c r="BL365" s="309" t="s">
        <v>2344</v>
      </c>
      <c r="BM365" s="309" t="s">
        <v>1181</v>
      </c>
      <c r="BN365" s="309" t="s">
        <v>1157</v>
      </c>
      <c r="BO365" s="309"/>
      <c r="BP365" s="309"/>
      <c r="BQ365" s="309"/>
      <c r="BR365" s="309"/>
      <c r="BS365" s="309"/>
      <c r="BT365" s="309"/>
      <c r="BU365" s="309"/>
      <c r="BV365" s="309"/>
      <c r="BW365" s="309" t="s">
        <v>2503</v>
      </c>
      <c r="BX365" s="309"/>
      <c r="BY365" s="309" t="s">
        <v>2504</v>
      </c>
      <c r="BZ365" s="324" t="str">
        <f t="shared" si="15"/>
        <v>DISCONTINUED - MR309 Grid, 20x9, +18mm Offset, 8x6.5, 130.81mm Centerbore, Titanium - Matte Black  Lip</v>
      </c>
      <c r="CA365" s="324" t="s">
        <v>3880</v>
      </c>
      <c r="CB365" s="324" t="s">
        <v>3879</v>
      </c>
      <c r="CC365" s="313" t="str">
        <f t="shared" si="19"/>
        <v>STREET (3XX)</v>
      </c>
    </row>
    <row r="366" spans="1:81" s="301" customFormat="1" ht="15.75" customHeight="1">
      <c r="A366" s="22">
        <f t="shared" si="18"/>
        <v>363</v>
      </c>
      <c r="B366" s="99" t="s">
        <v>84</v>
      </c>
      <c r="C366" s="29" t="s">
        <v>1072</v>
      </c>
      <c r="D366" s="303" t="s">
        <v>1119</v>
      </c>
      <c r="E366" s="304" t="s">
        <v>2688</v>
      </c>
      <c r="F366" s="304"/>
      <c r="G366" s="304"/>
      <c r="H366" s="304" t="s">
        <v>571</v>
      </c>
      <c r="I366" s="336">
        <v>42005</v>
      </c>
      <c r="J366" s="302">
        <v>43388</v>
      </c>
      <c r="K366" s="293" t="s">
        <v>1274</v>
      </c>
      <c r="L366" s="305">
        <v>260.5</v>
      </c>
      <c r="M366" s="295"/>
      <c r="N366" s="295"/>
      <c r="O366" s="303">
        <v>20</v>
      </c>
      <c r="P366" s="8">
        <v>9</v>
      </c>
      <c r="Q366" s="29" t="s">
        <v>1760</v>
      </c>
      <c r="R366" s="303">
        <v>6</v>
      </c>
      <c r="S366" s="303">
        <v>135</v>
      </c>
      <c r="T366" s="306">
        <v>0</v>
      </c>
      <c r="U366" s="331">
        <v>5</v>
      </c>
      <c r="V366" s="303" t="s">
        <v>85</v>
      </c>
      <c r="W366" s="311">
        <v>87</v>
      </c>
      <c r="X366" s="307">
        <v>34.799999999999997</v>
      </c>
      <c r="Y366" s="306">
        <v>2500</v>
      </c>
      <c r="Z366" s="306" t="s">
        <v>2294</v>
      </c>
      <c r="AA366" s="306"/>
      <c r="AB366" s="296" t="str">
        <f t="shared" si="20"/>
        <v>20x9, 6x135, 0 OS</v>
      </c>
      <c r="AC366" s="308" t="s">
        <v>1630</v>
      </c>
      <c r="AD366" s="298">
        <f>IFERROR(VLOOKUP(AC366,ACCESSORIES!F:J,5,FALSE),"N/A")</f>
        <v>33</v>
      </c>
      <c r="AE366" s="308" t="s">
        <v>1798</v>
      </c>
      <c r="AF366" s="309" t="s">
        <v>1886</v>
      </c>
      <c r="AG366" s="308"/>
      <c r="AH366" s="308" t="s">
        <v>85</v>
      </c>
      <c r="AI366" s="299" t="str">
        <f>IFERROR(VLOOKUP(AH366,ACCESSORIES!F:J,5,FALSE),"N/A")</f>
        <v>N/A</v>
      </c>
      <c r="AJ366" s="309" t="s">
        <v>265</v>
      </c>
      <c r="AK366" s="309" t="s">
        <v>85</v>
      </c>
      <c r="AL366" s="40" t="str">
        <f>IFERROR(VLOOKUP(AK366,ACCESSORIES!F:J,5,FALSE),"N/A")</f>
        <v>N/A</v>
      </c>
      <c r="AM366" s="309" t="s">
        <v>85</v>
      </c>
      <c r="AN366" s="309">
        <v>16.100000000000001</v>
      </c>
      <c r="AO366" s="309"/>
      <c r="AP366" s="309">
        <v>3</v>
      </c>
      <c r="AQ366" s="309">
        <v>18</v>
      </c>
      <c r="AR366" s="309"/>
      <c r="AS366" s="309">
        <v>62</v>
      </c>
      <c r="AT366" s="309"/>
      <c r="AU366" s="309">
        <v>236</v>
      </c>
      <c r="AV366" s="309">
        <v>87</v>
      </c>
      <c r="AW366" s="309">
        <v>30</v>
      </c>
      <c r="AX366" s="81"/>
      <c r="AY366" s="309"/>
      <c r="AZ366" s="310" t="s">
        <v>85</v>
      </c>
      <c r="BA366" s="98" t="str">
        <f>IFERROR(VLOOKUP(AZ366,ACCESSORIES!F:J,5,FALSE),"N/A")</f>
        <v>N/A</v>
      </c>
      <c r="BB366" s="99" t="s">
        <v>85</v>
      </c>
      <c r="BC366" s="98" t="str">
        <f>IFERROR(VLOOKUP(BB366,ACCESSORIES!F:J,5,FALSE),"N/A")</f>
        <v>N/A</v>
      </c>
      <c r="BD366" s="310">
        <v>38.299999999999997</v>
      </c>
      <c r="BE366" s="309">
        <v>22.8</v>
      </c>
      <c r="BF366" s="309">
        <v>22.8</v>
      </c>
      <c r="BG366" s="309">
        <v>11.1</v>
      </c>
      <c r="BH366" s="379">
        <f t="shared" si="21"/>
        <v>9.4557029982336005E-2</v>
      </c>
      <c r="BI366" s="303">
        <v>24</v>
      </c>
      <c r="BJ366" s="309" t="s">
        <v>3930</v>
      </c>
      <c r="BK366" s="80" t="s">
        <v>4050</v>
      </c>
      <c r="BL366" s="309" t="s">
        <v>2323</v>
      </c>
      <c r="BM366" s="309" t="s">
        <v>1185</v>
      </c>
      <c r="BN366" s="309" t="s">
        <v>1186</v>
      </c>
      <c r="BO366" s="309" t="s">
        <v>1187</v>
      </c>
      <c r="BP366" s="309"/>
      <c r="BQ366" s="309"/>
      <c r="BR366" s="309"/>
      <c r="BS366" s="309"/>
      <c r="BT366" s="309"/>
      <c r="BU366" s="309"/>
      <c r="BV366" s="309"/>
      <c r="BW366" s="309" t="s">
        <v>2491</v>
      </c>
      <c r="BX366" s="309"/>
      <c r="BY366" s="309" t="s">
        <v>2492</v>
      </c>
      <c r="BZ366" s="324" t="str">
        <f t="shared" si="15"/>
        <v>DISCONTINUED - MR308 Roost, 20x9, 0mm Offset, 6x135, 87mm Centerbore, Matte Black</v>
      </c>
      <c r="CA366" s="324" t="s">
        <v>3880</v>
      </c>
      <c r="CB366" s="324" t="s">
        <v>3879</v>
      </c>
      <c r="CC366" s="313" t="str">
        <f t="shared" si="19"/>
        <v>STREET (3XX)</v>
      </c>
    </row>
    <row r="367" spans="1:81" s="301" customFormat="1" ht="15.75" customHeight="1">
      <c r="A367" s="22">
        <f t="shared" si="18"/>
        <v>364</v>
      </c>
      <c r="B367" s="99" t="s">
        <v>84</v>
      </c>
      <c r="C367" s="29" t="s">
        <v>1072</v>
      </c>
      <c r="D367" s="303" t="s">
        <v>1120</v>
      </c>
      <c r="E367" s="304" t="s">
        <v>2689</v>
      </c>
      <c r="F367" s="304"/>
      <c r="G367" s="304"/>
      <c r="H367" s="304" t="s">
        <v>604</v>
      </c>
      <c r="I367" s="336">
        <v>42005</v>
      </c>
      <c r="J367" s="302">
        <v>43388</v>
      </c>
      <c r="K367" s="293" t="s">
        <v>1274</v>
      </c>
      <c r="L367" s="305">
        <v>252.5</v>
      </c>
      <c r="M367" s="295"/>
      <c r="N367" s="295"/>
      <c r="O367" s="303">
        <v>18</v>
      </c>
      <c r="P367" s="8">
        <v>9</v>
      </c>
      <c r="Q367" s="29" t="s">
        <v>1755</v>
      </c>
      <c r="R367" s="303">
        <v>5</v>
      </c>
      <c r="S367" s="303">
        <v>5</v>
      </c>
      <c r="T367" s="306">
        <v>-12</v>
      </c>
      <c r="U367" s="331">
        <v>4.5</v>
      </c>
      <c r="V367" s="303" t="s">
        <v>85</v>
      </c>
      <c r="W367" s="311">
        <v>94</v>
      </c>
      <c r="X367" s="307">
        <v>31.300000000000004</v>
      </c>
      <c r="Y367" s="306">
        <v>2650</v>
      </c>
      <c r="Z367" s="306" t="s">
        <v>5460</v>
      </c>
      <c r="AA367" s="306"/>
      <c r="AB367" s="296" t="str">
        <f t="shared" si="20"/>
        <v>18x9, 5x5, -12 OS</v>
      </c>
      <c r="AC367" s="308" t="s">
        <v>1593</v>
      </c>
      <c r="AD367" s="298">
        <f>IFERROR(VLOOKUP(AC367,ACCESSORIES!F:J,5,FALSE),"N/A")</f>
        <v>33</v>
      </c>
      <c r="AE367" s="308" t="s">
        <v>85</v>
      </c>
      <c r="AF367" s="309" t="s">
        <v>85</v>
      </c>
      <c r="AG367" s="308"/>
      <c r="AH367" s="308" t="s">
        <v>1938</v>
      </c>
      <c r="AI367" s="299">
        <f>IFERROR(VLOOKUP(AH367,ACCESSORIES!F:J,5,FALSE),"N/A")</f>
        <v>1.1000000000000001</v>
      </c>
      <c r="AJ367" s="309" t="s">
        <v>266</v>
      </c>
      <c r="AK367" s="309" t="s">
        <v>85</v>
      </c>
      <c r="AL367" s="40" t="str">
        <f>IFERROR(VLOOKUP(AK367,ACCESSORIES!F:J,5,FALSE),"N/A")</f>
        <v>N/A</v>
      </c>
      <c r="AM367" s="309" t="s">
        <v>85</v>
      </c>
      <c r="AN367" s="309">
        <v>16.100000000000001</v>
      </c>
      <c r="AO367" s="309"/>
      <c r="AP367" s="309">
        <v>7</v>
      </c>
      <c r="AQ367" s="309">
        <v>19</v>
      </c>
      <c r="AR367" s="309"/>
      <c r="AS367" s="309">
        <v>66</v>
      </c>
      <c r="AT367" s="309"/>
      <c r="AU367" s="309">
        <v>216</v>
      </c>
      <c r="AV367" s="309">
        <v>90</v>
      </c>
      <c r="AW367" s="309">
        <v>54</v>
      </c>
      <c r="AX367" s="81"/>
      <c r="AY367" s="309"/>
      <c r="AZ367" s="310" t="s">
        <v>85</v>
      </c>
      <c r="BA367" s="98" t="str">
        <f>IFERROR(VLOOKUP(AZ367,ACCESSORIES!F:J,5,FALSE),"N/A")</f>
        <v>N/A</v>
      </c>
      <c r="BB367" s="99" t="s">
        <v>85</v>
      </c>
      <c r="BC367" s="98" t="str">
        <f>IFERROR(VLOOKUP(BB367,ACCESSORIES!F:J,5,FALSE),"N/A")</f>
        <v>N/A</v>
      </c>
      <c r="BD367" s="310">
        <v>34.800000000000004</v>
      </c>
      <c r="BE367" s="309">
        <v>20.7</v>
      </c>
      <c r="BF367" s="309">
        <v>20.7</v>
      </c>
      <c r="BG367" s="309">
        <v>11.2</v>
      </c>
      <c r="BH367" s="379">
        <f t="shared" si="21"/>
        <v>7.8642962197631991E-2</v>
      </c>
      <c r="BI367" s="303">
        <v>36</v>
      </c>
      <c r="BJ367" s="309" t="s">
        <v>3930</v>
      </c>
      <c r="BK367" s="80" t="s">
        <v>4050</v>
      </c>
      <c r="BL367" s="309" t="s">
        <v>2344</v>
      </c>
      <c r="BM367" s="309" t="s">
        <v>1181</v>
      </c>
      <c r="BN367" s="309" t="s">
        <v>1157</v>
      </c>
      <c r="BO367" s="309"/>
      <c r="BP367" s="309"/>
      <c r="BQ367" s="309"/>
      <c r="BR367" s="309"/>
      <c r="BS367" s="309"/>
      <c r="BT367" s="309"/>
      <c r="BU367" s="309"/>
      <c r="BV367" s="309"/>
      <c r="BW367" s="309" t="s">
        <v>2499</v>
      </c>
      <c r="BX367" s="309"/>
      <c r="BY367" s="309" t="s">
        <v>2500</v>
      </c>
      <c r="BZ367" s="324" t="str">
        <f t="shared" si="15"/>
        <v>DISCONTINUED - MR309 Grid, 18x9, -12mm Offset, 5x5, 94mm Centerbore, Titanium - Matte Black  Lip</v>
      </c>
      <c r="CA367" s="324" t="s">
        <v>3880</v>
      </c>
      <c r="CB367" s="324" t="s">
        <v>3879</v>
      </c>
      <c r="CC367" s="313" t="str">
        <f t="shared" si="19"/>
        <v>STREET (3XX)</v>
      </c>
    </row>
    <row r="368" spans="1:81" s="301" customFormat="1" ht="15.75" customHeight="1">
      <c r="A368" s="22">
        <f t="shared" si="18"/>
        <v>365</v>
      </c>
      <c r="B368" s="99" t="s">
        <v>84</v>
      </c>
      <c r="C368" s="29" t="s">
        <v>1072</v>
      </c>
      <c r="D368" s="303" t="s">
        <v>1121</v>
      </c>
      <c r="E368" s="304" t="s">
        <v>2690</v>
      </c>
      <c r="F368" s="304"/>
      <c r="G368" s="304"/>
      <c r="H368" s="304" t="s">
        <v>643</v>
      </c>
      <c r="I368" s="336">
        <v>42370</v>
      </c>
      <c r="J368" s="302">
        <v>43388</v>
      </c>
      <c r="K368" s="293" t="s">
        <v>1274</v>
      </c>
      <c r="L368" s="305">
        <v>285.5</v>
      </c>
      <c r="M368" s="295"/>
      <c r="N368" s="295"/>
      <c r="O368" s="303">
        <v>20</v>
      </c>
      <c r="P368" s="8">
        <v>9</v>
      </c>
      <c r="Q368" s="29" t="s">
        <v>1123</v>
      </c>
      <c r="R368" s="303">
        <v>6</v>
      </c>
      <c r="S368" s="303">
        <v>5.5</v>
      </c>
      <c r="T368" s="306">
        <v>0</v>
      </c>
      <c r="U368" s="331">
        <v>5</v>
      </c>
      <c r="V368" s="303" t="s">
        <v>85</v>
      </c>
      <c r="W368" s="311">
        <v>106.25</v>
      </c>
      <c r="X368" s="307">
        <v>42.7</v>
      </c>
      <c r="Y368" s="306">
        <v>2650</v>
      </c>
      <c r="Z368" s="306" t="s">
        <v>2294</v>
      </c>
      <c r="AA368" s="306"/>
      <c r="AB368" s="296" t="str">
        <f t="shared" si="20"/>
        <v>20x9, 6x5.5, 0 OS</v>
      </c>
      <c r="AC368" s="308" t="s">
        <v>1634</v>
      </c>
      <c r="AD368" s="298">
        <f>IFERROR(VLOOKUP(AC368,ACCESSORIES!F:J,5,FALSE),"N/A")</f>
        <v>38.5</v>
      </c>
      <c r="AE368" s="308" t="s">
        <v>1799</v>
      </c>
      <c r="AF368" s="309" t="s">
        <v>1888</v>
      </c>
      <c r="AG368" s="308"/>
      <c r="AH368" s="308" t="s">
        <v>1938</v>
      </c>
      <c r="AI368" s="299">
        <f>IFERROR(VLOOKUP(AH368,ACCESSORIES!F:J,5,FALSE),"N/A")</f>
        <v>1.1000000000000001</v>
      </c>
      <c r="AJ368" s="309" t="s">
        <v>265</v>
      </c>
      <c r="AK368" s="309" t="s">
        <v>1709</v>
      </c>
      <c r="AL368" s="40">
        <f>IFERROR(VLOOKUP(AK368,ACCESSORIES!F:J,5,FALSE),"N/A")</f>
        <v>2.75</v>
      </c>
      <c r="AM368" s="309">
        <v>78.3</v>
      </c>
      <c r="AN368" s="309">
        <v>16.100000000000001</v>
      </c>
      <c r="AO368" s="309"/>
      <c r="AP368" s="309">
        <v>3</v>
      </c>
      <c r="AQ368" s="309">
        <v>12</v>
      </c>
      <c r="AR368" s="309"/>
      <c r="AS368" s="309">
        <v>43</v>
      </c>
      <c r="AT368" s="309"/>
      <c r="AU368" s="309">
        <v>234</v>
      </c>
      <c r="AV368" s="309">
        <v>106.25</v>
      </c>
      <c r="AW368" s="309">
        <v>34</v>
      </c>
      <c r="AX368" s="81"/>
      <c r="AY368" s="309"/>
      <c r="AZ368" s="310" t="s">
        <v>85</v>
      </c>
      <c r="BA368" s="98" t="str">
        <f>IFERROR(VLOOKUP(AZ368,ACCESSORIES!F:J,5,FALSE),"N/A")</f>
        <v>N/A</v>
      </c>
      <c r="BB368" s="99" t="s">
        <v>85</v>
      </c>
      <c r="BC368" s="98" t="str">
        <f>IFERROR(VLOOKUP(BB368,ACCESSORIES!F:J,5,FALSE),"N/A")</f>
        <v>N/A</v>
      </c>
      <c r="BD368" s="310">
        <v>46.2</v>
      </c>
      <c r="BE368" s="309">
        <v>22.5</v>
      </c>
      <c r="BF368" s="309">
        <v>22.5</v>
      </c>
      <c r="BG368" s="309">
        <v>11.2</v>
      </c>
      <c r="BH368" s="379">
        <f t="shared" si="21"/>
        <v>9.2914652879999976E-2</v>
      </c>
      <c r="BI368" s="303">
        <v>24</v>
      </c>
      <c r="BJ368" s="309" t="s">
        <v>3930</v>
      </c>
      <c r="BK368" s="80" t="s">
        <v>4050</v>
      </c>
      <c r="BL368" s="309" t="s">
        <v>2345</v>
      </c>
      <c r="BM368" s="309" t="s">
        <v>1166</v>
      </c>
      <c r="BN368" s="309" t="s">
        <v>1157</v>
      </c>
      <c r="BO368" s="309"/>
      <c r="BP368" s="309"/>
      <c r="BQ368" s="309"/>
      <c r="BR368" s="309"/>
      <c r="BS368" s="309"/>
      <c r="BT368" s="309"/>
      <c r="BU368" s="309"/>
      <c r="BV368" s="309"/>
      <c r="BW368" s="309" t="s">
        <v>2509</v>
      </c>
      <c r="BX368" s="309"/>
      <c r="BY368" s="309" t="s">
        <v>2510</v>
      </c>
      <c r="BZ368" s="324" t="str">
        <f t="shared" ref="BZ368:BZ431" si="22">CONCATENATE("DISCONTINUED"," ","-"," ",D368,", ",O368,"x",P368,", ",IF(V368="N/A", "", CONCATENATE(V368, "/")),IF(T368&gt;0, CONCATENATE("+",T368), T368),"mm Offset, ",Q368,", ",W368,"mm Centerbore, ",PROPER(Z368), "", IF(BB368="N/A", "", CONCATENATE(", w/ ", BB368)))</f>
        <v>DISCONTINUED - MR310 Con6, 20x9, 0mm Offset, 6x5.5, 106.25mm Centerbore, Matte Black</v>
      </c>
      <c r="CA368" s="324" t="s">
        <v>3880</v>
      </c>
      <c r="CB368" s="324" t="s">
        <v>3879</v>
      </c>
      <c r="CC368" s="313" t="str">
        <f t="shared" si="19"/>
        <v>STREET (3XX)</v>
      </c>
    </row>
    <row r="369" spans="1:81" s="301" customFormat="1" ht="15.75" customHeight="1">
      <c r="A369" s="22">
        <f t="shared" si="18"/>
        <v>366</v>
      </c>
      <c r="B369" s="99" t="s">
        <v>84</v>
      </c>
      <c r="C369" s="29" t="s">
        <v>1072</v>
      </c>
      <c r="D369" s="303" t="s">
        <v>1121</v>
      </c>
      <c r="E369" s="304" t="s">
        <v>2691</v>
      </c>
      <c r="F369" s="304"/>
      <c r="G369" s="304"/>
      <c r="H369" s="304" t="s">
        <v>681</v>
      </c>
      <c r="I369" s="336">
        <v>42370</v>
      </c>
      <c r="J369" s="302">
        <v>43388</v>
      </c>
      <c r="K369" s="293" t="s">
        <v>1274</v>
      </c>
      <c r="L369" s="305">
        <v>249.5</v>
      </c>
      <c r="M369" s="295"/>
      <c r="N369" s="295"/>
      <c r="O369" s="303">
        <v>18</v>
      </c>
      <c r="P369" s="8">
        <v>9</v>
      </c>
      <c r="Q369" s="29" t="s">
        <v>1762</v>
      </c>
      <c r="R369" s="303">
        <v>8</v>
      </c>
      <c r="S369" s="303">
        <v>6.5</v>
      </c>
      <c r="T369" s="306">
        <v>-12</v>
      </c>
      <c r="U369" s="331">
        <v>4.5</v>
      </c>
      <c r="V369" s="303" t="s">
        <v>85</v>
      </c>
      <c r="W369" s="311">
        <v>130.81</v>
      </c>
      <c r="X369" s="307">
        <v>38.200000000000003</v>
      </c>
      <c r="Y369" s="306">
        <v>3640</v>
      </c>
      <c r="Z369" s="306" t="s">
        <v>2294</v>
      </c>
      <c r="AA369" s="306"/>
      <c r="AB369" s="296" t="str">
        <f t="shared" si="20"/>
        <v>18x9, 8x6.5, -12 OS</v>
      </c>
      <c r="AC369" s="308" t="s">
        <v>1603</v>
      </c>
      <c r="AD369" s="298">
        <f>IFERROR(VLOOKUP(AC369,ACCESSORIES!F:J,5,FALSE),"N/A")</f>
        <v>33</v>
      </c>
      <c r="AE369" s="308" t="s">
        <v>85</v>
      </c>
      <c r="AF369" s="309" t="s">
        <v>85</v>
      </c>
      <c r="AG369" s="308"/>
      <c r="AH369" s="308" t="s">
        <v>1938</v>
      </c>
      <c r="AI369" s="299">
        <f>IFERROR(VLOOKUP(AH369,ACCESSORIES!F:J,5,FALSE),"N/A")</f>
        <v>1.1000000000000001</v>
      </c>
      <c r="AJ369" s="309" t="s">
        <v>266</v>
      </c>
      <c r="AK369" s="309" t="s">
        <v>85</v>
      </c>
      <c r="AL369" s="40" t="str">
        <f>IFERROR(VLOOKUP(AK369,ACCESSORIES!F:J,5,FALSE),"N/A")</f>
        <v>N/A</v>
      </c>
      <c r="AM369" s="309" t="s">
        <v>85</v>
      </c>
      <c r="AN369" s="309">
        <v>16.100000000000001</v>
      </c>
      <c r="AO369" s="309"/>
      <c r="AP369" s="309">
        <v>3</v>
      </c>
      <c r="AQ369" s="309">
        <v>3</v>
      </c>
      <c r="AR369" s="309"/>
      <c r="AS369" s="309">
        <v>70</v>
      </c>
      <c r="AT369" s="309"/>
      <c r="AU369" s="309">
        <v>215</v>
      </c>
      <c r="AV369" s="309">
        <v>123</v>
      </c>
      <c r="AW369" s="309">
        <v>93</v>
      </c>
      <c r="AX369" s="81"/>
      <c r="AY369" s="309"/>
      <c r="AZ369" s="310" t="s">
        <v>85</v>
      </c>
      <c r="BA369" s="98" t="str">
        <f>IFERROR(VLOOKUP(AZ369,ACCESSORIES!F:J,5,FALSE),"N/A")</f>
        <v>N/A</v>
      </c>
      <c r="BB369" s="99" t="s">
        <v>85</v>
      </c>
      <c r="BC369" s="98" t="str">
        <f>IFERROR(VLOOKUP(BB369,ACCESSORIES!F:J,5,FALSE),"N/A")</f>
        <v>N/A</v>
      </c>
      <c r="BD369" s="310">
        <v>41.7</v>
      </c>
      <c r="BE369" s="309">
        <v>20.5</v>
      </c>
      <c r="BF369" s="309">
        <v>20.5</v>
      </c>
      <c r="BG369" s="309">
        <v>11.2</v>
      </c>
      <c r="BH369" s="379">
        <f t="shared" si="21"/>
        <v>7.7130632835199969E-2</v>
      </c>
      <c r="BI369" s="303">
        <v>36</v>
      </c>
      <c r="BJ369" s="309" t="s">
        <v>3930</v>
      </c>
      <c r="BK369" s="80" t="s">
        <v>4050</v>
      </c>
      <c r="BL369" s="309" t="s">
        <v>2345</v>
      </c>
      <c r="BM369" s="309" t="s">
        <v>1166</v>
      </c>
      <c r="BN369" s="309" t="s">
        <v>1157</v>
      </c>
      <c r="BO369" s="309"/>
      <c r="BP369" s="309"/>
      <c r="BQ369" s="309"/>
      <c r="BR369" s="309"/>
      <c r="BS369" s="309"/>
      <c r="BT369" s="309"/>
      <c r="BU369" s="309"/>
      <c r="BV369" s="309"/>
      <c r="BW369" s="309" t="s">
        <v>2513</v>
      </c>
      <c r="BX369" s="309"/>
      <c r="BY369" s="309" t="s">
        <v>2514</v>
      </c>
      <c r="BZ369" s="324" t="str">
        <f t="shared" si="22"/>
        <v>DISCONTINUED - MR310 Con6, 18x9, -12mm Offset, 8x6.5, 130.81mm Centerbore, Matte Black</v>
      </c>
      <c r="CA369" s="324" t="s">
        <v>3880</v>
      </c>
      <c r="CB369" s="324" t="s">
        <v>3879</v>
      </c>
      <c r="CC369" s="313" t="str">
        <f t="shared" si="19"/>
        <v>STREET (3XX)</v>
      </c>
    </row>
    <row r="370" spans="1:81" s="301" customFormat="1" ht="15.75" customHeight="1">
      <c r="A370" s="22">
        <f t="shared" si="18"/>
        <v>367</v>
      </c>
      <c r="B370" s="99" t="s">
        <v>84</v>
      </c>
      <c r="C370" s="29" t="s">
        <v>1072</v>
      </c>
      <c r="D370" s="303" t="s">
        <v>1122</v>
      </c>
      <c r="E370" s="304" t="s">
        <v>2692</v>
      </c>
      <c r="F370" s="304"/>
      <c r="G370" s="304"/>
      <c r="H370" s="304" t="s">
        <v>702</v>
      </c>
      <c r="I370" s="336">
        <v>42370</v>
      </c>
      <c r="J370" s="302">
        <v>43388</v>
      </c>
      <c r="K370" s="293" t="s">
        <v>1274</v>
      </c>
      <c r="L370" s="305">
        <v>215.5</v>
      </c>
      <c r="M370" s="295"/>
      <c r="N370" s="295"/>
      <c r="O370" s="303">
        <v>16</v>
      </c>
      <c r="P370" s="8">
        <v>8</v>
      </c>
      <c r="Q370" s="29" t="s">
        <v>1123</v>
      </c>
      <c r="R370" s="303">
        <v>6</v>
      </c>
      <c r="S370" s="303">
        <v>5.5</v>
      </c>
      <c r="T370" s="306">
        <v>0</v>
      </c>
      <c r="U370" s="331">
        <v>4.5</v>
      </c>
      <c r="V370" s="303" t="s">
        <v>85</v>
      </c>
      <c r="W370" s="311">
        <v>106.25</v>
      </c>
      <c r="X370" s="307">
        <v>25.4</v>
      </c>
      <c r="Y370" s="306">
        <v>2650</v>
      </c>
      <c r="Z370" s="306" t="s">
        <v>5460</v>
      </c>
      <c r="AA370" s="306"/>
      <c r="AB370" s="296" t="str">
        <f t="shared" si="20"/>
        <v>16x8, 6x5.5, 0 OS</v>
      </c>
      <c r="AC370" s="308" t="s">
        <v>1634</v>
      </c>
      <c r="AD370" s="298">
        <f>IFERROR(VLOOKUP(AC370,ACCESSORIES!F:J,5,FALSE),"N/A")</f>
        <v>38.5</v>
      </c>
      <c r="AE370" s="308" t="s">
        <v>1799</v>
      </c>
      <c r="AF370" s="309" t="s">
        <v>1888</v>
      </c>
      <c r="AG370" s="308"/>
      <c r="AH370" s="308" t="s">
        <v>1938</v>
      </c>
      <c r="AI370" s="299">
        <f>IFERROR(VLOOKUP(AH370,ACCESSORIES!F:J,5,FALSE),"N/A")</f>
        <v>1.1000000000000001</v>
      </c>
      <c r="AJ370" s="309" t="s">
        <v>265</v>
      </c>
      <c r="AK370" s="309" t="s">
        <v>1709</v>
      </c>
      <c r="AL370" s="40">
        <f>IFERROR(VLOOKUP(AK370,ACCESSORIES!F:J,5,FALSE),"N/A")</f>
        <v>2.75</v>
      </c>
      <c r="AM370" s="309">
        <v>78.3</v>
      </c>
      <c r="AN370" s="309">
        <v>16.100000000000001</v>
      </c>
      <c r="AO370" s="309"/>
      <c r="AP370" s="309">
        <v>4</v>
      </c>
      <c r="AQ370" s="309">
        <v>21</v>
      </c>
      <c r="AR370" s="309"/>
      <c r="AS370" s="309">
        <v>39</v>
      </c>
      <c r="AT370" s="309"/>
      <c r="AU370" s="309">
        <v>185</v>
      </c>
      <c r="AV370" s="309">
        <v>106.25</v>
      </c>
      <c r="AW370" s="309">
        <v>42</v>
      </c>
      <c r="AX370" s="81"/>
      <c r="AY370" s="309"/>
      <c r="AZ370" s="310" t="s">
        <v>85</v>
      </c>
      <c r="BA370" s="98" t="str">
        <f>IFERROR(VLOOKUP(AZ370,ACCESSORIES!F:J,5,FALSE),"N/A")</f>
        <v>N/A</v>
      </c>
      <c r="BB370" s="99" t="s">
        <v>85</v>
      </c>
      <c r="BC370" s="98" t="str">
        <f>IFERROR(VLOOKUP(BB370,ACCESSORIES!F:J,5,FALSE),"N/A")</f>
        <v>N/A</v>
      </c>
      <c r="BD370" s="310">
        <v>28.9</v>
      </c>
      <c r="BE370" s="309">
        <v>18.3</v>
      </c>
      <c r="BF370" s="309">
        <v>18.3</v>
      </c>
      <c r="BG370" s="309">
        <v>10.199999999999999</v>
      </c>
      <c r="BH370" s="379">
        <f t="shared" si="21"/>
        <v>5.5976211402192E-2</v>
      </c>
      <c r="BI370" s="303">
        <v>36</v>
      </c>
      <c r="BJ370" s="309" t="s">
        <v>3930</v>
      </c>
      <c r="BK370" s="80" t="s">
        <v>4050</v>
      </c>
      <c r="BL370" s="309" t="s">
        <v>2344</v>
      </c>
      <c r="BM370" s="309" t="s">
        <v>1166</v>
      </c>
      <c r="BN370" s="309" t="s">
        <v>1186</v>
      </c>
      <c r="BO370" s="309" t="s">
        <v>1203</v>
      </c>
      <c r="BP370" s="309"/>
      <c r="BQ370" s="309"/>
      <c r="BR370" s="309"/>
      <c r="BS370" s="309"/>
      <c r="BT370" s="309"/>
      <c r="BU370" s="309"/>
      <c r="BV370" s="309"/>
      <c r="BW370" s="309" t="s">
        <v>2521</v>
      </c>
      <c r="BX370" s="309"/>
      <c r="BY370" s="309" t="s">
        <v>2522</v>
      </c>
      <c r="BZ370" s="324" t="str">
        <f t="shared" si="22"/>
        <v>DISCONTINUED - MR311 Vex, 16x8, 0mm Offset, 6x5.5, 106.25mm Centerbore, Titanium - Matte Black  Lip</v>
      </c>
      <c r="CA370" s="324" t="s">
        <v>3880</v>
      </c>
      <c r="CB370" s="324" t="s">
        <v>3879</v>
      </c>
      <c r="CC370" s="313" t="str">
        <f t="shared" si="19"/>
        <v>STREET (3XX)</v>
      </c>
    </row>
    <row r="371" spans="1:81" s="301" customFormat="1" ht="15.75" customHeight="1">
      <c r="A371" s="22">
        <f t="shared" si="18"/>
        <v>368</v>
      </c>
      <c r="B371" s="99" t="s">
        <v>84</v>
      </c>
      <c r="C371" s="29" t="s">
        <v>1093</v>
      </c>
      <c r="D371" s="303" t="s">
        <v>262</v>
      </c>
      <c r="E371" s="304" t="s">
        <v>2680</v>
      </c>
      <c r="F371" s="304"/>
      <c r="G371" s="304"/>
      <c r="H371" s="304" t="s">
        <v>900</v>
      </c>
      <c r="I371" s="336">
        <v>41640</v>
      </c>
      <c r="J371" s="302">
        <v>43388</v>
      </c>
      <c r="K371" s="293" t="s">
        <v>1274</v>
      </c>
      <c r="L371" s="305">
        <v>236.5</v>
      </c>
      <c r="M371" s="295"/>
      <c r="N371" s="295"/>
      <c r="O371" s="303">
        <v>18</v>
      </c>
      <c r="P371" s="8">
        <v>8</v>
      </c>
      <c r="Q371" s="29" t="s">
        <v>1747</v>
      </c>
      <c r="R371" s="303">
        <v>5</v>
      </c>
      <c r="S371" s="303">
        <v>100</v>
      </c>
      <c r="T371" s="306">
        <v>42</v>
      </c>
      <c r="U371" s="331">
        <v>6.2</v>
      </c>
      <c r="V371" s="303" t="s">
        <v>85</v>
      </c>
      <c r="W371" s="311">
        <v>67.099999999999994</v>
      </c>
      <c r="X371" s="307">
        <v>24.6</v>
      </c>
      <c r="Y371" s="306">
        <v>1850</v>
      </c>
      <c r="Z371" s="306" t="s">
        <v>2297</v>
      </c>
      <c r="AA371" s="306"/>
      <c r="AB371" s="296" t="str">
        <f t="shared" si="20"/>
        <v>18x8, 5x100, 42 OS</v>
      </c>
      <c r="AC371" s="308" t="s">
        <v>1624</v>
      </c>
      <c r="AD371" s="298">
        <f>IFERROR(VLOOKUP(AC371,ACCESSORIES!F:J,5,FALSE),"N/A")</f>
        <v>33</v>
      </c>
      <c r="AE371" s="308" t="s">
        <v>85</v>
      </c>
      <c r="AF371" s="309" t="s">
        <v>1886</v>
      </c>
      <c r="AG371" s="308"/>
      <c r="AH371" s="308" t="s">
        <v>85</v>
      </c>
      <c r="AI371" s="299" t="str">
        <f>IFERROR(VLOOKUP(AH371,ACCESSORIES!F:J,5,FALSE),"N/A")</f>
        <v>N/A</v>
      </c>
      <c r="AJ371" s="309" t="s">
        <v>265</v>
      </c>
      <c r="AK371" s="309" t="s">
        <v>1672</v>
      </c>
      <c r="AL371" s="40">
        <f>IFERROR(VLOOKUP(AK371,ACCESSORIES!F:J,5,FALSE),"N/A")</f>
        <v>2.75</v>
      </c>
      <c r="AM371" s="309">
        <v>56.1</v>
      </c>
      <c r="AN371" s="309">
        <v>16</v>
      </c>
      <c r="AO371" s="309"/>
      <c r="AP371" s="309">
        <v>28</v>
      </c>
      <c r="AQ371" s="309">
        <v>37</v>
      </c>
      <c r="AR371" s="309"/>
      <c r="AS371" s="309">
        <v>46</v>
      </c>
      <c r="AT371" s="309"/>
      <c r="AU371" s="309">
        <v>208</v>
      </c>
      <c r="AV371" s="309">
        <v>67.099999999999994</v>
      </c>
      <c r="AW371" s="309">
        <v>25</v>
      </c>
      <c r="AX371" s="81"/>
      <c r="AY371" s="309"/>
      <c r="AZ371" s="310" t="s">
        <v>85</v>
      </c>
      <c r="BA371" s="98" t="str">
        <f>IFERROR(VLOOKUP(AZ371,ACCESSORIES!F:J,5,FALSE),"N/A")</f>
        <v>N/A</v>
      </c>
      <c r="BB371" s="99" t="s">
        <v>85</v>
      </c>
      <c r="BC371" s="98" t="str">
        <f>IFERROR(VLOOKUP(BB371,ACCESSORIES!F:J,5,FALSE),"N/A")</f>
        <v>N/A</v>
      </c>
      <c r="BD371" s="310">
        <v>28.1</v>
      </c>
      <c r="BE371" s="309">
        <v>20.7</v>
      </c>
      <c r="BF371" s="309">
        <v>20.7</v>
      </c>
      <c r="BG371" s="309">
        <v>10</v>
      </c>
      <c r="BH371" s="379">
        <f t="shared" si="21"/>
        <v>7.0216930533599994E-2</v>
      </c>
      <c r="BI371" s="303">
        <v>36</v>
      </c>
      <c r="BJ371" s="309" t="s">
        <v>3930</v>
      </c>
      <c r="BK371" s="80" t="s">
        <v>4050</v>
      </c>
      <c r="BL371" s="309" t="s">
        <v>1257</v>
      </c>
      <c r="BM371" s="309" t="s">
        <v>1185</v>
      </c>
      <c r="BN371" s="309" t="s">
        <v>1258</v>
      </c>
      <c r="BO371" s="309"/>
      <c r="BP371" s="309"/>
      <c r="BQ371" s="309"/>
      <c r="BR371" s="309"/>
      <c r="BS371" s="309"/>
      <c r="BT371" s="309"/>
      <c r="BU371" s="309"/>
      <c r="BV371" s="309"/>
      <c r="BW371" s="309" t="s">
        <v>2557</v>
      </c>
      <c r="BX371" s="309"/>
      <c r="BY371" s="309" t="s">
        <v>2558</v>
      </c>
      <c r="BZ371" s="324" t="str">
        <f t="shared" si="22"/>
        <v>DISCONTINUED - MR501 RALLY, 18x8, +42mm Offset, 5x100, 67.1mm Centerbore, Method Bronze</v>
      </c>
      <c r="CA371" s="324" t="s">
        <v>3880</v>
      </c>
      <c r="CB371" s="324" t="s">
        <v>3879</v>
      </c>
      <c r="CC371" s="313" t="str">
        <f t="shared" si="19"/>
        <v>RALLY (5XX)</v>
      </c>
    </row>
    <row r="372" spans="1:81" s="301" customFormat="1" ht="15.75" customHeight="1">
      <c r="A372" s="22">
        <f t="shared" si="18"/>
        <v>369</v>
      </c>
      <c r="B372" s="99" t="s">
        <v>84</v>
      </c>
      <c r="C372" s="29" t="s">
        <v>1089</v>
      </c>
      <c r="D372" s="303" t="s">
        <v>1148</v>
      </c>
      <c r="E372" s="304" t="s">
        <v>2677</v>
      </c>
      <c r="F372" s="304"/>
      <c r="G372" s="304"/>
      <c r="H372" s="304" t="s">
        <v>767</v>
      </c>
      <c r="I372" s="336">
        <v>42736</v>
      </c>
      <c r="J372" s="302">
        <v>43389</v>
      </c>
      <c r="K372" s="293" t="s">
        <v>1274</v>
      </c>
      <c r="L372" s="305">
        <v>249.5</v>
      </c>
      <c r="M372" s="295"/>
      <c r="N372" s="295"/>
      <c r="O372" s="303">
        <v>15</v>
      </c>
      <c r="P372" s="8">
        <v>5</v>
      </c>
      <c r="Q372" s="29" t="s">
        <v>1746</v>
      </c>
      <c r="R372" s="303">
        <v>4</v>
      </c>
      <c r="S372" s="303">
        <v>156</v>
      </c>
      <c r="T372" s="306">
        <v>0</v>
      </c>
      <c r="U372" s="331">
        <v>3</v>
      </c>
      <c r="V372" s="303" t="s">
        <v>202</v>
      </c>
      <c r="W372" s="311">
        <v>132</v>
      </c>
      <c r="X372" s="307">
        <v>15</v>
      </c>
      <c r="Y372" s="306">
        <v>1600</v>
      </c>
      <c r="Z372" s="306" t="s">
        <v>5480</v>
      </c>
      <c r="AA372" s="306"/>
      <c r="AB372" s="296" t="str">
        <f t="shared" si="20"/>
        <v>15x5, 4x156, 0 OS</v>
      </c>
      <c r="AC372" s="308" t="s">
        <v>85</v>
      </c>
      <c r="AD372" s="298" t="str">
        <f>IFERROR(VLOOKUP(AC372,ACCESSORIES!F:J,5,FALSE),"N/A")</f>
        <v>N/A</v>
      </c>
      <c r="AE372" s="308" t="s">
        <v>85</v>
      </c>
      <c r="AF372" s="309" t="s">
        <v>85</v>
      </c>
      <c r="AG372" s="308"/>
      <c r="AH372" s="308" t="s">
        <v>85</v>
      </c>
      <c r="AI372" s="299" t="str">
        <f>IFERROR(VLOOKUP(AH372,ACCESSORIES!F:J,5,FALSE),"N/A")</f>
        <v>N/A</v>
      </c>
      <c r="AJ372" s="309" t="s">
        <v>266</v>
      </c>
      <c r="AK372" s="309" t="s">
        <v>85</v>
      </c>
      <c r="AL372" s="40" t="str">
        <f>IFERROR(VLOOKUP(AK372,ACCESSORIES!F:J,5,FALSE),"N/A")</f>
        <v>N/A</v>
      </c>
      <c r="AM372" s="309" t="s">
        <v>85</v>
      </c>
      <c r="AN372" s="309">
        <v>14.1</v>
      </c>
      <c r="AO372" s="309"/>
      <c r="AP372" s="309">
        <v>0</v>
      </c>
      <c r="AQ372" s="309">
        <v>4</v>
      </c>
      <c r="AR372" s="309"/>
      <c r="AS372" s="309">
        <v>17</v>
      </c>
      <c r="AT372" s="309"/>
      <c r="AU372" s="309">
        <v>167</v>
      </c>
      <c r="AV372" s="309" t="s">
        <v>85</v>
      </c>
      <c r="AW372" s="309" t="s">
        <v>85</v>
      </c>
      <c r="AX372" s="81"/>
      <c r="AY372" s="309"/>
      <c r="AZ372" s="310" t="s">
        <v>1530</v>
      </c>
      <c r="BA372" s="98" t="str">
        <f>IFERROR(VLOOKUP(AZ372,ACCESSORIES!F:J,5,FALSE),"N/A")</f>
        <v>N/A</v>
      </c>
      <c r="BB372" s="99" t="s">
        <v>1520</v>
      </c>
      <c r="BC372" s="98">
        <f>IFERROR(VLOOKUP(BB372,ACCESSORIES!F:J,5,FALSE),"N/A")</f>
        <v>11</v>
      </c>
      <c r="BD372" s="310">
        <v>18.5</v>
      </c>
      <c r="BE372" s="309">
        <v>17.8</v>
      </c>
      <c r="BF372" s="309">
        <v>17.8</v>
      </c>
      <c r="BG372" s="309">
        <v>7.4</v>
      </c>
      <c r="BH372" s="379">
        <f t="shared" si="21"/>
        <v>3.8421372447424003E-2</v>
      </c>
      <c r="BI372" s="303">
        <v>48</v>
      </c>
      <c r="BJ372" s="309" t="s">
        <v>3930</v>
      </c>
      <c r="BK372" s="80" t="s">
        <v>4050</v>
      </c>
      <c r="BL372" s="309" t="s">
        <v>1214</v>
      </c>
      <c r="BM372" s="309" t="s">
        <v>2348</v>
      </c>
      <c r="BN372" s="309" t="s">
        <v>1215</v>
      </c>
      <c r="BO372" s="309" t="s">
        <v>2335</v>
      </c>
      <c r="BP372" s="309" t="s">
        <v>2336</v>
      </c>
      <c r="BQ372" s="309"/>
      <c r="BR372" s="309"/>
      <c r="BS372" s="309"/>
      <c r="BT372" s="309"/>
      <c r="BU372" s="309"/>
      <c r="BV372" s="309"/>
      <c r="BW372" s="309" t="s">
        <v>2533</v>
      </c>
      <c r="BX372" s="309"/>
      <c r="BY372" s="309" t="s">
        <v>2534</v>
      </c>
      <c r="BZ372" s="324" t="str">
        <f t="shared" si="22"/>
        <v>DISCONTINUED - MR401-R UTV Beadlock, 15x5, 2.5+2.5/0mm Offset, 4x156, 132mm Centerbore, Machined - Raw , w/ BH-H24100</v>
      </c>
      <c r="CA372" s="324" t="s">
        <v>3880</v>
      </c>
      <c r="CB372" s="324" t="s">
        <v>3879</v>
      </c>
      <c r="CC372" s="313" t="str">
        <f t="shared" si="19"/>
        <v>UTV (4XX)</v>
      </c>
    </row>
    <row r="373" spans="1:81" s="301" customFormat="1" ht="15.75" customHeight="1">
      <c r="A373" s="22">
        <f t="shared" si="18"/>
        <v>370</v>
      </c>
      <c r="B373" s="99" t="s">
        <v>84</v>
      </c>
      <c r="C373" s="29" t="s">
        <v>1089</v>
      </c>
      <c r="D373" s="303" t="s">
        <v>1148</v>
      </c>
      <c r="E373" s="304" t="s">
        <v>2678</v>
      </c>
      <c r="F373" s="304"/>
      <c r="G373" s="304"/>
      <c r="H373" s="304" t="s">
        <v>1029</v>
      </c>
      <c r="I373" s="336">
        <v>42736</v>
      </c>
      <c r="J373" s="302">
        <v>43389</v>
      </c>
      <c r="K373" s="293" t="s">
        <v>1274</v>
      </c>
      <c r="L373" s="305">
        <v>249.5</v>
      </c>
      <c r="M373" s="295"/>
      <c r="N373" s="295"/>
      <c r="O373" s="303">
        <v>15</v>
      </c>
      <c r="P373" s="8">
        <v>5</v>
      </c>
      <c r="Q373" s="29" t="s">
        <v>1746</v>
      </c>
      <c r="R373" s="303">
        <v>4</v>
      </c>
      <c r="S373" s="303">
        <v>156</v>
      </c>
      <c r="T373" s="306">
        <v>46</v>
      </c>
      <c r="U373" s="331">
        <v>4.9000000000000004</v>
      </c>
      <c r="V373" s="303" t="s">
        <v>963</v>
      </c>
      <c r="W373" s="311">
        <v>132</v>
      </c>
      <c r="X373" s="307">
        <v>16.8</v>
      </c>
      <c r="Y373" s="306">
        <v>1600</v>
      </c>
      <c r="Z373" s="306" t="s">
        <v>5480</v>
      </c>
      <c r="AA373" s="306"/>
      <c r="AB373" s="296" t="str">
        <f t="shared" si="20"/>
        <v>15x5, 4x156, 46 OS</v>
      </c>
      <c r="AC373" s="308" t="s">
        <v>85</v>
      </c>
      <c r="AD373" s="298" t="str">
        <f>IFERROR(VLOOKUP(AC373,ACCESSORIES!F:J,5,FALSE),"N/A")</f>
        <v>N/A</v>
      </c>
      <c r="AE373" s="308" t="s">
        <v>85</v>
      </c>
      <c r="AF373" s="309" t="s">
        <v>85</v>
      </c>
      <c r="AG373" s="308"/>
      <c r="AH373" s="308" t="s">
        <v>85</v>
      </c>
      <c r="AI373" s="299" t="str">
        <f>IFERROR(VLOOKUP(AH373,ACCESSORIES!F:J,5,FALSE),"N/A")</f>
        <v>N/A</v>
      </c>
      <c r="AJ373" s="309" t="s">
        <v>266</v>
      </c>
      <c r="AK373" s="309" t="s">
        <v>85</v>
      </c>
      <c r="AL373" s="40" t="str">
        <f>IFERROR(VLOOKUP(AK373,ACCESSORIES!F:J,5,FALSE),"N/A")</f>
        <v>N/A</v>
      </c>
      <c r="AM373" s="309" t="s">
        <v>85</v>
      </c>
      <c r="AN373" s="309">
        <v>14.1</v>
      </c>
      <c r="AO373" s="309"/>
      <c r="AP373" s="309">
        <v>3</v>
      </c>
      <c r="AQ373" s="309">
        <v>3</v>
      </c>
      <c r="AR373" s="309"/>
      <c r="AS373" s="309">
        <v>3</v>
      </c>
      <c r="AT373" s="309"/>
      <c r="AU373" s="309">
        <v>167</v>
      </c>
      <c r="AV373" s="309" t="s">
        <v>85</v>
      </c>
      <c r="AW373" s="309" t="s">
        <v>85</v>
      </c>
      <c r="AX373" s="81"/>
      <c r="AY373" s="309"/>
      <c r="AZ373" s="310" t="s">
        <v>1712</v>
      </c>
      <c r="BA373" s="98" t="str">
        <f>IFERROR(VLOOKUP(AZ373,ACCESSORIES!F:J,5,FALSE),"N/A")</f>
        <v>N/A</v>
      </c>
      <c r="BB373" s="99" t="s">
        <v>1522</v>
      </c>
      <c r="BC373" s="98">
        <f>IFERROR(VLOOKUP(BB373,ACCESSORIES!F:J,5,FALSE),"N/A")</f>
        <v>11</v>
      </c>
      <c r="BD373" s="310">
        <v>20.3</v>
      </c>
      <c r="BE373" s="309">
        <v>17.8</v>
      </c>
      <c r="BF373" s="309">
        <v>17.8</v>
      </c>
      <c r="BG373" s="309">
        <v>7.4</v>
      </c>
      <c r="BH373" s="379">
        <f t="shared" si="21"/>
        <v>3.8421372447424003E-2</v>
      </c>
      <c r="BI373" s="303">
        <v>48</v>
      </c>
      <c r="BJ373" s="309" t="s">
        <v>3930</v>
      </c>
      <c r="BK373" s="80" t="s">
        <v>4050</v>
      </c>
      <c r="BL373" s="309" t="s">
        <v>1214</v>
      </c>
      <c r="BM373" s="309" t="s">
        <v>2348</v>
      </c>
      <c r="BN373" s="309" t="s">
        <v>2337</v>
      </c>
      <c r="BO373" s="309" t="s">
        <v>2335</v>
      </c>
      <c r="BP373" s="309" t="s">
        <v>2336</v>
      </c>
      <c r="BQ373" s="309"/>
      <c r="BR373" s="309"/>
      <c r="BS373" s="309"/>
      <c r="BT373" s="309"/>
      <c r="BU373" s="309"/>
      <c r="BV373" s="309"/>
      <c r="BW373" s="309" t="s">
        <v>2535</v>
      </c>
      <c r="BX373" s="309"/>
      <c r="BY373" s="309" t="s">
        <v>2536</v>
      </c>
      <c r="BZ373" s="324" t="str">
        <f t="shared" si="22"/>
        <v>DISCONTINUED - MR401-R UTV Beadlock, 15x5, 5+0/+46mm Offset, 4x156, 132mm Centerbore, Machined - Raw , w/ BH-H24155</v>
      </c>
      <c r="CA373" s="324" t="s">
        <v>3880</v>
      </c>
      <c r="CB373" s="324" t="s">
        <v>3879</v>
      </c>
      <c r="CC373" s="313" t="str">
        <f t="shared" si="19"/>
        <v>UTV (4XX)</v>
      </c>
    </row>
    <row r="374" spans="1:81" s="301" customFormat="1" ht="15.75" customHeight="1">
      <c r="A374" s="22">
        <f t="shared" si="18"/>
        <v>371</v>
      </c>
      <c r="B374" s="99" t="s">
        <v>84</v>
      </c>
      <c r="C374" s="29" t="s">
        <v>1089</v>
      </c>
      <c r="D374" s="303" t="s">
        <v>1148</v>
      </c>
      <c r="E374" s="304" t="s">
        <v>2679</v>
      </c>
      <c r="F374" s="304"/>
      <c r="G374" s="304"/>
      <c r="H374" s="304" t="s">
        <v>1030</v>
      </c>
      <c r="I374" s="336">
        <v>42736</v>
      </c>
      <c r="J374" s="302">
        <v>43389</v>
      </c>
      <c r="K374" s="293" t="s">
        <v>1274</v>
      </c>
      <c r="L374" s="305">
        <v>249.5</v>
      </c>
      <c r="M374" s="295"/>
      <c r="N374" s="295"/>
      <c r="O374" s="303">
        <v>15</v>
      </c>
      <c r="P374" s="8">
        <v>5</v>
      </c>
      <c r="Q374" s="29" t="s">
        <v>1745</v>
      </c>
      <c r="R374" s="303">
        <v>4</v>
      </c>
      <c r="S374" s="303">
        <v>136</v>
      </c>
      <c r="T374" s="306">
        <v>46</v>
      </c>
      <c r="U374" s="331">
        <v>4.9000000000000004</v>
      </c>
      <c r="V374" s="303" t="s">
        <v>963</v>
      </c>
      <c r="W374" s="311">
        <v>106</v>
      </c>
      <c r="X374" s="307">
        <v>16.8</v>
      </c>
      <c r="Y374" s="306">
        <v>1600</v>
      </c>
      <c r="Z374" s="306" t="s">
        <v>5480</v>
      </c>
      <c r="AA374" s="306"/>
      <c r="AB374" s="296" t="str">
        <f t="shared" si="20"/>
        <v>15x5, 4x136, 46 OS</v>
      </c>
      <c r="AC374" s="308" t="s">
        <v>85</v>
      </c>
      <c r="AD374" s="298" t="str">
        <f>IFERROR(VLOOKUP(AC374,ACCESSORIES!F:J,5,FALSE),"N/A")</f>
        <v>N/A</v>
      </c>
      <c r="AE374" s="308" t="s">
        <v>85</v>
      </c>
      <c r="AF374" s="309" t="s">
        <v>85</v>
      </c>
      <c r="AG374" s="308"/>
      <c r="AH374" s="308" t="s">
        <v>85</v>
      </c>
      <c r="AI374" s="299" t="str">
        <f>IFERROR(VLOOKUP(AH374,ACCESSORIES!F:J,5,FALSE),"N/A")</f>
        <v>N/A</v>
      </c>
      <c r="AJ374" s="309" t="s">
        <v>266</v>
      </c>
      <c r="AK374" s="309" t="s">
        <v>85</v>
      </c>
      <c r="AL374" s="40" t="str">
        <f>IFERROR(VLOOKUP(AK374,ACCESSORIES!F:J,5,FALSE),"N/A")</f>
        <v>N/A</v>
      </c>
      <c r="AM374" s="309" t="s">
        <v>85</v>
      </c>
      <c r="AN374" s="309">
        <v>14.1</v>
      </c>
      <c r="AO374" s="309"/>
      <c r="AP374" s="309">
        <v>3</v>
      </c>
      <c r="AQ374" s="309">
        <v>3</v>
      </c>
      <c r="AR374" s="309"/>
      <c r="AS374" s="309">
        <v>3</v>
      </c>
      <c r="AT374" s="309"/>
      <c r="AU374" s="309">
        <v>167</v>
      </c>
      <c r="AV374" s="309" t="s">
        <v>85</v>
      </c>
      <c r="AW374" s="309" t="s">
        <v>85</v>
      </c>
      <c r="AX374" s="81"/>
      <c r="AY374" s="309"/>
      <c r="AZ374" s="310" t="s">
        <v>1712</v>
      </c>
      <c r="BA374" s="98" t="str">
        <f>IFERROR(VLOOKUP(AZ374,ACCESSORIES!F:J,5,FALSE),"N/A")</f>
        <v>N/A</v>
      </c>
      <c r="BB374" s="99" t="s">
        <v>1522</v>
      </c>
      <c r="BC374" s="98">
        <f>IFERROR(VLOOKUP(BB374,ACCESSORIES!F:J,5,FALSE),"N/A")</f>
        <v>11</v>
      </c>
      <c r="BD374" s="310">
        <v>20.3</v>
      </c>
      <c r="BE374" s="309">
        <v>17.8</v>
      </c>
      <c r="BF374" s="309">
        <v>17.8</v>
      </c>
      <c r="BG374" s="309">
        <v>7.4</v>
      </c>
      <c r="BH374" s="379">
        <f t="shared" si="21"/>
        <v>3.8421372447424003E-2</v>
      </c>
      <c r="BI374" s="303">
        <v>48</v>
      </c>
      <c r="BJ374" s="309" t="s">
        <v>3930</v>
      </c>
      <c r="BK374" s="80" t="s">
        <v>4050</v>
      </c>
      <c r="BL374" s="309" t="s">
        <v>1214</v>
      </c>
      <c r="BM374" s="309" t="s">
        <v>2348</v>
      </c>
      <c r="BN374" s="309" t="s">
        <v>2337</v>
      </c>
      <c r="BO374" s="309" t="s">
        <v>2335</v>
      </c>
      <c r="BP374" s="309" t="s">
        <v>2336</v>
      </c>
      <c r="BQ374" s="309"/>
      <c r="BR374" s="309"/>
      <c r="BS374" s="309"/>
      <c r="BT374" s="309"/>
      <c r="BU374" s="309"/>
      <c r="BV374" s="309"/>
      <c r="BW374" s="309" t="s">
        <v>2535</v>
      </c>
      <c r="BX374" s="309"/>
      <c r="BY374" s="309" t="s">
        <v>2536</v>
      </c>
      <c r="BZ374" s="324" t="str">
        <f t="shared" si="22"/>
        <v>DISCONTINUED - MR401-R UTV Beadlock, 15x5, 5+0/+46mm Offset, 4x136, 106mm Centerbore, Machined - Raw , w/ BH-H24155</v>
      </c>
      <c r="CA374" s="324" t="s">
        <v>3880</v>
      </c>
      <c r="CB374" s="324" t="s">
        <v>3879</v>
      </c>
      <c r="CC374" s="313" t="str">
        <f t="shared" si="19"/>
        <v>UTV (4XX)</v>
      </c>
    </row>
    <row r="375" spans="1:81" s="301" customFormat="1" ht="15.75" customHeight="1">
      <c r="A375" s="22">
        <f t="shared" si="18"/>
        <v>372</v>
      </c>
      <c r="B375" s="99" t="s">
        <v>84</v>
      </c>
      <c r="C375" s="29" t="s">
        <v>1090</v>
      </c>
      <c r="D375" s="303" t="s">
        <v>1105</v>
      </c>
      <c r="E375" s="304" t="s">
        <v>5003</v>
      </c>
      <c r="F375" s="304" t="s">
        <v>1129</v>
      </c>
      <c r="G375" s="304"/>
      <c r="H375" s="304" t="s">
        <v>851</v>
      </c>
      <c r="I375" s="336">
        <v>40179</v>
      </c>
      <c r="J375" s="302">
        <v>43406</v>
      </c>
      <c r="K375" s="293" t="s">
        <v>1274</v>
      </c>
      <c r="L375" s="305">
        <v>367.5</v>
      </c>
      <c r="M375" s="295"/>
      <c r="N375" s="295"/>
      <c r="O375" s="303">
        <v>16</v>
      </c>
      <c r="P375" s="8">
        <v>8</v>
      </c>
      <c r="Q375" s="29" t="s">
        <v>1756</v>
      </c>
      <c r="R375" s="303">
        <v>5</v>
      </c>
      <c r="S375" s="303">
        <v>5.5</v>
      </c>
      <c r="T375" s="306">
        <v>44</v>
      </c>
      <c r="U375" s="331">
        <v>6.25</v>
      </c>
      <c r="V375" s="303" t="s">
        <v>85</v>
      </c>
      <c r="W375" s="311">
        <v>108</v>
      </c>
      <c r="X375" s="307">
        <v>33.200000000000003</v>
      </c>
      <c r="Y375" s="306">
        <v>1900</v>
      </c>
      <c r="Z375" s="306" t="s">
        <v>5480</v>
      </c>
      <c r="AA375" s="306"/>
      <c r="AB375" s="296" t="str">
        <f t="shared" si="20"/>
        <v>16x8, 5x5.5, 44 OS</v>
      </c>
      <c r="AC375" s="308" t="s">
        <v>85</v>
      </c>
      <c r="AD375" s="298" t="str">
        <f>IFERROR(VLOOKUP(AC375,ACCESSORIES!F:J,5,FALSE),"N/A")</f>
        <v>N/A</v>
      </c>
      <c r="AE375" s="308" t="s">
        <v>85</v>
      </c>
      <c r="AF375" s="309" t="s">
        <v>85</v>
      </c>
      <c r="AG375" s="308"/>
      <c r="AH375" s="308" t="s">
        <v>85</v>
      </c>
      <c r="AI375" s="299" t="str">
        <f>IFERROR(VLOOKUP(AH375,ACCESSORIES!F:J,5,FALSE),"N/A")</f>
        <v>N/A</v>
      </c>
      <c r="AJ375" s="309" t="s">
        <v>266</v>
      </c>
      <c r="AK375" s="309" t="s">
        <v>85</v>
      </c>
      <c r="AL375" s="40" t="str">
        <f>IFERROR(VLOOKUP(AK375,ACCESSORIES!F:J,5,FALSE),"N/A")</f>
        <v>N/A</v>
      </c>
      <c r="AM375" s="309" t="s">
        <v>85</v>
      </c>
      <c r="AN375" s="309">
        <v>18.3</v>
      </c>
      <c r="AO375" s="309"/>
      <c r="AP375" s="309">
        <v>0</v>
      </c>
      <c r="AQ375" s="309">
        <v>6</v>
      </c>
      <c r="AR375" s="309"/>
      <c r="AS375" s="309">
        <v>18</v>
      </c>
      <c r="AT375" s="309"/>
      <c r="AU375" s="309">
        <v>185</v>
      </c>
      <c r="AV375" s="309" t="s">
        <v>85</v>
      </c>
      <c r="AW375" s="309" t="s">
        <v>85</v>
      </c>
      <c r="AX375" s="81"/>
      <c r="AY375" s="309"/>
      <c r="AZ375" s="310" t="s">
        <v>1772</v>
      </c>
      <c r="BA375" s="98" t="str">
        <f>IFERROR(VLOOKUP(AZ375,ACCESSORIES!F:J,5,FALSE),"N/A")</f>
        <v>N/A</v>
      </c>
      <c r="BB375" s="99" t="s">
        <v>1520</v>
      </c>
      <c r="BC375" s="98">
        <f>IFERROR(VLOOKUP(BB375,ACCESSORIES!F:J,5,FALSE),"N/A")</f>
        <v>11</v>
      </c>
      <c r="BD375" s="310">
        <v>36.700000000000003</v>
      </c>
      <c r="BE375" s="309">
        <v>19</v>
      </c>
      <c r="BF375" s="309">
        <v>19</v>
      </c>
      <c r="BG375" s="309">
        <v>10.8</v>
      </c>
      <c r="BH375" s="379">
        <f t="shared" si="21"/>
        <v>6.3889885123199985E-2</v>
      </c>
      <c r="BI375" s="303">
        <v>36</v>
      </c>
      <c r="BJ375" s="309" t="s">
        <v>3930</v>
      </c>
      <c r="BK375" s="80" t="s">
        <v>4050</v>
      </c>
      <c r="BL375" s="309" t="s">
        <v>2349</v>
      </c>
      <c r="BM375" s="309" t="s">
        <v>1239</v>
      </c>
      <c r="BN375" s="309" t="s">
        <v>1240</v>
      </c>
      <c r="BO375" s="309"/>
      <c r="BP375" s="309"/>
      <c r="BQ375" s="309"/>
      <c r="BR375" s="309"/>
      <c r="BS375" s="309"/>
      <c r="BT375" s="309"/>
      <c r="BU375" s="309"/>
      <c r="BV375" s="309"/>
      <c r="BW375" s="309" t="s">
        <v>2550</v>
      </c>
      <c r="BX375" s="309"/>
      <c r="BY375" s="309"/>
      <c r="BZ375" s="324" t="str">
        <f t="shared" si="22"/>
        <v>DISCONTINUED - MR101 Beadlock, 16x8, +44mm Offset, 5x5.5, 108mm Centerbore, Machined - Raw , w/ BH-H24100</v>
      </c>
      <c r="CA375" s="324" t="s">
        <v>3880</v>
      </c>
      <c r="CB375" s="324" t="s">
        <v>3879</v>
      </c>
      <c r="CC375" s="313" t="str">
        <f t="shared" si="19"/>
        <v>RACE (1XX)</v>
      </c>
    </row>
    <row r="376" spans="1:81" s="301" customFormat="1" ht="15.75" customHeight="1">
      <c r="A376" s="22">
        <f t="shared" si="18"/>
        <v>373</v>
      </c>
      <c r="B376" s="99" t="s">
        <v>84</v>
      </c>
      <c r="C376" s="29" t="s">
        <v>1072</v>
      </c>
      <c r="D376" s="303" t="s">
        <v>1116</v>
      </c>
      <c r="E376" s="304" t="s">
        <v>2716</v>
      </c>
      <c r="F376" s="304"/>
      <c r="G376" s="304"/>
      <c r="H376" s="304" t="s">
        <v>404</v>
      </c>
      <c r="I376" s="336">
        <v>40909</v>
      </c>
      <c r="J376" s="302">
        <v>43406</v>
      </c>
      <c r="K376" s="293" t="s">
        <v>1274</v>
      </c>
      <c r="L376" s="305">
        <v>195.5</v>
      </c>
      <c r="M376" s="295"/>
      <c r="N376" s="295"/>
      <c r="O376" s="303">
        <v>17</v>
      </c>
      <c r="P376" s="8">
        <v>8.5</v>
      </c>
      <c r="Q376" s="29" t="s">
        <v>1751</v>
      </c>
      <c r="R376" s="303">
        <v>5</v>
      </c>
      <c r="S376" s="303">
        <v>150</v>
      </c>
      <c r="T376" s="306">
        <v>0</v>
      </c>
      <c r="U376" s="331">
        <v>4.75</v>
      </c>
      <c r="V376" s="303" t="s">
        <v>85</v>
      </c>
      <c r="W376" s="311">
        <v>116.5</v>
      </c>
      <c r="X376" s="307">
        <v>27.3</v>
      </c>
      <c r="Y376" s="306">
        <v>2500</v>
      </c>
      <c r="Z376" s="306" t="s">
        <v>5454</v>
      </c>
      <c r="AA376" s="306"/>
      <c r="AB376" s="296" t="str">
        <f t="shared" si="20"/>
        <v>17x8.5, 5x150, 0 OS</v>
      </c>
      <c r="AC376" s="308" t="s">
        <v>1598</v>
      </c>
      <c r="AD376" s="298">
        <f>IFERROR(VLOOKUP(AC376,ACCESSORIES!F:J,5,FALSE),"N/A")</f>
        <v>33</v>
      </c>
      <c r="AE376" s="308" t="s">
        <v>85</v>
      </c>
      <c r="AF376" s="309" t="s">
        <v>85</v>
      </c>
      <c r="AG376" s="308"/>
      <c r="AH376" s="308" t="s">
        <v>1938</v>
      </c>
      <c r="AI376" s="299">
        <f>IFERROR(VLOOKUP(AH376,ACCESSORIES!F:J,5,FALSE),"N/A")</f>
        <v>1.1000000000000001</v>
      </c>
      <c r="AJ376" s="309" t="s">
        <v>266</v>
      </c>
      <c r="AK376" s="309" t="s">
        <v>85</v>
      </c>
      <c r="AL376" s="40" t="str">
        <f>IFERROR(VLOOKUP(AK376,ACCESSORIES!F:J,5,FALSE),"N/A")</f>
        <v>N/A</v>
      </c>
      <c r="AM376" s="309" t="s">
        <v>85</v>
      </c>
      <c r="AN376" s="309">
        <v>16.100000000000001</v>
      </c>
      <c r="AO376" s="309"/>
      <c r="AP376" s="309">
        <v>3</v>
      </c>
      <c r="AQ376" s="309">
        <v>19</v>
      </c>
      <c r="AR376" s="309"/>
      <c r="AS376" s="309">
        <v>24</v>
      </c>
      <c r="AT376" s="309"/>
      <c r="AU376" s="309">
        <v>180</v>
      </c>
      <c r="AV376" s="309">
        <v>110.5</v>
      </c>
      <c r="AW376" s="309">
        <v>41</v>
      </c>
      <c r="AX376" s="81"/>
      <c r="AY376" s="309"/>
      <c r="AZ376" s="310" t="s">
        <v>85</v>
      </c>
      <c r="BA376" s="98" t="str">
        <f>IFERROR(VLOOKUP(AZ376,ACCESSORIES!F:J,5,FALSE),"N/A")</f>
        <v>N/A</v>
      </c>
      <c r="BB376" s="99" t="s">
        <v>85</v>
      </c>
      <c r="BC376" s="98" t="str">
        <f>IFERROR(VLOOKUP(BB376,ACCESSORIES!F:J,5,FALSE),"N/A")</f>
        <v>N/A</v>
      </c>
      <c r="BD376" s="310">
        <v>30.8</v>
      </c>
      <c r="BE376" s="309">
        <v>19.8</v>
      </c>
      <c r="BF376" s="309">
        <v>19.8</v>
      </c>
      <c r="BG376" s="309">
        <v>10.7</v>
      </c>
      <c r="BH376" s="379">
        <f t="shared" si="21"/>
        <v>6.8740914904991998E-2</v>
      </c>
      <c r="BI376" s="303">
        <v>36</v>
      </c>
      <c r="BJ376" s="309" t="s">
        <v>3930</v>
      </c>
      <c r="BK376" s="80" t="s">
        <v>4050</v>
      </c>
      <c r="BL376" s="309" t="s">
        <v>2342</v>
      </c>
      <c r="BM376" s="309" t="s">
        <v>1166</v>
      </c>
      <c r="BN376" s="309" t="s">
        <v>1157</v>
      </c>
      <c r="BO376" s="309" t="s">
        <v>1173</v>
      </c>
      <c r="BP376" s="309"/>
      <c r="BQ376" s="309"/>
      <c r="BR376" s="309"/>
      <c r="BS376" s="309"/>
      <c r="BT376" s="309"/>
      <c r="BU376" s="309"/>
      <c r="BV376" s="309"/>
      <c r="BW376" s="309" t="s">
        <v>2472</v>
      </c>
      <c r="BX376" s="309"/>
      <c r="BY376" s="309" t="s">
        <v>2473</v>
      </c>
      <c r="BZ376" s="324" t="str">
        <f t="shared" si="22"/>
        <v>DISCONTINUED - MR304 Double Standard, 17x8.5, 0mm Offset, 5x150, 116.5mm Centerbore, Machined - Clear Coat</v>
      </c>
      <c r="CA376" s="324" t="s">
        <v>3880</v>
      </c>
      <c r="CB376" s="324" t="s">
        <v>3879</v>
      </c>
      <c r="CC376" s="313" t="str">
        <f t="shared" si="19"/>
        <v>STREET (3XX)</v>
      </c>
    </row>
    <row r="377" spans="1:81" s="301" customFormat="1" ht="15.75" customHeight="1">
      <c r="A377" s="22">
        <f t="shared" si="18"/>
        <v>374</v>
      </c>
      <c r="B377" s="99" t="s">
        <v>84</v>
      </c>
      <c r="C377" s="29" t="s">
        <v>1072</v>
      </c>
      <c r="D377" s="303" t="s">
        <v>2354</v>
      </c>
      <c r="E377" s="304" t="s">
        <v>2717</v>
      </c>
      <c r="F377" s="304"/>
      <c r="G377" s="304"/>
      <c r="H377" s="304" t="s">
        <v>441</v>
      </c>
      <c r="I377" s="336">
        <v>41275</v>
      </c>
      <c r="J377" s="302">
        <v>43406</v>
      </c>
      <c r="K377" s="293" t="s">
        <v>1274</v>
      </c>
      <c r="L377" s="305">
        <v>260.5</v>
      </c>
      <c r="M377" s="295"/>
      <c r="N377" s="295"/>
      <c r="O377" s="303">
        <v>20</v>
      </c>
      <c r="P377" s="8">
        <v>9</v>
      </c>
      <c r="Q377" s="29" t="s">
        <v>1751</v>
      </c>
      <c r="R377" s="303">
        <v>5</v>
      </c>
      <c r="S377" s="303">
        <v>150</v>
      </c>
      <c r="T377" s="306">
        <v>25</v>
      </c>
      <c r="U377" s="331">
        <v>6</v>
      </c>
      <c r="V377" s="303" t="s">
        <v>85</v>
      </c>
      <c r="W377" s="311">
        <v>116.5</v>
      </c>
      <c r="X377" s="307">
        <v>39.1</v>
      </c>
      <c r="Y377" s="306">
        <v>2500</v>
      </c>
      <c r="Z377" s="306" t="s">
        <v>5456</v>
      </c>
      <c r="AA377" s="306"/>
      <c r="AB377" s="296" t="str">
        <f t="shared" si="20"/>
        <v>20x9, 5x150, 25 OS</v>
      </c>
      <c r="AC377" s="308" t="s">
        <v>1600</v>
      </c>
      <c r="AD377" s="298">
        <f>IFERROR(VLOOKUP(AC377,ACCESSORIES!F:J,5,FALSE),"N/A")</f>
        <v>33</v>
      </c>
      <c r="AE377" s="308" t="s">
        <v>85</v>
      </c>
      <c r="AF377" s="309" t="s">
        <v>85</v>
      </c>
      <c r="AG377" s="308"/>
      <c r="AH377" s="308" t="s">
        <v>1938</v>
      </c>
      <c r="AI377" s="299">
        <f>IFERROR(VLOOKUP(AH377,ACCESSORIES!F:J,5,FALSE),"N/A")</f>
        <v>1.1000000000000001</v>
      </c>
      <c r="AJ377" s="309" t="s">
        <v>266</v>
      </c>
      <c r="AK377" s="309" t="s">
        <v>85</v>
      </c>
      <c r="AL377" s="40" t="str">
        <f>IFERROR(VLOOKUP(AK377,ACCESSORIES!F:J,5,FALSE),"N/A")</f>
        <v>N/A</v>
      </c>
      <c r="AM377" s="309" t="s">
        <v>85</v>
      </c>
      <c r="AN377" s="309">
        <v>16.2</v>
      </c>
      <c r="AO377" s="309"/>
      <c r="AP377" s="309">
        <v>3</v>
      </c>
      <c r="AQ377" s="309">
        <v>5</v>
      </c>
      <c r="AR377" s="309"/>
      <c r="AS377" s="309">
        <v>30</v>
      </c>
      <c r="AT377" s="309"/>
      <c r="AU377" s="309">
        <v>190</v>
      </c>
      <c r="AV377" s="309">
        <v>110.5</v>
      </c>
      <c r="AW377" s="309">
        <v>41</v>
      </c>
      <c r="AX377" s="81"/>
      <c r="AY377" s="309"/>
      <c r="AZ377" s="310" t="s">
        <v>85</v>
      </c>
      <c r="BA377" s="98" t="str">
        <f>IFERROR(VLOOKUP(AZ377,ACCESSORIES!F:J,5,FALSE),"N/A")</f>
        <v>N/A</v>
      </c>
      <c r="BB377" s="99" t="s">
        <v>85</v>
      </c>
      <c r="BC377" s="98" t="str">
        <f>IFERROR(VLOOKUP(BB377,ACCESSORIES!F:J,5,FALSE),"N/A")</f>
        <v>N/A</v>
      </c>
      <c r="BD377" s="310">
        <v>42.6</v>
      </c>
      <c r="BE377" s="309">
        <v>22.8</v>
      </c>
      <c r="BF377" s="309">
        <v>22.8</v>
      </c>
      <c r="BG377" s="309">
        <v>11.1</v>
      </c>
      <c r="BH377" s="379">
        <f t="shared" si="21"/>
        <v>9.4557029982336005E-2</v>
      </c>
      <c r="BI377" s="303">
        <v>24</v>
      </c>
      <c r="BJ377" s="309" t="s">
        <v>3930</v>
      </c>
      <c r="BK377" s="80" t="s">
        <v>4050</v>
      </c>
      <c r="BL377" s="309" t="s">
        <v>2343</v>
      </c>
      <c r="BM377" s="309" t="s">
        <v>1166</v>
      </c>
      <c r="BN377" s="309" t="s">
        <v>1157</v>
      </c>
      <c r="BO377" s="309"/>
      <c r="BP377" s="309"/>
      <c r="BQ377" s="309"/>
      <c r="BR377" s="309"/>
      <c r="BS377" s="309"/>
      <c r="BT377" s="309"/>
      <c r="BU377" s="309"/>
      <c r="BV377" s="309"/>
      <c r="BW377" s="309" t="s">
        <v>2475</v>
      </c>
      <c r="BX377" s="309"/>
      <c r="BY377" s="309" t="s">
        <v>2476</v>
      </c>
      <c r="BZ377" s="324" t="str">
        <f t="shared" si="22"/>
        <v>DISCONTINUED - MR305 NV, 20x9, +25mm Offset, 5x150, 116.5mm Centerbore, Machined - Matte Black Lip</v>
      </c>
      <c r="CA377" s="324" t="s">
        <v>3880</v>
      </c>
      <c r="CB377" s="324" t="s">
        <v>3879</v>
      </c>
      <c r="CC377" s="313" t="str">
        <f t="shared" si="19"/>
        <v>STREET (3XX)</v>
      </c>
    </row>
    <row r="378" spans="1:81" s="301" customFormat="1" ht="15.75" customHeight="1">
      <c r="A378" s="22">
        <f t="shared" si="18"/>
        <v>375</v>
      </c>
      <c r="B378" s="99" t="s">
        <v>84</v>
      </c>
      <c r="C378" s="29" t="s">
        <v>1072</v>
      </c>
      <c r="D378" s="303" t="s">
        <v>2354</v>
      </c>
      <c r="E378" s="304" t="s">
        <v>2718</v>
      </c>
      <c r="F378" s="304"/>
      <c r="G378" s="304"/>
      <c r="H378" s="304" t="s">
        <v>450</v>
      </c>
      <c r="I378" s="336">
        <v>41275</v>
      </c>
      <c r="J378" s="302">
        <v>43406</v>
      </c>
      <c r="K378" s="293" t="s">
        <v>1274</v>
      </c>
      <c r="L378" s="305">
        <v>260.5</v>
      </c>
      <c r="M378" s="295"/>
      <c r="N378" s="295"/>
      <c r="O378" s="303">
        <v>20</v>
      </c>
      <c r="P378" s="8">
        <v>9</v>
      </c>
      <c r="Q378" s="29" t="s">
        <v>1763</v>
      </c>
      <c r="R378" s="303">
        <v>8</v>
      </c>
      <c r="S378" s="303">
        <v>170</v>
      </c>
      <c r="T378" s="306">
        <v>18</v>
      </c>
      <c r="U378" s="331">
        <v>5.75</v>
      </c>
      <c r="V378" s="303" t="s">
        <v>85</v>
      </c>
      <c r="W378" s="311">
        <v>130.81</v>
      </c>
      <c r="X378" s="307">
        <v>39.1</v>
      </c>
      <c r="Y378" s="306">
        <v>3640</v>
      </c>
      <c r="Z378" s="306" t="s">
        <v>5456</v>
      </c>
      <c r="AA378" s="306"/>
      <c r="AB378" s="296" t="str">
        <f t="shared" si="20"/>
        <v>20x9, 8x170, 18 OS</v>
      </c>
      <c r="AC378" s="308" t="s">
        <v>1851</v>
      </c>
      <c r="AD378" s="298">
        <f>IFERROR(VLOOKUP(AC378,ACCESSORIES!F:J,5,FALSE),"N/A")</f>
        <v>33</v>
      </c>
      <c r="AE378" s="308" t="s">
        <v>85</v>
      </c>
      <c r="AF378" s="309" t="s">
        <v>85</v>
      </c>
      <c r="AG378" s="308"/>
      <c r="AH378" s="308" t="s">
        <v>1938</v>
      </c>
      <c r="AI378" s="299">
        <f>IFERROR(VLOOKUP(AH378,ACCESSORIES!F:J,5,FALSE),"N/A")</f>
        <v>1.1000000000000001</v>
      </c>
      <c r="AJ378" s="309" t="s">
        <v>266</v>
      </c>
      <c r="AK378" s="309" t="s">
        <v>85</v>
      </c>
      <c r="AL378" s="40" t="str">
        <f>IFERROR(VLOOKUP(AK378,ACCESSORIES!F:J,5,FALSE),"N/A")</f>
        <v>N/A</v>
      </c>
      <c r="AM378" s="309" t="s">
        <v>85</v>
      </c>
      <c r="AN378" s="309">
        <v>16.2</v>
      </c>
      <c r="AO378" s="309"/>
      <c r="AP378" s="309">
        <v>3</v>
      </c>
      <c r="AQ378" s="309">
        <v>3</v>
      </c>
      <c r="AR378" s="309"/>
      <c r="AS378" s="309">
        <v>30</v>
      </c>
      <c r="AT378" s="309"/>
      <c r="AU378" s="309">
        <v>235</v>
      </c>
      <c r="AV378" s="309">
        <v>127</v>
      </c>
      <c r="AW378" s="309">
        <v>98</v>
      </c>
      <c r="AX378" s="81"/>
      <c r="AY378" s="309"/>
      <c r="AZ378" s="310" t="s">
        <v>85</v>
      </c>
      <c r="BA378" s="98" t="str">
        <f>IFERROR(VLOOKUP(AZ378,ACCESSORIES!F:J,5,FALSE),"N/A")</f>
        <v>N/A</v>
      </c>
      <c r="BB378" s="99" t="s">
        <v>85</v>
      </c>
      <c r="BC378" s="98" t="str">
        <f>IFERROR(VLOOKUP(BB378,ACCESSORIES!F:J,5,FALSE),"N/A")</f>
        <v>N/A</v>
      </c>
      <c r="BD378" s="310">
        <v>42.6</v>
      </c>
      <c r="BE378" s="309">
        <v>22.8</v>
      </c>
      <c r="BF378" s="309">
        <v>22.8</v>
      </c>
      <c r="BG378" s="309">
        <v>11.1</v>
      </c>
      <c r="BH378" s="379">
        <f t="shared" si="21"/>
        <v>9.4557029982336005E-2</v>
      </c>
      <c r="BI378" s="303">
        <v>24</v>
      </c>
      <c r="BJ378" s="309" t="s">
        <v>3930</v>
      </c>
      <c r="BK378" s="80" t="s">
        <v>4050</v>
      </c>
      <c r="BL378" s="309" t="s">
        <v>2343</v>
      </c>
      <c r="BM378" s="309" t="s">
        <v>1166</v>
      </c>
      <c r="BN378" s="309" t="s">
        <v>1157</v>
      </c>
      <c r="BO378" s="309"/>
      <c r="BP378" s="309"/>
      <c r="BQ378" s="309"/>
      <c r="BR378" s="309"/>
      <c r="BS378" s="309"/>
      <c r="BT378" s="309"/>
      <c r="BU378" s="309"/>
      <c r="BV378" s="309"/>
      <c r="BW378" s="309" t="s">
        <v>2479</v>
      </c>
      <c r="BX378" s="309"/>
      <c r="BY378" s="309" t="s">
        <v>2480</v>
      </c>
      <c r="BZ378" s="324" t="str">
        <f t="shared" si="22"/>
        <v>DISCONTINUED - MR305 NV, 20x9, +18mm Offset, 8x170, 130.81mm Centerbore, Machined - Matte Black Lip</v>
      </c>
      <c r="CA378" s="324" t="s">
        <v>3880</v>
      </c>
      <c r="CB378" s="324" t="s">
        <v>3879</v>
      </c>
      <c r="CC378" s="313" t="str">
        <f t="shared" si="19"/>
        <v>STREET (3XX)</v>
      </c>
    </row>
    <row r="379" spans="1:81" s="301" customFormat="1" ht="15.75" customHeight="1">
      <c r="A379" s="22">
        <f t="shared" si="18"/>
        <v>376</v>
      </c>
      <c r="B379" s="99" t="s">
        <v>84</v>
      </c>
      <c r="C379" s="29" t="s">
        <v>1072</v>
      </c>
      <c r="D379" s="303" t="s">
        <v>1121</v>
      </c>
      <c r="E379" s="304" t="s">
        <v>2719</v>
      </c>
      <c r="F379" s="304"/>
      <c r="G379" s="304"/>
      <c r="H379" s="304" t="s">
        <v>641</v>
      </c>
      <c r="I379" s="336">
        <v>42370</v>
      </c>
      <c r="J379" s="302">
        <v>43406</v>
      </c>
      <c r="K379" s="293" t="s">
        <v>1274</v>
      </c>
      <c r="L379" s="305">
        <v>285.5</v>
      </c>
      <c r="M379" s="295"/>
      <c r="N379" s="295"/>
      <c r="O379" s="303">
        <v>20</v>
      </c>
      <c r="P379" s="8">
        <v>9</v>
      </c>
      <c r="Q379" s="29" t="s">
        <v>1751</v>
      </c>
      <c r="R379" s="303">
        <v>5</v>
      </c>
      <c r="S379" s="303">
        <v>150</v>
      </c>
      <c r="T379" s="306">
        <v>0</v>
      </c>
      <c r="U379" s="331">
        <v>5</v>
      </c>
      <c r="V379" s="303" t="s">
        <v>85</v>
      </c>
      <c r="W379" s="311">
        <v>110.5</v>
      </c>
      <c r="X379" s="307">
        <v>42.7</v>
      </c>
      <c r="Y379" s="306">
        <v>2650</v>
      </c>
      <c r="Z379" s="306" t="s">
        <v>2294</v>
      </c>
      <c r="AA379" s="306"/>
      <c r="AB379" s="296" t="str">
        <f t="shared" si="20"/>
        <v>20x9, 5x150, 0 OS</v>
      </c>
      <c r="AC379" s="308" t="s">
        <v>1637</v>
      </c>
      <c r="AD379" s="298">
        <f>IFERROR(VLOOKUP(AC379,ACCESSORIES!F:J,5,FALSE),"N/A")</f>
        <v>38.5</v>
      </c>
      <c r="AE379" s="308" t="s">
        <v>1800</v>
      </c>
      <c r="AF379" s="309" t="s">
        <v>1888</v>
      </c>
      <c r="AG379" s="308"/>
      <c r="AH379" s="308" t="s">
        <v>1938</v>
      </c>
      <c r="AI379" s="299">
        <f>IFERROR(VLOOKUP(AH379,ACCESSORIES!F:J,5,FALSE),"N/A")</f>
        <v>1.1000000000000001</v>
      </c>
      <c r="AJ379" s="309" t="s">
        <v>265</v>
      </c>
      <c r="AK379" s="309" t="s">
        <v>85</v>
      </c>
      <c r="AL379" s="40" t="str">
        <f>IFERROR(VLOOKUP(AK379,ACCESSORIES!F:J,5,FALSE),"N/A")</f>
        <v>N/A</v>
      </c>
      <c r="AM379" s="309" t="s">
        <v>85</v>
      </c>
      <c r="AN379" s="309">
        <v>16.100000000000001</v>
      </c>
      <c r="AO379" s="309"/>
      <c r="AP379" s="309">
        <v>4</v>
      </c>
      <c r="AQ379" s="309">
        <v>21</v>
      </c>
      <c r="AR379" s="309"/>
      <c r="AS379" s="309">
        <v>61</v>
      </c>
      <c r="AT379" s="309"/>
      <c r="AU379" s="309">
        <v>239</v>
      </c>
      <c r="AV379" s="309">
        <v>110.5</v>
      </c>
      <c r="AW379" s="309">
        <v>52</v>
      </c>
      <c r="AX379" s="81"/>
      <c r="AY379" s="309"/>
      <c r="AZ379" s="310" t="s">
        <v>85</v>
      </c>
      <c r="BA379" s="98" t="str">
        <f>IFERROR(VLOOKUP(AZ379,ACCESSORIES!F:J,5,FALSE),"N/A")</f>
        <v>N/A</v>
      </c>
      <c r="BB379" s="99" t="s">
        <v>85</v>
      </c>
      <c r="BC379" s="98" t="str">
        <f>IFERROR(VLOOKUP(BB379,ACCESSORIES!F:J,5,FALSE),"N/A")</f>
        <v>N/A</v>
      </c>
      <c r="BD379" s="310">
        <v>46.2</v>
      </c>
      <c r="BE379" s="309">
        <v>22.5</v>
      </c>
      <c r="BF379" s="309">
        <v>22.5</v>
      </c>
      <c r="BG379" s="309">
        <v>11.2</v>
      </c>
      <c r="BH379" s="379">
        <f t="shared" si="21"/>
        <v>9.2914652879999976E-2</v>
      </c>
      <c r="BI379" s="303">
        <v>24</v>
      </c>
      <c r="BJ379" s="309" t="s">
        <v>3930</v>
      </c>
      <c r="BK379" s="80" t="s">
        <v>4050</v>
      </c>
      <c r="BL379" s="309" t="s">
        <v>2345</v>
      </c>
      <c r="BM379" s="309" t="s">
        <v>1166</v>
      </c>
      <c r="BN379" s="309" t="s">
        <v>1157</v>
      </c>
      <c r="BO379" s="309"/>
      <c r="BP379" s="309"/>
      <c r="BQ379" s="309"/>
      <c r="BR379" s="309"/>
      <c r="BS379" s="309"/>
      <c r="BT379" s="309"/>
      <c r="BU379" s="309"/>
      <c r="BV379" s="309"/>
      <c r="BW379" s="309" t="s">
        <v>2505</v>
      </c>
      <c r="BX379" s="309"/>
      <c r="BY379" s="309" t="s">
        <v>2506</v>
      </c>
      <c r="BZ379" s="324" t="str">
        <f t="shared" si="22"/>
        <v>DISCONTINUED - MR310 Con6, 20x9, 0mm Offset, 5x150, 110.5mm Centerbore, Matte Black</v>
      </c>
      <c r="CA379" s="324" t="s">
        <v>3880</v>
      </c>
      <c r="CB379" s="324" t="s">
        <v>3879</v>
      </c>
      <c r="CC379" s="313" t="str">
        <f t="shared" si="19"/>
        <v>STREET (3XX)</v>
      </c>
    </row>
    <row r="380" spans="1:81" s="301" customFormat="1" ht="15.75" customHeight="1">
      <c r="A380" s="22">
        <f t="shared" si="18"/>
        <v>377</v>
      </c>
      <c r="B380" s="99" t="s">
        <v>84</v>
      </c>
      <c r="C380" s="29" t="s">
        <v>1072</v>
      </c>
      <c r="D380" s="303" t="s">
        <v>1121</v>
      </c>
      <c r="E380" s="304" t="s">
        <v>2720</v>
      </c>
      <c r="F380" s="304"/>
      <c r="G380" s="304"/>
      <c r="H380" s="304" t="s">
        <v>647</v>
      </c>
      <c r="I380" s="336">
        <v>42370</v>
      </c>
      <c r="J380" s="302">
        <v>43406</v>
      </c>
      <c r="K380" s="293" t="s">
        <v>1274</v>
      </c>
      <c r="L380" s="305">
        <v>285.5</v>
      </c>
      <c r="M380" s="295"/>
      <c r="N380" s="295"/>
      <c r="O380" s="303">
        <v>20</v>
      </c>
      <c r="P380" s="8">
        <v>9</v>
      </c>
      <c r="Q380" s="29" t="s">
        <v>1763</v>
      </c>
      <c r="R380" s="303">
        <v>8</v>
      </c>
      <c r="S380" s="303">
        <v>170</v>
      </c>
      <c r="T380" s="306">
        <v>0</v>
      </c>
      <c r="U380" s="331">
        <v>5</v>
      </c>
      <c r="V380" s="303" t="s">
        <v>85</v>
      </c>
      <c r="W380" s="311">
        <v>130.81</v>
      </c>
      <c r="X380" s="307">
        <v>42.2</v>
      </c>
      <c r="Y380" s="306">
        <v>3640</v>
      </c>
      <c r="Z380" s="306" t="s">
        <v>2294</v>
      </c>
      <c r="AA380" s="306"/>
      <c r="AB380" s="296" t="str">
        <f t="shared" si="20"/>
        <v>20x9, 8x170, 0 OS</v>
      </c>
      <c r="AC380" s="308" t="s">
        <v>1851</v>
      </c>
      <c r="AD380" s="298">
        <f>IFERROR(VLOOKUP(AC380,ACCESSORIES!F:J,5,FALSE),"N/A")</f>
        <v>33</v>
      </c>
      <c r="AE380" s="308" t="s">
        <v>85</v>
      </c>
      <c r="AF380" s="309" t="s">
        <v>85</v>
      </c>
      <c r="AG380" s="308"/>
      <c r="AH380" s="308" t="s">
        <v>1938</v>
      </c>
      <c r="AI380" s="299">
        <f>IFERROR(VLOOKUP(AH380,ACCESSORIES!F:J,5,FALSE),"N/A")</f>
        <v>1.1000000000000001</v>
      </c>
      <c r="AJ380" s="309" t="s">
        <v>266</v>
      </c>
      <c r="AK380" s="309" t="s">
        <v>85</v>
      </c>
      <c r="AL380" s="40" t="str">
        <f>IFERROR(VLOOKUP(AK380,ACCESSORIES!F:J,5,FALSE),"N/A")</f>
        <v>N/A</v>
      </c>
      <c r="AM380" s="309" t="s">
        <v>85</v>
      </c>
      <c r="AN380" s="309">
        <v>16.100000000000001</v>
      </c>
      <c r="AO380" s="309"/>
      <c r="AP380" s="309">
        <v>3</v>
      </c>
      <c r="AQ380" s="309">
        <v>12</v>
      </c>
      <c r="AR380" s="309"/>
      <c r="AS380" s="309">
        <v>43</v>
      </c>
      <c r="AT380" s="309"/>
      <c r="AU380" s="309">
        <v>234</v>
      </c>
      <c r="AV380" s="309">
        <v>127</v>
      </c>
      <c r="AW380" s="309">
        <v>98</v>
      </c>
      <c r="AX380" s="81"/>
      <c r="AY380" s="309"/>
      <c r="AZ380" s="310" t="s">
        <v>85</v>
      </c>
      <c r="BA380" s="98" t="str">
        <f>IFERROR(VLOOKUP(AZ380,ACCESSORIES!F:J,5,FALSE),"N/A")</f>
        <v>N/A</v>
      </c>
      <c r="BB380" s="99" t="s">
        <v>85</v>
      </c>
      <c r="BC380" s="98" t="str">
        <f>IFERROR(VLOOKUP(BB380,ACCESSORIES!F:J,5,FALSE),"N/A")</f>
        <v>N/A</v>
      </c>
      <c r="BD380" s="310">
        <v>45.7</v>
      </c>
      <c r="BE380" s="309">
        <v>22.5</v>
      </c>
      <c r="BF380" s="309">
        <v>22.5</v>
      </c>
      <c r="BG380" s="309">
        <v>11.2</v>
      </c>
      <c r="BH380" s="379">
        <f t="shared" si="21"/>
        <v>9.2914652879999976E-2</v>
      </c>
      <c r="BI380" s="303">
        <v>24</v>
      </c>
      <c r="BJ380" s="309" t="s">
        <v>3930</v>
      </c>
      <c r="BK380" s="80" t="s">
        <v>4050</v>
      </c>
      <c r="BL380" s="309" t="s">
        <v>2345</v>
      </c>
      <c r="BM380" s="309" t="s">
        <v>1166</v>
      </c>
      <c r="BN380" s="309" t="s">
        <v>1157</v>
      </c>
      <c r="BO380" s="309"/>
      <c r="BP380" s="309"/>
      <c r="BQ380" s="309"/>
      <c r="BR380" s="309"/>
      <c r="BS380" s="309"/>
      <c r="BT380" s="309"/>
      <c r="BU380" s="309"/>
      <c r="BV380" s="309"/>
      <c r="BW380" s="309" t="s">
        <v>2513</v>
      </c>
      <c r="BX380" s="309"/>
      <c r="BY380" s="309" t="s">
        <v>2514</v>
      </c>
      <c r="BZ380" s="324" t="str">
        <f t="shared" si="22"/>
        <v>DISCONTINUED - MR310 Con6, 20x9, 0mm Offset, 8x170, 130.81mm Centerbore, Matte Black</v>
      </c>
      <c r="CA380" s="324" t="s">
        <v>3880</v>
      </c>
      <c r="CB380" s="324" t="s">
        <v>3879</v>
      </c>
      <c r="CC380" s="313" t="str">
        <f t="shared" si="19"/>
        <v>STREET (3XX)</v>
      </c>
    </row>
    <row r="381" spans="1:81" s="301" customFormat="1" ht="15.75" customHeight="1">
      <c r="A381" s="22">
        <f t="shared" si="18"/>
        <v>378</v>
      </c>
      <c r="B381" s="99" t="s">
        <v>84</v>
      </c>
      <c r="C381" s="29" t="s">
        <v>1072</v>
      </c>
      <c r="D381" s="303" t="s">
        <v>1121</v>
      </c>
      <c r="E381" s="304" t="s">
        <v>2960</v>
      </c>
      <c r="F381" s="304"/>
      <c r="G381" s="304"/>
      <c r="H381" s="304" t="s">
        <v>676</v>
      </c>
      <c r="I381" s="336">
        <v>42370</v>
      </c>
      <c r="J381" s="302">
        <v>43406</v>
      </c>
      <c r="K381" s="293" t="s">
        <v>1274</v>
      </c>
      <c r="L381" s="305">
        <v>259.5</v>
      </c>
      <c r="M381" s="295"/>
      <c r="N381" s="295"/>
      <c r="O381" s="303">
        <v>18</v>
      </c>
      <c r="P381" s="8">
        <v>9</v>
      </c>
      <c r="Q381" s="29" t="s">
        <v>1755</v>
      </c>
      <c r="R381" s="303">
        <v>5</v>
      </c>
      <c r="S381" s="303">
        <v>5</v>
      </c>
      <c r="T381" s="306">
        <v>-12</v>
      </c>
      <c r="U381" s="331">
        <v>4.5</v>
      </c>
      <c r="V381" s="303" t="s">
        <v>85</v>
      </c>
      <c r="W381" s="311">
        <v>71.5</v>
      </c>
      <c r="X381" s="307">
        <v>38.299999999999997</v>
      </c>
      <c r="Y381" s="306">
        <v>2650</v>
      </c>
      <c r="Z381" s="306" t="s">
        <v>5463</v>
      </c>
      <c r="AA381" s="306"/>
      <c r="AB381" s="296" t="str">
        <f t="shared" si="20"/>
        <v>18x9, 5x5, -12 OS</v>
      </c>
      <c r="AC381" s="308" t="s">
        <v>1629</v>
      </c>
      <c r="AD381" s="298">
        <f>IFERROR(VLOOKUP(AC381,ACCESSORIES!F:J,5,FALSE),"N/A")</f>
        <v>38.5</v>
      </c>
      <c r="AE381" s="308" t="s">
        <v>1796</v>
      </c>
      <c r="AF381" s="309" t="s">
        <v>1886</v>
      </c>
      <c r="AG381" s="308"/>
      <c r="AH381" s="308" t="s">
        <v>1938</v>
      </c>
      <c r="AI381" s="299">
        <f>IFERROR(VLOOKUP(AH381,ACCESSORIES!F:J,5,FALSE),"N/A")</f>
        <v>1.1000000000000001</v>
      </c>
      <c r="AJ381" s="309" t="s">
        <v>265</v>
      </c>
      <c r="AK381" s="309" t="s">
        <v>85</v>
      </c>
      <c r="AL381" s="40" t="str">
        <f>IFERROR(VLOOKUP(AK381,ACCESSORIES!F:J,5,FALSE),"N/A")</f>
        <v>N/A</v>
      </c>
      <c r="AM381" s="309" t="s">
        <v>85</v>
      </c>
      <c r="AN381" s="309">
        <v>16.100000000000001</v>
      </c>
      <c r="AO381" s="309"/>
      <c r="AP381" s="309">
        <v>10</v>
      </c>
      <c r="AQ381" s="309">
        <v>30</v>
      </c>
      <c r="AR381" s="309"/>
      <c r="AS381" s="309">
        <v>75</v>
      </c>
      <c r="AT381" s="309"/>
      <c r="AU381" s="309">
        <v>215</v>
      </c>
      <c r="AV381" s="309">
        <v>71.5</v>
      </c>
      <c r="AW381" s="309">
        <v>34</v>
      </c>
      <c r="AX381" s="81"/>
      <c r="AY381" s="309"/>
      <c r="AZ381" s="310" t="s">
        <v>85</v>
      </c>
      <c r="BA381" s="98" t="str">
        <f>IFERROR(VLOOKUP(AZ381,ACCESSORIES!F:J,5,FALSE),"N/A")</f>
        <v>N/A</v>
      </c>
      <c r="BB381" s="99" t="s">
        <v>85</v>
      </c>
      <c r="BC381" s="98" t="str">
        <f>IFERROR(VLOOKUP(BB381,ACCESSORIES!F:J,5,FALSE),"N/A")</f>
        <v>N/A</v>
      </c>
      <c r="BD381" s="310">
        <v>41.8</v>
      </c>
      <c r="BE381" s="309">
        <v>20.5</v>
      </c>
      <c r="BF381" s="309">
        <v>20.5</v>
      </c>
      <c r="BG381" s="309">
        <v>11.2</v>
      </c>
      <c r="BH381" s="379">
        <f t="shared" si="21"/>
        <v>7.7130632835199969E-2</v>
      </c>
      <c r="BI381" s="303">
        <v>36</v>
      </c>
      <c r="BJ381" s="309" t="s">
        <v>3930</v>
      </c>
      <c r="BK381" s="80" t="s">
        <v>4050</v>
      </c>
      <c r="BL381" s="309" t="s">
        <v>2346</v>
      </c>
      <c r="BM381" s="309" t="s">
        <v>1166</v>
      </c>
      <c r="BN381" s="309" t="s">
        <v>1157</v>
      </c>
      <c r="BO381" s="309"/>
      <c r="BP381" s="309"/>
      <c r="BQ381" s="309"/>
      <c r="BR381" s="309"/>
      <c r="BS381" s="309"/>
      <c r="BT381" s="309"/>
      <c r="BU381" s="309"/>
      <c r="BV381" s="309"/>
      <c r="BW381" s="309" t="s">
        <v>2507</v>
      </c>
      <c r="BX381" s="309"/>
      <c r="BY381" s="309" t="s">
        <v>2508</v>
      </c>
      <c r="BZ381" s="324" t="str">
        <f t="shared" si="22"/>
        <v>DISCONTINUED - MR310 Con6, 18x9, -12mm Offset, 5x5, 71.5mm Centerbore, Method Bronze - Matte Black Lip</v>
      </c>
      <c r="CA381" s="324" t="s">
        <v>3880</v>
      </c>
      <c r="CB381" s="324" t="s">
        <v>3879</v>
      </c>
      <c r="CC381" s="313" t="str">
        <f t="shared" si="19"/>
        <v>STREET (3XX)</v>
      </c>
    </row>
    <row r="382" spans="1:81" s="301" customFormat="1" ht="15.75" customHeight="1">
      <c r="A382" s="22">
        <f t="shared" si="18"/>
        <v>379</v>
      </c>
      <c r="B382" s="99" t="s">
        <v>84</v>
      </c>
      <c r="C382" s="29" t="s">
        <v>1072</v>
      </c>
      <c r="D382" s="303" t="s">
        <v>1121</v>
      </c>
      <c r="E382" s="304" t="s">
        <v>2961</v>
      </c>
      <c r="F382" s="304"/>
      <c r="G382" s="304"/>
      <c r="H382" s="304" t="s">
        <v>680</v>
      </c>
      <c r="I382" s="336">
        <v>42370</v>
      </c>
      <c r="J382" s="302">
        <v>43406</v>
      </c>
      <c r="K382" s="293" t="s">
        <v>1274</v>
      </c>
      <c r="L382" s="305">
        <v>259.5</v>
      </c>
      <c r="M382" s="295"/>
      <c r="N382" s="295"/>
      <c r="O382" s="303">
        <v>18</v>
      </c>
      <c r="P382" s="8">
        <v>9</v>
      </c>
      <c r="Q382" s="29" t="s">
        <v>1123</v>
      </c>
      <c r="R382" s="303">
        <v>6</v>
      </c>
      <c r="S382" s="303">
        <v>5.5</v>
      </c>
      <c r="T382" s="306">
        <v>-12</v>
      </c>
      <c r="U382" s="331">
        <v>4.5</v>
      </c>
      <c r="V382" s="303" t="s">
        <v>85</v>
      </c>
      <c r="W382" s="311">
        <v>106.25</v>
      </c>
      <c r="X382" s="307">
        <v>38.299999999999997</v>
      </c>
      <c r="Y382" s="306">
        <v>2650</v>
      </c>
      <c r="Z382" s="306" t="s">
        <v>5463</v>
      </c>
      <c r="AA382" s="306"/>
      <c r="AB382" s="296" t="str">
        <f t="shared" si="20"/>
        <v>18x9, 6x5.5, -12 OS</v>
      </c>
      <c r="AC382" s="308" t="s">
        <v>1634</v>
      </c>
      <c r="AD382" s="298">
        <f>IFERROR(VLOOKUP(AC382,ACCESSORIES!F:J,5,FALSE),"N/A")</f>
        <v>38.5</v>
      </c>
      <c r="AE382" s="308" t="s">
        <v>1799</v>
      </c>
      <c r="AF382" s="309" t="s">
        <v>1888</v>
      </c>
      <c r="AG382" s="308"/>
      <c r="AH382" s="308" t="s">
        <v>1938</v>
      </c>
      <c r="AI382" s="299">
        <f>IFERROR(VLOOKUP(AH382,ACCESSORIES!F:J,5,FALSE),"N/A")</f>
        <v>1.1000000000000001</v>
      </c>
      <c r="AJ382" s="309" t="s">
        <v>265</v>
      </c>
      <c r="AK382" s="309" t="s">
        <v>1709</v>
      </c>
      <c r="AL382" s="40">
        <f>IFERROR(VLOOKUP(AK382,ACCESSORIES!F:J,5,FALSE),"N/A")</f>
        <v>2.75</v>
      </c>
      <c r="AM382" s="309">
        <v>78.3</v>
      </c>
      <c r="AN382" s="309">
        <v>16.100000000000001</v>
      </c>
      <c r="AO382" s="309"/>
      <c r="AP382" s="309">
        <v>10</v>
      </c>
      <c r="AQ382" s="309">
        <v>30</v>
      </c>
      <c r="AR382" s="309"/>
      <c r="AS382" s="309">
        <v>75</v>
      </c>
      <c r="AT382" s="309"/>
      <c r="AU382" s="309">
        <v>215</v>
      </c>
      <c r="AV382" s="309">
        <v>106.25</v>
      </c>
      <c r="AW382" s="309">
        <v>34</v>
      </c>
      <c r="AX382" s="81"/>
      <c r="AY382" s="309"/>
      <c r="AZ382" s="310" t="s">
        <v>85</v>
      </c>
      <c r="BA382" s="98" t="str">
        <f>IFERROR(VLOOKUP(AZ382,ACCESSORIES!F:J,5,FALSE),"N/A")</f>
        <v>N/A</v>
      </c>
      <c r="BB382" s="99" t="s">
        <v>85</v>
      </c>
      <c r="BC382" s="98" t="str">
        <f>IFERROR(VLOOKUP(BB382,ACCESSORIES!F:J,5,FALSE),"N/A")</f>
        <v>N/A</v>
      </c>
      <c r="BD382" s="310">
        <v>41.8</v>
      </c>
      <c r="BE382" s="309">
        <v>20.5</v>
      </c>
      <c r="BF382" s="309">
        <v>20.5</v>
      </c>
      <c r="BG382" s="309">
        <v>11.2</v>
      </c>
      <c r="BH382" s="379">
        <f t="shared" si="21"/>
        <v>7.7130632835199969E-2</v>
      </c>
      <c r="BI382" s="303">
        <v>36</v>
      </c>
      <c r="BJ382" s="309" t="s">
        <v>3930</v>
      </c>
      <c r="BK382" s="80" t="s">
        <v>4050</v>
      </c>
      <c r="BL382" s="309" t="s">
        <v>2346</v>
      </c>
      <c r="BM382" s="309" t="s">
        <v>1166</v>
      </c>
      <c r="BN382" s="309" t="s">
        <v>1157</v>
      </c>
      <c r="BO382" s="309"/>
      <c r="BP382" s="309"/>
      <c r="BQ382" s="309"/>
      <c r="BR382" s="309"/>
      <c r="BS382" s="309"/>
      <c r="BT382" s="309"/>
      <c r="BU382" s="309"/>
      <c r="BV382" s="309"/>
      <c r="BW382" s="309" t="s">
        <v>2511</v>
      </c>
      <c r="BX382" s="309"/>
      <c r="BY382" s="309" t="s">
        <v>2512</v>
      </c>
      <c r="BZ382" s="324" t="str">
        <f t="shared" si="22"/>
        <v>DISCONTINUED - MR310 Con6, 18x9, -12mm Offset, 6x5.5, 106.25mm Centerbore, Method Bronze - Matte Black Lip</v>
      </c>
      <c r="CA382" s="324" t="s">
        <v>3880</v>
      </c>
      <c r="CB382" s="324" t="s">
        <v>3879</v>
      </c>
      <c r="CC382" s="313" t="str">
        <f t="shared" si="19"/>
        <v>STREET (3XX)</v>
      </c>
    </row>
    <row r="383" spans="1:81" s="301" customFormat="1" ht="15.75" customHeight="1">
      <c r="A383" s="22">
        <f t="shared" si="18"/>
        <v>380</v>
      </c>
      <c r="B383" s="99" t="s">
        <v>84</v>
      </c>
      <c r="C383" s="29" t="s">
        <v>1072</v>
      </c>
      <c r="D383" s="303" t="s">
        <v>1121</v>
      </c>
      <c r="E383" s="304" t="s">
        <v>2721</v>
      </c>
      <c r="F383" s="304"/>
      <c r="G383" s="304"/>
      <c r="H383" s="304" t="s">
        <v>698</v>
      </c>
      <c r="I383" s="336">
        <v>42370</v>
      </c>
      <c r="J383" s="302">
        <v>43406</v>
      </c>
      <c r="K383" s="293" t="s">
        <v>1274</v>
      </c>
      <c r="L383" s="305">
        <v>259.5</v>
      </c>
      <c r="M383" s="295"/>
      <c r="N383" s="295"/>
      <c r="O383" s="303">
        <v>18</v>
      </c>
      <c r="P383" s="8">
        <v>9</v>
      </c>
      <c r="Q383" s="29" t="s">
        <v>1764</v>
      </c>
      <c r="R383" s="303">
        <v>8</v>
      </c>
      <c r="S383" s="303">
        <v>180</v>
      </c>
      <c r="T383" s="306">
        <v>18</v>
      </c>
      <c r="U383" s="331">
        <v>5.75</v>
      </c>
      <c r="V383" s="303" t="s">
        <v>85</v>
      </c>
      <c r="W383" s="311">
        <v>130.81</v>
      </c>
      <c r="X383" s="307">
        <v>36.799999999999997</v>
      </c>
      <c r="Y383" s="306">
        <v>3640</v>
      </c>
      <c r="Z383" s="306" t="s">
        <v>5463</v>
      </c>
      <c r="AA383" s="306"/>
      <c r="AB383" s="296" t="str">
        <f t="shared" si="20"/>
        <v>18x9, 8x180, 18 OS</v>
      </c>
      <c r="AC383" s="308" t="s">
        <v>1603</v>
      </c>
      <c r="AD383" s="298">
        <f>IFERROR(VLOOKUP(AC383,ACCESSORIES!F:J,5,FALSE),"N/A")</f>
        <v>33</v>
      </c>
      <c r="AE383" s="308" t="s">
        <v>85</v>
      </c>
      <c r="AF383" s="309" t="s">
        <v>85</v>
      </c>
      <c r="AG383" s="308"/>
      <c r="AH383" s="308" t="s">
        <v>1938</v>
      </c>
      <c r="AI383" s="299">
        <f>IFERROR(VLOOKUP(AH383,ACCESSORIES!F:J,5,FALSE),"N/A")</f>
        <v>1.1000000000000001</v>
      </c>
      <c r="AJ383" s="309" t="s">
        <v>266</v>
      </c>
      <c r="AK383" s="309" t="s">
        <v>85</v>
      </c>
      <c r="AL383" s="40" t="str">
        <f>IFERROR(VLOOKUP(AK383,ACCESSORIES!F:J,5,FALSE),"N/A")</f>
        <v>N/A</v>
      </c>
      <c r="AM383" s="309" t="s">
        <v>85</v>
      </c>
      <c r="AN383" s="309">
        <v>16.100000000000001</v>
      </c>
      <c r="AO383" s="309"/>
      <c r="AP383" s="309">
        <v>3</v>
      </c>
      <c r="AQ383" s="309">
        <v>3</v>
      </c>
      <c r="AR383" s="309"/>
      <c r="AS383" s="309">
        <v>48</v>
      </c>
      <c r="AT383" s="309"/>
      <c r="AU383" s="309">
        <v>210</v>
      </c>
      <c r="AV383" s="309">
        <v>123</v>
      </c>
      <c r="AW383" s="309">
        <v>93</v>
      </c>
      <c r="AX383" s="81"/>
      <c r="AY383" s="309"/>
      <c r="AZ383" s="310" t="s">
        <v>85</v>
      </c>
      <c r="BA383" s="98" t="str">
        <f>IFERROR(VLOOKUP(AZ383,ACCESSORIES!F:J,5,FALSE),"N/A")</f>
        <v>N/A</v>
      </c>
      <c r="BB383" s="99" t="s">
        <v>85</v>
      </c>
      <c r="BC383" s="98" t="str">
        <f>IFERROR(VLOOKUP(BB383,ACCESSORIES!F:J,5,FALSE),"N/A")</f>
        <v>N/A</v>
      </c>
      <c r="BD383" s="310">
        <v>40.299999999999997</v>
      </c>
      <c r="BE383" s="309">
        <v>20.5</v>
      </c>
      <c r="BF383" s="309">
        <v>20.5</v>
      </c>
      <c r="BG383" s="309">
        <v>11.2</v>
      </c>
      <c r="BH383" s="379">
        <f t="shared" si="21"/>
        <v>7.7130632835199969E-2</v>
      </c>
      <c r="BI383" s="303">
        <v>36</v>
      </c>
      <c r="BJ383" s="309" t="s">
        <v>3930</v>
      </c>
      <c r="BK383" s="80" t="s">
        <v>4050</v>
      </c>
      <c r="BL383" s="309" t="s">
        <v>2346</v>
      </c>
      <c r="BM383" s="309" t="s">
        <v>1166</v>
      </c>
      <c r="BN383" s="309" t="s">
        <v>1157</v>
      </c>
      <c r="BO383" s="309"/>
      <c r="BP383" s="309"/>
      <c r="BQ383" s="309"/>
      <c r="BR383" s="309"/>
      <c r="BS383" s="309"/>
      <c r="BT383" s="309"/>
      <c r="BU383" s="309"/>
      <c r="BV383" s="309"/>
      <c r="BW383" s="309" t="s">
        <v>2515</v>
      </c>
      <c r="BX383" s="309"/>
      <c r="BY383" s="309" t="s">
        <v>2516</v>
      </c>
      <c r="BZ383" s="324" t="str">
        <f t="shared" si="22"/>
        <v>DISCONTINUED - MR310 Con6, 18x9, +18mm Offset, 8x180, 130.81mm Centerbore, Method Bronze - Matte Black Lip</v>
      </c>
      <c r="CA383" s="324" t="s">
        <v>3880</v>
      </c>
      <c r="CB383" s="324" t="s">
        <v>3879</v>
      </c>
      <c r="CC383" s="313" t="str">
        <f t="shared" si="19"/>
        <v>STREET (3XX)</v>
      </c>
    </row>
    <row r="384" spans="1:81" s="301" customFormat="1" ht="15.75" customHeight="1">
      <c r="A384" s="22">
        <f t="shared" si="18"/>
        <v>381</v>
      </c>
      <c r="B384" s="99" t="s">
        <v>84</v>
      </c>
      <c r="C384" s="29" t="s">
        <v>1072</v>
      </c>
      <c r="D384" s="303" t="s">
        <v>1122</v>
      </c>
      <c r="E384" s="304" t="s">
        <v>2722</v>
      </c>
      <c r="F384" s="304"/>
      <c r="G384" s="304"/>
      <c r="H384" s="304" t="s">
        <v>717</v>
      </c>
      <c r="I384" s="336">
        <v>42370</v>
      </c>
      <c r="J384" s="302">
        <v>43406</v>
      </c>
      <c r="K384" s="293" t="s">
        <v>1274</v>
      </c>
      <c r="L384" s="305">
        <v>215.5</v>
      </c>
      <c r="M384" s="295"/>
      <c r="N384" s="295"/>
      <c r="O384" s="303">
        <v>17</v>
      </c>
      <c r="P384" s="8">
        <v>8.5</v>
      </c>
      <c r="Q384" s="29" t="s">
        <v>1763</v>
      </c>
      <c r="R384" s="303">
        <v>8</v>
      </c>
      <c r="S384" s="303">
        <v>170</v>
      </c>
      <c r="T384" s="306">
        <v>0</v>
      </c>
      <c r="U384" s="331">
        <v>4.75</v>
      </c>
      <c r="V384" s="303" t="s">
        <v>85</v>
      </c>
      <c r="W384" s="311">
        <v>130.81</v>
      </c>
      <c r="X384" s="307">
        <v>29.5</v>
      </c>
      <c r="Y384" s="306">
        <v>3640</v>
      </c>
      <c r="Z384" s="306" t="s">
        <v>2294</v>
      </c>
      <c r="AA384" s="306"/>
      <c r="AB384" s="296" t="str">
        <f t="shared" si="20"/>
        <v>17x8.5, 8x170, 0 OS</v>
      </c>
      <c r="AC384" s="308" t="s">
        <v>1851</v>
      </c>
      <c r="AD384" s="298">
        <f>IFERROR(VLOOKUP(AC384,ACCESSORIES!F:J,5,FALSE),"N/A")</f>
        <v>33</v>
      </c>
      <c r="AE384" s="308" t="s">
        <v>85</v>
      </c>
      <c r="AF384" s="309" t="s">
        <v>85</v>
      </c>
      <c r="AG384" s="308"/>
      <c r="AH384" s="308" t="s">
        <v>1938</v>
      </c>
      <c r="AI384" s="299">
        <f>IFERROR(VLOOKUP(AH384,ACCESSORIES!F:J,5,FALSE),"N/A")</f>
        <v>1.1000000000000001</v>
      </c>
      <c r="AJ384" s="309" t="s">
        <v>266</v>
      </c>
      <c r="AK384" s="309" t="s">
        <v>85</v>
      </c>
      <c r="AL384" s="40" t="str">
        <f>IFERROR(VLOOKUP(AK384,ACCESSORIES!F:J,5,FALSE),"N/A")</f>
        <v>N/A</v>
      </c>
      <c r="AM384" s="309" t="s">
        <v>85</v>
      </c>
      <c r="AN384" s="309">
        <v>16.100000000000001</v>
      </c>
      <c r="AO384" s="309"/>
      <c r="AP384" s="309">
        <v>3</v>
      </c>
      <c r="AQ384" s="309">
        <v>3</v>
      </c>
      <c r="AR384" s="309"/>
      <c r="AS384" s="309">
        <v>35</v>
      </c>
      <c r="AT384" s="309"/>
      <c r="AU384" s="309">
        <v>210</v>
      </c>
      <c r="AV384" s="309">
        <v>127</v>
      </c>
      <c r="AW384" s="309">
        <v>98</v>
      </c>
      <c r="AX384" s="81"/>
      <c r="AY384" s="309"/>
      <c r="AZ384" s="310" t="s">
        <v>85</v>
      </c>
      <c r="BA384" s="98" t="str">
        <f>IFERROR(VLOOKUP(AZ384,ACCESSORIES!F:J,5,FALSE),"N/A")</f>
        <v>N/A</v>
      </c>
      <c r="BB384" s="99" t="s">
        <v>85</v>
      </c>
      <c r="BC384" s="98" t="str">
        <f>IFERROR(VLOOKUP(BB384,ACCESSORIES!F:J,5,FALSE),"N/A")</f>
        <v>N/A</v>
      </c>
      <c r="BD384" s="310">
        <v>33</v>
      </c>
      <c r="BE384" s="309">
        <v>19.5</v>
      </c>
      <c r="BF384" s="309">
        <v>19.5</v>
      </c>
      <c r="BG384" s="309">
        <v>10.8</v>
      </c>
      <c r="BH384" s="379">
        <f t="shared" si="21"/>
        <v>6.7296755728799978E-2</v>
      </c>
      <c r="BI384" s="303">
        <v>36</v>
      </c>
      <c r="BJ384" s="309" t="s">
        <v>3930</v>
      </c>
      <c r="BK384" s="80" t="s">
        <v>4050</v>
      </c>
      <c r="BL384" s="309" t="s">
        <v>2345</v>
      </c>
      <c r="BM384" s="309" t="s">
        <v>1166</v>
      </c>
      <c r="BN384" s="309" t="s">
        <v>1186</v>
      </c>
      <c r="BO384" s="309" t="s">
        <v>1203</v>
      </c>
      <c r="BP384" s="309"/>
      <c r="BQ384" s="309"/>
      <c r="BR384" s="309"/>
      <c r="BS384" s="309"/>
      <c r="BT384" s="309"/>
      <c r="BU384" s="309"/>
      <c r="BV384" s="309"/>
      <c r="BW384" s="309" t="s">
        <v>2523</v>
      </c>
      <c r="BX384" s="309"/>
      <c r="BY384" s="309" t="s">
        <v>2524</v>
      </c>
      <c r="BZ384" s="324" t="str">
        <f t="shared" si="22"/>
        <v>DISCONTINUED - MR311 Vex, 17x8.5, 0mm Offset, 8x170, 130.81mm Centerbore, Matte Black</v>
      </c>
      <c r="CA384" s="324" t="s">
        <v>3880</v>
      </c>
      <c r="CB384" s="324" t="s">
        <v>3879</v>
      </c>
      <c r="CC384" s="313" t="str">
        <f t="shared" si="19"/>
        <v>STREET (3XX)</v>
      </c>
    </row>
    <row r="385" spans="1:81" s="301" customFormat="1" ht="15.75" customHeight="1">
      <c r="A385" s="22">
        <f t="shared" si="18"/>
        <v>382</v>
      </c>
      <c r="B385" s="99" t="s">
        <v>84</v>
      </c>
      <c r="C385" s="29" t="s">
        <v>1072</v>
      </c>
      <c r="D385" s="303" t="s">
        <v>1122</v>
      </c>
      <c r="E385" s="304" t="s">
        <v>2723</v>
      </c>
      <c r="F385" s="304"/>
      <c r="G385" s="304"/>
      <c r="H385" s="304" t="s">
        <v>715</v>
      </c>
      <c r="I385" s="336">
        <v>42370</v>
      </c>
      <c r="J385" s="302">
        <v>43406</v>
      </c>
      <c r="K385" s="293" t="s">
        <v>1274</v>
      </c>
      <c r="L385" s="305">
        <v>215.5</v>
      </c>
      <c r="M385" s="295"/>
      <c r="N385" s="295"/>
      <c r="O385" s="303">
        <v>17</v>
      </c>
      <c r="P385" s="8">
        <v>8.5</v>
      </c>
      <c r="Q385" s="29" t="s">
        <v>1764</v>
      </c>
      <c r="R385" s="303">
        <v>8</v>
      </c>
      <c r="S385" s="303">
        <v>180</v>
      </c>
      <c r="T385" s="306">
        <v>0</v>
      </c>
      <c r="U385" s="331">
        <v>4.75</v>
      </c>
      <c r="V385" s="303" t="s">
        <v>85</v>
      </c>
      <c r="W385" s="311">
        <v>130.81</v>
      </c>
      <c r="X385" s="307">
        <v>29.5</v>
      </c>
      <c r="Y385" s="306">
        <v>3640</v>
      </c>
      <c r="Z385" s="306" t="s">
        <v>2294</v>
      </c>
      <c r="AA385" s="306"/>
      <c r="AB385" s="296" t="str">
        <f t="shared" si="20"/>
        <v>17x8.5, 8x180, 0 OS</v>
      </c>
      <c r="AC385" s="308" t="s">
        <v>1603</v>
      </c>
      <c r="AD385" s="298">
        <f>IFERROR(VLOOKUP(AC385,ACCESSORIES!F:J,5,FALSE),"N/A")</f>
        <v>33</v>
      </c>
      <c r="AE385" s="308" t="s">
        <v>85</v>
      </c>
      <c r="AF385" s="309" t="s">
        <v>85</v>
      </c>
      <c r="AG385" s="308"/>
      <c r="AH385" s="308" t="s">
        <v>1938</v>
      </c>
      <c r="AI385" s="299">
        <f>IFERROR(VLOOKUP(AH385,ACCESSORIES!F:J,5,FALSE),"N/A")</f>
        <v>1.1000000000000001</v>
      </c>
      <c r="AJ385" s="309" t="s">
        <v>266</v>
      </c>
      <c r="AK385" s="309" t="s">
        <v>85</v>
      </c>
      <c r="AL385" s="40" t="str">
        <f>IFERROR(VLOOKUP(AK385,ACCESSORIES!F:J,5,FALSE),"N/A")</f>
        <v>N/A</v>
      </c>
      <c r="AM385" s="309" t="s">
        <v>85</v>
      </c>
      <c r="AN385" s="309">
        <v>16.100000000000001</v>
      </c>
      <c r="AO385" s="309"/>
      <c r="AP385" s="309">
        <v>3</v>
      </c>
      <c r="AQ385" s="309">
        <v>3</v>
      </c>
      <c r="AR385" s="309"/>
      <c r="AS385" s="309">
        <v>35</v>
      </c>
      <c r="AT385" s="309"/>
      <c r="AU385" s="309">
        <v>210</v>
      </c>
      <c r="AV385" s="309">
        <v>123</v>
      </c>
      <c r="AW385" s="309">
        <v>93</v>
      </c>
      <c r="AX385" s="81"/>
      <c r="AY385" s="309"/>
      <c r="AZ385" s="310" t="s">
        <v>85</v>
      </c>
      <c r="BA385" s="98" t="str">
        <f>IFERROR(VLOOKUP(AZ385,ACCESSORIES!F:J,5,FALSE),"N/A")</f>
        <v>N/A</v>
      </c>
      <c r="BB385" s="99" t="s">
        <v>85</v>
      </c>
      <c r="BC385" s="98" t="str">
        <f>IFERROR(VLOOKUP(BB385,ACCESSORIES!F:J,5,FALSE),"N/A")</f>
        <v>N/A</v>
      </c>
      <c r="BD385" s="310">
        <v>33</v>
      </c>
      <c r="BE385" s="309">
        <v>19.5</v>
      </c>
      <c r="BF385" s="309">
        <v>19.5</v>
      </c>
      <c r="BG385" s="309">
        <v>10.8</v>
      </c>
      <c r="BH385" s="379">
        <f t="shared" si="21"/>
        <v>6.7296755728799978E-2</v>
      </c>
      <c r="BI385" s="303">
        <v>36</v>
      </c>
      <c r="BJ385" s="309" t="s">
        <v>3930</v>
      </c>
      <c r="BK385" s="80" t="s">
        <v>4050</v>
      </c>
      <c r="BL385" s="309" t="s">
        <v>2345</v>
      </c>
      <c r="BM385" s="309" t="s">
        <v>1166</v>
      </c>
      <c r="BN385" s="309" t="s">
        <v>1186</v>
      </c>
      <c r="BO385" s="309" t="s">
        <v>1203</v>
      </c>
      <c r="BP385" s="309"/>
      <c r="BQ385" s="309"/>
      <c r="BR385" s="309"/>
      <c r="BS385" s="309"/>
      <c r="BT385" s="309"/>
      <c r="BU385" s="309"/>
      <c r="BV385" s="309"/>
      <c r="BW385" s="309" t="s">
        <v>2523</v>
      </c>
      <c r="BX385" s="309"/>
      <c r="BY385" s="309" t="s">
        <v>2524</v>
      </c>
      <c r="BZ385" s="324" t="str">
        <f t="shared" si="22"/>
        <v>DISCONTINUED - MR311 Vex, 17x8.5, 0mm Offset, 8x180, 130.81mm Centerbore, Matte Black</v>
      </c>
      <c r="CA385" s="324" t="s">
        <v>3880</v>
      </c>
      <c r="CB385" s="324" t="s">
        <v>3879</v>
      </c>
      <c r="CC385" s="313" t="str">
        <f t="shared" si="19"/>
        <v>STREET (3XX)</v>
      </c>
    </row>
    <row r="386" spans="1:81" s="301" customFormat="1" ht="15.75" customHeight="1">
      <c r="A386" s="22">
        <f t="shared" si="18"/>
        <v>383</v>
      </c>
      <c r="B386" s="99" t="s">
        <v>84</v>
      </c>
      <c r="C386" s="29" t="s">
        <v>1072</v>
      </c>
      <c r="D386" s="303" t="s">
        <v>1122</v>
      </c>
      <c r="E386" s="304" t="s">
        <v>2724</v>
      </c>
      <c r="F386" s="304"/>
      <c r="G386" s="304"/>
      <c r="H386" s="304" t="s">
        <v>733</v>
      </c>
      <c r="I386" s="336">
        <v>42370</v>
      </c>
      <c r="J386" s="302">
        <v>43406</v>
      </c>
      <c r="K386" s="293" t="s">
        <v>1274</v>
      </c>
      <c r="L386" s="305">
        <v>249.5</v>
      </c>
      <c r="M386" s="295"/>
      <c r="N386" s="295"/>
      <c r="O386" s="303">
        <v>18</v>
      </c>
      <c r="P386" s="8">
        <v>9</v>
      </c>
      <c r="Q386" s="29" t="s">
        <v>1760</v>
      </c>
      <c r="R386" s="303">
        <v>6</v>
      </c>
      <c r="S386" s="303">
        <v>135</v>
      </c>
      <c r="T386" s="306">
        <v>18</v>
      </c>
      <c r="U386" s="331">
        <v>5.75</v>
      </c>
      <c r="V386" s="303" t="s">
        <v>85</v>
      </c>
      <c r="W386" s="311">
        <v>87</v>
      </c>
      <c r="X386" s="307">
        <v>33</v>
      </c>
      <c r="Y386" s="306">
        <v>2650</v>
      </c>
      <c r="Z386" s="306" t="s">
        <v>2294</v>
      </c>
      <c r="AA386" s="306"/>
      <c r="AB386" s="296" t="str">
        <f t="shared" si="20"/>
        <v>18x9, 6x135, 18 OS</v>
      </c>
      <c r="AC386" s="308" t="s">
        <v>1631</v>
      </c>
      <c r="AD386" s="298">
        <f>IFERROR(VLOOKUP(AC386,ACCESSORIES!F:J,5,FALSE),"N/A")</f>
        <v>38.5</v>
      </c>
      <c r="AE386" s="308" t="s">
        <v>1798</v>
      </c>
      <c r="AF386" s="309" t="s">
        <v>1886</v>
      </c>
      <c r="AG386" s="308"/>
      <c r="AH386" s="308" t="s">
        <v>1938</v>
      </c>
      <c r="AI386" s="299">
        <f>IFERROR(VLOOKUP(AH386,ACCESSORIES!F:J,5,FALSE),"N/A")</f>
        <v>1.1000000000000001</v>
      </c>
      <c r="AJ386" s="309" t="s">
        <v>265</v>
      </c>
      <c r="AK386" s="309" t="s">
        <v>85</v>
      </c>
      <c r="AL386" s="40" t="str">
        <f>IFERROR(VLOOKUP(AK386,ACCESSORIES!F:J,5,FALSE),"N/A")</f>
        <v>N/A</v>
      </c>
      <c r="AM386" s="309" t="s">
        <v>85</v>
      </c>
      <c r="AN386" s="309">
        <v>16.100000000000001</v>
      </c>
      <c r="AO386" s="309"/>
      <c r="AP386" s="309">
        <v>10</v>
      </c>
      <c r="AQ386" s="309">
        <v>25</v>
      </c>
      <c r="AR386" s="309"/>
      <c r="AS386" s="309">
        <v>34</v>
      </c>
      <c r="AT386" s="309"/>
      <c r="AU386" s="309">
        <v>210</v>
      </c>
      <c r="AV386" s="309">
        <v>87</v>
      </c>
      <c r="AW386" s="309">
        <v>35</v>
      </c>
      <c r="AX386" s="81"/>
      <c r="AY386" s="309"/>
      <c r="AZ386" s="310" t="s">
        <v>85</v>
      </c>
      <c r="BA386" s="98" t="str">
        <f>IFERROR(VLOOKUP(AZ386,ACCESSORIES!F:J,5,FALSE),"N/A")</f>
        <v>N/A</v>
      </c>
      <c r="BB386" s="99" t="s">
        <v>85</v>
      </c>
      <c r="BC386" s="98" t="str">
        <f>IFERROR(VLOOKUP(BB386,ACCESSORIES!F:J,5,FALSE),"N/A")</f>
        <v>N/A</v>
      </c>
      <c r="BD386" s="310">
        <v>36.5</v>
      </c>
      <c r="BE386" s="309">
        <v>20.5</v>
      </c>
      <c r="BF386" s="309">
        <v>20.5</v>
      </c>
      <c r="BG386" s="309">
        <v>11.2</v>
      </c>
      <c r="BH386" s="379">
        <f t="shared" si="21"/>
        <v>7.7130632835199969E-2</v>
      </c>
      <c r="BI386" s="303">
        <v>36</v>
      </c>
      <c r="BJ386" s="309" t="s">
        <v>3930</v>
      </c>
      <c r="BK386" s="80" t="s">
        <v>4050</v>
      </c>
      <c r="BL386" s="309" t="s">
        <v>2345</v>
      </c>
      <c r="BM386" s="309" t="s">
        <v>1166</v>
      </c>
      <c r="BN386" s="309" t="s">
        <v>1186</v>
      </c>
      <c r="BO386" s="309" t="s">
        <v>1203</v>
      </c>
      <c r="BP386" s="309"/>
      <c r="BQ386" s="309"/>
      <c r="BR386" s="309"/>
      <c r="BS386" s="309"/>
      <c r="BT386" s="309"/>
      <c r="BU386" s="309"/>
      <c r="BV386" s="309"/>
      <c r="BW386" s="309" t="s">
        <v>2519</v>
      </c>
      <c r="BX386" s="309"/>
      <c r="BY386" s="309" t="s">
        <v>2520</v>
      </c>
      <c r="BZ386" s="324" t="str">
        <f t="shared" si="22"/>
        <v>DISCONTINUED - MR311 Vex, 18x9, +18mm Offset, 6x135, 87mm Centerbore, Matte Black</v>
      </c>
      <c r="CA386" s="324" t="s">
        <v>3880</v>
      </c>
      <c r="CB386" s="324" t="s">
        <v>3879</v>
      </c>
      <c r="CC386" s="313" t="str">
        <f t="shared" si="19"/>
        <v>STREET (3XX)</v>
      </c>
    </row>
    <row r="387" spans="1:81" s="301" customFormat="1" ht="15.75" customHeight="1">
      <c r="A387" s="22">
        <f t="shared" si="18"/>
        <v>384</v>
      </c>
      <c r="B387" s="99" t="s">
        <v>84</v>
      </c>
      <c r="C387" s="29" t="s">
        <v>1072</v>
      </c>
      <c r="D387" s="303" t="s">
        <v>1122</v>
      </c>
      <c r="E387" s="304" t="s">
        <v>2725</v>
      </c>
      <c r="F387" s="304"/>
      <c r="G387" s="304"/>
      <c r="H387" s="304" t="s">
        <v>734</v>
      </c>
      <c r="I387" s="336">
        <v>42370</v>
      </c>
      <c r="J387" s="302">
        <v>43406</v>
      </c>
      <c r="K387" s="293" t="s">
        <v>1274</v>
      </c>
      <c r="L387" s="305">
        <v>265.5</v>
      </c>
      <c r="M387" s="295"/>
      <c r="N387" s="295"/>
      <c r="O387" s="303">
        <v>18</v>
      </c>
      <c r="P387" s="8">
        <v>9</v>
      </c>
      <c r="Q387" s="29" t="s">
        <v>1760</v>
      </c>
      <c r="R387" s="303">
        <v>6</v>
      </c>
      <c r="S387" s="303">
        <v>135</v>
      </c>
      <c r="T387" s="306">
        <v>18</v>
      </c>
      <c r="U387" s="331">
        <v>5.75</v>
      </c>
      <c r="V387" s="303" t="s">
        <v>85</v>
      </c>
      <c r="W387" s="311">
        <v>87</v>
      </c>
      <c r="X387" s="307">
        <v>33</v>
      </c>
      <c r="Y387" s="306">
        <v>2650</v>
      </c>
      <c r="Z387" s="306" t="s">
        <v>5460</v>
      </c>
      <c r="AA387" s="306"/>
      <c r="AB387" s="296" t="str">
        <f t="shared" si="20"/>
        <v>18x9, 6x135, 18 OS</v>
      </c>
      <c r="AC387" s="308" t="s">
        <v>1631</v>
      </c>
      <c r="AD387" s="298">
        <f>IFERROR(VLOOKUP(AC387,ACCESSORIES!F:J,5,FALSE),"N/A")</f>
        <v>38.5</v>
      </c>
      <c r="AE387" s="308" t="s">
        <v>1798</v>
      </c>
      <c r="AF387" s="309" t="s">
        <v>1886</v>
      </c>
      <c r="AG387" s="308"/>
      <c r="AH387" s="308" t="s">
        <v>1938</v>
      </c>
      <c r="AI387" s="299">
        <f>IFERROR(VLOOKUP(AH387,ACCESSORIES!F:J,5,FALSE),"N/A")</f>
        <v>1.1000000000000001</v>
      </c>
      <c r="AJ387" s="309" t="s">
        <v>265</v>
      </c>
      <c r="AK387" s="309" t="s">
        <v>85</v>
      </c>
      <c r="AL387" s="40" t="str">
        <f>IFERROR(VLOOKUP(AK387,ACCESSORIES!F:J,5,FALSE),"N/A")</f>
        <v>N/A</v>
      </c>
      <c r="AM387" s="309" t="s">
        <v>85</v>
      </c>
      <c r="AN387" s="309">
        <v>16.100000000000001</v>
      </c>
      <c r="AO387" s="309"/>
      <c r="AP387" s="309">
        <v>10</v>
      </c>
      <c r="AQ387" s="309">
        <v>25</v>
      </c>
      <c r="AR387" s="309"/>
      <c r="AS387" s="309">
        <v>34</v>
      </c>
      <c r="AT387" s="309"/>
      <c r="AU387" s="309">
        <v>210</v>
      </c>
      <c r="AV387" s="309">
        <v>87</v>
      </c>
      <c r="AW387" s="309">
        <v>35</v>
      </c>
      <c r="AX387" s="81"/>
      <c r="AY387" s="309"/>
      <c r="AZ387" s="310" t="s">
        <v>85</v>
      </c>
      <c r="BA387" s="98" t="str">
        <f>IFERROR(VLOOKUP(AZ387,ACCESSORIES!F:J,5,FALSE),"N/A")</f>
        <v>N/A</v>
      </c>
      <c r="BB387" s="99" t="s">
        <v>85</v>
      </c>
      <c r="BC387" s="98" t="str">
        <f>IFERROR(VLOOKUP(BB387,ACCESSORIES!F:J,5,FALSE),"N/A")</f>
        <v>N/A</v>
      </c>
      <c r="BD387" s="310">
        <v>36.5</v>
      </c>
      <c r="BE387" s="309">
        <v>20.5</v>
      </c>
      <c r="BF387" s="309">
        <v>20.5</v>
      </c>
      <c r="BG387" s="309">
        <v>11.2</v>
      </c>
      <c r="BH387" s="379">
        <f t="shared" si="21"/>
        <v>7.7130632835199969E-2</v>
      </c>
      <c r="BI387" s="303">
        <v>36</v>
      </c>
      <c r="BJ387" s="309" t="s">
        <v>3930</v>
      </c>
      <c r="BK387" s="80" t="s">
        <v>4050</v>
      </c>
      <c r="BL387" s="309" t="s">
        <v>2344</v>
      </c>
      <c r="BM387" s="309" t="s">
        <v>1166</v>
      </c>
      <c r="BN387" s="309" t="s">
        <v>1186</v>
      </c>
      <c r="BO387" s="309" t="s">
        <v>1203</v>
      </c>
      <c r="BP387" s="309"/>
      <c r="BQ387" s="309"/>
      <c r="BR387" s="309"/>
      <c r="BS387" s="309"/>
      <c r="BT387" s="309"/>
      <c r="BU387" s="309"/>
      <c r="BV387" s="309"/>
      <c r="BW387" s="309" t="s">
        <v>2521</v>
      </c>
      <c r="BX387" s="309"/>
      <c r="BY387" s="309" t="s">
        <v>2522</v>
      </c>
      <c r="BZ387" s="324" t="str">
        <f t="shared" si="22"/>
        <v>DISCONTINUED - MR311 Vex, 18x9, +18mm Offset, 6x135, 87mm Centerbore, Titanium - Matte Black  Lip</v>
      </c>
      <c r="CA387" s="324" t="s">
        <v>3880</v>
      </c>
      <c r="CB387" s="324" t="s">
        <v>3879</v>
      </c>
      <c r="CC387" s="313" t="str">
        <f t="shared" si="19"/>
        <v>STREET (3XX)</v>
      </c>
    </row>
    <row r="388" spans="1:81" s="301" customFormat="1" ht="15.75" customHeight="1">
      <c r="A388" s="22">
        <f t="shared" ref="A388:A451" si="23">ROW(B388)-3</f>
        <v>385</v>
      </c>
      <c r="B388" s="99" t="s">
        <v>84</v>
      </c>
      <c r="C388" s="29" t="s">
        <v>1072</v>
      </c>
      <c r="D388" s="303" t="s">
        <v>1122</v>
      </c>
      <c r="E388" s="304" t="s">
        <v>2726</v>
      </c>
      <c r="F388" s="304"/>
      <c r="G388" s="304"/>
      <c r="H388" s="304" t="s">
        <v>736</v>
      </c>
      <c r="I388" s="336">
        <v>42370</v>
      </c>
      <c r="J388" s="302">
        <v>43406</v>
      </c>
      <c r="K388" s="293" t="s">
        <v>1274</v>
      </c>
      <c r="L388" s="305">
        <v>265.5</v>
      </c>
      <c r="M388" s="295"/>
      <c r="N388" s="295"/>
      <c r="O388" s="303">
        <v>18</v>
      </c>
      <c r="P388" s="8">
        <v>9</v>
      </c>
      <c r="Q388" s="29" t="s">
        <v>1123</v>
      </c>
      <c r="R388" s="303">
        <v>6</v>
      </c>
      <c r="S388" s="303">
        <v>5.5</v>
      </c>
      <c r="T388" s="306">
        <v>18</v>
      </c>
      <c r="U388" s="331">
        <v>5.75</v>
      </c>
      <c r="V388" s="303" t="s">
        <v>85</v>
      </c>
      <c r="W388" s="311">
        <v>106.25</v>
      </c>
      <c r="X388" s="307">
        <v>33</v>
      </c>
      <c r="Y388" s="306">
        <v>2650</v>
      </c>
      <c r="Z388" s="306" t="s">
        <v>5460</v>
      </c>
      <c r="AA388" s="306"/>
      <c r="AB388" s="296" t="str">
        <f t="shared" si="20"/>
        <v>18x9, 6x5.5, 18 OS</v>
      </c>
      <c r="AC388" s="308" t="s">
        <v>1634</v>
      </c>
      <c r="AD388" s="298">
        <f>IFERROR(VLOOKUP(AC388,ACCESSORIES!F:J,5,FALSE),"N/A")</f>
        <v>38.5</v>
      </c>
      <c r="AE388" s="308" t="s">
        <v>1799</v>
      </c>
      <c r="AF388" s="309" t="s">
        <v>1888</v>
      </c>
      <c r="AG388" s="308"/>
      <c r="AH388" s="308" t="s">
        <v>1938</v>
      </c>
      <c r="AI388" s="299">
        <f>IFERROR(VLOOKUP(AH388,ACCESSORIES!F:J,5,FALSE),"N/A")</f>
        <v>1.1000000000000001</v>
      </c>
      <c r="AJ388" s="309" t="s">
        <v>265</v>
      </c>
      <c r="AK388" s="309" t="s">
        <v>1709</v>
      </c>
      <c r="AL388" s="40">
        <f>IFERROR(VLOOKUP(AK388,ACCESSORIES!F:J,5,FALSE),"N/A")</f>
        <v>2.75</v>
      </c>
      <c r="AM388" s="309">
        <v>78.3</v>
      </c>
      <c r="AN388" s="309">
        <v>16.100000000000001</v>
      </c>
      <c r="AO388" s="309"/>
      <c r="AP388" s="309">
        <v>10</v>
      </c>
      <c r="AQ388" s="309">
        <v>25</v>
      </c>
      <c r="AR388" s="309"/>
      <c r="AS388" s="309">
        <v>34</v>
      </c>
      <c r="AT388" s="309"/>
      <c r="AU388" s="309">
        <v>215</v>
      </c>
      <c r="AV388" s="309">
        <v>123</v>
      </c>
      <c r="AW388" s="309">
        <v>93</v>
      </c>
      <c r="AX388" s="81"/>
      <c r="AY388" s="309"/>
      <c r="AZ388" s="310" t="s">
        <v>85</v>
      </c>
      <c r="BA388" s="98" t="str">
        <f>IFERROR(VLOOKUP(AZ388,ACCESSORIES!F:J,5,FALSE),"N/A")</f>
        <v>N/A</v>
      </c>
      <c r="BB388" s="99" t="s">
        <v>85</v>
      </c>
      <c r="BC388" s="98" t="str">
        <f>IFERROR(VLOOKUP(BB388,ACCESSORIES!F:J,5,FALSE),"N/A")</f>
        <v>N/A</v>
      </c>
      <c r="BD388" s="310">
        <v>36.5</v>
      </c>
      <c r="BE388" s="309">
        <v>20.5</v>
      </c>
      <c r="BF388" s="309">
        <v>20.5</v>
      </c>
      <c r="BG388" s="309">
        <v>11.2</v>
      </c>
      <c r="BH388" s="379">
        <f t="shared" si="21"/>
        <v>7.7130632835199969E-2</v>
      </c>
      <c r="BI388" s="303">
        <v>36</v>
      </c>
      <c r="BJ388" s="309" t="s">
        <v>3930</v>
      </c>
      <c r="BK388" s="80" t="s">
        <v>4050</v>
      </c>
      <c r="BL388" s="309" t="s">
        <v>2344</v>
      </c>
      <c r="BM388" s="309" t="s">
        <v>1166</v>
      </c>
      <c r="BN388" s="309" t="s">
        <v>1186</v>
      </c>
      <c r="BO388" s="309" t="s">
        <v>1203</v>
      </c>
      <c r="BP388" s="309"/>
      <c r="BQ388" s="309"/>
      <c r="BR388" s="309"/>
      <c r="BS388" s="309"/>
      <c r="BT388" s="309"/>
      <c r="BU388" s="309"/>
      <c r="BV388" s="309"/>
      <c r="BW388" s="309" t="s">
        <v>2521</v>
      </c>
      <c r="BX388" s="309"/>
      <c r="BY388" s="309" t="s">
        <v>2522</v>
      </c>
      <c r="BZ388" s="324" t="str">
        <f t="shared" si="22"/>
        <v>DISCONTINUED - MR311 Vex, 18x9, +18mm Offset, 6x5.5, 106.25mm Centerbore, Titanium - Matte Black  Lip</v>
      </c>
      <c r="CA388" s="324" t="s">
        <v>3880</v>
      </c>
      <c r="CB388" s="324" t="s">
        <v>3879</v>
      </c>
      <c r="CC388" s="313" t="str">
        <f t="shared" ref="CC388:CC451" si="24">C388</f>
        <v>STREET (3XX)</v>
      </c>
    </row>
    <row r="389" spans="1:81" s="301" customFormat="1" ht="15.75" customHeight="1">
      <c r="A389" s="22">
        <f t="shared" si="23"/>
        <v>386</v>
      </c>
      <c r="B389" s="99" t="s">
        <v>84</v>
      </c>
      <c r="C389" s="29" t="s">
        <v>1072</v>
      </c>
      <c r="D389" s="303" t="s">
        <v>1122</v>
      </c>
      <c r="E389" s="304" t="s">
        <v>2727</v>
      </c>
      <c r="F389" s="304"/>
      <c r="G389" s="304"/>
      <c r="H389" s="304" t="s">
        <v>740</v>
      </c>
      <c r="I389" s="336">
        <v>42370</v>
      </c>
      <c r="J389" s="302">
        <v>43406</v>
      </c>
      <c r="K389" s="293" t="s">
        <v>1274</v>
      </c>
      <c r="L389" s="305">
        <v>265.5</v>
      </c>
      <c r="M389" s="295"/>
      <c r="N389" s="295"/>
      <c r="O389" s="303">
        <v>18</v>
      </c>
      <c r="P389" s="8">
        <v>9</v>
      </c>
      <c r="Q389" s="29" t="s">
        <v>1763</v>
      </c>
      <c r="R389" s="303">
        <v>8</v>
      </c>
      <c r="S389" s="303">
        <v>170</v>
      </c>
      <c r="T389" s="306">
        <v>18</v>
      </c>
      <c r="U389" s="331">
        <v>5.75</v>
      </c>
      <c r="V389" s="303" t="s">
        <v>85</v>
      </c>
      <c r="W389" s="311">
        <v>130.81</v>
      </c>
      <c r="X389" s="307">
        <v>32.299999999999997</v>
      </c>
      <c r="Y389" s="306">
        <v>3640</v>
      </c>
      <c r="Z389" s="306" t="s">
        <v>5460</v>
      </c>
      <c r="AA389" s="306"/>
      <c r="AB389" s="296" t="str">
        <f t="shared" ref="AB389:AB452" si="25">_xlfn.CONCAT(O389,"x",P389,","," ",Q389,","," ",T389," ","OS")</f>
        <v>18x9, 8x170, 18 OS</v>
      </c>
      <c r="AC389" s="308" t="s">
        <v>1851</v>
      </c>
      <c r="AD389" s="298">
        <f>IFERROR(VLOOKUP(AC389,ACCESSORIES!F:J,5,FALSE),"N/A")</f>
        <v>33</v>
      </c>
      <c r="AE389" s="308" t="s">
        <v>85</v>
      </c>
      <c r="AF389" s="309" t="s">
        <v>85</v>
      </c>
      <c r="AG389" s="308"/>
      <c r="AH389" s="308" t="s">
        <v>1938</v>
      </c>
      <c r="AI389" s="299">
        <f>IFERROR(VLOOKUP(AH389,ACCESSORIES!F:J,5,FALSE),"N/A")</f>
        <v>1.1000000000000001</v>
      </c>
      <c r="AJ389" s="309" t="s">
        <v>266</v>
      </c>
      <c r="AK389" s="309" t="s">
        <v>85</v>
      </c>
      <c r="AL389" s="40" t="str">
        <f>IFERROR(VLOOKUP(AK389,ACCESSORIES!F:J,5,FALSE),"N/A")</f>
        <v>N/A</v>
      </c>
      <c r="AM389" s="309" t="s">
        <v>85</v>
      </c>
      <c r="AN389" s="309">
        <v>16.100000000000001</v>
      </c>
      <c r="AO389" s="309"/>
      <c r="AP389" s="309">
        <v>3</v>
      </c>
      <c r="AQ389" s="309">
        <v>3</v>
      </c>
      <c r="AR389" s="309"/>
      <c r="AS389" s="309">
        <v>34</v>
      </c>
      <c r="AT389" s="309"/>
      <c r="AU389" s="309">
        <v>215</v>
      </c>
      <c r="AV389" s="309">
        <v>127</v>
      </c>
      <c r="AW389" s="309">
        <v>98</v>
      </c>
      <c r="AX389" s="81"/>
      <c r="AY389" s="309"/>
      <c r="AZ389" s="310" t="s">
        <v>85</v>
      </c>
      <c r="BA389" s="98" t="str">
        <f>IFERROR(VLOOKUP(AZ389,ACCESSORIES!F:J,5,FALSE),"N/A")</f>
        <v>N/A</v>
      </c>
      <c r="BB389" s="99" t="s">
        <v>85</v>
      </c>
      <c r="BC389" s="98" t="str">
        <f>IFERROR(VLOOKUP(BB389,ACCESSORIES!F:J,5,FALSE),"N/A")</f>
        <v>N/A</v>
      </c>
      <c r="BD389" s="310">
        <v>35.799999999999997</v>
      </c>
      <c r="BE389" s="309">
        <v>20.5</v>
      </c>
      <c r="BF389" s="309">
        <v>20.5</v>
      </c>
      <c r="BG389" s="309">
        <v>11.2</v>
      </c>
      <c r="BH389" s="379">
        <f t="shared" ref="BH389:BH452" si="26">SUM(((BE389*25.4)*(BF389*25.4)*(BG389*25.4))/1000000000)</f>
        <v>7.7130632835199969E-2</v>
      </c>
      <c r="BI389" s="303">
        <v>36</v>
      </c>
      <c r="BJ389" s="309" t="s">
        <v>3930</v>
      </c>
      <c r="BK389" s="80" t="s">
        <v>4050</v>
      </c>
      <c r="BL389" s="309" t="s">
        <v>2344</v>
      </c>
      <c r="BM389" s="309" t="s">
        <v>1166</v>
      </c>
      <c r="BN389" s="309" t="s">
        <v>1186</v>
      </c>
      <c r="BO389" s="309" t="s">
        <v>1203</v>
      </c>
      <c r="BP389" s="309"/>
      <c r="BQ389" s="309"/>
      <c r="BR389" s="309"/>
      <c r="BS389" s="309"/>
      <c r="BT389" s="309"/>
      <c r="BU389" s="309"/>
      <c r="BV389" s="309"/>
      <c r="BW389" s="309" t="s">
        <v>2525</v>
      </c>
      <c r="BX389" s="309"/>
      <c r="BY389" s="309" t="s">
        <v>2526</v>
      </c>
      <c r="BZ389" s="324" t="str">
        <f t="shared" si="22"/>
        <v>DISCONTINUED - MR311 Vex, 18x9, +18mm Offset, 8x170, 130.81mm Centerbore, Titanium - Matte Black  Lip</v>
      </c>
      <c r="CA389" s="324" t="s">
        <v>3880</v>
      </c>
      <c r="CB389" s="324" t="s">
        <v>3879</v>
      </c>
      <c r="CC389" s="313" t="str">
        <f t="shared" si="24"/>
        <v>STREET (3XX)</v>
      </c>
    </row>
    <row r="390" spans="1:81" s="301" customFormat="1" ht="15.75" customHeight="1">
      <c r="A390" s="22">
        <f t="shared" si="23"/>
        <v>387</v>
      </c>
      <c r="B390" s="99" t="s">
        <v>84</v>
      </c>
      <c r="C390" s="29" t="s">
        <v>1072</v>
      </c>
      <c r="D390" s="303" t="s">
        <v>1122</v>
      </c>
      <c r="E390" s="304" t="s">
        <v>2962</v>
      </c>
      <c r="F390" s="304"/>
      <c r="G390" s="304"/>
      <c r="H390" s="304" t="s">
        <v>728</v>
      </c>
      <c r="I390" s="336">
        <v>42370</v>
      </c>
      <c r="J390" s="302">
        <v>43406</v>
      </c>
      <c r="K390" s="293" t="s">
        <v>1274</v>
      </c>
      <c r="L390" s="305">
        <v>265.5</v>
      </c>
      <c r="M390" s="295"/>
      <c r="N390" s="295"/>
      <c r="O390" s="303">
        <v>18</v>
      </c>
      <c r="P390" s="8">
        <v>9</v>
      </c>
      <c r="Q390" s="29" t="s">
        <v>1764</v>
      </c>
      <c r="R390" s="303">
        <v>8</v>
      </c>
      <c r="S390" s="303">
        <v>180</v>
      </c>
      <c r="T390" s="306">
        <v>-12</v>
      </c>
      <c r="U390" s="331">
        <v>4.5</v>
      </c>
      <c r="V390" s="303" t="s">
        <v>85</v>
      </c>
      <c r="W390" s="311">
        <v>130.81</v>
      </c>
      <c r="X390" s="307">
        <v>32.700000000000003</v>
      </c>
      <c r="Y390" s="306">
        <v>3640</v>
      </c>
      <c r="Z390" s="306" t="s">
        <v>5460</v>
      </c>
      <c r="AA390" s="306"/>
      <c r="AB390" s="296" t="str">
        <f t="shared" si="25"/>
        <v>18x9, 8x180, -12 OS</v>
      </c>
      <c r="AC390" s="308" t="s">
        <v>1603</v>
      </c>
      <c r="AD390" s="298">
        <f>IFERROR(VLOOKUP(AC390,ACCESSORIES!F:J,5,FALSE),"N/A")</f>
        <v>33</v>
      </c>
      <c r="AE390" s="308" t="s">
        <v>85</v>
      </c>
      <c r="AF390" s="309" t="s">
        <v>85</v>
      </c>
      <c r="AG390" s="308"/>
      <c r="AH390" s="308" t="s">
        <v>1938</v>
      </c>
      <c r="AI390" s="299">
        <f>IFERROR(VLOOKUP(AH390,ACCESSORIES!F:J,5,FALSE),"N/A")</f>
        <v>1.1000000000000001</v>
      </c>
      <c r="AJ390" s="309" t="s">
        <v>266</v>
      </c>
      <c r="AK390" s="309" t="s">
        <v>85</v>
      </c>
      <c r="AL390" s="40" t="str">
        <f>IFERROR(VLOOKUP(AK390,ACCESSORIES!F:J,5,FALSE),"N/A")</f>
        <v>N/A</v>
      </c>
      <c r="AM390" s="309" t="s">
        <v>85</v>
      </c>
      <c r="AN390" s="309">
        <v>16.100000000000001</v>
      </c>
      <c r="AO390" s="309"/>
      <c r="AP390" s="309">
        <v>3</v>
      </c>
      <c r="AQ390" s="309">
        <v>3</v>
      </c>
      <c r="AR390" s="309"/>
      <c r="AS390" s="309">
        <v>37</v>
      </c>
      <c r="AT390" s="309"/>
      <c r="AU390" s="309">
        <v>215</v>
      </c>
      <c r="AV390" s="309">
        <v>123</v>
      </c>
      <c r="AW390" s="309">
        <v>93</v>
      </c>
      <c r="AX390" s="81"/>
      <c r="AY390" s="309"/>
      <c r="AZ390" s="310" t="s">
        <v>85</v>
      </c>
      <c r="BA390" s="98" t="str">
        <f>IFERROR(VLOOKUP(AZ390,ACCESSORIES!F:J,5,FALSE),"N/A")</f>
        <v>N/A</v>
      </c>
      <c r="BB390" s="99" t="s">
        <v>85</v>
      </c>
      <c r="BC390" s="98" t="str">
        <f>IFERROR(VLOOKUP(BB390,ACCESSORIES!F:J,5,FALSE),"N/A")</f>
        <v>N/A</v>
      </c>
      <c r="BD390" s="310">
        <v>36.200000000000003</v>
      </c>
      <c r="BE390" s="309">
        <v>20.5</v>
      </c>
      <c r="BF390" s="309">
        <v>20.5</v>
      </c>
      <c r="BG390" s="309">
        <v>11.2</v>
      </c>
      <c r="BH390" s="379">
        <f t="shared" si="26"/>
        <v>7.7130632835199969E-2</v>
      </c>
      <c r="BI390" s="303">
        <v>36</v>
      </c>
      <c r="BJ390" s="309" t="s">
        <v>3930</v>
      </c>
      <c r="BK390" s="80" t="s">
        <v>4050</v>
      </c>
      <c r="BL390" s="309" t="s">
        <v>2344</v>
      </c>
      <c r="BM390" s="309" t="s">
        <v>1166</v>
      </c>
      <c r="BN390" s="309" t="s">
        <v>1186</v>
      </c>
      <c r="BO390" s="309" t="s">
        <v>1203</v>
      </c>
      <c r="BP390" s="309"/>
      <c r="BQ390" s="309"/>
      <c r="BR390" s="309"/>
      <c r="BS390" s="309"/>
      <c r="BT390" s="309"/>
      <c r="BU390" s="309"/>
      <c r="BV390" s="309"/>
      <c r="BW390" s="309" t="s">
        <v>2525</v>
      </c>
      <c r="BX390" s="309"/>
      <c r="BY390" s="309" t="s">
        <v>2526</v>
      </c>
      <c r="BZ390" s="324" t="str">
        <f t="shared" si="22"/>
        <v>DISCONTINUED - MR311 Vex, 18x9, -12mm Offset, 8x180, 130.81mm Centerbore, Titanium - Matte Black  Lip</v>
      </c>
      <c r="CA390" s="324" t="s">
        <v>3880</v>
      </c>
      <c r="CB390" s="324" t="s">
        <v>3879</v>
      </c>
      <c r="CC390" s="313" t="str">
        <f t="shared" si="24"/>
        <v>STREET (3XX)</v>
      </c>
    </row>
    <row r="391" spans="1:81" s="301" customFormat="1" ht="15.75" customHeight="1">
      <c r="A391" s="22">
        <f t="shared" si="23"/>
        <v>388</v>
      </c>
      <c r="B391" s="99" t="s">
        <v>84</v>
      </c>
      <c r="C391" s="29" t="s">
        <v>1072</v>
      </c>
      <c r="D391" s="303" t="s">
        <v>1122</v>
      </c>
      <c r="E391" s="304" t="s">
        <v>2728</v>
      </c>
      <c r="F391" s="304"/>
      <c r="G391" s="304"/>
      <c r="H391" s="304" t="s">
        <v>742</v>
      </c>
      <c r="I391" s="336">
        <v>42370</v>
      </c>
      <c r="J391" s="302">
        <v>43406</v>
      </c>
      <c r="K391" s="293" t="s">
        <v>1274</v>
      </c>
      <c r="L391" s="305">
        <v>265.5</v>
      </c>
      <c r="M391" s="295"/>
      <c r="N391" s="295"/>
      <c r="O391" s="303">
        <v>18</v>
      </c>
      <c r="P391" s="8">
        <v>9</v>
      </c>
      <c r="Q391" s="29" t="s">
        <v>1764</v>
      </c>
      <c r="R391" s="303">
        <v>8</v>
      </c>
      <c r="S391" s="303">
        <v>180</v>
      </c>
      <c r="T391" s="306">
        <v>18</v>
      </c>
      <c r="U391" s="331">
        <v>5.75</v>
      </c>
      <c r="V391" s="303" t="s">
        <v>85</v>
      </c>
      <c r="W391" s="311">
        <v>130.81</v>
      </c>
      <c r="X391" s="307">
        <v>32.299999999999997</v>
      </c>
      <c r="Y391" s="306">
        <v>3640</v>
      </c>
      <c r="Z391" s="306" t="s">
        <v>5460</v>
      </c>
      <c r="AA391" s="306"/>
      <c r="AB391" s="296" t="str">
        <f t="shared" si="25"/>
        <v>18x9, 8x180, 18 OS</v>
      </c>
      <c r="AC391" s="308" t="s">
        <v>1603</v>
      </c>
      <c r="AD391" s="298">
        <f>IFERROR(VLOOKUP(AC391,ACCESSORIES!F:J,5,FALSE),"N/A")</f>
        <v>33</v>
      </c>
      <c r="AE391" s="308" t="s">
        <v>85</v>
      </c>
      <c r="AF391" s="309" t="s">
        <v>85</v>
      </c>
      <c r="AG391" s="308"/>
      <c r="AH391" s="308" t="s">
        <v>1938</v>
      </c>
      <c r="AI391" s="299">
        <f>IFERROR(VLOOKUP(AH391,ACCESSORIES!F:J,5,FALSE),"N/A")</f>
        <v>1.1000000000000001</v>
      </c>
      <c r="AJ391" s="309" t="s">
        <v>266</v>
      </c>
      <c r="AK391" s="309" t="s">
        <v>85</v>
      </c>
      <c r="AL391" s="40" t="str">
        <f>IFERROR(VLOOKUP(AK391,ACCESSORIES!F:J,5,FALSE),"N/A")</f>
        <v>N/A</v>
      </c>
      <c r="AM391" s="309" t="s">
        <v>85</v>
      </c>
      <c r="AN391" s="309">
        <v>16.100000000000001</v>
      </c>
      <c r="AO391" s="309"/>
      <c r="AP391" s="309">
        <v>3</v>
      </c>
      <c r="AQ391" s="309">
        <v>3</v>
      </c>
      <c r="AR391" s="309"/>
      <c r="AS391" s="309">
        <v>34</v>
      </c>
      <c r="AT391" s="309"/>
      <c r="AU391" s="309">
        <v>215</v>
      </c>
      <c r="AV391" s="309">
        <v>123</v>
      </c>
      <c r="AW391" s="309">
        <v>93</v>
      </c>
      <c r="AX391" s="81"/>
      <c r="AY391" s="309"/>
      <c r="AZ391" s="310" t="s">
        <v>85</v>
      </c>
      <c r="BA391" s="98" t="str">
        <f>IFERROR(VLOOKUP(AZ391,ACCESSORIES!F:J,5,FALSE),"N/A")</f>
        <v>N/A</v>
      </c>
      <c r="BB391" s="99" t="s">
        <v>85</v>
      </c>
      <c r="BC391" s="98" t="str">
        <f>IFERROR(VLOOKUP(BB391,ACCESSORIES!F:J,5,FALSE),"N/A")</f>
        <v>N/A</v>
      </c>
      <c r="BD391" s="310">
        <v>35.799999999999997</v>
      </c>
      <c r="BE391" s="309">
        <v>20.5</v>
      </c>
      <c r="BF391" s="309">
        <v>20.5</v>
      </c>
      <c r="BG391" s="309">
        <v>11.2</v>
      </c>
      <c r="BH391" s="379">
        <f t="shared" si="26"/>
        <v>7.7130632835199969E-2</v>
      </c>
      <c r="BI391" s="303">
        <v>36</v>
      </c>
      <c r="BJ391" s="309" t="s">
        <v>3930</v>
      </c>
      <c r="BK391" s="80" t="s">
        <v>4050</v>
      </c>
      <c r="BL391" s="309" t="s">
        <v>2344</v>
      </c>
      <c r="BM391" s="309" t="s">
        <v>1166</v>
      </c>
      <c r="BN391" s="309" t="s">
        <v>1186</v>
      </c>
      <c r="BO391" s="309" t="s">
        <v>1203</v>
      </c>
      <c r="BP391" s="309"/>
      <c r="BQ391" s="309"/>
      <c r="BR391" s="309"/>
      <c r="BS391" s="309"/>
      <c r="BT391" s="309"/>
      <c r="BU391" s="309"/>
      <c r="BV391" s="309"/>
      <c r="BW391" s="309" t="s">
        <v>2525</v>
      </c>
      <c r="BX391" s="309"/>
      <c r="BY391" s="309" t="s">
        <v>2526</v>
      </c>
      <c r="BZ391" s="324" t="str">
        <f t="shared" si="22"/>
        <v>DISCONTINUED - MR311 Vex, 18x9, +18mm Offset, 8x180, 130.81mm Centerbore, Titanium - Matte Black  Lip</v>
      </c>
      <c r="CA391" s="324" t="s">
        <v>3880</v>
      </c>
      <c r="CB391" s="324" t="s">
        <v>3879</v>
      </c>
      <c r="CC391" s="313" t="str">
        <f t="shared" si="24"/>
        <v>STREET (3XX)</v>
      </c>
    </row>
    <row r="392" spans="1:81" s="301" customFormat="1" ht="15.75" customHeight="1">
      <c r="A392" s="22">
        <f t="shared" si="23"/>
        <v>389</v>
      </c>
      <c r="B392" s="99" t="s">
        <v>84</v>
      </c>
      <c r="C392" s="29" t="s">
        <v>1093</v>
      </c>
      <c r="D392" s="303" t="s">
        <v>262</v>
      </c>
      <c r="E392" s="304" t="s">
        <v>2729</v>
      </c>
      <c r="F392" s="304"/>
      <c r="G392" s="304"/>
      <c r="H392" s="304" t="s">
        <v>898</v>
      </c>
      <c r="I392" s="336">
        <v>41640</v>
      </c>
      <c r="J392" s="302">
        <v>43406</v>
      </c>
      <c r="K392" s="293" t="s">
        <v>1274</v>
      </c>
      <c r="L392" s="305">
        <v>236.5</v>
      </c>
      <c r="M392" s="295"/>
      <c r="N392" s="295"/>
      <c r="O392" s="303">
        <v>18</v>
      </c>
      <c r="P392" s="8">
        <v>8</v>
      </c>
      <c r="Q392" s="29" t="s">
        <v>1845</v>
      </c>
      <c r="R392" s="303">
        <v>5</v>
      </c>
      <c r="S392" s="303">
        <v>4.5</v>
      </c>
      <c r="T392" s="306">
        <v>42</v>
      </c>
      <c r="U392" s="331">
        <v>6.2</v>
      </c>
      <c r="V392" s="303" t="s">
        <v>85</v>
      </c>
      <c r="W392" s="311">
        <v>67.099999999999994</v>
      </c>
      <c r="X392" s="307">
        <v>24.6</v>
      </c>
      <c r="Y392" s="306">
        <v>1850</v>
      </c>
      <c r="Z392" s="306" t="s">
        <v>2297</v>
      </c>
      <c r="AA392" s="306"/>
      <c r="AB392" s="296" t="str">
        <f t="shared" si="25"/>
        <v>18x8, 5x4.5, 42 OS</v>
      </c>
      <c r="AC392" s="308" t="s">
        <v>1624</v>
      </c>
      <c r="AD392" s="298">
        <f>IFERROR(VLOOKUP(AC392,ACCESSORIES!F:J,5,FALSE),"N/A")</f>
        <v>33</v>
      </c>
      <c r="AE392" s="308" t="s">
        <v>85</v>
      </c>
      <c r="AF392" s="309" t="s">
        <v>1886</v>
      </c>
      <c r="AG392" s="308"/>
      <c r="AH392" s="308" t="s">
        <v>85</v>
      </c>
      <c r="AI392" s="299" t="str">
        <f>IFERROR(VLOOKUP(AH392,ACCESSORIES!F:J,5,FALSE),"N/A")</f>
        <v>N/A</v>
      </c>
      <c r="AJ392" s="309" t="s">
        <v>265</v>
      </c>
      <c r="AK392" s="309" t="s">
        <v>1672</v>
      </c>
      <c r="AL392" s="40">
        <f>IFERROR(VLOOKUP(AK392,ACCESSORIES!F:J,5,FALSE),"N/A")</f>
        <v>2.75</v>
      </c>
      <c r="AM392" s="309">
        <v>56.1</v>
      </c>
      <c r="AN392" s="309">
        <v>16</v>
      </c>
      <c r="AO392" s="309"/>
      <c r="AP392" s="309">
        <v>28</v>
      </c>
      <c r="AQ392" s="309">
        <v>37</v>
      </c>
      <c r="AR392" s="309"/>
      <c r="AS392" s="309">
        <v>46</v>
      </c>
      <c r="AT392" s="309"/>
      <c r="AU392" s="309">
        <v>208</v>
      </c>
      <c r="AV392" s="309">
        <v>67.099999999999994</v>
      </c>
      <c r="AW392" s="309">
        <v>25</v>
      </c>
      <c r="AX392" s="81"/>
      <c r="AY392" s="309"/>
      <c r="AZ392" s="310" t="s">
        <v>85</v>
      </c>
      <c r="BA392" s="98" t="str">
        <f>IFERROR(VLOOKUP(AZ392,ACCESSORIES!F:J,5,FALSE),"N/A")</f>
        <v>N/A</v>
      </c>
      <c r="BB392" s="99" t="s">
        <v>85</v>
      </c>
      <c r="BC392" s="98" t="str">
        <f>IFERROR(VLOOKUP(BB392,ACCESSORIES!F:J,5,FALSE),"N/A")</f>
        <v>N/A</v>
      </c>
      <c r="BD392" s="310">
        <v>28.1</v>
      </c>
      <c r="BE392" s="309">
        <v>20.7</v>
      </c>
      <c r="BF392" s="309">
        <v>20.7</v>
      </c>
      <c r="BG392" s="309">
        <v>10</v>
      </c>
      <c r="BH392" s="379">
        <f t="shared" si="26"/>
        <v>7.0216930533599994E-2</v>
      </c>
      <c r="BI392" s="303">
        <v>36</v>
      </c>
      <c r="BJ392" s="309" t="s">
        <v>3930</v>
      </c>
      <c r="BK392" s="80" t="s">
        <v>4050</v>
      </c>
      <c r="BL392" s="309" t="s">
        <v>1257</v>
      </c>
      <c r="BM392" s="309" t="s">
        <v>1185</v>
      </c>
      <c r="BN392" s="309" t="s">
        <v>1258</v>
      </c>
      <c r="BO392" s="309"/>
      <c r="BP392" s="309"/>
      <c r="BQ392" s="309"/>
      <c r="BR392" s="309"/>
      <c r="BS392" s="309"/>
      <c r="BT392" s="309"/>
      <c r="BU392" s="309"/>
      <c r="BV392" s="309"/>
      <c r="BW392" s="309" t="s">
        <v>2557</v>
      </c>
      <c r="BX392" s="309"/>
      <c r="BY392" s="309" t="s">
        <v>2558</v>
      </c>
      <c r="BZ392" s="324" t="str">
        <f t="shared" si="22"/>
        <v>DISCONTINUED - MR501 RALLY, 18x8, +42mm Offset, 5x4.5, 67.1mm Centerbore, Method Bronze</v>
      </c>
      <c r="CA392" s="324" t="s">
        <v>3880</v>
      </c>
      <c r="CB392" s="324" t="s">
        <v>3879</v>
      </c>
      <c r="CC392" s="313" t="str">
        <f t="shared" si="24"/>
        <v>RALLY (5XX)</v>
      </c>
    </row>
    <row r="393" spans="1:81" s="301" customFormat="1" ht="15.75" customHeight="1">
      <c r="A393" s="22">
        <f t="shared" si="23"/>
        <v>390</v>
      </c>
      <c r="B393" s="99" t="s">
        <v>84</v>
      </c>
      <c r="C393" s="29" t="s">
        <v>1072</v>
      </c>
      <c r="D393" s="303" t="s">
        <v>1114</v>
      </c>
      <c r="E393" s="304" t="s">
        <v>2763</v>
      </c>
      <c r="F393" s="304"/>
      <c r="G393" s="304"/>
      <c r="H393" s="304" t="s">
        <v>303</v>
      </c>
      <c r="I393" s="336">
        <v>40544</v>
      </c>
      <c r="J393" s="302">
        <v>43423</v>
      </c>
      <c r="K393" s="293" t="s">
        <v>1274</v>
      </c>
      <c r="L393" s="305">
        <v>203.5</v>
      </c>
      <c r="M393" s="295"/>
      <c r="N393" s="295"/>
      <c r="O393" s="303">
        <v>17</v>
      </c>
      <c r="P393" s="8">
        <v>7.5</v>
      </c>
      <c r="Q393" s="29" t="s">
        <v>1762</v>
      </c>
      <c r="R393" s="303">
        <v>8</v>
      </c>
      <c r="S393" s="303">
        <v>6.5</v>
      </c>
      <c r="T393" s="306">
        <v>20</v>
      </c>
      <c r="U393" s="331">
        <v>5</v>
      </c>
      <c r="V393" s="303" t="s">
        <v>85</v>
      </c>
      <c r="W393" s="311">
        <v>130.81</v>
      </c>
      <c r="X393" s="307">
        <v>27.3</v>
      </c>
      <c r="Y393" s="306">
        <v>3600</v>
      </c>
      <c r="Z393" s="306" t="s">
        <v>2294</v>
      </c>
      <c r="AA393" s="306"/>
      <c r="AB393" s="296" t="str">
        <f t="shared" si="25"/>
        <v>17x7.5, 8x6.5, 20 OS</v>
      </c>
      <c r="AC393" s="308" t="s">
        <v>1908</v>
      </c>
      <c r="AD393" s="298" t="str">
        <f>IFERROR(VLOOKUP(AC393,ACCESSORIES!F:J,5,FALSE),"N/A")</f>
        <v>N/A</v>
      </c>
      <c r="AE393" s="308" t="s">
        <v>85</v>
      </c>
      <c r="AF393" s="309" t="s">
        <v>85</v>
      </c>
      <c r="AG393" s="308"/>
      <c r="AH393" s="308" t="s">
        <v>1937</v>
      </c>
      <c r="AI393" s="299">
        <f>IFERROR(VLOOKUP(AH393,ACCESSORIES!F:J,5,FALSE),"N/A")</f>
        <v>1.1000000000000001</v>
      </c>
      <c r="AJ393" s="309" t="s">
        <v>266</v>
      </c>
      <c r="AK393" s="309" t="s">
        <v>85</v>
      </c>
      <c r="AL393" s="40" t="str">
        <f>IFERROR(VLOOKUP(AK393,ACCESSORIES!F:J,5,FALSE),"N/A")</f>
        <v>N/A</v>
      </c>
      <c r="AM393" s="309" t="s">
        <v>85</v>
      </c>
      <c r="AN393" s="309">
        <v>16.2</v>
      </c>
      <c r="AO393" s="309"/>
      <c r="AP393" s="309">
        <v>3</v>
      </c>
      <c r="AQ393" s="309">
        <v>16</v>
      </c>
      <c r="AR393" s="309"/>
      <c r="AS393" s="309">
        <v>45</v>
      </c>
      <c r="AT393" s="309"/>
      <c r="AU393" s="309">
        <v>201</v>
      </c>
      <c r="AV393" s="309">
        <v>125.5</v>
      </c>
      <c r="AW393" s="309">
        <v>89.5</v>
      </c>
      <c r="AX393" s="81"/>
      <c r="AY393" s="309"/>
      <c r="AZ393" s="310" t="s">
        <v>85</v>
      </c>
      <c r="BA393" s="98" t="str">
        <f>IFERROR(VLOOKUP(AZ393,ACCESSORIES!F:J,5,FALSE),"N/A")</f>
        <v>N/A</v>
      </c>
      <c r="BB393" s="99" t="s">
        <v>85</v>
      </c>
      <c r="BC393" s="98" t="str">
        <f>IFERROR(VLOOKUP(BB393,ACCESSORIES!F:J,5,FALSE),"N/A")</f>
        <v>N/A</v>
      </c>
      <c r="BD393" s="310">
        <v>30.8</v>
      </c>
      <c r="BE393" s="309">
        <v>19.8</v>
      </c>
      <c r="BF393" s="309">
        <v>19.8</v>
      </c>
      <c r="BG393" s="309">
        <v>10.7</v>
      </c>
      <c r="BH393" s="379">
        <f t="shared" si="26"/>
        <v>6.8740914904991998E-2</v>
      </c>
      <c r="BI393" s="303">
        <v>36</v>
      </c>
      <c r="BJ393" s="309" t="s">
        <v>3930</v>
      </c>
      <c r="BK393" s="80" t="s">
        <v>4050</v>
      </c>
      <c r="BL393" s="309" t="s">
        <v>2323</v>
      </c>
      <c r="BM393" s="309" t="s">
        <v>1156</v>
      </c>
      <c r="BN393" s="309" t="s">
        <v>1157</v>
      </c>
      <c r="BO393" s="309"/>
      <c r="BP393" s="309"/>
      <c r="BQ393" s="309"/>
      <c r="BR393" s="309"/>
      <c r="BS393" s="309"/>
      <c r="BT393" s="309"/>
      <c r="BU393" s="309"/>
      <c r="BV393" s="309"/>
      <c r="BW393" s="309" t="s">
        <v>2460</v>
      </c>
      <c r="BX393" s="309"/>
      <c r="BY393" s="309" t="s">
        <v>2461</v>
      </c>
      <c r="BZ393" s="324" t="str">
        <f t="shared" si="22"/>
        <v>DISCONTINUED - MR301 The Standard, 17x7.5, +20mm Offset, 8x6.5, 130.81mm Centerbore, Matte Black</v>
      </c>
      <c r="CA393" s="324" t="s">
        <v>3880</v>
      </c>
      <c r="CB393" s="324" t="s">
        <v>3879</v>
      </c>
      <c r="CC393" s="313" t="str">
        <f t="shared" si="24"/>
        <v>STREET (3XX)</v>
      </c>
    </row>
    <row r="394" spans="1:81" s="301" customFormat="1" ht="15.75" customHeight="1">
      <c r="A394" s="22">
        <f t="shared" si="23"/>
        <v>391</v>
      </c>
      <c r="B394" s="99" t="s">
        <v>84</v>
      </c>
      <c r="C394" s="29" t="s">
        <v>1072</v>
      </c>
      <c r="D394" s="303" t="s">
        <v>1114</v>
      </c>
      <c r="E394" s="304" t="s">
        <v>2764</v>
      </c>
      <c r="F394" s="304"/>
      <c r="G394" s="304"/>
      <c r="H394" s="304" t="s">
        <v>357</v>
      </c>
      <c r="I394" s="336">
        <v>40544</v>
      </c>
      <c r="J394" s="302">
        <v>43423</v>
      </c>
      <c r="K394" s="293" t="s">
        <v>1274</v>
      </c>
      <c r="L394" s="305">
        <v>195.5</v>
      </c>
      <c r="M394" s="295"/>
      <c r="N394" s="295"/>
      <c r="O394" s="303">
        <v>17</v>
      </c>
      <c r="P394" s="8">
        <v>8.5</v>
      </c>
      <c r="Q394" s="29" t="s">
        <v>1761</v>
      </c>
      <c r="R394" s="303">
        <v>6</v>
      </c>
      <c r="S394" s="303">
        <v>4.5</v>
      </c>
      <c r="T394" s="306">
        <v>25</v>
      </c>
      <c r="U394" s="331">
        <v>5.75</v>
      </c>
      <c r="V394" s="303" t="s">
        <v>85</v>
      </c>
      <c r="W394" s="311">
        <v>83</v>
      </c>
      <c r="X394" s="307">
        <v>27.7</v>
      </c>
      <c r="Y394" s="306">
        <v>2500</v>
      </c>
      <c r="Z394" s="306" t="s">
        <v>5454</v>
      </c>
      <c r="AA394" s="306"/>
      <c r="AB394" s="296" t="str">
        <f t="shared" si="25"/>
        <v>17x8.5, 6x4.5, 25 OS</v>
      </c>
      <c r="AC394" s="308" t="s">
        <v>1586</v>
      </c>
      <c r="AD394" s="298">
        <f>IFERROR(VLOOKUP(AC394,ACCESSORIES!F:J,5,FALSE),"N/A")</f>
        <v>33</v>
      </c>
      <c r="AE394" s="308" t="s">
        <v>85</v>
      </c>
      <c r="AF394" s="309" t="s">
        <v>85</v>
      </c>
      <c r="AG394" s="308"/>
      <c r="AH394" s="308" t="s">
        <v>1937</v>
      </c>
      <c r="AI394" s="299">
        <f>IFERROR(VLOOKUP(AH394,ACCESSORIES!F:J,5,FALSE),"N/A")</f>
        <v>1.1000000000000001</v>
      </c>
      <c r="AJ394" s="309" t="s">
        <v>266</v>
      </c>
      <c r="AK394" s="309" t="s">
        <v>85</v>
      </c>
      <c r="AL394" s="40" t="str">
        <f>IFERROR(VLOOKUP(AK394,ACCESSORIES!F:J,5,FALSE),"N/A")</f>
        <v>N/A</v>
      </c>
      <c r="AM394" s="309" t="s">
        <v>85</v>
      </c>
      <c r="AN394" s="309">
        <v>16.2</v>
      </c>
      <c r="AO394" s="309">
        <v>150</v>
      </c>
      <c r="AP394" s="309">
        <v>14</v>
      </c>
      <c r="AQ394" s="309">
        <v>19</v>
      </c>
      <c r="AR394" s="309"/>
      <c r="AS394" s="309">
        <v>27</v>
      </c>
      <c r="AT394" s="309"/>
      <c r="AU394" s="309">
        <v>205</v>
      </c>
      <c r="AV394" s="309">
        <v>81.400000000000006</v>
      </c>
      <c r="AW394" s="309">
        <v>78</v>
      </c>
      <c r="AX394" s="81"/>
      <c r="AY394" s="309"/>
      <c r="AZ394" s="310" t="s">
        <v>85</v>
      </c>
      <c r="BA394" s="98" t="str">
        <f>IFERROR(VLOOKUP(AZ394,ACCESSORIES!F:J,5,FALSE),"N/A")</f>
        <v>N/A</v>
      </c>
      <c r="BB394" s="99" t="s">
        <v>85</v>
      </c>
      <c r="BC394" s="98" t="str">
        <f>IFERROR(VLOOKUP(BB394,ACCESSORIES!F:J,5,FALSE),"N/A")</f>
        <v>N/A</v>
      </c>
      <c r="BD394" s="310">
        <v>31.2</v>
      </c>
      <c r="BE394" s="309">
        <v>19.8</v>
      </c>
      <c r="BF394" s="309">
        <v>19.8</v>
      </c>
      <c r="BG394" s="309">
        <v>10.7</v>
      </c>
      <c r="BH394" s="379">
        <f t="shared" si="26"/>
        <v>6.8740914904991998E-2</v>
      </c>
      <c r="BI394" s="303">
        <v>36</v>
      </c>
      <c r="BJ394" s="309" t="s">
        <v>3930</v>
      </c>
      <c r="BK394" s="80" t="s">
        <v>4050</v>
      </c>
      <c r="BL394" s="309" t="s">
        <v>2339</v>
      </c>
      <c r="BM394" s="309" t="s">
        <v>1156</v>
      </c>
      <c r="BN394" s="309" t="s">
        <v>1157</v>
      </c>
      <c r="BO394" s="309"/>
      <c r="BP394" s="309"/>
      <c r="BQ394" s="309"/>
      <c r="BR394" s="309"/>
      <c r="BS394" s="309"/>
      <c r="BT394" s="309"/>
      <c r="BU394" s="309"/>
      <c r="BV394" s="309"/>
      <c r="BW394" s="309" t="s">
        <v>2458</v>
      </c>
      <c r="BX394" s="309"/>
      <c r="BY394" s="309" t="s">
        <v>2459</v>
      </c>
      <c r="BZ394" s="324" t="str">
        <f t="shared" si="22"/>
        <v>DISCONTINUED - MR301 The Standard, 17x8.5, +25mm Offset, 6x4.5, 83mm Centerbore, Machined - Clear Coat</v>
      </c>
      <c r="CA394" s="324" t="s">
        <v>3880</v>
      </c>
      <c r="CB394" s="324" t="s">
        <v>3879</v>
      </c>
      <c r="CC394" s="313" t="str">
        <f t="shared" si="24"/>
        <v>STREET (3XX)</v>
      </c>
    </row>
    <row r="395" spans="1:81" s="301" customFormat="1" ht="15.75" customHeight="1">
      <c r="A395" s="22">
        <f t="shared" si="23"/>
        <v>392</v>
      </c>
      <c r="B395" s="99" t="s">
        <v>84</v>
      </c>
      <c r="C395" s="29" t="s">
        <v>1072</v>
      </c>
      <c r="D395" s="303" t="s">
        <v>1114</v>
      </c>
      <c r="E395" s="304" t="s">
        <v>2765</v>
      </c>
      <c r="F395" s="304"/>
      <c r="G395" s="304"/>
      <c r="H395" s="304" t="s">
        <v>359</v>
      </c>
      <c r="I395" s="336">
        <v>40544</v>
      </c>
      <c r="J395" s="302">
        <v>43423</v>
      </c>
      <c r="K395" s="293" t="s">
        <v>1274</v>
      </c>
      <c r="L395" s="305">
        <v>195.5</v>
      </c>
      <c r="M395" s="295"/>
      <c r="N395" s="295"/>
      <c r="O395" s="303">
        <v>17</v>
      </c>
      <c r="P395" s="8">
        <v>8.5</v>
      </c>
      <c r="Q395" s="29" t="s">
        <v>1762</v>
      </c>
      <c r="R395" s="303">
        <v>8</v>
      </c>
      <c r="S395" s="303">
        <v>6.5</v>
      </c>
      <c r="T395" s="306">
        <v>25</v>
      </c>
      <c r="U395" s="331">
        <v>5.75</v>
      </c>
      <c r="V395" s="303" t="s">
        <v>85</v>
      </c>
      <c r="W395" s="311">
        <v>130.81</v>
      </c>
      <c r="X395" s="307">
        <v>25.5</v>
      </c>
      <c r="Y395" s="306">
        <v>3600</v>
      </c>
      <c r="Z395" s="306" t="s">
        <v>5454</v>
      </c>
      <c r="AA395" s="306"/>
      <c r="AB395" s="296" t="str">
        <f t="shared" si="25"/>
        <v>17x8.5, 8x6.5, 25 OS</v>
      </c>
      <c r="AC395" s="308" t="s">
        <v>1907</v>
      </c>
      <c r="AD395" s="298" t="str">
        <f>IFERROR(VLOOKUP(AC395,ACCESSORIES!F:J,5,FALSE),"N/A")</f>
        <v>N/A</v>
      </c>
      <c r="AE395" s="308" t="s">
        <v>85</v>
      </c>
      <c r="AF395" s="309" t="s">
        <v>85</v>
      </c>
      <c r="AG395" s="308"/>
      <c r="AH395" s="308" t="s">
        <v>1937</v>
      </c>
      <c r="AI395" s="299">
        <f>IFERROR(VLOOKUP(AH395,ACCESSORIES!F:J,5,FALSE),"N/A")</f>
        <v>1.1000000000000001</v>
      </c>
      <c r="AJ395" s="309" t="s">
        <v>266</v>
      </c>
      <c r="AK395" s="309" t="s">
        <v>85</v>
      </c>
      <c r="AL395" s="40" t="str">
        <f>IFERROR(VLOOKUP(AK395,ACCESSORIES!F:J,5,FALSE),"N/A")</f>
        <v>N/A</v>
      </c>
      <c r="AM395" s="309" t="s">
        <v>85</v>
      </c>
      <c r="AN395" s="309">
        <v>16.2</v>
      </c>
      <c r="AO395" s="309"/>
      <c r="AP395" s="309">
        <v>3</v>
      </c>
      <c r="AQ395" s="309">
        <v>3</v>
      </c>
      <c r="AR395" s="309"/>
      <c r="AS395" s="309">
        <v>26</v>
      </c>
      <c r="AT395" s="309"/>
      <c r="AU395" s="309">
        <v>185</v>
      </c>
      <c r="AV395" s="309">
        <v>125.5</v>
      </c>
      <c r="AW395" s="309">
        <v>89.5</v>
      </c>
      <c r="AX395" s="81"/>
      <c r="AY395" s="309"/>
      <c r="AZ395" s="310" t="s">
        <v>85</v>
      </c>
      <c r="BA395" s="98" t="str">
        <f>IFERROR(VLOOKUP(AZ395,ACCESSORIES!F:J,5,FALSE),"N/A")</f>
        <v>N/A</v>
      </c>
      <c r="BB395" s="99" t="s">
        <v>85</v>
      </c>
      <c r="BC395" s="98" t="str">
        <f>IFERROR(VLOOKUP(BB395,ACCESSORIES!F:J,5,FALSE),"N/A")</f>
        <v>N/A</v>
      </c>
      <c r="BD395" s="310">
        <v>29</v>
      </c>
      <c r="BE395" s="309">
        <v>19.8</v>
      </c>
      <c r="BF395" s="309">
        <v>19.8</v>
      </c>
      <c r="BG395" s="309">
        <v>10.7</v>
      </c>
      <c r="BH395" s="379">
        <f t="shared" si="26"/>
        <v>6.8740914904991998E-2</v>
      </c>
      <c r="BI395" s="303">
        <v>36</v>
      </c>
      <c r="BJ395" s="309" t="s">
        <v>3930</v>
      </c>
      <c r="BK395" s="80" t="s">
        <v>4050</v>
      </c>
      <c r="BL395" s="309" t="s">
        <v>2339</v>
      </c>
      <c r="BM395" s="309" t="s">
        <v>1156</v>
      </c>
      <c r="BN395" s="309" t="s">
        <v>1157</v>
      </c>
      <c r="BO395" s="309"/>
      <c r="BP395" s="309"/>
      <c r="BQ395" s="309"/>
      <c r="BR395" s="309"/>
      <c r="BS395" s="309"/>
      <c r="BT395" s="309"/>
      <c r="BU395" s="309"/>
      <c r="BV395" s="309"/>
      <c r="BW395" s="309" t="s">
        <v>2462</v>
      </c>
      <c r="BX395" s="309"/>
      <c r="BY395" s="309" t="s">
        <v>2463</v>
      </c>
      <c r="BZ395" s="324" t="str">
        <f t="shared" si="22"/>
        <v>DISCONTINUED - MR301 The Standard, 17x8.5, +25mm Offset, 8x6.5, 130.81mm Centerbore, Machined - Clear Coat</v>
      </c>
      <c r="CA395" s="324" t="s">
        <v>3880</v>
      </c>
      <c r="CB395" s="324" t="s">
        <v>3879</v>
      </c>
      <c r="CC395" s="313" t="str">
        <f t="shared" si="24"/>
        <v>STREET (3XX)</v>
      </c>
    </row>
    <row r="396" spans="1:81" s="301" customFormat="1" ht="15.75" customHeight="1">
      <c r="A396" s="22">
        <f t="shared" si="23"/>
        <v>393</v>
      </c>
      <c r="B396" s="99" t="s">
        <v>84</v>
      </c>
      <c r="C396" s="29" t="s">
        <v>1072</v>
      </c>
      <c r="D396" s="303" t="s">
        <v>1114</v>
      </c>
      <c r="E396" s="304" t="s">
        <v>2766</v>
      </c>
      <c r="F396" s="304"/>
      <c r="G396" s="304"/>
      <c r="H396" s="304" t="s">
        <v>339</v>
      </c>
      <c r="I396" s="336">
        <v>40544</v>
      </c>
      <c r="J396" s="302">
        <v>43423</v>
      </c>
      <c r="K396" s="293" t="s">
        <v>1274</v>
      </c>
      <c r="L396" s="305">
        <v>231.5</v>
      </c>
      <c r="M396" s="295"/>
      <c r="N396" s="295"/>
      <c r="O396" s="303">
        <v>18</v>
      </c>
      <c r="P396" s="8">
        <v>9</v>
      </c>
      <c r="Q396" s="29" t="s">
        <v>1123</v>
      </c>
      <c r="R396" s="303">
        <v>6</v>
      </c>
      <c r="S396" s="303">
        <v>5.5</v>
      </c>
      <c r="T396" s="306">
        <v>18</v>
      </c>
      <c r="U396" s="331">
        <v>5.75</v>
      </c>
      <c r="V396" s="303" t="s">
        <v>85</v>
      </c>
      <c r="W396" s="311">
        <v>108</v>
      </c>
      <c r="X396" s="307">
        <v>28.9</v>
      </c>
      <c r="Y396" s="306">
        <v>2500</v>
      </c>
      <c r="Z396" s="306" t="s">
        <v>5454</v>
      </c>
      <c r="AA396" s="306"/>
      <c r="AB396" s="296" t="str">
        <f t="shared" si="25"/>
        <v>18x9, 6x5.5, 18 OS</v>
      </c>
      <c r="AC396" s="308" t="s">
        <v>1577</v>
      </c>
      <c r="AD396" s="298">
        <f>IFERROR(VLOOKUP(AC396,ACCESSORIES!F:J,5,FALSE),"N/A")</f>
        <v>33</v>
      </c>
      <c r="AE396" s="308" t="s">
        <v>85</v>
      </c>
      <c r="AF396" s="309" t="s">
        <v>85</v>
      </c>
      <c r="AG396" s="308"/>
      <c r="AH396" s="308" t="s">
        <v>1937</v>
      </c>
      <c r="AI396" s="299">
        <f>IFERROR(VLOOKUP(AH396,ACCESSORIES!F:J,5,FALSE),"N/A")</f>
        <v>1.1000000000000001</v>
      </c>
      <c r="AJ396" s="309" t="s">
        <v>266</v>
      </c>
      <c r="AK396" s="309" t="s">
        <v>85</v>
      </c>
      <c r="AL396" s="40" t="str">
        <f>IFERROR(VLOOKUP(AK396,ACCESSORIES!F:J,5,FALSE),"N/A")</f>
        <v>N/A</v>
      </c>
      <c r="AM396" s="309" t="s">
        <v>85</v>
      </c>
      <c r="AN396" s="309">
        <v>16.2</v>
      </c>
      <c r="AO396" s="309"/>
      <c r="AP396" s="309">
        <v>9</v>
      </c>
      <c r="AQ396" s="309">
        <v>18</v>
      </c>
      <c r="AR396" s="309"/>
      <c r="AS396" s="309">
        <v>29</v>
      </c>
      <c r="AT396" s="309"/>
      <c r="AU396" s="309">
        <v>211</v>
      </c>
      <c r="AV396" s="309">
        <v>106.4</v>
      </c>
      <c r="AW396" s="309">
        <v>56</v>
      </c>
      <c r="AX396" s="81"/>
      <c r="AY396" s="309"/>
      <c r="AZ396" s="310" t="s">
        <v>85</v>
      </c>
      <c r="BA396" s="98" t="str">
        <f>IFERROR(VLOOKUP(AZ396,ACCESSORIES!F:J,5,FALSE),"N/A")</f>
        <v>N/A</v>
      </c>
      <c r="BB396" s="99" t="s">
        <v>85</v>
      </c>
      <c r="BC396" s="98" t="str">
        <f>IFERROR(VLOOKUP(BB396,ACCESSORIES!F:J,5,FALSE),"N/A")</f>
        <v>N/A</v>
      </c>
      <c r="BD396" s="310">
        <v>32.4</v>
      </c>
      <c r="BE396" s="309">
        <v>20.7</v>
      </c>
      <c r="BF396" s="309">
        <v>20.7</v>
      </c>
      <c r="BG396" s="309">
        <v>11.2</v>
      </c>
      <c r="BH396" s="379">
        <f t="shared" si="26"/>
        <v>7.8642962197631991E-2</v>
      </c>
      <c r="BI396" s="303">
        <v>36</v>
      </c>
      <c r="BJ396" s="309" t="s">
        <v>3930</v>
      </c>
      <c r="BK396" s="80" t="s">
        <v>4050</v>
      </c>
      <c r="BL396" s="309" t="s">
        <v>2339</v>
      </c>
      <c r="BM396" s="309" t="s">
        <v>1156</v>
      </c>
      <c r="BN396" s="309" t="s">
        <v>1157</v>
      </c>
      <c r="BO396" s="309"/>
      <c r="BP396" s="309"/>
      <c r="BQ396" s="309"/>
      <c r="BR396" s="309"/>
      <c r="BS396" s="309"/>
      <c r="BT396" s="309"/>
      <c r="BU396" s="309"/>
      <c r="BV396" s="309"/>
      <c r="BW396" s="309" t="s">
        <v>2458</v>
      </c>
      <c r="BX396" s="309"/>
      <c r="BY396" s="309" t="s">
        <v>2459</v>
      </c>
      <c r="BZ396" s="324" t="str">
        <f t="shared" si="22"/>
        <v>DISCONTINUED - MR301 The Standard, 18x9, +18mm Offset, 6x5.5, 108mm Centerbore, Machined - Clear Coat</v>
      </c>
      <c r="CA396" s="324" t="s">
        <v>3880</v>
      </c>
      <c r="CB396" s="324" t="s">
        <v>3879</v>
      </c>
      <c r="CC396" s="313" t="str">
        <f t="shared" si="24"/>
        <v>STREET (3XX)</v>
      </c>
    </row>
    <row r="397" spans="1:81" s="301" customFormat="1" ht="15.75" customHeight="1">
      <c r="A397" s="22">
        <f t="shared" si="23"/>
        <v>394</v>
      </c>
      <c r="B397" s="99" t="s">
        <v>84</v>
      </c>
      <c r="C397" s="29" t="s">
        <v>1072</v>
      </c>
      <c r="D397" s="303" t="s">
        <v>1114</v>
      </c>
      <c r="E397" s="304" t="s">
        <v>2762</v>
      </c>
      <c r="F397" s="304"/>
      <c r="G397" s="304"/>
      <c r="H397" s="304" t="s">
        <v>270</v>
      </c>
      <c r="I397" s="336">
        <v>40544</v>
      </c>
      <c r="J397" s="302">
        <v>43423</v>
      </c>
      <c r="K397" s="293" t="s">
        <v>1274</v>
      </c>
      <c r="L397" s="305">
        <v>249.5</v>
      </c>
      <c r="M397" s="295"/>
      <c r="N397" s="295"/>
      <c r="O397" s="303">
        <v>20</v>
      </c>
      <c r="P397" s="8">
        <v>9</v>
      </c>
      <c r="Q397" s="29" t="s">
        <v>1760</v>
      </c>
      <c r="R397" s="303">
        <v>6</v>
      </c>
      <c r="S397" s="303">
        <v>135</v>
      </c>
      <c r="T397" s="306">
        <v>18</v>
      </c>
      <c r="U397" s="331">
        <v>5.75</v>
      </c>
      <c r="V397" s="303" t="s">
        <v>85</v>
      </c>
      <c r="W397" s="311">
        <v>94</v>
      </c>
      <c r="X397" s="307">
        <v>36.700000000000003</v>
      </c>
      <c r="Y397" s="306">
        <v>2500</v>
      </c>
      <c r="Z397" s="306" t="s">
        <v>5454</v>
      </c>
      <c r="AA397" s="306"/>
      <c r="AB397" s="296" t="str">
        <f t="shared" si="25"/>
        <v>20x9, 6x135, 18 OS</v>
      </c>
      <c r="AC397" s="308" t="s">
        <v>1575</v>
      </c>
      <c r="AD397" s="298">
        <f>IFERROR(VLOOKUP(AC397,ACCESSORIES!F:J,5,FALSE),"N/A")</f>
        <v>33</v>
      </c>
      <c r="AE397" s="308" t="s">
        <v>85</v>
      </c>
      <c r="AF397" s="309" t="s">
        <v>85</v>
      </c>
      <c r="AG397" s="308"/>
      <c r="AH397" s="308" t="s">
        <v>1937</v>
      </c>
      <c r="AI397" s="299">
        <f>IFERROR(VLOOKUP(AH397,ACCESSORIES!F:J,5,FALSE),"N/A")</f>
        <v>1.1000000000000001</v>
      </c>
      <c r="AJ397" s="309" t="s">
        <v>266</v>
      </c>
      <c r="AK397" s="309" t="s">
        <v>85</v>
      </c>
      <c r="AL397" s="40" t="str">
        <f>IFERROR(VLOOKUP(AK397,ACCESSORIES!F:J,5,FALSE),"N/A")</f>
        <v>N/A</v>
      </c>
      <c r="AM397" s="309" t="s">
        <v>85</v>
      </c>
      <c r="AN397" s="309">
        <v>16.2</v>
      </c>
      <c r="AO397" s="309"/>
      <c r="AP397" s="309">
        <v>3</v>
      </c>
      <c r="AQ397" s="309">
        <v>8</v>
      </c>
      <c r="AR397" s="309"/>
      <c r="AS397" s="309">
        <v>35</v>
      </c>
      <c r="AT397" s="309"/>
      <c r="AU397" s="309">
        <v>239</v>
      </c>
      <c r="AV397" s="309">
        <v>92.4</v>
      </c>
      <c r="AW397" s="309">
        <v>78</v>
      </c>
      <c r="AX397" s="81"/>
      <c r="AY397" s="309"/>
      <c r="AZ397" s="310" t="s">
        <v>85</v>
      </c>
      <c r="BA397" s="98" t="str">
        <f>IFERROR(VLOOKUP(AZ397,ACCESSORIES!F:J,5,FALSE),"N/A")</f>
        <v>N/A</v>
      </c>
      <c r="BB397" s="99" t="s">
        <v>85</v>
      </c>
      <c r="BC397" s="98" t="str">
        <f>IFERROR(VLOOKUP(BB397,ACCESSORIES!F:J,5,FALSE),"N/A")</f>
        <v>N/A</v>
      </c>
      <c r="BD397" s="310">
        <v>40.200000000000003</v>
      </c>
      <c r="BE397" s="309">
        <v>22.8</v>
      </c>
      <c r="BF397" s="309">
        <v>22.8</v>
      </c>
      <c r="BG397" s="309">
        <v>11.1</v>
      </c>
      <c r="BH397" s="379">
        <f t="shared" si="26"/>
        <v>9.4557029982336005E-2</v>
      </c>
      <c r="BI397" s="303">
        <v>24</v>
      </c>
      <c r="BJ397" s="309" t="s">
        <v>3930</v>
      </c>
      <c r="BK397" s="80" t="s">
        <v>4050</v>
      </c>
      <c r="BL397" s="309" t="s">
        <v>2339</v>
      </c>
      <c r="BM397" s="309" t="s">
        <v>1156</v>
      </c>
      <c r="BN397" s="309" t="s">
        <v>1157</v>
      </c>
      <c r="BO397" s="309"/>
      <c r="BP397" s="309"/>
      <c r="BQ397" s="309"/>
      <c r="BR397" s="309"/>
      <c r="BS397" s="309"/>
      <c r="BT397" s="309"/>
      <c r="BU397" s="309"/>
      <c r="BV397" s="309"/>
      <c r="BW397" s="309" t="s">
        <v>2458</v>
      </c>
      <c r="BX397" s="309"/>
      <c r="BY397" s="309" t="s">
        <v>2459</v>
      </c>
      <c r="BZ397" s="324" t="str">
        <f t="shared" si="22"/>
        <v>DISCONTINUED - MR301 The Standard, 20x9, +18mm Offset, 6x135, 94mm Centerbore, Machined - Clear Coat</v>
      </c>
      <c r="CA397" s="324" t="s">
        <v>3880</v>
      </c>
      <c r="CB397" s="324" t="s">
        <v>3879</v>
      </c>
      <c r="CC397" s="313" t="str">
        <f t="shared" si="24"/>
        <v>STREET (3XX)</v>
      </c>
    </row>
    <row r="398" spans="1:81" s="301" customFormat="1" ht="15.75" customHeight="1">
      <c r="A398" s="22">
        <f t="shared" si="23"/>
        <v>395</v>
      </c>
      <c r="B398" s="99" t="s">
        <v>84</v>
      </c>
      <c r="C398" s="29" t="s">
        <v>1072</v>
      </c>
      <c r="D398" s="303" t="s">
        <v>1116</v>
      </c>
      <c r="E398" s="304" t="s">
        <v>2767</v>
      </c>
      <c r="F398" s="304"/>
      <c r="G398" s="304"/>
      <c r="H398" s="304" t="s">
        <v>415</v>
      </c>
      <c r="I398" s="336">
        <v>40909</v>
      </c>
      <c r="J398" s="302">
        <v>43423</v>
      </c>
      <c r="K398" s="293" t="s">
        <v>1274</v>
      </c>
      <c r="L398" s="305">
        <v>195.5</v>
      </c>
      <c r="M398" s="295"/>
      <c r="N398" s="295"/>
      <c r="O398" s="303">
        <v>17</v>
      </c>
      <c r="P398" s="8">
        <v>8.5</v>
      </c>
      <c r="Q398" s="29" t="s">
        <v>1763</v>
      </c>
      <c r="R398" s="303">
        <v>8</v>
      </c>
      <c r="S398" s="303">
        <v>170</v>
      </c>
      <c r="T398" s="306">
        <v>0</v>
      </c>
      <c r="U398" s="331">
        <v>4.75</v>
      </c>
      <c r="V398" s="303" t="s">
        <v>85</v>
      </c>
      <c r="W398" s="311">
        <v>130.81</v>
      </c>
      <c r="X398" s="307">
        <v>28.5</v>
      </c>
      <c r="Y398" s="306">
        <v>3640</v>
      </c>
      <c r="Z398" s="306" t="s">
        <v>5457</v>
      </c>
      <c r="AA398" s="306"/>
      <c r="AB398" s="296" t="str">
        <f t="shared" si="25"/>
        <v>17x8.5, 8x170, 0 OS</v>
      </c>
      <c r="AC398" s="308" t="s">
        <v>1851</v>
      </c>
      <c r="AD398" s="298">
        <f>IFERROR(VLOOKUP(AC398,ACCESSORIES!F:J,5,FALSE),"N/A")</f>
        <v>33</v>
      </c>
      <c r="AE398" s="308" t="s">
        <v>85</v>
      </c>
      <c r="AF398" s="309" t="s">
        <v>85</v>
      </c>
      <c r="AG398" s="308"/>
      <c r="AH398" s="308" t="s">
        <v>1938</v>
      </c>
      <c r="AI398" s="299">
        <f>IFERROR(VLOOKUP(AH398,ACCESSORIES!F:J,5,FALSE),"N/A")</f>
        <v>1.1000000000000001</v>
      </c>
      <c r="AJ398" s="309" t="s">
        <v>266</v>
      </c>
      <c r="AK398" s="309" t="s">
        <v>85</v>
      </c>
      <c r="AL398" s="40" t="str">
        <f>IFERROR(VLOOKUP(AK398,ACCESSORIES!F:J,5,FALSE),"N/A")</f>
        <v>N/A</v>
      </c>
      <c r="AM398" s="309" t="s">
        <v>85</v>
      </c>
      <c r="AN398" s="309">
        <v>16.2</v>
      </c>
      <c r="AO398" s="309"/>
      <c r="AP398" s="309">
        <v>3</v>
      </c>
      <c r="AQ398" s="309">
        <v>3</v>
      </c>
      <c r="AR398" s="309"/>
      <c r="AS398" s="309">
        <v>24</v>
      </c>
      <c r="AT398" s="309"/>
      <c r="AU398" s="309">
        <v>200</v>
      </c>
      <c r="AV398" s="309">
        <v>127</v>
      </c>
      <c r="AW398" s="309">
        <v>98</v>
      </c>
      <c r="AX398" s="81"/>
      <c r="AY398" s="309"/>
      <c r="AZ398" s="310" t="s">
        <v>85</v>
      </c>
      <c r="BA398" s="98" t="str">
        <f>IFERROR(VLOOKUP(AZ398,ACCESSORIES!F:J,5,FALSE),"N/A")</f>
        <v>N/A</v>
      </c>
      <c r="BB398" s="99" t="s">
        <v>85</v>
      </c>
      <c r="BC398" s="98" t="str">
        <f>IFERROR(VLOOKUP(BB398,ACCESSORIES!F:J,5,FALSE),"N/A")</f>
        <v>N/A</v>
      </c>
      <c r="BD398" s="310">
        <v>32</v>
      </c>
      <c r="BE398" s="309">
        <v>19.8</v>
      </c>
      <c r="BF398" s="309">
        <v>19.8</v>
      </c>
      <c r="BG398" s="309">
        <v>10.7</v>
      </c>
      <c r="BH398" s="379">
        <f t="shared" si="26"/>
        <v>6.8740914904991998E-2</v>
      </c>
      <c r="BI398" s="303">
        <v>36</v>
      </c>
      <c r="BJ398" s="309" t="s">
        <v>3930</v>
      </c>
      <c r="BK398" s="80" t="s">
        <v>4050</v>
      </c>
      <c r="BL398" s="309" t="s">
        <v>2341</v>
      </c>
      <c r="BM398" s="309" t="s">
        <v>1166</v>
      </c>
      <c r="BN398" s="309" t="s">
        <v>1157</v>
      </c>
      <c r="BO398" s="309"/>
      <c r="BP398" s="309"/>
      <c r="BQ398" s="309"/>
      <c r="BR398" s="309"/>
      <c r="BS398" s="309"/>
      <c r="BT398" s="309"/>
      <c r="BU398" s="309"/>
      <c r="BV398" s="309"/>
      <c r="BW398" s="309" t="s">
        <v>2474</v>
      </c>
      <c r="BX398" s="309"/>
      <c r="BY398" s="309"/>
      <c r="BZ398" s="324" t="str">
        <f t="shared" si="22"/>
        <v>DISCONTINUED - MR304 Double Standard, 17x8.5, 0mm Offset, 8x170, 130.81mm Centerbore, Matte Black - Machined Lip</v>
      </c>
      <c r="CA398" s="324" t="s">
        <v>3880</v>
      </c>
      <c r="CB398" s="324" t="s">
        <v>3879</v>
      </c>
      <c r="CC398" s="313" t="str">
        <f t="shared" si="24"/>
        <v>STREET (3XX)</v>
      </c>
    </row>
    <row r="399" spans="1:81" s="301" customFormat="1" ht="15.75" customHeight="1">
      <c r="A399" s="22">
        <f t="shared" si="23"/>
        <v>396</v>
      </c>
      <c r="B399" s="99" t="s">
        <v>84</v>
      </c>
      <c r="C399" s="29" t="s">
        <v>1072</v>
      </c>
      <c r="D399" s="303" t="s">
        <v>2354</v>
      </c>
      <c r="E399" s="304" t="s">
        <v>2769</v>
      </c>
      <c r="F399" s="304"/>
      <c r="G399" s="304"/>
      <c r="H399" s="304" t="s">
        <v>461</v>
      </c>
      <c r="I399" s="336">
        <v>41275</v>
      </c>
      <c r="J399" s="302">
        <v>43423</v>
      </c>
      <c r="K399" s="293" t="s">
        <v>1274</v>
      </c>
      <c r="L399" s="305">
        <v>183.5</v>
      </c>
      <c r="M399" s="295"/>
      <c r="N399" s="295"/>
      <c r="O399" s="303">
        <v>16</v>
      </c>
      <c r="P399" s="8">
        <v>8</v>
      </c>
      <c r="Q399" s="29" t="s">
        <v>1763</v>
      </c>
      <c r="R399" s="303">
        <v>8</v>
      </c>
      <c r="S399" s="303">
        <v>170</v>
      </c>
      <c r="T399" s="306">
        <v>0</v>
      </c>
      <c r="U399" s="331">
        <v>4.5</v>
      </c>
      <c r="V399" s="303" t="s">
        <v>85</v>
      </c>
      <c r="W399" s="311">
        <v>130.81</v>
      </c>
      <c r="X399" s="307">
        <v>22.900000000000002</v>
      </c>
      <c r="Y399" s="306">
        <v>3600</v>
      </c>
      <c r="Z399" s="306" t="s">
        <v>2294</v>
      </c>
      <c r="AA399" s="306"/>
      <c r="AB399" s="296" t="str">
        <f t="shared" si="25"/>
        <v>16x8, 8x170, 0 OS</v>
      </c>
      <c r="AC399" s="308" t="s">
        <v>1851</v>
      </c>
      <c r="AD399" s="298">
        <f>IFERROR(VLOOKUP(AC399,ACCESSORIES!F:J,5,FALSE),"N/A")</f>
        <v>33</v>
      </c>
      <c r="AE399" s="308" t="s">
        <v>85</v>
      </c>
      <c r="AF399" s="309" t="s">
        <v>85</v>
      </c>
      <c r="AG399" s="308"/>
      <c r="AH399" s="308" t="s">
        <v>1938</v>
      </c>
      <c r="AI399" s="299">
        <f>IFERROR(VLOOKUP(AH399,ACCESSORIES!F:J,5,FALSE),"N/A")</f>
        <v>1.1000000000000001</v>
      </c>
      <c r="AJ399" s="309" t="s">
        <v>266</v>
      </c>
      <c r="AK399" s="309" t="s">
        <v>85</v>
      </c>
      <c r="AL399" s="40" t="str">
        <f>IFERROR(VLOOKUP(AK399,ACCESSORIES!F:J,5,FALSE),"N/A")</f>
        <v>N/A</v>
      </c>
      <c r="AM399" s="309" t="s">
        <v>85</v>
      </c>
      <c r="AN399" s="309">
        <v>16.2</v>
      </c>
      <c r="AO399" s="309"/>
      <c r="AP399" s="309">
        <v>3</v>
      </c>
      <c r="AQ399" s="309">
        <v>3</v>
      </c>
      <c r="AR399" s="309"/>
      <c r="AS399" s="309">
        <v>43</v>
      </c>
      <c r="AT399" s="309"/>
      <c r="AU399" s="309">
        <v>187</v>
      </c>
      <c r="AV399" s="309">
        <v>127</v>
      </c>
      <c r="AW399" s="309">
        <v>98</v>
      </c>
      <c r="AX399" s="81"/>
      <c r="AY399" s="309"/>
      <c r="AZ399" s="310" t="s">
        <v>85</v>
      </c>
      <c r="BA399" s="98" t="str">
        <f>IFERROR(VLOOKUP(AZ399,ACCESSORIES!F:J,5,FALSE),"N/A")</f>
        <v>N/A</v>
      </c>
      <c r="BB399" s="99" t="s">
        <v>85</v>
      </c>
      <c r="BC399" s="98" t="str">
        <f>IFERROR(VLOOKUP(BB399,ACCESSORIES!F:J,5,FALSE),"N/A")</f>
        <v>N/A</v>
      </c>
      <c r="BD399" s="310">
        <v>26.400000000000002</v>
      </c>
      <c r="BE399" s="309">
        <v>18.8</v>
      </c>
      <c r="BF399" s="309">
        <v>18.8</v>
      </c>
      <c r="BG399" s="309">
        <v>10.6</v>
      </c>
      <c r="BH399" s="379">
        <f t="shared" si="26"/>
        <v>6.1393545341695985E-2</v>
      </c>
      <c r="BI399" s="303">
        <v>36</v>
      </c>
      <c r="BJ399" s="309" t="s">
        <v>3930</v>
      </c>
      <c r="BK399" s="80" t="s">
        <v>4050</v>
      </c>
      <c r="BL399" s="309" t="s">
        <v>2340</v>
      </c>
      <c r="BM399" s="309" t="s">
        <v>1166</v>
      </c>
      <c r="BN399" s="309" t="s">
        <v>1157</v>
      </c>
      <c r="BO399" s="309"/>
      <c r="BP399" s="309"/>
      <c r="BQ399" s="309"/>
      <c r="BR399" s="309"/>
      <c r="BS399" s="309"/>
      <c r="BT399" s="309"/>
      <c r="BU399" s="309"/>
      <c r="BV399" s="309"/>
      <c r="BW399" s="309" t="s">
        <v>2481</v>
      </c>
      <c r="BX399" s="309"/>
      <c r="BY399" s="309" t="s">
        <v>2482</v>
      </c>
      <c r="BZ399" s="324" t="str">
        <f t="shared" si="22"/>
        <v>DISCONTINUED - MR305 NV, 16x8, 0mm Offset, 8x170, 130.81mm Centerbore, Matte Black</v>
      </c>
      <c r="CA399" s="324" t="s">
        <v>3880</v>
      </c>
      <c r="CB399" s="324" t="s">
        <v>3879</v>
      </c>
      <c r="CC399" s="313" t="str">
        <f t="shared" si="24"/>
        <v>STREET (3XX)</v>
      </c>
    </row>
    <row r="400" spans="1:81" s="301" customFormat="1" ht="15.75" customHeight="1">
      <c r="A400" s="22">
        <f t="shared" si="23"/>
        <v>397</v>
      </c>
      <c r="B400" s="99" t="s">
        <v>84</v>
      </c>
      <c r="C400" s="29" t="s">
        <v>1072</v>
      </c>
      <c r="D400" s="303" t="s">
        <v>2354</v>
      </c>
      <c r="E400" s="304" t="s">
        <v>2768</v>
      </c>
      <c r="F400" s="304"/>
      <c r="G400" s="304"/>
      <c r="H400" s="304" t="s">
        <v>447</v>
      </c>
      <c r="I400" s="336">
        <v>41275</v>
      </c>
      <c r="J400" s="302">
        <v>43423</v>
      </c>
      <c r="K400" s="293" t="s">
        <v>1274</v>
      </c>
      <c r="L400" s="305">
        <v>260.5</v>
      </c>
      <c r="M400" s="295"/>
      <c r="N400" s="295"/>
      <c r="O400" s="303">
        <v>20</v>
      </c>
      <c r="P400" s="8">
        <v>9</v>
      </c>
      <c r="Q400" s="29" t="s">
        <v>1762</v>
      </c>
      <c r="R400" s="303">
        <v>8</v>
      </c>
      <c r="S400" s="303">
        <v>6.5</v>
      </c>
      <c r="T400" s="306">
        <v>18</v>
      </c>
      <c r="U400" s="331">
        <v>5.75</v>
      </c>
      <c r="V400" s="303" t="s">
        <v>85</v>
      </c>
      <c r="W400" s="311">
        <v>130.81</v>
      </c>
      <c r="X400" s="307">
        <v>39.1</v>
      </c>
      <c r="Y400" s="306">
        <v>3640</v>
      </c>
      <c r="Z400" s="306" t="s">
        <v>5456</v>
      </c>
      <c r="AA400" s="306"/>
      <c r="AB400" s="296" t="str">
        <f t="shared" si="25"/>
        <v>20x9, 8x6.5, 18 OS</v>
      </c>
      <c r="AC400" s="308" t="s">
        <v>1603</v>
      </c>
      <c r="AD400" s="298">
        <f>IFERROR(VLOOKUP(AC400,ACCESSORIES!F:J,5,FALSE),"N/A")</f>
        <v>33</v>
      </c>
      <c r="AE400" s="308" t="s">
        <v>85</v>
      </c>
      <c r="AF400" s="309" t="s">
        <v>85</v>
      </c>
      <c r="AG400" s="308"/>
      <c r="AH400" s="308" t="s">
        <v>1938</v>
      </c>
      <c r="AI400" s="299">
        <f>IFERROR(VLOOKUP(AH400,ACCESSORIES!F:J,5,FALSE),"N/A")</f>
        <v>1.1000000000000001</v>
      </c>
      <c r="AJ400" s="309" t="s">
        <v>266</v>
      </c>
      <c r="AK400" s="309" t="s">
        <v>85</v>
      </c>
      <c r="AL400" s="40" t="str">
        <f>IFERROR(VLOOKUP(AK400,ACCESSORIES!F:J,5,FALSE),"N/A")</f>
        <v>N/A</v>
      </c>
      <c r="AM400" s="309" t="s">
        <v>85</v>
      </c>
      <c r="AN400" s="309">
        <v>16.2</v>
      </c>
      <c r="AO400" s="309"/>
      <c r="AP400" s="309">
        <v>3</v>
      </c>
      <c r="AQ400" s="309">
        <v>3</v>
      </c>
      <c r="AR400" s="309"/>
      <c r="AS400" s="309">
        <v>30</v>
      </c>
      <c r="AT400" s="309"/>
      <c r="AU400" s="309">
        <v>235</v>
      </c>
      <c r="AV400" s="309">
        <v>123</v>
      </c>
      <c r="AW400" s="309">
        <v>93</v>
      </c>
      <c r="AX400" s="81"/>
      <c r="AY400" s="309"/>
      <c r="AZ400" s="310" t="s">
        <v>85</v>
      </c>
      <c r="BA400" s="98" t="str">
        <f>IFERROR(VLOOKUP(AZ400,ACCESSORIES!F:J,5,FALSE),"N/A")</f>
        <v>N/A</v>
      </c>
      <c r="BB400" s="99" t="s">
        <v>85</v>
      </c>
      <c r="BC400" s="98" t="str">
        <f>IFERROR(VLOOKUP(BB400,ACCESSORIES!F:J,5,FALSE),"N/A")</f>
        <v>N/A</v>
      </c>
      <c r="BD400" s="310">
        <v>42.6</v>
      </c>
      <c r="BE400" s="309">
        <v>22.8</v>
      </c>
      <c r="BF400" s="309">
        <v>22.8</v>
      </c>
      <c r="BG400" s="309">
        <v>11.1</v>
      </c>
      <c r="BH400" s="379">
        <f t="shared" si="26"/>
        <v>9.4557029982336005E-2</v>
      </c>
      <c r="BI400" s="303">
        <v>24</v>
      </c>
      <c r="BJ400" s="309" t="s">
        <v>3930</v>
      </c>
      <c r="BK400" s="80" t="s">
        <v>4050</v>
      </c>
      <c r="BL400" s="309" t="s">
        <v>2343</v>
      </c>
      <c r="BM400" s="309" t="s">
        <v>1166</v>
      </c>
      <c r="BN400" s="309" t="s">
        <v>1157</v>
      </c>
      <c r="BO400" s="309"/>
      <c r="BP400" s="309"/>
      <c r="BQ400" s="309"/>
      <c r="BR400" s="309"/>
      <c r="BS400" s="309"/>
      <c r="BT400" s="309"/>
      <c r="BU400" s="309"/>
      <c r="BV400" s="309"/>
      <c r="BW400" s="309" t="s">
        <v>2479</v>
      </c>
      <c r="BX400" s="309"/>
      <c r="BY400" s="309" t="s">
        <v>2480</v>
      </c>
      <c r="BZ400" s="324" t="str">
        <f t="shared" si="22"/>
        <v>DISCONTINUED - MR305 NV, 20x9, +18mm Offset, 8x6.5, 130.81mm Centerbore, Machined - Matte Black Lip</v>
      </c>
      <c r="CA400" s="324" t="s">
        <v>3880</v>
      </c>
      <c r="CB400" s="324" t="s">
        <v>3879</v>
      </c>
      <c r="CC400" s="313" t="str">
        <f t="shared" si="24"/>
        <v>STREET (3XX)</v>
      </c>
    </row>
    <row r="401" spans="1:81" s="301" customFormat="1" ht="15.75" customHeight="1">
      <c r="A401" s="22">
        <f t="shared" si="23"/>
        <v>398</v>
      </c>
      <c r="B401" s="99" t="s">
        <v>84</v>
      </c>
      <c r="C401" s="29" t="s">
        <v>1072</v>
      </c>
      <c r="D401" s="303" t="s">
        <v>1119</v>
      </c>
      <c r="E401" s="304" t="s">
        <v>2770</v>
      </c>
      <c r="F401" s="304"/>
      <c r="G401" s="304"/>
      <c r="H401" s="304" t="s">
        <v>574</v>
      </c>
      <c r="I401" s="336">
        <v>42005</v>
      </c>
      <c r="J401" s="302">
        <v>43423</v>
      </c>
      <c r="K401" s="293" t="s">
        <v>1274</v>
      </c>
      <c r="L401" s="305">
        <v>260.5</v>
      </c>
      <c r="M401" s="295"/>
      <c r="N401" s="295"/>
      <c r="O401" s="303">
        <v>20</v>
      </c>
      <c r="P401" s="8">
        <v>9</v>
      </c>
      <c r="Q401" s="29" t="s">
        <v>1751</v>
      </c>
      <c r="R401" s="303">
        <v>5</v>
      </c>
      <c r="S401" s="303">
        <v>150</v>
      </c>
      <c r="T401" s="306">
        <v>18</v>
      </c>
      <c r="U401" s="331">
        <v>5.75</v>
      </c>
      <c r="V401" s="303" t="s">
        <v>85</v>
      </c>
      <c r="W401" s="311">
        <v>110.5</v>
      </c>
      <c r="X401" s="307">
        <v>34.799999999999997</v>
      </c>
      <c r="Y401" s="306">
        <v>2500</v>
      </c>
      <c r="Z401" s="306" t="s">
        <v>2297</v>
      </c>
      <c r="AA401" s="306"/>
      <c r="AB401" s="296" t="str">
        <f t="shared" si="25"/>
        <v>20x9, 5x150, 18 OS</v>
      </c>
      <c r="AC401" s="308" t="s">
        <v>1636</v>
      </c>
      <c r="AD401" s="298">
        <f>IFERROR(VLOOKUP(AC401,ACCESSORIES!F:J,5,FALSE),"N/A")</f>
        <v>33</v>
      </c>
      <c r="AE401" s="308" t="s">
        <v>1800</v>
      </c>
      <c r="AF401" s="309" t="s">
        <v>1888</v>
      </c>
      <c r="AG401" s="308"/>
      <c r="AH401" s="308" t="s">
        <v>85</v>
      </c>
      <c r="AI401" s="299" t="str">
        <f>IFERROR(VLOOKUP(AH401,ACCESSORIES!F:J,5,FALSE),"N/A")</f>
        <v>N/A</v>
      </c>
      <c r="AJ401" s="309" t="s">
        <v>265</v>
      </c>
      <c r="AK401" s="309" t="s">
        <v>85</v>
      </c>
      <c r="AL401" s="40" t="str">
        <f>IFERROR(VLOOKUP(AK401,ACCESSORIES!F:J,5,FALSE),"N/A")</f>
        <v>N/A</v>
      </c>
      <c r="AM401" s="309" t="s">
        <v>85</v>
      </c>
      <c r="AN401" s="309">
        <v>16.100000000000001</v>
      </c>
      <c r="AO401" s="309"/>
      <c r="AP401" s="309">
        <v>3</v>
      </c>
      <c r="AQ401" s="309">
        <v>18</v>
      </c>
      <c r="AR401" s="309"/>
      <c r="AS401" s="309">
        <v>62</v>
      </c>
      <c r="AT401" s="309"/>
      <c r="AU401" s="309">
        <v>236</v>
      </c>
      <c r="AV401" s="309">
        <v>110.5</v>
      </c>
      <c r="AW401" s="309">
        <v>37</v>
      </c>
      <c r="AX401" s="81"/>
      <c r="AY401" s="309"/>
      <c r="AZ401" s="310" t="s">
        <v>85</v>
      </c>
      <c r="BA401" s="98" t="str">
        <f>IFERROR(VLOOKUP(AZ401,ACCESSORIES!F:J,5,FALSE),"N/A")</f>
        <v>N/A</v>
      </c>
      <c r="BB401" s="99" t="s">
        <v>85</v>
      </c>
      <c r="BC401" s="98" t="str">
        <f>IFERROR(VLOOKUP(BB401,ACCESSORIES!F:J,5,FALSE),"N/A")</f>
        <v>N/A</v>
      </c>
      <c r="BD401" s="310">
        <v>38.299999999999997</v>
      </c>
      <c r="BE401" s="309">
        <v>22.8</v>
      </c>
      <c r="BF401" s="309">
        <v>22.8</v>
      </c>
      <c r="BG401" s="309">
        <v>11.1</v>
      </c>
      <c r="BH401" s="379">
        <f t="shared" si="26"/>
        <v>9.4557029982336005E-2</v>
      </c>
      <c r="BI401" s="303">
        <v>24</v>
      </c>
      <c r="BJ401" s="309" t="s">
        <v>3930</v>
      </c>
      <c r="BK401" s="80" t="s">
        <v>4050</v>
      </c>
      <c r="BL401" s="309" t="s">
        <v>1184</v>
      </c>
      <c r="BM401" s="309" t="s">
        <v>1185</v>
      </c>
      <c r="BN401" s="309" t="s">
        <v>1186</v>
      </c>
      <c r="BO401" s="309" t="s">
        <v>1187</v>
      </c>
      <c r="BP401" s="309"/>
      <c r="BQ401" s="309"/>
      <c r="BR401" s="309"/>
      <c r="BS401" s="309"/>
      <c r="BT401" s="309"/>
      <c r="BU401" s="309"/>
      <c r="BV401" s="309"/>
      <c r="BW401" s="309" t="s">
        <v>2493</v>
      </c>
      <c r="BX401" s="309"/>
      <c r="BY401" s="309" t="s">
        <v>2494</v>
      </c>
      <c r="BZ401" s="324" t="str">
        <f t="shared" si="22"/>
        <v>DISCONTINUED - MR308 Roost, 20x9, +18mm Offset, 5x150, 110.5mm Centerbore, Method Bronze</v>
      </c>
      <c r="CA401" s="324" t="s">
        <v>3880</v>
      </c>
      <c r="CB401" s="324" t="s">
        <v>3879</v>
      </c>
      <c r="CC401" s="313" t="str">
        <f t="shared" si="24"/>
        <v>STREET (3XX)</v>
      </c>
    </row>
    <row r="402" spans="1:81" s="301" customFormat="1" ht="15.75" customHeight="1">
      <c r="A402" s="22">
        <f t="shared" si="23"/>
        <v>399</v>
      </c>
      <c r="B402" s="99" t="s">
        <v>84</v>
      </c>
      <c r="C402" s="29" t="s">
        <v>1072</v>
      </c>
      <c r="D402" s="303" t="s">
        <v>1120</v>
      </c>
      <c r="E402" s="304" t="s">
        <v>2771</v>
      </c>
      <c r="F402" s="304"/>
      <c r="G402" s="304"/>
      <c r="H402" s="304" t="s">
        <v>635</v>
      </c>
      <c r="I402" s="336">
        <v>42005</v>
      </c>
      <c r="J402" s="302">
        <v>43423</v>
      </c>
      <c r="K402" s="293" t="s">
        <v>1274</v>
      </c>
      <c r="L402" s="305">
        <v>270.5</v>
      </c>
      <c r="M402" s="295"/>
      <c r="N402" s="295"/>
      <c r="O402" s="303">
        <v>20</v>
      </c>
      <c r="P402" s="8">
        <v>9</v>
      </c>
      <c r="Q402" s="29" t="s">
        <v>1762</v>
      </c>
      <c r="R402" s="303">
        <v>8</v>
      </c>
      <c r="S402" s="303">
        <v>6.5</v>
      </c>
      <c r="T402" s="306">
        <v>18</v>
      </c>
      <c r="U402" s="331">
        <v>5.75</v>
      </c>
      <c r="V402" s="303" t="s">
        <v>85</v>
      </c>
      <c r="W402" s="311">
        <v>130.81</v>
      </c>
      <c r="X402" s="307">
        <v>39.1</v>
      </c>
      <c r="Y402" s="306">
        <v>3640</v>
      </c>
      <c r="Z402" s="306" t="s">
        <v>2294</v>
      </c>
      <c r="AA402" s="306"/>
      <c r="AB402" s="296" t="str">
        <f t="shared" si="25"/>
        <v>20x9, 8x6.5, 18 OS</v>
      </c>
      <c r="AC402" s="308" t="s">
        <v>1603</v>
      </c>
      <c r="AD402" s="298">
        <f>IFERROR(VLOOKUP(AC402,ACCESSORIES!F:J,5,FALSE),"N/A")</f>
        <v>33</v>
      </c>
      <c r="AE402" s="308" t="s">
        <v>85</v>
      </c>
      <c r="AF402" s="309" t="s">
        <v>85</v>
      </c>
      <c r="AG402" s="308"/>
      <c r="AH402" s="308" t="s">
        <v>1938</v>
      </c>
      <c r="AI402" s="299">
        <f>IFERROR(VLOOKUP(AH402,ACCESSORIES!F:J,5,FALSE),"N/A")</f>
        <v>1.1000000000000001</v>
      </c>
      <c r="AJ402" s="309" t="s">
        <v>266</v>
      </c>
      <c r="AK402" s="309" t="s">
        <v>85</v>
      </c>
      <c r="AL402" s="40" t="str">
        <f>IFERROR(VLOOKUP(AK402,ACCESSORIES!F:J,5,FALSE),"N/A")</f>
        <v>N/A</v>
      </c>
      <c r="AM402" s="309" t="s">
        <v>85</v>
      </c>
      <c r="AN402" s="309">
        <v>16.100000000000001</v>
      </c>
      <c r="AO402" s="309"/>
      <c r="AP402" s="309">
        <v>3</v>
      </c>
      <c r="AQ402" s="309">
        <v>3</v>
      </c>
      <c r="AR402" s="309"/>
      <c r="AS402" s="309">
        <v>33</v>
      </c>
      <c r="AT402" s="309"/>
      <c r="AU402" s="309">
        <v>234</v>
      </c>
      <c r="AV402" s="309">
        <v>123</v>
      </c>
      <c r="AW402" s="309">
        <v>93</v>
      </c>
      <c r="AX402" s="81"/>
      <c r="AY402" s="309"/>
      <c r="AZ402" s="310" t="s">
        <v>85</v>
      </c>
      <c r="BA402" s="98" t="str">
        <f>IFERROR(VLOOKUP(AZ402,ACCESSORIES!F:J,5,FALSE),"N/A")</f>
        <v>N/A</v>
      </c>
      <c r="BB402" s="99" t="s">
        <v>85</v>
      </c>
      <c r="BC402" s="98" t="str">
        <f>IFERROR(VLOOKUP(BB402,ACCESSORIES!F:J,5,FALSE),"N/A")</f>
        <v>N/A</v>
      </c>
      <c r="BD402" s="310">
        <v>42.6</v>
      </c>
      <c r="BE402" s="309">
        <v>22.8</v>
      </c>
      <c r="BF402" s="309">
        <v>22.8</v>
      </c>
      <c r="BG402" s="309">
        <v>11.1</v>
      </c>
      <c r="BH402" s="379">
        <f t="shared" si="26"/>
        <v>9.4557029982336005E-2</v>
      </c>
      <c r="BI402" s="303">
        <v>24</v>
      </c>
      <c r="BJ402" s="309" t="s">
        <v>3930</v>
      </c>
      <c r="BK402" s="80" t="s">
        <v>4050</v>
      </c>
      <c r="BL402" s="309" t="s">
        <v>2340</v>
      </c>
      <c r="BM402" s="309" t="s">
        <v>1181</v>
      </c>
      <c r="BN402" s="309" t="s">
        <v>1157</v>
      </c>
      <c r="BO402" s="309"/>
      <c r="BP402" s="309"/>
      <c r="BQ402" s="309"/>
      <c r="BR402" s="309"/>
      <c r="BS402" s="309"/>
      <c r="BT402" s="309"/>
      <c r="BU402" s="309"/>
      <c r="BV402" s="309"/>
      <c r="BW402" s="309" t="s">
        <v>2501</v>
      </c>
      <c r="BX402" s="309"/>
      <c r="BY402" s="309" t="s">
        <v>2502</v>
      </c>
      <c r="BZ402" s="324" t="str">
        <f t="shared" si="22"/>
        <v>DISCONTINUED - MR309 Grid, 20x9, +18mm Offset, 8x6.5, 130.81mm Centerbore, Matte Black</v>
      </c>
      <c r="CA402" s="324" t="s">
        <v>3880</v>
      </c>
      <c r="CB402" s="324" t="s">
        <v>3879</v>
      </c>
      <c r="CC402" s="313" t="str">
        <f t="shared" si="24"/>
        <v>STREET (3XX)</v>
      </c>
    </row>
    <row r="403" spans="1:81" s="301" customFormat="1" ht="15.75" customHeight="1">
      <c r="A403" s="22">
        <f t="shared" si="23"/>
        <v>400</v>
      </c>
      <c r="B403" s="99" t="s">
        <v>84</v>
      </c>
      <c r="C403" s="29" t="s">
        <v>1072</v>
      </c>
      <c r="D403" s="303" t="s">
        <v>1121</v>
      </c>
      <c r="E403" s="304" t="s">
        <v>2774</v>
      </c>
      <c r="F403" s="304"/>
      <c r="G403" s="304"/>
      <c r="H403" s="304" t="s">
        <v>672</v>
      </c>
      <c r="I403" s="336">
        <v>42370</v>
      </c>
      <c r="J403" s="302">
        <v>43423</v>
      </c>
      <c r="K403" s="293" t="s">
        <v>1274</v>
      </c>
      <c r="L403" s="305">
        <v>232.5</v>
      </c>
      <c r="M403" s="295"/>
      <c r="N403" s="295"/>
      <c r="O403" s="303">
        <v>17</v>
      </c>
      <c r="P403" s="8">
        <v>8.5</v>
      </c>
      <c r="Q403" s="29" t="s">
        <v>1763</v>
      </c>
      <c r="R403" s="303">
        <v>8</v>
      </c>
      <c r="S403" s="303">
        <v>170</v>
      </c>
      <c r="T403" s="306">
        <v>0</v>
      </c>
      <c r="U403" s="331">
        <v>4.75</v>
      </c>
      <c r="V403" s="303" t="s">
        <v>85</v>
      </c>
      <c r="W403" s="311">
        <v>130.81</v>
      </c>
      <c r="X403" s="307">
        <v>33.9</v>
      </c>
      <c r="Y403" s="306">
        <v>3640</v>
      </c>
      <c r="Z403" s="306" t="s">
        <v>5463</v>
      </c>
      <c r="AA403" s="306"/>
      <c r="AB403" s="296" t="str">
        <f t="shared" si="25"/>
        <v>17x8.5, 8x170, 0 OS</v>
      </c>
      <c r="AC403" s="308" t="s">
        <v>1851</v>
      </c>
      <c r="AD403" s="298">
        <f>IFERROR(VLOOKUP(AC403,ACCESSORIES!F:J,5,FALSE),"N/A")</f>
        <v>33</v>
      </c>
      <c r="AE403" s="308" t="s">
        <v>85</v>
      </c>
      <c r="AF403" s="309" t="s">
        <v>85</v>
      </c>
      <c r="AG403" s="308"/>
      <c r="AH403" s="308" t="s">
        <v>1938</v>
      </c>
      <c r="AI403" s="299">
        <f>IFERROR(VLOOKUP(AH403,ACCESSORIES!F:J,5,FALSE),"N/A")</f>
        <v>1.1000000000000001</v>
      </c>
      <c r="AJ403" s="309" t="s">
        <v>266</v>
      </c>
      <c r="AK403" s="309" t="s">
        <v>85</v>
      </c>
      <c r="AL403" s="40" t="str">
        <f>IFERROR(VLOOKUP(AK403,ACCESSORIES!F:J,5,FALSE),"N/A")</f>
        <v>N/A</v>
      </c>
      <c r="AM403" s="309" t="s">
        <v>85</v>
      </c>
      <c r="AN403" s="309">
        <v>16.100000000000001</v>
      </c>
      <c r="AO403" s="309"/>
      <c r="AP403" s="309">
        <v>3</v>
      </c>
      <c r="AQ403" s="309">
        <v>3</v>
      </c>
      <c r="AR403" s="309"/>
      <c r="AS403" s="309">
        <v>63</v>
      </c>
      <c r="AT403" s="309"/>
      <c r="AU403" s="309">
        <v>200</v>
      </c>
      <c r="AV403" s="309">
        <v>127</v>
      </c>
      <c r="AW403" s="309">
        <v>98</v>
      </c>
      <c r="AX403" s="81"/>
      <c r="AY403" s="309"/>
      <c r="AZ403" s="310" t="s">
        <v>85</v>
      </c>
      <c r="BA403" s="98" t="str">
        <f>IFERROR(VLOOKUP(AZ403,ACCESSORIES!F:J,5,FALSE),"N/A")</f>
        <v>N/A</v>
      </c>
      <c r="BB403" s="99" t="s">
        <v>85</v>
      </c>
      <c r="BC403" s="98" t="str">
        <f>IFERROR(VLOOKUP(BB403,ACCESSORIES!F:J,5,FALSE),"N/A")</f>
        <v>N/A</v>
      </c>
      <c r="BD403" s="310">
        <v>37.4</v>
      </c>
      <c r="BE403" s="309">
        <v>19.5</v>
      </c>
      <c r="BF403" s="309">
        <v>19.5</v>
      </c>
      <c r="BG403" s="309">
        <v>10.8</v>
      </c>
      <c r="BH403" s="379">
        <f t="shared" si="26"/>
        <v>6.7296755728799978E-2</v>
      </c>
      <c r="BI403" s="303">
        <v>36</v>
      </c>
      <c r="BJ403" s="309" t="s">
        <v>3930</v>
      </c>
      <c r="BK403" s="80" t="s">
        <v>4050</v>
      </c>
      <c r="BL403" s="309" t="s">
        <v>2346</v>
      </c>
      <c r="BM403" s="309" t="s">
        <v>1166</v>
      </c>
      <c r="BN403" s="309" t="s">
        <v>1157</v>
      </c>
      <c r="BO403" s="309"/>
      <c r="BP403" s="309"/>
      <c r="BQ403" s="309"/>
      <c r="BR403" s="309"/>
      <c r="BS403" s="309"/>
      <c r="BT403" s="309"/>
      <c r="BU403" s="309"/>
      <c r="BV403" s="309"/>
      <c r="BW403" s="309" t="s">
        <v>2515</v>
      </c>
      <c r="BX403" s="309"/>
      <c r="BY403" s="309" t="s">
        <v>2516</v>
      </c>
      <c r="BZ403" s="324" t="str">
        <f t="shared" si="22"/>
        <v>DISCONTINUED - MR310 Con6, 17x8.5, 0mm Offset, 8x170, 130.81mm Centerbore, Method Bronze - Matte Black Lip</v>
      </c>
      <c r="CA403" s="324" t="s">
        <v>3880</v>
      </c>
      <c r="CB403" s="324" t="s">
        <v>3879</v>
      </c>
      <c r="CC403" s="313" t="str">
        <f t="shared" si="24"/>
        <v>STREET (3XX)</v>
      </c>
    </row>
    <row r="404" spans="1:81" s="301" customFormat="1" ht="15.75" customHeight="1">
      <c r="A404" s="22">
        <f t="shared" si="23"/>
        <v>401</v>
      </c>
      <c r="B404" s="99" t="s">
        <v>84</v>
      </c>
      <c r="C404" s="29" t="s">
        <v>1072</v>
      </c>
      <c r="D404" s="303" t="s">
        <v>1121</v>
      </c>
      <c r="E404" s="304" t="s">
        <v>2779</v>
      </c>
      <c r="F404" s="304"/>
      <c r="G404" s="304"/>
      <c r="H404" s="304" t="s">
        <v>683</v>
      </c>
      <c r="I404" s="336">
        <v>42370</v>
      </c>
      <c r="J404" s="302">
        <v>43423</v>
      </c>
      <c r="K404" s="293" t="s">
        <v>1274</v>
      </c>
      <c r="L404" s="305">
        <v>249.5</v>
      </c>
      <c r="M404" s="295"/>
      <c r="N404" s="295"/>
      <c r="O404" s="303">
        <v>18</v>
      </c>
      <c r="P404" s="8">
        <v>9</v>
      </c>
      <c r="Q404" s="29" t="s">
        <v>1764</v>
      </c>
      <c r="R404" s="303">
        <v>8</v>
      </c>
      <c r="S404" s="303">
        <v>180</v>
      </c>
      <c r="T404" s="306">
        <v>-12</v>
      </c>
      <c r="U404" s="331">
        <v>4.5</v>
      </c>
      <c r="V404" s="303" t="s">
        <v>85</v>
      </c>
      <c r="W404" s="311">
        <v>130.81</v>
      </c>
      <c r="X404" s="307">
        <v>38.200000000000003</v>
      </c>
      <c r="Y404" s="306">
        <v>3640</v>
      </c>
      <c r="Z404" s="306" t="s">
        <v>2294</v>
      </c>
      <c r="AA404" s="306"/>
      <c r="AB404" s="296" t="str">
        <f t="shared" si="25"/>
        <v>18x9, 8x180, -12 OS</v>
      </c>
      <c r="AC404" s="308" t="s">
        <v>1603</v>
      </c>
      <c r="AD404" s="298">
        <f>IFERROR(VLOOKUP(AC404,ACCESSORIES!F:J,5,FALSE),"N/A")</f>
        <v>33</v>
      </c>
      <c r="AE404" s="308" t="s">
        <v>85</v>
      </c>
      <c r="AF404" s="309" t="s">
        <v>85</v>
      </c>
      <c r="AG404" s="308"/>
      <c r="AH404" s="308" t="s">
        <v>1938</v>
      </c>
      <c r="AI404" s="299">
        <f>IFERROR(VLOOKUP(AH404,ACCESSORIES!F:J,5,FALSE),"N/A")</f>
        <v>1.1000000000000001</v>
      </c>
      <c r="AJ404" s="309" t="s">
        <v>266</v>
      </c>
      <c r="AK404" s="309" t="s">
        <v>85</v>
      </c>
      <c r="AL404" s="40" t="str">
        <f>IFERROR(VLOOKUP(AK404,ACCESSORIES!F:J,5,FALSE),"N/A")</f>
        <v>N/A</v>
      </c>
      <c r="AM404" s="309" t="s">
        <v>85</v>
      </c>
      <c r="AN404" s="309">
        <v>16.100000000000001</v>
      </c>
      <c r="AO404" s="309"/>
      <c r="AP404" s="309">
        <v>3</v>
      </c>
      <c r="AQ404" s="309">
        <v>3</v>
      </c>
      <c r="AR404" s="309"/>
      <c r="AS404" s="309">
        <v>70</v>
      </c>
      <c r="AT404" s="309"/>
      <c r="AU404" s="309">
        <v>215</v>
      </c>
      <c r="AV404" s="309">
        <v>123</v>
      </c>
      <c r="AW404" s="309">
        <v>93</v>
      </c>
      <c r="AX404" s="81"/>
      <c r="AY404" s="309"/>
      <c r="AZ404" s="310" t="s">
        <v>85</v>
      </c>
      <c r="BA404" s="98" t="str">
        <f>IFERROR(VLOOKUP(AZ404,ACCESSORIES!F:J,5,FALSE),"N/A")</f>
        <v>N/A</v>
      </c>
      <c r="BB404" s="99" t="s">
        <v>85</v>
      </c>
      <c r="BC404" s="98" t="str">
        <f>IFERROR(VLOOKUP(BB404,ACCESSORIES!F:J,5,FALSE),"N/A")</f>
        <v>N/A</v>
      </c>
      <c r="BD404" s="310">
        <v>41.7</v>
      </c>
      <c r="BE404" s="309">
        <v>20.5</v>
      </c>
      <c r="BF404" s="309">
        <v>20.5</v>
      </c>
      <c r="BG404" s="309">
        <v>11.2</v>
      </c>
      <c r="BH404" s="379">
        <f t="shared" si="26"/>
        <v>7.7130632835199969E-2</v>
      </c>
      <c r="BI404" s="303">
        <v>36</v>
      </c>
      <c r="BJ404" s="309" t="s">
        <v>3930</v>
      </c>
      <c r="BK404" s="80" t="s">
        <v>4050</v>
      </c>
      <c r="BL404" s="309" t="s">
        <v>2345</v>
      </c>
      <c r="BM404" s="309" t="s">
        <v>1166</v>
      </c>
      <c r="BN404" s="309" t="s">
        <v>1157</v>
      </c>
      <c r="BO404" s="309"/>
      <c r="BP404" s="309"/>
      <c r="BQ404" s="309"/>
      <c r="BR404" s="309"/>
      <c r="BS404" s="309"/>
      <c r="BT404" s="309"/>
      <c r="BU404" s="309"/>
      <c r="BV404" s="309"/>
      <c r="BW404" s="309" t="s">
        <v>2513</v>
      </c>
      <c r="BX404" s="309"/>
      <c r="BY404" s="309" t="s">
        <v>2514</v>
      </c>
      <c r="BZ404" s="324" t="str">
        <f t="shared" si="22"/>
        <v>DISCONTINUED - MR310 Con6, 18x9, -12mm Offset, 8x180, 130.81mm Centerbore, Matte Black</v>
      </c>
      <c r="CA404" s="324" t="s">
        <v>3880</v>
      </c>
      <c r="CB404" s="324" t="s">
        <v>3879</v>
      </c>
      <c r="CC404" s="313" t="str">
        <f t="shared" si="24"/>
        <v>STREET (3XX)</v>
      </c>
    </row>
    <row r="405" spans="1:81" s="301" customFormat="1" ht="15.75" customHeight="1">
      <c r="A405" s="22">
        <f t="shared" si="23"/>
        <v>402</v>
      </c>
      <c r="B405" s="99" t="s">
        <v>84</v>
      </c>
      <c r="C405" s="29" t="s">
        <v>1072</v>
      </c>
      <c r="D405" s="303" t="s">
        <v>1121</v>
      </c>
      <c r="E405" s="304" t="s">
        <v>2781</v>
      </c>
      <c r="F405" s="304"/>
      <c r="G405" s="304"/>
      <c r="H405" s="304" t="s">
        <v>684</v>
      </c>
      <c r="I405" s="336">
        <v>42370</v>
      </c>
      <c r="J405" s="302">
        <v>43423</v>
      </c>
      <c r="K405" s="293" t="s">
        <v>1274</v>
      </c>
      <c r="L405" s="305">
        <v>259.5</v>
      </c>
      <c r="M405" s="295"/>
      <c r="N405" s="295"/>
      <c r="O405" s="303">
        <v>18</v>
      </c>
      <c r="P405" s="8">
        <v>9</v>
      </c>
      <c r="Q405" s="29" t="s">
        <v>1764</v>
      </c>
      <c r="R405" s="303">
        <v>8</v>
      </c>
      <c r="S405" s="303">
        <v>180</v>
      </c>
      <c r="T405" s="306">
        <v>-12</v>
      </c>
      <c r="U405" s="331">
        <v>4.5</v>
      </c>
      <c r="V405" s="303" t="s">
        <v>85</v>
      </c>
      <c r="W405" s="311">
        <v>130.81</v>
      </c>
      <c r="X405" s="307">
        <v>38.200000000000003</v>
      </c>
      <c r="Y405" s="306">
        <v>3640</v>
      </c>
      <c r="Z405" s="306" t="s">
        <v>5463</v>
      </c>
      <c r="AA405" s="306"/>
      <c r="AB405" s="296" t="str">
        <f t="shared" si="25"/>
        <v>18x9, 8x180, -12 OS</v>
      </c>
      <c r="AC405" s="308" t="s">
        <v>1603</v>
      </c>
      <c r="AD405" s="298">
        <f>IFERROR(VLOOKUP(AC405,ACCESSORIES!F:J,5,FALSE),"N/A")</f>
        <v>33</v>
      </c>
      <c r="AE405" s="308" t="s">
        <v>85</v>
      </c>
      <c r="AF405" s="309" t="s">
        <v>85</v>
      </c>
      <c r="AG405" s="308"/>
      <c r="AH405" s="308" t="s">
        <v>1938</v>
      </c>
      <c r="AI405" s="299">
        <f>IFERROR(VLOOKUP(AH405,ACCESSORIES!F:J,5,FALSE),"N/A")</f>
        <v>1.1000000000000001</v>
      </c>
      <c r="AJ405" s="309" t="s">
        <v>266</v>
      </c>
      <c r="AK405" s="309" t="s">
        <v>85</v>
      </c>
      <c r="AL405" s="40" t="str">
        <f>IFERROR(VLOOKUP(AK405,ACCESSORIES!F:J,5,FALSE),"N/A")</f>
        <v>N/A</v>
      </c>
      <c r="AM405" s="309" t="s">
        <v>85</v>
      </c>
      <c r="AN405" s="309">
        <v>16.100000000000001</v>
      </c>
      <c r="AO405" s="309"/>
      <c r="AP405" s="309">
        <v>3</v>
      </c>
      <c r="AQ405" s="309">
        <v>3</v>
      </c>
      <c r="AR405" s="309"/>
      <c r="AS405" s="309">
        <v>70</v>
      </c>
      <c r="AT405" s="309"/>
      <c r="AU405" s="309">
        <v>215</v>
      </c>
      <c r="AV405" s="309">
        <v>123</v>
      </c>
      <c r="AW405" s="309">
        <v>93</v>
      </c>
      <c r="AX405" s="81"/>
      <c r="AY405" s="309"/>
      <c r="AZ405" s="310" t="s">
        <v>85</v>
      </c>
      <c r="BA405" s="98" t="str">
        <f>IFERROR(VLOOKUP(AZ405,ACCESSORIES!F:J,5,FALSE),"N/A")</f>
        <v>N/A</v>
      </c>
      <c r="BB405" s="99" t="s">
        <v>85</v>
      </c>
      <c r="BC405" s="98" t="str">
        <f>IFERROR(VLOOKUP(BB405,ACCESSORIES!F:J,5,FALSE),"N/A")</f>
        <v>N/A</v>
      </c>
      <c r="BD405" s="310">
        <v>41.7</v>
      </c>
      <c r="BE405" s="309">
        <v>20.5</v>
      </c>
      <c r="BF405" s="309">
        <v>20.5</v>
      </c>
      <c r="BG405" s="309">
        <v>11.2</v>
      </c>
      <c r="BH405" s="379">
        <f t="shared" si="26"/>
        <v>7.7130632835199969E-2</v>
      </c>
      <c r="BI405" s="303">
        <v>36</v>
      </c>
      <c r="BJ405" s="309" t="s">
        <v>3930</v>
      </c>
      <c r="BK405" s="80" t="s">
        <v>4050</v>
      </c>
      <c r="BL405" s="309" t="s">
        <v>2346</v>
      </c>
      <c r="BM405" s="309" t="s">
        <v>1166</v>
      </c>
      <c r="BN405" s="309" t="s">
        <v>1157</v>
      </c>
      <c r="BO405" s="309"/>
      <c r="BP405" s="309"/>
      <c r="BQ405" s="309"/>
      <c r="BR405" s="309"/>
      <c r="BS405" s="309"/>
      <c r="BT405" s="309"/>
      <c r="BU405" s="309"/>
      <c r="BV405" s="309"/>
      <c r="BW405" s="309" t="s">
        <v>2515</v>
      </c>
      <c r="BX405" s="309"/>
      <c r="BY405" s="309" t="s">
        <v>2516</v>
      </c>
      <c r="BZ405" s="324" t="str">
        <f t="shared" si="22"/>
        <v>DISCONTINUED - MR310 Con6, 18x9, -12mm Offset, 8x180, 130.81mm Centerbore, Method Bronze - Matte Black Lip</v>
      </c>
      <c r="CA405" s="324" t="s">
        <v>3880</v>
      </c>
      <c r="CB405" s="324" t="s">
        <v>3879</v>
      </c>
      <c r="CC405" s="313" t="str">
        <f t="shared" si="24"/>
        <v>STREET (3XX)</v>
      </c>
    </row>
    <row r="406" spans="1:81" s="301" customFormat="1" ht="15.75" customHeight="1">
      <c r="A406" s="22">
        <f t="shared" si="23"/>
        <v>403</v>
      </c>
      <c r="B406" s="99" t="s">
        <v>84</v>
      </c>
      <c r="C406" s="29" t="s">
        <v>1072</v>
      </c>
      <c r="D406" s="303" t="s">
        <v>1121</v>
      </c>
      <c r="E406" s="304" t="s">
        <v>2775</v>
      </c>
      <c r="F406" s="304"/>
      <c r="G406" s="304"/>
      <c r="H406" s="304" t="s">
        <v>687</v>
      </c>
      <c r="I406" s="336">
        <v>42370</v>
      </c>
      <c r="J406" s="302">
        <v>43423</v>
      </c>
      <c r="K406" s="293" t="s">
        <v>1274</v>
      </c>
      <c r="L406" s="305">
        <v>249.5</v>
      </c>
      <c r="M406" s="295"/>
      <c r="N406" s="295"/>
      <c r="O406" s="303">
        <v>18</v>
      </c>
      <c r="P406" s="8">
        <v>9</v>
      </c>
      <c r="Q406" s="29" t="s">
        <v>1756</v>
      </c>
      <c r="R406" s="303">
        <v>5</v>
      </c>
      <c r="S406" s="303">
        <v>5.5</v>
      </c>
      <c r="T406" s="306">
        <v>18</v>
      </c>
      <c r="U406" s="331">
        <v>5.75</v>
      </c>
      <c r="V406" s="303" t="s">
        <v>85</v>
      </c>
      <c r="W406" s="311">
        <v>108</v>
      </c>
      <c r="X406" s="307">
        <v>36.1</v>
      </c>
      <c r="Y406" s="306">
        <v>2650</v>
      </c>
      <c r="Z406" s="306" t="s">
        <v>2294</v>
      </c>
      <c r="AA406" s="306"/>
      <c r="AB406" s="296" t="str">
        <f t="shared" si="25"/>
        <v>18x9, 5x5.5, 18 OS</v>
      </c>
      <c r="AC406" s="308" t="s">
        <v>1635</v>
      </c>
      <c r="AD406" s="298">
        <f>IFERROR(VLOOKUP(AC406,ACCESSORIES!F:J,5,FALSE),"N/A")</f>
        <v>38.5</v>
      </c>
      <c r="AE406" s="308" t="s">
        <v>1799</v>
      </c>
      <c r="AF406" s="309" t="s">
        <v>1886</v>
      </c>
      <c r="AG406" s="308"/>
      <c r="AH406" s="308" t="s">
        <v>1938</v>
      </c>
      <c r="AI406" s="299">
        <f>IFERROR(VLOOKUP(AH406,ACCESSORIES!F:J,5,FALSE),"N/A")</f>
        <v>1.1000000000000001</v>
      </c>
      <c r="AJ406" s="309" t="s">
        <v>265</v>
      </c>
      <c r="AK406" s="309" t="s">
        <v>85</v>
      </c>
      <c r="AL406" s="40" t="str">
        <f>IFERROR(VLOOKUP(AK406,ACCESSORIES!F:J,5,FALSE),"N/A")</f>
        <v>N/A</v>
      </c>
      <c r="AM406" s="309" t="s">
        <v>85</v>
      </c>
      <c r="AN406" s="309">
        <v>16.100000000000001</v>
      </c>
      <c r="AO406" s="309"/>
      <c r="AP406" s="309">
        <v>5</v>
      </c>
      <c r="AQ406" s="309">
        <v>25</v>
      </c>
      <c r="AR406" s="309"/>
      <c r="AS406" s="309">
        <v>53</v>
      </c>
      <c r="AT406" s="309"/>
      <c r="AU406" s="309">
        <v>210</v>
      </c>
      <c r="AV406" s="309">
        <v>108</v>
      </c>
      <c r="AW406" s="309">
        <v>34</v>
      </c>
      <c r="AX406" s="81"/>
      <c r="AY406" s="309"/>
      <c r="AZ406" s="310" t="s">
        <v>85</v>
      </c>
      <c r="BA406" s="98" t="str">
        <f>IFERROR(VLOOKUP(AZ406,ACCESSORIES!F:J,5,FALSE),"N/A")</f>
        <v>N/A</v>
      </c>
      <c r="BB406" s="99" t="s">
        <v>85</v>
      </c>
      <c r="BC406" s="98" t="str">
        <f>IFERROR(VLOOKUP(BB406,ACCESSORIES!F:J,5,FALSE),"N/A")</f>
        <v>N/A</v>
      </c>
      <c r="BD406" s="310">
        <v>39.6</v>
      </c>
      <c r="BE406" s="309">
        <v>20.5</v>
      </c>
      <c r="BF406" s="309">
        <v>20.5</v>
      </c>
      <c r="BG406" s="309">
        <v>11.2</v>
      </c>
      <c r="BH406" s="379">
        <f t="shared" si="26"/>
        <v>7.7130632835199969E-2</v>
      </c>
      <c r="BI406" s="303">
        <v>36</v>
      </c>
      <c r="BJ406" s="309" t="s">
        <v>3930</v>
      </c>
      <c r="BK406" s="80" t="s">
        <v>4050</v>
      </c>
      <c r="BL406" s="309" t="s">
        <v>2345</v>
      </c>
      <c r="BM406" s="309" t="s">
        <v>1166</v>
      </c>
      <c r="BN406" s="309" t="s">
        <v>1157</v>
      </c>
      <c r="BO406" s="309"/>
      <c r="BP406" s="309"/>
      <c r="BQ406" s="309"/>
      <c r="BR406" s="309"/>
      <c r="BS406" s="309"/>
      <c r="BT406" s="309"/>
      <c r="BU406" s="309"/>
      <c r="BV406" s="309"/>
      <c r="BW406" s="309" t="s">
        <v>2505</v>
      </c>
      <c r="BX406" s="309"/>
      <c r="BY406" s="309" t="s">
        <v>2506</v>
      </c>
      <c r="BZ406" s="324" t="str">
        <f t="shared" si="22"/>
        <v>DISCONTINUED - MR310 Con6, 18x9, +18mm Offset, 5x5.5, 108mm Centerbore, Matte Black</v>
      </c>
      <c r="CA406" s="324" t="s">
        <v>3880</v>
      </c>
      <c r="CB406" s="324" t="s">
        <v>3879</v>
      </c>
      <c r="CC406" s="313" t="str">
        <f t="shared" si="24"/>
        <v>STREET (3XX)</v>
      </c>
    </row>
    <row r="407" spans="1:81" s="301" customFormat="1" ht="15.75" customHeight="1">
      <c r="A407" s="22">
        <f t="shared" si="23"/>
        <v>404</v>
      </c>
      <c r="B407" s="99" t="s">
        <v>84</v>
      </c>
      <c r="C407" s="29" t="s">
        <v>1072</v>
      </c>
      <c r="D407" s="303" t="s">
        <v>1121</v>
      </c>
      <c r="E407" s="304" t="s">
        <v>2776</v>
      </c>
      <c r="F407" s="304"/>
      <c r="G407" s="304"/>
      <c r="H407" s="304" t="s">
        <v>688</v>
      </c>
      <c r="I407" s="336">
        <v>42370</v>
      </c>
      <c r="J407" s="302">
        <v>43423</v>
      </c>
      <c r="K407" s="293" t="s">
        <v>1274</v>
      </c>
      <c r="L407" s="305">
        <v>259.5</v>
      </c>
      <c r="M407" s="295"/>
      <c r="N407" s="295"/>
      <c r="O407" s="303">
        <v>18</v>
      </c>
      <c r="P407" s="8">
        <v>9</v>
      </c>
      <c r="Q407" s="29" t="s">
        <v>1756</v>
      </c>
      <c r="R407" s="303">
        <v>5</v>
      </c>
      <c r="S407" s="303">
        <v>5.5</v>
      </c>
      <c r="T407" s="306">
        <v>18</v>
      </c>
      <c r="U407" s="331">
        <v>5.75</v>
      </c>
      <c r="V407" s="303" t="s">
        <v>85</v>
      </c>
      <c r="W407" s="311">
        <v>108</v>
      </c>
      <c r="X407" s="307">
        <v>36.1</v>
      </c>
      <c r="Y407" s="306">
        <v>2650</v>
      </c>
      <c r="Z407" s="306" t="s">
        <v>5463</v>
      </c>
      <c r="AA407" s="306"/>
      <c r="AB407" s="296" t="str">
        <f t="shared" si="25"/>
        <v>18x9, 5x5.5, 18 OS</v>
      </c>
      <c r="AC407" s="308" t="s">
        <v>1635</v>
      </c>
      <c r="AD407" s="298">
        <f>IFERROR(VLOOKUP(AC407,ACCESSORIES!F:J,5,FALSE),"N/A")</f>
        <v>38.5</v>
      </c>
      <c r="AE407" s="308" t="s">
        <v>1799</v>
      </c>
      <c r="AF407" s="309" t="s">
        <v>1886</v>
      </c>
      <c r="AG407" s="308"/>
      <c r="AH407" s="308" t="s">
        <v>1938</v>
      </c>
      <c r="AI407" s="299">
        <f>IFERROR(VLOOKUP(AH407,ACCESSORIES!F:J,5,FALSE),"N/A")</f>
        <v>1.1000000000000001</v>
      </c>
      <c r="AJ407" s="309" t="s">
        <v>265</v>
      </c>
      <c r="AK407" s="309" t="s">
        <v>85</v>
      </c>
      <c r="AL407" s="40" t="str">
        <f>IFERROR(VLOOKUP(AK407,ACCESSORIES!F:J,5,FALSE),"N/A")</f>
        <v>N/A</v>
      </c>
      <c r="AM407" s="309" t="s">
        <v>85</v>
      </c>
      <c r="AN407" s="309">
        <v>16.100000000000001</v>
      </c>
      <c r="AO407" s="309"/>
      <c r="AP407" s="309">
        <v>5</v>
      </c>
      <c r="AQ407" s="309">
        <v>25</v>
      </c>
      <c r="AR407" s="309"/>
      <c r="AS407" s="309">
        <v>53</v>
      </c>
      <c r="AT407" s="309"/>
      <c r="AU407" s="309">
        <v>210</v>
      </c>
      <c r="AV407" s="309">
        <v>108</v>
      </c>
      <c r="AW407" s="309">
        <v>34</v>
      </c>
      <c r="AX407" s="81"/>
      <c r="AY407" s="309"/>
      <c r="AZ407" s="310" t="s">
        <v>85</v>
      </c>
      <c r="BA407" s="98" t="str">
        <f>IFERROR(VLOOKUP(AZ407,ACCESSORIES!F:J,5,FALSE),"N/A")</f>
        <v>N/A</v>
      </c>
      <c r="BB407" s="99" t="s">
        <v>85</v>
      </c>
      <c r="BC407" s="98" t="str">
        <f>IFERROR(VLOOKUP(BB407,ACCESSORIES!F:J,5,FALSE),"N/A")</f>
        <v>N/A</v>
      </c>
      <c r="BD407" s="310">
        <v>39.6</v>
      </c>
      <c r="BE407" s="309">
        <v>20.5</v>
      </c>
      <c r="BF407" s="309">
        <v>20.5</v>
      </c>
      <c r="BG407" s="309">
        <v>11.2</v>
      </c>
      <c r="BH407" s="379">
        <f t="shared" si="26"/>
        <v>7.7130632835199969E-2</v>
      </c>
      <c r="BI407" s="303">
        <v>36</v>
      </c>
      <c r="BJ407" s="309" t="s">
        <v>3930</v>
      </c>
      <c r="BK407" s="80" t="s">
        <v>4050</v>
      </c>
      <c r="BL407" s="309" t="s">
        <v>2346</v>
      </c>
      <c r="BM407" s="309" t="s">
        <v>1166</v>
      </c>
      <c r="BN407" s="309" t="s">
        <v>1157</v>
      </c>
      <c r="BO407" s="309"/>
      <c r="BP407" s="309"/>
      <c r="BQ407" s="309"/>
      <c r="BR407" s="309"/>
      <c r="BS407" s="309"/>
      <c r="BT407" s="309"/>
      <c r="BU407" s="309"/>
      <c r="BV407" s="309"/>
      <c r="BW407" s="309" t="s">
        <v>2507</v>
      </c>
      <c r="BX407" s="309"/>
      <c r="BY407" s="309" t="s">
        <v>2508</v>
      </c>
      <c r="BZ407" s="324" t="str">
        <f t="shared" si="22"/>
        <v>DISCONTINUED - MR310 Con6, 18x9, +18mm Offset, 5x5.5, 108mm Centerbore, Method Bronze - Matte Black Lip</v>
      </c>
      <c r="CA407" s="324" t="s">
        <v>3880</v>
      </c>
      <c r="CB407" s="324" t="s">
        <v>3879</v>
      </c>
      <c r="CC407" s="313" t="str">
        <f t="shared" si="24"/>
        <v>STREET (3XX)</v>
      </c>
    </row>
    <row r="408" spans="1:81" s="301" customFormat="1" ht="15.75" customHeight="1">
      <c r="A408" s="22">
        <f t="shared" si="23"/>
        <v>405</v>
      </c>
      <c r="B408" s="99" t="s">
        <v>84</v>
      </c>
      <c r="C408" s="29" t="s">
        <v>1072</v>
      </c>
      <c r="D408" s="303" t="s">
        <v>1121</v>
      </c>
      <c r="E408" s="304" t="s">
        <v>2777</v>
      </c>
      <c r="F408" s="304"/>
      <c r="G408" s="304"/>
      <c r="H408" s="304" t="s">
        <v>693</v>
      </c>
      <c r="I408" s="336">
        <v>42370</v>
      </c>
      <c r="J408" s="302">
        <v>43423</v>
      </c>
      <c r="K408" s="293" t="s">
        <v>1274</v>
      </c>
      <c r="L408" s="305">
        <v>249.5</v>
      </c>
      <c r="M408" s="295"/>
      <c r="N408" s="295"/>
      <c r="O408" s="303">
        <v>18</v>
      </c>
      <c r="P408" s="8">
        <v>9</v>
      </c>
      <c r="Q408" s="29" t="s">
        <v>1762</v>
      </c>
      <c r="R408" s="303">
        <v>8</v>
      </c>
      <c r="S408" s="303">
        <v>6.5</v>
      </c>
      <c r="T408" s="306">
        <v>18</v>
      </c>
      <c r="U408" s="331">
        <v>5.75</v>
      </c>
      <c r="V408" s="303" t="s">
        <v>85</v>
      </c>
      <c r="W408" s="311">
        <v>130.81</v>
      </c>
      <c r="X408" s="307">
        <v>36.799999999999997</v>
      </c>
      <c r="Y408" s="306">
        <v>3640</v>
      </c>
      <c r="Z408" s="306" t="s">
        <v>2294</v>
      </c>
      <c r="AA408" s="306"/>
      <c r="AB408" s="296" t="str">
        <f t="shared" si="25"/>
        <v>18x9, 8x6.5, 18 OS</v>
      </c>
      <c r="AC408" s="308" t="s">
        <v>1603</v>
      </c>
      <c r="AD408" s="298">
        <f>IFERROR(VLOOKUP(AC408,ACCESSORIES!F:J,5,FALSE),"N/A")</f>
        <v>33</v>
      </c>
      <c r="AE408" s="308" t="s">
        <v>85</v>
      </c>
      <c r="AF408" s="309" t="s">
        <v>85</v>
      </c>
      <c r="AG408" s="308"/>
      <c r="AH408" s="308" t="s">
        <v>1938</v>
      </c>
      <c r="AI408" s="299">
        <f>IFERROR(VLOOKUP(AH408,ACCESSORIES!F:J,5,FALSE),"N/A")</f>
        <v>1.1000000000000001</v>
      </c>
      <c r="AJ408" s="309" t="s">
        <v>266</v>
      </c>
      <c r="AK408" s="309" t="s">
        <v>85</v>
      </c>
      <c r="AL408" s="40" t="str">
        <f>IFERROR(VLOOKUP(AK408,ACCESSORIES!F:J,5,FALSE),"N/A")</f>
        <v>N/A</v>
      </c>
      <c r="AM408" s="309" t="s">
        <v>85</v>
      </c>
      <c r="AN408" s="309">
        <v>16.100000000000001</v>
      </c>
      <c r="AO408" s="309"/>
      <c r="AP408" s="309">
        <v>3</v>
      </c>
      <c r="AQ408" s="309">
        <v>3</v>
      </c>
      <c r="AR408" s="309"/>
      <c r="AS408" s="309">
        <v>48</v>
      </c>
      <c r="AT408" s="309"/>
      <c r="AU408" s="309">
        <v>210</v>
      </c>
      <c r="AV408" s="309">
        <v>123</v>
      </c>
      <c r="AW408" s="309">
        <v>93</v>
      </c>
      <c r="AX408" s="81"/>
      <c r="AY408" s="309"/>
      <c r="AZ408" s="310" t="s">
        <v>85</v>
      </c>
      <c r="BA408" s="98" t="str">
        <f>IFERROR(VLOOKUP(AZ408,ACCESSORIES!F:J,5,FALSE),"N/A")</f>
        <v>N/A</v>
      </c>
      <c r="BB408" s="99" t="s">
        <v>85</v>
      </c>
      <c r="BC408" s="98" t="str">
        <f>IFERROR(VLOOKUP(BB408,ACCESSORIES!F:J,5,FALSE),"N/A")</f>
        <v>N/A</v>
      </c>
      <c r="BD408" s="310">
        <v>40.299999999999997</v>
      </c>
      <c r="BE408" s="309">
        <v>20.5</v>
      </c>
      <c r="BF408" s="309">
        <v>20.5</v>
      </c>
      <c r="BG408" s="309">
        <v>11.2</v>
      </c>
      <c r="BH408" s="379">
        <f t="shared" si="26"/>
        <v>7.7130632835199969E-2</v>
      </c>
      <c r="BI408" s="303">
        <v>36</v>
      </c>
      <c r="BJ408" s="309" t="s">
        <v>3930</v>
      </c>
      <c r="BK408" s="80" t="s">
        <v>4050</v>
      </c>
      <c r="BL408" s="309" t="s">
        <v>2345</v>
      </c>
      <c r="BM408" s="309" t="s">
        <v>1166</v>
      </c>
      <c r="BN408" s="309" t="s">
        <v>1157</v>
      </c>
      <c r="BO408" s="309"/>
      <c r="BP408" s="309"/>
      <c r="BQ408" s="309"/>
      <c r="BR408" s="309"/>
      <c r="BS408" s="309"/>
      <c r="BT408" s="309"/>
      <c r="BU408" s="309"/>
      <c r="BV408" s="309"/>
      <c r="BW408" s="309" t="s">
        <v>2513</v>
      </c>
      <c r="BX408" s="309"/>
      <c r="BY408" s="309" t="s">
        <v>2514</v>
      </c>
      <c r="BZ408" s="324" t="str">
        <f t="shared" si="22"/>
        <v>DISCONTINUED - MR310 Con6, 18x9, +18mm Offset, 8x6.5, 130.81mm Centerbore, Matte Black</v>
      </c>
      <c r="CA408" s="324" t="s">
        <v>3880</v>
      </c>
      <c r="CB408" s="324" t="s">
        <v>3879</v>
      </c>
      <c r="CC408" s="313" t="str">
        <f t="shared" si="24"/>
        <v>STREET (3XX)</v>
      </c>
    </row>
    <row r="409" spans="1:81" s="301" customFormat="1" ht="15.75" customHeight="1">
      <c r="A409" s="22">
        <f t="shared" si="23"/>
        <v>406</v>
      </c>
      <c r="B409" s="99" t="s">
        <v>84</v>
      </c>
      <c r="C409" s="29" t="s">
        <v>1072</v>
      </c>
      <c r="D409" s="303" t="s">
        <v>1121</v>
      </c>
      <c r="E409" s="304" t="s">
        <v>2778</v>
      </c>
      <c r="F409" s="304"/>
      <c r="G409" s="304"/>
      <c r="H409" s="304" t="s">
        <v>696</v>
      </c>
      <c r="I409" s="336">
        <v>42370</v>
      </c>
      <c r="J409" s="302">
        <v>43423</v>
      </c>
      <c r="K409" s="293" t="s">
        <v>1274</v>
      </c>
      <c r="L409" s="305">
        <v>259.5</v>
      </c>
      <c r="M409" s="295"/>
      <c r="N409" s="295"/>
      <c r="O409" s="303">
        <v>18</v>
      </c>
      <c r="P409" s="8">
        <v>9</v>
      </c>
      <c r="Q409" s="29" t="s">
        <v>1763</v>
      </c>
      <c r="R409" s="303">
        <v>8</v>
      </c>
      <c r="S409" s="303">
        <v>170</v>
      </c>
      <c r="T409" s="306">
        <v>18</v>
      </c>
      <c r="U409" s="331">
        <v>5.75</v>
      </c>
      <c r="V409" s="303" t="s">
        <v>85</v>
      </c>
      <c r="W409" s="311">
        <v>130.81</v>
      </c>
      <c r="X409" s="307">
        <v>36.799999999999997</v>
      </c>
      <c r="Y409" s="306">
        <v>3640</v>
      </c>
      <c r="Z409" s="306" t="s">
        <v>5463</v>
      </c>
      <c r="AA409" s="306"/>
      <c r="AB409" s="296" t="str">
        <f t="shared" si="25"/>
        <v>18x9, 8x170, 18 OS</v>
      </c>
      <c r="AC409" s="308" t="s">
        <v>1851</v>
      </c>
      <c r="AD409" s="298">
        <f>IFERROR(VLOOKUP(AC409,ACCESSORIES!F:J,5,FALSE),"N/A")</f>
        <v>33</v>
      </c>
      <c r="AE409" s="308" t="s">
        <v>85</v>
      </c>
      <c r="AF409" s="309" t="s">
        <v>85</v>
      </c>
      <c r="AG409" s="308"/>
      <c r="AH409" s="308" t="s">
        <v>1938</v>
      </c>
      <c r="AI409" s="299">
        <f>IFERROR(VLOOKUP(AH409,ACCESSORIES!F:J,5,FALSE),"N/A")</f>
        <v>1.1000000000000001</v>
      </c>
      <c r="AJ409" s="309" t="s">
        <v>266</v>
      </c>
      <c r="AK409" s="309" t="s">
        <v>85</v>
      </c>
      <c r="AL409" s="40" t="str">
        <f>IFERROR(VLOOKUP(AK409,ACCESSORIES!F:J,5,FALSE),"N/A")</f>
        <v>N/A</v>
      </c>
      <c r="AM409" s="309" t="s">
        <v>85</v>
      </c>
      <c r="AN409" s="309">
        <v>16.100000000000001</v>
      </c>
      <c r="AO409" s="309"/>
      <c r="AP409" s="309">
        <v>3</v>
      </c>
      <c r="AQ409" s="309">
        <v>3</v>
      </c>
      <c r="AR409" s="309"/>
      <c r="AS409" s="309">
        <v>48</v>
      </c>
      <c r="AT409" s="309"/>
      <c r="AU409" s="309">
        <v>210</v>
      </c>
      <c r="AV409" s="309">
        <v>127</v>
      </c>
      <c r="AW409" s="309">
        <v>98</v>
      </c>
      <c r="AX409" s="81"/>
      <c r="AY409" s="309"/>
      <c r="AZ409" s="310" t="s">
        <v>85</v>
      </c>
      <c r="BA409" s="98" t="str">
        <f>IFERROR(VLOOKUP(AZ409,ACCESSORIES!F:J,5,FALSE),"N/A")</f>
        <v>N/A</v>
      </c>
      <c r="BB409" s="99" t="s">
        <v>85</v>
      </c>
      <c r="BC409" s="98" t="str">
        <f>IFERROR(VLOOKUP(BB409,ACCESSORIES!F:J,5,FALSE),"N/A")</f>
        <v>N/A</v>
      </c>
      <c r="BD409" s="310">
        <v>40.299999999999997</v>
      </c>
      <c r="BE409" s="309">
        <v>20.5</v>
      </c>
      <c r="BF409" s="309">
        <v>20.5</v>
      </c>
      <c r="BG409" s="309">
        <v>11.2</v>
      </c>
      <c r="BH409" s="379">
        <f t="shared" si="26"/>
        <v>7.7130632835199969E-2</v>
      </c>
      <c r="BI409" s="303">
        <v>36</v>
      </c>
      <c r="BJ409" s="309" t="s">
        <v>3930</v>
      </c>
      <c r="BK409" s="80" t="s">
        <v>4050</v>
      </c>
      <c r="BL409" s="309" t="s">
        <v>2346</v>
      </c>
      <c r="BM409" s="309" t="s">
        <v>1166</v>
      </c>
      <c r="BN409" s="309" t="s">
        <v>1157</v>
      </c>
      <c r="BO409" s="309"/>
      <c r="BP409" s="309"/>
      <c r="BQ409" s="309"/>
      <c r="BR409" s="309"/>
      <c r="BS409" s="309"/>
      <c r="BT409" s="309"/>
      <c r="BU409" s="309"/>
      <c r="BV409" s="309"/>
      <c r="BW409" s="309" t="s">
        <v>2515</v>
      </c>
      <c r="BX409" s="309"/>
      <c r="BY409" s="309" t="s">
        <v>2516</v>
      </c>
      <c r="BZ409" s="324" t="str">
        <f t="shared" si="22"/>
        <v>DISCONTINUED - MR310 Con6, 18x9, +18mm Offset, 8x170, 130.81mm Centerbore, Method Bronze - Matte Black Lip</v>
      </c>
      <c r="CA409" s="324" t="s">
        <v>3880</v>
      </c>
      <c r="CB409" s="324" t="s">
        <v>3879</v>
      </c>
      <c r="CC409" s="313" t="str">
        <f t="shared" si="24"/>
        <v>STREET (3XX)</v>
      </c>
    </row>
    <row r="410" spans="1:81" s="301" customFormat="1" ht="15.75" customHeight="1">
      <c r="A410" s="22">
        <f t="shared" si="23"/>
        <v>407</v>
      </c>
      <c r="B410" s="99" t="s">
        <v>84</v>
      </c>
      <c r="C410" s="29" t="s">
        <v>1072</v>
      </c>
      <c r="D410" s="303" t="s">
        <v>1121</v>
      </c>
      <c r="E410" s="304" t="s">
        <v>2780</v>
      </c>
      <c r="F410" s="304"/>
      <c r="G410" s="304"/>
      <c r="H410" s="304" t="s">
        <v>697</v>
      </c>
      <c r="I410" s="336">
        <v>42370</v>
      </c>
      <c r="J410" s="302">
        <v>43423</v>
      </c>
      <c r="K410" s="293" t="s">
        <v>1274</v>
      </c>
      <c r="L410" s="305">
        <v>249.5</v>
      </c>
      <c r="M410" s="295"/>
      <c r="N410" s="295"/>
      <c r="O410" s="303">
        <v>18</v>
      </c>
      <c r="P410" s="8">
        <v>9</v>
      </c>
      <c r="Q410" s="29" t="s">
        <v>1764</v>
      </c>
      <c r="R410" s="303">
        <v>8</v>
      </c>
      <c r="S410" s="303">
        <v>180</v>
      </c>
      <c r="T410" s="306">
        <v>18</v>
      </c>
      <c r="U410" s="331">
        <v>5.75</v>
      </c>
      <c r="V410" s="303" t="s">
        <v>85</v>
      </c>
      <c r="W410" s="311">
        <v>130.81</v>
      </c>
      <c r="X410" s="307">
        <v>36.799999999999997</v>
      </c>
      <c r="Y410" s="306">
        <v>3640</v>
      </c>
      <c r="Z410" s="306" t="s">
        <v>2294</v>
      </c>
      <c r="AA410" s="306"/>
      <c r="AB410" s="296" t="str">
        <f t="shared" si="25"/>
        <v>18x9, 8x180, 18 OS</v>
      </c>
      <c r="AC410" s="308" t="s">
        <v>1603</v>
      </c>
      <c r="AD410" s="298">
        <f>IFERROR(VLOOKUP(AC410,ACCESSORIES!F:J,5,FALSE),"N/A")</f>
        <v>33</v>
      </c>
      <c r="AE410" s="308" t="s">
        <v>85</v>
      </c>
      <c r="AF410" s="309" t="s">
        <v>85</v>
      </c>
      <c r="AG410" s="308"/>
      <c r="AH410" s="308" t="s">
        <v>1938</v>
      </c>
      <c r="AI410" s="299">
        <f>IFERROR(VLOOKUP(AH410,ACCESSORIES!F:J,5,FALSE),"N/A")</f>
        <v>1.1000000000000001</v>
      </c>
      <c r="AJ410" s="309" t="s">
        <v>266</v>
      </c>
      <c r="AK410" s="309" t="s">
        <v>85</v>
      </c>
      <c r="AL410" s="40" t="str">
        <f>IFERROR(VLOOKUP(AK410,ACCESSORIES!F:J,5,FALSE),"N/A")</f>
        <v>N/A</v>
      </c>
      <c r="AM410" s="309" t="s">
        <v>85</v>
      </c>
      <c r="AN410" s="309">
        <v>16.100000000000001</v>
      </c>
      <c r="AO410" s="309"/>
      <c r="AP410" s="309">
        <v>3</v>
      </c>
      <c r="AQ410" s="309">
        <v>3</v>
      </c>
      <c r="AR410" s="309"/>
      <c r="AS410" s="309">
        <v>48</v>
      </c>
      <c r="AT410" s="309"/>
      <c r="AU410" s="309">
        <v>210</v>
      </c>
      <c r="AV410" s="309">
        <v>123</v>
      </c>
      <c r="AW410" s="309">
        <v>93</v>
      </c>
      <c r="AX410" s="81"/>
      <c r="AY410" s="309"/>
      <c r="AZ410" s="310" t="s">
        <v>85</v>
      </c>
      <c r="BA410" s="98" t="str">
        <f>IFERROR(VLOOKUP(AZ410,ACCESSORIES!F:J,5,FALSE),"N/A")</f>
        <v>N/A</v>
      </c>
      <c r="BB410" s="99" t="s">
        <v>85</v>
      </c>
      <c r="BC410" s="98" t="str">
        <f>IFERROR(VLOOKUP(BB410,ACCESSORIES!F:J,5,FALSE),"N/A")</f>
        <v>N/A</v>
      </c>
      <c r="BD410" s="310">
        <v>40.299999999999997</v>
      </c>
      <c r="BE410" s="309">
        <v>20.5</v>
      </c>
      <c r="BF410" s="309">
        <v>20.5</v>
      </c>
      <c r="BG410" s="309">
        <v>11.2</v>
      </c>
      <c r="BH410" s="379">
        <f t="shared" si="26"/>
        <v>7.7130632835199969E-2</v>
      </c>
      <c r="BI410" s="303">
        <v>36</v>
      </c>
      <c r="BJ410" s="309" t="s">
        <v>3930</v>
      </c>
      <c r="BK410" s="80" t="s">
        <v>4050</v>
      </c>
      <c r="BL410" s="309" t="s">
        <v>2345</v>
      </c>
      <c r="BM410" s="309" t="s">
        <v>1166</v>
      </c>
      <c r="BN410" s="309" t="s">
        <v>1157</v>
      </c>
      <c r="BO410" s="309"/>
      <c r="BP410" s="309"/>
      <c r="BQ410" s="309"/>
      <c r="BR410" s="309"/>
      <c r="BS410" s="309"/>
      <c r="BT410" s="309"/>
      <c r="BU410" s="309"/>
      <c r="BV410" s="309"/>
      <c r="BW410" s="309" t="s">
        <v>2513</v>
      </c>
      <c r="BX410" s="309"/>
      <c r="BY410" s="309" t="s">
        <v>2514</v>
      </c>
      <c r="BZ410" s="324" t="str">
        <f t="shared" si="22"/>
        <v>DISCONTINUED - MR310 Con6, 18x9, +18mm Offset, 8x180, 130.81mm Centerbore, Matte Black</v>
      </c>
      <c r="CA410" s="324" t="s">
        <v>3880</v>
      </c>
      <c r="CB410" s="324" t="s">
        <v>3879</v>
      </c>
      <c r="CC410" s="313" t="str">
        <f t="shared" si="24"/>
        <v>STREET (3XX)</v>
      </c>
    </row>
    <row r="411" spans="1:81" s="301" customFormat="1" ht="15.75" customHeight="1">
      <c r="A411" s="22">
        <f t="shared" si="23"/>
        <v>408</v>
      </c>
      <c r="B411" s="99" t="s">
        <v>84</v>
      </c>
      <c r="C411" s="29" t="s">
        <v>1072</v>
      </c>
      <c r="D411" s="303" t="s">
        <v>1121</v>
      </c>
      <c r="E411" s="304" t="s">
        <v>2772</v>
      </c>
      <c r="F411" s="304"/>
      <c r="G411" s="304"/>
      <c r="H411" s="304" t="s">
        <v>642</v>
      </c>
      <c r="I411" s="336">
        <v>42370</v>
      </c>
      <c r="J411" s="302">
        <v>43423</v>
      </c>
      <c r="K411" s="293" t="s">
        <v>1274</v>
      </c>
      <c r="L411" s="305">
        <v>299.5</v>
      </c>
      <c r="M411" s="295"/>
      <c r="N411" s="295"/>
      <c r="O411" s="303">
        <v>20</v>
      </c>
      <c r="P411" s="8">
        <v>9</v>
      </c>
      <c r="Q411" s="29" t="s">
        <v>1751</v>
      </c>
      <c r="R411" s="303">
        <v>5</v>
      </c>
      <c r="S411" s="303">
        <v>150</v>
      </c>
      <c r="T411" s="306">
        <v>0</v>
      </c>
      <c r="U411" s="331">
        <v>5</v>
      </c>
      <c r="V411" s="303" t="s">
        <v>85</v>
      </c>
      <c r="W411" s="311">
        <v>110.5</v>
      </c>
      <c r="X411" s="307">
        <v>42.7</v>
      </c>
      <c r="Y411" s="306">
        <v>2650</v>
      </c>
      <c r="Z411" s="306" t="s">
        <v>5463</v>
      </c>
      <c r="AA411" s="306"/>
      <c r="AB411" s="296" t="str">
        <f t="shared" si="25"/>
        <v>20x9, 5x150, 0 OS</v>
      </c>
      <c r="AC411" s="308" t="s">
        <v>1637</v>
      </c>
      <c r="AD411" s="298">
        <f>IFERROR(VLOOKUP(AC411,ACCESSORIES!F:J,5,FALSE),"N/A")</f>
        <v>38.5</v>
      </c>
      <c r="AE411" s="308" t="s">
        <v>1800</v>
      </c>
      <c r="AF411" s="309" t="s">
        <v>1888</v>
      </c>
      <c r="AG411" s="308"/>
      <c r="AH411" s="308" t="s">
        <v>1938</v>
      </c>
      <c r="AI411" s="299">
        <f>IFERROR(VLOOKUP(AH411,ACCESSORIES!F:J,5,FALSE),"N/A")</f>
        <v>1.1000000000000001</v>
      </c>
      <c r="AJ411" s="309" t="s">
        <v>265</v>
      </c>
      <c r="AK411" s="309" t="s">
        <v>85</v>
      </c>
      <c r="AL411" s="40" t="str">
        <f>IFERROR(VLOOKUP(AK411,ACCESSORIES!F:J,5,FALSE),"N/A")</f>
        <v>N/A</v>
      </c>
      <c r="AM411" s="309" t="s">
        <v>85</v>
      </c>
      <c r="AN411" s="309">
        <v>16.100000000000001</v>
      </c>
      <c r="AO411" s="309"/>
      <c r="AP411" s="309">
        <v>4</v>
      </c>
      <c r="AQ411" s="309">
        <v>21</v>
      </c>
      <c r="AR411" s="309"/>
      <c r="AS411" s="309">
        <v>61</v>
      </c>
      <c r="AT411" s="309"/>
      <c r="AU411" s="309">
        <v>239</v>
      </c>
      <c r="AV411" s="309">
        <v>110.5</v>
      </c>
      <c r="AW411" s="309">
        <v>52</v>
      </c>
      <c r="AX411" s="81"/>
      <c r="AY411" s="309"/>
      <c r="AZ411" s="310" t="s">
        <v>85</v>
      </c>
      <c r="BA411" s="98" t="str">
        <f>IFERROR(VLOOKUP(AZ411,ACCESSORIES!F:J,5,FALSE),"N/A")</f>
        <v>N/A</v>
      </c>
      <c r="BB411" s="99" t="s">
        <v>85</v>
      </c>
      <c r="BC411" s="98" t="str">
        <f>IFERROR(VLOOKUP(BB411,ACCESSORIES!F:J,5,FALSE),"N/A")</f>
        <v>N/A</v>
      </c>
      <c r="BD411" s="310">
        <v>46.2</v>
      </c>
      <c r="BE411" s="309">
        <v>22.5</v>
      </c>
      <c r="BF411" s="309">
        <v>22.5</v>
      </c>
      <c r="BG411" s="309">
        <v>11.2</v>
      </c>
      <c r="BH411" s="379">
        <f t="shared" si="26"/>
        <v>9.2914652879999976E-2</v>
      </c>
      <c r="BI411" s="303">
        <v>24</v>
      </c>
      <c r="BJ411" s="309" t="s">
        <v>3930</v>
      </c>
      <c r="BK411" s="80" t="s">
        <v>4050</v>
      </c>
      <c r="BL411" s="309" t="s">
        <v>2346</v>
      </c>
      <c r="BM411" s="309" t="s">
        <v>1166</v>
      </c>
      <c r="BN411" s="309" t="s">
        <v>1157</v>
      </c>
      <c r="BO411" s="309"/>
      <c r="BP411" s="309"/>
      <c r="BQ411" s="309"/>
      <c r="BR411" s="309"/>
      <c r="BS411" s="309"/>
      <c r="BT411" s="309"/>
      <c r="BU411" s="309"/>
      <c r="BV411" s="309"/>
      <c r="BW411" s="309" t="s">
        <v>2507</v>
      </c>
      <c r="BX411" s="309"/>
      <c r="BY411" s="309" t="s">
        <v>2508</v>
      </c>
      <c r="BZ411" s="324" t="str">
        <f t="shared" si="22"/>
        <v>DISCONTINUED - MR310 Con6, 20x9, 0mm Offset, 5x150, 110.5mm Centerbore, Method Bronze - Matte Black Lip</v>
      </c>
      <c r="CA411" s="324" t="s">
        <v>3880</v>
      </c>
      <c r="CB411" s="324" t="s">
        <v>3879</v>
      </c>
      <c r="CC411" s="313" t="str">
        <f t="shared" si="24"/>
        <v>STREET (3XX)</v>
      </c>
    </row>
    <row r="412" spans="1:81" s="301" customFormat="1" ht="15.75" customHeight="1">
      <c r="A412" s="22">
        <f t="shared" si="23"/>
        <v>409</v>
      </c>
      <c r="B412" s="99" t="s">
        <v>84</v>
      </c>
      <c r="C412" s="29" t="s">
        <v>1072</v>
      </c>
      <c r="D412" s="303" t="s">
        <v>1121</v>
      </c>
      <c r="E412" s="304" t="s">
        <v>2773</v>
      </c>
      <c r="F412" s="304"/>
      <c r="G412" s="304"/>
      <c r="H412" s="304" t="s">
        <v>649</v>
      </c>
      <c r="I412" s="336">
        <v>42370</v>
      </c>
      <c r="J412" s="302">
        <v>43423</v>
      </c>
      <c r="K412" s="293" t="s">
        <v>1274</v>
      </c>
      <c r="L412" s="305">
        <v>285.5</v>
      </c>
      <c r="M412" s="295"/>
      <c r="N412" s="295"/>
      <c r="O412" s="303">
        <v>20</v>
      </c>
      <c r="P412" s="8">
        <v>9</v>
      </c>
      <c r="Q412" s="29" t="s">
        <v>1764</v>
      </c>
      <c r="R412" s="303">
        <v>8</v>
      </c>
      <c r="S412" s="303">
        <v>180</v>
      </c>
      <c r="T412" s="306">
        <v>0</v>
      </c>
      <c r="U412" s="331">
        <v>5</v>
      </c>
      <c r="V412" s="303" t="s">
        <v>85</v>
      </c>
      <c r="W412" s="311">
        <v>130.81</v>
      </c>
      <c r="X412" s="307">
        <v>42.2</v>
      </c>
      <c r="Y412" s="306">
        <v>3640</v>
      </c>
      <c r="Z412" s="306" t="s">
        <v>2294</v>
      </c>
      <c r="AA412" s="306"/>
      <c r="AB412" s="296" t="str">
        <f t="shared" si="25"/>
        <v>20x9, 8x180, 0 OS</v>
      </c>
      <c r="AC412" s="308" t="s">
        <v>1603</v>
      </c>
      <c r="AD412" s="298">
        <f>IFERROR(VLOOKUP(AC412,ACCESSORIES!F:J,5,FALSE),"N/A")</f>
        <v>33</v>
      </c>
      <c r="AE412" s="308" t="s">
        <v>85</v>
      </c>
      <c r="AF412" s="309" t="s">
        <v>85</v>
      </c>
      <c r="AG412" s="308"/>
      <c r="AH412" s="308" t="s">
        <v>1938</v>
      </c>
      <c r="AI412" s="299">
        <f>IFERROR(VLOOKUP(AH412,ACCESSORIES!F:J,5,FALSE),"N/A")</f>
        <v>1.1000000000000001</v>
      </c>
      <c r="AJ412" s="309" t="s">
        <v>266</v>
      </c>
      <c r="AK412" s="309" t="s">
        <v>85</v>
      </c>
      <c r="AL412" s="40" t="str">
        <f>IFERROR(VLOOKUP(AK412,ACCESSORIES!F:J,5,FALSE),"N/A")</f>
        <v>N/A</v>
      </c>
      <c r="AM412" s="309" t="s">
        <v>85</v>
      </c>
      <c r="AN412" s="309">
        <v>16.100000000000001</v>
      </c>
      <c r="AO412" s="309"/>
      <c r="AP412" s="309">
        <v>3</v>
      </c>
      <c r="AQ412" s="309">
        <v>12</v>
      </c>
      <c r="AR412" s="309"/>
      <c r="AS412" s="309">
        <v>43</v>
      </c>
      <c r="AT412" s="309"/>
      <c r="AU412" s="309">
        <v>234</v>
      </c>
      <c r="AV412" s="309">
        <v>123</v>
      </c>
      <c r="AW412" s="309">
        <v>93</v>
      </c>
      <c r="AX412" s="81"/>
      <c r="AY412" s="309"/>
      <c r="AZ412" s="310" t="s">
        <v>85</v>
      </c>
      <c r="BA412" s="98" t="str">
        <f>IFERROR(VLOOKUP(AZ412,ACCESSORIES!F:J,5,FALSE),"N/A")</f>
        <v>N/A</v>
      </c>
      <c r="BB412" s="99" t="s">
        <v>85</v>
      </c>
      <c r="BC412" s="98" t="str">
        <f>IFERROR(VLOOKUP(BB412,ACCESSORIES!F:J,5,FALSE),"N/A")</f>
        <v>N/A</v>
      </c>
      <c r="BD412" s="310">
        <v>45.7</v>
      </c>
      <c r="BE412" s="309">
        <v>22.5</v>
      </c>
      <c r="BF412" s="309">
        <v>22.5</v>
      </c>
      <c r="BG412" s="309">
        <v>11.2</v>
      </c>
      <c r="BH412" s="379">
        <f t="shared" si="26"/>
        <v>9.2914652879999976E-2</v>
      </c>
      <c r="BI412" s="303">
        <v>24</v>
      </c>
      <c r="BJ412" s="309" t="s">
        <v>3930</v>
      </c>
      <c r="BK412" s="80" t="s">
        <v>4050</v>
      </c>
      <c r="BL412" s="309" t="s">
        <v>2345</v>
      </c>
      <c r="BM412" s="309" t="s">
        <v>1166</v>
      </c>
      <c r="BN412" s="309" t="s">
        <v>1157</v>
      </c>
      <c r="BO412" s="309"/>
      <c r="BP412" s="309"/>
      <c r="BQ412" s="309"/>
      <c r="BR412" s="309"/>
      <c r="BS412" s="309"/>
      <c r="BT412" s="309"/>
      <c r="BU412" s="309"/>
      <c r="BV412" s="309"/>
      <c r="BW412" s="309" t="s">
        <v>2513</v>
      </c>
      <c r="BX412" s="309"/>
      <c r="BY412" s="309" t="s">
        <v>2514</v>
      </c>
      <c r="BZ412" s="324" t="str">
        <f t="shared" si="22"/>
        <v>DISCONTINUED - MR310 Con6, 20x9, 0mm Offset, 8x180, 130.81mm Centerbore, Matte Black</v>
      </c>
      <c r="CA412" s="324" t="s">
        <v>3880</v>
      </c>
      <c r="CB412" s="324" t="s">
        <v>3879</v>
      </c>
      <c r="CC412" s="313" t="str">
        <f t="shared" si="24"/>
        <v>STREET (3XX)</v>
      </c>
    </row>
    <row r="413" spans="1:81" s="301" customFormat="1" ht="15.75" customHeight="1">
      <c r="A413" s="22">
        <f t="shared" si="23"/>
        <v>410</v>
      </c>
      <c r="B413" s="99" t="s">
        <v>84</v>
      </c>
      <c r="C413" s="29" t="s">
        <v>1072</v>
      </c>
      <c r="D413" s="303" t="s">
        <v>1122</v>
      </c>
      <c r="E413" s="304" t="s">
        <v>2782</v>
      </c>
      <c r="F413" s="304"/>
      <c r="G413" s="304"/>
      <c r="H413" s="304" t="s">
        <v>699</v>
      </c>
      <c r="I413" s="336">
        <v>42370</v>
      </c>
      <c r="J413" s="302">
        <v>43423</v>
      </c>
      <c r="K413" s="293" t="s">
        <v>1274</v>
      </c>
      <c r="L413" s="305">
        <v>205.5</v>
      </c>
      <c r="M413" s="295"/>
      <c r="N413" s="295"/>
      <c r="O413" s="303">
        <v>16</v>
      </c>
      <c r="P413" s="8">
        <v>8</v>
      </c>
      <c r="Q413" s="29" t="s">
        <v>1845</v>
      </c>
      <c r="R413" s="303">
        <v>5</v>
      </c>
      <c r="S413" s="303">
        <v>4.5</v>
      </c>
      <c r="T413" s="306">
        <v>0</v>
      </c>
      <c r="U413" s="331">
        <v>4.5</v>
      </c>
      <c r="V413" s="303" t="s">
        <v>85</v>
      </c>
      <c r="W413" s="311">
        <v>83</v>
      </c>
      <c r="X413" s="307">
        <v>25.4</v>
      </c>
      <c r="Y413" s="306">
        <v>2650</v>
      </c>
      <c r="Z413" s="306" t="s">
        <v>2294</v>
      </c>
      <c r="AA413" s="306"/>
      <c r="AB413" s="296" t="str">
        <f t="shared" si="25"/>
        <v>16x8, 5x4.5, 0 OS</v>
      </c>
      <c r="AC413" s="308" t="s">
        <v>1627</v>
      </c>
      <c r="AD413" s="298" t="str">
        <f>IFERROR(VLOOKUP(AC413,ACCESSORIES!F:J,5,FALSE),"N/A")</f>
        <v>N/A</v>
      </c>
      <c r="AE413" s="308" t="s">
        <v>1797</v>
      </c>
      <c r="AF413" s="309" t="s">
        <v>1886</v>
      </c>
      <c r="AG413" s="308"/>
      <c r="AH413" s="308" t="s">
        <v>1938</v>
      </c>
      <c r="AI413" s="299">
        <f>IFERROR(VLOOKUP(AH413,ACCESSORIES!F:J,5,FALSE),"N/A")</f>
        <v>1.1000000000000001</v>
      </c>
      <c r="AJ413" s="309" t="s">
        <v>265</v>
      </c>
      <c r="AK413" s="309" t="s">
        <v>85</v>
      </c>
      <c r="AL413" s="40" t="str">
        <f>IFERROR(VLOOKUP(AK413,ACCESSORIES!F:J,5,FALSE),"N/A")</f>
        <v>N/A</v>
      </c>
      <c r="AM413" s="309" t="s">
        <v>85</v>
      </c>
      <c r="AN413" s="309">
        <v>16.100000000000001</v>
      </c>
      <c r="AO413" s="309"/>
      <c r="AP413" s="309">
        <v>13</v>
      </c>
      <c r="AQ413" s="309">
        <v>28</v>
      </c>
      <c r="AR413" s="309"/>
      <c r="AS413" s="309">
        <v>39</v>
      </c>
      <c r="AT413" s="309"/>
      <c r="AU413" s="309">
        <v>185</v>
      </c>
      <c r="AV413" s="309">
        <v>83</v>
      </c>
      <c r="AW413" s="309">
        <v>35</v>
      </c>
      <c r="AX413" s="81"/>
      <c r="AY413" s="309"/>
      <c r="AZ413" s="310" t="s">
        <v>85</v>
      </c>
      <c r="BA413" s="98" t="str">
        <f>IFERROR(VLOOKUP(AZ413,ACCESSORIES!F:J,5,FALSE),"N/A")</f>
        <v>N/A</v>
      </c>
      <c r="BB413" s="99" t="s">
        <v>85</v>
      </c>
      <c r="BC413" s="98" t="str">
        <f>IFERROR(VLOOKUP(BB413,ACCESSORIES!F:J,5,FALSE),"N/A")</f>
        <v>N/A</v>
      </c>
      <c r="BD413" s="310">
        <v>28.9</v>
      </c>
      <c r="BE413" s="309">
        <v>18.3</v>
      </c>
      <c r="BF413" s="309">
        <v>18.3</v>
      </c>
      <c r="BG413" s="309">
        <v>10.199999999999999</v>
      </c>
      <c r="BH413" s="379">
        <f t="shared" si="26"/>
        <v>5.5976211402192E-2</v>
      </c>
      <c r="BI413" s="303">
        <v>36</v>
      </c>
      <c r="BJ413" s="309" t="s">
        <v>3930</v>
      </c>
      <c r="BK413" s="80" t="s">
        <v>4050</v>
      </c>
      <c r="BL413" s="309" t="s">
        <v>2345</v>
      </c>
      <c r="BM413" s="309" t="s">
        <v>1166</v>
      </c>
      <c r="BN413" s="309" t="s">
        <v>1186</v>
      </c>
      <c r="BO413" s="309" t="s">
        <v>1203</v>
      </c>
      <c r="BP413" s="309"/>
      <c r="BQ413" s="309"/>
      <c r="BR413" s="309"/>
      <c r="BS413" s="309"/>
      <c r="BT413" s="309"/>
      <c r="BU413" s="309"/>
      <c r="BV413" s="309"/>
      <c r="BW413" s="309" t="s">
        <v>2517</v>
      </c>
      <c r="BX413" s="309"/>
      <c r="BY413" s="309" t="s">
        <v>2518</v>
      </c>
      <c r="BZ413" s="324" t="str">
        <f t="shared" si="22"/>
        <v>DISCONTINUED - MR311 Vex, 16x8, 0mm Offset, 5x4.5, 83mm Centerbore, Matte Black</v>
      </c>
      <c r="CA413" s="324" t="s">
        <v>3880</v>
      </c>
      <c r="CB413" s="324" t="s">
        <v>3879</v>
      </c>
      <c r="CC413" s="313" t="str">
        <f t="shared" si="24"/>
        <v>STREET (3XX)</v>
      </c>
    </row>
    <row r="414" spans="1:81" s="301" customFormat="1" ht="15.75" customHeight="1">
      <c r="A414" s="22">
        <f t="shared" si="23"/>
        <v>411</v>
      </c>
      <c r="B414" s="99" t="s">
        <v>84</v>
      </c>
      <c r="C414" s="29" t="s">
        <v>1072</v>
      </c>
      <c r="D414" s="303" t="s">
        <v>1122</v>
      </c>
      <c r="E414" s="304" t="s">
        <v>2783</v>
      </c>
      <c r="F414" s="304"/>
      <c r="G414" s="304"/>
      <c r="H414" s="304" t="s">
        <v>915</v>
      </c>
      <c r="I414" s="336">
        <v>42370</v>
      </c>
      <c r="J414" s="302">
        <v>43423</v>
      </c>
      <c r="K414" s="293" t="s">
        <v>1274</v>
      </c>
      <c r="L414" s="305">
        <v>205.5</v>
      </c>
      <c r="M414" s="295"/>
      <c r="N414" s="295"/>
      <c r="O414" s="303">
        <v>16</v>
      </c>
      <c r="P414" s="8">
        <v>8</v>
      </c>
      <c r="Q414" s="29" t="s">
        <v>1763</v>
      </c>
      <c r="R414" s="303">
        <v>8</v>
      </c>
      <c r="S414" s="303">
        <v>170</v>
      </c>
      <c r="T414" s="306">
        <v>0</v>
      </c>
      <c r="U414" s="331">
        <v>4.5</v>
      </c>
      <c r="V414" s="303" t="s">
        <v>85</v>
      </c>
      <c r="W414" s="311">
        <v>130.81</v>
      </c>
      <c r="X414" s="307">
        <v>25.4</v>
      </c>
      <c r="Y414" s="306">
        <v>3640</v>
      </c>
      <c r="Z414" s="306" t="s">
        <v>2294</v>
      </c>
      <c r="AA414" s="306"/>
      <c r="AB414" s="296" t="str">
        <f t="shared" si="25"/>
        <v>16x8, 8x170, 0 OS</v>
      </c>
      <c r="AC414" s="308" t="s">
        <v>1851</v>
      </c>
      <c r="AD414" s="298">
        <f>IFERROR(VLOOKUP(AC414,ACCESSORIES!F:J,5,FALSE),"N/A")</f>
        <v>33</v>
      </c>
      <c r="AE414" s="308" t="s">
        <v>85</v>
      </c>
      <c r="AF414" s="309" t="s">
        <v>85</v>
      </c>
      <c r="AG414" s="308"/>
      <c r="AH414" s="308" t="s">
        <v>1938</v>
      </c>
      <c r="AI414" s="299">
        <f>IFERROR(VLOOKUP(AH414,ACCESSORIES!F:J,5,FALSE),"N/A")</f>
        <v>1.1000000000000001</v>
      </c>
      <c r="AJ414" s="309" t="s">
        <v>266</v>
      </c>
      <c r="AK414" s="309" t="s">
        <v>85</v>
      </c>
      <c r="AL414" s="40" t="str">
        <f>IFERROR(VLOOKUP(AK414,ACCESSORIES!F:J,5,FALSE),"N/A")</f>
        <v>N/A</v>
      </c>
      <c r="AM414" s="309" t="s">
        <v>85</v>
      </c>
      <c r="AN414" s="309">
        <v>16.100000000000001</v>
      </c>
      <c r="AO414" s="309"/>
      <c r="AP414" s="309">
        <v>3</v>
      </c>
      <c r="AQ414" s="309">
        <v>3</v>
      </c>
      <c r="AR414" s="309"/>
      <c r="AS414" s="309">
        <v>36</v>
      </c>
      <c r="AT414" s="309"/>
      <c r="AU414" s="309">
        <v>185</v>
      </c>
      <c r="AV414" s="309">
        <v>127</v>
      </c>
      <c r="AW414" s="309">
        <v>98</v>
      </c>
      <c r="AX414" s="81"/>
      <c r="AY414" s="309"/>
      <c r="AZ414" s="310" t="s">
        <v>85</v>
      </c>
      <c r="BA414" s="98" t="str">
        <f>IFERROR(VLOOKUP(AZ414,ACCESSORIES!F:J,5,FALSE),"N/A")</f>
        <v>N/A</v>
      </c>
      <c r="BB414" s="99" t="s">
        <v>85</v>
      </c>
      <c r="BC414" s="98" t="str">
        <f>IFERROR(VLOOKUP(BB414,ACCESSORIES!F:J,5,FALSE),"N/A")</f>
        <v>N/A</v>
      </c>
      <c r="BD414" s="310">
        <v>28.9</v>
      </c>
      <c r="BE414" s="309">
        <v>18.3</v>
      </c>
      <c r="BF414" s="309">
        <v>18.3</v>
      </c>
      <c r="BG414" s="309">
        <v>10.199999999999999</v>
      </c>
      <c r="BH414" s="379">
        <f t="shared" si="26"/>
        <v>5.5976211402192E-2</v>
      </c>
      <c r="BI414" s="303">
        <v>36</v>
      </c>
      <c r="BJ414" s="309" t="s">
        <v>3930</v>
      </c>
      <c r="BK414" s="80" t="s">
        <v>4050</v>
      </c>
      <c r="BL414" s="309" t="s">
        <v>2345</v>
      </c>
      <c r="BM414" s="309" t="s">
        <v>1166</v>
      </c>
      <c r="BN414" s="309" t="s">
        <v>1186</v>
      </c>
      <c r="BO414" s="309" t="s">
        <v>1203</v>
      </c>
      <c r="BP414" s="309"/>
      <c r="BQ414" s="309"/>
      <c r="BR414" s="309"/>
      <c r="BS414" s="309"/>
      <c r="BT414" s="309"/>
      <c r="BU414" s="309"/>
      <c r="BV414" s="309"/>
      <c r="BW414" s="309" t="s">
        <v>2523</v>
      </c>
      <c r="BX414" s="309"/>
      <c r="BY414" s="309" t="s">
        <v>2524</v>
      </c>
      <c r="BZ414" s="324" t="str">
        <f t="shared" si="22"/>
        <v>DISCONTINUED - MR311 Vex, 16x8, 0mm Offset, 8x170, 130.81mm Centerbore, Matte Black</v>
      </c>
      <c r="CA414" s="324" t="s">
        <v>3880</v>
      </c>
      <c r="CB414" s="324" t="s">
        <v>3879</v>
      </c>
      <c r="CC414" s="313" t="str">
        <f t="shared" si="24"/>
        <v>STREET (3XX)</v>
      </c>
    </row>
    <row r="415" spans="1:81" s="301" customFormat="1" ht="15.75" customHeight="1">
      <c r="A415" s="22">
        <f t="shared" si="23"/>
        <v>412</v>
      </c>
      <c r="B415" s="99" t="s">
        <v>84</v>
      </c>
      <c r="C415" s="29" t="s">
        <v>1072</v>
      </c>
      <c r="D415" s="303" t="s">
        <v>1122</v>
      </c>
      <c r="E415" s="304" t="s">
        <v>2784</v>
      </c>
      <c r="F415" s="304"/>
      <c r="G415" s="304"/>
      <c r="H415" s="304" t="s">
        <v>916</v>
      </c>
      <c r="I415" s="336">
        <v>42370</v>
      </c>
      <c r="J415" s="302">
        <v>43423</v>
      </c>
      <c r="K415" s="293" t="s">
        <v>1274</v>
      </c>
      <c r="L415" s="305">
        <v>215.5</v>
      </c>
      <c r="M415" s="295"/>
      <c r="N415" s="295"/>
      <c r="O415" s="303">
        <v>16</v>
      </c>
      <c r="P415" s="8">
        <v>8</v>
      </c>
      <c r="Q415" s="29" t="s">
        <v>1763</v>
      </c>
      <c r="R415" s="303">
        <v>8</v>
      </c>
      <c r="S415" s="303">
        <v>170</v>
      </c>
      <c r="T415" s="306">
        <v>0</v>
      </c>
      <c r="U415" s="331">
        <v>4.5</v>
      </c>
      <c r="V415" s="303" t="s">
        <v>85</v>
      </c>
      <c r="W415" s="311">
        <v>130.81</v>
      </c>
      <c r="X415" s="307">
        <v>25.4</v>
      </c>
      <c r="Y415" s="306">
        <v>3640</v>
      </c>
      <c r="Z415" s="306" t="s">
        <v>5460</v>
      </c>
      <c r="AA415" s="306"/>
      <c r="AB415" s="296" t="str">
        <f t="shared" si="25"/>
        <v>16x8, 8x170, 0 OS</v>
      </c>
      <c r="AC415" s="308" t="s">
        <v>1851</v>
      </c>
      <c r="AD415" s="298">
        <f>IFERROR(VLOOKUP(AC415,ACCESSORIES!F:J,5,FALSE),"N/A")</f>
        <v>33</v>
      </c>
      <c r="AE415" s="308" t="s">
        <v>85</v>
      </c>
      <c r="AF415" s="309" t="s">
        <v>85</v>
      </c>
      <c r="AG415" s="308"/>
      <c r="AH415" s="308" t="s">
        <v>1938</v>
      </c>
      <c r="AI415" s="299">
        <f>IFERROR(VLOOKUP(AH415,ACCESSORIES!F:J,5,FALSE),"N/A")</f>
        <v>1.1000000000000001</v>
      </c>
      <c r="AJ415" s="309" t="s">
        <v>266</v>
      </c>
      <c r="AK415" s="309" t="s">
        <v>85</v>
      </c>
      <c r="AL415" s="40" t="str">
        <f>IFERROR(VLOOKUP(AK415,ACCESSORIES!F:J,5,FALSE),"N/A")</f>
        <v>N/A</v>
      </c>
      <c r="AM415" s="309" t="s">
        <v>85</v>
      </c>
      <c r="AN415" s="309">
        <v>16.100000000000001</v>
      </c>
      <c r="AO415" s="309"/>
      <c r="AP415" s="309">
        <v>3</v>
      </c>
      <c r="AQ415" s="309">
        <v>3</v>
      </c>
      <c r="AR415" s="309"/>
      <c r="AS415" s="309">
        <v>36</v>
      </c>
      <c r="AT415" s="309"/>
      <c r="AU415" s="309">
        <v>185</v>
      </c>
      <c r="AV415" s="309">
        <v>127</v>
      </c>
      <c r="AW415" s="309">
        <v>98</v>
      </c>
      <c r="AX415" s="81"/>
      <c r="AY415" s="309"/>
      <c r="AZ415" s="310" t="s">
        <v>85</v>
      </c>
      <c r="BA415" s="98" t="str">
        <f>IFERROR(VLOOKUP(AZ415,ACCESSORIES!F:J,5,FALSE),"N/A")</f>
        <v>N/A</v>
      </c>
      <c r="BB415" s="99" t="s">
        <v>85</v>
      </c>
      <c r="BC415" s="98" t="str">
        <f>IFERROR(VLOOKUP(BB415,ACCESSORIES!F:J,5,FALSE),"N/A")</f>
        <v>N/A</v>
      </c>
      <c r="BD415" s="310">
        <v>28.9</v>
      </c>
      <c r="BE415" s="309">
        <v>18.3</v>
      </c>
      <c r="BF415" s="309">
        <v>18.3</v>
      </c>
      <c r="BG415" s="309">
        <v>10.199999999999999</v>
      </c>
      <c r="BH415" s="379">
        <f t="shared" si="26"/>
        <v>5.5976211402192E-2</v>
      </c>
      <c r="BI415" s="303">
        <v>36</v>
      </c>
      <c r="BJ415" s="309" t="s">
        <v>3930</v>
      </c>
      <c r="BK415" s="80" t="s">
        <v>4050</v>
      </c>
      <c r="BL415" s="309" t="s">
        <v>2344</v>
      </c>
      <c r="BM415" s="309" t="s">
        <v>1166</v>
      </c>
      <c r="BN415" s="309" t="s">
        <v>1186</v>
      </c>
      <c r="BO415" s="309" t="s">
        <v>1203</v>
      </c>
      <c r="BP415" s="309"/>
      <c r="BQ415" s="309"/>
      <c r="BR415" s="309"/>
      <c r="BS415" s="309"/>
      <c r="BT415" s="309"/>
      <c r="BU415" s="309"/>
      <c r="BV415" s="309"/>
      <c r="BW415" s="309" t="s">
        <v>2525</v>
      </c>
      <c r="BX415" s="309"/>
      <c r="BY415" s="309" t="s">
        <v>2526</v>
      </c>
      <c r="BZ415" s="324" t="str">
        <f t="shared" si="22"/>
        <v>DISCONTINUED - MR311 Vex, 16x8, 0mm Offset, 8x170, 130.81mm Centerbore, Titanium - Matte Black  Lip</v>
      </c>
      <c r="CA415" s="324" t="s">
        <v>3880</v>
      </c>
      <c r="CB415" s="324" t="s">
        <v>3879</v>
      </c>
      <c r="CC415" s="313" t="str">
        <f t="shared" si="24"/>
        <v>STREET (3XX)</v>
      </c>
    </row>
    <row r="416" spans="1:81" s="301" customFormat="1" ht="15.75" customHeight="1">
      <c r="A416" s="22">
        <f t="shared" si="23"/>
        <v>413</v>
      </c>
      <c r="B416" s="99" t="s">
        <v>84</v>
      </c>
      <c r="C416" s="29" t="s">
        <v>1072</v>
      </c>
      <c r="D416" s="303" t="s">
        <v>1122</v>
      </c>
      <c r="E416" s="304" t="s">
        <v>2785</v>
      </c>
      <c r="F416" s="304"/>
      <c r="G416" s="304"/>
      <c r="H416" s="304" t="s">
        <v>708</v>
      </c>
      <c r="I416" s="336">
        <v>42370</v>
      </c>
      <c r="J416" s="302">
        <v>43423</v>
      </c>
      <c r="K416" s="293" t="s">
        <v>1274</v>
      </c>
      <c r="L416" s="305">
        <v>229.5</v>
      </c>
      <c r="M416" s="295"/>
      <c r="N416" s="295"/>
      <c r="O416" s="303">
        <v>17</v>
      </c>
      <c r="P416" s="8">
        <v>8.5</v>
      </c>
      <c r="Q416" s="29" t="s">
        <v>1751</v>
      </c>
      <c r="R416" s="303">
        <v>5</v>
      </c>
      <c r="S416" s="303">
        <v>150</v>
      </c>
      <c r="T416" s="306">
        <v>0</v>
      </c>
      <c r="U416" s="331">
        <v>4.75</v>
      </c>
      <c r="V416" s="303" t="s">
        <v>85</v>
      </c>
      <c r="W416" s="311">
        <v>110.5</v>
      </c>
      <c r="X416" s="307">
        <v>29.5</v>
      </c>
      <c r="Y416" s="306">
        <v>2650</v>
      </c>
      <c r="Z416" s="306" t="s">
        <v>5460</v>
      </c>
      <c r="AA416" s="306"/>
      <c r="AB416" s="296" t="str">
        <f t="shared" si="25"/>
        <v>17x8.5, 5x150, 0 OS</v>
      </c>
      <c r="AC416" s="308" t="s">
        <v>1637</v>
      </c>
      <c r="AD416" s="298">
        <f>IFERROR(VLOOKUP(AC416,ACCESSORIES!F:J,5,FALSE),"N/A")</f>
        <v>38.5</v>
      </c>
      <c r="AE416" s="308" t="s">
        <v>1800</v>
      </c>
      <c r="AF416" s="309" t="s">
        <v>1888</v>
      </c>
      <c r="AG416" s="308"/>
      <c r="AH416" s="308" t="s">
        <v>1938</v>
      </c>
      <c r="AI416" s="299">
        <f>IFERROR(VLOOKUP(AH416,ACCESSORIES!F:J,5,FALSE),"N/A")</f>
        <v>1.1000000000000001</v>
      </c>
      <c r="AJ416" s="309" t="s">
        <v>265</v>
      </c>
      <c r="AK416" s="309" t="s">
        <v>85</v>
      </c>
      <c r="AL416" s="40" t="str">
        <f>IFERROR(VLOOKUP(AK416,ACCESSORIES!F:J,5,FALSE),"N/A")</f>
        <v>N/A</v>
      </c>
      <c r="AM416" s="309" t="s">
        <v>85</v>
      </c>
      <c r="AN416" s="309">
        <v>16.100000000000001</v>
      </c>
      <c r="AO416" s="309"/>
      <c r="AP416" s="309">
        <v>3</v>
      </c>
      <c r="AQ416" s="309">
        <v>12</v>
      </c>
      <c r="AR416" s="309"/>
      <c r="AS416" s="309">
        <v>38</v>
      </c>
      <c r="AT416" s="309"/>
      <c r="AU416" s="309">
        <v>202</v>
      </c>
      <c r="AV416" s="309">
        <v>110.5</v>
      </c>
      <c r="AW416" s="309">
        <v>35</v>
      </c>
      <c r="AX416" s="81"/>
      <c r="AY416" s="309"/>
      <c r="AZ416" s="310" t="s">
        <v>85</v>
      </c>
      <c r="BA416" s="98" t="str">
        <f>IFERROR(VLOOKUP(AZ416,ACCESSORIES!F:J,5,FALSE),"N/A")</f>
        <v>N/A</v>
      </c>
      <c r="BB416" s="99" t="s">
        <v>85</v>
      </c>
      <c r="BC416" s="98" t="str">
        <f>IFERROR(VLOOKUP(BB416,ACCESSORIES!F:J,5,FALSE),"N/A")</f>
        <v>N/A</v>
      </c>
      <c r="BD416" s="310">
        <v>33</v>
      </c>
      <c r="BE416" s="309">
        <v>19.5</v>
      </c>
      <c r="BF416" s="309">
        <v>19.5</v>
      </c>
      <c r="BG416" s="309">
        <v>10.8</v>
      </c>
      <c r="BH416" s="379">
        <f t="shared" si="26"/>
        <v>6.7296755728799978E-2</v>
      </c>
      <c r="BI416" s="303">
        <v>36</v>
      </c>
      <c r="BJ416" s="309" t="s">
        <v>3930</v>
      </c>
      <c r="BK416" s="80" t="s">
        <v>4050</v>
      </c>
      <c r="BL416" s="309" t="s">
        <v>2344</v>
      </c>
      <c r="BM416" s="309" t="s">
        <v>1166</v>
      </c>
      <c r="BN416" s="309" t="s">
        <v>1186</v>
      </c>
      <c r="BO416" s="309" t="s">
        <v>1203</v>
      </c>
      <c r="BP416" s="309"/>
      <c r="BQ416" s="309"/>
      <c r="BR416" s="309"/>
      <c r="BS416" s="309"/>
      <c r="BT416" s="309"/>
      <c r="BU416" s="309"/>
      <c r="BV416" s="309"/>
      <c r="BW416" s="309" t="s">
        <v>2527</v>
      </c>
      <c r="BX416" s="309"/>
      <c r="BY416" s="309" t="s">
        <v>2528</v>
      </c>
      <c r="BZ416" s="324" t="str">
        <f t="shared" si="22"/>
        <v>DISCONTINUED - MR311 Vex, 17x8.5, 0mm Offset, 5x150, 110.5mm Centerbore, Titanium - Matte Black  Lip</v>
      </c>
      <c r="CA416" s="324" t="s">
        <v>3880</v>
      </c>
      <c r="CB416" s="324" t="s">
        <v>3879</v>
      </c>
      <c r="CC416" s="313" t="str">
        <f t="shared" si="24"/>
        <v>STREET (3XX)</v>
      </c>
    </row>
    <row r="417" spans="1:81" s="301" customFormat="1" ht="15.75" customHeight="1">
      <c r="A417" s="22">
        <f t="shared" si="23"/>
        <v>414</v>
      </c>
      <c r="B417" s="99" t="s">
        <v>84</v>
      </c>
      <c r="C417" s="29" t="s">
        <v>1072</v>
      </c>
      <c r="D417" s="303" t="s">
        <v>1122</v>
      </c>
      <c r="E417" s="304" t="s">
        <v>2786</v>
      </c>
      <c r="F417" s="304"/>
      <c r="G417" s="304"/>
      <c r="H417" s="304" t="s">
        <v>718</v>
      </c>
      <c r="I417" s="336">
        <v>42370</v>
      </c>
      <c r="J417" s="302">
        <v>43423</v>
      </c>
      <c r="K417" s="293" t="s">
        <v>1274</v>
      </c>
      <c r="L417" s="305">
        <v>229.5</v>
      </c>
      <c r="M417" s="295"/>
      <c r="N417" s="295"/>
      <c r="O417" s="303">
        <v>17</v>
      </c>
      <c r="P417" s="8">
        <v>8.5</v>
      </c>
      <c r="Q417" s="29" t="s">
        <v>1763</v>
      </c>
      <c r="R417" s="303">
        <v>8</v>
      </c>
      <c r="S417" s="303">
        <v>170</v>
      </c>
      <c r="T417" s="306">
        <v>0</v>
      </c>
      <c r="U417" s="331">
        <v>4.75</v>
      </c>
      <c r="V417" s="303" t="s">
        <v>85</v>
      </c>
      <c r="W417" s="311">
        <v>130.81</v>
      </c>
      <c r="X417" s="307">
        <v>29.5</v>
      </c>
      <c r="Y417" s="306">
        <v>3640</v>
      </c>
      <c r="Z417" s="306" t="s">
        <v>5460</v>
      </c>
      <c r="AA417" s="306"/>
      <c r="AB417" s="296" t="str">
        <f t="shared" si="25"/>
        <v>17x8.5, 8x170, 0 OS</v>
      </c>
      <c r="AC417" s="308" t="s">
        <v>1851</v>
      </c>
      <c r="AD417" s="298">
        <f>IFERROR(VLOOKUP(AC417,ACCESSORIES!F:J,5,FALSE),"N/A")</f>
        <v>33</v>
      </c>
      <c r="AE417" s="308" t="s">
        <v>85</v>
      </c>
      <c r="AF417" s="309" t="s">
        <v>85</v>
      </c>
      <c r="AG417" s="308"/>
      <c r="AH417" s="308" t="s">
        <v>1938</v>
      </c>
      <c r="AI417" s="299">
        <f>IFERROR(VLOOKUP(AH417,ACCESSORIES!F:J,5,FALSE),"N/A")</f>
        <v>1.1000000000000001</v>
      </c>
      <c r="AJ417" s="309" t="s">
        <v>266</v>
      </c>
      <c r="AK417" s="309" t="s">
        <v>85</v>
      </c>
      <c r="AL417" s="40" t="str">
        <f>IFERROR(VLOOKUP(AK417,ACCESSORIES!F:J,5,FALSE),"N/A")</f>
        <v>N/A</v>
      </c>
      <c r="AM417" s="309" t="s">
        <v>85</v>
      </c>
      <c r="AN417" s="309">
        <v>16.100000000000001</v>
      </c>
      <c r="AO417" s="309"/>
      <c r="AP417" s="309">
        <v>3</v>
      </c>
      <c r="AQ417" s="309">
        <v>3</v>
      </c>
      <c r="AR417" s="309"/>
      <c r="AS417" s="309">
        <v>35</v>
      </c>
      <c r="AT417" s="309"/>
      <c r="AU417" s="309">
        <v>210</v>
      </c>
      <c r="AV417" s="309">
        <v>127</v>
      </c>
      <c r="AW417" s="309">
        <v>98</v>
      </c>
      <c r="AX417" s="81"/>
      <c r="AY417" s="309"/>
      <c r="AZ417" s="310" t="s">
        <v>85</v>
      </c>
      <c r="BA417" s="98" t="str">
        <f>IFERROR(VLOOKUP(AZ417,ACCESSORIES!F:J,5,FALSE),"N/A")</f>
        <v>N/A</v>
      </c>
      <c r="BB417" s="99" t="s">
        <v>85</v>
      </c>
      <c r="BC417" s="98" t="str">
        <f>IFERROR(VLOOKUP(BB417,ACCESSORIES!F:J,5,FALSE),"N/A")</f>
        <v>N/A</v>
      </c>
      <c r="BD417" s="310">
        <v>33</v>
      </c>
      <c r="BE417" s="309">
        <v>19.5</v>
      </c>
      <c r="BF417" s="309">
        <v>19.5</v>
      </c>
      <c r="BG417" s="309">
        <v>10.8</v>
      </c>
      <c r="BH417" s="379">
        <f t="shared" si="26"/>
        <v>6.7296755728799978E-2</v>
      </c>
      <c r="BI417" s="303">
        <v>36</v>
      </c>
      <c r="BJ417" s="309" t="s">
        <v>3930</v>
      </c>
      <c r="BK417" s="80" t="s">
        <v>4050</v>
      </c>
      <c r="BL417" s="309" t="s">
        <v>2344</v>
      </c>
      <c r="BM417" s="309" t="s">
        <v>1166</v>
      </c>
      <c r="BN417" s="309" t="s">
        <v>1186</v>
      </c>
      <c r="BO417" s="309" t="s">
        <v>1203</v>
      </c>
      <c r="BP417" s="309"/>
      <c r="BQ417" s="309"/>
      <c r="BR417" s="309"/>
      <c r="BS417" s="309"/>
      <c r="BT417" s="309"/>
      <c r="BU417" s="309"/>
      <c r="BV417" s="309"/>
      <c r="BW417" s="309" t="s">
        <v>2525</v>
      </c>
      <c r="BX417" s="309"/>
      <c r="BY417" s="309" t="s">
        <v>2526</v>
      </c>
      <c r="BZ417" s="324" t="str">
        <f t="shared" si="22"/>
        <v>DISCONTINUED - MR311 Vex, 17x8.5, 0mm Offset, 8x170, 130.81mm Centerbore, Titanium - Matte Black  Lip</v>
      </c>
      <c r="CA417" s="324" t="s">
        <v>3880</v>
      </c>
      <c r="CB417" s="324" t="s">
        <v>3879</v>
      </c>
      <c r="CC417" s="313" t="str">
        <f t="shared" si="24"/>
        <v>STREET (3XX)</v>
      </c>
    </row>
    <row r="418" spans="1:81" s="301" customFormat="1" ht="15.75" customHeight="1">
      <c r="A418" s="22">
        <f t="shared" si="23"/>
        <v>415</v>
      </c>
      <c r="B418" s="99" t="s">
        <v>84</v>
      </c>
      <c r="C418" s="29" t="s">
        <v>1072</v>
      </c>
      <c r="D418" s="303" t="s">
        <v>1122</v>
      </c>
      <c r="E418" s="304" t="s">
        <v>2789</v>
      </c>
      <c r="F418" s="304"/>
      <c r="G418" s="304"/>
      <c r="H418" s="304" t="s">
        <v>723</v>
      </c>
      <c r="I418" s="336">
        <v>42370</v>
      </c>
      <c r="J418" s="302">
        <v>43423</v>
      </c>
      <c r="K418" s="293" t="s">
        <v>1274</v>
      </c>
      <c r="L418" s="305">
        <v>249.5</v>
      </c>
      <c r="M418" s="295"/>
      <c r="N418" s="295"/>
      <c r="O418" s="303">
        <v>18</v>
      </c>
      <c r="P418" s="8">
        <v>9</v>
      </c>
      <c r="Q418" s="29" t="s">
        <v>1762</v>
      </c>
      <c r="R418" s="303">
        <v>8</v>
      </c>
      <c r="S418" s="303">
        <v>6.5</v>
      </c>
      <c r="T418" s="306">
        <v>-12</v>
      </c>
      <c r="U418" s="331">
        <v>4.5</v>
      </c>
      <c r="V418" s="303" t="s">
        <v>85</v>
      </c>
      <c r="W418" s="311">
        <v>130.81</v>
      </c>
      <c r="X418" s="307">
        <v>32.700000000000003</v>
      </c>
      <c r="Y418" s="306">
        <v>3640</v>
      </c>
      <c r="Z418" s="306" t="s">
        <v>2294</v>
      </c>
      <c r="AA418" s="306"/>
      <c r="AB418" s="296" t="str">
        <f t="shared" si="25"/>
        <v>18x9, 8x6.5, -12 OS</v>
      </c>
      <c r="AC418" s="308" t="s">
        <v>1603</v>
      </c>
      <c r="AD418" s="298">
        <f>IFERROR(VLOOKUP(AC418,ACCESSORIES!F:J,5,FALSE),"N/A")</f>
        <v>33</v>
      </c>
      <c r="AE418" s="308" t="s">
        <v>85</v>
      </c>
      <c r="AF418" s="309" t="s">
        <v>85</v>
      </c>
      <c r="AG418" s="308"/>
      <c r="AH418" s="308" t="s">
        <v>1938</v>
      </c>
      <c r="AI418" s="299">
        <f>IFERROR(VLOOKUP(AH418,ACCESSORIES!F:J,5,FALSE),"N/A")</f>
        <v>1.1000000000000001</v>
      </c>
      <c r="AJ418" s="309" t="s">
        <v>266</v>
      </c>
      <c r="AK418" s="309" t="s">
        <v>85</v>
      </c>
      <c r="AL418" s="40" t="str">
        <f>IFERROR(VLOOKUP(AK418,ACCESSORIES!F:J,5,FALSE),"N/A")</f>
        <v>N/A</v>
      </c>
      <c r="AM418" s="309" t="s">
        <v>85</v>
      </c>
      <c r="AN418" s="309">
        <v>16.100000000000001</v>
      </c>
      <c r="AO418" s="309"/>
      <c r="AP418" s="309">
        <v>5</v>
      </c>
      <c r="AQ418" s="309">
        <v>20</v>
      </c>
      <c r="AR418" s="309"/>
      <c r="AS418" s="309">
        <v>40</v>
      </c>
      <c r="AT418" s="309"/>
      <c r="AU418" s="309">
        <v>215</v>
      </c>
      <c r="AV418" s="309">
        <v>123</v>
      </c>
      <c r="AW418" s="309">
        <v>93</v>
      </c>
      <c r="AX418" s="81"/>
      <c r="AY418" s="309"/>
      <c r="AZ418" s="310" t="s">
        <v>85</v>
      </c>
      <c r="BA418" s="98" t="str">
        <f>IFERROR(VLOOKUP(AZ418,ACCESSORIES!F:J,5,FALSE),"N/A")</f>
        <v>N/A</v>
      </c>
      <c r="BB418" s="99" t="s">
        <v>85</v>
      </c>
      <c r="BC418" s="98" t="str">
        <f>IFERROR(VLOOKUP(BB418,ACCESSORIES!F:J,5,FALSE),"N/A")</f>
        <v>N/A</v>
      </c>
      <c r="BD418" s="310">
        <v>36.200000000000003</v>
      </c>
      <c r="BE418" s="309">
        <v>20.5</v>
      </c>
      <c r="BF418" s="309">
        <v>20.5</v>
      </c>
      <c r="BG418" s="309">
        <v>11.2</v>
      </c>
      <c r="BH418" s="379">
        <f t="shared" si="26"/>
        <v>7.7130632835199969E-2</v>
      </c>
      <c r="BI418" s="303">
        <v>36</v>
      </c>
      <c r="BJ418" s="309" t="s">
        <v>3930</v>
      </c>
      <c r="BK418" s="80" t="s">
        <v>4050</v>
      </c>
      <c r="BL418" s="309" t="s">
        <v>2345</v>
      </c>
      <c r="BM418" s="309" t="s">
        <v>1166</v>
      </c>
      <c r="BN418" s="309" t="s">
        <v>1186</v>
      </c>
      <c r="BO418" s="309" t="s">
        <v>1203</v>
      </c>
      <c r="BP418" s="309"/>
      <c r="BQ418" s="309"/>
      <c r="BR418" s="309"/>
      <c r="BS418" s="309"/>
      <c r="BT418" s="309"/>
      <c r="BU418" s="309"/>
      <c r="BV418" s="309"/>
      <c r="BW418" s="309" t="s">
        <v>2523</v>
      </c>
      <c r="BX418" s="309"/>
      <c r="BY418" s="309" t="s">
        <v>2524</v>
      </c>
      <c r="BZ418" s="324" t="str">
        <f t="shared" si="22"/>
        <v>DISCONTINUED - MR311 Vex, 18x9, -12mm Offset, 8x6.5, 130.81mm Centerbore, Matte Black</v>
      </c>
      <c r="CA418" s="324" t="s">
        <v>3880</v>
      </c>
      <c r="CB418" s="324" t="s">
        <v>3879</v>
      </c>
      <c r="CC418" s="313" t="str">
        <f t="shared" si="24"/>
        <v>STREET (3XX)</v>
      </c>
    </row>
    <row r="419" spans="1:81" s="301" customFormat="1" ht="15.75" customHeight="1">
      <c r="A419" s="22">
        <f t="shared" si="23"/>
        <v>416</v>
      </c>
      <c r="B419" s="99" t="s">
        <v>84</v>
      </c>
      <c r="C419" s="29" t="s">
        <v>1072</v>
      </c>
      <c r="D419" s="303" t="s">
        <v>1122</v>
      </c>
      <c r="E419" s="304" t="s">
        <v>2790</v>
      </c>
      <c r="F419" s="304"/>
      <c r="G419" s="304"/>
      <c r="H419" s="304" t="s">
        <v>727</v>
      </c>
      <c r="I419" s="336">
        <v>42370</v>
      </c>
      <c r="J419" s="302">
        <v>43423</v>
      </c>
      <c r="K419" s="293" t="s">
        <v>1274</v>
      </c>
      <c r="L419" s="305">
        <v>249.5</v>
      </c>
      <c r="M419" s="295"/>
      <c r="N419" s="295"/>
      <c r="O419" s="303">
        <v>18</v>
      </c>
      <c r="P419" s="8">
        <v>9</v>
      </c>
      <c r="Q419" s="29" t="s">
        <v>1764</v>
      </c>
      <c r="R419" s="303">
        <v>8</v>
      </c>
      <c r="S419" s="303">
        <v>180</v>
      </c>
      <c r="T419" s="306">
        <v>-12</v>
      </c>
      <c r="U419" s="331">
        <v>4.5</v>
      </c>
      <c r="V419" s="303" t="s">
        <v>85</v>
      </c>
      <c r="W419" s="311">
        <v>130.81</v>
      </c>
      <c r="X419" s="307">
        <v>32.700000000000003</v>
      </c>
      <c r="Y419" s="306">
        <v>3640</v>
      </c>
      <c r="Z419" s="306" t="s">
        <v>2294</v>
      </c>
      <c r="AA419" s="306"/>
      <c r="AB419" s="296" t="str">
        <f t="shared" si="25"/>
        <v>18x9, 8x180, -12 OS</v>
      </c>
      <c r="AC419" s="308" t="s">
        <v>1603</v>
      </c>
      <c r="AD419" s="298">
        <f>IFERROR(VLOOKUP(AC419,ACCESSORIES!F:J,5,FALSE),"N/A")</f>
        <v>33</v>
      </c>
      <c r="AE419" s="308" t="s">
        <v>85</v>
      </c>
      <c r="AF419" s="309" t="s">
        <v>85</v>
      </c>
      <c r="AG419" s="308"/>
      <c r="AH419" s="308" t="s">
        <v>1938</v>
      </c>
      <c r="AI419" s="299">
        <f>IFERROR(VLOOKUP(AH419,ACCESSORIES!F:J,5,FALSE),"N/A")</f>
        <v>1.1000000000000001</v>
      </c>
      <c r="AJ419" s="309" t="s">
        <v>266</v>
      </c>
      <c r="AK419" s="309" t="s">
        <v>85</v>
      </c>
      <c r="AL419" s="40" t="str">
        <f>IFERROR(VLOOKUP(AK419,ACCESSORIES!F:J,5,FALSE),"N/A")</f>
        <v>N/A</v>
      </c>
      <c r="AM419" s="309" t="s">
        <v>85</v>
      </c>
      <c r="AN419" s="309">
        <v>16.100000000000001</v>
      </c>
      <c r="AO419" s="309"/>
      <c r="AP419" s="309">
        <v>10</v>
      </c>
      <c r="AQ419" s="309">
        <v>25</v>
      </c>
      <c r="AR419" s="309"/>
      <c r="AS419" s="309">
        <v>34</v>
      </c>
      <c r="AT419" s="309"/>
      <c r="AU419" s="309">
        <v>210</v>
      </c>
      <c r="AV419" s="309">
        <v>123</v>
      </c>
      <c r="AW419" s="309">
        <v>93</v>
      </c>
      <c r="AX419" s="81"/>
      <c r="AY419" s="309"/>
      <c r="AZ419" s="310" t="s">
        <v>85</v>
      </c>
      <c r="BA419" s="98" t="str">
        <f>IFERROR(VLOOKUP(AZ419,ACCESSORIES!F:J,5,FALSE),"N/A")</f>
        <v>N/A</v>
      </c>
      <c r="BB419" s="99" t="s">
        <v>85</v>
      </c>
      <c r="BC419" s="98" t="str">
        <f>IFERROR(VLOOKUP(BB419,ACCESSORIES!F:J,5,FALSE),"N/A")</f>
        <v>N/A</v>
      </c>
      <c r="BD419" s="310">
        <v>36.200000000000003</v>
      </c>
      <c r="BE419" s="309">
        <v>20.5</v>
      </c>
      <c r="BF419" s="309">
        <v>20.5</v>
      </c>
      <c r="BG419" s="309">
        <v>11.2</v>
      </c>
      <c r="BH419" s="379">
        <f t="shared" si="26"/>
        <v>7.7130632835199969E-2</v>
      </c>
      <c r="BI419" s="303">
        <v>36</v>
      </c>
      <c r="BJ419" s="309" t="s">
        <v>3930</v>
      </c>
      <c r="BK419" s="80" t="s">
        <v>4050</v>
      </c>
      <c r="BL419" s="309" t="s">
        <v>2345</v>
      </c>
      <c r="BM419" s="309" t="s">
        <v>1166</v>
      </c>
      <c r="BN419" s="309" t="s">
        <v>1186</v>
      </c>
      <c r="BO419" s="309" t="s">
        <v>1203</v>
      </c>
      <c r="BP419" s="309"/>
      <c r="BQ419" s="309"/>
      <c r="BR419" s="309"/>
      <c r="BS419" s="309"/>
      <c r="BT419" s="309"/>
      <c r="BU419" s="309"/>
      <c r="BV419" s="309"/>
      <c r="BW419" s="309" t="s">
        <v>2523</v>
      </c>
      <c r="BX419" s="309"/>
      <c r="BY419" s="309" t="s">
        <v>2524</v>
      </c>
      <c r="BZ419" s="324" t="str">
        <f t="shared" si="22"/>
        <v>DISCONTINUED - MR311 Vex, 18x9, -12mm Offset, 8x180, 130.81mm Centerbore, Matte Black</v>
      </c>
      <c r="CA419" s="324" t="s">
        <v>3880</v>
      </c>
      <c r="CB419" s="324" t="s">
        <v>3879</v>
      </c>
      <c r="CC419" s="313" t="str">
        <f t="shared" si="24"/>
        <v>STREET (3XX)</v>
      </c>
    </row>
    <row r="420" spans="1:81" s="301" customFormat="1" ht="15.75" customHeight="1">
      <c r="A420" s="22">
        <f t="shared" si="23"/>
        <v>417</v>
      </c>
      <c r="B420" s="99" t="s">
        <v>84</v>
      </c>
      <c r="C420" s="29" t="s">
        <v>1072</v>
      </c>
      <c r="D420" s="303" t="s">
        <v>1122</v>
      </c>
      <c r="E420" s="304" t="s">
        <v>2787</v>
      </c>
      <c r="F420" s="304"/>
      <c r="G420" s="304"/>
      <c r="H420" s="304" t="s">
        <v>732</v>
      </c>
      <c r="I420" s="336">
        <v>42370</v>
      </c>
      <c r="J420" s="302">
        <v>43423</v>
      </c>
      <c r="K420" s="293" t="s">
        <v>1274</v>
      </c>
      <c r="L420" s="305">
        <v>265.5</v>
      </c>
      <c r="M420" s="295"/>
      <c r="N420" s="295"/>
      <c r="O420" s="303">
        <v>18</v>
      </c>
      <c r="P420" s="8">
        <v>9</v>
      </c>
      <c r="Q420" s="29" t="s">
        <v>1751</v>
      </c>
      <c r="R420" s="303">
        <v>5</v>
      </c>
      <c r="S420" s="303">
        <v>150</v>
      </c>
      <c r="T420" s="306">
        <v>18</v>
      </c>
      <c r="U420" s="331">
        <v>5.75</v>
      </c>
      <c r="V420" s="303" t="s">
        <v>85</v>
      </c>
      <c r="W420" s="311">
        <v>110.5</v>
      </c>
      <c r="X420" s="307">
        <v>33</v>
      </c>
      <c r="Y420" s="306">
        <v>2650</v>
      </c>
      <c r="Z420" s="306" t="s">
        <v>5460</v>
      </c>
      <c r="AA420" s="306"/>
      <c r="AB420" s="296" t="str">
        <f t="shared" si="25"/>
        <v>18x9, 5x150, 18 OS</v>
      </c>
      <c r="AC420" s="308" t="s">
        <v>1637</v>
      </c>
      <c r="AD420" s="298">
        <f>IFERROR(VLOOKUP(AC420,ACCESSORIES!F:J,5,FALSE),"N/A")</f>
        <v>38.5</v>
      </c>
      <c r="AE420" s="308" t="s">
        <v>1800</v>
      </c>
      <c r="AF420" s="309" t="s">
        <v>1888</v>
      </c>
      <c r="AG420" s="308"/>
      <c r="AH420" s="308" t="s">
        <v>1938</v>
      </c>
      <c r="AI420" s="299">
        <f>IFERROR(VLOOKUP(AH420,ACCESSORIES!F:J,5,FALSE),"N/A")</f>
        <v>1.1000000000000001</v>
      </c>
      <c r="AJ420" s="309" t="s">
        <v>265</v>
      </c>
      <c r="AK420" s="309" t="s">
        <v>85</v>
      </c>
      <c r="AL420" s="40" t="str">
        <f>IFERROR(VLOOKUP(AK420,ACCESSORIES!F:J,5,FALSE),"N/A")</f>
        <v>N/A</v>
      </c>
      <c r="AM420" s="309" t="s">
        <v>85</v>
      </c>
      <c r="AN420" s="309">
        <v>16.100000000000001</v>
      </c>
      <c r="AO420" s="309"/>
      <c r="AP420" s="309">
        <v>10</v>
      </c>
      <c r="AQ420" s="309">
        <v>25</v>
      </c>
      <c r="AR420" s="309"/>
      <c r="AS420" s="309">
        <v>34</v>
      </c>
      <c r="AT420" s="309"/>
      <c r="AU420" s="309">
        <v>210</v>
      </c>
      <c r="AV420" s="309">
        <v>110.5</v>
      </c>
      <c r="AW420" s="309">
        <v>42</v>
      </c>
      <c r="AX420" s="81"/>
      <c r="AY420" s="309"/>
      <c r="AZ420" s="310" t="s">
        <v>85</v>
      </c>
      <c r="BA420" s="98" t="str">
        <f>IFERROR(VLOOKUP(AZ420,ACCESSORIES!F:J,5,FALSE),"N/A")</f>
        <v>N/A</v>
      </c>
      <c r="BB420" s="99" t="s">
        <v>85</v>
      </c>
      <c r="BC420" s="98" t="str">
        <f>IFERROR(VLOOKUP(BB420,ACCESSORIES!F:J,5,FALSE),"N/A")</f>
        <v>N/A</v>
      </c>
      <c r="BD420" s="310">
        <v>36.5</v>
      </c>
      <c r="BE420" s="309">
        <v>20.5</v>
      </c>
      <c r="BF420" s="309">
        <v>20.5</v>
      </c>
      <c r="BG420" s="309">
        <v>11.2</v>
      </c>
      <c r="BH420" s="379">
        <f t="shared" si="26"/>
        <v>7.7130632835199969E-2</v>
      </c>
      <c r="BI420" s="303">
        <v>36</v>
      </c>
      <c r="BJ420" s="309" t="s">
        <v>3930</v>
      </c>
      <c r="BK420" s="80" t="s">
        <v>4050</v>
      </c>
      <c r="BL420" s="309" t="s">
        <v>2344</v>
      </c>
      <c r="BM420" s="309" t="s">
        <v>1166</v>
      </c>
      <c r="BN420" s="309" t="s">
        <v>1186</v>
      </c>
      <c r="BO420" s="309" t="s">
        <v>1203</v>
      </c>
      <c r="BP420" s="309"/>
      <c r="BQ420" s="309"/>
      <c r="BR420" s="309"/>
      <c r="BS420" s="309"/>
      <c r="BT420" s="309"/>
      <c r="BU420" s="309"/>
      <c r="BV420" s="309"/>
      <c r="BW420" s="309" t="s">
        <v>2527</v>
      </c>
      <c r="BX420" s="309"/>
      <c r="BY420" s="309" t="s">
        <v>2528</v>
      </c>
      <c r="BZ420" s="324" t="str">
        <f t="shared" si="22"/>
        <v>DISCONTINUED - MR311 Vex, 18x9, +18mm Offset, 5x150, 110.5mm Centerbore, Titanium - Matte Black  Lip</v>
      </c>
      <c r="CA420" s="324" t="s">
        <v>3880</v>
      </c>
      <c r="CB420" s="324" t="s">
        <v>3879</v>
      </c>
      <c r="CC420" s="313" t="str">
        <f t="shared" si="24"/>
        <v>STREET (3XX)</v>
      </c>
    </row>
    <row r="421" spans="1:81" s="301" customFormat="1" ht="15.75" customHeight="1">
      <c r="A421" s="22">
        <f t="shared" si="23"/>
        <v>418</v>
      </c>
      <c r="B421" s="99" t="s">
        <v>84</v>
      </c>
      <c r="C421" s="29" t="s">
        <v>1072</v>
      </c>
      <c r="D421" s="303" t="s">
        <v>1122</v>
      </c>
      <c r="E421" s="304" t="s">
        <v>2788</v>
      </c>
      <c r="F421" s="304"/>
      <c r="G421" s="304"/>
      <c r="H421" s="304" t="s">
        <v>735</v>
      </c>
      <c r="I421" s="336">
        <v>42370</v>
      </c>
      <c r="J421" s="302">
        <v>43423</v>
      </c>
      <c r="K421" s="293" t="s">
        <v>1274</v>
      </c>
      <c r="L421" s="305">
        <v>249.5</v>
      </c>
      <c r="M421" s="295"/>
      <c r="N421" s="295"/>
      <c r="O421" s="303">
        <v>18</v>
      </c>
      <c r="P421" s="8">
        <v>9</v>
      </c>
      <c r="Q421" s="29" t="s">
        <v>1123</v>
      </c>
      <c r="R421" s="303">
        <v>6</v>
      </c>
      <c r="S421" s="303">
        <v>5.5</v>
      </c>
      <c r="T421" s="306">
        <v>18</v>
      </c>
      <c r="U421" s="331">
        <v>5.75</v>
      </c>
      <c r="V421" s="303" t="s">
        <v>85</v>
      </c>
      <c r="W421" s="311">
        <v>106.25</v>
      </c>
      <c r="X421" s="307">
        <v>33</v>
      </c>
      <c r="Y421" s="306">
        <v>2650</v>
      </c>
      <c r="Z421" s="306" t="s">
        <v>2294</v>
      </c>
      <c r="AA421" s="306"/>
      <c r="AB421" s="296" t="str">
        <f t="shared" si="25"/>
        <v>18x9, 6x5.5, 18 OS</v>
      </c>
      <c r="AC421" s="308" t="s">
        <v>1634</v>
      </c>
      <c r="AD421" s="298">
        <f>IFERROR(VLOOKUP(AC421,ACCESSORIES!F:J,5,FALSE),"N/A")</f>
        <v>38.5</v>
      </c>
      <c r="AE421" s="308" t="s">
        <v>1799</v>
      </c>
      <c r="AF421" s="309" t="s">
        <v>1888</v>
      </c>
      <c r="AG421" s="308"/>
      <c r="AH421" s="308" t="s">
        <v>1938</v>
      </c>
      <c r="AI421" s="299">
        <f>IFERROR(VLOOKUP(AH421,ACCESSORIES!F:J,5,FALSE),"N/A")</f>
        <v>1.1000000000000001</v>
      </c>
      <c r="AJ421" s="309" t="s">
        <v>265</v>
      </c>
      <c r="AK421" s="309" t="s">
        <v>1709</v>
      </c>
      <c r="AL421" s="40">
        <f>IFERROR(VLOOKUP(AK421,ACCESSORIES!F:J,5,FALSE),"N/A")</f>
        <v>2.75</v>
      </c>
      <c r="AM421" s="309">
        <v>78.3</v>
      </c>
      <c r="AN421" s="309">
        <v>16.100000000000001</v>
      </c>
      <c r="AO421" s="309"/>
      <c r="AP421" s="309">
        <v>3</v>
      </c>
      <c r="AQ421" s="309">
        <v>3</v>
      </c>
      <c r="AR421" s="309"/>
      <c r="AS421" s="309">
        <v>37</v>
      </c>
      <c r="AT421" s="309"/>
      <c r="AU421" s="309">
        <v>215</v>
      </c>
      <c r="AV421" s="309">
        <v>123</v>
      </c>
      <c r="AW421" s="309">
        <v>93</v>
      </c>
      <c r="AX421" s="81"/>
      <c r="AY421" s="309"/>
      <c r="AZ421" s="310" t="s">
        <v>85</v>
      </c>
      <c r="BA421" s="98" t="str">
        <f>IFERROR(VLOOKUP(AZ421,ACCESSORIES!F:J,5,FALSE),"N/A")</f>
        <v>N/A</v>
      </c>
      <c r="BB421" s="99" t="s">
        <v>85</v>
      </c>
      <c r="BC421" s="98" t="str">
        <f>IFERROR(VLOOKUP(BB421,ACCESSORIES!F:J,5,FALSE),"N/A")</f>
        <v>N/A</v>
      </c>
      <c r="BD421" s="310">
        <v>36.5</v>
      </c>
      <c r="BE421" s="309">
        <v>20.5</v>
      </c>
      <c r="BF421" s="309">
        <v>20.5</v>
      </c>
      <c r="BG421" s="309">
        <v>11.2</v>
      </c>
      <c r="BH421" s="379">
        <f t="shared" si="26"/>
        <v>7.7130632835199969E-2</v>
      </c>
      <c r="BI421" s="303">
        <v>36</v>
      </c>
      <c r="BJ421" s="309" t="s">
        <v>3930</v>
      </c>
      <c r="BK421" s="80" t="s">
        <v>4050</v>
      </c>
      <c r="BL421" s="309" t="s">
        <v>2345</v>
      </c>
      <c r="BM421" s="309" t="s">
        <v>1166</v>
      </c>
      <c r="BN421" s="309" t="s">
        <v>1186</v>
      </c>
      <c r="BO421" s="309" t="s">
        <v>1203</v>
      </c>
      <c r="BP421" s="309"/>
      <c r="BQ421" s="309"/>
      <c r="BR421" s="309"/>
      <c r="BS421" s="309"/>
      <c r="BT421" s="309"/>
      <c r="BU421" s="309"/>
      <c r="BV421" s="309"/>
      <c r="BW421" s="309" t="s">
        <v>2519</v>
      </c>
      <c r="BX421" s="309"/>
      <c r="BY421" s="309" t="s">
        <v>2520</v>
      </c>
      <c r="BZ421" s="324" t="str">
        <f t="shared" si="22"/>
        <v>DISCONTINUED - MR311 Vex, 18x9, +18mm Offset, 6x5.5, 106.25mm Centerbore, Matte Black</v>
      </c>
      <c r="CA421" s="324" t="s">
        <v>3880</v>
      </c>
      <c r="CB421" s="324" t="s">
        <v>3879</v>
      </c>
      <c r="CC421" s="313" t="str">
        <f t="shared" si="24"/>
        <v>STREET (3XX)</v>
      </c>
    </row>
    <row r="422" spans="1:81" s="301" customFormat="1" ht="15.75" customHeight="1">
      <c r="A422" s="22">
        <f t="shared" si="23"/>
        <v>419</v>
      </c>
      <c r="B422" s="99" t="s">
        <v>84</v>
      </c>
      <c r="C422" s="29" t="s">
        <v>1072</v>
      </c>
      <c r="D422" s="303" t="s">
        <v>1122</v>
      </c>
      <c r="E422" s="304" t="s">
        <v>2791</v>
      </c>
      <c r="F422" s="304"/>
      <c r="G422" s="304"/>
      <c r="H422" s="304" t="s">
        <v>741</v>
      </c>
      <c r="I422" s="336">
        <v>42370</v>
      </c>
      <c r="J422" s="302">
        <v>43423</v>
      </c>
      <c r="K422" s="293" t="s">
        <v>1274</v>
      </c>
      <c r="L422" s="305">
        <v>249.5</v>
      </c>
      <c r="M422" s="295"/>
      <c r="N422" s="295"/>
      <c r="O422" s="303">
        <v>18</v>
      </c>
      <c r="P422" s="8">
        <v>9</v>
      </c>
      <c r="Q422" s="29" t="s">
        <v>1764</v>
      </c>
      <c r="R422" s="303">
        <v>8</v>
      </c>
      <c r="S422" s="303">
        <v>180</v>
      </c>
      <c r="T422" s="306">
        <v>18</v>
      </c>
      <c r="U422" s="331">
        <v>5.75</v>
      </c>
      <c r="V422" s="303" t="s">
        <v>85</v>
      </c>
      <c r="W422" s="311">
        <v>130.81</v>
      </c>
      <c r="X422" s="307">
        <v>32.299999999999997</v>
      </c>
      <c r="Y422" s="306">
        <v>3640</v>
      </c>
      <c r="Z422" s="306" t="s">
        <v>2294</v>
      </c>
      <c r="AA422" s="306"/>
      <c r="AB422" s="296" t="str">
        <f t="shared" si="25"/>
        <v>18x9, 8x180, 18 OS</v>
      </c>
      <c r="AC422" s="308" t="s">
        <v>1603</v>
      </c>
      <c r="AD422" s="298">
        <f>IFERROR(VLOOKUP(AC422,ACCESSORIES!F:J,5,FALSE),"N/A")</f>
        <v>33</v>
      </c>
      <c r="AE422" s="308" t="s">
        <v>85</v>
      </c>
      <c r="AF422" s="309" t="s">
        <v>85</v>
      </c>
      <c r="AG422" s="308"/>
      <c r="AH422" s="308" t="s">
        <v>1938</v>
      </c>
      <c r="AI422" s="299">
        <f>IFERROR(VLOOKUP(AH422,ACCESSORIES!F:J,5,FALSE),"N/A")</f>
        <v>1.1000000000000001</v>
      </c>
      <c r="AJ422" s="309" t="s">
        <v>266</v>
      </c>
      <c r="AK422" s="309" t="s">
        <v>85</v>
      </c>
      <c r="AL422" s="40" t="str">
        <f>IFERROR(VLOOKUP(AK422,ACCESSORIES!F:J,5,FALSE),"N/A")</f>
        <v>N/A</v>
      </c>
      <c r="AM422" s="309" t="s">
        <v>85</v>
      </c>
      <c r="AN422" s="309">
        <v>16.100000000000001</v>
      </c>
      <c r="AO422" s="309"/>
      <c r="AP422" s="309">
        <v>3</v>
      </c>
      <c r="AQ422" s="309">
        <v>3</v>
      </c>
      <c r="AR422" s="309"/>
      <c r="AS422" s="309">
        <v>34</v>
      </c>
      <c r="AT422" s="309"/>
      <c r="AU422" s="309">
        <v>215</v>
      </c>
      <c r="AV422" s="309">
        <v>123</v>
      </c>
      <c r="AW422" s="309">
        <v>93</v>
      </c>
      <c r="AX422" s="81"/>
      <c r="AY422" s="309"/>
      <c r="AZ422" s="310" t="s">
        <v>85</v>
      </c>
      <c r="BA422" s="98" t="str">
        <f>IFERROR(VLOOKUP(AZ422,ACCESSORIES!F:J,5,FALSE),"N/A")</f>
        <v>N/A</v>
      </c>
      <c r="BB422" s="99" t="s">
        <v>85</v>
      </c>
      <c r="BC422" s="98" t="str">
        <f>IFERROR(VLOOKUP(BB422,ACCESSORIES!F:J,5,FALSE),"N/A")</f>
        <v>N/A</v>
      </c>
      <c r="BD422" s="310">
        <v>35.799999999999997</v>
      </c>
      <c r="BE422" s="309">
        <v>20.5</v>
      </c>
      <c r="BF422" s="309">
        <v>20.5</v>
      </c>
      <c r="BG422" s="309">
        <v>11.2</v>
      </c>
      <c r="BH422" s="379">
        <f t="shared" si="26"/>
        <v>7.7130632835199969E-2</v>
      </c>
      <c r="BI422" s="303">
        <v>36</v>
      </c>
      <c r="BJ422" s="309" t="s">
        <v>3930</v>
      </c>
      <c r="BK422" s="80" t="s">
        <v>4050</v>
      </c>
      <c r="BL422" s="309" t="s">
        <v>2345</v>
      </c>
      <c r="BM422" s="309" t="s">
        <v>1166</v>
      </c>
      <c r="BN422" s="309" t="s">
        <v>1186</v>
      </c>
      <c r="BO422" s="309" t="s">
        <v>1203</v>
      </c>
      <c r="BP422" s="309"/>
      <c r="BQ422" s="309"/>
      <c r="BR422" s="309"/>
      <c r="BS422" s="309"/>
      <c r="BT422" s="309"/>
      <c r="BU422" s="309"/>
      <c r="BV422" s="309"/>
      <c r="BW422" s="309" t="s">
        <v>2523</v>
      </c>
      <c r="BX422" s="309"/>
      <c r="BY422" s="309" t="s">
        <v>2524</v>
      </c>
      <c r="BZ422" s="324" t="str">
        <f t="shared" si="22"/>
        <v>DISCONTINUED - MR311 Vex, 18x9, +18mm Offset, 8x180, 130.81mm Centerbore, Matte Black</v>
      </c>
      <c r="CA422" s="324" t="s">
        <v>3880</v>
      </c>
      <c r="CB422" s="324" t="s">
        <v>3879</v>
      </c>
      <c r="CC422" s="313" t="str">
        <f t="shared" si="24"/>
        <v>STREET (3XX)</v>
      </c>
    </row>
    <row r="423" spans="1:81" s="301" customFormat="1" ht="15.75" customHeight="1">
      <c r="A423" s="22">
        <f t="shared" si="23"/>
        <v>420</v>
      </c>
      <c r="B423" s="99" t="s">
        <v>84</v>
      </c>
      <c r="C423" s="29" t="s">
        <v>1090</v>
      </c>
      <c r="D423" s="303" t="s">
        <v>1108</v>
      </c>
      <c r="E423" s="304" t="s">
        <v>2761</v>
      </c>
      <c r="F423" s="304"/>
      <c r="G423" s="304"/>
      <c r="H423" s="304" t="s">
        <v>874</v>
      </c>
      <c r="I423" s="336">
        <v>41275</v>
      </c>
      <c r="J423" s="302">
        <v>43423</v>
      </c>
      <c r="K423" s="293" t="s">
        <v>1274</v>
      </c>
      <c r="L423" s="305">
        <v>299.5</v>
      </c>
      <c r="M423" s="295"/>
      <c r="N423" s="295"/>
      <c r="O423" s="303">
        <v>17</v>
      </c>
      <c r="P423" s="8">
        <v>8.5</v>
      </c>
      <c r="Q423" s="29" t="s">
        <v>1762</v>
      </c>
      <c r="R423" s="303">
        <v>8</v>
      </c>
      <c r="S423" s="303">
        <v>6.5</v>
      </c>
      <c r="T423" s="306">
        <v>0</v>
      </c>
      <c r="U423" s="331">
        <v>4.75</v>
      </c>
      <c r="V423" s="303" t="s">
        <v>85</v>
      </c>
      <c r="W423" s="311">
        <v>130.81</v>
      </c>
      <c r="X423" s="307">
        <v>31.4</v>
      </c>
      <c r="Y423" s="306">
        <v>3600</v>
      </c>
      <c r="Z423" s="306" t="s">
        <v>5455</v>
      </c>
      <c r="AA423" s="306"/>
      <c r="AB423" s="296" t="str">
        <f t="shared" si="25"/>
        <v>17x8.5, 8x6.5, 0 OS</v>
      </c>
      <c r="AC423" s="308" t="s">
        <v>1603</v>
      </c>
      <c r="AD423" s="298">
        <f>IFERROR(VLOOKUP(AC423,ACCESSORIES!F:J,5,FALSE),"N/A")</f>
        <v>33</v>
      </c>
      <c r="AE423" s="308" t="s">
        <v>85</v>
      </c>
      <c r="AF423" s="309" t="s">
        <v>85</v>
      </c>
      <c r="AG423" s="308"/>
      <c r="AH423" s="308" t="s">
        <v>85</v>
      </c>
      <c r="AI423" s="299" t="str">
        <f>IFERROR(VLOOKUP(AH423,ACCESSORIES!F:J,5,FALSE),"N/A")</f>
        <v>N/A</v>
      </c>
      <c r="AJ423" s="309" t="s">
        <v>266</v>
      </c>
      <c r="AK423" s="309" t="s">
        <v>85</v>
      </c>
      <c r="AL423" s="40" t="str">
        <f>IFERROR(VLOOKUP(AK423,ACCESSORIES!F:J,5,FALSE),"N/A")</f>
        <v>N/A</v>
      </c>
      <c r="AM423" s="309" t="s">
        <v>85</v>
      </c>
      <c r="AN423" s="309">
        <v>16</v>
      </c>
      <c r="AO423" s="309"/>
      <c r="AP423" s="309">
        <v>0</v>
      </c>
      <c r="AQ423" s="309">
        <v>0</v>
      </c>
      <c r="AR423" s="309"/>
      <c r="AS423" s="309">
        <v>40</v>
      </c>
      <c r="AT423" s="309"/>
      <c r="AU423" s="309">
        <v>200</v>
      </c>
      <c r="AV423" s="309">
        <v>123</v>
      </c>
      <c r="AW423" s="309">
        <v>93</v>
      </c>
      <c r="AX423" s="81"/>
      <c r="AY423" s="309"/>
      <c r="AZ423" s="310" t="s">
        <v>1533</v>
      </c>
      <c r="BA423" s="98" t="str">
        <f>IFERROR(VLOOKUP(AZ423,ACCESSORIES!F:J,5,FALSE),"N/A")</f>
        <v>N/A</v>
      </c>
      <c r="BB423" s="99" t="s">
        <v>1521</v>
      </c>
      <c r="BC423" s="98">
        <f>IFERROR(VLOOKUP(BB423,ACCESSORIES!F:J,5,FALSE),"N/A")</f>
        <v>11</v>
      </c>
      <c r="BD423" s="310">
        <v>34.9</v>
      </c>
      <c r="BE423" s="309">
        <v>19.899999999999999</v>
      </c>
      <c r="BF423" s="309">
        <v>19.899999999999999</v>
      </c>
      <c r="BG423" s="309">
        <v>11.1</v>
      </c>
      <c r="BH423" s="379">
        <f t="shared" si="26"/>
        <v>7.2032797482503977E-2</v>
      </c>
      <c r="BI423" s="303">
        <v>36</v>
      </c>
      <c r="BJ423" s="309" t="s">
        <v>3930</v>
      </c>
      <c r="BK423" s="80" t="s">
        <v>4050</v>
      </c>
      <c r="BL423" s="309" t="s">
        <v>1243</v>
      </c>
      <c r="BM423" s="309" t="s">
        <v>2349</v>
      </c>
      <c r="BN423" s="309"/>
      <c r="BO423" s="309"/>
      <c r="BP423" s="309"/>
      <c r="BQ423" s="309"/>
      <c r="BR423" s="309"/>
      <c r="BS423" s="309"/>
      <c r="BT423" s="309"/>
      <c r="BU423" s="309"/>
      <c r="BV423" s="309"/>
      <c r="BW423" s="309" t="s">
        <v>2552</v>
      </c>
      <c r="BX423" s="309"/>
      <c r="BY423" s="309"/>
      <c r="BZ423" s="324" t="str">
        <f t="shared" si="22"/>
        <v>DISCONTINUED - MR105 Beadlock, 17x8.5, 0mm Offset, 8x6.5, 130.81mm Centerbore, Machined - Matte Black Ring, w/ BH-H24125</v>
      </c>
      <c r="CA423" s="324" t="s">
        <v>3880</v>
      </c>
      <c r="CB423" s="324" t="s">
        <v>3879</v>
      </c>
      <c r="CC423" s="313" t="str">
        <f t="shared" si="24"/>
        <v>RACE (1XX)</v>
      </c>
    </row>
    <row r="424" spans="1:81" s="301" customFormat="1" ht="15.75" customHeight="1">
      <c r="A424" s="22">
        <f t="shared" si="23"/>
        <v>421</v>
      </c>
      <c r="B424" s="99" t="s">
        <v>84</v>
      </c>
      <c r="C424" s="29" t="s">
        <v>1093</v>
      </c>
      <c r="D424" s="303" t="s">
        <v>263</v>
      </c>
      <c r="E424" s="304" t="s">
        <v>2792</v>
      </c>
      <c r="F424" s="304"/>
      <c r="G424" s="304"/>
      <c r="H424" s="304" t="s">
        <v>909</v>
      </c>
      <c r="I424" s="336">
        <v>41640</v>
      </c>
      <c r="J424" s="302">
        <v>43423</v>
      </c>
      <c r="K424" s="293" t="s">
        <v>1274</v>
      </c>
      <c r="L424" s="305">
        <v>236.5</v>
      </c>
      <c r="M424" s="295"/>
      <c r="N424" s="295"/>
      <c r="O424" s="303">
        <v>18</v>
      </c>
      <c r="P424" s="8">
        <v>8</v>
      </c>
      <c r="Q424" s="29" t="s">
        <v>1845</v>
      </c>
      <c r="R424" s="303">
        <v>5</v>
      </c>
      <c r="S424" s="303">
        <v>4.5</v>
      </c>
      <c r="T424" s="306">
        <v>38</v>
      </c>
      <c r="U424" s="331">
        <v>6.1</v>
      </c>
      <c r="V424" s="303" t="s">
        <v>85</v>
      </c>
      <c r="W424" s="311">
        <v>67.099999999999994</v>
      </c>
      <c r="X424" s="307">
        <v>25.2</v>
      </c>
      <c r="Y424" s="306">
        <v>1850</v>
      </c>
      <c r="Z424" s="306" t="s">
        <v>2222</v>
      </c>
      <c r="AA424" s="306"/>
      <c r="AB424" s="296" t="str">
        <f t="shared" si="25"/>
        <v>18x8, 5x4.5, 38 OS</v>
      </c>
      <c r="AC424" s="308" t="s">
        <v>1624</v>
      </c>
      <c r="AD424" s="298">
        <f>IFERROR(VLOOKUP(AC424,ACCESSORIES!F:J,5,FALSE),"N/A")</f>
        <v>33</v>
      </c>
      <c r="AE424" s="308" t="s">
        <v>85</v>
      </c>
      <c r="AF424" s="309" t="s">
        <v>1886</v>
      </c>
      <c r="AG424" s="308"/>
      <c r="AH424" s="308" t="s">
        <v>85</v>
      </c>
      <c r="AI424" s="299" t="str">
        <f>IFERROR(VLOOKUP(AH424,ACCESSORIES!F:J,5,FALSE),"N/A")</f>
        <v>N/A</v>
      </c>
      <c r="AJ424" s="309" t="s">
        <v>265</v>
      </c>
      <c r="AK424" s="309" t="s">
        <v>1672</v>
      </c>
      <c r="AL424" s="40">
        <f>IFERROR(VLOOKUP(AK424,ACCESSORIES!F:J,5,FALSE),"N/A")</f>
        <v>2.75</v>
      </c>
      <c r="AM424" s="309">
        <v>56.1</v>
      </c>
      <c r="AN424" s="309">
        <v>16</v>
      </c>
      <c r="AO424" s="309"/>
      <c r="AP424" s="309">
        <v>18</v>
      </c>
      <c r="AQ424" s="309">
        <v>34</v>
      </c>
      <c r="AR424" s="309"/>
      <c r="AS424" s="309">
        <v>45</v>
      </c>
      <c r="AT424" s="309"/>
      <c r="AU424" s="309">
        <v>215</v>
      </c>
      <c r="AV424" s="309">
        <v>67.099999999999994</v>
      </c>
      <c r="AW424" s="309">
        <v>20.399999999999999</v>
      </c>
      <c r="AX424" s="81"/>
      <c r="AY424" s="309"/>
      <c r="AZ424" s="310" t="s">
        <v>85</v>
      </c>
      <c r="BA424" s="98" t="str">
        <f>IFERROR(VLOOKUP(AZ424,ACCESSORIES!F:J,5,FALSE),"N/A")</f>
        <v>N/A</v>
      </c>
      <c r="BB424" s="99" t="s">
        <v>85</v>
      </c>
      <c r="BC424" s="98" t="str">
        <f>IFERROR(VLOOKUP(BB424,ACCESSORIES!F:J,5,FALSE),"N/A")</f>
        <v>N/A</v>
      </c>
      <c r="BD424" s="310">
        <v>28.7</v>
      </c>
      <c r="BE424" s="309">
        <v>20.7</v>
      </c>
      <c r="BF424" s="309">
        <v>20.7</v>
      </c>
      <c r="BG424" s="309">
        <v>10</v>
      </c>
      <c r="BH424" s="379">
        <f t="shared" si="26"/>
        <v>7.0216930533599994E-2</v>
      </c>
      <c r="BI424" s="303">
        <v>36</v>
      </c>
      <c r="BJ424" s="309" t="s">
        <v>3930</v>
      </c>
      <c r="BK424" s="80" t="s">
        <v>4050</v>
      </c>
      <c r="BL424" s="309" t="s">
        <v>1248</v>
      </c>
      <c r="BM424" s="309" t="s">
        <v>1261</v>
      </c>
      <c r="BN424" s="309" t="s">
        <v>1186</v>
      </c>
      <c r="BO424" s="309"/>
      <c r="BP424" s="309"/>
      <c r="BQ424" s="309"/>
      <c r="BR424" s="309"/>
      <c r="BS424" s="309"/>
      <c r="BT424" s="309"/>
      <c r="BU424" s="309"/>
      <c r="BV424" s="309"/>
      <c r="BW424" s="309" t="s">
        <v>2559</v>
      </c>
      <c r="BX424" s="309"/>
      <c r="BY424" s="309" t="s">
        <v>2560</v>
      </c>
      <c r="BZ424" s="324" t="str">
        <f t="shared" si="22"/>
        <v>DISCONTINUED - MR502 RALLY, 18x8, +38mm Offset, 5x4.5, 67.1mm Centerbore, Titanium</v>
      </c>
      <c r="CA424" s="324" t="s">
        <v>3880</v>
      </c>
      <c r="CB424" s="324" t="s">
        <v>3879</v>
      </c>
      <c r="CC424" s="313" t="str">
        <f t="shared" si="24"/>
        <v>RALLY (5XX)</v>
      </c>
    </row>
    <row r="425" spans="1:81" s="301" customFormat="1" ht="15.75" customHeight="1">
      <c r="A425" s="22">
        <f t="shared" si="23"/>
        <v>422</v>
      </c>
      <c r="B425" s="99" t="s">
        <v>84</v>
      </c>
      <c r="C425" s="29" t="s">
        <v>1072</v>
      </c>
      <c r="D425" s="303" t="s">
        <v>1114</v>
      </c>
      <c r="E425" s="304" t="s">
        <v>2906</v>
      </c>
      <c r="F425" s="304"/>
      <c r="G425" s="304"/>
      <c r="H425" s="304" t="s">
        <v>297</v>
      </c>
      <c r="I425" s="336">
        <v>40544</v>
      </c>
      <c r="J425" s="302">
        <v>43444</v>
      </c>
      <c r="K425" s="293" t="s">
        <v>1274</v>
      </c>
      <c r="L425" s="305">
        <v>203.5</v>
      </c>
      <c r="M425" s="295"/>
      <c r="N425" s="295"/>
      <c r="O425" s="303">
        <v>17</v>
      </c>
      <c r="P425" s="8">
        <v>7.5</v>
      </c>
      <c r="Q425" s="29" t="s">
        <v>1845</v>
      </c>
      <c r="R425" s="303">
        <v>5</v>
      </c>
      <c r="S425" s="303">
        <v>4.5</v>
      </c>
      <c r="T425" s="306">
        <v>35</v>
      </c>
      <c r="U425" s="331">
        <v>5.6</v>
      </c>
      <c r="V425" s="303" t="s">
        <v>85</v>
      </c>
      <c r="W425" s="311">
        <v>83</v>
      </c>
      <c r="X425" s="307">
        <v>27.3</v>
      </c>
      <c r="Y425" s="306">
        <v>3000</v>
      </c>
      <c r="Z425" s="306" t="s">
        <v>2294</v>
      </c>
      <c r="AA425" s="306"/>
      <c r="AB425" s="296" t="str">
        <f t="shared" si="25"/>
        <v>17x7.5, 5x4.5, 35 OS</v>
      </c>
      <c r="AC425" s="308" t="s">
        <v>1588</v>
      </c>
      <c r="AD425" s="298">
        <f>IFERROR(VLOOKUP(AC425,ACCESSORIES!F:J,5,FALSE),"N/A")</f>
        <v>33</v>
      </c>
      <c r="AE425" s="308" t="s">
        <v>85</v>
      </c>
      <c r="AF425" s="309" t="s">
        <v>85</v>
      </c>
      <c r="AG425" s="308" t="s">
        <v>85</v>
      </c>
      <c r="AH425" s="308" t="s">
        <v>1937</v>
      </c>
      <c r="AI425" s="299">
        <f>IFERROR(VLOOKUP(AH425,ACCESSORIES!F:J,5,FALSE),"N/A")</f>
        <v>1.1000000000000001</v>
      </c>
      <c r="AJ425" s="309" t="s">
        <v>266</v>
      </c>
      <c r="AK425" s="309" t="s">
        <v>85</v>
      </c>
      <c r="AL425" s="40" t="str">
        <f>IFERROR(VLOOKUP(AK425,ACCESSORIES!F:J,5,FALSE),"N/A")</f>
        <v>N/A</v>
      </c>
      <c r="AM425" s="309" t="s">
        <v>85</v>
      </c>
      <c r="AN425" s="309">
        <v>16.2</v>
      </c>
      <c r="AO425" s="309"/>
      <c r="AP425" s="309">
        <v>3</v>
      </c>
      <c r="AQ425" s="309">
        <v>16</v>
      </c>
      <c r="AR425" s="309"/>
      <c r="AS425" s="309">
        <v>45</v>
      </c>
      <c r="AT425" s="309"/>
      <c r="AU425" s="309">
        <v>201</v>
      </c>
      <c r="AV425" s="309">
        <v>81.400000000000006</v>
      </c>
      <c r="AW425" s="309">
        <v>78</v>
      </c>
      <c r="AX425" s="81"/>
      <c r="AY425" s="309"/>
      <c r="AZ425" s="310" t="s">
        <v>85</v>
      </c>
      <c r="BA425" s="98" t="str">
        <f>IFERROR(VLOOKUP(AZ425,ACCESSORIES!F:J,5,FALSE),"N/A")</f>
        <v>N/A</v>
      </c>
      <c r="BB425" s="99" t="s">
        <v>85</v>
      </c>
      <c r="BC425" s="98" t="str">
        <f>IFERROR(VLOOKUP(BB425,ACCESSORIES!F:J,5,FALSE),"N/A")</f>
        <v>N/A</v>
      </c>
      <c r="BD425" s="310">
        <v>30.8</v>
      </c>
      <c r="BE425" s="309">
        <v>19.8</v>
      </c>
      <c r="BF425" s="309">
        <v>19.8</v>
      </c>
      <c r="BG425" s="309">
        <v>10.7</v>
      </c>
      <c r="BH425" s="379">
        <f t="shared" si="26"/>
        <v>6.8740914904991998E-2</v>
      </c>
      <c r="BI425" s="303">
        <v>36</v>
      </c>
      <c r="BJ425" s="309" t="s">
        <v>3930</v>
      </c>
      <c r="BK425" s="80" t="s">
        <v>4050</v>
      </c>
      <c r="BL425" s="309" t="s">
        <v>2818</v>
      </c>
      <c r="BM425" s="309" t="s">
        <v>2819</v>
      </c>
      <c r="BN425" s="309" t="s">
        <v>2820</v>
      </c>
      <c r="BO425" s="309" t="s">
        <v>2821</v>
      </c>
      <c r="BP425" s="309"/>
      <c r="BQ425" s="309"/>
      <c r="BR425" s="309"/>
      <c r="BS425" s="309"/>
      <c r="BT425" s="309"/>
      <c r="BU425" s="309"/>
      <c r="BV425" s="309"/>
      <c r="BW425" s="309" t="s">
        <v>2464</v>
      </c>
      <c r="BX425" s="309"/>
      <c r="BY425" s="309"/>
      <c r="BZ425" s="324" t="str">
        <f t="shared" si="22"/>
        <v>DISCONTINUED - MR301 The Standard, 17x7.5, +35mm Offset, 5x4.5, 83mm Centerbore, Matte Black</v>
      </c>
      <c r="CA425" s="324" t="s">
        <v>3880</v>
      </c>
      <c r="CB425" s="324" t="s">
        <v>3879</v>
      </c>
      <c r="CC425" s="313" t="str">
        <f t="shared" si="24"/>
        <v>STREET (3XX)</v>
      </c>
    </row>
    <row r="426" spans="1:81" s="301" customFormat="1" ht="15.75" customHeight="1">
      <c r="A426" s="22">
        <f t="shared" si="23"/>
        <v>423</v>
      </c>
      <c r="B426" s="99" t="s">
        <v>84</v>
      </c>
      <c r="C426" s="29" t="s">
        <v>1072</v>
      </c>
      <c r="D426" s="303" t="s">
        <v>1114</v>
      </c>
      <c r="E426" s="304" t="s">
        <v>2892</v>
      </c>
      <c r="F426" s="304"/>
      <c r="G426" s="304"/>
      <c r="H426" s="304" t="s">
        <v>361</v>
      </c>
      <c r="I426" s="336">
        <v>40544</v>
      </c>
      <c r="J426" s="302">
        <v>43444</v>
      </c>
      <c r="K426" s="293" t="s">
        <v>1274</v>
      </c>
      <c r="L426" s="305">
        <v>195.5</v>
      </c>
      <c r="M426" s="295"/>
      <c r="N426" s="295"/>
      <c r="O426" s="303">
        <v>17</v>
      </c>
      <c r="P426" s="8">
        <v>8.5</v>
      </c>
      <c r="Q426" s="29" t="s">
        <v>1764</v>
      </c>
      <c r="R426" s="303">
        <v>8</v>
      </c>
      <c r="S426" s="303">
        <v>180</v>
      </c>
      <c r="T426" s="306">
        <v>0</v>
      </c>
      <c r="U426" s="331">
        <v>4.75</v>
      </c>
      <c r="V426" s="303" t="s">
        <v>85</v>
      </c>
      <c r="W426" s="311">
        <v>130.81</v>
      </c>
      <c r="X426" s="307">
        <v>27</v>
      </c>
      <c r="Y426" s="306">
        <v>3600</v>
      </c>
      <c r="Z426" s="306" t="s">
        <v>2294</v>
      </c>
      <c r="AA426" s="306"/>
      <c r="AB426" s="296" t="str">
        <f t="shared" si="25"/>
        <v>17x8.5, 8x180, 0 OS</v>
      </c>
      <c r="AC426" s="308" t="s">
        <v>1908</v>
      </c>
      <c r="AD426" s="298" t="str">
        <f>IFERROR(VLOOKUP(AC426,ACCESSORIES!F:J,5,FALSE),"N/A")</f>
        <v>N/A</v>
      </c>
      <c r="AE426" s="308" t="s">
        <v>85</v>
      </c>
      <c r="AF426" s="309" t="s">
        <v>85</v>
      </c>
      <c r="AG426" s="308" t="s">
        <v>85</v>
      </c>
      <c r="AH426" s="308" t="s">
        <v>1937</v>
      </c>
      <c r="AI426" s="299">
        <f>IFERROR(VLOOKUP(AH426,ACCESSORIES!F:J,5,FALSE),"N/A")</f>
        <v>1.1000000000000001</v>
      </c>
      <c r="AJ426" s="309" t="s">
        <v>266</v>
      </c>
      <c r="AK426" s="309" t="s">
        <v>85</v>
      </c>
      <c r="AL426" s="40" t="str">
        <f>IFERROR(VLOOKUP(AK426,ACCESSORIES!F:J,5,FALSE),"N/A")</f>
        <v>N/A</v>
      </c>
      <c r="AM426" s="309" t="s">
        <v>85</v>
      </c>
      <c r="AN426" s="309">
        <v>16.2</v>
      </c>
      <c r="AO426" s="309"/>
      <c r="AP426" s="309">
        <v>3</v>
      </c>
      <c r="AQ426" s="309">
        <v>3</v>
      </c>
      <c r="AR426" s="309"/>
      <c r="AS426" s="309">
        <v>27</v>
      </c>
      <c r="AT426" s="309"/>
      <c r="AU426" s="309">
        <v>205</v>
      </c>
      <c r="AV426" s="309">
        <v>125.5</v>
      </c>
      <c r="AW426" s="309">
        <v>89.5</v>
      </c>
      <c r="AX426" s="81"/>
      <c r="AY426" s="309"/>
      <c r="AZ426" s="310" t="s">
        <v>85</v>
      </c>
      <c r="BA426" s="98" t="str">
        <f>IFERROR(VLOOKUP(AZ426,ACCESSORIES!F:J,5,FALSE),"N/A")</f>
        <v>N/A</v>
      </c>
      <c r="BB426" s="99" t="s">
        <v>85</v>
      </c>
      <c r="BC426" s="98" t="str">
        <f>IFERROR(VLOOKUP(BB426,ACCESSORIES!F:J,5,FALSE),"N/A")</f>
        <v>N/A</v>
      </c>
      <c r="BD426" s="310">
        <v>30.5</v>
      </c>
      <c r="BE426" s="309">
        <v>19.8</v>
      </c>
      <c r="BF426" s="309">
        <v>19.8</v>
      </c>
      <c r="BG426" s="309">
        <v>10.7</v>
      </c>
      <c r="BH426" s="379">
        <f t="shared" si="26"/>
        <v>6.8740914904991998E-2</v>
      </c>
      <c r="BI426" s="303">
        <v>36</v>
      </c>
      <c r="BJ426" s="309" t="s">
        <v>3930</v>
      </c>
      <c r="BK426" s="80" t="s">
        <v>4050</v>
      </c>
      <c r="BL426" s="309" t="s">
        <v>2818</v>
      </c>
      <c r="BM426" s="309" t="s">
        <v>2819</v>
      </c>
      <c r="BN426" s="309" t="s">
        <v>2820</v>
      </c>
      <c r="BO426" s="309" t="s">
        <v>2821</v>
      </c>
      <c r="BP426" s="309"/>
      <c r="BQ426" s="309"/>
      <c r="BR426" s="309"/>
      <c r="BS426" s="309"/>
      <c r="BT426" s="309"/>
      <c r="BU426" s="309"/>
      <c r="BV426" s="309"/>
      <c r="BW426" s="309" t="s">
        <v>2460</v>
      </c>
      <c r="BX426" s="309"/>
      <c r="BY426" s="309" t="s">
        <v>2461</v>
      </c>
      <c r="BZ426" s="324" t="str">
        <f t="shared" si="22"/>
        <v>DISCONTINUED - MR301 The Standard, 17x8.5, 0mm Offset, 8x180, 130.81mm Centerbore, Matte Black</v>
      </c>
      <c r="CA426" s="324" t="s">
        <v>3880</v>
      </c>
      <c r="CB426" s="324" t="s">
        <v>3879</v>
      </c>
      <c r="CC426" s="313" t="str">
        <f t="shared" si="24"/>
        <v>STREET (3XX)</v>
      </c>
    </row>
    <row r="427" spans="1:81" s="301" customFormat="1" ht="15.75" customHeight="1">
      <c r="A427" s="22">
        <f t="shared" si="23"/>
        <v>424</v>
      </c>
      <c r="B427" s="99" t="s">
        <v>84</v>
      </c>
      <c r="C427" s="29" t="s">
        <v>1072</v>
      </c>
      <c r="D427" s="303" t="s">
        <v>1114</v>
      </c>
      <c r="E427" s="304" t="s">
        <v>2905</v>
      </c>
      <c r="F427" s="304"/>
      <c r="G427" s="304"/>
      <c r="H427" s="304" t="s">
        <v>337</v>
      </c>
      <c r="I427" s="336">
        <v>40544</v>
      </c>
      <c r="J427" s="302">
        <v>43444</v>
      </c>
      <c r="K427" s="293" t="s">
        <v>1274</v>
      </c>
      <c r="L427" s="305">
        <v>231.5</v>
      </c>
      <c r="M427" s="295"/>
      <c r="N427" s="295"/>
      <c r="O427" s="303">
        <v>18</v>
      </c>
      <c r="P427" s="8">
        <v>9</v>
      </c>
      <c r="Q427" s="29" t="s">
        <v>1756</v>
      </c>
      <c r="R427" s="303">
        <v>5</v>
      </c>
      <c r="S427" s="303">
        <v>5.5</v>
      </c>
      <c r="T427" s="306">
        <v>18</v>
      </c>
      <c r="U427" s="331">
        <v>5.75</v>
      </c>
      <c r="V427" s="303" t="s">
        <v>85</v>
      </c>
      <c r="W427" s="311">
        <v>108</v>
      </c>
      <c r="X427" s="307">
        <v>28.199999999999996</v>
      </c>
      <c r="Y427" s="306">
        <v>2500</v>
      </c>
      <c r="Z427" s="306" t="s">
        <v>2294</v>
      </c>
      <c r="AA427" s="306"/>
      <c r="AB427" s="296" t="str">
        <f t="shared" si="25"/>
        <v>18x9, 5x5.5, 18 OS</v>
      </c>
      <c r="AC427" s="308" t="s">
        <v>1579</v>
      </c>
      <c r="AD427" s="298">
        <f>IFERROR(VLOOKUP(AC427,ACCESSORIES!F:J,5,FALSE),"N/A")</f>
        <v>33</v>
      </c>
      <c r="AE427" s="308" t="s">
        <v>85</v>
      </c>
      <c r="AF427" s="309" t="s">
        <v>85</v>
      </c>
      <c r="AG427" s="308" t="s">
        <v>85</v>
      </c>
      <c r="AH427" s="308" t="s">
        <v>1937</v>
      </c>
      <c r="AI427" s="299">
        <f>IFERROR(VLOOKUP(AH427,ACCESSORIES!F:J,5,FALSE),"N/A")</f>
        <v>1.1000000000000001</v>
      </c>
      <c r="AJ427" s="309" t="s">
        <v>266</v>
      </c>
      <c r="AK427" s="309" t="s">
        <v>85</v>
      </c>
      <c r="AL427" s="40" t="str">
        <f>IFERROR(VLOOKUP(AK427,ACCESSORIES!F:J,5,FALSE),"N/A")</f>
        <v>N/A</v>
      </c>
      <c r="AM427" s="309" t="s">
        <v>85</v>
      </c>
      <c r="AN427" s="309">
        <v>16.2</v>
      </c>
      <c r="AO427" s="309"/>
      <c r="AP427" s="309">
        <v>9</v>
      </c>
      <c r="AQ427" s="309">
        <v>18</v>
      </c>
      <c r="AR427" s="309"/>
      <c r="AS427" s="309">
        <v>29</v>
      </c>
      <c r="AT427" s="309"/>
      <c r="AU427" s="309">
        <v>211</v>
      </c>
      <c r="AV427" s="309">
        <v>106.4</v>
      </c>
      <c r="AW427" s="309">
        <v>56</v>
      </c>
      <c r="AX427" s="81"/>
      <c r="AY427" s="309"/>
      <c r="AZ427" s="310" t="s">
        <v>85</v>
      </c>
      <c r="BA427" s="98" t="str">
        <f>IFERROR(VLOOKUP(AZ427,ACCESSORIES!F:J,5,FALSE),"N/A")</f>
        <v>N/A</v>
      </c>
      <c r="BB427" s="99" t="s">
        <v>85</v>
      </c>
      <c r="BC427" s="98" t="str">
        <f>IFERROR(VLOOKUP(BB427,ACCESSORIES!F:J,5,FALSE),"N/A")</f>
        <v>N/A</v>
      </c>
      <c r="BD427" s="310">
        <v>31.699999999999996</v>
      </c>
      <c r="BE427" s="309">
        <v>20.7</v>
      </c>
      <c r="BF427" s="309">
        <v>20.7</v>
      </c>
      <c r="BG427" s="309">
        <v>11.2</v>
      </c>
      <c r="BH427" s="379">
        <f t="shared" si="26"/>
        <v>7.8642962197631991E-2</v>
      </c>
      <c r="BI427" s="303">
        <v>36</v>
      </c>
      <c r="BJ427" s="309" t="s">
        <v>3930</v>
      </c>
      <c r="BK427" s="80" t="s">
        <v>4050</v>
      </c>
      <c r="BL427" s="309" t="s">
        <v>2818</v>
      </c>
      <c r="BM427" s="309" t="s">
        <v>2819</v>
      </c>
      <c r="BN427" s="309" t="s">
        <v>2820</v>
      </c>
      <c r="BO427" s="309" t="s">
        <v>2821</v>
      </c>
      <c r="BP427" s="309"/>
      <c r="BQ427" s="309"/>
      <c r="BR427" s="309"/>
      <c r="BS427" s="309"/>
      <c r="BT427" s="309"/>
      <c r="BU427" s="309"/>
      <c r="BV427" s="309"/>
      <c r="BW427" s="309" t="s">
        <v>2456</v>
      </c>
      <c r="BX427" s="309"/>
      <c r="BY427" s="309" t="s">
        <v>2457</v>
      </c>
      <c r="BZ427" s="324" t="str">
        <f t="shared" si="22"/>
        <v>DISCONTINUED - MR301 The Standard, 18x9, +18mm Offset, 5x5.5, 108mm Centerbore, Matte Black</v>
      </c>
      <c r="CA427" s="324" t="s">
        <v>3880</v>
      </c>
      <c r="CB427" s="324" t="s">
        <v>3879</v>
      </c>
      <c r="CC427" s="313" t="str">
        <f t="shared" si="24"/>
        <v>STREET (3XX)</v>
      </c>
    </row>
    <row r="428" spans="1:81" s="301" customFormat="1" ht="15.75" customHeight="1">
      <c r="A428" s="22">
        <f t="shared" si="23"/>
        <v>425</v>
      </c>
      <c r="B428" s="99" t="s">
        <v>84</v>
      </c>
      <c r="C428" s="29" t="s">
        <v>1072</v>
      </c>
      <c r="D428" s="303" t="s">
        <v>1114</v>
      </c>
      <c r="E428" s="304" t="s">
        <v>2913</v>
      </c>
      <c r="F428" s="304"/>
      <c r="G428" s="304"/>
      <c r="H428" s="304" t="s">
        <v>272</v>
      </c>
      <c r="I428" s="336">
        <v>40544</v>
      </c>
      <c r="J428" s="302">
        <v>43444</v>
      </c>
      <c r="K428" s="293" t="s">
        <v>1274</v>
      </c>
      <c r="L428" s="305">
        <v>249.5</v>
      </c>
      <c r="M428" s="295"/>
      <c r="N428" s="295"/>
      <c r="O428" s="303">
        <v>20</v>
      </c>
      <c r="P428" s="8">
        <v>9</v>
      </c>
      <c r="Q428" s="29" t="s">
        <v>1751</v>
      </c>
      <c r="R428" s="303">
        <v>5</v>
      </c>
      <c r="S428" s="303">
        <v>150</v>
      </c>
      <c r="T428" s="306">
        <v>18</v>
      </c>
      <c r="U428" s="331">
        <v>5.75</v>
      </c>
      <c r="V428" s="303" t="s">
        <v>85</v>
      </c>
      <c r="W428" s="311">
        <v>116.5</v>
      </c>
      <c r="X428" s="307">
        <v>34.299999999999997</v>
      </c>
      <c r="Y428" s="306">
        <v>2500</v>
      </c>
      <c r="Z428" s="306" t="s">
        <v>5454</v>
      </c>
      <c r="AA428" s="306"/>
      <c r="AB428" s="296" t="str">
        <f t="shared" si="25"/>
        <v>20x9, 5x150, 18 OS</v>
      </c>
      <c r="AC428" s="308" t="s">
        <v>1581</v>
      </c>
      <c r="AD428" s="298">
        <f>IFERROR(VLOOKUP(AC428,ACCESSORIES!F:J,5,FALSE),"N/A")</f>
        <v>33</v>
      </c>
      <c r="AE428" s="308" t="s">
        <v>85</v>
      </c>
      <c r="AF428" s="309" t="s">
        <v>85</v>
      </c>
      <c r="AG428" s="308" t="s">
        <v>85</v>
      </c>
      <c r="AH428" s="308" t="s">
        <v>1937</v>
      </c>
      <c r="AI428" s="299">
        <f>IFERROR(VLOOKUP(AH428,ACCESSORIES!F:J,5,FALSE),"N/A")</f>
        <v>1.1000000000000001</v>
      </c>
      <c r="AJ428" s="309" t="s">
        <v>266</v>
      </c>
      <c r="AK428" s="309" t="s">
        <v>85</v>
      </c>
      <c r="AL428" s="40" t="str">
        <f>IFERROR(VLOOKUP(AK428,ACCESSORIES!F:J,5,FALSE),"N/A")</f>
        <v>N/A</v>
      </c>
      <c r="AM428" s="309" t="s">
        <v>85</v>
      </c>
      <c r="AN428" s="309">
        <v>16.2</v>
      </c>
      <c r="AO428" s="309"/>
      <c r="AP428" s="309">
        <v>3</v>
      </c>
      <c r="AQ428" s="309">
        <v>8</v>
      </c>
      <c r="AR428" s="309"/>
      <c r="AS428" s="309">
        <v>35</v>
      </c>
      <c r="AT428" s="309"/>
      <c r="AU428" s="309">
        <v>239</v>
      </c>
      <c r="AV428" s="309">
        <v>112.5</v>
      </c>
      <c r="AW428" s="309">
        <v>35</v>
      </c>
      <c r="AX428" s="81"/>
      <c r="AY428" s="309"/>
      <c r="AZ428" s="310" t="s">
        <v>85</v>
      </c>
      <c r="BA428" s="98" t="str">
        <f>IFERROR(VLOOKUP(AZ428,ACCESSORIES!F:J,5,FALSE),"N/A")</f>
        <v>N/A</v>
      </c>
      <c r="BB428" s="99" t="s">
        <v>85</v>
      </c>
      <c r="BC428" s="98" t="str">
        <f>IFERROR(VLOOKUP(BB428,ACCESSORIES!F:J,5,FALSE),"N/A")</f>
        <v>N/A</v>
      </c>
      <c r="BD428" s="310">
        <v>37.799999999999997</v>
      </c>
      <c r="BE428" s="309">
        <v>22.8</v>
      </c>
      <c r="BF428" s="309">
        <v>22.8</v>
      </c>
      <c r="BG428" s="309">
        <v>11.1</v>
      </c>
      <c r="BH428" s="379">
        <f t="shared" si="26"/>
        <v>9.4557029982336005E-2</v>
      </c>
      <c r="BI428" s="303">
        <v>24</v>
      </c>
      <c r="BJ428" s="309" t="s">
        <v>3930</v>
      </c>
      <c r="BK428" s="80" t="s">
        <v>4050</v>
      </c>
      <c r="BL428" s="309" t="s">
        <v>2818</v>
      </c>
      <c r="BM428" s="309" t="s">
        <v>2819</v>
      </c>
      <c r="BN428" s="309" t="s">
        <v>2820</v>
      </c>
      <c r="BO428" s="309" t="s">
        <v>2821</v>
      </c>
      <c r="BP428" s="309"/>
      <c r="BQ428" s="309"/>
      <c r="BR428" s="309"/>
      <c r="BS428" s="309"/>
      <c r="BT428" s="309"/>
      <c r="BU428" s="309"/>
      <c r="BV428" s="309"/>
      <c r="BW428" s="309" t="s">
        <v>2454</v>
      </c>
      <c r="BX428" s="309"/>
      <c r="BY428" s="309" t="s">
        <v>2455</v>
      </c>
      <c r="BZ428" s="324" t="str">
        <f t="shared" si="22"/>
        <v>DISCONTINUED - MR301 The Standard, 20x9, +18mm Offset, 5x150, 116.5mm Centerbore, Machined - Clear Coat</v>
      </c>
      <c r="CA428" s="324" t="s">
        <v>3880</v>
      </c>
      <c r="CB428" s="324" t="s">
        <v>3879</v>
      </c>
      <c r="CC428" s="313" t="str">
        <f t="shared" si="24"/>
        <v>STREET (3XX)</v>
      </c>
    </row>
    <row r="429" spans="1:81" s="301" customFormat="1" ht="15.75" customHeight="1">
      <c r="A429" s="22">
        <f t="shared" si="23"/>
        <v>426</v>
      </c>
      <c r="B429" s="99" t="s">
        <v>84</v>
      </c>
      <c r="C429" s="29" t="s">
        <v>1072</v>
      </c>
      <c r="D429" s="303" t="s">
        <v>1116</v>
      </c>
      <c r="E429" s="304" t="s">
        <v>2896</v>
      </c>
      <c r="F429" s="304"/>
      <c r="G429" s="304"/>
      <c r="H429" s="304" t="s">
        <v>385</v>
      </c>
      <c r="I429" s="336">
        <v>40909</v>
      </c>
      <c r="J429" s="302">
        <v>43444</v>
      </c>
      <c r="K429" s="293" t="s">
        <v>1274</v>
      </c>
      <c r="L429" s="305">
        <v>177.5</v>
      </c>
      <c r="M429" s="295"/>
      <c r="N429" s="295"/>
      <c r="O429" s="303">
        <v>16</v>
      </c>
      <c r="P429" s="8">
        <v>8</v>
      </c>
      <c r="Q429" s="29" t="s">
        <v>1755</v>
      </c>
      <c r="R429" s="303">
        <v>5</v>
      </c>
      <c r="S429" s="303">
        <v>5</v>
      </c>
      <c r="T429" s="306">
        <v>0</v>
      </c>
      <c r="U429" s="331">
        <v>4.5</v>
      </c>
      <c r="V429" s="303" t="s">
        <v>85</v>
      </c>
      <c r="W429" s="311">
        <v>94</v>
      </c>
      <c r="X429" s="307">
        <v>23.7</v>
      </c>
      <c r="Y429" s="306">
        <v>2100</v>
      </c>
      <c r="Z429" s="306" t="s">
        <v>2294</v>
      </c>
      <c r="AA429" s="306"/>
      <c r="AB429" s="296" t="str">
        <f t="shared" si="25"/>
        <v>16x8, 5x5, 0 OS</v>
      </c>
      <c r="AC429" s="308" t="s">
        <v>1593</v>
      </c>
      <c r="AD429" s="298">
        <f>IFERROR(VLOOKUP(AC429,ACCESSORIES!F:J,5,FALSE),"N/A")</f>
        <v>33</v>
      </c>
      <c r="AE429" s="308" t="s">
        <v>85</v>
      </c>
      <c r="AF429" s="309" t="s">
        <v>85</v>
      </c>
      <c r="AG429" s="308" t="s">
        <v>85</v>
      </c>
      <c r="AH429" s="308" t="s">
        <v>1938</v>
      </c>
      <c r="AI429" s="299">
        <f>IFERROR(VLOOKUP(AH429,ACCESSORIES!F:J,5,FALSE),"N/A")</f>
        <v>1.1000000000000001</v>
      </c>
      <c r="AJ429" s="309" t="s">
        <v>266</v>
      </c>
      <c r="AK429" s="309" t="s">
        <v>85</v>
      </c>
      <c r="AL429" s="40" t="str">
        <f>IFERROR(VLOOKUP(AK429,ACCESSORIES!F:J,5,FALSE),"N/A")</f>
        <v>N/A</v>
      </c>
      <c r="AM429" s="309" t="s">
        <v>85</v>
      </c>
      <c r="AN429" s="309">
        <v>16.2</v>
      </c>
      <c r="AO429" s="309"/>
      <c r="AP429" s="309">
        <v>12</v>
      </c>
      <c r="AQ429" s="309">
        <v>22</v>
      </c>
      <c r="AR429" s="309"/>
      <c r="AS429" s="309">
        <v>27</v>
      </c>
      <c r="AT429" s="309"/>
      <c r="AU429" s="309">
        <v>191</v>
      </c>
      <c r="AV429" s="309">
        <v>90</v>
      </c>
      <c r="AW429" s="309">
        <v>54</v>
      </c>
      <c r="AX429" s="81"/>
      <c r="AY429" s="309"/>
      <c r="AZ429" s="310" t="s">
        <v>85</v>
      </c>
      <c r="BA429" s="98" t="str">
        <f>IFERROR(VLOOKUP(AZ429,ACCESSORIES!F:J,5,FALSE),"N/A")</f>
        <v>N/A</v>
      </c>
      <c r="BB429" s="99" t="s">
        <v>85</v>
      </c>
      <c r="BC429" s="98" t="str">
        <f>IFERROR(VLOOKUP(BB429,ACCESSORIES!F:J,5,FALSE),"N/A")</f>
        <v>N/A</v>
      </c>
      <c r="BD429" s="310">
        <v>27.2</v>
      </c>
      <c r="BE429" s="309">
        <v>18.8</v>
      </c>
      <c r="BF429" s="309">
        <v>18.8</v>
      </c>
      <c r="BG429" s="309">
        <v>10.6</v>
      </c>
      <c r="BH429" s="379">
        <f t="shared" si="26"/>
        <v>6.1393545341695985E-2</v>
      </c>
      <c r="BI429" s="303">
        <v>36</v>
      </c>
      <c r="BJ429" s="309" t="s">
        <v>3930</v>
      </c>
      <c r="BK429" s="80" t="s">
        <v>4050</v>
      </c>
      <c r="BL429" s="309" t="s">
        <v>2818</v>
      </c>
      <c r="BM429" s="309" t="s">
        <v>2822</v>
      </c>
      <c r="BN429" s="309" t="s">
        <v>2823</v>
      </c>
      <c r="BO429" s="309" t="s">
        <v>2824</v>
      </c>
      <c r="BP429" s="309"/>
      <c r="BQ429" s="309"/>
      <c r="BR429" s="309"/>
      <c r="BS429" s="309"/>
      <c r="BT429" s="309"/>
      <c r="BU429" s="309"/>
      <c r="BV429" s="309"/>
      <c r="BW429" s="309" t="s">
        <v>2465</v>
      </c>
      <c r="BX429" s="309"/>
      <c r="BY429" s="309"/>
      <c r="BZ429" s="324" t="str">
        <f t="shared" si="22"/>
        <v>DISCONTINUED - MR304 Double Standard, 16x8, 0mm Offset, 5x5, 94mm Centerbore, Matte Black</v>
      </c>
      <c r="CA429" s="324" t="s">
        <v>3880</v>
      </c>
      <c r="CB429" s="324" t="s">
        <v>3879</v>
      </c>
      <c r="CC429" s="313" t="str">
        <f t="shared" si="24"/>
        <v>STREET (3XX)</v>
      </c>
    </row>
    <row r="430" spans="1:81" s="301" customFormat="1" ht="15.75" customHeight="1">
      <c r="A430" s="22">
        <f t="shared" si="23"/>
        <v>427</v>
      </c>
      <c r="B430" s="99" t="s">
        <v>84</v>
      </c>
      <c r="C430" s="29" t="s">
        <v>1072</v>
      </c>
      <c r="D430" s="303" t="s">
        <v>1116</v>
      </c>
      <c r="E430" s="304" t="s">
        <v>2898</v>
      </c>
      <c r="F430" s="304"/>
      <c r="G430" s="304"/>
      <c r="H430" s="304" t="s">
        <v>429</v>
      </c>
      <c r="I430" s="336">
        <v>40909</v>
      </c>
      <c r="J430" s="302">
        <v>43444</v>
      </c>
      <c r="K430" s="293" t="s">
        <v>1274</v>
      </c>
      <c r="L430" s="305">
        <v>231.5</v>
      </c>
      <c r="M430" s="295"/>
      <c r="N430" s="295"/>
      <c r="O430" s="303">
        <v>18</v>
      </c>
      <c r="P430" s="8">
        <v>9</v>
      </c>
      <c r="Q430" s="29" t="s">
        <v>1123</v>
      </c>
      <c r="R430" s="303">
        <v>6</v>
      </c>
      <c r="S430" s="303">
        <v>5.5</v>
      </c>
      <c r="T430" s="306">
        <v>18</v>
      </c>
      <c r="U430" s="331">
        <v>5.75</v>
      </c>
      <c r="V430" s="303" t="s">
        <v>85</v>
      </c>
      <c r="W430" s="311">
        <v>108</v>
      </c>
      <c r="X430" s="307">
        <v>31.300000000000004</v>
      </c>
      <c r="Y430" s="306">
        <v>2500</v>
      </c>
      <c r="Z430" s="306" t="s">
        <v>5457</v>
      </c>
      <c r="AA430" s="306"/>
      <c r="AB430" s="296" t="str">
        <f t="shared" si="25"/>
        <v>18x9, 6x5.5, 18 OS</v>
      </c>
      <c r="AC430" s="308" t="s">
        <v>1597</v>
      </c>
      <c r="AD430" s="298">
        <f>IFERROR(VLOOKUP(AC430,ACCESSORIES!F:J,5,FALSE),"N/A")</f>
        <v>33</v>
      </c>
      <c r="AE430" s="308" t="s">
        <v>85</v>
      </c>
      <c r="AF430" s="309" t="s">
        <v>85</v>
      </c>
      <c r="AG430" s="308" t="s">
        <v>85</v>
      </c>
      <c r="AH430" s="308" t="s">
        <v>1938</v>
      </c>
      <c r="AI430" s="299">
        <f>IFERROR(VLOOKUP(AH430,ACCESSORIES!F:J,5,FALSE),"N/A")</f>
        <v>1.1000000000000001</v>
      </c>
      <c r="AJ430" s="309" t="s">
        <v>266</v>
      </c>
      <c r="AK430" s="309" t="s">
        <v>85</v>
      </c>
      <c r="AL430" s="40" t="str">
        <f>IFERROR(VLOOKUP(AK430,ACCESSORIES!F:J,5,FALSE),"N/A")</f>
        <v>N/A</v>
      </c>
      <c r="AM430" s="309" t="s">
        <v>85</v>
      </c>
      <c r="AN430" s="309">
        <v>16.2</v>
      </c>
      <c r="AO430" s="309"/>
      <c r="AP430" s="309">
        <v>3</v>
      </c>
      <c r="AQ430" s="309">
        <v>24</v>
      </c>
      <c r="AR430" s="309"/>
      <c r="AS430" s="309">
        <v>31</v>
      </c>
      <c r="AT430" s="309"/>
      <c r="AU430" s="309">
        <v>213</v>
      </c>
      <c r="AV430" s="309">
        <v>106.5</v>
      </c>
      <c r="AW430" s="309">
        <v>38</v>
      </c>
      <c r="AX430" s="81"/>
      <c r="AY430" s="309"/>
      <c r="AZ430" s="310" t="s">
        <v>85</v>
      </c>
      <c r="BA430" s="98" t="str">
        <f>IFERROR(VLOOKUP(AZ430,ACCESSORIES!F:J,5,FALSE),"N/A")</f>
        <v>N/A</v>
      </c>
      <c r="BB430" s="99" t="s">
        <v>85</v>
      </c>
      <c r="BC430" s="98" t="str">
        <f>IFERROR(VLOOKUP(BB430,ACCESSORIES!F:J,5,FALSE),"N/A")</f>
        <v>N/A</v>
      </c>
      <c r="BD430" s="310">
        <v>34.800000000000004</v>
      </c>
      <c r="BE430" s="309">
        <v>20.7</v>
      </c>
      <c r="BF430" s="309">
        <v>20.7</v>
      </c>
      <c r="BG430" s="309">
        <v>11.2</v>
      </c>
      <c r="BH430" s="379">
        <f t="shared" si="26"/>
        <v>7.8642962197631991E-2</v>
      </c>
      <c r="BI430" s="303">
        <v>36</v>
      </c>
      <c r="BJ430" s="309" t="s">
        <v>3930</v>
      </c>
      <c r="BK430" s="80" t="s">
        <v>4050</v>
      </c>
      <c r="BL430" s="309" t="s">
        <v>2818</v>
      </c>
      <c r="BM430" s="309" t="s">
        <v>2822</v>
      </c>
      <c r="BN430" s="309" t="s">
        <v>2823</v>
      </c>
      <c r="BO430" s="309" t="s">
        <v>2824</v>
      </c>
      <c r="BP430" s="309"/>
      <c r="BQ430" s="309"/>
      <c r="BR430" s="309"/>
      <c r="BS430" s="309"/>
      <c r="BT430" s="309"/>
      <c r="BU430" s="309"/>
      <c r="BV430" s="309"/>
      <c r="BW430" s="309" t="s">
        <v>2467</v>
      </c>
      <c r="BX430" s="309"/>
      <c r="BY430" s="309" t="s">
        <v>2468</v>
      </c>
      <c r="BZ430" s="324" t="str">
        <f t="shared" si="22"/>
        <v>DISCONTINUED - MR304 Double Standard, 18x9, +18mm Offset, 6x5.5, 108mm Centerbore, Matte Black - Machined Lip</v>
      </c>
      <c r="CA430" s="324" t="s">
        <v>3880</v>
      </c>
      <c r="CB430" s="324" t="s">
        <v>3879</v>
      </c>
      <c r="CC430" s="313" t="str">
        <f t="shared" si="24"/>
        <v>STREET (3XX)</v>
      </c>
    </row>
    <row r="431" spans="1:81" s="301" customFormat="1" ht="15.75" customHeight="1">
      <c r="A431" s="22">
        <f t="shared" si="23"/>
        <v>428</v>
      </c>
      <c r="B431" s="99" t="s">
        <v>84</v>
      </c>
      <c r="C431" s="29" t="s">
        <v>1072</v>
      </c>
      <c r="D431" s="303" t="s">
        <v>2354</v>
      </c>
      <c r="E431" s="304" t="s">
        <v>2907</v>
      </c>
      <c r="F431" s="304"/>
      <c r="G431" s="304"/>
      <c r="H431" s="304" t="s">
        <v>444</v>
      </c>
      <c r="I431" s="336">
        <v>41275</v>
      </c>
      <c r="J431" s="302">
        <v>43444</v>
      </c>
      <c r="K431" s="293" t="s">
        <v>1274</v>
      </c>
      <c r="L431" s="305">
        <v>260.5</v>
      </c>
      <c r="M431" s="295"/>
      <c r="N431" s="295"/>
      <c r="O431" s="303">
        <v>20</v>
      </c>
      <c r="P431" s="8">
        <v>9</v>
      </c>
      <c r="Q431" s="29" t="s">
        <v>1123</v>
      </c>
      <c r="R431" s="303">
        <v>6</v>
      </c>
      <c r="S431" s="303">
        <v>5.5</v>
      </c>
      <c r="T431" s="306">
        <v>18</v>
      </c>
      <c r="U431" s="331">
        <v>5.75</v>
      </c>
      <c r="V431" s="303" t="s">
        <v>85</v>
      </c>
      <c r="W431" s="311">
        <v>108</v>
      </c>
      <c r="X431" s="307">
        <v>39.1</v>
      </c>
      <c r="Y431" s="306">
        <v>2500</v>
      </c>
      <c r="Z431" s="306" t="s">
        <v>5456</v>
      </c>
      <c r="AA431" s="306"/>
      <c r="AB431" s="296" t="str">
        <f t="shared" si="25"/>
        <v>20x9, 6x5.5, 18 OS</v>
      </c>
      <c r="AC431" s="308" t="s">
        <v>1597</v>
      </c>
      <c r="AD431" s="298">
        <f>IFERROR(VLOOKUP(AC431,ACCESSORIES!F:J,5,FALSE),"N/A")</f>
        <v>33</v>
      </c>
      <c r="AE431" s="308" t="s">
        <v>85</v>
      </c>
      <c r="AF431" s="309" t="s">
        <v>85</v>
      </c>
      <c r="AG431" s="308" t="s">
        <v>85</v>
      </c>
      <c r="AH431" s="308" t="s">
        <v>1938</v>
      </c>
      <c r="AI431" s="299">
        <f>IFERROR(VLOOKUP(AH431,ACCESSORIES!F:J,5,FALSE),"N/A")</f>
        <v>1.1000000000000001</v>
      </c>
      <c r="AJ431" s="309" t="s">
        <v>266</v>
      </c>
      <c r="AK431" s="309" t="s">
        <v>85</v>
      </c>
      <c r="AL431" s="40" t="str">
        <f>IFERROR(VLOOKUP(AK431,ACCESSORIES!F:J,5,FALSE),"N/A")</f>
        <v>N/A</v>
      </c>
      <c r="AM431" s="309" t="s">
        <v>85</v>
      </c>
      <c r="AN431" s="309">
        <v>16.2</v>
      </c>
      <c r="AO431" s="309"/>
      <c r="AP431" s="309">
        <v>3</v>
      </c>
      <c r="AQ431" s="309">
        <v>22</v>
      </c>
      <c r="AR431" s="309"/>
      <c r="AS431" s="309">
        <v>30</v>
      </c>
      <c r="AT431" s="309"/>
      <c r="AU431" s="309">
        <v>235</v>
      </c>
      <c r="AV431" s="309">
        <v>106.5</v>
      </c>
      <c r="AW431" s="309">
        <v>38</v>
      </c>
      <c r="AX431" s="81"/>
      <c r="AY431" s="309"/>
      <c r="AZ431" s="310" t="s">
        <v>85</v>
      </c>
      <c r="BA431" s="98" t="str">
        <f>IFERROR(VLOOKUP(AZ431,ACCESSORIES!F:J,5,FALSE),"N/A")</f>
        <v>N/A</v>
      </c>
      <c r="BB431" s="99" t="s">
        <v>85</v>
      </c>
      <c r="BC431" s="98" t="str">
        <f>IFERROR(VLOOKUP(BB431,ACCESSORIES!F:J,5,FALSE),"N/A")</f>
        <v>N/A</v>
      </c>
      <c r="BD431" s="310">
        <v>42.6</v>
      </c>
      <c r="BE431" s="309">
        <v>22.8</v>
      </c>
      <c r="BF431" s="309">
        <v>22.8</v>
      </c>
      <c r="BG431" s="309">
        <v>11.1</v>
      </c>
      <c r="BH431" s="379">
        <f t="shared" si="26"/>
        <v>9.4557029982336005E-2</v>
      </c>
      <c r="BI431" s="303">
        <v>24</v>
      </c>
      <c r="BJ431" s="309" t="s">
        <v>3930</v>
      </c>
      <c r="BK431" s="80" t="s">
        <v>4050</v>
      </c>
      <c r="BL431" s="309" t="s">
        <v>2818</v>
      </c>
      <c r="BM431" s="309" t="s">
        <v>2822</v>
      </c>
      <c r="BN431" s="309" t="s">
        <v>2824</v>
      </c>
      <c r="BO431" s="309" t="s">
        <v>2825</v>
      </c>
      <c r="BP431" s="309"/>
      <c r="BQ431" s="309"/>
      <c r="BR431" s="309"/>
      <c r="BS431" s="309"/>
      <c r="BT431" s="309"/>
      <c r="BU431" s="309"/>
      <c r="BV431" s="309"/>
      <c r="BW431" s="309" t="s">
        <v>2477</v>
      </c>
      <c r="BX431" s="309"/>
      <c r="BY431" s="309" t="s">
        <v>2478</v>
      </c>
      <c r="BZ431" s="324" t="str">
        <f t="shared" si="22"/>
        <v>DISCONTINUED - MR305 NV, 20x9, +18mm Offset, 6x5.5, 108mm Centerbore, Machined - Matte Black Lip</v>
      </c>
      <c r="CA431" s="324" t="s">
        <v>3880</v>
      </c>
      <c r="CB431" s="324" t="s">
        <v>3879</v>
      </c>
      <c r="CC431" s="313" t="str">
        <f t="shared" si="24"/>
        <v>STREET (3XX)</v>
      </c>
    </row>
    <row r="432" spans="1:81" s="301" customFormat="1" ht="15.75" customHeight="1">
      <c r="A432" s="22">
        <f t="shared" si="23"/>
        <v>429</v>
      </c>
      <c r="B432" s="99" t="s">
        <v>84</v>
      </c>
      <c r="C432" s="29" t="s">
        <v>1072</v>
      </c>
      <c r="D432" s="303" t="s">
        <v>1118</v>
      </c>
      <c r="E432" s="304" t="s">
        <v>2903</v>
      </c>
      <c r="F432" s="304"/>
      <c r="G432" s="304"/>
      <c r="H432" s="304" t="s">
        <v>548</v>
      </c>
      <c r="I432" s="336">
        <v>41640</v>
      </c>
      <c r="J432" s="302">
        <v>43444</v>
      </c>
      <c r="K432" s="293" t="s">
        <v>1274</v>
      </c>
      <c r="L432" s="305">
        <v>212.5</v>
      </c>
      <c r="M432" s="295"/>
      <c r="N432" s="295"/>
      <c r="O432" s="303">
        <v>17</v>
      </c>
      <c r="P432" s="8">
        <v>8.5</v>
      </c>
      <c r="Q432" s="29" t="s">
        <v>1756</v>
      </c>
      <c r="R432" s="303">
        <v>5</v>
      </c>
      <c r="S432" s="303">
        <v>5.5</v>
      </c>
      <c r="T432" s="306">
        <v>0</v>
      </c>
      <c r="U432" s="331">
        <v>4.75</v>
      </c>
      <c r="V432" s="303" t="s">
        <v>85</v>
      </c>
      <c r="W432" s="311">
        <v>108</v>
      </c>
      <c r="X432" s="307">
        <v>27</v>
      </c>
      <c r="Y432" s="306">
        <v>2500</v>
      </c>
      <c r="Z432" s="306" t="s">
        <v>2294</v>
      </c>
      <c r="AA432" s="306"/>
      <c r="AB432" s="296" t="str">
        <f t="shared" si="25"/>
        <v>17x8.5, 5x5.5, 0 OS</v>
      </c>
      <c r="AC432" s="308" t="s">
        <v>1597</v>
      </c>
      <c r="AD432" s="298">
        <f>IFERROR(VLOOKUP(AC432,ACCESSORIES!F:J,5,FALSE),"N/A")</f>
        <v>33</v>
      </c>
      <c r="AE432" s="308" t="s">
        <v>85</v>
      </c>
      <c r="AF432" s="309" t="s">
        <v>85</v>
      </c>
      <c r="AG432" s="308" t="s">
        <v>85</v>
      </c>
      <c r="AH432" s="308" t="s">
        <v>1937</v>
      </c>
      <c r="AI432" s="299">
        <f>IFERROR(VLOOKUP(AH432,ACCESSORIES!F:J,5,FALSE),"N/A")</f>
        <v>1.1000000000000001</v>
      </c>
      <c r="AJ432" s="309" t="s">
        <v>266</v>
      </c>
      <c r="AK432" s="309" t="s">
        <v>85</v>
      </c>
      <c r="AL432" s="40" t="str">
        <f>IFERROR(VLOOKUP(AK432,ACCESSORIES!F:J,5,FALSE),"N/A")</f>
        <v>N/A</v>
      </c>
      <c r="AM432" s="309" t="s">
        <v>85</v>
      </c>
      <c r="AN432" s="309">
        <v>16.100000000000001</v>
      </c>
      <c r="AO432" s="309"/>
      <c r="AP432" s="309">
        <v>3</v>
      </c>
      <c r="AQ432" s="309">
        <v>3</v>
      </c>
      <c r="AR432" s="309"/>
      <c r="AS432" s="309">
        <v>21</v>
      </c>
      <c r="AT432" s="309"/>
      <c r="AU432" s="309">
        <v>203</v>
      </c>
      <c r="AV432" s="309">
        <v>106.5</v>
      </c>
      <c r="AW432" s="309">
        <v>38</v>
      </c>
      <c r="AX432" s="81"/>
      <c r="AY432" s="309"/>
      <c r="AZ432" s="310" t="s">
        <v>85</v>
      </c>
      <c r="BA432" s="98" t="str">
        <f>IFERROR(VLOOKUP(AZ432,ACCESSORIES!F:J,5,FALSE),"N/A")</f>
        <v>N/A</v>
      </c>
      <c r="BB432" s="99" t="s">
        <v>85</v>
      </c>
      <c r="BC432" s="98" t="str">
        <f>IFERROR(VLOOKUP(BB432,ACCESSORIES!F:J,5,FALSE),"N/A")</f>
        <v>N/A</v>
      </c>
      <c r="BD432" s="310">
        <v>30.5</v>
      </c>
      <c r="BE432" s="309">
        <v>19.8</v>
      </c>
      <c r="BF432" s="309">
        <v>19.8</v>
      </c>
      <c r="BG432" s="309">
        <v>10.7</v>
      </c>
      <c r="BH432" s="379">
        <f t="shared" si="26"/>
        <v>6.8740914904991998E-2</v>
      </c>
      <c r="BI432" s="303">
        <v>36</v>
      </c>
      <c r="BJ432" s="309" t="s">
        <v>3930</v>
      </c>
      <c r="BK432" s="80" t="s">
        <v>4050</v>
      </c>
      <c r="BL432" s="309" t="s">
        <v>2818</v>
      </c>
      <c r="BM432" s="309" t="s">
        <v>2822</v>
      </c>
      <c r="BN432" s="309" t="s">
        <v>2819</v>
      </c>
      <c r="BO432" s="309" t="s">
        <v>2827</v>
      </c>
      <c r="BP432" s="309"/>
      <c r="BQ432" s="309"/>
      <c r="BR432" s="309"/>
      <c r="BS432" s="309"/>
      <c r="BT432" s="309"/>
      <c r="BU432" s="309"/>
      <c r="BV432" s="309"/>
      <c r="BW432" s="309" t="s">
        <v>2485</v>
      </c>
      <c r="BX432" s="309"/>
      <c r="BY432" s="309" t="s">
        <v>2486</v>
      </c>
      <c r="BZ432" s="324" t="str">
        <f t="shared" ref="BZ432:BZ467" si="27">CONCATENATE("DISCONTINUED"," ","-"," ",D432,", ",O432,"x",P432,", ",IF(V432="N/A", "", CONCATENATE(V432, "/")),IF(T432&gt;0, CONCATENATE("+",T432), T432),"mm Offset, ",Q432,", ",W432,"mm Centerbore, ",PROPER(Z432), "", IF(BB432="N/A", "", CONCATENATE(", w/ ", BB432)))</f>
        <v>DISCONTINUED - MR307 Hole, 17x8.5, 0mm Offset, 5x5.5, 108mm Centerbore, Matte Black</v>
      </c>
      <c r="CA432" s="324" t="s">
        <v>3880</v>
      </c>
      <c r="CB432" s="324" t="s">
        <v>3879</v>
      </c>
      <c r="CC432" s="313" t="str">
        <f t="shared" si="24"/>
        <v>STREET (3XX)</v>
      </c>
    </row>
    <row r="433" spans="1:81" s="301" customFormat="1" ht="15.75" customHeight="1">
      <c r="A433" s="22">
        <f t="shared" si="23"/>
        <v>430</v>
      </c>
      <c r="B433" s="99" t="s">
        <v>84</v>
      </c>
      <c r="C433" s="29" t="s">
        <v>1072</v>
      </c>
      <c r="D433" s="303" t="s">
        <v>1120</v>
      </c>
      <c r="E433" s="304" t="s">
        <v>2912</v>
      </c>
      <c r="F433" s="304"/>
      <c r="G433" s="304"/>
      <c r="H433" s="304" t="s">
        <v>609</v>
      </c>
      <c r="I433" s="336">
        <v>42005</v>
      </c>
      <c r="J433" s="302">
        <v>43444</v>
      </c>
      <c r="K433" s="293" t="s">
        <v>1274</v>
      </c>
      <c r="L433" s="305">
        <v>252.5</v>
      </c>
      <c r="M433" s="295"/>
      <c r="N433" s="295"/>
      <c r="O433" s="303">
        <v>18</v>
      </c>
      <c r="P433" s="8">
        <v>9</v>
      </c>
      <c r="Q433" s="29" t="s">
        <v>1763</v>
      </c>
      <c r="R433" s="303">
        <v>8</v>
      </c>
      <c r="S433" s="303">
        <v>170</v>
      </c>
      <c r="T433" s="306">
        <v>-12</v>
      </c>
      <c r="U433" s="331">
        <v>4.5</v>
      </c>
      <c r="V433" s="303" t="s">
        <v>85</v>
      </c>
      <c r="W433" s="311">
        <v>130.81</v>
      </c>
      <c r="X433" s="307">
        <v>31.300000000000004</v>
      </c>
      <c r="Y433" s="306">
        <v>3640</v>
      </c>
      <c r="Z433" s="306" t="s">
        <v>2294</v>
      </c>
      <c r="AA433" s="306"/>
      <c r="AB433" s="296" t="str">
        <f t="shared" si="25"/>
        <v>18x9, 8x170, -12 OS</v>
      </c>
      <c r="AC433" s="308" t="s">
        <v>1851</v>
      </c>
      <c r="AD433" s="298">
        <f>IFERROR(VLOOKUP(AC433,ACCESSORIES!F:J,5,FALSE),"N/A")</f>
        <v>33</v>
      </c>
      <c r="AE433" s="308" t="s">
        <v>85</v>
      </c>
      <c r="AF433" s="309" t="s">
        <v>85</v>
      </c>
      <c r="AG433" s="308" t="s">
        <v>85</v>
      </c>
      <c r="AH433" s="308" t="s">
        <v>1938</v>
      </c>
      <c r="AI433" s="299">
        <f>IFERROR(VLOOKUP(AH433,ACCESSORIES!F:J,5,FALSE),"N/A")</f>
        <v>1.1000000000000001</v>
      </c>
      <c r="AJ433" s="309" t="s">
        <v>266</v>
      </c>
      <c r="AK433" s="309" t="s">
        <v>85</v>
      </c>
      <c r="AL433" s="40" t="str">
        <f>IFERROR(VLOOKUP(AK433,ACCESSORIES!F:J,5,FALSE),"N/A")</f>
        <v>N/A</v>
      </c>
      <c r="AM433" s="309" t="s">
        <v>85</v>
      </c>
      <c r="AN433" s="309">
        <v>16.100000000000001</v>
      </c>
      <c r="AO433" s="309"/>
      <c r="AP433" s="309">
        <v>3</v>
      </c>
      <c r="AQ433" s="309">
        <v>3</v>
      </c>
      <c r="AR433" s="309"/>
      <c r="AS433" s="309">
        <v>66</v>
      </c>
      <c r="AT433" s="309"/>
      <c r="AU433" s="309">
        <v>216</v>
      </c>
      <c r="AV433" s="309">
        <v>127</v>
      </c>
      <c r="AW433" s="309">
        <v>98</v>
      </c>
      <c r="AX433" s="81"/>
      <c r="AY433" s="309"/>
      <c r="AZ433" s="310" t="s">
        <v>85</v>
      </c>
      <c r="BA433" s="98" t="str">
        <f>IFERROR(VLOOKUP(AZ433,ACCESSORIES!F:J,5,FALSE),"N/A")</f>
        <v>N/A</v>
      </c>
      <c r="BB433" s="99" t="s">
        <v>85</v>
      </c>
      <c r="BC433" s="98" t="str">
        <f>IFERROR(VLOOKUP(BB433,ACCESSORIES!F:J,5,FALSE),"N/A")</f>
        <v>N/A</v>
      </c>
      <c r="BD433" s="310">
        <v>34.800000000000004</v>
      </c>
      <c r="BE433" s="309">
        <v>20.7</v>
      </c>
      <c r="BF433" s="309">
        <v>20.7</v>
      </c>
      <c r="BG433" s="309">
        <v>11.2</v>
      </c>
      <c r="BH433" s="379">
        <f t="shared" si="26"/>
        <v>7.8642962197631991E-2</v>
      </c>
      <c r="BI433" s="303">
        <v>36</v>
      </c>
      <c r="BJ433" s="309" t="s">
        <v>3930</v>
      </c>
      <c r="BK433" s="80" t="s">
        <v>4050</v>
      </c>
      <c r="BL433" s="309" t="s">
        <v>2818</v>
      </c>
      <c r="BM433" s="309" t="s">
        <v>2822</v>
      </c>
      <c r="BN433" s="309" t="s">
        <v>2824</v>
      </c>
      <c r="BO433" s="309" t="s">
        <v>2830</v>
      </c>
      <c r="BP433" s="309"/>
      <c r="BQ433" s="309"/>
      <c r="BR433" s="309"/>
      <c r="BS433" s="309"/>
      <c r="BT433" s="309"/>
      <c r="BU433" s="309"/>
      <c r="BV433" s="309"/>
      <c r="BW433" s="309" t="s">
        <v>2501</v>
      </c>
      <c r="BX433" s="309"/>
      <c r="BY433" s="309" t="s">
        <v>2502</v>
      </c>
      <c r="BZ433" s="324" t="str">
        <f t="shared" si="27"/>
        <v>DISCONTINUED - MR309 Grid, 18x9, -12mm Offset, 8x170, 130.81mm Centerbore, Matte Black</v>
      </c>
      <c r="CA433" s="324" t="s">
        <v>3880</v>
      </c>
      <c r="CB433" s="324" t="s">
        <v>3879</v>
      </c>
      <c r="CC433" s="313" t="str">
        <f t="shared" si="24"/>
        <v>STREET (3XX)</v>
      </c>
    </row>
    <row r="434" spans="1:81" s="301" customFormat="1" ht="15.75" customHeight="1">
      <c r="A434" s="22">
        <f t="shared" si="23"/>
        <v>431</v>
      </c>
      <c r="B434" s="99" t="s">
        <v>84</v>
      </c>
      <c r="C434" s="29" t="s">
        <v>1072</v>
      </c>
      <c r="D434" s="303" t="s">
        <v>1120</v>
      </c>
      <c r="E434" s="304" t="s">
        <v>2897</v>
      </c>
      <c r="F434" s="304"/>
      <c r="G434" s="304"/>
      <c r="H434" s="304" t="s">
        <v>607</v>
      </c>
      <c r="I434" s="336">
        <v>42005</v>
      </c>
      <c r="J434" s="302">
        <v>43444</v>
      </c>
      <c r="K434" s="293" t="s">
        <v>1274</v>
      </c>
      <c r="L434" s="305">
        <v>252.5</v>
      </c>
      <c r="M434" s="295"/>
      <c r="N434" s="295"/>
      <c r="O434" s="303">
        <v>18</v>
      </c>
      <c r="P434" s="8">
        <v>9</v>
      </c>
      <c r="Q434" s="29" t="s">
        <v>1762</v>
      </c>
      <c r="R434" s="303">
        <v>8</v>
      </c>
      <c r="S434" s="303">
        <v>6.5</v>
      </c>
      <c r="T434" s="306">
        <v>-12</v>
      </c>
      <c r="U434" s="331">
        <v>4.5</v>
      </c>
      <c r="V434" s="303" t="s">
        <v>85</v>
      </c>
      <c r="W434" s="311">
        <v>130.81</v>
      </c>
      <c r="X434" s="307">
        <v>31.300000000000004</v>
      </c>
      <c r="Y434" s="306">
        <v>3640</v>
      </c>
      <c r="Z434" s="306" t="s">
        <v>2294</v>
      </c>
      <c r="AA434" s="306"/>
      <c r="AB434" s="296" t="str">
        <f t="shared" si="25"/>
        <v>18x9, 8x6.5, -12 OS</v>
      </c>
      <c r="AC434" s="308" t="s">
        <v>1603</v>
      </c>
      <c r="AD434" s="298">
        <f>IFERROR(VLOOKUP(AC434,ACCESSORIES!F:J,5,FALSE),"N/A")</f>
        <v>33</v>
      </c>
      <c r="AE434" s="308" t="s">
        <v>85</v>
      </c>
      <c r="AF434" s="309" t="s">
        <v>85</v>
      </c>
      <c r="AG434" s="308" t="s">
        <v>85</v>
      </c>
      <c r="AH434" s="308" t="s">
        <v>1938</v>
      </c>
      <c r="AI434" s="299">
        <f>IFERROR(VLOOKUP(AH434,ACCESSORIES!F:J,5,FALSE),"N/A")</f>
        <v>1.1000000000000001</v>
      </c>
      <c r="AJ434" s="309" t="s">
        <v>266</v>
      </c>
      <c r="AK434" s="309" t="s">
        <v>85</v>
      </c>
      <c r="AL434" s="40" t="str">
        <f>IFERROR(VLOOKUP(AK434,ACCESSORIES!F:J,5,FALSE),"N/A")</f>
        <v>N/A</v>
      </c>
      <c r="AM434" s="309" t="s">
        <v>85</v>
      </c>
      <c r="AN434" s="309">
        <v>16.100000000000001</v>
      </c>
      <c r="AO434" s="309"/>
      <c r="AP434" s="309">
        <v>3</v>
      </c>
      <c r="AQ434" s="309">
        <v>3</v>
      </c>
      <c r="AR434" s="309"/>
      <c r="AS434" s="309">
        <v>66</v>
      </c>
      <c r="AT434" s="309"/>
      <c r="AU434" s="309">
        <v>216</v>
      </c>
      <c r="AV434" s="309">
        <v>123</v>
      </c>
      <c r="AW434" s="309">
        <v>93</v>
      </c>
      <c r="AX434" s="81"/>
      <c r="AY434" s="309"/>
      <c r="AZ434" s="310" t="s">
        <v>85</v>
      </c>
      <c r="BA434" s="98" t="str">
        <f>IFERROR(VLOOKUP(AZ434,ACCESSORIES!F:J,5,FALSE),"N/A")</f>
        <v>N/A</v>
      </c>
      <c r="BB434" s="99" t="s">
        <v>85</v>
      </c>
      <c r="BC434" s="98" t="str">
        <f>IFERROR(VLOOKUP(BB434,ACCESSORIES!F:J,5,FALSE),"N/A")</f>
        <v>N/A</v>
      </c>
      <c r="BD434" s="310">
        <v>34.800000000000004</v>
      </c>
      <c r="BE434" s="309">
        <v>20.7</v>
      </c>
      <c r="BF434" s="309">
        <v>20.7</v>
      </c>
      <c r="BG434" s="309">
        <v>11.2</v>
      </c>
      <c r="BH434" s="379">
        <f t="shared" si="26"/>
        <v>7.8642962197631991E-2</v>
      </c>
      <c r="BI434" s="303">
        <v>36</v>
      </c>
      <c r="BJ434" s="309" t="s">
        <v>3930</v>
      </c>
      <c r="BK434" s="80" t="s">
        <v>4050</v>
      </c>
      <c r="BL434" s="309" t="s">
        <v>2818</v>
      </c>
      <c r="BM434" s="309" t="s">
        <v>2822</v>
      </c>
      <c r="BN434" s="309" t="s">
        <v>2824</v>
      </c>
      <c r="BO434" s="309" t="s">
        <v>2830</v>
      </c>
      <c r="BP434" s="309"/>
      <c r="BQ434" s="309"/>
      <c r="BR434" s="309"/>
      <c r="BS434" s="309"/>
      <c r="BT434" s="309"/>
      <c r="BU434" s="309"/>
      <c r="BV434" s="309"/>
      <c r="BW434" s="309" t="s">
        <v>2501</v>
      </c>
      <c r="BX434" s="309"/>
      <c r="BY434" s="309" t="s">
        <v>2502</v>
      </c>
      <c r="BZ434" s="324" t="str">
        <f t="shared" si="27"/>
        <v>DISCONTINUED - MR309 Grid, 18x9, -12mm Offset, 8x6.5, 130.81mm Centerbore, Matte Black</v>
      </c>
      <c r="CA434" s="324" t="s">
        <v>3880</v>
      </c>
      <c r="CB434" s="324" t="s">
        <v>3879</v>
      </c>
      <c r="CC434" s="313" t="str">
        <f t="shared" si="24"/>
        <v>STREET (3XX)</v>
      </c>
    </row>
    <row r="435" spans="1:81" s="301" customFormat="1" ht="15.75" customHeight="1">
      <c r="A435" s="22">
        <f t="shared" si="23"/>
        <v>432</v>
      </c>
      <c r="B435" s="99" t="s">
        <v>84</v>
      </c>
      <c r="C435" s="29" t="s">
        <v>1072</v>
      </c>
      <c r="D435" s="303" t="s">
        <v>1121</v>
      </c>
      <c r="E435" s="304" t="s">
        <v>2893</v>
      </c>
      <c r="F435" s="304"/>
      <c r="G435" s="304"/>
      <c r="H435" s="304" t="s">
        <v>677</v>
      </c>
      <c r="I435" s="336">
        <v>42370</v>
      </c>
      <c r="J435" s="302">
        <v>43444</v>
      </c>
      <c r="K435" s="293" t="s">
        <v>1274</v>
      </c>
      <c r="L435" s="305">
        <v>249.5</v>
      </c>
      <c r="M435" s="295"/>
      <c r="N435" s="295"/>
      <c r="O435" s="303">
        <v>18</v>
      </c>
      <c r="P435" s="8">
        <v>9</v>
      </c>
      <c r="Q435" s="29" t="s">
        <v>1756</v>
      </c>
      <c r="R435" s="303">
        <v>5</v>
      </c>
      <c r="S435" s="303">
        <v>5.5</v>
      </c>
      <c r="T435" s="306">
        <v>-12</v>
      </c>
      <c r="U435" s="331">
        <v>4.5</v>
      </c>
      <c r="V435" s="303" t="s">
        <v>85</v>
      </c>
      <c r="W435" s="311">
        <v>108</v>
      </c>
      <c r="X435" s="307">
        <v>38.299999999999997</v>
      </c>
      <c r="Y435" s="306">
        <v>2650</v>
      </c>
      <c r="Z435" s="306" t="s">
        <v>2294</v>
      </c>
      <c r="AA435" s="306"/>
      <c r="AB435" s="296" t="str">
        <f t="shared" si="25"/>
        <v>18x9, 5x5.5, -12 OS</v>
      </c>
      <c r="AC435" s="308" t="s">
        <v>1635</v>
      </c>
      <c r="AD435" s="298">
        <f>IFERROR(VLOOKUP(AC435,ACCESSORIES!F:J,5,FALSE),"N/A")</f>
        <v>38.5</v>
      </c>
      <c r="AE435" s="308" t="s">
        <v>1799</v>
      </c>
      <c r="AF435" s="309" t="s">
        <v>1886</v>
      </c>
      <c r="AG435" s="308" t="s">
        <v>85</v>
      </c>
      <c r="AH435" s="308" t="s">
        <v>1938</v>
      </c>
      <c r="AI435" s="299">
        <f>IFERROR(VLOOKUP(AH435,ACCESSORIES!F:J,5,FALSE),"N/A")</f>
        <v>1.1000000000000001</v>
      </c>
      <c r="AJ435" s="309" t="s">
        <v>265</v>
      </c>
      <c r="AK435" s="309" t="s">
        <v>85</v>
      </c>
      <c r="AL435" s="40" t="str">
        <f>IFERROR(VLOOKUP(AK435,ACCESSORIES!F:J,5,FALSE),"N/A")</f>
        <v>N/A</v>
      </c>
      <c r="AM435" s="309" t="s">
        <v>85</v>
      </c>
      <c r="AN435" s="309">
        <v>16.100000000000001</v>
      </c>
      <c r="AO435" s="309"/>
      <c r="AP435" s="309">
        <v>10</v>
      </c>
      <c r="AQ435" s="309">
        <v>30</v>
      </c>
      <c r="AR435" s="309"/>
      <c r="AS435" s="309">
        <v>75</v>
      </c>
      <c r="AT435" s="309"/>
      <c r="AU435" s="309">
        <v>215</v>
      </c>
      <c r="AV435" s="309">
        <v>108</v>
      </c>
      <c r="AW435" s="309">
        <v>34</v>
      </c>
      <c r="AX435" s="81"/>
      <c r="AY435" s="309"/>
      <c r="AZ435" s="310" t="s">
        <v>85</v>
      </c>
      <c r="BA435" s="98" t="str">
        <f>IFERROR(VLOOKUP(AZ435,ACCESSORIES!F:J,5,FALSE),"N/A")</f>
        <v>N/A</v>
      </c>
      <c r="BB435" s="99" t="s">
        <v>85</v>
      </c>
      <c r="BC435" s="98" t="str">
        <f>IFERROR(VLOOKUP(BB435,ACCESSORIES!F:J,5,FALSE),"N/A")</f>
        <v>N/A</v>
      </c>
      <c r="BD435" s="310">
        <v>41.8</v>
      </c>
      <c r="BE435" s="309">
        <v>20.5</v>
      </c>
      <c r="BF435" s="309">
        <v>20.5</v>
      </c>
      <c r="BG435" s="309">
        <v>11.2</v>
      </c>
      <c r="BH435" s="379">
        <f t="shared" si="26"/>
        <v>7.7130632835199969E-2</v>
      </c>
      <c r="BI435" s="303">
        <v>36</v>
      </c>
      <c r="BJ435" s="309" t="s">
        <v>3930</v>
      </c>
      <c r="BK435" s="80" t="s">
        <v>4050</v>
      </c>
      <c r="BL435" s="309" t="s">
        <v>2818</v>
      </c>
      <c r="BM435" s="309" t="s">
        <v>2831</v>
      </c>
      <c r="BN435" s="309" t="s">
        <v>2824</v>
      </c>
      <c r="BO435" s="309" t="s">
        <v>2832</v>
      </c>
      <c r="BP435" s="309" t="s">
        <v>2830</v>
      </c>
      <c r="BQ435" s="309"/>
      <c r="BR435" s="309"/>
      <c r="BS435" s="309"/>
      <c r="BT435" s="309"/>
      <c r="BU435" s="309"/>
      <c r="BV435" s="309"/>
      <c r="BW435" s="309" t="s">
        <v>2505</v>
      </c>
      <c r="BX435" s="309"/>
      <c r="BY435" s="309" t="s">
        <v>2506</v>
      </c>
      <c r="BZ435" s="324" t="str">
        <f t="shared" si="27"/>
        <v>DISCONTINUED - MR310 Con6, 18x9, -12mm Offset, 5x5.5, 108mm Centerbore, Matte Black</v>
      </c>
      <c r="CA435" s="324" t="s">
        <v>3880</v>
      </c>
      <c r="CB435" s="324" t="s">
        <v>3879</v>
      </c>
      <c r="CC435" s="313" t="str">
        <f t="shared" si="24"/>
        <v>STREET (3XX)</v>
      </c>
    </row>
    <row r="436" spans="1:81" s="301" customFormat="1" ht="15.75" customHeight="1">
      <c r="A436" s="22">
        <f t="shared" si="23"/>
        <v>433</v>
      </c>
      <c r="B436" s="99" t="s">
        <v>84</v>
      </c>
      <c r="C436" s="29" t="s">
        <v>1072</v>
      </c>
      <c r="D436" s="303" t="s">
        <v>1121</v>
      </c>
      <c r="E436" s="304" t="s">
        <v>2894</v>
      </c>
      <c r="F436" s="304"/>
      <c r="G436" s="304"/>
      <c r="H436" s="304" t="s">
        <v>646</v>
      </c>
      <c r="I436" s="336">
        <v>42370</v>
      </c>
      <c r="J436" s="302">
        <v>43444</v>
      </c>
      <c r="K436" s="293" t="s">
        <v>1274</v>
      </c>
      <c r="L436" s="305">
        <v>299.5</v>
      </c>
      <c r="M436" s="295"/>
      <c r="N436" s="295"/>
      <c r="O436" s="303">
        <v>20</v>
      </c>
      <c r="P436" s="8">
        <v>9</v>
      </c>
      <c r="Q436" s="29" t="s">
        <v>1762</v>
      </c>
      <c r="R436" s="303">
        <v>8</v>
      </c>
      <c r="S436" s="303">
        <v>6.5</v>
      </c>
      <c r="T436" s="306">
        <v>0</v>
      </c>
      <c r="U436" s="331">
        <v>5</v>
      </c>
      <c r="V436" s="303" t="s">
        <v>85</v>
      </c>
      <c r="W436" s="311">
        <v>130.81</v>
      </c>
      <c r="X436" s="307">
        <v>42.2</v>
      </c>
      <c r="Y436" s="306">
        <v>3640</v>
      </c>
      <c r="Z436" s="306" t="s">
        <v>5463</v>
      </c>
      <c r="AA436" s="306"/>
      <c r="AB436" s="296" t="str">
        <f t="shared" si="25"/>
        <v>20x9, 8x6.5, 0 OS</v>
      </c>
      <c r="AC436" s="308" t="s">
        <v>1603</v>
      </c>
      <c r="AD436" s="298">
        <f>IFERROR(VLOOKUP(AC436,ACCESSORIES!F:J,5,FALSE),"N/A")</f>
        <v>33</v>
      </c>
      <c r="AE436" s="308" t="s">
        <v>85</v>
      </c>
      <c r="AF436" s="309" t="s">
        <v>85</v>
      </c>
      <c r="AG436" s="308" t="s">
        <v>85</v>
      </c>
      <c r="AH436" s="308" t="s">
        <v>1938</v>
      </c>
      <c r="AI436" s="299">
        <f>IFERROR(VLOOKUP(AH436,ACCESSORIES!F:J,5,FALSE),"N/A")</f>
        <v>1.1000000000000001</v>
      </c>
      <c r="AJ436" s="309" t="s">
        <v>266</v>
      </c>
      <c r="AK436" s="309" t="s">
        <v>85</v>
      </c>
      <c r="AL436" s="40" t="str">
        <f>IFERROR(VLOOKUP(AK436,ACCESSORIES!F:J,5,FALSE),"N/A")</f>
        <v>N/A</v>
      </c>
      <c r="AM436" s="309" t="s">
        <v>85</v>
      </c>
      <c r="AN436" s="309">
        <v>16.100000000000001</v>
      </c>
      <c r="AO436" s="309"/>
      <c r="AP436" s="309">
        <v>3</v>
      </c>
      <c r="AQ436" s="309">
        <v>3</v>
      </c>
      <c r="AR436" s="309"/>
      <c r="AS436" s="309">
        <v>58</v>
      </c>
      <c r="AT436" s="309"/>
      <c r="AU436" s="309">
        <v>239</v>
      </c>
      <c r="AV436" s="309">
        <v>123</v>
      </c>
      <c r="AW436" s="309">
        <v>93</v>
      </c>
      <c r="AX436" s="81"/>
      <c r="AY436" s="309"/>
      <c r="AZ436" s="310" t="s">
        <v>85</v>
      </c>
      <c r="BA436" s="98" t="str">
        <f>IFERROR(VLOOKUP(AZ436,ACCESSORIES!F:J,5,FALSE),"N/A")</f>
        <v>N/A</v>
      </c>
      <c r="BB436" s="99" t="s">
        <v>85</v>
      </c>
      <c r="BC436" s="98" t="str">
        <f>IFERROR(VLOOKUP(BB436,ACCESSORIES!F:J,5,FALSE),"N/A")</f>
        <v>N/A</v>
      </c>
      <c r="BD436" s="310">
        <v>45.7</v>
      </c>
      <c r="BE436" s="309">
        <v>22.5</v>
      </c>
      <c r="BF436" s="309">
        <v>22.5</v>
      </c>
      <c r="BG436" s="309">
        <v>11.2</v>
      </c>
      <c r="BH436" s="379">
        <f t="shared" si="26"/>
        <v>9.2914652879999976E-2</v>
      </c>
      <c r="BI436" s="303">
        <v>24</v>
      </c>
      <c r="BJ436" s="309" t="s">
        <v>3930</v>
      </c>
      <c r="BK436" s="80" t="s">
        <v>4050</v>
      </c>
      <c r="BL436" s="309" t="s">
        <v>2818</v>
      </c>
      <c r="BM436" s="309" t="s">
        <v>2831</v>
      </c>
      <c r="BN436" s="309" t="s">
        <v>2824</v>
      </c>
      <c r="BO436" s="309" t="s">
        <v>2832</v>
      </c>
      <c r="BP436" s="309" t="s">
        <v>2830</v>
      </c>
      <c r="BQ436" s="309"/>
      <c r="BR436" s="309"/>
      <c r="BS436" s="309"/>
      <c r="BT436" s="309"/>
      <c r="BU436" s="309"/>
      <c r="BV436" s="309"/>
      <c r="BW436" s="309" t="s">
        <v>2515</v>
      </c>
      <c r="BX436" s="309"/>
      <c r="BY436" s="309" t="s">
        <v>2516</v>
      </c>
      <c r="BZ436" s="324" t="str">
        <f t="shared" si="27"/>
        <v>DISCONTINUED - MR310 Con6, 20x9, 0mm Offset, 8x6.5, 130.81mm Centerbore, Method Bronze - Matte Black Lip</v>
      </c>
      <c r="CA436" s="324" t="s">
        <v>3880</v>
      </c>
      <c r="CB436" s="324" t="s">
        <v>3879</v>
      </c>
      <c r="CC436" s="313" t="str">
        <f t="shared" si="24"/>
        <v>STREET (3XX)</v>
      </c>
    </row>
    <row r="437" spans="1:81" s="301" customFormat="1" ht="15.75" customHeight="1">
      <c r="A437" s="22">
        <f t="shared" si="23"/>
        <v>434</v>
      </c>
      <c r="B437" s="99" t="s">
        <v>84</v>
      </c>
      <c r="C437" s="29" t="s">
        <v>1072</v>
      </c>
      <c r="D437" s="303" t="s">
        <v>1122</v>
      </c>
      <c r="E437" s="304" t="s">
        <v>2904</v>
      </c>
      <c r="F437" s="304"/>
      <c r="G437" s="304"/>
      <c r="H437" s="304" t="s">
        <v>703</v>
      </c>
      <c r="I437" s="336">
        <v>42370</v>
      </c>
      <c r="J437" s="302">
        <v>43444</v>
      </c>
      <c r="K437" s="293" t="s">
        <v>1274</v>
      </c>
      <c r="L437" s="305">
        <v>205.5</v>
      </c>
      <c r="M437" s="295"/>
      <c r="N437" s="295"/>
      <c r="O437" s="303">
        <v>16</v>
      </c>
      <c r="P437" s="8">
        <v>8</v>
      </c>
      <c r="Q437" s="29" t="s">
        <v>1762</v>
      </c>
      <c r="R437" s="303">
        <v>8</v>
      </c>
      <c r="S437" s="303">
        <v>6.5</v>
      </c>
      <c r="T437" s="306">
        <v>0</v>
      </c>
      <c r="U437" s="331">
        <v>4.5</v>
      </c>
      <c r="V437" s="303" t="s">
        <v>85</v>
      </c>
      <c r="W437" s="311">
        <v>130.81</v>
      </c>
      <c r="X437" s="307">
        <v>25.4</v>
      </c>
      <c r="Y437" s="306">
        <v>3640</v>
      </c>
      <c r="Z437" s="306" t="s">
        <v>2294</v>
      </c>
      <c r="AA437" s="306"/>
      <c r="AB437" s="296" t="str">
        <f t="shared" si="25"/>
        <v>16x8, 8x6.5, 0 OS</v>
      </c>
      <c r="AC437" s="308" t="s">
        <v>1603</v>
      </c>
      <c r="AD437" s="298">
        <f>IFERROR(VLOOKUP(AC437,ACCESSORIES!F:J,5,FALSE),"N/A")</f>
        <v>33</v>
      </c>
      <c r="AE437" s="308" t="s">
        <v>85</v>
      </c>
      <c r="AF437" s="309" t="s">
        <v>85</v>
      </c>
      <c r="AG437" s="308" t="s">
        <v>85</v>
      </c>
      <c r="AH437" s="308" t="s">
        <v>1938</v>
      </c>
      <c r="AI437" s="299">
        <f>IFERROR(VLOOKUP(AH437,ACCESSORIES!F:J,5,FALSE),"N/A")</f>
        <v>1.1000000000000001</v>
      </c>
      <c r="AJ437" s="309" t="s">
        <v>266</v>
      </c>
      <c r="AK437" s="309" t="s">
        <v>85</v>
      </c>
      <c r="AL437" s="40" t="str">
        <f>IFERROR(VLOOKUP(AK437,ACCESSORIES!F:J,5,FALSE),"N/A")</f>
        <v>N/A</v>
      </c>
      <c r="AM437" s="309" t="s">
        <v>85</v>
      </c>
      <c r="AN437" s="309">
        <v>16.100000000000001</v>
      </c>
      <c r="AO437" s="309"/>
      <c r="AP437" s="309">
        <v>3</v>
      </c>
      <c r="AQ437" s="309">
        <v>3</v>
      </c>
      <c r="AR437" s="309"/>
      <c r="AS437" s="309">
        <v>36</v>
      </c>
      <c r="AT437" s="309"/>
      <c r="AU437" s="309">
        <v>185</v>
      </c>
      <c r="AV437" s="309">
        <v>123</v>
      </c>
      <c r="AW437" s="309">
        <v>93</v>
      </c>
      <c r="AX437" s="81"/>
      <c r="AY437" s="309"/>
      <c r="AZ437" s="310" t="s">
        <v>85</v>
      </c>
      <c r="BA437" s="98" t="str">
        <f>IFERROR(VLOOKUP(AZ437,ACCESSORIES!F:J,5,FALSE),"N/A")</f>
        <v>N/A</v>
      </c>
      <c r="BB437" s="99" t="s">
        <v>85</v>
      </c>
      <c r="BC437" s="98" t="str">
        <f>IFERROR(VLOOKUP(BB437,ACCESSORIES!F:J,5,FALSE),"N/A")</f>
        <v>N/A</v>
      </c>
      <c r="BD437" s="310">
        <v>28.9</v>
      </c>
      <c r="BE437" s="309">
        <v>18.3</v>
      </c>
      <c r="BF437" s="309">
        <v>18.3</v>
      </c>
      <c r="BG437" s="309">
        <v>10.199999999999999</v>
      </c>
      <c r="BH437" s="379">
        <f t="shared" si="26"/>
        <v>5.5976211402192E-2</v>
      </c>
      <c r="BI437" s="303">
        <v>36</v>
      </c>
      <c r="BJ437" s="309" t="s">
        <v>3930</v>
      </c>
      <c r="BK437" s="80" t="s">
        <v>4050</v>
      </c>
      <c r="BL437" s="309" t="s">
        <v>2818</v>
      </c>
      <c r="BM437" s="309" t="s">
        <v>2831</v>
      </c>
      <c r="BN437" s="309" t="s">
        <v>2824</v>
      </c>
      <c r="BO437" s="309" t="s">
        <v>2832</v>
      </c>
      <c r="BP437" s="309" t="s">
        <v>2830</v>
      </c>
      <c r="BQ437" s="309"/>
      <c r="BR437" s="309"/>
      <c r="BS437" s="309"/>
      <c r="BT437" s="309"/>
      <c r="BU437" s="309"/>
      <c r="BV437" s="309"/>
      <c r="BW437" s="309" t="s">
        <v>2523</v>
      </c>
      <c r="BX437" s="309"/>
      <c r="BY437" s="309" t="s">
        <v>2524</v>
      </c>
      <c r="BZ437" s="324" t="str">
        <f t="shared" si="27"/>
        <v>DISCONTINUED - MR311 Vex, 16x8, 0mm Offset, 8x6.5, 130.81mm Centerbore, Matte Black</v>
      </c>
      <c r="CA437" s="324" t="s">
        <v>3880</v>
      </c>
      <c r="CB437" s="324" t="s">
        <v>3879</v>
      </c>
      <c r="CC437" s="313" t="str">
        <f t="shared" si="24"/>
        <v>STREET (3XX)</v>
      </c>
    </row>
    <row r="438" spans="1:81" s="301" customFormat="1" ht="15.75" customHeight="1">
      <c r="A438" s="22">
        <f t="shared" si="23"/>
        <v>435</v>
      </c>
      <c r="B438" s="99" t="s">
        <v>84</v>
      </c>
      <c r="C438" s="29" t="s">
        <v>1072</v>
      </c>
      <c r="D438" s="303" t="s">
        <v>1122</v>
      </c>
      <c r="E438" s="304" t="s">
        <v>2909</v>
      </c>
      <c r="F438" s="304"/>
      <c r="G438" s="304"/>
      <c r="H438" s="304" t="s">
        <v>705</v>
      </c>
      <c r="I438" s="336">
        <v>42370</v>
      </c>
      <c r="J438" s="302">
        <v>43444</v>
      </c>
      <c r="K438" s="293" t="s">
        <v>1274</v>
      </c>
      <c r="L438" s="305">
        <v>215.5</v>
      </c>
      <c r="M438" s="295"/>
      <c r="N438" s="295"/>
      <c r="O438" s="303">
        <v>17</v>
      </c>
      <c r="P438" s="8">
        <v>8.5</v>
      </c>
      <c r="Q438" s="29" t="s">
        <v>1756</v>
      </c>
      <c r="R438" s="303">
        <v>5</v>
      </c>
      <c r="S438" s="303">
        <v>5.5</v>
      </c>
      <c r="T438" s="306">
        <v>0</v>
      </c>
      <c r="U438" s="331">
        <v>4.75</v>
      </c>
      <c r="V438" s="303" t="s">
        <v>85</v>
      </c>
      <c r="W438" s="311">
        <v>108</v>
      </c>
      <c r="X438" s="307">
        <v>29.5</v>
      </c>
      <c r="Y438" s="306">
        <v>2650</v>
      </c>
      <c r="Z438" s="306" t="s">
        <v>2294</v>
      </c>
      <c r="AA438" s="306"/>
      <c r="AB438" s="296" t="str">
        <f t="shared" si="25"/>
        <v>17x8.5, 5x5.5, 0 OS</v>
      </c>
      <c r="AC438" s="308" t="s">
        <v>1635</v>
      </c>
      <c r="AD438" s="298">
        <f>IFERROR(VLOOKUP(AC438,ACCESSORIES!F:J,5,FALSE),"N/A")</f>
        <v>38.5</v>
      </c>
      <c r="AE438" s="308" t="s">
        <v>1799</v>
      </c>
      <c r="AF438" s="309" t="s">
        <v>1886</v>
      </c>
      <c r="AG438" s="308" t="s">
        <v>85</v>
      </c>
      <c r="AH438" s="308" t="s">
        <v>1938</v>
      </c>
      <c r="AI438" s="299">
        <f>IFERROR(VLOOKUP(AH438,ACCESSORIES!F:J,5,FALSE),"N/A")</f>
        <v>1.1000000000000001</v>
      </c>
      <c r="AJ438" s="309" t="s">
        <v>265</v>
      </c>
      <c r="AK438" s="309" t="s">
        <v>85</v>
      </c>
      <c r="AL438" s="40" t="str">
        <f>IFERROR(VLOOKUP(AK438,ACCESSORIES!F:J,5,FALSE),"N/A")</f>
        <v>N/A</v>
      </c>
      <c r="AM438" s="309" t="s">
        <v>85</v>
      </c>
      <c r="AN438" s="309">
        <v>16.100000000000001</v>
      </c>
      <c r="AO438" s="309"/>
      <c r="AP438" s="309">
        <v>3</v>
      </c>
      <c r="AQ438" s="309">
        <v>12</v>
      </c>
      <c r="AR438" s="309"/>
      <c r="AS438" s="309">
        <v>38</v>
      </c>
      <c r="AT438" s="309"/>
      <c r="AU438" s="309">
        <v>202</v>
      </c>
      <c r="AV438" s="309">
        <v>108</v>
      </c>
      <c r="AW438" s="309">
        <v>35</v>
      </c>
      <c r="AX438" s="81"/>
      <c r="AY438" s="309"/>
      <c r="AZ438" s="310" t="s">
        <v>85</v>
      </c>
      <c r="BA438" s="98" t="str">
        <f>IFERROR(VLOOKUP(AZ438,ACCESSORIES!F:J,5,FALSE),"N/A")</f>
        <v>N/A</v>
      </c>
      <c r="BB438" s="99" t="s">
        <v>85</v>
      </c>
      <c r="BC438" s="98" t="str">
        <f>IFERROR(VLOOKUP(BB438,ACCESSORIES!F:J,5,FALSE),"N/A")</f>
        <v>N/A</v>
      </c>
      <c r="BD438" s="310">
        <v>33</v>
      </c>
      <c r="BE438" s="309">
        <v>19.5</v>
      </c>
      <c r="BF438" s="309">
        <v>19.5</v>
      </c>
      <c r="BG438" s="309">
        <v>10.8</v>
      </c>
      <c r="BH438" s="379">
        <f t="shared" si="26"/>
        <v>6.7296755728799978E-2</v>
      </c>
      <c r="BI438" s="303">
        <v>36</v>
      </c>
      <c r="BJ438" s="309" t="s">
        <v>3930</v>
      </c>
      <c r="BK438" s="80" t="s">
        <v>4050</v>
      </c>
      <c r="BL438" s="309" t="s">
        <v>2818</v>
      </c>
      <c r="BM438" s="309" t="s">
        <v>2831</v>
      </c>
      <c r="BN438" s="309" t="s">
        <v>2824</v>
      </c>
      <c r="BO438" s="309" t="s">
        <v>2832</v>
      </c>
      <c r="BP438" s="309" t="s">
        <v>2830</v>
      </c>
      <c r="BQ438" s="309"/>
      <c r="BR438" s="309"/>
      <c r="BS438" s="309"/>
      <c r="BT438" s="309"/>
      <c r="BU438" s="309"/>
      <c r="BV438" s="309"/>
      <c r="BW438" s="309" t="s">
        <v>2517</v>
      </c>
      <c r="BX438" s="309"/>
      <c r="BY438" s="309" t="s">
        <v>2518</v>
      </c>
      <c r="BZ438" s="324" t="str">
        <f t="shared" si="27"/>
        <v>DISCONTINUED - MR311 Vex, 17x8.5, 0mm Offset, 5x5.5, 108mm Centerbore, Matte Black</v>
      </c>
      <c r="CA438" s="324" t="s">
        <v>3880</v>
      </c>
      <c r="CB438" s="324" t="s">
        <v>3879</v>
      </c>
      <c r="CC438" s="313" t="str">
        <f t="shared" si="24"/>
        <v>STREET (3XX)</v>
      </c>
    </row>
    <row r="439" spans="1:81" s="301" customFormat="1" ht="15.75" customHeight="1">
      <c r="A439" s="22">
        <f t="shared" si="23"/>
        <v>436</v>
      </c>
      <c r="B439" s="99" t="s">
        <v>84</v>
      </c>
      <c r="C439" s="29" t="s">
        <v>1072</v>
      </c>
      <c r="D439" s="303" t="s">
        <v>1122</v>
      </c>
      <c r="E439" s="304" t="s">
        <v>2910</v>
      </c>
      <c r="F439" s="304"/>
      <c r="G439" s="304"/>
      <c r="H439" s="304" t="s">
        <v>706</v>
      </c>
      <c r="I439" s="336">
        <v>42370</v>
      </c>
      <c r="J439" s="302">
        <v>43444</v>
      </c>
      <c r="K439" s="293" t="s">
        <v>1274</v>
      </c>
      <c r="L439" s="305">
        <v>229.5</v>
      </c>
      <c r="M439" s="295"/>
      <c r="N439" s="295"/>
      <c r="O439" s="303">
        <v>17</v>
      </c>
      <c r="P439" s="8">
        <v>8.5</v>
      </c>
      <c r="Q439" s="29" t="s">
        <v>1756</v>
      </c>
      <c r="R439" s="303">
        <v>5</v>
      </c>
      <c r="S439" s="303">
        <v>5.5</v>
      </c>
      <c r="T439" s="306">
        <v>0</v>
      </c>
      <c r="U439" s="331">
        <v>4.75</v>
      </c>
      <c r="V439" s="303" t="s">
        <v>85</v>
      </c>
      <c r="W439" s="311">
        <v>108</v>
      </c>
      <c r="X439" s="307">
        <v>29.5</v>
      </c>
      <c r="Y439" s="306">
        <v>2650</v>
      </c>
      <c r="Z439" s="306" t="s">
        <v>5460</v>
      </c>
      <c r="AA439" s="306"/>
      <c r="AB439" s="296" t="str">
        <f t="shared" si="25"/>
        <v>17x8.5, 5x5.5, 0 OS</v>
      </c>
      <c r="AC439" s="308" t="s">
        <v>1635</v>
      </c>
      <c r="AD439" s="298">
        <f>IFERROR(VLOOKUP(AC439,ACCESSORIES!F:J,5,FALSE),"N/A")</f>
        <v>38.5</v>
      </c>
      <c r="AE439" s="308" t="s">
        <v>1799</v>
      </c>
      <c r="AF439" s="309" t="s">
        <v>1886</v>
      </c>
      <c r="AG439" s="308" t="s">
        <v>85</v>
      </c>
      <c r="AH439" s="308" t="s">
        <v>1938</v>
      </c>
      <c r="AI439" s="299">
        <f>IFERROR(VLOOKUP(AH439,ACCESSORIES!F:J,5,FALSE),"N/A")</f>
        <v>1.1000000000000001</v>
      </c>
      <c r="AJ439" s="309" t="s">
        <v>265</v>
      </c>
      <c r="AK439" s="309" t="s">
        <v>85</v>
      </c>
      <c r="AL439" s="40" t="str">
        <f>IFERROR(VLOOKUP(AK439,ACCESSORIES!F:J,5,FALSE),"N/A")</f>
        <v>N/A</v>
      </c>
      <c r="AM439" s="309" t="s">
        <v>85</v>
      </c>
      <c r="AN439" s="309">
        <v>16.100000000000001</v>
      </c>
      <c r="AO439" s="309"/>
      <c r="AP439" s="309">
        <v>3</v>
      </c>
      <c r="AQ439" s="309">
        <v>12</v>
      </c>
      <c r="AR439" s="309"/>
      <c r="AS439" s="309">
        <v>38</v>
      </c>
      <c r="AT439" s="309"/>
      <c r="AU439" s="309">
        <v>202</v>
      </c>
      <c r="AV439" s="309">
        <v>108</v>
      </c>
      <c r="AW439" s="309">
        <v>35</v>
      </c>
      <c r="AX439" s="81"/>
      <c r="AY439" s="309"/>
      <c r="AZ439" s="310" t="s">
        <v>85</v>
      </c>
      <c r="BA439" s="98" t="str">
        <f>IFERROR(VLOOKUP(AZ439,ACCESSORIES!F:J,5,FALSE),"N/A")</f>
        <v>N/A</v>
      </c>
      <c r="BB439" s="99" t="s">
        <v>85</v>
      </c>
      <c r="BC439" s="98" t="str">
        <f>IFERROR(VLOOKUP(BB439,ACCESSORIES!F:J,5,FALSE),"N/A")</f>
        <v>N/A</v>
      </c>
      <c r="BD439" s="310">
        <v>33</v>
      </c>
      <c r="BE439" s="309">
        <v>19.5</v>
      </c>
      <c r="BF439" s="309">
        <v>19.5</v>
      </c>
      <c r="BG439" s="309">
        <v>10.8</v>
      </c>
      <c r="BH439" s="379">
        <f t="shared" si="26"/>
        <v>6.7296755728799978E-2</v>
      </c>
      <c r="BI439" s="303">
        <v>36</v>
      </c>
      <c r="BJ439" s="309" t="s">
        <v>3930</v>
      </c>
      <c r="BK439" s="80" t="s">
        <v>4050</v>
      </c>
      <c r="BL439" s="309" t="s">
        <v>2818</v>
      </c>
      <c r="BM439" s="309" t="s">
        <v>2831</v>
      </c>
      <c r="BN439" s="309" t="s">
        <v>2824</v>
      </c>
      <c r="BO439" s="309" t="s">
        <v>2832</v>
      </c>
      <c r="BP439" s="309" t="s">
        <v>2830</v>
      </c>
      <c r="BQ439" s="309"/>
      <c r="BR439" s="309"/>
      <c r="BS439" s="309"/>
      <c r="BT439" s="309"/>
      <c r="BU439" s="309"/>
      <c r="BV439" s="309"/>
      <c r="BW439" s="309" t="s">
        <v>2527</v>
      </c>
      <c r="BX439" s="309"/>
      <c r="BY439" s="309" t="s">
        <v>2528</v>
      </c>
      <c r="BZ439" s="324" t="str">
        <f t="shared" si="27"/>
        <v>DISCONTINUED - MR311 Vex, 17x8.5, 0mm Offset, 5x5.5, 108mm Centerbore, Titanium - Matte Black  Lip</v>
      </c>
      <c r="CA439" s="324" t="s">
        <v>3880</v>
      </c>
      <c r="CB439" s="324" t="s">
        <v>3879</v>
      </c>
      <c r="CC439" s="313" t="str">
        <f t="shared" si="24"/>
        <v>STREET (3XX)</v>
      </c>
    </row>
    <row r="440" spans="1:81" s="301" customFormat="1" ht="15.75" customHeight="1">
      <c r="A440" s="22">
        <f t="shared" si="23"/>
        <v>437</v>
      </c>
      <c r="B440" s="99" t="s">
        <v>84</v>
      </c>
      <c r="C440" s="29" t="s">
        <v>1072</v>
      </c>
      <c r="D440" s="303" t="s">
        <v>1122</v>
      </c>
      <c r="E440" s="304" t="s">
        <v>2911</v>
      </c>
      <c r="F440" s="304"/>
      <c r="G440" s="304"/>
      <c r="H440" s="304" t="s">
        <v>721</v>
      </c>
      <c r="I440" s="336">
        <v>42370</v>
      </c>
      <c r="J440" s="302">
        <v>43444</v>
      </c>
      <c r="K440" s="293" t="s">
        <v>1274</v>
      </c>
      <c r="L440" s="305">
        <v>249.5</v>
      </c>
      <c r="M440" s="295"/>
      <c r="N440" s="295"/>
      <c r="O440" s="303">
        <v>18</v>
      </c>
      <c r="P440" s="8">
        <v>9</v>
      </c>
      <c r="Q440" s="29" t="s">
        <v>1123</v>
      </c>
      <c r="R440" s="303">
        <v>6</v>
      </c>
      <c r="S440" s="303">
        <v>5.5</v>
      </c>
      <c r="T440" s="306">
        <v>-12</v>
      </c>
      <c r="U440" s="331">
        <v>4.5</v>
      </c>
      <c r="V440" s="303" t="s">
        <v>85</v>
      </c>
      <c r="W440" s="311">
        <v>106.25</v>
      </c>
      <c r="X440" s="307">
        <v>33</v>
      </c>
      <c r="Y440" s="306">
        <v>2650</v>
      </c>
      <c r="Z440" s="306" t="s">
        <v>2294</v>
      </c>
      <c r="AA440" s="306"/>
      <c r="AB440" s="296" t="str">
        <f t="shared" si="25"/>
        <v>18x9, 6x5.5, -12 OS</v>
      </c>
      <c r="AC440" s="308" t="s">
        <v>1634</v>
      </c>
      <c r="AD440" s="298">
        <f>IFERROR(VLOOKUP(AC440,ACCESSORIES!F:J,5,FALSE),"N/A")</f>
        <v>38.5</v>
      </c>
      <c r="AE440" s="308" t="s">
        <v>1799</v>
      </c>
      <c r="AF440" s="309" t="s">
        <v>1888</v>
      </c>
      <c r="AG440" s="308" t="s">
        <v>85</v>
      </c>
      <c r="AH440" s="308" t="s">
        <v>1938</v>
      </c>
      <c r="AI440" s="299">
        <f>IFERROR(VLOOKUP(AH440,ACCESSORIES!F:J,5,FALSE),"N/A")</f>
        <v>1.1000000000000001</v>
      </c>
      <c r="AJ440" s="309" t="s">
        <v>265</v>
      </c>
      <c r="AK440" s="309" t="s">
        <v>1709</v>
      </c>
      <c r="AL440" s="40">
        <f>IFERROR(VLOOKUP(AK440,ACCESSORIES!F:J,5,FALSE),"N/A")</f>
        <v>2.75</v>
      </c>
      <c r="AM440" s="309">
        <v>78.3</v>
      </c>
      <c r="AN440" s="309">
        <v>16.100000000000001</v>
      </c>
      <c r="AO440" s="309"/>
      <c r="AP440" s="309">
        <v>10</v>
      </c>
      <c r="AQ440" s="309">
        <v>25</v>
      </c>
      <c r="AR440" s="309"/>
      <c r="AS440" s="309">
        <v>34</v>
      </c>
      <c r="AT440" s="309"/>
      <c r="AU440" s="309">
        <v>210</v>
      </c>
      <c r="AV440" s="309">
        <v>106.25</v>
      </c>
      <c r="AW440" s="309">
        <v>35</v>
      </c>
      <c r="AX440" s="81"/>
      <c r="AY440" s="309"/>
      <c r="AZ440" s="310" t="s">
        <v>85</v>
      </c>
      <c r="BA440" s="98" t="str">
        <f>IFERROR(VLOOKUP(AZ440,ACCESSORIES!F:J,5,FALSE),"N/A")</f>
        <v>N/A</v>
      </c>
      <c r="BB440" s="99" t="s">
        <v>85</v>
      </c>
      <c r="BC440" s="98" t="str">
        <f>IFERROR(VLOOKUP(BB440,ACCESSORIES!F:J,5,FALSE),"N/A")</f>
        <v>N/A</v>
      </c>
      <c r="BD440" s="310">
        <v>36.5</v>
      </c>
      <c r="BE440" s="309">
        <v>20.5</v>
      </c>
      <c r="BF440" s="309">
        <v>20.5</v>
      </c>
      <c r="BG440" s="309">
        <v>11.2</v>
      </c>
      <c r="BH440" s="379">
        <f t="shared" si="26"/>
        <v>7.7130632835199969E-2</v>
      </c>
      <c r="BI440" s="303">
        <v>36</v>
      </c>
      <c r="BJ440" s="309" t="s">
        <v>3930</v>
      </c>
      <c r="BK440" s="80" t="s">
        <v>4050</v>
      </c>
      <c r="BL440" s="309" t="s">
        <v>2818</v>
      </c>
      <c r="BM440" s="309" t="s">
        <v>2831</v>
      </c>
      <c r="BN440" s="309" t="s">
        <v>2824</v>
      </c>
      <c r="BO440" s="309" t="s">
        <v>2832</v>
      </c>
      <c r="BP440" s="309" t="s">
        <v>2830</v>
      </c>
      <c r="BQ440" s="309"/>
      <c r="BR440" s="309"/>
      <c r="BS440" s="309"/>
      <c r="BT440" s="309"/>
      <c r="BU440" s="309"/>
      <c r="BV440" s="309"/>
      <c r="BW440" s="309" t="s">
        <v>2519</v>
      </c>
      <c r="BX440" s="309"/>
      <c r="BY440" s="309" t="s">
        <v>2520</v>
      </c>
      <c r="BZ440" s="324" t="str">
        <f t="shared" si="27"/>
        <v>DISCONTINUED - MR311 Vex, 18x9, -12mm Offset, 6x5.5, 106.25mm Centerbore, Matte Black</v>
      </c>
      <c r="CA440" s="324" t="s">
        <v>3880</v>
      </c>
      <c r="CB440" s="324" t="s">
        <v>3879</v>
      </c>
      <c r="CC440" s="313" t="str">
        <f t="shared" si="24"/>
        <v>STREET (3XX)</v>
      </c>
    </row>
    <row r="441" spans="1:81" s="301" customFormat="1" ht="15.75" customHeight="1">
      <c r="A441" s="22">
        <f t="shared" si="23"/>
        <v>438</v>
      </c>
      <c r="B441" s="99" t="s">
        <v>84</v>
      </c>
      <c r="C441" s="29" t="s">
        <v>1072</v>
      </c>
      <c r="D441" s="303" t="s">
        <v>1122</v>
      </c>
      <c r="E441" s="304" t="s">
        <v>2901</v>
      </c>
      <c r="F441" s="304"/>
      <c r="G441" s="304"/>
      <c r="H441" s="304" t="s">
        <v>729</v>
      </c>
      <c r="I441" s="336">
        <v>42370</v>
      </c>
      <c r="J441" s="302">
        <v>43444</v>
      </c>
      <c r="K441" s="293" t="s">
        <v>1274</v>
      </c>
      <c r="L441" s="305">
        <v>249.5</v>
      </c>
      <c r="M441" s="295"/>
      <c r="N441" s="295"/>
      <c r="O441" s="303">
        <v>18</v>
      </c>
      <c r="P441" s="8">
        <v>9</v>
      </c>
      <c r="Q441" s="29" t="s">
        <v>1756</v>
      </c>
      <c r="R441" s="303">
        <v>5</v>
      </c>
      <c r="S441" s="303">
        <v>5.5</v>
      </c>
      <c r="T441" s="306">
        <v>18</v>
      </c>
      <c r="U441" s="331">
        <v>5.75</v>
      </c>
      <c r="V441" s="303" t="s">
        <v>85</v>
      </c>
      <c r="W441" s="311">
        <v>108</v>
      </c>
      <c r="X441" s="307">
        <v>33</v>
      </c>
      <c r="Y441" s="306">
        <v>2650</v>
      </c>
      <c r="Z441" s="306" t="s">
        <v>2294</v>
      </c>
      <c r="AA441" s="306"/>
      <c r="AB441" s="296" t="str">
        <f t="shared" si="25"/>
        <v>18x9, 5x5.5, 18 OS</v>
      </c>
      <c r="AC441" s="308" t="s">
        <v>1635</v>
      </c>
      <c r="AD441" s="298">
        <f>IFERROR(VLOOKUP(AC441,ACCESSORIES!F:J,5,FALSE),"N/A")</f>
        <v>38.5</v>
      </c>
      <c r="AE441" s="308" t="s">
        <v>1799</v>
      </c>
      <c r="AF441" s="309" t="s">
        <v>1886</v>
      </c>
      <c r="AG441" s="308" t="s">
        <v>85</v>
      </c>
      <c r="AH441" s="308" t="s">
        <v>1938</v>
      </c>
      <c r="AI441" s="299">
        <f>IFERROR(VLOOKUP(AH441,ACCESSORIES!F:J,5,FALSE),"N/A")</f>
        <v>1.1000000000000001</v>
      </c>
      <c r="AJ441" s="309" t="s">
        <v>265</v>
      </c>
      <c r="AK441" s="309" t="s">
        <v>85</v>
      </c>
      <c r="AL441" s="40" t="str">
        <f>IFERROR(VLOOKUP(AK441,ACCESSORIES!F:J,5,FALSE),"N/A")</f>
        <v>N/A</v>
      </c>
      <c r="AM441" s="309" t="s">
        <v>85</v>
      </c>
      <c r="AN441" s="309">
        <v>16.100000000000001</v>
      </c>
      <c r="AO441" s="309"/>
      <c r="AP441" s="309">
        <v>3</v>
      </c>
      <c r="AQ441" s="309">
        <v>15</v>
      </c>
      <c r="AR441" s="309"/>
      <c r="AS441" s="309">
        <v>34</v>
      </c>
      <c r="AT441" s="309"/>
      <c r="AU441" s="309">
        <v>210</v>
      </c>
      <c r="AV441" s="309">
        <v>108</v>
      </c>
      <c r="AW441" s="309">
        <v>35</v>
      </c>
      <c r="AX441" s="81"/>
      <c r="AY441" s="309"/>
      <c r="AZ441" s="310" t="s">
        <v>85</v>
      </c>
      <c r="BA441" s="98" t="str">
        <f>IFERROR(VLOOKUP(AZ441,ACCESSORIES!F:J,5,FALSE),"N/A")</f>
        <v>N/A</v>
      </c>
      <c r="BB441" s="99" t="s">
        <v>85</v>
      </c>
      <c r="BC441" s="98" t="str">
        <f>IFERROR(VLOOKUP(BB441,ACCESSORIES!F:J,5,FALSE),"N/A")</f>
        <v>N/A</v>
      </c>
      <c r="BD441" s="310">
        <v>36.5</v>
      </c>
      <c r="BE441" s="309">
        <v>20.5</v>
      </c>
      <c r="BF441" s="309">
        <v>20.5</v>
      </c>
      <c r="BG441" s="309">
        <v>11.2</v>
      </c>
      <c r="BH441" s="379">
        <f t="shared" si="26"/>
        <v>7.7130632835199969E-2</v>
      </c>
      <c r="BI441" s="303">
        <v>36</v>
      </c>
      <c r="BJ441" s="309" t="s">
        <v>3930</v>
      </c>
      <c r="BK441" s="80" t="s">
        <v>4050</v>
      </c>
      <c r="BL441" s="309" t="s">
        <v>2818</v>
      </c>
      <c r="BM441" s="309" t="s">
        <v>2831</v>
      </c>
      <c r="BN441" s="309" t="s">
        <v>2824</v>
      </c>
      <c r="BO441" s="309" t="s">
        <v>2832</v>
      </c>
      <c r="BP441" s="309" t="s">
        <v>2830</v>
      </c>
      <c r="BQ441" s="309"/>
      <c r="BR441" s="309"/>
      <c r="BS441" s="309"/>
      <c r="BT441" s="309"/>
      <c r="BU441" s="309"/>
      <c r="BV441" s="309"/>
      <c r="BW441" s="309" t="s">
        <v>2517</v>
      </c>
      <c r="BX441" s="309"/>
      <c r="BY441" s="309" t="s">
        <v>2518</v>
      </c>
      <c r="BZ441" s="324" t="str">
        <f t="shared" si="27"/>
        <v>DISCONTINUED - MR311 Vex, 18x9, +18mm Offset, 5x5.5, 108mm Centerbore, Matte Black</v>
      </c>
      <c r="CA441" s="324" t="s">
        <v>3880</v>
      </c>
      <c r="CB441" s="324" t="s">
        <v>3879</v>
      </c>
      <c r="CC441" s="313" t="str">
        <f t="shared" si="24"/>
        <v>STREET (3XX)</v>
      </c>
    </row>
    <row r="442" spans="1:81" s="301" customFormat="1" ht="15.75" customHeight="1">
      <c r="A442" s="22">
        <f t="shared" si="23"/>
        <v>439</v>
      </c>
      <c r="B442" s="99" t="s">
        <v>84</v>
      </c>
      <c r="C442" s="29" t="s">
        <v>1072</v>
      </c>
      <c r="D442" s="303" t="s">
        <v>1122</v>
      </c>
      <c r="E442" s="304" t="s">
        <v>2899</v>
      </c>
      <c r="F442" s="304"/>
      <c r="G442" s="304"/>
      <c r="H442" s="304" t="s">
        <v>731</v>
      </c>
      <c r="I442" s="336">
        <v>42370</v>
      </c>
      <c r="J442" s="302">
        <v>43444</v>
      </c>
      <c r="K442" s="293" t="s">
        <v>1274</v>
      </c>
      <c r="L442" s="305">
        <v>249.5</v>
      </c>
      <c r="M442" s="295"/>
      <c r="N442" s="295"/>
      <c r="O442" s="303">
        <v>18</v>
      </c>
      <c r="P442" s="8">
        <v>9</v>
      </c>
      <c r="Q442" s="29" t="s">
        <v>1751</v>
      </c>
      <c r="R442" s="303">
        <v>5</v>
      </c>
      <c r="S442" s="303">
        <v>150</v>
      </c>
      <c r="T442" s="306">
        <v>18</v>
      </c>
      <c r="U442" s="331">
        <v>5.75</v>
      </c>
      <c r="V442" s="303" t="s">
        <v>85</v>
      </c>
      <c r="W442" s="311">
        <v>110.5</v>
      </c>
      <c r="X442" s="307">
        <v>33</v>
      </c>
      <c r="Y442" s="306">
        <v>2650</v>
      </c>
      <c r="Z442" s="306" t="s">
        <v>2294</v>
      </c>
      <c r="AA442" s="306"/>
      <c r="AB442" s="296" t="str">
        <f t="shared" si="25"/>
        <v>18x9, 5x150, 18 OS</v>
      </c>
      <c r="AC442" s="308" t="s">
        <v>1637</v>
      </c>
      <c r="AD442" s="298">
        <f>IFERROR(VLOOKUP(AC442,ACCESSORIES!F:J,5,FALSE),"N/A")</f>
        <v>38.5</v>
      </c>
      <c r="AE442" s="308" t="s">
        <v>1800</v>
      </c>
      <c r="AF442" s="309" t="s">
        <v>1888</v>
      </c>
      <c r="AG442" s="308" t="s">
        <v>85</v>
      </c>
      <c r="AH442" s="308" t="s">
        <v>1938</v>
      </c>
      <c r="AI442" s="299">
        <f>IFERROR(VLOOKUP(AH442,ACCESSORIES!F:J,5,FALSE),"N/A")</f>
        <v>1.1000000000000001</v>
      </c>
      <c r="AJ442" s="309" t="s">
        <v>265</v>
      </c>
      <c r="AK442" s="309" t="s">
        <v>85</v>
      </c>
      <c r="AL442" s="40" t="str">
        <f>IFERROR(VLOOKUP(AK442,ACCESSORIES!F:J,5,FALSE),"N/A")</f>
        <v>N/A</v>
      </c>
      <c r="AM442" s="309" t="s">
        <v>85</v>
      </c>
      <c r="AN442" s="309">
        <v>16.100000000000001</v>
      </c>
      <c r="AO442" s="309"/>
      <c r="AP442" s="309">
        <v>3</v>
      </c>
      <c r="AQ442" s="309">
        <v>3</v>
      </c>
      <c r="AR442" s="309"/>
      <c r="AS442" s="309">
        <v>37</v>
      </c>
      <c r="AT442" s="309"/>
      <c r="AU442" s="309">
        <v>215</v>
      </c>
      <c r="AV442" s="309">
        <v>123</v>
      </c>
      <c r="AW442" s="309">
        <v>93</v>
      </c>
      <c r="AX442" s="81"/>
      <c r="AY442" s="309"/>
      <c r="AZ442" s="310" t="s">
        <v>85</v>
      </c>
      <c r="BA442" s="98" t="str">
        <f>IFERROR(VLOOKUP(AZ442,ACCESSORIES!F:J,5,FALSE),"N/A")</f>
        <v>N/A</v>
      </c>
      <c r="BB442" s="99" t="s">
        <v>85</v>
      </c>
      <c r="BC442" s="98" t="str">
        <f>IFERROR(VLOOKUP(BB442,ACCESSORIES!F:J,5,FALSE),"N/A")</f>
        <v>N/A</v>
      </c>
      <c r="BD442" s="310">
        <v>36.5</v>
      </c>
      <c r="BE442" s="309">
        <v>20.5</v>
      </c>
      <c r="BF442" s="309">
        <v>20.5</v>
      </c>
      <c r="BG442" s="309">
        <v>11.2</v>
      </c>
      <c r="BH442" s="379">
        <f t="shared" si="26"/>
        <v>7.7130632835199969E-2</v>
      </c>
      <c r="BI442" s="303">
        <v>36</v>
      </c>
      <c r="BJ442" s="309" t="s">
        <v>3930</v>
      </c>
      <c r="BK442" s="80" t="s">
        <v>4050</v>
      </c>
      <c r="BL442" s="309" t="s">
        <v>2818</v>
      </c>
      <c r="BM442" s="309" t="s">
        <v>2831</v>
      </c>
      <c r="BN442" s="309" t="s">
        <v>2824</v>
      </c>
      <c r="BO442" s="309" t="s">
        <v>2832</v>
      </c>
      <c r="BP442" s="309" t="s">
        <v>2830</v>
      </c>
      <c r="BQ442" s="309"/>
      <c r="BR442" s="309"/>
      <c r="BS442" s="309"/>
      <c r="BT442" s="309"/>
      <c r="BU442" s="309"/>
      <c r="BV442" s="309"/>
      <c r="BW442" s="309" t="s">
        <v>2517</v>
      </c>
      <c r="BX442" s="309"/>
      <c r="BY442" s="309" t="s">
        <v>2518</v>
      </c>
      <c r="BZ442" s="324" t="str">
        <f t="shared" si="27"/>
        <v>DISCONTINUED - MR311 Vex, 18x9, +18mm Offset, 5x150, 110.5mm Centerbore, Matte Black</v>
      </c>
      <c r="CA442" s="324" t="s">
        <v>3880</v>
      </c>
      <c r="CB442" s="324" t="s">
        <v>3879</v>
      </c>
      <c r="CC442" s="313" t="str">
        <f t="shared" si="24"/>
        <v>STREET (3XX)</v>
      </c>
    </row>
    <row r="443" spans="1:81" s="301" customFormat="1" ht="15.75" customHeight="1">
      <c r="A443" s="22">
        <f t="shared" si="23"/>
        <v>440</v>
      </c>
      <c r="B443" s="99" t="s">
        <v>84</v>
      </c>
      <c r="C443" s="29" t="s">
        <v>1072</v>
      </c>
      <c r="D443" s="303" t="s">
        <v>1122</v>
      </c>
      <c r="E443" s="304" t="s">
        <v>2895</v>
      </c>
      <c r="F443" s="304"/>
      <c r="G443" s="304"/>
      <c r="H443" s="304" t="s">
        <v>738</v>
      </c>
      <c r="I443" s="336">
        <v>42370</v>
      </c>
      <c r="J443" s="302">
        <v>43444</v>
      </c>
      <c r="K443" s="293" t="s">
        <v>1274</v>
      </c>
      <c r="L443" s="305">
        <v>265.5</v>
      </c>
      <c r="M443" s="295"/>
      <c r="N443" s="295"/>
      <c r="O443" s="303">
        <v>18</v>
      </c>
      <c r="P443" s="8">
        <v>9</v>
      </c>
      <c r="Q443" s="29" t="s">
        <v>1762</v>
      </c>
      <c r="R443" s="303">
        <v>8</v>
      </c>
      <c r="S443" s="303">
        <v>6.5</v>
      </c>
      <c r="T443" s="306">
        <v>18</v>
      </c>
      <c r="U443" s="331">
        <v>5.75</v>
      </c>
      <c r="V443" s="303" t="s">
        <v>85</v>
      </c>
      <c r="W443" s="311">
        <v>130.81</v>
      </c>
      <c r="X443" s="307">
        <v>32.299999999999997</v>
      </c>
      <c r="Y443" s="306">
        <v>3640</v>
      </c>
      <c r="Z443" s="306" t="s">
        <v>5460</v>
      </c>
      <c r="AA443" s="306"/>
      <c r="AB443" s="296" t="str">
        <f t="shared" si="25"/>
        <v>18x9, 8x6.5, 18 OS</v>
      </c>
      <c r="AC443" s="308" t="s">
        <v>1603</v>
      </c>
      <c r="AD443" s="298">
        <f>IFERROR(VLOOKUP(AC443,ACCESSORIES!F:J,5,FALSE),"N/A")</f>
        <v>33</v>
      </c>
      <c r="AE443" s="308" t="s">
        <v>85</v>
      </c>
      <c r="AF443" s="309" t="s">
        <v>85</v>
      </c>
      <c r="AG443" s="308" t="s">
        <v>85</v>
      </c>
      <c r="AH443" s="308" t="s">
        <v>1938</v>
      </c>
      <c r="AI443" s="299">
        <f>IFERROR(VLOOKUP(AH443,ACCESSORIES!F:J,5,FALSE),"N/A")</f>
        <v>1.1000000000000001</v>
      </c>
      <c r="AJ443" s="309" t="s">
        <v>266</v>
      </c>
      <c r="AK443" s="309" t="s">
        <v>85</v>
      </c>
      <c r="AL443" s="40" t="str">
        <f>IFERROR(VLOOKUP(AK443,ACCESSORIES!F:J,5,FALSE),"N/A")</f>
        <v>N/A</v>
      </c>
      <c r="AM443" s="309" t="s">
        <v>85</v>
      </c>
      <c r="AN443" s="309">
        <v>16.100000000000001</v>
      </c>
      <c r="AO443" s="309"/>
      <c r="AP443" s="309">
        <v>3</v>
      </c>
      <c r="AQ443" s="309">
        <v>3</v>
      </c>
      <c r="AR443" s="309"/>
      <c r="AS443" s="309">
        <v>34</v>
      </c>
      <c r="AT443" s="309"/>
      <c r="AU443" s="309">
        <v>215</v>
      </c>
      <c r="AV443" s="309">
        <v>123</v>
      </c>
      <c r="AW443" s="309">
        <v>93</v>
      </c>
      <c r="AX443" s="81"/>
      <c r="AY443" s="309"/>
      <c r="AZ443" s="310" t="s">
        <v>85</v>
      </c>
      <c r="BA443" s="98" t="str">
        <f>IFERROR(VLOOKUP(AZ443,ACCESSORIES!F:J,5,FALSE),"N/A")</f>
        <v>N/A</v>
      </c>
      <c r="BB443" s="99" t="s">
        <v>85</v>
      </c>
      <c r="BC443" s="98" t="str">
        <f>IFERROR(VLOOKUP(BB443,ACCESSORIES!F:J,5,FALSE),"N/A")</f>
        <v>N/A</v>
      </c>
      <c r="BD443" s="310">
        <v>35.799999999999997</v>
      </c>
      <c r="BE443" s="309">
        <v>20.5</v>
      </c>
      <c r="BF443" s="309">
        <v>20.5</v>
      </c>
      <c r="BG443" s="309">
        <v>11.2</v>
      </c>
      <c r="BH443" s="379">
        <f t="shared" si="26"/>
        <v>7.7130632835199969E-2</v>
      </c>
      <c r="BI443" s="303">
        <v>36</v>
      </c>
      <c r="BJ443" s="309" t="s">
        <v>3930</v>
      </c>
      <c r="BK443" s="80" t="s">
        <v>4050</v>
      </c>
      <c r="BL443" s="309" t="s">
        <v>2818</v>
      </c>
      <c r="BM443" s="309" t="s">
        <v>2831</v>
      </c>
      <c r="BN443" s="309" t="s">
        <v>2824</v>
      </c>
      <c r="BO443" s="309" t="s">
        <v>2832</v>
      </c>
      <c r="BP443" s="309" t="s">
        <v>2830</v>
      </c>
      <c r="BQ443" s="309"/>
      <c r="BR443" s="309"/>
      <c r="BS443" s="309"/>
      <c r="BT443" s="309"/>
      <c r="BU443" s="309"/>
      <c r="BV443" s="309"/>
      <c r="BW443" s="309" t="s">
        <v>2525</v>
      </c>
      <c r="BX443" s="309"/>
      <c r="BY443" s="309" t="s">
        <v>2526</v>
      </c>
      <c r="BZ443" s="324" t="str">
        <f t="shared" si="27"/>
        <v>DISCONTINUED - MR311 Vex, 18x9, +18mm Offset, 8x6.5, 130.81mm Centerbore, Titanium - Matte Black  Lip</v>
      </c>
      <c r="CA443" s="324" t="s">
        <v>3880</v>
      </c>
      <c r="CB443" s="324" t="s">
        <v>3879</v>
      </c>
      <c r="CC443" s="313" t="str">
        <f t="shared" si="24"/>
        <v>STREET (3XX)</v>
      </c>
    </row>
    <row r="444" spans="1:81" s="301" customFormat="1" ht="15.75" customHeight="1">
      <c r="A444" s="22">
        <f t="shared" si="23"/>
        <v>441</v>
      </c>
      <c r="B444" s="99" t="s">
        <v>84</v>
      </c>
      <c r="C444" s="29" t="s">
        <v>1089</v>
      </c>
      <c r="D444" s="303" t="s">
        <v>1149</v>
      </c>
      <c r="E444" s="304" t="s">
        <v>2908</v>
      </c>
      <c r="F444" s="304"/>
      <c r="G444" s="304"/>
      <c r="H444" s="304" t="s">
        <v>781</v>
      </c>
      <c r="I444" s="336">
        <v>41640</v>
      </c>
      <c r="J444" s="302">
        <v>43444</v>
      </c>
      <c r="K444" s="293" t="s">
        <v>1274</v>
      </c>
      <c r="L444" s="305">
        <v>118.5</v>
      </c>
      <c r="M444" s="295"/>
      <c r="N444" s="295"/>
      <c r="O444" s="303">
        <v>14</v>
      </c>
      <c r="P444" s="8">
        <v>7</v>
      </c>
      <c r="Q444" s="29" t="s">
        <v>1745</v>
      </c>
      <c r="R444" s="303">
        <v>4</v>
      </c>
      <c r="S444" s="303">
        <v>136</v>
      </c>
      <c r="T444" s="306">
        <v>13</v>
      </c>
      <c r="U444" s="331">
        <v>4.3</v>
      </c>
      <c r="V444" s="303" t="s">
        <v>189</v>
      </c>
      <c r="W444" s="311">
        <v>106</v>
      </c>
      <c r="X444" s="307">
        <v>13.8</v>
      </c>
      <c r="Y444" s="306">
        <v>1000</v>
      </c>
      <c r="Z444" s="306" t="s">
        <v>2296</v>
      </c>
      <c r="AA444" s="306"/>
      <c r="AB444" s="296" t="str">
        <f t="shared" si="25"/>
        <v>14x7, 4x136, 13 OS</v>
      </c>
      <c r="AC444" s="308" t="s">
        <v>1803</v>
      </c>
      <c r="AD444" s="298">
        <f>IFERROR(VLOOKUP(AC444,ACCESSORIES!F:J,5,FALSE),"N/A")</f>
        <v>22</v>
      </c>
      <c r="AE444" s="308" t="s">
        <v>85</v>
      </c>
      <c r="AF444" s="309" t="s">
        <v>1894</v>
      </c>
      <c r="AG444" s="308" t="s">
        <v>85</v>
      </c>
      <c r="AH444" s="308" t="s">
        <v>1541</v>
      </c>
      <c r="AI444" s="299">
        <f>IFERROR(VLOOKUP(AH444,ACCESSORIES!F:J,5,FALSE),"N/A")</f>
        <v>1.1000000000000001</v>
      </c>
      <c r="AJ444" s="309" t="s">
        <v>266</v>
      </c>
      <c r="AK444" s="309" t="s">
        <v>85</v>
      </c>
      <c r="AL444" s="40" t="str">
        <f>IFERROR(VLOOKUP(AK444,ACCESSORIES!F:J,5,FALSE),"N/A")</f>
        <v>N/A</v>
      </c>
      <c r="AM444" s="309" t="s">
        <v>85</v>
      </c>
      <c r="AN444" s="309">
        <v>12.4</v>
      </c>
      <c r="AO444" s="309"/>
      <c r="AP444" s="309">
        <v>3</v>
      </c>
      <c r="AQ444" s="309">
        <v>3</v>
      </c>
      <c r="AR444" s="309"/>
      <c r="AS444" s="309">
        <v>3</v>
      </c>
      <c r="AT444" s="309"/>
      <c r="AU444" s="309">
        <v>161</v>
      </c>
      <c r="AV444" s="309">
        <v>60</v>
      </c>
      <c r="AW444" s="309">
        <v>43</v>
      </c>
      <c r="AX444" s="81"/>
      <c r="AY444" s="309"/>
      <c r="AZ444" s="310" t="s">
        <v>85</v>
      </c>
      <c r="BA444" s="98" t="str">
        <f>IFERROR(VLOOKUP(AZ444,ACCESSORIES!F:J,5,FALSE),"N/A")</f>
        <v>N/A</v>
      </c>
      <c r="BB444" s="99" t="s">
        <v>85</v>
      </c>
      <c r="BC444" s="98" t="str">
        <f>IFERROR(VLOOKUP(BB444,ACCESSORIES!F:J,5,FALSE),"N/A")</f>
        <v>N/A</v>
      </c>
      <c r="BD444" s="310">
        <v>17.3</v>
      </c>
      <c r="BE444" s="309">
        <v>16.7</v>
      </c>
      <c r="BF444" s="309">
        <v>16.7</v>
      </c>
      <c r="BG444" s="309">
        <v>9.5</v>
      </c>
      <c r="BH444" s="379">
        <f t="shared" si="26"/>
        <v>4.3416788650119983E-2</v>
      </c>
      <c r="BI444" s="303">
        <v>48</v>
      </c>
      <c r="BJ444" s="309" t="s">
        <v>3930</v>
      </c>
      <c r="BK444" s="80" t="s">
        <v>4050</v>
      </c>
      <c r="BL444" s="309" t="s">
        <v>2818</v>
      </c>
      <c r="BM444" s="309" t="s">
        <v>2865</v>
      </c>
      <c r="BN444" s="309" t="s">
        <v>1156</v>
      </c>
      <c r="BO444" s="309" t="s">
        <v>2866</v>
      </c>
      <c r="BP444" s="309" t="s">
        <v>2867</v>
      </c>
      <c r="BQ444" s="309"/>
      <c r="BR444" s="309"/>
      <c r="BS444" s="309"/>
      <c r="BT444" s="309"/>
      <c r="BU444" s="309"/>
      <c r="BV444" s="309"/>
      <c r="BW444" s="309" t="s">
        <v>2537</v>
      </c>
      <c r="BX444" s="309"/>
      <c r="BY444" s="309" t="s">
        <v>2538</v>
      </c>
      <c r="BZ444" s="324" t="str">
        <f t="shared" si="27"/>
        <v>DISCONTINUED - MR402 The Standard UTV, 14x7, 4+3/+13mm Offset, 4x136, 106mm Centerbore, Machined/Black</v>
      </c>
      <c r="CA444" s="324" t="s">
        <v>3880</v>
      </c>
      <c r="CB444" s="324" t="s">
        <v>3879</v>
      </c>
      <c r="CC444" s="313" t="str">
        <f t="shared" si="24"/>
        <v>UTV (4XX)</v>
      </c>
    </row>
    <row r="445" spans="1:81" s="301" customFormat="1" ht="15.75" customHeight="1">
      <c r="A445" s="22">
        <f t="shared" si="23"/>
        <v>442</v>
      </c>
      <c r="B445" s="99" t="s">
        <v>84</v>
      </c>
      <c r="C445" s="29" t="s">
        <v>1089</v>
      </c>
      <c r="D445" s="303" t="s">
        <v>2353</v>
      </c>
      <c r="E445" s="304" t="s">
        <v>2914</v>
      </c>
      <c r="F445" s="304"/>
      <c r="G445" s="304"/>
      <c r="H445" s="304" t="s">
        <v>820</v>
      </c>
      <c r="I445" s="336">
        <v>41640</v>
      </c>
      <c r="J445" s="302">
        <v>43444</v>
      </c>
      <c r="K445" s="293" t="s">
        <v>1274</v>
      </c>
      <c r="L445" s="305">
        <v>215.5</v>
      </c>
      <c r="M445" s="295"/>
      <c r="N445" s="295"/>
      <c r="O445" s="303">
        <v>14</v>
      </c>
      <c r="P445" s="8">
        <v>8</v>
      </c>
      <c r="Q445" s="29" t="s">
        <v>1744</v>
      </c>
      <c r="R445" s="303">
        <v>4</v>
      </c>
      <c r="S445" s="303">
        <v>115</v>
      </c>
      <c r="T445" s="306">
        <v>0</v>
      </c>
      <c r="U445" s="331">
        <v>4.3</v>
      </c>
      <c r="V445" s="303" t="s">
        <v>193</v>
      </c>
      <c r="W445" s="311">
        <v>85.5</v>
      </c>
      <c r="X445" s="307">
        <v>16.600000000000001</v>
      </c>
      <c r="Y445" s="306">
        <v>1600</v>
      </c>
      <c r="Z445" s="306" t="s">
        <v>87</v>
      </c>
      <c r="AA445" s="306"/>
      <c r="AB445" s="296" t="str">
        <f t="shared" si="25"/>
        <v>14x8, 4x115, 0 OS</v>
      </c>
      <c r="AC445" s="308" t="s">
        <v>1642</v>
      </c>
      <c r="AD445" s="298">
        <f>IFERROR(VLOOKUP(AC445,ACCESSORIES!F:J,5,FALSE),"N/A")</f>
        <v>22</v>
      </c>
      <c r="AE445" s="308" t="s">
        <v>85</v>
      </c>
      <c r="AF445" s="309" t="s">
        <v>1894</v>
      </c>
      <c r="AG445" s="308" t="s">
        <v>85</v>
      </c>
      <c r="AH445" s="308" t="s">
        <v>85</v>
      </c>
      <c r="AI445" s="299" t="str">
        <f>IFERROR(VLOOKUP(AH445,ACCESSORIES!F:J,5,FALSE),"N/A")</f>
        <v>N/A</v>
      </c>
      <c r="AJ445" s="309" t="s">
        <v>266</v>
      </c>
      <c r="AK445" s="309" t="s">
        <v>85</v>
      </c>
      <c r="AL445" s="40" t="str">
        <f>IFERROR(VLOOKUP(AK445,ACCESSORIES!F:J,5,FALSE),"N/A")</f>
        <v>N/A</v>
      </c>
      <c r="AM445" s="309" t="s">
        <v>85</v>
      </c>
      <c r="AN445" s="309">
        <v>12.4</v>
      </c>
      <c r="AO445" s="309"/>
      <c r="AP445" s="309">
        <v>0</v>
      </c>
      <c r="AQ445" s="309">
        <v>11</v>
      </c>
      <c r="AR445" s="309"/>
      <c r="AS445" s="309">
        <v>20.5</v>
      </c>
      <c r="AT445" s="309"/>
      <c r="AU445" s="309">
        <v>165</v>
      </c>
      <c r="AV445" s="309">
        <v>68</v>
      </c>
      <c r="AW445" s="309">
        <v>51</v>
      </c>
      <c r="AX445" s="81"/>
      <c r="AY445" s="309"/>
      <c r="AZ445" s="310" t="s">
        <v>1526</v>
      </c>
      <c r="BA445" s="98" t="str">
        <f>IFERROR(VLOOKUP(AZ445,ACCESSORIES!F:J,5,FALSE),"N/A")</f>
        <v>N/A</v>
      </c>
      <c r="BB445" s="99" t="s">
        <v>1519</v>
      </c>
      <c r="BC445" s="98">
        <f>IFERROR(VLOOKUP(BB445,ACCESSORIES!F:J,5,FALSE),"N/A")</f>
        <v>11</v>
      </c>
      <c r="BD445" s="310">
        <v>20.100000000000001</v>
      </c>
      <c r="BE445" s="309">
        <v>16.399999999999999</v>
      </c>
      <c r="BF445" s="309">
        <v>16.399999999999999</v>
      </c>
      <c r="BG445" s="309">
        <v>10.199999999999999</v>
      </c>
      <c r="BH445" s="379">
        <f t="shared" si="26"/>
        <v>4.4956140281087985E-2</v>
      </c>
      <c r="BI445" s="303">
        <v>48</v>
      </c>
      <c r="BJ445" s="309" t="s">
        <v>3930</v>
      </c>
      <c r="BK445" s="80" t="s">
        <v>4050</v>
      </c>
      <c r="BL445" s="309" t="s">
        <v>2818</v>
      </c>
      <c r="BM445" s="309" t="s">
        <v>2863</v>
      </c>
      <c r="BN445" s="309" t="s">
        <v>2853</v>
      </c>
      <c r="BO445" s="309" t="s">
        <v>2869</v>
      </c>
      <c r="BP445" s="309" t="s">
        <v>2862</v>
      </c>
      <c r="BQ445" s="309"/>
      <c r="BR445" s="309"/>
      <c r="BS445" s="309"/>
      <c r="BT445" s="309"/>
      <c r="BU445" s="309"/>
      <c r="BV445" s="309"/>
      <c r="BW445" s="309" t="s">
        <v>2547</v>
      </c>
      <c r="BX445" s="309"/>
      <c r="BY445" s="309" t="s">
        <v>2548</v>
      </c>
      <c r="BZ445" s="324" t="str">
        <f t="shared" si="27"/>
        <v>DISCONTINUED - MR406 UTV Beadlock, 14x8, 4+4/0mm Offset, 4x115, 85.5mm Centerbore, Matte Black, w/ BH-H20875</v>
      </c>
      <c r="CA445" s="324" t="s">
        <v>3880</v>
      </c>
      <c r="CB445" s="324" t="s">
        <v>3879</v>
      </c>
      <c r="CC445" s="313" t="str">
        <f t="shared" si="24"/>
        <v>UTV (4XX)</v>
      </c>
    </row>
    <row r="446" spans="1:81" s="301" customFormat="1" ht="15.75" customHeight="1">
      <c r="A446" s="22">
        <f t="shared" si="23"/>
        <v>443</v>
      </c>
      <c r="B446" s="99" t="s">
        <v>84</v>
      </c>
      <c r="C446" s="29" t="s">
        <v>1089</v>
      </c>
      <c r="D446" s="303" t="s">
        <v>2353</v>
      </c>
      <c r="E446" s="304" t="s">
        <v>2915</v>
      </c>
      <c r="F446" s="304"/>
      <c r="G446" s="304"/>
      <c r="H446" s="304" t="s">
        <v>829</v>
      </c>
      <c r="I446" s="336">
        <v>41640</v>
      </c>
      <c r="J446" s="302">
        <v>43444</v>
      </c>
      <c r="K446" s="293" t="s">
        <v>1274</v>
      </c>
      <c r="L446" s="305">
        <v>255.5</v>
      </c>
      <c r="M446" s="295"/>
      <c r="N446" s="295"/>
      <c r="O446" s="303">
        <v>15</v>
      </c>
      <c r="P446" s="8">
        <v>8</v>
      </c>
      <c r="Q446" s="29" t="s">
        <v>1743</v>
      </c>
      <c r="R446" s="303">
        <v>4</v>
      </c>
      <c r="S446" s="303">
        <v>110</v>
      </c>
      <c r="T446" s="306">
        <v>-2</v>
      </c>
      <c r="U446" s="331">
        <v>5.3</v>
      </c>
      <c r="V446" s="303" t="s">
        <v>193</v>
      </c>
      <c r="W446" s="311">
        <v>80.3</v>
      </c>
      <c r="X446" s="307">
        <v>21.2</v>
      </c>
      <c r="Y446" s="306">
        <v>1600</v>
      </c>
      <c r="Z446" s="306" t="s">
        <v>87</v>
      </c>
      <c r="AA446" s="306"/>
      <c r="AB446" s="296" t="str">
        <f t="shared" si="25"/>
        <v>15x8, 4x110, -2 OS</v>
      </c>
      <c r="AC446" s="308" t="s">
        <v>1643</v>
      </c>
      <c r="AD446" s="298">
        <f>IFERROR(VLOOKUP(AC446,ACCESSORIES!F:J,5,FALSE),"N/A")</f>
        <v>22</v>
      </c>
      <c r="AE446" s="308" t="s">
        <v>85</v>
      </c>
      <c r="AF446" s="309" t="s">
        <v>1894</v>
      </c>
      <c r="AG446" s="308" t="s">
        <v>85</v>
      </c>
      <c r="AH446" s="308" t="s">
        <v>85</v>
      </c>
      <c r="AI446" s="299" t="str">
        <f>IFERROR(VLOOKUP(AH446,ACCESSORIES!F:J,5,FALSE),"N/A")</f>
        <v>N/A</v>
      </c>
      <c r="AJ446" s="309" t="s">
        <v>266</v>
      </c>
      <c r="AK446" s="309" t="s">
        <v>85</v>
      </c>
      <c r="AL446" s="40" t="str">
        <f>IFERROR(VLOOKUP(AK446,ACCESSORIES!F:J,5,FALSE),"N/A")</f>
        <v>N/A</v>
      </c>
      <c r="AM446" s="309" t="s">
        <v>85</v>
      </c>
      <c r="AN446" s="309">
        <v>12.4</v>
      </c>
      <c r="AO446" s="309"/>
      <c r="AP446" s="309">
        <v>3</v>
      </c>
      <c r="AQ446" s="309">
        <v>12</v>
      </c>
      <c r="AR446" s="309"/>
      <c r="AS446" s="309">
        <v>26</v>
      </c>
      <c r="AT446" s="309"/>
      <c r="AU446" s="309">
        <v>176</v>
      </c>
      <c r="AV446" s="309">
        <v>68</v>
      </c>
      <c r="AW446" s="309">
        <v>51</v>
      </c>
      <c r="AX446" s="81"/>
      <c r="AY446" s="309"/>
      <c r="AZ446" s="310" t="s">
        <v>203</v>
      </c>
      <c r="BA446" s="98" t="str">
        <f>IFERROR(VLOOKUP(AZ446,ACCESSORIES!F:J,5,FALSE),"N/A")</f>
        <v>N/A</v>
      </c>
      <c r="BB446" s="99" t="s">
        <v>1520</v>
      </c>
      <c r="BC446" s="98">
        <f>IFERROR(VLOOKUP(BB446,ACCESSORIES!F:J,5,FALSE),"N/A")</f>
        <v>11</v>
      </c>
      <c r="BD446" s="310">
        <v>24.7</v>
      </c>
      <c r="BE446" s="309">
        <v>17.399999999999999</v>
      </c>
      <c r="BF446" s="309">
        <v>17.399999999999999</v>
      </c>
      <c r="BG446" s="309">
        <v>10.199999999999999</v>
      </c>
      <c r="BH446" s="379">
        <f t="shared" si="26"/>
        <v>5.0605744465727985E-2</v>
      </c>
      <c r="BI446" s="303">
        <v>48</v>
      </c>
      <c r="BJ446" s="309" t="s">
        <v>3930</v>
      </c>
      <c r="BK446" s="80" t="s">
        <v>4050</v>
      </c>
      <c r="BL446" s="309" t="s">
        <v>2818</v>
      </c>
      <c r="BM446" s="309" t="s">
        <v>2863</v>
      </c>
      <c r="BN446" s="309" t="s">
        <v>2853</v>
      </c>
      <c r="BO446" s="309" t="s">
        <v>2869</v>
      </c>
      <c r="BP446" s="309" t="s">
        <v>2862</v>
      </c>
      <c r="BQ446" s="309"/>
      <c r="BR446" s="309"/>
      <c r="BS446" s="309"/>
      <c r="BT446" s="309"/>
      <c r="BU446" s="309"/>
      <c r="BV446" s="309"/>
      <c r="BW446" s="309" t="s">
        <v>2547</v>
      </c>
      <c r="BX446" s="309"/>
      <c r="BY446" s="309" t="s">
        <v>2548</v>
      </c>
      <c r="BZ446" s="324" t="str">
        <f t="shared" si="27"/>
        <v>DISCONTINUED - MR406 UTV Beadlock, 15x8, 4+4/-2mm Offset, 4x110, 80.3mm Centerbore, Matte Black, w/ BH-H24100</v>
      </c>
      <c r="CA446" s="324" t="s">
        <v>3880</v>
      </c>
      <c r="CB446" s="324" t="s">
        <v>3879</v>
      </c>
      <c r="CC446" s="313" t="str">
        <f t="shared" si="24"/>
        <v>UTV (4XX)</v>
      </c>
    </row>
    <row r="447" spans="1:81" s="301" customFormat="1" ht="15.75" customHeight="1">
      <c r="A447" s="22">
        <f t="shared" si="23"/>
        <v>444</v>
      </c>
      <c r="B447" s="99" t="s">
        <v>84</v>
      </c>
      <c r="C447" s="29" t="s">
        <v>1089</v>
      </c>
      <c r="D447" s="303" t="s">
        <v>2353</v>
      </c>
      <c r="E447" s="304" t="s">
        <v>2916</v>
      </c>
      <c r="F447" s="304"/>
      <c r="G447" s="304"/>
      <c r="H447" s="304" t="s">
        <v>826</v>
      </c>
      <c r="I447" s="336">
        <v>41640</v>
      </c>
      <c r="J447" s="302">
        <v>43444</v>
      </c>
      <c r="K447" s="293" t="s">
        <v>1274</v>
      </c>
      <c r="L447" s="305">
        <v>262.5</v>
      </c>
      <c r="M447" s="295"/>
      <c r="N447" s="295"/>
      <c r="O447" s="303">
        <v>15</v>
      </c>
      <c r="P447" s="8">
        <v>10</v>
      </c>
      <c r="Q447" s="29" t="s">
        <v>1743</v>
      </c>
      <c r="R447" s="303">
        <v>4</v>
      </c>
      <c r="S447" s="303">
        <v>110</v>
      </c>
      <c r="T447" s="306">
        <v>-2</v>
      </c>
      <c r="U447" s="331">
        <v>5.3</v>
      </c>
      <c r="V447" s="303" t="s">
        <v>201</v>
      </c>
      <c r="W447" s="311">
        <v>80.3</v>
      </c>
      <c r="X447" s="307">
        <v>22.2</v>
      </c>
      <c r="Y447" s="306">
        <v>1600</v>
      </c>
      <c r="Z447" s="306" t="s">
        <v>87</v>
      </c>
      <c r="AA447" s="306"/>
      <c r="AB447" s="296" t="str">
        <f t="shared" si="25"/>
        <v>15x10, 4x110, -2 OS</v>
      </c>
      <c r="AC447" s="308" t="s">
        <v>1643</v>
      </c>
      <c r="AD447" s="298">
        <f>IFERROR(VLOOKUP(AC447,ACCESSORIES!F:J,5,FALSE),"N/A")</f>
        <v>22</v>
      </c>
      <c r="AE447" s="308" t="s">
        <v>85</v>
      </c>
      <c r="AF447" s="309" t="s">
        <v>1894</v>
      </c>
      <c r="AG447" s="308" t="s">
        <v>85</v>
      </c>
      <c r="AH447" s="308" t="s">
        <v>85</v>
      </c>
      <c r="AI447" s="299" t="str">
        <f>IFERROR(VLOOKUP(AH447,ACCESSORIES!F:J,5,FALSE),"N/A")</f>
        <v>N/A</v>
      </c>
      <c r="AJ447" s="309" t="s">
        <v>266</v>
      </c>
      <c r="AK447" s="309" t="s">
        <v>85</v>
      </c>
      <c r="AL447" s="40" t="str">
        <f>IFERROR(VLOOKUP(AK447,ACCESSORIES!F:J,5,FALSE),"N/A")</f>
        <v>N/A</v>
      </c>
      <c r="AM447" s="309" t="s">
        <v>85</v>
      </c>
      <c r="AN447" s="309">
        <v>12.4</v>
      </c>
      <c r="AO447" s="309"/>
      <c r="AP447" s="309">
        <v>3</v>
      </c>
      <c r="AQ447" s="309">
        <v>12</v>
      </c>
      <c r="AR447" s="309"/>
      <c r="AS447" s="309">
        <v>26</v>
      </c>
      <c r="AT447" s="309"/>
      <c r="AU447" s="309">
        <v>177</v>
      </c>
      <c r="AV447" s="309">
        <v>68</v>
      </c>
      <c r="AW447" s="309">
        <v>51</v>
      </c>
      <c r="AX447" s="81"/>
      <c r="AY447" s="309"/>
      <c r="AZ447" s="310" t="s">
        <v>203</v>
      </c>
      <c r="BA447" s="98" t="str">
        <f>IFERROR(VLOOKUP(AZ447,ACCESSORIES!F:J,5,FALSE),"N/A")</f>
        <v>N/A</v>
      </c>
      <c r="BB447" s="99" t="s">
        <v>1520</v>
      </c>
      <c r="BC447" s="98">
        <f>IFERROR(VLOOKUP(BB447,ACCESSORIES!F:J,5,FALSE),"N/A")</f>
        <v>11</v>
      </c>
      <c r="BD447" s="310">
        <v>25.7</v>
      </c>
      <c r="BE447" s="309">
        <v>17.399999999999999</v>
      </c>
      <c r="BF447" s="309">
        <v>17.399999999999999</v>
      </c>
      <c r="BG447" s="309">
        <v>12.6</v>
      </c>
      <c r="BH447" s="379">
        <f t="shared" si="26"/>
        <v>6.2512978457663973E-2</v>
      </c>
      <c r="BI447" s="303">
        <v>48</v>
      </c>
      <c r="BJ447" s="309" t="s">
        <v>3930</v>
      </c>
      <c r="BK447" s="80" t="s">
        <v>4050</v>
      </c>
      <c r="BL447" s="309" t="s">
        <v>2818</v>
      </c>
      <c r="BM447" s="309" t="s">
        <v>2863</v>
      </c>
      <c r="BN447" s="309" t="s">
        <v>2853</v>
      </c>
      <c r="BO447" s="309" t="s">
        <v>2869</v>
      </c>
      <c r="BP447" s="309" t="s">
        <v>2862</v>
      </c>
      <c r="BQ447" s="309"/>
      <c r="BR447" s="309"/>
      <c r="BS447" s="309"/>
      <c r="BT447" s="309"/>
      <c r="BU447" s="309"/>
      <c r="BV447" s="309"/>
      <c r="BW447" s="309" t="s">
        <v>2547</v>
      </c>
      <c r="BX447" s="309"/>
      <c r="BY447" s="309" t="s">
        <v>2548</v>
      </c>
      <c r="BZ447" s="324" t="str">
        <f t="shared" si="27"/>
        <v>DISCONTINUED - MR406 UTV Beadlock, 15x10, 5+5/-2mm Offset, 4x110, 80.3mm Centerbore, Matte Black, w/ BH-H24100</v>
      </c>
      <c r="CA447" s="324" t="s">
        <v>3880</v>
      </c>
      <c r="CB447" s="324" t="s">
        <v>3879</v>
      </c>
      <c r="CC447" s="313" t="str">
        <f t="shared" si="24"/>
        <v>UTV (4XX)</v>
      </c>
    </row>
    <row r="448" spans="1:81" s="301" customFormat="1" ht="15.75" customHeight="1">
      <c r="A448" s="22">
        <f t="shared" si="23"/>
        <v>445</v>
      </c>
      <c r="B448" s="99" t="s">
        <v>84</v>
      </c>
      <c r="C448" s="29" t="s">
        <v>1089</v>
      </c>
      <c r="D448" s="303" t="s">
        <v>1150</v>
      </c>
      <c r="E448" s="304" t="s">
        <v>2900</v>
      </c>
      <c r="F448" s="304"/>
      <c r="G448" s="304"/>
      <c r="H448" s="304" t="s">
        <v>837</v>
      </c>
      <c r="I448" s="336">
        <v>42005</v>
      </c>
      <c r="J448" s="302">
        <v>43444</v>
      </c>
      <c r="K448" s="293" t="s">
        <v>1274</v>
      </c>
      <c r="L448" s="305">
        <v>145.5</v>
      </c>
      <c r="M448" s="295"/>
      <c r="N448" s="295"/>
      <c r="O448" s="303">
        <v>15</v>
      </c>
      <c r="P448" s="8">
        <v>7</v>
      </c>
      <c r="Q448" s="29" t="s">
        <v>1746</v>
      </c>
      <c r="R448" s="303">
        <v>4</v>
      </c>
      <c r="S448" s="303">
        <v>156</v>
      </c>
      <c r="T448" s="306">
        <v>38</v>
      </c>
      <c r="U448" s="331">
        <v>5.3</v>
      </c>
      <c r="V448" s="303" t="s">
        <v>186</v>
      </c>
      <c r="W448" s="311">
        <v>132</v>
      </c>
      <c r="X448" s="307">
        <v>17.399999999999999</v>
      </c>
      <c r="Y448" s="306">
        <v>1200</v>
      </c>
      <c r="Z448" s="306" t="s">
        <v>2294</v>
      </c>
      <c r="AA448" s="306"/>
      <c r="AB448" s="296" t="str">
        <f t="shared" si="25"/>
        <v>15x7, 4x156, 38 OS</v>
      </c>
      <c r="AC448" s="308" t="s">
        <v>1644</v>
      </c>
      <c r="AD448" s="298">
        <f>IFERROR(VLOOKUP(AC448,ACCESSORIES!F:J,5,FALSE),"N/A")</f>
        <v>33</v>
      </c>
      <c r="AE448" s="308" t="s">
        <v>85</v>
      </c>
      <c r="AF448" s="309" t="s">
        <v>1896</v>
      </c>
      <c r="AG448" s="308" t="s">
        <v>85</v>
      </c>
      <c r="AH448" s="308" t="s">
        <v>85</v>
      </c>
      <c r="AI448" s="299" t="str">
        <f>IFERROR(VLOOKUP(AH448,ACCESSORIES!F:J,5,FALSE),"N/A")</f>
        <v>N/A</v>
      </c>
      <c r="AJ448" s="309" t="s">
        <v>266</v>
      </c>
      <c r="AK448" s="309" t="s">
        <v>85</v>
      </c>
      <c r="AL448" s="40" t="str">
        <f>IFERROR(VLOOKUP(AK448,ACCESSORIES!F:J,5,FALSE),"N/A")</f>
        <v>N/A</v>
      </c>
      <c r="AM448" s="309" t="s">
        <v>85</v>
      </c>
      <c r="AN448" s="309">
        <v>12.4</v>
      </c>
      <c r="AO448" s="309"/>
      <c r="AP448" s="309">
        <v>3</v>
      </c>
      <c r="AQ448" s="309">
        <v>16</v>
      </c>
      <c r="AR448" s="309"/>
      <c r="AS448" s="309">
        <v>26</v>
      </c>
      <c r="AT448" s="309"/>
      <c r="AU448" s="309">
        <v>169</v>
      </c>
      <c r="AV448" s="309">
        <v>68</v>
      </c>
      <c r="AW448" s="309">
        <v>43</v>
      </c>
      <c r="AX448" s="81"/>
      <c r="AY448" s="309"/>
      <c r="AZ448" s="310" t="s">
        <v>85</v>
      </c>
      <c r="BA448" s="98" t="str">
        <f>IFERROR(VLOOKUP(AZ448,ACCESSORIES!F:J,5,FALSE),"N/A")</f>
        <v>N/A</v>
      </c>
      <c r="BB448" s="99" t="s">
        <v>85</v>
      </c>
      <c r="BC448" s="98" t="str">
        <f>IFERROR(VLOOKUP(BB448,ACCESSORIES!F:J,5,FALSE),"N/A")</f>
        <v>N/A</v>
      </c>
      <c r="BD448" s="310">
        <v>20.9</v>
      </c>
      <c r="BE448" s="309">
        <v>17.399999999999999</v>
      </c>
      <c r="BF448" s="309">
        <v>17.399999999999999</v>
      </c>
      <c r="BG448" s="309">
        <v>9.1</v>
      </c>
      <c r="BH448" s="379">
        <f t="shared" si="26"/>
        <v>4.5148262219423987E-2</v>
      </c>
      <c r="BI448" s="303">
        <v>48</v>
      </c>
      <c r="BJ448" s="309" t="s">
        <v>3930</v>
      </c>
      <c r="BK448" s="80" t="s">
        <v>4050</v>
      </c>
      <c r="BL448" s="309" t="s">
        <v>1232</v>
      </c>
      <c r="BM448" s="309" t="s">
        <v>1233</v>
      </c>
      <c r="BN448" s="309"/>
      <c r="BO448" s="309"/>
      <c r="BP448" s="309"/>
      <c r="BQ448" s="309"/>
      <c r="BR448" s="309"/>
      <c r="BS448" s="309"/>
      <c r="BT448" s="309"/>
      <c r="BU448" s="309"/>
      <c r="BV448" s="309"/>
      <c r="BW448" s="309"/>
      <c r="BX448" s="309"/>
      <c r="BY448" s="309"/>
      <c r="BZ448" s="324" t="str">
        <f t="shared" si="27"/>
        <v>DISCONTINUED - MR408 Roost UTV, 15x7, 5+2/+38mm Offset, 4x156, 132mm Centerbore, Matte Black</v>
      </c>
      <c r="CA448" s="324" t="s">
        <v>3880</v>
      </c>
      <c r="CB448" s="324" t="s">
        <v>3879</v>
      </c>
      <c r="CC448" s="313" t="str">
        <f t="shared" si="24"/>
        <v>UTV (4XX)</v>
      </c>
    </row>
    <row r="449" spans="1:81" s="301" customFormat="1" ht="15.75" customHeight="1">
      <c r="A449" s="22">
        <f t="shared" si="23"/>
        <v>446</v>
      </c>
      <c r="B449" s="99" t="s">
        <v>84</v>
      </c>
      <c r="C449" s="29" t="s">
        <v>1090</v>
      </c>
      <c r="D449" s="303" t="s">
        <v>1108</v>
      </c>
      <c r="E449" s="304" t="s">
        <v>2902</v>
      </c>
      <c r="F449" s="304"/>
      <c r="G449" s="304"/>
      <c r="H449" s="304" t="s">
        <v>863</v>
      </c>
      <c r="I449" s="336">
        <v>41275</v>
      </c>
      <c r="J449" s="302">
        <v>43444</v>
      </c>
      <c r="K449" s="293" t="s">
        <v>1274</v>
      </c>
      <c r="L449" s="305">
        <v>510.5</v>
      </c>
      <c r="M449" s="295"/>
      <c r="N449" s="295"/>
      <c r="O449" s="303">
        <v>20</v>
      </c>
      <c r="P449" s="8">
        <v>9</v>
      </c>
      <c r="Q449" s="29" t="s">
        <v>1760</v>
      </c>
      <c r="R449" s="303">
        <v>6</v>
      </c>
      <c r="S449" s="303">
        <v>135</v>
      </c>
      <c r="T449" s="306">
        <v>-12</v>
      </c>
      <c r="U449" s="331">
        <v>4.5</v>
      </c>
      <c r="V449" s="303" t="s">
        <v>85</v>
      </c>
      <c r="W449" s="311">
        <v>108</v>
      </c>
      <c r="X449" s="307">
        <v>50.8</v>
      </c>
      <c r="Y449" s="306">
        <v>3500</v>
      </c>
      <c r="Z449" s="306" t="s">
        <v>2294</v>
      </c>
      <c r="AA449" s="306"/>
      <c r="AB449" s="296" t="str">
        <f t="shared" si="25"/>
        <v>20x9, 6x135, -12 OS</v>
      </c>
      <c r="AC449" s="308" t="s">
        <v>85</v>
      </c>
      <c r="AD449" s="298" t="str">
        <f>IFERROR(VLOOKUP(AC449,ACCESSORIES!F:J,5,FALSE),"N/A")</f>
        <v>N/A</v>
      </c>
      <c r="AE449" s="308" t="s">
        <v>85</v>
      </c>
      <c r="AF449" s="309" t="s">
        <v>85</v>
      </c>
      <c r="AG449" s="308" t="s">
        <v>85</v>
      </c>
      <c r="AH449" s="308" t="s">
        <v>85</v>
      </c>
      <c r="AI449" s="299" t="str">
        <f>IFERROR(VLOOKUP(AH449,ACCESSORIES!F:J,5,FALSE),"N/A")</f>
        <v>N/A</v>
      </c>
      <c r="AJ449" s="309" t="s">
        <v>266</v>
      </c>
      <c r="AK449" s="309" t="s">
        <v>85</v>
      </c>
      <c r="AL449" s="40" t="str">
        <f>IFERROR(VLOOKUP(AK449,ACCESSORIES!F:J,5,FALSE),"N/A")</f>
        <v>N/A</v>
      </c>
      <c r="AM449" s="309" t="s">
        <v>85</v>
      </c>
      <c r="AN449" s="309">
        <v>16</v>
      </c>
      <c r="AO449" s="309"/>
      <c r="AP449" s="309">
        <v>0</v>
      </c>
      <c r="AQ449" s="309">
        <v>0</v>
      </c>
      <c r="AR449" s="309"/>
      <c r="AS449" s="309">
        <v>54</v>
      </c>
      <c r="AT449" s="309"/>
      <c r="AU449" s="309">
        <v>238</v>
      </c>
      <c r="AV449" s="309" t="s">
        <v>85</v>
      </c>
      <c r="AW449" s="309" t="s">
        <v>85</v>
      </c>
      <c r="AX449" s="81"/>
      <c r="AY449" s="309"/>
      <c r="AZ449" s="310" t="s">
        <v>1817</v>
      </c>
      <c r="BA449" s="98" t="str">
        <f>IFERROR(VLOOKUP(AZ449,ACCESSORIES!F:J,5,FALSE),"N/A")</f>
        <v>N/A</v>
      </c>
      <c r="BB449" s="99" t="s">
        <v>1521</v>
      </c>
      <c r="BC449" s="98">
        <f>IFERROR(VLOOKUP(BB449,ACCESSORIES!F:J,5,FALSE),"N/A")</f>
        <v>11</v>
      </c>
      <c r="BD449" s="310">
        <v>54.3</v>
      </c>
      <c r="BE449" s="309">
        <v>22.8</v>
      </c>
      <c r="BF449" s="309">
        <v>22.8</v>
      </c>
      <c r="BG449" s="309">
        <v>11.1</v>
      </c>
      <c r="BH449" s="379">
        <f t="shared" si="26"/>
        <v>9.4557029982336005E-2</v>
      </c>
      <c r="BI449" s="303">
        <v>24</v>
      </c>
      <c r="BJ449" s="309" t="s">
        <v>3930</v>
      </c>
      <c r="BK449" s="80" t="s">
        <v>4050</v>
      </c>
      <c r="BL449" s="309" t="s">
        <v>2856</v>
      </c>
      <c r="BM449" s="309" t="s">
        <v>2857</v>
      </c>
      <c r="BN449" s="309" t="s">
        <v>2858</v>
      </c>
      <c r="BO449" s="309" t="s">
        <v>2853</v>
      </c>
      <c r="BP449" s="309" t="s">
        <v>2854</v>
      </c>
      <c r="BQ449" s="309"/>
      <c r="BR449" s="309"/>
      <c r="BS449" s="309"/>
      <c r="BT449" s="309"/>
      <c r="BU449" s="309"/>
      <c r="BV449" s="309"/>
      <c r="BW449" s="309" t="s">
        <v>2551</v>
      </c>
      <c r="BX449" s="309"/>
      <c r="BY449" s="309"/>
      <c r="BZ449" s="324" t="str">
        <f t="shared" si="27"/>
        <v>DISCONTINUED - MR105 Beadlock, 20x9, -12mm Offset, 6x135, 108mm Centerbore, Matte Black, w/ BH-H24125</v>
      </c>
      <c r="CA449" s="324" t="s">
        <v>3880</v>
      </c>
      <c r="CB449" s="324" t="s">
        <v>3879</v>
      </c>
      <c r="CC449" s="313" t="str">
        <f t="shared" si="24"/>
        <v>RACE (1XX)</v>
      </c>
    </row>
    <row r="450" spans="1:81" s="301" customFormat="1" ht="15.75" customHeight="1">
      <c r="A450" s="22">
        <f t="shared" si="23"/>
        <v>447</v>
      </c>
      <c r="B450" s="99" t="s">
        <v>84</v>
      </c>
      <c r="C450" s="29" t="s">
        <v>1072</v>
      </c>
      <c r="D450" s="303" t="s">
        <v>1116</v>
      </c>
      <c r="E450" s="304" t="s">
        <v>2967</v>
      </c>
      <c r="F450" s="304"/>
      <c r="G450" s="304"/>
      <c r="H450" s="304" t="s">
        <v>436</v>
      </c>
      <c r="I450" s="336">
        <v>40909</v>
      </c>
      <c r="J450" s="302">
        <v>43479</v>
      </c>
      <c r="K450" s="293" t="s">
        <v>1274</v>
      </c>
      <c r="L450" s="305">
        <v>254.65000000000003</v>
      </c>
      <c r="M450" s="295"/>
      <c r="N450" s="295"/>
      <c r="O450" s="303">
        <v>18</v>
      </c>
      <c r="P450" s="8">
        <v>9</v>
      </c>
      <c r="Q450" s="29" t="s">
        <v>1763</v>
      </c>
      <c r="R450" s="303">
        <v>8</v>
      </c>
      <c r="S450" s="303">
        <v>170</v>
      </c>
      <c r="T450" s="306">
        <v>18</v>
      </c>
      <c r="U450" s="331">
        <v>5.75</v>
      </c>
      <c r="V450" s="303" t="s">
        <v>85</v>
      </c>
      <c r="W450" s="311">
        <v>130.81</v>
      </c>
      <c r="X450" s="307">
        <v>31.1</v>
      </c>
      <c r="Y450" s="306">
        <v>3640</v>
      </c>
      <c r="Z450" s="306" t="s">
        <v>2294</v>
      </c>
      <c r="AA450" s="306"/>
      <c r="AB450" s="296" t="str">
        <f t="shared" si="25"/>
        <v>18x9, 8x170, 18 OS</v>
      </c>
      <c r="AC450" s="308" t="s">
        <v>1851</v>
      </c>
      <c r="AD450" s="298">
        <f>IFERROR(VLOOKUP(AC450,ACCESSORIES!F:J,5,FALSE),"N/A")</f>
        <v>33</v>
      </c>
      <c r="AE450" s="308" t="s">
        <v>85</v>
      </c>
      <c r="AF450" s="309" t="s">
        <v>85</v>
      </c>
      <c r="AG450" s="308" t="s">
        <v>85</v>
      </c>
      <c r="AH450" s="308" t="s">
        <v>1938</v>
      </c>
      <c r="AI450" s="299">
        <f>IFERROR(VLOOKUP(AH450,ACCESSORIES!F:J,5,FALSE),"N/A")</f>
        <v>1.1000000000000001</v>
      </c>
      <c r="AJ450" s="309" t="s">
        <v>266</v>
      </c>
      <c r="AK450" s="309" t="s">
        <v>85</v>
      </c>
      <c r="AL450" s="40" t="str">
        <f>IFERROR(VLOOKUP(AK450,ACCESSORIES!F:J,5,FALSE),"N/A")</f>
        <v>N/A</v>
      </c>
      <c r="AM450" s="309" t="s">
        <v>85</v>
      </c>
      <c r="AN450" s="309">
        <v>16.2</v>
      </c>
      <c r="AO450" s="309"/>
      <c r="AP450" s="309">
        <v>3</v>
      </c>
      <c r="AQ450" s="309">
        <v>3</v>
      </c>
      <c r="AR450" s="309"/>
      <c r="AS450" s="309">
        <v>31</v>
      </c>
      <c r="AT450" s="309"/>
      <c r="AU450" s="309">
        <v>213</v>
      </c>
      <c r="AV450" s="309">
        <v>127</v>
      </c>
      <c r="AW450" s="309">
        <v>98</v>
      </c>
      <c r="AX450" s="81"/>
      <c r="AY450" s="309"/>
      <c r="AZ450" s="310" t="s">
        <v>85</v>
      </c>
      <c r="BA450" s="98" t="str">
        <f>IFERROR(VLOOKUP(AZ450,ACCESSORIES!F:J,5,FALSE),"N/A")</f>
        <v>N/A</v>
      </c>
      <c r="BB450" s="99" t="s">
        <v>85</v>
      </c>
      <c r="BC450" s="98" t="str">
        <f>IFERROR(VLOOKUP(BB450,ACCESSORIES!F:J,5,FALSE),"N/A")</f>
        <v>N/A</v>
      </c>
      <c r="BD450" s="310">
        <v>34.6</v>
      </c>
      <c r="BE450" s="309">
        <v>20.7</v>
      </c>
      <c r="BF450" s="309">
        <v>20.7</v>
      </c>
      <c r="BG450" s="309">
        <v>11.2</v>
      </c>
      <c r="BH450" s="379">
        <f t="shared" si="26"/>
        <v>7.8642962197631991E-2</v>
      </c>
      <c r="BI450" s="303">
        <v>36</v>
      </c>
      <c r="BJ450" s="309" t="s">
        <v>3930</v>
      </c>
      <c r="BK450" s="80" t="s">
        <v>4050</v>
      </c>
      <c r="BL450" s="309" t="s">
        <v>2818</v>
      </c>
      <c r="BM450" s="309" t="s">
        <v>2822</v>
      </c>
      <c r="BN450" s="309" t="s">
        <v>2823</v>
      </c>
      <c r="BO450" s="309" t="s">
        <v>2824</v>
      </c>
      <c r="BP450" s="309"/>
      <c r="BQ450" s="309"/>
      <c r="BR450" s="309"/>
      <c r="BS450" s="309"/>
      <c r="BT450" s="309"/>
      <c r="BU450" s="309"/>
      <c r="BV450" s="309"/>
      <c r="BW450" s="309" t="s">
        <v>2471</v>
      </c>
      <c r="BX450" s="309"/>
      <c r="BY450" s="309"/>
      <c r="BZ450" s="324" t="str">
        <f t="shared" si="27"/>
        <v>DISCONTINUED - MR304 Double Standard, 18x9, +18mm Offset, 8x170, 130.81mm Centerbore, Matte Black</v>
      </c>
      <c r="CA450" s="324" t="s">
        <v>3880</v>
      </c>
      <c r="CB450" s="324" t="s">
        <v>3879</v>
      </c>
      <c r="CC450" s="313" t="str">
        <f t="shared" si="24"/>
        <v>STREET (3XX)</v>
      </c>
    </row>
    <row r="451" spans="1:81" s="301" customFormat="1" ht="15.75" customHeight="1">
      <c r="A451" s="22">
        <f t="shared" si="23"/>
        <v>448</v>
      </c>
      <c r="B451" s="99" t="s">
        <v>84</v>
      </c>
      <c r="C451" s="29" t="s">
        <v>1072</v>
      </c>
      <c r="D451" s="303" t="s">
        <v>1118</v>
      </c>
      <c r="E451" s="304" t="s">
        <v>2968</v>
      </c>
      <c r="F451" s="304"/>
      <c r="G451" s="304"/>
      <c r="H451" s="304" t="s">
        <v>542</v>
      </c>
      <c r="I451" s="336">
        <v>41640</v>
      </c>
      <c r="J451" s="302">
        <v>43479</v>
      </c>
      <c r="K451" s="293" t="s">
        <v>1274</v>
      </c>
      <c r="L451" s="305">
        <v>233.75000000000003</v>
      </c>
      <c r="M451" s="295"/>
      <c r="N451" s="295"/>
      <c r="O451" s="303">
        <v>17</v>
      </c>
      <c r="P451" s="8">
        <v>8.5</v>
      </c>
      <c r="Q451" s="29" t="s">
        <v>1764</v>
      </c>
      <c r="R451" s="303">
        <v>8</v>
      </c>
      <c r="S451" s="303">
        <v>180</v>
      </c>
      <c r="T451" s="306">
        <v>0</v>
      </c>
      <c r="U451" s="331">
        <v>4.75</v>
      </c>
      <c r="V451" s="303" t="s">
        <v>85</v>
      </c>
      <c r="W451" s="311">
        <v>130.81</v>
      </c>
      <c r="X451" s="307">
        <v>28.5</v>
      </c>
      <c r="Y451" s="306">
        <v>3640</v>
      </c>
      <c r="Z451" s="306" t="s">
        <v>2294</v>
      </c>
      <c r="AA451" s="306"/>
      <c r="AB451" s="296" t="str">
        <f t="shared" si="25"/>
        <v>17x8.5, 8x180, 0 OS</v>
      </c>
      <c r="AC451" s="308" t="s">
        <v>1603</v>
      </c>
      <c r="AD451" s="298">
        <f>IFERROR(VLOOKUP(AC451,ACCESSORIES!F:J,5,FALSE),"N/A")</f>
        <v>33</v>
      </c>
      <c r="AE451" s="308" t="s">
        <v>85</v>
      </c>
      <c r="AF451" s="309" t="s">
        <v>85</v>
      </c>
      <c r="AG451" s="308" t="s">
        <v>85</v>
      </c>
      <c r="AH451" s="308" t="s">
        <v>1937</v>
      </c>
      <c r="AI451" s="299">
        <f>IFERROR(VLOOKUP(AH451,ACCESSORIES!F:J,5,FALSE),"N/A")</f>
        <v>1.1000000000000001</v>
      </c>
      <c r="AJ451" s="309" t="s">
        <v>266</v>
      </c>
      <c r="AK451" s="309" t="s">
        <v>85</v>
      </c>
      <c r="AL451" s="40" t="str">
        <f>IFERROR(VLOOKUP(AK451,ACCESSORIES!F:J,5,FALSE),"N/A")</f>
        <v>N/A</v>
      </c>
      <c r="AM451" s="309" t="s">
        <v>85</v>
      </c>
      <c r="AN451" s="309">
        <v>16.100000000000001</v>
      </c>
      <c r="AO451" s="309"/>
      <c r="AP451" s="309">
        <v>3</v>
      </c>
      <c r="AQ451" s="309">
        <v>10</v>
      </c>
      <c r="AR451" s="309"/>
      <c r="AS451" s="309">
        <v>21</v>
      </c>
      <c r="AT451" s="309"/>
      <c r="AU451" s="309">
        <v>203</v>
      </c>
      <c r="AV451" s="309">
        <v>123</v>
      </c>
      <c r="AW451" s="309">
        <v>93</v>
      </c>
      <c r="AX451" s="81"/>
      <c r="AY451" s="309"/>
      <c r="AZ451" s="310" t="s">
        <v>85</v>
      </c>
      <c r="BA451" s="98" t="str">
        <f>IFERROR(VLOOKUP(AZ451,ACCESSORIES!F:J,5,FALSE),"N/A")</f>
        <v>N/A</v>
      </c>
      <c r="BB451" s="99" t="s">
        <v>85</v>
      </c>
      <c r="BC451" s="98" t="str">
        <f>IFERROR(VLOOKUP(BB451,ACCESSORIES!F:J,5,FALSE),"N/A")</f>
        <v>N/A</v>
      </c>
      <c r="BD451" s="310">
        <v>32</v>
      </c>
      <c r="BE451" s="309">
        <v>19.8</v>
      </c>
      <c r="BF451" s="309">
        <v>19.8</v>
      </c>
      <c r="BG451" s="309">
        <v>10.7</v>
      </c>
      <c r="BH451" s="379">
        <f t="shared" si="26"/>
        <v>6.8740914904991998E-2</v>
      </c>
      <c r="BI451" s="303">
        <v>36</v>
      </c>
      <c r="BJ451" s="309" t="s">
        <v>3930</v>
      </c>
      <c r="BK451" s="80" t="s">
        <v>4050</v>
      </c>
      <c r="BL451" s="309" t="s">
        <v>2818</v>
      </c>
      <c r="BM451" s="309" t="s">
        <v>2822</v>
      </c>
      <c r="BN451" s="309" t="s">
        <v>2819</v>
      </c>
      <c r="BO451" s="309" t="s">
        <v>2827</v>
      </c>
      <c r="BP451" s="309"/>
      <c r="BQ451" s="309"/>
      <c r="BR451" s="309"/>
      <c r="BS451" s="309"/>
      <c r="BT451" s="309"/>
      <c r="BU451" s="309"/>
      <c r="BV451" s="309"/>
      <c r="BW451" s="309" t="s">
        <v>2487</v>
      </c>
      <c r="BX451" s="309"/>
      <c r="BY451" s="309" t="s">
        <v>2488</v>
      </c>
      <c r="BZ451" s="324" t="str">
        <f t="shared" si="27"/>
        <v>DISCONTINUED - MR307 Hole, 17x8.5, 0mm Offset, 8x180, 130.81mm Centerbore, Matte Black</v>
      </c>
      <c r="CA451" s="324" t="s">
        <v>3880</v>
      </c>
      <c r="CB451" s="324" t="s">
        <v>3879</v>
      </c>
      <c r="CC451" s="313" t="str">
        <f t="shared" si="24"/>
        <v>STREET (3XX)</v>
      </c>
    </row>
    <row r="452" spans="1:81" s="301" customFormat="1" ht="15.75" customHeight="1">
      <c r="A452" s="22">
        <f t="shared" ref="A452:A515" si="28">ROW(B452)-3</f>
        <v>449</v>
      </c>
      <c r="B452" s="99" t="s">
        <v>84</v>
      </c>
      <c r="C452" s="29" t="s">
        <v>1072</v>
      </c>
      <c r="D452" s="303" t="s">
        <v>1120</v>
      </c>
      <c r="E452" s="304" t="s">
        <v>2969</v>
      </c>
      <c r="F452" s="304"/>
      <c r="G452" s="304"/>
      <c r="H452" s="304" t="s">
        <v>606</v>
      </c>
      <c r="I452" s="336">
        <v>42005</v>
      </c>
      <c r="J452" s="302">
        <v>43479</v>
      </c>
      <c r="K452" s="293" t="s">
        <v>1274</v>
      </c>
      <c r="L452" s="305">
        <v>277.75</v>
      </c>
      <c r="M452" s="295"/>
      <c r="N452" s="295"/>
      <c r="O452" s="303">
        <v>18</v>
      </c>
      <c r="P452" s="8">
        <v>9</v>
      </c>
      <c r="Q452" s="29" t="s">
        <v>1123</v>
      </c>
      <c r="R452" s="303">
        <v>6</v>
      </c>
      <c r="S452" s="303">
        <v>5.5</v>
      </c>
      <c r="T452" s="306">
        <v>-12</v>
      </c>
      <c r="U452" s="331">
        <v>4.5</v>
      </c>
      <c r="V452" s="303" t="s">
        <v>85</v>
      </c>
      <c r="W452" s="311">
        <v>108</v>
      </c>
      <c r="X452" s="307">
        <v>31.300000000000004</v>
      </c>
      <c r="Y452" s="306">
        <v>2650</v>
      </c>
      <c r="Z452" s="306" t="s">
        <v>5460</v>
      </c>
      <c r="AA452" s="306"/>
      <c r="AB452" s="296" t="str">
        <f t="shared" si="25"/>
        <v>18x9, 6x5.5, -12 OS</v>
      </c>
      <c r="AC452" s="308" t="s">
        <v>1597</v>
      </c>
      <c r="AD452" s="298">
        <f>IFERROR(VLOOKUP(AC452,ACCESSORIES!F:J,5,FALSE),"N/A")</f>
        <v>33</v>
      </c>
      <c r="AE452" s="308" t="s">
        <v>85</v>
      </c>
      <c r="AF452" s="309" t="s">
        <v>85</v>
      </c>
      <c r="AG452" s="308" t="s">
        <v>85</v>
      </c>
      <c r="AH452" s="308" t="s">
        <v>1938</v>
      </c>
      <c r="AI452" s="299">
        <f>IFERROR(VLOOKUP(AH452,ACCESSORIES!F:J,5,FALSE),"N/A")</f>
        <v>1.1000000000000001</v>
      </c>
      <c r="AJ452" s="309" t="s">
        <v>266</v>
      </c>
      <c r="AK452" s="309" t="s">
        <v>85</v>
      </c>
      <c r="AL452" s="40" t="str">
        <f>IFERROR(VLOOKUP(AK452,ACCESSORIES!F:J,5,FALSE),"N/A")</f>
        <v>N/A</v>
      </c>
      <c r="AM452" s="309" t="s">
        <v>85</v>
      </c>
      <c r="AN452" s="309">
        <v>16.100000000000001</v>
      </c>
      <c r="AO452" s="309"/>
      <c r="AP452" s="309">
        <v>5</v>
      </c>
      <c r="AQ452" s="309">
        <v>17</v>
      </c>
      <c r="AR452" s="309"/>
      <c r="AS452" s="309">
        <v>66</v>
      </c>
      <c r="AT452" s="309"/>
      <c r="AU452" s="309">
        <v>216</v>
      </c>
      <c r="AV452" s="309">
        <v>106.5</v>
      </c>
      <c r="AW452" s="309">
        <v>38</v>
      </c>
      <c r="AX452" s="81"/>
      <c r="AY452" s="309"/>
      <c r="AZ452" s="310" t="s">
        <v>85</v>
      </c>
      <c r="BA452" s="98" t="str">
        <f>IFERROR(VLOOKUP(AZ452,ACCESSORIES!F:J,5,FALSE),"N/A")</f>
        <v>N/A</v>
      </c>
      <c r="BB452" s="99" t="s">
        <v>85</v>
      </c>
      <c r="BC452" s="98" t="str">
        <f>IFERROR(VLOOKUP(BB452,ACCESSORIES!F:J,5,FALSE),"N/A")</f>
        <v>N/A</v>
      </c>
      <c r="BD452" s="310">
        <v>34.800000000000004</v>
      </c>
      <c r="BE452" s="309">
        <v>20.7</v>
      </c>
      <c r="BF452" s="309">
        <v>20.7</v>
      </c>
      <c r="BG452" s="309">
        <v>11.2</v>
      </c>
      <c r="BH452" s="379">
        <f t="shared" si="26"/>
        <v>7.8642962197631991E-2</v>
      </c>
      <c r="BI452" s="303">
        <v>36</v>
      </c>
      <c r="BJ452" s="309" t="s">
        <v>3930</v>
      </c>
      <c r="BK452" s="80" t="s">
        <v>4050</v>
      </c>
      <c r="BL452" s="309" t="s">
        <v>2818</v>
      </c>
      <c r="BM452" s="309" t="s">
        <v>2822</v>
      </c>
      <c r="BN452" s="309" t="s">
        <v>2824</v>
      </c>
      <c r="BO452" s="309" t="s">
        <v>2830</v>
      </c>
      <c r="BP452" s="309"/>
      <c r="BQ452" s="309"/>
      <c r="BR452" s="309"/>
      <c r="BS452" s="309"/>
      <c r="BT452" s="309"/>
      <c r="BU452" s="309"/>
      <c r="BV452" s="309"/>
      <c r="BW452" s="309" t="s">
        <v>2497</v>
      </c>
      <c r="BX452" s="309"/>
      <c r="BY452" s="309" t="s">
        <v>2498</v>
      </c>
      <c r="BZ452" s="324" t="str">
        <f t="shared" si="27"/>
        <v>DISCONTINUED - MR309 Grid, 18x9, -12mm Offset, 6x5.5, 108mm Centerbore, Titanium - Matte Black  Lip</v>
      </c>
      <c r="CA452" s="324" t="s">
        <v>3880</v>
      </c>
      <c r="CB452" s="324" t="s">
        <v>3879</v>
      </c>
      <c r="CC452" s="313" t="str">
        <f t="shared" ref="CC452:CC515" si="29">C452</f>
        <v>STREET (3XX)</v>
      </c>
    </row>
    <row r="453" spans="1:81" s="301" customFormat="1" ht="15.75" customHeight="1">
      <c r="A453" s="22">
        <f t="shared" si="28"/>
        <v>450</v>
      </c>
      <c r="B453" s="99" t="s">
        <v>84</v>
      </c>
      <c r="C453" s="29" t="s">
        <v>1072</v>
      </c>
      <c r="D453" s="303" t="s">
        <v>1121</v>
      </c>
      <c r="E453" s="304" t="s">
        <v>2970</v>
      </c>
      <c r="F453" s="304"/>
      <c r="G453" s="304"/>
      <c r="H453" s="304" t="s">
        <v>671</v>
      </c>
      <c r="I453" s="336">
        <v>42370</v>
      </c>
      <c r="J453" s="302">
        <v>43479</v>
      </c>
      <c r="K453" s="293" t="s">
        <v>1274</v>
      </c>
      <c r="L453" s="305">
        <v>241.45000000000002</v>
      </c>
      <c r="M453" s="295"/>
      <c r="N453" s="295"/>
      <c r="O453" s="303">
        <v>17</v>
      </c>
      <c r="P453" s="8">
        <v>8.5</v>
      </c>
      <c r="Q453" s="29" t="s">
        <v>1763</v>
      </c>
      <c r="R453" s="303">
        <v>8</v>
      </c>
      <c r="S453" s="303">
        <v>170</v>
      </c>
      <c r="T453" s="306">
        <v>0</v>
      </c>
      <c r="U453" s="331">
        <v>4.75</v>
      </c>
      <c r="V453" s="303" t="s">
        <v>85</v>
      </c>
      <c r="W453" s="311">
        <v>130.81</v>
      </c>
      <c r="X453" s="307">
        <v>33.9</v>
      </c>
      <c r="Y453" s="306">
        <v>3640</v>
      </c>
      <c r="Z453" s="306" t="s">
        <v>2294</v>
      </c>
      <c r="AA453" s="306"/>
      <c r="AB453" s="296" t="str">
        <f t="shared" ref="AB453:AB516" si="30">_xlfn.CONCAT(O453,"x",P453,","," ",Q453,","," ",T453," ","OS")</f>
        <v>17x8.5, 8x170, 0 OS</v>
      </c>
      <c r="AC453" s="308" t="s">
        <v>1851</v>
      </c>
      <c r="AD453" s="298">
        <f>IFERROR(VLOOKUP(AC453,ACCESSORIES!F:J,5,FALSE),"N/A")</f>
        <v>33</v>
      </c>
      <c r="AE453" s="308" t="s">
        <v>85</v>
      </c>
      <c r="AF453" s="309" t="s">
        <v>85</v>
      </c>
      <c r="AG453" s="308" t="s">
        <v>85</v>
      </c>
      <c r="AH453" s="308" t="s">
        <v>1938</v>
      </c>
      <c r="AI453" s="299">
        <f>IFERROR(VLOOKUP(AH453,ACCESSORIES!F:J,5,FALSE),"N/A")</f>
        <v>1.1000000000000001</v>
      </c>
      <c r="AJ453" s="309" t="s">
        <v>266</v>
      </c>
      <c r="AK453" s="309" t="s">
        <v>85</v>
      </c>
      <c r="AL453" s="40" t="str">
        <f>IFERROR(VLOOKUP(AK453,ACCESSORIES!F:J,5,FALSE),"N/A")</f>
        <v>N/A</v>
      </c>
      <c r="AM453" s="309" t="s">
        <v>85</v>
      </c>
      <c r="AN453" s="309">
        <v>16.100000000000001</v>
      </c>
      <c r="AO453" s="309"/>
      <c r="AP453" s="309">
        <v>3</v>
      </c>
      <c r="AQ453" s="309">
        <v>3</v>
      </c>
      <c r="AR453" s="309"/>
      <c r="AS453" s="309">
        <v>63</v>
      </c>
      <c r="AT453" s="309"/>
      <c r="AU453" s="309">
        <v>200</v>
      </c>
      <c r="AV453" s="309">
        <v>127</v>
      </c>
      <c r="AW453" s="309">
        <v>98</v>
      </c>
      <c r="AX453" s="81"/>
      <c r="AY453" s="309"/>
      <c r="AZ453" s="310" t="s">
        <v>85</v>
      </c>
      <c r="BA453" s="98" t="str">
        <f>IFERROR(VLOOKUP(AZ453,ACCESSORIES!F:J,5,FALSE),"N/A")</f>
        <v>N/A</v>
      </c>
      <c r="BB453" s="99" t="s">
        <v>85</v>
      </c>
      <c r="BC453" s="98" t="str">
        <f>IFERROR(VLOOKUP(BB453,ACCESSORIES!F:J,5,FALSE),"N/A")</f>
        <v>N/A</v>
      </c>
      <c r="BD453" s="310">
        <v>37.4</v>
      </c>
      <c r="BE453" s="309">
        <v>19.5</v>
      </c>
      <c r="BF453" s="309">
        <v>19.5</v>
      </c>
      <c r="BG453" s="309">
        <v>10.8</v>
      </c>
      <c r="BH453" s="379">
        <f t="shared" ref="BH453:BH516" si="31">SUM(((BE453*25.4)*(BF453*25.4)*(BG453*25.4))/1000000000)</f>
        <v>6.7296755728799978E-2</v>
      </c>
      <c r="BI453" s="303">
        <v>36</v>
      </c>
      <c r="BJ453" s="309" t="s">
        <v>3930</v>
      </c>
      <c r="BK453" s="80" t="s">
        <v>4050</v>
      </c>
      <c r="BL453" s="309" t="s">
        <v>2818</v>
      </c>
      <c r="BM453" s="309" t="s">
        <v>2831</v>
      </c>
      <c r="BN453" s="309" t="s">
        <v>2824</v>
      </c>
      <c r="BO453" s="309" t="s">
        <v>2832</v>
      </c>
      <c r="BP453" s="309" t="s">
        <v>2830</v>
      </c>
      <c r="BQ453" s="309"/>
      <c r="BR453" s="309"/>
      <c r="BS453" s="309"/>
      <c r="BT453" s="309"/>
      <c r="BU453" s="309"/>
      <c r="BV453" s="309"/>
      <c r="BW453" s="309" t="s">
        <v>2513</v>
      </c>
      <c r="BX453" s="309"/>
      <c r="BY453" s="309" t="s">
        <v>2514</v>
      </c>
      <c r="BZ453" s="324" t="str">
        <f t="shared" si="27"/>
        <v>DISCONTINUED - MR310 Con6, 17x8.5, 0mm Offset, 8x170, 130.81mm Centerbore, Matte Black</v>
      </c>
      <c r="CA453" s="324" t="s">
        <v>3880</v>
      </c>
      <c r="CB453" s="324" t="s">
        <v>3879</v>
      </c>
      <c r="CC453" s="313" t="str">
        <f t="shared" si="29"/>
        <v>STREET (3XX)</v>
      </c>
    </row>
    <row r="454" spans="1:81" s="301" customFormat="1" ht="15.75" customHeight="1">
      <c r="A454" s="22">
        <f t="shared" si="28"/>
        <v>451</v>
      </c>
      <c r="B454" s="99" t="s">
        <v>84</v>
      </c>
      <c r="C454" s="29" t="s">
        <v>1072</v>
      </c>
      <c r="D454" s="303" t="s">
        <v>1121</v>
      </c>
      <c r="E454" s="304" t="s">
        <v>2971</v>
      </c>
      <c r="F454" s="304"/>
      <c r="G454" s="304"/>
      <c r="H454" s="304" t="s">
        <v>673</v>
      </c>
      <c r="I454" s="336">
        <v>42370</v>
      </c>
      <c r="J454" s="302">
        <v>43479</v>
      </c>
      <c r="K454" s="293" t="s">
        <v>1274</v>
      </c>
      <c r="L454" s="305">
        <v>241.45000000000002</v>
      </c>
      <c r="M454" s="295"/>
      <c r="N454" s="295"/>
      <c r="O454" s="303">
        <v>17</v>
      </c>
      <c r="P454" s="8">
        <v>8.5</v>
      </c>
      <c r="Q454" s="29" t="s">
        <v>1764</v>
      </c>
      <c r="R454" s="303">
        <v>8</v>
      </c>
      <c r="S454" s="303">
        <v>180</v>
      </c>
      <c r="T454" s="306">
        <v>0</v>
      </c>
      <c r="U454" s="331">
        <v>4.75</v>
      </c>
      <c r="V454" s="303" t="s">
        <v>85</v>
      </c>
      <c r="W454" s="311">
        <v>130.81</v>
      </c>
      <c r="X454" s="307">
        <v>33.9</v>
      </c>
      <c r="Y454" s="306">
        <v>3640</v>
      </c>
      <c r="Z454" s="306" t="s">
        <v>2294</v>
      </c>
      <c r="AA454" s="306"/>
      <c r="AB454" s="296" t="str">
        <f t="shared" si="30"/>
        <v>17x8.5, 8x180, 0 OS</v>
      </c>
      <c r="AC454" s="308" t="s">
        <v>1603</v>
      </c>
      <c r="AD454" s="298">
        <f>IFERROR(VLOOKUP(AC454,ACCESSORIES!F:J,5,FALSE),"N/A")</f>
        <v>33</v>
      </c>
      <c r="AE454" s="308" t="s">
        <v>85</v>
      </c>
      <c r="AF454" s="309" t="s">
        <v>85</v>
      </c>
      <c r="AG454" s="308" t="s">
        <v>85</v>
      </c>
      <c r="AH454" s="308" t="s">
        <v>1938</v>
      </c>
      <c r="AI454" s="299">
        <f>IFERROR(VLOOKUP(AH454,ACCESSORIES!F:J,5,FALSE),"N/A")</f>
        <v>1.1000000000000001</v>
      </c>
      <c r="AJ454" s="309" t="s">
        <v>266</v>
      </c>
      <c r="AK454" s="309" t="s">
        <v>85</v>
      </c>
      <c r="AL454" s="40" t="str">
        <f>IFERROR(VLOOKUP(AK454,ACCESSORIES!F:J,5,FALSE),"N/A")</f>
        <v>N/A</v>
      </c>
      <c r="AM454" s="309" t="s">
        <v>85</v>
      </c>
      <c r="AN454" s="309">
        <v>16.100000000000001</v>
      </c>
      <c r="AO454" s="309"/>
      <c r="AP454" s="309">
        <v>3</v>
      </c>
      <c r="AQ454" s="309">
        <v>3</v>
      </c>
      <c r="AR454" s="309"/>
      <c r="AS454" s="309">
        <v>63</v>
      </c>
      <c r="AT454" s="309"/>
      <c r="AU454" s="309">
        <v>200</v>
      </c>
      <c r="AV454" s="309">
        <v>123</v>
      </c>
      <c r="AW454" s="309">
        <v>93</v>
      </c>
      <c r="AX454" s="81"/>
      <c r="AY454" s="309"/>
      <c r="AZ454" s="310" t="s">
        <v>85</v>
      </c>
      <c r="BA454" s="98" t="str">
        <f>IFERROR(VLOOKUP(AZ454,ACCESSORIES!F:J,5,FALSE),"N/A")</f>
        <v>N/A</v>
      </c>
      <c r="BB454" s="99" t="s">
        <v>85</v>
      </c>
      <c r="BC454" s="98" t="str">
        <f>IFERROR(VLOOKUP(BB454,ACCESSORIES!F:J,5,FALSE),"N/A")</f>
        <v>N/A</v>
      </c>
      <c r="BD454" s="310">
        <v>37.4</v>
      </c>
      <c r="BE454" s="309">
        <v>19.5</v>
      </c>
      <c r="BF454" s="309">
        <v>19.5</v>
      </c>
      <c r="BG454" s="309">
        <v>10.8</v>
      </c>
      <c r="BH454" s="379">
        <f t="shared" si="31"/>
        <v>6.7296755728799978E-2</v>
      </c>
      <c r="BI454" s="303">
        <v>36</v>
      </c>
      <c r="BJ454" s="309" t="s">
        <v>3930</v>
      </c>
      <c r="BK454" s="80" t="s">
        <v>4050</v>
      </c>
      <c r="BL454" s="309" t="s">
        <v>2818</v>
      </c>
      <c r="BM454" s="309" t="s">
        <v>2831</v>
      </c>
      <c r="BN454" s="309" t="s">
        <v>2824</v>
      </c>
      <c r="BO454" s="309" t="s">
        <v>2832</v>
      </c>
      <c r="BP454" s="309" t="s">
        <v>2830</v>
      </c>
      <c r="BQ454" s="309"/>
      <c r="BR454" s="309"/>
      <c r="BS454" s="309"/>
      <c r="BT454" s="309"/>
      <c r="BU454" s="309"/>
      <c r="BV454" s="309"/>
      <c r="BW454" s="309" t="s">
        <v>2513</v>
      </c>
      <c r="BX454" s="309"/>
      <c r="BY454" s="309" t="s">
        <v>2514</v>
      </c>
      <c r="BZ454" s="324" t="str">
        <f t="shared" si="27"/>
        <v>DISCONTINUED - MR310 Con6, 17x8.5, 0mm Offset, 8x180, 130.81mm Centerbore, Matte Black</v>
      </c>
      <c r="CA454" s="324" t="s">
        <v>3880</v>
      </c>
      <c r="CB454" s="324" t="s">
        <v>3879</v>
      </c>
      <c r="CC454" s="313" t="str">
        <f t="shared" si="29"/>
        <v>STREET (3XX)</v>
      </c>
    </row>
    <row r="455" spans="1:81" s="301" customFormat="1" ht="15.75" customHeight="1">
      <c r="A455" s="22">
        <f t="shared" si="28"/>
        <v>452</v>
      </c>
      <c r="B455" s="99" t="s">
        <v>84</v>
      </c>
      <c r="C455" s="29" t="s">
        <v>1072</v>
      </c>
      <c r="D455" s="303" t="s">
        <v>1121</v>
      </c>
      <c r="E455" s="304" t="s">
        <v>2972</v>
      </c>
      <c r="F455" s="304"/>
      <c r="G455" s="304"/>
      <c r="H455" s="304" t="s">
        <v>674</v>
      </c>
      <c r="I455" s="336">
        <v>42370</v>
      </c>
      <c r="J455" s="302">
        <v>43479</v>
      </c>
      <c r="K455" s="293" t="s">
        <v>1274</v>
      </c>
      <c r="L455" s="305">
        <v>255.75000000000003</v>
      </c>
      <c r="M455" s="295"/>
      <c r="N455" s="295"/>
      <c r="O455" s="303">
        <v>17</v>
      </c>
      <c r="P455" s="8">
        <v>8.5</v>
      </c>
      <c r="Q455" s="29" t="s">
        <v>1764</v>
      </c>
      <c r="R455" s="303">
        <v>8</v>
      </c>
      <c r="S455" s="303">
        <v>180</v>
      </c>
      <c r="T455" s="306">
        <v>0</v>
      </c>
      <c r="U455" s="331">
        <v>4.75</v>
      </c>
      <c r="V455" s="303" t="s">
        <v>85</v>
      </c>
      <c r="W455" s="311">
        <v>130.81</v>
      </c>
      <c r="X455" s="307">
        <v>33.9</v>
      </c>
      <c r="Y455" s="306">
        <v>3640</v>
      </c>
      <c r="Z455" s="306" t="s">
        <v>5463</v>
      </c>
      <c r="AA455" s="306"/>
      <c r="AB455" s="296" t="str">
        <f t="shared" si="30"/>
        <v>17x8.5, 8x180, 0 OS</v>
      </c>
      <c r="AC455" s="308" t="s">
        <v>1603</v>
      </c>
      <c r="AD455" s="298">
        <f>IFERROR(VLOOKUP(AC455,ACCESSORIES!F:J,5,FALSE),"N/A")</f>
        <v>33</v>
      </c>
      <c r="AE455" s="308" t="s">
        <v>85</v>
      </c>
      <c r="AF455" s="309" t="s">
        <v>85</v>
      </c>
      <c r="AG455" s="308" t="s">
        <v>85</v>
      </c>
      <c r="AH455" s="308" t="s">
        <v>1938</v>
      </c>
      <c r="AI455" s="299">
        <f>IFERROR(VLOOKUP(AH455,ACCESSORIES!F:J,5,FALSE),"N/A")</f>
        <v>1.1000000000000001</v>
      </c>
      <c r="AJ455" s="309" t="s">
        <v>266</v>
      </c>
      <c r="AK455" s="309" t="s">
        <v>85</v>
      </c>
      <c r="AL455" s="40" t="str">
        <f>IFERROR(VLOOKUP(AK455,ACCESSORIES!F:J,5,FALSE),"N/A")</f>
        <v>N/A</v>
      </c>
      <c r="AM455" s="309" t="s">
        <v>85</v>
      </c>
      <c r="AN455" s="309">
        <v>16.100000000000001</v>
      </c>
      <c r="AO455" s="309"/>
      <c r="AP455" s="309">
        <v>3</v>
      </c>
      <c r="AQ455" s="309">
        <v>3</v>
      </c>
      <c r="AR455" s="309"/>
      <c r="AS455" s="309">
        <v>63</v>
      </c>
      <c r="AT455" s="309"/>
      <c r="AU455" s="309">
        <v>200</v>
      </c>
      <c r="AV455" s="309">
        <v>123</v>
      </c>
      <c r="AW455" s="309">
        <v>93</v>
      </c>
      <c r="AX455" s="81"/>
      <c r="AY455" s="309"/>
      <c r="AZ455" s="310" t="s">
        <v>85</v>
      </c>
      <c r="BA455" s="98" t="str">
        <f>IFERROR(VLOOKUP(AZ455,ACCESSORIES!F:J,5,FALSE),"N/A")</f>
        <v>N/A</v>
      </c>
      <c r="BB455" s="99" t="s">
        <v>85</v>
      </c>
      <c r="BC455" s="98" t="str">
        <f>IFERROR(VLOOKUP(BB455,ACCESSORIES!F:J,5,FALSE),"N/A")</f>
        <v>N/A</v>
      </c>
      <c r="BD455" s="310">
        <v>37.4</v>
      </c>
      <c r="BE455" s="309">
        <v>19.5</v>
      </c>
      <c r="BF455" s="309">
        <v>19.5</v>
      </c>
      <c r="BG455" s="309">
        <v>10.8</v>
      </c>
      <c r="BH455" s="379">
        <f t="shared" si="31"/>
        <v>6.7296755728799978E-2</v>
      </c>
      <c r="BI455" s="303">
        <v>36</v>
      </c>
      <c r="BJ455" s="309" t="s">
        <v>3930</v>
      </c>
      <c r="BK455" s="80" t="s">
        <v>4050</v>
      </c>
      <c r="BL455" s="309" t="s">
        <v>2818</v>
      </c>
      <c r="BM455" s="309" t="s">
        <v>2831</v>
      </c>
      <c r="BN455" s="309" t="s">
        <v>2824</v>
      </c>
      <c r="BO455" s="309" t="s">
        <v>2832</v>
      </c>
      <c r="BP455" s="309" t="s">
        <v>2830</v>
      </c>
      <c r="BQ455" s="309"/>
      <c r="BR455" s="309"/>
      <c r="BS455" s="309"/>
      <c r="BT455" s="309"/>
      <c r="BU455" s="309"/>
      <c r="BV455" s="309"/>
      <c r="BW455" s="309" t="s">
        <v>2515</v>
      </c>
      <c r="BX455" s="309"/>
      <c r="BY455" s="309" t="s">
        <v>2516</v>
      </c>
      <c r="BZ455" s="324" t="str">
        <f t="shared" si="27"/>
        <v>DISCONTINUED - MR310 Con6, 17x8.5, 0mm Offset, 8x180, 130.81mm Centerbore, Method Bronze - Matte Black Lip</v>
      </c>
      <c r="CA455" s="324" t="s">
        <v>3880</v>
      </c>
      <c r="CB455" s="324" t="s">
        <v>3879</v>
      </c>
      <c r="CC455" s="313" t="str">
        <f t="shared" si="29"/>
        <v>STREET (3XX)</v>
      </c>
    </row>
    <row r="456" spans="1:81" s="301" customFormat="1" ht="15.75" customHeight="1">
      <c r="A456" s="22">
        <f t="shared" si="28"/>
        <v>453</v>
      </c>
      <c r="B456" s="99" t="s">
        <v>84</v>
      </c>
      <c r="C456" s="29" t="s">
        <v>1072</v>
      </c>
      <c r="D456" s="303" t="s">
        <v>1122</v>
      </c>
      <c r="E456" s="304" t="s">
        <v>2973</v>
      </c>
      <c r="F456" s="304"/>
      <c r="G456" s="304"/>
      <c r="H456" s="304" t="s">
        <v>716</v>
      </c>
      <c r="I456" s="336">
        <v>42370</v>
      </c>
      <c r="J456" s="302">
        <v>43479</v>
      </c>
      <c r="K456" s="293" t="s">
        <v>1274</v>
      </c>
      <c r="L456" s="305">
        <v>252.45000000000002</v>
      </c>
      <c r="M456" s="295"/>
      <c r="N456" s="295"/>
      <c r="O456" s="303">
        <v>17</v>
      </c>
      <c r="P456" s="8">
        <v>8.5</v>
      </c>
      <c r="Q456" s="29" t="s">
        <v>1764</v>
      </c>
      <c r="R456" s="303">
        <v>8</v>
      </c>
      <c r="S456" s="303">
        <v>180</v>
      </c>
      <c r="T456" s="306">
        <v>0</v>
      </c>
      <c r="U456" s="331">
        <v>4.75</v>
      </c>
      <c r="V456" s="303" t="s">
        <v>85</v>
      </c>
      <c r="W456" s="311">
        <v>130.81</v>
      </c>
      <c r="X456" s="307">
        <v>29.5</v>
      </c>
      <c r="Y456" s="306">
        <v>3640</v>
      </c>
      <c r="Z456" s="306" t="s">
        <v>5460</v>
      </c>
      <c r="AA456" s="306"/>
      <c r="AB456" s="296" t="str">
        <f t="shared" si="30"/>
        <v>17x8.5, 8x180, 0 OS</v>
      </c>
      <c r="AC456" s="308" t="s">
        <v>1603</v>
      </c>
      <c r="AD456" s="298">
        <f>IFERROR(VLOOKUP(AC456,ACCESSORIES!F:J,5,FALSE),"N/A")</f>
        <v>33</v>
      </c>
      <c r="AE456" s="308" t="s">
        <v>85</v>
      </c>
      <c r="AF456" s="309" t="s">
        <v>85</v>
      </c>
      <c r="AG456" s="308" t="s">
        <v>85</v>
      </c>
      <c r="AH456" s="308" t="s">
        <v>1938</v>
      </c>
      <c r="AI456" s="299">
        <f>IFERROR(VLOOKUP(AH456,ACCESSORIES!F:J,5,FALSE),"N/A")</f>
        <v>1.1000000000000001</v>
      </c>
      <c r="AJ456" s="309" t="s">
        <v>266</v>
      </c>
      <c r="AK456" s="309" t="s">
        <v>85</v>
      </c>
      <c r="AL456" s="40" t="str">
        <f>IFERROR(VLOOKUP(AK456,ACCESSORIES!F:J,5,FALSE),"N/A")</f>
        <v>N/A</v>
      </c>
      <c r="AM456" s="309" t="s">
        <v>85</v>
      </c>
      <c r="AN456" s="309">
        <v>16.100000000000001</v>
      </c>
      <c r="AO456" s="309"/>
      <c r="AP456" s="309">
        <v>3</v>
      </c>
      <c r="AQ456" s="309">
        <v>3</v>
      </c>
      <c r="AR456" s="309"/>
      <c r="AS456" s="309">
        <v>35</v>
      </c>
      <c r="AT456" s="309"/>
      <c r="AU456" s="309">
        <v>210</v>
      </c>
      <c r="AV456" s="309">
        <v>123</v>
      </c>
      <c r="AW456" s="309">
        <v>93</v>
      </c>
      <c r="AX456" s="81"/>
      <c r="AY456" s="309"/>
      <c r="AZ456" s="310" t="s">
        <v>85</v>
      </c>
      <c r="BA456" s="98" t="str">
        <f>IFERROR(VLOOKUP(AZ456,ACCESSORIES!F:J,5,FALSE),"N/A")</f>
        <v>N/A</v>
      </c>
      <c r="BB456" s="99" t="s">
        <v>85</v>
      </c>
      <c r="BC456" s="98" t="str">
        <f>IFERROR(VLOOKUP(BB456,ACCESSORIES!F:J,5,FALSE),"N/A")</f>
        <v>N/A</v>
      </c>
      <c r="BD456" s="310">
        <v>33</v>
      </c>
      <c r="BE456" s="309">
        <v>19.5</v>
      </c>
      <c r="BF456" s="309">
        <v>19.5</v>
      </c>
      <c r="BG456" s="309">
        <v>10.8</v>
      </c>
      <c r="BH456" s="379">
        <f t="shared" si="31"/>
        <v>6.7296755728799978E-2</v>
      </c>
      <c r="BI456" s="303">
        <v>36</v>
      </c>
      <c r="BJ456" s="309" t="s">
        <v>3930</v>
      </c>
      <c r="BK456" s="80" t="s">
        <v>4050</v>
      </c>
      <c r="BL456" s="309" t="s">
        <v>2818</v>
      </c>
      <c r="BM456" s="309" t="s">
        <v>2831</v>
      </c>
      <c r="BN456" s="309" t="s">
        <v>2824</v>
      </c>
      <c r="BO456" s="309" t="s">
        <v>2832</v>
      </c>
      <c r="BP456" s="309" t="s">
        <v>2830</v>
      </c>
      <c r="BQ456" s="309"/>
      <c r="BR456" s="309"/>
      <c r="BS456" s="309"/>
      <c r="BT456" s="309"/>
      <c r="BU456" s="309"/>
      <c r="BV456" s="309"/>
      <c r="BW456" s="309" t="s">
        <v>2525</v>
      </c>
      <c r="BX456" s="309"/>
      <c r="BY456" s="309" t="s">
        <v>2526</v>
      </c>
      <c r="BZ456" s="324" t="str">
        <f t="shared" si="27"/>
        <v>DISCONTINUED - MR311 Vex, 17x8.5, 0mm Offset, 8x180, 130.81mm Centerbore, Titanium - Matte Black  Lip</v>
      </c>
      <c r="CA456" s="324" t="s">
        <v>3880</v>
      </c>
      <c r="CB456" s="324" t="s">
        <v>3879</v>
      </c>
      <c r="CC456" s="313" t="str">
        <f t="shared" si="29"/>
        <v>STREET (3XX)</v>
      </c>
    </row>
    <row r="457" spans="1:81" s="301" customFormat="1" ht="15.75" customHeight="1">
      <c r="A457" s="22">
        <f t="shared" si="28"/>
        <v>454</v>
      </c>
      <c r="B457" s="99" t="s">
        <v>84</v>
      </c>
      <c r="C457" s="29" t="s">
        <v>1072</v>
      </c>
      <c r="D457" s="303" t="s">
        <v>1122</v>
      </c>
      <c r="E457" s="304" t="s">
        <v>2974</v>
      </c>
      <c r="F457" s="304"/>
      <c r="G457" s="304"/>
      <c r="H457" s="304" t="s">
        <v>730</v>
      </c>
      <c r="I457" s="336">
        <v>42370</v>
      </c>
      <c r="J457" s="302">
        <v>43479</v>
      </c>
      <c r="K457" s="293" t="s">
        <v>1274</v>
      </c>
      <c r="L457" s="305">
        <v>292.05</v>
      </c>
      <c r="M457" s="295"/>
      <c r="N457" s="295"/>
      <c r="O457" s="303">
        <v>18</v>
      </c>
      <c r="P457" s="8">
        <v>9</v>
      </c>
      <c r="Q457" s="29" t="s">
        <v>1756</v>
      </c>
      <c r="R457" s="303">
        <v>5</v>
      </c>
      <c r="S457" s="303">
        <v>5.5</v>
      </c>
      <c r="T457" s="306">
        <v>18</v>
      </c>
      <c r="U457" s="331">
        <v>5.75</v>
      </c>
      <c r="V457" s="303" t="s">
        <v>85</v>
      </c>
      <c r="W457" s="311">
        <v>108</v>
      </c>
      <c r="X457" s="307">
        <v>33</v>
      </c>
      <c r="Y457" s="306">
        <v>2650</v>
      </c>
      <c r="Z457" s="306" t="s">
        <v>5460</v>
      </c>
      <c r="AA457" s="306"/>
      <c r="AB457" s="296" t="str">
        <f t="shared" si="30"/>
        <v>18x9, 5x5.5, 18 OS</v>
      </c>
      <c r="AC457" s="308" t="s">
        <v>1635</v>
      </c>
      <c r="AD457" s="298">
        <f>IFERROR(VLOOKUP(AC457,ACCESSORIES!F:J,5,FALSE),"N/A")</f>
        <v>38.5</v>
      </c>
      <c r="AE457" s="308" t="s">
        <v>1799</v>
      </c>
      <c r="AF457" s="309" t="s">
        <v>1886</v>
      </c>
      <c r="AG457" s="308" t="s">
        <v>85</v>
      </c>
      <c r="AH457" s="308" t="s">
        <v>1938</v>
      </c>
      <c r="AI457" s="299">
        <f>IFERROR(VLOOKUP(AH457,ACCESSORIES!F:J,5,FALSE),"N/A")</f>
        <v>1.1000000000000001</v>
      </c>
      <c r="AJ457" s="309" t="s">
        <v>265</v>
      </c>
      <c r="AK457" s="309" t="s">
        <v>85</v>
      </c>
      <c r="AL457" s="40" t="str">
        <f>IFERROR(VLOOKUP(AK457,ACCESSORIES!F:J,5,FALSE),"N/A")</f>
        <v>N/A</v>
      </c>
      <c r="AM457" s="309" t="s">
        <v>85</v>
      </c>
      <c r="AN457" s="309">
        <v>16.100000000000001</v>
      </c>
      <c r="AO457" s="309"/>
      <c r="AP457" s="309">
        <v>3</v>
      </c>
      <c r="AQ457" s="309">
        <v>15</v>
      </c>
      <c r="AR457" s="309"/>
      <c r="AS457" s="309">
        <v>34</v>
      </c>
      <c r="AT457" s="309"/>
      <c r="AU457" s="309">
        <v>210</v>
      </c>
      <c r="AV457" s="309">
        <v>108</v>
      </c>
      <c r="AW457" s="309">
        <v>35</v>
      </c>
      <c r="AX457" s="81"/>
      <c r="AY457" s="309"/>
      <c r="AZ457" s="310" t="s">
        <v>85</v>
      </c>
      <c r="BA457" s="98" t="str">
        <f>IFERROR(VLOOKUP(AZ457,ACCESSORIES!F:J,5,FALSE),"N/A")</f>
        <v>N/A</v>
      </c>
      <c r="BB457" s="99" t="s">
        <v>85</v>
      </c>
      <c r="BC457" s="98" t="str">
        <f>IFERROR(VLOOKUP(BB457,ACCESSORIES!F:J,5,FALSE),"N/A")</f>
        <v>N/A</v>
      </c>
      <c r="BD457" s="310">
        <v>36.5</v>
      </c>
      <c r="BE457" s="309">
        <v>20.5</v>
      </c>
      <c r="BF457" s="309">
        <v>20.5</v>
      </c>
      <c r="BG457" s="309">
        <v>11.2</v>
      </c>
      <c r="BH457" s="379">
        <f t="shared" si="31"/>
        <v>7.7130632835199969E-2</v>
      </c>
      <c r="BI457" s="303">
        <v>36</v>
      </c>
      <c r="BJ457" s="309" t="s">
        <v>3930</v>
      </c>
      <c r="BK457" s="80" t="s">
        <v>4050</v>
      </c>
      <c r="BL457" s="309" t="s">
        <v>2818</v>
      </c>
      <c r="BM457" s="309" t="s">
        <v>2831</v>
      </c>
      <c r="BN457" s="309" t="s">
        <v>2824</v>
      </c>
      <c r="BO457" s="309" t="s">
        <v>2832</v>
      </c>
      <c r="BP457" s="309" t="s">
        <v>2830</v>
      </c>
      <c r="BQ457" s="309"/>
      <c r="BR457" s="309"/>
      <c r="BS457" s="309"/>
      <c r="BT457" s="309"/>
      <c r="BU457" s="309"/>
      <c r="BV457" s="309"/>
      <c r="BW457" s="309" t="s">
        <v>2527</v>
      </c>
      <c r="BX457" s="309"/>
      <c r="BY457" s="309" t="s">
        <v>2528</v>
      </c>
      <c r="BZ457" s="324" t="str">
        <f t="shared" si="27"/>
        <v>DISCONTINUED - MR311 Vex, 18x9, +18mm Offset, 5x5.5, 108mm Centerbore, Titanium - Matte Black  Lip</v>
      </c>
      <c r="CA457" s="324" t="s">
        <v>3880</v>
      </c>
      <c r="CB457" s="324" t="s">
        <v>3879</v>
      </c>
      <c r="CC457" s="313" t="str">
        <f t="shared" si="29"/>
        <v>STREET (3XX)</v>
      </c>
    </row>
    <row r="458" spans="1:81" s="301" customFormat="1" ht="15.75" customHeight="1">
      <c r="A458" s="22">
        <f t="shared" si="28"/>
        <v>455</v>
      </c>
      <c r="B458" s="99" t="s">
        <v>84</v>
      </c>
      <c r="C458" s="29" t="s">
        <v>1093</v>
      </c>
      <c r="D458" s="303" t="s">
        <v>262</v>
      </c>
      <c r="E458" s="304" t="s">
        <v>2975</v>
      </c>
      <c r="F458" s="304"/>
      <c r="G458" s="304"/>
      <c r="H458" s="304" t="s">
        <v>895</v>
      </c>
      <c r="I458" s="336">
        <v>41640</v>
      </c>
      <c r="J458" s="302">
        <v>43479</v>
      </c>
      <c r="K458" s="293" t="s">
        <v>1274</v>
      </c>
      <c r="L458" s="305">
        <v>233.75000000000003</v>
      </c>
      <c r="M458" s="295"/>
      <c r="N458" s="295"/>
      <c r="O458" s="303">
        <v>17</v>
      </c>
      <c r="P458" s="8">
        <v>8</v>
      </c>
      <c r="Q458" s="29" t="s">
        <v>1748</v>
      </c>
      <c r="R458" s="303">
        <v>5</v>
      </c>
      <c r="S458" s="303">
        <v>108</v>
      </c>
      <c r="T458" s="306">
        <v>42</v>
      </c>
      <c r="U458" s="331">
        <v>6.2</v>
      </c>
      <c r="V458" s="303" t="s">
        <v>85</v>
      </c>
      <c r="W458" s="311">
        <v>63.4</v>
      </c>
      <c r="X458" s="307">
        <v>23.8</v>
      </c>
      <c r="Y458" s="306">
        <v>1850</v>
      </c>
      <c r="Z458" s="306" t="s">
        <v>2222</v>
      </c>
      <c r="AA458" s="306"/>
      <c r="AB458" s="296" t="str">
        <f t="shared" si="30"/>
        <v>17x8, 5x108, 42 OS</v>
      </c>
      <c r="AC458" s="308" t="s">
        <v>1624</v>
      </c>
      <c r="AD458" s="298">
        <f>IFERROR(VLOOKUP(AC458,ACCESSORIES!F:J,5,FALSE),"N/A")</f>
        <v>33</v>
      </c>
      <c r="AE458" s="308" t="s">
        <v>85</v>
      </c>
      <c r="AF458" s="309" t="s">
        <v>1886</v>
      </c>
      <c r="AG458" s="308" t="s">
        <v>85</v>
      </c>
      <c r="AH458" s="308" t="s">
        <v>85</v>
      </c>
      <c r="AI458" s="299" t="str">
        <f>IFERROR(VLOOKUP(AH458,ACCESSORIES!F:J,5,FALSE),"N/A")</f>
        <v>N/A</v>
      </c>
      <c r="AJ458" s="309" t="s">
        <v>266</v>
      </c>
      <c r="AK458" s="309" t="s">
        <v>85</v>
      </c>
      <c r="AL458" s="40" t="str">
        <f>IFERROR(VLOOKUP(AK458,ACCESSORIES!F:J,5,FALSE),"N/A")</f>
        <v>N/A</v>
      </c>
      <c r="AM458" s="309" t="s">
        <v>85</v>
      </c>
      <c r="AN458" s="309">
        <v>16</v>
      </c>
      <c r="AO458" s="309"/>
      <c r="AP458" s="309">
        <v>31</v>
      </c>
      <c r="AQ458" s="309">
        <v>40</v>
      </c>
      <c r="AR458" s="309"/>
      <c r="AS458" s="309">
        <v>46</v>
      </c>
      <c r="AT458" s="309"/>
      <c r="AU458" s="309">
        <v>195</v>
      </c>
      <c r="AV458" s="309">
        <v>63.4</v>
      </c>
      <c r="AW458" s="309">
        <v>25</v>
      </c>
      <c r="AX458" s="81"/>
      <c r="AY458" s="309"/>
      <c r="AZ458" s="310" t="s">
        <v>85</v>
      </c>
      <c r="BA458" s="98" t="str">
        <f>IFERROR(VLOOKUP(AZ458,ACCESSORIES!F:J,5,FALSE),"N/A")</f>
        <v>N/A</v>
      </c>
      <c r="BB458" s="99" t="s">
        <v>85</v>
      </c>
      <c r="BC458" s="98" t="str">
        <f>IFERROR(VLOOKUP(BB458,ACCESSORIES!F:J,5,FALSE),"N/A")</f>
        <v>N/A</v>
      </c>
      <c r="BD458" s="310">
        <v>27.3</v>
      </c>
      <c r="BE458" s="309">
        <v>19.8</v>
      </c>
      <c r="BF458" s="309">
        <v>19.8</v>
      </c>
      <c r="BG458" s="309">
        <v>10</v>
      </c>
      <c r="BH458" s="379">
        <f t="shared" si="31"/>
        <v>6.4243845705600003E-2</v>
      </c>
      <c r="BI458" s="303">
        <v>36</v>
      </c>
      <c r="BJ458" s="309" t="s">
        <v>3930</v>
      </c>
      <c r="BK458" s="80" t="s">
        <v>4050</v>
      </c>
      <c r="BL458" s="309" t="s">
        <v>2875</v>
      </c>
      <c r="BM458" s="309" t="s">
        <v>2865</v>
      </c>
      <c r="BN458" s="309" t="s">
        <v>2876</v>
      </c>
      <c r="BO458" s="309" t="s">
        <v>2877</v>
      </c>
      <c r="BP458" s="309" t="s">
        <v>2878</v>
      </c>
      <c r="BQ458" s="309"/>
      <c r="BR458" s="309"/>
      <c r="BS458" s="309"/>
      <c r="BT458" s="309"/>
      <c r="BU458" s="309"/>
      <c r="BV458" s="309"/>
      <c r="BW458" s="309" t="s">
        <v>2555</v>
      </c>
      <c r="BX458" s="309"/>
      <c r="BY458" s="309" t="s">
        <v>2556</v>
      </c>
      <c r="BZ458" s="324" t="str">
        <f t="shared" si="27"/>
        <v>DISCONTINUED - MR501 RALLY, 17x8, +42mm Offset, 5x108, 63.4mm Centerbore, Titanium</v>
      </c>
      <c r="CA458" s="324" t="s">
        <v>3880</v>
      </c>
      <c r="CB458" s="324" t="s">
        <v>3879</v>
      </c>
      <c r="CC458" s="313" t="str">
        <f t="shared" si="29"/>
        <v>RALLY (5XX)</v>
      </c>
    </row>
    <row r="459" spans="1:81" s="301" customFormat="1" ht="15.75" customHeight="1">
      <c r="A459" s="22">
        <f t="shared" si="28"/>
        <v>456</v>
      </c>
      <c r="B459" s="99" t="s">
        <v>84</v>
      </c>
      <c r="C459" s="29" t="s">
        <v>1093</v>
      </c>
      <c r="D459" s="303" t="s">
        <v>262</v>
      </c>
      <c r="E459" s="304" t="s">
        <v>2976</v>
      </c>
      <c r="F459" s="304"/>
      <c r="G459" s="304"/>
      <c r="H459" s="304" t="s">
        <v>896</v>
      </c>
      <c r="I459" s="336">
        <v>41640</v>
      </c>
      <c r="J459" s="302">
        <v>43479</v>
      </c>
      <c r="K459" s="293" t="s">
        <v>1274</v>
      </c>
      <c r="L459" s="305">
        <v>233.75000000000003</v>
      </c>
      <c r="M459" s="295"/>
      <c r="N459" s="295"/>
      <c r="O459" s="303">
        <v>17</v>
      </c>
      <c r="P459" s="8">
        <v>8</v>
      </c>
      <c r="Q459" s="29" t="s">
        <v>1748</v>
      </c>
      <c r="R459" s="303">
        <v>5</v>
      </c>
      <c r="S459" s="303">
        <v>108</v>
      </c>
      <c r="T459" s="306">
        <v>42</v>
      </c>
      <c r="U459" s="331">
        <v>6.2</v>
      </c>
      <c r="V459" s="303" t="s">
        <v>85</v>
      </c>
      <c r="W459" s="311">
        <v>63.4</v>
      </c>
      <c r="X459" s="307">
        <v>23.8</v>
      </c>
      <c r="Y459" s="306">
        <v>1850</v>
      </c>
      <c r="Z459" s="306" t="s">
        <v>2297</v>
      </c>
      <c r="AA459" s="306"/>
      <c r="AB459" s="296" t="str">
        <f t="shared" si="30"/>
        <v>17x8, 5x108, 42 OS</v>
      </c>
      <c r="AC459" s="308" t="s">
        <v>1624</v>
      </c>
      <c r="AD459" s="298">
        <f>IFERROR(VLOOKUP(AC459,ACCESSORIES!F:J,5,FALSE),"N/A")</f>
        <v>33</v>
      </c>
      <c r="AE459" s="308" t="s">
        <v>85</v>
      </c>
      <c r="AF459" s="309" t="s">
        <v>1886</v>
      </c>
      <c r="AG459" s="308" t="s">
        <v>85</v>
      </c>
      <c r="AH459" s="308" t="s">
        <v>85</v>
      </c>
      <c r="AI459" s="299" t="str">
        <f>IFERROR(VLOOKUP(AH459,ACCESSORIES!F:J,5,FALSE),"N/A")</f>
        <v>N/A</v>
      </c>
      <c r="AJ459" s="309" t="s">
        <v>266</v>
      </c>
      <c r="AK459" s="309" t="s">
        <v>85</v>
      </c>
      <c r="AL459" s="40" t="str">
        <f>IFERROR(VLOOKUP(AK459,ACCESSORIES!F:J,5,FALSE),"N/A")</f>
        <v>N/A</v>
      </c>
      <c r="AM459" s="309" t="s">
        <v>85</v>
      </c>
      <c r="AN459" s="309">
        <v>16</v>
      </c>
      <c r="AO459" s="309"/>
      <c r="AP459" s="309">
        <v>31</v>
      </c>
      <c r="AQ459" s="309">
        <v>40</v>
      </c>
      <c r="AR459" s="309"/>
      <c r="AS459" s="309">
        <v>46</v>
      </c>
      <c r="AT459" s="309"/>
      <c r="AU459" s="309">
        <v>195</v>
      </c>
      <c r="AV459" s="309">
        <v>63.4</v>
      </c>
      <c r="AW459" s="309">
        <v>25</v>
      </c>
      <c r="AX459" s="81"/>
      <c r="AY459" s="309"/>
      <c r="AZ459" s="310" t="s">
        <v>85</v>
      </c>
      <c r="BA459" s="98" t="str">
        <f>IFERROR(VLOOKUP(AZ459,ACCESSORIES!F:J,5,FALSE),"N/A")</f>
        <v>N/A</v>
      </c>
      <c r="BB459" s="99" t="s">
        <v>85</v>
      </c>
      <c r="BC459" s="98" t="str">
        <f>IFERROR(VLOOKUP(BB459,ACCESSORIES!F:J,5,FALSE),"N/A")</f>
        <v>N/A</v>
      </c>
      <c r="BD459" s="310">
        <v>27.3</v>
      </c>
      <c r="BE459" s="309">
        <v>19.8</v>
      </c>
      <c r="BF459" s="309">
        <v>19.8</v>
      </c>
      <c r="BG459" s="309">
        <v>10</v>
      </c>
      <c r="BH459" s="379">
        <f t="shared" si="31"/>
        <v>6.4243845705600003E-2</v>
      </c>
      <c r="BI459" s="303">
        <v>36</v>
      </c>
      <c r="BJ459" s="309" t="s">
        <v>3930</v>
      </c>
      <c r="BK459" s="80" t="s">
        <v>4050</v>
      </c>
      <c r="BL459" s="309" t="s">
        <v>2875</v>
      </c>
      <c r="BM459" s="309" t="s">
        <v>2865</v>
      </c>
      <c r="BN459" s="309" t="s">
        <v>2876</v>
      </c>
      <c r="BO459" s="309" t="s">
        <v>2877</v>
      </c>
      <c r="BP459" s="309" t="s">
        <v>2878</v>
      </c>
      <c r="BQ459" s="309"/>
      <c r="BR459" s="309"/>
      <c r="BS459" s="309"/>
      <c r="BT459" s="309"/>
      <c r="BU459" s="309"/>
      <c r="BV459" s="309"/>
      <c r="BW459" s="309" t="s">
        <v>2557</v>
      </c>
      <c r="BX459" s="309"/>
      <c r="BY459" s="309" t="s">
        <v>2558</v>
      </c>
      <c r="BZ459" s="324" t="str">
        <f t="shared" si="27"/>
        <v>DISCONTINUED - MR501 RALLY, 17x8, +42mm Offset, 5x108, 63.4mm Centerbore, Method Bronze</v>
      </c>
      <c r="CA459" s="324" t="s">
        <v>3880</v>
      </c>
      <c r="CB459" s="324" t="s">
        <v>3879</v>
      </c>
      <c r="CC459" s="313" t="str">
        <f t="shared" si="29"/>
        <v>RALLY (5XX)</v>
      </c>
    </row>
    <row r="460" spans="1:81" s="301" customFormat="1" ht="15.75" customHeight="1">
      <c r="A460" s="22">
        <f t="shared" si="28"/>
        <v>457</v>
      </c>
      <c r="B460" s="99" t="s">
        <v>84</v>
      </c>
      <c r="C460" s="29" t="s">
        <v>1093</v>
      </c>
      <c r="D460" s="303" t="s">
        <v>262</v>
      </c>
      <c r="E460" s="304" t="s">
        <v>2977</v>
      </c>
      <c r="F460" s="304"/>
      <c r="G460" s="304"/>
      <c r="H460" s="304" t="s">
        <v>901</v>
      </c>
      <c r="I460" s="336">
        <v>41640</v>
      </c>
      <c r="J460" s="302">
        <v>43479</v>
      </c>
      <c r="K460" s="293" t="s">
        <v>1274</v>
      </c>
      <c r="L460" s="305">
        <v>260.15000000000003</v>
      </c>
      <c r="M460" s="295"/>
      <c r="N460" s="295"/>
      <c r="O460" s="303">
        <v>18</v>
      </c>
      <c r="P460" s="8">
        <v>8</v>
      </c>
      <c r="Q460" s="29" t="s">
        <v>1748</v>
      </c>
      <c r="R460" s="303">
        <v>5</v>
      </c>
      <c r="S460" s="303">
        <v>108</v>
      </c>
      <c r="T460" s="306">
        <v>42</v>
      </c>
      <c r="U460" s="331">
        <v>6.2</v>
      </c>
      <c r="V460" s="303" t="s">
        <v>85</v>
      </c>
      <c r="W460" s="311">
        <v>63.4</v>
      </c>
      <c r="X460" s="307">
        <v>24.6</v>
      </c>
      <c r="Y460" s="306">
        <v>1850</v>
      </c>
      <c r="Z460" s="306" t="s">
        <v>2222</v>
      </c>
      <c r="AA460" s="306"/>
      <c r="AB460" s="296" t="str">
        <f t="shared" si="30"/>
        <v>18x8, 5x108, 42 OS</v>
      </c>
      <c r="AC460" s="308" t="s">
        <v>1624</v>
      </c>
      <c r="AD460" s="298">
        <f>IFERROR(VLOOKUP(AC460,ACCESSORIES!F:J,5,FALSE),"N/A")</f>
        <v>33</v>
      </c>
      <c r="AE460" s="308" t="s">
        <v>85</v>
      </c>
      <c r="AF460" s="309" t="s">
        <v>1886</v>
      </c>
      <c r="AG460" s="308" t="s">
        <v>85</v>
      </c>
      <c r="AH460" s="308" t="s">
        <v>85</v>
      </c>
      <c r="AI460" s="299" t="str">
        <f>IFERROR(VLOOKUP(AH460,ACCESSORIES!F:J,5,FALSE),"N/A")</f>
        <v>N/A</v>
      </c>
      <c r="AJ460" s="309" t="s">
        <v>266</v>
      </c>
      <c r="AK460" s="309" t="s">
        <v>85</v>
      </c>
      <c r="AL460" s="40" t="str">
        <f>IFERROR(VLOOKUP(AK460,ACCESSORIES!F:J,5,FALSE),"N/A")</f>
        <v>N/A</v>
      </c>
      <c r="AM460" s="309" t="s">
        <v>85</v>
      </c>
      <c r="AN460" s="309">
        <v>16</v>
      </c>
      <c r="AO460" s="309"/>
      <c r="AP460" s="309">
        <v>28</v>
      </c>
      <c r="AQ460" s="309">
        <v>37</v>
      </c>
      <c r="AR460" s="309"/>
      <c r="AS460" s="309">
        <v>46</v>
      </c>
      <c r="AT460" s="309"/>
      <c r="AU460" s="309">
        <v>208</v>
      </c>
      <c r="AV460" s="309">
        <v>63.4</v>
      </c>
      <c r="AW460" s="309">
        <v>25</v>
      </c>
      <c r="AX460" s="81"/>
      <c r="AY460" s="309"/>
      <c r="AZ460" s="310" t="s">
        <v>85</v>
      </c>
      <c r="BA460" s="98" t="str">
        <f>IFERROR(VLOOKUP(AZ460,ACCESSORIES!F:J,5,FALSE),"N/A")</f>
        <v>N/A</v>
      </c>
      <c r="BB460" s="99" t="s">
        <v>85</v>
      </c>
      <c r="BC460" s="98" t="str">
        <f>IFERROR(VLOOKUP(BB460,ACCESSORIES!F:J,5,FALSE),"N/A")</f>
        <v>N/A</v>
      </c>
      <c r="BD460" s="310">
        <v>28.1</v>
      </c>
      <c r="BE460" s="309">
        <v>20.7</v>
      </c>
      <c r="BF460" s="309">
        <v>20.7</v>
      </c>
      <c r="BG460" s="309">
        <v>10</v>
      </c>
      <c r="BH460" s="379">
        <f t="shared" si="31"/>
        <v>7.0216930533599994E-2</v>
      </c>
      <c r="BI460" s="303">
        <v>36</v>
      </c>
      <c r="BJ460" s="309" t="s">
        <v>3930</v>
      </c>
      <c r="BK460" s="80" t="s">
        <v>4050</v>
      </c>
      <c r="BL460" s="309" t="s">
        <v>2875</v>
      </c>
      <c r="BM460" s="309" t="s">
        <v>2865</v>
      </c>
      <c r="BN460" s="309" t="s">
        <v>2876</v>
      </c>
      <c r="BO460" s="309" t="s">
        <v>2877</v>
      </c>
      <c r="BP460" s="309" t="s">
        <v>2878</v>
      </c>
      <c r="BQ460" s="309"/>
      <c r="BR460" s="309"/>
      <c r="BS460" s="309"/>
      <c r="BT460" s="309"/>
      <c r="BU460" s="309"/>
      <c r="BV460" s="309"/>
      <c r="BW460" s="309" t="s">
        <v>2555</v>
      </c>
      <c r="BX460" s="309"/>
      <c r="BY460" s="309" t="s">
        <v>2556</v>
      </c>
      <c r="BZ460" s="324" t="str">
        <f t="shared" si="27"/>
        <v>DISCONTINUED - MR501 RALLY, 18x8, +42mm Offset, 5x108, 63.4mm Centerbore, Titanium</v>
      </c>
      <c r="CA460" s="324" t="s">
        <v>3880</v>
      </c>
      <c r="CB460" s="324" t="s">
        <v>3879</v>
      </c>
      <c r="CC460" s="313" t="str">
        <f t="shared" si="29"/>
        <v>RALLY (5XX)</v>
      </c>
    </row>
    <row r="461" spans="1:81" s="301" customFormat="1" ht="15.75" customHeight="1">
      <c r="A461" s="22">
        <f t="shared" si="28"/>
        <v>458</v>
      </c>
      <c r="B461" s="99" t="s">
        <v>84</v>
      </c>
      <c r="C461" s="29" t="s">
        <v>1093</v>
      </c>
      <c r="D461" s="303" t="s">
        <v>263</v>
      </c>
      <c r="E461" s="304" t="s">
        <v>2978</v>
      </c>
      <c r="F461" s="304"/>
      <c r="G461" s="304"/>
      <c r="H461" s="304" t="s">
        <v>907</v>
      </c>
      <c r="I461" s="336">
        <v>41640</v>
      </c>
      <c r="J461" s="302">
        <v>43479</v>
      </c>
      <c r="K461" s="293" t="s">
        <v>1274</v>
      </c>
      <c r="L461" s="305">
        <v>233.75000000000003</v>
      </c>
      <c r="M461" s="295"/>
      <c r="N461" s="295"/>
      <c r="O461" s="303">
        <v>17</v>
      </c>
      <c r="P461" s="8">
        <v>8</v>
      </c>
      <c r="Q461" s="29" t="s">
        <v>1748</v>
      </c>
      <c r="R461" s="303">
        <v>5</v>
      </c>
      <c r="S461" s="303">
        <v>108</v>
      </c>
      <c r="T461" s="306">
        <v>38</v>
      </c>
      <c r="U461" s="331">
        <v>6.1</v>
      </c>
      <c r="V461" s="303" t="s">
        <v>85</v>
      </c>
      <c r="W461" s="311">
        <v>63.4</v>
      </c>
      <c r="X461" s="307">
        <v>24.3</v>
      </c>
      <c r="Y461" s="306">
        <v>1850</v>
      </c>
      <c r="Z461" s="306" t="s">
        <v>2222</v>
      </c>
      <c r="AA461" s="306"/>
      <c r="AB461" s="296" t="str">
        <f t="shared" si="30"/>
        <v>17x8, 5x108, 38 OS</v>
      </c>
      <c r="AC461" s="308" t="s">
        <v>1624</v>
      </c>
      <c r="AD461" s="298">
        <f>IFERROR(VLOOKUP(AC461,ACCESSORIES!F:J,5,FALSE),"N/A")</f>
        <v>33</v>
      </c>
      <c r="AE461" s="308" t="s">
        <v>85</v>
      </c>
      <c r="AF461" s="309" t="s">
        <v>1886</v>
      </c>
      <c r="AG461" s="308" t="s">
        <v>85</v>
      </c>
      <c r="AH461" s="308" t="s">
        <v>85</v>
      </c>
      <c r="AI461" s="299" t="str">
        <f>IFERROR(VLOOKUP(AH461,ACCESSORIES!F:J,5,FALSE),"N/A")</f>
        <v>N/A</v>
      </c>
      <c r="AJ461" s="309" t="s">
        <v>266</v>
      </c>
      <c r="AK461" s="309" t="s">
        <v>85</v>
      </c>
      <c r="AL461" s="40" t="str">
        <f>IFERROR(VLOOKUP(AK461,ACCESSORIES!F:J,5,FALSE),"N/A")</f>
        <v>N/A</v>
      </c>
      <c r="AM461" s="309" t="s">
        <v>85</v>
      </c>
      <c r="AN461" s="309">
        <v>16</v>
      </c>
      <c r="AO461" s="309"/>
      <c r="AP461" s="309">
        <v>18</v>
      </c>
      <c r="AQ461" s="309">
        <v>34</v>
      </c>
      <c r="AR461" s="309"/>
      <c r="AS461" s="309">
        <v>45</v>
      </c>
      <c r="AT461" s="309"/>
      <c r="AU461" s="309">
        <v>203</v>
      </c>
      <c r="AV461" s="309">
        <v>63.4</v>
      </c>
      <c r="AW461" s="309">
        <v>20.399999999999999</v>
      </c>
      <c r="AX461" s="81"/>
      <c r="AY461" s="309"/>
      <c r="AZ461" s="310" t="s">
        <v>85</v>
      </c>
      <c r="BA461" s="98" t="str">
        <f>IFERROR(VLOOKUP(AZ461,ACCESSORIES!F:J,5,FALSE),"N/A")</f>
        <v>N/A</v>
      </c>
      <c r="BB461" s="99" t="s">
        <v>85</v>
      </c>
      <c r="BC461" s="98" t="str">
        <f>IFERROR(VLOOKUP(BB461,ACCESSORIES!F:J,5,FALSE),"N/A")</f>
        <v>N/A</v>
      </c>
      <c r="BD461" s="310">
        <v>27.8</v>
      </c>
      <c r="BE461" s="309">
        <v>19.8</v>
      </c>
      <c r="BF461" s="309">
        <v>19.8</v>
      </c>
      <c r="BG461" s="309">
        <v>10</v>
      </c>
      <c r="BH461" s="379">
        <f t="shared" si="31"/>
        <v>6.4243845705600003E-2</v>
      </c>
      <c r="BI461" s="303">
        <v>36</v>
      </c>
      <c r="BJ461" s="309" t="s">
        <v>3930</v>
      </c>
      <c r="BK461" s="80" t="s">
        <v>4050</v>
      </c>
      <c r="BL461" s="309" t="s">
        <v>2875</v>
      </c>
      <c r="BM461" s="309" t="s">
        <v>2865</v>
      </c>
      <c r="BN461" s="309" t="s">
        <v>2876</v>
      </c>
      <c r="BO461" s="309" t="s">
        <v>2877</v>
      </c>
      <c r="BP461" s="309" t="s">
        <v>2878</v>
      </c>
      <c r="BQ461" s="309"/>
      <c r="BR461" s="309"/>
      <c r="BS461" s="309"/>
      <c r="BT461" s="309"/>
      <c r="BU461" s="309"/>
      <c r="BV461" s="309"/>
      <c r="BW461" s="309" t="s">
        <v>2559</v>
      </c>
      <c r="BX461" s="309"/>
      <c r="BY461" s="309" t="s">
        <v>2560</v>
      </c>
      <c r="BZ461" s="324" t="str">
        <f t="shared" si="27"/>
        <v>DISCONTINUED - MR502 RALLY, 17x8, +38mm Offset, 5x108, 63.4mm Centerbore, Titanium</v>
      </c>
      <c r="CA461" s="324" t="s">
        <v>3880</v>
      </c>
      <c r="CB461" s="324" t="s">
        <v>3879</v>
      </c>
      <c r="CC461" s="313" t="str">
        <f t="shared" si="29"/>
        <v>RALLY (5XX)</v>
      </c>
    </row>
    <row r="462" spans="1:81" s="301" customFormat="1" ht="15.75" customHeight="1">
      <c r="A462" s="22">
        <f t="shared" si="28"/>
        <v>459</v>
      </c>
      <c r="B462" s="99" t="s">
        <v>84</v>
      </c>
      <c r="C462" s="29" t="s">
        <v>1093</v>
      </c>
      <c r="D462" s="303" t="s">
        <v>263</v>
      </c>
      <c r="E462" s="304" t="s">
        <v>2979</v>
      </c>
      <c r="F462" s="304"/>
      <c r="G462" s="304"/>
      <c r="H462" s="304" t="s">
        <v>908</v>
      </c>
      <c r="I462" s="336">
        <v>41640</v>
      </c>
      <c r="J462" s="302">
        <v>43479</v>
      </c>
      <c r="K462" s="293" t="s">
        <v>1274</v>
      </c>
      <c r="L462" s="305">
        <v>233.75000000000003</v>
      </c>
      <c r="M462" s="295"/>
      <c r="N462" s="295"/>
      <c r="O462" s="303">
        <v>17</v>
      </c>
      <c r="P462" s="8">
        <v>8</v>
      </c>
      <c r="Q462" s="29" t="s">
        <v>1748</v>
      </c>
      <c r="R462" s="303">
        <v>5</v>
      </c>
      <c r="S462" s="303">
        <v>108</v>
      </c>
      <c r="T462" s="306">
        <v>38</v>
      </c>
      <c r="U462" s="331">
        <v>6.1</v>
      </c>
      <c r="V462" s="303" t="s">
        <v>85</v>
      </c>
      <c r="W462" s="311">
        <v>63.4</v>
      </c>
      <c r="X462" s="307">
        <v>24.3</v>
      </c>
      <c r="Y462" s="306">
        <v>1850</v>
      </c>
      <c r="Z462" s="306" t="s">
        <v>2297</v>
      </c>
      <c r="AA462" s="306"/>
      <c r="AB462" s="296" t="str">
        <f t="shared" si="30"/>
        <v>17x8, 5x108, 38 OS</v>
      </c>
      <c r="AC462" s="308" t="s">
        <v>1624</v>
      </c>
      <c r="AD462" s="298">
        <f>IFERROR(VLOOKUP(AC462,ACCESSORIES!F:J,5,FALSE),"N/A")</f>
        <v>33</v>
      </c>
      <c r="AE462" s="308" t="s">
        <v>85</v>
      </c>
      <c r="AF462" s="309" t="s">
        <v>1886</v>
      </c>
      <c r="AG462" s="308" t="s">
        <v>85</v>
      </c>
      <c r="AH462" s="308" t="s">
        <v>85</v>
      </c>
      <c r="AI462" s="299" t="str">
        <f>IFERROR(VLOOKUP(AH462,ACCESSORIES!F:J,5,FALSE),"N/A")</f>
        <v>N/A</v>
      </c>
      <c r="AJ462" s="309" t="s">
        <v>266</v>
      </c>
      <c r="AK462" s="309" t="s">
        <v>85</v>
      </c>
      <c r="AL462" s="40" t="str">
        <f>IFERROR(VLOOKUP(AK462,ACCESSORIES!F:J,5,FALSE),"N/A")</f>
        <v>N/A</v>
      </c>
      <c r="AM462" s="309" t="s">
        <v>85</v>
      </c>
      <c r="AN462" s="309">
        <v>16</v>
      </c>
      <c r="AO462" s="309"/>
      <c r="AP462" s="309">
        <v>18</v>
      </c>
      <c r="AQ462" s="309">
        <v>34</v>
      </c>
      <c r="AR462" s="309"/>
      <c r="AS462" s="309">
        <v>45</v>
      </c>
      <c r="AT462" s="309"/>
      <c r="AU462" s="309">
        <v>203</v>
      </c>
      <c r="AV462" s="309">
        <v>63.4</v>
      </c>
      <c r="AW462" s="309">
        <v>20.399999999999999</v>
      </c>
      <c r="AX462" s="81"/>
      <c r="AY462" s="309"/>
      <c r="AZ462" s="310" t="s">
        <v>85</v>
      </c>
      <c r="BA462" s="98" t="str">
        <f>IFERROR(VLOOKUP(AZ462,ACCESSORIES!F:J,5,FALSE),"N/A")</f>
        <v>N/A</v>
      </c>
      <c r="BB462" s="99" t="s">
        <v>85</v>
      </c>
      <c r="BC462" s="98" t="str">
        <f>IFERROR(VLOOKUP(BB462,ACCESSORIES!F:J,5,FALSE),"N/A")</f>
        <v>N/A</v>
      </c>
      <c r="BD462" s="310">
        <v>27.8</v>
      </c>
      <c r="BE462" s="309">
        <v>19.8</v>
      </c>
      <c r="BF462" s="309">
        <v>19.8</v>
      </c>
      <c r="BG462" s="309">
        <v>10</v>
      </c>
      <c r="BH462" s="379">
        <f t="shared" si="31"/>
        <v>6.4243845705600003E-2</v>
      </c>
      <c r="BI462" s="303">
        <v>36</v>
      </c>
      <c r="BJ462" s="309" t="s">
        <v>3930</v>
      </c>
      <c r="BK462" s="80" t="s">
        <v>4050</v>
      </c>
      <c r="BL462" s="309" t="s">
        <v>2875</v>
      </c>
      <c r="BM462" s="309" t="s">
        <v>2865</v>
      </c>
      <c r="BN462" s="309" t="s">
        <v>2876</v>
      </c>
      <c r="BO462" s="309" t="s">
        <v>2877</v>
      </c>
      <c r="BP462" s="309" t="s">
        <v>2878</v>
      </c>
      <c r="BQ462" s="309"/>
      <c r="BR462" s="309"/>
      <c r="BS462" s="309"/>
      <c r="BT462" s="309"/>
      <c r="BU462" s="309"/>
      <c r="BV462" s="309"/>
      <c r="BW462" s="309" t="s">
        <v>2561</v>
      </c>
      <c r="BX462" s="309"/>
      <c r="BY462" s="309" t="s">
        <v>2562</v>
      </c>
      <c r="BZ462" s="324" t="str">
        <f t="shared" si="27"/>
        <v>DISCONTINUED - MR502 RALLY, 17x8, +38mm Offset, 5x108, 63.4mm Centerbore, Method Bronze</v>
      </c>
      <c r="CA462" s="324" t="s">
        <v>3880</v>
      </c>
      <c r="CB462" s="324" t="s">
        <v>3879</v>
      </c>
      <c r="CC462" s="313" t="str">
        <f t="shared" si="29"/>
        <v>RALLY (5XX)</v>
      </c>
    </row>
    <row r="463" spans="1:81" s="301" customFormat="1" ht="15.75" customHeight="1">
      <c r="A463" s="22">
        <f t="shared" si="28"/>
        <v>460</v>
      </c>
      <c r="B463" s="99" t="s">
        <v>84</v>
      </c>
      <c r="C463" s="29" t="s">
        <v>1093</v>
      </c>
      <c r="D463" s="303" t="s">
        <v>263</v>
      </c>
      <c r="E463" s="304" t="s">
        <v>2980</v>
      </c>
      <c r="F463" s="304"/>
      <c r="G463" s="304"/>
      <c r="H463" s="304" t="s">
        <v>913</v>
      </c>
      <c r="I463" s="336">
        <v>41640</v>
      </c>
      <c r="J463" s="302">
        <v>43479</v>
      </c>
      <c r="K463" s="293" t="s">
        <v>1274</v>
      </c>
      <c r="L463" s="305">
        <v>260.15000000000003</v>
      </c>
      <c r="M463" s="295"/>
      <c r="N463" s="295"/>
      <c r="O463" s="303">
        <v>18</v>
      </c>
      <c r="P463" s="8">
        <v>8</v>
      </c>
      <c r="Q463" s="29" t="s">
        <v>1748</v>
      </c>
      <c r="R463" s="303">
        <v>5</v>
      </c>
      <c r="S463" s="303">
        <v>108</v>
      </c>
      <c r="T463" s="306">
        <v>38</v>
      </c>
      <c r="U463" s="331">
        <v>6.1</v>
      </c>
      <c r="V463" s="303" t="s">
        <v>85</v>
      </c>
      <c r="W463" s="311">
        <v>63.4</v>
      </c>
      <c r="X463" s="307">
        <v>25.2</v>
      </c>
      <c r="Y463" s="306">
        <v>1850</v>
      </c>
      <c r="Z463" s="306" t="s">
        <v>2222</v>
      </c>
      <c r="AA463" s="306"/>
      <c r="AB463" s="296" t="str">
        <f t="shared" si="30"/>
        <v>18x8, 5x108, 38 OS</v>
      </c>
      <c r="AC463" s="308" t="s">
        <v>1624</v>
      </c>
      <c r="AD463" s="298">
        <f>IFERROR(VLOOKUP(AC463,ACCESSORIES!F:J,5,FALSE),"N/A")</f>
        <v>33</v>
      </c>
      <c r="AE463" s="308" t="s">
        <v>85</v>
      </c>
      <c r="AF463" s="309" t="s">
        <v>1886</v>
      </c>
      <c r="AG463" s="308" t="s">
        <v>85</v>
      </c>
      <c r="AH463" s="308" t="s">
        <v>85</v>
      </c>
      <c r="AI463" s="299" t="str">
        <f>IFERROR(VLOOKUP(AH463,ACCESSORIES!F:J,5,FALSE),"N/A")</f>
        <v>N/A</v>
      </c>
      <c r="AJ463" s="309" t="s">
        <v>266</v>
      </c>
      <c r="AK463" s="309" t="s">
        <v>85</v>
      </c>
      <c r="AL463" s="40" t="str">
        <f>IFERROR(VLOOKUP(AK463,ACCESSORIES!F:J,5,FALSE),"N/A")</f>
        <v>N/A</v>
      </c>
      <c r="AM463" s="309" t="s">
        <v>85</v>
      </c>
      <c r="AN463" s="309">
        <v>16</v>
      </c>
      <c r="AO463" s="309"/>
      <c r="AP463" s="309">
        <v>18</v>
      </c>
      <c r="AQ463" s="309">
        <v>34</v>
      </c>
      <c r="AR463" s="309"/>
      <c r="AS463" s="309">
        <v>45</v>
      </c>
      <c r="AT463" s="309"/>
      <c r="AU463" s="309">
        <v>215</v>
      </c>
      <c r="AV463" s="309">
        <v>63.4</v>
      </c>
      <c r="AW463" s="309">
        <v>20.399999999999999</v>
      </c>
      <c r="AX463" s="81"/>
      <c r="AY463" s="309"/>
      <c r="AZ463" s="310" t="s">
        <v>85</v>
      </c>
      <c r="BA463" s="98" t="str">
        <f>IFERROR(VLOOKUP(AZ463,ACCESSORIES!F:J,5,FALSE),"N/A")</f>
        <v>N/A</v>
      </c>
      <c r="BB463" s="99" t="s">
        <v>85</v>
      </c>
      <c r="BC463" s="98" t="str">
        <f>IFERROR(VLOOKUP(BB463,ACCESSORIES!F:J,5,FALSE),"N/A")</f>
        <v>N/A</v>
      </c>
      <c r="BD463" s="310">
        <v>28.7</v>
      </c>
      <c r="BE463" s="309">
        <v>20.7</v>
      </c>
      <c r="BF463" s="309">
        <v>20.7</v>
      </c>
      <c r="BG463" s="309">
        <v>10</v>
      </c>
      <c r="BH463" s="379">
        <f t="shared" si="31"/>
        <v>7.0216930533599994E-2</v>
      </c>
      <c r="BI463" s="303">
        <v>36</v>
      </c>
      <c r="BJ463" s="309" t="s">
        <v>3930</v>
      </c>
      <c r="BK463" s="80" t="s">
        <v>4050</v>
      </c>
      <c r="BL463" s="309" t="s">
        <v>2875</v>
      </c>
      <c r="BM463" s="309" t="s">
        <v>2865</v>
      </c>
      <c r="BN463" s="309" t="s">
        <v>2876</v>
      </c>
      <c r="BO463" s="309" t="s">
        <v>2877</v>
      </c>
      <c r="BP463" s="309" t="s">
        <v>2878</v>
      </c>
      <c r="BQ463" s="309"/>
      <c r="BR463" s="309"/>
      <c r="BS463" s="309"/>
      <c r="BT463" s="309"/>
      <c r="BU463" s="309"/>
      <c r="BV463" s="309"/>
      <c r="BW463" s="309" t="s">
        <v>2559</v>
      </c>
      <c r="BX463" s="309"/>
      <c r="BY463" s="309" t="s">
        <v>2560</v>
      </c>
      <c r="BZ463" s="324" t="str">
        <f t="shared" si="27"/>
        <v>DISCONTINUED - MR502 RALLY, 18x8, +38mm Offset, 5x108, 63.4mm Centerbore, Titanium</v>
      </c>
      <c r="CA463" s="324" t="s">
        <v>3880</v>
      </c>
      <c r="CB463" s="324" t="s">
        <v>3879</v>
      </c>
      <c r="CC463" s="313" t="str">
        <f t="shared" si="29"/>
        <v>RALLY (5XX)</v>
      </c>
    </row>
    <row r="464" spans="1:81" s="301" customFormat="1" ht="15.75" customHeight="1">
      <c r="A464" s="22">
        <f t="shared" si="28"/>
        <v>461</v>
      </c>
      <c r="B464" s="99" t="s">
        <v>84</v>
      </c>
      <c r="C464" s="29" t="s">
        <v>1093</v>
      </c>
      <c r="D464" s="303" t="s">
        <v>263</v>
      </c>
      <c r="E464" s="304" t="s">
        <v>2981</v>
      </c>
      <c r="F464" s="304"/>
      <c r="G464" s="304"/>
      <c r="H464" s="304" t="s">
        <v>914</v>
      </c>
      <c r="I464" s="336">
        <v>41640</v>
      </c>
      <c r="J464" s="302">
        <v>43479</v>
      </c>
      <c r="K464" s="293" t="s">
        <v>1274</v>
      </c>
      <c r="L464" s="305">
        <v>260.15000000000003</v>
      </c>
      <c r="M464" s="295"/>
      <c r="N464" s="295"/>
      <c r="O464" s="303">
        <v>18</v>
      </c>
      <c r="P464" s="8">
        <v>8</v>
      </c>
      <c r="Q464" s="29" t="s">
        <v>1748</v>
      </c>
      <c r="R464" s="303">
        <v>5</v>
      </c>
      <c r="S464" s="303">
        <v>108</v>
      </c>
      <c r="T464" s="306">
        <v>38</v>
      </c>
      <c r="U464" s="331">
        <v>6.1</v>
      </c>
      <c r="V464" s="303" t="s">
        <v>85</v>
      </c>
      <c r="W464" s="311">
        <v>63.4</v>
      </c>
      <c r="X464" s="307">
        <v>25.2</v>
      </c>
      <c r="Y464" s="306">
        <v>1850</v>
      </c>
      <c r="Z464" s="306" t="s">
        <v>2297</v>
      </c>
      <c r="AA464" s="306"/>
      <c r="AB464" s="296" t="str">
        <f t="shared" si="30"/>
        <v>18x8, 5x108, 38 OS</v>
      </c>
      <c r="AC464" s="308" t="s">
        <v>1624</v>
      </c>
      <c r="AD464" s="298">
        <f>IFERROR(VLOOKUP(AC464,ACCESSORIES!F:J,5,FALSE),"N/A")</f>
        <v>33</v>
      </c>
      <c r="AE464" s="308" t="s">
        <v>85</v>
      </c>
      <c r="AF464" s="309" t="s">
        <v>1886</v>
      </c>
      <c r="AG464" s="308" t="s">
        <v>85</v>
      </c>
      <c r="AH464" s="308" t="s">
        <v>85</v>
      </c>
      <c r="AI464" s="299" t="str">
        <f>IFERROR(VLOOKUP(AH464,ACCESSORIES!F:J,5,FALSE),"N/A")</f>
        <v>N/A</v>
      </c>
      <c r="AJ464" s="309" t="s">
        <v>266</v>
      </c>
      <c r="AK464" s="309" t="s">
        <v>85</v>
      </c>
      <c r="AL464" s="40" t="str">
        <f>IFERROR(VLOOKUP(AK464,ACCESSORIES!F:J,5,FALSE),"N/A")</f>
        <v>N/A</v>
      </c>
      <c r="AM464" s="309" t="s">
        <v>85</v>
      </c>
      <c r="AN464" s="309">
        <v>16</v>
      </c>
      <c r="AO464" s="309"/>
      <c r="AP464" s="309">
        <v>18</v>
      </c>
      <c r="AQ464" s="309">
        <v>34</v>
      </c>
      <c r="AR464" s="309"/>
      <c r="AS464" s="309">
        <v>45</v>
      </c>
      <c r="AT464" s="309"/>
      <c r="AU464" s="309">
        <v>215</v>
      </c>
      <c r="AV464" s="309">
        <v>63.4</v>
      </c>
      <c r="AW464" s="309">
        <v>20.399999999999999</v>
      </c>
      <c r="AX464" s="81"/>
      <c r="AY464" s="309"/>
      <c r="AZ464" s="310" t="s">
        <v>85</v>
      </c>
      <c r="BA464" s="98" t="str">
        <f>IFERROR(VLOOKUP(AZ464,ACCESSORIES!F:J,5,FALSE),"N/A")</f>
        <v>N/A</v>
      </c>
      <c r="BB464" s="99" t="s">
        <v>85</v>
      </c>
      <c r="BC464" s="98" t="str">
        <f>IFERROR(VLOOKUP(BB464,ACCESSORIES!F:J,5,FALSE),"N/A")</f>
        <v>N/A</v>
      </c>
      <c r="BD464" s="310">
        <v>28.7</v>
      </c>
      <c r="BE464" s="309">
        <v>20.7</v>
      </c>
      <c r="BF464" s="309">
        <v>20.7</v>
      </c>
      <c r="BG464" s="309">
        <v>10</v>
      </c>
      <c r="BH464" s="379">
        <f t="shared" si="31"/>
        <v>7.0216930533599994E-2</v>
      </c>
      <c r="BI464" s="303">
        <v>36</v>
      </c>
      <c r="BJ464" s="309" t="s">
        <v>3930</v>
      </c>
      <c r="BK464" s="80" t="s">
        <v>4050</v>
      </c>
      <c r="BL464" s="309" t="s">
        <v>2875</v>
      </c>
      <c r="BM464" s="309" t="s">
        <v>2865</v>
      </c>
      <c r="BN464" s="309" t="s">
        <v>2876</v>
      </c>
      <c r="BO464" s="309" t="s">
        <v>2877</v>
      </c>
      <c r="BP464" s="309" t="s">
        <v>2878</v>
      </c>
      <c r="BQ464" s="309"/>
      <c r="BR464" s="309"/>
      <c r="BS464" s="309"/>
      <c r="BT464" s="309"/>
      <c r="BU464" s="309"/>
      <c r="BV464" s="309"/>
      <c r="BW464" s="309" t="s">
        <v>2561</v>
      </c>
      <c r="BX464" s="309"/>
      <c r="BY464" s="309" t="s">
        <v>2562</v>
      </c>
      <c r="BZ464" s="324" t="str">
        <f t="shared" si="27"/>
        <v>DISCONTINUED - MR502 RALLY, 18x8, +38mm Offset, 5x108, 63.4mm Centerbore, Method Bronze</v>
      </c>
      <c r="CA464" s="324" t="s">
        <v>3880</v>
      </c>
      <c r="CB464" s="324" t="s">
        <v>3879</v>
      </c>
      <c r="CC464" s="313" t="str">
        <f t="shared" si="29"/>
        <v>RALLY (5XX)</v>
      </c>
    </row>
    <row r="465" spans="1:81" s="301" customFormat="1" ht="15.75" customHeight="1">
      <c r="A465" s="22">
        <f t="shared" si="28"/>
        <v>462</v>
      </c>
      <c r="B465" s="99" t="s">
        <v>3051</v>
      </c>
      <c r="C465" s="29" t="s">
        <v>3035</v>
      </c>
      <c r="D465" s="303" t="s">
        <v>3038</v>
      </c>
      <c r="E465" s="304" t="s">
        <v>3106</v>
      </c>
      <c r="F465" s="304"/>
      <c r="G465" s="304"/>
      <c r="H465" s="304" t="s">
        <v>3061</v>
      </c>
      <c r="I465" s="336">
        <v>43497</v>
      </c>
      <c r="J465" s="302">
        <v>43498</v>
      </c>
      <c r="K465" s="293" t="s">
        <v>1274</v>
      </c>
      <c r="L465" s="305">
        <v>186.94</v>
      </c>
      <c r="M465" s="295"/>
      <c r="N465" s="295"/>
      <c r="O465" s="303">
        <v>14</v>
      </c>
      <c r="P465" s="8">
        <v>7</v>
      </c>
      <c r="Q465" s="29" t="s">
        <v>1744</v>
      </c>
      <c r="R465" s="303">
        <v>4</v>
      </c>
      <c r="S465" s="303">
        <v>115</v>
      </c>
      <c r="T465" s="306">
        <v>38</v>
      </c>
      <c r="U465" s="331">
        <v>5</v>
      </c>
      <c r="V465" s="303" t="s">
        <v>3033</v>
      </c>
      <c r="W465" s="311">
        <v>84</v>
      </c>
      <c r="X465" s="307">
        <v>16</v>
      </c>
      <c r="Y465" s="306">
        <v>1400</v>
      </c>
      <c r="Z465" s="306" t="s">
        <v>2294</v>
      </c>
      <c r="AA465" s="306" t="s">
        <v>2987</v>
      </c>
      <c r="AB465" s="296" t="str">
        <f t="shared" si="30"/>
        <v>14x7, 4x115, 38 OS</v>
      </c>
      <c r="AC465" s="308" t="s">
        <v>3044</v>
      </c>
      <c r="AD465" s="298">
        <f>IFERROR(VLOOKUP(AC465,ACCESSORIES!F:J,5,FALSE),"N/A")</f>
        <v>14.454000000000002</v>
      </c>
      <c r="AE465" s="308" t="s">
        <v>85</v>
      </c>
      <c r="AF465" s="309" t="s">
        <v>3047</v>
      </c>
      <c r="AG465" s="308" t="s">
        <v>85</v>
      </c>
      <c r="AH465" s="308" t="s">
        <v>85</v>
      </c>
      <c r="AI465" s="299" t="str">
        <f>IFERROR(VLOOKUP(AH465,ACCESSORIES!F:J,5,FALSE),"N/A")</f>
        <v>N/A</v>
      </c>
      <c r="AJ465" s="309" t="s">
        <v>3029</v>
      </c>
      <c r="AK465" s="309" t="s">
        <v>3030</v>
      </c>
      <c r="AL465" s="40" t="str">
        <f>IFERROR(VLOOKUP(AK465,ACCESSORIES!F:J,5,FALSE),"N/A")</f>
        <v>N/A</v>
      </c>
      <c r="AM465" s="309" t="s">
        <v>3030</v>
      </c>
      <c r="AN465" s="309" t="s">
        <v>3030</v>
      </c>
      <c r="AO465" s="309"/>
      <c r="AP465" s="309">
        <v>13</v>
      </c>
      <c r="AQ465" s="309">
        <v>17</v>
      </c>
      <c r="AR465" s="309"/>
      <c r="AS465" s="309">
        <v>20</v>
      </c>
      <c r="AT465" s="309"/>
      <c r="AU465" s="309">
        <v>157</v>
      </c>
      <c r="AV465" s="309">
        <v>80</v>
      </c>
      <c r="AW465" s="309">
        <v>47</v>
      </c>
      <c r="AX465" s="81"/>
      <c r="AY465" s="309"/>
      <c r="AZ465" s="310" t="s">
        <v>3042</v>
      </c>
      <c r="BA465" s="98" t="str">
        <f>IFERROR(VLOOKUP(AZ465,ACCESSORIES!F:J,5,FALSE),"N/A")</f>
        <v>N/A</v>
      </c>
      <c r="BB465" s="99" t="s">
        <v>3049</v>
      </c>
      <c r="BC465" s="98" t="str">
        <f>IFERROR(VLOOKUP(BB465,ACCESSORIES!F:J,5,FALSE),"N/A")</f>
        <v>N/A</v>
      </c>
      <c r="BD465" s="310">
        <v>19.5</v>
      </c>
      <c r="BE465" s="309">
        <v>15</v>
      </c>
      <c r="BF465" s="309">
        <v>15</v>
      </c>
      <c r="BG465" s="309">
        <v>8</v>
      </c>
      <c r="BH465" s="379">
        <f t="shared" si="31"/>
        <v>2.9496715199999999E-2</v>
      </c>
      <c r="BI465" s="303">
        <v>57</v>
      </c>
      <c r="BJ465" s="309" t="s">
        <v>3930</v>
      </c>
      <c r="BK465" s="80" t="s">
        <v>4050</v>
      </c>
      <c r="BL465" s="309"/>
      <c r="BM465" s="309"/>
      <c r="BN465" s="309"/>
      <c r="BO465" s="309"/>
      <c r="BP465" s="309"/>
      <c r="BQ465" s="309"/>
      <c r="BR465" s="309"/>
      <c r="BS465" s="309"/>
      <c r="BT465" s="309"/>
      <c r="BU465" s="309"/>
      <c r="BV465" s="309"/>
      <c r="BW465" s="309"/>
      <c r="BX465" s="309"/>
      <c r="BY465" s="309"/>
      <c r="BZ465" s="324" t="str">
        <f t="shared" si="27"/>
        <v>DISCONTINUED - GZ803 Casino Beadlock, 14x7, 5+2/+38mm Offset, 4x115, 84mm Centerbore, Matte Black, w/ BH2020M</v>
      </c>
      <c r="CA465" s="324" t="s">
        <v>3880</v>
      </c>
      <c r="CB465" s="324" t="s">
        <v>3879</v>
      </c>
      <c r="CC465" s="313" t="str">
        <f t="shared" si="29"/>
        <v>GMZ (8XX)</v>
      </c>
    </row>
    <row r="466" spans="1:81" s="301" customFormat="1" ht="15.75" customHeight="1">
      <c r="A466" s="22">
        <f t="shared" si="28"/>
        <v>463</v>
      </c>
      <c r="B466" s="99" t="s">
        <v>3051</v>
      </c>
      <c r="C466" s="29" t="s">
        <v>3035</v>
      </c>
      <c r="D466" s="303" t="s">
        <v>3101</v>
      </c>
      <c r="E466" s="304" t="s">
        <v>3234</v>
      </c>
      <c r="F466" s="304"/>
      <c r="G466" s="304"/>
      <c r="H466" s="304" t="s">
        <v>3104</v>
      </c>
      <c r="I466" s="336">
        <v>43497</v>
      </c>
      <c r="J466" s="302">
        <v>43592</v>
      </c>
      <c r="K466" s="293" t="s">
        <v>1274</v>
      </c>
      <c r="L466" s="305">
        <v>98.94</v>
      </c>
      <c r="M466" s="295"/>
      <c r="N466" s="295"/>
      <c r="O466" s="303">
        <v>10</v>
      </c>
      <c r="P466" s="8">
        <v>5</v>
      </c>
      <c r="Q466" s="29" t="s">
        <v>1743</v>
      </c>
      <c r="R466" s="303">
        <v>4</v>
      </c>
      <c r="S466" s="303">
        <v>110</v>
      </c>
      <c r="T466" s="306">
        <v>13</v>
      </c>
      <c r="U466" s="331">
        <v>3.125</v>
      </c>
      <c r="V466" s="303" t="s">
        <v>3098</v>
      </c>
      <c r="W466" s="311">
        <v>84</v>
      </c>
      <c r="X466" s="307"/>
      <c r="Y466" s="306"/>
      <c r="Z466" s="306" t="s">
        <v>2294</v>
      </c>
      <c r="AA466" s="306" t="s">
        <v>2987</v>
      </c>
      <c r="AB466" s="296" t="str">
        <f t="shared" si="30"/>
        <v>10x5, 4x110, 13 OS</v>
      </c>
      <c r="AC466" s="308" t="s">
        <v>85</v>
      </c>
      <c r="AD466" s="298" t="str">
        <f>IFERROR(VLOOKUP(AC466,ACCESSORIES!F:J,5,FALSE),"N/A")</f>
        <v>N/A</v>
      </c>
      <c r="AE466" s="308" t="s">
        <v>85</v>
      </c>
      <c r="AF466" s="309" t="s">
        <v>85</v>
      </c>
      <c r="AG466" s="308" t="s">
        <v>85</v>
      </c>
      <c r="AH466" s="308" t="s">
        <v>85</v>
      </c>
      <c r="AI466" s="299" t="str">
        <f>IFERROR(VLOOKUP(AH466,ACCESSORIES!F:J,5,FALSE),"N/A")</f>
        <v>N/A</v>
      </c>
      <c r="AJ466" s="309" t="s">
        <v>266</v>
      </c>
      <c r="AK466" s="309" t="s">
        <v>3030</v>
      </c>
      <c r="AL466" s="40" t="str">
        <f>IFERROR(VLOOKUP(AK466,ACCESSORIES!F:J,5,FALSE),"N/A")</f>
        <v>N/A</v>
      </c>
      <c r="AM466" s="309" t="s">
        <v>85</v>
      </c>
      <c r="AN466" s="309" t="s">
        <v>85</v>
      </c>
      <c r="AO466" s="309"/>
      <c r="AP466" s="309">
        <v>10</v>
      </c>
      <c r="AQ466" s="309"/>
      <c r="AR466" s="309"/>
      <c r="AS466" s="309"/>
      <c r="AT466" s="309"/>
      <c r="AU466" s="309"/>
      <c r="AV466" s="309"/>
      <c r="AW466" s="309" t="s">
        <v>85</v>
      </c>
      <c r="AX466" s="81"/>
      <c r="AY466" s="309"/>
      <c r="AZ466" s="310" t="s">
        <v>85</v>
      </c>
      <c r="BA466" s="98" t="str">
        <f>IFERROR(VLOOKUP(AZ466,ACCESSORIES!F:J,5,FALSE),"N/A")</f>
        <v>N/A</v>
      </c>
      <c r="BB466" s="99" t="s">
        <v>85</v>
      </c>
      <c r="BC466" s="98" t="str">
        <f>IFERROR(VLOOKUP(BB466,ACCESSORIES!F:J,5,FALSE),"N/A")</f>
        <v>N/A</v>
      </c>
      <c r="BD466" s="310"/>
      <c r="BE466" s="309"/>
      <c r="BF466" s="309"/>
      <c r="BG466" s="309"/>
      <c r="BH466" s="379">
        <f t="shared" si="31"/>
        <v>0</v>
      </c>
      <c r="BI466" s="303"/>
      <c r="BJ466" s="309" t="s">
        <v>3930</v>
      </c>
      <c r="BK466" s="80" t="s">
        <v>4050</v>
      </c>
      <c r="BL466" s="309" t="s">
        <v>3110</v>
      </c>
      <c r="BM466" s="309" t="s">
        <v>3111</v>
      </c>
      <c r="BN466" s="309" t="s">
        <v>3112</v>
      </c>
      <c r="BO466" s="309"/>
      <c r="BP466" s="309"/>
      <c r="BQ466" s="309"/>
      <c r="BR466" s="309"/>
      <c r="BS466" s="309"/>
      <c r="BT466" s="309"/>
      <c r="BU466" s="309"/>
      <c r="BV466" s="309"/>
      <c r="BW466" s="309"/>
      <c r="BX466" s="309"/>
      <c r="BY466" s="309"/>
      <c r="BZ466" s="324" t="str">
        <f t="shared" si="27"/>
        <v>DISCONTINUED - GZ805 Sportech, 10x5, 3+2/+13mm Offset, 4x110, 84mm Centerbore, Matte Black</v>
      </c>
      <c r="CA466" s="324" t="s">
        <v>3880</v>
      </c>
      <c r="CB466" s="324" t="s">
        <v>3879</v>
      </c>
      <c r="CC466" s="313" t="str">
        <f t="shared" si="29"/>
        <v>GMZ (8XX)</v>
      </c>
    </row>
    <row r="467" spans="1:81" s="301" customFormat="1" ht="15.75" customHeight="1">
      <c r="A467" s="22">
        <f t="shared" si="28"/>
        <v>464</v>
      </c>
      <c r="B467" s="99" t="s">
        <v>3051</v>
      </c>
      <c r="C467" s="29" t="s">
        <v>3035</v>
      </c>
      <c r="D467" s="303" t="s">
        <v>3101</v>
      </c>
      <c r="E467" s="304" t="s">
        <v>3235</v>
      </c>
      <c r="F467" s="304"/>
      <c r="G467" s="304"/>
      <c r="H467" s="304" t="s">
        <v>3105</v>
      </c>
      <c r="I467" s="336">
        <v>43497</v>
      </c>
      <c r="J467" s="302">
        <v>43592</v>
      </c>
      <c r="K467" s="293" t="s">
        <v>1274</v>
      </c>
      <c r="L467" s="305">
        <v>98.94</v>
      </c>
      <c r="M467" s="295"/>
      <c r="N467" s="295"/>
      <c r="O467" s="303">
        <v>10</v>
      </c>
      <c r="P467" s="8">
        <v>5</v>
      </c>
      <c r="Q467" s="29" t="s">
        <v>1743</v>
      </c>
      <c r="R467" s="303">
        <v>4</v>
      </c>
      <c r="S467" s="303">
        <v>110</v>
      </c>
      <c r="T467" s="306">
        <v>38</v>
      </c>
      <c r="U467" s="331">
        <v>4.125</v>
      </c>
      <c r="V467" s="303" t="s">
        <v>3099</v>
      </c>
      <c r="W467" s="311">
        <v>84</v>
      </c>
      <c r="X467" s="307"/>
      <c r="Y467" s="306"/>
      <c r="Z467" s="306" t="s">
        <v>2294</v>
      </c>
      <c r="AA467" s="306" t="s">
        <v>2987</v>
      </c>
      <c r="AB467" s="296" t="str">
        <f t="shared" si="30"/>
        <v>10x5, 4x110, 38 OS</v>
      </c>
      <c r="AC467" s="308" t="s">
        <v>85</v>
      </c>
      <c r="AD467" s="298" t="str">
        <f>IFERROR(VLOOKUP(AC467,ACCESSORIES!F:J,5,FALSE),"N/A")</f>
        <v>N/A</v>
      </c>
      <c r="AE467" s="308" t="s">
        <v>85</v>
      </c>
      <c r="AF467" s="309" t="s">
        <v>85</v>
      </c>
      <c r="AG467" s="308" t="s">
        <v>85</v>
      </c>
      <c r="AH467" s="308" t="s">
        <v>85</v>
      </c>
      <c r="AI467" s="299" t="str">
        <f>IFERROR(VLOOKUP(AH467,ACCESSORIES!F:J,5,FALSE),"N/A")</f>
        <v>N/A</v>
      </c>
      <c r="AJ467" s="309" t="s">
        <v>266</v>
      </c>
      <c r="AK467" s="309" t="s">
        <v>3030</v>
      </c>
      <c r="AL467" s="40" t="str">
        <f>IFERROR(VLOOKUP(AK467,ACCESSORIES!F:J,5,FALSE),"N/A")</f>
        <v>N/A</v>
      </c>
      <c r="AM467" s="309" t="s">
        <v>85</v>
      </c>
      <c r="AN467" s="309" t="s">
        <v>85</v>
      </c>
      <c r="AO467" s="309"/>
      <c r="AP467" s="309">
        <v>10</v>
      </c>
      <c r="AQ467" s="309"/>
      <c r="AR467" s="309"/>
      <c r="AS467" s="309"/>
      <c r="AT467" s="309"/>
      <c r="AU467" s="309"/>
      <c r="AV467" s="309"/>
      <c r="AW467" s="309" t="s">
        <v>85</v>
      </c>
      <c r="AX467" s="81"/>
      <c r="AY467" s="309"/>
      <c r="AZ467" s="310" t="s">
        <v>85</v>
      </c>
      <c r="BA467" s="98" t="str">
        <f>IFERROR(VLOOKUP(AZ467,ACCESSORIES!F:J,5,FALSE),"N/A")</f>
        <v>N/A</v>
      </c>
      <c r="BB467" s="99" t="s">
        <v>85</v>
      </c>
      <c r="BC467" s="98" t="str">
        <f>IFERROR(VLOOKUP(BB467,ACCESSORIES!F:J,5,FALSE),"N/A")</f>
        <v>N/A</v>
      </c>
      <c r="BD467" s="310"/>
      <c r="BE467" s="309"/>
      <c r="BF467" s="309"/>
      <c r="BG467" s="309"/>
      <c r="BH467" s="379">
        <f t="shared" si="31"/>
        <v>0</v>
      </c>
      <c r="BI467" s="303"/>
      <c r="BJ467" s="309" t="s">
        <v>3930</v>
      </c>
      <c r="BK467" s="80" t="s">
        <v>4050</v>
      </c>
      <c r="BL467" s="309" t="s">
        <v>3110</v>
      </c>
      <c r="BM467" s="309" t="s">
        <v>3111</v>
      </c>
      <c r="BN467" s="309" t="s">
        <v>3112</v>
      </c>
      <c r="BO467" s="309"/>
      <c r="BP467" s="309"/>
      <c r="BQ467" s="309"/>
      <c r="BR467" s="309"/>
      <c r="BS467" s="309"/>
      <c r="BT467" s="309"/>
      <c r="BU467" s="309"/>
      <c r="BV467" s="309"/>
      <c r="BW467" s="309"/>
      <c r="BX467" s="309"/>
      <c r="BY467" s="309"/>
      <c r="BZ467" s="324" t="str">
        <f t="shared" si="27"/>
        <v>DISCONTINUED - GZ805 Sportech, 10x5, 4+1/+38mm Offset, 4x110, 84mm Centerbore, Matte Black</v>
      </c>
      <c r="CA467" s="324" t="s">
        <v>3880</v>
      </c>
      <c r="CB467" s="324" t="s">
        <v>3879</v>
      </c>
      <c r="CC467" s="313" t="str">
        <f t="shared" si="29"/>
        <v>GMZ (8XX)</v>
      </c>
    </row>
    <row r="468" spans="1:81" s="301" customFormat="1" ht="15.75" customHeight="1">
      <c r="A468" s="22">
        <f t="shared" si="28"/>
        <v>465</v>
      </c>
      <c r="B468" s="99" t="s">
        <v>84</v>
      </c>
      <c r="C468" s="29" t="s">
        <v>1072</v>
      </c>
      <c r="D468" s="303" t="s">
        <v>2105</v>
      </c>
      <c r="E468" s="304" t="s">
        <v>3264</v>
      </c>
      <c r="F468" s="304"/>
      <c r="G468" s="304"/>
      <c r="H468" s="304"/>
      <c r="I468" s="336">
        <v>43101</v>
      </c>
      <c r="J468" s="302">
        <v>43607</v>
      </c>
      <c r="K468" s="293" t="s">
        <v>1274</v>
      </c>
      <c r="L468" s="305"/>
      <c r="M468" s="295"/>
      <c r="N468" s="295"/>
      <c r="O468" s="303">
        <v>18</v>
      </c>
      <c r="P468" s="8">
        <v>9</v>
      </c>
      <c r="Q468" s="29" t="s">
        <v>1755</v>
      </c>
      <c r="R468" s="303">
        <v>5</v>
      </c>
      <c r="S468" s="303">
        <v>5</v>
      </c>
      <c r="T468" s="306">
        <v>18</v>
      </c>
      <c r="U468" s="331">
        <v>5.75</v>
      </c>
      <c r="V468" s="303" t="s">
        <v>85</v>
      </c>
      <c r="W468" s="311">
        <v>71.5</v>
      </c>
      <c r="X468" s="307"/>
      <c r="Y468" s="306">
        <v>2650</v>
      </c>
      <c r="Z468" s="306" t="s">
        <v>2294</v>
      </c>
      <c r="AA468" s="306" t="s">
        <v>2987</v>
      </c>
      <c r="AB468" s="296" t="str">
        <f t="shared" si="30"/>
        <v>18x9, 5x5, 18 OS</v>
      </c>
      <c r="AC468" s="308" t="s">
        <v>2178</v>
      </c>
      <c r="AD468" s="298">
        <f>IFERROR(VLOOKUP(AC468,ACCESSORIES!F:J,5,FALSE),"N/A")</f>
        <v>33</v>
      </c>
      <c r="AE468" s="308" t="s">
        <v>85</v>
      </c>
      <c r="AF468" s="309" t="s">
        <v>1886</v>
      </c>
      <c r="AG468" s="308" t="s">
        <v>85</v>
      </c>
      <c r="AH468" s="308" t="s">
        <v>2614</v>
      </c>
      <c r="AI468" s="299">
        <f>IFERROR(VLOOKUP(AH468,ACCESSORIES!F:J,5,FALSE),"N/A")</f>
        <v>1.1000000000000001</v>
      </c>
      <c r="AJ468" s="309" t="s">
        <v>266</v>
      </c>
      <c r="AK468" s="309" t="s">
        <v>85</v>
      </c>
      <c r="AL468" s="40" t="str">
        <f>IFERROR(VLOOKUP(AK468,ACCESSORIES!F:J,5,FALSE),"N/A")</f>
        <v>N/A</v>
      </c>
      <c r="AM468" s="309" t="s">
        <v>3030</v>
      </c>
      <c r="AN468" s="309">
        <v>16.2</v>
      </c>
      <c r="AO468" s="309"/>
      <c r="AP468" s="309"/>
      <c r="AQ468" s="309"/>
      <c r="AR468" s="309"/>
      <c r="AS468" s="309"/>
      <c r="AT468" s="309"/>
      <c r="AU468" s="309"/>
      <c r="AV468" s="309"/>
      <c r="AW468" s="309"/>
      <c r="AX468" s="81"/>
      <c r="AY468" s="309"/>
      <c r="AZ468" s="310"/>
      <c r="BA468" s="98" t="str">
        <f>IFERROR(VLOOKUP(AZ468,ACCESSORIES!F:J,5,FALSE),"N/A")</f>
        <v>N/A</v>
      </c>
      <c r="BB468" s="99" t="e">
        <v>#N/A</v>
      </c>
      <c r="BC468" s="98" t="str">
        <f>IFERROR(VLOOKUP(BB468,ACCESSORIES!F:J,5,FALSE),"N/A")</f>
        <v>N/A</v>
      </c>
      <c r="BD468" s="310">
        <v>20.7</v>
      </c>
      <c r="BE468" s="309">
        <v>20.7</v>
      </c>
      <c r="BF468" s="309">
        <v>20.7</v>
      </c>
      <c r="BG468" s="309">
        <v>11.2</v>
      </c>
      <c r="BH468" s="379">
        <f t="shared" si="31"/>
        <v>7.8642962197631991E-2</v>
      </c>
      <c r="BI468" s="303">
        <v>36</v>
      </c>
      <c r="BJ468" s="309" t="s">
        <v>3930</v>
      </c>
      <c r="BK468" s="80" t="s">
        <v>4050</v>
      </c>
      <c r="BL468" s="309"/>
      <c r="BM468" s="309"/>
      <c r="BN468" s="309"/>
      <c r="BO468" s="309"/>
      <c r="BP468" s="309"/>
      <c r="BQ468" s="309"/>
      <c r="BR468" s="309"/>
      <c r="BS468" s="309"/>
      <c r="BT468" s="309"/>
      <c r="BU468" s="309"/>
      <c r="BV468" s="309"/>
      <c r="BW468" s="309"/>
      <c r="BX468" s="309"/>
      <c r="BY468" s="309"/>
      <c r="BZ468" s="324" t="s">
        <v>4500</v>
      </c>
      <c r="CA468" s="324" t="s">
        <v>3880</v>
      </c>
      <c r="CB468" s="324" t="s">
        <v>3879</v>
      </c>
      <c r="CC468" s="313" t="str">
        <f t="shared" si="29"/>
        <v>STREET (3XX)</v>
      </c>
    </row>
    <row r="469" spans="1:81" s="301" customFormat="1" ht="15.75" customHeight="1">
      <c r="A469" s="22">
        <f t="shared" si="28"/>
        <v>466</v>
      </c>
      <c r="B469" s="99" t="s">
        <v>84</v>
      </c>
      <c r="C469" s="29" t="s">
        <v>1072</v>
      </c>
      <c r="D469" s="303" t="s">
        <v>2105</v>
      </c>
      <c r="E469" s="304" t="s">
        <v>3265</v>
      </c>
      <c r="F469" s="304"/>
      <c r="G469" s="304"/>
      <c r="H469" s="304"/>
      <c r="I469" s="336">
        <v>43101</v>
      </c>
      <c r="J469" s="302">
        <v>43607</v>
      </c>
      <c r="K469" s="293" t="s">
        <v>1274</v>
      </c>
      <c r="L469" s="305"/>
      <c r="M469" s="295"/>
      <c r="N469" s="295"/>
      <c r="O469" s="303">
        <v>18</v>
      </c>
      <c r="P469" s="8">
        <v>9</v>
      </c>
      <c r="Q469" s="29" t="s">
        <v>1755</v>
      </c>
      <c r="R469" s="303">
        <v>5</v>
      </c>
      <c r="S469" s="303">
        <v>5</v>
      </c>
      <c r="T469" s="306">
        <v>18</v>
      </c>
      <c r="U469" s="331">
        <v>5.75</v>
      </c>
      <c r="V469" s="303" t="s">
        <v>85</v>
      </c>
      <c r="W469" s="311">
        <v>71.5</v>
      </c>
      <c r="X469" s="307"/>
      <c r="Y469" s="306">
        <v>2650</v>
      </c>
      <c r="Z469" s="306" t="s">
        <v>5454</v>
      </c>
      <c r="AA469" s="306" t="s">
        <v>196</v>
      </c>
      <c r="AB469" s="296" t="str">
        <f t="shared" si="30"/>
        <v>18x9, 5x5, 18 OS</v>
      </c>
      <c r="AC469" s="308" t="s">
        <v>2178</v>
      </c>
      <c r="AD469" s="298">
        <f>IFERROR(VLOOKUP(AC469,ACCESSORIES!F:J,5,FALSE),"N/A")</f>
        <v>33</v>
      </c>
      <c r="AE469" s="308" t="s">
        <v>85</v>
      </c>
      <c r="AF469" s="309" t="s">
        <v>1886</v>
      </c>
      <c r="AG469" s="308" t="s">
        <v>85</v>
      </c>
      <c r="AH469" s="308" t="s">
        <v>2614</v>
      </c>
      <c r="AI469" s="299">
        <f>IFERROR(VLOOKUP(AH469,ACCESSORIES!F:J,5,FALSE),"N/A")</f>
        <v>1.1000000000000001</v>
      </c>
      <c r="AJ469" s="309" t="s">
        <v>266</v>
      </c>
      <c r="AK469" s="309" t="s">
        <v>85</v>
      </c>
      <c r="AL469" s="40" t="str">
        <f>IFERROR(VLOOKUP(AK469,ACCESSORIES!F:J,5,FALSE),"N/A")</f>
        <v>N/A</v>
      </c>
      <c r="AM469" s="309" t="s">
        <v>3030</v>
      </c>
      <c r="AN469" s="309">
        <v>16.2</v>
      </c>
      <c r="AO469" s="309"/>
      <c r="AP469" s="309"/>
      <c r="AQ469" s="309"/>
      <c r="AR469" s="309"/>
      <c r="AS469" s="309"/>
      <c r="AT469" s="309"/>
      <c r="AU469" s="309"/>
      <c r="AV469" s="309"/>
      <c r="AW469" s="309"/>
      <c r="AX469" s="81"/>
      <c r="AY469" s="309"/>
      <c r="AZ469" s="310"/>
      <c r="BA469" s="98" t="str">
        <f>IFERROR(VLOOKUP(AZ469,ACCESSORIES!F:J,5,FALSE),"N/A")</f>
        <v>N/A</v>
      </c>
      <c r="BB469" s="99" t="e">
        <v>#N/A</v>
      </c>
      <c r="BC469" s="98" t="str">
        <f>IFERROR(VLOOKUP(BB469,ACCESSORIES!F:J,5,FALSE),"N/A")</f>
        <v>N/A</v>
      </c>
      <c r="BD469" s="310">
        <v>20.7</v>
      </c>
      <c r="BE469" s="309">
        <v>20.7</v>
      </c>
      <c r="BF469" s="309">
        <v>20.7</v>
      </c>
      <c r="BG469" s="309">
        <v>11.2</v>
      </c>
      <c r="BH469" s="379">
        <f t="shared" si="31"/>
        <v>7.8642962197631991E-2</v>
      </c>
      <c r="BI469" s="303">
        <v>36</v>
      </c>
      <c r="BJ469" s="309" t="s">
        <v>3930</v>
      </c>
      <c r="BK469" s="80" t="s">
        <v>4050</v>
      </c>
      <c r="BL469" s="309"/>
      <c r="BM469" s="309"/>
      <c r="BN469" s="309"/>
      <c r="BO469" s="309"/>
      <c r="BP469" s="309"/>
      <c r="BQ469" s="309"/>
      <c r="BR469" s="309"/>
      <c r="BS469" s="309"/>
      <c r="BT469" s="309"/>
      <c r="BU469" s="309"/>
      <c r="BV469" s="309"/>
      <c r="BW469" s="309"/>
      <c r="BX469" s="309"/>
      <c r="BY469" s="309"/>
      <c r="BZ469" s="324" t="s">
        <v>4501</v>
      </c>
      <c r="CA469" s="324" t="s">
        <v>3880</v>
      </c>
      <c r="CB469" s="324" t="s">
        <v>3879</v>
      </c>
      <c r="CC469" s="313" t="str">
        <f t="shared" si="29"/>
        <v>STREET (3XX)</v>
      </c>
    </row>
    <row r="470" spans="1:81" s="301" customFormat="1" ht="15.75" customHeight="1">
      <c r="A470" s="22">
        <f t="shared" si="28"/>
        <v>467</v>
      </c>
      <c r="B470" s="99" t="s">
        <v>84</v>
      </c>
      <c r="C470" s="29" t="s">
        <v>1072</v>
      </c>
      <c r="D470" s="303" t="s">
        <v>2105</v>
      </c>
      <c r="E470" s="304" t="s">
        <v>3266</v>
      </c>
      <c r="F470" s="304"/>
      <c r="G470" s="304"/>
      <c r="H470" s="304"/>
      <c r="I470" s="336">
        <v>43101</v>
      </c>
      <c r="J470" s="302">
        <v>43607</v>
      </c>
      <c r="K470" s="293" t="s">
        <v>1274</v>
      </c>
      <c r="L470" s="305"/>
      <c r="M470" s="295"/>
      <c r="N470" s="295"/>
      <c r="O470" s="303">
        <v>18</v>
      </c>
      <c r="P470" s="8">
        <v>9</v>
      </c>
      <c r="Q470" s="29" t="s">
        <v>1755</v>
      </c>
      <c r="R470" s="303">
        <v>5</v>
      </c>
      <c r="S470" s="303">
        <v>5</v>
      </c>
      <c r="T470" s="306">
        <v>18</v>
      </c>
      <c r="U470" s="331">
        <v>5.75</v>
      </c>
      <c r="V470" s="303" t="s">
        <v>85</v>
      </c>
      <c r="W470" s="311">
        <v>71.5</v>
      </c>
      <c r="X470" s="307"/>
      <c r="Y470" s="306">
        <v>2650</v>
      </c>
      <c r="Z470" s="306" t="s">
        <v>5468</v>
      </c>
      <c r="AA470" s="306" t="s">
        <v>2989</v>
      </c>
      <c r="AB470" s="296" t="str">
        <f t="shared" si="30"/>
        <v>18x9, 5x5, 18 OS</v>
      </c>
      <c r="AC470" s="308" t="s">
        <v>2178</v>
      </c>
      <c r="AD470" s="298">
        <f>IFERROR(VLOOKUP(AC470,ACCESSORIES!F:J,5,FALSE),"N/A")</f>
        <v>33</v>
      </c>
      <c r="AE470" s="308" t="s">
        <v>85</v>
      </c>
      <c r="AF470" s="309" t="s">
        <v>1886</v>
      </c>
      <c r="AG470" s="308" t="s">
        <v>85</v>
      </c>
      <c r="AH470" s="308" t="s">
        <v>2614</v>
      </c>
      <c r="AI470" s="299">
        <f>IFERROR(VLOOKUP(AH470,ACCESSORIES!F:J,5,FALSE),"N/A")</f>
        <v>1.1000000000000001</v>
      </c>
      <c r="AJ470" s="309" t="s">
        <v>266</v>
      </c>
      <c r="AK470" s="309" t="s">
        <v>85</v>
      </c>
      <c r="AL470" s="40" t="str">
        <f>IFERROR(VLOOKUP(AK470,ACCESSORIES!F:J,5,FALSE),"N/A")</f>
        <v>N/A</v>
      </c>
      <c r="AM470" s="309" t="s">
        <v>3030</v>
      </c>
      <c r="AN470" s="309">
        <v>16.2</v>
      </c>
      <c r="AO470" s="309"/>
      <c r="AP470" s="309"/>
      <c r="AQ470" s="309"/>
      <c r="AR470" s="309"/>
      <c r="AS470" s="309"/>
      <c r="AT470" s="309"/>
      <c r="AU470" s="309"/>
      <c r="AV470" s="309"/>
      <c r="AW470" s="309"/>
      <c r="AX470" s="81"/>
      <c r="AY470" s="309"/>
      <c r="AZ470" s="310"/>
      <c r="BA470" s="98" t="str">
        <f>IFERROR(VLOOKUP(AZ470,ACCESSORIES!F:J,5,FALSE),"N/A")</f>
        <v>N/A</v>
      </c>
      <c r="BB470" s="99" t="e">
        <v>#N/A</v>
      </c>
      <c r="BC470" s="98" t="str">
        <f>IFERROR(VLOOKUP(BB470,ACCESSORIES!F:J,5,FALSE),"N/A")</f>
        <v>N/A</v>
      </c>
      <c r="BD470" s="310">
        <v>20.7</v>
      </c>
      <c r="BE470" s="309">
        <v>20.7</v>
      </c>
      <c r="BF470" s="309">
        <v>20.7</v>
      </c>
      <c r="BG470" s="309">
        <v>11.2</v>
      </c>
      <c r="BH470" s="379">
        <f t="shared" si="31"/>
        <v>7.8642962197631991E-2</v>
      </c>
      <c r="BI470" s="303">
        <v>36</v>
      </c>
      <c r="BJ470" s="309" t="s">
        <v>3930</v>
      </c>
      <c r="BK470" s="80" t="s">
        <v>4050</v>
      </c>
      <c r="BL470" s="309"/>
      <c r="BM470" s="309"/>
      <c r="BN470" s="309"/>
      <c r="BO470" s="309"/>
      <c r="BP470" s="309"/>
      <c r="BQ470" s="309"/>
      <c r="BR470" s="309"/>
      <c r="BS470" s="309"/>
      <c r="BT470" s="309"/>
      <c r="BU470" s="309"/>
      <c r="BV470" s="309"/>
      <c r="BW470" s="309"/>
      <c r="BX470" s="309"/>
      <c r="BY470" s="309"/>
      <c r="BZ470" s="324" t="s">
        <v>4502</v>
      </c>
      <c r="CA470" s="324" t="s">
        <v>3880</v>
      </c>
      <c r="CB470" s="324" t="s">
        <v>3879</v>
      </c>
      <c r="CC470" s="313" t="str">
        <f t="shared" si="29"/>
        <v>STREET (3XX)</v>
      </c>
    </row>
    <row r="471" spans="1:81" s="301" customFormat="1" ht="15.75" customHeight="1">
      <c r="A471" s="22">
        <f t="shared" si="28"/>
        <v>468</v>
      </c>
      <c r="B471" s="99" t="s">
        <v>84</v>
      </c>
      <c r="C471" s="29" t="s">
        <v>1282</v>
      </c>
      <c r="D471" s="303" t="s">
        <v>1283</v>
      </c>
      <c r="E471" s="304" t="s">
        <v>3267</v>
      </c>
      <c r="F471" s="304"/>
      <c r="G471" s="304"/>
      <c r="H471" s="363" t="s">
        <v>3197</v>
      </c>
      <c r="I471" s="336">
        <v>43101</v>
      </c>
      <c r="J471" s="302">
        <v>43607</v>
      </c>
      <c r="K471" s="293" t="s">
        <v>1274</v>
      </c>
      <c r="L471" s="305"/>
      <c r="M471" s="295"/>
      <c r="N471" s="295"/>
      <c r="O471" s="303">
        <v>18</v>
      </c>
      <c r="P471" s="8">
        <v>9</v>
      </c>
      <c r="Q471" s="29" t="s">
        <v>1755</v>
      </c>
      <c r="R471" s="303">
        <v>5</v>
      </c>
      <c r="S471" s="303">
        <v>5</v>
      </c>
      <c r="T471" s="306">
        <v>18</v>
      </c>
      <c r="U471" s="331">
        <v>5.75</v>
      </c>
      <c r="V471" s="303" t="s">
        <v>85</v>
      </c>
      <c r="W471" s="311">
        <v>71.5</v>
      </c>
      <c r="X471" s="307"/>
      <c r="Y471" s="306">
        <v>2650</v>
      </c>
      <c r="Z471" s="306" t="s">
        <v>2294</v>
      </c>
      <c r="AA471" s="306" t="s">
        <v>2987</v>
      </c>
      <c r="AB471" s="296" t="str">
        <f t="shared" si="30"/>
        <v>18x9, 5x5, 18 OS</v>
      </c>
      <c r="AC471" s="308" t="s">
        <v>1641</v>
      </c>
      <c r="AD471" s="298">
        <f>IFERROR(VLOOKUP(AC471,ACCESSORIES!F:J,5,FALSE),"N/A")</f>
        <v>22</v>
      </c>
      <c r="AE471" s="308" t="s">
        <v>85</v>
      </c>
      <c r="AF471" s="309" t="s">
        <v>85</v>
      </c>
      <c r="AG471" s="308" t="s">
        <v>85</v>
      </c>
      <c r="AH471" s="308" t="s">
        <v>85</v>
      </c>
      <c r="AI471" s="299" t="str">
        <f>IFERROR(VLOOKUP(AH471,ACCESSORIES!F:J,5,FALSE),"N/A")</f>
        <v>N/A</v>
      </c>
      <c r="AJ471" s="309" t="s">
        <v>1046</v>
      </c>
      <c r="AK471" s="309" t="s">
        <v>85</v>
      </c>
      <c r="AL471" s="40" t="str">
        <f>IFERROR(VLOOKUP(AK471,ACCESSORIES!F:J,5,FALSE),"N/A")</f>
        <v>N/A</v>
      </c>
      <c r="AM471" s="309" t="s">
        <v>3030</v>
      </c>
      <c r="AN471" s="309">
        <v>16.100000000000001</v>
      </c>
      <c r="AO471" s="309"/>
      <c r="AP471" s="309"/>
      <c r="AQ471" s="309"/>
      <c r="AR471" s="309"/>
      <c r="AS471" s="309"/>
      <c r="AT471" s="309"/>
      <c r="AU471" s="309"/>
      <c r="AV471" s="309"/>
      <c r="AW471" s="309"/>
      <c r="AX471" s="81"/>
      <c r="AY471" s="309"/>
      <c r="AZ471" s="310"/>
      <c r="BA471" s="98" t="str">
        <f>IFERROR(VLOOKUP(AZ471,ACCESSORIES!F:J,5,FALSE),"N/A")</f>
        <v>N/A</v>
      </c>
      <c r="BB471" s="99" t="e">
        <v>#N/A</v>
      </c>
      <c r="BC471" s="98" t="str">
        <f>IFERROR(VLOOKUP(BB471,ACCESSORIES!F:J,5,FALSE),"N/A")</f>
        <v>N/A</v>
      </c>
      <c r="BD471" s="310"/>
      <c r="BE471" s="309"/>
      <c r="BF471" s="309"/>
      <c r="BG471" s="309"/>
      <c r="BH471" s="379">
        <f t="shared" si="31"/>
        <v>0</v>
      </c>
      <c r="BI471" s="303"/>
      <c r="BJ471" s="309" t="s">
        <v>3930</v>
      </c>
      <c r="BK471" s="80" t="s">
        <v>4050</v>
      </c>
      <c r="BL471" s="309" t="s">
        <v>2871</v>
      </c>
      <c r="BM471" s="309" t="s">
        <v>2872</v>
      </c>
      <c r="BN471" s="309" t="s">
        <v>2873</v>
      </c>
      <c r="BO471" s="309" t="s">
        <v>2874</v>
      </c>
      <c r="BP471" s="309" t="s">
        <v>2842</v>
      </c>
      <c r="BQ471" s="309" t="s">
        <v>2843</v>
      </c>
      <c r="BR471" s="309" t="s">
        <v>2839</v>
      </c>
      <c r="BS471" s="309"/>
      <c r="BT471" s="309"/>
      <c r="BU471" s="309"/>
      <c r="BV471" s="309"/>
      <c r="BW471" s="309"/>
      <c r="BX471" s="309"/>
      <c r="BY471" s="309"/>
      <c r="BZ471" s="324" t="s">
        <v>4503</v>
      </c>
      <c r="CA471" s="324" t="s">
        <v>3880</v>
      </c>
      <c r="CB471" s="324" t="s">
        <v>3879</v>
      </c>
      <c r="CC471" s="313" t="str">
        <f t="shared" si="29"/>
        <v>TRAIL (7XX)</v>
      </c>
    </row>
    <row r="472" spans="1:81" s="301" customFormat="1" ht="15.75" customHeight="1">
      <c r="A472" s="22">
        <f t="shared" si="28"/>
        <v>469</v>
      </c>
      <c r="B472" s="99" t="s">
        <v>84</v>
      </c>
      <c r="C472" s="29" t="s">
        <v>1282</v>
      </c>
      <c r="D472" s="303" t="s">
        <v>1283</v>
      </c>
      <c r="E472" s="304" t="s">
        <v>3268</v>
      </c>
      <c r="F472" s="304"/>
      <c r="G472" s="304"/>
      <c r="H472" s="363" t="s">
        <v>3198</v>
      </c>
      <c r="I472" s="336">
        <v>43101</v>
      </c>
      <c r="J472" s="302">
        <v>43607</v>
      </c>
      <c r="K472" s="293" t="s">
        <v>1274</v>
      </c>
      <c r="L472" s="305"/>
      <c r="M472" s="295"/>
      <c r="N472" s="295"/>
      <c r="O472" s="303">
        <v>18</v>
      </c>
      <c r="P472" s="8">
        <v>9</v>
      </c>
      <c r="Q472" s="29" t="s">
        <v>1755</v>
      </c>
      <c r="R472" s="303">
        <v>5</v>
      </c>
      <c r="S472" s="303">
        <v>5</v>
      </c>
      <c r="T472" s="306">
        <v>18</v>
      </c>
      <c r="U472" s="331">
        <v>5.75</v>
      </c>
      <c r="V472" s="303" t="s">
        <v>85</v>
      </c>
      <c r="W472" s="311">
        <v>71.5</v>
      </c>
      <c r="X472" s="307"/>
      <c r="Y472" s="306">
        <v>2650</v>
      </c>
      <c r="Z472" s="306" t="s">
        <v>2297</v>
      </c>
      <c r="AA472" s="306" t="s">
        <v>2988</v>
      </c>
      <c r="AB472" s="296" t="str">
        <f t="shared" si="30"/>
        <v>18x9, 5x5, 18 OS</v>
      </c>
      <c r="AC472" s="308" t="s">
        <v>1641</v>
      </c>
      <c r="AD472" s="298">
        <f>IFERROR(VLOOKUP(AC472,ACCESSORIES!F:J,5,FALSE),"N/A")</f>
        <v>22</v>
      </c>
      <c r="AE472" s="308" t="s">
        <v>85</v>
      </c>
      <c r="AF472" s="309" t="s">
        <v>85</v>
      </c>
      <c r="AG472" s="308" t="s">
        <v>85</v>
      </c>
      <c r="AH472" s="308" t="s">
        <v>85</v>
      </c>
      <c r="AI472" s="299" t="str">
        <f>IFERROR(VLOOKUP(AH472,ACCESSORIES!F:J,5,FALSE),"N/A")</f>
        <v>N/A</v>
      </c>
      <c r="AJ472" s="309" t="s">
        <v>1046</v>
      </c>
      <c r="AK472" s="309" t="s">
        <v>85</v>
      </c>
      <c r="AL472" s="40" t="str">
        <f>IFERROR(VLOOKUP(AK472,ACCESSORIES!F:J,5,FALSE),"N/A")</f>
        <v>N/A</v>
      </c>
      <c r="AM472" s="309" t="s">
        <v>3030</v>
      </c>
      <c r="AN472" s="309">
        <v>16.100000000000001</v>
      </c>
      <c r="AO472" s="309"/>
      <c r="AP472" s="309"/>
      <c r="AQ472" s="309"/>
      <c r="AR472" s="309"/>
      <c r="AS472" s="309"/>
      <c r="AT472" s="309"/>
      <c r="AU472" s="309"/>
      <c r="AV472" s="309"/>
      <c r="AW472" s="309"/>
      <c r="AX472" s="81"/>
      <c r="AY472" s="309"/>
      <c r="AZ472" s="310"/>
      <c r="BA472" s="98" t="str">
        <f>IFERROR(VLOOKUP(AZ472,ACCESSORIES!F:J,5,FALSE),"N/A")</f>
        <v>N/A</v>
      </c>
      <c r="BB472" s="99" t="e">
        <v>#N/A</v>
      </c>
      <c r="BC472" s="98" t="str">
        <f>IFERROR(VLOOKUP(BB472,ACCESSORIES!F:J,5,FALSE),"N/A")</f>
        <v>N/A</v>
      </c>
      <c r="BD472" s="310"/>
      <c r="BE472" s="309"/>
      <c r="BF472" s="309"/>
      <c r="BG472" s="309"/>
      <c r="BH472" s="379">
        <f t="shared" si="31"/>
        <v>0</v>
      </c>
      <c r="BI472" s="303"/>
      <c r="BJ472" s="309" t="s">
        <v>3930</v>
      </c>
      <c r="BK472" s="80" t="s">
        <v>4050</v>
      </c>
      <c r="BL472" s="309" t="s">
        <v>2871</v>
      </c>
      <c r="BM472" s="309" t="s">
        <v>2872</v>
      </c>
      <c r="BN472" s="309" t="s">
        <v>2873</v>
      </c>
      <c r="BO472" s="309" t="s">
        <v>2874</v>
      </c>
      <c r="BP472" s="309" t="s">
        <v>2842</v>
      </c>
      <c r="BQ472" s="309" t="s">
        <v>2843</v>
      </c>
      <c r="BR472" s="309" t="s">
        <v>2839</v>
      </c>
      <c r="BS472" s="309"/>
      <c r="BT472" s="309"/>
      <c r="BU472" s="309"/>
      <c r="BV472" s="309"/>
      <c r="BW472" s="309"/>
      <c r="BX472" s="309"/>
      <c r="BY472" s="309"/>
      <c r="BZ472" s="324" t="s">
        <v>4504</v>
      </c>
      <c r="CA472" s="324" t="s">
        <v>3880</v>
      </c>
      <c r="CB472" s="324" t="s">
        <v>3879</v>
      </c>
      <c r="CC472" s="313" t="str">
        <f t="shared" si="29"/>
        <v>TRAIL (7XX)</v>
      </c>
    </row>
    <row r="473" spans="1:81" s="301" customFormat="1" ht="15.75" customHeight="1">
      <c r="A473" s="22">
        <f t="shared" si="28"/>
        <v>470</v>
      </c>
      <c r="B473" s="99" t="s">
        <v>84</v>
      </c>
      <c r="C473" s="29" t="s">
        <v>1282</v>
      </c>
      <c r="D473" s="303" t="s">
        <v>1283</v>
      </c>
      <c r="E473" s="304" t="s">
        <v>3301</v>
      </c>
      <c r="F473" s="304"/>
      <c r="G473" s="304"/>
      <c r="H473" s="363" t="s">
        <v>3199</v>
      </c>
      <c r="I473" s="336">
        <v>43101</v>
      </c>
      <c r="J473" s="302">
        <v>43616</v>
      </c>
      <c r="K473" s="293" t="s">
        <v>1274</v>
      </c>
      <c r="L473" s="305">
        <v>313.99</v>
      </c>
      <c r="M473" s="295"/>
      <c r="N473" s="295"/>
      <c r="O473" s="303">
        <v>18</v>
      </c>
      <c r="P473" s="8">
        <v>9</v>
      </c>
      <c r="Q473" s="29" t="s">
        <v>1751</v>
      </c>
      <c r="R473" s="303">
        <v>5</v>
      </c>
      <c r="S473" s="303">
        <v>150</v>
      </c>
      <c r="T473" s="306">
        <v>18</v>
      </c>
      <c r="U473" s="331">
        <v>5.75</v>
      </c>
      <c r="V473" s="303" t="s">
        <v>85</v>
      </c>
      <c r="W473" s="311">
        <v>110.5</v>
      </c>
      <c r="X473" s="307"/>
      <c r="Y473" s="306">
        <v>2650</v>
      </c>
      <c r="Z473" s="306" t="s">
        <v>2294</v>
      </c>
      <c r="AA473" s="306" t="s">
        <v>2987</v>
      </c>
      <c r="AB473" s="296" t="str">
        <f t="shared" si="30"/>
        <v>18x9, 5x150, 18 OS</v>
      </c>
      <c r="AC473" s="308" t="s">
        <v>1639</v>
      </c>
      <c r="AD473" s="298">
        <f>IFERROR(VLOOKUP(AC473,ACCESSORIES!F:J,5,FALSE),"N/A")</f>
        <v>22</v>
      </c>
      <c r="AE473" s="308" t="s">
        <v>85</v>
      </c>
      <c r="AF473" s="309" t="s">
        <v>85</v>
      </c>
      <c r="AG473" s="308" t="s">
        <v>85</v>
      </c>
      <c r="AH473" s="308" t="s">
        <v>85</v>
      </c>
      <c r="AI473" s="299" t="str">
        <f>IFERROR(VLOOKUP(AH473,ACCESSORIES!F:J,5,FALSE),"N/A")</f>
        <v>N/A</v>
      </c>
      <c r="AJ473" s="309" t="s">
        <v>1046</v>
      </c>
      <c r="AK473" s="309" t="s">
        <v>85</v>
      </c>
      <c r="AL473" s="40" t="str">
        <f>IFERROR(VLOOKUP(AK473,ACCESSORIES!F:J,5,FALSE),"N/A")</f>
        <v>N/A</v>
      </c>
      <c r="AM473" s="309" t="s">
        <v>3030</v>
      </c>
      <c r="AN473" s="309">
        <v>16.100000000000001</v>
      </c>
      <c r="AO473" s="309"/>
      <c r="AP473" s="309"/>
      <c r="AQ473" s="309"/>
      <c r="AR473" s="309"/>
      <c r="AS473" s="309"/>
      <c r="AT473" s="309"/>
      <c r="AU473" s="309"/>
      <c r="AV473" s="309"/>
      <c r="AW473" s="309"/>
      <c r="AX473" s="81"/>
      <c r="AY473" s="309"/>
      <c r="AZ473" s="310"/>
      <c r="BA473" s="98" t="str">
        <f>IFERROR(VLOOKUP(AZ473,ACCESSORIES!F:J,5,FALSE),"N/A")</f>
        <v>N/A</v>
      </c>
      <c r="BB473" s="99" t="e">
        <v>#N/A</v>
      </c>
      <c r="BC473" s="98" t="str">
        <f>IFERROR(VLOOKUP(BB473,ACCESSORIES!F:J,5,FALSE),"N/A")</f>
        <v>N/A</v>
      </c>
      <c r="BD473" s="310"/>
      <c r="BE473" s="309"/>
      <c r="BF473" s="309"/>
      <c r="BG473" s="309"/>
      <c r="BH473" s="379">
        <f t="shared" si="31"/>
        <v>0</v>
      </c>
      <c r="BI473" s="303"/>
      <c r="BJ473" s="309" t="s">
        <v>3930</v>
      </c>
      <c r="BK473" s="80" t="s">
        <v>4050</v>
      </c>
      <c r="BL473" s="309" t="s">
        <v>2871</v>
      </c>
      <c r="BM473" s="309" t="s">
        <v>2872</v>
      </c>
      <c r="BN473" s="309" t="s">
        <v>2873</v>
      </c>
      <c r="BO473" s="309" t="s">
        <v>2874</v>
      </c>
      <c r="BP473" s="309" t="s">
        <v>2842</v>
      </c>
      <c r="BQ473" s="309" t="s">
        <v>2843</v>
      </c>
      <c r="BR473" s="309" t="s">
        <v>2839</v>
      </c>
      <c r="BS473" s="309"/>
      <c r="BT473" s="309"/>
      <c r="BU473" s="309"/>
      <c r="BV473" s="309"/>
      <c r="BW473" s="309"/>
      <c r="BX473" s="309"/>
      <c r="BY473" s="309"/>
      <c r="BZ473" s="324" t="s">
        <v>4505</v>
      </c>
      <c r="CA473" s="324" t="s">
        <v>3880</v>
      </c>
      <c r="CB473" s="324" t="s">
        <v>3879</v>
      </c>
      <c r="CC473" s="313" t="str">
        <f t="shared" si="29"/>
        <v>TRAIL (7XX)</v>
      </c>
    </row>
    <row r="474" spans="1:81" s="301" customFormat="1" ht="15.75" customHeight="1">
      <c r="A474" s="22">
        <f t="shared" si="28"/>
        <v>471</v>
      </c>
      <c r="B474" s="99" t="s">
        <v>84</v>
      </c>
      <c r="C474" s="29" t="s">
        <v>1282</v>
      </c>
      <c r="D474" s="303" t="s">
        <v>1283</v>
      </c>
      <c r="E474" s="304" t="s">
        <v>3302</v>
      </c>
      <c r="F474" s="304"/>
      <c r="G474" s="304"/>
      <c r="H474" s="363" t="s">
        <v>3200</v>
      </c>
      <c r="I474" s="336">
        <v>43101</v>
      </c>
      <c r="J474" s="302">
        <v>43616</v>
      </c>
      <c r="K474" s="293" t="s">
        <v>1274</v>
      </c>
      <c r="L474" s="305">
        <v>313.99</v>
      </c>
      <c r="M474" s="295"/>
      <c r="N474" s="295"/>
      <c r="O474" s="303">
        <v>18</v>
      </c>
      <c r="P474" s="8">
        <v>9</v>
      </c>
      <c r="Q474" s="29" t="s">
        <v>1751</v>
      </c>
      <c r="R474" s="303">
        <v>5</v>
      </c>
      <c r="S474" s="303">
        <v>150</v>
      </c>
      <c r="T474" s="306">
        <v>18</v>
      </c>
      <c r="U474" s="331">
        <v>5.75</v>
      </c>
      <c r="V474" s="303" t="s">
        <v>85</v>
      </c>
      <c r="W474" s="311">
        <v>110.5</v>
      </c>
      <c r="X474" s="307"/>
      <c r="Y474" s="306">
        <v>2650</v>
      </c>
      <c r="Z474" s="306" t="s">
        <v>2297</v>
      </c>
      <c r="AA474" s="306" t="s">
        <v>2988</v>
      </c>
      <c r="AB474" s="296" t="str">
        <f t="shared" si="30"/>
        <v>18x9, 5x150, 18 OS</v>
      </c>
      <c r="AC474" s="308" t="s">
        <v>1639</v>
      </c>
      <c r="AD474" s="298">
        <f>IFERROR(VLOOKUP(AC474,ACCESSORIES!F:J,5,FALSE),"N/A")</f>
        <v>22</v>
      </c>
      <c r="AE474" s="308" t="s">
        <v>85</v>
      </c>
      <c r="AF474" s="309" t="s">
        <v>85</v>
      </c>
      <c r="AG474" s="308" t="s">
        <v>85</v>
      </c>
      <c r="AH474" s="308" t="s">
        <v>85</v>
      </c>
      <c r="AI474" s="299" t="str">
        <f>IFERROR(VLOOKUP(AH474,ACCESSORIES!F:J,5,FALSE),"N/A")</f>
        <v>N/A</v>
      </c>
      <c r="AJ474" s="309" t="s">
        <v>1046</v>
      </c>
      <c r="AK474" s="309" t="s">
        <v>85</v>
      </c>
      <c r="AL474" s="40" t="str">
        <f>IFERROR(VLOOKUP(AK474,ACCESSORIES!F:J,5,FALSE),"N/A")</f>
        <v>N/A</v>
      </c>
      <c r="AM474" s="309" t="s">
        <v>3030</v>
      </c>
      <c r="AN474" s="309">
        <v>16.100000000000001</v>
      </c>
      <c r="AO474" s="309"/>
      <c r="AP474" s="309"/>
      <c r="AQ474" s="309"/>
      <c r="AR474" s="309"/>
      <c r="AS474" s="309"/>
      <c r="AT474" s="309"/>
      <c r="AU474" s="309"/>
      <c r="AV474" s="309"/>
      <c r="AW474" s="309"/>
      <c r="AX474" s="81"/>
      <c r="AY474" s="309"/>
      <c r="AZ474" s="310"/>
      <c r="BA474" s="98" t="str">
        <f>IFERROR(VLOOKUP(AZ474,ACCESSORIES!F:J,5,FALSE),"N/A")</f>
        <v>N/A</v>
      </c>
      <c r="BB474" s="99" t="e">
        <v>#N/A</v>
      </c>
      <c r="BC474" s="98" t="str">
        <f>IFERROR(VLOOKUP(BB474,ACCESSORIES!F:J,5,FALSE),"N/A")</f>
        <v>N/A</v>
      </c>
      <c r="BD474" s="310"/>
      <c r="BE474" s="309"/>
      <c r="BF474" s="309"/>
      <c r="BG474" s="309"/>
      <c r="BH474" s="379">
        <f t="shared" si="31"/>
        <v>0</v>
      </c>
      <c r="BI474" s="303"/>
      <c r="BJ474" s="309" t="s">
        <v>3930</v>
      </c>
      <c r="BK474" s="80" t="s">
        <v>4050</v>
      </c>
      <c r="BL474" s="309" t="s">
        <v>2871</v>
      </c>
      <c r="BM474" s="309" t="s">
        <v>2872</v>
      </c>
      <c r="BN474" s="309" t="s">
        <v>2873</v>
      </c>
      <c r="BO474" s="309" t="s">
        <v>2874</v>
      </c>
      <c r="BP474" s="309" t="s">
        <v>2842</v>
      </c>
      <c r="BQ474" s="309" t="s">
        <v>2843</v>
      </c>
      <c r="BR474" s="309" t="s">
        <v>2839</v>
      </c>
      <c r="BS474" s="309"/>
      <c r="BT474" s="309"/>
      <c r="BU474" s="309"/>
      <c r="BV474" s="309"/>
      <c r="BW474" s="309"/>
      <c r="BX474" s="309"/>
      <c r="BY474" s="309"/>
      <c r="BZ474" s="324" t="s">
        <v>4506</v>
      </c>
      <c r="CA474" s="324" t="s">
        <v>3880</v>
      </c>
      <c r="CB474" s="324" t="s">
        <v>3879</v>
      </c>
      <c r="CC474" s="313" t="str">
        <f t="shared" si="29"/>
        <v>TRAIL (7XX)</v>
      </c>
    </row>
    <row r="475" spans="1:81" s="301" customFormat="1" ht="15.75" customHeight="1">
      <c r="A475" s="22">
        <f t="shared" si="28"/>
        <v>472</v>
      </c>
      <c r="B475" s="99" t="s">
        <v>84</v>
      </c>
      <c r="C475" s="29" t="s">
        <v>1072</v>
      </c>
      <c r="D475" s="303" t="s">
        <v>2105</v>
      </c>
      <c r="E475" s="304" t="s">
        <v>3313</v>
      </c>
      <c r="F475" s="304"/>
      <c r="G475" s="304"/>
      <c r="H475" s="363" t="s">
        <v>3275</v>
      </c>
      <c r="I475" s="336">
        <v>43101</v>
      </c>
      <c r="J475" s="302">
        <v>43629</v>
      </c>
      <c r="K475" s="293" t="s">
        <v>1274</v>
      </c>
      <c r="L475" s="305">
        <v>292.22000000000003</v>
      </c>
      <c r="M475" s="295"/>
      <c r="N475" s="295"/>
      <c r="O475" s="303">
        <v>17</v>
      </c>
      <c r="P475" s="8">
        <v>8.5</v>
      </c>
      <c r="Q475" s="29" t="s">
        <v>1763</v>
      </c>
      <c r="R475" s="303">
        <v>8</v>
      </c>
      <c r="S475" s="303">
        <v>170</v>
      </c>
      <c r="T475" s="306">
        <v>25</v>
      </c>
      <c r="U475" s="331">
        <v>5.8</v>
      </c>
      <c r="V475" s="303" t="s">
        <v>85</v>
      </c>
      <c r="W475" s="311">
        <v>130.81</v>
      </c>
      <c r="X475" s="307"/>
      <c r="Y475" s="306">
        <v>3640</v>
      </c>
      <c r="Z475" s="306" t="s">
        <v>2294</v>
      </c>
      <c r="AA475" s="306" t="s">
        <v>2987</v>
      </c>
      <c r="AB475" s="296" t="str">
        <f t="shared" si="30"/>
        <v>17x8.5, 8x170, 25 OS</v>
      </c>
      <c r="AC475" s="308" t="s">
        <v>1811</v>
      </c>
      <c r="AD475" s="298">
        <f>IFERROR(VLOOKUP(AC475,ACCESSORIES!F:J,5,FALSE),"N/A")</f>
        <v>33</v>
      </c>
      <c r="AE475" s="308" t="s">
        <v>85</v>
      </c>
      <c r="AF475" s="309" t="s">
        <v>85</v>
      </c>
      <c r="AG475" s="308" t="s">
        <v>3005</v>
      </c>
      <c r="AH475" s="308" t="s">
        <v>2614</v>
      </c>
      <c r="AI475" s="299">
        <f>IFERROR(VLOOKUP(AH475,ACCESSORIES!F:J,5,FALSE),"N/A")</f>
        <v>1.1000000000000001</v>
      </c>
      <c r="AJ475" s="309" t="s">
        <v>266</v>
      </c>
      <c r="AK475" s="309" t="s">
        <v>85</v>
      </c>
      <c r="AL475" s="40" t="str">
        <f>IFERROR(VLOOKUP(AK475,ACCESSORIES!F:J,5,FALSE),"N/A")</f>
        <v>N/A</v>
      </c>
      <c r="AM475" s="309" t="s">
        <v>3030</v>
      </c>
      <c r="AN475" s="309">
        <v>16.2</v>
      </c>
      <c r="AO475" s="309"/>
      <c r="AP475" s="309"/>
      <c r="AQ475" s="309"/>
      <c r="AR475" s="309"/>
      <c r="AS475" s="309"/>
      <c r="AT475" s="309"/>
      <c r="AU475" s="309">
        <v>128</v>
      </c>
      <c r="AV475" s="309"/>
      <c r="AW475" s="309">
        <v>97</v>
      </c>
      <c r="AX475" s="81"/>
      <c r="AY475" s="309"/>
      <c r="AZ475" s="310"/>
      <c r="BA475" s="98" t="str">
        <f>IFERROR(VLOOKUP(AZ475,ACCESSORIES!F:J,5,FALSE),"N/A")</f>
        <v>N/A</v>
      </c>
      <c r="BB475" s="99" t="e">
        <v>#N/A</v>
      </c>
      <c r="BC475" s="98" t="str">
        <f>IFERROR(VLOOKUP(BB475,ACCESSORIES!F:J,5,FALSE),"N/A")</f>
        <v>N/A</v>
      </c>
      <c r="BD475" s="310">
        <v>19.8</v>
      </c>
      <c r="BE475" s="309">
        <v>19.8</v>
      </c>
      <c r="BF475" s="309">
        <v>19.8</v>
      </c>
      <c r="BG475" s="309">
        <v>10.7</v>
      </c>
      <c r="BH475" s="379">
        <f t="shared" si="31"/>
        <v>6.8740914904991998E-2</v>
      </c>
      <c r="BI475" s="303">
        <v>36</v>
      </c>
      <c r="BJ475" s="309" t="s">
        <v>3930</v>
      </c>
      <c r="BK475" s="80" t="s">
        <v>4050</v>
      </c>
      <c r="BL475" s="309"/>
      <c r="BM475" s="309"/>
      <c r="BN475" s="309"/>
      <c r="BO475" s="309"/>
      <c r="BP475" s="309"/>
      <c r="BQ475" s="309"/>
      <c r="BR475" s="309"/>
      <c r="BS475" s="309"/>
      <c r="BT475" s="309"/>
      <c r="BU475" s="309"/>
      <c r="BV475" s="309"/>
      <c r="BW475" s="309"/>
      <c r="BX475" s="309"/>
      <c r="BY475" s="309"/>
      <c r="BZ475" s="324" t="s">
        <v>4507</v>
      </c>
      <c r="CA475" s="324" t="s">
        <v>3880</v>
      </c>
      <c r="CB475" s="324" t="s">
        <v>3879</v>
      </c>
      <c r="CC475" s="313" t="str">
        <f t="shared" si="29"/>
        <v>STREET (3XX)</v>
      </c>
    </row>
    <row r="476" spans="1:81" s="301" customFormat="1" ht="15.75" customHeight="1">
      <c r="A476" s="22">
        <f t="shared" si="28"/>
        <v>473</v>
      </c>
      <c r="B476" s="99" t="s">
        <v>84</v>
      </c>
      <c r="C476" s="29" t="s">
        <v>1072</v>
      </c>
      <c r="D476" s="303" t="s">
        <v>2105</v>
      </c>
      <c r="E476" s="304" t="s">
        <v>3314</v>
      </c>
      <c r="F476" s="304"/>
      <c r="G476" s="304"/>
      <c r="H476" s="363" t="s">
        <v>3276</v>
      </c>
      <c r="I476" s="336">
        <v>43101</v>
      </c>
      <c r="J476" s="302">
        <v>43629</v>
      </c>
      <c r="K476" s="293" t="s">
        <v>1274</v>
      </c>
      <c r="L476" s="305">
        <v>292.22000000000003</v>
      </c>
      <c r="M476" s="295"/>
      <c r="N476" s="295"/>
      <c r="O476" s="303">
        <v>17</v>
      </c>
      <c r="P476" s="8">
        <v>8.5</v>
      </c>
      <c r="Q476" s="29" t="s">
        <v>1763</v>
      </c>
      <c r="R476" s="303">
        <v>8</v>
      </c>
      <c r="S476" s="303">
        <v>170</v>
      </c>
      <c r="T476" s="306">
        <v>25</v>
      </c>
      <c r="U476" s="331">
        <v>5.8</v>
      </c>
      <c r="V476" s="303" t="s">
        <v>85</v>
      </c>
      <c r="W476" s="311">
        <v>130.81</v>
      </c>
      <c r="X476" s="307"/>
      <c r="Y476" s="306">
        <v>3640</v>
      </c>
      <c r="Z476" s="306" t="s">
        <v>5454</v>
      </c>
      <c r="AA476" s="306" t="s">
        <v>196</v>
      </c>
      <c r="AB476" s="296" t="str">
        <f t="shared" si="30"/>
        <v>17x8.5, 8x170, 25 OS</v>
      </c>
      <c r="AC476" s="308" t="s">
        <v>1811</v>
      </c>
      <c r="AD476" s="298">
        <f>IFERROR(VLOOKUP(AC476,ACCESSORIES!F:J,5,FALSE),"N/A")</f>
        <v>33</v>
      </c>
      <c r="AE476" s="308" t="s">
        <v>85</v>
      </c>
      <c r="AF476" s="309" t="s">
        <v>85</v>
      </c>
      <c r="AG476" s="308" t="s">
        <v>3005</v>
      </c>
      <c r="AH476" s="308" t="s">
        <v>2614</v>
      </c>
      <c r="AI476" s="299">
        <f>IFERROR(VLOOKUP(AH476,ACCESSORIES!F:J,5,FALSE),"N/A")</f>
        <v>1.1000000000000001</v>
      </c>
      <c r="AJ476" s="309" t="s">
        <v>266</v>
      </c>
      <c r="AK476" s="309" t="s">
        <v>85</v>
      </c>
      <c r="AL476" s="40" t="str">
        <f>IFERROR(VLOOKUP(AK476,ACCESSORIES!F:J,5,FALSE),"N/A")</f>
        <v>N/A</v>
      </c>
      <c r="AM476" s="309" t="s">
        <v>3030</v>
      </c>
      <c r="AN476" s="309">
        <v>16.2</v>
      </c>
      <c r="AO476" s="309"/>
      <c r="AP476" s="309"/>
      <c r="AQ476" s="309"/>
      <c r="AR476" s="309"/>
      <c r="AS476" s="309"/>
      <c r="AT476" s="309"/>
      <c r="AU476" s="309">
        <v>128</v>
      </c>
      <c r="AV476" s="309"/>
      <c r="AW476" s="309">
        <v>97</v>
      </c>
      <c r="AX476" s="81"/>
      <c r="AY476" s="309"/>
      <c r="AZ476" s="310"/>
      <c r="BA476" s="98" t="str">
        <f>IFERROR(VLOOKUP(AZ476,ACCESSORIES!F:J,5,FALSE),"N/A")</f>
        <v>N/A</v>
      </c>
      <c r="BB476" s="99" t="e">
        <v>#N/A</v>
      </c>
      <c r="BC476" s="98" t="str">
        <f>IFERROR(VLOOKUP(BB476,ACCESSORIES!F:J,5,FALSE),"N/A")</f>
        <v>N/A</v>
      </c>
      <c r="BD476" s="310">
        <v>19.8</v>
      </c>
      <c r="BE476" s="309">
        <v>19.8</v>
      </c>
      <c r="BF476" s="309">
        <v>19.8</v>
      </c>
      <c r="BG476" s="309">
        <v>10.7</v>
      </c>
      <c r="BH476" s="379">
        <f t="shared" si="31"/>
        <v>6.8740914904991998E-2</v>
      </c>
      <c r="BI476" s="303">
        <v>36</v>
      </c>
      <c r="BJ476" s="309" t="s">
        <v>3930</v>
      </c>
      <c r="BK476" s="80" t="s">
        <v>4050</v>
      </c>
      <c r="BL476" s="309"/>
      <c r="BM476" s="309"/>
      <c r="BN476" s="309"/>
      <c r="BO476" s="309"/>
      <c r="BP476" s="309"/>
      <c r="BQ476" s="309"/>
      <c r="BR476" s="309"/>
      <c r="BS476" s="309"/>
      <c r="BT476" s="309"/>
      <c r="BU476" s="309"/>
      <c r="BV476" s="309"/>
      <c r="BW476" s="309"/>
      <c r="BX476" s="309"/>
      <c r="BY476" s="309"/>
      <c r="BZ476" s="324" t="s">
        <v>4508</v>
      </c>
      <c r="CA476" s="324" t="s">
        <v>3880</v>
      </c>
      <c r="CB476" s="324" t="s">
        <v>3879</v>
      </c>
      <c r="CC476" s="313" t="str">
        <f t="shared" si="29"/>
        <v>STREET (3XX)</v>
      </c>
    </row>
    <row r="477" spans="1:81" s="301" customFormat="1" ht="15.75" customHeight="1">
      <c r="A477" s="22">
        <f t="shared" si="28"/>
        <v>474</v>
      </c>
      <c r="B477" s="99" t="s">
        <v>84</v>
      </c>
      <c r="C477" s="29" t="s">
        <v>1072</v>
      </c>
      <c r="D477" s="303" t="s">
        <v>2105</v>
      </c>
      <c r="E477" s="304" t="s">
        <v>3315</v>
      </c>
      <c r="F477" s="304"/>
      <c r="G477" s="304"/>
      <c r="H477" s="363" t="s">
        <v>3277</v>
      </c>
      <c r="I477" s="336">
        <v>43101</v>
      </c>
      <c r="J477" s="302">
        <v>43629</v>
      </c>
      <c r="K477" s="293" t="s">
        <v>1274</v>
      </c>
      <c r="L477" s="305">
        <v>320.05</v>
      </c>
      <c r="M477" s="295"/>
      <c r="N477" s="295"/>
      <c r="O477" s="303">
        <v>17</v>
      </c>
      <c r="P477" s="8">
        <v>8.5</v>
      </c>
      <c r="Q477" s="29" t="s">
        <v>1763</v>
      </c>
      <c r="R477" s="303">
        <v>8</v>
      </c>
      <c r="S477" s="303">
        <v>170</v>
      </c>
      <c r="T477" s="306">
        <v>25</v>
      </c>
      <c r="U477" s="331">
        <v>5.8</v>
      </c>
      <c r="V477" s="303" t="s">
        <v>85</v>
      </c>
      <c r="W477" s="311">
        <v>130.81</v>
      </c>
      <c r="X477" s="307"/>
      <c r="Y477" s="306">
        <v>3640</v>
      </c>
      <c r="Z477" s="306" t="s">
        <v>5468</v>
      </c>
      <c r="AA477" s="306" t="s">
        <v>2989</v>
      </c>
      <c r="AB477" s="296" t="str">
        <f t="shared" si="30"/>
        <v>17x8.5, 8x170, 25 OS</v>
      </c>
      <c r="AC477" s="308" t="s">
        <v>1811</v>
      </c>
      <c r="AD477" s="298">
        <f>IFERROR(VLOOKUP(AC477,ACCESSORIES!F:J,5,FALSE),"N/A")</f>
        <v>33</v>
      </c>
      <c r="AE477" s="308" t="s">
        <v>85</v>
      </c>
      <c r="AF477" s="309" t="s">
        <v>85</v>
      </c>
      <c r="AG477" s="308" t="s">
        <v>3005</v>
      </c>
      <c r="AH477" s="308" t="s">
        <v>2614</v>
      </c>
      <c r="AI477" s="299">
        <f>IFERROR(VLOOKUP(AH477,ACCESSORIES!F:J,5,FALSE),"N/A")</f>
        <v>1.1000000000000001</v>
      </c>
      <c r="AJ477" s="309" t="s">
        <v>266</v>
      </c>
      <c r="AK477" s="309" t="s">
        <v>85</v>
      </c>
      <c r="AL477" s="40" t="str">
        <f>IFERROR(VLOOKUP(AK477,ACCESSORIES!F:J,5,FALSE),"N/A")</f>
        <v>N/A</v>
      </c>
      <c r="AM477" s="309" t="s">
        <v>3030</v>
      </c>
      <c r="AN477" s="309">
        <v>16.2</v>
      </c>
      <c r="AO477" s="309"/>
      <c r="AP477" s="309"/>
      <c r="AQ477" s="309"/>
      <c r="AR477" s="309"/>
      <c r="AS477" s="309"/>
      <c r="AT477" s="309"/>
      <c r="AU477" s="309">
        <v>128</v>
      </c>
      <c r="AV477" s="309"/>
      <c r="AW477" s="309">
        <v>97</v>
      </c>
      <c r="AX477" s="81"/>
      <c r="AY477" s="309"/>
      <c r="AZ477" s="310"/>
      <c r="BA477" s="98" t="str">
        <f>IFERROR(VLOOKUP(AZ477,ACCESSORIES!F:J,5,FALSE),"N/A")</f>
        <v>N/A</v>
      </c>
      <c r="BB477" s="99" t="e">
        <v>#N/A</v>
      </c>
      <c r="BC477" s="98" t="str">
        <f>IFERROR(VLOOKUP(BB477,ACCESSORIES!F:J,5,FALSE),"N/A")</f>
        <v>N/A</v>
      </c>
      <c r="BD477" s="310">
        <v>19.8</v>
      </c>
      <c r="BE477" s="309">
        <v>19.8</v>
      </c>
      <c r="BF477" s="309">
        <v>19.8</v>
      </c>
      <c r="BG477" s="309">
        <v>10.7</v>
      </c>
      <c r="BH477" s="379">
        <f t="shared" si="31"/>
        <v>6.8740914904991998E-2</v>
      </c>
      <c r="BI477" s="303">
        <v>36</v>
      </c>
      <c r="BJ477" s="309" t="s">
        <v>3930</v>
      </c>
      <c r="BK477" s="80" t="s">
        <v>4050</v>
      </c>
      <c r="BL477" s="309"/>
      <c r="BM477" s="309"/>
      <c r="BN477" s="309"/>
      <c r="BO477" s="309"/>
      <c r="BP477" s="309"/>
      <c r="BQ477" s="309"/>
      <c r="BR477" s="309"/>
      <c r="BS477" s="309"/>
      <c r="BT477" s="309"/>
      <c r="BU477" s="309"/>
      <c r="BV477" s="309"/>
      <c r="BW477" s="309"/>
      <c r="BX477" s="309"/>
      <c r="BY477" s="309"/>
      <c r="BZ477" s="324" t="s">
        <v>4509</v>
      </c>
      <c r="CA477" s="324" t="s">
        <v>3880</v>
      </c>
      <c r="CB477" s="324" t="s">
        <v>3879</v>
      </c>
      <c r="CC477" s="313" t="str">
        <f t="shared" si="29"/>
        <v>STREET (3XX)</v>
      </c>
    </row>
    <row r="478" spans="1:81" s="301" customFormat="1" ht="15.75" customHeight="1">
      <c r="A478" s="22">
        <f t="shared" si="28"/>
        <v>475</v>
      </c>
      <c r="B478" s="99" t="s">
        <v>84</v>
      </c>
      <c r="C478" s="29" t="s">
        <v>1481</v>
      </c>
      <c r="D478" s="303" t="s">
        <v>1482</v>
      </c>
      <c r="E478" s="304" t="s">
        <v>1692</v>
      </c>
      <c r="F478" s="304"/>
      <c r="G478" s="304"/>
      <c r="H478" s="363">
        <v>191682001475</v>
      </c>
      <c r="I478" s="336">
        <v>42736</v>
      </c>
      <c r="J478" s="302">
        <v>43634</v>
      </c>
      <c r="K478" s="293" t="s">
        <v>1274</v>
      </c>
      <c r="L478" s="305">
        <v>152.625</v>
      </c>
      <c r="M478" s="295"/>
      <c r="N478" s="295"/>
      <c r="O478" s="303"/>
      <c r="P478" s="8"/>
      <c r="Q478" s="29"/>
      <c r="R478" s="303"/>
      <c r="S478" s="303"/>
      <c r="T478" s="306"/>
      <c r="U478" s="331"/>
      <c r="V478" s="303"/>
      <c r="W478" s="311"/>
      <c r="X478" s="307"/>
      <c r="Y478" s="306"/>
      <c r="Z478" s="306"/>
      <c r="AA478" s="306"/>
      <c r="AB478" s="296"/>
      <c r="AC478" s="308"/>
      <c r="AD478" s="298" t="str">
        <f>IFERROR(VLOOKUP(AC478,ACCESSORIES!F:J,5,FALSE),"N/A")</f>
        <v>N/A</v>
      </c>
      <c r="AE478" s="308"/>
      <c r="AF478" s="309"/>
      <c r="AG478" s="308"/>
      <c r="AH478" s="308"/>
      <c r="AI478" s="299" t="str">
        <f>IFERROR(VLOOKUP(AH478,ACCESSORIES!F:J,5,FALSE),"N/A")</f>
        <v>N/A</v>
      </c>
      <c r="AJ478" s="309"/>
      <c r="AK478" s="309"/>
      <c r="AL478" s="40" t="str">
        <f>IFERROR(VLOOKUP(AK478,ACCESSORIES!F:J,5,FALSE),"N/A")</f>
        <v>N/A</v>
      </c>
      <c r="AM478" s="309"/>
      <c r="AN478" s="309"/>
      <c r="AO478" s="309"/>
      <c r="AP478" s="309"/>
      <c r="AQ478" s="309"/>
      <c r="AR478" s="309"/>
      <c r="AS478" s="309"/>
      <c r="AT478" s="309"/>
      <c r="AU478" s="309"/>
      <c r="AV478" s="309"/>
      <c r="AW478" s="309"/>
      <c r="AX478" s="81"/>
      <c r="AY478" s="309"/>
      <c r="AZ478" s="310"/>
      <c r="BA478" s="98" t="str">
        <f>IFERROR(VLOOKUP(AZ478,ACCESSORIES!F:J,5,FALSE),"N/A")</f>
        <v>N/A</v>
      </c>
      <c r="BB478" s="99"/>
      <c r="BC478" s="98" t="str">
        <f>IFERROR(VLOOKUP(BB478,ACCESSORIES!F:J,5,FALSE),"N/A")</f>
        <v>N/A</v>
      </c>
      <c r="BD478" s="310"/>
      <c r="BE478" s="309"/>
      <c r="BF478" s="309"/>
      <c r="BG478" s="309"/>
      <c r="BH478" s="379">
        <f t="shared" si="31"/>
        <v>0</v>
      </c>
      <c r="BI478" s="303"/>
      <c r="BJ478" s="309"/>
      <c r="BK478" s="80" t="s">
        <v>2098</v>
      </c>
      <c r="BL478" s="309" t="s">
        <v>2940</v>
      </c>
      <c r="BM478" s="309"/>
      <c r="BN478" s="309"/>
      <c r="BO478" s="309"/>
      <c r="BP478" s="309"/>
      <c r="BQ478" s="309"/>
      <c r="BR478" s="309"/>
      <c r="BS478" s="309"/>
      <c r="BT478" s="309"/>
      <c r="BU478" s="309"/>
      <c r="BV478" s="309" t="s">
        <v>2053</v>
      </c>
      <c r="BW478" s="309"/>
      <c r="BX478" s="309" t="s">
        <v>2054</v>
      </c>
      <c r="BY478" s="309"/>
      <c r="BZ478" s="324" t="s">
        <v>4519</v>
      </c>
      <c r="CA478" s="324" t="s">
        <v>3880</v>
      </c>
      <c r="CB478" s="324" t="s">
        <v>3881</v>
      </c>
      <c r="CC478" s="313" t="str">
        <f t="shared" si="29"/>
        <v>BEADLOCK RING</v>
      </c>
    </row>
    <row r="479" spans="1:81" s="301" customFormat="1" ht="15.75" customHeight="1">
      <c r="A479" s="22">
        <f t="shared" si="28"/>
        <v>476</v>
      </c>
      <c r="B479" s="99" t="s">
        <v>84</v>
      </c>
      <c r="C479" s="29" t="s">
        <v>1481</v>
      </c>
      <c r="D479" s="303" t="s">
        <v>1482</v>
      </c>
      <c r="E479" s="304" t="s">
        <v>1527</v>
      </c>
      <c r="F479" s="304"/>
      <c r="G479" s="304"/>
      <c r="H479" s="363">
        <v>191682011559</v>
      </c>
      <c r="I479" s="336">
        <v>41640</v>
      </c>
      <c r="J479" s="302">
        <v>43634</v>
      </c>
      <c r="K479" s="293" t="s">
        <v>1274</v>
      </c>
      <c r="L479" s="305">
        <v>111.10000000000001</v>
      </c>
      <c r="M479" s="295"/>
      <c r="N479" s="295"/>
      <c r="O479" s="303"/>
      <c r="P479" s="8"/>
      <c r="Q479" s="29"/>
      <c r="R479" s="303"/>
      <c r="S479" s="303"/>
      <c r="T479" s="306"/>
      <c r="U479" s="331"/>
      <c r="V479" s="303"/>
      <c r="W479" s="311"/>
      <c r="X479" s="307"/>
      <c r="Y479" s="306"/>
      <c r="Z479" s="306"/>
      <c r="AA479" s="306"/>
      <c r="AB479" s="296"/>
      <c r="AC479" s="308"/>
      <c r="AD479" s="298" t="str">
        <f>IFERROR(VLOOKUP(AC479,ACCESSORIES!F:J,5,FALSE),"N/A")</f>
        <v>N/A</v>
      </c>
      <c r="AE479" s="308"/>
      <c r="AF479" s="309"/>
      <c r="AG479" s="308"/>
      <c r="AH479" s="308"/>
      <c r="AI479" s="299" t="str">
        <f>IFERROR(VLOOKUP(AH479,ACCESSORIES!F:J,5,FALSE),"N/A")</f>
        <v>N/A</v>
      </c>
      <c r="AJ479" s="309"/>
      <c r="AK479" s="309"/>
      <c r="AL479" s="40" t="str">
        <f>IFERROR(VLOOKUP(AK479,ACCESSORIES!F:J,5,FALSE),"N/A")</f>
        <v>N/A</v>
      </c>
      <c r="AM479" s="309"/>
      <c r="AN479" s="309"/>
      <c r="AO479" s="309"/>
      <c r="AP479" s="309"/>
      <c r="AQ479" s="309"/>
      <c r="AR479" s="309"/>
      <c r="AS479" s="309"/>
      <c r="AT479" s="309"/>
      <c r="AU479" s="309"/>
      <c r="AV479" s="309"/>
      <c r="AW479" s="309"/>
      <c r="AX479" s="81"/>
      <c r="AY479" s="309"/>
      <c r="AZ479" s="310"/>
      <c r="BA479" s="98" t="str">
        <f>IFERROR(VLOOKUP(AZ479,ACCESSORIES!F:J,5,FALSE),"N/A")</f>
        <v>N/A</v>
      </c>
      <c r="BB479" s="99"/>
      <c r="BC479" s="98" t="str">
        <f>IFERROR(VLOOKUP(BB479,ACCESSORIES!F:J,5,FALSE),"N/A")</f>
        <v>N/A</v>
      </c>
      <c r="BD479" s="310"/>
      <c r="BE479" s="309"/>
      <c r="BF479" s="309"/>
      <c r="BG479" s="309"/>
      <c r="BH479" s="379">
        <f t="shared" si="31"/>
        <v>0</v>
      </c>
      <c r="BI479" s="303"/>
      <c r="BJ479" s="309"/>
      <c r="BK479" s="80" t="s">
        <v>2098</v>
      </c>
      <c r="BL479" s="309" t="s">
        <v>1690</v>
      </c>
      <c r="BM479" s="309"/>
      <c r="BN479" s="309"/>
      <c r="BO479" s="309"/>
      <c r="BP479" s="309"/>
      <c r="BQ479" s="309"/>
      <c r="BR479" s="309"/>
      <c r="BS479" s="309"/>
      <c r="BT479" s="309"/>
      <c r="BU479" s="309"/>
      <c r="BV479" s="309" t="s">
        <v>2053</v>
      </c>
      <c r="BW479" s="309"/>
      <c r="BX479" s="309" t="s">
        <v>2054</v>
      </c>
      <c r="BY479" s="309"/>
      <c r="BZ479" s="324" t="s">
        <v>4518</v>
      </c>
      <c r="CA479" s="324" t="s">
        <v>3880</v>
      </c>
      <c r="CB479" s="324" t="s">
        <v>3881</v>
      </c>
      <c r="CC479" s="313" t="str">
        <f t="shared" si="29"/>
        <v>BEADLOCK RING</v>
      </c>
    </row>
    <row r="480" spans="1:81" s="301" customFormat="1" ht="15.75" customHeight="1">
      <c r="A480" s="22">
        <f t="shared" si="28"/>
        <v>477</v>
      </c>
      <c r="B480" s="99" t="s">
        <v>84</v>
      </c>
      <c r="C480" s="29" t="s">
        <v>1481</v>
      </c>
      <c r="D480" s="303" t="s">
        <v>1482</v>
      </c>
      <c r="E480" s="304" t="s">
        <v>1524</v>
      </c>
      <c r="F480" s="304"/>
      <c r="G480" s="304"/>
      <c r="H480" s="363">
        <v>191682001390</v>
      </c>
      <c r="I480" s="336">
        <v>41640</v>
      </c>
      <c r="J480" s="302">
        <v>43656</v>
      </c>
      <c r="K480" s="293" t="s">
        <v>1274</v>
      </c>
      <c r="L480" s="305"/>
      <c r="M480" s="295"/>
      <c r="N480" s="295"/>
      <c r="O480" s="303"/>
      <c r="P480" s="8"/>
      <c r="Q480" s="29"/>
      <c r="R480" s="303"/>
      <c r="S480" s="303"/>
      <c r="T480" s="306"/>
      <c r="U480" s="331"/>
      <c r="V480" s="303"/>
      <c r="W480" s="311"/>
      <c r="X480" s="307"/>
      <c r="Y480" s="306"/>
      <c r="Z480" s="306"/>
      <c r="AA480" s="306"/>
      <c r="AB480" s="296"/>
      <c r="AC480" s="308"/>
      <c r="AD480" s="298" t="str">
        <f>IFERROR(VLOOKUP(AC480,ACCESSORIES!F:J,5,FALSE),"N/A")</f>
        <v>N/A</v>
      </c>
      <c r="AE480" s="308"/>
      <c r="AF480" s="309"/>
      <c r="AG480" s="308"/>
      <c r="AH480" s="308"/>
      <c r="AI480" s="299" t="str">
        <f>IFERROR(VLOOKUP(AH480,ACCESSORIES!F:J,5,FALSE),"N/A")</f>
        <v>N/A</v>
      </c>
      <c r="AJ480" s="309"/>
      <c r="AK480" s="309"/>
      <c r="AL480" s="40" t="str">
        <f>IFERROR(VLOOKUP(AK480,ACCESSORIES!F:J,5,FALSE),"N/A")</f>
        <v>N/A</v>
      </c>
      <c r="AM480" s="309"/>
      <c r="AN480" s="309"/>
      <c r="AO480" s="309"/>
      <c r="AP480" s="309"/>
      <c r="AQ480" s="309"/>
      <c r="AR480" s="309"/>
      <c r="AS480" s="309"/>
      <c r="AT480" s="309"/>
      <c r="AU480" s="309"/>
      <c r="AV480" s="309"/>
      <c r="AW480" s="309"/>
      <c r="AX480" s="81"/>
      <c r="AY480" s="309"/>
      <c r="AZ480" s="310"/>
      <c r="BA480" s="98" t="str">
        <f>IFERROR(VLOOKUP(AZ480,ACCESSORIES!F:J,5,FALSE),"N/A")</f>
        <v>N/A</v>
      </c>
      <c r="BB480" s="99"/>
      <c r="BC480" s="98" t="str">
        <f>IFERROR(VLOOKUP(BB480,ACCESSORIES!F:J,5,FALSE),"N/A")</f>
        <v>N/A</v>
      </c>
      <c r="BD480" s="310"/>
      <c r="BE480" s="309"/>
      <c r="BF480" s="309"/>
      <c r="BG480" s="309"/>
      <c r="BH480" s="379">
        <f t="shared" si="31"/>
        <v>0</v>
      </c>
      <c r="BI480" s="303"/>
      <c r="BJ480" s="309"/>
      <c r="BK480" s="80" t="s">
        <v>2098</v>
      </c>
      <c r="BL480" s="309" t="s">
        <v>1869</v>
      </c>
      <c r="BM480" s="309"/>
      <c r="BN480" s="309"/>
      <c r="BO480" s="309"/>
      <c r="BP480" s="309"/>
      <c r="BQ480" s="309"/>
      <c r="BR480" s="309"/>
      <c r="BS480" s="309"/>
      <c r="BT480" s="309"/>
      <c r="BU480" s="309"/>
      <c r="BV480" s="309" t="s">
        <v>2049</v>
      </c>
      <c r="BW480" s="309"/>
      <c r="BX480" s="309" t="s">
        <v>2050</v>
      </c>
      <c r="BY480" s="309"/>
      <c r="BZ480" s="324" t="s">
        <v>4517</v>
      </c>
      <c r="CA480" s="324" t="s">
        <v>3880</v>
      </c>
      <c r="CB480" s="324" t="s">
        <v>3881</v>
      </c>
      <c r="CC480" s="313" t="str">
        <f t="shared" si="29"/>
        <v>BEADLOCK RING</v>
      </c>
    </row>
    <row r="481" spans="1:81" s="301" customFormat="1" ht="15.75" customHeight="1">
      <c r="A481" s="22">
        <f t="shared" si="28"/>
        <v>478</v>
      </c>
      <c r="B481" s="99" t="s">
        <v>84</v>
      </c>
      <c r="C481" s="29" t="s">
        <v>1481</v>
      </c>
      <c r="D481" s="303" t="s">
        <v>1482</v>
      </c>
      <c r="E481" s="304" t="s">
        <v>1523</v>
      </c>
      <c r="F481" s="304"/>
      <c r="G481" s="304"/>
      <c r="H481" s="363">
        <v>191682001383</v>
      </c>
      <c r="I481" s="336">
        <v>41640</v>
      </c>
      <c r="J481" s="302">
        <v>43656</v>
      </c>
      <c r="K481" s="293" t="s">
        <v>1274</v>
      </c>
      <c r="L481" s="305"/>
      <c r="M481" s="295"/>
      <c r="N481" s="295"/>
      <c r="O481" s="303"/>
      <c r="P481" s="8"/>
      <c r="Q481" s="29"/>
      <c r="R481" s="303"/>
      <c r="S481" s="303"/>
      <c r="T481" s="306"/>
      <c r="U481" s="331"/>
      <c r="V481" s="303"/>
      <c r="W481" s="311"/>
      <c r="X481" s="307"/>
      <c r="Y481" s="306"/>
      <c r="Z481" s="306"/>
      <c r="AA481" s="306"/>
      <c r="AB481" s="296"/>
      <c r="AC481" s="308"/>
      <c r="AD481" s="298" t="str">
        <f>IFERROR(VLOOKUP(AC481,ACCESSORIES!F:J,5,FALSE),"N/A")</f>
        <v>N/A</v>
      </c>
      <c r="AE481" s="308"/>
      <c r="AF481" s="309"/>
      <c r="AG481" s="308"/>
      <c r="AH481" s="308"/>
      <c r="AI481" s="299" t="str">
        <f>IFERROR(VLOOKUP(AH481,ACCESSORIES!F:J,5,FALSE),"N/A")</f>
        <v>N/A</v>
      </c>
      <c r="AJ481" s="309"/>
      <c r="AK481" s="309"/>
      <c r="AL481" s="40" t="str">
        <f>IFERROR(VLOOKUP(AK481,ACCESSORIES!F:J,5,FALSE),"N/A")</f>
        <v>N/A</v>
      </c>
      <c r="AM481" s="309"/>
      <c r="AN481" s="309"/>
      <c r="AO481" s="309"/>
      <c r="AP481" s="309"/>
      <c r="AQ481" s="309"/>
      <c r="AR481" s="309"/>
      <c r="AS481" s="309"/>
      <c r="AT481" s="309"/>
      <c r="AU481" s="309"/>
      <c r="AV481" s="309"/>
      <c r="AW481" s="309"/>
      <c r="AX481" s="81"/>
      <c r="AY481" s="309"/>
      <c r="AZ481" s="310"/>
      <c r="BA481" s="98" t="str">
        <f>IFERROR(VLOOKUP(AZ481,ACCESSORIES!F:J,5,FALSE),"N/A")</f>
        <v>N/A</v>
      </c>
      <c r="BB481" s="99"/>
      <c r="BC481" s="98" t="str">
        <f>IFERROR(VLOOKUP(BB481,ACCESSORIES!F:J,5,FALSE),"N/A")</f>
        <v>N/A</v>
      </c>
      <c r="BD481" s="310"/>
      <c r="BE481" s="309"/>
      <c r="BF481" s="309"/>
      <c r="BG481" s="309"/>
      <c r="BH481" s="379">
        <f t="shared" si="31"/>
        <v>0</v>
      </c>
      <c r="BI481" s="303"/>
      <c r="BJ481" s="309"/>
      <c r="BK481" s="80" t="s">
        <v>2098</v>
      </c>
      <c r="BL481" s="309" t="s">
        <v>1868</v>
      </c>
      <c r="BM481" s="309"/>
      <c r="BN481" s="309"/>
      <c r="BO481" s="309"/>
      <c r="BP481" s="309"/>
      <c r="BQ481" s="309"/>
      <c r="BR481" s="309"/>
      <c r="BS481" s="309"/>
      <c r="BT481" s="309"/>
      <c r="BU481" s="309"/>
      <c r="BV481" s="309" t="s">
        <v>2051</v>
      </c>
      <c r="BW481" s="309"/>
      <c r="BX481" s="309" t="s">
        <v>2052</v>
      </c>
      <c r="BY481" s="309"/>
      <c r="BZ481" s="324" t="s">
        <v>4516</v>
      </c>
      <c r="CA481" s="324" t="s">
        <v>3880</v>
      </c>
      <c r="CB481" s="324" t="s">
        <v>3881</v>
      </c>
      <c r="CC481" s="313" t="str">
        <f t="shared" si="29"/>
        <v>BEADLOCK RING</v>
      </c>
    </row>
    <row r="482" spans="1:81" s="301" customFormat="1" ht="15.75" customHeight="1">
      <c r="A482" s="22">
        <f t="shared" si="28"/>
        <v>479</v>
      </c>
      <c r="B482" s="99" t="s">
        <v>84</v>
      </c>
      <c r="C482" s="29" t="s">
        <v>1481</v>
      </c>
      <c r="D482" s="303" t="s">
        <v>1482</v>
      </c>
      <c r="E482" s="304" t="s">
        <v>1772</v>
      </c>
      <c r="F482" s="304"/>
      <c r="G482" s="304"/>
      <c r="H482" s="363">
        <v>191682001451</v>
      </c>
      <c r="I482" s="336">
        <v>40179</v>
      </c>
      <c r="J482" s="302">
        <v>43656</v>
      </c>
      <c r="K482" s="293" t="s">
        <v>1274</v>
      </c>
      <c r="L482" s="305">
        <v>151.25</v>
      </c>
      <c r="M482" s="295"/>
      <c r="N482" s="295"/>
      <c r="O482" s="303"/>
      <c r="P482" s="8"/>
      <c r="Q482" s="29"/>
      <c r="R482" s="303"/>
      <c r="S482" s="303"/>
      <c r="T482" s="306"/>
      <c r="U482" s="331"/>
      <c r="V482" s="303"/>
      <c r="W482" s="311"/>
      <c r="X482" s="307"/>
      <c r="Y482" s="306"/>
      <c r="Z482" s="306"/>
      <c r="AA482" s="306"/>
      <c r="AB482" s="296"/>
      <c r="AC482" s="308"/>
      <c r="AD482" s="298" t="str">
        <f>IFERROR(VLOOKUP(AC482,ACCESSORIES!F:J,5,FALSE),"N/A")</f>
        <v>N/A</v>
      </c>
      <c r="AE482" s="308"/>
      <c r="AF482" s="309"/>
      <c r="AG482" s="308"/>
      <c r="AH482" s="308"/>
      <c r="AI482" s="299" t="str">
        <f>IFERROR(VLOOKUP(AH482,ACCESSORIES!F:J,5,FALSE),"N/A")</f>
        <v>N/A</v>
      </c>
      <c r="AJ482" s="309"/>
      <c r="AK482" s="309"/>
      <c r="AL482" s="40" t="str">
        <f>IFERROR(VLOOKUP(AK482,ACCESSORIES!F:J,5,FALSE),"N/A")</f>
        <v>N/A</v>
      </c>
      <c r="AM482" s="309"/>
      <c r="AN482" s="309"/>
      <c r="AO482" s="309"/>
      <c r="AP482" s="309"/>
      <c r="AQ482" s="309"/>
      <c r="AR482" s="309"/>
      <c r="AS482" s="309"/>
      <c r="AT482" s="309"/>
      <c r="AU482" s="309"/>
      <c r="AV482" s="309"/>
      <c r="AW482" s="309"/>
      <c r="AX482" s="81"/>
      <c r="AY482" s="309"/>
      <c r="AZ482" s="310"/>
      <c r="BA482" s="98" t="str">
        <f>IFERROR(VLOOKUP(AZ482,ACCESSORIES!F:J,5,FALSE),"N/A")</f>
        <v>N/A</v>
      </c>
      <c r="BB482" s="99"/>
      <c r="BC482" s="98" t="str">
        <f>IFERROR(VLOOKUP(BB482,ACCESSORIES!F:J,5,FALSE),"N/A")</f>
        <v>N/A</v>
      </c>
      <c r="BD482" s="310"/>
      <c r="BE482" s="309"/>
      <c r="BF482" s="309"/>
      <c r="BG482" s="309"/>
      <c r="BH482" s="379">
        <f t="shared" si="31"/>
        <v>0</v>
      </c>
      <c r="BI482" s="303"/>
      <c r="BJ482" s="309" t="s">
        <v>3930</v>
      </c>
      <c r="BK482" s="80" t="s">
        <v>2098</v>
      </c>
      <c r="BL482" s="309" t="s">
        <v>1857</v>
      </c>
      <c r="BM482" s="309"/>
      <c r="BN482" s="309"/>
      <c r="BO482" s="309"/>
      <c r="BP482" s="309"/>
      <c r="BQ482" s="309"/>
      <c r="BR482" s="309"/>
      <c r="BS482" s="309"/>
      <c r="BT482" s="309"/>
      <c r="BU482" s="309"/>
      <c r="BV482" s="309" t="s">
        <v>2051</v>
      </c>
      <c r="BW482" s="309"/>
      <c r="BX482" s="309" t="s">
        <v>2052</v>
      </c>
      <c r="BY482" s="309"/>
      <c r="BZ482" s="324" t="s">
        <v>4520</v>
      </c>
      <c r="CA482" s="324" t="s">
        <v>3880</v>
      </c>
      <c r="CB482" s="324" t="s">
        <v>3881</v>
      </c>
      <c r="CC482" s="313" t="str">
        <f t="shared" si="29"/>
        <v>BEADLOCK RING</v>
      </c>
    </row>
    <row r="483" spans="1:81" s="301" customFormat="1" ht="15.75" customHeight="1">
      <c r="A483" s="22">
        <f t="shared" si="28"/>
        <v>480</v>
      </c>
      <c r="B483" s="99" t="s">
        <v>84</v>
      </c>
      <c r="C483" s="29" t="s">
        <v>1093</v>
      </c>
      <c r="D483" s="303" t="s">
        <v>1457</v>
      </c>
      <c r="E483" s="304" t="s">
        <v>3462</v>
      </c>
      <c r="F483" s="304"/>
      <c r="G483" s="304"/>
      <c r="H483" s="363" t="s">
        <v>1463</v>
      </c>
      <c r="I483" s="336">
        <v>43831</v>
      </c>
      <c r="J483" s="302">
        <v>43705</v>
      </c>
      <c r="K483" s="293" t="s">
        <v>1274</v>
      </c>
      <c r="L483" s="305">
        <v>208.73</v>
      </c>
      <c r="M483" s="295"/>
      <c r="N483" s="295"/>
      <c r="O483" s="303">
        <v>15</v>
      </c>
      <c r="P483" s="8">
        <v>7</v>
      </c>
      <c r="Q483" s="29" t="s">
        <v>1845</v>
      </c>
      <c r="R483" s="303">
        <v>5</v>
      </c>
      <c r="S483" s="303">
        <v>4.5</v>
      </c>
      <c r="T483" s="306">
        <v>48</v>
      </c>
      <c r="U483" s="331">
        <v>5.9</v>
      </c>
      <c r="V483" s="303" t="s">
        <v>85</v>
      </c>
      <c r="W483" s="311">
        <v>56.1</v>
      </c>
      <c r="X483" s="307">
        <v>16.7</v>
      </c>
      <c r="Y483" s="306">
        <v>1900</v>
      </c>
      <c r="Z483" s="306" t="s">
        <v>2297</v>
      </c>
      <c r="AA483" s="306" t="s">
        <v>2988</v>
      </c>
      <c r="AB483" s="296" t="str">
        <f t="shared" si="30"/>
        <v>15x7, 5x4.5, 48 OS</v>
      </c>
      <c r="AC483" s="308" t="s">
        <v>85</v>
      </c>
      <c r="AD483" s="298" t="str">
        <f>IFERROR(VLOOKUP(AC483,ACCESSORIES!F:J,5,FALSE),"N/A")</f>
        <v>N/A</v>
      </c>
      <c r="AE483" s="308" t="s">
        <v>85</v>
      </c>
      <c r="AF483" s="309" t="s">
        <v>85</v>
      </c>
      <c r="AG483" s="308" t="s">
        <v>85</v>
      </c>
      <c r="AH483" s="308" t="s">
        <v>85</v>
      </c>
      <c r="AI483" s="299" t="str">
        <f>IFERROR(VLOOKUP(AH483,ACCESSORIES!F:J,5,FALSE),"N/A")</f>
        <v>N/A</v>
      </c>
      <c r="AJ483" s="309" t="s">
        <v>266</v>
      </c>
      <c r="AK483" s="309" t="s">
        <v>85</v>
      </c>
      <c r="AL483" s="40" t="str">
        <f>IFERROR(VLOOKUP(AK483,ACCESSORIES!F:J,5,FALSE),"N/A")</f>
        <v>N/A</v>
      </c>
      <c r="AM483" s="309" t="s">
        <v>85</v>
      </c>
      <c r="AN483" s="309">
        <v>14.9</v>
      </c>
      <c r="AO483" s="309">
        <v>145</v>
      </c>
      <c r="AP483" s="309">
        <v>23</v>
      </c>
      <c r="AQ483" s="309">
        <v>25</v>
      </c>
      <c r="AR483" s="309"/>
      <c r="AS483" s="309">
        <v>20</v>
      </c>
      <c r="AT483" s="309"/>
      <c r="AU483" s="309">
        <v>168</v>
      </c>
      <c r="AV483" s="309">
        <v>48</v>
      </c>
      <c r="AW483" s="309">
        <v>27</v>
      </c>
      <c r="AX483" s="81"/>
      <c r="AY483" s="309"/>
      <c r="AZ483" s="310" t="s">
        <v>85</v>
      </c>
      <c r="BA483" s="98" t="str">
        <f>IFERROR(VLOOKUP(AZ483,ACCESSORIES!F:J,5,FALSE),"N/A")</f>
        <v>N/A</v>
      </c>
      <c r="BB483" s="99" t="s">
        <v>85</v>
      </c>
      <c r="BC483" s="98" t="str">
        <f>IFERROR(VLOOKUP(BB483,ACCESSORIES!F:J,5,FALSE),"N/A")</f>
        <v>N/A</v>
      </c>
      <c r="BD483" s="310">
        <v>20.2</v>
      </c>
      <c r="BE483" s="309">
        <v>18</v>
      </c>
      <c r="BF483" s="309">
        <v>18</v>
      </c>
      <c r="BG483" s="309">
        <v>9.8000000000000007</v>
      </c>
      <c r="BH483" s="379">
        <f t="shared" si="31"/>
        <v>5.2032205612800003E-2</v>
      </c>
      <c r="BI483" s="303">
        <v>48</v>
      </c>
      <c r="BJ483" s="309" t="s">
        <v>3930</v>
      </c>
      <c r="BK483" s="80" t="s">
        <v>4050</v>
      </c>
      <c r="BL483" s="309" t="s">
        <v>2879</v>
      </c>
      <c r="BM483" s="309" t="s">
        <v>2880</v>
      </c>
      <c r="BN483" s="309" t="s">
        <v>2881</v>
      </c>
      <c r="BO483" s="309" t="s">
        <v>2882</v>
      </c>
      <c r="BP483" s="309"/>
      <c r="BQ483" s="309"/>
      <c r="BR483" s="309"/>
      <c r="BS483" s="309"/>
      <c r="BT483" s="309"/>
      <c r="BU483" s="309"/>
      <c r="BV483" s="309"/>
      <c r="BW483" s="309" t="s">
        <v>2553</v>
      </c>
      <c r="BX483" s="309"/>
      <c r="BY483" s="309" t="s">
        <v>2554</v>
      </c>
      <c r="BZ483" s="324" t="str">
        <f t="shared" ref="BZ483:BZ514" si="32">CONCATENATE("DISCONTINUED"," ","-"," ",D483,", ",O483,"x",P483,", ",IF(V483="N/A", "", CONCATENATE(V483, "/")),IF(T483&gt;0, CONCATENATE("+",T483), T483),"mm Offset, ",Q483,", ",W483,"mm Centerbore, ",PROPER(Z483), "", IF(BB483="N/A", "", CONCATENATE(", w/ ", BB483)))</f>
        <v>DISCONTINUED - MR501 VT-SPEC 2, 15x7, +48mm Offset, 5x4.5, 56.1mm Centerbore, Method Bronze</v>
      </c>
      <c r="CA483" s="324" t="s">
        <v>3880</v>
      </c>
      <c r="CB483" s="324" t="s">
        <v>3879</v>
      </c>
      <c r="CC483" s="313" t="str">
        <f t="shared" si="29"/>
        <v>RALLY (5XX)</v>
      </c>
    </row>
    <row r="484" spans="1:81" s="301" customFormat="1" ht="15.75" customHeight="1">
      <c r="A484" s="22">
        <f t="shared" si="28"/>
        <v>481</v>
      </c>
      <c r="B484" s="99" t="s">
        <v>84</v>
      </c>
      <c r="C484" s="29" t="s">
        <v>1094</v>
      </c>
      <c r="D484" s="303" t="s">
        <v>941</v>
      </c>
      <c r="E484" s="304" t="s">
        <v>3463</v>
      </c>
      <c r="F484" s="304" t="s">
        <v>2224</v>
      </c>
      <c r="G484" s="304"/>
      <c r="H484" s="363" t="s">
        <v>1023</v>
      </c>
      <c r="I484" s="336">
        <v>42736</v>
      </c>
      <c r="J484" s="302">
        <v>43705</v>
      </c>
      <c r="K484" s="293" t="s">
        <v>1274</v>
      </c>
      <c r="L484" s="305">
        <v>422.9</v>
      </c>
      <c r="M484" s="295"/>
      <c r="N484" s="295"/>
      <c r="O484" s="303">
        <v>20</v>
      </c>
      <c r="P484" s="8">
        <v>12</v>
      </c>
      <c r="Q484" s="29" t="s">
        <v>1764</v>
      </c>
      <c r="R484" s="303">
        <v>8</v>
      </c>
      <c r="S484" s="303">
        <v>180</v>
      </c>
      <c r="T484" s="306">
        <v>-52</v>
      </c>
      <c r="U484" s="331">
        <v>4.5</v>
      </c>
      <c r="V484" s="303" t="s">
        <v>85</v>
      </c>
      <c r="W484" s="311">
        <v>124.1</v>
      </c>
      <c r="X484" s="307">
        <v>55.2</v>
      </c>
      <c r="Y484" s="306">
        <v>3640</v>
      </c>
      <c r="Z484" s="306" t="s">
        <v>5463</v>
      </c>
      <c r="AA484" s="306" t="s">
        <v>2988</v>
      </c>
      <c r="AB484" s="296" t="str">
        <f t="shared" si="30"/>
        <v>20x12, 8x180, -52 OS</v>
      </c>
      <c r="AC484" s="308" t="s">
        <v>1618</v>
      </c>
      <c r="AD484" s="298">
        <f>IFERROR(VLOOKUP(AC484,ACCESSORIES!F:J,5,FALSE),"N/A")</f>
        <v>33</v>
      </c>
      <c r="AE484" s="308" t="s">
        <v>85</v>
      </c>
      <c r="AF484" s="309" t="s">
        <v>1888</v>
      </c>
      <c r="AG484" s="308" t="s">
        <v>85</v>
      </c>
      <c r="AH484" s="308" t="s">
        <v>1937</v>
      </c>
      <c r="AI484" s="299">
        <f>IFERROR(VLOOKUP(AH484,ACCESSORIES!F:J,5,FALSE),"N/A")</f>
        <v>1.1000000000000001</v>
      </c>
      <c r="AJ484" s="309" t="s">
        <v>1046</v>
      </c>
      <c r="AK484" s="309" t="s">
        <v>85</v>
      </c>
      <c r="AL484" s="40" t="str">
        <f>IFERROR(VLOOKUP(AK484,ACCESSORIES!F:J,5,FALSE),"N/A")</f>
        <v>N/A</v>
      </c>
      <c r="AM484" s="309" t="s">
        <v>85</v>
      </c>
      <c r="AN484" s="309">
        <v>15.8</v>
      </c>
      <c r="AO484" s="309">
        <v>206</v>
      </c>
      <c r="AP484" s="309">
        <v>3</v>
      </c>
      <c r="AQ484" s="309">
        <v>3</v>
      </c>
      <c r="AR484" s="309"/>
      <c r="AS484" s="309">
        <v>85</v>
      </c>
      <c r="AT484" s="309"/>
      <c r="AU484" s="309">
        <v>241</v>
      </c>
      <c r="AV484" s="309">
        <v>124.2</v>
      </c>
      <c r="AW484" s="309">
        <v>108.5</v>
      </c>
      <c r="AX484" s="81"/>
      <c r="AY484" s="309"/>
      <c r="AZ484" s="310" t="s">
        <v>85</v>
      </c>
      <c r="BA484" s="98" t="str">
        <f>IFERROR(VLOOKUP(AZ484,ACCESSORIES!F:J,5,FALSE),"N/A")</f>
        <v>N/A</v>
      </c>
      <c r="BB484" s="99" t="s">
        <v>85</v>
      </c>
      <c r="BC484" s="98" t="str">
        <f>IFERROR(VLOOKUP(BB484,ACCESSORIES!F:J,5,FALSE),"N/A")</f>
        <v>N/A</v>
      </c>
      <c r="BD484" s="310">
        <v>58.7</v>
      </c>
      <c r="BE484" s="309">
        <v>22.007874015748033</v>
      </c>
      <c r="BF484" s="309">
        <v>22.007874015748033</v>
      </c>
      <c r="BG484" s="309">
        <v>13.700787401574804</v>
      </c>
      <c r="BH484" s="379">
        <f t="shared" si="31"/>
        <v>0.108743388</v>
      </c>
      <c r="BI484" s="303">
        <v>16</v>
      </c>
      <c r="BJ484" s="309" t="s">
        <v>3930</v>
      </c>
      <c r="BK484" s="80" t="s">
        <v>4050</v>
      </c>
      <c r="BL484" s="309" t="s">
        <v>2875</v>
      </c>
      <c r="BM484" s="309" t="s">
        <v>2890</v>
      </c>
      <c r="BN484" s="309" t="s">
        <v>2819</v>
      </c>
      <c r="BO484" s="309" t="s">
        <v>2891</v>
      </c>
      <c r="BP484" s="309" t="s">
        <v>2889</v>
      </c>
      <c r="BQ484" s="309"/>
      <c r="BR484" s="309"/>
      <c r="BS484" s="309"/>
      <c r="BT484" s="309"/>
      <c r="BU484" s="309"/>
      <c r="BV484" s="309"/>
      <c r="BW484" s="309" t="s">
        <v>2563</v>
      </c>
      <c r="BX484" s="309"/>
      <c r="BY484" s="309" t="s">
        <v>2564</v>
      </c>
      <c r="BZ484" s="324" t="str">
        <f t="shared" si="32"/>
        <v>DISCONTINUED - MR610 Con 6, 20x12, -52mm Offset, 8x180, 124.1mm Centerbore, Method Bronze - Matte Black Lip</v>
      </c>
      <c r="CA484" s="324" t="s">
        <v>3880</v>
      </c>
      <c r="CB484" s="324" t="s">
        <v>3879</v>
      </c>
      <c r="CC484" s="313" t="str">
        <f t="shared" si="29"/>
        <v>DISCO (6XX)</v>
      </c>
    </row>
    <row r="485" spans="1:81" s="301" customFormat="1" ht="15.75" customHeight="1">
      <c r="A485" s="22">
        <f t="shared" si="28"/>
        <v>482</v>
      </c>
      <c r="B485" s="99" t="s">
        <v>84</v>
      </c>
      <c r="C485" s="29" t="s">
        <v>1094</v>
      </c>
      <c r="D485" s="303" t="s">
        <v>941</v>
      </c>
      <c r="E485" s="304" t="s">
        <v>3464</v>
      </c>
      <c r="F485" s="304" t="s">
        <v>2224</v>
      </c>
      <c r="G485" s="304"/>
      <c r="H485" s="363" t="s">
        <v>1022</v>
      </c>
      <c r="I485" s="336">
        <v>42736</v>
      </c>
      <c r="J485" s="302">
        <v>43705</v>
      </c>
      <c r="K485" s="293" t="s">
        <v>1274</v>
      </c>
      <c r="L485" s="305">
        <v>410.8</v>
      </c>
      <c r="M485" s="295"/>
      <c r="N485" s="295"/>
      <c r="O485" s="303">
        <v>20</v>
      </c>
      <c r="P485" s="8">
        <v>12</v>
      </c>
      <c r="Q485" s="29" t="s">
        <v>1764</v>
      </c>
      <c r="R485" s="303">
        <v>8</v>
      </c>
      <c r="S485" s="303">
        <v>180</v>
      </c>
      <c r="T485" s="306">
        <v>-52</v>
      </c>
      <c r="U485" s="331">
        <v>4.5</v>
      </c>
      <c r="V485" s="303" t="s">
        <v>85</v>
      </c>
      <c r="W485" s="311">
        <v>124.1</v>
      </c>
      <c r="X485" s="307">
        <v>55.2</v>
      </c>
      <c r="Y485" s="306">
        <v>3640</v>
      </c>
      <c r="Z485" s="306" t="s">
        <v>2294</v>
      </c>
      <c r="AA485" s="306" t="s">
        <v>2987</v>
      </c>
      <c r="AB485" s="296" t="str">
        <f t="shared" si="30"/>
        <v>20x12, 8x180, -52 OS</v>
      </c>
      <c r="AC485" s="308" t="s">
        <v>1618</v>
      </c>
      <c r="AD485" s="298">
        <f>IFERROR(VLOOKUP(AC485,ACCESSORIES!F:J,5,FALSE),"N/A")</f>
        <v>33</v>
      </c>
      <c r="AE485" s="308" t="s">
        <v>85</v>
      </c>
      <c r="AF485" s="309" t="s">
        <v>1888</v>
      </c>
      <c r="AG485" s="308" t="s">
        <v>85</v>
      </c>
      <c r="AH485" s="308" t="s">
        <v>1937</v>
      </c>
      <c r="AI485" s="299">
        <f>IFERROR(VLOOKUP(AH485,ACCESSORIES!F:J,5,FALSE),"N/A")</f>
        <v>1.1000000000000001</v>
      </c>
      <c r="AJ485" s="309" t="s">
        <v>1046</v>
      </c>
      <c r="AK485" s="309" t="s">
        <v>85</v>
      </c>
      <c r="AL485" s="40" t="str">
        <f>IFERROR(VLOOKUP(AK485,ACCESSORIES!F:J,5,FALSE),"N/A")</f>
        <v>N/A</v>
      </c>
      <c r="AM485" s="309" t="s">
        <v>85</v>
      </c>
      <c r="AN485" s="309">
        <v>15.8</v>
      </c>
      <c r="AO485" s="309">
        <v>206</v>
      </c>
      <c r="AP485" s="309">
        <v>3</v>
      </c>
      <c r="AQ485" s="309">
        <v>3</v>
      </c>
      <c r="AR485" s="309"/>
      <c r="AS485" s="309">
        <v>85</v>
      </c>
      <c r="AT485" s="309"/>
      <c r="AU485" s="309">
        <v>241</v>
      </c>
      <c r="AV485" s="309">
        <v>124.2</v>
      </c>
      <c r="AW485" s="309">
        <v>108.5</v>
      </c>
      <c r="AX485" s="81"/>
      <c r="AY485" s="309"/>
      <c r="AZ485" s="310" t="s">
        <v>85</v>
      </c>
      <c r="BA485" s="98" t="str">
        <f>IFERROR(VLOOKUP(AZ485,ACCESSORIES!F:J,5,FALSE),"N/A")</f>
        <v>N/A</v>
      </c>
      <c r="BB485" s="99" t="s">
        <v>85</v>
      </c>
      <c r="BC485" s="98" t="str">
        <f>IFERROR(VLOOKUP(BB485,ACCESSORIES!F:J,5,FALSE),"N/A")</f>
        <v>N/A</v>
      </c>
      <c r="BD485" s="310">
        <v>58.7</v>
      </c>
      <c r="BE485" s="309">
        <v>22.007874015748033</v>
      </c>
      <c r="BF485" s="309">
        <v>22.007874015748033</v>
      </c>
      <c r="BG485" s="309">
        <v>13.700787401574804</v>
      </c>
      <c r="BH485" s="379">
        <f t="shared" si="31"/>
        <v>0.108743388</v>
      </c>
      <c r="BI485" s="303">
        <v>16</v>
      </c>
      <c r="BJ485" s="309" t="s">
        <v>3930</v>
      </c>
      <c r="BK485" s="80" t="s">
        <v>4050</v>
      </c>
      <c r="BL485" s="309" t="s">
        <v>2875</v>
      </c>
      <c r="BM485" s="309" t="s">
        <v>2890</v>
      </c>
      <c r="BN485" s="309" t="s">
        <v>2819</v>
      </c>
      <c r="BO485" s="309" t="s">
        <v>2891</v>
      </c>
      <c r="BP485" s="309" t="s">
        <v>2889</v>
      </c>
      <c r="BQ485" s="309"/>
      <c r="BR485" s="309"/>
      <c r="BS485" s="309"/>
      <c r="BT485" s="309"/>
      <c r="BU485" s="309"/>
      <c r="BV485" s="309"/>
      <c r="BW485" s="309" t="s">
        <v>2565</v>
      </c>
      <c r="BX485" s="309"/>
      <c r="BY485" s="309" t="s">
        <v>2566</v>
      </c>
      <c r="BZ485" s="324" t="str">
        <f t="shared" si="32"/>
        <v>DISCONTINUED - MR610 Con 6, 20x12, -52mm Offset, 8x180, 124.1mm Centerbore, Matte Black</v>
      </c>
      <c r="CA485" s="324" t="s">
        <v>3880</v>
      </c>
      <c r="CB485" s="324" t="s">
        <v>3879</v>
      </c>
      <c r="CC485" s="313" t="str">
        <f t="shared" si="29"/>
        <v>DISCO (6XX)</v>
      </c>
    </row>
    <row r="486" spans="1:81" s="301" customFormat="1" ht="15.75" customHeight="1">
      <c r="A486" s="22">
        <f t="shared" si="28"/>
        <v>483</v>
      </c>
      <c r="B486" s="99" t="s">
        <v>3051</v>
      </c>
      <c r="C486" s="29" t="s">
        <v>3035</v>
      </c>
      <c r="D486" s="303" t="s">
        <v>3036</v>
      </c>
      <c r="E486" s="304" t="s">
        <v>3465</v>
      </c>
      <c r="F486" s="304" t="s">
        <v>1129</v>
      </c>
      <c r="G486" s="304"/>
      <c r="H486" s="363" t="s">
        <v>3124</v>
      </c>
      <c r="I486" s="336">
        <v>43497</v>
      </c>
      <c r="J486" s="302">
        <v>43705</v>
      </c>
      <c r="K486" s="293" t="s">
        <v>1274</v>
      </c>
      <c r="L486" s="305">
        <v>219.26</v>
      </c>
      <c r="M486" s="295"/>
      <c r="N486" s="295"/>
      <c r="O486" s="303">
        <v>14</v>
      </c>
      <c r="P486" s="8">
        <v>7</v>
      </c>
      <c r="Q486" s="29" t="s">
        <v>1743</v>
      </c>
      <c r="R486" s="303">
        <v>4</v>
      </c>
      <c r="S486" s="303">
        <v>110</v>
      </c>
      <c r="T486" s="306">
        <v>10</v>
      </c>
      <c r="U486" s="331">
        <v>4</v>
      </c>
      <c r="V486" s="303" t="s">
        <v>3028</v>
      </c>
      <c r="W486" s="311">
        <v>84</v>
      </c>
      <c r="X486" s="307">
        <v>17</v>
      </c>
      <c r="Y486" s="306">
        <v>1200</v>
      </c>
      <c r="Z486" s="306" t="s">
        <v>5458</v>
      </c>
      <c r="AA486" s="306" t="s">
        <v>2992</v>
      </c>
      <c r="AB486" s="296" t="str">
        <f t="shared" si="30"/>
        <v>14x7, 4x110, 10 OS</v>
      </c>
      <c r="AC486" s="308" t="s">
        <v>3044</v>
      </c>
      <c r="AD486" s="298">
        <f>IFERROR(VLOOKUP(AC486,ACCESSORIES!F:J,5,FALSE),"N/A")</f>
        <v>14.454000000000002</v>
      </c>
      <c r="AE486" s="308" t="s">
        <v>85</v>
      </c>
      <c r="AF486" s="309" t="s">
        <v>3047</v>
      </c>
      <c r="AG486" s="308" t="s">
        <v>85</v>
      </c>
      <c r="AH486" s="308" t="s">
        <v>85</v>
      </c>
      <c r="AI486" s="299" t="str">
        <f>IFERROR(VLOOKUP(AH486,ACCESSORIES!F:J,5,FALSE),"N/A")</f>
        <v>N/A</v>
      </c>
      <c r="AJ486" s="309" t="s">
        <v>266</v>
      </c>
      <c r="AK486" s="309" t="s">
        <v>85</v>
      </c>
      <c r="AL486" s="40" t="str">
        <f>IFERROR(VLOOKUP(AK486,ACCESSORIES!F:J,5,FALSE),"N/A")</f>
        <v>N/A</v>
      </c>
      <c r="AM486" s="309" t="s">
        <v>85</v>
      </c>
      <c r="AN486" s="309">
        <v>14.5</v>
      </c>
      <c r="AO486" s="309">
        <v>145</v>
      </c>
      <c r="AP486" s="309">
        <v>27</v>
      </c>
      <c r="AQ486" s="309">
        <v>35</v>
      </c>
      <c r="AR486" s="309"/>
      <c r="AS486" s="309" t="s">
        <v>3123</v>
      </c>
      <c r="AT486" s="309"/>
      <c r="AU486" s="309">
        <v>163</v>
      </c>
      <c r="AV486" s="309">
        <v>80</v>
      </c>
      <c r="AW486" s="309">
        <v>51</v>
      </c>
      <c r="AX486" s="81"/>
      <c r="AY486" s="309"/>
      <c r="AZ486" s="310" t="s">
        <v>3042</v>
      </c>
      <c r="BA486" s="98" t="str">
        <f>IFERROR(VLOOKUP(AZ486,ACCESSORIES!F:J,5,FALSE),"N/A")</f>
        <v>N/A</v>
      </c>
      <c r="BB486" s="99" t="s">
        <v>3041</v>
      </c>
      <c r="BC486" s="98" t="str">
        <f>IFERROR(VLOOKUP(BB486,ACCESSORIES!F:J,5,FALSE),"N/A")</f>
        <v>N/A</v>
      </c>
      <c r="BD486" s="310">
        <v>20.5</v>
      </c>
      <c r="BE486" s="309">
        <v>15</v>
      </c>
      <c r="BF486" s="309">
        <v>15</v>
      </c>
      <c r="BG486" s="309">
        <v>8</v>
      </c>
      <c r="BH486" s="379">
        <f t="shared" si="31"/>
        <v>2.9496715199999999E-2</v>
      </c>
      <c r="BI486" s="303">
        <v>57</v>
      </c>
      <c r="BJ486" s="309" t="s">
        <v>3930</v>
      </c>
      <c r="BK486" s="80" t="s">
        <v>4050</v>
      </c>
      <c r="BL486" s="309"/>
      <c r="BM486" s="309"/>
      <c r="BN486" s="309"/>
      <c r="BO486" s="309"/>
      <c r="BP486" s="309"/>
      <c r="BQ486" s="309"/>
      <c r="BR486" s="309"/>
      <c r="BS486" s="309"/>
      <c r="BT486" s="309"/>
      <c r="BU486" s="309"/>
      <c r="BV486" s="309"/>
      <c r="BW486" s="309"/>
      <c r="BX486" s="309"/>
      <c r="BY486" s="309"/>
      <c r="BZ486" s="324" t="str">
        <f t="shared" si="32"/>
        <v>DISCONTINUED - GZ801 LiteLoc, 14x7, 4+3/+10mm Offset, 4x110, 84mm Centerbore, Gloss Titanium - Matte Black Ring, w/ BH-H2020M</v>
      </c>
      <c r="CA486" s="324" t="s">
        <v>3880</v>
      </c>
      <c r="CB486" s="324" t="s">
        <v>3879</v>
      </c>
      <c r="CC486" s="313" t="str">
        <f t="shared" si="29"/>
        <v>GMZ (8XX)</v>
      </c>
    </row>
    <row r="487" spans="1:81" s="301" customFormat="1" ht="15.75" customHeight="1">
      <c r="A487" s="22">
        <f t="shared" si="28"/>
        <v>484</v>
      </c>
      <c r="B487" s="99" t="s">
        <v>3051</v>
      </c>
      <c r="C487" s="29" t="s">
        <v>3035</v>
      </c>
      <c r="D487" s="303" t="s">
        <v>3038</v>
      </c>
      <c r="E487" s="304" t="s">
        <v>3466</v>
      </c>
      <c r="F487" s="304" t="s">
        <v>1129</v>
      </c>
      <c r="G487" s="304"/>
      <c r="H487" s="363" t="s">
        <v>3130</v>
      </c>
      <c r="I487" s="336">
        <v>43497</v>
      </c>
      <c r="J487" s="302">
        <v>43705</v>
      </c>
      <c r="K487" s="293" t="s">
        <v>1274</v>
      </c>
      <c r="L487" s="305">
        <v>219.26</v>
      </c>
      <c r="M487" s="295"/>
      <c r="N487" s="295"/>
      <c r="O487" s="303">
        <v>14</v>
      </c>
      <c r="P487" s="8">
        <v>7</v>
      </c>
      <c r="Q487" s="29" t="s">
        <v>1743</v>
      </c>
      <c r="R487" s="303">
        <v>4</v>
      </c>
      <c r="S487" s="303">
        <v>110</v>
      </c>
      <c r="T487" s="306">
        <v>38</v>
      </c>
      <c r="U487" s="331">
        <v>5.4</v>
      </c>
      <c r="V487" s="303" t="s">
        <v>186</v>
      </c>
      <c r="W487" s="311">
        <v>84</v>
      </c>
      <c r="X487" s="307">
        <v>16</v>
      </c>
      <c r="Y487" s="306">
        <v>1400</v>
      </c>
      <c r="Z487" s="306" t="s">
        <v>5461</v>
      </c>
      <c r="AA487" s="306" t="s">
        <v>2987</v>
      </c>
      <c r="AB487" s="296" t="str">
        <f t="shared" si="30"/>
        <v>14x7, 4x110, 38 OS</v>
      </c>
      <c r="AC487" s="308" t="s">
        <v>3044</v>
      </c>
      <c r="AD487" s="298">
        <f>IFERROR(VLOOKUP(AC487,ACCESSORIES!F:J,5,FALSE),"N/A")</f>
        <v>14.454000000000002</v>
      </c>
      <c r="AE487" s="308" t="s">
        <v>85</v>
      </c>
      <c r="AF487" s="309" t="s">
        <v>3047</v>
      </c>
      <c r="AG487" s="308" t="s">
        <v>85</v>
      </c>
      <c r="AH487" s="308" t="s">
        <v>85</v>
      </c>
      <c r="AI487" s="299" t="str">
        <f>IFERROR(VLOOKUP(AH487,ACCESSORIES!F:J,5,FALSE),"N/A")</f>
        <v>N/A</v>
      </c>
      <c r="AJ487" s="309" t="s">
        <v>266</v>
      </c>
      <c r="AK487" s="309" t="s">
        <v>85</v>
      </c>
      <c r="AL487" s="40" t="str">
        <f>IFERROR(VLOOKUP(AK487,ACCESSORIES!F:J,5,FALSE),"N/A")</f>
        <v>N/A</v>
      </c>
      <c r="AM487" s="309" t="s">
        <v>85</v>
      </c>
      <c r="AN487" s="309">
        <v>13</v>
      </c>
      <c r="AO487" s="309">
        <v>150</v>
      </c>
      <c r="AP487" s="309">
        <v>17</v>
      </c>
      <c r="AQ487" s="309">
        <v>20</v>
      </c>
      <c r="AR487" s="309"/>
      <c r="AS487" s="309" t="s">
        <v>3123</v>
      </c>
      <c r="AT487" s="309"/>
      <c r="AU487" s="309">
        <v>157</v>
      </c>
      <c r="AV487" s="309">
        <v>60</v>
      </c>
      <c r="AW487" s="309">
        <v>47</v>
      </c>
      <c r="AX487" s="81"/>
      <c r="AY487" s="309"/>
      <c r="AZ487" s="310" t="s">
        <v>3042</v>
      </c>
      <c r="BA487" s="98" t="str">
        <f>IFERROR(VLOOKUP(AZ487,ACCESSORIES!F:J,5,FALSE),"N/A")</f>
        <v>N/A</v>
      </c>
      <c r="BB487" s="99" t="s">
        <v>3041</v>
      </c>
      <c r="BC487" s="98" t="str">
        <f>IFERROR(VLOOKUP(BB487,ACCESSORIES!F:J,5,FALSE),"N/A")</f>
        <v>N/A</v>
      </c>
      <c r="BD487" s="310">
        <v>19.5</v>
      </c>
      <c r="BE487" s="309">
        <v>15</v>
      </c>
      <c r="BF487" s="309">
        <v>15</v>
      </c>
      <c r="BG487" s="309">
        <v>8</v>
      </c>
      <c r="BH487" s="379">
        <f t="shared" si="31"/>
        <v>2.9496715199999999E-2</v>
      </c>
      <c r="BI487" s="303">
        <v>57</v>
      </c>
      <c r="BJ487" s="309" t="s">
        <v>3930</v>
      </c>
      <c r="BK487" s="80" t="s">
        <v>4050</v>
      </c>
      <c r="BL487" s="309"/>
      <c r="BM487" s="309"/>
      <c r="BN487" s="309"/>
      <c r="BO487" s="309"/>
      <c r="BP487" s="309"/>
      <c r="BQ487" s="309"/>
      <c r="BR487" s="309"/>
      <c r="BS487" s="309"/>
      <c r="BT487" s="309"/>
      <c r="BU487" s="309"/>
      <c r="BV487" s="309"/>
      <c r="BW487" s="309"/>
      <c r="BX487" s="309"/>
      <c r="BY487" s="309"/>
      <c r="BZ487" s="324" t="str">
        <f t="shared" si="32"/>
        <v>DISCONTINUED - GZ803 Casino Beadlock, 14x7, 5+2/+38mm Offset, 4x110, 84mm Centerbore, Bronze - Matte Black Ring, w/ BH-H2020M</v>
      </c>
      <c r="CA487" s="324" t="s">
        <v>3880</v>
      </c>
      <c r="CB487" s="324" t="s">
        <v>3879</v>
      </c>
      <c r="CC487" s="313" t="str">
        <f t="shared" si="29"/>
        <v>GMZ (8XX)</v>
      </c>
    </row>
    <row r="488" spans="1:81" s="301" customFormat="1" ht="15.75" customHeight="1">
      <c r="A488" s="22">
        <f t="shared" si="28"/>
        <v>485</v>
      </c>
      <c r="B488" s="99" t="s">
        <v>3051</v>
      </c>
      <c r="C488" s="29" t="s">
        <v>3035</v>
      </c>
      <c r="D488" s="303" t="s">
        <v>3039</v>
      </c>
      <c r="E488" s="304" t="s">
        <v>3467</v>
      </c>
      <c r="F488" s="304"/>
      <c r="G488" s="304"/>
      <c r="H488" s="363" t="s">
        <v>3137</v>
      </c>
      <c r="I488" s="336">
        <v>43497</v>
      </c>
      <c r="J488" s="302">
        <v>43705</v>
      </c>
      <c r="K488" s="293" t="s">
        <v>1274</v>
      </c>
      <c r="L488" s="305">
        <v>143.05000000000001</v>
      </c>
      <c r="M488" s="295"/>
      <c r="N488" s="295"/>
      <c r="O488" s="303">
        <v>14</v>
      </c>
      <c r="P488" s="8">
        <v>8</v>
      </c>
      <c r="Q488" s="29" t="s">
        <v>1743</v>
      </c>
      <c r="R488" s="303">
        <v>4</v>
      </c>
      <c r="S488" s="303">
        <v>110</v>
      </c>
      <c r="T488" s="306">
        <v>0</v>
      </c>
      <c r="U488" s="331">
        <v>4.4000000000000004</v>
      </c>
      <c r="V488" s="303" t="s">
        <v>3034</v>
      </c>
      <c r="W488" s="311">
        <v>84</v>
      </c>
      <c r="X488" s="307">
        <v>13.5</v>
      </c>
      <c r="Y488" s="306">
        <v>1000</v>
      </c>
      <c r="Z488" s="306" t="s">
        <v>3153</v>
      </c>
      <c r="AA488" s="306" t="s">
        <v>3154</v>
      </c>
      <c r="AB488" s="296" t="str">
        <f t="shared" si="30"/>
        <v>14x8, 4x110, 0 OS</v>
      </c>
      <c r="AC488" s="308" t="s">
        <v>3044</v>
      </c>
      <c r="AD488" s="298">
        <f>IFERROR(VLOOKUP(AC488,ACCESSORIES!F:J,5,FALSE),"N/A")</f>
        <v>14.454000000000002</v>
      </c>
      <c r="AE488" s="308" t="s">
        <v>85</v>
      </c>
      <c r="AF488" s="309" t="s">
        <v>3047</v>
      </c>
      <c r="AG488" s="308" t="s">
        <v>85</v>
      </c>
      <c r="AH488" s="308" t="s">
        <v>85</v>
      </c>
      <c r="AI488" s="299" t="str">
        <f>IFERROR(VLOOKUP(AH488,ACCESSORIES!F:J,5,FALSE),"N/A")</f>
        <v>N/A</v>
      </c>
      <c r="AJ488" s="309" t="s">
        <v>3029</v>
      </c>
      <c r="AK488" s="309" t="s">
        <v>3030</v>
      </c>
      <c r="AL488" s="40" t="str">
        <f>IFERROR(VLOOKUP(AK488,ACCESSORIES!F:J,5,FALSE),"N/A")</f>
        <v>N/A</v>
      </c>
      <c r="AM488" s="309" t="s">
        <v>3030</v>
      </c>
      <c r="AN488" s="309">
        <v>13</v>
      </c>
      <c r="AO488" s="309">
        <v>150</v>
      </c>
      <c r="AP488" s="309">
        <v>15</v>
      </c>
      <c r="AQ488" s="309">
        <v>17</v>
      </c>
      <c r="AR488" s="309"/>
      <c r="AS488" s="309" t="s">
        <v>3031</v>
      </c>
      <c r="AT488" s="309"/>
      <c r="AU488" s="309">
        <v>164</v>
      </c>
      <c r="AV488" s="309">
        <v>60</v>
      </c>
      <c r="AW488" s="309">
        <v>48</v>
      </c>
      <c r="AX488" s="81"/>
      <c r="AY488" s="309"/>
      <c r="AZ488" s="310" t="s">
        <v>85</v>
      </c>
      <c r="BA488" s="98" t="str">
        <f>IFERROR(VLOOKUP(AZ488,ACCESSORIES!F:J,5,FALSE),"N/A")</f>
        <v>N/A</v>
      </c>
      <c r="BB488" s="99" t="s">
        <v>85</v>
      </c>
      <c r="BC488" s="98" t="str">
        <f>IFERROR(VLOOKUP(BB488,ACCESSORIES!F:J,5,FALSE),"N/A")</f>
        <v>N/A</v>
      </c>
      <c r="BD488" s="310">
        <v>17</v>
      </c>
      <c r="BE488" s="309">
        <v>16</v>
      </c>
      <c r="BF488" s="309">
        <v>16</v>
      </c>
      <c r="BG488" s="309">
        <v>9</v>
      </c>
      <c r="BH488" s="379">
        <f t="shared" si="31"/>
        <v>3.7755795456000003E-2</v>
      </c>
      <c r="BI488" s="303">
        <v>57</v>
      </c>
      <c r="BJ488" s="309" t="s">
        <v>3930</v>
      </c>
      <c r="BK488" s="80" t="s">
        <v>4050</v>
      </c>
      <c r="BL488" s="309"/>
      <c r="BM488" s="309"/>
      <c r="BN488" s="309"/>
      <c r="BO488" s="309"/>
      <c r="BP488" s="309"/>
      <c r="BQ488" s="309"/>
      <c r="BR488" s="309"/>
      <c r="BS488" s="309"/>
      <c r="BT488" s="309"/>
      <c r="BU488" s="309"/>
      <c r="BV488" s="309"/>
      <c r="BW488" s="309"/>
      <c r="BX488" s="309"/>
      <c r="BY488" s="309"/>
      <c r="BZ488" s="324" t="str">
        <f t="shared" si="32"/>
        <v xml:space="preserve">DISCONTINUED - GZ804 Casino, 14x8, 4+4/0mm Offset, 4x110, 84mm Centerbore, Bronze  </v>
      </c>
      <c r="CA488" s="324" t="s">
        <v>3880</v>
      </c>
      <c r="CB488" s="324" t="s">
        <v>3879</v>
      </c>
      <c r="CC488" s="313" t="str">
        <f t="shared" si="29"/>
        <v>GMZ (8XX)</v>
      </c>
    </row>
    <row r="489" spans="1:81" s="301" customFormat="1" ht="15.75" customHeight="1">
      <c r="A489" s="22">
        <f t="shared" si="28"/>
        <v>486</v>
      </c>
      <c r="B489" s="99" t="s">
        <v>3051</v>
      </c>
      <c r="C489" s="29" t="s">
        <v>3035</v>
      </c>
      <c r="D489" s="303" t="s">
        <v>3039</v>
      </c>
      <c r="E489" s="304" t="s">
        <v>3468</v>
      </c>
      <c r="F489" s="304"/>
      <c r="G489" s="304"/>
      <c r="H489" s="363" t="s">
        <v>3140</v>
      </c>
      <c r="I489" s="336">
        <v>43497</v>
      </c>
      <c r="J489" s="302">
        <v>43705</v>
      </c>
      <c r="K489" s="293" t="s">
        <v>1274</v>
      </c>
      <c r="L489" s="305">
        <v>158.63</v>
      </c>
      <c r="M489" s="295"/>
      <c r="N489" s="295"/>
      <c r="O489" s="303">
        <v>14</v>
      </c>
      <c r="P489" s="8">
        <v>10</v>
      </c>
      <c r="Q489" s="29" t="s">
        <v>1743</v>
      </c>
      <c r="R489" s="303">
        <v>4</v>
      </c>
      <c r="S489" s="303">
        <v>110</v>
      </c>
      <c r="T489" s="306">
        <v>0</v>
      </c>
      <c r="U489" s="331">
        <v>5.4</v>
      </c>
      <c r="V489" s="303" t="s">
        <v>3032</v>
      </c>
      <c r="W489" s="311">
        <v>84</v>
      </c>
      <c r="X489" s="307">
        <v>15.15</v>
      </c>
      <c r="Y489" s="306">
        <v>1000</v>
      </c>
      <c r="Z489" s="306" t="s">
        <v>3153</v>
      </c>
      <c r="AA489" s="306" t="s">
        <v>3154</v>
      </c>
      <c r="AB489" s="296" t="str">
        <f t="shared" si="30"/>
        <v>14x10, 4x110, 0 OS</v>
      </c>
      <c r="AC489" s="308" t="s">
        <v>3044</v>
      </c>
      <c r="AD489" s="298">
        <f>IFERROR(VLOOKUP(AC489,ACCESSORIES!F:J,5,FALSE),"N/A")</f>
        <v>14.454000000000002</v>
      </c>
      <c r="AE489" s="308" t="s">
        <v>85</v>
      </c>
      <c r="AF489" s="309" t="s">
        <v>3047</v>
      </c>
      <c r="AG489" s="308" t="s">
        <v>85</v>
      </c>
      <c r="AH489" s="308" t="s">
        <v>85</v>
      </c>
      <c r="AI489" s="299" t="str">
        <f>IFERROR(VLOOKUP(AH489,ACCESSORIES!F:J,5,FALSE),"N/A")</f>
        <v>N/A</v>
      </c>
      <c r="AJ489" s="309" t="s">
        <v>3029</v>
      </c>
      <c r="AK489" s="309" t="s">
        <v>3030</v>
      </c>
      <c r="AL489" s="40" t="str">
        <f>IFERROR(VLOOKUP(AK489,ACCESSORIES!F:J,5,FALSE),"N/A")</f>
        <v>N/A</v>
      </c>
      <c r="AM489" s="309" t="s">
        <v>3030</v>
      </c>
      <c r="AN489" s="309">
        <v>13</v>
      </c>
      <c r="AO489" s="309">
        <v>150</v>
      </c>
      <c r="AP489" s="309">
        <v>18</v>
      </c>
      <c r="AQ489" s="309">
        <v>22</v>
      </c>
      <c r="AR489" s="309"/>
      <c r="AS489" s="309" t="s">
        <v>3031</v>
      </c>
      <c r="AT489" s="309"/>
      <c r="AU489" s="309">
        <v>162</v>
      </c>
      <c r="AV489" s="309">
        <v>60</v>
      </c>
      <c r="AW489" s="309">
        <v>48</v>
      </c>
      <c r="AX489" s="81"/>
      <c r="AY489" s="309"/>
      <c r="AZ489" s="310" t="s">
        <v>85</v>
      </c>
      <c r="BA489" s="98" t="str">
        <f>IFERROR(VLOOKUP(AZ489,ACCESSORIES!F:J,5,FALSE),"N/A")</f>
        <v>N/A</v>
      </c>
      <c r="BB489" s="99" t="s">
        <v>85</v>
      </c>
      <c r="BC489" s="98" t="str">
        <f>IFERROR(VLOOKUP(BB489,ACCESSORIES!F:J,5,FALSE),"N/A")</f>
        <v>N/A</v>
      </c>
      <c r="BD489" s="310">
        <v>18.649999999999999</v>
      </c>
      <c r="BE489" s="309">
        <v>15</v>
      </c>
      <c r="BF489" s="309">
        <v>15</v>
      </c>
      <c r="BG489" s="309">
        <v>11</v>
      </c>
      <c r="BH489" s="379">
        <f t="shared" si="31"/>
        <v>4.0557983399999997E-2</v>
      </c>
      <c r="BI489" s="303">
        <v>57</v>
      </c>
      <c r="BJ489" s="309" t="s">
        <v>3930</v>
      </c>
      <c r="BK489" s="80" t="s">
        <v>4050</v>
      </c>
      <c r="BL489" s="309"/>
      <c r="BM489" s="309"/>
      <c r="BN489" s="309"/>
      <c r="BO489" s="309"/>
      <c r="BP489" s="309"/>
      <c r="BQ489" s="309"/>
      <c r="BR489" s="309"/>
      <c r="BS489" s="309"/>
      <c r="BT489" s="309"/>
      <c r="BU489" s="309"/>
      <c r="BV489" s="309"/>
      <c r="BW489" s="309"/>
      <c r="BX489" s="309"/>
      <c r="BY489" s="309"/>
      <c r="BZ489" s="324" t="str">
        <f t="shared" si="32"/>
        <v xml:space="preserve">DISCONTINUED - GZ804 Casino, 14x10, 5+5/0mm Offset, 4x110, 84mm Centerbore, Bronze  </v>
      </c>
      <c r="CA489" s="324" t="s">
        <v>3880</v>
      </c>
      <c r="CB489" s="324" t="s">
        <v>3879</v>
      </c>
      <c r="CC489" s="313" t="str">
        <f t="shared" si="29"/>
        <v>GMZ (8XX)</v>
      </c>
    </row>
    <row r="490" spans="1:81" s="301" customFormat="1" ht="15.75" customHeight="1">
      <c r="A490" s="22">
        <f t="shared" si="28"/>
        <v>487</v>
      </c>
      <c r="B490" s="99" t="s">
        <v>84</v>
      </c>
      <c r="C490" s="29" t="s">
        <v>1090</v>
      </c>
      <c r="D490" s="303" t="s">
        <v>1111</v>
      </c>
      <c r="E490" s="304" t="s">
        <v>3522</v>
      </c>
      <c r="F490" s="304" t="s">
        <v>1129</v>
      </c>
      <c r="G490" s="304"/>
      <c r="H490" s="363" t="s">
        <v>839</v>
      </c>
      <c r="I490" s="336">
        <v>43466</v>
      </c>
      <c r="J490" s="302">
        <v>43706</v>
      </c>
      <c r="K490" s="293" t="s">
        <v>1274</v>
      </c>
      <c r="L490" s="305">
        <v>349.09</v>
      </c>
      <c r="M490" s="295"/>
      <c r="N490" s="295"/>
      <c r="O490" s="303">
        <v>15</v>
      </c>
      <c r="P490" s="8">
        <v>4.5</v>
      </c>
      <c r="Q490" s="29" t="s">
        <v>1753</v>
      </c>
      <c r="R490" s="303">
        <v>5</v>
      </c>
      <c r="S490" s="303">
        <v>205</v>
      </c>
      <c r="T490" s="306">
        <v>-25</v>
      </c>
      <c r="U490" s="331">
        <v>1.75</v>
      </c>
      <c r="V490" s="303" t="s">
        <v>85</v>
      </c>
      <c r="W490" s="311">
        <v>160</v>
      </c>
      <c r="X490" s="307">
        <v>21.8</v>
      </c>
      <c r="Y490" s="306">
        <v>1600</v>
      </c>
      <c r="Z490" s="306" t="s">
        <v>5480</v>
      </c>
      <c r="AA490" s="306" t="s">
        <v>196</v>
      </c>
      <c r="AB490" s="296" t="str">
        <f t="shared" si="30"/>
        <v>15x4.5, 5x205, -25 OS</v>
      </c>
      <c r="AC490" s="308" t="s">
        <v>85</v>
      </c>
      <c r="AD490" s="298" t="str">
        <f>IFERROR(VLOOKUP(AC490,ACCESSORIES!F:J,5,FALSE),"N/A")</f>
        <v>N/A</v>
      </c>
      <c r="AE490" s="308" t="s">
        <v>85</v>
      </c>
      <c r="AF490" s="309" t="s">
        <v>85</v>
      </c>
      <c r="AG490" s="308" t="s">
        <v>85</v>
      </c>
      <c r="AH490" s="308" t="s">
        <v>85</v>
      </c>
      <c r="AI490" s="299" t="str">
        <f>IFERROR(VLOOKUP(AH490,ACCESSORIES!F:J,5,FALSE),"N/A")</f>
        <v>N/A</v>
      </c>
      <c r="AJ490" s="309" t="s">
        <v>266</v>
      </c>
      <c r="AK490" s="309" t="s">
        <v>85</v>
      </c>
      <c r="AL490" s="40" t="str">
        <f>IFERROR(VLOOKUP(AK490,ACCESSORIES!F:J,5,FALSE),"N/A")</f>
        <v>N/A</v>
      </c>
      <c r="AM490" s="309" t="s">
        <v>85</v>
      </c>
      <c r="AN490" s="309">
        <v>15</v>
      </c>
      <c r="AO490" s="309">
        <v>247</v>
      </c>
      <c r="AP490" s="309">
        <v>0</v>
      </c>
      <c r="AQ490" s="309">
        <v>0</v>
      </c>
      <c r="AR490" s="309"/>
      <c r="AS490" s="309">
        <v>13</v>
      </c>
      <c r="AT490" s="309"/>
      <c r="AU490" s="309">
        <v>180</v>
      </c>
      <c r="AV490" s="309" t="s">
        <v>85</v>
      </c>
      <c r="AW490" s="309" t="s">
        <v>85</v>
      </c>
      <c r="AX490" s="81"/>
      <c r="AY490" s="309"/>
      <c r="AZ490" s="310" t="s">
        <v>3342</v>
      </c>
      <c r="BA490" s="98">
        <f>IFERROR(VLOOKUP(AZ490,ACCESSORIES!F:J,5,FALSE),"N/A")</f>
        <v>101.2</v>
      </c>
      <c r="BB490" s="99" t="s">
        <v>1520</v>
      </c>
      <c r="BC490" s="98">
        <f>IFERROR(VLOOKUP(BB490,ACCESSORIES!F:J,5,FALSE),"N/A")</f>
        <v>11</v>
      </c>
      <c r="BD490" s="310">
        <v>25.3</v>
      </c>
      <c r="BE490" s="309">
        <v>17.600000000000001</v>
      </c>
      <c r="BF490" s="309">
        <v>17.600000000000001</v>
      </c>
      <c r="BG490" s="309">
        <v>7.3</v>
      </c>
      <c r="BH490" s="379">
        <f t="shared" si="31"/>
        <v>3.7055215695872001E-2</v>
      </c>
      <c r="BI490" s="303">
        <v>48</v>
      </c>
      <c r="BJ490" s="309" t="s">
        <v>3930</v>
      </c>
      <c r="BK490" s="80" t="s">
        <v>4050</v>
      </c>
      <c r="BL490" s="309" t="s">
        <v>2851</v>
      </c>
      <c r="BM490" s="309" t="s">
        <v>2852</v>
      </c>
      <c r="BN490" s="309" t="s">
        <v>2853</v>
      </c>
      <c r="BO490" s="309" t="s">
        <v>2854</v>
      </c>
      <c r="BP490" s="309" t="s">
        <v>2855</v>
      </c>
      <c r="BQ490" s="309"/>
      <c r="BR490" s="309"/>
      <c r="BS490" s="309"/>
      <c r="BT490" s="309"/>
      <c r="BU490" s="309"/>
      <c r="BV490" s="309"/>
      <c r="BW490" s="309" t="s">
        <v>2549</v>
      </c>
      <c r="BX490" s="309"/>
      <c r="BY490" s="309"/>
      <c r="BZ490" s="324" t="str">
        <f t="shared" si="32"/>
        <v>DISCONTINUED - MR101 Buggy Beadlock, 15x4.5, -25mm Offset, 5x205, 160mm Centerbore, Machined - Raw , w/ BH-H24100</v>
      </c>
      <c r="CA490" s="324" t="s">
        <v>3880</v>
      </c>
      <c r="CB490" s="324" t="s">
        <v>3879</v>
      </c>
      <c r="CC490" s="313" t="str">
        <f t="shared" si="29"/>
        <v>RACE (1XX)</v>
      </c>
    </row>
    <row r="491" spans="1:81" s="301" customFormat="1" ht="15.75" customHeight="1">
      <c r="A491" s="22">
        <f t="shared" si="28"/>
        <v>488</v>
      </c>
      <c r="B491" s="99" t="s">
        <v>84</v>
      </c>
      <c r="C491" s="29" t="s">
        <v>1090</v>
      </c>
      <c r="D491" s="303" t="s">
        <v>1111</v>
      </c>
      <c r="E491" s="304" t="s">
        <v>3523</v>
      </c>
      <c r="F491" s="304" t="s">
        <v>1129</v>
      </c>
      <c r="G491" s="304"/>
      <c r="H491" s="363" t="s">
        <v>842</v>
      </c>
      <c r="I491" s="336">
        <v>43466</v>
      </c>
      <c r="J491" s="302">
        <v>43706</v>
      </c>
      <c r="K491" s="293" t="s">
        <v>1274</v>
      </c>
      <c r="L491" s="305">
        <v>362.4</v>
      </c>
      <c r="M491" s="295"/>
      <c r="N491" s="295"/>
      <c r="O491" s="303">
        <v>15</v>
      </c>
      <c r="P491" s="8">
        <v>7</v>
      </c>
      <c r="Q491" s="29" t="s">
        <v>1753</v>
      </c>
      <c r="R491" s="303">
        <v>5</v>
      </c>
      <c r="S491" s="303">
        <v>205</v>
      </c>
      <c r="T491" s="306">
        <v>-25</v>
      </c>
      <c r="U491" s="331">
        <v>3</v>
      </c>
      <c r="V491" s="303" t="s">
        <v>85</v>
      </c>
      <c r="W491" s="311">
        <v>160</v>
      </c>
      <c r="X491" s="307">
        <v>24.6</v>
      </c>
      <c r="Y491" s="306">
        <v>2100</v>
      </c>
      <c r="Z491" s="306" t="s">
        <v>5480</v>
      </c>
      <c r="AA491" s="306" t="s">
        <v>196</v>
      </c>
      <c r="AB491" s="296" t="str">
        <f t="shared" si="30"/>
        <v>15x7, 5x205, -25 OS</v>
      </c>
      <c r="AC491" s="308" t="s">
        <v>85</v>
      </c>
      <c r="AD491" s="298" t="str">
        <f>IFERROR(VLOOKUP(AC491,ACCESSORIES!F:J,5,FALSE),"N/A")</f>
        <v>N/A</v>
      </c>
      <c r="AE491" s="308" t="s">
        <v>85</v>
      </c>
      <c r="AF491" s="309" t="s">
        <v>85</v>
      </c>
      <c r="AG491" s="308" t="s">
        <v>85</v>
      </c>
      <c r="AH491" s="308" t="s">
        <v>85</v>
      </c>
      <c r="AI491" s="299" t="str">
        <f>IFERROR(VLOOKUP(AH491,ACCESSORIES!F:J,5,FALSE),"N/A")</f>
        <v>N/A</v>
      </c>
      <c r="AJ491" s="309" t="s">
        <v>266</v>
      </c>
      <c r="AK491" s="309" t="s">
        <v>85</v>
      </c>
      <c r="AL491" s="40" t="str">
        <f>IFERROR(VLOOKUP(AK491,ACCESSORIES!F:J,5,FALSE),"N/A")</f>
        <v>N/A</v>
      </c>
      <c r="AM491" s="309" t="s">
        <v>85</v>
      </c>
      <c r="AN491" s="309">
        <v>15</v>
      </c>
      <c r="AO491" s="309">
        <v>247</v>
      </c>
      <c r="AP491" s="309">
        <v>0</v>
      </c>
      <c r="AQ491" s="309">
        <v>0</v>
      </c>
      <c r="AR491" s="309"/>
      <c r="AS491" s="309">
        <v>7</v>
      </c>
      <c r="AT491" s="309"/>
      <c r="AU491" s="309">
        <v>168</v>
      </c>
      <c r="AV491" s="309" t="s">
        <v>85</v>
      </c>
      <c r="AW491" s="309" t="s">
        <v>85</v>
      </c>
      <c r="AX491" s="81"/>
      <c r="AY491" s="309"/>
      <c r="AZ491" s="310" t="s">
        <v>3342</v>
      </c>
      <c r="BA491" s="98">
        <f>IFERROR(VLOOKUP(AZ491,ACCESSORIES!F:J,5,FALSE),"N/A")</f>
        <v>101.2</v>
      </c>
      <c r="BB491" s="99" t="s">
        <v>1520</v>
      </c>
      <c r="BC491" s="98">
        <f>IFERROR(VLOOKUP(BB491,ACCESSORIES!F:J,5,FALSE),"N/A")</f>
        <v>11</v>
      </c>
      <c r="BD491" s="310">
        <v>28.1</v>
      </c>
      <c r="BE491" s="309">
        <v>18</v>
      </c>
      <c r="BF491" s="309">
        <v>18</v>
      </c>
      <c r="BG491" s="309">
        <v>10.4</v>
      </c>
      <c r="BH491" s="379">
        <f t="shared" si="31"/>
        <v>5.5217850854399994E-2</v>
      </c>
      <c r="BI491" s="303">
        <v>48</v>
      </c>
      <c r="BJ491" s="309" t="s">
        <v>3930</v>
      </c>
      <c r="BK491" s="80" t="s">
        <v>4050</v>
      </c>
      <c r="BL491" s="309" t="s">
        <v>2851</v>
      </c>
      <c r="BM491" s="309" t="s">
        <v>2852</v>
      </c>
      <c r="BN491" s="309" t="s">
        <v>2853</v>
      </c>
      <c r="BO491" s="309" t="s">
        <v>2854</v>
      </c>
      <c r="BP491" s="309" t="s">
        <v>2855</v>
      </c>
      <c r="BQ491" s="309"/>
      <c r="BR491" s="309"/>
      <c r="BS491" s="309"/>
      <c r="BT491" s="309"/>
      <c r="BU491" s="309"/>
      <c r="BV491" s="309"/>
      <c r="BW491" s="309" t="s">
        <v>2549</v>
      </c>
      <c r="BX491" s="309"/>
      <c r="BY491" s="309"/>
      <c r="BZ491" s="324" t="str">
        <f t="shared" si="32"/>
        <v>DISCONTINUED - MR101 Buggy Beadlock, 15x7, -25mm Offset, 5x205, 160mm Centerbore, Machined - Raw , w/ BH-H24100</v>
      </c>
      <c r="CA491" s="324" t="s">
        <v>3880</v>
      </c>
      <c r="CB491" s="324" t="s">
        <v>3879</v>
      </c>
      <c r="CC491" s="313" t="str">
        <f t="shared" si="29"/>
        <v>RACE (1XX)</v>
      </c>
    </row>
    <row r="492" spans="1:81" s="301" customFormat="1" ht="15.75" customHeight="1">
      <c r="A492" s="22">
        <f t="shared" si="28"/>
        <v>489</v>
      </c>
      <c r="B492" s="99" t="s">
        <v>84</v>
      </c>
      <c r="C492" s="29" t="s">
        <v>1090</v>
      </c>
      <c r="D492" s="303" t="s">
        <v>1111</v>
      </c>
      <c r="E492" s="304" t="s">
        <v>3524</v>
      </c>
      <c r="F492" s="304" t="s">
        <v>1129</v>
      </c>
      <c r="G492" s="304"/>
      <c r="H492" s="363" t="s">
        <v>843</v>
      </c>
      <c r="I492" s="336">
        <v>43466</v>
      </c>
      <c r="J492" s="302">
        <v>43706</v>
      </c>
      <c r="K492" s="293" t="s">
        <v>1274</v>
      </c>
      <c r="L492" s="305">
        <v>362.4</v>
      </c>
      <c r="M492" s="295"/>
      <c r="N492" s="295"/>
      <c r="O492" s="303">
        <v>15</v>
      </c>
      <c r="P492" s="8">
        <v>7</v>
      </c>
      <c r="Q492" s="29" t="s">
        <v>1753</v>
      </c>
      <c r="R492" s="303">
        <v>5</v>
      </c>
      <c r="S492" s="303">
        <v>205</v>
      </c>
      <c r="T492" s="306">
        <v>-45</v>
      </c>
      <c r="U492" s="331">
        <v>2.25</v>
      </c>
      <c r="V492" s="303" t="s">
        <v>85</v>
      </c>
      <c r="W492" s="311">
        <v>160</v>
      </c>
      <c r="X492" s="307">
        <v>25.8</v>
      </c>
      <c r="Y492" s="306">
        <v>2100</v>
      </c>
      <c r="Z492" s="306" t="s">
        <v>5480</v>
      </c>
      <c r="AA492" s="306" t="s">
        <v>196</v>
      </c>
      <c r="AB492" s="296" t="str">
        <f t="shared" si="30"/>
        <v>15x7, 5x205, -45 OS</v>
      </c>
      <c r="AC492" s="308" t="s">
        <v>85</v>
      </c>
      <c r="AD492" s="298" t="str">
        <f>IFERROR(VLOOKUP(AC492,ACCESSORIES!F:J,5,FALSE),"N/A")</f>
        <v>N/A</v>
      </c>
      <c r="AE492" s="308" t="s">
        <v>85</v>
      </c>
      <c r="AF492" s="309" t="s">
        <v>85</v>
      </c>
      <c r="AG492" s="308" t="s">
        <v>85</v>
      </c>
      <c r="AH492" s="308" t="s">
        <v>85</v>
      </c>
      <c r="AI492" s="299" t="str">
        <f>IFERROR(VLOOKUP(AH492,ACCESSORIES!F:J,5,FALSE),"N/A")</f>
        <v>N/A</v>
      </c>
      <c r="AJ492" s="309" t="s">
        <v>266</v>
      </c>
      <c r="AK492" s="309" t="s">
        <v>85</v>
      </c>
      <c r="AL492" s="40" t="str">
        <f>IFERROR(VLOOKUP(AK492,ACCESSORIES!F:J,5,FALSE),"N/A")</f>
        <v>N/A</v>
      </c>
      <c r="AM492" s="309" t="s">
        <v>85</v>
      </c>
      <c r="AN492" s="309">
        <v>15</v>
      </c>
      <c r="AO492" s="309">
        <v>247</v>
      </c>
      <c r="AP492" s="309">
        <v>0</v>
      </c>
      <c r="AQ492" s="309">
        <v>0</v>
      </c>
      <c r="AR492" s="309"/>
      <c r="AS492" s="309">
        <v>26</v>
      </c>
      <c r="AT492" s="309"/>
      <c r="AU492" s="309">
        <v>183</v>
      </c>
      <c r="AV492" s="309" t="s">
        <v>85</v>
      </c>
      <c r="AW492" s="309" t="s">
        <v>85</v>
      </c>
      <c r="AX492" s="81"/>
      <c r="AY492" s="309"/>
      <c r="AZ492" s="310" t="s">
        <v>3342</v>
      </c>
      <c r="BA492" s="98">
        <f>IFERROR(VLOOKUP(AZ492,ACCESSORIES!F:J,5,FALSE),"N/A")</f>
        <v>101.2</v>
      </c>
      <c r="BB492" s="99" t="s">
        <v>1520</v>
      </c>
      <c r="BC492" s="98">
        <f>IFERROR(VLOOKUP(BB492,ACCESSORIES!F:J,5,FALSE),"N/A")</f>
        <v>11</v>
      </c>
      <c r="BD492" s="310">
        <v>29.3</v>
      </c>
      <c r="BE492" s="309">
        <v>18</v>
      </c>
      <c r="BF492" s="309">
        <v>18</v>
      </c>
      <c r="BG492" s="309">
        <v>10.4</v>
      </c>
      <c r="BH492" s="379">
        <f t="shared" si="31"/>
        <v>5.5217850854399994E-2</v>
      </c>
      <c r="BI492" s="303">
        <v>48</v>
      </c>
      <c r="BJ492" s="309" t="s">
        <v>3930</v>
      </c>
      <c r="BK492" s="80" t="s">
        <v>4050</v>
      </c>
      <c r="BL492" s="309" t="s">
        <v>2851</v>
      </c>
      <c r="BM492" s="309" t="s">
        <v>2852</v>
      </c>
      <c r="BN492" s="309" t="s">
        <v>2853</v>
      </c>
      <c r="BO492" s="309" t="s">
        <v>2854</v>
      </c>
      <c r="BP492" s="309" t="s">
        <v>2855</v>
      </c>
      <c r="BQ492" s="309"/>
      <c r="BR492" s="309"/>
      <c r="BS492" s="309"/>
      <c r="BT492" s="309"/>
      <c r="BU492" s="309"/>
      <c r="BV492" s="309"/>
      <c r="BW492" s="309" t="s">
        <v>2549</v>
      </c>
      <c r="BX492" s="309"/>
      <c r="BY492" s="309"/>
      <c r="BZ492" s="324" t="str">
        <f t="shared" si="32"/>
        <v>DISCONTINUED - MR101 Buggy Beadlock, 15x7, -45mm Offset, 5x205, 160mm Centerbore, Machined - Raw , w/ BH-H24100</v>
      </c>
      <c r="CA492" s="324" t="s">
        <v>3880</v>
      </c>
      <c r="CB492" s="324" t="s">
        <v>3879</v>
      </c>
      <c r="CC492" s="313" t="str">
        <f t="shared" si="29"/>
        <v>RACE (1XX)</v>
      </c>
    </row>
    <row r="493" spans="1:81" s="301" customFormat="1" ht="15.75" customHeight="1">
      <c r="A493" s="22">
        <f t="shared" si="28"/>
        <v>490</v>
      </c>
      <c r="B493" s="99" t="s">
        <v>84</v>
      </c>
      <c r="C493" s="29" t="s">
        <v>1090</v>
      </c>
      <c r="D493" s="303" t="s">
        <v>1111</v>
      </c>
      <c r="E493" s="304" t="s">
        <v>3525</v>
      </c>
      <c r="F493" s="304" t="s">
        <v>1129</v>
      </c>
      <c r="G493" s="304"/>
      <c r="H493" s="363" t="s">
        <v>849</v>
      </c>
      <c r="I493" s="336">
        <v>43466</v>
      </c>
      <c r="J493" s="302">
        <v>43706</v>
      </c>
      <c r="K493" s="293" t="s">
        <v>1274</v>
      </c>
      <c r="L493" s="305">
        <v>387.81</v>
      </c>
      <c r="M493" s="295"/>
      <c r="N493" s="295"/>
      <c r="O493" s="303">
        <v>16</v>
      </c>
      <c r="P493" s="8">
        <v>4.5</v>
      </c>
      <c r="Q493" s="29" t="s">
        <v>1753</v>
      </c>
      <c r="R493" s="303">
        <v>5</v>
      </c>
      <c r="S493" s="303">
        <v>205</v>
      </c>
      <c r="T493" s="306">
        <v>-25</v>
      </c>
      <c r="U493" s="331">
        <v>1.75</v>
      </c>
      <c r="V493" s="303" t="s">
        <v>85</v>
      </c>
      <c r="W493" s="311">
        <v>160</v>
      </c>
      <c r="X493" s="307">
        <v>24.4</v>
      </c>
      <c r="Y493" s="306">
        <v>1600</v>
      </c>
      <c r="Z493" s="306" t="s">
        <v>5480</v>
      </c>
      <c r="AA493" s="306" t="s">
        <v>196</v>
      </c>
      <c r="AB493" s="296" t="str">
        <f t="shared" si="30"/>
        <v>16x4.5, 5x205, -25 OS</v>
      </c>
      <c r="AC493" s="308" t="s">
        <v>85</v>
      </c>
      <c r="AD493" s="298" t="str">
        <f>IFERROR(VLOOKUP(AC493,ACCESSORIES!F:J,5,FALSE),"N/A")</f>
        <v>N/A</v>
      </c>
      <c r="AE493" s="308" t="s">
        <v>85</v>
      </c>
      <c r="AF493" s="309" t="s">
        <v>85</v>
      </c>
      <c r="AG493" s="308" t="s">
        <v>85</v>
      </c>
      <c r="AH493" s="308" t="s">
        <v>85</v>
      </c>
      <c r="AI493" s="299" t="str">
        <f>IFERROR(VLOOKUP(AH493,ACCESSORIES!F:J,5,FALSE),"N/A")</f>
        <v>N/A</v>
      </c>
      <c r="AJ493" s="309" t="s">
        <v>266</v>
      </c>
      <c r="AK493" s="309" t="s">
        <v>85</v>
      </c>
      <c r="AL493" s="40" t="str">
        <f>IFERROR(VLOOKUP(AK493,ACCESSORIES!F:J,5,FALSE),"N/A")</f>
        <v>N/A</v>
      </c>
      <c r="AM493" s="309" t="s">
        <v>85</v>
      </c>
      <c r="AN493" s="309">
        <v>15</v>
      </c>
      <c r="AO493" s="309">
        <v>247</v>
      </c>
      <c r="AP493" s="309">
        <v>0</v>
      </c>
      <c r="AQ493" s="309">
        <v>0</v>
      </c>
      <c r="AR493" s="309"/>
      <c r="AS493" s="309">
        <v>14</v>
      </c>
      <c r="AT493" s="309"/>
      <c r="AU493" s="309">
        <v>194</v>
      </c>
      <c r="AV493" s="309" t="s">
        <v>85</v>
      </c>
      <c r="AW493" s="309" t="s">
        <v>85</v>
      </c>
      <c r="AX493" s="81"/>
      <c r="AY493" s="309"/>
      <c r="AZ493" s="310" t="s">
        <v>1772</v>
      </c>
      <c r="BA493" s="98" t="str">
        <f>IFERROR(VLOOKUP(AZ493,ACCESSORIES!F:J,5,FALSE),"N/A")</f>
        <v>N/A</v>
      </c>
      <c r="BB493" s="99" t="s">
        <v>1520</v>
      </c>
      <c r="BC493" s="98">
        <f>IFERROR(VLOOKUP(BB493,ACCESSORIES!F:J,5,FALSE),"N/A")</f>
        <v>11</v>
      </c>
      <c r="BD493" s="310">
        <v>27.9</v>
      </c>
      <c r="BE493" s="309">
        <v>18.818897637795299</v>
      </c>
      <c r="BF493" s="309">
        <v>18.818897637795299</v>
      </c>
      <c r="BG493" s="309">
        <v>6.75</v>
      </c>
      <c r="BH493" s="379">
        <f t="shared" si="31"/>
        <v>3.9173581800000093E-2</v>
      </c>
      <c r="BI493" s="303">
        <v>36</v>
      </c>
      <c r="BJ493" s="309" t="s">
        <v>3930</v>
      </c>
      <c r="BK493" s="80" t="s">
        <v>4050</v>
      </c>
      <c r="BL493" s="309" t="s">
        <v>2851</v>
      </c>
      <c r="BM493" s="309" t="s">
        <v>2852</v>
      </c>
      <c r="BN493" s="309" t="s">
        <v>2853</v>
      </c>
      <c r="BO493" s="309" t="s">
        <v>2854</v>
      </c>
      <c r="BP493" s="309" t="s">
        <v>2855</v>
      </c>
      <c r="BQ493" s="309"/>
      <c r="BR493" s="309"/>
      <c r="BS493" s="309"/>
      <c r="BT493" s="309"/>
      <c r="BU493" s="309"/>
      <c r="BV493" s="309"/>
      <c r="BW493" s="309" t="s">
        <v>2549</v>
      </c>
      <c r="BX493" s="309"/>
      <c r="BY493" s="309"/>
      <c r="BZ493" s="324" t="str">
        <f t="shared" si="32"/>
        <v>DISCONTINUED - MR101 Buggy Beadlock, 16x4.5, -25mm Offset, 5x205, 160mm Centerbore, Machined - Raw , w/ BH-H24100</v>
      </c>
      <c r="CA493" s="324" t="s">
        <v>3880</v>
      </c>
      <c r="CB493" s="324" t="s">
        <v>3879</v>
      </c>
      <c r="CC493" s="313" t="str">
        <f t="shared" si="29"/>
        <v>RACE (1XX)</v>
      </c>
    </row>
    <row r="494" spans="1:81" s="301" customFormat="1" ht="15.75" customHeight="1">
      <c r="A494" s="22">
        <f t="shared" si="28"/>
        <v>491</v>
      </c>
      <c r="B494" s="99" t="s">
        <v>84</v>
      </c>
      <c r="C494" s="29" t="s">
        <v>1090</v>
      </c>
      <c r="D494" s="303" t="s">
        <v>1111</v>
      </c>
      <c r="E494" s="304" t="s">
        <v>3526</v>
      </c>
      <c r="F494" s="304" t="s">
        <v>1129</v>
      </c>
      <c r="G494" s="304"/>
      <c r="H494" s="363" t="s">
        <v>853</v>
      </c>
      <c r="I494" s="336">
        <v>43466</v>
      </c>
      <c r="J494" s="302">
        <v>43706</v>
      </c>
      <c r="K494" s="293" t="s">
        <v>1274</v>
      </c>
      <c r="L494" s="305">
        <v>438.63</v>
      </c>
      <c r="M494" s="295"/>
      <c r="N494" s="295"/>
      <c r="O494" s="303">
        <v>17</v>
      </c>
      <c r="P494" s="8">
        <v>6.5</v>
      </c>
      <c r="Q494" s="29" t="s">
        <v>1753</v>
      </c>
      <c r="R494" s="303">
        <v>5</v>
      </c>
      <c r="S494" s="303">
        <v>205</v>
      </c>
      <c r="T494" s="306">
        <v>-25</v>
      </c>
      <c r="U494" s="331">
        <v>3</v>
      </c>
      <c r="V494" s="303" t="s">
        <v>85</v>
      </c>
      <c r="W494" s="311">
        <v>160</v>
      </c>
      <c r="X494" s="307">
        <v>31</v>
      </c>
      <c r="Y494" s="306">
        <v>3100</v>
      </c>
      <c r="Z494" s="306" t="s">
        <v>5480</v>
      </c>
      <c r="AA494" s="306" t="s">
        <v>196</v>
      </c>
      <c r="AB494" s="296" t="str">
        <f t="shared" si="30"/>
        <v>17x6.5, 5x205, -25 OS</v>
      </c>
      <c r="AC494" s="308" t="s">
        <v>85</v>
      </c>
      <c r="AD494" s="298" t="str">
        <f>IFERROR(VLOOKUP(AC494,ACCESSORIES!F:J,5,FALSE),"N/A")</f>
        <v>N/A</v>
      </c>
      <c r="AE494" s="308" t="s">
        <v>85</v>
      </c>
      <c r="AF494" s="309" t="s">
        <v>85</v>
      </c>
      <c r="AG494" s="308" t="s">
        <v>85</v>
      </c>
      <c r="AH494" s="308" t="s">
        <v>85</v>
      </c>
      <c r="AI494" s="299" t="str">
        <f>IFERROR(VLOOKUP(AH494,ACCESSORIES!F:J,5,FALSE),"N/A")</f>
        <v>N/A</v>
      </c>
      <c r="AJ494" s="309" t="s">
        <v>266</v>
      </c>
      <c r="AK494" s="309" t="s">
        <v>85</v>
      </c>
      <c r="AL494" s="40" t="str">
        <f>IFERROR(VLOOKUP(AK494,ACCESSORIES!F:J,5,FALSE),"N/A")</f>
        <v>N/A</v>
      </c>
      <c r="AM494" s="309" t="s">
        <v>85</v>
      </c>
      <c r="AN494" s="309">
        <v>15</v>
      </c>
      <c r="AO494" s="309">
        <v>247</v>
      </c>
      <c r="AP494" s="309">
        <v>0</v>
      </c>
      <c r="AQ494" s="309">
        <v>0</v>
      </c>
      <c r="AR494" s="309"/>
      <c r="AS494" s="309">
        <v>6</v>
      </c>
      <c r="AT494" s="309"/>
      <c r="AU494" s="309">
        <v>186</v>
      </c>
      <c r="AV494" s="309" t="s">
        <v>85</v>
      </c>
      <c r="AW494" s="309" t="s">
        <v>85</v>
      </c>
      <c r="AX494" s="81"/>
      <c r="AY494" s="309"/>
      <c r="AZ494" s="310" t="s">
        <v>3347</v>
      </c>
      <c r="BA494" s="98">
        <f>IFERROR(VLOOKUP(AZ494,ACCESSORIES!F:J,5,FALSE),"N/A")</f>
        <v>152.625</v>
      </c>
      <c r="BB494" s="99" t="s">
        <v>1521</v>
      </c>
      <c r="BC494" s="98">
        <f>IFERROR(VLOOKUP(BB494,ACCESSORIES!F:J,5,FALSE),"N/A")</f>
        <v>11</v>
      </c>
      <c r="BD494" s="310">
        <v>34.5</v>
      </c>
      <c r="BE494" s="309">
        <v>19.7</v>
      </c>
      <c r="BF494" s="309">
        <v>19.7</v>
      </c>
      <c r="BG494" s="309">
        <v>9.4</v>
      </c>
      <c r="BH494" s="379">
        <f t="shared" si="31"/>
        <v>5.9780763276943982E-2</v>
      </c>
      <c r="BI494" s="303">
        <v>36</v>
      </c>
      <c r="BJ494" s="309" t="s">
        <v>3930</v>
      </c>
      <c r="BK494" s="80" t="s">
        <v>4050</v>
      </c>
      <c r="BL494" s="309" t="s">
        <v>2851</v>
      </c>
      <c r="BM494" s="309" t="s">
        <v>2852</v>
      </c>
      <c r="BN494" s="309" t="s">
        <v>2853</v>
      </c>
      <c r="BO494" s="309" t="s">
        <v>2854</v>
      </c>
      <c r="BP494" s="309" t="s">
        <v>2855</v>
      </c>
      <c r="BQ494" s="309"/>
      <c r="BR494" s="309"/>
      <c r="BS494" s="309"/>
      <c r="BT494" s="309"/>
      <c r="BU494" s="309"/>
      <c r="BV494" s="309"/>
      <c r="BW494" s="309" t="s">
        <v>2549</v>
      </c>
      <c r="BX494" s="309"/>
      <c r="BY494" s="309"/>
      <c r="BZ494" s="324" t="str">
        <f t="shared" si="32"/>
        <v>DISCONTINUED - MR101 Buggy Beadlock, 17x6.5, -25mm Offset, 5x205, 160mm Centerbore, Machined - Raw , w/ BH-H24125</v>
      </c>
      <c r="CA494" s="324" t="s">
        <v>3880</v>
      </c>
      <c r="CB494" s="324" t="s">
        <v>3879</v>
      </c>
      <c r="CC494" s="313" t="str">
        <f t="shared" si="29"/>
        <v>RACE (1XX)</v>
      </c>
    </row>
    <row r="495" spans="1:81" s="301" customFormat="1" ht="15.75" customHeight="1">
      <c r="A495" s="22">
        <f t="shared" si="28"/>
        <v>492</v>
      </c>
      <c r="B495" s="99" t="s">
        <v>84</v>
      </c>
      <c r="C495" s="29" t="s">
        <v>1090</v>
      </c>
      <c r="D495" s="303" t="s">
        <v>1111</v>
      </c>
      <c r="E495" s="304" t="s">
        <v>3527</v>
      </c>
      <c r="F495" s="304" t="s">
        <v>1129</v>
      </c>
      <c r="G495" s="304"/>
      <c r="H495" s="363" t="s">
        <v>854</v>
      </c>
      <c r="I495" s="336">
        <v>43466</v>
      </c>
      <c r="J495" s="302">
        <v>43706</v>
      </c>
      <c r="K495" s="293" t="s">
        <v>1274</v>
      </c>
      <c r="L495" s="305">
        <v>438.63</v>
      </c>
      <c r="M495" s="295"/>
      <c r="N495" s="295"/>
      <c r="O495" s="303">
        <v>17</v>
      </c>
      <c r="P495" s="8">
        <v>6.5</v>
      </c>
      <c r="Q495" s="29" t="s">
        <v>1753</v>
      </c>
      <c r="R495" s="303">
        <v>5</v>
      </c>
      <c r="S495" s="303">
        <v>205</v>
      </c>
      <c r="T495" s="306">
        <v>-38</v>
      </c>
      <c r="U495" s="331">
        <v>2.25</v>
      </c>
      <c r="V495" s="303" t="s">
        <v>85</v>
      </c>
      <c r="W495" s="311">
        <v>160</v>
      </c>
      <c r="X495" s="307">
        <v>32.6</v>
      </c>
      <c r="Y495" s="306">
        <v>3100</v>
      </c>
      <c r="Z495" s="306" t="s">
        <v>5480</v>
      </c>
      <c r="AA495" s="306" t="s">
        <v>196</v>
      </c>
      <c r="AB495" s="296" t="str">
        <f t="shared" si="30"/>
        <v>17x6.5, 5x205, -38 OS</v>
      </c>
      <c r="AC495" s="308" t="s">
        <v>85</v>
      </c>
      <c r="AD495" s="298" t="str">
        <f>IFERROR(VLOOKUP(AC495,ACCESSORIES!F:J,5,FALSE),"N/A")</f>
        <v>N/A</v>
      </c>
      <c r="AE495" s="308" t="s">
        <v>85</v>
      </c>
      <c r="AF495" s="309" t="s">
        <v>85</v>
      </c>
      <c r="AG495" s="308" t="s">
        <v>85</v>
      </c>
      <c r="AH495" s="308" t="s">
        <v>85</v>
      </c>
      <c r="AI495" s="299" t="str">
        <f>IFERROR(VLOOKUP(AH495,ACCESSORIES!F:J,5,FALSE),"N/A")</f>
        <v>N/A</v>
      </c>
      <c r="AJ495" s="309" t="s">
        <v>266</v>
      </c>
      <c r="AK495" s="309" t="s">
        <v>85</v>
      </c>
      <c r="AL495" s="40" t="str">
        <f>IFERROR(VLOOKUP(AK495,ACCESSORIES!F:J,5,FALSE),"N/A")</f>
        <v>N/A</v>
      </c>
      <c r="AM495" s="309" t="s">
        <v>85</v>
      </c>
      <c r="AN495" s="309">
        <v>15</v>
      </c>
      <c r="AO495" s="309">
        <v>247</v>
      </c>
      <c r="AP495" s="309">
        <v>0</v>
      </c>
      <c r="AQ495" s="309">
        <v>0</v>
      </c>
      <c r="AR495" s="309"/>
      <c r="AS495" s="309">
        <v>25</v>
      </c>
      <c r="AT495" s="309"/>
      <c r="AU495" s="309">
        <v>206</v>
      </c>
      <c r="AV495" s="309" t="s">
        <v>85</v>
      </c>
      <c r="AW495" s="309" t="s">
        <v>85</v>
      </c>
      <c r="AX495" s="81"/>
      <c r="AY495" s="309"/>
      <c r="AZ495" s="310" t="s">
        <v>3347</v>
      </c>
      <c r="BA495" s="98">
        <f>IFERROR(VLOOKUP(AZ495,ACCESSORIES!F:J,5,FALSE),"N/A")</f>
        <v>152.625</v>
      </c>
      <c r="BB495" s="99" t="s">
        <v>1521</v>
      </c>
      <c r="BC495" s="98">
        <f>IFERROR(VLOOKUP(BB495,ACCESSORIES!F:J,5,FALSE),"N/A")</f>
        <v>11</v>
      </c>
      <c r="BD495" s="310">
        <v>36.1</v>
      </c>
      <c r="BE495" s="309">
        <v>19.7</v>
      </c>
      <c r="BF495" s="309">
        <v>19.7</v>
      </c>
      <c r="BG495" s="309">
        <v>9.4</v>
      </c>
      <c r="BH495" s="379">
        <f t="shared" si="31"/>
        <v>5.9780763276943982E-2</v>
      </c>
      <c r="BI495" s="303">
        <v>36</v>
      </c>
      <c r="BJ495" s="309" t="s">
        <v>3930</v>
      </c>
      <c r="BK495" s="80" t="s">
        <v>4050</v>
      </c>
      <c r="BL495" s="309" t="s">
        <v>2851</v>
      </c>
      <c r="BM495" s="309" t="s">
        <v>2852</v>
      </c>
      <c r="BN495" s="309" t="s">
        <v>2853</v>
      </c>
      <c r="BO495" s="309" t="s">
        <v>2854</v>
      </c>
      <c r="BP495" s="309" t="s">
        <v>2855</v>
      </c>
      <c r="BQ495" s="309"/>
      <c r="BR495" s="309"/>
      <c r="BS495" s="309"/>
      <c r="BT495" s="309"/>
      <c r="BU495" s="309"/>
      <c r="BV495" s="309"/>
      <c r="BW495" s="309" t="s">
        <v>2549</v>
      </c>
      <c r="BX495" s="309"/>
      <c r="BY495" s="309"/>
      <c r="BZ495" s="324" t="str">
        <f t="shared" si="32"/>
        <v>DISCONTINUED - MR101 Buggy Beadlock, 17x6.5, -38mm Offset, 5x205, 160mm Centerbore, Machined - Raw , w/ BH-H24125</v>
      </c>
      <c r="CA495" s="324" t="s">
        <v>3880</v>
      </c>
      <c r="CB495" s="324" t="s">
        <v>3879</v>
      </c>
      <c r="CC495" s="313" t="str">
        <f t="shared" si="29"/>
        <v>RACE (1XX)</v>
      </c>
    </row>
    <row r="496" spans="1:81" s="301" customFormat="1" ht="15.75" customHeight="1">
      <c r="A496" s="22">
        <f t="shared" si="28"/>
        <v>493</v>
      </c>
      <c r="B496" s="99" t="s">
        <v>84</v>
      </c>
      <c r="C496" s="29" t="s">
        <v>1090</v>
      </c>
      <c r="D496" s="303" t="s">
        <v>1105</v>
      </c>
      <c r="E496" s="304" t="s">
        <v>3528</v>
      </c>
      <c r="F496" s="304" t="s">
        <v>1129</v>
      </c>
      <c r="G496" s="304"/>
      <c r="H496" s="363" t="s">
        <v>847</v>
      </c>
      <c r="I496" s="336">
        <v>40179</v>
      </c>
      <c r="J496" s="302">
        <v>43706</v>
      </c>
      <c r="K496" s="293" t="s">
        <v>1274</v>
      </c>
      <c r="L496" s="305">
        <v>374.5</v>
      </c>
      <c r="M496" s="295"/>
      <c r="N496" s="295"/>
      <c r="O496" s="303">
        <v>15</v>
      </c>
      <c r="P496" s="8">
        <v>8</v>
      </c>
      <c r="Q496" s="29" t="s">
        <v>246</v>
      </c>
      <c r="R496" s="303" t="s">
        <v>246</v>
      </c>
      <c r="S496" s="303" t="s">
        <v>246</v>
      </c>
      <c r="T496" s="306">
        <v>-24</v>
      </c>
      <c r="U496" s="331">
        <v>3.5</v>
      </c>
      <c r="V496" s="303" t="s">
        <v>85</v>
      </c>
      <c r="W496" s="311">
        <v>83</v>
      </c>
      <c r="X496" s="307">
        <v>29.1</v>
      </c>
      <c r="Y496" s="306">
        <v>2400</v>
      </c>
      <c r="Z496" s="306" t="s">
        <v>5480</v>
      </c>
      <c r="AA496" s="306" t="s">
        <v>196</v>
      </c>
      <c r="AB496" s="296" t="str">
        <f t="shared" si="30"/>
        <v>15x8, BLANK, -24 OS</v>
      </c>
      <c r="AC496" s="308" t="s">
        <v>85</v>
      </c>
      <c r="AD496" s="298" t="str">
        <f>IFERROR(VLOOKUP(AC496,ACCESSORIES!F:J,5,FALSE),"N/A")</f>
        <v>N/A</v>
      </c>
      <c r="AE496" s="308" t="s">
        <v>85</v>
      </c>
      <c r="AF496" s="309" t="s">
        <v>85</v>
      </c>
      <c r="AG496" s="308" t="s">
        <v>85</v>
      </c>
      <c r="AH496" s="308" t="s">
        <v>85</v>
      </c>
      <c r="AI496" s="299" t="str">
        <f>IFERROR(VLOOKUP(AH496,ACCESSORIES!F:J,5,FALSE),"N/A")</f>
        <v>N/A</v>
      </c>
      <c r="AJ496" s="309" t="s">
        <v>266</v>
      </c>
      <c r="AK496" s="309" t="s">
        <v>85</v>
      </c>
      <c r="AL496" s="40" t="str">
        <f>IFERROR(VLOOKUP(AK496,ACCESSORIES!F:J,5,FALSE),"N/A")</f>
        <v>N/A</v>
      </c>
      <c r="AM496" s="309" t="s">
        <v>85</v>
      </c>
      <c r="AN496" s="309" t="s">
        <v>85</v>
      </c>
      <c r="AO496" s="309">
        <v>190</v>
      </c>
      <c r="AP496" s="309">
        <v>0</v>
      </c>
      <c r="AQ496" s="309">
        <v>10</v>
      </c>
      <c r="AR496" s="309"/>
      <c r="AS496" s="309">
        <v>25</v>
      </c>
      <c r="AT496" s="309"/>
      <c r="AU496" s="309">
        <v>173</v>
      </c>
      <c r="AV496" s="309" t="s">
        <v>85</v>
      </c>
      <c r="AW496" s="309" t="s">
        <v>85</v>
      </c>
      <c r="AX496" s="81"/>
      <c r="AY496" s="309"/>
      <c r="AZ496" s="310" t="s">
        <v>3347</v>
      </c>
      <c r="BA496" s="98">
        <f>IFERROR(VLOOKUP(AZ496,ACCESSORIES!F:J,5,FALSE),"N/A")</f>
        <v>152.625</v>
      </c>
      <c r="BB496" s="99" t="s">
        <v>1520</v>
      </c>
      <c r="BC496" s="98">
        <f>IFERROR(VLOOKUP(BB496,ACCESSORIES!F:J,5,FALSE),"N/A")</f>
        <v>11</v>
      </c>
      <c r="BD496" s="310">
        <v>32.6</v>
      </c>
      <c r="BE496" s="309">
        <v>17.899999999999999</v>
      </c>
      <c r="BF496" s="309">
        <v>17.899999999999999</v>
      </c>
      <c r="BG496" s="309">
        <v>11</v>
      </c>
      <c r="BH496" s="379">
        <f t="shared" si="31"/>
        <v>5.7756370938639966E-2</v>
      </c>
      <c r="BI496" s="303">
        <v>48</v>
      </c>
      <c r="BJ496" s="309" t="s">
        <v>3930</v>
      </c>
      <c r="BK496" s="80" t="s">
        <v>4050</v>
      </c>
      <c r="BL496" s="309" t="s">
        <v>2851</v>
      </c>
      <c r="BM496" s="309" t="s">
        <v>2852</v>
      </c>
      <c r="BN496" s="309" t="s">
        <v>2853</v>
      </c>
      <c r="BO496" s="309" t="s">
        <v>2854</v>
      </c>
      <c r="BP496" s="309" t="s">
        <v>2855</v>
      </c>
      <c r="BQ496" s="309"/>
      <c r="BR496" s="309"/>
      <c r="BS496" s="309"/>
      <c r="BT496" s="309"/>
      <c r="BU496" s="309"/>
      <c r="BV496" s="309"/>
      <c r="BW496" s="309" t="s">
        <v>2550</v>
      </c>
      <c r="BX496" s="309"/>
      <c r="BY496" s="309"/>
      <c r="BZ496" s="324" t="str">
        <f t="shared" si="32"/>
        <v>DISCONTINUED - MR101 Beadlock, 15x8, -24mm Offset, BLANK, 83mm Centerbore, Machined - Raw , w/ BH-H24100</v>
      </c>
      <c r="CA496" s="324" t="s">
        <v>3880</v>
      </c>
      <c r="CB496" s="324" t="s">
        <v>3879</v>
      </c>
      <c r="CC496" s="313" t="str">
        <f t="shared" si="29"/>
        <v>RACE (1XX)</v>
      </c>
    </row>
    <row r="497" spans="1:81" s="301" customFormat="1" ht="15.75" customHeight="1">
      <c r="A497" s="22">
        <f t="shared" si="28"/>
        <v>494</v>
      </c>
      <c r="B497" s="99" t="s">
        <v>84</v>
      </c>
      <c r="C497" s="29" t="s">
        <v>1090</v>
      </c>
      <c r="D497" s="303" t="s">
        <v>1105</v>
      </c>
      <c r="E497" s="304" t="s">
        <v>3529</v>
      </c>
      <c r="F497" s="304" t="s">
        <v>1129</v>
      </c>
      <c r="G497" s="304"/>
      <c r="H497" s="363" t="s">
        <v>852</v>
      </c>
      <c r="I497" s="336">
        <v>40179</v>
      </c>
      <c r="J497" s="302">
        <v>43706</v>
      </c>
      <c r="K497" s="293" t="s">
        <v>1274</v>
      </c>
      <c r="L497" s="305">
        <v>444.68</v>
      </c>
      <c r="M497" s="295"/>
      <c r="N497" s="295"/>
      <c r="O497" s="303">
        <v>16</v>
      </c>
      <c r="P497" s="8">
        <v>8</v>
      </c>
      <c r="Q497" s="29" t="s">
        <v>246</v>
      </c>
      <c r="R497" s="303" t="s">
        <v>246</v>
      </c>
      <c r="S497" s="303" t="s">
        <v>246</v>
      </c>
      <c r="T497" s="306">
        <v>44</v>
      </c>
      <c r="U497" s="331">
        <v>6.25</v>
      </c>
      <c r="V497" s="303" t="s">
        <v>85</v>
      </c>
      <c r="W497" s="311">
        <v>83</v>
      </c>
      <c r="X497" s="307">
        <v>33.200000000000003</v>
      </c>
      <c r="Y497" s="306">
        <v>1900</v>
      </c>
      <c r="Z497" s="306" t="s">
        <v>5480</v>
      </c>
      <c r="AA497" s="306" t="s">
        <v>196</v>
      </c>
      <c r="AB497" s="296" t="str">
        <f t="shared" si="30"/>
        <v>16x8, BLANK, 44 OS</v>
      </c>
      <c r="AC497" s="308" t="s">
        <v>85</v>
      </c>
      <c r="AD497" s="298" t="str">
        <f>IFERROR(VLOOKUP(AC497,ACCESSORIES!F:J,5,FALSE),"N/A")</f>
        <v>N/A</v>
      </c>
      <c r="AE497" s="308" t="s">
        <v>85</v>
      </c>
      <c r="AF497" s="309" t="s">
        <v>85</v>
      </c>
      <c r="AG497" s="308" t="s">
        <v>85</v>
      </c>
      <c r="AH497" s="308" t="s">
        <v>85</v>
      </c>
      <c r="AI497" s="299" t="str">
        <f>IFERROR(VLOOKUP(AH497,ACCESSORIES!F:J,5,FALSE),"N/A")</f>
        <v>N/A</v>
      </c>
      <c r="AJ497" s="309" t="s">
        <v>266</v>
      </c>
      <c r="AK497" s="309" t="s">
        <v>85</v>
      </c>
      <c r="AL497" s="40" t="str">
        <f>IFERROR(VLOOKUP(AK497,ACCESSORIES!F:J,5,FALSE),"N/A")</f>
        <v>N/A</v>
      </c>
      <c r="AM497" s="309" t="s">
        <v>85</v>
      </c>
      <c r="AN497" s="309" t="s">
        <v>85</v>
      </c>
      <c r="AO497" s="309">
        <v>190</v>
      </c>
      <c r="AP497" s="309">
        <v>0</v>
      </c>
      <c r="AQ497" s="309">
        <v>6</v>
      </c>
      <c r="AR497" s="309"/>
      <c r="AS497" s="309">
        <v>18</v>
      </c>
      <c r="AT497" s="309"/>
      <c r="AU497" s="309">
        <v>185</v>
      </c>
      <c r="AV497" s="309" t="s">
        <v>85</v>
      </c>
      <c r="AW497" s="309" t="s">
        <v>85</v>
      </c>
      <c r="AX497" s="81"/>
      <c r="AY497" s="309"/>
      <c r="AZ497" s="310" t="s">
        <v>1772</v>
      </c>
      <c r="BA497" s="98" t="str">
        <f>IFERROR(VLOOKUP(AZ497,ACCESSORIES!F:J,5,FALSE),"N/A")</f>
        <v>N/A</v>
      </c>
      <c r="BB497" s="99" t="s">
        <v>1520</v>
      </c>
      <c r="BC497" s="98">
        <f>IFERROR(VLOOKUP(BB497,ACCESSORIES!F:J,5,FALSE),"N/A")</f>
        <v>11</v>
      </c>
      <c r="BD497" s="310">
        <v>36.700000000000003</v>
      </c>
      <c r="BE497" s="309">
        <v>19.059999999999999</v>
      </c>
      <c r="BF497" s="309">
        <v>19.059999999999999</v>
      </c>
      <c r="BG497" s="309">
        <v>11.1</v>
      </c>
      <c r="BH497" s="379">
        <f t="shared" si="31"/>
        <v>6.6079982797189435E-2</v>
      </c>
      <c r="BI497" s="303">
        <v>36</v>
      </c>
      <c r="BJ497" s="309" t="s">
        <v>3930</v>
      </c>
      <c r="BK497" s="80" t="s">
        <v>4050</v>
      </c>
      <c r="BL497" s="309" t="s">
        <v>2851</v>
      </c>
      <c r="BM497" s="309" t="s">
        <v>2852</v>
      </c>
      <c r="BN497" s="309" t="s">
        <v>2853</v>
      </c>
      <c r="BO497" s="309" t="s">
        <v>2854</v>
      </c>
      <c r="BP497" s="309" t="s">
        <v>2855</v>
      </c>
      <c r="BQ497" s="309"/>
      <c r="BR497" s="309"/>
      <c r="BS497" s="309"/>
      <c r="BT497" s="309"/>
      <c r="BU497" s="309"/>
      <c r="BV497" s="309"/>
      <c r="BW497" s="309" t="s">
        <v>2550</v>
      </c>
      <c r="BX497" s="309"/>
      <c r="BY497" s="309"/>
      <c r="BZ497" s="324" t="str">
        <f t="shared" si="32"/>
        <v>DISCONTINUED - MR101 Beadlock, 16x8, +44mm Offset, BLANK, 83mm Centerbore, Machined - Raw , w/ BH-H24100</v>
      </c>
      <c r="CA497" s="324" t="s">
        <v>3880</v>
      </c>
      <c r="CB497" s="324" t="s">
        <v>3879</v>
      </c>
      <c r="CC497" s="313" t="str">
        <f t="shared" si="29"/>
        <v>RACE (1XX)</v>
      </c>
    </row>
    <row r="498" spans="1:81" s="301" customFormat="1" ht="15.75" customHeight="1">
      <c r="A498" s="22">
        <f t="shared" si="28"/>
        <v>495</v>
      </c>
      <c r="B498" s="99" t="s">
        <v>84</v>
      </c>
      <c r="C498" s="29" t="s">
        <v>1072</v>
      </c>
      <c r="D498" s="303" t="s">
        <v>4533</v>
      </c>
      <c r="E498" s="304" t="s">
        <v>3846</v>
      </c>
      <c r="F498" s="304"/>
      <c r="G498" s="304"/>
      <c r="H498" s="363" t="s">
        <v>509</v>
      </c>
      <c r="I498" s="336">
        <v>41640</v>
      </c>
      <c r="J498" s="302">
        <v>43747</v>
      </c>
      <c r="K498" s="293" t="s">
        <v>1274</v>
      </c>
      <c r="L498" s="305">
        <v>315.20999999999998</v>
      </c>
      <c r="M498" s="295"/>
      <c r="N498" s="295"/>
      <c r="O498" s="303">
        <v>20</v>
      </c>
      <c r="P498" s="8">
        <v>9</v>
      </c>
      <c r="Q498" s="29" t="s">
        <v>1760</v>
      </c>
      <c r="R498" s="303">
        <v>6</v>
      </c>
      <c r="S498" s="303">
        <v>135</v>
      </c>
      <c r="T498" s="306">
        <v>18</v>
      </c>
      <c r="U498" s="331">
        <v>5.75</v>
      </c>
      <c r="V498" s="303" t="s">
        <v>85</v>
      </c>
      <c r="W498" s="311">
        <v>94</v>
      </c>
      <c r="X498" s="307">
        <v>37</v>
      </c>
      <c r="Y498" s="306">
        <v>2500</v>
      </c>
      <c r="Z498" s="306" t="s">
        <v>2294</v>
      </c>
      <c r="AA498" s="306" t="s">
        <v>2987</v>
      </c>
      <c r="AB498" s="296" t="str">
        <f t="shared" si="30"/>
        <v>20x9, 6x135, 18 OS</v>
      </c>
      <c r="AC498" s="308" t="s">
        <v>1608</v>
      </c>
      <c r="AD498" s="298">
        <f>IFERROR(VLOOKUP(AC498,ACCESSORIES!F:J,5,FALSE),"N/A")</f>
        <v>33</v>
      </c>
      <c r="AE498" s="308" t="s">
        <v>85</v>
      </c>
      <c r="AF498" s="309" t="s">
        <v>85</v>
      </c>
      <c r="AG498" s="308" t="s">
        <v>3000</v>
      </c>
      <c r="AH498" s="308" t="s">
        <v>1937</v>
      </c>
      <c r="AI498" s="299">
        <f>IFERROR(VLOOKUP(AH498,ACCESSORIES!F:J,5,FALSE),"N/A")</f>
        <v>1.1000000000000001</v>
      </c>
      <c r="AJ498" s="309" t="s">
        <v>266</v>
      </c>
      <c r="AK498" s="309" t="s">
        <v>85</v>
      </c>
      <c r="AL498" s="40" t="str">
        <f>IFERROR(VLOOKUP(AK498,ACCESSORIES!F:J,5,FALSE),"N/A")</f>
        <v>N/A</v>
      </c>
      <c r="AM498" s="309" t="s">
        <v>85</v>
      </c>
      <c r="AN498" s="309">
        <v>16.5</v>
      </c>
      <c r="AO498" s="309">
        <v>168</v>
      </c>
      <c r="AP498" s="309">
        <v>3</v>
      </c>
      <c r="AQ498" s="309">
        <v>19</v>
      </c>
      <c r="AR498" s="309"/>
      <c r="AS498" s="309">
        <v>34</v>
      </c>
      <c r="AT498" s="309"/>
      <c r="AU498" s="309">
        <v>233</v>
      </c>
      <c r="AV498" s="309">
        <v>90</v>
      </c>
      <c r="AW498" s="309">
        <v>68</v>
      </c>
      <c r="AX498" s="81"/>
      <c r="AY498" s="309"/>
      <c r="AZ498" s="310" t="s">
        <v>85</v>
      </c>
      <c r="BA498" s="98" t="str">
        <f>IFERROR(VLOOKUP(AZ498,ACCESSORIES!F:J,5,FALSE),"N/A")</f>
        <v>N/A</v>
      </c>
      <c r="BB498" s="99" t="s">
        <v>85</v>
      </c>
      <c r="BC498" s="98" t="str">
        <f>IFERROR(VLOOKUP(BB498,ACCESSORIES!F:J,5,FALSE),"N/A")</f>
        <v>N/A</v>
      </c>
      <c r="BD498" s="310">
        <v>40.5</v>
      </c>
      <c r="BE498" s="309">
        <v>22.647637795275578</v>
      </c>
      <c r="BF498" s="309">
        <v>22.647637795275578</v>
      </c>
      <c r="BG498" s="309">
        <v>11.555118110236215</v>
      </c>
      <c r="BH498" s="379">
        <f t="shared" si="31"/>
        <v>9.7122837093749817E-2</v>
      </c>
      <c r="BI498" s="303">
        <v>24</v>
      </c>
      <c r="BJ498" s="309" t="s">
        <v>3930</v>
      </c>
      <c r="BK498" s="80" t="s">
        <v>4050</v>
      </c>
      <c r="BL498" s="309" t="s">
        <v>2818</v>
      </c>
      <c r="BM498" s="309" t="s">
        <v>2819</v>
      </c>
      <c r="BN498" s="309" t="s">
        <v>2826</v>
      </c>
      <c r="BO498" s="309"/>
      <c r="BP498" s="309"/>
      <c r="BQ498" s="309"/>
      <c r="BR498" s="309"/>
      <c r="BS498" s="309"/>
      <c r="BT498" s="309"/>
      <c r="BU498" s="309"/>
      <c r="BV498" s="309"/>
      <c r="BW498" s="309"/>
      <c r="BX498" s="309"/>
      <c r="BY498" s="309"/>
      <c r="BZ498" s="324" t="str">
        <f t="shared" si="32"/>
        <v>DISCONTINUED - MR306 Mesh, 20x9, +18mm Offset, 6x135, 94mm Centerbore, Matte Black</v>
      </c>
      <c r="CA498" s="324" t="s">
        <v>3880</v>
      </c>
      <c r="CB498" s="324" t="s">
        <v>3879</v>
      </c>
      <c r="CC498" s="313" t="str">
        <f t="shared" si="29"/>
        <v>STREET (3XX)</v>
      </c>
    </row>
    <row r="499" spans="1:81" s="301" customFormat="1" ht="15.75" customHeight="1">
      <c r="A499" s="22">
        <f t="shared" si="28"/>
        <v>496</v>
      </c>
      <c r="B499" s="99" t="s">
        <v>84</v>
      </c>
      <c r="C499" s="29" t="s">
        <v>1072</v>
      </c>
      <c r="D499" s="303" t="s">
        <v>4533</v>
      </c>
      <c r="E499" s="304" t="s">
        <v>3847</v>
      </c>
      <c r="F499" s="304"/>
      <c r="G499" s="304"/>
      <c r="H499" s="363" t="s">
        <v>511</v>
      </c>
      <c r="I499" s="336">
        <v>41640</v>
      </c>
      <c r="J499" s="302">
        <v>43747</v>
      </c>
      <c r="K499" s="293" t="s">
        <v>1274</v>
      </c>
      <c r="L499" s="305">
        <v>315.20999999999998</v>
      </c>
      <c r="M499" s="295"/>
      <c r="N499" s="295"/>
      <c r="O499" s="303">
        <v>20</v>
      </c>
      <c r="P499" s="8">
        <v>9</v>
      </c>
      <c r="Q499" s="29" t="s">
        <v>1123</v>
      </c>
      <c r="R499" s="303">
        <v>6</v>
      </c>
      <c r="S499" s="303">
        <v>5.5</v>
      </c>
      <c r="T499" s="306">
        <v>18</v>
      </c>
      <c r="U499" s="331">
        <v>5.75</v>
      </c>
      <c r="V499" s="303" t="s">
        <v>85</v>
      </c>
      <c r="W499" s="311">
        <v>108</v>
      </c>
      <c r="X499" s="307">
        <v>37</v>
      </c>
      <c r="Y499" s="306">
        <v>2500</v>
      </c>
      <c r="Z499" s="306" t="s">
        <v>2294</v>
      </c>
      <c r="AA499" s="306" t="s">
        <v>2987</v>
      </c>
      <c r="AB499" s="296" t="str">
        <f t="shared" si="30"/>
        <v>20x9, 6x5.5, 18 OS</v>
      </c>
      <c r="AC499" s="308" t="s">
        <v>1610</v>
      </c>
      <c r="AD499" s="298">
        <f>IFERROR(VLOOKUP(AC499,ACCESSORIES!F:J,5,FALSE),"N/A")</f>
        <v>33</v>
      </c>
      <c r="AE499" s="308" t="s">
        <v>85</v>
      </c>
      <c r="AF499" s="309" t="s">
        <v>85</v>
      </c>
      <c r="AG499" s="308" t="s">
        <v>3002</v>
      </c>
      <c r="AH499" s="308" t="s">
        <v>1937</v>
      </c>
      <c r="AI499" s="299">
        <f>IFERROR(VLOOKUP(AH499,ACCESSORIES!F:J,5,FALSE),"N/A")</f>
        <v>1.1000000000000001</v>
      </c>
      <c r="AJ499" s="309" t="s">
        <v>266</v>
      </c>
      <c r="AK499" s="309" t="s">
        <v>85</v>
      </c>
      <c r="AL499" s="40" t="str">
        <f>IFERROR(VLOOKUP(AK499,ACCESSORIES!F:J,5,FALSE),"N/A")</f>
        <v>N/A</v>
      </c>
      <c r="AM499" s="309" t="s">
        <v>85</v>
      </c>
      <c r="AN499" s="309">
        <v>16.5</v>
      </c>
      <c r="AO499" s="309">
        <v>168</v>
      </c>
      <c r="AP499" s="309">
        <v>3</v>
      </c>
      <c r="AQ499" s="309">
        <v>19</v>
      </c>
      <c r="AR499" s="309"/>
      <c r="AS499" s="309">
        <v>34</v>
      </c>
      <c r="AT499" s="309"/>
      <c r="AU499" s="309">
        <v>233</v>
      </c>
      <c r="AV499" s="309">
        <v>104.4</v>
      </c>
      <c r="AW499" s="309">
        <v>61.8</v>
      </c>
      <c r="AX499" s="81"/>
      <c r="AY499" s="309"/>
      <c r="AZ499" s="310" t="s">
        <v>85</v>
      </c>
      <c r="BA499" s="98" t="str">
        <f>IFERROR(VLOOKUP(AZ499,ACCESSORIES!F:J,5,FALSE),"N/A")</f>
        <v>N/A</v>
      </c>
      <c r="BB499" s="99" t="s">
        <v>85</v>
      </c>
      <c r="BC499" s="98" t="str">
        <f>IFERROR(VLOOKUP(BB499,ACCESSORIES!F:J,5,FALSE),"N/A")</f>
        <v>N/A</v>
      </c>
      <c r="BD499" s="310">
        <v>40.5</v>
      </c>
      <c r="BE499" s="309">
        <v>22.647637795275578</v>
      </c>
      <c r="BF499" s="309">
        <v>22.647637795275578</v>
      </c>
      <c r="BG499" s="309">
        <v>11.555118110236215</v>
      </c>
      <c r="BH499" s="379">
        <f t="shared" si="31"/>
        <v>9.7122837093749817E-2</v>
      </c>
      <c r="BI499" s="303">
        <v>24</v>
      </c>
      <c r="BJ499" s="309" t="s">
        <v>3930</v>
      </c>
      <c r="BK499" s="80" t="s">
        <v>4050</v>
      </c>
      <c r="BL499" s="309" t="s">
        <v>2818</v>
      </c>
      <c r="BM499" s="309" t="s">
        <v>2819</v>
      </c>
      <c r="BN499" s="309" t="s">
        <v>2826</v>
      </c>
      <c r="BO499" s="309"/>
      <c r="BP499" s="309"/>
      <c r="BQ499" s="309"/>
      <c r="BR499" s="309"/>
      <c r="BS499" s="309"/>
      <c r="BT499" s="309"/>
      <c r="BU499" s="309"/>
      <c r="BV499" s="309"/>
      <c r="BW499" s="309"/>
      <c r="BX499" s="309"/>
      <c r="BY499" s="309"/>
      <c r="BZ499" s="324" t="str">
        <f t="shared" si="32"/>
        <v>DISCONTINUED - MR306 Mesh, 20x9, +18mm Offset, 6x5.5, 108mm Centerbore, Matte Black</v>
      </c>
      <c r="CA499" s="324" t="s">
        <v>3880</v>
      </c>
      <c r="CB499" s="324" t="s">
        <v>3879</v>
      </c>
      <c r="CC499" s="313" t="str">
        <f t="shared" si="29"/>
        <v>STREET (3XX)</v>
      </c>
    </row>
    <row r="500" spans="1:81" s="301" customFormat="1" ht="15.75" customHeight="1">
      <c r="A500" s="22">
        <f t="shared" si="28"/>
        <v>497</v>
      </c>
      <c r="B500" s="99" t="s">
        <v>84</v>
      </c>
      <c r="C500" s="29" t="s">
        <v>1072</v>
      </c>
      <c r="D500" s="303" t="s">
        <v>4533</v>
      </c>
      <c r="E500" s="304" t="s">
        <v>3848</v>
      </c>
      <c r="F500" s="304"/>
      <c r="G500" s="304"/>
      <c r="H500" s="363" t="s">
        <v>513</v>
      </c>
      <c r="I500" s="336">
        <v>41640</v>
      </c>
      <c r="J500" s="302">
        <v>43747</v>
      </c>
      <c r="K500" s="293" t="s">
        <v>1274</v>
      </c>
      <c r="L500" s="305">
        <v>315.20999999999998</v>
      </c>
      <c r="M500" s="295"/>
      <c r="N500" s="295"/>
      <c r="O500" s="303">
        <v>20</v>
      </c>
      <c r="P500" s="8">
        <v>9</v>
      </c>
      <c r="Q500" s="29" t="s">
        <v>1763</v>
      </c>
      <c r="R500" s="303">
        <v>8</v>
      </c>
      <c r="S500" s="303">
        <v>170</v>
      </c>
      <c r="T500" s="306">
        <v>18</v>
      </c>
      <c r="U500" s="331">
        <v>5.75</v>
      </c>
      <c r="V500" s="303" t="s">
        <v>85</v>
      </c>
      <c r="W500" s="311">
        <v>130.81</v>
      </c>
      <c r="X500" s="307">
        <v>37</v>
      </c>
      <c r="Y500" s="306">
        <v>3600</v>
      </c>
      <c r="Z500" s="306" t="s">
        <v>2294</v>
      </c>
      <c r="AA500" s="306" t="s">
        <v>2987</v>
      </c>
      <c r="AB500" s="296" t="str">
        <f t="shared" si="30"/>
        <v>20x9, 8x170, 18 OS</v>
      </c>
      <c r="AC500" s="308" t="s">
        <v>1614</v>
      </c>
      <c r="AD500" s="298">
        <f>IFERROR(VLOOKUP(AC500,ACCESSORIES!F:J,5,FALSE),"N/A")</f>
        <v>33</v>
      </c>
      <c r="AE500" s="308" t="s">
        <v>85</v>
      </c>
      <c r="AF500" s="309" t="s">
        <v>85</v>
      </c>
      <c r="AG500" s="308" t="s">
        <v>3005</v>
      </c>
      <c r="AH500" s="308" t="s">
        <v>1937</v>
      </c>
      <c r="AI500" s="299">
        <f>IFERROR(VLOOKUP(AH500,ACCESSORIES!F:J,5,FALSE),"N/A")</f>
        <v>1.1000000000000001</v>
      </c>
      <c r="AJ500" s="309" t="s">
        <v>266</v>
      </c>
      <c r="AK500" s="309" t="s">
        <v>85</v>
      </c>
      <c r="AL500" s="40" t="str">
        <f>IFERROR(VLOOKUP(AK500,ACCESSORIES!F:J,5,FALSE),"N/A")</f>
        <v>N/A</v>
      </c>
      <c r="AM500" s="309" t="s">
        <v>85</v>
      </c>
      <c r="AN500" s="309">
        <v>16.5</v>
      </c>
      <c r="AO500" s="309">
        <v>197</v>
      </c>
      <c r="AP500" s="309">
        <v>3</v>
      </c>
      <c r="AQ500" s="309">
        <v>3</v>
      </c>
      <c r="AR500" s="309"/>
      <c r="AS500" s="309">
        <v>34</v>
      </c>
      <c r="AT500" s="309"/>
      <c r="AU500" s="309">
        <v>233</v>
      </c>
      <c r="AV500" s="309">
        <v>124.5</v>
      </c>
      <c r="AW500" s="309">
        <v>68</v>
      </c>
      <c r="AX500" s="81"/>
      <c r="AY500" s="309"/>
      <c r="AZ500" s="310" t="s">
        <v>85</v>
      </c>
      <c r="BA500" s="98" t="str">
        <f>IFERROR(VLOOKUP(AZ500,ACCESSORIES!F:J,5,FALSE),"N/A")</f>
        <v>N/A</v>
      </c>
      <c r="BB500" s="99" t="s">
        <v>85</v>
      </c>
      <c r="BC500" s="98" t="str">
        <f>IFERROR(VLOOKUP(BB500,ACCESSORIES!F:J,5,FALSE),"N/A")</f>
        <v>N/A</v>
      </c>
      <c r="BD500" s="310">
        <v>40.5</v>
      </c>
      <c r="BE500" s="309">
        <v>22.647637795275578</v>
      </c>
      <c r="BF500" s="309">
        <v>22.647637795275578</v>
      </c>
      <c r="BG500" s="309">
        <v>11.555118110236215</v>
      </c>
      <c r="BH500" s="379">
        <f t="shared" si="31"/>
        <v>9.7122837093749817E-2</v>
      </c>
      <c r="BI500" s="303">
        <v>24</v>
      </c>
      <c r="BJ500" s="309" t="s">
        <v>3930</v>
      </c>
      <c r="BK500" s="80" t="s">
        <v>4050</v>
      </c>
      <c r="BL500" s="309" t="s">
        <v>2818</v>
      </c>
      <c r="BM500" s="309" t="s">
        <v>2819</v>
      </c>
      <c r="BN500" s="309" t="s">
        <v>2826</v>
      </c>
      <c r="BO500" s="309"/>
      <c r="BP500" s="309"/>
      <c r="BQ500" s="309"/>
      <c r="BR500" s="309"/>
      <c r="BS500" s="309"/>
      <c r="BT500" s="309"/>
      <c r="BU500" s="309"/>
      <c r="BV500" s="309"/>
      <c r="BW500" s="309"/>
      <c r="BX500" s="309"/>
      <c r="BY500" s="309"/>
      <c r="BZ500" s="324" t="str">
        <f t="shared" si="32"/>
        <v>DISCONTINUED - MR306 Mesh, 20x9, +18mm Offset, 8x170, 130.81mm Centerbore, Matte Black</v>
      </c>
      <c r="CA500" s="324" t="s">
        <v>3880</v>
      </c>
      <c r="CB500" s="324" t="s">
        <v>3879</v>
      </c>
      <c r="CC500" s="313" t="str">
        <f t="shared" si="29"/>
        <v>STREET (3XX)</v>
      </c>
    </row>
    <row r="501" spans="1:81" s="301" customFormat="1" ht="15.75" customHeight="1">
      <c r="A501" s="22">
        <f t="shared" si="28"/>
        <v>498</v>
      </c>
      <c r="B501" s="99" t="s">
        <v>84</v>
      </c>
      <c r="C501" s="29" t="s">
        <v>1072</v>
      </c>
      <c r="D501" s="303" t="s">
        <v>1119</v>
      </c>
      <c r="E501" s="304" t="s">
        <v>3849</v>
      </c>
      <c r="F501" s="304"/>
      <c r="G501" s="304"/>
      <c r="H501" s="363" t="s">
        <v>1037</v>
      </c>
      <c r="I501" s="336">
        <v>42005</v>
      </c>
      <c r="J501" s="302">
        <v>43747</v>
      </c>
      <c r="K501" s="293" t="s">
        <v>1274</v>
      </c>
      <c r="L501" s="305">
        <v>242.61</v>
      </c>
      <c r="M501" s="295"/>
      <c r="N501" s="295"/>
      <c r="O501" s="303">
        <v>17</v>
      </c>
      <c r="P501" s="8">
        <v>8.5</v>
      </c>
      <c r="Q501" s="29" t="s">
        <v>1758</v>
      </c>
      <c r="R501" s="303">
        <v>6</v>
      </c>
      <c r="S501" s="303">
        <v>120</v>
      </c>
      <c r="T501" s="306">
        <v>0</v>
      </c>
      <c r="U501" s="331">
        <v>4.75</v>
      </c>
      <c r="V501" s="303" t="s">
        <v>85</v>
      </c>
      <c r="W501" s="311">
        <v>67</v>
      </c>
      <c r="X501" s="307">
        <v>25.8</v>
      </c>
      <c r="Y501" s="306">
        <v>2500</v>
      </c>
      <c r="Z501" s="306" t="s">
        <v>2297</v>
      </c>
      <c r="AA501" s="306" t="s">
        <v>2988</v>
      </c>
      <c r="AB501" s="296" t="str">
        <f t="shared" si="30"/>
        <v>17x8.5, 6x120, 0 OS</v>
      </c>
      <c r="AC501" s="308" t="s">
        <v>1801</v>
      </c>
      <c r="AD501" s="298">
        <f>IFERROR(VLOOKUP(AC501,ACCESSORIES!F:J,5,FALSE),"N/A")</f>
        <v>33</v>
      </c>
      <c r="AE501" s="308" t="s">
        <v>2091</v>
      </c>
      <c r="AF501" s="309" t="s">
        <v>1886</v>
      </c>
      <c r="AG501" s="308" t="s">
        <v>85</v>
      </c>
      <c r="AH501" s="308" t="s">
        <v>85</v>
      </c>
      <c r="AI501" s="299" t="str">
        <f>IFERROR(VLOOKUP(AH501,ACCESSORIES!F:J,5,FALSE),"N/A")</f>
        <v>N/A</v>
      </c>
      <c r="AJ501" s="309" t="s">
        <v>265</v>
      </c>
      <c r="AK501" s="309" t="s">
        <v>85</v>
      </c>
      <c r="AL501" s="40" t="str">
        <f>IFERROR(VLOOKUP(AK501,ACCESSORIES!F:J,5,FALSE),"N/A")</f>
        <v>N/A</v>
      </c>
      <c r="AM501" s="309" t="s">
        <v>85</v>
      </c>
      <c r="AN501" s="309">
        <v>16.100000000000001</v>
      </c>
      <c r="AO501" s="309">
        <v>150</v>
      </c>
      <c r="AP501" s="309">
        <v>3</v>
      </c>
      <c r="AQ501" s="309">
        <v>16</v>
      </c>
      <c r="AR501" s="309"/>
      <c r="AS501" s="309">
        <v>63</v>
      </c>
      <c r="AT501" s="309"/>
      <c r="AU501" s="309">
        <v>213</v>
      </c>
      <c r="AV501" s="309">
        <v>67</v>
      </c>
      <c r="AW501" s="309">
        <v>30</v>
      </c>
      <c r="AX501" s="81"/>
      <c r="AY501" s="309"/>
      <c r="AZ501" s="310" t="s">
        <v>85</v>
      </c>
      <c r="BA501" s="98" t="str">
        <f>IFERROR(VLOOKUP(AZ501,ACCESSORIES!F:J,5,FALSE),"N/A")</f>
        <v>N/A</v>
      </c>
      <c r="BB501" s="99" t="s">
        <v>85</v>
      </c>
      <c r="BC501" s="98" t="str">
        <f>IFERROR(VLOOKUP(BB501,ACCESSORIES!F:J,5,FALSE),"N/A")</f>
        <v>N/A</v>
      </c>
      <c r="BD501" s="310">
        <v>29.3</v>
      </c>
      <c r="BE501" s="309">
        <v>19.700787401574786</v>
      </c>
      <c r="BF501" s="309">
        <v>19.700787401574786</v>
      </c>
      <c r="BG501" s="309">
        <v>10.960629921259855</v>
      </c>
      <c r="BH501" s="379">
        <f t="shared" si="31"/>
        <v>6.9711404543999947E-2</v>
      </c>
      <c r="BI501" s="303">
        <v>36</v>
      </c>
      <c r="BJ501" s="309" t="s">
        <v>3930</v>
      </c>
      <c r="BK501" s="80" t="s">
        <v>4050</v>
      </c>
      <c r="BL501" s="309" t="s">
        <v>2818</v>
      </c>
      <c r="BM501" s="309" t="s">
        <v>2828</v>
      </c>
      <c r="BN501" s="309" t="s">
        <v>2829</v>
      </c>
      <c r="BO501" s="309"/>
      <c r="BP501" s="309"/>
      <c r="BQ501" s="309"/>
      <c r="BR501" s="309"/>
      <c r="BS501" s="309"/>
      <c r="BT501" s="309"/>
      <c r="BU501" s="309"/>
      <c r="BV501" s="309"/>
      <c r="BW501" s="309"/>
      <c r="BX501" s="309"/>
      <c r="BY501" s="309"/>
      <c r="BZ501" s="324" t="str">
        <f t="shared" si="32"/>
        <v>DISCONTINUED - MR308 Roost, 17x8.5, 0mm Offset, 6x120, 67mm Centerbore, Method Bronze</v>
      </c>
      <c r="CA501" s="324" t="s">
        <v>3880</v>
      </c>
      <c r="CB501" s="324" t="s">
        <v>3879</v>
      </c>
      <c r="CC501" s="313" t="str">
        <f t="shared" si="29"/>
        <v>STREET (3XX)</v>
      </c>
    </row>
    <row r="502" spans="1:81" s="301" customFormat="1" ht="15.75" customHeight="1">
      <c r="A502" s="22">
        <f t="shared" si="28"/>
        <v>499</v>
      </c>
      <c r="B502" s="99" t="s">
        <v>84</v>
      </c>
      <c r="C502" s="29" t="s">
        <v>1072</v>
      </c>
      <c r="D502" s="303" t="s">
        <v>1119</v>
      </c>
      <c r="E502" s="304" t="s">
        <v>3850</v>
      </c>
      <c r="F502" s="304"/>
      <c r="G502" s="304"/>
      <c r="H502" s="363" t="s">
        <v>1038</v>
      </c>
      <c r="I502" s="336">
        <v>42005</v>
      </c>
      <c r="J502" s="302">
        <v>43747</v>
      </c>
      <c r="K502" s="293" t="s">
        <v>1274</v>
      </c>
      <c r="L502" s="305">
        <v>242.61</v>
      </c>
      <c r="M502" s="295"/>
      <c r="N502" s="295"/>
      <c r="O502" s="303">
        <v>17</v>
      </c>
      <c r="P502" s="8">
        <v>8.5</v>
      </c>
      <c r="Q502" s="29" t="s">
        <v>1758</v>
      </c>
      <c r="R502" s="303">
        <v>6</v>
      </c>
      <c r="S502" s="303">
        <v>120</v>
      </c>
      <c r="T502" s="306">
        <v>0</v>
      </c>
      <c r="U502" s="331">
        <v>4.75</v>
      </c>
      <c r="V502" s="303" t="s">
        <v>85</v>
      </c>
      <c r="W502" s="311">
        <v>67</v>
      </c>
      <c r="X502" s="307">
        <v>25.8</v>
      </c>
      <c r="Y502" s="306">
        <v>2500</v>
      </c>
      <c r="Z502" s="306" t="s">
        <v>2294</v>
      </c>
      <c r="AA502" s="306" t="s">
        <v>2987</v>
      </c>
      <c r="AB502" s="296" t="str">
        <f t="shared" si="30"/>
        <v>17x8.5, 6x120, 0 OS</v>
      </c>
      <c r="AC502" s="308" t="s">
        <v>1801</v>
      </c>
      <c r="AD502" s="298">
        <f>IFERROR(VLOOKUP(AC502,ACCESSORIES!F:J,5,FALSE),"N/A")</f>
        <v>33</v>
      </c>
      <c r="AE502" s="308" t="s">
        <v>2091</v>
      </c>
      <c r="AF502" s="309" t="s">
        <v>1886</v>
      </c>
      <c r="AG502" s="308" t="s">
        <v>85</v>
      </c>
      <c r="AH502" s="308" t="s">
        <v>85</v>
      </c>
      <c r="AI502" s="299" t="str">
        <f>IFERROR(VLOOKUP(AH502,ACCESSORIES!F:J,5,FALSE),"N/A")</f>
        <v>N/A</v>
      </c>
      <c r="AJ502" s="309" t="s">
        <v>265</v>
      </c>
      <c r="AK502" s="309" t="s">
        <v>85</v>
      </c>
      <c r="AL502" s="40" t="str">
        <f>IFERROR(VLOOKUP(AK502,ACCESSORIES!F:J,5,FALSE),"N/A")</f>
        <v>N/A</v>
      </c>
      <c r="AM502" s="309" t="s">
        <v>85</v>
      </c>
      <c r="AN502" s="309">
        <v>16.100000000000001</v>
      </c>
      <c r="AO502" s="309">
        <v>150</v>
      </c>
      <c r="AP502" s="309">
        <v>3.5</v>
      </c>
      <c r="AQ502" s="309">
        <v>18</v>
      </c>
      <c r="AR502" s="309"/>
      <c r="AS502" s="309">
        <v>52</v>
      </c>
      <c r="AT502" s="309"/>
      <c r="AU502" s="309">
        <v>199</v>
      </c>
      <c r="AV502" s="309">
        <v>67</v>
      </c>
      <c r="AW502" s="309">
        <v>30</v>
      </c>
      <c r="AX502" s="81"/>
      <c r="AY502" s="309"/>
      <c r="AZ502" s="310" t="s">
        <v>85</v>
      </c>
      <c r="BA502" s="98" t="str">
        <f>IFERROR(VLOOKUP(AZ502,ACCESSORIES!F:J,5,FALSE),"N/A")</f>
        <v>N/A</v>
      </c>
      <c r="BB502" s="99" t="s">
        <v>85</v>
      </c>
      <c r="BC502" s="98" t="str">
        <f>IFERROR(VLOOKUP(BB502,ACCESSORIES!F:J,5,FALSE),"N/A")</f>
        <v>N/A</v>
      </c>
      <c r="BD502" s="310">
        <v>29.3</v>
      </c>
      <c r="BE502" s="309">
        <v>19.700787401574786</v>
      </c>
      <c r="BF502" s="309">
        <v>19.700787401574786</v>
      </c>
      <c r="BG502" s="309">
        <v>10.960629921259855</v>
      </c>
      <c r="BH502" s="379">
        <f t="shared" si="31"/>
        <v>6.9711404543999947E-2</v>
      </c>
      <c r="BI502" s="303">
        <v>36</v>
      </c>
      <c r="BJ502" s="309" t="s">
        <v>3930</v>
      </c>
      <c r="BK502" s="80" t="s">
        <v>4050</v>
      </c>
      <c r="BL502" s="309" t="s">
        <v>2818</v>
      </c>
      <c r="BM502" s="309" t="s">
        <v>2828</v>
      </c>
      <c r="BN502" s="309" t="s">
        <v>2829</v>
      </c>
      <c r="BO502" s="309"/>
      <c r="BP502" s="309"/>
      <c r="BQ502" s="309"/>
      <c r="BR502" s="309"/>
      <c r="BS502" s="309"/>
      <c r="BT502" s="309"/>
      <c r="BU502" s="309"/>
      <c r="BV502" s="309"/>
      <c r="BW502" s="309"/>
      <c r="BX502" s="309"/>
      <c r="BY502" s="309"/>
      <c r="BZ502" s="324" t="str">
        <f t="shared" si="32"/>
        <v>DISCONTINUED - MR308 Roost, 17x8.5, 0mm Offset, 6x120, 67mm Centerbore, Matte Black</v>
      </c>
      <c r="CA502" s="324" t="s">
        <v>3880</v>
      </c>
      <c r="CB502" s="324" t="s">
        <v>3879</v>
      </c>
      <c r="CC502" s="313" t="str">
        <f t="shared" si="29"/>
        <v>STREET (3XX)</v>
      </c>
    </row>
    <row r="503" spans="1:81" s="301" customFormat="1" ht="15.75" customHeight="1">
      <c r="A503" s="22">
        <f t="shared" si="28"/>
        <v>500</v>
      </c>
      <c r="B503" s="99" t="s">
        <v>84</v>
      </c>
      <c r="C503" s="29" t="s">
        <v>1072</v>
      </c>
      <c r="D503" s="303" t="s">
        <v>1120</v>
      </c>
      <c r="E503" s="304" t="s">
        <v>3851</v>
      </c>
      <c r="F503" s="304"/>
      <c r="G503" s="304"/>
      <c r="H503" s="363" t="s">
        <v>580</v>
      </c>
      <c r="I503" s="336">
        <v>42005</v>
      </c>
      <c r="J503" s="302">
        <v>43747</v>
      </c>
      <c r="K503" s="293" t="s">
        <v>1274</v>
      </c>
      <c r="L503" s="305">
        <v>236.56</v>
      </c>
      <c r="M503" s="295"/>
      <c r="N503" s="295"/>
      <c r="O503" s="303">
        <v>16</v>
      </c>
      <c r="P503" s="8">
        <v>8</v>
      </c>
      <c r="Q503" s="29" t="s">
        <v>1123</v>
      </c>
      <c r="R503" s="303">
        <v>6</v>
      </c>
      <c r="S503" s="303">
        <v>5.5</v>
      </c>
      <c r="T503" s="306">
        <v>0</v>
      </c>
      <c r="U503" s="331">
        <v>4.5</v>
      </c>
      <c r="V503" s="303" t="s">
        <v>85</v>
      </c>
      <c r="W503" s="311">
        <v>108</v>
      </c>
      <c r="X503" s="307">
        <v>22.900000000000002</v>
      </c>
      <c r="Y503" s="306">
        <v>2650</v>
      </c>
      <c r="Z503" s="306" t="s">
        <v>5460</v>
      </c>
      <c r="AA503" s="306" t="s">
        <v>2992</v>
      </c>
      <c r="AB503" s="296" t="str">
        <f t="shared" si="30"/>
        <v>16x8, 6x5.5, 0 OS</v>
      </c>
      <c r="AC503" s="308" t="s">
        <v>1597</v>
      </c>
      <c r="AD503" s="298">
        <f>IFERROR(VLOOKUP(AC503,ACCESSORIES!F:J,5,FALSE),"N/A")</f>
        <v>33</v>
      </c>
      <c r="AE503" s="308" t="s">
        <v>85</v>
      </c>
      <c r="AF503" s="309" t="s">
        <v>85</v>
      </c>
      <c r="AG503" s="308" t="s">
        <v>3002</v>
      </c>
      <c r="AH503" s="308" t="s">
        <v>1938</v>
      </c>
      <c r="AI503" s="299">
        <f>IFERROR(VLOOKUP(AH503,ACCESSORIES!F:J,5,FALSE),"N/A")</f>
        <v>1.1000000000000001</v>
      </c>
      <c r="AJ503" s="309" t="s">
        <v>266</v>
      </c>
      <c r="AK503" s="309" t="s">
        <v>85</v>
      </c>
      <c r="AL503" s="40" t="str">
        <f>IFERROR(VLOOKUP(AK503,ACCESSORIES!F:J,5,FALSE),"N/A")</f>
        <v>N/A</v>
      </c>
      <c r="AM503" s="309" t="s">
        <v>85</v>
      </c>
      <c r="AN503" s="309">
        <v>16.100000000000001</v>
      </c>
      <c r="AO503" s="309">
        <v>170</v>
      </c>
      <c r="AP503" s="309">
        <v>9</v>
      </c>
      <c r="AQ503" s="309">
        <v>20</v>
      </c>
      <c r="AR503" s="309"/>
      <c r="AS503" s="309">
        <v>42</v>
      </c>
      <c r="AT503" s="309"/>
      <c r="AU503" s="309">
        <v>184</v>
      </c>
      <c r="AV503" s="309">
        <v>106.5</v>
      </c>
      <c r="AW503" s="309">
        <v>38</v>
      </c>
      <c r="AX503" s="81"/>
      <c r="AY503" s="309"/>
      <c r="AZ503" s="310" t="s">
        <v>85</v>
      </c>
      <c r="BA503" s="98" t="str">
        <f>IFERROR(VLOOKUP(AZ503,ACCESSORIES!F:J,5,FALSE),"N/A")</f>
        <v>N/A</v>
      </c>
      <c r="BB503" s="99" t="s">
        <v>85</v>
      </c>
      <c r="BC503" s="98" t="str">
        <f>IFERROR(VLOOKUP(BB503,ACCESSORIES!F:J,5,FALSE),"N/A")</f>
        <v>N/A</v>
      </c>
      <c r="BD503" s="310">
        <v>26.400000000000002</v>
      </c>
      <c r="BE503" s="309">
        <v>18.720472440944874</v>
      </c>
      <c r="BF503" s="309">
        <v>18.720472440944874</v>
      </c>
      <c r="BG503" s="309">
        <v>10.610236220472444</v>
      </c>
      <c r="BH503" s="379">
        <f t="shared" si="31"/>
        <v>6.0934017374999955E-2</v>
      </c>
      <c r="BI503" s="303">
        <v>36</v>
      </c>
      <c r="BJ503" s="309" t="s">
        <v>3930</v>
      </c>
      <c r="BK503" s="80" t="s">
        <v>4050</v>
      </c>
      <c r="BL503" s="309" t="s">
        <v>2818</v>
      </c>
      <c r="BM503" s="309" t="s">
        <v>2822</v>
      </c>
      <c r="BN503" s="309" t="s">
        <v>2824</v>
      </c>
      <c r="BO503" s="309" t="s">
        <v>2830</v>
      </c>
      <c r="BP503" s="309"/>
      <c r="BQ503" s="309"/>
      <c r="BR503" s="309"/>
      <c r="BS503" s="309"/>
      <c r="BT503" s="309"/>
      <c r="BU503" s="309"/>
      <c r="BV503" s="309"/>
      <c r="BW503" s="309"/>
      <c r="BX503" s="309"/>
      <c r="BY503" s="309"/>
      <c r="BZ503" s="324" t="str">
        <f t="shared" si="32"/>
        <v>DISCONTINUED - MR309 Grid, 16x8, 0mm Offset, 6x5.5, 108mm Centerbore, Titanium - Matte Black  Lip</v>
      </c>
      <c r="CA503" s="324" t="s">
        <v>3880</v>
      </c>
      <c r="CB503" s="324" t="s">
        <v>3879</v>
      </c>
      <c r="CC503" s="313" t="str">
        <f t="shared" si="29"/>
        <v>STREET (3XX)</v>
      </c>
    </row>
    <row r="504" spans="1:81" s="301" customFormat="1" ht="15.75" customHeight="1">
      <c r="A504" s="22">
        <f t="shared" si="28"/>
        <v>501</v>
      </c>
      <c r="B504" s="99" t="s">
        <v>84</v>
      </c>
      <c r="C504" s="29" t="s">
        <v>1072</v>
      </c>
      <c r="D504" s="303" t="s">
        <v>1120</v>
      </c>
      <c r="E504" s="304" t="s">
        <v>3852</v>
      </c>
      <c r="F504" s="304"/>
      <c r="G504" s="304"/>
      <c r="H504" s="363" t="s">
        <v>629</v>
      </c>
      <c r="I504" s="336">
        <v>42005</v>
      </c>
      <c r="J504" s="302">
        <v>43747</v>
      </c>
      <c r="K504" s="293" t="s">
        <v>1274</v>
      </c>
      <c r="L504" s="305">
        <v>327.31</v>
      </c>
      <c r="M504" s="295"/>
      <c r="N504" s="295"/>
      <c r="O504" s="303">
        <v>20</v>
      </c>
      <c r="P504" s="8">
        <v>9</v>
      </c>
      <c r="Q504" s="29" t="s">
        <v>1760</v>
      </c>
      <c r="R504" s="303">
        <v>6</v>
      </c>
      <c r="S504" s="303">
        <v>135</v>
      </c>
      <c r="T504" s="306">
        <v>18</v>
      </c>
      <c r="U504" s="331">
        <v>5.75</v>
      </c>
      <c r="V504" s="303" t="s">
        <v>85</v>
      </c>
      <c r="W504" s="311">
        <v>94</v>
      </c>
      <c r="X504" s="307">
        <v>39.1</v>
      </c>
      <c r="Y504" s="306">
        <v>2650</v>
      </c>
      <c r="Z504" s="306" t="s">
        <v>2294</v>
      </c>
      <c r="AA504" s="306" t="s">
        <v>2987</v>
      </c>
      <c r="AB504" s="296" t="str">
        <f t="shared" si="30"/>
        <v>20x9, 6x135, 18 OS</v>
      </c>
      <c r="AC504" s="308" t="s">
        <v>1593</v>
      </c>
      <c r="AD504" s="298">
        <f>IFERROR(VLOOKUP(AC504,ACCESSORIES!F:J,5,FALSE),"N/A")</f>
        <v>33</v>
      </c>
      <c r="AE504" s="308" t="s">
        <v>85</v>
      </c>
      <c r="AF504" s="309" t="s">
        <v>85</v>
      </c>
      <c r="AG504" s="308" t="s">
        <v>3000</v>
      </c>
      <c r="AH504" s="308" t="s">
        <v>1938</v>
      </c>
      <c r="AI504" s="299">
        <f>IFERROR(VLOOKUP(AH504,ACCESSORIES!F:J,5,FALSE),"N/A")</f>
        <v>1.1000000000000001</v>
      </c>
      <c r="AJ504" s="309" t="s">
        <v>266</v>
      </c>
      <c r="AK504" s="309" t="s">
        <v>85</v>
      </c>
      <c r="AL504" s="40" t="str">
        <f>IFERROR(VLOOKUP(AK504,ACCESSORIES!F:J,5,FALSE),"N/A")</f>
        <v>N/A</v>
      </c>
      <c r="AM504" s="309" t="s">
        <v>85</v>
      </c>
      <c r="AN504" s="309">
        <v>16.100000000000001</v>
      </c>
      <c r="AO504" s="309">
        <v>170</v>
      </c>
      <c r="AP504" s="309">
        <v>3</v>
      </c>
      <c r="AQ504" s="309">
        <v>9</v>
      </c>
      <c r="AR504" s="309"/>
      <c r="AS504" s="309">
        <v>33</v>
      </c>
      <c r="AT504" s="309"/>
      <c r="AU504" s="309">
        <v>234</v>
      </c>
      <c r="AV504" s="309">
        <v>90</v>
      </c>
      <c r="AW504" s="309">
        <v>54</v>
      </c>
      <c r="AX504" s="81"/>
      <c r="AY504" s="309"/>
      <c r="AZ504" s="310" t="s">
        <v>85</v>
      </c>
      <c r="BA504" s="98" t="str">
        <f>IFERROR(VLOOKUP(AZ504,ACCESSORIES!F:J,5,FALSE),"N/A")</f>
        <v>N/A</v>
      </c>
      <c r="BB504" s="99" t="s">
        <v>85</v>
      </c>
      <c r="BC504" s="98" t="str">
        <f>IFERROR(VLOOKUP(BB504,ACCESSORIES!F:J,5,FALSE),"N/A")</f>
        <v>N/A</v>
      </c>
      <c r="BD504" s="310">
        <v>42.6</v>
      </c>
      <c r="BE504" s="309">
        <v>22.647637795275578</v>
      </c>
      <c r="BF504" s="309">
        <v>22.647637795275578</v>
      </c>
      <c r="BG504" s="309">
        <v>11.555118110236215</v>
      </c>
      <c r="BH504" s="379">
        <f t="shared" si="31"/>
        <v>9.7122837093749817E-2</v>
      </c>
      <c r="BI504" s="303">
        <v>24</v>
      </c>
      <c r="BJ504" s="309" t="s">
        <v>3930</v>
      </c>
      <c r="BK504" s="80" t="s">
        <v>4050</v>
      </c>
      <c r="BL504" s="309" t="s">
        <v>2818</v>
      </c>
      <c r="BM504" s="309" t="s">
        <v>2822</v>
      </c>
      <c r="BN504" s="309" t="s">
        <v>2824</v>
      </c>
      <c r="BO504" s="309" t="s">
        <v>2830</v>
      </c>
      <c r="BP504" s="309"/>
      <c r="BQ504" s="309"/>
      <c r="BR504" s="309"/>
      <c r="BS504" s="309"/>
      <c r="BT504" s="309"/>
      <c r="BU504" s="309"/>
      <c r="BV504" s="309"/>
      <c r="BW504" s="309"/>
      <c r="BX504" s="309"/>
      <c r="BY504" s="309"/>
      <c r="BZ504" s="324" t="str">
        <f t="shared" si="32"/>
        <v>DISCONTINUED - MR309 Grid, 20x9, +18mm Offset, 6x135, 94mm Centerbore, Matte Black</v>
      </c>
      <c r="CA504" s="324" t="s">
        <v>3880</v>
      </c>
      <c r="CB504" s="324" t="s">
        <v>3879</v>
      </c>
      <c r="CC504" s="313" t="str">
        <f t="shared" si="29"/>
        <v>STREET (3XX)</v>
      </c>
    </row>
    <row r="505" spans="1:81" s="301" customFormat="1" ht="15.75" customHeight="1">
      <c r="A505" s="22">
        <f t="shared" si="28"/>
        <v>502</v>
      </c>
      <c r="B505" s="99" t="s">
        <v>84</v>
      </c>
      <c r="C505" s="29" t="s">
        <v>1072</v>
      </c>
      <c r="D505" s="303" t="s">
        <v>1120</v>
      </c>
      <c r="E505" s="304" t="s">
        <v>3853</v>
      </c>
      <c r="F505" s="304"/>
      <c r="G505" s="304"/>
      <c r="H505" s="363" t="s">
        <v>632</v>
      </c>
      <c r="I505" s="336">
        <v>42005</v>
      </c>
      <c r="J505" s="302">
        <v>43747</v>
      </c>
      <c r="K505" s="293" t="s">
        <v>1274</v>
      </c>
      <c r="L505" s="305">
        <v>327.31</v>
      </c>
      <c r="M505" s="295"/>
      <c r="N505" s="295"/>
      <c r="O505" s="303">
        <v>20</v>
      </c>
      <c r="P505" s="8">
        <v>9</v>
      </c>
      <c r="Q505" s="29" t="s">
        <v>1751</v>
      </c>
      <c r="R505" s="303">
        <v>5</v>
      </c>
      <c r="S505" s="303">
        <v>150</v>
      </c>
      <c r="T505" s="306">
        <v>18</v>
      </c>
      <c r="U505" s="331">
        <v>5.75</v>
      </c>
      <c r="V505" s="303" t="s">
        <v>85</v>
      </c>
      <c r="W505" s="311">
        <v>116.5</v>
      </c>
      <c r="X505" s="307">
        <v>39.1</v>
      </c>
      <c r="Y505" s="306">
        <v>2650</v>
      </c>
      <c r="Z505" s="306" t="s">
        <v>5460</v>
      </c>
      <c r="AA505" s="306" t="s">
        <v>2992</v>
      </c>
      <c r="AB505" s="296" t="str">
        <f t="shared" si="30"/>
        <v>20x9, 5x150, 18 OS</v>
      </c>
      <c r="AC505" s="308" t="s">
        <v>1600</v>
      </c>
      <c r="AD505" s="298">
        <f>IFERROR(VLOOKUP(AC505,ACCESSORIES!F:J,5,FALSE),"N/A")</f>
        <v>33</v>
      </c>
      <c r="AE505" s="308" t="s">
        <v>85</v>
      </c>
      <c r="AF505" s="309" t="s">
        <v>85</v>
      </c>
      <c r="AG505" s="308" t="s">
        <v>3003</v>
      </c>
      <c r="AH505" s="308" t="s">
        <v>1938</v>
      </c>
      <c r="AI505" s="299">
        <f>IFERROR(VLOOKUP(AH505,ACCESSORIES!F:J,5,FALSE),"N/A")</f>
        <v>1.1000000000000001</v>
      </c>
      <c r="AJ505" s="309" t="s">
        <v>266</v>
      </c>
      <c r="AK505" s="309" t="s">
        <v>85</v>
      </c>
      <c r="AL505" s="40" t="str">
        <f>IFERROR(VLOOKUP(AK505,ACCESSORIES!F:J,5,FALSE),"N/A")</f>
        <v>N/A</v>
      </c>
      <c r="AM505" s="309" t="s">
        <v>85</v>
      </c>
      <c r="AN505" s="309">
        <v>16.100000000000001</v>
      </c>
      <c r="AO505" s="309">
        <v>180</v>
      </c>
      <c r="AP505" s="309">
        <v>3</v>
      </c>
      <c r="AQ505" s="309">
        <v>8</v>
      </c>
      <c r="AR505" s="309"/>
      <c r="AS505" s="309">
        <v>33</v>
      </c>
      <c r="AT505" s="309"/>
      <c r="AU505" s="309">
        <v>234</v>
      </c>
      <c r="AV505" s="309">
        <v>110.5</v>
      </c>
      <c r="AW505" s="309">
        <v>41</v>
      </c>
      <c r="AX505" s="81"/>
      <c r="AY505" s="309"/>
      <c r="AZ505" s="310" t="s">
        <v>85</v>
      </c>
      <c r="BA505" s="98" t="str">
        <f>IFERROR(VLOOKUP(AZ505,ACCESSORIES!F:J,5,FALSE),"N/A")</f>
        <v>N/A</v>
      </c>
      <c r="BB505" s="99" t="s">
        <v>85</v>
      </c>
      <c r="BC505" s="98" t="str">
        <f>IFERROR(VLOOKUP(BB505,ACCESSORIES!F:J,5,FALSE),"N/A")</f>
        <v>N/A</v>
      </c>
      <c r="BD505" s="310">
        <v>42.6</v>
      </c>
      <c r="BE505" s="309">
        <v>22.647637795275578</v>
      </c>
      <c r="BF505" s="309">
        <v>22.647637795275578</v>
      </c>
      <c r="BG505" s="309">
        <v>11.555118110236215</v>
      </c>
      <c r="BH505" s="379">
        <f t="shared" si="31"/>
        <v>9.7122837093749817E-2</v>
      </c>
      <c r="BI505" s="303">
        <v>24</v>
      </c>
      <c r="BJ505" s="309" t="s">
        <v>3930</v>
      </c>
      <c r="BK505" s="80" t="s">
        <v>4050</v>
      </c>
      <c r="BL505" s="309" t="s">
        <v>2818</v>
      </c>
      <c r="BM505" s="309" t="s">
        <v>2822</v>
      </c>
      <c r="BN505" s="309" t="s">
        <v>2824</v>
      </c>
      <c r="BO505" s="309" t="s">
        <v>2830</v>
      </c>
      <c r="BP505" s="309"/>
      <c r="BQ505" s="309"/>
      <c r="BR505" s="309"/>
      <c r="BS505" s="309"/>
      <c r="BT505" s="309"/>
      <c r="BU505" s="309"/>
      <c r="BV505" s="309"/>
      <c r="BW505" s="309"/>
      <c r="BX505" s="309"/>
      <c r="BY505" s="309"/>
      <c r="BZ505" s="324" t="str">
        <f t="shared" si="32"/>
        <v>DISCONTINUED - MR309 Grid, 20x9, +18mm Offset, 5x150, 116.5mm Centerbore, Titanium - Matte Black  Lip</v>
      </c>
      <c r="CA505" s="324" t="s">
        <v>3880</v>
      </c>
      <c r="CB505" s="324" t="s">
        <v>3879</v>
      </c>
      <c r="CC505" s="313" t="str">
        <f t="shared" si="29"/>
        <v>STREET (3XX)</v>
      </c>
    </row>
    <row r="506" spans="1:81" s="301" customFormat="1" ht="15.75" customHeight="1">
      <c r="A506" s="22">
        <f t="shared" si="28"/>
        <v>503</v>
      </c>
      <c r="B506" s="99" t="s">
        <v>84</v>
      </c>
      <c r="C506" s="29" t="s">
        <v>1072</v>
      </c>
      <c r="D506" s="303" t="s">
        <v>1120</v>
      </c>
      <c r="E506" s="304" t="s">
        <v>3854</v>
      </c>
      <c r="F506" s="304"/>
      <c r="G506" s="304"/>
      <c r="H506" s="363" t="s">
        <v>633</v>
      </c>
      <c r="I506" s="336">
        <v>42005</v>
      </c>
      <c r="J506" s="302">
        <v>43747</v>
      </c>
      <c r="K506" s="293" t="s">
        <v>1274</v>
      </c>
      <c r="L506" s="305">
        <v>327.31</v>
      </c>
      <c r="M506" s="295"/>
      <c r="N506" s="295"/>
      <c r="O506" s="303">
        <v>20</v>
      </c>
      <c r="P506" s="8">
        <v>9</v>
      </c>
      <c r="Q506" s="29" t="s">
        <v>1123</v>
      </c>
      <c r="R506" s="303">
        <v>6</v>
      </c>
      <c r="S506" s="303">
        <v>5.5</v>
      </c>
      <c r="T506" s="306">
        <v>18</v>
      </c>
      <c r="U506" s="331">
        <v>5.75</v>
      </c>
      <c r="V506" s="303" t="s">
        <v>85</v>
      </c>
      <c r="W506" s="311">
        <v>108</v>
      </c>
      <c r="X506" s="307">
        <v>39.1</v>
      </c>
      <c r="Y506" s="306">
        <v>2650</v>
      </c>
      <c r="Z506" s="306" t="s">
        <v>2294</v>
      </c>
      <c r="AA506" s="306" t="s">
        <v>2987</v>
      </c>
      <c r="AB506" s="296" t="str">
        <f t="shared" si="30"/>
        <v>20x9, 6x5.5, 18 OS</v>
      </c>
      <c r="AC506" s="308" t="s">
        <v>1597</v>
      </c>
      <c r="AD506" s="298">
        <f>IFERROR(VLOOKUP(AC506,ACCESSORIES!F:J,5,FALSE),"N/A")</f>
        <v>33</v>
      </c>
      <c r="AE506" s="308" t="s">
        <v>85</v>
      </c>
      <c r="AF506" s="309" t="s">
        <v>85</v>
      </c>
      <c r="AG506" s="308" t="s">
        <v>3002</v>
      </c>
      <c r="AH506" s="308" t="s">
        <v>1938</v>
      </c>
      <c r="AI506" s="299">
        <f>IFERROR(VLOOKUP(AH506,ACCESSORIES!F:J,5,FALSE),"N/A")</f>
        <v>1.1000000000000001</v>
      </c>
      <c r="AJ506" s="309" t="s">
        <v>266</v>
      </c>
      <c r="AK506" s="309" t="s">
        <v>85</v>
      </c>
      <c r="AL506" s="40" t="str">
        <f>IFERROR(VLOOKUP(AK506,ACCESSORIES!F:J,5,FALSE),"N/A")</f>
        <v>N/A</v>
      </c>
      <c r="AM506" s="309" t="s">
        <v>85</v>
      </c>
      <c r="AN506" s="309">
        <v>16.100000000000001</v>
      </c>
      <c r="AO506" s="309">
        <v>170</v>
      </c>
      <c r="AP506" s="309">
        <v>3</v>
      </c>
      <c r="AQ506" s="309">
        <v>6</v>
      </c>
      <c r="AR506" s="309"/>
      <c r="AS506" s="309">
        <v>33</v>
      </c>
      <c r="AT506" s="309"/>
      <c r="AU506" s="309">
        <v>234</v>
      </c>
      <c r="AV506" s="309">
        <v>106.5</v>
      </c>
      <c r="AW506" s="309">
        <v>38</v>
      </c>
      <c r="AX506" s="81"/>
      <c r="AY506" s="309"/>
      <c r="AZ506" s="310" t="s">
        <v>85</v>
      </c>
      <c r="BA506" s="98" t="str">
        <f>IFERROR(VLOOKUP(AZ506,ACCESSORIES!F:J,5,FALSE),"N/A")</f>
        <v>N/A</v>
      </c>
      <c r="BB506" s="99" t="s">
        <v>85</v>
      </c>
      <c r="BC506" s="98" t="str">
        <f>IFERROR(VLOOKUP(BB506,ACCESSORIES!F:J,5,FALSE),"N/A")</f>
        <v>N/A</v>
      </c>
      <c r="BD506" s="310">
        <v>42.6</v>
      </c>
      <c r="BE506" s="309">
        <v>22.647637795275578</v>
      </c>
      <c r="BF506" s="309">
        <v>22.647637795275578</v>
      </c>
      <c r="BG506" s="309">
        <v>11.555118110236215</v>
      </c>
      <c r="BH506" s="379">
        <f t="shared" si="31"/>
        <v>9.7122837093749817E-2</v>
      </c>
      <c r="BI506" s="303">
        <v>24</v>
      </c>
      <c r="BJ506" s="309" t="s">
        <v>3930</v>
      </c>
      <c r="BK506" s="80" t="s">
        <v>4050</v>
      </c>
      <c r="BL506" s="309" t="s">
        <v>2818</v>
      </c>
      <c r="BM506" s="309" t="s">
        <v>2822</v>
      </c>
      <c r="BN506" s="309" t="s">
        <v>2824</v>
      </c>
      <c r="BO506" s="309" t="s">
        <v>2830</v>
      </c>
      <c r="BP506" s="309"/>
      <c r="BQ506" s="309"/>
      <c r="BR506" s="309"/>
      <c r="BS506" s="309"/>
      <c r="BT506" s="309"/>
      <c r="BU506" s="309"/>
      <c r="BV506" s="309"/>
      <c r="BW506" s="309"/>
      <c r="BX506" s="309"/>
      <c r="BY506" s="309"/>
      <c r="BZ506" s="324" t="str">
        <f t="shared" si="32"/>
        <v>DISCONTINUED - MR309 Grid, 20x9, +18mm Offset, 6x5.5, 108mm Centerbore, Matte Black</v>
      </c>
      <c r="CA506" s="324" t="s">
        <v>3880</v>
      </c>
      <c r="CB506" s="324" t="s">
        <v>3879</v>
      </c>
      <c r="CC506" s="313" t="str">
        <f t="shared" si="29"/>
        <v>STREET (3XX)</v>
      </c>
    </row>
    <row r="507" spans="1:81" s="301" customFormat="1" ht="15.75" customHeight="1">
      <c r="A507" s="22">
        <f t="shared" si="28"/>
        <v>504</v>
      </c>
      <c r="B507" s="99" t="s">
        <v>84</v>
      </c>
      <c r="C507" s="29" t="s">
        <v>1072</v>
      </c>
      <c r="D507" s="303" t="s">
        <v>1120</v>
      </c>
      <c r="E507" s="304" t="s">
        <v>3855</v>
      </c>
      <c r="F507" s="304"/>
      <c r="G507" s="304"/>
      <c r="H507" s="363" t="s">
        <v>634</v>
      </c>
      <c r="I507" s="336">
        <v>42005</v>
      </c>
      <c r="J507" s="302">
        <v>43747</v>
      </c>
      <c r="K507" s="293" t="s">
        <v>1274</v>
      </c>
      <c r="L507" s="305">
        <v>327.31</v>
      </c>
      <c r="M507" s="295"/>
      <c r="N507" s="295"/>
      <c r="O507" s="303">
        <v>20</v>
      </c>
      <c r="P507" s="8">
        <v>9</v>
      </c>
      <c r="Q507" s="29" t="s">
        <v>1123</v>
      </c>
      <c r="R507" s="303">
        <v>6</v>
      </c>
      <c r="S507" s="303">
        <v>5.5</v>
      </c>
      <c r="T507" s="306">
        <v>18</v>
      </c>
      <c r="U507" s="331">
        <v>5.75</v>
      </c>
      <c r="V507" s="303" t="s">
        <v>85</v>
      </c>
      <c r="W507" s="311">
        <v>108</v>
      </c>
      <c r="X507" s="307">
        <v>39.1</v>
      </c>
      <c r="Y507" s="306">
        <v>2650</v>
      </c>
      <c r="Z507" s="306" t="s">
        <v>5460</v>
      </c>
      <c r="AA507" s="306" t="s">
        <v>2992</v>
      </c>
      <c r="AB507" s="296" t="str">
        <f t="shared" si="30"/>
        <v>20x9, 6x5.5, 18 OS</v>
      </c>
      <c r="AC507" s="308" t="s">
        <v>1597</v>
      </c>
      <c r="AD507" s="298">
        <f>IFERROR(VLOOKUP(AC507,ACCESSORIES!F:J,5,FALSE),"N/A")</f>
        <v>33</v>
      </c>
      <c r="AE507" s="308" t="s">
        <v>85</v>
      </c>
      <c r="AF507" s="309" t="s">
        <v>85</v>
      </c>
      <c r="AG507" s="308" t="s">
        <v>3002</v>
      </c>
      <c r="AH507" s="308" t="s">
        <v>1938</v>
      </c>
      <c r="AI507" s="299">
        <f>IFERROR(VLOOKUP(AH507,ACCESSORIES!F:J,5,FALSE),"N/A")</f>
        <v>1.1000000000000001</v>
      </c>
      <c r="AJ507" s="309" t="s">
        <v>266</v>
      </c>
      <c r="AK507" s="309" t="s">
        <v>85</v>
      </c>
      <c r="AL507" s="40" t="str">
        <f>IFERROR(VLOOKUP(AK507,ACCESSORIES!F:J,5,FALSE),"N/A")</f>
        <v>N/A</v>
      </c>
      <c r="AM507" s="309" t="s">
        <v>85</v>
      </c>
      <c r="AN507" s="309">
        <v>16.100000000000001</v>
      </c>
      <c r="AO507" s="309">
        <v>170</v>
      </c>
      <c r="AP507" s="309">
        <v>3</v>
      </c>
      <c r="AQ507" s="309">
        <v>6</v>
      </c>
      <c r="AR507" s="309"/>
      <c r="AS507" s="309">
        <v>33</v>
      </c>
      <c r="AT507" s="309"/>
      <c r="AU507" s="309">
        <v>234</v>
      </c>
      <c r="AV507" s="309">
        <v>106.5</v>
      </c>
      <c r="AW507" s="309">
        <v>38</v>
      </c>
      <c r="AX507" s="81"/>
      <c r="AY507" s="309"/>
      <c r="AZ507" s="310" t="s">
        <v>85</v>
      </c>
      <c r="BA507" s="98" t="str">
        <f>IFERROR(VLOOKUP(AZ507,ACCESSORIES!F:J,5,FALSE),"N/A")</f>
        <v>N/A</v>
      </c>
      <c r="BB507" s="99" t="s">
        <v>85</v>
      </c>
      <c r="BC507" s="98" t="str">
        <f>IFERROR(VLOOKUP(BB507,ACCESSORIES!F:J,5,FALSE),"N/A")</f>
        <v>N/A</v>
      </c>
      <c r="BD507" s="310">
        <v>42.6</v>
      </c>
      <c r="BE507" s="309">
        <v>22.647637795275578</v>
      </c>
      <c r="BF507" s="309">
        <v>22.647637795275578</v>
      </c>
      <c r="BG507" s="309">
        <v>11.555118110236215</v>
      </c>
      <c r="BH507" s="379">
        <f t="shared" si="31"/>
        <v>9.7122837093749817E-2</v>
      </c>
      <c r="BI507" s="303">
        <v>24</v>
      </c>
      <c r="BJ507" s="309" t="s">
        <v>3930</v>
      </c>
      <c r="BK507" s="80" t="s">
        <v>4050</v>
      </c>
      <c r="BL507" s="309" t="s">
        <v>2818</v>
      </c>
      <c r="BM507" s="309" t="s">
        <v>2822</v>
      </c>
      <c r="BN507" s="309" t="s">
        <v>2824</v>
      </c>
      <c r="BO507" s="309" t="s">
        <v>2830</v>
      </c>
      <c r="BP507" s="309"/>
      <c r="BQ507" s="309"/>
      <c r="BR507" s="309"/>
      <c r="BS507" s="309"/>
      <c r="BT507" s="309"/>
      <c r="BU507" s="309"/>
      <c r="BV507" s="309"/>
      <c r="BW507" s="309"/>
      <c r="BX507" s="309"/>
      <c r="BY507" s="309"/>
      <c r="BZ507" s="324" t="str">
        <f t="shared" si="32"/>
        <v>DISCONTINUED - MR309 Grid, 20x9, +18mm Offset, 6x5.5, 108mm Centerbore, Titanium - Matte Black  Lip</v>
      </c>
      <c r="CA507" s="324" t="s">
        <v>3880</v>
      </c>
      <c r="CB507" s="324" t="s">
        <v>3879</v>
      </c>
      <c r="CC507" s="313" t="str">
        <f t="shared" si="29"/>
        <v>STREET (3XX)</v>
      </c>
    </row>
    <row r="508" spans="1:81" s="301" customFormat="1" ht="15.75" customHeight="1">
      <c r="A508" s="22">
        <f t="shared" si="28"/>
        <v>505</v>
      </c>
      <c r="B508" s="99" t="s">
        <v>84</v>
      </c>
      <c r="C508" s="29" t="s">
        <v>1072</v>
      </c>
      <c r="D508" s="303" t="s">
        <v>1120</v>
      </c>
      <c r="E508" s="304" t="s">
        <v>3856</v>
      </c>
      <c r="F508" s="304"/>
      <c r="G508" s="304"/>
      <c r="H508" s="363" t="s">
        <v>637</v>
      </c>
      <c r="I508" s="336">
        <v>42005</v>
      </c>
      <c r="J508" s="302">
        <v>43747</v>
      </c>
      <c r="K508" s="293" t="s">
        <v>1274</v>
      </c>
      <c r="L508" s="305">
        <v>327.31</v>
      </c>
      <c r="M508" s="295"/>
      <c r="N508" s="295"/>
      <c r="O508" s="303">
        <v>20</v>
      </c>
      <c r="P508" s="8">
        <v>9</v>
      </c>
      <c r="Q508" s="29" t="s">
        <v>1763</v>
      </c>
      <c r="R508" s="303">
        <v>8</v>
      </c>
      <c r="S508" s="303">
        <v>170</v>
      </c>
      <c r="T508" s="306">
        <v>18</v>
      </c>
      <c r="U508" s="331">
        <v>5.75</v>
      </c>
      <c r="V508" s="303" t="s">
        <v>85</v>
      </c>
      <c r="W508" s="311">
        <v>130.81</v>
      </c>
      <c r="X508" s="307">
        <v>39.1</v>
      </c>
      <c r="Y508" s="306">
        <v>3640</v>
      </c>
      <c r="Z508" s="306" t="s">
        <v>2294</v>
      </c>
      <c r="AA508" s="306" t="s">
        <v>2987</v>
      </c>
      <c r="AB508" s="296" t="str">
        <f t="shared" si="30"/>
        <v>20x9, 8x170, 18 OS</v>
      </c>
      <c r="AC508" s="308" t="s">
        <v>1851</v>
      </c>
      <c r="AD508" s="298">
        <f>IFERROR(VLOOKUP(AC508,ACCESSORIES!F:J,5,FALSE),"N/A")</f>
        <v>33</v>
      </c>
      <c r="AE508" s="308" t="s">
        <v>85</v>
      </c>
      <c r="AF508" s="309" t="s">
        <v>85</v>
      </c>
      <c r="AG508" s="308" t="s">
        <v>3005</v>
      </c>
      <c r="AH508" s="308" t="s">
        <v>1938</v>
      </c>
      <c r="AI508" s="299">
        <f>IFERROR(VLOOKUP(AH508,ACCESSORIES!F:J,5,FALSE),"N/A")</f>
        <v>1.1000000000000001</v>
      </c>
      <c r="AJ508" s="309" t="s">
        <v>266</v>
      </c>
      <c r="AK508" s="309" t="s">
        <v>85</v>
      </c>
      <c r="AL508" s="40" t="str">
        <f>IFERROR(VLOOKUP(AK508,ACCESSORIES!F:J,5,FALSE),"N/A")</f>
        <v>N/A</v>
      </c>
      <c r="AM508" s="309" t="s">
        <v>85</v>
      </c>
      <c r="AN508" s="309">
        <v>16.100000000000001</v>
      </c>
      <c r="AO508" s="309">
        <v>200</v>
      </c>
      <c r="AP508" s="309">
        <v>3</v>
      </c>
      <c r="AQ508" s="309">
        <v>3</v>
      </c>
      <c r="AR508" s="309"/>
      <c r="AS508" s="309">
        <v>33</v>
      </c>
      <c r="AT508" s="309"/>
      <c r="AU508" s="309">
        <v>234</v>
      </c>
      <c r="AV508" s="309">
        <v>127</v>
      </c>
      <c r="AW508" s="309">
        <v>98</v>
      </c>
      <c r="AX508" s="81"/>
      <c r="AY508" s="309"/>
      <c r="AZ508" s="310" t="s">
        <v>85</v>
      </c>
      <c r="BA508" s="98" t="str">
        <f>IFERROR(VLOOKUP(AZ508,ACCESSORIES!F:J,5,FALSE),"N/A")</f>
        <v>N/A</v>
      </c>
      <c r="BB508" s="99" t="s">
        <v>85</v>
      </c>
      <c r="BC508" s="98" t="str">
        <f>IFERROR(VLOOKUP(BB508,ACCESSORIES!F:J,5,FALSE),"N/A")</f>
        <v>N/A</v>
      </c>
      <c r="BD508" s="310">
        <v>42.6</v>
      </c>
      <c r="BE508" s="309">
        <v>22.647637795275578</v>
      </c>
      <c r="BF508" s="309">
        <v>22.647637795275578</v>
      </c>
      <c r="BG508" s="309">
        <v>11.555118110236215</v>
      </c>
      <c r="BH508" s="379">
        <f t="shared" si="31"/>
        <v>9.7122837093749817E-2</v>
      </c>
      <c r="BI508" s="303">
        <v>24</v>
      </c>
      <c r="BJ508" s="309" t="s">
        <v>3930</v>
      </c>
      <c r="BK508" s="80" t="s">
        <v>4050</v>
      </c>
      <c r="BL508" s="309" t="s">
        <v>2818</v>
      </c>
      <c r="BM508" s="309" t="s">
        <v>2822</v>
      </c>
      <c r="BN508" s="309" t="s">
        <v>2824</v>
      </c>
      <c r="BO508" s="309" t="s">
        <v>2830</v>
      </c>
      <c r="BP508" s="309"/>
      <c r="BQ508" s="309"/>
      <c r="BR508" s="309"/>
      <c r="BS508" s="309"/>
      <c r="BT508" s="309"/>
      <c r="BU508" s="309"/>
      <c r="BV508" s="309"/>
      <c r="BW508" s="309"/>
      <c r="BX508" s="309"/>
      <c r="BY508" s="309"/>
      <c r="BZ508" s="324" t="str">
        <f t="shared" si="32"/>
        <v>DISCONTINUED - MR309 Grid, 20x9, +18mm Offset, 8x170, 130.81mm Centerbore, Matte Black</v>
      </c>
      <c r="CA508" s="324" t="s">
        <v>3880</v>
      </c>
      <c r="CB508" s="324" t="s">
        <v>3879</v>
      </c>
      <c r="CC508" s="313" t="str">
        <f t="shared" si="29"/>
        <v>STREET (3XX)</v>
      </c>
    </row>
    <row r="509" spans="1:81" s="301" customFormat="1" ht="15.75" customHeight="1">
      <c r="A509" s="22">
        <f t="shared" si="28"/>
        <v>506</v>
      </c>
      <c r="B509" s="99" t="s">
        <v>84</v>
      </c>
      <c r="C509" s="29" t="s">
        <v>1072</v>
      </c>
      <c r="D509" s="303" t="s">
        <v>1120</v>
      </c>
      <c r="E509" s="304" t="s">
        <v>3857</v>
      </c>
      <c r="F509" s="304"/>
      <c r="G509" s="304"/>
      <c r="H509" s="363" t="s">
        <v>638</v>
      </c>
      <c r="I509" s="336">
        <v>42005</v>
      </c>
      <c r="J509" s="302">
        <v>43747</v>
      </c>
      <c r="K509" s="293" t="s">
        <v>1274</v>
      </c>
      <c r="L509" s="305">
        <v>327.31</v>
      </c>
      <c r="M509" s="295"/>
      <c r="N509" s="295"/>
      <c r="O509" s="303">
        <v>20</v>
      </c>
      <c r="P509" s="8">
        <v>9</v>
      </c>
      <c r="Q509" s="29" t="s">
        <v>1763</v>
      </c>
      <c r="R509" s="303">
        <v>8</v>
      </c>
      <c r="S509" s="303">
        <v>170</v>
      </c>
      <c r="T509" s="306">
        <v>18</v>
      </c>
      <c r="U509" s="331">
        <v>5.75</v>
      </c>
      <c r="V509" s="303" t="s">
        <v>85</v>
      </c>
      <c r="W509" s="311">
        <v>130.81</v>
      </c>
      <c r="X509" s="307">
        <v>39.1</v>
      </c>
      <c r="Y509" s="306">
        <v>3640</v>
      </c>
      <c r="Z509" s="306" t="s">
        <v>5460</v>
      </c>
      <c r="AA509" s="306" t="s">
        <v>2992</v>
      </c>
      <c r="AB509" s="296" t="str">
        <f t="shared" si="30"/>
        <v>20x9, 8x170, 18 OS</v>
      </c>
      <c r="AC509" s="308" t="s">
        <v>1851</v>
      </c>
      <c r="AD509" s="298">
        <f>IFERROR(VLOOKUP(AC509,ACCESSORIES!F:J,5,FALSE),"N/A")</f>
        <v>33</v>
      </c>
      <c r="AE509" s="308" t="s">
        <v>85</v>
      </c>
      <c r="AF509" s="309" t="s">
        <v>85</v>
      </c>
      <c r="AG509" s="308" t="s">
        <v>3005</v>
      </c>
      <c r="AH509" s="308" t="s">
        <v>1938</v>
      </c>
      <c r="AI509" s="299">
        <f>IFERROR(VLOOKUP(AH509,ACCESSORIES!F:J,5,FALSE),"N/A")</f>
        <v>1.1000000000000001</v>
      </c>
      <c r="AJ509" s="309" t="s">
        <v>266</v>
      </c>
      <c r="AK509" s="309" t="s">
        <v>85</v>
      </c>
      <c r="AL509" s="40" t="str">
        <f>IFERROR(VLOOKUP(AK509,ACCESSORIES!F:J,5,FALSE),"N/A")</f>
        <v>N/A</v>
      </c>
      <c r="AM509" s="309" t="s">
        <v>85</v>
      </c>
      <c r="AN509" s="309">
        <v>16.100000000000001</v>
      </c>
      <c r="AO509" s="309">
        <v>200</v>
      </c>
      <c r="AP509" s="309">
        <v>3</v>
      </c>
      <c r="AQ509" s="309">
        <v>3</v>
      </c>
      <c r="AR509" s="309"/>
      <c r="AS509" s="309">
        <v>33</v>
      </c>
      <c r="AT509" s="309"/>
      <c r="AU509" s="309">
        <v>234</v>
      </c>
      <c r="AV509" s="309">
        <v>127</v>
      </c>
      <c r="AW509" s="309">
        <v>98</v>
      </c>
      <c r="AX509" s="81"/>
      <c r="AY509" s="309"/>
      <c r="AZ509" s="310" t="s">
        <v>85</v>
      </c>
      <c r="BA509" s="98" t="str">
        <f>IFERROR(VLOOKUP(AZ509,ACCESSORIES!F:J,5,FALSE),"N/A")</f>
        <v>N/A</v>
      </c>
      <c r="BB509" s="99" t="s">
        <v>85</v>
      </c>
      <c r="BC509" s="98" t="str">
        <f>IFERROR(VLOOKUP(BB509,ACCESSORIES!F:J,5,FALSE),"N/A")</f>
        <v>N/A</v>
      </c>
      <c r="BD509" s="310">
        <v>42.6</v>
      </c>
      <c r="BE509" s="309">
        <v>22.647637795275578</v>
      </c>
      <c r="BF509" s="309">
        <v>22.647637795275578</v>
      </c>
      <c r="BG509" s="309">
        <v>11.555118110236215</v>
      </c>
      <c r="BH509" s="379">
        <f t="shared" si="31"/>
        <v>9.7122837093749817E-2</v>
      </c>
      <c r="BI509" s="303">
        <v>24</v>
      </c>
      <c r="BJ509" s="309" t="s">
        <v>3930</v>
      </c>
      <c r="BK509" s="80" t="s">
        <v>4050</v>
      </c>
      <c r="BL509" s="309" t="s">
        <v>2818</v>
      </c>
      <c r="BM509" s="309" t="s">
        <v>2822</v>
      </c>
      <c r="BN509" s="309" t="s">
        <v>2824</v>
      </c>
      <c r="BO509" s="309" t="s">
        <v>2830</v>
      </c>
      <c r="BP509" s="309"/>
      <c r="BQ509" s="309"/>
      <c r="BR509" s="309"/>
      <c r="BS509" s="309"/>
      <c r="BT509" s="309"/>
      <c r="BU509" s="309"/>
      <c r="BV509" s="309"/>
      <c r="BW509" s="309"/>
      <c r="BX509" s="309"/>
      <c r="BY509" s="309"/>
      <c r="BZ509" s="324" t="str">
        <f t="shared" si="32"/>
        <v>DISCONTINUED - MR309 Grid, 20x9, +18mm Offset, 8x170, 130.81mm Centerbore, Titanium - Matte Black  Lip</v>
      </c>
      <c r="CA509" s="324" t="s">
        <v>3880</v>
      </c>
      <c r="CB509" s="324" t="s">
        <v>3879</v>
      </c>
      <c r="CC509" s="313" t="str">
        <f t="shared" si="29"/>
        <v>STREET (3XX)</v>
      </c>
    </row>
    <row r="510" spans="1:81" s="301" customFormat="1" ht="15.75" customHeight="1">
      <c r="A510" s="22">
        <f t="shared" si="28"/>
        <v>507</v>
      </c>
      <c r="B510" s="99" t="s">
        <v>84</v>
      </c>
      <c r="C510" s="29" t="s">
        <v>1072</v>
      </c>
      <c r="D510" s="303" t="s">
        <v>1120</v>
      </c>
      <c r="E510" s="304" t="s">
        <v>3858</v>
      </c>
      <c r="F510" s="304"/>
      <c r="G510" s="304"/>
      <c r="H510" s="363" t="s">
        <v>640</v>
      </c>
      <c r="I510" s="336">
        <v>42005</v>
      </c>
      <c r="J510" s="302">
        <v>43747</v>
      </c>
      <c r="K510" s="293" t="s">
        <v>1274</v>
      </c>
      <c r="L510" s="305">
        <v>327.31</v>
      </c>
      <c r="M510" s="295"/>
      <c r="N510" s="295"/>
      <c r="O510" s="303">
        <v>20</v>
      </c>
      <c r="P510" s="8">
        <v>9</v>
      </c>
      <c r="Q510" s="29" t="s">
        <v>1764</v>
      </c>
      <c r="R510" s="303">
        <v>8</v>
      </c>
      <c r="S510" s="303">
        <v>180</v>
      </c>
      <c r="T510" s="306">
        <v>18</v>
      </c>
      <c r="U510" s="331">
        <v>5.75</v>
      </c>
      <c r="V510" s="303" t="s">
        <v>85</v>
      </c>
      <c r="W510" s="311">
        <v>130.81</v>
      </c>
      <c r="X510" s="307">
        <v>39.1</v>
      </c>
      <c r="Y510" s="306">
        <v>3640</v>
      </c>
      <c r="Z510" s="306" t="s">
        <v>5460</v>
      </c>
      <c r="AA510" s="306" t="s">
        <v>2992</v>
      </c>
      <c r="AB510" s="296" t="str">
        <f t="shared" si="30"/>
        <v>20x9, 8x180, 18 OS</v>
      </c>
      <c r="AC510" s="308" t="s">
        <v>1603</v>
      </c>
      <c r="AD510" s="298">
        <f>IFERROR(VLOOKUP(AC510,ACCESSORIES!F:J,5,FALSE),"N/A")</f>
        <v>33</v>
      </c>
      <c r="AE510" s="308" t="s">
        <v>85</v>
      </c>
      <c r="AF510" s="309" t="s">
        <v>85</v>
      </c>
      <c r="AG510" s="308" t="s">
        <v>3005</v>
      </c>
      <c r="AH510" s="308" t="s">
        <v>1938</v>
      </c>
      <c r="AI510" s="299">
        <f>IFERROR(VLOOKUP(AH510,ACCESSORIES!F:J,5,FALSE),"N/A")</f>
        <v>1.1000000000000001</v>
      </c>
      <c r="AJ510" s="309" t="s">
        <v>266</v>
      </c>
      <c r="AK510" s="309" t="s">
        <v>85</v>
      </c>
      <c r="AL510" s="40" t="str">
        <f>IFERROR(VLOOKUP(AK510,ACCESSORIES!F:J,5,FALSE),"N/A")</f>
        <v>N/A</v>
      </c>
      <c r="AM510" s="309" t="s">
        <v>85</v>
      </c>
      <c r="AN510" s="309">
        <v>16.100000000000001</v>
      </c>
      <c r="AO510" s="309">
        <v>205</v>
      </c>
      <c r="AP510" s="309">
        <v>3</v>
      </c>
      <c r="AQ510" s="309">
        <v>3</v>
      </c>
      <c r="AR510" s="309"/>
      <c r="AS510" s="309">
        <v>33</v>
      </c>
      <c r="AT510" s="309"/>
      <c r="AU510" s="309">
        <v>234</v>
      </c>
      <c r="AV510" s="309">
        <v>123</v>
      </c>
      <c r="AW510" s="309">
        <v>93</v>
      </c>
      <c r="AX510" s="81"/>
      <c r="AY510" s="309"/>
      <c r="AZ510" s="310" t="s">
        <v>85</v>
      </c>
      <c r="BA510" s="98" t="str">
        <f>IFERROR(VLOOKUP(AZ510,ACCESSORIES!F:J,5,FALSE),"N/A")</f>
        <v>N/A</v>
      </c>
      <c r="BB510" s="99" t="s">
        <v>85</v>
      </c>
      <c r="BC510" s="98" t="str">
        <f>IFERROR(VLOOKUP(BB510,ACCESSORIES!F:J,5,FALSE),"N/A")</f>
        <v>N/A</v>
      </c>
      <c r="BD510" s="310">
        <v>42.6</v>
      </c>
      <c r="BE510" s="309">
        <v>22.647637795275578</v>
      </c>
      <c r="BF510" s="309">
        <v>22.647637795275578</v>
      </c>
      <c r="BG510" s="309">
        <v>11.555118110236215</v>
      </c>
      <c r="BH510" s="379">
        <f t="shared" si="31"/>
        <v>9.7122837093749817E-2</v>
      </c>
      <c r="BI510" s="303">
        <v>24</v>
      </c>
      <c r="BJ510" s="309" t="s">
        <v>3930</v>
      </c>
      <c r="BK510" s="80" t="s">
        <v>4050</v>
      </c>
      <c r="BL510" s="309" t="s">
        <v>2818</v>
      </c>
      <c r="BM510" s="309" t="s">
        <v>2822</v>
      </c>
      <c r="BN510" s="309" t="s">
        <v>2824</v>
      </c>
      <c r="BO510" s="309" t="s">
        <v>2830</v>
      </c>
      <c r="BP510" s="309"/>
      <c r="BQ510" s="309"/>
      <c r="BR510" s="309"/>
      <c r="BS510" s="309"/>
      <c r="BT510" s="309"/>
      <c r="BU510" s="309"/>
      <c r="BV510" s="309"/>
      <c r="BW510" s="309"/>
      <c r="BX510" s="309"/>
      <c r="BY510" s="309"/>
      <c r="BZ510" s="324" t="str">
        <f t="shared" si="32"/>
        <v>DISCONTINUED - MR309 Grid, 20x9, +18mm Offset, 8x180, 130.81mm Centerbore, Titanium - Matte Black  Lip</v>
      </c>
      <c r="CA510" s="324" t="s">
        <v>3880</v>
      </c>
      <c r="CB510" s="324" t="s">
        <v>3879</v>
      </c>
      <c r="CC510" s="313" t="str">
        <f t="shared" si="29"/>
        <v>STREET (3XX)</v>
      </c>
    </row>
    <row r="511" spans="1:81" s="301" customFormat="1" ht="15.75" customHeight="1">
      <c r="A511" s="22">
        <f t="shared" si="28"/>
        <v>508</v>
      </c>
      <c r="B511" s="99" t="s">
        <v>84</v>
      </c>
      <c r="C511" s="29" t="s">
        <v>1072</v>
      </c>
      <c r="D511" s="303" t="s">
        <v>1122</v>
      </c>
      <c r="E511" s="304" t="s">
        <v>3859</v>
      </c>
      <c r="F511" s="304"/>
      <c r="G511" s="304"/>
      <c r="H511" s="363" t="s">
        <v>710</v>
      </c>
      <c r="I511" s="336">
        <v>42370</v>
      </c>
      <c r="J511" s="302">
        <v>43747</v>
      </c>
      <c r="K511" s="293" t="s">
        <v>1274</v>
      </c>
      <c r="L511" s="305">
        <v>277.7</v>
      </c>
      <c r="M511" s="295"/>
      <c r="N511" s="295"/>
      <c r="O511" s="303">
        <v>17</v>
      </c>
      <c r="P511" s="8">
        <v>8.5</v>
      </c>
      <c r="Q511" s="29" t="s">
        <v>1755</v>
      </c>
      <c r="R511" s="303">
        <v>5</v>
      </c>
      <c r="S511" s="303">
        <v>5</v>
      </c>
      <c r="T511" s="306">
        <v>0</v>
      </c>
      <c r="U511" s="331">
        <v>4.75</v>
      </c>
      <c r="V511" s="303" t="s">
        <v>85</v>
      </c>
      <c r="W511" s="311">
        <v>71.5</v>
      </c>
      <c r="X511" s="307">
        <v>29.5</v>
      </c>
      <c r="Y511" s="306">
        <v>2650</v>
      </c>
      <c r="Z511" s="306" t="s">
        <v>5460</v>
      </c>
      <c r="AA511" s="306" t="s">
        <v>2992</v>
      </c>
      <c r="AB511" s="296" t="str">
        <f t="shared" si="30"/>
        <v>17x8.5, 5x5, 0 OS</v>
      </c>
      <c r="AC511" s="308" t="s">
        <v>1629</v>
      </c>
      <c r="AD511" s="298">
        <f>IFERROR(VLOOKUP(AC511,ACCESSORIES!F:J,5,FALSE),"N/A")</f>
        <v>38.5</v>
      </c>
      <c r="AE511" s="308" t="s">
        <v>1796</v>
      </c>
      <c r="AF511" s="309" t="s">
        <v>1886</v>
      </c>
      <c r="AG511" s="308" t="s">
        <v>85</v>
      </c>
      <c r="AH511" s="308" t="s">
        <v>1938</v>
      </c>
      <c r="AI511" s="299">
        <f>IFERROR(VLOOKUP(AH511,ACCESSORIES!F:J,5,FALSE),"N/A")</f>
        <v>1.1000000000000001</v>
      </c>
      <c r="AJ511" s="309" t="s">
        <v>265</v>
      </c>
      <c r="AK511" s="309" t="s">
        <v>85</v>
      </c>
      <c r="AL511" s="40" t="str">
        <f>IFERROR(VLOOKUP(AK511,ACCESSORIES!F:J,5,FALSE),"N/A")</f>
        <v>N/A</v>
      </c>
      <c r="AM511" s="309" t="s">
        <v>85</v>
      </c>
      <c r="AN511" s="309">
        <v>16.100000000000001</v>
      </c>
      <c r="AO511" s="309">
        <v>165</v>
      </c>
      <c r="AP511" s="309">
        <v>3</v>
      </c>
      <c r="AQ511" s="309">
        <v>12</v>
      </c>
      <c r="AR511" s="309"/>
      <c r="AS511" s="309">
        <v>38</v>
      </c>
      <c r="AT511" s="309"/>
      <c r="AU511" s="309">
        <v>202</v>
      </c>
      <c r="AV511" s="309">
        <v>71.5</v>
      </c>
      <c r="AW511" s="309">
        <v>35</v>
      </c>
      <c r="AX511" s="81"/>
      <c r="AY511" s="309"/>
      <c r="AZ511" s="310" t="s">
        <v>85</v>
      </c>
      <c r="BA511" s="98" t="str">
        <f>IFERROR(VLOOKUP(AZ511,ACCESSORIES!F:J,5,FALSE),"N/A")</f>
        <v>N/A</v>
      </c>
      <c r="BB511" s="99" t="s">
        <v>85</v>
      </c>
      <c r="BC511" s="98" t="str">
        <f>IFERROR(VLOOKUP(BB511,ACCESSORIES!F:J,5,FALSE),"N/A")</f>
        <v>N/A</v>
      </c>
      <c r="BD511" s="310">
        <v>33</v>
      </c>
      <c r="BE511" s="309">
        <v>19.700787401574786</v>
      </c>
      <c r="BF511" s="309">
        <v>19.700787401574786</v>
      </c>
      <c r="BG511" s="309">
        <v>10.960629921259855</v>
      </c>
      <c r="BH511" s="379">
        <f t="shared" si="31"/>
        <v>6.9711404543999947E-2</v>
      </c>
      <c r="BI511" s="303">
        <v>36</v>
      </c>
      <c r="BJ511" s="309" t="s">
        <v>3930</v>
      </c>
      <c r="BK511" s="80" t="s">
        <v>4050</v>
      </c>
      <c r="BL511" s="309" t="s">
        <v>2818</v>
      </c>
      <c r="BM511" s="309" t="s">
        <v>2831</v>
      </c>
      <c r="BN511" s="309" t="s">
        <v>2824</v>
      </c>
      <c r="BO511" s="309" t="s">
        <v>2832</v>
      </c>
      <c r="BP511" s="309" t="s">
        <v>2830</v>
      </c>
      <c r="BQ511" s="309"/>
      <c r="BR511" s="309"/>
      <c r="BS511" s="309"/>
      <c r="BT511" s="309"/>
      <c r="BU511" s="309"/>
      <c r="BV511" s="309"/>
      <c r="BW511" s="309"/>
      <c r="BX511" s="309"/>
      <c r="BY511" s="309"/>
      <c r="BZ511" s="324" t="str">
        <f t="shared" si="32"/>
        <v>DISCONTINUED - MR311 Vex, 17x8.5, 0mm Offset, 5x5, 71.5mm Centerbore, Titanium - Matte Black  Lip</v>
      </c>
      <c r="CA511" s="324" t="s">
        <v>3880</v>
      </c>
      <c r="CB511" s="324" t="s">
        <v>3879</v>
      </c>
      <c r="CC511" s="313" t="str">
        <f t="shared" si="29"/>
        <v>STREET (3XX)</v>
      </c>
    </row>
    <row r="512" spans="1:81" s="301" customFormat="1" ht="15.75" customHeight="1">
      <c r="A512" s="22">
        <f t="shared" si="28"/>
        <v>509</v>
      </c>
      <c r="B512" s="99" t="s">
        <v>84</v>
      </c>
      <c r="C512" s="29" t="s">
        <v>1072</v>
      </c>
      <c r="D512" s="303" t="s">
        <v>1122</v>
      </c>
      <c r="E512" s="304" t="s">
        <v>3860</v>
      </c>
      <c r="F512" s="304"/>
      <c r="G512" s="304"/>
      <c r="H512" s="363" t="s">
        <v>712</v>
      </c>
      <c r="I512" s="336">
        <v>42370</v>
      </c>
      <c r="J512" s="302">
        <v>43747</v>
      </c>
      <c r="K512" s="293" t="s">
        <v>1274</v>
      </c>
      <c r="L512" s="305">
        <v>277.7</v>
      </c>
      <c r="M512" s="295"/>
      <c r="N512" s="295"/>
      <c r="O512" s="303">
        <v>17</v>
      </c>
      <c r="P512" s="8">
        <v>8.5</v>
      </c>
      <c r="Q512" s="29" t="s">
        <v>1760</v>
      </c>
      <c r="R512" s="303">
        <v>6</v>
      </c>
      <c r="S512" s="303">
        <v>135</v>
      </c>
      <c r="T512" s="306">
        <v>0</v>
      </c>
      <c r="U512" s="331">
        <v>4.75</v>
      </c>
      <c r="V512" s="303" t="s">
        <v>85</v>
      </c>
      <c r="W512" s="311">
        <v>87</v>
      </c>
      <c r="X512" s="307">
        <v>29.5</v>
      </c>
      <c r="Y512" s="306">
        <v>2650</v>
      </c>
      <c r="Z512" s="306" t="s">
        <v>5460</v>
      </c>
      <c r="AA512" s="306" t="s">
        <v>2992</v>
      </c>
      <c r="AB512" s="296" t="str">
        <f t="shared" si="30"/>
        <v>17x8.5, 6x135, 0 OS</v>
      </c>
      <c r="AC512" s="308" t="s">
        <v>1631</v>
      </c>
      <c r="AD512" s="298">
        <f>IFERROR(VLOOKUP(AC512,ACCESSORIES!F:J,5,FALSE),"N/A")</f>
        <v>38.5</v>
      </c>
      <c r="AE512" s="308" t="s">
        <v>1798</v>
      </c>
      <c r="AF512" s="309" t="s">
        <v>1886</v>
      </c>
      <c r="AG512" s="308" t="s">
        <v>85</v>
      </c>
      <c r="AH512" s="308" t="s">
        <v>1938</v>
      </c>
      <c r="AI512" s="299">
        <f>IFERROR(VLOOKUP(AH512,ACCESSORIES!F:J,5,FALSE),"N/A")</f>
        <v>1.1000000000000001</v>
      </c>
      <c r="AJ512" s="309" t="s">
        <v>265</v>
      </c>
      <c r="AK512" s="309" t="s">
        <v>85</v>
      </c>
      <c r="AL512" s="40" t="str">
        <f>IFERROR(VLOOKUP(AK512,ACCESSORIES!F:J,5,FALSE),"N/A")</f>
        <v>N/A</v>
      </c>
      <c r="AM512" s="309" t="s">
        <v>85</v>
      </c>
      <c r="AN512" s="309">
        <v>16.100000000000001</v>
      </c>
      <c r="AO512" s="309">
        <v>175</v>
      </c>
      <c r="AP512" s="309">
        <v>3</v>
      </c>
      <c r="AQ512" s="309">
        <v>12</v>
      </c>
      <c r="AR512" s="309"/>
      <c r="AS512" s="309">
        <v>38</v>
      </c>
      <c r="AT512" s="309"/>
      <c r="AU512" s="309">
        <v>202</v>
      </c>
      <c r="AV512" s="309">
        <v>87</v>
      </c>
      <c r="AW512" s="309">
        <v>42</v>
      </c>
      <c r="AX512" s="81"/>
      <c r="AY512" s="309"/>
      <c r="AZ512" s="310" t="s">
        <v>85</v>
      </c>
      <c r="BA512" s="98" t="str">
        <f>IFERROR(VLOOKUP(AZ512,ACCESSORIES!F:J,5,FALSE),"N/A")</f>
        <v>N/A</v>
      </c>
      <c r="BB512" s="99" t="s">
        <v>85</v>
      </c>
      <c r="BC512" s="98" t="str">
        <f>IFERROR(VLOOKUP(BB512,ACCESSORIES!F:J,5,FALSE),"N/A")</f>
        <v>N/A</v>
      </c>
      <c r="BD512" s="310">
        <v>33</v>
      </c>
      <c r="BE512" s="309">
        <v>19.700787401574786</v>
      </c>
      <c r="BF512" s="309">
        <v>19.700787401574786</v>
      </c>
      <c r="BG512" s="309">
        <v>10.960629921259855</v>
      </c>
      <c r="BH512" s="379">
        <f t="shared" si="31"/>
        <v>6.9711404543999947E-2</v>
      </c>
      <c r="BI512" s="303">
        <v>36</v>
      </c>
      <c r="BJ512" s="309" t="s">
        <v>3930</v>
      </c>
      <c r="BK512" s="80" t="s">
        <v>4050</v>
      </c>
      <c r="BL512" s="309" t="s">
        <v>2818</v>
      </c>
      <c r="BM512" s="309" t="s">
        <v>2831</v>
      </c>
      <c r="BN512" s="309" t="s">
        <v>2824</v>
      </c>
      <c r="BO512" s="309" t="s">
        <v>2832</v>
      </c>
      <c r="BP512" s="309" t="s">
        <v>2830</v>
      </c>
      <c r="BQ512" s="309"/>
      <c r="BR512" s="309"/>
      <c r="BS512" s="309"/>
      <c r="BT512" s="309"/>
      <c r="BU512" s="309"/>
      <c r="BV512" s="309"/>
      <c r="BW512" s="309"/>
      <c r="BX512" s="309"/>
      <c r="BY512" s="309"/>
      <c r="BZ512" s="324" t="str">
        <f t="shared" si="32"/>
        <v>DISCONTINUED - MR311 Vex, 17x8.5, 0mm Offset, 6x135, 87mm Centerbore, Titanium - Matte Black  Lip</v>
      </c>
      <c r="CA512" s="324" t="s">
        <v>3880</v>
      </c>
      <c r="CB512" s="324" t="s">
        <v>3879</v>
      </c>
      <c r="CC512" s="313" t="str">
        <f t="shared" si="29"/>
        <v>STREET (3XX)</v>
      </c>
    </row>
    <row r="513" spans="1:81" s="301" customFormat="1" ht="15.75" customHeight="1">
      <c r="A513" s="22">
        <f t="shared" si="28"/>
        <v>510</v>
      </c>
      <c r="B513" s="99" t="s">
        <v>84</v>
      </c>
      <c r="C513" s="29" t="s">
        <v>1072</v>
      </c>
      <c r="D513" s="303" t="s">
        <v>1122</v>
      </c>
      <c r="E513" s="304" t="s">
        <v>3861</v>
      </c>
      <c r="F513" s="304"/>
      <c r="G513" s="304"/>
      <c r="H513" s="363" t="s">
        <v>720</v>
      </c>
      <c r="I513" s="336">
        <v>42370</v>
      </c>
      <c r="J513" s="302">
        <v>43747</v>
      </c>
      <c r="K513" s="293" t="s">
        <v>1274</v>
      </c>
      <c r="L513" s="305">
        <v>277.7</v>
      </c>
      <c r="M513" s="295"/>
      <c r="N513" s="295"/>
      <c r="O513" s="303">
        <v>17</v>
      </c>
      <c r="P513" s="8">
        <v>8.5</v>
      </c>
      <c r="Q513" s="29" t="s">
        <v>1762</v>
      </c>
      <c r="R513" s="303">
        <v>8</v>
      </c>
      <c r="S513" s="303">
        <v>6.5</v>
      </c>
      <c r="T513" s="306">
        <v>0</v>
      </c>
      <c r="U513" s="331">
        <v>4.75</v>
      </c>
      <c r="V513" s="303" t="s">
        <v>85</v>
      </c>
      <c r="W513" s="311">
        <v>130.81</v>
      </c>
      <c r="X513" s="307">
        <v>29.5</v>
      </c>
      <c r="Y513" s="306">
        <v>3640</v>
      </c>
      <c r="Z513" s="306" t="s">
        <v>5460</v>
      </c>
      <c r="AA513" s="306" t="s">
        <v>2992</v>
      </c>
      <c r="AB513" s="296" t="str">
        <f t="shared" si="30"/>
        <v>17x8.5, 8x6.5, 0 OS</v>
      </c>
      <c r="AC513" s="308" t="s">
        <v>1603</v>
      </c>
      <c r="AD513" s="298">
        <f>IFERROR(VLOOKUP(AC513,ACCESSORIES!F:J,5,FALSE),"N/A")</f>
        <v>33</v>
      </c>
      <c r="AE513" s="308" t="s">
        <v>85</v>
      </c>
      <c r="AF513" s="309" t="s">
        <v>85</v>
      </c>
      <c r="AG513" s="308" t="s">
        <v>3005</v>
      </c>
      <c r="AH513" s="308" t="s">
        <v>1938</v>
      </c>
      <c r="AI513" s="299">
        <f>IFERROR(VLOOKUP(AH513,ACCESSORIES!F:J,5,FALSE),"N/A")</f>
        <v>1.1000000000000001</v>
      </c>
      <c r="AJ513" s="309" t="s">
        <v>266</v>
      </c>
      <c r="AK513" s="309" t="s">
        <v>85</v>
      </c>
      <c r="AL513" s="40" t="str">
        <f>IFERROR(VLOOKUP(AK513,ACCESSORIES!F:J,5,FALSE),"N/A")</f>
        <v>N/A</v>
      </c>
      <c r="AM513" s="309" t="s">
        <v>85</v>
      </c>
      <c r="AN513" s="309">
        <v>16.100000000000001</v>
      </c>
      <c r="AO513" s="309">
        <v>200</v>
      </c>
      <c r="AP513" s="309">
        <v>3</v>
      </c>
      <c r="AQ513" s="309">
        <v>3</v>
      </c>
      <c r="AR513" s="309"/>
      <c r="AS513" s="309">
        <v>35</v>
      </c>
      <c r="AT513" s="309"/>
      <c r="AU513" s="309">
        <v>210</v>
      </c>
      <c r="AV513" s="309">
        <v>123</v>
      </c>
      <c r="AW513" s="309">
        <v>93</v>
      </c>
      <c r="AX513" s="81"/>
      <c r="AY513" s="309"/>
      <c r="AZ513" s="310" t="s">
        <v>85</v>
      </c>
      <c r="BA513" s="98" t="str">
        <f>IFERROR(VLOOKUP(AZ513,ACCESSORIES!F:J,5,FALSE),"N/A")</f>
        <v>N/A</v>
      </c>
      <c r="BB513" s="99" t="s">
        <v>85</v>
      </c>
      <c r="BC513" s="98" t="str">
        <f>IFERROR(VLOOKUP(BB513,ACCESSORIES!F:J,5,FALSE),"N/A")</f>
        <v>N/A</v>
      </c>
      <c r="BD513" s="310">
        <v>33</v>
      </c>
      <c r="BE513" s="309">
        <v>19.700787401574786</v>
      </c>
      <c r="BF513" s="309">
        <v>19.700787401574786</v>
      </c>
      <c r="BG513" s="309">
        <v>10.960629921259855</v>
      </c>
      <c r="BH513" s="379">
        <f t="shared" si="31"/>
        <v>6.9711404543999947E-2</v>
      </c>
      <c r="BI513" s="303">
        <v>36</v>
      </c>
      <c r="BJ513" s="309" t="s">
        <v>3930</v>
      </c>
      <c r="BK513" s="80" t="s">
        <v>4050</v>
      </c>
      <c r="BL513" s="309" t="s">
        <v>2818</v>
      </c>
      <c r="BM513" s="309" t="s">
        <v>2831</v>
      </c>
      <c r="BN513" s="309" t="s">
        <v>2824</v>
      </c>
      <c r="BO513" s="309" t="s">
        <v>2832</v>
      </c>
      <c r="BP513" s="309" t="s">
        <v>2830</v>
      </c>
      <c r="BQ513" s="309"/>
      <c r="BR513" s="309"/>
      <c r="BS513" s="309"/>
      <c r="BT513" s="309"/>
      <c r="BU513" s="309"/>
      <c r="BV513" s="309"/>
      <c r="BW513" s="309"/>
      <c r="BX513" s="309"/>
      <c r="BY513" s="309"/>
      <c r="BZ513" s="324" t="str">
        <f t="shared" si="32"/>
        <v>DISCONTINUED - MR311 Vex, 17x8.5, 0mm Offset, 8x6.5, 130.81mm Centerbore, Titanium - Matte Black  Lip</v>
      </c>
      <c r="CA513" s="324" t="s">
        <v>3880</v>
      </c>
      <c r="CB513" s="324" t="s">
        <v>3879</v>
      </c>
      <c r="CC513" s="313" t="str">
        <f t="shared" si="29"/>
        <v>STREET (3XX)</v>
      </c>
    </row>
    <row r="514" spans="1:81" s="301" customFormat="1" ht="15.75" customHeight="1">
      <c r="A514" s="22">
        <f t="shared" si="28"/>
        <v>511</v>
      </c>
      <c r="B514" s="99" t="s">
        <v>84</v>
      </c>
      <c r="C514" s="29" t="s">
        <v>1072</v>
      </c>
      <c r="D514" s="303" t="s">
        <v>1122</v>
      </c>
      <c r="E514" s="304" t="s">
        <v>3862</v>
      </c>
      <c r="F514" s="304"/>
      <c r="G514" s="304"/>
      <c r="H514" s="363" t="s">
        <v>1043</v>
      </c>
      <c r="I514" s="336">
        <v>42370</v>
      </c>
      <c r="J514" s="302">
        <v>43747</v>
      </c>
      <c r="K514" s="293" t="s">
        <v>1274</v>
      </c>
      <c r="L514" s="305">
        <v>260.76</v>
      </c>
      <c r="M514" s="295"/>
      <c r="N514" s="295"/>
      <c r="O514" s="303">
        <v>17</v>
      </c>
      <c r="P514" s="8">
        <v>8.5</v>
      </c>
      <c r="Q514" s="29" t="s">
        <v>1758</v>
      </c>
      <c r="R514" s="303">
        <v>6</v>
      </c>
      <c r="S514" s="303">
        <v>120</v>
      </c>
      <c r="T514" s="306">
        <v>0</v>
      </c>
      <c r="U514" s="331">
        <v>4.75</v>
      </c>
      <c r="V514" s="303" t="s">
        <v>85</v>
      </c>
      <c r="W514" s="311">
        <v>67</v>
      </c>
      <c r="X514" s="307">
        <v>32.5</v>
      </c>
      <c r="Y514" s="306">
        <v>2650</v>
      </c>
      <c r="Z514" s="306" t="s">
        <v>2294</v>
      </c>
      <c r="AA514" s="306" t="s">
        <v>2987</v>
      </c>
      <c r="AB514" s="296" t="str">
        <f t="shared" si="30"/>
        <v>17x8.5, 6x120, 0 OS</v>
      </c>
      <c r="AC514" s="308" t="s">
        <v>1802</v>
      </c>
      <c r="AD514" s="298">
        <f>IFERROR(VLOOKUP(AC514,ACCESSORIES!F:J,5,FALSE),"N/A")</f>
        <v>33</v>
      </c>
      <c r="AE514" s="308" t="s">
        <v>2091</v>
      </c>
      <c r="AF514" s="309" t="s">
        <v>1886</v>
      </c>
      <c r="AG514" s="308" t="s">
        <v>85</v>
      </c>
      <c r="AH514" s="308" t="s">
        <v>1938</v>
      </c>
      <c r="AI514" s="299">
        <f>IFERROR(VLOOKUP(AH514,ACCESSORIES!F:J,5,FALSE),"N/A")</f>
        <v>1.1000000000000001</v>
      </c>
      <c r="AJ514" s="309" t="s">
        <v>265</v>
      </c>
      <c r="AK514" s="309" t="s">
        <v>85</v>
      </c>
      <c r="AL514" s="40" t="str">
        <f>IFERROR(VLOOKUP(AK514,ACCESSORIES!F:J,5,FALSE),"N/A")</f>
        <v>N/A</v>
      </c>
      <c r="AM514" s="309" t="s">
        <v>85</v>
      </c>
      <c r="AN514" s="309">
        <v>16.100000000000001</v>
      </c>
      <c r="AO514" s="309">
        <v>160</v>
      </c>
      <c r="AP514" s="309">
        <v>14</v>
      </c>
      <c r="AQ514" s="309">
        <v>27</v>
      </c>
      <c r="AR514" s="309"/>
      <c r="AS514" s="309">
        <v>37</v>
      </c>
      <c r="AT514" s="309"/>
      <c r="AU514" s="309">
        <v>199</v>
      </c>
      <c r="AV514" s="309">
        <v>67</v>
      </c>
      <c r="AW514" s="309">
        <v>35</v>
      </c>
      <c r="AX514" s="81"/>
      <c r="AY514" s="309"/>
      <c r="AZ514" s="310" t="s">
        <v>85</v>
      </c>
      <c r="BA514" s="98" t="str">
        <f>IFERROR(VLOOKUP(AZ514,ACCESSORIES!F:J,5,FALSE),"N/A")</f>
        <v>N/A</v>
      </c>
      <c r="BB514" s="99" t="s">
        <v>85</v>
      </c>
      <c r="BC514" s="98" t="str">
        <f>IFERROR(VLOOKUP(BB514,ACCESSORIES!F:J,5,FALSE),"N/A")</f>
        <v>N/A</v>
      </c>
      <c r="BD514" s="310">
        <v>36</v>
      </c>
      <c r="BE514" s="309">
        <v>19.700787401574786</v>
      </c>
      <c r="BF514" s="309">
        <v>19.700787401574786</v>
      </c>
      <c r="BG514" s="309">
        <v>10.960629921259855</v>
      </c>
      <c r="BH514" s="379">
        <f t="shared" si="31"/>
        <v>6.9711404543999947E-2</v>
      </c>
      <c r="BI514" s="303">
        <v>36</v>
      </c>
      <c r="BJ514" s="309" t="s">
        <v>3930</v>
      </c>
      <c r="BK514" s="80" t="s">
        <v>4050</v>
      </c>
      <c r="BL514" s="309" t="s">
        <v>2818</v>
      </c>
      <c r="BM514" s="309" t="s">
        <v>2831</v>
      </c>
      <c r="BN514" s="309" t="s">
        <v>2824</v>
      </c>
      <c r="BO514" s="309" t="s">
        <v>2832</v>
      </c>
      <c r="BP514" s="309" t="s">
        <v>2830</v>
      </c>
      <c r="BQ514" s="309"/>
      <c r="BR514" s="309"/>
      <c r="BS514" s="309"/>
      <c r="BT514" s="309"/>
      <c r="BU514" s="309"/>
      <c r="BV514" s="309"/>
      <c r="BW514" s="309"/>
      <c r="BX514" s="309"/>
      <c r="BY514" s="309"/>
      <c r="BZ514" s="324" t="str">
        <f t="shared" si="32"/>
        <v>DISCONTINUED - MR311 Vex, 17x8.5, 0mm Offset, 6x120, 67mm Centerbore, Matte Black</v>
      </c>
      <c r="CA514" s="324" t="s">
        <v>3880</v>
      </c>
      <c r="CB514" s="324" t="s">
        <v>3879</v>
      </c>
      <c r="CC514" s="313" t="str">
        <f t="shared" si="29"/>
        <v>STREET (3XX)</v>
      </c>
    </row>
    <row r="515" spans="1:81" s="301" customFormat="1" ht="15.75" customHeight="1">
      <c r="A515" s="22">
        <f t="shared" si="28"/>
        <v>512</v>
      </c>
      <c r="B515" s="99" t="s">
        <v>84</v>
      </c>
      <c r="C515" s="29" t="s">
        <v>1072</v>
      </c>
      <c r="D515" s="303" t="s">
        <v>1122</v>
      </c>
      <c r="E515" s="304" t="s">
        <v>3863</v>
      </c>
      <c r="F515" s="304"/>
      <c r="G515" s="304"/>
      <c r="H515" s="363" t="s">
        <v>1044</v>
      </c>
      <c r="I515" s="336">
        <v>42370</v>
      </c>
      <c r="J515" s="302">
        <v>43747</v>
      </c>
      <c r="K515" s="293" t="s">
        <v>1274</v>
      </c>
      <c r="L515" s="305">
        <v>277.7</v>
      </c>
      <c r="M515" s="295"/>
      <c r="N515" s="295"/>
      <c r="O515" s="303">
        <v>17</v>
      </c>
      <c r="P515" s="8">
        <v>8.5</v>
      </c>
      <c r="Q515" s="29" t="s">
        <v>1758</v>
      </c>
      <c r="R515" s="303">
        <v>6</v>
      </c>
      <c r="S515" s="303">
        <v>120</v>
      </c>
      <c r="T515" s="306">
        <v>0</v>
      </c>
      <c r="U515" s="331">
        <v>4.75</v>
      </c>
      <c r="V515" s="303" t="s">
        <v>85</v>
      </c>
      <c r="W515" s="311">
        <v>67</v>
      </c>
      <c r="X515" s="307">
        <v>32.5</v>
      </c>
      <c r="Y515" s="306">
        <v>2650</v>
      </c>
      <c r="Z515" s="306" t="s">
        <v>5460</v>
      </c>
      <c r="AA515" s="306" t="s">
        <v>2992</v>
      </c>
      <c r="AB515" s="296" t="str">
        <f t="shared" si="30"/>
        <v>17x8.5, 6x120, 0 OS</v>
      </c>
      <c r="AC515" s="308" t="s">
        <v>1802</v>
      </c>
      <c r="AD515" s="298">
        <f>IFERROR(VLOOKUP(AC515,ACCESSORIES!F:J,5,FALSE),"N/A")</f>
        <v>33</v>
      </c>
      <c r="AE515" s="308" t="s">
        <v>2091</v>
      </c>
      <c r="AF515" s="309" t="s">
        <v>1886</v>
      </c>
      <c r="AG515" s="308" t="s">
        <v>85</v>
      </c>
      <c r="AH515" s="308" t="s">
        <v>1938</v>
      </c>
      <c r="AI515" s="299">
        <f>IFERROR(VLOOKUP(AH515,ACCESSORIES!F:J,5,FALSE),"N/A")</f>
        <v>1.1000000000000001</v>
      </c>
      <c r="AJ515" s="309" t="s">
        <v>265</v>
      </c>
      <c r="AK515" s="309" t="s">
        <v>85</v>
      </c>
      <c r="AL515" s="40" t="str">
        <f>IFERROR(VLOOKUP(AK515,ACCESSORIES!F:J,5,FALSE),"N/A")</f>
        <v>N/A</v>
      </c>
      <c r="AM515" s="309" t="s">
        <v>85</v>
      </c>
      <c r="AN515" s="309">
        <v>16.100000000000001</v>
      </c>
      <c r="AO515" s="309">
        <v>160</v>
      </c>
      <c r="AP515" s="309">
        <v>14</v>
      </c>
      <c r="AQ515" s="309">
        <v>27</v>
      </c>
      <c r="AR515" s="309"/>
      <c r="AS515" s="309">
        <v>37</v>
      </c>
      <c r="AT515" s="309"/>
      <c r="AU515" s="309">
        <v>199</v>
      </c>
      <c r="AV515" s="309">
        <v>67</v>
      </c>
      <c r="AW515" s="309">
        <v>35</v>
      </c>
      <c r="AX515" s="81"/>
      <c r="AY515" s="309"/>
      <c r="AZ515" s="310" t="s">
        <v>85</v>
      </c>
      <c r="BA515" s="98" t="str">
        <f>IFERROR(VLOOKUP(AZ515,ACCESSORIES!F:J,5,FALSE),"N/A")</f>
        <v>N/A</v>
      </c>
      <c r="BB515" s="99" t="s">
        <v>85</v>
      </c>
      <c r="BC515" s="98" t="str">
        <f>IFERROR(VLOOKUP(BB515,ACCESSORIES!F:J,5,FALSE),"N/A")</f>
        <v>N/A</v>
      </c>
      <c r="BD515" s="310">
        <v>36</v>
      </c>
      <c r="BE515" s="309">
        <v>19.700787401574786</v>
      </c>
      <c r="BF515" s="309">
        <v>19.700787401574786</v>
      </c>
      <c r="BG515" s="309">
        <v>10.960629921259855</v>
      </c>
      <c r="BH515" s="379">
        <f t="shared" si="31"/>
        <v>6.9711404543999947E-2</v>
      </c>
      <c r="BI515" s="303">
        <v>36</v>
      </c>
      <c r="BJ515" s="309" t="s">
        <v>3930</v>
      </c>
      <c r="BK515" s="80" t="s">
        <v>4050</v>
      </c>
      <c r="BL515" s="309" t="s">
        <v>2818</v>
      </c>
      <c r="BM515" s="309" t="s">
        <v>2831</v>
      </c>
      <c r="BN515" s="309" t="s">
        <v>2824</v>
      </c>
      <c r="BO515" s="309" t="s">
        <v>2832</v>
      </c>
      <c r="BP515" s="309" t="s">
        <v>2830</v>
      </c>
      <c r="BQ515" s="309"/>
      <c r="BR515" s="309"/>
      <c r="BS515" s="309"/>
      <c r="BT515" s="309"/>
      <c r="BU515" s="309"/>
      <c r="BV515" s="309"/>
      <c r="BW515" s="309"/>
      <c r="BX515" s="309"/>
      <c r="BY515" s="309"/>
      <c r="BZ515" s="324" t="str">
        <f t="shared" ref="BZ515:BZ534" si="33">CONCATENATE("DISCONTINUED"," ","-"," ",D515,", ",O515,"x",P515,", ",IF(V515="N/A", "", CONCATENATE(V515, "/")),IF(T515&gt;0, CONCATENATE("+",T515), T515),"mm Offset, ",Q515,", ",W515,"mm Centerbore, ",PROPER(Z515), "", IF(BB515="N/A", "", CONCATENATE(", w/ ", BB515)))</f>
        <v>DISCONTINUED - MR311 Vex, 17x8.5, 0mm Offset, 6x120, 67mm Centerbore, Titanium - Matte Black  Lip</v>
      </c>
      <c r="CA515" s="324" t="s">
        <v>3880</v>
      </c>
      <c r="CB515" s="324" t="s">
        <v>3879</v>
      </c>
      <c r="CC515" s="313" t="str">
        <f t="shared" si="29"/>
        <v>STREET (3XX)</v>
      </c>
    </row>
    <row r="516" spans="1:81" s="301" customFormat="1" ht="15.75" customHeight="1">
      <c r="A516" s="22">
        <f t="shared" ref="A516:A579" si="34">ROW(B516)-3</f>
        <v>513</v>
      </c>
      <c r="B516" s="99" t="s">
        <v>84</v>
      </c>
      <c r="C516" s="29" t="s">
        <v>1089</v>
      </c>
      <c r="D516" s="303" t="s">
        <v>1149</v>
      </c>
      <c r="E516" s="304" t="s">
        <v>3864</v>
      </c>
      <c r="F516" s="304"/>
      <c r="G516" s="304"/>
      <c r="H516" s="363" t="s">
        <v>779</v>
      </c>
      <c r="I516" s="336">
        <v>41640</v>
      </c>
      <c r="J516" s="302">
        <v>43747</v>
      </c>
      <c r="K516" s="293" t="s">
        <v>1274</v>
      </c>
      <c r="L516" s="305">
        <v>143.38999999999999</v>
      </c>
      <c r="M516" s="295"/>
      <c r="N516" s="295"/>
      <c r="O516" s="303">
        <v>14</v>
      </c>
      <c r="P516" s="8">
        <v>7</v>
      </c>
      <c r="Q516" s="29" t="s">
        <v>1746</v>
      </c>
      <c r="R516" s="303">
        <v>4</v>
      </c>
      <c r="S516" s="303">
        <v>156</v>
      </c>
      <c r="T516" s="306">
        <v>11</v>
      </c>
      <c r="U516" s="331">
        <v>4.3</v>
      </c>
      <c r="V516" s="303" t="s">
        <v>189</v>
      </c>
      <c r="W516" s="311">
        <v>132.5</v>
      </c>
      <c r="X516" s="307">
        <v>13.2</v>
      </c>
      <c r="Y516" s="306">
        <v>1000</v>
      </c>
      <c r="Z516" s="306" t="s">
        <v>2296</v>
      </c>
      <c r="AA516" s="306" t="s">
        <v>2990</v>
      </c>
      <c r="AB516" s="296" t="str">
        <f t="shared" si="30"/>
        <v>14x7, 4x156, 11 OS</v>
      </c>
      <c r="AC516" s="308" t="s">
        <v>1803</v>
      </c>
      <c r="AD516" s="298">
        <f>IFERROR(VLOOKUP(AC516,ACCESSORIES!F:J,5,FALSE),"N/A")</f>
        <v>22</v>
      </c>
      <c r="AE516" s="308" t="s">
        <v>85</v>
      </c>
      <c r="AF516" s="309" t="s">
        <v>1894</v>
      </c>
      <c r="AG516" s="308" t="s">
        <v>85</v>
      </c>
      <c r="AH516" s="308" t="s">
        <v>1541</v>
      </c>
      <c r="AI516" s="299">
        <f>IFERROR(VLOOKUP(AH516,ACCESSORIES!F:J,5,FALSE),"N/A")</f>
        <v>1.1000000000000001</v>
      </c>
      <c r="AJ516" s="309" t="s">
        <v>266</v>
      </c>
      <c r="AK516" s="309" t="s">
        <v>85</v>
      </c>
      <c r="AL516" s="40" t="str">
        <f>IFERROR(VLOOKUP(AK516,ACCESSORIES!F:J,5,FALSE),"N/A")</f>
        <v>N/A</v>
      </c>
      <c r="AM516" s="309" t="s">
        <v>85</v>
      </c>
      <c r="AN516" s="309">
        <v>12.4</v>
      </c>
      <c r="AO516" s="309">
        <v>180</v>
      </c>
      <c r="AP516" s="309">
        <v>3</v>
      </c>
      <c r="AQ516" s="309">
        <v>3</v>
      </c>
      <c r="AR516" s="309"/>
      <c r="AS516" s="309">
        <v>3</v>
      </c>
      <c r="AT516" s="309"/>
      <c r="AU516" s="309">
        <v>161</v>
      </c>
      <c r="AV516" s="309">
        <v>68</v>
      </c>
      <c r="AW516" s="309">
        <v>51</v>
      </c>
      <c r="AX516" s="81"/>
      <c r="AY516" s="309"/>
      <c r="AZ516" s="310" t="s">
        <v>85</v>
      </c>
      <c r="BA516" s="98" t="str">
        <f>IFERROR(VLOOKUP(AZ516,ACCESSORIES!F:J,5,FALSE),"N/A")</f>
        <v>N/A</v>
      </c>
      <c r="BB516" s="99" t="s">
        <v>85</v>
      </c>
      <c r="BC516" s="98" t="str">
        <f>IFERROR(VLOOKUP(BB516,ACCESSORIES!F:J,5,FALSE),"N/A")</f>
        <v>N/A</v>
      </c>
      <c r="BD516" s="310">
        <v>16.7</v>
      </c>
      <c r="BE516" s="309">
        <v>16.909448818897637</v>
      </c>
      <c r="BF516" s="309">
        <v>16.909448818897637</v>
      </c>
      <c r="BG516" s="309">
        <v>9.6948818897637903</v>
      </c>
      <c r="BH516" s="379">
        <f t="shared" si="31"/>
        <v>4.5425799062500029E-2</v>
      </c>
      <c r="BI516" s="303">
        <v>48</v>
      </c>
      <c r="BJ516" s="309" t="s">
        <v>3930</v>
      </c>
      <c r="BK516" s="80" t="s">
        <v>4050</v>
      </c>
      <c r="BL516" s="309" t="s">
        <v>2818</v>
      </c>
      <c r="BM516" s="309" t="s">
        <v>2865</v>
      </c>
      <c r="BN516" s="309" t="s">
        <v>1156</v>
      </c>
      <c r="BO516" s="309" t="s">
        <v>2866</v>
      </c>
      <c r="BP516" s="309" t="s">
        <v>2867</v>
      </c>
      <c r="BQ516" s="309"/>
      <c r="BR516" s="309"/>
      <c r="BS516" s="309"/>
      <c r="BT516" s="309"/>
      <c r="BU516" s="309"/>
      <c r="BV516" s="309"/>
      <c r="BW516" s="309" t="s">
        <v>2537</v>
      </c>
      <c r="BX516" s="309"/>
      <c r="BY516" s="309" t="s">
        <v>2538</v>
      </c>
      <c r="BZ516" s="324" t="str">
        <f t="shared" si="33"/>
        <v>DISCONTINUED - MR402 The Standard UTV, 14x7, 4+3/+11mm Offset, 4x156, 132.5mm Centerbore, Machined/Black</v>
      </c>
      <c r="CA516" s="324" t="s">
        <v>3880</v>
      </c>
      <c r="CB516" s="324" t="s">
        <v>3879</v>
      </c>
      <c r="CC516" s="313" t="str">
        <f t="shared" ref="CC516:CC579" si="35">C516</f>
        <v>UTV (4XX)</v>
      </c>
    </row>
    <row r="517" spans="1:81" s="301" customFormat="1" ht="15.75" customHeight="1">
      <c r="A517" s="22">
        <f t="shared" si="34"/>
        <v>514</v>
      </c>
      <c r="B517" s="99" t="s">
        <v>84</v>
      </c>
      <c r="C517" s="29" t="s">
        <v>1089</v>
      </c>
      <c r="D517" s="303" t="s">
        <v>2352</v>
      </c>
      <c r="E517" s="304" t="s">
        <v>3865</v>
      </c>
      <c r="F517" s="304"/>
      <c r="G517" s="304"/>
      <c r="H517" s="363" t="s">
        <v>789</v>
      </c>
      <c r="I517" s="336">
        <v>41640</v>
      </c>
      <c r="J517" s="302">
        <v>43747</v>
      </c>
      <c r="K517" s="293" t="s">
        <v>1274</v>
      </c>
      <c r="L517" s="305">
        <v>155.49</v>
      </c>
      <c r="M517" s="295"/>
      <c r="N517" s="295"/>
      <c r="O517" s="303">
        <v>14</v>
      </c>
      <c r="P517" s="8">
        <v>8</v>
      </c>
      <c r="Q517" s="29" t="s">
        <v>1746</v>
      </c>
      <c r="R517" s="303">
        <v>4</v>
      </c>
      <c r="S517" s="303">
        <v>156</v>
      </c>
      <c r="T517" s="306">
        <v>-2</v>
      </c>
      <c r="U517" s="331">
        <v>4.3</v>
      </c>
      <c r="V517" s="303" t="s">
        <v>193</v>
      </c>
      <c r="W517" s="311">
        <v>132</v>
      </c>
      <c r="X517" s="307">
        <v>14.8</v>
      </c>
      <c r="Y517" s="306">
        <v>1600</v>
      </c>
      <c r="Z517" s="306" t="s">
        <v>2294</v>
      </c>
      <c r="AA517" s="306" t="s">
        <v>2987</v>
      </c>
      <c r="AB517" s="296" t="str">
        <f t="shared" ref="AB517:AB559" si="36">_xlfn.CONCAT(O517,"x",P517,","," ",Q517,","," ",T517," ","OS")</f>
        <v>14x8, 4x156, -2 OS</v>
      </c>
      <c r="AC517" s="308" t="s">
        <v>1803</v>
      </c>
      <c r="AD517" s="298">
        <f>IFERROR(VLOOKUP(AC517,ACCESSORIES!F:J,5,FALSE),"N/A")</f>
        <v>22</v>
      </c>
      <c r="AE517" s="308" t="s">
        <v>85</v>
      </c>
      <c r="AF517" s="309" t="s">
        <v>1894</v>
      </c>
      <c r="AG517" s="308" t="s">
        <v>85</v>
      </c>
      <c r="AH517" s="308" t="s">
        <v>1541</v>
      </c>
      <c r="AI517" s="299">
        <f>IFERROR(VLOOKUP(AH517,ACCESSORIES!F:J,5,FALSE),"N/A")</f>
        <v>1.1000000000000001</v>
      </c>
      <c r="AJ517" s="309" t="s">
        <v>266</v>
      </c>
      <c r="AK517" s="309" t="s">
        <v>85</v>
      </c>
      <c r="AL517" s="40" t="str">
        <f>IFERROR(VLOOKUP(AK517,ACCESSORIES!F:J,5,FALSE),"N/A")</f>
        <v>N/A</v>
      </c>
      <c r="AM517" s="309" t="s">
        <v>85</v>
      </c>
      <c r="AN517" s="309">
        <v>12.4</v>
      </c>
      <c r="AO517" s="309">
        <v>185</v>
      </c>
      <c r="AP517" s="309">
        <v>3</v>
      </c>
      <c r="AQ517" s="309">
        <v>11</v>
      </c>
      <c r="AR517" s="309"/>
      <c r="AS517" s="309">
        <v>17</v>
      </c>
      <c r="AT517" s="309"/>
      <c r="AU517" s="309">
        <v>165</v>
      </c>
      <c r="AV517" s="309">
        <v>68</v>
      </c>
      <c r="AW517" s="309">
        <v>51</v>
      </c>
      <c r="AX517" s="81"/>
      <c r="AY517" s="309"/>
      <c r="AZ517" s="310" t="s">
        <v>85</v>
      </c>
      <c r="BA517" s="98" t="str">
        <f>IFERROR(VLOOKUP(AZ517,ACCESSORIES!F:J,5,FALSE),"N/A")</f>
        <v>N/A</v>
      </c>
      <c r="BB517" s="99" t="s">
        <v>85</v>
      </c>
      <c r="BC517" s="98" t="str">
        <f>IFERROR(VLOOKUP(BB517,ACCESSORIES!F:J,5,FALSE),"N/A")</f>
        <v>N/A</v>
      </c>
      <c r="BD517" s="310">
        <v>18.3</v>
      </c>
      <c r="BE517" s="309">
        <v>16.929133858267726</v>
      </c>
      <c r="BF517" s="309">
        <v>16.929133858267726</v>
      </c>
      <c r="BG517" s="309">
        <v>10.629921259842522</v>
      </c>
      <c r="BH517" s="379">
        <f t="shared" ref="BH517:BH580" si="37">SUM(((BE517*25.4)*(BF517*25.4)*(BG517*25.4))/1000000000)</f>
        <v>4.9923000000000065E-2</v>
      </c>
      <c r="BI517" s="303">
        <v>48</v>
      </c>
      <c r="BJ517" s="309" t="s">
        <v>3930</v>
      </c>
      <c r="BK517" s="80" t="s">
        <v>4050</v>
      </c>
      <c r="BL517" s="309" t="s">
        <v>2818</v>
      </c>
      <c r="BM517" s="309" t="s">
        <v>2865</v>
      </c>
      <c r="BN517" s="309" t="s">
        <v>2868</v>
      </c>
      <c r="BO517" s="309" t="s">
        <v>1156</v>
      </c>
      <c r="BP517" s="309" t="s">
        <v>2866</v>
      </c>
      <c r="BQ517" s="309"/>
      <c r="BR517" s="309"/>
      <c r="BS517" s="309"/>
      <c r="BT517" s="309"/>
      <c r="BU517" s="309"/>
      <c r="BV517" s="309"/>
      <c r="BW517" s="309" t="s">
        <v>2541</v>
      </c>
      <c r="BX517" s="309"/>
      <c r="BY517" s="309" t="s">
        <v>2542</v>
      </c>
      <c r="BZ517" s="324" t="str">
        <f t="shared" si="33"/>
        <v>DISCONTINUED - MR403 Mesh UTV, 14x8, 4+4/-2mm Offset, 4x156, 132mm Centerbore, Matte Black</v>
      </c>
      <c r="CA517" s="324" t="s">
        <v>3880</v>
      </c>
      <c r="CB517" s="324" t="s">
        <v>3879</v>
      </c>
      <c r="CC517" s="313" t="str">
        <f t="shared" si="35"/>
        <v>UTV (4XX)</v>
      </c>
    </row>
    <row r="518" spans="1:81" s="301" customFormat="1" ht="15.75" customHeight="1">
      <c r="A518" s="22">
        <f t="shared" si="34"/>
        <v>515</v>
      </c>
      <c r="B518" s="99" t="s">
        <v>84</v>
      </c>
      <c r="C518" s="29" t="s">
        <v>1089</v>
      </c>
      <c r="D518" s="303" t="s">
        <v>2352</v>
      </c>
      <c r="E518" s="304" t="s">
        <v>3866</v>
      </c>
      <c r="F518" s="304"/>
      <c r="G518" s="304"/>
      <c r="H518" s="363" t="s">
        <v>787</v>
      </c>
      <c r="I518" s="336">
        <v>41640</v>
      </c>
      <c r="J518" s="302">
        <v>43747</v>
      </c>
      <c r="K518" s="293" t="s">
        <v>1274</v>
      </c>
      <c r="L518" s="305">
        <v>172.43</v>
      </c>
      <c r="M518" s="295"/>
      <c r="N518" s="295"/>
      <c r="O518" s="303">
        <v>14</v>
      </c>
      <c r="P518" s="8">
        <v>10</v>
      </c>
      <c r="Q518" s="29" t="s">
        <v>1746</v>
      </c>
      <c r="R518" s="303">
        <v>4</v>
      </c>
      <c r="S518" s="303">
        <v>156</v>
      </c>
      <c r="T518" s="306">
        <v>-2</v>
      </c>
      <c r="U518" s="331">
        <v>5.3</v>
      </c>
      <c r="V518" s="303" t="s">
        <v>201</v>
      </c>
      <c r="W518" s="311">
        <v>132</v>
      </c>
      <c r="X518" s="307">
        <v>16.600000000000001</v>
      </c>
      <c r="Y518" s="306">
        <v>1600</v>
      </c>
      <c r="Z518" s="306" t="s">
        <v>2294</v>
      </c>
      <c r="AA518" s="306" t="s">
        <v>2987</v>
      </c>
      <c r="AB518" s="296" t="str">
        <f t="shared" si="36"/>
        <v>14x10, 4x156, -2 OS</v>
      </c>
      <c r="AC518" s="308" t="s">
        <v>1803</v>
      </c>
      <c r="AD518" s="298">
        <f>IFERROR(VLOOKUP(AC518,ACCESSORIES!F:J,5,FALSE),"N/A")</f>
        <v>22</v>
      </c>
      <c r="AE518" s="308" t="s">
        <v>85</v>
      </c>
      <c r="AF518" s="309" t="s">
        <v>1894</v>
      </c>
      <c r="AG518" s="308" t="s">
        <v>85</v>
      </c>
      <c r="AH518" s="308" t="s">
        <v>1541</v>
      </c>
      <c r="AI518" s="299">
        <f>IFERROR(VLOOKUP(AH518,ACCESSORIES!F:J,5,FALSE),"N/A")</f>
        <v>1.1000000000000001</v>
      </c>
      <c r="AJ518" s="309" t="s">
        <v>266</v>
      </c>
      <c r="AK518" s="309" t="s">
        <v>85</v>
      </c>
      <c r="AL518" s="40" t="str">
        <f>IFERROR(VLOOKUP(AK518,ACCESSORIES!F:J,5,FALSE),"N/A")</f>
        <v>N/A</v>
      </c>
      <c r="AM518" s="309" t="s">
        <v>85</v>
      </c>
      <c r="AN518" s="309">
        <v>12.4</v>
      </c>
      <c r="AO518" s="309">
        <v>185</v>
      </c>
      <c r="AP518" s="309">
        <v>3</v>
      </c>
      <c r="AQ518" s="309">
        <v>14</v>
      </c>
      <c r="AR518" s="309"/>
      <c r="AS518" s="309">
        <v>15</v>
      </c>
      <c r="AT518" s="309"/>
      <c r="AU518" s="309">
        <v>163</v>
      </c>
      <c r="AV518" s="309">
        <v>68</v>
      </c>
      <c r="AW518" s="309">
        <v>51</v>
      </c>
      <c r="AX518" s="81"/>
      <c r="AY518" s="309"/>
      <c r="AZ518" s="310" t="s">
        <v>85</v>
      </c>
      <c r="BA518" s="98" t="str">
        <f>IFERROR(VLOOKUP(AZ518,ACCESSORIES!F:J,5,FALSE),"N/A")</f>
        <v>N/A</v>
      </c>
      <c r="BB518" s="99" t="s">
        <v>85</v>
      </c>
      <c r="BC518" s="98" t="str">
        <f>IFERROR(VLOOKUP(BB518,ACCESSORIES!F:J,5,FALSE),"N/A")</f>
        <v>N/A</v>
      </c>
      <c r="BD518" s="310">
        <v>20.100000000000001</v>
      </c>
      <c r="BE518" s="309">
        <v>16.929133858267726</v>
      </c>
      <c r="BF518" s="309">
        <v>16.929133858267726</v>
      </c>
      <c r="BG518" s="309">
        <v>12.59842519685041</v>
      </c>
      <c r="BH518" s="379">
        <f t="shared" si="37"/>
        <v>5.9168000000000144E-2</v>
      </c>
      <c r="BI518" s="303">
        <v>48</v>
      </c>
      <c r="BJ518" s="309" t="s">
        <v>3930</v>
      </c>
      <c r="BK518" s="80" t="s">
        <v>4050</v>
      </c>
      <c r="BL518" s="309" t="s">
        <v>2818</v>
      </c>
      <c r="BM518" s="309" t="s">
        <v>2865</v>
      </c>
      <c r="BN518" s="309" t="s">
        <v>2868</v>
      </c>
      <c r="BO518" s="309" t="s">
        <v>1156</v>
      </c>
      <c r="BP518" s="309" t="s">
        <v>2866</v>
      </c>
      <c r="BQ518" s="309"/>
      <c r="BR518" s="309"/>
      <c r="BS518" s="309"/>
      <c r="BT518" s="309"/>
      <c r="BU518" s="309"/>
      <c r="BV518" s="309"/>
      <c r="BW518" s="309" t="s">
        <v>2541</v>
      </c>
      <c r="BX518" s="309"/>
      <c r="BY518" s="309" t="s">
        <v>2542</v>
      </c>
      <c r="BZ518" s="324" t="str">
        <f t="shared" si="33"/>
        <v>DISCONTINUED - MR403 Mesh UTV, 14x10, 5+5/-2mm Offset, 4x156, 132mm Centerbore, Matte Black</v>
      </c>
      <c r="CA518" s="324" t="s">
        <v>3880</v>
      </c>
      <c r="CB518" s="324" t="s">
        <v>3879</v>
      </c>
      <c r="CC518" s="313" t="str">
        <f t="shared" si="35"/>
        <v>UTV (4XX)</v>
      </c>
    </row>
    <row r="519" spans="1:81" s="301" customFormat="1" ht="15.75" customHeight="1">
      <c r="A519" s="22">
        <f t="shared" si="34"/>
        <v>516</v>
      </c>
      <c r="B519" s="99" t="s">
        <v>84</v>
      </c>
      <c r="C519" s="29" t="s">
        <v>1089</v>
      </c>
      <c r="D519" s="303" t="s">
        <v>1106</v>
      </c>
      <c r="E519" s="304" t="s">
        <v>3867</v>
      </c>
      <c r="F519" s="304" t="s">
        <v>1129</v>
      </c>
      <c r="G519" s="304"/>
      <c r="H519" s="363" t="s">
        <v>794</v>
      </c>
      <c r="I519" s="336">
        <v>42370</v>
      </c>
      <c r="J519" s="302">
        <v>43747</v>
      </c>
      <c r="K519" s="293" t="s">
        <v>1274</v>
      </c>
      <c r="L519" s="305">
        <v>271.64999999999998</v>
      </c>
      <c r="M519" s="295"/>
      <c r="N519" s="295"/>
      <c r="O519" s="303">
        <v>14</v>
      </c>
      <c r="P519" s="8">
        <v>7</v>
      </c>
      <c r="Q519" s="29" t="s">
        <v>1746</v>
      </c>
      <c r="R519" s="303">
        <v>4</v>
      </c>
      <c r="S519" s="303">
        <v>156</v>
      </c>
      <c r="T519" s="306">
        <v>13</v>
      </c>
      <c r="U519" s="331">
        <v>4.3</v>
      </c>
      <c r="V519" s="303" t="s">
        <v>189</v>
      </c>
      <c r="W519" s="311">
        <v>132</v>
      </c>
      <c r="X519" s="307">
        <v>21</v>
      </c>
      <c r="Y519" s="306">
        <v>1600</v>
      </c>
      <c r="Z519" s="306" t="s">
        <v>2294</v>
      </c>
      <c r="AA519" s="306" t="s">
        <v>2987</v>
      </c>
      <c r="AB519" s="296" t="str">
        <f t="shared" si="36"/>
        <v>14x7, 4x156, 13 OS</v>
      </c>
      <c r="AC519" s="308" t="s">
        <v>1803</v>
      </c>
      <c r="AD519" s="298">
        <f>IFERROR(VLOOKUP(AC519,ACCESSORIES!F:J,5,FALSE),"N/A")</f>
        <v>22</v>
      </c>
      <c r="AE519" s="308" t="s">
        <v>85</v>
      </c>
      <c r="AF519" s="309" t="s">
        <v>1894</v>
      </c>
      <c r="AG519" s="308" t="s">
        <v>85</v>
      </c>
      <c r="AH519" s="308" t="s">
        <v>85</v>
      </c>
      <c r="AI519" s="299" t="str">
        <f>IFERROR(VLOOKUP(AH519,ACCESSORIES!F:J,5,FALSE),"N/A")</f>
        <v>N/A</v>
      </c>
      <c r="AJ519" s="309" t="s">
        <v>266</v>
      </c>
      <c r="AK519" s="309" t="s">
        <v>85</v>
      </c>
      <c r="AL519" s="40" t="str">
        <f>IFERROR(VLOOKUP(AK519,ACCESSORIES!F:J,5,FALSE),"N/A")</f>
        <v>N/A</v>
      </c>
      <c r="AM519" s="309" t="s">
        <v>85</v>
      </c>
      <c r="AN519" s="309">
        <v>12.4</v>
      </c>
      <c r="AO519" s="309">
        <v>183</v>
      </c>
      <c r="AP519" s="309">
        <v>3</v>
      </c>
      <c r="AQ519" s="309">
        <v>25</v>
      </c>
      <c r="AR519" s="309"/>
      <c r="AS519" s="309">
        <v>17</v>
      </c>
      <c r="AT519" s="309"/>
      <c r="AU519" s="309">
        <v>167</v>
      </c>
      <c r="AV519" s="309">
        <v>60</v>
      </c>
      <c r="AW519" s="309">
        <v>43</v>
      </c>
      <c r="AX519" s="81"/>
      <c r="AY519" s="309"/>
      <c r="AZ519" s="310" t="s">
        <v>3341</v>
      </c>
      <c r="BA519" s="98" t="str">
        <f>IFERROR(VLOOKUP(AZ519,ACCESSORIES!F:J,5,FALSE),"N/A")</f>
        <v>N/A</v>
      </c>
      <c r="BB519" s="99" t="s">
        <v>1519</v>
      </c>
      <c r="BC519" s="98">
        <f>IFERROR(VLOOKUP(BB519,ACCESSORIES!F:J,5,FALSE),"N/A")</f>
        <v>11</v>
      </c>
      <c r="BD519" s="310">
        <v>24.5</v>
      </c>
      <c r="BE519" s="309">
        <v>16.653543307086629</v>
      </c>
      <c r="BF519" s="309">
        <v>16.653543307086629</v>
      </c>
      <c r="BG519" s="309">
        <v>9.9015748031495985</v>
      </c>
      <c r="BH519" s="379">
        <f t="shared" si="37"/>
        <v>4.5000643500000034E-2</v>
      </c>
      <c r="BI519" s="303">
        <v>48</v>
      </c>
      <c r="BJ519" s="309" t="s">
        <v>3930</v>
      </c>
      <c r="BK519" s="80" t="s">
        <v>4050</v>
      </c>
      <c r="BL519" s="309" t="s">
        <v>2818</v>
      </c>
      <c r="BM519" s="309" t="s">
        <v>2865</v>
      </c>
      <c r="BN519" s="309" t="s">
        <v>2863</v>
      </c>
      <c r="BO519" s="309" t="s">
        <v>2853</v>
      </c>
      <c r="BP519" s="309" t="s">
        <v>2862</v>
      </c>
      <c r="BQ519" s="309"/>
      <c r="BR519" s="309"/>
      <c r="BS519" s="309"/>
      <c r="BT519" s="309"/>
      <c r="BU519" s="309"/>
      <c r="BV519" s="309"/>
      <c r="BW519" s="309" t="s">
        <v>2543</v>
      </c>
      <c r="BX519" s="309"/>
      <c r="BY519" s="309" t="s">
        <v>2544</v>
      </c>
      <c r="BZ519" s="324" t="str">
        <f t="shared" si="33"/>
        <v>DISCONTINUED - MR405 UTV Beadlock, 14x7, 4+3/+13mm Offset, 4x156, 132mm Centerbore, Matte Black, w/ BH-H20875</v>
      </c>
      <c r="CA519" s="324" t="s">
        <v>3880</v>
      </c>
      <c r="CB519" s="324" t="s">
        <v>3879</v>
      </c>
      <c r="CC519" s="313" t="str">
        <f t="shared" si="35"/>
        <v>UTV (4XX)</v>
      </c>
    </row>
    <row r="520" spans="1:81" s="301" customFormat="1" ht="15.75" customHeight="1">
      <c r="A520" s="22">
        <f t="shared" si="34"/>
        <v>517</v>
      </c>
      <c r="B520" s="99" t="s">
        <v>84</v>
      </c>
      <c r="C520" s="29" t="s">
        <v>1089</v>
      </c>
      <c r="D520" s="303" t="s">
        <v>1106</v>
      </c>
      <c r="E520" s="304" t="s">
        <v>3868</v>
      </c>
      <c r="F520" s="304" t="s">
        <v>1129</v>
      </c>
      <c r="G520" s="304"/>
      <c r="H520" s="363" t="s">
        <v>795</v>
      </c>
      <c r="I520" s="336">
        <v>42370</v>
      </c>
      <c r="J520" s="302">
        <v>43747</v>
      </c>
      <c r="K520" s="293" t="s">
        <v>1274</v>
      </c>
      <c r="L520" s="305">
        <v>271.64999999999998</v>
      </c>
      <c r="M520" s="295"/>
      <c r="N520" s="295"/>
      <c r="O520" s="303">
        <v>14</v>
      </c>
      <c r="P520" s="8">
        <v>7</v>
      </c>
      <c r="Q520" s="29" t="s">
        <v>1746</v>
      </c>
      <c r="R520" s="303">
        <v>4</v>
      </c>
      <c r="S520" s="303">
        <v>156</v>
      </c>
      <c r="T520" s="306">
        <v>13</v>
      </c>
      <c r="U520" s="331">
        <v>4.3</v>
      </c>
      <c r="V520" s="303" t="s">
        <v>189</v>
      </c>
      <c r="W520" s="311">
        <v>132</v>
      </c>
      <c r="X520" s="307">
        <v>21</v>
      </c>
      <c r="Y520" s="306">
        <v>1600</v>
      </c>
      <c r="Z520" s="306" t="s">
        <v>5462</v>
      </c>
      <c r="AA520" s="306" t="s">
        <v>2988</v>
      </c>
      <c r="AB520" s="296" t="str">
        <f t="shared" si="36"/>
        <v>14x7, 4x156, 13 OS</v>
      </c>
      <c r="AC520" s="308" t="s">
        <v>1803</v>
      </c>
      <c r="AD520" s="298">
        <f>IFERROR(VLOOKUP(AC520,ACCESSORIES!F:J,5,FALSE),"N/A")</f>
        <v>22</v>
      </c>
      <c r="AE520" s="308" t="s">
        <v>85</v>
      </c>
      <c r="AF520" s="309" t="s">
        <v>1894</v>
      </c>
      <c r="AG520" s="308" t="s">
        <v>85</v>
      </c>
      <c r="AH520" s="308" t="s">
        <v>85</v>
      </c>
      <c r="AI520" s="299" t="str">
        <f>IFERROR(VLOOKUP(AH520,ACCESSORIES!F:J,5,FALSE),"N/A")</f>
        <v>N/A</v>
      </c>
      <c r="AJ520" s="309" t="s">
        <v>266</v>
      </c>
      <c r="AK520" s="309" t="s">
        <v>85</v>
      </c>
      <c r="AL520" s="40" t="str">
        <f>IFERROR(VLOOKUP(AK520,ACCESSORIES!F:J,5,FALSE),"N/A")</f>
        <v>N/A</v>
      </c>
      <c r="AM520" s="309" t="s">
        <v>85</v>
      </c>
      <c r="AN520" s="309">
        <v>12.4</v>
      </c>
      <c r="AO520" s="309">
        <v>183</v>
      </c>
      <c r="AP520" s="309">
        <v>3</v>
      </c>
      <c r="AQ520" s="309">
        <v>25</v>
      </c>
      <c r="AR520" s="309"/>
      <c r="AS520" s="309">
        <v>17</v>
      </c>
      <c r="AT520" s="309"/>
      <c r="AU520" s="309">
        <v>167</v>
      </c>
      <c r="AV520" s="309">
        <v>60</v>
      </c>
      <c r="AW520" s="309">
        <v>43</v>
      </c>
      <c r="AX520" s="81"/>
      <c r="AY520" s="309"/>
      <c r="AZ520" s="310" t="s">
        <v>3341</v>
      </c>
      <c r="BA520" s="98" t="str">
        <f>IFERROR(VLOOKUP(AZ520,ACCESSORIES!F:J,5,FALSE),"N/A")</f>
        <v>N/A</v>
      </c>
      <c r="BB520" s="99" t="s">
        <v>1519</v>
      </c>
      <c r="BC520" s="98">
        <f>IFERROR(VLOOKUP(BB520,ACCESSORIES!F:J,5,FALSE),"N/A")</f>
        <v>11</v>
      </c>
      <c r="BD520" s="310">
        <v>24.5</v>
      </c>
      <c r="BE520" s="309">
        <v>16.653543307086629</v>
      </c>
      <c r="BF520" s="309">
        <v>16.653543307086629</v>
      </c>
      <c r="BG520" s="309">
        <v>9.9015748031495985</v>
      </c>
      <c r="BH520" s="379">
        <f t="shared" si="37"/>
        <v>4.5000643500000034E-2</v>
      </c>
      <c r="BI520" s="303">
        <v>48</v>
      </c>
      <c r="BJ520" s="309" t="s">
        <v>3930</v>
      </c>
      <c r="BK520" s="80" t="s">
        <v>4050</v>
      </c>
      <c r="BL520" s="309" t="s">
        <v>2818</v>
      </c>
      <c r="BM520" s="309" t="s">
        <v>2865</v>
      </c>
      <c r="BN520" s="309" t="s">
        <v>2863</v>
      </c>
      <c r="BO520" s="309" t="s">
        <v>2853</v>
      </c>
      <c r="BP520" s="309" t="s">
        <v>2862</v>
      </c>
      <c r="BQ520" s="309"/>
      <c r="BR520" s="309"/>
      <c r="BS520" s="309"/>
      <c r="BT520" s="309"/>
      <c r="BU520" s="309"/>
      <c r="BV520" s="309"/>
      <c r="BW520" s="309" t="s">
        <v>2545</v>
      </c>
      <c r="BX520" s="309"/>
      <c r="BY520" s="309" t="s">
        <v>2546</v>
      </c>
      <c r="BZ520" s="324" t="str">
        <f t="shared" si="33"/>
        <v>DISCONTINUED - MR405 UTV Beadlock, 14x7, 4+3/+13mm Offset, 4x156, 132mm Centerbore, Method Bronze - Matte Black Ring, w/ BH-H20875</v>
      </c>
      <c r="CA520" s="324" t="s">
        <v>3880</v>
      </c>
      <c r="CB520" s="324" t="s">
        <v>3879</v>
      </c>
      <c r="CC520" s="313" t="str">
        <f t="shared" si="35"/>
        <v>UTV (4XX)</v>
      </c>
    </row>
    <row r="521" spans="1:81" s="301" customFormat="1" ht="15.75" customHeight="1">
      <c r="A521" s="22">
        <f t="shared" si="34"/>
        <v>518</v>
      </c>
      <c r="B521" s="99" t="s">
        <v>84</v>
      </c>
      <c r="C521" s="29" t="s">
        <v>1089</v>
      </c>
      <c r="D521" s="303" t="s">
        <v>1106</v>
      </c>
      <c r="E521" s="304" t="s">
        <v>3869</v>
      </c>
      <c r="F521" s="304" t="s">
        <v>1129</v>
      </c>
      <c r="G521" s="304"/>
      <c r="H521" s="363" t="s">
        <v>798</v>
      </c>
      <c r="I521" s="336">
        <v>42370</v>
      </c>
      <c r="J521" s="302">
        <v>43747</v>
      </c>
      <c r="K521" s="293" t="s">
        <v>1274</v>
      </c>
      <c r="L521" s="305">
        <v>271.64999999999998</v>
      </c>
      <c r="M521" s="295"/>
      <c r="N521" s="295"/>
      <c r="O521" s="303">
        <v>14</v>
      </c>
      <c r="P521" s="8">
        <v>7</v>
      </c>
      <c r="Q521" s="29" t="s">
        <v>1745</v>
      </c>
      <c r="R521" s="303">
        <v>4</v>
      </c>
      <c r="S521" s="303">
        <v>136</v>
      </c>
      <c r="T521" s="306">
        <v>38</v>
      </c>
      <c r="U521" s="331">
        <v>5.3</v>
      </c>
      <c r="V521" s="303" t="s">
        <v>186</v>
      </c>
      <c r="W521" s="311">
        <v>106</v>
      </c>
      <c r="X521" s="307">
        <v>20.2</v>
      </c>
      <c r="Y521" s="306">
        <v>1600</v>
      </c>
      <c r="Z521" s="306" t="s">
        <v>2294</v>
      </c>
      <c r="AA521" s="306" t="s">
        <v>2987</v>
      </c>
      <c r="AB521" s="296" t="str">
        <f t="shared" si="36"/>
        <v>14x7, 4x136, 38 OS</v>
      </c>
      <c r="AC521" s="308" t="s">
        <v>2439</v>
      </c>
      <c r="AD521" s="298">
        <f>IFERROR(VLOOKUP(AC521,ACCESSORIES!F:J,5,FALSE),"N/A")</f>
        <v>22</v>
      </c>
      <c r="AE521" s="308" t="s">
        <v>85</v>
      </c>
      <c r="AF521" s="309" t="s">
        <v>1894</v>
      </c>
      <c r="AG521" s="308" t="s">
        <v>85</v>
      </c>
      <c r="AH521" s="308" t="s">
        <v>85</v>
      </c>
      <c r="AI521" s="299" t="str">
        <f>IFERROR(VLOOKUP(AH521,ACCESSORIES!F:J,5,FALSE),"N/A")</f>
        <v>N/A</v>
      </c>
      <c r="AJ521" s="309" t="s">
        <v>266</v>
      </c>
      <c r="AK521" s="309" t="s">
        <v>85</v>
      </c>
      <c r="AL521" s="40" t="str">
        <f>IFERROR(VLOOKUP(AK521,ACCESSORIES!F:J,5,FALSE),"N/A")</f>
        <v>N/A</v>
      </c>
      <c r="AM521" s="309" t="s">
        <v>85</v>
      </c>
      <c r="AN521" s="309">
        <v>12.4</v>
      </c>
      <c r="AO521" s="309">
        <v>183</v>
      </c>
      <c r="AP521" s="309">
        <v>3</v>
      </c>
      <c r="AQ521" s="309">
        <v>9</v>
      </c>
      <c r="AR521" s="309"/>
      <c r="AS521" s="309">
        <v>3</v>
      </c>
      <c r="AT521" s="309"/>
      <c r="AU521" s="309">
        <v>156</v>
      </c>
      <c r="AV521" s="309">
        <v>68</v>
      </c>
      <c r="AW521" s="309">
        <v>51</v>
      </c>
      <c r="AX521" s="81"/>
      <c r="AY521" s="309"/>
      <c r="AZ521" s="310" t="s">
        <v>3341</v>
      </c>
      <c r="BA521" s="98" t="str">
        <f>IFERROR(VLOOKUP(AZ521,ACCESSORIES!F:J,5,FALSE),"N/A")</f>
        <v>N/A</v>
      </c>
      <c r="BB521" s="99" t="s">
        <v>1519</v>
      </c>
      <c r="BC521" s="98">
        <f>IFERROR(VLOOKUP(BB521,ACCESSORIES!F:J,5,FALSE),"N/A")</f>
        <v>11</v>
      </c>
      <c r="BD521" s="310">
        <v>23.7</v>
      </c>
      <c r="BE521" s="309">
        <v>16.653543307086629</v>
      </c>
      <c r="BF521" s="309">
        <v>16.653543307086629</v>
      </c>
      <c r="BG521" s="309">
        <v>9.9015748031495985</v>
      </c>
      <c r="BH521" s="379">
        <f t="shared" si="37"/>
        <v>4.5000643500000034E-2</v>
      </c>
      <c r="BI521" s="303">
        <v>48</v>
      </c>
      <c r="BJ521" s="309" t="s">
        <v>3930</v>
      </c>
      <c r="BK521" s="80" t="s">
        <v>4050</v>
      </c>
      <c r="BL521" s="309" t="s">
        <v>2818</v>
      </c>
      <c r="BM521" s="309" t="s">
        <v>2865</v>
      </c>
      <c r="BN521" s="309" t="s">
        <v>2863</v>
      </c>
      <c r="BO521" s="309" t="s">
        <v>2853</v>
      </c>
      <c r="BP521" s="309" t="s">
        <v>2862</v>
      </c>
      <c r="BQ521" s="309"/>
      <c r="BR521" s="309"/>
      <c r="BS521" s="309"/>
      <c r="BT521" s="309"/>
      <c r="BU521" s="309"/>
      <c r="BV521" s="309"/>
      <c r="BW521" s="309" t="s">
        <v>2543</v>
      </c>
      <c r="BX521" s="309"/>
      <c r="BY521" s="309" t="s">
        <v>2544</v>
      </c>
      <c r="BZ521" s="324" t="str">
        <f t="shared" si="33"/>
        <v>DISCONTINUED - MR405 UTV Beadlock, 14x7, 5+2/+38mm Offset, 4x136, 106mm Centerbore, Matte Black, w/ BH-H20875</v>
      </c>
      <c r="CA521" s="324" t="s">
        <v>3880</v>
      </c>
      <c r="CB521" s="324" t="s">
        <v>3879</v>
      </c>
      <c r="CC521" s="313" t="str">
        <f t="shared" si="35"/>
        <v>UTV (4XX)</v>
      </c>
    </row>
    <row r="522" spans="1:81" s="301" customFormat="1" ht="15.75" customHeight="1">
      <c r="A522" s="22">
        <f t="shared" si="34"/>
        <v>519</v>
      </c>
      <c r="B522" s="99" t="s">
        <v>3051</v>
      </c>
      <c r="C522" s="29" t="s">
        <v>3035</v>
      </c>
      <c r="D522" s="303" t="s">
        <v>3036</v>
      </c>
      <c r="E522" s="304" t="s">
        <v>3870</v>
      </c>
      <c r="F522" s="304" t="s">
        <v>1129</v>
      </c>
      <c r="G522" s="304"/>
      <c r="H522" s="363" t="s">
        <v>3127</v>
      </c>
      <c r="I522" s="336">
        <v>43542</v>
      </c>
      <c r="J522" s="302">
        <v>43747</v>
      </c>
      <c r="K522" s="293" t="s">
        <v>1274</v>
      </c>
      <c r="L522" s="305">
        <v>237.07</v>
      </c>
      <c r="M522" s="295"/>
      <c r="N522" s="295"/>
      <c r="O522" s="303">
        <v>14</v>
      </c>
      <c r="P522" s="8">
        <v>10</v>
      </c>
      <c r="Q522" s="29" t="s">
        <v>1743</v>
      </c>
      <c r="R522" s="303">
        <v>4</v>
      </c>
      <c r="S522" s="303">
        <v>110</v>
      </c>
      <c r="T522" s="306">
        <v>0</v>
      </c>
      <c r="U522" s="331">
        <v>5.4</v>
      </c>
      <c r="V522" s="303" t="s">
        <v>3032</v>
      </c>
      <c r="W522" s="311">
        <v>84</v>
      </c>
      <c r="X522" s="307">
        <v>19.8</v>
      </c>
      <c r="Y522" s="306">
        <v>1200</v>
      </c>
      <c r="Z522" s="306" t="s">
        <v>5458</v>
      </c>
      <c r="AA522" s="306" t="s">
        <v>2992</v>
      </c>
      <c r="AB522" s="296" t="str">
        <f t="shared" si="36"/>
        <v>14x10, 4x110, 0 OS</v>
      </c>
      <c r="AC522" s="308" t="s">
        <v>3044</v>
      </c>
      <c r="AD522" s="298">
        <f>IFERROR(VLOOKUP(AC522,ACCESSORIES!F:J,5,FALSE),"N/A")</f>
        <v>14.454000000000002</v>
      </c>
      <c r="AE522" s="308" t="s">
        <v>85</v>
      </c>
      <c r="AF522" s="309" t="s">
        <v>3047</v>
      </c>
      <c r="AG522" s="308" t="s">
        <v>85</v>
      </c>
      <c r="AH522" s="308" t="s">
        <v>85</v>
      </c>
      <c r="AI522" s="299" t="str">
        <f>IFERROR(VLOOKUP(AH522,ACCESSORIES!F:J,5,FALSE),"N/A")</f>
        <v>N/A</v>
      </c>
      <c r="AJ522" s="309" t="s">
        <v>266</v>
      </c>
      <c r="AK522" s="309" t="s">
        <v>85</v>
      </c>
      <c r="AL522" s="40" t="str">
        <f>IFERROR(VLOOKUP(AK522,ACCESSORIES!F:J,5,FALSE),"N/A")</f>
        <v>N/A</v>
      </c>
      <c r="AM522" s="309" t="s">
        <v>85</v>
      </c>
      <c r="AN522" s="309">
        <v>13</v>
      </c>
      <c r="AO522" s="309">
        <v>145</v>
      </c>
      <c r="AP522" s="309">
        <v>43</v>
      </c>
      <c r="AQ522" s="309">
        <v>58</v>
      </c>
      <c r="AR522" s="309"/>
      <c r="AS522" s="309" t="s">
        <v>3123</v>
      </c>
      <c r="AT522" s="309"/>
      <c r="AU522" s="309">
        <v>161</v>
      </c>
      <c r="AV522" s="309">
        <v>80</v>
      </c>
      <c r="AW522" s="309">
        <v>48</v>
      </c>
      <c r="AX522" s="81"/>
      <c r="AY522" s="309"/>
      <c r="AZ522" s="310" t="s">
        <v>3042</v>
      </c>
      <c r="BA522" s="98" t="str">
        <f>IFERROR(VLOOKUP(AZ522,ACCESSORIES!F:J,5,FALSE),"N/A")</f>
        <v>N/A</v>
      </c>
      <c r="BB522" s="99" t="s">
        <v>3041</v>
      </c>
      <c r="BC522" s="98" t="str">
        <f>IFERROR(VLOOKUP(BB522,ACCESSORIES!F:J,5,FALSE),"N/A")</f>
        <v>N/A</v>
      </c>
      <c r="BD522" s="310">
        <v>23.3</v>
      </c>
      <c r="BE522" s="309">
        <v>15</v>
      </c>
      <c r="BF522" s="309">
        <v>15</v>
      </c>
      <c r="BG522" s="309">
        <v>11</v>
      </c>
      <c r="BH522" s="379">
        <f t="shared" si="37"/>
        <v>4.0557983399999997E-2</v>
      </c>
      <c r="BI522" s="303">
        <v>57</v>
      </c>
      <c r="BJ522" s="309" t="s">
        <v>3930</v>
      </c>
      <c r="BK522" s="80" t="s">
        <v>4050</v>
      </c>
      <c r="BL522" s="309"/>
      <c r="BM522" s="309"/>
      <c r="BN522" s="309"/>
      <c r="BO522" s="309"/>
      <c r="BP522" s="309"/>
      <c r="BQ522" s="309"/>
      <c r="BR522" s="309"/>
      <c r="BS522" s="309"/>
      <c r="BT522" s="309"/>
      <c r="BU522" s="309"/>
      <c r="BV522" s="309"/>
      <c r="BW522" s="309"/>
      <c r="BX522" s="309"/>
      <c r="BY522" s="309"/>
      <c r="BZ522" s="324" t="str">
        <f t="shared" si="33"/>
        <v>DISCONTINUED - GZ801 LiteLoc, 14x10, 5+5/0mm Offset, 4x110, 84mm Centerbore, Gloss Titanium - Matte Black Ring, w/ BH-H2020M</v>
      </c>
      <c r="CA522" s="324" t="s">
        <v>3880</v>
      </c>
      <c r="CB522" s="324" t="s">
        <v>3879</v>
      </c>
      <c r="CC522" s="313" t="str">
        <f t="shared" si="35"/>
        <v>GMZ (8XX)</v>
      </c>
    </row>
    <row r="523" spans="1:81" s="301" customFormat="1" ht="15.75" customHeight="1">
      <c r="A523" s="22">
        <f t="shared" si="34"/>
        <v>520</v>
      </c>
      <c r="B523" s="99" t="s">
        <v>84</v>
      </c>
      <c r="C523" s="29" t="s">
        <v>1072</v>
      </c>
      <c r="D523" s="303" t="s">
        <v>4533</v>
      </c>
      <c r="E523" s="304" t="s">
        <v>3937</v>
      </c>
      <c r="F523" s="304"/>
      <c r="G523" s="304"/>
      <c r="H523" s="363" t="s">
        <v>510</v>
      </c>
      <c r="I523" s="336">
        <v>41640</v>
      </c>
      <c r="J523" s="302">
        <v>43763</v>
      </c>
      <c r="K523" s="293" t="s">
        <v>1274</v>
      </c>
      <c r="L523" s="305">
        <v>315.20999999999998</v>
      </c>
      <c r="M523" s="295"/>
      <c r="N523" s="295"/>
      <c r="O523" s="303">
        <v>20</v>
      </c>
      <c r="P523" s="8">
        <v>9</v>
      </c>
      <c r="Q523" s="29" t="s">
        <v>1751</v>
      </c>
      <c r="R523" s="303">
        <v>5</v>
      </c>
      <c r="S523" s="303">
        <v>150</v>
      </c>
      <c r="T523" s="306">
        <v>18</v>
      </c>
      <c r="U523" s="331">
        <v>5.75</v>
      </c>
      <c r="V523" s="303" t="s">
        <v>85</v>
      </c>
      <c r="W523" s="311">
        <v>116.5</v>
      </c>
      <c r="X523" s="307">
        <v>37</v>
      </c>
      <c r="Y523" s="306">
        <v>2500</v>
      </c>
      <c r="Z523" s="306" t="s">
        <v>2294</v>
      </c>
      <c r="AA523" s="306" t="s">
        <v>2987</v>
      </c>
      <c r="AB523" s="296" t="str">
        <f t="shared" si="36"/>
        <v>20x9, 5x150, 18 OS</v>
      </c>
      <c r="AC523" s="308" t="s">
        <v>1612</v>
      </c>
      <c r="AD523" s="298">
        <f>IFERROR(VLOOKUP(AC523,ACCESSORIES!F:J,5,FALSE),"N/A")</f>
        <v>33</v>
      </c>
      <c r="AE523" s="308" t="s">
        <v>85</v>
      </c>
      <c r="AF523" s="309" t="s">
        <v>85</v>
      </c>
      <c r="AG523" s="308" t="s">
        <v>3003</v>
      </c>
      <c r="AH523" s="308" t="s">
        <v>1937</v>
      </c>
      <c r="AI523" s="299">
        <f>IFERROR(VLOOKUP(AH523,ACCESSORIES!F:J,5,FALSE),"N/A")</f>
        <v>1.1000000000000001</v>
      </c>
      <c r="AJ523" s="309" t="s">
        <v>266</v>
      </c>
      <c r="AK523" s="309" t="s">
        <v>85</v>
      </c>
      <c r="AL523" s="40" t="str">
        <f>IFERROR(VLOOKUP(AK523,ACCESSORIES!F:J,5,FALSE),"N/A")</f>
        <v>N/A</v>
      </c>
      <c r="AM523" s="309" t="s">
        <v>85</v>
      </c>
      <c r="AN523" s="309">
        <v>16.5</v>
      </c>
      <c r="AO523" s="309">
        <v>180</v>
      </c>
      <c r="AP523" s="309">
        <v>3</v>
      </c>
      <c r="AQ523" s="309">
        <v>19</v>
      </c>
      <c r="AR523" s="309"/>
      <c r="AS523" s="309">
        <v>34</v>
      </c>
      <c r="AT523" s="309"/>
      <c r="AU523" s="309">
        <v>233</v>
      </c>
      <c r="AV523" s="309">
        <v>113</v>
      </c>
      <c r="AW523" s="309">
        <v>85</v>
      </c>
      <c r="AX523" s="81"/>
      <c r="AY523" s="309">
        <v>44</v>
      </c>
      <c r="AZ523" s="310" t="s">
        <v>85</v>
      </c>
      <c r="BA523" s="98" t="str">
        <f>IFERROR(VLOOKUP(AZ523,ACCESSORIES!F:J,5,FALSE),"N/A")</f>
        <v>N/A</v>
      </c>
      <c r="BB523" s="99" t="s">
        <v>85</v>
      </c>
      <c r="BC523" s="98" t="str">
        <f>IFERROR(VLOOKUP(BB523,ACCESSORIES!F:J,5,FALSE),"N/A")</f>
        <v>N/A</v>
      </c>
      <c r="BD523" s="310">
        <v>40.5</v>
      </c>
      <c r="BE523" s="309">
        <v>22.647637795275578</v>
      </c>
      <c r="BF523" s="309">
        <v>22.647637795275578</v>
      </c>
      <c r="BG523" s="309">
        <v>11.555118110236215</v>
      </c>
      <c r="BH523" s="379">
        <f t="shared" si="37"/>
        <v>9.7122837093749817E-2</v>
      </c>
      <c r="BI523" s="303">
        <v>24</v>
      </c>
      <c r="BJ523" s="309" t="s">
        <v>3930</v>
      </c>
      <c r="BK523" s="80" t="s">
        <v>4050</v>
      </c>
      <c r="BL523" s="309" t="s">
        <v>2818</v>
      </c>
      <c r="BM523" s="309" t="s">
        <v>2819</v>
      </c>
      <c r="BN523" s="309" t="s">
        <v>2826</v>
      </c>
      <c r="BO523" s="309"/>
      <c r="BP523" s="309"/>
      <c r="BQ523" s="309"/>
      <c r="BR523" s="309"/>
      <c r="BS523" s="309"/>
      <c r="BT523" s="309"/>
      <c r="BU523" s="309"/>
      <c r="BV523" s="309"/>
      <c r="BW523" s="309"/>
      <c r="BX523" s="309"/>
      <c r="BY523" s="309"/>
      <c r="BZ523" s="324" t="str">
        <f t="shared" si="33"/>
        <v>DISCONTINUED - MR306 Mesh, 20x9, +18mm Offset, 5x150, 116.5mm Centerbore, Matte Black</v>
      </c>
      <c r="CA523" s="324" t="s">
        <v>3878</v>
      </c>
      <c r="CB523" s="324" t="s">
        <v>3879</v>
      </c>
      <c r="CC523" s="313" t="str">
        <f t="shared" si="35"/>
        <v>STREET (3XX)</v>
      </c>
    </row>
    <row r="524" spans="1:81" s="301" customFormat="1" ht="15.75" customHeight="1">
      <c r="A524" s="22">
        <f t="shared" si="34"/>
        <v>521</v>
      </c>
      <c r="B524" s="99" t="s">
        <v>84</v>
      </c>
      <c r="C524" s="29" t="s">
        <v>1072</v>
      </c>
      <c r="D524" s="303" t="s">
        <v>1120</v>
      </c>
      <c r="E524" s="304" t="s">
        <v>3938</v>
      </c>
      <c r="F524" s="304"/>
      <c r="G524" s="304"/>
      <c r="H524" s="363" t="s">
        <v>579</v>
      </c>
      <c r="I524" s="336">
        <v>42005</v>
      </c>
      <c r="J524" s="302">
        <v>43763</v>
      </c>
      <c r="K524" s="293" t="s">
        <v>1274</v>
      </c>
      <c r="L524" s="305">
        <v>236.56</v>
      </c>
      <c r="M524" s="295"/>
      <c r="N524" s="295"/>
      <c r="O524" s="303">
        <v>16</v>
      </c>
      <c r="P524" s="8">
        <v>8</v>
      </c>
      <c r="Q524" s="29" t="s">
        <v>1123</v>
      </c>
      <c r="R524" s="303">
        <v>6</v>
      </c>
      <c r="S524" s="303">
        <v>5.5</v>
      </c>
      <c r="T524" s="306">
        <v>0</v>
      </c>
      <c r="U524" s="331">
        <v>4.5</v>
      </c>
      <c r="V524" s="303" t="s">
        <v>85</v>
      </c>
      <c r="W524" s="311">
        <v>108</v>
      </c>
      <c r="X524" s="307">
        <v>22.900000000000002</v>
      </c>
      <c r="Y524" s="306">
        <v>2650</v>
      </c>
      <c r="Z524" s="306" t="s">
        <v>2294</v>
      </c>
      <c r="AA524" s="306" t="s">
        <v>2987</v>
      </c>
      <c r="AB524" s="296" t="str">
        <f t="shared" si="36"/>
        <v>16x8, 6x5.5, 0 OS</v>
      </c>
      <c r="AC524" s="308" t="s">
        <v>1597</v>
      </c>
      <c r="AD524" s="298">
        <f>IFERROR(VLOOKUP(AC524,ACCESSORIES!F:J,5,FALSE),"N/A")</f>
        <v>33</v>
      </c>
      <c r="AE524" s="308" t="s">
        <v>85</v>
      </c>
      <c r="AF524" s="309" t="s">
        <v>85</v>
      </c>
      <c r="AG524" s="308" t="s">
        <v>3002</v>
      </c>
      <c r="AH524" s="308" t="s">
        <v>1938</v>
      </c>
      <c r="AI524" s="299">
        <f>IFERROR(VLOOKUP(AH524,ACCESSORIES!F:J,5,FALSE),"N/A")</f>
        <v>1.1000000000000001</v>
      </c>
      <c r="AJ524" s="309" t="s">
        <v>266</v>
      </c>
      <c r="AK524" s="309" t="s">
        <v>85</v>
      </c>
      <c r="AL524" s="40" t="str">
        <f>IFERROR(VLOOKUP(AK524,ACCESSORIES!F:J,5,FALSE),"N/A")</f>
        <v>N/A</v>
      </c>
      <c r="AM524" s="309" t="s">
        <v>85</v>
      </c>
      <c r="AN524" s="309">
        <v>16.100000000000001</v>
      </c>
      <c r="AO524" s="309">
        <v>170</v>
      </c>
      <c r="AP524" s="309">
        <v>9</v>
      </c>
      <c r="AQ524" s="309">
        <v>20</v>
      </c>
      <c r="AR524" s="309"/>
      <c r="AS524" s="309">
        <v>42</v>
      </c>
      <c r="AT524" s="309"/>
      <c r="AU524" s="309">
        <v>184</v>
      </c>
      <c r="AV524" s="309">
        <v>106.5</v>
      </c>
      <c r="AW524" s="309">
        <v>38</v>
      </c>
      <c r="AX524" s="81"/>
      <c r="AY524" s="309"/>
      <c r="AZ524" s="310" t="s">
        <v>85</v>
      </c>
      <c r="BA524" s="98" t="str">
        <f>IFERROR(VLOOKUP(AZ524,ACCESSORIES!F:J,5,FALSE),"N/A")</f>
        <v>N/A</v>
      </c>
      <c r="BB524" s="99" t="s">
        <v>85</v>
      </c>
      <c r="BC524" s="98" t="str">
        <f>IFERROR(VLOOKUP(BB524,ACCESSORIES!F:J,5,FALSE),"N/A")</f>
        <v>N/A</v>
      </c>
      <c r="BD524" s="310">
        <v>26.400000000000002</v>
      </c>
      <c r="BE524" s="309">
        <v>18.720472440944874</v>
      </c>
      <c r="BF524" s="309">
        <v>18.720472440944874</v>
      </c>
      <c r="BG524" s="309">
        <v>10.610236220472444</v>
      </c>
      <c r="BH524" s="379">
        <f t="shared" si="37"/>
        <v>6.0934017374999955E-2</v>
      </c>
      <c r="BI524" s="303">
        <v>36</v>
      </c>
      <c r="BJ524" s="309" t="s">
        <v>3532</v>
      </c>
      <c r="BK524" s="80" t="s">
        <v>4050</v>
      </c>
      <c r="BL524" s="309" t="s">
        <v>2818</v>
      </c>
      <c r="BM524" s="309" t="s">
        <v>2822</v>
      </c>
      <c r="BN524" s="309" t="s">
        <v>2824</v>
      </c>
      <c r="BO524" s="309" t="s">
        <v>2830</v>
      </c>
      <c r="BP524" s="309"/>
      <c r="BQ524" s="309"/>
      <c r="BR524" s="309"/>
      <c r="BS524" s="309"/>
      <c r="BT524" s="309"/>
      <c r="BU524" s="309"/>
      <c r="BV524" s="309"/>
      <c r="BW524" s="309"/>
      <c r="BX524" s="309"/>
      <c r="BY524" s="309"/>
      <c r="BZ524" s="324" t="str">
        <f t="shared" si="33"/>
        <v>DISCONTINUED - MR309 Grid, 16x8, 0mm Offset, 6x5.5, 108mm Centerbore, Matte Black</v>
      </c>
      <c r="CA524" s="324" t="s">
        <v>3878</v>
      </c>
      <c r="CB524" s="324" t="s">
        <v>3879</v>
      </c>
      <c r="CC524" s="313" t="str">
        <f t="shared" si="35"/>
        <v>STREET (3XX)</v>
      </c>
    </row>
    <row r="525" spans="1:81" s="301" customFormat="1" ht="15.75" customHeight="1">
      <c r="A525" s="22">
        <f t="shared" si="34"/>
        <v>522</v>
      </c>
      <c r="B525" s="99" t="s">
        <v>84</v>
      </c>
      <c r="C525" s="29" t="s">
        <v>1072</v>
      </c>
      <c r="D525" s="303" t="s">
        <v>1120</v>
      </c>
      <c r="E525" s="304" t="s">
        <v>3939</v>
      </c>
      <c r="F525" s="304"/>
      <c r="G525" s="304"/>
      <c r="H525" s="363" t="s">
        <v>631</v>
      </c>
      <c r="I525" s="336">
        <v>42005</v>
      </c>
      <c r="J525" s="302">
        <v>43763</v>
      </c>
      <c r="K525" s="293" t="s">
        <v>1274</v>
      </c>
      <c r="L525" s="305">
        <v>327.31</v>
      </c>
      <c r="M525" s="295"/>
      <c r="N525" s="295"/>
      <c r="O525" s="303">
        <v>20</v>
      </c>
      <c r="P525" s="8">
        <v>9</v>
      </c>
      <c r="Q525" s="29" t="s">
        <v>1751</v>
      </c>
      <c r="R525" s="303">
        <v>5</v>
      </c>
      <c r="S525" s="303">
        <v>150</v>
      </c>
      <c r="T525" s="306">
        <v>18</v>
      </c>
      <c r="U525" s="331">
        <v>5.75</v>
      </c>
      <c r="V525" s="303" t="s">
        <v>85</v>
      </c>
      <c r="W525" s="311">
        <v>116.5</v>
      </c>
      <c r="X525" s="307">
        <v>39.1</v>
      </c>
      <c r="Y525" s="306">
        <v>2650</v>
      </c>
      <c r="Z525" s="306" t="s">
        <v>2294</v>
      </c>
      <c r="AA525" s="306" t="s">
        <v>2987</v>
      </c>
      <c r="AB525" s="296" t="str">
        <f t="shared" si="36"/>
        <v>20x9, 5x150, 18 OS</v>
      </c>
      <c r="AC525" s="308" t="s">
        <v>1600</v>
      </c>
      <c r="AD525" s="298">
        <f>IFERROR(VLOOKUP(AC525,ACCESSORIES!F:J,5,FALSE),"N/A")</f>
        <v>33</v>
      </c>
      <c r="AE525" s="308" t="s">
        <v>85</v>
      </c>
      <c r="AF525" s="309" t="s">
        <v>85</v>
      </c>
      <c r="AG525" s="308" t="s">
        <v>3003</v>
      </c>
      <c r="AH525" s="308" t="s">
        <v>1938</v>
      </c>
      <c r="AI525" s="299">
        <f>IFERROR(VLOOKUP(AH525,ACCESSORIES!F:J,5,FALSE),"N/A")</f>
        <v>1.1000000000000001</v>
      </c>
      <c r="AJ525" s="309" t="s">
        <v>266</v>
      </c>
      <c r="AK525" s="309" t="s">
        <v>85</v>
      </c>
      <c r="AL525" s="40" t="str">
        <f>IFERROR(VLOOKUP(AK525,ACCESSORIES!F:J,5,FALSE),"N/A")</f>
        <v>N/A</v>
      </c>
      <c r="AM525" s="309" t="s">
        <v>85</v>
      </c>
      <c r="AN525" s="309">
        <v>16.100000000000001</v>
      </c>
      <c r="AO525" s="309">
        <v>180</v>
      </c>
      <c r="AP525" s="309">
        <v>3</v>
      </c>
      <c r="AQ525" s="309">
        <v>8</v>
      </c>
      <c r="AR525" s="309"/>
      <c r="AS525" s="309">
        <v>33</v>
      </c>
      <c r="AT525" s="309"/>
      <c r="AU525" s="309">
        <v>234</v>
      </c>
      <c r="AV525" s="309">
        <v>110.5</v>
      </c>
      <c r="AW525" s="309">
        <v>41</v>
      </c>
      <c r="AX525" s="81"/>
      <c r="AY525" s="309"/>
      <c r="AZ525" s="310" t="s">
        <v>85</v>
      </c>
      <c r="BA525" s="98" t="str">
        <f>IFERROR(VLOOKUP(AZ525,ACCESSORIES!F:J,5,FALSE),"N/A")</f>
        <v>N/A</v>
      </c>
      <c r="BB525" s="99" t="s">
        <v>85</v>
      </c>
      <c r="BC525" s="98" t="str">
        <f>IFERROR(VLOOKUP(BB525,ACCESSORIES!F:J,5,FALSE),"N/A")</f>
        <v>N/A</v>
      </c>
      <c r="BD525" s="310">
        <v>42.6</v>
      </c>
      <c r="BE525" s="309">
        <v>22.647637795275578</v>
      </c>
      <c r="BF525" s="309">
        <v>22.647637795275578</v>
      </c>
      <c r="BG525" s="309">
        <v>11.555118110236215</v>
      </c>
      <c r="BH525" s="379">
        <f t="shared" si="37"/>
        <v>9.7122837093749817E-2</v>
      </c>
      <c r="BI525" s="303">
        <v>24</v>
      </c>
      <c r="BJ525" s="309" t="s">
        <v>3532</v>
      </c>
      <c r="BK525" s="80" t="s">
        <v>4050</v>
      </c>
      <c r="BL525" s="309" t="s">
        <v>2818</v>
      </c>
      <c r="BM525" s="309" t="s">
        <v>2822</v>
      </c>
      <c r="BN525" s="309" t="s">
        <v>2824</v>
      </c>
      <c r="BO525" s="309" t="s">
        <v>2830</v>
      </c>
      <c r="BP525" s="309"/>
      <c r="BQ525" s="309"/>
      <c r="BR525" s="309"/>
      <c r="BS525" s="309"/>
      <c r="BT525" s="309"/>
      <c r="BU525" s="309"/>
      <c r="BV525" s="309"/>
      <c r="BW525" s="309"/>
      <c r="BX525" s="309"/>
      <c r="BY525" s="309"/>
      <c r="BZ525" s="324" t="str">
        <f t="shared" si="33"/>
        <v>DISCONTINUED - MR309 Grid, 20x9, +18mm Offset, 5x150, 116.5mm Centerbore, Matte Black</v>
      </c>
      <c r="CA525" s="324" t="s">
        <v>3878</v>
      </c>
      <c r="CB525" s="324" t="s">
        <v>3879</v>
      </c>
      <c r="CC525" s="313" t="str">
        <f t="shared" si="35"/>
        <v>STREET (3XX)</v>
      </c>
    </row>
    <row r="526" spans="1:81" s="301" customFormat="1" ht="15.75" customHeight="1">
      <c r="A526" s="22">
        <f t="shared" si="34"/>
        <v>523</v>
      </c>
      <c r="B526" s="99" t="s">
        <v>84</v>
      </c>
      <c r="C526" s="29" t="s">
        <v>1089</v>
      </c>
      <c r="D526" s="303" t="s">
        <v>1149</v>
      </c>
      <c r="E526" s="304" t="s">
        <v>3942</v>
      </c>
      <c r="F526" s="304"/>
      <c r="G526" s="304"/>
      <c r="H526" s="363" t="s">
        <v>780</v>
      </c>
      <c r="I526" s="336">
        <v>41640</v>
      </c>
      <c r="J526" s="302">
        <v>43763</v>
      </c>
      <c r="K526" s="293" t="s">
        <v>1274</v>
      </c>
      <c r="L526" s="305">
        <v>143.38999999999999</v>
      </c>
      <c r="M526" s="295"/>
      <c r="N526" s="295"/>
      <c r="O526" s="303">
        <v>14</v>
      </c>
      <c r="P526" s="8">
        <v>7</v>
      </c>
      <c r="Q526" s="29" t="s">
        <v>1746</v>
      </c>
      <c r="R526" s="303">
        <v>4</v>
      </c>
      <c r="S526" s="303">
        <v>156</v>
      </c>
      <c r="T526" s="306">
        <v>11</v>
      </c>
      <c r="U526" s="331">
        <v>4.3</v>
      </c>
      <c r="V526" s="303" t="s">
        <v>189</v>
      </c>
      <c r="W526" s="311">
        <v>132.5</v>
      </c>
      <c r="X526" s="307">
        <v>13.2</v>
      </c>
      <c r="Y526" s="306">
        <v>1000</v>
      </c>
      <c r="Z526" s="306" t="s">
        <v>2294</v>
      </c>
      <c r="AA526" s="306" t="s">
        <v>2987</v>
      </c>
      <c r="AB526" s="296" t="str">
        <f t="shared" si="36"/>
        <v>14x7, 4x156, 11 OS</v>
      </c>
      <c r="AC526" s="308" t="s">
        <v>1803</v>
      </c>
      <c r="AD526" s="298">
        <f>IFERROR(VLOOKUP(AC526,ACCESSORIES!F:J,5,FALSE),"N/A")</f>
        <v>22</v>
      </c>
      <c r="AE526" s="308" t="s">
        <v>85</v>
      </c>
      <c r="AF526" s="309" t="s">
        <v>1894</v>
      </c>
      <c r="AG526" s="308" t="s">
        <v>85</v>
      </c>
      <c r="AH526" s="308" t="s">
        <v>1541</v>
      </c>
      <c r="AI526" s="299">
        <f>IFERROR(VLOOKUP(AH526,ACCESSORIES!F:J,5,FALSE),"N/A")</f>
        <v>1.1000000000000001</v>
      </c>
      <c r="AJ526" s="309" t="s">
        <v>266</v>
      </c>
      <c r="AK526" s="309" t="s">
        <v>85</v>
      </c>
      <c r="AL526" s="40" t="str">
        <f>IFERROR(VLOOKUP(AK526,ACCESSORIES!F:J,5,FALSE),"N/A")</f>
        <v>N/A</v>
      </c>
      <c r="AM526" s="309" t="s">
        <v>85</v>
      </c>
      <c r="AN526" s="309">
        <v>12.4</v>
      </c>
      <c r="AO526" s="309">
        <v>180</v>
      </c>
      <c r="AP526" s="309">
        <v>3</v>
      </c>
      <c r="AQ526" s="309">
        <v>3</v>
      </c>
      <c r="AR526" s="309"/>
      <c r="AS526" s="309">
        <v>3</v>
      </c>
      <c r="AT526" s="309"/>
      <c r="AU526" s="309">
        <v>161</v>
      </c>
      <c r="AV526" s="309">
        <v>68</v>
      </c>
      <c r="AW526" s="309">
        <v>51</v>
      </c>
      <c r="AX526" s="81"/>
      <c r="AY526" s="309"/>
      <c r="AZ526" s="310" t="s">
        <v>85</v>
      </c>
      <c r="BA526" s="98" t="str">
        <f>IFERROR(VLOOKUP(AZ526,ACCESSORIES!F:J,5,FALSE),"N/A")</f>
        <v>N/A</v>
      </c>
      <c r="BB526" s="99" t="s">
        <v>85</v>
      </c>
      <c r="BC526" s="98" t="str">
        <f>IFERROR(VLOOKUP(BB526,ACCESSORIES!F:J,5,FALSE),"N/A")</f>
        <v>N/A</v>
      </c>
      <c r="BD526" s="310">
        <v>16.7</v>
      </c>
      <c r="BE526" s="309">
        <v>16.909448818897637</v>
      </c>
      <c r="BF526" s="309">
        <v>16.909448818897637</v>
      </c>
      <c r="BG526" s="309">
        <v>9.6948818897637903</v>
      </c>
      <c r="BH526" s="379">
        <f t="shared" si="37"/>
        <v>4.5425799062500029E-2</v>
      </c>
      <c r="BI526" s="303">
        <v>48</v>
      </c>
      <c r="BJ526" s="309" t="s">
        <v>3532</v>
      </c>
      <c r="BK526" s="80" t="s">
        <v>4050</v>
      </c>
      <c r="BL526" s="309" t="s">
        <v>2818</v>
      </c>
      <c r="BM526" s="309" t="s">
        <v>2865</v>
      </c>
      <c r="BN526" s="309" t="s">
        <v>1156</v>
      </c>
      <c r="BO526" s="309" t="s">
        <v>2866</v>
      </c>
      <c r="BP526" s="309" t="s">
        <v>2867</v>
      </c>
      <c r="BQ526" s="309"/>
      <c r="BR526" s="309"/>
      <c r="BS526" s="309"/>
      <c r="BT526" s="309"/>
      <c r="BU526" s="309"/>
      <c r="BV526" s="309"/>
      <c r="BW526" s="309" t="s">
        <v>2539</v>
      </c>
      <c r="BX526" s="309"/>
      <c r="BY526" s="309" t="s">
        <v>2540</v>
      </c>
      <c r="BZ526" s="324" t="str">
        <f t="shared" si="33"/>
        <v>DISCONTINUED - MR402 The Standard UTV, 14x7, 4+3/+11mm Offset, 4x156, 132.5mm Centerbore, Matte Black</v>
      </c>
      <c r="CA526" s="324" t="s">
        <v>3878</v>
      </c>
      <c r="CB526" s="324" t="s">
        <v>3879</v>
      </c>
      <c r="CC526" s="313" t="str">
        <f t="shared" si="35"/>
        <v>UTV (4XX)</v>
      </c>
    </row>
    <row r="527" spans="1:81" s="301" customFormat="1" ht="15.75" customHeight="1">
      <c r="A527" s="22">
        <f t="shared" si="34"/>
        <v>524</v>
      </c>
      <c r="B527" s="99" t="s">
        <v>84</v>
      </c>
      <c r="C527" s="29" t="s">
        <v>1089</v>
      </c>
      <c r="D527" s="303" t="s">
        <v>1149</v>
      </c>
      <c r="E527" s="304" t="s">
        <v>3943</v>
      </c>
      <c r="F527" s="304"/>
      <c r="G527" s="304"/>
      <c r="H527" s="363" t="s">
        <v>783</v>
      </c>
      <c r="I527" s="336">
        <v>41640</v>
      </c>
      <c r="J527" s="302">
        <v>43763</v>
      </c>
      <c r="K527" s="293" t="s">
        <v>1274</v>
      </c>
      <c r="L527" s="305">
        <v>143.38999999999999</v>
      </c>
      <c r="M527" s="295"/>
      <c r="N527" s="295"/>
      <c r="O527" s="303">
        <v>14</v>
      </c>
      <c r="P527" s="8">
        <v>7</v>
      </c>
      <c r="Q527" s="29" t="s">
        <v>1745</v>
      </c>
      <c r="R527" s="303">
        <v>4</v>
      </c>
      <c r="S527" s="303">
        <v>136</v>
      </c>
      <c r="T527" s="306">
        <v>13</v>
      </c>
      <c r="U527" s="331">
        <v>4.3</v>
      </c>
      <c r="V527" s="303" t="s">
        <v>189</v>
      </c>
      <c r="W527" s="311">
        <v>106</v>
      </c>
      <c r="X527" s="307">
        <v>13.8</v>
      </c>
      <c r="Y527" s="306">
        <v>1000</v>
      </c>
      <c r="Z527" s="306" t="s">
        <v>2294</v>
      </c>
      <c r="AA527" s="306" t="s">
        <v>2987</v>
      </c>
      <c r="AB527" s="296" t="str">
        <f t="shared" si="36"/>
        <v>14x7, 4x136, 13 OS</v>
      </c>
      <c r="AC527" s="308" t="s">
        <v>1803</v>
      </c>
      <c r="AD527" s="298">
        <f>IFERROR(VLOOKUP(AC527,ACCESSORIES!F:J,5,FALSE),"N/A")</f>
        <v>22</v>
      </c>
      <c r="AE527" s="308" t="s">
        <v>85</v>
      </c>
      <c r="AF527" s="309" t="s">
        <v>1894</v>
      </c>
      <c r="AG527" s="308" t="s">
        <v>85</v>
      </c>
      <c r="AH527" s="308" t="s">
        <v>1541</v>
      </c>
      <c r="AI527" s="299">
        <f>IFERROR(VLOOKUP(AH527,ACCESSORIES!F:J,5,FALSE),"N/A")</f>
        <v>1.1000000000000001</v>
      </c>
      <c r="AJ527" s="309" t="s">
        <v>266</v>
      </c>
      <c r="AK527" s="309" t="s">
        <v>85</v>
      </c>
      <c r="AL527" s="40" t="str">
        <f>IFERROR(VLOOKUP(AK527,ACCESSORIES!F:J,5,FALSE),"N/A")</f>
        <v>N/A</v>
      </c>
      <c r="AM527" s="309" t="s">
        <v>85</v>
      </c>
      <c r="AN527" s="309">
        <v>12.4</v>
      </c>
      <c r="AO527" s="309">
        <v>180</v>
      </c>
      <c r="AP527" s="309">
        <v>3</v>
      </c>
      <c r="AQ527" s="309">
        <v>3</v>
      </c>
      <c r="AR527" s="309"/>
      <c r="AS527" s="309">
        <v>3</v>
      </c>
      <c r="AT527" s="309"/>
      <c r="AU527" s="309">
        <v>161</v>
      </c>
      <c r="AV527" s="309">
        <v>68</v>
      </c>
      <c r="AW527" s="309">
        <v>51</v>
      </c>
      <c r="AX527" s="81"/>
      <c r="AY527" s="309"/>
      <c r="AZ527" s="310" t="s">
        <v>85</v>
      </c>
      <c r="BA527" s="98" t="str">
        <f>IFERROR(VLOOKUP(AZ527,ACCESSORIES!F:J,5,FALSE),"N/A")</f>
        <v>N/A</v>
      </c>
      <c r="BB527" s="99" t="s">
        <v>85</v>
      </c>
      <c r="BC527" s="98" t="str">
        <f>IFERROR(VLOOKUP(BB527,ACCESSORIES!F:J,5,FALSE),"N/A")</f>
        <v>N/A</v>
      </c>
      <c r="BD527" s="310">
        <v>17.3</v>
      </c>
      <c r="BE527" s="309">
        <v>16.909448818897637</v>
      </c>
      <c r="BF527" s="309">
        <v>16.909448818897637</v>
      </c>
      <c r="BG527" s="309">
        <v>9.6948818897637903</v>
      </c>
      <c r="BH527" s="379">
        <f t="shared" si="37"/>
        <v>4.5425799062500029E-2</v>
      </c>
      <c r="BI527" s="303">
        <v>48</v>
      </c>
      <c r="BJ527" s="309" t="s">
        <v>3532</v>
      </c>
      <c r="BK527" s="80" t="s">
        <v>4050</v>
      </c>
      <c r="BL527" s="309" t="s">
        <v>2818</v>
      </c>
      <c r="BM527" s="309" t="s">
        <v>2865</v>
      </c>
      <c r="BN527" s="309" t="s">
        <v>1156</v>
      </c>
      <c r="BO527" s="309" t="s">
        <v>2866</v>
      </c>
      <c r="BP527" s="309" t="s">
        <v>2867</v>
      </c>
      <c r="BQ527" s="309"/>
      <c r="BR527" s="309"/>
      <c r="BS527" s="309"/>
      <c r="BT527" s="309"/>
      <c r="BU527" s="309"/>
      <c r="BV527" s="309"/>
      <c r="BW527" s="309" t="s">
        <v>2539</v>
      </c>
      <c r="BX527" s="309"/>
      <c r="BY527" s="309" t="s">
        <v>2540</v>
      </c>
      <c r="BZ527" s="324" t="str">
        <f t="shared" si="33"/>
        <v>DISCONTINUED - MR402 The Standard UTV, 14x7, 4+3/+13mm Offset, 4x136, 106mm Centerbore, Matte Black</v>
      </c>
      <c r="CA527" s="324" t="s">
        <v>3878</v>
      </c>
      <c r="CB527" s="324" t="s">
        <v>3879</v>
      </c>
      <c r="CC527" s="313" t="str">
        <f t="shared" si="35"/>
        <v>UTV (4XX)</v>
      </c>
    </row>
    <row r="528" spans="1:81" s="301" customFormat="1" ht="15.75" customHeight="1">
      <c r="A528" s="22">
        <f t="shared" si="34"/>
        <v>525</v>
      </c>
      <c r="B528" s="99" t="s">
        <v>84</v>
      </c>
      <c r="C528" s="29" t="s">
        <v>1072</v>
      </c>
      <c r="D528" s="303" t="s">
        <v>1120</v>
      </c>
      <c r="E528" s="304" t="s">
        <v>3947</v>
      </c>
      <c r="F528" s="304"/>
      <c r="G528" s="304"/>
      <c r="H528" s="363" t="s">
        <v>630</v>
      </c>
      <c r="I528" s="336">
        <v>42005</v>
      </c>
      <c r="J528" s="302">
        <v>43773</v>
      </c>
      <c r="K528" s="293" t="s">
        <v>1274</v>
      </c>
      <c r="L528" s="305">
        <v>327.31</v>
      </c>
      <c r="M528" s="295"/>
      <c r="N528" s="295"/>
      <c r="O528" s="303">
        <v>20</v>
      </c>
      <c r="P528" s="8">
        <v>9</v>
      </c>
      <c r="Q528" s="29" t="s">
        <v>1760</v>
      </c>
      <c r="R528" s="303">
        <v>6</v>
      </c>
      <c r="S528" s="303">
        <v>135</v>
      </c>
      <c r="T528" s="306">
        <v>18</v>
      </c>
      <c r="U528" s="331">
        <v>5.75</v>
      </c>
      <c r="V528" s="303" t="s">
        <v>85</v>
      </c>
      <c r="W528" s="311">
        <v>94</v>
      </c>
      <c r="X528" s="307">
        <v>39.1</v>
      </c>
      <c r="Y528" s="306">
        <v>2650</v>
      </c>
      <c r="Z528" s="306" t="s">
        <v>5460</v>
      </c>
      <c r="AA528" s="306" t="s">
        <v>2992</v>
      </c>
      <c r="AB528" s="296" t="str">
        <f t="shared" si="36"/>
        <v>20x9, 6x135, 18 OS</v>
      </c>
      <c r="AC528" s="308" t="s">
        <v>1593</v>
      </c>
      <c r="AD528" s="298">
        <f>IFERROR(VLOOKUP(AC528,ACCESSORIES!F:J,5,FALSE),"N/A")</f>
        <v>33</v>
      </c>
      <c r="AE528" s="308" t="s">
        <v>85</v>
      </c>
      <c r="AF528" s="309" t="s">
        <v>85</v>
      </c>
      <c r="AG528" s="308" t="s">
        <v>3000</v>
      </c>
      <c r="AH528" s="308" t="s">
        <v>1938</v>
      </c>
      <c r="AI528" s="299">
        <f>IFERROR(VLOOKUP(AH528,ACCESSORIES!F:J,5,FALSE),"N/A")</f>
        <v>1.1000000000000001</v>
      </c>
      <c r="AJ528" s="309" t="s">
        <v>266</v>
      </c>
      <c r="AK528" s="309" t="s">
        <v>85</v>
      </c>
      <c r="AL528" s="40" t="str">
        <f>IFERROR(VLOOKUP(AK528,ACCESSORIES!F:J,5,FALSE),"N/A")</f>
        <v>N/A</v>
      </c>
      <c r="AM528" s="309" t="s">
        <v>85</v>
      </c>
      <c r="AN528" s="309">
        <v>16.100000000000001</v>
      </c>
      <c r="AO528" s="309">
        <v>170</v>
      </c>
      <c r="AP528" s="309">
        <v>3</v>
      </c>
      <c r="AQ528" s="309">
        <v>9</v>
      </c>
      <c r="AR528" s="309"/>
      <c r="AS528" s="309">
        <v>33</v>
      </c>
      <c r="AT528" s="309"/>
      <c r="AU528" s="309">
        <v>234</v>
      </c>
      <c r="AV528" s="309">
        <v>90</v>
      </c>
      <c r="AW528" s="309">
        <v>54</v>
      </c>
      <c r="AX528" s="81"/>
      <c r="AY528" s="309"/>
      <c r="AZ528" s="310" t="s">
        <v>85</v>
      </c>
      <c r="BA528" s="98" t="str">
        <f>IFERROR(VLOOKUP(AZ528,ACCESSORIES!F:J,5,FALSE),"N/A")</f>
        <v>N/A</v>
      </c>
      <c r="BB528" s="99" t="s">
        <v>85</v>
      </c>
      <c r="BC528" s="98" t="str">
        <f>IFERROR(VLOOKUP(BB528,ACCESSORIES!F:J,5,FALSE),"N/A")</f>
        <v>N/A</v>
      </c>
      <c r="BD528" s="310">
        <v>42.6</v>
      </c>
      <c r="BE528" s="309">
        <v>22.647637795275578</v>
      </c>
      <c r="BF528" s="309">
        <v>22.647637795275578</v>
      </c>
      <c r="BG528" s="309">
        <v>11.555118110236215</v>
      </c>
      <c r="BH528" s="379">
        <f t="shared" si="37"/>
        <v>9.7122837093749817E-2</v>
      </c>
      <c r="BI528" s="303">
        <v>24</v>
      </c>
      <c r="BJ528" s="309" t="s">
        <v>3532</v>
      </c>
      <c r="BK528" s="80" t="s">
        <v>4050</v>
      </c>
      <c r="BL528" s="309" t="s">
        <v>2818</v>
      </c>
      <c r="BM528" s="309" t="s">
        <v>2822</v>
      </c>
      <c r="BN528" s="309" t="s">
        <v>2824</v>
      </c>
      <c r="BO528" s="309" t="s">
        <v>2830</v>
      </c>
      <c r="BP528" s="309"/>
      <c r="BQ528" s="309"/>
      <c r="BR528" s="309"/>
      <c r="BS528" s="309"/>
      <c r="BT528" s="309"/>
      <c r="BU528" s="309"/>
      <c r="BV528" s="309"/>
      <c r="BW528" s="309"/>
      <c r="BX528" s="309"/>
      <c r="BY528" s="309"/>
      <c r="BZ528" s="324" t="str">
        <f t="shared" si="33"/>
        <v>DISCONTINUED - MR309 Grid, 20x9, +18mm Offset, 6x135, 94mm Centerbore, Titanium - Matte Black  Lip</v>
      </c>
      <c r="CA528" s="324" t="s">
        <v>3878</v>
      </c>
      <c r="CB528" s="324" t="s">
        <v>3879</v>
      </c>
      <c r="CC528" s="313" t="str">
        <f t="shared" si="35"/>
        <v>STREET (3XX)</v>
      </c>
    </row>
    <row r="529" spans="1:81" s="301" customFormat="1" ht="15.75" customHeight="1">
      <c r="A529" s="22">
        <f t="shared" si="34"/>
        <v>526</v>
      </c>
      <c r="B529" s="99" t="s">
        <v>84</v>
      </c>
      <c r="C529" s="29" t="s">
        <v>1072</v>
      </c>
      <c r="D529" s="303" t="s">
        <v>1120</v>
      </c>
      <c r="E529" s="304" t="s">
        <v>3951</v>
      </c>
      <c r="F529" s="304"/>
      <c r="G529" s="304"/>
      <c r="H529" s="363" t="s">
        <v>639</v>
      </c>
      <c r="I529" s="336">
        <v>42005</v>
      </c>
      <c r="J529" s="302">
        <v>43773</v>
      </c>
      <c r="K529" s="293" t="s">
        <v>1274</v>
      </c>
      <c r="L529" s="305">
        <v>327.31</v>
      </c>
      <c r="M529" s="295"/>
      <c r="N529" s="295"/>
      <c r="O529" s="303">
        <v>20</v>
      </c>
      <c r="P529" s="8">
        <v>9</v>
      </c>
      <c r="Q529" s="29" t="s">
        <v>1764</v>
      </c>
      <c r="R529" s="303">
        <v>8</v>
      </c>
      <c r="S529" s="303">
        <v>180</v>
      </c>
      <c r="T529" s="306">
        <v>18</v>
      </c>
      <c r="U529" s="331">
        <v>5.75</v>
      </c>
      <c r="V529" s="303" t="s">
        <v>85</v>
      </c>
      <c r="W529" s="311">
        <v>130.81</v>
      </c>
      <c r="X529" s="307">
        <v>39.1</v>
      </c>
      <c r="Y529" s="306">
        <v>3640</v>
      </c>
      <c r="Z529" s="306" t="s">
        <v>2294</v>
      </c>
      <c r="AA529" s="306" t="s">
        <v>2987</v>
      </c>
      <c r="AB529" s="296" t="str">
        <f t="shared" si="36"/>
        <v>20x9, 8x180, 18 OS</v>
      </c>
      <c r="AC529" s="308" t="s">
        <v>1603</v>
      </c>
      <c r="AD529" s="298">
        <f>IFERROR(VLOOKUP(AC529,ACCESSORIES!F:J,5,FALSE),"N/A")</f>
        <v>33</v>
      </c>
      <c r="AE529" s="308" t="s">
        <v>85</v>
      </c>
      <c r="AF529" s="309" t="s">
        <v>85</v>
      </c>
      <c r="AG529" s="308" t="s">
        <v>3005</v>
      </c>
      <c r="AH529" s="308" t="s">
        <v>1938</v>
      </c>
      <c r="AI529" s="299">
        <f>IFERROR(VLOOKUP(AH529,ACCESSORIES!F:J,5,FALSE),"N/A")</f>
        <v>1.1000000000000001</v>
      </c>
      <c r="AJ529" s="309" t="s">
        <v>266</v>
      </c>
      <c r="AK529" s="309" t="s">
        <v>85</v>
      </c>
      <c r="AL529" s="40" t="str">
        <f>IFERROR(VLOOKUP(AK529,ACCESSORIES!F:J,5,FALSE),"N/A")</f>
        <v>N/A</v>
      </c>
      <c r="AM529" s="309" t="s">
        <v>85</v>
      </c>
      <c r="AN529" s="309">
        <v>16.100000000000001</v>
      </c>
      <c r="AO529" s="309">
        <v>205</v>
      </c>
      <c r="AP529" s="309">
        <v>3</v>
      </c>
      <c r="AQ529" s="309">
        <v>3</v>
      </c>
      <c r="AR529" s="309"/>
      <c r="AS529" s="309">
        <v>33</v>
      </c>
      <c r="AT529" s="309"/>
      <c r="AU529" s="309">
        <v>234</v>
      </c>
      <c r="AV529" s="309">
        <v>123</v>
      </c>
      <c r="AW529" s="309">
        <v>93</v>
      </c>
      <c r="AX529" s="81"/>
      <c r="AY529" s="309"/>
      <c r="AZ529" s="310" t="s">
        <v>85</v>
      </c>
      <c r="BA529" s="98" t="str">
        <f>IFERROR(VLOOKUP(AZ529,ACCESSORIES!F:J,5,FALSE),"N/A")</f>
        <v>N/A</v>
      </c>
      <c r="BB529" s="99" t="s">
        <v>85</v>
      </c>
      <c r="BC529" s="98" t="str">
        <f>IFERROR(VLOOKUP(BB529,ACCESSORIES!F:J,5,FALSE),"N/A")</f>
        <v>N/A</v>
      </c>
      <c r="BD529" s="310">
        <v>42.6</v>
      </c>
      <c r="BE529" s="309">
        <v>22.647637795275578</v>
      </c>
      <c r="BF529" s="309">
        <v>22.647637795275578</v>
      </c>
      <c r="BG529" s="309">
        <v>11.555118110236215</v>
      </c>
      <c r="BH529" s="379">
        <f t="shared" si="37"/>
        <v>9.7122837093749817E-2</v>
      </c>
      <c r="BI529" s="303">
        <v>24</v>
      </c>
      <c r="BJ529" s="309" t="s">
        <v>3532</v>
      </c>
      <c r="BK529" s="80" t="s">
        <v>4050</v>
      </c>
      <c r="BL529" s="309" t="s">
        <v>2818</v>
      </c>
      <c r="BM529" s="309" t="s">
        <v>2822</v>
      </c>
      <c r="BN529" s="309" t="s">
        <v>2824</v>
      </c>
      <c r="BO529" s="309" t="s">
        <v>2830</v>
      </c>
      <c r="BP529" s="309"/>
      <c r="BQ529" s="309"/>
      <c r="BR529" s="309"/>
      <c r="BS529" s="309"/>
      <c r="BT529" s="309"/>
      <c r="BU529" s="309"/>
      <c r="BV529" s="309"/>
      <c r="BW529" s="309"/>
      <c r="BX529" s="309"/>
      <c r="BY529" s="309"/>
      <c r="BZ529" s="324" t="str">
        <f t="shared" si="33"/>
        <v>DISCONTINUED - MR309 Grid, 20x9, +18mm Offset, 8x180, 130.81mm Centerbore, Matte Black</v>
      </c>
      <c r="CA529" s="324" t="s">
        <v>3878</v>
      </c>
      <c r="CB529" s="324" t="s">
        <v>3879</v>
      </c>
      <c r="CC529" s="313" t="str">
        <f t="shared" si="35"/>
        <v>STREET (3XX)</v>
      </c>
    </row>
    <row r="530" spans="1:81" s="301" customFormat="1" ht="15.75" customHeight="1">
      <c r="A530" s="22">
        <f t="shared" si="34"/>
        <v>527</v>
      </c>
      <c r="B530" s="99" t="s">
        <v>84</v>
      </c>
      <c r="C530" s="29" t="s">
        <v>1089</v>
      </c>
      <c r="D530" s="303" t="s">
        <v>1106</v>
      </c>
      <c r="E530" s="304" t="s">
        <v>3957</v>
      </c>
      <c r="F530" s="304" t="s">
        <v>1129</v>
      </c>
      <c r="G530" s="304"/>
      <c r="H530" s="363" t="s">
        <v>801</v>
      </c>
      <c r="I530" s="336">
        <v>42370</v>
      </c>
      <c r="J530" s="302">
        <v>43783</v>
      </c>
      <c r="K530" s="293" t="s">
        <v>1274</v>
      </c>
      <c r="L530" s="305">
        <v>271.64999999999998</v>
      </c>
      <c r="M530" s="295"/>
      <c r="N530" s="295"/>
      <c r="O530" s="303">
        <v>14</v>
      </c>
      <c r="P530" s="8">
        <v>7</v>
      </c>
      <c r="Q530" s="29" t="s">
        <v>1746</v>
      </c>
      <c r="R530" s="303">
        <v>4</v>
      </c>
      <c r="S530" s="303">
        <v>156</v>
      </c>
      <c r="T530" s="306">
        <v>38</v>
      </c>
      <c r="U530" s="331">
        <v>5.3</v>
      </c>
      <c r="V530" s="303" t="s">
        <v>186</v>
      </c>
      <c r="W530" s="311">
        <v>132</v>
      </c>
      <c r="X530" s="307">
        <v>20.2</v>
      </c>
      <c r="Y530" s="306">
        <v>1600</v>
      </c>
      <c r="Z530" s="306" t="s">
        <v>5462</v>
      </c>
      <c r="AA530" s="306" t="s">
        <v>2988</v>
      </c>
      <c r="AB530" s="296" t="str">
        <f t="shared" si="36"/>
        <v>14x7, 4x156, 38 OS</v>
      </c>
      <c r="AC530" s="308" t="s">
        <v>1803</v>
      </c>
      <c r="AD530" s="298">
        <f>IFERROR(VLOOKUP(AC530,ACCESSORIES!F:J,5,FALSE),"N/A")</f>
        <v>22</v>
      </c>
      <c r="AE530" s="308" t="s">
        <v>85</v>
      </c>
      <c r="AF530" s="309" t="s">
        <v>1894</v>
      </c>
      <c r="AG530" s="308" t="s">
        <v>85</v>
      </c>
      <c r="AH530" s="308" t="s">
        <v>85</v>
      </c>
      <c r="AI530" s="299" t="str">
        <f>IFERROR(VLOOKUP(AH530,ACCESSORIES!F:J,5,FALSE),"N/A")</f>
        <v>N/A</v>
      </c>
      <c r="AJ530" s="309" t="s">
        <v>266</v>
      </c>
      <c r="AK530" s="309" t="s">
        <v>85</v>
      </c>
      <c r="AL530" s="40" t="str">
        <f>IFERROR(VLOOKUP(AK530,ACCESSORIES!F:J,5,FALSE),"N/A")</f>
        <v>N/A</v>
      </c>
      <c r="AM530" s="309" t="s">
        <v>85</v>
      </c>
      <c r="AN530" s="309">
        <v>14.1</v>
      </c>
      <c r="AO530" s="309">
        <v>183</v>
      </c>
      <c r="AP530" s="309">
        <v>3</v>
      </c>
      <c r="AQ530" s="309">
        <v>9</v>
      </c>
      <c r="AR530" s="309"/>
      <c r="AS530" s="309">
        <v>3</v>
      </c>
      <c r="AT530" s="309"/>
      <c r="AU530" s="309">
        <v>156</v>
      </c>
      <c r="AV530" s="309">
        <v>68</v>
      </c>
      <c r="AW530" s="309">
        <v>51</v>
      </c>
      <c r="AX530" s="81"/>
      <c r="AY530" s="309"/>
      <c r="AZ530" s="310" t="s">
        <v>3341</v>
      </c>
      <c r="BA530" s="98" t="str">
        <f>IFERROR(VLOOKUP(AZ530,ACCESSORIES!F:J,5,FALSE),"N/A")</f>
        <v>N/A</v>
      </c>
      <c r="BB530" s="99" t="s">
        <v>1519</v>
      </c>
      <c r="BC530" s="98">
        <f>IFERROR(VLOOKUP(BB530,ACCESSORIES!F:J,5,FALSE),"N/A")</f>
        <v>11</v>
      </c>
      <c r="BD530" s="310">
        <v>23.7</v>
      </c>
      <c r="BE530" s="309">
        <v>16.653543307086629</v>
      </c>
      <c r="BF530" s="309">
        <v>16.653543307086629</v>
      </c>
      <c r="BG530" s="309">
        <v>9.9015748031495985</v>
      </c>
      <c r="BH530" s="379">
        <f t="shared" si="37"/>
        <v>4.5000643500000034E-2</v>
      </c>
      <c r="BI530" s="303">
        <v>48</v>
      </c>
      <c r="BJ530" s="309" t="s">
        <v>3532</v>
      </c>
      <c r="BK530" s="80" t="s">
        <v>4050</v>
      </c>
      <c r="BL530" s="309" t="s">
        <v>2818</v>
      </c>
      <c r="BM530" s="309" t="s">
        <v>2865</v>
      </c>
      <c r="BN530" s="309" t="s">
        <v>2863</v>
      </c>
      <c r="BO530" s="309" t="s">
        <v>2853</v>
      </c>
      <c r="BP530" s="309" t="s">
        <v>2862</v>
      </c>
      <c r="BQ530" s="309"/>
      <c r="BR530" s="309"/>
      <c r="BS530" s="309"/>
      <c r="BT530" s="309"/>
      <c r="BU530" s="309"/>
      <c r="BV530" s="309"/>
      <c r="BW530" s="309" t="s">
        <v>2545</v>
      </c>
      <c r="BX530" s="309"/>
      <c r="BY530" s="309" t="s">
        <v>2546</v>
      </c>
      <c r="BZ530" s="324" t="str">
        <f t="shared" si="33"/>
        <v>DISCONTINUED - MR405 UTV Beadlock, 14x7, 5+2/+38mm Offset, 4x156, 132mm Centerbore, Method Bronze - Matte Black Ring, w/ BH-H20875</v>
      </c>
      <c r="CA530" s="324" t="s">
        <v>3878</v>
      </c>
      <c r="CB530" s="324" t="s">
        <v>3879</v>
      </c>
      <c r="CC530" s="313" t="str">
        <f t="shared" si="35"/>
        <v>UTV (4XX)</v>
      </c>
    </row>
    <row r="531" spans="1:81" s="301" customFormat="1" ht="15.75" customHeight="1">
      <c r="A531" s="22">
        <f t="shared" si="34"/>
        <v>528</v>
      </c>
      <c r="B531" s="99" t="s">
        <v>84</v>
      </c>
      <c r="C531" s="29" t="s">
        <v>1089</v>
      </c>
      <c r="D531" s="303" t="s">
        <v>1106</v>
      </c>
      <c r="E531" s="304" t="s">
        <v>3958</v>
      </c>
      <c r="F531" s="304" t="s">
        <v>1129</v>
      </c>
      <c r="G531" s="304"/>
      <c r="H531" s="363" t="s">
        <v>800</v>
      </c>
      <c r="I531" s="336">
        <v>42370</v>
      </c>
      <c r="J531" s="302">
        <v>43783</v>
      </c>
      <c r="K531" s="293" t="s">
        <v>1274</v>
      </c>
      <c r="L531" s="305">
        <v>271.64999999999998</v>
      </c>
      <c r="M531" s="295"/>
      <c r="N531" s="295"/>
      <c r="O531" s="303">
        <v>14</v>
      </c>
      <c r="P531" s="8">
        <v>7</v>
      </c>
      <c r="Q531" s="29" t="s">
        <v>1746</v>
      </c>
      <c r="R531" s="303">
        <v>4</v>
      </c>
      <c r="S531" s="303">
        <v>156</v>
      </c>
      <c r="T531" s="306">
        <v>38</v>
      </c>
      <c r="U531" s="331">
        <v>5.3</v>
      </c>
      <c r="V531" s="303" t="s">
        <v>186</v>
      </c>
      <c r="W531" s="311">
        <v>132</v>
      </c>
      <c r="X531" s="307">
        <v>20.2</v>
      </c>
      <c r="Y531" s="306">
        <v>1600</v>
      </c>
      <c r="Z531" s="306" t="s">
        <v>2294</v>
      </c>
      <c r="AA531" s="306" t="s">
        <v>2987</v>
      </c>
      <c r="AB531" s="296" t="str">
        <f t="shared" si="36"/>
        <v>14x7, 4x156, 38 OS</v>
      </c>
      <c r="AC531" s="308" t="s">
        <v>1803</v>
      </c>
      <c r="AD531" s="298">
        <f>IFERROR(VLOOKUP(AC531,ACCESSORIES!F:J,5,FALSE),"N/A")</f>
        <v>22</v>
      </c>
      <c r="AE531" s="308" t="s">
        <v>85</v>
      </c>
      <c r="AF531" s="309" t="s">
        <v>1894</v>
      </c>
      <c r="AG531" s="308" t="s">
        <v>85</v>
      </c>
      <c r="AH531" s="308" t="s">
        <v>85</v>
      </c>
      <c r="AI531" s="299" t="str">
        <f>IFERROR(VLOOKUP(AH531,ACCESSORIES!F:J,5,FALSE),"N/A")</f>
        <v>N/A</v>
      </c>
      <c r="AJ531" s="309" t="s">
        <v>266</v>
      </c>
      <c r="AK531" s="309" t="s">
        <v>85</v>
      </c>
      <c r="AL531" s="40" t="str">
        <f>IFERROR(VLOOKUP(AK531,ACCESSORIES!F:J,5,FALSE),"N/A")</f>
        <v>N/A</v>
      </c>
      <c r="AM531" s="309" t="s">
        <v>85</v>
      </c>
      <c r="AN531" s="309">
        <v>14.1</v>
      </c>
      <c r="AO531" s="309">
        <v>183</v>
      </c>
      <c r="AP531" s="309">
        <v>3</v>
      </c>
      <c r="AQ531" s="309">
        <v>9</v>
      </c>
      <c r="AR531" s="309"/>
      <c r="AS531" s="309">
        <v>3</v>
      </c>
      <c r="AT531" s="309"/>
      <c r="AU531" s="309">
        <v>156</v>
      </c>
      <c r="AV531" s="309">
        <v>68</v>
      </c>
      <c r="AW531" s="309">
        <v>51</v>
      </c>
      <c r="AX531" s="81"/>
      <c r="AY531" s="309"/>
      <c r="AZ531" s="310" t="s">
        <v>3341</v>
      </c>
      <c r="BA531" s="98" t="str">
        <f>IFERROR(VLOOKUP(AZ531,ACCESSORIES!F:J,5,FALSE),"N/A")</f>
        <v>N/A</v>
      </c>
      <c r="BB531" s="99" t="s">
        <v>1519</v>
      </c>
      <c r="BC531" s="98">
        <f>IFERROR(VLOOKUP(BB531,ACCESSORIES!F:J,5,FALSE),"N/A")</f>
        <v>11</v>
      </c>
      <c r="BD531" s="310">
        <v>23.7</v>
      </c>
      <c r="BE531" s="309">
        <v>16.653543307086629</v>
      </c>
      <c r="BF531" s="309">
        <v>16.653543307086629</v>
      </c>
      <c r="BG531" s="309">
        <v>9.9015748031495985</v>
      </c>
      <c r="BH531" s="379">
        <f t="shared" si="37"/>
        <v>4.5000643500000034E-2</v>
      </c>
      <c r="BI531" s="303">
        <v>48</v>
      </c>
      <c r="BJ531" s="309" t="s">
        <v>3532</v>
      </c>
      <c r="BK531" s="80" t="s">
        <v>4050</v>
      </c>
      <c r="BL531" s="309" t="s">
        <v>2818</v>
      </c>
      <c r="BM531" s="309" t="s">
        <v>2865</v>
      </c>
      <c r="BN531" s="309" t="s">
        <v>2863</v>
      </c>
      <c r="BO531" s="309" t="s">
        <v>2853</v>
      </c>
      <c r="BP531" s="309" t="s">
        <v>2862</v>
      </c>
      <c r="BQ531" s="309"/>
      <c r="BR531" s="309"/>
      <c r="BS531" s="309"/>
      <c r="BT531" s="309"/>
      <c r="BU531" s="309"/>
      <c r="BV531" s="309"/>
      <c r="BW531" s="309" t="s">
        <v>2543</v>
      </c>
      <c r="BX531" s="309"/>
      <c r="BY531" s="309" t="s">
        <v>2544</v>
      </c>
      <c r="BZ531" s="324" t="str">
        <f t="shared" si="33"/>
        <v>DISCONTINUED - MR405 UTV Beadlock, 14x7, 5+2/+38mm Offset, 4x156, 132mm Centerbore, Matte Black, w/ BH-H20875</v>
      </c>
      <c r="CA531" s="324" t="s">
        <v>3878</v>
      </c>
      <c r="CB531" s="324" t="s">
        <v>3879</v>
      </c>
      <c r="CC531" s="313" t="str">
        <f t="shared" si="35"/>
        <v>UTV (4XX)</v>
      </c>
    </row>
    <row r="532" spans="1:81" s="301" customFormat="1" ht="15.75" customHeight="1">
      <c r="A532" s="22">
        <f t="shared" si="34"/>
        <v>529</v>
      </c>
      <c r="B532" s="99" t="s">
        <v>84</v>
      </c>
      <c r="C532" s="29" t="s">
        <v>1089</v>
      </c>
      <c r="D532" s="303" t="s">
        <v>1106</v>
      </c>
      <c r="E532" s="304" t="s">
        <v>3959</v>
      </c>
      <c r="F532" s="304" t="s">
        <v>1129</v>
      </c>
      <c r="G532" s="304"/>
      <c r="H532" s="363" t="s">
        <v>799</v>
      </c>
      <c r="I532" s="336">
        <v>42370</v>
      </c>
      <c r="J532" s="302">
        <v>43783</v>
      </c>
      <c r="K532" s="293" t="s">
        <v>1274</v>
      </c>
      <c r="L532" s="305">
        <v>271.64999999999998</v>
      </c>
      <c r="M532" s="295"/>
      <c r="N532" s="295"/>
      <c r="O532" s="303">
        <v>14</v>
      </c>
      <c r="P532" s="8">
        <v>7</v>
      </c>
      <c r="Q532" s="29" t="s">
        <v>1745</v>
      </c>
      <c r="R532" s="303">
        <v>4</v>
      </c>
      <c r="S532" s="303">
        <v>136</v>
      </c>
      <c r="T532" s="306">
        <v>38</v>
      </c>
      <c r="U532" s="331">
        <v>5.3</v>
      </c>
      <c r="V532" s="303" t="s">
        <v>186</v>
      </c>
      <c r="W532" s="311">
        <v>106</v>
      </c>
      <c r="X532" s="307">
        <v>20.2</v>
      </c>
      <c r="Y532" s="306">
        <v>1600</v>
      </c>
      <c r="Z532" s="306" t="s">
        <v>5462</v>
      </c>
      <c r="AA532" s="306" t="s">
        <v>2988</v>
      </c>
      <c r="AB532" s="296" t="str">
        <f t="shared" si="36"/>
        <v>14x7, 4x136, 38 OS</v>
      </c>
      <c r="AC532" s="308" t="s">
        <v>2439</v>
      </c>
      <c r="AD532" s="298">
        <f>IFERROR(VLOOKUP(AC532,ACCESSORIES!F:J,5,FALSE),"N/A")</f>
        <v>22</v>
      </c>
      <c r="AE532" s="308" t="s">
        <v>85</v>
      </c>
      <c r="AF532" s="309" t="s">
        <v>1894</v>
      </c>
      <c r="AG532" s="308" t="s">
        <v>85</v>
      </c>
      <c r="AH532" s="308" t="s">
        <v>85</v>
      </c>
      <c r="AI532" s="299" t="str">
        <f>IFERROR(VLOOKUP(AH532,ACCESSORIES!F:J,5,FALSE),"N/A")</f>
        <v>N/A</v>
      </c>
      <c r="AJ532" s="309" t="s">
        <v>266</v>
      </c>
      <c r="AK532" s="309" t="s">
        <v>85</v>
      </c>
      <c r="AL532" s="40" t="str">
        <f>IFERROR(VLOOKUP(AK532,ACCESSORIES!F:J,5,FALSE),"N/A")</f>
        <v>N/A</v>
      </c>
      <c r="AM532" s="309" t="s">
        <v>85</v>
      </c>
      <c r="AN532" s="309">
        <v>14.1</v>
      </c>
      <c r="AO532" s="309">
        <v>183</v>
      </c>
      <c r="AP532" s="309">
        <v>3</v>
      </c>
      <c r="AQ532" s="309">
        <v>9</v>
      </c>
      <c r="AR532" s="309"/>
      <c r="AS532" s="309">
        <v>3</v>
      </c>
      <c r="AT532" s="309"/>
      <c r="AU532" s="309">
        <v>156</v>
      </c>
      <c r="AV532" s="309">
        <v>68</v>
      </c>
      <c r="AW532" s="309">
        <v>51</v>
      </c>
      <c r="AX532" s="81"/>
      <c r="AY532" s="309"/>
      <c r="AZ532" s="310" t="s">
        <v>3341</v>
      </c>
      <c r="BA532" s="98" t="str">
        <f>IFERROR(VLOOKUP(AZ532,ACCESSORIES!F:J,5,FALSE),"N/A")</f>
        <v>N/A</v>
      </c>
      <c r="BB532" s="99" t="s">
        <v>1519</v>
      </c>
      <c r="BC532" s="98">
        <f>IFERROR(VLOOKUP(BB532,ACCESSORIES!F:J,5,FALSE),"N/A")</f>
        <v>11</v>
      </c>
      <c r="BD532" s="310">
        <v>23.7</v>
      </c>
      <c r="BE532" s="309">
        <v>16.653543307086629</v>
      </c>
      <c r="BF532" s="309">
        <v>16.653543307086629</v>
      </c>
      <c r="BG532" s="309">
        <v>9.9015748031495985</v>
      </c>
      <c r="BH532" s="379">
        <f t="shared" si="37"/>
        <v>4.5000643500000034E-2</v>
      </c>
      <c r="BI532" s="303">
        <v>48</v>
      </c>
      <c r="BJ532" s="309" t="s">
        <v>3532</v>
      </c>
      <c r="BK532" s="80" t="s">
        <v>4050</v>
      </c>
      <c r="BL532" s="309" t="s">
        <v>2818</v>
      </c>
      <c r="BM532" s="309" t="s">
        <v>2865</v>
      </c>
      <c r="BN532" s="309" t="s">
        <v>2863</v>
      </c>
      <c r="BO532" s="309" t="s">
        <v>2853</v>
      </c>
      <c r="BP532" s="309" t="s">
        <v>2862</v>
      </c>
      <c r="BQ532" s="309"/>
      <c r="BR532" s="309"/>
      <c r="BS532" s="309"/>
      <c r="BT532" s="309"/>
      <c r="BU532" s="309"/>
      <c r="BV532" s="309"/>
      <c r="BW532" s="309" t="s">
        <v>2545</v>
      </c>
      <c r="BX532" s="309"/>
      <c r="BY532" s="309" t="s">
        <v>2546</v>
      </c>
      <c r="BZ532" s="324" t="str">
        <f t="shared" si="33"/>
        <v>DISCONTINUED - MR405 UTV Beadlock, 14x7, 5+2/+38mm Offset, 4x136, 106mm Centerbore, Method Bronze - Matte Black Ring, w/ BH-H20875</v>
      </c>
      <c r="CA532" s="324" t="s">
        <v>3878</v>
      </c>
      <c r="CB532" s="324" t="s">
        <v>3879</v>
      </c>
      <c r="CC532" s="313" t="str">
        <f t="shared" si="35"/>
        <v>UTV (4XX)</v>
      </c>
    </row>
    <row r="533" spans="1:81" s="301" customFormat="1" ht="15.75" customHeight="1">
      <c r="A533" s="22">
        <f t="shared" si="34"/>
        <v>530</v>
      </c>
      <c r="B533" s="99" t="s">
        <v>84</v>
      </c>
      <c r="C533" s="29" t="s">
        <v>1089</v>
      </c>
      <c r="D533" s="303" t="s">
        <v>1147</v>
      </c>
      <c r="E533" s="304" t="s">
        <v>3993</v>
      </c>
      <c r="F533" s="304" t="s">
        <v>1129</v>
      </c>
      <c r="G533" s="304"/>
      <c r="H533" s="363" t="s">
        <v>769</v>
      </c>
      <c r="I533" s="336">
        <v>41640</v>
      </c>
      <c r="J533" s="302">
        <v>43790</v>
      </c>
      <c r="K533" s="293" t="s">
        <v>1274</v>
      </c>
      <c r="L533" s="305">
        <v>260.76</v>
      </c>
      <c r="M533" s="295"/>
      <c r="N533" s="295"/>
      <c r="O533" s="303">
        <v>15</v>
      </c>
      <c r="P533" s="8">
        <v>7</v>
      </c>
      <c r="Q533" s="29" t="s">
        <v>1743</v>
      </c>
      <c r="R533" s="303">
        <v>4</v>
      </c>
      <c r="S533" s="303">
        <v>110</v>
      </c>
      <c r="T533" s="306">
        <v>13</v>
      </c>
      <c r="U533" s="331">
        <v>4.3</v>
      </c>
      <c r="V533" s="303" t="s">
        <v>189</v>
      </c>
      <c r="W533" s="311">
        <v>80.3</v>
      </c>
      <c r="X533" s="307">
        <v>19.8</v>
      </c>
      <c r="Y533" s="306">
        <v>1600</v>
      </c>
      <c r="Z533" s="306" t="s">
        <v>2294</v>
      </c>
      <c r="AA533" s="306" t="s">
        <v>2987</v>
      </c>
      <c r="AB533" s="296" t="str">
        <f t="shared" si="36"/>
        <v>15x7, 4x110, 13 OS</v>
      </c>
      <c r="AC533" s="308" t="s">
        <v>1620</v>
      </c>
      <c r="AD533" s="298">
        <f>IFERROR(VLOOKUP(AC533,ACCESSORIES!F:J,5,FALSE),"N/A")</f>
        <v>22</v>
      </c>
      <c r="AE533" s="308" t="s">
        <v>85</v>
      </c>
      <c r="AF533" s="309" t="s">
        <v>85</v>
      </c>
      <c r="AG533" s="308" t="s">
        <v>2999</v>
      </c>
      <c r="AH533" s="308" t="s">
        <v>85</v>
      </c>
      <c r="AI533" s="299" t="str">
        <f>IFERROR(VLOOKUP(AH533,ACCESSORIES!F:J,5,FALSE),"N/A")</f>
        <v>N/A</v>
      </c>
      <c r="AJ533" s="309" t="s">
        <v>266</v>
      </c>
      <c r="AK533" s="309" t="s">
        <v>85</v>
      </c>
      <c r="AL533" s="40" t="str">
        <f>IFERROR(VLOOKUP(AK533,ACCESSORIES!F:J,5,FALSE),"N/A")</f>
        <v>N/A</v>
      </c>
      <c r="AM533" s="309" t="s">
        <v>85</v>
      </c>
      <c r="AN533" s="309">
        <v>14.1</v>
      </c>
      <c r="AO533" s="309">
        <v>190</v>
      </c>
      <c r="AP533" s="309">
        <v>3</v>
      </c>
      <c r="AQ533" s="309">
        <v>4</v>
      </c>
      <c r="AR533" s="309"/>
      <c r="AS533" s="309">
        <v>12</v>
      </c>
      <c r="AT533" s="309"/>
      <c r="AU533" s="309">
        <v>172</v>
      </c>
      <c r="AV533" s="309">
        <v>75</v>
      </c>
      <c r="AW533" s="309">
        <v>45</v>
      </c>
      <c r="AX533" s="81"/>
      <c r="AY533" s="309"/>
      <c r="AZ533" s="310" t="s">
        <v>3343</v>
      </c>
      <c r="BA533" s="98">
        <f>IFERROR(VLOOKUP(AZ533,ACCESSORIES!F:J,5,FALSE),"N/A")</f>
        <v>101.2</v>
      </c>
      <c r="BB533" s="99" t="s">
        <v>1520</v>
      </c>
      <c r="BC533" s="98">
        <f>IFERROR(VLOOKUP(BB533,ACCESSORIES!F:J,5,FALSE),"N/A")</f>
        <v>11</v>
      </c>
      <c r="BD533" s="310">
        <v>23.3</v>
      </c>
      <c r="BE533" s="309">
        <v>17.624671916010509</v>
      </c>
      <c r="BF533" s="309">
        <v>17.624671916010509</v>
      </c>
      <c r="BG533" s="309">
        <v>9.947506561679786</v>
      </c>
      <c r="BH533" s="379">
        <f t="shared" si="37"/>
        <v>5.0635775629629662E-2</v>
      </c>
      <c r="BI533" s="303">
        <v>48</v>
      </c>
      <c r="BJ533" s="309" t="s">
        <v>3532</v>
      </c>
      <c r="BK533" s="80" t="s">
        <v>4050</v>
      </c>
      <c r="BL533" s="309" t="s">
        <v>2818</v>
      </c>
      <c r="BM533" s="309" t="s">
        <v>2862</v>
      </c>
      <c r="BN533" s="309" t="s">
        <v>2863</v>
      </c>
      <c r="BO533" s="309" t="s">
        <v>2853</v>
      </c>
      <c r="BP533" s="309" t="s">
        <v>2864</v>
      </c>
      <c r="BQ533" s="309"/>
      <c r="BR533" s="309"/>
      <c r="BS533" s="309"/>
      <c r="BT533" s="309"/>
      <c r="BU533" s="309"/>
      <c r="BV533" s="309"/>
      <c r="BW533" s="309" t="s">
        <v>2529</v>
      </c>
      <c r="BX533" s="309"/>
      <c r="BY533" s="309" t="s">
        <v>2530</v>
      </c>
      <c r="BZ533" s="324" t="str">
        <f t="shared" si="33"/>
        <v>DISCONTINUED - MR401 UTV Beadlock, 15x7, 4+3/+13mm Offset, 4x110, 80.3mm Centerbore, Matte Black, w/ BH-H24100</v>
      </c>
      <c r="CA533" s="324" t="s">
        <v>3878</v>
      </c>
      <c r="CB533" s="324" t="s">
        <v>3879</v>
      </c>
      <c r="CC533" s="313" t="str">
        <f t="shared" si="35"/>
        <v>UTV (4XX)</v>
      </c>
    </row>
    <row r="534" spans="1:81" s="301" customFormat="1" ht="15.75" customHeight="1">
      <c r="A534" s="22">
        <f t="shared" si="34"/>
        <v>531</v>
      </c>
      <c r="B534" s="99" t="s">
        <v>84</v>
      </c>
      <c r="C534" s="29" t="s">
        <v>1089</v>
      </c>
      <c r="D534" s="303" t="s">
        <v>2352</v>
      </c>
      <c r="E534" s="304" t="s">
        <v>3994</v>
      </c>
      <c r="F534" s="304"/>
      <c r="G534" s="304"/>
      <c r="H534" s="363" t="s">
        <v>788</v>
      </c>
      <c r="I534" s="336">
        <v>41640</v>
      </c>
      <c r="J534" s="302">
        <v>43790</v>
      </c>
      <c r="K534" s="293" t="s">
        <v>1274</v>
      </c>
      <c r="L534" s="305">
        <v>143.38999999999999</v>
      </c>
      <c r="M534" s="295"/>
      <c r="N534" s="295"/>
      <c r="O534" s="303">
        <v>14</v>
      </c>
      <c r="P534" s="8">
        <v>7</v>
      </c>
      <c r="Q534" s="29" t="s">
        <v>1746</v>
      </c>
      <c r="R534" s="303">
        <v>4</v>
      </c>
      <c r="S534" s="303">
        <v>156</v>
      </c>
      <c r="T534" s="306">
        <v>38</v>
      </c>
      <c r="U534" s="331">
        <v>5.3</v>
      </c>
      <c r="V534" s="303" t="s">
        <v>186</v>
      </c>
      <c r="W534" s="311">
        <v>132</v>
      </c>
      <c r="X534" s="307">
        <v>14.4</v>
      </c>
      <c r="Y534" s="306">
        <v>1600</v>
      </c>
      <c r="Z534" s="306" t="s">
        <v>2294</v>
      </c>
      <c r="AA534" s="306" t="s">
        <v>2987</v>
      </c>
      <c r="AB534" s="296" t="str">
        <f t="shared" si="36"/>
        <v>14x7, 4x156, 38 OS</v>
      </c>
      <c r="AC534" s="308" t="s">
        <v>1803</v>
      </c>
      <c r="AD534" s="298">
        <f>IFERROR(VLOOKUP(AC534,ACCESSORIES!F:J,5,FALSE),"N/A")</f>
        <v>22</v>
      </c>
      <c r="AE534" s="308" t="s">
        <v>85</v>
      </c>
      <c r="AF534" s="309" t="s">
        <v>1894</v>
      </c>
      <c r="AG534" s="308" t="s">
        <v>85</v>
      </c>
      <c r="AH534" s="308" t="s">
        <v>1541</v>
      </c>
      <c r="AI534" s="299">
        <f>IFERROR(VLOOKUP(AH534,ACCESSORIES!F:J,5,FALSE),"N/A")</f>
        <v>1.1000000000000001</v>
      </c>
      <c r="AJ534" s="309" t="s">
        <v>266</v>
      </c>
      <c r="AK534" s="309" t="s">
        <v>85</v>
      </c>
      <c r="AL534" s="40" t="str">
        <f>IFERROR(VLOOKUP(AK534,ACCESSORIES!F:J,5,FALSE),"N/A")</f>
        <v>N/A</v>
      </c>
      <c r="AM534" s="309" t="s">
        <v>85</v>
      </c>
      <c r="AN534" s="309">
        <v>14.1</v>
      </c>
      <c r="AO534" s="309">
        <v>185</v>
      </c>
      <c r="AP534" s="309">
        <v>3</v>
      </c>
      <c r="AQ534" s="309">
        <v>10</v>
      </c>
      <c r="AR534" s="309"/>
      <c r="AS534" s="309">
        <v>3</v>
      </c>
      <c r="AT534" s="309"/>
      <c r="AU534" s="309">
        <v>156</v>
      </c>
      <c r="AV534" s="309">
        <v>68</v>
      </c>
      <c r="AW534" s="309">
        <v>51</v>
      </c>
      <c r="AX534" s="81"/>
      <c r="AY534" s="309"/>
      <c r="AZ534" s="310" t="s">
        <v>85</v>
      </c>
      <c r="BA534" s="98" t="str">
        <f>IFERROR(VLOOKUP(AZ534,ACCESSORIES!F:J,5,FALSE),"N/A")</f>
        <v>N/A</v>
      </c>
      <c r="BB534" s="99" t="s">
        <v>85</v>
      </c>
      <c r="BC534" s="98" t="str">
        <f>IFERROR(VLOOKUP(BB534,ACCESSORIES!F:J,5,FALSE),"N/A")</f>
        <v>N/A</v>
      </c>
      <c r="BD534" s="310">
        <v>17.899999999999999</v>
      </c>
      <c r="BE534" s="309">
        <v>16.909448818897637</v>
      </c>
      <c r="BF534" s="309">
        <v>16.909448818897637</v>
      </c>
      <c r="BG534" s="309">
        <v>9.6948818897637903</v>
      </c>
      <c r="BH534" s="379">
        <f t="shared" si="37"/>
        <v>4.5425799062500029E-2</v>
      </c>
      <c r="BI534" s="303">
        <v>48</v>
      </c>
      <c r="BJ534" s="309" t="s">
        <v>3532</v>
      </c>
      <c r="BK534" s="80" t="s">
        <v>4050</v>
      </c>
      <c r="BL534" s="309" t="s">
        <v>2818</v>
      </c>
      <c r="BM534" s="309" t="s">
        <v>2865</v>
      </c>
      <c r="BN534" s="309" t="s">
        <v>2868</v>
      </c>
      <c r="BO534" s="309" t="s">
        <v>1156</v>
      </c>
      <c r="BP534" s="309" t="s">
        <v>2866</v>
      </c>
      <c r="BQ534" s="309"/>
      <c r="BR534" s="309"/>
      <c r="BS534" s="309"/>
      <c r="BT534" s="309"/>
      <c r="BU534" s="309"/>
      <c r="BV534" s="309"/>
      <c r="BW534" s="309" t="s">
        <v>2541</v>
      </c>
      <c r="BX534" s="309"/>
      <c r="BY534" s="309" t="s">
        <v>2542</v>
      </c>
      <c r="BZ534" s="324" t="str">
        <f t="shared" si="33"/>
        <v>DISCONTINUED - MR403 Mesh UTV, 14x7, 5+2/+38mm Offset, 4x156, 132mm Centerbore, Matte Black</v>
      </c>
      <c r="CA534" s="324" t="s">
        <v>3878</v>
      </c>
      <c r="CB534" s="324" t="s">
        <v>3879</v>
      </c>
      <c r="CC534" s="313" t="str">
        <f t="shared" si="35"/>
        <v>UTV (4XX)</v>
      </c>
    </row>
    <row r="535" spans="1:81" s="301" customFormat="1" ht="15.75" customHeight="1">
      <c r="A535" s="22">
        <f t="shared" si="34"/>
        <v>532</v>
      </c>
      <c r="B535" s="99" t="s">
        <v>84</v>
      </c>
      <c r="C535" s="29" t="s">
        <v>1495</v>
      </c>
      <c r="D535" s="303" t="s">
        <v>1496</v>
      </c>
      <c r="E535" s="304" t="s">
        <v>3011</v>
      </c>
      <c r="F535" s="304"/>
      <c r="G535" s="304"/>
      <c r="H535" s="363">
        <v>191682014734</v>
      </c>
      <c r="I535" s="336">
        <v>43101</v>
      </c>
      <c r="J535" s="302">
        <v>43795</v>
      </c>
      <c r="K535" s="293" t="s">
        <v>1274</v>
      </c>
      <c r="L535" s="305"/>
      <c r="M535" s="295"/>
      <c r="N535" s="295"/>
      <c r="O535" s="303"/>
      <c r="P535" s="8"/>
      <c r="Q535" s="29"/>
      <c r="R535" s="303"/>
      <c r="S535" s="303"/>
      <c r="T535" s="306"/>
      <c r="U535" s="331"/>
      <c r="V535" s="303"/>
      <c r="W535" s="311"/>
      <c r="X535" s="307"/>
      <c r="Y535" s="306"/>
      <c r="Z535" s="306"/>
      <c r="AA535" s="306"/>
      <c r="AB535" s="296"/>
      <c r="AC535" s="308"/>
      <c r="AD535" s="298" t="str">
        <f>IFERROR(VLOOKUP(AC535,ACCESSORIES!F:J,5,FALSE),"N/A")</f>
        <v>N/A</v>
      </c>
      <c r="AE535" s="308"/>
      <c r="AF535" s="309"/>
      <c r="AG535" s="308"/>
      <c r="AH535" s="308"/>
      <c r="AI535" s="299" t="str">
        <f>IFERROR(VLOOKUP(AH535,ACCESSORIES!F:J,5,FALSE),"N/A")</f>
        <v>N/A</v>
      </c>
      <c r="AJ535" s="309"/>
      <c r="AK535" s="309"/>
      <c r="AL535" s="40" t="str">
        <f>IFERROR(VLOOKUP(AK535,ACCESSORIES!F:J,5,FALSE),"N/A")</f>
        <v>N/A</v>
      </c>
      <c r="AM535" s="309"/>
      <c r="AN535" s="309"/>
      <c r="AO535" s="309"/>
      <c r="AP535" s="309"/>
      <c r="AQ535" s="309"/>
      <c r="AR535" s="309"/>
      <c r="AS535" s="309"/>
      <c r="AT535" s="309"/>
      <c r="AU535" s="309"/>
      <c r="AV535" s="309"/>
      <c r="AW535" s="309"/>
      <c r="AX535" s="81"/>
      <c r="AY535" s="309"/>
      <c r="AZ535" s="310"/>
      <c r="BA535" s="98" t="str">
        <f>IFERROR(VLOOKUP(AZ535,ACCESSORIES!F:J,5,FALSE),"N/A")</f>
        <v>N/A</v>
      </c>
      <c r="BB535" s="99"/>
      <c r="BC535" s="98" t="str">
        <f>IFERROR(VLOOKUP(BB535,ACCESSORIES!F:J,5,FALSE),"N/A")</f>
        <v>N/A</v>
      </c>
      <c r="BD535" s="310"/>
      <c r="BE535" s="309"/>
      <c r="BF535" s="309"/>
      <c r="BG535" s="309"/>
      <c r="BH535" s="379">
        <f t="shared" si="37"/>
        <v>0</v>
      </c>
      <c r="BI535" s="303"/>
      <c r="BJ535" s="309"/>
      <c r="BK535" s="80" t="s">
        <v>3999</v>
      </c>
      <c r="BL535" s="309" t="s">
        <v>3087</v>
      </c>
      <c r="BM535" s="309"/>
      <c r="BN535" s="309"/>
      <c r="BO535" s="309"/>
      <c r="BP535" s="309"/>
      <c r="BQ535" s="309"/>
      <c r="BR535" s="309"/>
      <c r="BS535" s="309"/>
      <c r="BT535" s="309"/>
      <c r="BU535" s="309"/>
      <c r="BV535" s="309"/>
      <c r="BW535" s="309"/>
      <c r="BX535" s="309"/>
      <c r="BY535" s="309"/>
      <c r="BZ535" s="324" t="s">
        <v>4583</v>
      </c>
      <c r="CA535" s="324" t="s">
        <v>3880</v>
      </c>
      <c r="CB535" s="324" t="s">
        <v>3881</v>
      </c>
      <c r="CC535" s="313" t="str">
        <f t="shared" si="35"/>
        <v>LUG KIT</v>
      </c>
    </row>
    <row r="536" spans="1:81" s="301" customFormat="1" ht="15.75" customHeight="1">
      <c r="A536" s="22">
        <f t="shared" si="34"/>
        <v>533</v>
      </c>
      <c r="B536" s="99" t="s">
        <v>84</v>
      </c>
      <c r="C536" s="29" t="s">
        <v>1495</v>
      </c>
      <c r="D536" s="303" t="s">
        <v>1496</v>
      </c>
      <c r="E536" s="304" t="s">
        <v>1734</v>
      </c>
      <c r="F536" s="304"/>
      <c r="G536" s="304"/>
      <c r="H536" s="363">
        <v>191682011450</v>
      </c>
      <c r="I536" s="336">
        <v>43101</v>
      </c>
      <c r="J536" s="302">
        <v>43795</v>
      </c>
      <c r="K536" s="293" t="s">
        <v>1274</v>
      </c>
      <c r="L536" s="305">
        <v>66</v>
      </c>
      <c r="M536" s="295"/>
      <c r="N536" s="295"/>
      <c r="O536" s="303"/>
      <c r="P536" s="8"/>
      <c r="Q536" s="29"/>
      <c r="R536" s="303"/>
      <c r="S536" s="303"/>
      <c r="T536" s="306"/>
      <c r="U536" s="331"/>
      <c r="V536" s="303"/>
      <c r="W536" s="311"/>
      <c r="X536" s="307"/>
      <c r="Y536" s="306"/>
      <c r="Z536" s="306"/>
      <c r="AA536" s="306"/>
      <c r="AB536" s="296"/>
      <c r="AC536" s="308"/>
      <c r="AD536" s="298" t="str">
        <f>IFERROR(VLOOKUP(AC536,ACCESSORIES!F:J,5,FALSE),"N/A")</f>
        <v>N/A</v>
      </c>
      <c r="AE536" s="308"/>
      <c r="AF536" s="309"/>
      <c r="AG536" s="308"/>
      <c r="AH536" s="308"/>
      <c r="AI536" s="299" t="str">
        <f>IFERROR(VLOOKUP(AH536,ACCESSORIES!F:J,5,FALSE),"N/A")</f>
        <v>N/A</v>
      </c>
      <c r="AJ536" s="309"/>
      <c r="AK536" s="309"/>
      <c r="AL536" s="40" t="str">
        <f>IFERROR(VLOOKUP(AK536,ACCESSORIES!F:J,5,FALSE),"N/A")</f>
        <v>N/A</v>
      </c>
      <c r="AM536" s="309"/>
      <c r="AN536" s="309"/>
      <c r="AO536" s="309"/>
      <c r="AP536" s="309"/>
      <c r="AQ536" s="309"/>
      <c r="AR536" s="309"/>
      <c r="AS536" s="309"/>
      <c r="AT536" s="309"/>
      <c r="AU536" s="309"/>
      <c r="AV536" s="309"/>
      <c r="AW536" s="309"/>
      <c r="AX536" s="81"/>
      <c r="AY536" s="309"/>
      <c r="AZ536" s="310"/>
      <c r="BA536" s="98" t="str">
        <f>IFERROR(VLOOKUP(AZ536,ACCESSORIES!F:J,5,FALSE),"N/A")</f>
        <v>N/A</v>
      </c>
      <c r="BB536" s="99"/>
      <c r="BC536" s="98" t="str">
        <f>IFERROR(VLOOKUP(BB536,ACCESSORIES!F:J,5,FALSE),"N/A")</f>
        <v>N/A</v>
      </c>
      <c r="BD536" s="310"/>
      <c r="BE536" s="309"/>
      <c r="BF536" s="309"/>
      <c r="BG536" s="309"/>
      <c r="BH536" s="379">
        <f t="shared" si="37"/>
        <v>0</v>
      </c>
      <c r="BI536" s="303"/>
      <c r="BJ536" s="309"/>
      <c r="BK536" s="80" t="s">
        <v>3999</v>
      </c>
      <c r="BL536" s="309" t="s">
        <v>1829</v>
      </c>
      <c r="BM536" s="309"/>
      <c r="BN536" s="309"/>
      <c r="BO536" s="309"/>
      <c r="BP536" s="309"/>
      <c r="BQ536" s="309"/>
      <c r="BR536" s="309"/>
      <c r="BS536" s="309"/>
      <c r="BT536" s="309"/>
      <c r="BU536" s="309"/>
      <c r="BV536" s="309"/>
      <c r="BW536" s="309"/>
      <c r="BX536" s="309"/>
      <c r="BY536" s="309"/>
      <c r="BZ536" s="324" t="s">
        <v>4591</v>
      </c>
      <c r="CA536" s="324" t="s">
        <v>3880</v>
      </c>
      <c r="CB536" s="324" t="s">
        <v>3881</v>
      </c>
      <c r="CC536" s="313" t="str">
        <f t="shared" si="35"/>
        <v>LUG KIT</v>
      </c>
    </row>
    <row r="537" spans="1:81" s="301" customFormat="1" ht="15.75" customHeight="1">
      <c r="A537" s="22">
        <f t="shared" si="34"/>
        <v>534</v>
      </c>
      <c r="B537" s="99" t="s">
        <v>84</v>
      </c>
      <c r="C537" s="29" t="s">
        <v>1495</v>
      </c>
      <c r="D537" s="303" t="s">
        <v>1496</v>
      </c>
      <c r="E537" s="304" t="s">
        <v>1921</v>
      </c>
      <c r="F537" s="304"/>
      <c r="G537" s="304"/>
      <c r="H537" s="363">
        <v>191682011467</v>
      </c>
      <c r="I537" s="336">
        <v>43101</v>
      </c>
      <c r="J537" s="302">
        <v>43795</v>
      </c>
      <c r="K537" s="293" t="s">
        <v>1274</v>
      </c>
      <c r="L537" s="305">
        <v>66</v>
      </c>
      <c r="M537" s="295"/>
      <c r="N537" s="295"/>
      <c r="O537" s="303"/>
      <c r="P537" s="8"/>
      <c r="Q537" s="29"/>
      <c r="R537" s="303"/>
      <c r="S537" s="303"/>
      <c r="T537" s="306"/>
      <c r="U537" s="331"/>
      <c r="V537" s="303"/>
      <c r="W537" s="311"/>
      <c r="X537" s="307"/>
      <c r="Y537" s="306"/>
      <c r="Z537" s="306"/>
      <c r="AA537" s="306"/>
      <c r="AB537" s="296"/>
      <c r="AC537" s="308"/>
      <c r="AD537" s="298" t="str">
        <f>IFERROR(VLOOKUP(AC537,ACCESSORIES!F:J,5,FALSE),"N/A")</f>
        <v>N/A</v>
      </c>
      <c r="AE537" s="308"/>
      <c r="AF537" s="309"/>
      <c r="AG537" s="308"/>
      <c r="AH537" s="308"/>
      <c r="AI537" s="299" t="str">
        <f>IFERROR(VLOOKUP(AH537,ACCESSORIES!F:J,5,FALSE),"N/A")</f>
        <v>N/A</v>
      </c>
      <c r="AJ537" s="309"/>
      <c r="AK537" s="309"/>
      <c r="AL537" s="40" t="str">
        <f>IFERROR(VLOOKUP(AK537,ACCESSORIES!F:J,5,FALSE),"N/A")</f>
        <v>N/A</v>
      </c>
      <c r="AM537" s="309"/>
      <c r="AN537" s="309"/>
      <c r="AO537" s="309"/>
      <c r="AP537" s="309"/>
      <c r="AQ537" s="309"/>
      <c r="AR537" s="309"/>
      <c r="AS537" s="309"/>
      <c r="AT537" s="309"/>
      <c r="AU537" s="309"/>
      <c r="AV537" s="309"/>
      <c r="AW537" s="309"/>
      <c r="AX537" s="81"/>
      <c r="AY537" s="309"/>
      <c r="AZ537" s="310"/>
      <c r="BA537" s="98" t="str">
        <f>IFERROR(VLOOKUP(AZ537,ACCESSORIES!F:J,5,FALSE),"N/A")</f>
        <v>N/A</v>
      </c>
      <c r="BB537" s="99"/>
      <c r="BC537" s="98" t="str">
        <f>IFERROR(VLOOKUP(BB537,ACCESSORIES!F:J,5,FALSE),"N/A")</f>
        <v>N/A</v>
      </c>
      <c r="BD537" s="310"/>
      <c r="BE537" s="309"/>
      <c r="BF537" s="309"/>
      <c r="BG537" s="309"/>
      <c r="BH537" s="379">
        <f t="shared" si="37"/>
        <v>0</v>
      </c>
      <c r="BI537" s="303"/>
      <c r="BJ537" s="309"/>
      <c r="BK537" s="80" t="s">
        <v>3999</v>
      </c>
      <c r="BL537" s="309" t="s">
        <v>1926</v>
      </c>
      <c r="BM537" s="309"/>
      <c r="BN537" s="309"/>
      <c r="BO537" s="309"/>
      <c r="BP537" s="309"/>
      <c r="BQ537" s="309"/>
      <c r="BR537" s="309"/>
      <c r="BS537" s="309"/>
      <c r="BT537" s="309"/>
      <c r="BU537" s="309"/>
      <c r="BV537" s="309"/>
      <c r="BW537" s="309"/>
      <c r="BX537" s="309"/>
      <c r="BY537" s="309"/>
      <c r="BZ537" s="324" t="s">
        <v>4584</v>
      </c>
      <c r="CA537" s="324" t="s">
        <v>3880</v>
      </c>
      <c r="CB537" s="324" t="s">
        <v>3881</v>
      </c>
      <c r="CC537" s="313" t="str">
        <f t="shared" si="35"/>
        <v>LUG KIT</v>
      </c>
    </row>
    <row r="538" spans="1:81" s="301" customFormat="1" ht="15.75" customHeight="1">
      <c r="A538" s="22">
        <f t="shared" si="34"/>
        <v>535</v>
      </c>
      <c r="B538" s="99" t="s">
        <v>84</v>
      </c>
      <c r="C538" s="29" t="s">
        <v>1495</v>
      </c>
      <c r="D538" s="303" t="s">
        <v>1496</v>
      </c>
      <c r="E538" s="304" t="s">
        <v>1735</v>
      </c>
      <c r="F538" s="304"/>
      <c r="G538" s="304"/>
      <c r="H538" s="363">
        <v>191682011474</v>
      </c>
      <c r="I538" s="336">
        <v>43101</v>
      </c>
      <c r="J538" s="302">
        <v>43795</v>
      </c>
      <c r="K538" s="293" t="s">
        <v>1274</v>
      </c>
      <c r="L538" s="305">
        <v>66</v>
      </c>
      <c r="M538" s="295"/>
      <c r="N538" s="295"/>
      <c r="O538" s="303"/>
      <c r="P538" s="8"/>
      <c r="Q538" s="29"/>
      <c r="R538" s="303"/>
      <c r="S538" s="303"/>
      <c r="T538" s="306"/>
      <c r="U538" s="331"/>
      <c r="V538" s="303"/>
      <c r="W538" s="311"/>
      <c r="X538" s="307"/>
      <c r="Y538" s="306"/>
      <c r="Z538" s="306"/>
      <c r="AA538" s="306"/>
      <c r="AB538" s="296"/>
      <c r="AC538" s="308"/>
      <c r="AD538" s="298" t="str">
        <f>IFERROR(VLOOKUP(AC538,ACCESSORIES!F:J,5,FALSE),"N/A")</f>
        <v>N/A</v>
      </c>
      <c r="AE538" s="308"/>
      <c r="AF538" s="309"/>
      <c r="AG538" s="308"/>
      <c r="AH538" s="308"/>
      <c r="AI538" s="299" t="str">
        <f>IFERROR(VLOOKUP(AH538,ACCESSORIES!F:J,5,FALSE),"N/A")</f>
        <v>N/A</v>
      </c>
      <c r="AJ538" s="309"/>
      <c r="AK538" s="309"/>
      <c r="AL538" s="40" t="str">
        <f>IFERROR(VLOOKUP(AK538,ACCESSORIES!F:J,5,FALSE),"N/A")</f>
        <v>N/A</v>
      </c>
      <c r="AM538" s="309"/>
      <c r="AN538" s="309"/>
      <c r="AO538" s="309"/>
      <c r="AP538" s="309"/>
      <c r="AQ538" s="309"/>
      <c r="AR538" s="309"/>
      <c r="AS538" s="309"/>
      <c r="AT538" s="309"/>
      <c r="AU538" s="309"/>
      <c r="AV538" s="309"/>
      <c r="AW538" s="309"/>
      <c r="AX538" s="81"/>
      <c r="AY538" s="309"/>
      <c r="AZ538" s="310"/>
      <c r="BA538" s="98" t="str">
        <f>IFERROR(VLOOKUP(AZ538,ACCESSORIES!F:J,5,FALSE),"N/A")</f>
        <v>N/A</v>
      </c>
      <c r="BB538" s="99"/>
      <c r="BC538" s="98" t="str">
        <f>IFERROR(VLOOKUP(BB538,ACCESSORIES!F:J,5,FALSE),"N/A")</f>
        <v>N/A</v>
      </c>
      <c r="BD538" s="310"/>
      <c r="BE538" s="309"/>
      <c r="BF538" s="309"/>
      <c r="BG538" s="309"/>
      <c r="BH538" s="379">
        <f t="shared" si="37"/>
        <v>0</v>
      </c>
      <c r="BI538" s="303"/>
      <c r="BJ538" s="309"/>
      <c r="BK538" s="80" t="s">
        <v>3999</v>
      </c>
      <c r="BL538" s="309" t="s">
        <v>1830</v>
      </c>
      <c r="BM538" s="309"/>
      <c r="BN538" s="309"/>
      <c r="BO538" s="309"/>
      <c r="BP538" s="309"/>
      <c r="BQ538" s="309"/>
      <c r="BR538" s="309"/>
      <c r="BS538" s="309"/>
      <c r="BT538" s="309"/>
      <c r="BU538" s="309"/>
      <c r="BV538" s="309"/>
      <c r="BW538" s="309"/>
      <c r="BX538" s="309"/>
      <c r="BY538" s="309"/>
      <c r="BZ538" s="324" t="s">
        <v>4585</v>
      </c>
      <c r="CA538" s="324" t="s">
        <v>3880</v>
      </c>
      <c r="CB538" s="324" t="s">
        <v>3881</v>
      </c>
      <c r="CC538" s="313" t="str">
        <f t="shared" si="35"/>
        <v>LUG KIT</v>
      </c>
    </row>
    <row r="539" spans="1:81" s="301" customFormat="1" ht="15.75" customHeight="1">
      <c r="A539" s="22">
        <f t="shared" si="34"/>
        <v>536</v>
      </c>
      <c r="B539" s="99" t="s">
        <v>84</v>
      </c>
      <c r="C539" s="29" t="s">
        <v>1495</v>
      </c>
      <c r="D539" s="303" t="s">
        <v>1496</v>
      </c>
      <c r="E539" s="304" t="s">
        <v>1922</v>
      </c>
      <c r="F539" s="304"/>
      <c r="G539" s="304"/>
      <c r="H539" s="363">
        <v>191682011498</v>
      </c>
      <c r="I539" s="336">
        <v>43101</v>
      </c>
      <c r="J539" s="302">
        <v>43795</v>
      </c>
      <c r="K539" s="293" t="s">
        <v>1274</v>
      </c>
      <c r="L539" s="305">
        <v>66</v>
      </c>
      <c r="M539" s="295"/>
      <c r="N539" s="295"/>
      <c r="O539" s="303"/>
      <c r="P539" s="8"/>
      <c r="Q539" s="29"/>
      <c r="R539" s="303"/>
      <c r="S539" s="303"/>
      <c r="T539" s="306"/>
      <c r="U539" s="331"/>
      <c r="V539" s="303"/>
      <c r="W539" s="311"/>
      <c r="X539" s="307"/>
      <c r="Y539" s="306"/>
      <c r="Z539" s="306"/>
      <c r="AA539" s="306"/>
      <c r="AB539" s="296"/>
      <c r="AC539" s="308"/>
      <c r="AD539" s="298" t="str">
        <f>IFERROR(VLOOKUP(AC539,ACCESSORIES!F:J,5,FALSE),"N/A")</f>
        <v>N/A</v>
      </c>
      <c r="AE539" s="308"/>
      <c r="AF539" s="309"/>
      <c r="AG539" s="308"/>
      <c r="AH539" s="308"/>
      <c r="AI539" s="299" t="str">
        <f>IFERROR(VLOOKUP(AH539,ACCESSORIES!F:J,5,FALSE),"N/A")</f>
        <v>N/A</v>
      </c>
      <c r="AJ539" s="309"/>
      <c r="AK539" s="309"/>
      <c r="AL539" s="40" t="str">
        <f>IFERROR(VLOOKUP(AK539,ACCESSORIES!F:J,5,FALSE),"N/A")</f>
        <v>N/A</v>
      </c>
      <c r="AM539" s="309"/>
      <c r="AN539" s="309"/>
      <c r="AO539" s="309"/>
      <c r="AP539" s="309"/>
      <c r="AQ539" s="309"/>
      <c r="AR539" s="309"/>
      <c r="AS539" s="309"/>
      <c r="AT539" s="309"/>
      <c r="AU539" s="309"/>
      <c r="AV539" s="309"/>
      <c r="AW539" s="309"/>
      <c r="AX539" s="81"/>
      <c r="AY539" s="309"/>
      <c r="AZ539" s="310"/>
      <c r="BA539" s="98" t="str">
        <f>IFERROR(VLOOKUP(AZ539,ACCESSORIES!F:J,5,FALSE),"N/A")</f>
        <v>N/A</v>
      </c>
      <c r="BB539" s="99"/>
      <c r="BC539" s="98" t="str">
        <f>IFERROR(VLOOKUP(BB539,ACCESSORIES!F:J,5,FALSE),"N/A")</f>
        <v>N/A</v>
      </c>
      <c r="BD539" s="310"/>
      <c r="BE539" s="309"/>
      <c r="BF539" s="309"/>
      <c r="BG539" s="309"/>
      <c r="BH539" s="379">
        <f t="shared" si="37"/>
        <v>0</v>
      </c>
      <c r="BI539" s="303"/>
      <c r="BJ539" s="309"/>
      <c r="BK539" s="80" t="s">
        <v>3999</v>
      </c>
      <c r="BL539" s="309" t="s">
        <v>1927</v>
      </c>
      <c r="BM539" s="309"/>
      <c r="BN539" s="309"/>
      <c r="BO539" s="309"/>
      <c r="BP539" s="309"/>
      <c r="BQ539" s="309"/>
      <c r="BR539" s="309"/>
      <c r="BS539" s="309"/>
      <c r="BT539" s="309"/>
      <c r="BU539" s="309"/>
      <c r="BV539" s="309"/>
      <c r="BW539" s="309"/>
      <c r="BX539" s="309"/>
      <c r="BY539" s="309"/>
      <c r="BZ539" s="324" t="s">
        <v>4586</v>
      </c>
      <c r="CA539" s="324" t="s">
        <v>3880</v>
      </c>
      <c r="CB539" s="324" t="s">
        <v>3881</v>
      </c>
      <c r="CC539" s="313" t="str">
        <f t="shared" si="35"/>
        <v>LUG KIT</v>
      </c>
    </row>
    <row r="540" spans="1:81" s="301" customFormat="1" ht="15.75" customHeight="1">
      <c r="A540" s="22">
        <f t="shared" si="34"/>
        <v>537</v>
      </c>
      <c r="B540" s="99" t="s">
        <v>84</v>
      </c>
      <c r="C540" s="29" t="s">
        <v>1495</v>
      </c>
      <c r="D540" s="303" t="s">
        <v>1496</v>
      </c>
      <c r="E540" s="304" t="s">
        <v>1736</v>
      </c>
      <c r="F540" s="304"/>
      <c r="G540" s="304"/>
      <c r="H540" s="363">
        <v>191682011504</v>
      </c>
      <c r="I540" s="336">
        <v>43101</v>
      </c>
      <c r="J540" s="302">
        <v>43795</v>
      </c>
      <c r="K540" s="293" t="s">
        <v>1274</v>
      </c>
      <c r="L540" s="305">
        <v>66</v>
      </c>
      <c r="M540" s="295"/>
      <c r="N540" s="295"/>
      <c r="O540" s="303"/>
      <c r="P540" s="8"/>
      <c r="Q540" s="29"/>
      <c r="R540" s="303"/>
      <c r="S540" s="303"/>
      <c r="T540" s="306"/>
      <c r="U540" s="331"/>
      <c r="V540" s="303"/>
      <c r="W540" s="311"/>
      <c r="X540" s="307"/>
      <c r="Y540" s="306"/>
      <c r="Z540" s="306"/>
      <c r="AA540" s="306"/>
      <c r="AB540" s="296"/>
      <c r="AC540" s="308"/>
      <c r="AD540" s="298" t="str">
        <f>IFERROR(VLOOKUP(AC540,ACCESSORIES!F:J,5,FALSE),"N/A")</f>
        <v>N/A</v>
      </c>
      <c r="AE540" s="308"/>
      <c r="AF540" s="309"/>
      <c r="AG540" s="308"/>
      <c r="AH540" s="308"/>
      <c r="AI540" s="299" t="str">
        <f>IFERROR(VLOOKUP(AH540,ACCESSORIES!F:J,5,FALSE),"N/A")</f>
        <v>N/A</v>
      </c>
      <c r="AJ540" s="309"/>
      <c r="AK540" s="309"/>
      <c r="AL540" s="40" t="str">
        <f>IFERROR(VLOOKUP(AK540,ACCESSORIES!F:J,5,FALSE),"N/A")</f>
        <v>N/A</v>
      </c>
      <c r="AM540" s="309"/>
      <c r="AN540" s="309"/>
      <c r="AO540" s="309"/>
      <c r="AP540" s="309"/>
      <c r="AQ540" s="309"/>
      <c r="AR540" s="309"/>
      <c r="AS540" s="309"/>
      <c r="AT540" s="309"/>
      <c r="AU540" s="309"/>
      <c r="AV540" s="309"/>
      <c r="AW540" s="309"/>
      <c r="AX540" s="81"/>
      <c r="AY540" s="309"/>
      <c r="AZ540" s="310"/>
      <c r="BA540" s="98" t="str">
        <f>IFERROR(VLOOKUP(AZ540,ACCESSORIES!F:J,5,FALSE),"N/A")</f>
        <v>N/A</v>
      </c>
      <c r="BB540" s="99"/>
      <c r="BC540" s="98" t="str">
        <f>IFERROR(VLOOKUP(BB540,ACCESSORIES!F:J,5,FALSE),"N/A")</f>
        <v>N/A</v>
      </c>
      <c r="BD540" s="310"/>
      <c r="BE540" s="309"/>
      <c r="BF540" s="309"/>
      <c r="BG540" s="309"/>
      <c r="BH540" s="379">
        <f t="shared" si="37"/>
        <v>0</v>
      </c>
      <c r="BI540" s="303"/>
      <c r="BJ540" s="309"/>
      <c r="BK540" s="80" t="s">
        <v>3999</v>
      </c>
      <c r="BL540" s="309" t="s">
        <v>1832</v>
      </c>
      <c r="BM540" s="309"/>
      <c r="BN540" s="309"/>
      <c r="BO540" s="309"/>
      <c r="BP540" s="309"/>
      <c r="BQ540" s="309"/>
      <c r="BR540" s="309"/>
      <c r="BS540" s="309"/>
      <c r="BT540" s="309"/>
      <c r="BU540" s="309"/>
      <c r="BV540" s="309"/>
      <c r="BW540" s="309"/>
      <c r="BX540" s="309"/>
      <c r="BY540" s="309"/>
      <c r="BZ540" s="324" t="s">
        <v>4587</v>
      </c>
      <c r="CA540" s="324" t="s">
        <v>3880</v>
      </c>
      <c r="CB540" s="324" t="s">
        <v>3881</v>
      </c>
      <c r="CC540" s="313" t="str">
        <f t="shared" si="35"/>
        <v>LUG KIT</v>
      </c>
    </row>
    <row r="541" spans="1:81" s="301" customFormat="1" ht="15.75" customHeight="1">
      <c r="A541" s="22">
        <f t="shared" si="34"/>
        <v>538</v>
      </c>
      <c r="B541" s="99" t="s">
        <v>84</v>
      </c>
      <c r="C541" s="29" t="s">
        <v>1495</v>
      </c>
      <c r="D541" s="303" t="s">
        <v>1496</v>
      </c>
      <c r="E541" s="304" t="s">
        <v>1923</v>
      </c>
      <c r="F541" s="304"/>
      <c r="G541" s="304"/>
      <c r="H541" s="363">
        <v>191682011511</v>
      </c>
      <c r="I541" s="336">
        <v>43101</v>
      </c>
      <c r="J541" s="302">
        <v>43795</v>
      </c>
      <c r="K541" s="293" t="s">
        <v>1274</v>
      </c>
      <c r="L541" s="305">
        <v>77</v>
      </c>
      <c r="M541" s="295"/>
      <c r="N541" s="295"/>
      <c r="O541" s="303"/>
      <c r="P541" s="8"/>
      <c r="Q541" s="29"/>
      <c r="R541" s="303"/>
      <c r="S541" s="303"/>
      <c r="T541" s="306"/>
      <c r="U541" s="331"/>
      <c r="V541" s="303"/>
      <c r="W541" s="311"/>
      <c r="X541" s="307"/>
      <c r="Y541" s="306"/>
      <c r="Z541" s="306"/>
      <c r="AA541" s="306"/>
      <c r="AB541" s="296"/>
      <c r="AC541" s="308"/>
      <c r="AD541" s="298" t="str">
        <f>IFERROR(VLOOKUP(AC541,ACCESSORIES!F:J,5,FALSE),"N/A")</f>
        <v>N/A</v>
      </c>
      <c r="AE541" s="308"/>
      <c r="AF541" s="309"/>
      <c r="AG541" s="308"/>
      <c r="AH541" s="308"/>
      <c r="AI541" s="299" t="str">
        <f>IFERROR(VLOOKUP(AH541,ACCESSORIES!F:J,5,FALSE),"N/A")</f>
        <v>N/A</v>
      </c>
      <c r="AJ541" s="309"/>
      <c r="AK541" s="309"/>
      <c r="AL541" s="40" t="str">
        <f>IFERROR(VLOOKUP(AK541,ACCESSORIES!F:J,5,FALSE),"N/A")</f>
        <v>N/A</v>
      </c>
      <c r="AM541" s="309"/>
      <c r="AN541" s="309"/>
      <c r="AO541" s="309"/>
      <c r="AP541" s="309"/>
      <c r="AQ541" s="309"/>
      <c r="AR541" s="309"/>
      <c r="AS541" s="309"/>
      <c r="AT541" s="309"/>
      <c r="AU541" s="309"/>
      <c r="AV541" s="309"/>
      <c r="AW541" s="309"/>
      <c r="AX541" s="81"/>
      <c r="AY541" s="309"/>
      <c r="AZ541" s="310"/>
      <c r="BA541" s="98" t="str">
        <f>IFERROR(VLOOKUP(AZ541,ACCESSORIES!F:J,5,FALSE),"N/A")</f>
        <v>N/A</v>
      </c>
      <c r="BB541" s="99"/>
      <c r="BC541" s="98" t="str">
        <f>IFERROR(VLOOKUP(BB541,ACCESSORIES!F:J,5,FALSE),"N/A")</f>
        <v>N/A</v>
      </c>
      <c r="BD541" s="310"/>
      <c r="BE541" s="309"/>
      <c r="BF541" s="309"/>
      <c r="BG541" s="309"/>
      <c r="BH541" s="379">
        <f t="shared" si="37"/>
        <v>0</v>
      </c>
      <c r="BI541" s="303"/>
      <c r="BJ541" s="309"/>
      <c r="BK541" s="80" t="s">
        <v>3999</v>
      </c>
      <c r="BL541" s="309" t="s">
        <v>1928</v>
      </c>
      <c r="BM541" s="309"/>
      <c r="BN541" s="309"/>
      <c r="BO541" s="309"/>
      <c r="BP541" s="309"/>
      <c r="BQ541" s="309"/>
      <c r="BR541" s="309"/>
      <c r="BS541" s="309"/>
      <c r="BT541" s="309"/>
      <c r="BU541" s="309"/>
      <c r="BV541" s="309"/>
      <c r="BW541" s="309"/>
      <c r="BX541" s="309"/>
      <c r="BY541" s="309"/>
      <c r="BZ541" s="324" t="s">
        <v>4588</v>
      </c>
      <c r="CA541" s="324" t="s">
        <v>3880</v>
      </c>
      <c r="CB541" s="324" t="s">
        <v>3881</v>
      </c>
      <c r="CC541" s="313" t="str">
        <f t="shared" si="35"/>
        <v>LUG KIT</v>
      </c>
    </row>
    <row r="542" spans="1:81" s="301" customFormat="1" ht="15.75" customHeight="1">
      <c r="A542" s="22">
        <f t="shared" si="34"/>
        <v>539</v>
      </c>
      <c r="B542" s="99" t="s">
        <v>84</v>
      </c>
      <c r="C542" s="29" t="s">
        <v>1495</v>
      </c>
      <c r="D542" s="303" t="s">
        <v>1496</v>
      </c>
      <c r="E542" s="304" t="s">
        <v>1925</v>
      </c>
      <c r="F542" s="304"/>
      <c r="G542" s="304"/>
      <c r="H542" s="363">
        <v>191682011535</v>
      </c>
      <c r="I542" s="336">
        <v>43101</v>
      </c>
      <c r="J542" s="302">
        <v>43795</v>
      </c>
      <c r="K542" s="293" t="s">
        <v>1274</v>
      </c>
      <c r="L542" s="305">
        <v>77</v>
      </c>
      <c r="M542" s="295"/>
      <c r="N542" s="295"/>
      <c r="O542" s="303"/>
      <c r="P542" s="8"/>
      <c r="Q542" s="29"/>
      <c r="R542" s="303"/>
      <c r="S542" s="303"/>
      <c r="T542" s="306"/>
      <c r="U542" s="331"/>
      <c r="V542" s="303"/>
      <c r="W542" s="311"/>
      <c r="X542" s="307"/>
      <c r="Y542" s="306"/>
      <c r="Z542" s="306"/>
      <c r="AA542" s="306"/>
      <c r="AB542" s="296"/>
      <c r="AC542" s="308"/>
      <c r="AD542" s="298" t="str">
        <f>IFERROR(VLOOKUP(AC542,ACCESSORIES!F:J,5,FALSE),"N/A")</f>
        <v>N/A</v>
      </c>
      <c r="AE542" s="308"/>
      <c r="AF542" s="309"/>
      <c r="AG542" s="308"/>
      <c r="AH542" s="308"/>
      <c r="AI542" s="299" t="str">
        <f>IFERROR(VLOOKUP(AH542,ACCESSORIES!F:J,5,FALSE),"N/A")</f>
        <v>N/A</v>
      </c>
      <c r="AJ542" s="309"/>
      <c r="AK542" s="309"/>
      <c r="AL542" s="40" t="str">
        <f>IFERROR(VLOOKUP(AK542,ACCESSORIES!F:J,5,FALSE),"N/A")</f>
        <v>N/A</v>
      </c>
      <c r="AM542" s="309"/>
      <c r="AN542" s="309"/>
      <c r="AO542" s="309"/>
      <c r="AP542" s="309"/>
      <c r="AQ542" s="309"/>
      <c r="AR542" s="309"/>
      <c r="AS542" s="309"/>
      <c r="AT542" s="309"/>
      <c r="AU542" s="309"/>
      <c r="AV542" s="309"/>
      <c r="AW542" s="309"/>
      <c r="AX542" s="81"/>
      <c r="AY542" s="309"/>
      <c r="AZ542" s="310"/>
      <c r="BA542" s="98" t="str">
        <f>IFERROR(VLOOKUP(AZ542,ACCESSORIES!F:J,5,FALSE),"N/A")</f>
        <v>N/A</v>
      </c>
      <c r="BB542" s="99"/>
      <c r="BC542" s="98" t="str">
        <f>IFERROR(VLOOKUP(BB542,ACCESSORIES!F:J,5,FALSE),"N/A")</f>
        <v>N/A</v>
      </c>
      <c r="BD542" s="310"/>
      <c r="BE542" s="309"/>
      <c r="BF542" s="309"/>
      <c r="BG542" s="309"/>
      <c r="BH542" s="379">
        <f t="shared" si="37"/>
        <v>0</v>
      </c>
      <c r="BI542" s="303"/>
      <c r="BJ542" s="309"/>
      <c r="BK542" s="80" t="s">
        <v>3999</v>
      </c>
      <c r="BL542" s="309" t="s">
        <v>1930</v>
      </c>
      <c r="BM542" s="309"/>
      <c r="BN542" s="309"/>
      <c r="BO542" s="309"/>
      <c r="BP542" s="309"/>
      <c r="BQ542" s="309"/>
      <c r="BR542" s="309"/>
      <c r="BS542" s="309"/>
      <c r="BT542" s="309"/>
      <c r="BU542" s="309"/>
      <c r="BV542" s="309"/>
      <c r="BW542" s="309"/>
      <c r="BX542" s="309"/>
      <c r="BY542" s="309"/>
      <c r="BZ542" s="324" t="s">
        <v>4590</v>
      </c>
      <c r="CA542" s="324" t="s">
        <v>3880</v>
      </c>
      <c r="CB542" s="324" t="s">
        <v>3881</v>
      </c>
      <c r="CC542" s="313" t="str">
        <f t="shared" si="35"/>
        <v>LUG KIT</v>
      </c>
    </row>
    <row r="543" spans="1:81" s="301" customFormat="1" ht="15.75" customHeight="1">
      <c r="A543" s="22">
        <f t="shared" si="34"/>
        <v>540</v>
      </c>
      <c r="B543" s="99" t="s">
        <v>84</v>
      </c>
      <c r="C543" s="29" t="s">
        <v>1481</v>
      </c>
      <c r="D543" s="303" t="s">
        <v>1482</v>
      </c>
      <c r="E543" s="304" t="s">
        <v>1816</v>
      </c>
      <c r="F543" s="304"/>
      <c r="G543" s="304"/>
      <c r="H543" s="363">
        <v>191682011627</v>
      </c>
      <c r="I543" s="336">
        <v>41275</v>
      </c>
      <c r="J543" s="302">
        <v>43819</v>
      </c>
      <c r="K543" s="293" t="s">
        <v>1274</v>
      </c>
      <c r="L543" s="305">
        <v>172.5</v>
      </c>
      <c r="M543" s="295"/>
      <c r="N543" s="295"/>
      <c r="O543" s="303"/>
      <c r="P543" s="8"/>
      <c r="Q543" s="29"/>
      <c r="R543" s="303"/>
      <c r="S543" s="303"/>
      <c r="T543" s="306"/>
      <c r="U543" s="331"/>
      <c r="V543" s="303"/>
      <c r="W543" s="311"/>
      <c r="X543" s="307"/>
      <c r="Y543" s="306"/>
      <c r="Z543" s="306"/>
      <c r="AA543" s="306"/>
      <c r="AB543" s="296"/>
      <c r="AC543" s="308"/>
      <c r="AD543" s="298" t="str">
        <f>IFERROR(VLOOKUP(AC543,ACCESSORIES!F:J,5,FALSE),"N/A")</f>
        <v>N/A</v>
      </c>
      <c r="AE543" s="308"/>
      <c r="AF543" s="309"/>
      <c r="AG543" s="308"/>
      <c r="AH543" s="308"/>
      <c r="AI543" s="299" t="str">
        <f>IFERROR(VLOOKUP(AH543,ACCESSORIES!F:J,5,FALSE),"N/A")</f>
        <v>N/A</v>
      </c>
      <c r="AJ543" s="309"/>
      <c r="AK543" s="309"/>
      <c r="AL543" s="40" t="str">
        <f>IFERROR(VLOOKUP(AK543,ACCESSORIES!F:J,5,FALSE),"N/A")</f>
        <v>N/A</v>
      </c>
      <c r="AM543" s="309"/>
      <c r="AN543" s="309"/>
      <c r="AO543" s="309"/>
      <c r="AP543" s="309"/>
      <c r="AQ543" s="309"/>
      <c r="AR543" s="309"/>
      <c r="AS543" s="309"/>
      <c r="AT543" s="309"/>
      <c r="AU543" s="309"/>
      <c r="AV543" s="309"/>
      <c r="AW543" s="309"/>
      <c r="AX543" s="81"/>
      <c r="AY543" s="309"/>
      <c r="AZ543" s="310"/>
      <c r="BA543" s="98" t="str">
        <f>IFERROR(VLOOKUP(AZ543,ACCESSORIES!F:J,5,FALSE),"N/A")</f>
        <v>N/A</v>
      </c>
      <c r="BB543" s="99"/>
      <c r="BC543" s="98" t="str">
        <f>IFERROR(VLOOKUP(BB543,ACCESSORIES!F:J,5,FALSE),"N/A")</f>
        <v>N/A</v>
      </c>
      <c r="BD543" s="310"/>
      <c r="BE543" s="309"/>
      <c r="BF543" s="309"/>
      <c r="BG543" s="309"/>
      <c r="BH543" s="379">
        <f t="shared" si="37"/>
        <v>0</v>
      </c>
      <c r="BI543" s="303"/>
      <c r="BJ543" s="309"/>
      <c r="BK543" s="80" t="s">
        <v>3999</v>
      </c>
      <c r="BL543" s="309" t="s">
        <v>1818</v>
      </c>
      <c r="BM543" s="309"/>
      <c r="BN543" s="309"/>
      <c r="BO543" s="309"/>
      <c r="BP543" s="309"/>
      <c r="BQ543" s="309"/>
      <c r="BR543" s="309"/>
      <c r="BS543" s="309"/>
      <c r="BT543" s="309"/>
      <c r="BU543" s="309"/>
      <c r="BV543" s="309"/>
      <c r="BW543" s="309"/>
      <c r="BX543" s="309"/>
      <c r="BY543" s="309"/>
      <c r="BZ543" s="324" t="s">
        <v>4515</v>
      </c>
      <c r="CA543" s="324" t="s">
        <v>3880</v>
      </c>
      <c r="CB543" s="324" t="s">
        <v>3881</v>
      </c>
      <c r="CC543" s="313" t="str">
        <f t="shared" si="35"/>
        <v>BEADLOCK RING</v>
      </c>
    </row>
    <row r="544" spans="1:81" s="301" customFormat="1" ht="15.75" customHeight="1">
      <c r="A544" s="22">
        <f t="shared" si="34"/>
        <v>541</v>
      </c>
      <c r="B544" s="99" t="s">
        <v>84</v>
      </c>
      <c r="C544" s="29" t="s">
        <v>1495</v>
      </c>
      <c r="D544" s="303" t="s">
        <v>1496</v>
      </c>
      <c r="E544" s="304" t="s">
        <v>1924</v>
      </c>
      <c r="F544" s="304"/>
      <c r="G544" s="304"/>
      <c r="H544" s="363">
        <v>191682011528</v>
      </c>
      <c r="I544" s="336">
        <v>43101</v>
      </c>
      <c r="J544" s="302">
        <v>43819</v>
      </c>
      <c r="K544" s="293" t="s">
        <v>1274</v>
      </c>
      <c r="L544" s="305">
        <v>77</v>
      </c>
      <c r="M544" s="295"/>
      <c r="N544" s="295"/>
      <c r="O544" s="303"/>
      <c r="P544" s="8"/>
      <c r="Q544" s="29"/>
      <c r="R544" s="303"/>
      <c r="S544" s="303"/>
      <c r="T544" s="306"/>
      <c r="U544" s="331"/>
      <c r="V544" s="303"/>
      <c r="W544" s="311"/>
      <c r="X544" s="307"/>
      <c r="Y544" s="306"/>
      <c r="Z544" s="306"/>
      <c r="AA544" s="306"/>
      <c r="AB544" s="296"/>
      <c r="AC544" s="308"/>
      <c r="AD544" s="298" t="str">
        <f>IFERROR(VLOOKUP(AC544,ACCESSORIES!F:J,5,FALSE),"N/A")</f>
        <v>N/A</v>
      </c>
      <c r="AE544" s="308"/>
      <c r="AF544" s="309"/>
      <c r="AG544" s="308"/>
      <c r="AH544" s="308"/>
      <c r="AI544" s="299" t="str">
        <f>IFERROR(VLOOKUP(AH544,ACCESSORIES!F:J,5,FALSE),"N/A")</f>
        <v>N/A</v>
      </c>
      <c r="AJ544" s="309"/>
      <c r="AK544" s="309"/>
      <c r="AL544" s="40" t="str">
        <f>IFERROR(VLOOKUP(AK544,ACCESSORIES!F:J,5,FALSE),"N/A")</f>
        <v>N/A</v>
      </c>
      <c r="AM544" s="309"/>
      <c r="AN544" s="309"/>
      <c r="AO544" s="309"/>
      <c r="AP544" s="309"/>
      <c r="AQ544" s="309"/>
      <c r="AR544" s="309"/>
      <c r="AS544" s="309"/>
      <c r="AT544" s="309"/>
      <c r="AU544" s="309"/>
      <c r="AV544" s="309"/>
      <c r="AW544" s="309"/>
      <c r="AX544" s="81"/>
      <c r="AY544" s="309"/>
      <c r="AZ544" s="310"/>
      <c r="BA544" s="98" t="str">
        <f>IFERROR(VLOOKUP(AZ544,ACCESSORIES!F:J,5,FALSE),"N/A")</f>
        <v>N/A</v>
      </c>
      <c r="BB544" s="99"/>
      <c r="BC544" s="98" t="str">
        <f>IFERROR(VLOOKUP(BB544,ACCESSORIES!F:J,5,FALSE),"N/A")</f>
        <v>N/A</v>
      </c>
      <c r="BD544" s="310"/>
      <c r="BE544" s="309"/>
      <c r="BF544" s="309"/>
      <c r="BG544" s="309"/>
      <c r="BH544" s="379">
        <f t="shared" si="37"/>
        <v>0</v>
      </c>
      <c r="BI544" s="303"/>
      <c r="BJ544" s="309"/>
      <c r="BK544" s="80" t="s">
        <v>3999</v>
      </c>
      <c r="BL544" s="309" t="s">
        <v>1929</v>
      </c>
      <c r="BM544" s="309"/>
      <c r="BN544" s="309"/>
      <c r="BO544" s="309"/>
      <c r="BP544" s="309"/>
      <c r="BQ544" s="309"/>
      <c r="BR544" s="309"/>
      <c r="BS544" s="309"/>
      <c r="BT544" s="309"/>
      <c r="BU544" s="309"/>
      <c r="BV544" s="309"/>
      <c r="BW544" s="309"/>
      <c r="BX544" s="309"/>
      <c r="BY544" s="309"/>
      <c r="BZ544" s="324" t="s">
        <v>4592</v>
      </c>
      <c r="CA544" s="324" t="s">
        <v>3880</v>
      </c>
      <c r="CB544" s="324" t="s">
        <v>3881</v>
      </c>
      <c r="CC544" s="313" t="str">
        <f t="shared" si="35"/>
        <v>LUG KIT</v>
      </c>
    </row>
    <row r="545" spans="1:81" s="301" customFormat="1" ht="15.75" customHeight="1">
      <c r="A545" s="22">
        <f t="shared" si="34"/>
        <v>542</v>
      </c>
      <c r="B545" s="99" t="s">
        <v>84</v>
      </c>
      <c r="C545" s="29" t="s">
        <v>1089</v>
      </c>
      <c r="D545" s="303" t="s">
        <v>2353</v>
      </c>
      <c r="E545" s="304" t="s">
        <v>4046</v>
      </c>
      <c r="F545" s="304" t="s">
        <v>1129</v>
      </c>
      <c r="G545" s="304"/>
      <c r="H545" s="363" t="s">
        <v>819</v>
      </c>
      <c r="I545" s="336">
        <v>41640</v>
      </c>
      <c r="J545" s="302">
        <v>43829</v>
      </c>
      <c r="K545" s="293" t="s">
        <v>1274</v>
      </c>
      <c r="L545" s="305">
        <v>260.76</v>
      </c>
      <c r="M545" s="295"/>
      <c r="N545" s="295"/>
      <c r="O545" s="303">
        <v>14</v>
      </c>
      <c r="P545" s="8">
        <v>8</v>
      </c>
      <c r="Q545" s="29" t="s">
        <v>1743</v>
      </c>
      <c r="R545" s="303">
        <v>4</v>
      </c>
      <c r="S545" s="303">
        <v>110</v>
      </c>
      <c r="T545" s="306">
        <v>0</v>
      </c>
      <c r="U545" s="331">
        <v>4.3</v>
      </c>
      <c r="V545" s="303" t="s">
        <v>193</v>
      </c>
      <c r="W545" s="311">
        <v>80.3</v>
      </c>
      <c r="X545" s="307">
        <v>16.600000000000001</v>
      </c>
      <c r="Y545" s="306">
        <v>1600</v>
      </c>
      <c r="Z545" s="306" t="s">
        <v>87</v>
      </c>
      <c r="AA545" s="306" t="s">
        <v>2987</v>
      </c>
      <c r="AB545" s="296" t="str">
        <f t="shared" si="36"/>
        <v>14x8, 4x110, 0 OS</v>
      </c>
      <c r="AC545" s="308" t="s">
        <v>1643</v>
      </c>
      <c r="AD545" s="298">
        <f>IFERROR(VLOOKUP(AC545,ACCESSORIES!F:J,5,FALSE),"N/A")</f>
        <v>22</v>
      </c>
      <c r="AE545" s="308" t="s">
        <v>85</v>
      </c>
      <c r="AF545" s="309" t="s">
        <v>1894</v>
      </c>
      <c r="AG545" s="308" t="s">
        <v>85</v>
      </c>
      <c r="AH545" s="308" t="s">
        <v>85</v>
      </c>
      <c r="AI545" s="299" t="str">
        <f>IFERROR(VLOOKUP(AH545,ACCESSORIES!F:J,5,FALSE),"N/A")</f>
        <v>N/A</v>
      </c>
      <c r="AJ545" s="309" t="s">
        <v>266</v>
      </c>
      <c r="AK545" s="309" t="s">
        <v>85</v>
      </c>
      <c r="AL545" s="40" t="str">
        <f>IFERROR(VLOOKUP(AK545,ACCESSORIES!F:J,5,FALSE),"N/A")</f>
        <v>N/A</v>
      </c>
      <c r="AM545" s="309" t="s">
        <v>85</v>
      </c>
      <c r="AN545" s="309">
        <v>14.1</v>
      </c>
      <c r="AO545" s="309">
        <v>183</v>
      </c>
      <c r="AP545" s="309">
        <v>3</v>
      </c>
      <c r="AQ545" s="309">
        <v>9</v>
      </c>
      <c r="AR545" s="309"/>
      <c r="AS545" s="309">
        <v>12</v>
      </c>
      <c r="AT545" s="309"/>
      <c r="AU545" s="309">
        <v>163</v>
      </c>
      <c r="AV545" s="309">
        <v>68</v>
      </c>
      <c r="AW545" s="309">
        <v>51</v>
      </c>
      <c r="AX545" s="81"/>
      <c r="AY545" s="309"/>
      <c r="AZ545" s="310" t="s">
        <v>3339</v>
      </c>
      <c r="BA545" s="98">
        <f>IFERROR(VLOOKUP(AZ545,ACCESSORIES!F:J,5,FALSE),"N/A")</f>
        <v>89.1</v>
      </c>
      <c r="BB545" s="99" t="s">
        <v>1519</v>
      </c>
      <c r="BC545" s="98">
        <f>IFERROR(VLOOKUP(BB545,ACCESSORIES!F:J,5,FALSE),"N/A")</f>
        <v>11</v>
      </c>
      <c r="BD545" s="310">
        <v>20.100000000000001</v>
      </c>
      <c r="BE545" s="309">
        <v>16.899999999999999</v>
      </c>
      <c r="BF545" s="309">
        <v>16.899999999999999</v>
      </c>
      <c r="BG545" s="309">
        <v>10.8</v>
      </c>
      <c r="BH545" s="379">
        <f t="shared" si="37"/>
        <v>5.0547340969631982E-2</v>
      </c>
      <c r="BI545" s="303">
        <v>48</v>
      </c>
      <c r="BJ545" s="309" t="s">
        <v>3532</v>
      </c>
      <c r="BK545" s="80" t="s">
        <v>4050</v>
      </c>
      <c r="BL545" s="309" t="s">
        <v>2818</v>
      </c>
      <c r="BM545" s="309" t="s">
        <v>2863</v>
      </c>
      <c r="BN545" s="309" t="s">
        <v>2853</v>
      </c>
      <c r="BO545" s="309" t="s">
        <v>2869</v>
      </c>
      <c r="BP545" s="309" t="s">
        <v>2862</v>
      </c>
      <c r="BQ545" s="309"/>
      <c r="BR545" s="309"/>
      <c r="BS545" s="309"/>
      <c r="BT545" s="309"/>
      <c r="BU545" s="309"/>
      <c r="BV545" s="309" t="s">
        <v>3745</v>
      </c>
      <c r="BW545" s="309" t="s">
        <v>3746</v>
      </c>
      <c r="BX545" s="309" t="s">
        <v>3747</v>
      </c>
      <c r="BY545" s="309" t="s">
        <v>3748</v>
      </c>
      <c r="BZ545" s="324" t="str">
        <f>CONCATENATE("DISCONTINUED"," ","-"," ",D545,", ",O545,"x",P545,", ",IF(V545="N/A", "", CONCATENATE(V545, "/")),IF(T545&gt;0, CONCATENATE("+",T545), T545),"mm Offset, ",Q545,", ",W545,"mm Centerbore, ",PROPER(Z545), "", IF(BB545="N/A", "", CONCATENATE(", w/ ", BB545)))</f>
        <v>DISCONTINUED - MR406 UTV Beadlock, 14x8, 4+4/0mm Offset, 4x110, 80.3mm Centerbore, Matte Black, w/ BH-H20875</v>
      </c>
      <c r="CA545" s="324" t="s">
        <v>3878</v>
      </c>
      <c r="CB545" s="324" t="s">
        <v>3879</v>
      </c>
      <c r="CC545" s="313" t="str">
        <f t="shared" si="35"/>
        <v>UTV (4XX)</v>
      </c>
    </row>
    <row r="546" spans="1:81" s="301" customFormat="1" ht="15.75" customHeight="1">
      <c r="A546" s="22">
        <f t="shared" si="34"/>
        <v>543</v>
      </c>
      <c r="B546" s="99" t="s">
        <v>84</v>
      </c>
      <c r="C546" s="29" t="s">
        <v>1481</v>
      </c>
      <c r="D546" s="303" t="s">
        <v>1482</v>
      </c>
      <c r="E546" s="304" t="s">
        <v>1526</v>
      </c>
      <c r="F546" s="304"/>
      <c r="G546" s="304"/>
      <c r="H546" s="363">
        <v>191682001413</v>
      </c>
      <c r="I546" s="336">
        <v>41913</v>
      </c>
      <c r="J546" s="302">
        <v>43830</v>
      </c>
      <c r="K546" s="293" t="s">
        <v>1274</v>
      </c>
      <c r="L546" s="305">
        <v>89.100000000000009</v>
      </c>
      <c r="M546" s="295"/>
      <c r="N546" s="295"/>
      <c r="O546" s="303"/>
      <c r="P546" s="8"/>
      <c r="Q546" s="29" t="s">
        <v>85</v>
      </c>
      <c r="R546" s="303"/>
      <c r="S546" s="303"/>
      <c r="T546" s="306"/>
      <c r="U546" s="331"/>
      <c r="V546" s="303"/>
      <c r="W546" s="311"/>
      <c r="X546" s="307"/>
      <c r="Y546" s="306"/>
      <c r="Z546" s="306"/>
      <c r="AA546" s="306"/>
      <c r="AB546" s="296"/>
      <c r="AC546" s="308"/>
      <c r="AD546" s="298" t="str">
        <f>IFERROR(VLOOKUP(AC546,ACCESSORIES!F:J,5,FALSE),"N/A")</f>
        <v>N/A</v>
      </c>
      <c r="AE546" s="308"/>
      <c r="AF546" s="309"/>
      <c r="AG546" s="308"/>
      <c r="AH546" s="308"/>
      <c r="AI546" s="299" t="str">
        <f>IFERROR(VLOOKUP(AH546,ACCESSORIES!F:J,5,FALSE),"N/A")</f>
        <v>N/A</v>
      </c>
      <c r="AJ546" s="309"/>
      <c r="AK546" s="309"/>
      <c r="AL546" s="40" t="str">
        <f>IFERROR(VLOOKUP(AK546,ACCESSORIES!F:J,5,FALSE),"N/A")</f>
        <v>N/A</v>
      </c>
      <c r="AM546" s="309"/>
      <c r="AN546" s="309"/>
      <c r="AO546" s="309"/>
      <c r="AP546" s="309"/>
      <c r="AQ546" s="309"/>
      <c r="AR546" s="309"/>
      <c r="AS546" s="309"/>
      <c r="AT546" s="309"/>
      <c r="AU546" s="309"/>
      <c r="AV546" s="309"/>
      <c r="AW546" s="309"/>
      <c r="AX546" s="81"/>
      <c r="AY546" s="309"/>
      <c r="AZ546" s="310"/>
      <c r="BA546" s="98" t="str">
        <f>IFERROR(VLOOKUP(AZ546,ACCESSORIES!F:J,5,FALSE),"N/A")</f>
        <v>N/A</v>
      </c>
      <c r="BB546" s="99"/>
      <c r="BC546" s="98" t="str">
        <f>IFERROR(VLOOKUP(BB546,ACCESSORIES!F:J,5,FALSE),"N/A")</f>
        <v>N/A</v>
      </c>
      <c r="BD546" s="310"/>
      <c r="BE546" s="309"/>
      <c r="BF546" s="309"/>
      <c r="BG546" s="309"/>
      <c r="BH546" s="379">
        <f t="shared" si="37"/>
        <v>0</v>
      </c>
      <c r="BI546" s="303"/>
      <c r="BJ546" s="309"/>
      <c r="BK546" s="80" t="s">
        <v>3999</v>
      </c>
      <c r="BL546" s="309"/>
      <c r="BM546" s="309"/>
      <c r="BN546" s="309"/>
      <c r="BO546" s="309"/>
      <c r="BP546" s="309"/>
      <c r="BQ546" s="309"/>
      <c r="BR546" s="309"/>
      <c r="BS546" s="309"/>
      <c r="BT546" s="309"/>
      <c r="BU546" s="309"/>
      <c r="BV546" s="309"/>
      <c r="BW546" s="309"/>
      <c r="BX546" s="309"/>
      <c r="BY546" s="309"/>
      <c r="BZ546" s="324" t="s">
        <v>4514</v>
      </c>
      <c r="CA546" s="324" t="s">
        <v>3880</v>
      </c>
      <c r="CB546" s="324" t="s">
        <v>3881</v>
      </c>
      <c r="CC546" s="313" t="str">
        <f t="shared" si="35"/>
        <v>BEADLOCK RING</v>
      </c>
    </row>
    <row r="547" spans="1:81" s="301" customFormat="1" ht="15.75" customHeight="1">
      <c r="A547" s="22">
        <f t="shared" si="34"/>
        <v>544</v>
      </c>
      <c r="B547" s="99" t="s">
        <v>84</v>
      </c>
      <c r="C547" s="29" t="s">
        <v>1481</v>
      </c>
      <c r="D547" s="303" t="s">
        <v>1482</v>
      </c>
      <c r="E547" s="304" t="s">
        <v>1525</v>
      </c>
      <c r="F547" s="304"/>
      <c r="G547" s="304"/>
      <c r="H547" s="363">
        <v>191682001406</v>
      </c>
      <c r="I547" s="336">
        <v>41913</v>
      </c>
      <c r="J547" s="302">
        <v>43830</v>
      </c>
      <c r="K547" s="293" t="s">
        <v>1274</v>
      </c>
      <c r="L547" s="305">
        <v>89.1</v>
      </c>
      <c r="M547" s="295"/>
      <c r="N547" s="295"/>
      <c r="O547" s="303"/>
      <c r="P547" s="8"/>
      <c r="Q547" s="29"/>
      <c r="R547" s="303"/>
      <c r="S547" s="303"/>
      <c r="T547" s="306"/>
      <c r="U547" s="331"/>
      <c r="V547" s="303"/>
      <c r="W547" s="311"/>
      <c r="X547" s="307"/>
      <c r="Y547" s="306"/>
      <c r="Z547" s="306"/>
      <c r="AA547" s="306"/>
      <c r="AB547" s="296"/>
      <c r="AC547" s="308"/>
      <c r="AD547" s="298" t="str">
        <f>IFERROR(VLOOKUP(AC547,ACCESSORIES!F:J,5,FALSE),"N/A")</f>
        <v>N/A</v>
      </c>
      <c r="AE547" s="308"/>
      <c r="AF547" s="309"/>
      <c r="AG547" s="308"/>
      <c r="AH547" s="308"/>
      <c r="AI547" s="299" t="str">
        <f>IFERROR(VLOOKUP(AH547,ACCESSORIES!F:J,5,FALSE),"N/A")</f>
        <v>N/A</v>
      </c>
      <c r="AJ547" s="309"/>
      <c r="AK547" s="309"/>
      <c r="AL547" s="40" t="str">
        <f>IFERROR(VLOOKUP(AK547,ACCESSORIES!F:J,5,FALSE),"N/A")</f>
        <v>N/A</v>
      </c>
      <c r="AM547" s="309"/>
      <c r="AN547" s="309"/>
      <c r="AO547" s="309"/>
      <c r="AP547" s="309"/>
      <c r="AQ547" s="309"/>
      <c r="AR547" s="309"/>
      <c r="AS547" s="309"/>
      <c r="AT547" s="309"/>
      <c r="AU547" s="309"/>
      <c r="AV547" s="309"/>
      <c r="AW547" s="309"/>
      <c r="AX547" s="81"/>
      <c r="AY547" s="309"/>
      <c r="AZ547" s="310"/>
      <c r="BA547" s="98" t="str">
        <f>IFERROR(VLOOKUP(AZ547,ACCESSORIES!F:J,5,FALSE),"N/A")</f>
        <v>N/A</v>
      </c>
      <c r="BB547" s="99"/>
      <c r="BC547" s="98" t="str">
        <f>IFERROR(VLOOKUP(BB547,ACCESSORIES!F:J,5,FALSE),"N/A")</f>
        <v>N/A</v>
      </c>
      <c r="BD547" s="310"/>
      <c r="BE547" s="309"/>
      <c r="BF547" s="309"/>
      <c r="BG547" s="309"/>
      <c r="BH547" s="379">
        <f t="shared" si="37"/>
        <v>0</v>
      </c>
      <c r="BI547" s="303"/>
      <c r="BJ547" s="309"/>
      <c r="BK547" s="80" t="s">
        <v>3999</v>
      </c>
      <c r="BL547" s="309"/>
      <c r="BM547" s="309"/>
      <c r="BN547" s="309"/>
      <c r="BO547" s="309"/>
      <c r="BP547" s="309"/>
      <c r="BQ547" s="309"/>
      <c r="BR547" s="309"/>
      <c r="BS547" s="309"/>
      <c r="BT547" s="309"/>
      <c r="BU547" s="309"/>
      <c r="BV547" s="309"/>
      <c r="BW547" s="309"/>
      <c r="BX547" s="309"/>
      <c r="BY547" s="309"/>
      <c r="BZ547" s="324" t="s">
        <v>4513</v>
      </c>
      <c r="CA547" s="324" t="s">
        <v>3880</v>
      </c>
      <c r="CB547" s="324" t="s">
        <v>3881</v>
      </c>
      <c r="CC547" s="313" t="str">
        <f t="shared" si="35"/>
        <v>BEADLOCK RING</v>
      </c>
    </row>
    <row r="548" spans="1:81" s="301" customFormat="1" ht="15.75" customHeight="1">
      <c r="A548" s="22">
        <f t="shared" si="34"/>
        <v>545</v>
      </c>
      <c r="B548" s="99" t="s">
        <v>3051</v>
      </c>
      <c r="C548" s="29" t="s">
        <v>3035</v>
      </c>
      <c r="D548" s="303" t="s">
        <v>3038</v>
      </c>
      <c r="E548" s="304" t="s">
        <v>4121</v>
      </c>
      <c r="F548" s="304" t="s">
        <v>1129</v>
      </c>
      <c r="G548" s="304"/>
      <c r="H548" s="363" t="s">
        <v>3132</v>
      </c>
      <c r="I548" s="336">
        <v>43518</v>
      </c>
      <c r="J548" s="302">
        <v>43851</v>
      </c>
      <c r="K548" s="293" t="s">
        <v>1274</v>
      </c>
      <c r="L548" s="305">
        <v>169</v>
      </c>
      <c r="M548" s="295"/>
      <c r="N548" s="295"/>
      <c r="O548" s="303">
        <v>14</v>
      </c>
      <c r="P548" s="8">
        <v>7</v>
      </c>
      <c r="Q548" s="29" t="s">
        <v>1746</v>
      </c>
      <c r="R548" s="303">
        <v>4</v>
      </c>
      <c r="S548" s="303">
        <v>156</v>
      </c>
      <c r="T548" s="306">
        <v>38</v>
      </c>
      <c r="U548" s="331">
        <v>5.4</v>
      </c>
      <c r="V548" s="303" t="s">
        <v>186</v>
      </c>
      <c r="W548" s="311">
        <v>131.30000000000001</v>
      </c>
      <c r="X548" s="307">
        <v>16</v>
      </c>
      <c r="Y548" s="306">
        <v>1400</v>
      </c>
      <c r="Z548" s="306" t="s">
        <v>5461</v>
      </c>
      <c r="AA548" s="306" t="s">
        <v>2988</v>
      </c>
      <c r="AB548" s="296" t="str">
        <f t="shared" si="36"/>
        <v>14x7, 4x156, 38 OS</v>
      </c>
      <c r="AC548" s="308" t="s">
        <v>3045</v>
      </c>
      <c r="AD548" s="298">
        <f>IFERROR(VLOOKUP(AC548,ACCESSORIES!F:J,5,FALSE),"N/A")</f>
        <v>14.454000000000002</v>
      </c>
      <c r="AE548" s="308" t="s">
        <v>85</v>
      </c>
      <c r="AF548" s="309" t="s">
        <v>3047</v>
      </c>
      <c r="AG548" s="308" t="s">
        <v>85</v>
      </c>
      <c r="AH548" s="308" t="s">
        <v>85</v>
      </c>
      <c r="AI548" s="299" t="str">
        <f>IFERROR(VLOOKUP(AH548,ACCESSORIES!F:J,5,FALSE),"N/A")</f>
        <v>N/A</v>
      </c>
      <c r="AJ548" s="309" t="s">
        <v>266</v>
      </c>
      <c r="AK548" s="309" t="s">
        <v>85</v>
      </c>
      <c r="AL548" s="40" t="str">
        <f>IFERROR(VLOOKUP(AK548,ACCESSORIES!F:J,5,FALSE),"N/A")</f>
        <v>N/A</v>
      </c>
      <c r="AM548" s="309" t="s">
        <v>85</v>
      </c>
      <c r="AN548" s="309">
        <v>13</v>
      </c>
      <c r="AO548" s="309">
        <v>180</v>
      </c>
      <c r="AP548" s="309" t="s">
        <v>3123</v>
      </c>
      <c r="AQ548" s="309">
        <v>14</v>
      </c>
      <c r="AR548" s="309"/>
      <c r="AS548" s="309" t="s">
        <v>3123</v>
      </c>
      <c r="AT548" s="309"/>
      <c r="AU548" s="309">
        <v>157</v>
      </c>
      <c r="AV548" s="309">
        <v>80</v>
      </c>
      <c r="AW548" s="309">
        <v>47</v>
      </c>
      <c r="AX548" s="81"/>
      <c r="AY548" s="309">
        <v>25</v>
      </c>
      <c r="AZ548" s="310" t="s">
        <v>3042</v>
      </c>
      <c r="BA548" s="98" t="str">
        <f>IFERROR(VLOOKUP(AZ548,ACCESSORIES!F:J,5,FALSE),"N/A")</f>
        <v>N/A</v>
      </c>
      <c r="BB548" s="99" t="s">
        <v>3041</v>
      </c>
      <c r="BC548" s="98" t="str">
        <f>IFERROR(VLOOKUP(BB548,ACCESSORIES!F:J,5,FALSE),"N/A")</f>
        <v>N/A</v>
      </c>
      <c r="BD548" s="310">
        <v>19.5</v>
      </c>
      <c r="BE548" s="309">
        <v>15</v>
      </c>
      <c r="BF548" s="309">
        <v>15</v>
      </c>
      <c r="BG548" s="309">
        <v>8</v>
      </c>
      <c r="BH548" s="379">
        <f t="shared" si="37"/>
        <v>2.9496715199999999E-2</v>
      </c>
      <c r="BI548" s="303">
        <v>57</v>
      </c>
      <c r="BJ548" s="309" t="s">
        <v>3532</v>
      </c>
      <c r="BK548" s="80" t="s">
        <v>4050</v>
      </c>
      <c r="BL548" s="309" t="s">
        <v>3109</v>
      </c>
      <c r="BM548" s="309" t="s">
        <v>4063</v>
      </c>
      <c r="BN548" s="309" t="s">
        <v>4057</v>
      </c>
      <c r="BO548" s="309" t="s">
        <v>4058</v>
      </c>
      <c r="BP548" s="309" t="s">
        <v>4064</v>
      </c>
      <c r="BQ548" s="309"/>
      <c r="BR548" s="309"/>
      <c r="BS548" s="309"/>
      <c r="BT548" s="309"/>
      <c r="BU548" s="309"/>
      <c r="BV548" s="309"/>
      <c r="BW548" s="309"/>
      <c r="BX548" s="309"/>
      <c r="BY548" s="309"/>
      <c r="BZ548" s="324" t="str">
        <f>CONCATENATE("DISCONTINUED"," ","-"," ",D548,", ",O548,"x",P548,", ",IF(V548="N/A", "", CONCATENATE(V548, "/")),IF(T548&gt;0, CONCATENATE("+",T548), T548),"mm Offset, ",Q548,", ",W548,"mm Centerbore, ",PROPER(Z548), "", IF(BB548="N/A", "", CONCATENATE(", w/ ", BB548)))</f>
        <v>DISCONTINUED - GZ803 Casino Beadlock, 14x7, 5+2/+38mm Offset, 4x156, 131.3mm Centerbore, Bronze - Matte Black Ring, w/ BH-H2020M</v>
      </c>
      <c r="CA548" s="324" t="s">
        <v>3878</v>
      </c>
      <c r="CB548" s="324" t="s">
        <v>3879</v>
      </c>
      <c r="CC548" s="313" t="str">
        <f t="shared" si="35"/>
        <v>GMZ (8XX)</v>
      </c>
    </row>
    <row r="549" spans="1:81" s="301" customFormat="1" ht="15.75" customHeight="1">
      <c r="A549" s="22">
        <f t="shared" si="34"/>
        <v>546</v>
      </c>
      <c r="B549" s="99" t="s">
        <v>3051</v>
      </c>
      <c r="C549" s="29" t="s">
        <v>3035</v>
      </c>
      <c r="D549" s="303" t="s">
        <v>3038</v>
      </c>
      <c r="E549" s="304" t="s">
        <v>4122</v>
      </c>
      <c r="F549" s="304" t="s">
        <v>1129</v>
      </c>
      <c r="G549" s="304"/>
      <c r="H549" s="363" t="s">
        <v>3131</v>
      </c>
      <c r="I549" s="336">
        <v>43518</v>
      </c>
      <c r="J549" s="302">
        <v>43851</v>
      </c>
      <c r="K549" s="293" t="s">
        <v>1274</v>
      </c>
      <c r="L549" s="305">
        <v>169</v>
      </c>
      <c r="M549" s="295"/>
      <c r="N549" s="295"/>
      <c r="O549" s="303">
        <v>14</v>
      </c>
      <c r="P549" s="8">
        <v>7</v>
      </c>
      <c r="Q549" s="29" t="s">
        <v>1745</v>
      </c>
      <c r="R549" s="303">
        <v>4</v>
      </c>
      <c r="S549" s="303">
        <v>136</v>
      </c>
      <c r="T549" s="306">
        <v>38</v>
      </c>
      <c r="U549" s="331">
        <v>5.4</v>
      </c>
      <c r="V549" s="303" t="s">
        <v>186</v>
      </c>
      <c r="W549" s="311">
        <v>110</v>
      </c>
      <c r="X549" s="307">
        <v>16</v>
      </c>
      <c r="Y549" s="306">
        <v>1400</v>
      </c>
      <c r="Z549" s="306" t="s">
        <v>5461</v>
      </c>
      <c r="AA549" s="306" t="s">
        <v>2988</v>
      </c>
      <c r="AB549" s="296" t="str">
        <f t="shared" si="36"/>
        <v>14x7, 4x136, 38 OS</v>
      </c>
      <c r="AC549" s="308" t="s">
        <v>3045</v>
      </c>
      <c r="AD549" s="298">
        <f>IFERROR(VLOOKUP(AC549,ACCESSORIES!F:J,5,FALSE),"N/A")</f>
        <v>14.454000000000002</v>
      </c>
      <c r="AE549" s="308" t="s">
        <v>85</v>
      </c>
      <c r="AF549" s="309" t="s">
        <v>3047</v>
      </c>
      <c r="AG549" s="308" t="s">
        <v>85</v>
      </c>
      <c r="AH549" s="308" t="s">
        <v>85</v>
      </c>
      <c r="AI549" s="299" t="str">
        <f>IFERROR(VLOOKUP(AH549,ACCESSORIES!F:J,5,FALSE),"N/A")</f>
        <v>N/A</v>
      </c>
      <c r="AJ549" s="309" t="s">
        <v>266</v>
      </c>
      <c r="AK549" s="309" t="s">
        <v>85</v>
      </c>
      <c r="AL549" s="40" t="str">
        <f>IFERROR(VLOOKUP(AK549,ACCESSORIES!F:J,5,FALSE),"N/A")</f>
        <v>N/A</v>
      </c>
      <c r="AM549" s="309" t="s">
        <v>85</v>
      </c>
      <c r="AN549" s="309">
        <v>13</v>
      </c>
      <c r="AO549" s="309">
        <v>160</v>
      </c>
      <c r="AP549" s="309">
        <v>13</v>
      </c>
      <c r="AQ549" s="309">
        <v>20</v>
      </c>
      <c r="AR549" s="309"/>
      <c r="AS549" s="309" t="s">
        <v>3123</v>
      </c>
      <c r="AT549" s="309"/>
      <c r="AU549" s="309">
        <v>157</v>
      </c>
      <c r="AV549" s="309">
        <v>80</v>
      </c>
      <c r="AW549" s="309">
        <v>47</v>
      </c>
      <c r="AX549" s="81"/>
      <c r="AY549" s="309">
        <v>25</v>
      </c>
      <c r="AZ549" s="310" t="s">
        <v>3042</v>
      </c>
      <c r="BA549" s="98" t="str">
        <f>IFERROR(VLOOKUP(AZ549,ACCESSORIES!F:J,5,FALSE),"N/A")</f>
        <v>N/A</v>
      </c>
      <c r="BB549" s="99" t="s">
        <v>3041</v>
      </c>
      <c r="BC549" s="98" t="str">
        <f>IFERROR(VLOOKUP(BB549,ACCESSORIES!F:J,5,FALSE),"N/A")</f>
        <v>N/A</v>
      </c>
      <c r="BD549" s="310">
        <v>19.5</v>
      </c>
      <c r="BE549" s="309">
        <v>15</v>
      </c>
      <c r="BF549" s="309">
        <v>15</v>
      </c>
      <c r="BG549" s="309">
        <v>8</v>
      </c>
      <c r="BH549" s="379">
        <f t="shared" si="37"/>
        <v>2.9496715199999999E-2</v>
      </c>
      <c r="BI549" s="303">
        <v>57</v>
      </c>
      <c r="BJ549" s="309" t="s">
        <v>3532</v>
      </c>
      <c r="BK549" s="80" t="s">
        <v>4050</v>
      </c>
      <c r="BL549" s="309" t="s">
        <v>3109</v>
      </c>
      <c r="BM549" s="309" t="s">
        <v>4063</v>
      </c>
      <c r="BN549" s="309" t="s">
        <v>4057</v>
      </c>
      <c r="BO549" s="309" t="s">
        <v>4058</v>
      </c>
      <c r="BP549" s="309" t="s">
        <v>4064</v>
      </c>
      <c r="BQ549" s="309"/>
      <c r="BR549" s="309"/>
      <c r="BS549" s="309"/>
      <c r="BT549" s="309"/>
      <c r="BU549" s="309"/>
      <c r="BV549" s="309"/>
      <c r="BW549" s="309"/>
      <c r="BX549" s="309"/>
      <c r="BY549" s="309"/>
      <c r="BZ549" s="324" t="str">
        <f>CONCATENATE("DISCONTINUED"," ","-"," ",D549,", ",O549,"x",P549,", ",IF(V549="N/A", "", CONCATENATE(V549, "/")),IF(T549&gt;0, CONCATENATE("+",T549), T549),"mm Offset, ",Q549,", ",W549,"mm Centerbore, ",PROPER(Z549), "", IF(BB549="N/A", "", CONCATENATE(", w/ ", BB549)))</f>
        <v>DISCONTINUED - GZ803 Casino Beadlock, 14x7, 5+2/+38mm Offset, 4x136, 110mm Centerbore, Bronze - Matte Black Ring, w/ BH-H2020M</v>
      </c>
      <c r="CA549" s="324" t="s">
        <v>3878</v>
      </c>
      <c r="CB549" s="324" t="s">
        <v>3879</v>
      </c>
      <c r="CC549" s="313" t="str">
        <f t="shared" si="35"/>
        <v>GMZ (8XX)</v>
      </c>
    </row>
    <row r="550" spans="1:81" s="301" customFormat="1" ht="15.75" customHeight="1">
      <c r="A550" s="22">
        <f t="shared" si="34"/>
        <v>547</v>
      </c>
      <c r="B550" s="99" t="s">
        <v>84</v>
      </c>
      <c r="C550" s="29" t="s">
        <v>1484</v>
      </c>
      <c r="D550" s="303" t="s">
        <v>1485</v>
      </c>
      <c r="E550" s="304" t="s">
        <v>1896</v>
      </c>
      <c r="F550" s="304"/>
      <c r="G550" s="304"/>
      <c r="H550" s="363">
        <v>191682011726</v>
      </c>
      <c r="I550" s="336">
        <v>43101</v>
      </c>
      <c r="J550" s="302">
        <v>43853</v>
      </c>
      <c r="K550" s="293" t="s">
        <v>1274</v>
      </c>
      <c r="L550" s="305">
        <v>1.1000000000000001</v>
      </c>
      <c r="M550" s="295"/>
      <c r="N550" s="295"/>
      <c r="O550" s="303"/>
      <c r="P550" s="8"/>
      <c r="Q550" s="29"/>
      <c r="R550" s="303"/>
      <c r="S550" s="303"/>
      <c r="T550" s="306"/>
      <c r="U550" s="331"/>
      <c r="V550" s="303"/>
      <c r="W550" s="311"/>
      <c r="X550" s="307"/>
      <c r="Y550" s="306"/>
      <c r="Z550" s="306"/>
      <c r="AA550" s="306"/>
      <c r="AB550" s="296"/>
      <c r="AC550" s="308"/>
      <c r="AD550" s="298" t="str">
        <f>IFERROR(VLOOKUP(AC550,ACCESSORIES!F:J,5,FALSE),"N/A")</f>
        <v>N/A</v>
      </c>
      <c r="AE550" s="308"/>
      <c r="AF550" s="309"/>
      <c r="AG550" s="308"/>
      <c r="AH550" s="308"/>
      <c r="AI550" s="299" t="str">
        <f>IFERROR(VLOOKUP(AH550,ACCESSORIES!F:J,5,FALSE),"N/A")</f>
        <v>N/A</v>
      </c>
      <c r="AJ550" s="309"/>
      <c r="AK550" s="309"/>
      <c r="AL550" s="40" t="str">
        <f>IFERROR(VLOOKUP(AK550,ACCESSORIES!F:J,5,FALSE),"N/A")</f>
        <v>N/A</v>
      </c>
      <c r="AM550" s="309"/>
      <c r="AN550" s="309"/>
      <c r="AO550" s="309"/>
      <c r="AP550" s="309"/>
      <c r="AQ550" s="309"/>
      <c r="AR550" s="309"/>
      <c r="AS550" s="309"/>
      <c r="AT550" s="309"/>
      <c r="AU550" s="309"/>
      <c r="AV550" s="309"/>
      <c r="AW550" s="309"/>
      <c r="AX550" s="81"/>
      <c r="AY550" s="309"/>
      <c r="AZ550" s="310"/>
      <c r="BA550" s="98" t="str">
        <f>IFERROR(VLOOKUP(AZ550,ACCESSORIES!F:J,5,FALSE),"N/A")</f>
        <v>N/A</v>
      </c>
      <c r="BB550" s="99"/>
      <c r="BC550" s="98" t="str">
        <f>IFERROR(VLOOKUP(BB550,ACCESSORIES!F:J,5,FALSE),"N/A")</f>
        <v>N/A</v>
      </c>
      <c r="BD550" s="310"/>
      <c r="BE550" s="309"/>
      <c r="BF550" s="309"/>
      <c r="BG550" s="309"/>
      <c r="BH550" s="379">
        <f t="shared" si="37"/>
        <v>0</v>
      </c>
      <c r="BI550" s="303"/>
      <c r="BJ550" s="309"/>
      <c r="BK550" s="80" t="s">
        <v>3999</v>
      </c>
      <c r="BL550" s="309" t="s">
        <v>1895</v>
      </c>
      <c r="BM550" s="309"/>
      <c r="BN550" s="309"/>
      <c r="BO550" s="309"/>
      <c r="BP550" s="309"/>
      <c r="BQ550" s="309"/>
      <c r="BR550" s="309"/>
      <c r="BS550" s="309"/>
      <c r="BT550" s="309"/>
      <c r="BU550" s="309"/>
      <c r="BV550" s="309"/>
      <c r="BW550" s="309"/>
      <c r="BX550" s="309"/>
      <c r="BY550" s="309"/>
      <c r="BZ550" s="324" t="s">
        <v>4512</v>
      </c>
      <c r="CA550" s="324" t="s">
        <v>3880</v>
      </c>
      <c r="CB550" s="324" t="s">
        <v>3881</v>
      </c>
      <c r="CC550" s="313" t="str">
        <f t="shared" si="35"/>
        <v>BOLT</v>
      </c>
    </row>
    <row r="551" spans="1:81" s="301" customFormat="1" ht="15.75" customHeight="1">
      <c r="A551" s="22">
        <f t="shared" si="34"/>
        <v>548</v>
      </c>
      <c r="B551" s="99" t="s">
        <v>84</v>
      </c>
      <c r="C551" s="29" t="s">
        <v>1484</v>
      </c>
      <c r="D551" s="303" t="s">
        <v>1485</v>
      </c>
      <c r="E551" s="304" t="s">
        <v>1898</v>
      </c>
      <c r="F551" s="304"/>
      <c r="G551" s="304"/>
      <c r="H551" s="363">
        <v>191682011702</v>
      </c>
      <c r="I551" s="336">
        <v>43101</v>
      </c>
      <c r="J551" s="302">
        <v>43853</v>
      </c>
      <c r="K551" s="293" t="s">
        <v>1274</v>
      </c>
      <c r="L551" s="305">
        <v>1.1000000000000001</v>
      </c>
      <c r="M551" s="295"/>
      <c r="N551" s="295"/>
      <c r="O551" s="303"/>
      <c r="P551" s="8"/>
      <c r="Q551" s="29"/>
      <c r="R551" s="303"/>
      <c r="S551" s="303"/>
      <c r="T551" s="306"/>
      <c r="U551" s="331"/>
      <c r="V551" s="303"/>
      <c r="W551" s="311"/>
      <c r="X551" s="307"/>
      <c r="Y551" s="306"/>
      <c r="Z551" s="306"/>
      <c r="AA551" s="306"/>
      <c r="AB551" s="296"/>
      <c r="AC551" s="308"/>
      <c r="AD551" s="298" t="str">
        <f>IFERROR(VLOOKUP(AC551,ACCESSORIES!F:J,5,FALSE),"N/A")</f>
        <v>N/A</v>
      </c>
      <c r="AE551" s="308"/>
      <c r="AF551" s="309"/>
      <c r="AG551" s="308"/>
      <c r="AH551" s="308"/>
      <c r="AI551" s="299" t="str">
        <f>IFERROR(VLOOKUP(AH551,ACCESSORIES!F:J,5,FALSE),"N/A")</f>
        <v>N/A</v>
      </c>
      <c r="AJ551" s="309"/>
      <c r="AK551" s="309"/>
      <c r="AL551" s="40" t="str">
        <f>IFERROR(VLOOKUP(AK551,ACCESSORIES!F:J,5,FALSE),"N/A")</f>
        <v>N/A</v>
      </c>
      <c r="AM551" s="309"/>
      <c r="AN551" s="309"/>
      <c r="AO551" s="309"/>
      <c r="AP551" s="309"/>
      <c r="AQ551" s="309"/>
      <c r="AR551" s="309"/>
      <c r="AS551" s="309"/>
      <c r="AT551" s="309"/>
      <c r="AU551" s="309"/>
      <c r="AV551" s="309"/>
      <c r="AW551" s="309"/>
      <c r="AX551" s="81"/>
      <c r="AY551" s="309"/>
      <c r="AZ551" s="310"/>
      <c r="BA551" s="98" t="str">
        <f>IFERROR(VLOOKUP(AZ551,ACCESSORIES!F:J,5,FALSE),"N/A")</f>
        <v>N/A</v>
      </c>
      <c r="BB551" s="99"/>
      <c r="BC551" s="98" t="str">
        <f>IFERROR(VLOOKUP(BB551,ACCESSORIES!F:J,5,FALSE),"N/A")</f>
        <v>N/A</v>
      </c>
      <c r="BD551" s="310"/>
      <c r="BE551" s="309"/>
      <c r="BF551" s="309"/>
      <c r="BG551" s="309"/>
      <c r="BH551" s="379">
        <f t="shared" si="37"/>
        <v>0</v>
      </c>
      <c r="BI551" s="303"/>
      <c r="BJ551" s="309"/>
      <c r="BK551" s="80" t="s">
        <v>3999</v>
      </c>
      <c r="BL551" s="309" t="s">
        <v>1897</v>
      </c>
      <c r="BM551" s="309"/>
      <c r="BN551" s="309"/>
      <c r="BO551" s="309"/>
      <c r="BP551" s="309"/>
      <c r="BQ551" s="309"/>
      <c r="BR551" s="309"/>
      <c r="BS551" s="309"/>
      <c r="BT551" s="309"/>
      <c r="BU551" s="309"/>
      <c r="BV551" s="309"/>
      <c r="BW551" s="309"/>
      <c r="BX551" s="309"/>
      <c r="BY551" s="309"/>
      <c r="BZ551" s="324" t="s">
        <v>4511</v>
      </c>
      <c r="CA551" s="324" t="s">
        <v>3880</v>
      </c>
      <c r="CB551" s="324" t="s">
        <v>3881</v>
      </c>
      <c r="CC551" s="313" t="str">
        <f t="shared" si="35"/>
        <v>BOLT</v>
      </c>
    </row>
    <row r="552" spans="1:81" s="301" customFormat="1" ht="15.75" customHeight="1">
      <c r="A552" s="22">
        <f t="shared" si="34"/>
        <v>549</v>
      </c>
      <c r="B552" s="99" t="s">
        <v>84</v>
      </c>
      <c r="C552" s="29" t="s">
        <v>1495</v>
      </c>
      <c r="D552" s="303" t="s">
        <v>1496</v>
      </c>
      <c r="E552" s="304" t="s">
        <v>3165</v>
      </c>
      <c r="F552" s="304"/>
      <c r="G552" s="304"/>
      <c r="H552" s="363">
        <v>191682015878</v>
      </c>
      <c r="I552" s="336">
        <v>43592</v>
      </c>
      <c r="J552" s="302">
        <v>43853</v>
      </c>
      <c r="K552" s="293" t="s">
        <v>1274</v>
      </c>
      <c r="L552" s="305"/>
      <c r="M552" s="295"/>
      <c r="N552" s="295"/>
      <c r="O552" s="303"/>
      <c r="P552" s="8"/>
      <c r="Q552" s="29"/>
      <c r="R552" s="303"/>
      <c r="S552" s="303"/>
      <c r="T552" s="306"/>
      <c r="U552" s="331"/>
      <c r="V552" s="303"/>
      <c r="W552" s="311"/>
      <c r="X552" s="307"/>
      <c r="Y552" s="306"/>
      <c r="Z552" s="306"/>
      <c r="AA552" s="306"/>
      <c r="AB552" s="296"/>
      <c r="AC552" s="308"/>
      <c r="AD552" s="298" t="str">
        <f>IFERROR(VLOOKUP(AC552,ACCESSORIES!F:J,5,FALSE),"N/A")</f>
        <v>N/A</v>
      </c>
      <c r="AE552" s="308"/>
      <c r="AF552" s="309"/>
      <c r="AG552" s="308"/>
      <c r="AH552" s="308"/>
      <c r="AI552" s="299" t="str">
        <f>IFERROR(VLOOKUP(AH552,ACCESSORIES!F:J,5,FALSE),"N/A")</f>
        <v>N/A</v>
      </c>
      <c r="AJ552" s="309"/>
      <c r="AK552" s="309"/>
      <c r="AL552" s="40" t="str">
        <f>IFERROR(VLOOKUP(AK552,ACCESSORIES!F:J,5,FALSE),"N/A")</f>
        <v>N/A</v>
      </c>
      <c r="AM552" s="309"/>
      <c r="AN552" s="309"/>
      <c r="AO552" s="309"/>
      <c r="AP552" s="309"/>
      <c r="AQ552" s="309"/>
      <c r="AR552" s="309"/>
      <c r="AS552" s="309"/>
      <c r="AT552" s="309"/>
      <c r="AU552" s="309"/>
      <c r="AV552" s="309"/>
      <c r="AW552" s="309"/>
      <c r="AX552" s="81"/>
      <c r="AY552" s="309"/>
      <c r="AZ552" s="310"/>
      <c r="BA552" s="98" t="str">
        <f>IFERROR(VLOOKUP(AZ552,ACCESSORIES!F:J,5,FALSE),"N/A")</f>
        <v>N/A</v>
      </c>
      <c r="BB552" s="99"/>
      <c r="BC552" s="98" t="str">
        <f>IFERROR(VLOOKUP(BB552,ACCESSORIES!F:J,5,FALSE),"N/A")</f>
        <v>N/A</v>
      </c>
      <c r="BD552" s="310"/>
      <c r="BE552" s="309"/>
      <c r="BF552" s="309"/>
      <c r="BG552" s="309"/>
      <c r="BH552" s="379">
        <f t="shared" si="37"/>
        <v>0</v>
      </c>
      <c r="BI552" s="303"/>
      <c r="BJ552" s="309"/>
      <c r="BK552" s="80" t="s">
        <v>3999</v>
      </c>
      <c r="BL552" s="309"/>
      <c r="BM552" s="309"/>
      <c r="BN552" s="309"/>
      <c r="BO552" s="309"/>
      <c r="BP552" s="309"/>
      <c r="BQ552" s="309"/>
      <c r="BR552" s="309"/>
      <c r="BS552" s="309"/>
      <c r="BT552" s="309"/>
      <c r="BU552" s="309"/>
      <c r="BV552" s="309"/>
      <c r="BW552" s="309" t="s">
        <v>4089</v>
      </c>
      <c r="BX552" s="309"/>
      <c r="BY552" s="309"/>
      <c r="BZ552" s="324" t="s">
        <v>4589</v>
      </c>
      <c r="CA552" s="324" t="s">
        <v>3880</v>
      </c>
      <c r="CB552" s="324" t="s">
        <v>3881</v>
      </c>
      <c r="CC552" s="313" t="str">
        <f t="shared" si="35"/>
        <v>LUG KIT</v>
      </c>
    </row>
    <row r="553" spans="1:81" s="301" customFormat="1" ht="15.75" customHeight="1">
      <c r="A553" s="22">
        <f t="shared" si="34"/>
        <v>550</v>
      </c>
      <c r="B553" s="99" t="s">
        <v>84</v>
      </c>
      <c r="C553" s="29" t="s">
        <v>1503</v>
      </c>
      <c r="D553" s="303" t="s">
        <v>1504</v>
      </c>
      <c r="E553" s="304" t="s">
        <v>1676</v>
      </c>
      <c r="F553" s="304"/>
      <c r="G553" s="304"/>
      <c r="H553" s="363">
        <v>191682008672</v>
      </c>
      <c r="I553" s="336">
        <v>43101</v>
      </c>
      <c r="J553" s="302">
        <v>43866</v>
      </c>
      <c r="K553" s="293" t="s">
        <v>1274</v>
      </c>
      <c r="L553" s="305">
        <v>11</v>
      </c>
      <c r="M553" s="295"/>
      <c r="N553" s="295"/>
      <c r="O553" s="303"/>
      <c r="P553" s="8"/>
      <c r="Q553" s="29"/>
      <c r="R553" s="303"/>
      <c r="S553" s="303"/>
      <c r="T553" s="306"/>
      <c r="U553" s="331"/>
      <c r="V553" s="303"/>
      <c r="W553" s="311"/>
      <c r="X553" s="307"/>
      <c r="Y553" s="306"/>
      <c r="Z553" s="306"/>
      <c r="AA553" s="306"/>
      <c r="AB553" s="296"/>
      <c r="AC553" s="308"/>
      <c r="AD553" s="298" t="str">
        <f>IFERROR(VLOOKUP(AC553,ACCESSORIES!F:J,5,FALSE),"N/A")</f>
        <v>N/A</v>
      </c>
      <c r="AE553" s="308"/>
      <c r="AF553" s="309"/>
      <c r="AG553" s="308"/>
      <c r="AH553" s="308"/>
      <c r="AI553" s="299" t="str">
        <f>IFERROR(VLOOKUP(AH553,ACCESSORIES!F:J,5,FALSE),"N/A")</f>
        <v>N/A</v>
      </c>
      <c r="AJ553" s="309"/>
      <c r="AK553" s="309"/>
      <c r="AL553" s="40" t="str">
        <f>IFERROR(VLOOKUP(AK553,ACCESSORIES!F:J,5,FALSE),"N/A")</f>
        <v>N/A</v>
      </c>
      <c r="AM553" s="309"/>
      <c r="AN553" s="309"/>
      <c r="AO553" s="309"/>
      <c r="AP553" s="309"/>
      <c r="AQ553" s="309"/>
      <c r="AR553" s="309"/>
      <c r="AS553" s="309"/>
      <c r="AT553" s="309"/>
      <c r="AU553" s="309"/>
      <c r="AV553" s="309"/>
      <c r="AW553" s="309"/>
      <c r="AX553" s="81"/>
      <c r="AY553" s="309"/>
      <c r="AZ553" s="310"/>
      <c r="BA553" s="98" t="str">
        <f>IFERROR(VLOOKUP(AZ553,ACCESSORIES!F:J,5,FALSE),"N/A")</f>
        <v>N/A</v>
      </c>
      <c r="BB553" s="99"/>
      <c r="BC553" s="98" t="str">
        <f>IFERROR(VLOOKUP(BB553,ACCESSORIES!F:J,5,FALSE),"N/A")</f>
        <v>N/A</v>
      </c>
      <c r="BD553" s="310"/>
      <c r="BE553" s="309"/>
      <c r="BF553" s="309"/>
      <c r="BG553" s="309"/>
      <c r="BH553" s="379">
        <f t="shared" si="37"/>
        <v>0</v>
      </c>
      <c r="BI553" s="303"/>
      <c r="BJ553" s="309"/>
      <c r="BK553" s="80" t="s">
        <v>3999</v>
      </c>
      <c r="BL553" s="309" t="s">
        <v>85</v>
      </c>
      <c r="BM553" s="309"/>
      <c r="BN553" s="309"/>
      <c r="BO553" s="309"/>
      <c r="BP553" s="309"/>
      <c r="BQ553" s="309"/>
      <c r="BR553" s="309"/>
      <c r="BS553" s="309"/>
      <c r="BT553" s="309"/>
      <c r="BU553" s="309"/>
      <c r="BV553" s="309"/>
      <c r="BW553" s="309" t="s">
        <v>4127</v>
      </c>
      <c r="BX553" s="309"/>
      <c r="BY553" s="309"/>
      <c r="BZ553" s="324" t="s">
        <v>4510</v>
      </c>
      <c r="CA553" s="324" t="s">
        <v>3880</v>
      </c>
      <c r="CB553" s="324" t="s">
        <v>3881</v>
      </c>
      <c r="CC553" s="313" t="str">
        <f t="shared" si="35"/>
        <v>SPACER KIT</v>
      </c>
    </row>
    <row r="554" spans="1:81" s="301" customFormat="1" ht="15.75" customHeight="1">
      <c r="A554" s="22">
        <f t="shared" si="34"/>
        <v>551</v>
      </c>
      <c r="B554" s="99" t="s">
        <v>84</v>
      </c>
      <c r="C554" s="29" t="s">
        <v>1089</v>
      </c>
      <c r="D554" s="303" t="s">
        <v>1147</v>
      </c>
      <c r="E554" s="304" t="s">
        <v>4346</v>
      </c>
      <c r="F554" s="304" t="s">
        <v>1129</v>
      </c>
      <c r="G554" s="304"/>
      <c r="H554" s="363" t="s">
        <v>752</v>
      </c>
      <c r="I554" s="336">
        <v>41640</v>
      </c>
      <c r="J554" s="302">
        <v>43985</v>
      </c>
      <c r="K554" s="293" t="s">
        <v>1274</v>
      </c>
      <c r="L554" s="305">
        <v>219</v>
      </c>
      <c r="M554" s="295"/>
      <c r="N554" s="295"/>
      <c r="O554" s="303">
        <v>14</v>
      </c>
      <c r="P554" s="8">
        <v>7</v>
      </c>
      <c r="Q554" s="29" t="s">
        <v>1743</v>
      </c>
      <c r="R554" s="303">
        <v>4</v>
      </c>
      <c r="S554" s="303">
        <v>110</v>
      </c>
      <c r="T554" s="306">
        <v>38</v>
      </c>
      <c r="U554" s="331">
        <v>5.3</v>
      </c>
      <c r="V554" s="303" t="s">
        <v>186</v>
      </c>
      <c r="W554" s="311">
        <v>80.3</v>
      </c>
      <c r="X554" s="307">
        <v>15.2</v>
      </c>
      <c r="Y554" s="306">
        <v>1600</v>
      </c>
      <c r="Z554" s="306" t="s">
        <v>2294</v>
      </c>
      <c r="AA554" s="306" t="s">
        <v>2987</v>
      </c>
      <c r="AB554" s="296" t="str">
        <f t="shared" si="36"/>
        <v>14x7, 4x110, 38 OS</v>
      </c>
      <c r="AC554" s="308" t="s">
        <v>1620</v>
      </c>
      <c r="AD554" s="298">
        <f>IFERROR(VLOOKUP(AC554,ACCESSORIES!F:J,5,FALSE),"N/A")</f>
        <v>22</v>
      </c>
      <c r="AE554" s="308" t="s">
        <v>85</v>
      </c>
      <c r="AF554" s="309" t="s">
        <v>85</v>
      </c>
      <c r="AG554" s="308" t="s">
        <v>3080</v>
      </c>
      <c r="AH554" s="308" t="s">
        <v>85</v>
      </c>
      <c r="AI554" s="299" t="str">
        <f>IFERROR(VLOOKUP(AH554,ACCESSORIES!F:J,5,FALSE),"N/A")</f>
        <v>N/A</v>
      </c>
      <c r="AJ554" s="309" t="s">
        <v>266</v>
      </c>
      <c r="AK554" s="309" t="s">
        <v>85</v>
      </c>
      <c r="AL554" s="40" t="str">
        <f>IFERROR(VLOOKUP(AK554,ACCESSORIES!F:J,5,FALSE),"N/A")</f>
        <v>N/A</v>
      </c>
      <c r="AM554" s="309" t="s">
        <v>85</v>
      </c>
      <c r="AN554" s="309">
        <v>14.1</v>
      </c>
      <c r="AO554" s="309">
        <v>190</v>
      </c>
      <c r="AP554" s="309">
        <v>3</v>
      </c>
      <c r="AQ554" s="309">
        <v>3</v>
      </c>
      <c r="AR554" s="309"/>
      <c r="AS554" s="309">
        <v>3</v>
      </c>
      <c r="AT554" s="309"/>
      <c r="AU554" s="309">
        <v>158</v>
      </c>
      <c r="AV554" s="309">
        <v>75</v>
      </c>
      <c r="AW554" s="309">
        <v>45</v>
      </c>
      <c r="AX554" s="81"/>
      <c r="AY554" s="309">
        <v>18</v>
      </c>
      <c r="AZ554" s="310" t="s">
        <v>3339</v>
      </c>
      <c r="BA554" s="98">
        <f>IFERROR(VLOOKUP(AZ554,ACCESSORIES!F:J,5,FALSE),"N/A")</f>
        <v>89.1</v>
      </c>
      <c r="BB554" s="99" t="s">
        <v>1519</v>
      </c>
      <c r="BC554" s="98">
        <f>IFERROR(VLOOKUP(BB554,ACCESSORIES!F:J,5,FALSE),"N/A")</f>
        <v>11</v>
      </c>
      <c r="BD554" s="310">
        <v>18.7</v>
      </c>
      <c r="BE554" s="309">
        <v>16.7</v>
      </c>
      <c r="BF554" s="309">
        <v>16.7</v>
      </c>
      <c r="BG554" s="309">
        <v>9.9</v>
      </c>
      <c r="BH554" s="379">
        <f t="shared" si="37"/>
        <v>4.5244863961703984E-2</v>
      </c>
      <c r="BI554" s="303">
        <v>48</v>
      </c>
      <c r="BJ554" s="309" t="s">
        <v>3532</v>
      </c>
      <c r="BK554" s="80" t="s">
        <v>4050</v>
      </c>
      <c r="BL554" s="309" t="s">
        <v>2818</v>
      </c>
      <c r="BM554" s="309" t="s">
        <v>2862</v>
      </c>
      <c r="BN554" s="309" t="s">
        <v>2863</v>
      </c>
      <c r="BO554" s="309" t="s">
        <v>2853</v>
      </c>
      <c r="BP554" s="309" t="s">
        <v>2864</v>
      </c>
      <c r="BQ554" s="309"/>
      <c r="BR554" s="309"/>
      <c r="BS554" s="309"/>
      <c r="BT554" s="309"/>
      <c r="BU554" s="309"/>
      <c r="BV554" s="309" t="s">
        <v>3729</v>
      </c>
      <c r="BW554" s="309" t="s">
        <v>3730</v>
      </c>
      <c r="BX554" s="309" t="s">
        <v>3731</v>
      </c>
      <c r="BY554" s="309" t="s">
        <v>3732</v>
      </c>
      <c r="BZ554" s="324" t="str">
        <f t="shared" ref="BZ554:BZ565" si="38">CONCATENATE("DISCONTINUED"," ","-"," ",D554,", ",O554,"x",P554,", ",IF(V554="N/A", "", CONCATENATE(V554, "/")),IF(T554&gt;0, CONCATENATE("+",T554), T554),"mm Offset, ",Q554,", ",W554,"mm Centerbore, ",PROPER(Z554), "", IF(BB554="N/A", "", CONCATENATE(", w/ ", BB554)))</f>
        <v>DISCONTINUED - MR401 UTV Beadlock, 14x7, 5+2/+38mm Offset, 4x110, 80.3mm Centerbore, Matte Black, w/ BH-H20875</v>
      </c>
      <c r="CA554" s="324" t="s">
        <v>3878</v>
      </c>
      <c r="CB554" s="324" t="s">
        <v>3879</v>
      </c>
      <c r="CC554" s="313" t="str">
        <f t="shared" si="35"/>
        <v>UTV (4XX)</v>
      </c>
    </row>
    <row r="555" spans="1:81" s="301" customFormat="1" ht="15.75" customHeight="1">
      <c r="A555" s="22">
        <f t="shared" si="34"/>
        <v>552</v>
      </c>
      <c r="B555" s="99" t="s">
        <v>84</v>
      </c>
      <c r="C555" s="29" t="s">
        <v>1072</v>
      </c>
      <c r="D555" s="303" t="s">
        <v>1118</v>
      </c>
      <c r="E555" s="304" t="s">
        <v>4347</v>
      </c>
      <c r="F555" s="304"/>
      <c r="G555" s="304"/>
      <c r="H555" s="363" t="s">
        <v>544</v>
      </c>
      <c r="I555" s="336">
        <v>41640</v>
      </c>
      <c r="J555" s="302">
        <v>43985</v>
      </c>
      <c r="K555" s="293" t="s">
        <v>1274</v>
      </c>
      <c r="L555" s="305">
        <v>257.13</v>
      </c>
      <c r="M555" s="295"/>
      <c r="N555" s="295"/>
      <c r="O555" s="303">
        <v>17</v>
      </c>
      <c r="P555" s="8">
        <v>8.5</v>
      </c>
      <c r="Q555" s="29" t="s">
        <v>1762</v>
      </c>
      <c r="R555" s="303">
        <v>8</v>
      </c>
      <c r="S555" s="303">
        <v>6.5</v>
      </c>
      <c r="T555" s="306">
        <v>0</v>
      </c>
      <c r="U555" s="331">
        <v>4.75</v>
      </c>
      <c r="V555" s="303" t="s">
        <v>85</v>
      </c>
      <c r="W555" s="311">
        <v>130.81</v>
      </c>
      <c r="X555" s="307">
        <v>28.5</v>
      </c>
      <c r="Y555" s="306">
        <v>3640</v>
      </c>
      <c r="Z555" s="306" t="s">
        <v>2294</v>
      </c>
      <c r="AA555" s="306" t="s">
        <v>2987</v>
      </c>
      <c r="AB555" s="296" t="str">
        <f t="shared" si="36"/>
        <v>17x8.5, 8x6.5, 0 OS</v>
      </c>
      <c r="AC555" s="308" t="s">
        <v>1603</v>
      </c>
      <c r="AD555" s="298">
        <f>IFERROR(VLOOKUP(AC555,ACCESSORIES!F:J,5,FALSE),"N/A")</f>
        <v>33</v>
      </c>
      <c r="AE555" s="308" t="s">
        <v>85</v>
      </c>
      <c r="AF555" s="309" t="s">
        <v>85</v>
      </c>
      <c r="AG555" s="308" t="s">
        <v>3005</v>
      </c>
      <c r="AH555" s="308" t="s">
        <v>1937</v>
      </c>
      <c r="AI555" s="299">
        <f>IFERROR(VLOOKUP(AH555,ACCESSORIES!F:J,5,FALSE),"N/A")</f>
        <v>1.1000000000000001</v>
      </c>
      <c r="AJ555" s="309" t="s">
        <v>266</v>
      </c>
      <c r="AK555" s="309" t="s">
        <v>85</v>
      </c>
      <c r="AL555" s="40" t="str">
        <f>IFERROR(VLOOKUP(AK555,ACCESSORIES!F:J,5,FALSE),"N/A")</f>
        <v>N/A</v>
      </c>
      <c r="AM555" s="309" t="s">
        <v>85</v>
      </c>
      <c r="AN555" s="309">
        <v>16.100000000000001</v>
      </c>
      <c r="AO555" s="309">
        <v>208</v>
      </c>
      <c r="AP555" s="309">
        <v>6</v>
      </c>
      <c r="AQ555" s="309">
        <v>12</v>
      </c>
      <c r="AR555" s="309"/>
      <c r="AS555" s="309">
        <v>21</v>
      </c>
      <c r="AT555" s="309"/>
      <c r="AU555" s="309">
        <v>203</v>
      </c>
      <c r="AV555" s="309">
        <v>123</v>
      </c>
      <c r="AW555" s="309">
        <v>93</v>
      </c>
      <c r="AX555" s="81"/>
      <c r="AY555" s="309">
        <v>48</v>
      </c>
      <c r="AZ555" s="310" t="s">
        <v>85</v>
      </c>
      <c r="BA555" s="98" t="str">
        <f>IFERROR(VLOOKUP(AZ555,ACCESSORIES!F:J,5,FALSE),"N/A")</f>
        <v>N/A</v>
      </c>
      <c r="BB555" s="99" t="s">
        <v>85</v>
      </c>
      <c r="BC555" s="98" t="str">
        <f>IFERROR(VLOOKUP(BB555,ACCESSORIES!F:J,5,FALSE),"N/A")</f>
        <v>N/A</v>
      </c>
      <c r="BD555" s="310">
        <v>32</v>
      </c>
      <c r="BE555" s="309">
        <v>19.7</v>
      </c>
      <c r="BF555" s="309">
        <v>19.7</v>
      </c>
      <c r="BG555" s="309">
        <v>11</v>
      </c>
      <c r="BH555" s="379">
        <f t="shared" si="37"/>
        <v>6.995621234535998E-2</v>
      </c>
      <c r="BI555" s="303">
        <v>36</v>
      </c>
      <c r="BJ555" s="309" t="s">
        <v>3532</v>
      </c>
      <c r="BK555" s="80" t="s">
        <v>4050</v>
      </c>
      <c r="BL555" s="309" t="s">
        <v>2818</v>
      </c>
      <c r="BM555" s="309" t="s">
        <v>2822</v>
      </c>
      <c r="BN555" s="309" t="s">
        <v>2819</v>
      </c>
      <c r="BO555" s="309" t="s">
        <v>2827</v>
      </c>
      <c r="BP555" s="309"/>
      <c r="BQ555" s="309"/>
      <c r="BR555" s="309"/>
      <c r="BS555" s="309"/>
      <c r="BT555" s="309"/>
      <c r="BU555" s="309"/>
      <c r="BV555" s="309"/>
      <c r="BW555" s="309"/>
      <c r="BX555" s="309"/>
      <c r="BY555" s="309"/>
      <c r="BZ555" s="324" t="str">
        <f t="shared" si="38"/>
        <v>DISCONTINUED - MR307 Hole, 17x8.5, 0mm Offset, 8x6.5, 130.81mm Centerbore, Matte Black</v>
      </c>
      <c r="CA555" s="324" t="s">
        <v>3878</v>
      </c>
      <c r="CB555" s="324" t="s">
        <v>3879</v>
      </c>
      <c r="CC555" s="313" t="str">
        <f t="shared" si="35"/>
        <v>STREET (3XX)</v>
      </c>
    </row>
    <row r="556" spans="1:81" s="301" customFormat="1" ht="15.75" customHeight="1">
      <c r="A556" s="22">
        <f t="shared" si="34"/>
        <v>553</v>
      </c>
      <c r="B556" s="99" t="s">
        <v>3051</v>
      </c>
      <c r="C556" s="29" t="s">
        <v>3035</v>
      </c>
      <c r="D556" s="303" t="s">
        <v>3039</v>
      </c>
      <c r="E556" s="304" t="s">
        <v>4371</v>
      </c>
      <c r="F556" s="304"/>
      <c r="G556" s="304"/>
      <c r="H556" s="363" t="s">
        <v>3068</v>
      </c>
      <c r="I556" s="336">
        <v>43518</v>
      </c>
      <c r="J556" s="302">
        <v>43985</v>
      </c>
      <c r="K556" s="293" t="s">
        <v>1274</v>
      </c>
      <c r="L556" s="305">
        <v>119</v>
      </c>
      <c r="M556" s="295"/>
      <c r="N556" s="295"/>
      <c r="O556" s="303">
        <v>14</v>
      </c>
      <c r="P556" s="8">
        <v>8</v>
      </c>
      <c r="Q556" s="29" t="s">
        <v>1743</v>
      </c>
      <c r="R556" s="303">
        <v>4</v>
      </c>
      <c r="S556" s="303">
        <v>110</v>
      </c>
      <c r="T556" s="306">
        <v>0</v>
      </c>
      <c r="U556" s="331">
        <v>4.4000000000000004</v>
      </c>
      <c r="V556" s="303" t="s">
        <v>193</v>
      </c>
      <c r="W556" s="311">
        <v>84</v>
      </c>
      <c r="X556" s="307">
        <v>13.5</v>
      </c>
      <c r="Y556" s="306">
        <v>1000</v>
      </c>
      <c r="Z556" s="306" t="s">
        <v>2294</v>
      </c>
      <c r="AA556" s="306" t="s">
        <v>2987</v>
      </c>
      <c r="AB556" s="296" t="str">
        <f t="shared" si="36"/>
        <v>14x8, 4x110, 0 OS</v>
      </c>
      <c r="AC556" s="308" t="s">
        <v>3044</v>
      </c>
      <c r="AD556" s="298">
        <f>IFERROR(VLOOKUP(AC556,ACCESSORIES!F:J,5,FALSE),"N/A")</f>
        <v>14.454000000000002</v>
      </c>
      <c r="AE556" s="308" t="s">
        <v>85</v>
      </c>
      <c r="AF556" s="309" t="s">
        <v>3047</v>
      </c>
      <c r="AG556" s="308" t="s">
        <v>85</v>
      </c>
      <c r="AH556" s="308" t="s">
        <v>85</v>
      </c>
      <c r="AI556" s="299" t="str">
        <f>IFERROR(VLOOKUP(AH556,ACCESSORIES!F:J,5,FALSE),"N/A")</f>
        <v>N/A</v>
      </c>
      <c r="AJ556" s="309" t="s">
        <v>266</v>
      </c>
      <c r="AK556" s="309" t="s">
        <v>85</v>
      </c>
      <c r="AL556" s="40" t="str">
        <f>IFERROR(VLOOKUP(AK556,ACCESSORIES!F:J,5,FALSE),"N/A")</f>
        <v>N/A</v>
      </c>
      <c r="AM556" s="309" t="s">
        <v>85</v>
      </c>
      <c r="AN556" s="309">
        <v>13</v>
      </c>
      <c r="AO556" s="309">
        <v>150</v>
      </c>
      <c r="AP556" s="309">
        <v>15</v>
      </c>
      <c r="AQ556" s="309">
        <v>17</v>
      </c>
      <c r="AR556" s="309"/>
      <c r="AS556" s="309" t="s">
        <v>3123</v>
      </c>
      <c r="AT556" s="309"/>
      <c r="AU556" s="309">
        <v>164</v>
      </c>
      <c r="AV556" s="309">
        <v>60</v>
      </c>
      <c r="AW556" s="309">
        <v>48</v>
      </c>
      <c r="AX556" s="81"/>
      <c r="AY556" s="309"/>
      <c r="AZ556" s="310" t="s">
        <v>85</v>
      </c>
      <c r="BA556" s="98" t="str">
        <f>IFERROR(VLOOKUP(AZ556,ACCESSORIES!F:J,5,FALSE),"N/A")</f>
        <v>N/A</v>
      </c>
      <c r="BB556" s="99" t="s">
        <v>85</v>
      </c>
      <c r="BC556" s="98" t="str">
        <f>IFERROR(VLOOKUP(BB556,ACCESSORIES!F:J,5,FALSE),"N/A")</f>
        <v>N/A</v>
      </c>
      <c r="BD556" s="310">
        <v>17</v>
      </c>
      <c r="BE556" s="309">
        <v>16</v>
      </c>
      <c r="BF556" s="309">
        <v>16</v>
      </c>
      <c r="BG556" s="309">
        <v>9</v>
      </c>
      <c r="BH556" s="379">
        <f t="shared" si="37"/>
        <v>3.7755795456000003E-2</v>
      </c>
      <c r="BI556" s="303">
        <v>57</v>
      </c>
      <c r="BJ556" s="309" t="s">
        <v>3532</v>
      </c>
      <c r="BK556" s="80" t="s">
        <v>4050</v>
      </c>
      <c r="BL556" s="309" t="s">
        <v>3109</v>
      </c>
      <c r="BM556" s="309" t="s">
        <v>4061</v>
      </c>
      <c r="BN556" s="309" t="s">
        <v>4057</v>
      </c>
      <c r="BO556" s="309" t="s">
        <v>4058</v>
      </c>
      <c r="BP556" s="309" t="s">
        <v>4062</v>
      </c>
      <c r="BQ556" s="309"/>
      <c r="BR556" s="309"/>
      <c r="BS556" s="309"/>
      <c r="BT556" s="309"/>
      <c r="BU556" s="309"/>
      <c r="BV556" s="309" t="s">
        <v>3990</v>
      </c>
      <c r="BW556" s="309" t="s">
        <v>3989</v>
      </c>
      <c r="BX556" s="309" t="s">
        <v>3992</v>
      </c>
      <c r="BY556" s="309" t="s">
        <v>3991</v>
      </c>
      <c r="BZ556" s="324" t="str">
        <f t="shared" si="38"/>
        <v>DISCONTINUED - GZ804 Casino, 14x8, 4+4/0mm Offset, 4x110, 84mm Centerbore, Matte Black</v>
      </c>
      <c r="CA556" s="324" t="s">
        <v>3878</v>
      </c>
      <c r="CB556" s="324" t="s">
        <v>3879</v>
      </c>
      <c r="CC556" s="313" t="str">
        <f t="shared" si="35"/>
        <v>GMZ (8XX)</v>
      </c>
    </row>
    <row r="557" spans="1:81" s="301" customFormat="1" ht="15.75" customHeight="1">
      <c r="A557" s="22">
        <f t="shared" si="34"/>
        <v>554</v>
      </c>
      <c r="B557" s="99" t="s">
        <v>84</v>
      </c>
      <c r="C557" s="29" t="s">
        <v>1089</v>
      </c>
      <c r="D557" s="303" t="s">
        <v>2353</v>
      </c>
      <c r="E557" s="304" t="s">
        <v>4386</v>
      </c>
      <c r="F557" s="304" t="s">
        <v>1129</v>
      </c>
      <c r="G557" s="304"/>
      <c r="H557" s="363" t="s">
        <v>815</v>
      </c>
      <c r="I557" s="336">
        <v>41640</v>
      </c>
      <c r="J557" s="302">
        <v>44028</v>
      </c>
      <c r="K557" s="293" t="s">
        <v>1274</v>
      </c>
      <c r="L557" s="305">
        <v>249</v>
      </c>
      <c r="M557" s="295"/>
      <c r="N557" s="295"/>
      <c r="O557" s="303">
        <v>14</v>
      </c>
      <c r="P557" s="8">
        <v>10</v>
      </c>
      <c r="Q557" s="29" t="s">
        <v>1743</v>
      </c>
      <c r="R557" s="303">
        <v>4</v>
      </c>
      <c r="S557" s="303">
        <v>110</v>
      </c>
      <c r="T557" s="306">
        <v>0</v>
      </c>
      <c r="U557" s="331">
        <v>5.3</v>
      </c>
      <c r="V557" s="303" t="s">
        <v>201</v>
      </c>
      <c r="W557" s="311">
        <v>80.3</v>
      </c>
      <c r="X557" s="307">
        <v>18.399999999999999</v>
      </c>
      <c r="Y557" s="306">
        <v>1600</v>
      </c>
      <c r="Z557" s="306" t="s">
        <v>87</v>
      </c>
      <c r="AA557" s="306" t="s">
        <v>2987</v>
      </c>
      <c r="AB557" s="296" t="str">
        <f t="shared" si="36"/>
        <v>14x10, 4x110, 0 OS</v>
      </c>
      <c r="AC557" s="308" t="s">
        <v>1643</v>
      </c>
      <c r="AD557" s="298">
        <f>IFERROR(VLOOKUP(AC557,ACCESSORIES!F:J,5,FALSE),"N/A")</f>
        <v>22</v>
      </c>
      <c r="AE557" s="308" t="s">
        <v>85</v>
      </c>
      <c r="AF557" s="309" t="s">
        <v>1894</v>
      </c>
      <c r="AG557" s="308" t="s">
        <v>85</v>
      </c>
      <c r="AH557" s="308" t="s">
        <v>85</v>
      </c>
      <c r="AI557" s="299" t="str">
        <f>IFERROR(VLOOKUP(AH557,ACCESSORIES!F:J,5,FALSE),"N/A")</f>
        <v>N/A</v>
      </c>
      <c r="AJ557" s="309" t="s">
        <v>266</v>
      </c>
      <c r="AK557" s="309" t="s">
        <v>85</v>
      </c>
      <c r="AL557" s="40" t="str">
        <f>IFERROR(VLOOKUP(AK557,ACCESSORIES!F:J,5,FALSE),"N/A")</f>
        <v>N/A</v>
      </c>
      <c r="AM557" s="309" t="s">
        <v>85</v>
      </c>
      <c r="AN557" s="309">
        <v>14.1</v>
      </c>
      <c r="AO557" s="309">
        <v>183</v>
      </c>
      <c r="AP557" s="309">
        <v>3</v>
      </c>
      <c r="AQ557" s="309">
        <v>9</v>
      </c>
      <c r="AR557" s="309"/>
      <c r="AS557" s="309">
        <v>18</v>
      </c>
      <c r="AT557" s="309"/>
      <c r="AU557" s="309">
        <v>165</v>
      </c>
      <c r="AV557" s="309">
        <v>60</v>
      </c>
      <c r="AW557" s="309">
        <v>43</v>
      </c>
      <c r="AX557" s="81"/>
      <c r="AY557" s="309">
        <v>87</v>
      </c>
      <c r="AZ557" s="310" t="s">
        <v>3339</v>
      </c>
      <c r="BA557" s="98">
        <f>IFERROR(VLOOKUP(AZ557,ACCESSORIES!F:J,5,FALSE),"N/A")</f>
        <v>89.1</v>
      </c>
      <c r="BB557" s="99" t="s">
        <v>1519</v>
      </c>
      <c r="BC557" s="98">
        <f>IFERROR(VLOOKUP(BB557,ACCESSORIES!F:J,5,FALSE),"N/A")</f>
        <v>11</v>
      </c>
      <c r="BD557" s="310">
        <v>21.9</v>
      </c>
      <c r="BE557" s="309">
        <v>16.899999999999999</v>
      </c>
      <c r="BF557" s="309">
        <v>16.899999999999999</v>
      </c>
      <c r="BG557" s="309">
        <v>12.8</v>
      </c>
      <c r="BH557" s="379">
        <f t="shared" si="37"/>
        <v>5.990795966771198E-2</v>
      </c>
      <c r="BI557" s="303">
        <v>48</v>
      </c>
      <c r="BJ557" s="309" t="s">
        <v>3532</v>
      </c>
      <c r="BK557" s="80" t="s">
        <v>4050</v>
      </c>
      <c r="BL557" s="309" t="s">
        <v>2818</v>
      </c>
      <c r="BM557" s="309" t="s">
        <v>2863</v>
      </c>
      <c r="BN557" s="309" t="s">
        <v>2853</v>
      </c>
      <c r="BO557" s="309" t="s">
        <v>2869</v>
      </c>
      <c r="BP557" s="309" t="s">
        <v>2862</v>
      </c>
      <c r="BQ557" s="309"/>
      <c r="BR557" s="309"/>
      <c r="BS557" s="309"/>
      <c r="BT557" s="309"/>
      <c r="BU557" s="309"/>
      <c r="BV557" s="309" t="s">
        <v>3745</v>
      </c>
      <c r="BW557" s="309" t="s">
        <v>3746</v>
      </c>
      <c r="BX557" s="309" t="s">
        <v>3747</v>
      </c>
      <c r="BY557" s="309" t="s">
        <v>3748</v>
      </c>
      <c r="BZ557" s="324" t="str">
        <f t="shared" si="38"/>
        <v>DISCONTINUED - MR406 UTV Beadlock, 14x10, 5+5/0mm Offset, 4x110, 80.3mm Centerbore, Matte Black, w/ BH-H20875</v>
      </c>
      <c r="CA557" s="324" t="s">
        <v>3878</v>
      </c>
      <c r="CB557" s="324" t="s">
        <v>3879</v>
      </c>
      <c r="CC557" s="313" t="str">
        <f t="shared" si="35"/>
        <v>UTV (4XX)</v>
      </c>
    </row>
    <row r="558" spans="1:81" s="301" customFormat="1" ht="15.75" customHeight="1">
      <c r="A558" s="22">
        <f t="shared" si="34"/>
        <v>555</v>
      </c>
      <c r="B558" s="99" t="s">
        <v>84</v>
      </c>
      <c r="C558" s="29" t="s">
        <v>1089</v>
      </c>
      <c r="D558" s="303" t="s">
        <v>1147</v>
      </c>
      <c r="E558" s="304" t="s">
        <v>4387</v>
      </c>
      <c r="F558" s="304" t="s">
        <v>1129</v>
      </c>
      <c r="G558" s="304"/>
      <c r="H558" s="363" t="s">
        <v>751</v>
      </c>
      <c r="I558" s="336">
        <v>41640</v>
      </c>
      <c r="J558" s="302">
        <v>44028</v>
      </c>
      <c r="K558" s="293" t="s">
        <v>1274</v>
      </c>
      <c r="L558" s="305">
        <v>219</v>
      </c>
      <c r="M558" s="295"/>
      <c r="N558" s="295"/>
      <c r="O558" s="303">
        <v>14</v>
      </c>
      <c r="P558" s="8">
        <v>7</v>
      </c>
      <c r="Q558" s="29" t="s">
        <v>1743</v>
      </c>
      <c r="R558" s="303">
        <v>4</v>
      </c>
      <c r="S558" s="303">
        <v>110</v>
      </c>
      <c r="T558" s="306">
        <v>13</v>
      </c>
      <c r="U558" s="331">
        <v>4.3</v>
      </c>
      <c r="V558" s="303" t="s">
        <v>189</v>
      </c>
      <c r="W558" s="311">
        <v>80.3</v>
      </c>
      <c r="X558" s="307">
        <v>15.2</v>
      </c>
      <c r="Y558" s="306">
        <v>1600</v>
      </c>
      <c r="Z558" s="306" t="s">
        <v>2294</v>
      </c>
      <c r="AA558" s="306" t="s">
        <v>2987</v>
      </c>
      <c r="AB558" s="296" t="str">
        <f t="shared" si="36"/>
        <v>14x7, 4x110, 13 OS</v>
      </c>
      <c r="AC558" s="308" t="s">
        <v>1620</v>
      </c>
      <c r="AD558" s="298">
        <f>IFERROR(VLOOKUP(AC558,ACCESSORIES!F:J,5,FALSE),"N/A")</f>
        <v>22</v>
      </c>
      <c r="AE558" s="308" t="s">
        <v>85</v>
      </c>
      <c r="AF558" s="309" t="s">
        <v>85</v>
      </c>
      <c r="AG558" s="308" t="s">
        <v>3080</v>
      </c>
      <c r="AH558" s="308" t="s">
        <v>85</v>
      </c>
      <c r="AI558" s="299" t="str">
        <f>IFERROR(VLOOKUP(AH558,ACCESSORIES!F:J,5,FALSE),"N/A")</f>
        <v>N/A</v>
      </c>
      <c r="AJ558" s="309" t="s">
        <v>266</v>
      </c>
      <c r="AK558" s="309" t="s">
        <v>85</v>
      </c>
      <c r="AL558" s="40" t="str">
        <f>IFERROR(VLOOKUP(AK558,ACCESSORIES!F:J,5,FALSE),"N/A")</f>
        <v>N/A</v>
      </c>
      <c r="AM558" s="309" t="s">
        <v>85</v>
      </c>
      <c r="AN558" s="309">
        <v>14.1</v>
      </c>
      <c r="AO558" s="309">
        <v>190</v>
      </c>
      <c r="AP558" s="309">
        <v>3</v>
      </c>
      <c r="AQ558" s="309">
        <v>3</v>
      </c>
      <c r="AR558" s="309"/>
      <c r="AS558" s="309">
        <v>3</v>
      </c>
      <c r="AT558" s="309"/>
      <c r="AU558" s="309">
        <v>161</v>
      </c>
      <c r="AV558" s="309">
        <v>75</v>
      </c>
      <c r="AW558" s="309">
        <v>45</v>
      </c>
      <c r="AX558" s="81"/>
      <c r="AY558" s="309">
        <v>50</v>
      </c>
      <c r="AZ558" s="310" t="s">
        <v>3339</v>
      </c>
      <c r="BA558" s="98">
        <f>IFERROR(VLOOKUP(AZ558,ACCESSORIES!F:J,5,FALSE),"N/A")</f>
        <v>89.1</v>
      </c>
      <c r="BB558" s="99" t="s">
        <v>1519</v>
      </c>
      <c r="BC558" s="98">
        <f>IFERROR(VLOOKUP(BB558,ACCESSORIES!F:J,5,FALSE),"N/A")</f>
        <v>11</v>
      </c>
      <c r="BD558" s="310">
        <v>18.7</v>
      </c>
      <c r="BE558" s="309">
        <v>16.7</v>
      </c>
      <c r="BF558" s="309">
        <v>16.7</v>
      </c>
      <c r="BG558" s="309">
        <v>9.9</v>
      </c>
      <c r="BH558" s="379">
        <f t="shared" si="37"/>
        <v>4.5244863961703984E-2</v>
      </c>
      <c r="BI558" s="303">
        <v>48</v>
      </c>
      <c r="BJ558" s="309" t="s">
        <v>3532</v>
      </c>
      <c r="BK558" s="80" t="s">
        <v>4050</v>
      </c>
      <c r="BL558" s="309" t="s">
        <v>2818</v>
      </c>
      <c r="BM558" s="309" t="s">
        <v>2862</v>
      </c>
      <c r="BN558" s="309" t="s">
        <v>2863</v>
      </c>
      <c r="BO558" s="309" t="s">
        <v>2853</v>
      </c>
      <c r="BP558" s="309" t="s">
        <v>2864</v>
      </c>
      <c r="BQ558" s="309"/>
      <c r="BR558" s="309"/>
      <c r="BS558" s="309"/>
      <c r="BT558" s="309"/>
      <c r="BU558" s="309"/>
      <c r="BV558" s="309" t="s">
        <v>3729</v>
      </c>
      <c r="BW558" s="309" t="s">
        <v>3730</v>
      </c>
      <c r="BX558" s="309" t="s">
        <v>3731</v>
      </c>
      <c r="BY558" s="309" t="s">
        <v>3732</v>
      </c>
      <c r="BZ558" s="324" t="str">
        <f t="shared" si="38"/>
        <v>DISCONTINUED - MR401 UTV Beadlock, 14x7, 4+3/+13mm Offset, 4x110, 80.3mm Centerbore, Matte Black, w/ BH-H20875</v>
      </c>
      <c r="CA558" s="324" t="s">
        <v>3878</v>
      </c>
      <c r="CB558" s="324" t="s">
        <v>3879</v>
      </c>
      <c r="CC558" s="313" t="str">
        <f t="shared" si="35"/>
        <v>UTV (4XX)</v>
      </c>
    </row>
    <row r="559" spans="1:81" s="301" customFormat="1" ht="15.75" customHeight="1">
      <c r="A559" s="22">
        <f t="shared" si="34"/>
        <v>556</v>
      </c>
      <c r="B559" s="99" t="s">
        <v>84</v>
      </c>
      <c r="C559" s="29" t="s">
        <v>1089</v>
      </c>
      <c r="D559" s="303" t="s">
        <v>1106</v>
      </c>
      <c r="E559" s="304" t="s">
        <v>4388</v>
      </c>
      <c r="F559" s="304" t="s">
        <v>1129</v>
      </c>
      <c r="G559" s="304"/>
      <c r="H559" s="363" t="s">
        <v>792</v>
      </c>
      <c r="I559" s="336">
        <v>42370</v>
      </c>
      <c r="J559" s="302">
        <v>44028</v>
      </c>
      <c r="K559" s="293" t="s">
        <v>1274</v>
      </c>
      <c r="L559" s="305">
        <v>239</v>
      </c>
      <c r="M559" s="295"/>
      <c r="N559" s="295"/>
      <c r="O559" s="303">
        <v>14</v>
      </c>
      <c r="P559" s="8">
        <v>7</v>
      </c>
      <c r="Q559" s="29" t="s">
        <v>1745</v>
      </c>
      <c r="R559" s="303">
        <v>4</v>
      </c>
      <c r="S559" s="303">
        <v>136</v>
      </c>
      <c r="T559" s="306">
        <v>13</v>
      </c>
      <c r="U559" s="331">
        <v>4.3</v>
      </c>
      <c r="V559" s="303" t="s">
        <v>189</v>
      </c>
      <c r="W559" s="311">
        <v>106</v>
      </c>
      <c r="X559" s="307">
        <v>21</v>
      </c>
      <c r="Y559" s="306">
        <v>1600</v>
      </c>
      <c r="Z559" s="306" t="s">
        <v>2294</v>
      </c>
      <c r="AA559" s="306" t="s">
        <v>2987</v>
      </c>
      <c r="AB559" s="296" t="str">
        <f t="shared" si="36"/>
        <v>14x7, 4x136, 13 OS</v>
      </c>
      <c r="AC559" s="308" t="s">
        <v>2439</v>
      </c>
      <c r="AD559" s="298">
        <f>IFERROR(VLOOKUP(AC559,ACCESSORIES!F:J,5,FALSE),"N/A")</f>
        <v>22</v>
      </c>
      <c r="AE559" s="308" t="s">
        <v>85</v>
      </c>
      <c r="AF559" s="309" t="s">
        <v>1894</v>
      </c>
      <c r="AG559" s="308" t="s">
        <v>85</v>
      </c>
      <c r="AH559" s="308" t="s">
        <v>85</v>
      </c>
      <c r="AI559" s="299" t="str">
        <f>IFERROR(VLOOKUP(AH559,ACCESSORIES!F:J,5,FALSE),"N/A")</f>
        <v>N/A</v>
      </c>
      <c r="AJ559" s="309" t="s">
        <v>266</v>
      </c>
      <c r="AK559" s="309" t="s">
        <v>85</v>
      </c>
      <c r="AL559" s="40" t="str">
        <f>IFERROR(VLOOKUP(AK559,ACCESSORIES!F:J,5,FALSE),"N/A")</f>
        <v>N/A</v>
      </c>
      <c r="AM559" s="309" t="s">
        <v>85</v>
      </c>
      <c r="AN559" s="309">
        <v>14.1</v>
      </c>
      <c r="AO559" s="309">
        <v>183</v>
      </c>
      <c r="AP559" s="309">
        <v>3</v>
      </c>
      <c r="AQ559" s="309">
        <v>25</v>
      </c>
      <c r="AR559" s="309"/>
      <c r="AS559" s="309">
        <v>17</v>
      </c>
      <c r="AT559" s="309"/>
      <c r="AU559" s="309">
        <v>167</v>
      </c>
      <c r="AV559" s="309">
        <v>60</v>
      </c>
      <c r="AW559" s="309">
        <v>43</v>
      </c>
      <c r="AX559" s="81"/>
      <c r="AY559" s="309"/>
      <c r="AZ559" s="310" t="s">
        <v>3341</v>
      </c>
      <c r="BA559" s="98" t="str">
        <f>IFERROR(VLOOKUP(AZ559,ACCESSORIES!F:J,5,FALSE),"N/A")</f>
        <v>N/A</v>
      </c>
      <c r="BB559" s="99" t="s">
        <v>1519</v>
      </c>
      <c r="BC559" s="98">
        <f>IFERROR(VLOOKUP(BB559,ACCESSORIES!F:J,5,FALSE),"N/A")</f>
        <v>11</v>
      </c>
      <c r="BD559" s="310">
        <v>24.5</v>
      </c>
      <c r="BE559" s="309">
        <v>16.7</v>
      </c>
      <c r="BF559" s="309">
        <v>16.7</v>
      </c>
      <c r="BG559" s="309">
        <v>9.9</v>
      </c>
      <c r="BH559" s="379">
        <f t="shared" si="37"/>
        <v>4.5244863961703984E-2</v>
      </c>
      <c r="BI559" s="303">
        <v>48</v>
      </c>
      <c r="BJ559" s="309" t="s">
        <v>3532</v>
      </c>
      <c r="BK559" s="80" t="s">
        <v>4050</v>
      </c>
      <c r="BL559" s="309" t="s">
        <v>2818</v>
      </c>
      <c r="BM559" s="309" t="s">
        <v>2865</v>
      </c>
      <c r="BN559" s="309" t="s">
        <v>2863</v>
      </c>
      <c r="BO559" s="309" t="s">
        <v>2853</v>
      </c>
      <c r="BP559" s="309" t="s">
        <v>2862</v>
      </c>
      <c r="BQ559" s="309"/>
      <c r="BR559" s="309"/>
      <c r="BS559" s="309"/>
      <c r="BT559" s="309"/>
      <c r="BU559" s="309"/>
      <c r="BV559" s="309" t="s">
        <v>3737</v>
      </c>
      <c r="BW559" s="309" t="s">
        <v>3738</v>
      </c>
      <c r="BX559" s="309" t="s">
        <v>3739</v>
      </c>
      <c r="BY559" s="309" t="s">
        <v>3740</v>
      </c>
      <c r="BZ559" s="324" t="str">
        <f t="shared" si="38"/>
        <v>DISCONTINUED - MR405 UTV Beadlock, 14x7, 4+3/+13mm Offset, 4x136, 106mm Centerbore, Matte Black, w/ BH-H20875</v>
      </c>
      <c r="CA559" s="324" t="s">
        <v>3878</v>
      </c>
      <c r="CB559" s="324" t="s">
        <v>3879</v>
      </c>
      <c r="CC559" s="313" t="str">
        <f t="shared" si="35"/>
        <v>UTV (4XX)</v>
      </c>
    </row>
    <row r="560" spans="1:81" s="301" customFormat="1" ht="15.75" customHeight="1">
      <c r="A560" s="22">
        <f t="shared" si="34"/>
        <v>557</v>
      </c>
      <c r="B560" s="99" t="s">
        <v>84</v>
      </c>
      <c r="C560" s="29" t="s">
        <v>1072</v>
      </c>
      <c r="D560" s="303" t="s">
        <v>2103</v>
      </c>
      <c r="E560" s="304" t="s">
        <v>4444</v>
      </c>
      <c r="F560" s="304"/>
      <c r="G560" s="304"/>
      <c r="H560" s="363" t="s">
        <v>3175</v>
      </c>
      <c r="I560" s="336">
        <v>43592</v>
      </c>
      <c r="J560" s="302">
        <v>44059</v>
      </c>
      <c r="K560" s="293" t="s">
        <v>1274</v>
      </c>
      <c r="L560" s="305">
        <v>439.5</v>
      </c>
      <c r="M560" s="295"/>
      <c r="N560" s="295"/>
      <c r="O560" s="303">
        <v>20</v>
      </c>
      <c r="P560" s="8">
        <v>9.5</v>
      </c>
      <c r="Q560" s="29" t="s">
        <v>1749</v>
      </c>
      <c r="R560" s="303">
        <v>5</v>
      </c>
      <c r="S560" s="303">
        <v>120</v>
      </c>
      <c r="T560" s="306">
        <v>40</v>
      </c>
      <c r="U560" s="331">
        <v>6.8</v>
      </c>
      <c r="V560" s="303" t="s">
        <v>85</v>
      </c>
      <c r="W560" s="311">
        <v>72.599999999999994</v>
      </c>
      <c r="X560" s="307">
        <v>30</v>
      </c>
      <c r="Y560" s="306">
        <v>2650</v>
      </c>
      <c r="Z560" s="306" t="s">
        <v>2646</v>
      </c>
      <c r="AA560" s="306" t="s">
        <v>2992</v>
      </c>
      <c r="AB560" s="296" t="s">
        <v>4445</v>
      </c>
      <c r="AC560" s="308" t="s">
        <v>3440</v>
      </c>
      <c r="AD560" s="298" t="str">
        <f>IFERROR(VLOOKUP(AC560,ACCESSORIES!F:J,5,FALSE),"N/A")</f>
        <v>N/A</v>
      </c>
      <c r="AE560" s="308" t="s">
        <v>85</v>
      </c>
      <c r="AF560" s="309" t="s">
        <v>85</v>
      </c>
      <c r="AG560" s="308" t="s">
        <v>85</v>
      </c>
      <c r="AH560" s="308" t="s">
        <v>85</v>
      </c>
      <c r="AI560" s="299" t="str">
        <f>IFERROR(VLOOKUP(AH560,ACCESSORIES!F:J,5,FALSE),"N/A")</f>
        <v>N/A</v>
      </c>
      <c r="AJ560" s="309" t="s">
        <v>265</v>
      </c>
      <c r="AK560" s="309" t="s">
        <v>85</v>
      </c>
      <c r="AL560" s="40" t="str">
        <f>IFERROR(VLOOKUP(AK560,ACCESSORIES!F:J,5,FALSE),"N/A")</f>
        <v>N/A</v>
      </c>
      <c r="AM560" s="309" t="s">
        <v>85</v>
      </c>
      <c r="AN560" s="309">
        <v>23</v>
      </c>
      <c r="AO560" s="309">
        <v>155</v>
      </c>
      <c r="AP560" s="309">
        <v>11</v>
      </c>
      <c r="AQ560" s="309">
        <v>26</v>
      </c>
      <c r="AR560" s="309"/>
      <c r="AS560" s="309">
        <v>51</v>
      </c>
      <c r="AT560" s="309"/>
      <c r="AU560" s="309">
        <v>244</v>
      </c>
      <c r="AV560" s="309">
        <v>72.599999999999994</v>
      </c>
      <c r="AW560" s="309">
        <v>45</v>
      </c>
      <c r="AX560" s="81"/>
      <c r="AY560" s="309">
        <v>12</v>
      </c>
      <c r="AZ560" s="310" t="s">
        <v>85</v>
      </c>
      <c r="BA560" s="98" t="str">
        <f>IFERROR(VLOOKUP(AZ560,ACCESSORIES!F:J,5,FALSE),"N/A")</f>
        <v>N/A</v>
      </c>
      <c r="BB560" s="99" t="s">
        <v>85</v>
      </c>
      <c r="BC560" s="98" t="str">
        <f>IFERROR(VLOOKUP(BB560,ACCESSORIES!F:J,5,FALSE),"N/A")</f>
        <v>N/A</v>
      </c>
      <c r="BD560" s="310">
        <v>33.5</v>
      </c>
      <c r="BE560" s="309">
        <v>22.1</v>
      </c>
      <c r="BF560" s="309">
        <v>22.1</v>
      </c>
      <c r="BG560" s="309">
        <v>11.7</v>
      </c>
      <c r="BH560" s="379">
        <f t="shared" si="37"/>
        <v>9.364218936040801E-2</v>
      </c>
      <c r="BI560" s="303">
        <v>24</v>
      </c>
      <c r="BJ560" s="309" t="s">
        <v>3532</v>
      </c>
      <c r="BK560" s="80" t="s">
        <v>4050</v>
      </c>
      <c r="BL560" s="309" t="s">
        <v>2818</v>
      </c>
      <c r="BM560" s="309" t="s">
        <v>2834</v>
      </c>
      <c r="BN560" s="309" t="s">
        <v>2835</v>
      </c>
      <c r="BO560" s="309" t="s">
        <v>2836</v>
      </c>
      <c r="BP560" s="309" t="s">
        <v>2837</v>
      </c>
      <c r="BQ560" s="309" t="s">
        <v>2838</v>
      </c>
      <c r="BR560" s="309" t="s">
        <v>2839</v>
      </c>
      <c r="BS560" s="309"/>
      <c r="BT560" s="309"/>
      <c r="BU560" s="309"/>
      <c r="BV560" s="309" t="s">
        <v>3673</v>
      </c>
      <c r="BW560" s="309" t="s">
        <v>3674</v>
      </c>
      <c r="BX560" s="309" t="s">
        <v>3675</v>
      </c>
      <c r="BY560" s="309" t="s">
        <v>3676</v>
      </c>
      <c r="BZ560" s="324" t="str">
        <f t="shared" si="38"/>
        <v>DISCONTINUED - MR313, 20x9.5, +40mm Offset, 5x120, 72.6mm Centerbore, Gloss Titanium</v>
      </c>
      <c r="CA560" s="324" t="s">
        <v>3878</v>
      </c>
      <c r="CB560" s="324" t="s">
        <v>3879</v>
      </c>
      <c r="CC560" s="313" t="str">
        <f t="shared" si="35"/>
        <v>STREET (3XX)</v>
      </c>
    </row>
    <row r="561" spans="1:81" s="301" customFormat="1" ht="15.75" customHeight="1">
      <c r="A561" s="22">
        <f t="shared" si="34"/>
        <v>558</v>
      </c>
      <c r="B561" s="99" t="s">
        <v>84</v>
      </c>
      <c r="C561" s="29" t="s">
        <v>1072</v>
      </c>
      <c r="D561" s="303" t="s">
        <v>2103</v>
      </c>
      <c r="E561" s="304" t="s">
        <v>4446</v>
      </c>
      <c r="F561" s="304"/>
      <c r="G561" s="304"/>
      <c r="H561" s="363" t="s">
        <v>3177</v>
      </c>
      <c r="I561" s="336">
        <v>43592</v>
      </c>
      <c r="J561" s="302">
        <v>44059</v>
      </c>
      <c r="K561" s="293" t="s">
        <v>1274</v>
      </c>
      <c r="L561" s="305">
        <v>439.5</v>
      </c>
      <c r="M561" s="295"/>
      <c r="N561" s="295"/>
      <c r="O561" s="303">
        <v>20</v>
      </c>
      <c r="P561" s="8">
        <v>9.5</v>
      </c>
      <c r="Q561" s="29" t="s">
        <v>1750</v>
      </c>
      <c r="R561" s="303">
        <v>5</v>
      </c>
      <c r="S561" s="303">
        <v>130</v>
      </c>
      <c r="T561" s="306">
        <v>45</v>
      </c>
      <c r="U561" s="331">
        <v>6.9</v>
      </c>
      <c r="V561" s="303" t="s">
        <v>85</v>
      </c>
      <c r="W561" s="311">
        <v>71.599999999999994</v>
      </c>
      <c r="X561" s="307">
        <v>30</v>
      </c>
      <c r="Y561" s="306">
        <v>2650</v>
      </c>
      <c r="Z561" s="306" t="s">
        <v>2646</v>
      </c>
      <c r="AA561" s="306" t="s">
        <v>2992</v>
      </c>
      <c r="AB561" s="296" t="s">
        <v>4447</v>
      </c>
      <c r="AC561" s="308" t="s">
        <v>2952</v>
      </c>
      <c r="AD561" s="298" t="str">
        <f>IFERROR(VLOOKUP(AC561,ACCESSORIES!F:J,5,FALSE),"N/A")</f>
        <v>N/A</v>
      </c>
      <c r="AE561" s="308" t="s">
        <v>85</v>
      </c>
      <c r="AF561" s="309" t="s">
        <v>85</v>
      </c>
      <c r="AG561" s="308" t="s">
        <v>85</v>
      </c>
      <c r="AH561" s="308" t="s">
        <v>85</v>
      </c>
      <c r="AI561" s="299" t="str">
        <f>IFERROR(VLOOKUP(AH561,ACCESSORIES!F:J,5,FALSE),"N/A")</f>
        <v>N/A</v>
      </c>
      <c r="AJ561" s="309" t="s">
        <v>265</v>
      </c>
      <c r="AK561" s="309" t="s">
        <v>85</v>
      </c>
      <c r="AL561" s="40" t="str">
        <f>IFERROR(VLOOKUP(AK561,ACCESSORIES!F:J,5,FALSE),"N/A")</f>
        <v>N/A</v>
      </c>
      <c r="AM561" s="309" t="s">
        <v>85</v>
      </c>
      <c r="AN561" s="309">
        <v>15</v>
      </c>
      <c r="AO561" s="309">
        <v>165</v>
      </c>
      <c r="AP561" s="309">
        <v>11</v>
      </c>
      <c r="AQ561" s="309">
        <v>26</v>
      </c>
      <c r="AR561" s="309"/>
      <c r="AS561" s="309">
        <v>51</v>
      </c>
      <c r="AT561" s="309"/>
      <c r="AU561" s="309">
        <v>241</v>
      </c>
      <c r="AV561" s="309">
        <v>71.599999999999994</v>
      </c>
      <c r="AW561" s="309">
        <v>43</v>
      </c>
      <c r="AX561" s="81"/>
      <c r="AY561" s="309">
        <v>12</v>
      </c>
      <c r="AZ561" s="310" t="s">
        <v>85</v>
      </c>
      <c r="BA561" s="98" t="str">
        <f>IFERROR(VLOOKUP(AZ561,ACCESSORIES!F:J,5,FALSE),"N/A")</f>
        <v>N/A</v>
      </c>
      <c r="BB561" s="99" t="s">
        <v>85</v>
      </c>
      <c r="BC561" s="98" t="str">
        <f>IFERROR(VLOOKUP(BB561,ACCESSORIES!F:J,5,FALSE),"N/A")</f>
        <v>N/A</v>
      </c>
      <c r="BD561" s="310">
        <v>33.5</v>
      </c>
      <c r="BE561" s="309">
        <v>22.1</v>
      </c>
      <c r="BF561" s="309">
        <v>22.1</v>
      </c>
      <c r="BG561" s="309">
        <v>11.7</v>
      </c>
      <c r="BH561" s="379">
        <f t="shared" si="37"/>
        <v>9.364218936040801E-2</v>
      </c>
      <c r="BI561" s="303">
        <v>24</v>
      </c>
      <c r="BJ561" s="309" t="s">
        <v>3532</v>
      </c>
      <c r="BK561" s="80" t="s">
        <v>4050</v>
      </c>
      <c r="BL561" s="309" t="s">
        <v>2818</v>
      </c>
      <c r="BM561" s="309" t="s">
        <v>2834</v>
      </c>
      <c r="BN561" s="309" t="s">
        <v>2835</v>
      </c>
      <c r="BO561" s="309" t="s">
        <v>2836</v>
      </c>
      <c r="BP561" s="309" t="s">
        <v>2837</v>
      </c>
      <c r="BQ561" s="309" t="s">
        <v>2838</v>
      </c>
      <c r="BR561" s="309" t="s">
        <v>2839</v>
      </c>
      <c r="BS561" s="309"/>
      <c r="BT561" s="309"/>
      <c r="BU561" s="309"/>
      <c r="BV561" s="309" t="s">
        <v>3673</v>
      </c>
      <c r="BW561" s="309" t="s">
        <v>3674</v>
      </c>
      <c r="BX561" s="309" t="s">
        <v>3675</v>
      </c>
      <c r="BY561" s="309" t="s">
        <v>3676</v>
      </c>
      <c r="BZ561" s="324" t="str">
        <f t="shared" si="38"/>
        <v>DISCONTINUED - MR313, 20x9.5, +45mm Offset, 5x130, 71.6mm Centerbore, Gloss Titanium</v>
      </c>
      <c r="CA561" s="324" t="s">
        <v>3878</v>
      </c>
      <c r="CB561" s="324" t="s">
        <v>3879</v>
      </c>
      <c r="CC561" s="313" t="str">
        <f t="shared" si="35"/>
        <v>STREET (3XX)</v>
      </c>
    </row>
    <row r="562" spans="1:81" s="301" customFormat="1" ht="15.75" customHeight="1">
      <c r="A562" s="22">
        <f t="shared" si="34"/>
        <v>559</v>
      </c>
      <c r="B562" s="99" t="s">
        <v>84</v>
      </c>
      <c r="C562" s="29" t="s">
        <v>1072</v>
      </c>
      <c r="D562" s="303" t="s">
        <v>2103</v>
      </c>
      <c r="E562" s="304" t="s">
        <v>4448</v>
      </c>
      <c r="F562" s="304"/>
      <c r="G562" s="304"/>
      <c r="H562" s="363" t="s">
        <v>3179</v>
      </c>
      <c r="I562" s="336">
        <v>43592</v>
      </c>
      <c r="J562" s="302">
        <v>44059</v>
      </c>
      <c r="K562" s="293" t="s">
        <v>1274</v>
      </c>
      <c r="L562" s="305">
        <v>439.5</v>
      </c>
      <c r="M562" s="295"/>
      <c r="N562" s="295"/>
      <c r="O562" s="303">
        <v>20</v>
      </c>
      <c r="P562" s="8">
        <v>9.5</v>
      </c>
      <c r="Q562" s="29" t="s">
        <v>1750</v>
      </c>
      <c r="R562" s="303">
        <v>5</v>
      </c>
      <c r="S562" s="303">
        <v>130</v>
      </c>
      <c r="T562" s="306">
        <v>45</v>
      </c>
      <c r="U562" s="331">
        <v>6.9</v>
      </c>
      <c r="V562" s="303" t="s">
        <v>85</v>
      </c>
      <c r="W562" s="311">
        <v>84.1</v>
      </c>
      <c r="X562" s="307">
        <v>30</v>
      </c>
      <c r="Y562" s="306">
        <v>2650</v>
      </c>
      <c r="Z562" s="306" t="s">
        <v>2646</v>
      </c>
      <c r="AA562" s="306" t="s">
        <v>2992</v>
      </c>
      <c r="AB562" s="296" t="s">
        <v>4447</v>
      </c>
      <c r="AC562" s="308" t="s">
        <v>2952</v>
      </c>
      <c r="AD562" s="298" t="str">
        <f>IFERROR(VLOOKUP(AC562,ACCESSORIES!F:J,5,FALSE),"N/A")</f>
        <v>N/A</v>
      </c>
      <c r="AE562" s="308" t="s">
        <v>85</v>
      </c>
      <c r="AF562" s="309" t="s">
        <v>85</v>
      </c>
      <c r="AG562" s="308" t="s">
        <v>85</v>
      </c>
      <c r="AH562" s="308" t="s">
        <v>85</v>
      </c>
      <c r="AI562" s="299" t="str">
        <f>IFERROR(VLOOKUP(AH562,ACCESSORIES!F:J,5,FALSE),"N/A")</f>
        <v>N/A</v>
      </c>
      <c r="AJ562" s="309" t="s">
        <v>265</v>
      </c>
      <c r="AK562" s="309" t="s">
        <v>85</v>
      </c>
      <c r="AL562" s="40" t="str">
        <f>IFERROR(VLOOKUP(AK562,ACCESSORIES!F:J,5,FALSE),"N/A")</f>
        <v>N/A</v>
      </c>
      <c r="AM562" s="309" t="s">
        <v>85</v>
      </c>
      <c r="AN562" s="309">
        <v>15</v>
      </c>
      <c r="AO562" s="309">
        <v>165</v>
      </c>
      <c r="AP562" s="309">
        <v>11</v>
      </c>
      <c r="AQ562" s="309">
        <v>26</v>
      </c>
      <c r="AR562" s="309"/>
      <c r="AS562" s="309">
        <v>51</v>
      </c>
      <c r="AT562" s="309"/>
      <c r="AU562" s="309">
        <v>241</v>
      </c>
      <c r="AV562" s="309">
        <v>84.1</v>
      </c>
      <c r="AW562" s="309">
        <v>40</v>
      </c>
      <c r="AX562" s="81"/>
      <c r="AY562" s="309">
        <v>12</v>
      </c>
      <c r="AZ562" s="310" t="s">
        <v>85</v>
      </c>
      <c r="BA562" s="98" t="str">
        <f>IFERROR(VLOOKUP(AZ562,ACCESSORIES!F:J,5,FALSE),"N/A")</f>
        <v>N/A</v>
      </c>
      <c r="BB562" s="99" t="s">
        <v>85</v>
      </c>
      <c r="BC562" s="98" t="str">
        <f>IFERROR(VLOOKUP(BB562,ACCESSORIES!F:J,5,FALSE),"N/A")</f>
        <v>N/A</v>
      </c>
      <c r="BD562" s="310">
        <v>33.5</v>
      </c>
      <c r="BE562" s="309">
        <v>22.1</v>
      </c>
      <c r="BF562" s="309">
        <v>22.1</v>
      </c>
      <c r="BG562" s="309">
        <v>11.7</v>
      </c>
      <c r="BH562" s="379">
        <f t="shared" si="37"/>
        <v>9.364218936040801E-2</v>
      </c>
      <c r="BI562" s="303">
        <v>24</v>
      </c>
      <c r="BJ562" s="309" t="s">
        <v>3532</v>
      </c>
      <c r="BK562" s="80" t="s">
        <v>4050</v>
      </c>
      <c r="BL562" s="309" t="s">
        <v>2818</v>
      </c>
      <c r="BM562" s="309" t="s">
        <v>2834</v>
      </c>
      <c r="BN562" s="309" t="s">
        <v>2835</v>
      </c>
      <c r="BO562" s="309" t="s">
        <v>2836</v>
      </c>
      <c r="BP562" s="309" t="s">
        <v>2837</v>
      </c>
      <c r="BQ562" s="309" t="s">
        <v>2838</v>
      </c>
      <c r="BR562" s="309" t="s">
        <v>2839</v>
      </c>
      <c r="BS562" s="309"/>
      <c r="BT562" s="309"/>
      <c r="BU562" s="309"/>
      <c r="BV562" s="309" t="s">
        <v>3673</v>
      </c>
      <c r="BW562" s="309" t="s">
        <v>3674</v>
      </c>
      <c r="BX562" s="309" t="s">
        <v>3675</v>
      </c>
      <c r="BY562" s="309" t="s">
        <v>3676</v>
      </c>
      <c r="BZ562" s="324" t="str">
        <f t="shared" si="38"/>
        <v>DISCONTINUED - MR313, 20x9.5, +45mm Offset, 5x130, 84.1mm Centerbore, Gloss Titanium</v>
      </c>
      <c r="CA562" s="324" t="s">
        <v>3878</v>
      </c>
      <c r="CB562" s="324" t="s">
        <v>3879</v>
      </c>
      <c r="CC562" s="313" t="str">
        <f t="shared" si="35"/>
        <v>STREET (3XX)</v>
      </c>
    </row>
    <row r="563" spans="1:81" s="301" customFormat="1" ht="15.75" customHeight="1">
      <c r="A563" s="22">
        <f t="shared" si="34"/>
        <v>560</v>
      </c>
      <c r="B563" s="99" t="s">
        <v>3051</v>
      </c>
      <c r="C563" s="29" t="s">
        <v>3035</v>
      </c>
      <c r="D563" s="303" t="s">
        <v>3038</v>
      </c>
      <c r="E563" s="304" t="s">
        <v>4480</v>
      </c>
      <c r="F563" s="304" t="s">
        <v>1129</v>
      </c>
      <c r="G563" s="304"/>
      <c r="H563" s="363" t="s">
        <v>3058</v>
      </c>
      <c r="I563" s="336">
        <v>43518</v>
      </c>
      <c r="J563" s="302">
        <v>44091</v>
      </c>
      <c r="K563" s="293" t="s">
        <v>1274</v>
      </c>
      <c r="L563" s="305">
        <v>169</v>
      </c>
      <c r="M563" s="295"/>
      <c r="N563" s="295"/>
      <c r="O563" s="303">
        <v>14</v>
      </c>
      <c r="P563" s="8">
        <v>7</v>
      </c>
      <c r="Q563" s="29" t="s">
        <v>1743</v>
      </c>
      <c r="R563" s="303">
        <v>4</v>
      </c>
      <c r="S563" s="303">
        <v>110</v>
      </c>
      <c r="T563" s="306">
        <v>38</v>
      </c>
      <c r="U563" s="331">
        <v>5.4</v>
      </c>
      <c r="V563" s="303" t="s">
        <v>3033</v>
      </c>
      <c r="W563" s="311">
        <v>84</v>
      </c>
      <c r="X563" s="307">
        <v>16</v>
      </c>
      <c r="Y563" s="306">
        <v>1400</v>
      </c>
      <c r="Z563" s="306" t="s">
        <v>2294</v>
      </c>
      <c r="AA563" s="306" t="s">
        <v>2987</v>
      </c>
      <c r="AB563" s="296" t="s">
        <v>4481</v>
      </c>
      <c r="AC563" s="308" t="s">
        <v>3044</v>
      </c>
      <c r="AD563" s="298">
        <f>IFERROR(VLOOKUP(AC563,ACCESSORIES!F:J,5,FALSE),"N/A")</f>
        <v>14.454000000000002</v>
      </c>
      <c r="AE563" s="308" t="s">
        <v>85</v>
      </c>
      <c r="AF563" s="309" t="s">
        <v>3047</v>
      </c>
      <c r="AG563" s="308" t="s">
        <v>85</v>
      </c>
      <c r="AH563" s="308" t="s">
        <v>85</v>
      </c>
      <c r="AI563" s="299" t="str">
        <f>IFERROR(VLOOKUP(AH563,ACCESSORIES!F:J,5,FALSE),"N/A")</f>
        <v>N/A</v>
      </c>
      <c r="AJ563" s="309" t="s">
        <v>3029</v>
      </c>
      <c r="AK563" s="309" t="s">
        <v>3030</v>
      </c>
      <c r="AL563" s="40" t="str">
        <f>IFERROR(VLOOKUP(AK563,ACCESSORIES!F:J,5,FALSE),"N/A")</f>
        <v>N/A</v>
      </c>
      <c r="AM563" s="309" t="s">
        <v>3030</v>
      </c>
      <c r="AN563" s="309">
        <v>13</v>
      </c>
      <c r="AO563" s="309">
        <v>150</v>
      </c>
      <c r="AP563" s="309">
        <v>17</v>
      </c>
      <c r="AQ563" s="309">
        <v>20</v>
      </c>
      <c r="AR563" s="309"/>
      <c r="AS563" s="309" t="s">
        <v>3031</v>
      </c>
      <c r="AT563" s="309"/>
      <c r="AU563" s="309">
        <v>157</v>
      </c>
      <c r="AV563" s="309">
        <v>60</v>
      </c>
      <c r="AW563" s="309">
        <v>47</v>
      </c>
      <c r="AX563" s="81"/>
      <c r="AY563" s="309"/>
      <c r="AZ563" s="310" t="s">
        <v>3042</v>
      </c>
      <c r="BA563" s="98" t="str">
        <f>IFERROR(VLOOKUP(AZ563,ACCESSORIES!F:J,5,FALSE),"N/A")</f>
        <v>N/A</v>
      </c>
      <c r="BB563" s="99" t="s">
        <v>3041</v>
      </c>
      <c r="BC563" s="98" t="str">
        <f>IFERROR(VLOOKUP(BB563,ACCESSORIES!F:J,5,FALSE),"N/A")</f>
        <v>N/A</v>
      </c>
      <c r="BD563" s="310">
        <v>19.5</v>
      </c>
      <c r="BE563" s="309">
        <v>15</v>
      </c>
      <c r="BF563" s="309">
        <v>15</v>
      </c>
      <c r="BG563" s="309">
        <v>8</v>
      </c>
      <c r="BH563" s="379">
        <f t="shared" si="37"/>
        <v>2.9496715199999999E-2</v>
      </c>
      <c r="BI563" s="303">
        <v>57</v>
      </c>
      <c r="BJ563" s="309" t="s">
        <v>3532</v>
      </c>
      <c r="BK563" s="80" t="s">
        <v>4050</v>
      </c>
      <c r="BL563" s="309" t="s">
        <v>3109</v>
      </c>
      <c r="BM563" s="309" t="s">
        <v>4063</v>
      </c>
      <c r="BN563" s="309" t="s">
        <v>4057</v>
      </c>
      <c r="BO563" s="309" t="s">
        <v>4058</v>
      </c>
      <c r="BP563" s="309" t="s">
        <v>4064</v>
      </c>
      <c r="BQ563" s="309"/>
      <c r="BR563" s="309"/>
      <c r="BS563" s="309"/>
      <c r="BT563" s="309"/>
      <c r="BU563" s="309"/>
      <c r="BV563" s="309" t="s">
        <v>3974</v>
      </c>
      <c r="BW563" s="309" t="s">
        <v>3973</v>
      </c>
      <c r="BX563" s="309" t="s">
        <v>3976</v>
      </c>
      <c r="BY563" s="309" t="s">
        <v>3975</v>
      </c>
      <c r="BZ563" s="324" t="str">
        <f t="shared" si="38"/>
        <v>DISCONTINUED - GZ803 Casino Beadlock, 14x7, 5+2/+38mm Offset, 4x110, 84mm Centerbore, Matte Black, w/ BH-H2020M</v>
      </c>
      <c r="CA563" s="324" t="s">
        <v>3878</v>
      </c>
      <c r="CB563" s="324" t="s">
        <v>3879</v>
      </c>
      <c r="CC563" s="313" t="str">
        <f t="shared" si="35"/>
        <v>GMZ (8XX)</v>
      </c>
    </row>
    <row r="564" spans="1:81" s="301" customFormat="1" ht="15.75" customHeight="1">
      <c r="A564" s="22">
        <f t="shared" si="34"/>
        <v>561</v>
      </c>
      <c r="B564" s="99" t="s">
        <v>84</v>
      </c>
      <c r="C564" s="29" t="s">
        <v>1089</v>
      </c>
      <c r="D564" s="303" t="s">
        <v>1106</v>
      </c>
      <c r="E564" s="304" t="s">
        <v>4482</v>
      </c>
      <c r="F564" s="304" t="s">
        <v>1129</v>
      </c>
      <c r="G564" s="304"/>
      <c r="H564" s="363" t="s">
        <v>793</v>
      </c>
      <c r="I564" s="336">
        <v>42370</v>
      </c>
      <c r="J564" s="302">
        <v>44091</v>
      </c>
      <c r="K564" s="293" t="s">
        <v>1274</v>
      </c>
      <c r="L564" s="305">
        <v>259</v>
      </c>
      <c r="M564" s="295"/>
      <c r="N564" s="295"/>
      <c r="O564" s="303">
        <v>14</v>
      </c>
      <c r="P564" s="8">
        <v>7</v>
      </c>
      <c r="Q564" s="29" t="s">
        <v>1745</v>
      </c>
      <c r="R564" s="303">
        <v>4</v>
      </c>
      <c r="S564" s="303">
        <v>136</v>
      </c>
      <c r="T564" s="306">
        <v>13</v>
      </c>
      <c r="U564" s="331">
        <v>4.3</v>
      </c>
      <c r="V564" s="303" t="s">
        <v>189</v>
      </c>
      <c r="W564" s="311">
        <v>106</v>
      </c>
      <c r="X564" s="307">
        <v>21</v>
      </c>
      <c r="Y564" s="306">
        <v>1600</v>
      </c>
      <c r="Z564" s="306" t="s">
        <v>5462</v>
      </c>
      <c r="AA564" s="306" t="s">
        <v>2988</v>
      </c>
      <c r="AB564" s="296" t="s">
        <v>4483</v>
      </c>
      <c r="AC564" s="308" t="s">
        <v>2439</v>
      </c>
      <c r="AD564" s="298">
        <f>IFERROR(VLOOKUP(AC564,ACCESSORIES!F:J,5,FALSE),"N/A")</f>
        <v>22</v>
      </c>
      <c r="AE564" s="308" t="s">
        <v>85</v>
      </c>
      <c r="AF564" s="309" t="s">
        <v>1894</v>
      </c>
      <c r="AG564" s="308" t="s">
        <v>85</v>
      </c>
      <c r="AH564" s="308" t="s">
        <v>85</v>
      </c>
      <c r="AI564" s="299" t="str">
        <f>IFERROR(VLOOKUP(AH564,ACCESSORIES!F:J,5,FALSE),"N/A")</f>
        <v>N/A</v>
      </c>
      <c r="AJ564" s="309" t="s">
        <v>266</v>
      </c>
      <c r="AK564" s="309" t="s">
        <v>85</v>
      </c>
      <c r="AL564" s="40" t="str">
        <f>IFERROR(VLOOKUP(AK564,ACCESSORIES!F:J,5,FALSE),"N/A")</f>
        <v>N/A</v>
      </c>
      <c r="AM564" s="309" t="s">
        <v>85</v>
      </c>
      <c r="AN564" s="309">
        <v>14.1</v>
      </c>
      <c r="AO564" s="309">
        <v>183</v>
      </c>
      <c r="AP564" s="309">
        <v>3</v>
      </c>
      <c r="AQ564" s="309">
        <v>25</v>
      </c>
      <c r="AR564" s="309"/>
      <c r="AS564" s="309">
        <v>17</v>
      </c>
      <c r="AT564" s="309"/>
      <c r="AU564" s="309">
        <v>167</v>
      </c>
      <c r="AV564" s="309">
        <v>60</v>
      </c>
      <c r="AW564" s="309">
        <v>43</v>
      </c>
      <c r="AX564" s="81"/>
      <c r="AY564" s="309"/>
      <c r="AZ564" s="310" t="s">
        <v>3341</v>
      </c>
      <c r="BA564" s="98" t="str">
        <f>IFERROR(VLOOKUP(AZ564,ACCESSORIES!F:J,5,FALSE),"N/A")</f>
        <v>N/A</v>
      </c>
      <c r="BB564" s="99" t="s">
        <v>1519</v>
      </c>
      <c r="BC564" s="98">
        <f>IFERROR(VLOOKUP(BB564,ACCESSORIES!F:J,5,FALSE),"N/A")</f>
        <v>11</v>
      </c>
      <c r="BD564" s="310">
        <v>24.5</v>
      </c>
      <c r="BE564" s="309">
        <v>16.7</v>
      </c>
      <c r="BF564" s="309">
        <v>16.7</v>
      </c>
      <c r="BG564" s="309">
        <v>9.9</v>
      </c>
      <c r="BH564" s="379">
        <f t="shared" si="37"/>
        <v>4.5244863961703984E-2</v>
      </c>
      <c r="BI564" s="303">
        <v>48</v>
      </c>
      <c r="BJ564" s="309" t="s">
        <v>3532</v>
      </c>
      <c r="BK564" s="80" t="s">
        <v>4050</v>
      </c>
      <c r="BL564" s="309" t="s">
        <v>2818</v>
      </c>
      <c r="BM564" s="309" t="s">
        <v>2865</v>
      </c>
      <c r="BN564" s="309" t="s">
        <v>2863</v>
      </c>
      <c r="BO564" s="309" t="s">
        <v>2853</v>
      </c>
      <c r="BP564" s="309" t="s">
        <v>2862</v>
      </c>
      <c r="BQ564" s="309"/>
      <c r="BR564" s="309"/>
      <c r="BS564" s="309"/>
      <c r="BT564" s="309"/>
      <c r="BU564" s="309"/>
      <c r="BV564" s="309" t="s">
        <v>3741</v>
      </c>
      <c r="BW564" s="309" t="s">
        <v>3742</v>
      </c>
      <c r="BX564" s="309" t="s">
        <v>3743</v>
      </c>
      <c r="BY564" s="309" t="s">
        <v>3744</v>
      </c>
      <c r="BZ564" s="324" t="str">
        <f t="shared" si="38"/>
        <v>DISCONTINUED - MR405 UTV Beadlock, 14x7, 4+3/+13mm Offset, 4x136, 106mm Centerbore, Method Bronze - Matte Black Ring, w/ BH-H20875</v>
      </c>
      <c r="CA564" s="324" t="s">
        <v>3878</v>
      </c>
      <c r="CB564" s="324" t="s">
        <v>3879</v>
      </c>
      <c r="CC564" s="313" t="str">
        <f t="shared" si="35"/>
        <v>UTV (4XX)</v>
      </c>
    </row>
    <row r="565" spans="1:81" s="301" customFormat="1" ht="15.75" customHeight="1">
      <c r="A565" s="22">
        <f t="shared" si="34"/>
        <v>562</v>
      </c>
      <c r="B565" s="99" t="s">
        <v>84</v>
      </c>
      <c r="C565" s="29" t="s">
        <v>1072</v>
      </c>
      <c r="D565" s="303" t="s">
        <v>1122</v>
      </c>
      <c r="E565" s="304" t="s">
        <v>4484</v>
      </c>
      <c r="F565" s="304"/>
      <c r="G565" s="304"/>
      <c r="H565" s="363" t="s">
        <v>714</v>
      </c>
      <c r="I565" s="336">
        <v>42370</v>
      </c>
      <c r="J565" s="302">
        <v>44091</v>
      </c>
      <c r="K565" s="293" t="s">
        <v>1274</v>
      </c>
      <c r="L565" s="305">
        <v>277.7</v>
      </c>
      <c r="M565" s="295"/>
      <c r="N565" s="295"/>
      <c r="O565" s="303">
        <v>17</v>
      </c>
      <c r="P565" s="8">
        <v>8.5</v>
      </c>
      <c r="Q565" s="29" t="s">
        <v>1123</v>
      </c>
      <c r="R565" s="303">
        <v>6</v>
      </c>
      <c r="S565" s="303">
        <v>5.5</v>
      </c>
      <c r="T565" s="306">
        <v>0</v>
      </c>
      <c r="U565" s="331">
        <v>4.75</v>
      </c>
      <c r="V565" s="303" t="s">
        <v>85</v>
      </c>
      <c r="W565" s="311">
        <v>106.25</v>
      </c>
      <c r="X565" s="307">
        <v>29.5</v>
      </c>
      <c r="Y565" s="306">
        <v>2650</v>
      </c>
      <c r="Z565" s="306" t="s">
        <v>5460</v>
      </c>
      <c r="AA565" s="306" t="s">
        <v>2992</v>
      </c>
      <c r="AB565" s="296" t="s">
        <v>4485</v>
      </c>
      <c r="AC565" s="308" t="s">
        <v>1634</v>
      </c>
      <c r="AD565" s="298">
        <f>IFERROR(VLOOKUP(AC565,ACCESSORIES!F:J,5,FALSE),"N/A")</f>
        <v>38.5</v>
      </c>
      <c r="AE565" s="308" t="s">
        <v>1799</v>
      </c>
      <c r="AF565" s="309" t="s">
        <v>1888</v>
      </c>
      <c r="AG565" s="308" t="s">
        <v>85</v>
      </c>
      <c r="AH565" s="308" t="s">
        <v>1938</v>
      </c>
      <c r="AI565" s="299">
        <f>IFERROR(VLOOKUP(AH565,ACCESSORIES!F:J,5,FALSE),"N/A")</f>
        <v>1.1000000000000001</v>
      </c>
      <c r="AJ565" s="309" t="s">
        <v>265</v>
      </c>
      <c r="AK565" s="309" t="s">
        <v>1709</v>
      </c>
      <c r="AL565" s="40">
        <f>IFERROR(VLOOKUP(AK565,ACCESSORIES!F:J,5,FALSE),"N/A")</f>
        <v>2.75</v>
      </c>
      <c r="AM565" s="309">
        <v>78.3</v>
      </c>
      <c r="AN565" s="309">
        <v>16.100000000000001</v>
      </c>
      <c r="AO565" s="309">
        <v>175</v>
      </c>
      <c r="AP565" s="309">
        <v>3</v>
      </c>
      <c r="AQ565" s="309">
        <v>12</v>
      </c>
      <c r="AR565" s="309"/>
      <c r="AS565" s="309">
        <v>38</v>
      </c>
      <c r="AT565" s="309"/>
      <c r="AU565" s="309">
        <v>202</v>
      </c>
      <c r="AV565" s="309">
        <v>106.25</v>
      </c>
      <c r="AW565" s="309">
        <v>35</v>
      </c>
      <c r="AX565" s="81"/>
      <c r="AY565" s="309">
        <v>50</v>
      </c>
      <c r="AZ565" s="310" t="s">
        <v>85</v>
      </c>
      <c r="BA565" s="98" t="str">
        <f>IFERROR(VLOOKUP(AZ565,ACCESSORIES!F:J,5,FALSE),"N/A")</f>
        <v>N/A</v>
      </c>
      <c r="BB565" s="99" t="s">
        <v>85</v>
      </c>
      <c r="BC565" s="98" t="str">
        <f>IFERROR(VLOOKUP(BB565,ACCESSORIES!F:J,5,FALSE),"N/A")</f>
        <v>N/A</v>
      </c>
      <c r="BD565" s="310">
        <v>33</v>
      </c>
      <c r="BE565" s="309">
        <v>19.7</v>
      </c>
      <c r="BF565" s="309">
        <v>19.7</v>
      </c>
      <c r="BG565" s="309">
        <v>11</v>
      </c>
      <c r="BH565" s="379">
        <f t="shared" si="37"/>
        <v>6.995621234535998E-2</v>
      </c>
      <c r="BI565" s="303">
        <v>36</v>
      </c>
      <c r="BJ565" s="309" t="s">
        <v>3532</v>
      </c>
      <c r="BK565" s="80" t="s">
        <v>4050</v>
      </c>
      <c r="BL565" s="309" t="s">
        <v>2818</v>
      </c>
      <c r="BM565" s="309" t="s">
        <v>2831</v>
      </c>
      <c r="BN565" s="309" t="s">
        <v>2824</v>
      </c>
      <c r="BO565" s="309" t="s">
        <v>2832</v>
      </c>
      <c r="BP565" s="309" t="s">
        <v>2830</v>
      </c>
      <c r="BQ565" s="309"/>
      <c r="BR565" s="309"/>
      <c r="BS565" s="309"/>
      <c r="BT565" s="309"/>
      <c r="BU565" s="309"/>
      <c r="BV565" s="309" t="s">
        <v>4017</v>
      </c>
      <c r="BW565" s="309" t="s">
        <v>4016</v>
      </c>
      <c r="BX565" s="309" t="s">
        <v>4015</v>
      </c>
      <c r="BY565" s="309" t="s">
        <v>4014</v>
      </c>
      <c r="BZ565" s="324" t="str">
        <f t="shared" si="38"/>
        <v>DISCONTINUED - MR311 Vex, 17x8.5, 0mm Offset, 6x5.5, 106.25mm Centerbore, Titanium - Matte Black  Lip</v>
      </c>
      <c r="CA565" s="324" t="s">
        <v>3878</v>
      </c>
      <c r="CB565" s="324" t="s">
        <v>3879</v>
      </c>
      <c r="CC565" s="313" t="str">
        <f t="shared" si="35"/>
        <v>STREET (3XX)</v>
      </c>
    </row>
    <row r="566" spans="1:81" s="301" customFormat="1" ht="15.75" customHeight="1">
      <c r="A566" s="22">
        <f t="shared" si="34"/>
        <v>563</v>
      </c>
      <c r="B566" s="99" t="s">
        <v>84</v>
      </c>
      <c r="C566" s="29" t="s">
        <v>1490</v>
      </c>
      <c r="D566" s="303" t="s">
        <v>1491</v>
      </c>
      <c r="E566" s="304" t="s">
        <v>2805</v>
      </c>
      <c r="F566" s="304"/>
      <c r="G566" s="304"/>
      <c r="H566" s="363">
        <v>191682014475</v>
      </c>
      <c r="I566" s="336">
        <v>43432</v>
      </c>
      <c r="J566" s="302">
        <v>44210</v>
      </c>
      <c r="K566" s="293" t="s">
        <v>1274</v>
      </c>
      <c r="L566" s="305">
        <v>33</v>
      </c>
      <c r="M566" s="295"/>
      <c r="N566" s="295"/>
      <c r="O566" s="303"/>
      <c r="P566" s="8"/>
      <c r="Q566" s="29"/>
      <c r="R566" s="303"/>
      <c r="S566" s="303" t="s">
        <v>3999</v>
      </c>
      <c r="T566" s="306" t="s">
        <v>2808</v>
      </c>
      <c r="U566" s="331"/>
      <c r="V566" s="303"/>
      <c r="W566" s="311"/>
      <c r="X566" s="307"/>
      <c r="Y566" s="306"/>
      <c r="Z566" s="306"/>
      <c r="AA566" s="306"/>
      <c r="AB566" s="296"/>
      <c r="AC566" s="308"/>
      <c r="AD566" s="298" t="str">
        <f>IFERROR(VLOOKUP(AC566,ACCESSORIES!F:J,5,FALSE),"N/A")</f>
        <v>N/A</v>
      </c>
      <c r="AE566" s="308"/>
      <c r="AF566" s="309"/>
      <c r="AG566" s="308"/>
      <c r="AH566" s="308"/>
      <c r="AI566" s="299" t="str">
        <f>IFERROR(VLOOKUP(AH566,ACCESSORIES!F:J,5,FALSE),"N/A")</f>
        <v>N/A</v>
      </c>
      <c r="AJ566" s="309"/>
      <c r="AK566" s="309"/>
      <c r="AL566" s="40" t="str">
        <f>IFERROR(VLOOKUP(AK566,ACCESSORIES!F:J,5,FALSE),"N/A")</f>
        <v>N/A</v>
      </c>
      <c r="AM566" s="309"/>
      <c r="AN566" s="309"/>
      <c r="AO566" s="309"/>
      <c r="AP566" s="309"/>
      <c r="AQ566" s="309"/>
      <c r="AR566" s="309"/>
      <c r="AS566" s="309"/>
      <c r="AT566" s="309"/>
      <c r="AU566" s="309"/>
      <c r="AV566" s="309"/>
      <c r="AW566" s="309"/>
      <c r="AX566" s="81"/>
      <c r="AY566" s="309"/>
      <c r="AZ566" s="310"/>
      <c r="BA566" s="98" t="str">
        <f>IFERROR(VLOOKUP(AZ566,ACCESSORIES!F:J,5,FALSE),"N/A")</f>
        <v>N/A</v>
      </c>
      <c r="BB566" s="99"/>
      <c r="BC566" s="98" t="str">
        <f>IFERROR(VLOOKUP(BB566,ACCESSORIES!F:J,5,FALSE),"N/A")</f>
        <v>N/A</v>
      </c>
      <c r="BD566" s="310"/>
      <c r="BE566" s="309"/>
      <c r="BF566" s="309"/>
      <c r="BG566" s="309"/>
      <c r="BH566" s="379">
        <f t="shared" si="37"/>
        <v>0</v>
      </c>
      <c r="BI566" s="303"/>
      <c r="BJ566" s="309"/>
      <c r="BK566" s="80"/>
      <c r="BL566" s="309"/>
      <c r="BM566" s="309"/>
      <c r="BN566" s="309"/>
      <c r="BO566" s="309"/>
      <c r="BP566" s="309"/>
      <c r="BQ566" s="309"/>
      <c r="BR566" s="309"/>
      <c r="BS566" s="309"/>
      <c r="BT566" s="309"/>
      <c r="BU566" s="309"/>
      <c r="BV566" s="309"/>
      <c r="BW566" s="309"/>
      <c r="BX566" s="309"/>
      <c r="BY566" s="309"/>
      <c r="BZ566" s="324" t="s">
        <v>4715</v>
      </c>
      <c r="CA566" s="324" t="s">
        <v>3880</v>
      </c>
      <c r="CB566" s="324" t="s">
        <v>3881</v>
      </c>
      <c r="CC566" s="313" t="str">
        <f t="shared" si="35"/>
        <v>CAP</v>
      </c>
    </row>
    <row r="567" spans="1:81" s="301" customFormat="1" ht="15.75" customHeight="1">
      <c r="A567" s="22">
        <f t="shared" si="34"/>
        <v>564</v>
      </c>
      <c r="B567" s="99" t="s">
        <v>84</v>
      </c>
      <c r="C567" s="29" t="s">
        <v>1072</v>
      </c>
      <c r="D567" s="303" t="s">
        <v>1121</v>
      </c>
      <c r="E567" s="304" t="s">
        <v>4722</v>
      </c>
      <c r="F567" s="304"/>
      <c r="G567" s="304"/>
      <c r="H567" s="363" t="s">
        <v>654</v>
      </c>
      <c r="I567" s="336">
        <v>42370</v>
      </c>
      <c r="J567" s="302">
        <v>44210</v>
      </c>
      <c r="K567" s="293" t="s">
        <v>1274</v>
      </c>
      <c r="L567" s="305">
        <v>362.4</v>
      </c>
      <c r="M567" s="295"/>
      <c r="N567" s="295"/>
      <c r="O567" s="303">
        <v>20</v>
      </c>
      <c r="P567" s="8">
        <v>9</v>
      </c>
      <c r="Q567" s="29" t="s">
        <v>1760</v>
      </c>
      <c r="R567" s="303">
        <v>6</v>
      </c>
      <c r="S567" s="303">
        <v>135</v>
      </c>
      <c r="T567" s="306">
        <v>18</v>
      </c>
      <c r="U567" s="331">
        <v>5.75</v>
      </c>
      <c r="V567" s="303" t="s">
        <v>85</v>
      </c>
      <c r="W567" s="311">
        <v>87</v>
      </c>
      <c r="X567" s="307">
        <v>43.4</v>
      </c>
      <c r="Y567" s="306">
        <v>2650</v>
      </c>
      <c r="Z567" s="306" t="s">
        <v>5463</v>
      </c>
      <c r="AA567" s="306" t="s">
        <v>2988</v>
      </c>
      <c r="AB567" s="296" t="s">
        <v>4739</v>
      </c>
      <c r="AC567" s="308" t="s">
        <v>1631</v>
      </c>
      <c r="AD567" s="298">
        <f>IFERROR(VLOOKUP(AC567,ACCESSORIES!F:J,5,FALSE),"N/A")</f>
        <v>38.5</v>
      </c>
      <c r="AE567" s="308" t="s">
        <v>1798</v>
      </c>
      <c r="AF567" s="309" t="s">
        <v>1886</v>
      </c>
      <c r="AG567" s="308" t="s">
        <v>85</v>
      </c>
      <c r="AH567" s="308" t="s">
        <v>1938</v>
      </c>
      <c r="AI567" s="299">
        <f>IFERROR(VLOOKUP(AH567,ACCESSORIES!F:J,5,FALSE),"N/A")</f>
        <v>1.1000000000000001</v>
      </c>
      <c r="AJ567" s="309" t="s">
        <v>265</v>
      </c>
      <c r="AK567" s="309" t="s">
        <v>85</v>
      </c>
      <c r="AL567" s="40" t="str">
        <f>IFERROR(VLOOKUP(AK567,ACCESSORIES!F:J,5,FALSE),"N/A")</f>
        <v>N/A</v>
      </c>
      <c r="AM567" s="309" t="s">
        <v>85</v>
      </c>
      <c r="AN567" s="309">
        <v>16.100000000000001</v>
      </c>
      <c r="AO567" s="309">
        <v>175</v>
      </c>
      <c r="AP567" s="309">
        <v>4</v>
      </c>
      <c r="AQ567" s="309">
        <v>21</v>
      </c>
      <c r="AR567" s="309">
        <v>34</v>
      </c>
      <c r="AS567" s="309">
        <v>42</v>
      </c>
      <c r="AT567" s="309">
        <v>243</v>
      </c>
      <c r="AU567" s="309">
        <v>234</v>
      </c>
      <c r="AV567" s="309">
        <v>87</v>
      </c>
      <c r="AW567" s="309">
        <v>52</v>
      </c>
      <c r="AX567" s="81"/>
      <c r="AY567" s="309">
        <v>23</v>
      </c>
      <c r="AZ567" s="310" t="s">
        <v>85</v>
      </c>
      <c r="BA567" s="98" t="str">
        <f>IFERROR(VLOOKUP(AZ567,ACCESSORIES!F:J,5,FALSE),"N/A")</f>
        <v>N/A</v>
      </c>
      <c r="BB567" s="99" t="s">
        <v>85</v>
      </c>
      <c r="BC567" s="98" t="str">
        <f>IFERROR(VLOOKUP(BB567,ACCESSORIES!F:J,5,FALSE),"N/A")</f>
        <v>N/A</v>
      </c>
      <c r="BD567" s="310">
        <v>46.9</v>
      </c>
      <c r="BE567" s="309">
        <v>22.6</v>
      </c>
      <c r="BF567" s="309">
        <v>22.6</v>
      </c>
      <c r="BG567" s="309">
        <v>11.6</v>
      </c>
      <c r="BH567" s="379">
        <f t="shared" si="37"/>
        <v>9.7090338980223984E-2</v>
      </c>
      <c r="BI567" s="303">
        <v>24</v>
      </c>
      <c r="BJ567" s="309" t="s">
        <v>3532</v>
      </c>
      <c r="BK567" s="80" t="s">
        <v>4050</v>
      </c>
      <c r="BL567" s="309" t="s">
        <v>2818</v>
      </c>
      <c r="BM567" s="309" t="s">
        <v>2831</v>
      </c>
      <c r="BN567" s="309" t="s">
        <v>2824</v>
      </c>
      <c r="BO567" s="309" t="s">
        <v>2832</v>
      </c>
      <c r="BP567" s="309" t="s">
        <v>2830</v>
      </c>
      <c r="BQ567" s="309"/>
      <c r="BR567" s="309"/>
      <c r="BS567" s="309"/>
      <c r="BT567" s="309"/>
      <c r="BU567" s="309"/>
      <c r="BV567" s="309" t="s">
        <v>3633</v>
      </c>
      <c r="BW567" s="309" t="s">
        <v>3634</v>
      </c>
      <c r="BX567" s="309" t="s">
        <v>3635</v>
      </c>
      <c r="BY567" s="309" t="s">
        <v>3636</v>
      </c>
      <c r="BZ567" s="324" t="str">
        <f t="shared" ref="BZ567:BZ596" si="39">CONCATENATE("DISCONTINUED"," ","-"," ",D567,", ",O567,"x",P567,", ",IF(V567="N/A", "", CONCATENATE(V567, "/")),IF(T567&gt;0, CONCATENATE("+",T567), T567),"mm Offset, ",Q567,", ",W567,"mm Centerbore, ",PROPER(Z567), "", IF(BB567="N/A", "", CONCATENATE(", w/ ", BB567)))</f>
        <v>DISCONTINUED - MR310 Con6, 20x9, +18mm Offset, 6x135, 87mm Centerbore, Method Bronze - Matte Black Lip</v>
      </c>
      <c r="CA567" s="324" t="s">
        <v>3878</v>
      </c>
      <c r="CB567" s="324" t="s">
        <v>3879</v>
      </c>
      <c r="CC567" s="313" t="str">
        <f t="shared" si="35"/>
        <v>STREET (3XX)</v>
      </c>
    </row>
    <row r="568" spans="1:81" s="301" customFormat="1" ht="15.75" customHeight="1">
      <c r="A568" s="22">
        <f t="shared" si="34"/>
        <v>565</v>
      </c>
      <c r="B568" s="99" t="s">
        <v>84</v>
      </c>
      <c r="C568" s="29" t="s">
        <v>1072</v>
      </c>
      <c r="D568" s="303" t="s">
        <v>2104</v>
      </c>
      <c r="E568" s="304" t="s">
        <v>4723</v>
      </c>
      <c r="F568" s="304"/>
      <c r="G568" s="304"/>
      <c r="H568" s="363" t="s">
        <v>4005</v>
      </c>
      <c r="I568" s="336">
        <v>43795</v>
      </c>
      <c r="J568" s="302">
        <v>44210</v>
      </c>
      <c r="K568" s="293" t="s">
        <v>1274</v>
      </c>
      <c r="L568" s="305">
        <v>242.98</v>
      </c>
      <c r="M568" s="295"/>
      <c r="N568" s="295"/>
      <c r="O568" s="303">
        <v>17</v>
      </c>
      <c r="P568" s="8">
        <v>7.5</v>
      </c>
      <c r="Q568" s="29" t="s">
        <v>1123</v>
      </c>
      <c r="R568" s="303">
        <v>6</v>
      </c>
      <c r="S568" s="303">
        <v>5.5</v>
      </c>
      <c r="T568" s="306">
        <v>25</v>
      </c>
      <c r="U568" s="331">
        <v>5.2</v>
      </c>
      <c r="V568" s="303" t="s">
        <v>85</v>
      </c>
      <c r="W568" s="311">
        <v>110</v>
      </c>
      <c r="X568" s="307">
        <v>26.5</v>
      </c>
      <c r="Y568" s="306">
        <v>3000</v>
      </c>
      <c r="Z568" s="306" t="s">
        <v>2294</v>
      </c>
      <c r="AA568" s="306" t="s">
        <v>2987</v>
      </c>
      <c r="AB568" s="296" t="s">
        <v>4740</v>
      </c>
      <c r="AC568" s="308" t="s">
        <v>85</v>
      </c>
      <c r="AD568" s="298" t="str">
        <f>IFERROR(VLOOKUP(AC568,ACCESSORIES!F:J,5,FALSE),"N/A")</f>
        <v>N/A</v>
      </c>
      <c r="AE568" s="308" t="s">
        <v>85</v>
      </c>
      <c r="AF568" s="309" t="s">
        <v>85</v>
      </c>
      <c r="AG568" s="308" t="s">
        <v>85</v>
      </c>
      <c r="AH568" s="308" t="s">
        <v>85</v>
      </c>
      <c r="AI568" s="299" t="str">
        <f>IFERROR(VLOOKUP(AH568,ACCESSORIES!F:J,5,FALSE),"N/A")</f>
        <v>N/A</v>
      </c>
      <c r="AJ568" s="309" t="s">
        <v>265</v>
      </c>
      <c r="AK568" s="309" t="s">
        <v>1709</v>
      </c>
      <c r="AL568" s="40">
        <f>IFERROR(VLOOKUP(AK568,ACCESSORIES!F:J,5,FALSE),"N/A")</f>
        <v>2.75</v>
      </c>
      <c r="AM568" s="309">
        <v>78.3</v>
      </c>
      <c r="AN568" s="309">
        <v>16</v>
      </c>
      <c r="AO568" s="309">
        <v>170</v>
      </c>
      <c r="AP568" s="309">
        <v>3</v>
      </c>
      <c r="AQ568" s="309">
        <v>21.65</v>
      </c>
      <c r="AR568" s="309">
        <v>35</v>
      </c>
      <c r="AS568" s="309">
        <v>48.51</v>
      </c>
      <c r="AT568" s="309">
        <v>207</v>
      </c>
      <c r="AU568" s="309">
        <v>198</v>
      </c>
      <c r="AV568" s="309">
        <v>110</v>
      </c>
      <c r="AW568" s="309" t="s">
        <v>85</v>
      </c>
      <c r="AX568" s="81"/>
      <c r="AY568" s="309">
        <v>0</v>
      </c>
      <c r="AZ568" s="310" t="s">
        <v>85</v>
      </c>
      <c r="BA568" s="98" t="str">
        <f>IFERROR(VLOOKUP(AZ568,ACCESSORIES!F:J,5,FALSE),"N/A")</f>
        <v>N/A</v>
      </c>
      <c r="BB568" s="99" t="s">
        <v>85</v>
      </c>
      <c r="BC568" s="98" t="str">
        <f>IFERROR(VLOOKUP(BB568,ACCESSORIES!F:J,5,FALSE),"N/A")</f>
        <v>N/A</v>
      </c>
      <c r="BD568" s="310">
        <v>30</v>
      </c>
      <c r="BE568" s="309">
        <v>19.8</v>
      </c>
      <c r="BF568" s="309">
        <v>19.8</v>
      </c>
      <c r="BG568" s="309">
        <v>9.9</v>
      </c>
      <c r="BH568" s="379">
        <f t="shared" si="37"/>
        <v>6.3601407248544004E-2</v>
      </c>
      <c r="BI568" s="303">
        <v>36</v>
      </c>
      <c r="BJ568" s="309" t="s">
        <v>3532</v>
      </c>
      <c r="BK568" s="80" t="s">
        <v>4050</v>
      </c>
      <c r="BL568" s="309" t="s">
        <v>2818</v>
      </c>
      <c r="BM568" s="309" t="s">
        <v>2840</v>
      </c>
      <c r="BN568" s="309" t="s">
        <v>2841</v>
      </c>
      <c r="BO568" s="309" t="s">
        <v>2842</v>
      </c>
      <c r="BP568" s="309" t="s">
        <v>2843</v>
      </c>
      <c r="BQ568" s="309" t="s">
        <v>2844</v>
      </c>
      <c r="BR568" s="309"/>
      <c r="BS568" s="309"/>
      <c r="BT568" s="309"/>
      <c r="BU568" s="309"/>
      <c r="BV568" s="309" t="s">
        <v>3693</v>
      </c>
      <c r="BW568" s="309" t="s">
        <v>3694</v>
      </c>
      <c r="BX568" s="309" t="s">
        <v>3695</v>
      </c>
      <c r="BY568" s="309" t="s">
        <v>3696</v>
      </c>
      <c r="BZ568" s="324" t="str">
        <f t="shared" si="39"/>
        <v>DISCONTINUED - MR314, 17x7.5, +25mm Offset, 6x5.5, 110mm Centerbore, Matte Black</v>
      </c>
      <c r="CA568" s="324" t="s">
        <v>3878</v>
      </c>
      <c r="CB568" s="324" t="s">
        <v>3879</v>
      </c>
      <c r="CC568" s="313" t="str">
        <f t="shared" si="35"/>
        <v>STREET (3XX)</v>
      </c>
    </row>
    <row r="569" spans="1:81" s="301" customFormat="1" ht="15.75" customHeight="1">
      <c r="A569" s="22">
        <f t="shared" si="34"/>
        <v>566</v>
      </c>
      <c r="B569" s="99" t="s">
        <v>84</v>
      </c>
      <c r="C569" s="29" t="s">
        <v>1072</v>
      </c>
      <c r="D569" s="303" t="s">
        <v>2104</v>
      </c>
      <c r="E569" s="304" t="s">
        <v>4724</v>
      </c>
      <c r="F569" s="304"/>
      <c r="G569" s="304"/>
      <c r="H569" s="363" t="s">
        <v>4006</v>
      </c>
      <c r="I569" s="336">
        <v>43795</v>
      </c>
      <c r="J569" s="302">
        <v>44210</v>
      </c>
      <c r="K569" s="293" t="s">
        <v>1274</v>
      </c>
      <c r="L569" s="305">
        <v>242.98</v>
      </c>
      <c r="M569" s="295"/>
      <c r="N569" s="295"/>
      <c r="O569" s="303">
        <v>17</v>
      </c>
      <c r="P569" s="8">
        <v>7.5</v>
      </c>
      <c r="Q569" s="29" t="s">
        <v>1123</v>
      </c>
      <c r="R569" s="303">
        <v>6</v>
      </c>
      <c r="S569" s="303">
        <v>5.5</v>
      </c>
      <c r="T569" s="306">
        <v>25</v>
      </c>
      <c r="U569" s="331">
        <v>5.2</v>
      </c>
      <c r="V569" s="303" t="s">
        <v>85</v>
      </c>
      <c r="W569" s="311">
        <v>110</v>
      </c>
      <c r="X569" s="307">
        <v>26.5</v>
      </c>
      <c r="Y569" s="306">
        <v>3000</v>
      </c>
      <c r="Z569" s="306" t="s">
        <v>2646</v>
      </c>
      <c r="AA569" s="306" t="s">
        <v>2992</v>
      </c>
      <c r="AB569" s="296" t="s">
        <v>4740</v>
      </c>
      <c r="AC569" s="308" t="s">
        <v>85</v>
      </c>
      <c r="AD569" s="298" t="str">
        <f>IFERROR(VLOOKUP(AC569,ACCESSORIES!F:J,5,FALSE),"N/A")</f>
        <v>N/A</v>
      </c>
      <c r="AE569" s="308" t="s">
        <v>85</v>
      </c>
      <c r="AF569" s="309" t="s">
        <v>85</v>
      </c>
      <c r="AG569" s="308" t="s">
        <v>85</v>
      </c>
      <c r="AH569" s="308" t="s">
        <v>85</v>
      </c>
      <c r="AI569" s="299" t="str">
        <f>IFERROR(VLOOKUP(AH569,ACCESSORIES!F:J,5,FALSE),"N/A")</f>
        <v>N/A</v>
      </c>
      <c r="AJ569" s="309" t="s">
        <v>265</v>
      </c>
      <c r="AK569" s="309" t="s">
        <v>1709</v>
      </c>
      <c r="AL569" s="40">
        <f>IFERROR(VLOOKUP(AK569,ACCESSORIES!F:J,5,FALSE),"N/A")</f>
        <v>2.75</v>
      </c>
      <c r="AM569" s="309">
        <v>78.3</v>
      </c>
      <c r="AN569" s="309">
        <v>16</v>
      </c>
      <c r="AO569" s="309">
        <v>170</v>
      </c>
      <c r="AP569" s="309">
        <v>3</v>
      </c>
      <c r="AQ569" s="309">
        <v>21.65</v>
      </c>
      <c r="AR569" s="309">
        <v>35</v>
      </c>
      <c r="AS569" s="309">
        <v>48.51</v>
      </c>
      <c r="AT569" s="309">
        <v>207</v>
      </c>
      <c r="AU569" s="309">
        <v>198</v>
      </c>
      <c r="AV569" s="309">
        <v>110</v>
      </c>
      <c r="AW569" s="309" t="s">
        <v>85</v>
      </c>
      <c r="AX569" s="81"/>
      <c r="AY569" s="309">
        <v>0</v>
      </c>
      <c r="AZ569" s="310" t="s">
        <v>85</v>
      </c>
      <c r="BA569" s="98" t="str">
        <f>IFERROR(VLOOKUP(AZ569,ACCESSORIES!F:J,5,FALSE),"N/A")</f>
        <v>N/A</v>
      </c>
      <c r="BB569" s="99" t="s">
        <v>85</v>
      </c>
      <c r="BC569" s="98" t="str">
        <f>IFERROR(VLOOKUP(BB569,ACCESSORIES!F:J,5,FALSE),"N/A")</f>
        <v>N/A</v>
      </c>
      <c r="BD569" s="310">
        <v>30</v>
      </c>
      <c r="BE569" s="309">
        <v>19.8</v>
      </c>
      <c r="BF569" s="309">
        <v>19.8</v>
      </c>
      <c r="BG569" s="309">
        <v>9.9</v>
      </c>
      <c r="BH569" s="379">
        <f t="shared" si="37"/>
        <v>6.3601407248544004E-2</v>
      </c>
      <c r="BI569" s="303">
        <v>36</v>
      </c>
      <c r="BJ569" s="309" t="s">
        <v>3532</v>
      </c>
      <c r="BK569" s="80" t="s">
        <v>4050</v>
      </c>
      <c r="BL569" s="309" t="s">
        <v>2818</v>
      </c>
      <c r="BM569" s="309" t="s">
        <v>2840</v>
      </c>
      <c r="BN569" s="309" t="s">
        <v>2841</v>
      </c>
      <c r="BO569" s="309" t="s">
        <v>2842</v>
      </c>
      <c r="BP569" s="309" t="s">
        <v>2843</v>
      </c>
      <c r="BQ569" s="309" t="s">
        <v>2844</v>
      </c>
      <c r="BR569" s="309"/>
      <c r="BS569" s="309"/>
      <c r="BT569" s="309"/>
      <c r="BU569" s="309"/>
      <c r="BV569" s="309" t="s">
        <v>3697</v>
      </c>
      <c r="BW569" s="309" t="s">
        <v>3698</v>
      </c>
      <c r="BX569" s="309" t="s">
        <v>3699</v>
      </c>
      <c r="BY569" s="309" t="s">
        <v>3700</v>
      </c>
      <c r="BZ569" s="324" t="str">
        <f t="shared" si="39"/>
        <v>DISCONTINUED - MR314, 17x7.5, +25mm Offset, 6x5.5, 110mm Centerbore, Gloss Titanium</v>
      </c>
      <c r="CA569" s="324" t="s">
        <v>3878</v>
      </c>
      <c r="CB569" s="324" t="s">
        <v>3879</v>
      </c>
      <c r="CC569" s="313" t="str">
        <f t="shared" si="35"/>
        <v>STREET (3XX)</v>
      </c>
    </row>
    <row r="570" spans="1:81" s="301" customFormat="1" ht="15.75" customHeight="1">
      <c r="A570" s="22">
        <f t="shared" si="34"/>
        <v>567</v>
      </c>
      <c r="B570" s="99" t="s">
        <v>84</v>
      </c>
      <c r="C570" s="29" t="s">
        <v>1093</v>
      </c>
      <c r="D570" s="303" t="s">
        <v>933</v>
      </c>
      <c r="E570" s="304" t="s">
        <v>4725</v>
      </c>
      <c r="F570" s="304"/>
      <c r="G570" s="304"/>
      <c r="H570" s="363" t="s">
        <v>946</v>
      </c>
      <c r="I570" s="336">
        <v>42736</v>
      </c>
      <c r="J570" s="302">
        <v>44210</v>
      </c>
      <c r="K570" s="293" t="s">
        <v>1274</v>
      </c>
      <c r="L570" s="305">
        <v>369.66</v>
      </c>
      <c r="M570" s="295"/>
      <c r="N570" s="295"/>
      <c r="O570" s="303">
        <v>18</v>
      </c>
      <c r="P570" s="8">
        <v>8</v>
      </c>
      <c r="Q570" s="29" t="s">
        <v>1747</v>
      </c>
      <c r="R570" s="303">
        <v>5</v>
      </c>
      <c r="S570" s="303">
        <v>100</v>
      </c>
      <c r="T570" s="306">
        <v>42</v>
      </c>
      <c r="U570" s="331">
        <v>6.2</v>
      </c>
      <c r="V570" s="303" t="s">
        <v>85</v>
      </c>
      <c r="W570" s="311">
        <v>73</v>
      </c>
      <c r="X570" s="307">
        <v>17.8</v>
      </c>
      <c r="Y570" s="306">
        <v>1650</v>
      </c>
      <c r="Z570" s="306" t="s">
        <v>2294</v>
      </c>
      <c r="AA570" s="306" t="s">
        <v>2987</v>
      </c>
      <c r="AB570" s="296" t="s">
        <v>4741</v>
      </c>
      <c r="AC570" s="308" t="s">
        <v>1619</v>
      </c>
      <c r="AD570" s="298">
        <f>IFERROR(VLOOKUP(AC570,ACCESSORIES!F:J,5,FALSE),"N/A")</f>
        <v>11</v>
      </c>
      <c r="AE570" s="308" t="s">
        <v>85</v>
      </c>
      <c r="AF570" s="309" t="s">
        <v>85</v>
      </c>
      <c r="AG570" s="308" t="s">
        <v>85</v>
      </c>
      <c r="AH570" s="308" t="s">
        <v>85</v>
      </c>
      <c r="AI570" s="299" t="str">
        <f>IFERROR(VLOOKUP(AH570,ACCESSORIES!F:J,5,FALSE),"N/A")</f>
        <v>N/A</v>
      </c>
      <c r="AJ570" s="309" t="s">
        <v>265</v>
      </c>
      <c r="AK570" s="309" t="s">
        <v>1882</v>
      </c>
      <c r="AL570" s="40">
        <f>IFERROR(VLOOKUP(AK570,ACCESSORIES!F:J,5,FALSE),"N/A")</f>
        <v>2.75</v>
      </c>
      <c r="AM570" s="309">
        <v>56.1</v>
      </c>
      <c r="AN570" s="309">
        <v>16</v>
      </c>
      <c r="AO570" s="309">
        <v>145</v>
      </c>
      <c r="AP570" s="309">
        <v>26</v>
      </c>
      <c r="AQ570" s="309">
        <v>34</v>
      </c>
      <c r="AR570" s="309"/>
      <c r="AS570" s="309">
        <v>46</v>
      </c>
      <c r="AT570" s="309"/>
      <c r="AU570" s="309">
        <v>212</v>
      </c>
      <c r="AV570" s="309">
        <v>53</v>
      </c>
      <c r="AW570" s="309">
        <v>29</v>
      </c>
      <c r="AX570" s="81"/>
      <c r="AY570" s="309">
        <v>0</v>
      </c>
      <c r="AZ570" s="310" t="s">
        <v>85</v>
      </c>
      <c r="BA570" s="98" t="str">
        <f>IFERROR(VLOOKUP(AZ570,ACCESSORIES!F:J,5,FALSE),"N/A")</f>
        <v>N/A</v>
      </c>
      <c r="BB570" s="99" t="s">
        <v>85</v>
      </c>
      <c r="BC570" s="98" t="str">
        <f>IFERROR(VLOOKUP(BB570,ACCESSORIES!F:J,5,FALSE),"N/A")</f>
        <v>N/A</v>
      </c>
      <c r="BD570" s="310">
        <v>21.3</v>
      </c>
      <c r="BE570" s="309">
        <v>20.5</v>
      </c>
      <c r="BF570" s="309">
        <v>20.5</v>
      </c>
      <c r="BG570" s="309">
        <v>10.4</v>
      </c>
      <c r="BH570" s="379">
        <f t="shared" si="37"/>
        <v>7.1621301918399979E-2</v>
      </c>
      <c r="BI570" s="303">
        <v>36</v>
      </c>
      <c r="BJ570" s="309" t="s">
        <v>3532</v>
      </c>
      <c r="BK570" s="80" t="s">
        <v>4050</v>
      </c>
      <c r="BL570" s="309" t="s">
        <v>2883</v>
      </c>
      <c r="BM570" s="309" t="s">
        <v>2884</v>
      </c>
      <c r="BN570" s="309" t="s">
        <v>2885</v>
      </c>
      <c r="BO570" s="309" t="s">
        <v>2886</v>
      </c>
      <c r="BP570" s="309" t="s">
        <v>2887</v>
      </c>
      <c r="BQ570" s="309"/>
      <c r="BR570" s="309"/>
      <c r="BS570" s="309"/>
      <c r="BT570" s="309"/>
      <c r="BU570" s="309"/>
      <c r="BV570" s="309" t="s">
        <v>3777</v>
      </c>
      <c r="BW570" s="309" t="s">
        <v>3778</v>
      </c>
      <c r="BX570" s="309" t="s">
        <v>3779</v>
      </c>
      <c r="BY570" s="309" t="s">
        <v>3780</v>
      </c>
      <c r="BZ570" s="324" t="str">
        <f t="shared" si="39"/>
        <v>DISCONTINUED - MR503 RALLY, 18x8, +42mm Offset, 5x100, 73mm Centerbore, Matte Black</v>
      </c>
      <c r="CA570" s="324" t="s">
        <v>3878</v>
      </c>
      <c r="CB570" s="324" t="s">
        <v>3879</v>
      </c>
      <c r="CC570" s="313" t="str">
        <f t="shared" si="35"/>
        <v>RALLY (5XX)</v>
      </c>
    </row>
    <row r="571" spans="1:81" s="301" customFormat="1" ht="15.75" customHeight="1">
      <c r="A571" s="22">
        <f t="shared" si="34"/>
        <v>568</v>
      </c>
      <c r="B571" s="99" t="s">
        <v>84</v>
      </c>
      <c r="C571" s="29" t="s">
        <v>1094</v>
      </c>
      <c r="D571" s="303" t="s">
        <v>941</v>
      </c>
      <c r="E571" s="304" t="s">
        <v>4726</v>
      </c>
      <c r="F571" s="304" t="s">
        <v>2224</v>
      </c>
      <c r="G571" s="304"/>
      <c r="H571" s="363" t="s">
        <v>1005</v>
      </c>
      <c r="I571" s="336">
        <v>42736</v>
      </c>
      <c r="J571" s="302">
        <v>44210</v>
      </c>
      <c r="K571" s="293" t="s">
        <v>1274</v>
      </c>
      <c r="L571" s="305">
        <v>349</v>
      </c>
      <c r="M571" s="295"/>
      <c r="N571" s="295"/>
      <c r="O571" s="303">
        <v>20</v>
      </c>
      <c r="P571" s="8">
        <v>10</v>
      </c>
      <c r="Q571" s="29" t="s">
        <v>1755</v>
      </c>
      <c r="R571" s="303">
        <v>5</v>
      </c>
      <c r="S571" s="303">
        <v>5</v>
      </c>
      <c r="T571" s="306">
        <v>-24</v>
      </c>
      <c r="U571" s="331">
        <v>4.55</v>
      </c>
      <c r="V571" s="303" t="s">
        <v>85</v>
      </c>
      <c r="W571" s="311">
        <v>71.5</v>
      </c>
      <c r="X571" s="307">
        <v>50</v>
      </c>
      <c r="Y571" s="306">
        <v>2650</v>
      </c>
      <c r="Z571" s="306" t="s">
        <v>5463</v>
      </c>
      <c r="AA571" s="306" t="s">
        <v>2988</v>
      </c>
      <c r="AB571" s="296" t="s">
        <v>4742</v>
      </c>
      <c r="AC571" s="308" t="s">
        <v>1628</v>
      </c>
      <c r="AD571" s="298">
        <f>IFERROR(VLOOKUP(AC571,ACCESSORIES!F:J,5,FALSE),"N/A")</f>
        <v>33</v>
      </c>
      <c r="AE571" s="308" t="s">
        <v>1796</v>
      </c>
      <c r="AF571" s="309" t="s">
        <v>1886</v>
      </c>
      <c r="AG571" s="308" t="s">
        <v>85</v>
      </c>
      <c r="AH571" s="308" t="s">
        <v>1937</v>
      </c>
      <c r="AI571" s="299">
        <f>IFERROR(VLOOKUP(AH571,ACCESSORIES!F:J,5,FALSE),"N/A")</f>
        <v>1.1000000000000001</v>
      </c>
      <c r="AJ571" s="309" t="s">
        <v>265</v>
      </c>
      <c r="AK571" s="309" t="s">
        <v>85</v>
      </c>
      <c r="AL571" s="40" t="str">
        <f>IFERROR(VLOOKUP(AK571,ACCESSORIES!F:J,5,FALSE),"N/A")</f>
        <v>N/A</v>
      </c>
      <c r="AM571" s="309" t="s">
        <v>85</v>
      </c>
      <c r="AN571" s="309">
        <v>15.8</v>
      </c>
      <c r="AO571" s="309">
        <v>165</v>
      </c>
      <c r="AP571" s="309">
        <v>7</v>
      </c>
      <c r="AQ571" s="309">
        <v>19</v>
      </c>
      <c r="AR571" s="309"/>
      <c r="AS571" s="309">
        <v>70</v>
      </c>
      <c r="AT571" s="309"/>
      <c r="AU571" s="309">
        <v>241</v>
      </c>
      <c r="AV571" s="309">
        <v>71.5</v>
      </c>
      <c r="AW571" s="309">
        <v>37</v>
      </c>
      <c r="AX571" s="81"/>
      <c r="AY571" s="309">
        <v>28</v>
      </c>
      <c r="AZ571" s="310" t="s">
        <v>85</v>
      </c>
      <c r="BA571" s="98" t="str">
        <f>IFERROR(VLOOKUP(AZ571,ACCESSORIES!F:J,5,FALSE),"N/A")</f>
        <v>N/A</v>
      </c>
      <c r="BB571" s="99" t="s">
        <v>85</v>
      </c>
      <c r="BC571" s="98" t="str">
        <f>IFERROR(VLOOKUP(BB571,ACCESSORIES!F:J,5,FALSE),"N/A")</f>
        <v>N/A</v>
      </c>
      <c r="BD571" s="310">
        <v>53.5</v>
      </c>
      <c r="BE571" s="309">
        <v>22.1</v>
      </c>
      <c r="BF571" s="309">
        <v>22.1</v>
      </c>
      <c r="BG571" s="309">
        <v>12.2</v>
      </c>
      <c r="BH571" s="379">
        <f t="shared" si="37"/>
        <v>9.7643992324528001E-2</v>
      </c>
      <c r="BI571" s="303">
        <v>20</v>
      </c>
      <c r="BJ571" s="309" t="s">
        <v>3532</v>
      </c>
      <c r="BK571" s="80" t="s">
        <v>4050</v>
      </c>
      <c r="BL571" s="309" t="s">
        <v>2875</v>
      </c>
      <c r="BM571" s="309" t="s">
        <v>2890</v>
      </c>
      <c r="BN571" s="309" t="s">
        <v>2819</v>
      </c>
      <c r="BO571" s="309" t="s">
        <v>2891</v>
      </c>
      <c r="BP571" s="309" t="s">
        <v>2889</v>
      </c>
      <c r="BQ571" s="309"/>
      <c r="BR571" s="309"/>
      <c r="BS571" s="309"/>
      <c r="BT571" s="309"/>
      <c r="BU571" s="309"/>
      <c r="BV571" s="309" t="s">
        <v>3821</v>
      </c>
      <c r="BW571" s="309" t="s">
        <v>3822</v>
      </c>
      <c r="BX571" s="309" t="s">
        <v>3823</v>
      </c>
      <c r="BY571" s="309" t="s">
        <v>3824</v>
      </c>
      <c r="BZ571" s="324" t="str">
        <f t="shared" si="39"/>
        <v>DISCONTINUED - MR610 Con 6, 20x10, -24mm Offset, 5x5, 71.5mm Centerbore, Method Bronze - Matte Black Lip</v>
      </c>
      <c r="CA571" s="324" t="s">
        <v>3878</v>
      </c>
      <c r="CB571" s="324" t="s">
        <v>3879</v>
      </c>
      <c r="CC571" s="313" t="str">
        <f t="shared" si="35"/>
        <v>DISCO (6XX)</v>
      </c>
    </row>
    <row r="572" spans="1:81" s="301" customFormat="1" ht="15.75" customHeight="1">
      <c r="A572" s="22">
        <f t="shared" si="34"/>
        <v>569</v>
      </c>
      <c r="B572" s="99" t="s">
        <v>84</v>
      </c>
      <c r="C572" s="29" t="s">
        <v>1094</v>
      </c>
      <c r="D572" s="303" t="s">
        <v>941</v>
      </c>
      <c r="E572" s="304" t="s">
        <v>4727</v>
      </c>
      <c r="F572" s="304" t="s">
        <v>2224</v>
      </c>
      <c r="G572" s="304"/>
      <c r="H572" s="363" t="s">
        <v>1004</v>
      </c>
      <c r="I572" s="336">
        <v>42736</v>
      </c>
      <c r="J572" s="302">
        <v>44210</v>
      </c>
      <c r="K572" s="293" t="s">
        <v>1274</v>
      </c>
      <c r="L572" s="305">
        <v>329</v>
      </c>
      <c r="M572" s="295"/>
      <c r="N572" s="295"/>
      <c r="O572" s="303">
        <v>20</v>
      </c>
      <c r="P572" s="8">
        <v>10</v>
      </c>
      <c r="Q572" s="29" t="s">
        <v>1755</v>
      </c>
      <c r="R572" s="303">
        <v>5</v>
      </c>
      <c r="S572" s="303">
        <v>5</v>
      </c>
      <c r="T572" s="306">
        <v>-24</v>
      </c>
      <c r="U572" s="331">
        <v>4.55</v>
      </c>
      <c r="V572" s="303" t="s">
        <v>85</v>
      </c>
      <c r="W572" s="311">
        <v>71.5</v>
      </c>
      <c r="X572" s="307">
        <v>50</v>
      </c>
      <c r="Y572" s="306">
        <v>2650</v>
      </c>
      <c r="Z572" s="306" t="s">
        <v>2294</v>
      </c>
      <c r="AA572" s="306" t="s">
        <v>2987</v>
      </c>
      <c r="AB572" s="296" t="s">
        <v>4742</v>
      </c>
      <c r="AC572" s="308" t="s">
        <v>1628</v>
      </c>
      <c r="AD572" s="298">
        <f>IFERROR(VLOOKUP(AC572,ACCESSORIES!F:J,5,FALSE),"N/A")</f>
        <v>33</v>
      </c>
      <c r="AE572" s="308" t="s">
        <v>1796</v>
      </c>
      <c r="AF572" s="309" t="s">
        <v>1886</v>
      </c>
      <c r="AG572" s="308" t="s">
        <v>85</v>
      </c>
      <c r="AH572" s="308" t="s">
        <v>1937</v>
      </c>
      <c r="AI572" s="299">
        <f>IFERROR(VLOOKUP(AH572,ACCESSORIES!F:J,5,FALSE),"N/A")</f>
        <v>1.1000000000000001</v>
      </c>
      <c r="AJ572" s="309" t="s">
        <v>265</v>
      </c>
      <c r="AK572" s="309" t="s">
        <v>85</v>
      </c>
      <c r="AL572" s="40" t="str">
        <f>IFERROR(VLOOKUP(AK572,ACCESSORIES!F:J,5,FALSE),"N/A")</f>
        <v>N/A</v>
      </c>
      <c r="AM572" s="309" t="s">
        <v>85</v>
      </c>
      <c r="AN572" s="309">
        <v>15.8</v>
      </c>
      <c r="AO572" s="309">
        <v>165</v>
      </c>
      <c r="AP572" s="309">
        <v>7</v>
      </c>
      <c r="AQ572" s="309">
        <v>19</v>
      </c>
      <c r="AR572" s="309"/>
      <c r="AS572" s="309">
        <v>70</v>
      </c>
      <c r="AT572" s="309"/>
      <c r="AU572" s="309">
        <v>241</v>
      </c>
      <c r="AV572" s="309">
        <v>71.5</v>
      </c>
      <c r="AW572" s="309">
        <v>37</v>
      </c>
      <c r="AX572" s="81"/>
      <c r="AY572" s="309">
        <v>28</v>
      </c>
      <c r="AZ572" s="310" t="s">
        <v>85</v>
      </c>
      <c r="BA572" s="98" t="str">
        <f>IFERROR(VLOOKUP(AZ572,ACCESSORIES!F:J,5,FALSE),"N/A")</f>
        <v>N/A</v>
      </c>
      <c r="BB572" s="99" t="s">
        <v>85</v>
      </c>
      <c r="BC572" s="98" t="str">
        <f>IFERROR(VLOOKUP(BB572,ACCESSORIES!F:J,5,FALSE),"N/A")</f>
        <v>N/A</v>
      </c>
      <c r="BD572" s="310">
        <v>53.5</v>
      </c>
      <c r="BE572" s="309">
        <v>22.1</v>
      </c>
      <c r="BF572" s="309">
        <v>22.1</v>
      </c>
      <c r="BG572" s="309">
        <v>12.2</v>
      </c>
      <c r="BH572" s="379">
        <f t="shared" si="37"/>
        <v>9.7643992324528001E-2</v>
      </c>
      <c r="BI572" s="303">
        <v>20</v>
      </c>
      <c r="BJ572" s="309" t="s">
        <v>3532</v>
      </c>
      <c r="BK572" s="80" t="s">
        <v>4050</v>
      </c>
      <c r="BL572" s="309" t="s">
        <v>2875</v>
      </c>
      <c r="BM572" s="309" t="s">
        <v>2890</v>
      </c>
      <c r="BN572" s="309" t="s">
        <v>2819</v>
      </c>
      <c r="BO572" s="309" t="s">
        <v>2891</v>
      </c>
      <c r="BP572" s="309" t="s">
        <v>2889</v>
      </c>
      <c r="BQ572" s="309"/>
      <c r="BR572" s="309"/>
      <c r="BS572" s="309"/>
      <c r="BT572" s="309"/>
      <c r="BU572" s="309"/>
      <c r="BV572" s="309" t="s">
        <v>3825</v>
      </c>
      <c r="BW572" s="309" t="s">
        <v>3826</v>
      </c>
      <c r="BX572" s="309" t="s">
        <v>3827</v>
      </c>
      <c r="BY572" s="309" t="s">
        <v>3828</v>
      </c>
      <c r="BZ572" s="324" t="str">
        <f t="shared" si="39"/>
        <v>DISCONTINUED - MR610 Con 6, 20x10, -24mm Offset, 5x5, 71.5mm Centerbore, Matte Black</v>
      </c>
      <c r="CA572" s="324" t="s">
        <v>3878</v>
      </c>
      <c r="CB572" s="324" t="s">
        <v>3879</v>
      </c>
      <c r="CC572" s="313" t="str">
        <f t="shared" si="35"/>
        <v>DISCO (6XX)</v>
      </c>
    </row>
    <row r="573" spans="1:81" s="301" customFormat="1" ht="15.75" customHeight="1">
      <c r="A573" s="22">
        <f t="shared" si="34"/>
        <v>570</v>
      </c>
      <c r="B573" s="99" t="s">
        <v>84</v>
      </c>
      <c r="C573" s="29" t="s">
        <v>1094</v>
      </c>
      <c r="D573" s="303" t="s">
        <v>941</v>
      </c>
      <c r="E573" s="304" t="s">
        <v>4728</v>
      </c>
      <c r="F573" s="304" t="s">
        <v>2224</v>
      </c>
      <c r="G573" s="304"/>
      <c r="H573" s="363" t="s">
        <v>1006</v>
      </c>
      <c r="I573" s="336">
        <v>42736</v>
      </c>
      <c r="J573" s="302">
        <v>44210</v>
      </c>
      <c r="K573" s="293" t="s">
        <v>1274</v>
      </c>
      <c r="L573" s="305">
        <v>329</v>
      </c>
      <c r="M573" s="295"/>
      <c r="N573" s="295"/>
      <c r="O573" s="303">
        <v>20</v>
      </c>
      <c r="P573" s="8">
        <v>10</v>
      </c>
      <c r="Q573" s="29" t="s">
        <v>1123</v>
      </c>
      <c r="R573" s="303">
        <v>6</v>
      </c>
      <c r="S573" s="303">
        <v>5.5</v>
      </c>
      <c r="T573" s="306">
        <v>-24</v>
      </c>
      <c r="U573" s="331">
        <v>4.55</v>
      </c>
      <c r="V573" s="303" t="s">
        <v>85</v>
      </c>
      <c r="W573" s="311">
        <v>106.25</v>
      </c>
      <c r="X573" s="307">
        <v>50</v>
      </c>
      <c r="Y573" s="306">
        <v>2650</v>
      </c>
      <c r="Z573" s="306" t="s">
        <v>2294</v>
      </c>
      <c r="AA573" s="306" t="s">
        <v>2987</v>
      </c>
      <c r="AB573" s="296" t="s">
        <v>4743</v>
      </c>
      <c r="AC573" s="308" t="s">
        <v>1633</v>
      </c>
      <c r="AD573" s="298">
        <f>IFERROR(VLOOKUP(AC573,ACCESSORIES!F:J,5,FALSE),"N/A")</f>
        <v>33</v>
      </c>
      <c r="AE573" s="308" t="s">
        <v>1799</v>
      </c>
      <c r="AF573" s="309" t="s">
        <v>1888</v>
      </c>
      <c r="AG573" s="308" t="s">
        <v>85</v>
      </c>
      <c r="AH573" s="308" t="s">
        <v>1937</v>
      </c>
      <c r="AI573" s="299">
        <f>IFERROR(VLOOKUP(AH573,ACCESSORIES!F:J,5,FALSE),"N/A")</f>
        <v>1.1000000000000001</v>
      </c>
      <c r="AJ573" s="309" t="s">
        <v>265</v>
      </c>
      <c r="AK573" s="309" t="s">
        <v>1709</v>
      </c>
      <c r="AL573" s="40">
        <f>IFERROR(VLOOKUP(AK573,ACCESSORIES!F:J,5,FALSE),"N/A")</f>
        <v>2.75</v>
      </c>
      <c r="AM573" s="309">
        <v>78.099999999999994</v>
      </c>
      <c r="AN573" s="309">
        <v>15.8</v>
      </c>
      <c r="AO573" s="309">
        <v>170</v>
      </c>
      <c r="AP573" s="309">
        <v>4</v>
      </c>
      <c r="AQ573" s="309">
        <v>16</v>
      </c>
      <c r="AR573" s="309"/>
      <c r="AS573" s="309">
        <v>70</v>
      </c>
      <c r="AT573" s="309"/>
      <c r="AU573" s="309">
        <v>241</v>
      </c>
      <c r="AV573" s="309">
        <v>106.25</v>
      </c>
      <c r="AW573" s="309">
        <v>44</v>
      </c>
      <c r="AX573" s="81"/>
      <c r="AY573" s="309">
        <v>28</v>
      </c>
      <c r="AZ573" s="310" t="s">
        <v>85</v>
      </c>
      <c r="BA573" s="98" t="str">
        <f>IFERROR(VLOOKUP(AZ573,ACCESSORIES!F:J,5,FALSE),"N/A")</f>
        <v>N/A</v>
      </c>
      <c r="BB573" s="99" t="s">
        <v>85</v>
      </c>
      <c r="BC573" s="98" t="str">
        <f>IFERROR(VLOOKUP(BB573,ACCESSORIES!F:J,5,FALSE),"N/A")</f>
        <v>N/A</v>
      </c>
      <c r="BD573" s="310">
        <v>53.5</v>
      </c>
      <c r="BE573" s="309">
        <v>22.1</v>
      </c>
      <c r="BF573" s="309">
        <v>22.1</v>
      </c>
      <c r="BG573" s="309">
        <v>12.2</v>
      </c>
      <c r="BH573" s="379">
        <f t="shared" si="37"/>
        <v>9.7643992324528001E-2</v>
      </c>
      <c r="BI573" s="303">
        <v>20</v>
      </c>
      <c r="BJ573" s="309" t="s">
        <v>3532</v>
      </c>
      <c r="BK573" s="80" t="s">
        <v>4050</v>
      </c>
      <c r="BL573" s="309" t="s">
        <v>2875</v>
      </c>
      <c r="BM573" s="309" t="s">
        <v>2890</v>
      </c>
      <c r="BN573" s="309" t="s">
        <v>2819</v>
      </c>
      <c r="BO573" s="309" t="s">
        <v>2891</v>
      </c>
      <c r="BP573" s="309" t="s">
        <v>2889</v>
      </c>
      <c r="BQ573" s="309"/>
      <c r="BR573" s="309"/>
      <c r="BS573" s="309"/>
      <c r="BT573" s="309"/>
      <c r="BU573" s="309"/>
      <c r="BV573" s="309" t="s">
        <v>3833</v>
      </c>
      <c r="BW573" s="309" t="s">
        <v>3834</v>
      </c>
      <c r="BX573" s="309" t="s">
        <v>3835</v>
      </c>
      <c r="BY573" s="309" t="s">
        <v>3836</v>
      </c>
      <c r="BZ573" s="324" t="str">
        <f t="shared" si="39"/>
        <v>DISCONTINUED - MR610 Con 6, 20x10, -24mm Offset, 6x5.5, 106.25mm Centerbore, Matte Black</v>
      </c>
      <c r="CA573" s="324" t="s">
        <v>3878</v>
      </c>
      <c r="CB573" s="324" t="s">
        <v>3879</v>
      </c>
      <c r="CC573" s="313" t="str">
        <f t="shared" si="35"/>
        <v>DISCO (6XX)</v>
      </c>
    </row>
    <row r="574" spans="1:81" s="301" customFormat="1" ht="15.75" customHeight="1">
      <c r="A574" s="22">
        <f t="shared" si="34"/>
        <v>571</v>
      </c>
      <c r="B574" s="99" t="s">
        <v>84</v>
      </c>
      <c r="C574" s="29" t="s">
        <v>1094</v>
      </c>
      <c r="D574" s="303" t="s">
        <v>941</v>
      </c>
      <c r="E574" s="304" t="s">
        <v>4729</v>
      </c>
      <c r="F574" s="304" t="s">
        <v>2224</v>
      </c>
      <c r="G574" s="304"/>
      <c r="H574" s="363" t="s">
        <v>1010</v>
      </c>
      <c r="I574" s="336">
        <v>42736</v>
      </c>
      <c r="J574" s="302">
        <v>44210</v>
      </c>
      <c r="K574" s="293" t="s">
        <v>1274</v>
      </c>
      <c r="L574" s="305">
        <v>329</v>
      </c>
      <c r="M574" s="295"/>
      <c r="N574" s="295"/>
      <c r="O574" s="303">
        <v>20</v>
      </c>
      <c r="P574" s="8">
        <v>10</v>
      </c>
      <c r="Q574" s="29" t="s">
        <v>1763</v>
      </c>
      <c r="R574" s="303">
        <v>8</v>
      </c>
      <c r="S574" s="303">
        <v>170</v>
      </c>
      <c r="T574" s="306">
        <v>-24</v>
      </c>
      <c r="U574" s="331">
        <v>4.55</v>
      </c>
      <c r="V574" s="303" t="s">
        <v>85</v>
      </c>
      <c r="W574" s="311">
        <v>124.9</v>
      </c>
      <c r="X574" s="307">
        <v>50</v>
      </c>
      <c r="Y574" s="306">
        <v>3640</v>
      </c>
      <c r="Z574" s="306" t="s">
        <v>2294</v>
      </c>
      <c r="AA574" s="306" t="s">
        <v>2987</v>
      </c>
      <c r="AB574" s="296" t="s">
        <v>4744</v>
      </c>
      <c r="AC574" s="308" t="s">
        <v>1618</v>
      </c>
      <c r="AD574" s="298">
        <f>IFERROR(VLOOKUP(AC574,ACCESSORIES!F:J,5,FALSE),"N/A")</f>
        <v>33</v>
      </c>
      <c r="AE574" s="308" t="s">
        <v>85</v>
      </c>
      <c r="AF574" s="309" t="s">
        <v>1888</v>
      </c>
      <c r="AG574" s="308" t="s">
        <v>85</v>
      </c>
      <c r="AH574" s="308" t="s">
        <v>1937</v>
      </c>
      <c r="AI574" s="299">
        <f>IFERROR(VLOOKUP(AH574,ACCESSORIES!F:J,5,FALSE),"N/A")</f>
        <v>1.1000000000000001</v>
      </c>
      <c r="AJ574" s="309" t="s">
        <v>265</v>
      </c>
      <c r="AK574" s="309" t="s">
        <v>85</v>
      </c>
      <c r="AL574" s="40" t="str">
        <f>IFERROR(VLOOKUP(AK574,ACCESSORIES!F:J,5,FALSE),"N/A")</f>
        <v>N/A</v>
      </c>
      <c r="AM574" s="309" t="s">
        <v>85</v>
      </c>
      <c r="AN574" s="309">
        <v>15.8</v>
      </c>
      <c r="AO574" s="309">
        <v>200</v>
      </c>
      <c r="AP574" s="309">
        <v>3</v>
      </c>
      <c r="AQ574" s="309">
        <v>3</v>
      </c>
      <c r="AR574" s="309"/>
      <c r="AS574" s="309">
        <v>70</v>
      </c>
      <c r="AT574" s="309"/>
      <c r="AU574" s="309">
        <v>241</v>
      </c>
      <c r="AV574" s="309">
        <v>124</v>
      </c>
      <c r="AW574" s="309">
        <v>108.5</v>
      </c>
      <c r="AX574" s="81"/>
      <c r="AY574" s="309">
        <v>28</v>
      </c>
      <c r="AZ574" s="310" t="s">
        <v>85</v>
      </c>
      <c r="BA574" s="98" t="str">
        <f>IFERROR(VLOOKUP(AZ574,ACCESSORIES!F:J,5,FALSE),"N/A")</f>
        <v>N/A</v>
      </c>
      <c r="BB574" s="99" t="s">
        <v>85</v>
      </c>
      <c r="BC574" s="98" t="str">
        <f>IFERROR(VLOOKUP(BB574,ACCESSORIES!F:J,5,FALSE),"N/A")</f>
        <v>N/A</v>
      </c>
      <c r="BD574" s="310">
        <v>53.5</v>
      </c>
      <c r="BE574" s="309">
        <v>22.1</v>
      </c>
      <c r="BF574" s="309">
        <v>22.1</v>
      </c>
      <c r="BG574" s="309">
        <v>12.2</v>
      </c>
      <c r="BH574" s="379">
        <f t="shared" si="37"/>
        <v>9.7643992324528001E-2</v>
      </c>
      <c r="BI574" s="303">
        <v>20</v>
      </c>
      <c r="BJ574" s="309" t="s">
        <v>3532</v>
      </c>
      <c r="BK574" s="80" t="s">
        <v>4050</v>
      </c>
      <c r="BL574" s="309" t="s">
        <v>2875</v>
      </c>
      <c r="BM574" s="309" t="s">
        <v>2890</v>
      </c>
      <c r="BN574" s="309" t="s">
        <v>2819</v>
      </c>
      <c r="BO574" s="309" t="s">
        <v>2891</v>
      </c>
      <c r="BP574" s="309" t="s">
        <v>2889</v>
      </c>
      <c r="BQ574" s="309"/>
      <c r="BR574" s="309"/>
      <c r="BS574" s="309"/>
      <c r="BT574" s="309"/>
      <c r="BU574" s="309"/>
      <c r="BV574" s="309" t="s">
        <v>3841</v>
      </c>
      <c r="BW574" s="309" t="s">
        <v>3842</v>
      </c>
      <c r="BX574" s="309" t="s">
        <v>3843</v>
      </c>
      <c r="BY574" s="309" t="s">
        <v>3844</v>
      </c>
      <c r="BZ574" s="324" t="str">
        <f t="shared" si="39"/>
        <v>DISCONTINUED - MR610 Con 6, 20x10, -24mm Offset, 8x170, 124.9mm Centerbore, Matte Black</v>
      </c>
      <c r="CA574" s="324" t="s">
        <v>3878</v>
      </c>
      <c r="CB574" s="324" t="s">
        <v>3879</v>
      </c>
      <c r="CC574" s="313" t="str">
        <f t="shared" si="35"/>
        <v>DISCO (6XX)</v>
      </c>
    </row>
    <row r="575" spans="1:81" s="301" customFormat="1" ht="15.75" customHeight="1">
      <c r="A575" s="22">
        <f t="shared" si="34"/>
        <v>572</v>
      </c>
      <c r="B575" s="99" t="s">
        <v>84</v>
      </c>
      <c r="C575" s="29" t="s">
        <v>1094</v>
      </c>
      <c r="D575" s="303" t="s">
        <v>941</v>
      </c>
      <c r="E575" s="304" t="s">
        <v>4730</v>
      </c>
      <c r="F575" s="304" t="s">
        <v>2224</v>
      </c>
      <c r="G575" s="304"/>
      <c r="H575" s="363" t="s">
        <v>1012</v>
      </c>
      <c r="I575" s="336">
        <v>42736</v>
      </c>
      <c r="J575" s="302">
        <v>44210</v>
      </c>
      <c r="K575" s="293" t="s">
        <v>1274</v>
      </c>
      <c r="L575" s="305">
        <v>329</v>
      </c>
      <c r="M575" s="295"/>
      <c r="N575" s="295"/>
      <c r="O575" s="303">
        <v>20</v>
      </c>
      <c r="P575" s="8">
        <v>10</v>
      </c>
      <c r="Q575" s="29" t="s">
        <v>1764</v>
      </c>
      <c r="R575" s="303">
        <v>8</v>
      </c>
      <c r="S575" s="303">
        <v>180</v>
      </c>
      <c r="T575" s="306">
        <v>-24</v>
      </c>
      <c r="U575" s="331">
        <v>4.55</v>
      </c>
      <c r="V575" s="303" t="s">
        <v>85</v>
      </c>
      <c r="W575" s="311">
        <v>124.1</v>
      </c>
      <c r="X575" s="307">
        <v>50</v>
      </c>
      <c r="Y575" s="306">
        <v>3640</v>
      </c>
      <c r="Z575" s="306" t="s">
        <v>2294</v>
      </c>
      <c r="AA575" s="306" t="s">
        <v>2987</v>
      </c>
      <c r="AB575" s="296" t="s">
        <v>4745</v>
      </c>
      <c r="AC575" s="308" t="s">
        <v>1618</v>
      </c>
      <c r="AD575" s="298">
        <f>IFERROR(VLOOKUP(AC575,ACCESSORIES!F:J,5,FALSE),"N/A")</f>
        <v>33</v>
      </c>
      <c r="AE575" s="308" t="s">
        <v>85</v>
      </c>
      <c r="AF575" s="309" t="s">
        <v>1888</v>
      </c>
      <c r="AG575" s="308" t="s">
        <v>85</v>
      </c>
      <c r="AH575" s="308" t="s">
        <v>1937</v>
      </c>
      <c r="AI575" s="299">
        <f>IFERROR(VLOOKUP(AH575,ACCESSORIES!F:J,5,FALSE),"N/A")</f>
        <v>1.1000000000000001</v>
      </c>
      <c r="AJ575" s="309" t="s">
        <v>265</v>
      </c>
      <c r="AK575" s="309" t="s">
        <v>85</v>
      </c>
      <c r="AL575" s="40" t="str">
        <f>IFERROR(VLOOKUP(AK575,ACCESSORIES!F:J,5,FALSE),"N/A")</f>
        <v>N/A</v>
      </c>
      <c r="AM575" s="309" t="s">
        <v>85</v>
      </c>
      <c r="AN575" s="309">
        <v>15.8</v>
      </c>
      <c r="AO575" s="309">
        <v>206</v>
      </c>
      <c r="AP575" s="309">
        <v>3</v>
      </c>
      <c r="AQ575" s="309">
        <v>3</v>
      </c>
      <c r="AR575" s="309"/>
      <c r="AS575" s="309">
        <v>70</v>
      </c>
      <c r="AT575" s="309"/>
      <c r="AU575" s="309">
        <v>241</v>
      </c>
      <c r="AV575" s="309">
        <v>124.2</v>
      </c>
      <c r="AW575" s="309">
        <v>108.5</v>
      </c>
      <c r="AX575" s="81"/>
      <c r="AY575" s="309">
        <v>28</v>
      </c>
      <c r="AZ575" s="310" t="s">
        <v>85</v>
      </c>
      <c r="BA575" s="98" t="str">
        <f>IFERROR(VLOOKUP(AZ575,ACCESSORIES!F:J,5,FALSE),"N/A")</f>
        <v>N/A</v>
      </c>
      <c r="BB575" s="99" t="s">
        <v>85</v>
      </c>
      <c r="BC575" s="98" t="str">
        <f>IFERROR(VLOOKUP(BB575,ACCESSORIES!F:J,5,FALSE),"N/A")</f>
        <v>N/A</v>
      </c>
      <c r="BD575" s="310">
        <v>53.5</v>
      </c>
      <c r="BE575" s="309">
        <v>22.1</v>
      </c>
      <c r="BF575" s="309">
        <v>22.1</v>
      </c>
      <c r="BG575" s="309">
        <v>12.2</v>
      </c>
      <c r="BH575" s="379">
        <f t="shared" si="37"/>
        <v>9.7643992324528001E-2</v>
      </c>
      <c r="BI575" s="303">
        <v>20</v>
      </c>
      <c r="BJ575" s="309" t="s">
        <v>3532</v>
      </c>
      <c r="BK575" s="80" t="s">
        <v>4050</v>
      </c>
      <c r="BL575" s="309" t="s">
        <v>2875</v>
      </c>
      <c r="BM575" s="309" t="s">
        <v>2890</v>
      </c>
      <c r="BN575" s="309" t="s">
        <v>2819</v>
      </c>
      <c r="BO575" s="309" t="s">
        <v>2891</v>
      </c>
      <c r="BP575" s="309" t="s">
        <v>2889</v>
      </c>
      <c r="BQ575" s="309"/>
      <c r="BR575" s="309"/>
      <c r="BS575" s="309"/>
      <c r="BT575" s="309"/>
      <c r="BU575" s="309"/>
      <c r="BV575" s="309" t="s">
        <v>3841</v>
      </c>
      <c r="BW575" s="309" t="s">
        <v>3842</v>
      </c>
      <c r="BX575" s="309" t="s">
        <v>3843</v>
      </c>
      <c r="BY575" s="309" t="s">
        <v>3844</v>
      </c>
      <c r="BZ575" s="324" t="str">
        <f t="shared" si="39"/>
        <v>DISCONTINUED - MR610 Con 6, 20x10, -24mm Offset, 8x180, 124.1mm Centerbore, Matte Black</v>
      </c>
      <c r="CA575" s="324" t="s">
        <v>3878</v>
      </c>
      <c r="CB575" s="324" t="s">
        <v>3879</v>
      </c>
      <c r="CC575" s="313" t="str">
        <f t="shared" si="35"/>
        <v>DISCO (6XX)</v>
      </c>
    </row>
    <row r="576" spans="1:81" s="301" customFormat="1" ht="15.75" customHeight="1">
      <c r="A576" s="22">
        <f t="shared" si="34"/>
        <v>573</v>
      </c>
      <c r="B576" s="99" t="s">
        <v>84</v>
      </c>
      <c r="C576" s="29" t="s">
        <v>1094</v>
      </c>
      <c r="D576" s="303" t="s">
        <v>941</v>
      </c>
      <c r="E576" s="304" t="s">
        <v>4731</v>
      </c>
      <c r="F576" s="304" t="s">
        <v>2224</v>
      </c>
      <c r="G576" s="304"/>
      <c r="H576" s="363" t="s">
        <v>1015</v>
      </c>
      <c r="I576" s="336">
        <v>42736</v>
      </c>
      <c r="J576" s="302">
        <v>44210</v>
      </c>
      <c r="K576" s="293" t="s">
        <v>1274</v>
      </c>
      <c r="L576" s="305">
        <v>379</v>
      </c>
      <c r="M576" s="295"/>
      <c r="N576" s="295"/>
      <c r="O576" s="303">
        <v>20</v>
      </c>
      <c r="P576" s="8">
        <v>12</v>
      </c>
      <c r="Q576" s="29" t="s">
        <v>1755</v>
      </c>
      <c r="R576" s="303">
        <v>5</v>
      </c>
      <c r="S576" s="303">
        <v>5</v>
      </c>
      <c r="T576" s="306">
        <v>-52</v>
      </c>
      <c r="U576" s="331">
        <v>4.5</v>
      </c>
      <c r="V576" s="303" t="s">
        <v>85</v>
      </c>
      <c r="W576" s="311">
        <v>71.5</v>
      </c>
      <c r="X576" s="307">
        <v>55.2</v>
      </c>
      <c r="Y576" s="306">
        <v>2650</v>
      </c>
      <c r="Z576" s="306" t="s">
        <v>5463</v>
      </c>
      <c r="AA576" s="306" t="s">
        <v>2988</v>
      </c>
      <c r="AB576" s="296" t="s">
        <v>4746</v>
      </c>
      <c r="AC576" s="308" t="s">
        <v>1628</v>
      </c>
      <c r="AD576" s="298">
        <f>IFERROR(VLOOKUP(AC576,ACCESSORIES!F:J,5,FALSE),"N/A")</f>
        <v>33</v>
      </c>
      <c r="AE576" s="308" t="s">
        <v>1796</v>
      </c>
      <c r="AF576" s="309" t="s">
        <v>1886</v>
      </c>
      <c r="AG576" s="308" t="s">
        <v>85</v>
      </c>
      <c r="AH576" s="308" t="s">
        <v>1937</v>
      </c>
      <c r="AI576" s="299">
        <f>IFERROR(VLOOKUP(AH576,ACCESSORIES!F:J,5,FALSE),"N/A")</f>
        <v>1.1000000000000001</v>
      </c>
      <c r="AJ576" s="309" t="s">
        <v>265</v>
      </c>
      <c r="AK576" s="309" t="s">
        <v>85</v>
      </c>
      <c r="AL576" s="40" t="str">
        <f>IFERROR(VLOOKUP(AK576,ACCESSORIES!F:J,5,FALSE),"N/A")</f>
        <v>N/A</v>
      </c>
      <c r="AM576" s="309" t="s">
        <v>85</v>
      </c>
      <c r="AN576" s="309">
        <v>15.8</v>
      </c>
      <c r="AO576" s="309">
        <v>165</v>
      </c>
      <c r="AP576" s="309">
        <v>8</v>
      </c>
      <c r="AQ576" s="309">
        <v>20</v>
      </c>
      <c r="AR576" s="309"/>
      <c r="AS576" s="309">
        <v>85</v>
      </c>
      <c r="AT576" s="309"/>
      <c r="AU576" s="309">
        <v>241</v>
      </c>
      <c r="AV576" s="309">
        <v>71.5</v>
      </c>
      <c r="AW576" s="309">
        <v>37</v>
      </c>
      <c r="AX576" s="81"/>
      <c r="AY576" s="309">
        <v>28</v>
      </c>
      <c r="AZ576" s="310" t="s">
        <v>85</v>
      </c>
      <c r="BA576" s="98" t="str">
        <f>IFERROR(VLOOKUP(AZ576,ACCESSORIES!F:J,5,FALSE),"N/A")</f>
        <v>N/A</v>
      </c>
      <c r="BB576" s="99" t="s">
        <v>85</v>
      </c>
      <c r="BC576" s="98" t="str">
        <f>IFERROR(VLOOKUP(BB576,ACCESSORIES!F:J,5,FALSE),"N/A")</f>
        <v>N/A</v>
      </c>
      <c r="BD576" s="310">
        <v>58.7</v>
      </c>
      <c r="BE576" s="309">
        <v>22</v>
      </c>
      <c r="BF576" s="309">
        <v>22</v>
      </c>
      <c r="BG576" s="309">
        <v>13.7</v>
      </c>
      <c r="BH576" s="379">
        <f t="shared" si="37"/>
        <v>0.10865934397119997</v>
      </c>
      <c r="BI576" s="303">
        <v>16</v>
      </c>
      <c r="BJ576" s="309" t="s">
        <v>3532</v>
      </c>
      <c r="BK576" s="80" t="s">
        <v>4050</v>
      </c>
      <c r="BL576" s="309" t="s">
        <v>2875</v>
      </c>
      <c r="BM576" s="309" t="s">
        <v>2890</v>
      </c>
      <c r="BN576" s="309" t="s">
        <v>2819</v>
      </c>
      <c r="BO576" s="309" t="s">
        <v>2891</v>
      </c>
      <c r="BP576" s="309" t="s">
        <v>2889</v>
      </c>
      <c r="BQ576" s="309"/>
      <c r="BR576" s="309"/>
      <c r="BS576" s="309"/>
      <c r="BT576" s="309"/>
      <c r="BU576" s="309"/>
      <c r="BV576" s="309" t="s">
        <v>3821</v>
      </c>
      <c r="BW576" s="309" t="s">
        <v>3822</v>
      </c>
      <c r="BX576" s="309" t="s">
        <v>3823</v>
      </c>
      <c r="BY576" s="309" t="s">
        <v>3824</v>
      </c>
      <c r="BZ576" s="324" t="str">
        <f t="shared" si="39"/>
        <v>DISCONTINUED - MR610 Con 6, 20x12, -52mm Offset, 5x5, 71.5mm Centerbore, Method Bronze - Matte Black Lip</v>
      </c>
      <c r="CA576" s="324" t="s">
        <v>3878</v>
      </c>
      <c r="CB576" s="324" t="s">
        <v>3879</v>
      </c>
      <c r="CC576" s="313" t="str">
        <f t="shared" si="35"/>
        <v>DISCO (6XX)</v>
      </c>
    </row>
    <row r="577" spans="1:81" s="301" customFormat="1" ht="15.75" customHeight="1">
      <c r="A577" s="22">
        <f t="shared" si="34"/>
        <v>574</v>
      </c>
      <c r="B577" s="99" t="s">
        <v>84</v>
      </c>
      <c r="C577" s="29" t="s">
        <v>1094</v>
      </c>
      <c r="D577" s="303" t="s">
        <v>941</v>
      </c>
      <c r="E577" s="304" t="s">
        <v>4732</v>
      </c>
      <c r="F577" s="304" t="s">
        <v>2224</v>
      </c>
      <c r="G577" s="304"/>
      <c r="H577" s="363" t="s">
        <v>1014</v>
      </c>
      <c r="I577" s="336">
        <v>42736</v>
      </c>
      <c r="J577" s="302">
        <v>44210</v>
      </c>
      <c r="K577" s="293" t="s">
        <v>1274</v>
      </c>
      <c r="L577" s="305">
        <v>359</v>
      </c>
      <c r="M577" s="295"/>
      <c r="N577" s="295"/>
      <c r="O577" s="303">
        <v>20</v>
      </c>
      <c r="P577" s="8">
        <v>12</v>
      </c>
      <c r="Q577" s="29" t="s">
        <v>1755</v>
      </c>
      <c r="R577" s="303">
        <v>5</v>
      </c>
      <c r="S577" s="303">
        <v>5</v>
      </c>
      <c r="T577" s="306">
        <v>-52</v>
      </c>
      <c r="U577" s="331">
        <v>4.5</v>
      </c>
      <c r="V577" s="303" t="s">
        <v>85</v>
      </c>
      <c r="W577" s="311">
        <v>71.5</v>
      </c>
      <c r="X577" s="307">
        <v>55.2</v>
      </c>
      <c r="Y577" s="306">
        <v>2650</v>
      </c>
      <c r="Z577" s="306" t="s">
        <v>2294</v>
      </c>
      <c r="AA577" s="306" t="s">
        <v>2987</v>
      </c>
      <c r="AB577" s="296" t="s">
        <v>4746</v>
      </c>
      <c r="AC577" s="308" t="s">
        <v>1628</v>
      </c>
      <c r="AD577" s="298">
        <f>IFERROR(VLOOKUP(AC577,ACCESSORIES!F:J,5,FALSE),"N/A")</f>
        <v>33</v>
      </c>
      <c r="AE577" s="308" t="s">
        <v>1796</v>
      </c>
      <c r="AF577" s="309" t="s">
        <v>1886</v>
      </c>
      <c r="AG577" s="308" t="s">
        <v>85</v>
      </c>
      <c r="AH577" s="308" t="s">
        <v>1937</v>
      </c>
      <c r="AI577" s="299">
        <f>IFERROR(VLOOKUP(AH577,ACCESSORIES!F:J,5,FALSE),"N/A")</f>
        <v>1.1000000000000001</v>
      </c>
      <c r="AJ577" s="309" t="s">
        <v>265</v>
      </c>
      <c r="AK577" s="309" t="s">
        <v>85</v>
      </c>
      <c r="AL577" s="40" t="str">
        <f>IFERROR(VLOOKUP(AK577,ACCESSORIES!F:J,5,FALSE),"N/A")</f>
        <v>N/A</v>
      </c>
      <c r="AM577" s="309" t="s">
        <v>85</v>
      </c>
      <c r="AN577" s="309">
        <v>15.8</v>
      </c>
      <c r="AO577" s="309">
        <v>165</v>
      </c>
      <c r="AP577" s="309">
        <v>8</v>
      </c>
      <c r="AQ577" s="309">
        <v>20</v>
      </c>
      <c r="AR577" s="309"/>
      <c r="AS577" s="309">
        <v>85</v>
      </c>
      <c r="AT577" s="309"/>
      <c r="AU577" s="309">
        <v>241</v>
      </c>
      <c r="AV577" s="309">
        <v>71.5</v>
      </c>
      <c r="AW577" s="309">
        <v>37</v>
      </c>
      <c r="AX577" s="81"/>
      <c r="AY577" s="309">
        <v>28</v>
      </c>
      <c r="AZ577" s="310" t="s">
        <v>85</v>
      </c>
      <c r="BA577" s="98" t="str">
        <f>IFERROR(VLOOKUP(AZ577,ACCESSORIES!F:J,5,FALSE),"N/A")</f>
        <v>N/A</v>
      </c>
      <c r="BB577" s="99" t="s">
        <v>85</v>
      </c>
      <c r="BC577" s="98" t="str">
        <f>IFERROR(VLOOKUP(BB577,ACCESSORIES!F:J,5,FALSE),"N/A")</f>
        <v>N/A</v>
      </c>
      <c r="BD577" s="310">
        <v>58.7</v>
      </c>
      <c r="BE577" s="309">
        <v>22</v>
      </c>
      <c r="BF577" s="309">
        <v>22</v>
      </c>
      <c r="BG577" s="309">
        <v>13.7</v>
      </c>
      <c r="BH577" s="379">
        <f t="shared" si="37"/>
        <v>0.10865934397119997</v>
      </c>
      <c r="BI577" s="303">
        <v>16</v>
      </c>
      <c r="BJ577" s="309" t="s">
        <v>3532</v>
      </c>
      <c r="BK577" s="80" t="s">
        <v>4050</v>
      </c>
      <c r="BL577" s="309" t="s">
        <v>2875</v>
      </c>
      <c r="BM577" s="309" t="s">
        <v>2890</v>
      </c>
      <c r="BN577" s="309" t="s">
        <v>2819</v>
      </c>
      <c r="BO577" s="309" t="s">
        <v>2891</v>
      </c>
      <c r="BP577" s="309" t="s">
        <v>2889</v>
      </c>
      <c r="BQ577" s="309"/>
      <c r="BR577" s="309"/>
      <c r="BS577" s="309"/>
      <c r="BT577" s="309"/>
      <c r="BU577" s="309"/>
      <c r="BV577" s="309" t="s">
        <v>3825</v>
      </c>
      <c r="BW577" s="309" t="s">
        <v>3826</v>
      </c>
      <c r="BX577" s="309" t="s">
        <v>3827</v>
      </c>
      <c r="BY577" s="309" t="s">
        <v>3828</v>
      </c>
      <c r="BZ577" s="324" t="str">
        <f t="shared" si="39"/>
        <v>DISCONTINUED - MR610 Con 6, 20x12, -52mm Offset, 5x5, 71.5mm Centerbore, Matte Black</v>
      </c>
      <c r="CA577" s="324" t="s">
        <v>3878</v>
      </c>
      <c r="CB577" s="324" t="s">
        <v>3879</v>
      </c>
      <c r="CC577" s="313" t="str">
        <f t="shared" si="35"/>
        <v>DISCO (6XX)</v>
      </c>
    </row>
    <row r="578" spans="1:81" s="301" customFormat="1" ht="15.75" customHeight="1">
      <c r="A578" s="22">
        <f t="shared" si="34"/>
        <v>575</v>
      </c>
      <c r="B578" s="99" t="s">
        <v>84</v>
      </c>
      <c r="C578" s="29" t="s">
        <v>1094</v>
      </c>
      <c r="D578" s="303" t="s">
        <v>941</v>
      </c>
      <c r="E578" s="304" t="s">
        <v>4733</v>
      </c>
      <c r="F578" s="304" t="s">
        <v>2224</v>
      </c>
      <c r="G578" s="304"/>
      <c r="H578" s="363" t="s">
        <v>1017</v>
      </c>
      <c r="I578" s="336">
        <v>42736</v>
      </c>
      <c r="J578" s="302">
        <v>44210</v>
      </c>
      <c r="K578" s="293" t="s">
        <v>1274</v>
      </c>
      <c r="L578" s="305">
        <v>379</v>
      </c>
      <c r="M578" s="295"/>
      <c r="N578" s="295"/>
      <c r="O578" s="303">
        <v>20</v>
      </c>
      <c r="P578" s="8">
        <v>12</v>
      </c>
      <c r="Q578" s="29" t="s">
        <v>1123</v>
      </c>
      <c r="R578" s="303">
        <v>6</v>
      </c>
      <c r="S578" s="303">
        <v>5.5</v>
      </c>
      <c r="T578" s="306">
        <v>-52</v>
      </c>
      <c r="U578" s="331">
        <v>4.5</v>
      </c>
      <c r="V578" s="303" t="s">
        <v>85</v>
      </c>
      <c r="W578" s="311">
        <v>106.25</v>
      </c>
      <c r="X578" s="307">
        <v>55.16</v>
      </c>
      <c r="Y578" s="306">
        <v>2650</v>
      </c>
      <c r="Z578" s="306" t="s">
        <v>5463</v>
      </c>
      <c r="AA578" s="306" t="s">
        <v>2988</v>
      </c>
      <c r="AB578" s="296" t="s">
        <v>4747</v>
      </c>
      <c r="AC578" s="308" t="s">
        <v>1633</v>
      </c>
      <c r="AD578" s="298">
        <f>IFERROR(VLOOKUP(AC578,ACCESSORIES!F:J,5,FALSE),"N/A")</f>
        <v>33</v>
      </c>
      <c r="AE578" s="308" t="s">
        <v>1799</v>
      </c>
      <c r="AF578" s="309" t="s">
        <v>1888</v>
      </c>
      <c r="AG578" s="308" t="s">
        <v>85</v>
      </c>
      <c r="AH578" s="308" t="s">
        <v>1937</v>
      </c>
      <c r="AI578" s="299">
        <f>IFERROR(VLOOKUP(AH578,ACCESSORIES!F:J,5,FALSE),"N/A")</f>
        <v>1.1000000000000001</v>
      </c>
      <c r="AJ578" s="309" t="s">
        <v>265</v>
      </c>
      <c r="AK578" s="309" t="s">
        <v>1709</v>
      </c>
      <c r="AL578" s="40">
        <f>IFERROR(VLOOKUP(AK578,ACCESSORIES!F:J,5,FALSE),"N/A")</f>
        <v>2.75</v>
      </c>
      <c r="AM578" s="309">
        <v>78.099999999999994</v>
      </c>
      <c r="AN578" s="309">
        <v>15.8</v>
      </c>
      <c r="AO578" s="309">
        <v>170</v>
      </c>
      <c r="AP578" s="309">
        <v>5</v>
      </c>
      <c r="AQ578" s="309">
        <v>19</v>
      </c>
      <c r="AR578" s="309"/>
      <c r="AS578" s="309">
        <v>85</v>
      </c>
      <c r="AT578" s="309"/>
      <c r="AU578" s="309">
        <v>241</v>
      </c>
      <c r="AV578" s="309">
        <v>106.25</v>
      </c>
      <c r="AW578" s="309">
        <v>44</v>
      </c>
      <c r="AX578" s="81"/>
      <c r="AY578" s="309">
        <v>28</v>
      </c>
      <c r="AZ578" s="310" t="s">
        <v>85</v>
      </c>
      <c r="BA578" s="98" t="str">
        <f>IFERROR(VLOOKUP(AZ578,ACCESSORIES!F:J,5,FALSE),"N/A")</f>
        <v>N/A</v>
      </c>
      <c r="BB578" s="99" t="s">
        <v>85</v>
      </c>
      <c r="BC578" s="98" t="str">
        <f>IFERROR(VLOOKUP(BB578,ACCESSORIES!F:J,5,FALSE),"N/A")</f>
        <v>N/A</v>
      </c>
      <c r="BD578" s="310">
        <v>61.22</v>
      </c>
      <c r="BE578" s="309">
        <v>22</v>
      </c>
      <c r="BF578" s="309">
        <v>22</v>
      </c>
      <c r="BG578" s="309">
        <v>13.7</v>
      </c>
      <c r="BH578" s="379">
        <f t="shared" si="37"/>
        <v>0.10865934397119997</v>
      </c>
      <c r="BI578" s="303">
        <v>16</v>
      </c>
      <c r="BJ578" s="309" t="s">
        <v>3532</v>
      </c>
      <c r="BK578" s="80" t="s">
        <v>4050</v>
      </c>
      <c r="BL578" s="309" t="s">
        <v>2875</v>
      </c>
      <c r="BM578" s="309" t="s">
        <v>2890</v>
      </c>
      <c r="BN578" s="309" t="s">
        <v>2819</v>
      </c>
      <c r="BO578" s="309" t="s">
        <v>2891</v>
      </c>
      <c r="BP578" s="309" t="s">
        <v>2889</v>
      </c>
      <c r="BQ578" s="309"/>
      <c r="BR578" s="309"/>
      <c r="BS578" s="309"/>
      <c r="BT578" s="309"/>
      <c r="BU578" s="309"/>
      <c r="BV578" s="309" t="s">
        <v>3829</v>
      </c>
      <c r="BW578" s="309" t="s">
        <v>3830</v>
      </c>
      <c r="BX578" s="309" t="s">
        <v>3831</v>
      </c>
      <c r="BY578" s="309" t="s">
        <v>3832</v>
      </c>
      <c r="BZ578" s="324" t="str">
        <f t="shared" si="39"/>
        <v>DISCONTINUED - MR610 Con 6, 20x12, -52mm Offset, 6x5.5, 106.25mm Centerbore, Method Bronze - Matte Black Lip</v>
      </c>
      <c r="CA578" s="324" t="s">
        <v>3878</v>
      </c>
      <c r="CB578" s="324" t="s">
        <v>3879</v>
      </c>
      <c r="CC578" s="313" t="str">
        <f t="shared" si="35"/>
        <v>DISCO (6XX)</v>
      </c>
    </row>
    <row r="579" spans="1:81" s="301" customFormat="1" ht="15.75" customHeight="1">
      <c r="A579" s="22">
        <f t="shared" si="34"/>
        <v>576</v>
      </c>
      <c r="B579" s="99" t="s">
        <v>84</v>
      </c>
      <c r="C579" s="29" t="s">
        <v>1094</v>
      </c>
      <c r="D579" s="303" t="s">
        <v>941</v>
      </c>
      <c r="E579" s="304" t="s">
        <v>4734</v>
      </c>
      <c r="F579" s="304" t="s">
        <v>2224</v>
      </c>
      <c r="G579" s="304"/>
      <c r="H579" s="363" t="s">
        <v>1019</v>
      </c>
      <c r="I579" s="336">
        <v>42736</v>
      </c>
      <c r="J579" s="302">
        <v>44210</v>
      </c>
      <c r="K579" s="293" t="s">
        <v>1274</v>
      </c>
      <c r="L579" s="305">
        <v>379</v>
      </c>
      <c r="M579" s="295"/>
      <c r="N579" s="295"/>
      <c r="O579" s="303">
        <v>20</v>
      </c>
      <c r="P579" s="8">
        <v>12</v>
      </c>
      <c r="Q579" s="29" t="s">
        <v>1762</v>
      </c>
      <c r="R579" s="303">
        <v>8</v>
      </c>
      <c r="S579" s="303">
        <v>6.5</v>
      </c>
      <c r="T579" s="306">
        <v>-52</v>
      </c>
      <c r="U579" s="331">
        <v>4.5</v>
      </c>
      <c r="V579" s="303" t="s">
        <v>85</v>
      </c>
      <c r="W579" s="311">
        <v>121.3</v>
      </c>
      <c r="X579" s="307">
        <v>55.2</v>
      </c>
      <c r="Y579" s="306">
        <v>3640</v>
      </c>
      <c r="Z579" s="306" t="s">
        <v>5463</v>
      </c>
      <c r="AA579" s="306" t="s">
        <v>2988</v>
      </c>
      <c r="AB579" s="296" t="s">
        <v>4748</v>
      </c>
      <c r="AC579" s="308" t="s">
        <v>1618</v>
      </c>
      <c r="AD579" s="298">
        <f>IFERROR(VLOOKUP(AC579,ACCESSORIES!F:J,5,FALSE),"N/A")</f>
        <v>33</v>
      </c>
      <c r="AE579" s="308" t="s">
        <v>85</v>
      </c>
      <c r="AF579" s="309" t="s">
        <v>1888</v>
      </c>
      <c r="AG579" s="308" t="s">
        <v>85</v>
      </c>
      <c r="AH579" s="308" t="s">
        <v>1937</v>
      </c>
      <c r="AI579" s="299">
        <f>IFERROR(VLOOKUP(AH579,ACCESSORIES!F:J,5,FALSE),"N/A")</f>
        <v>1.1000000000000001</v>
      </c>
      <c r="AJ579" s="309" t="s">
        <v>265</v>
      </c>
      <c r="AK579" s="309" t="s">
        <v>1674</v>
      </c>
      <c r="AL579" s="40">
        <f>IFERROR(VLOOKUP(AK579,ACCESSORIES!F:J,5,FALSE),"N/A")</f>
        <v>3.3000000000000003</v>
      </c>
      <c r="AM579" s="309">
        <v>116.7</v>
      </c>
      <c r="AN579" s="309">
        <v>15.8</v>
      </c>
      <c r="AO579" s="309">
        <v>200</v>
      </c>
      <c r="AP579" s="309">
        <v>3</v>
      </c>
      <c r="AQ579" s="309">
        <v>3</v>
      </c>
      <c r="AR579" s="309"/>
      <c r="AS579" s="309">
        <v>85</v>
      </c>
      <c r="AT579" s="309"/>
      <c r="AU579" s="309">
        <v>241</v>
      </c>
      <c r="AV579" s="309">
        <v>124</v>
      </c>
      <c r="AW579" s="309">
        <v>108.5</v>
      </c>
      <c r="AX579" s="81"/>
      <c r="AY579" s="309">
        <v>28</v>
      </c>
      <c r="AZ579" s="310" t="s">
        <v>85</v>
      </c>
      <c r="BA579" s="98" t="str">
        <f>IFERROR(VLOOKUP(AZ579,ACCESSORIES!F:J,5,FALSE),"N/A")</f>
        <v>N/A</v>
      </c>
      <c r="BB579" s="99" t="s">
        <v>85</v>
      </c>
      <c r="BC579" s="98" t="str">
        <f>IFERROR(VLOOKUP(BB579,ACCESSORIES!F:J,5,FALSE),"N/A")</f>
        <v>N/A</v>
      </c>
      <c r="BD579" s="310">
        <v>58.7</v>
      </c>
      <c r="BE579" s="309">
        <v>22</v>
      </c>
      <c r="BF579" s="309">
        <v>22</v>
      </c>
      <c r="BG579" s="309">
        <v>13.7</v>
      </c>
      <c r="BH579" s="379">
        <f t="shared" si="37"/>
        <v>0.10865934397119997</v>
      </c>
      <c r="BI579" s="303">
        <v>16</v>
      </c>
      <c r="BJ579" s="309" t="s">
        <v>3532</v>
      </c>
      <c r="BK579" s="80" t="s">
        <v>4050</v>
      </c>
      <c r="BL579" s="309" t="s">
        <v>2875</v>
      </c>
      <c r="BM579" s="309" t="s">
        <v>2890</v>
      </c>
      <c r="BN579" s="309" t="s">
        <v>2819</v>
      </c>
      <c r="BO579" s="309" t="s">
        <v>2891</v>
      </c>
      <c r="BP579" s="309" t="s">
        <v>2889</v>
      </c>
      <c r="BQ579" s="309"/>
      <c r="BR579" s="309"/>
      <c r="BS579" s="309"/>
      <c r="BT579" s="309"/>
      <c r="BU579" s="309"/>
      <c r="BV579" s="309" t="s">
        <v>3837</v>
      </c>
      <c r="BW579" s="309" t="s">
        <v>3838</v>
      </c>
      <c r="BX579" s="309" t="s">
        <v>3839</v>
      </c>
      <c r="BY579" s="309" t="s">
        <v>3840</v>
      </c>
      <c r="BZ579" s="324" t="str">
        <f t="shared" si="39"/>
        <v>DISCONTINUED - MR610 Con 6, 20x12, -52mm Offset, 8x6.5, 121.3mm Centerbore, Method Bronze - Matte Black Lip</v>
      </c>
      <c r="CA579" s="324" t="s">
        <v>3878</v>
      </c>
      <c r="CB579" s="324" t="s">
        <v>3879</v>
      </c>
      <c r="CC579" s="313" t="str">
        <f t="shared" si="35"/>
        <v>DISCO (6XX)</v>
      </c>
    </row>
    <row r="580" spans="1:81" s="301" customFormat="1" ht="15.75" customHeight="1">
      <c r="A580" s="22">
        <f t="shared" ref="A580:A643" si="40">ROW(B580)-3</f>
        <v>577</v>
      </c>
      <c r="B580" s="99" t="s">
        <v>84</v>
      </c>
      <c r="C580" s="29" t="s">
        <v>1094</v>
      </c>
      <c r="D580" s="303" t="s">
        <v>941</v>
      </c>
      <c r="E580" s="304" t="s">
        <v>4735</v>
      </c>
      <c r="F580" s="304" t="s">
        <v>2224</v>
      </c>
      <c r="G580" s="304"/>
      <c r="H580" s="363" t="s">
        <v>1020</v>
      </c>
      <c r="I580" s="336">
        <v>42736</v>
      </c>
      <c r="J580" s="302">
        <v>44210</v>
      </c>
      <c r="K580" s="293" t="s">
        <v>1274</v>
      </c>
      <c r="L580" s="305">
        <v>359</v>
      </c>
      <c r="M580" s="295"/>
      <c r="N580" s="295"/>
      <c r="O580" s="303">
        <v>20</v>
      </c>
      <c r="P580" s="8">
        <v>12</v>
      </c>
      <c r="Q580" s="29" t="s">
        <v>1763</v>
      </c>
      <c r="R580" s="303">
        <v>8</v>
      </c>
      <c r="S580" s="303">
        <v>170</v>
      </c>
      <c r="T580" s="306">
        <v>-52</v>
      </c>
      <c r="U580" s="331">
        <v>4.5</v>
      </c>
      <c r="V580" s="303" t="s">
        <v>85</v>
      </c>
      <c r="W580" s="311">
        <v>124.9</v>
      </c>
      <c r="X580" s="307">
        <v>55.2</v>
      </c>
      <c r="Y580" s="306">
        <v>3640</v>
      </c>
      <c r="Z580" s="306" t="s">
        <v>2294</v>
      </c>
      <c r="AA580" s="306" t="s">
        <v>2987</v>
      </c>
      <c r="AB580" s="296" t="s">
        <v>4749</v>
      </c>
      <c r="AC580" s="308" t="s">
        <v>1618</v>
      </c>
      <c r="AD580" s="298">
        <f>IFERROR(VLOOKUP(AC580,ACCESSORIES!F:J,5,FALSE),"N/A")</f>
        <v>33</v>
      </c>
      <c r="AE580" s="308" t="s">
        <v>85</v>
      </c>
      <c r="AF580" s="309" t="s">
        <v>1888</v>
      </c>
      <c r="AG580" s="308" t="s">
        <v>85</v>
      </c>
      <c r="AH580" s="308" t="s">
        <v>1937</v>
      </c>
      <c r="AI580" s="299">
        <f>IFERROR(VLOOKUP(AH580,ACCESSORIES!F:J,5,FALSE),"N/A")</f>
        <v>1.1000000000000001</v>
      </c>
      <c r="AJ580" s="309" t="s">
        <v>265</v>
      </c>
      <c r="AK580" s="309" t="s">
        <v>85</v>
      </c>
      <c r="AL580" s="40" t="str">
        <f>IFERROR(VLOOKUP(AK580,ACCESSORIES!F:J,5,FALSE),"N/A")</f>
        <v>N/A</v>
      </c>
      <c r="AM580" s="309" t="s">
        <v>85</v>
      </c>
      <c r="AN580" s="309">
        <v>15.8</v>
      </c>
      <c r="AO580" s="309">
        <v>200</v>
      </c>
      <c r="AP580" s="309">
        <v>3</v>
      </c>
      <c r="AQ580" s="309">
        <v>3</v>
      </c>
      <c r="AR580" s="309"/>
      <c r="AS580" s="309">
        <v>85</v>
      </c>
      <c r="AT580" s="309"/>
      <c r="AU580" s="309">
        <v>241</v>
      </c>
      <c r="AV580" s="309">
        <v>124</v>
      </c>
      <c r="AW580" s="309">
        <v>108.5</v>
      </c>
      <c r="AX580" s="81"/>
      <c r="AY580" s="309">
        <v>28</v>
      </c>
      <c r="AZ580" s="310" t="s">
        <v>85</v>
      </c>
      <c r="BA580" s="98" t="str">
        <f>IFERROR(VLOOKUP(AZ580,ACCESSORIES!F:J,5,FALSE),"N/A")</f>
        <v>N/A</v>
      </c>
      <c r="BB580" s="99" t="s">
        <v>85</v>
      </c>
      <c r="BC580" s="98" t="str">
        <f>IFERROR(VLOOKUP(BB580,ACCESSORIES!F:J,5,FALSE),"N/A")</f>
        <v>N/A</v>
      </c>
      <c r="BD580" s="310">
        <v>58.7</v>
      </c>
      <c r="BE580" s="309">
        <v>22</v>
      </c>
      <c r="BF580" s="309">
        <v>22</v>
      </c>
      <c r="BG580" s="309">
        <v>13.7</v>
      </c>
      <c r="BH580" s="379">
        <f t="shared" si="37"/>
        <v>0.10865934397119997</v>
      </c>
      <c r="BI580" s="303">
        <v>16</v>
      </c>
      <c r="BJ580" s="309" t="s">
        <v>3532</v>
      </c>
      <c r="BK580" s="80" t="s">
        <v>4050</v>
      </c>
      <c r="BL580" s="309" t="s">
        <v>2875</v>
      </c>
      <c r="BM580" s="309" t="s">
        <v>2890</v>
      </c>
      <c r="BN580" s="309" t="s">
        <v>2819</v>
      </c>
      <c r="BO580" s="309" t="s">
        <v>2891</v>
      </c>
      <c r="BP580" s="309" t="s">
        <v>2889</v>
      </c>
      <c r="BQ580" s="309"/>
      <c r="BR580" s="309"/>
      <c r="BS580" s="309"/>
      <c r="BT580" s="309"/>
      <c r="BU580" s="309"/>
      <c r="BV580" s="309" t="s">
        <v>3841</v>
      </c>
      <c r="BW580" s="309" t="s">
        <v>3842</v>
      </c>
      <c r="BX580" s="309" t="s">
        <v>3843</v>
      </c>
      <c r="BY580" s="309" t="s">
        <v>3844</v>
      </c>
      <c r="BZ580" s="324" t="str">
        <f t="shared" si="39"/>
        <v>DISCONTINUED - MR610 Con 6, 20x12, -52mm Offset, 8x170, 124.9mm Centerbore, Matte Black</v>
      </c>
      <c r="CA580" s="324" t="s">
        <v>3878</v>
      </c>
      <c r="CB580" s="324" t="s">
        <v>3879</v>
      </c>
      <c r="CC580" s="313" t="str">
        <f t="shared" ref="CC580:CC643" si="41">C580</f>
        <v>DISCO (6XX)</v>
      </c>
    </row>
    <row r="581" spans="1:81" s="301" customFormat="1" ht="15.75" customHeight="1">
      <c r="A581" s="22">
        <f t="shared" si="40"/>
        <v>578</v>
      </c>
      <c r="B581" s="99" t="s">
        <v>3051</v>
      </c>
      <c r="C581" s="29" t="s">
        <v>3035</v>
      </c>
      <c r="D581" s="303" t="s">
        <v>3036</v>
      </c>
      <c r="E581" s="304" t="s">
        <v>4738</v>
      </c>
      <c r="F581" s="304" t="s">
        <v>1129</v>
      </c>
      <c r="G581" s="304"/>
      <c r="H581" s="363" t="s">
        <v>3050</v>
      </c>
      <c r="I581" s="336">
        <v>43518</v>
      </c>
      <c r="J581" s="302">
        <v>44210</v>
      </c>
      <c r="K581" s="293" t="s">
        <v>1274</v>
      </c>
      <c r="L581" s="305">
        <v>169</v>
      </c>
      <c r="M581" s="295"/>
      <c r="N581" s="295"/>
      <c r="O581" s="303">
        <v>14</v>
      </c>
      <c r="P581" s="8">
        <v>7</v>
      </c>
      <c r="Q581" s="29" t="s">
        <v>1743</v>
      </c>
      <c r="R581" s="303">
        <v>4</v>
      </c>
      <c r="S581" s="303">
        <v>110</v>
      </c>
      <c r="T581" s="306">
        <v>10</v>
      </c>
      <c r="U581" s="331">
        <v>4</v>
      </c>
      <c r="V581" s="303" t="s">
        <v>3028</v>
      </c>
      <c r="W581" s="311">
        <v>84</v>
      </c>
      <c r="X581" s="307">
        <v>17</v>
      </c>
      <c r="Y581" s="306">
        <v>1200</v>
      </c>
      <c r="Z581" s="306" t="s">
        <v>2294</v>
      </c>
      <c r="AA581" s="306" t="s">
        <v>2987</v>
      </c>
      <c r="AB581" s="296" t="s">
        <v>4750</v>
      </c>
      <c r="AC581" s="308" t="s">
        <v>3044</v>
      </c>
      <c r="AD581" s="298">
        <f>IFERROR(VLOOKUP(AC581,ACCESSORIES!F:J,5,FALSE),"N/A")</f>
        <v>14.454000000000002</v>
      </c>
      <c r="AE581" s="308" t="s">
        <v>85</v>
      </c>
      <c r="AF581" s="309" t="s">
        <v>3047</v>
      </c>
      <c r="AG581" s="308" t="s">
        <v>85</v>
      </c>
      <c r="AH581" s="308" t="s">
        <v>85</v>
      </c>
      <c r="AI581" s="299" t="str">
        <f>IFERROR(VLOOKUP(AH581,ACCESSORIES!F:J,5,FALSE),"N/A")</f>
        <v>N/A</v>
      </c>
      <c r="AJ581" s="309" t="s">
        <v>3029</v>
      </c>
      <c r="AK581" s="309" t="s">
        <v>3030</v>
      </c>
      <c r="AL581" s="40" t="str">
        <f>IFERROR(VLOOKUP(AK581,ACCESSORIES!F:J,5,FALSE),"N/A")</f>
        <v>N/A</v>
      </c>
      <c r="AM581" s="309" t="s">
        <v>3030</v>
      </c>
      <c r="AN581" s="309">
        <v>14.5</v>
      </c>
      <c r="AO581" s="309">
        <v>145</v>
      </c>
      <c r="AP581" s="309">
        <v>27</v>
      </c>
      <c r="AQ581" s="309">
        <v>35</v>
      </c>
      <c r="AR581" s="309"/>
      <c r="AS581" s="309" t="s">
        <v>3031</v>
      </c>
      <c r="AT581" s="309"/>
      <c r="AU581" s="309">
        <v>163</v>
      </c>
      <c r="AV581" s="309">
        <v>80</v>
      </c>
      <c r="AW581" s="309">
        <v>51</v>
      </c>
      <c r="AX581" s="81"/>
      <c r="AY581" s="309">
        <v>0</v>
      </c>
      <c r="AZ581" s="310" t="s">
        <v>3042</v>
      </c>
      <c r="BA581" s="98" t="str">
        <f>IFERROR(VLOOKUP(AZ581,ACCESSORIES!F:J,5,FALSE),"N/A")</f>
        <v>N/A</v>
      </c>
      <c r="BB581" s="99" t="s">
        <v>3041</v>
      </c>
      <c r="BC581" s="98" t="str">
        <f>IFERROR(VLOOKUP(BB581,ACCESSORIES!F:J,5,FALSE),"N/A")</f>
        <v>N/A</v>
      </c>
      <c r="BD581" s="310">
        <v>20.5</v>
      </c>
      <c r="BE581" s="309">
        <v>15</v>
      </c>
      <c r="BF581" s="309">
        <v>15</v>
      </c>
      <c r="BG581" s="309">
        <v>8</v>
      </c>
      <c r="BH581" s="379">
        <f t="shared" ref="BH581:BH644" si="42">SUM(((BE581*25.4)*(BF581*25.4)*(BG581*25.4))/1000000000)</f>
        <v>2.9496715199999999E-2</v>
      </c>
      <c r="BI581" s="303">
        <v>57</v>
      </c>
      <c r="BJ581" s="309" t="s">
        <v>3532</v>
      </c>
      <c r="BK581" s="80" t="s">
        <v>4050</v>
      </c>
      <c r="BL581" s="309" t="s">
        <v>4057</v>
      </c>
      <c r="BM581" s="309" t="s">
        <v>4063</v>
      </c>
      <c r="BN581" s="309" t="s">
        <v>4058</v>
      </c>
      <c r="BO581" s="309" t="s">
        <v>4053</v>
      </c>
      <c r="BP581" s="309"/>
      <c r="BQ581" s="309"/>
      <c r="BR581" s="309"/>
      <c r="BS581" s="309"/>
      <c r="BT581" s="309"/>
      <c r="BU581" s="309"/>
      <c r="BV581" s="309" t="s">
        <v>3966</v>
      </c>
      <c r="BW581" s="309" t="s">
        <v>3965</v>
      </c>
      <c r="BX581" s="309" t="s">
        <v>3964</v>
      </c>
      <c r="BY581" s="309" t="s">
        <v>3963</v>
      </c>
      <c r="BZ581" s="324" t="str">
        <f t="shared" si="39"/>
        <v>DISCONTINUED - GZ801 LiteLoc, 14x7, 4+3/+10mm Offset, 4x110, 84mm Centerbore, Matte Black, w/ BH-H2020M</v>
      </c>
      <c r="CA581" s="324" t="s">
        <v>3878</v>
      </c>
      <c r="CB581" s="324" t="s">
        <v>3879</v>
      </c>
      <c r="CC581" s="313" t="str">
        <f t="shared" si="41"/>
        <v>GMZ (8XX)</v>
      </c>
    </row>
    <row r="582" spans="1:81" s="301" customFormat="1" ht="15.75" customHeight="1">
      <c r="A582" s="22">
        <f t="shared" si="40"/>
        <v>579</v>
      </c>
      <c r="B582" s="99" t="s">
        <v>3051</v>
      </c>
      <c r="C582" s="29" t="s">
        <v>3035</v>
      </c>
      <c r="D582" s="303" t="s">
        <v>3036</v>
      </c>
      <c r="E582" s="304" t="s">
        <v>4751</v>
      </c>
      <c r="F582" s="304" t="s">
        <v>1129</v>
      </c>
      <c r="G582" s="304"/>
      <c r="H582" s="363" t="s">
        <v>3054</v>
      </c>
      <c r="I582" s="336">
        <v>43518</v>
      </c>
      <c r="J582" s="302">
        <v>44210</v>
      </c>
      <c r="K582" s="293" t="s">
        <v>1274</v>
      </c>
      <c r="L582" s="305">
        <v>189</v>
      </c>
      <c r="M582" s="295"/>
      <c r="N582" s="295"/>
      <c r="O582" s="303">
        <v>14</v>
      </c>
      <c r="P582" s="8">
        <v>10</v>
      </c>
      <c r="Q582" s="29" t="s">
        <v>1746</v>
      </c>
      <c r="R582" s="303">
        <v>4</v>
      </c>
      <c r="S582" s="303">
        <v>156</v>
      </c>
      <c r="T582" s="306">
        <v>0</v>
      </c>
      <c r="U582" s="331">
        <v>5.4</v>
      </c>
      <c r="V582" s="303" t="s">
        <v>3032</v>
      </c>
      <c r="W582" s="311">
        <v>131.30000000000001</v>
      </c>
      <c r="X582" s="307">
        <v>19.100000000000001</v>
      </c>
      <c r="Y582" s="306">
        <v>1200</v>
      </c>
      <c r="Z582" s="306" t="s">
        <v>2294</v>
      </c>
      <c r="AA582" s="306" t="s">
        <v>2987</v>
      </c>
      <c r="AB582" s="296" t="s">
        <v>4755</v>
      </c>
      <c r="AC582" s="308" t="s">
        <v>3045</v>
      </c>
      <c r="AD582" s="298">
        <f>IFERROR(VLOOKUP(AC582,ACCESSORIES!F:J,5,FALSE),"N/A")</f>
        <v>14.454000000000002</v>
      </c>
      <c r="AE582" s="308" t="s">
        <v>85</v>
      </c>
      <c r="AF582" s="309" t="s">
        <v>3047</v>
      </c>
      <c r="AG582" s="308" t="s">
        <v>85</v>
      </c>
      <c r="AH582" s="308" t="s">
        <v>85</v>
      </c>
      <c r="AI582" s="299" t="str">
        <f>IFERROR(VLOOKUP(AH582,ACCESSORIES!F:J,5,FALSE),"N/A")</f>
        <v>N/A</v>
      </c>
      <c r="AJ582" s="309" t="s">
        <v>3029</v>
      </c>
      <c r="AK582" s="309" t="s">
        <v>3030</v>
      </c>
      <c r="AL582" s="40" t="str">
        <f>IFERROR(VLOOKUP(AK582,ACCESSORIES!F:J,5,FALSE),"N/A")</f>
        <v>N/A</v>
      </c>
      <c r="AM582" s="309" t="s">
        <v>3030</v>
      </c>
      <c r="AN582" s="309">
        <v>13</v>
      </c>
      <c r="AO582" s="309">
        <v>180</v>
      </c>
      <c r="AP582" s="309">
        <v>35</v>
      </c>
      <c r="AQ582" s="309">
        <v>50</v>
      </c>
      <c r="AR582" s="309"/>
      <c r="AS582" s="309" t="s">
        <v>3031</v>
      </c>
      <c r="AT582" s="309"/>
      <c r="AU582" s="309">
        <v>161</v>
      </c>
      <c r="AV582" s="309">
        <v>80</v>
      </c>
      <c r="AW582" s="309">
        <v>48</v>
      </c>
      <c r="AX582" s="81"/>
      <c r="AY582" s="309">
        <v>0</v>
      </c>
      <c r="AZ582" s="310" t="s">
        <v>3042</v>
      </c>
      <c r="BA582" s="98" t="str">
        <f>IFERROR(VLOOKUP(AZ582,ACCESSORIES!F:J,5,FALSE),"N/A")</f>
        <v>N/A</v>
      </c>
      <c r="BB582" s="99" t="s">
        <v>3041</v>
      </c>
      <c r="BC582" s="98" t="str">
        <f>IFERROR(VLOOKUP(BB582,ACCESSORIES!F:J,5,FALSE),"N/A")</f>
        <v>N/A</v>
      </c>
      <c r="BD582" s="310">
        <v>22.6</v>
      </c>
      <c r="BE582" s="309">
        <v>15</v>
      </c>
      <c r="BF582" s="309">
        <v>15</v>
      </c>
      <c r="BG582" s="309">
        <v>11</v>
      </c>
      <c r="BH582" s="379">
        <f t="shared" si="42"/>
        <v>4.0557983399999997E-2</v>
      </c>
      <c r="BI582" s="303">
        <v>57</v>
      </c>
      <c r="BJ582" s="309" t="s">
        <v>3532</v>
      </c>
      <c r="BK582" s="80" t="s">
        <v>4050</v>
      </c>
      <c r="BL582" s="309" t="s">
        <v>4057</v>
      </c>
      <c r="BM582" s="309" t="s">
        <v>4063</v>
      </c>
      <c r="BN582" s="309" t="s">
        <v>4058</v>
      </c>
      <c r="BO582" s="309" t="s">
        <v>4053</v>
      </c>
      <c r="BP582" s="309"/>
      <c r="BQ582" s="309"/>
      <c r="BR582" s="309"/>
      <c r="BS582" s="309"/>
      <c r="BT582" s="309"/>
      <c r="BU582" s="309"/>
      <c r="BV582" s="309" t="s">
        <v>3966</v>
      </c>
      <c r="BW582" s="309" t="s">
        <v>3965</v>
      </c>
      <c r="BX582" s="309" t="s">
        <v>3964</v>
      </c>
      <c r="BY582" s="309" t="s">
        <v>3963</v>
      </c>
      <c r="BZ582" s="324" t="str">
        <f t="shared" si="39"/>
        <v>DISCONTINUED - GZ801 LiteLoc, 14x10, 5+5/0mm Offset, 4x156, 131.3mm Centerbore, Matte Black, w/ BH-H2020M</v>
      </c>
      <c r="CA582" s="324" t="s">
        <v>3878</v>
      </c>
      <c r="CB582" s="324" t="s">
        <v>3879</v>
      </c>
      <c r="CC582" s="313" t="str">
        <f t="shared" si="41"/>
        <v>GMZ (8XX)</v>
      </c>
    </row>
    <row r="583" spans="1:81" s="301" customFormat="1" ht="15.75" customHeight="1">
      <c r="A583" s="22">
        <f t="shared" si="40"/>
        <v>580</v>
      </c>
      <c r="B583" s="99" t="s">
        <v>3051</v>
      </c>
      <c r="C583" s="29" t="s">
        <v>3035</v>
      </c>
      <c r="D583" s="303" t="s">
        <v>3038</v>
      </c>
      <c r="E583" s="304" t="s">
        <v>4752</v>
      </c>
      <c r="F583" s="304" t="s">
        <v>1129</v>
      </c>
      <c r="G583" s="304"/>
      <c r="H583" s="363" t="s">
        <v>3059</v>
      </c>
      <c r="I583" s="336">
        <v>43518</v>
      </c>
      <c r="J583" s="302">
        <v>44210</v>
      </c>
      <c r="K583" s="293" t="s">
        <v>1274</v>
      </c>
      <c r="L583" s="305">
        <v>169</v>
      </c>
      <c r="M583" s="295"/>
      <c r="N583" s="295"/>
      <c r="O583" s="303">
        <v>14</v>
      </c>
      <c r="P583" s="8">
        <v>7</v>
      </c>
      <c r="Q583" s="29" t="s">
        <v>1745</v>
      </c>
      <c r="R583" s="303">
        <v>4</v>
      </c>
      <c r="S583" s="303">
        <v>136</v>
      </c>
      <c r="T583" s="306">
        <v>38</v>
      </c>
      <c r="U583" s="331">
        <v>5.4</v>
      </c>
      <c r="V583" s="303" t="s">
        <v>3033</v>
      </c>
      <c r="W583" s="311">
        <v>110</v>
      </c>
      <c r="X583" s="307">
        <v>16.100000000000001</v>
      </c>
      <c r="Y583" s="306">
        <v>1400</v>
      </c>
      <c r="Z583" s="306" t="s">
        <v>2294</v>
      </c>
      <c r="AA583" s="306" t="s">
        <v>2987</v>
      </c>
      <c r="AB583" s="296" t="s">
        <v>4756</v>
      </c>
      <c r="AC583" s="308" t="s">
        <v>3045</v>
      </c>
      <c r="AD583" s="298">
        <f>IFERROR(VLOOKUP(AC583,ACCESSORIES!F:J,5,FALSE),"N/A")</f>
        <v>14.454000000000002</v>
      </c>
      <c r="AE583" s="308" t="s">
        <v>85</v>
      </c>
      <c r="AF583" s="309" t="s">
        <v>3047</v>
      </c>
      <c r="AG583" s="308" t="s">
        <v>85</v>
      </c>
      <c r="AH583" s="308" t="s">
        <v>85</v>
      </c>
      <c r="AI583" s="299" t="str">
        <f>IFERROR(VLOOKUP(AH583,ACCESSORIES!F:J,5,FALSE),"N/A")</f>
        <v>N/A</v>
      </c>
      <c r="AJ583" s="309" t="s">
        <v>3029</v>
      </c>
      <c r="AK583" s="309" t="s">
        <v>3030</v>
      </c>
      <c r="AL583" s="40" t="str">
        <f>IFERROR(VLOOKUP(AK583,ACCESSORIES!F:J,5,FALSE),"N/A")</f>
        <v>N/A</v>
      </c>
      <c r="AM583" s="309" t="s">
        <v>3030</v>
      </c>
      <c r="AN583" s="309">
        <v>13</v>
      </c>
      <c r="AO583" s="309">
        <v>160</v>
      </c>
      <c r="AP583" s="309">
        <v>13</v>
      </c>
      <c r="AQ583" s="309">
        <v>20</v>
      </c>
      <c r="AR583" s="309"/>
      <c r="AS583" s="309" t="s">
        <v>3031</v>
      </c>
      <c r="AT583" s="309"/>
      <c r="AU583" s="309">
        <v>157</v>
      </c>
      <c r="AV583" s="309">
        <v>80</v>
      </c>
      <c r="AW583" s="309">
        <v>47</v>
      </c>
      <c r="AX583" s="81"/>
      <c r="AY583" s="309">
        <v>25</v>
      </c>
      <c r="AZ583" s="310" t="s">
        <v>3042</v>
      </c>
      <c r="BA583" s="98" t="str">
        <f>IFERROR(VLOOKUP(AZ583,ACCESSORIES!F:J,5,FALSE),"N/A")</f>
        <v>N/A</v>
      </c>
      <c r="BB583" s="99" t="s">
        <v>3041</v>
      </c>
      <c r="BC583" s="98" t="str">
        <f>IFERROR(VLOOKUP(BB583,ACCESSORIES!F:J,5,FALSE),"N/A")</f>
        <v>N/A</v>
      </c>
      <c r="BD583" s="310">
        <v>19.600000000000001</v>
      </c>
      <c r="BE583" s="309">
        <v>15</v>
      </c>
      <c r="BF583" s="309">
        <v>15</v>
      </c>
      <c r="BG583" s="309">
        <v>8</v>
      </c>
      <c r="BH583" s="379">
        <f t="shared" si="42"/>
        <v>2.9496715199999999E-2</v>
      </c>
      <c r="BI583" s="303">
        <v>57</v>
      </c>
      <c r="BJ583" s="309" t="s">
        <v>3532</v>
      </c>
      <c r="BK583" s="80" t="s">
        <v>4050</v>
      </c>
      <c r="BL583" s="309" t="s">
        <v>3109</v>
      </c>
      <c r="BM583" s="309" t="s">
        <v>4063</v>
      </c>
      <c r="BN583" s="309" t="s">
        <v>4057</v>
      </c>
      <c r="BO583" s="309" t="s">
        <v>4058</v>
      </c>
      <c r="BP583" s="309" t="s">
        <v>4064</v>
      </c>
      <c r="BQ583" s="309"/>
      <c r="BR583" s="309"/>
      <c r="BS583" s="309"/>
      <c r="BT583" s="309"/>
      <c r="BU583" s="309"/>
      <c r="BV583" s="309" t="s">
        <v>3974</v>
      </c>
      <c r="BW583" s="309" t="s">
        <v>3973</v>
      </c>
      <c r="BX583" s="309" t="s">
        <v>3976</v>
      </c>
      <c r="BY583" s="309" t="s">
        <v>3975</v>
      </c>
      <c r="BZ583" s="324" t="str">
        <f t="shared" si="39"/>
        <v>DISCONTINUED - GZ803 Casino Beadlock, 14x7, 5+2/+38mm Offset, 4x136, 110mm Centerbore, Matte Black, w/ BH-H2020M</v>
      </c>
      <c r="CA583" s="324" t="s">
        <v>3878</v>
      </c>
      <c r="CB583" s="324" t="s">
        <v>3879</v>
      </c>
      <c r="CC583" s="313" t="str">
        <f t="shared" si="41"/>
        <v>GMZ (8XX)</v>
      </c>
    </row>
    <row r="584" spans="1:81" s="301" customFormat="1" ht="15.75" customHeight="1">
      <c r="A584" s="22">
        <f t="shared" si="40"/>
        <v>581</v>
      </c>
      <c r="B584" s="99" t="s">
        <v>3051</v>
      </c>
      <c r="C584" s="29" t="s">
        <v>3035</v>
      </c>
      <c r="D584" s="303" t="s">
        <v>3038</v>
      </c>
      <c r="E584" s="304" t="s">
        <v>4753</v>
      </c>
      <c r="F584" s="304" t="s">
        <v>1129</v>
      </c>
      <c r="G584" s="304"/>
      <c r="H584" s="363" t="s">
        <v>3060</v>
      </c>
      <c r="I584" s="336">
        <v>43518</v>
      </c>
      <c r="J584" s="302">
        <v>44210</v>
      </c>
      <c r="K584" s="293" t="s">
        <v>1274</v>
      </c>
      <c r="L584" s="305">
        <v>169</v>
      </c>
      <c r="M584" s="295"/>
      <c r="N584" s="295"/>
      <c r="O584" s="303">
        <v>14</v>
      </c>
      <c r="P584" s="8">
        <v>7</v>
      </c>
      <c r="Q584" s="29" t="s">
        <v>1746</v>
      </c>
      <c r="R584" s="303">
        <v>4</v>
      </c>
      <c r="S584" s="303">
        <v>156</v>
      </c>
      <c r="T584" s="306">
        <v>38</v>
      </c>
      <c r="U584" s="331">
        <v>5.4</v>
      </c>
      <c r="V584" s="303" t="s">
        <v>3033</v>
      </c>
      <c r="W584" s="311">
        <v>131.30000000000001</v>
      </c>
      <c r="X584" s="307">
        <v>15.8</v>
      </c>
      <c r="Y584" s="306">
        <v>1400</v>
      </c>
      <c r="Z584" s="306" t="s">
        <v>2294</v>
      </c>
      <c r="AA584" s="306" t="s">
        <v>2987</v>
      </c>
      <c r="AB584" s="296" t="s">
        <v>4757</v>
      </c>
      <c r="AC584" s="308" t="s">
        <v>3045</v>
      </c>
      <c r="AD584" s="298">
        <f>IFERROR(VLOOKUP(AC584,ACCESSORIES!F:J,5,FALSE),"N/A")</f>
        <v>14.454000000000002</v>
      </c>
      <c r="AE584" s="308" t="s">
        <v>85</v>
      </c>
      <c r="AF584" s="309" t="s">
        <v>3047</v>
      </c>
      <c r="AG584" s="308" t="s">
        <v>85</v>
      </c>
      <c r="AH584" s="308" t="s">
        <v>85</v>
      </c>
      <c r="AI584" s="299" t="str">
        <f>IFERROR(VLOOKUP(AH584,ACCESSORIES!F:J,5,FALSE),"N/A")</f>
        <v>N/A</v>
      </c>
      <c r="AJ584" s="309" t="s">
        <v>3029</v>
      </c>
      <c r="AK584" s="309" t="s">
        <v>3030</v>
      </c>
      <c r="AL584" s="40" t="str">
        <f>IFERROR(VLOOKUP(AK584,ACCESSORIES!F:J,5,FALSE),"N/A")</f>
        <v>N/A</v>
      </c>
      <c r="AM584" s="309" t="s">
        <v>3030</v>
      </c>
      <c r="AN584" s="309">
        <v>13</v>
      </c>
      <c r="AO584" s="309">
        <v>180</v>
      </c>
      <c r="AP584" s="309" t="s">
        <v>3031</v>
      </c>
      <c r="AQ584" s="309">
        <v>14</v>
      </c>
      <c r="AR584" s="309"/>
      <c r="AS584" s="309" t="s">
        <v>3031</v>
      </c>
      <c r="AT584" s="309"/>
      <c r="AU584" s="309">
        <v>157</v>
      </c>
      <c r="AV584" s="309">
        <v>80</v>
      </c>
      <c r="AW584" s="309">
        <v>47</v>
      </c>
      <c r="AX584" s="81"/>
      <c r="AY584" s="309">
        <v>25</v>
      </c>
      <c r="AZ584" s="310" t="s">
        <v>3042</v>
      </c>
      <c r="BA584" s="98" t="str">
        <f>IFERROR(VLOOKUP(AZ584,ACCESSORIES!F:J,5,FALSE),"N/A")</f>
        <v>N/A</v>
      </c>
      <c r="BB584" s="99" t="s">
        <v>3041</v>
      </c>
      <c r="BC584" s="98" t="str">
        <f>IFERROR(VLOOKUP(BB584,ACCESSORIES!F:J,5,FALSE),"N/A")</f>
        <v>N/A</v>
      </c>
      <c r="BD584" s="310">
        <v>19.3</v>
      </c>
      <c r="BE584" s="309">
        <v>15</v>
      </c>
      <c r="BF584" s="309">
        <v>15</v>
      </c>
      <c r="BG584" s="309">
        <v>8</v>
      </c>
      <c r="BH584" s="379">
        <f t="shared" si="42"/>
        <v>2.9496715199999999E-2</v>
      </c>
      <c r="BI584" s="303">
        <v>57</v>
      </c>
      <c r="BJ584" s="309" t="s">
        <v>3532</v>
      </c>
      <c r="BK584" s="80" t="s">
        <v>4050</v>
      </c>
      <c r="BL584" s="309" t="s">
        <v>3109</v>
      </c>
      <c r="BM584" s="309" t="s">
        <v>4063</v>
      </c>
      <c r="BN584" s="309" t="s">
        <v>4057</v>
      </c>
      <c r="BO584" s="309" t="s">
        <v>4058</v>
      </c>
      <c r="BP584" s="309" t="s">
        <v>4064</v>
      </c>
      <c r="BQ584" s="309"/>
      <c r="BR584" s="309"/>
      <c r="BS584" s="309"/>
      <c r="BT584" s="309"/>
      <c r="BU584" s="309"/>
      <c r="BV584" s="309" t="s">
        <v>3974</v>
      </c>
      <c r="BW584" s="309" t="s">
        <v>3973</v>
      </c>
      <c r="BX584" s="309" t="s">
        <v>3976</v>
      </c>
      <c r="BY584" s="309" t="s">
        <v>3975</v>
      </c>
      <c r="BZ584" s="324" t="str">
        <f t="shared" si="39"/>
        <v>DISCONTINUED - GZ803 Casino Beadlock, 14x7, 5+2/+38mm Offset, 4x156, 131.3mm Centerbore, Matte Black, w/ BH-H2020M</v>
      </c>
      <c r="CA584" s="324" t="s">
        <v>3878</v>
      </c>
      <c r="CB584" s="324" t="s">
        <v>3879</v>
      </c>
      <c r="CC584" s="313" t="str">
        <f t="shared" si="41"/>
        <v>GMZ (8XX)</v>
      </c>
    </row>
    <row r="585" spans="1:81" s="301" customFormat="1" ht="15.75" customHeight="1">
      <c r="A585" s="22">
        <f t="shared" si="40"/>
        <v>582</v>
      </c>
      <c r="B585" s="99" t="s">
        <v>84</v>
      </c>
      <c r="C585" s="29" t="s">
        <v>1090</v>
      </c>
      <c r="D585" s="303" t="s">
        <v>1108</v>
      </c>
      <c r="E585" s="304" t="s">
        <v>4847</v>
      </c>
      <c r="F585" s="304" t="s">
        <v>1129</v>
      </c>
      <c r="G585" s="304"/>
      <c r="H585" s="363" t="s">
        <v>2195</v>
      </c>
      <c r="I585" s="336">
        <v>43340</v>
      </c>
      <c r="J585" s="302">
        <v>44245</v>
      </c>
      <c r="K585" s="293" t="s">
        <v>1274</v>
      </c>
      <c r="L585" s="305">
        <v>664.9</v>
      </c>
      <c r="M585" s="295"/>
      <c r="N585" s="295"/>
      <c r="O585" s="303">
        <v>20</v>
      </c>
      <c r="P585" s="8">
        <v>9</v>
      </c>
      <c r="Q585" s="29" t="s">
        <v>246</v>
      </c>
      <c r="R585" s="303" t="s">
        <v>246</v>
      </c>
      <c r="S585" s="303" t="s">
        <v>246</v>
      </c>
      <c r="T585" s="306">
        <v>-12</v>
      </c>
      <c r="U585" s="331">
        <v>4.5</v>
      </c>
      <c r="V585" s="303" t="s">
        <v>85</v>
      </c>
      <c r="W585" s="311">
        <v>71.5</v>
      </c>
      <c r="X585" s="307">
        <v>50.2</v>
      </c>
      <c r="Y585" s="306">
        <v>3600</v>
      </c>
      <c r="Z585" s="306" t="s">
        <v>2294</v>
      </c>
      <c r="AA585" s="306" t="s">
        <v>2987</v>
      </c>
      <c r="AB585" s="296" t="s">
        <v>4848</v>
      </c>
      <c r="AC585" s="308" t="s">
        <v>85</v>
      </c>
      <c r="AD585" s="298" t="str">
        <f>IFERROR(VLOOKUP(AC585,ACCESSORIES!F:J,5,FALSE),"N/A")</f>
        <v>N/A</v>
      </c>
      <c r="AE585" s="308" t="s">
        <v>85</v>
      </c>
      <c r="AF585" s="309" t="s">
        <v>85</v>
      </c>
      <c r="AG585" s="308" t="s">
        <v>85</v>
      </c>
      <c r="AH585" s="308" t="s">
        <v>85</v>
      </c>
      <c r="AI585" s="299" t="str">
        <f>IFERROR(VLOOKUP(AH585,ACCESSORIES!F:J,5,FALSE),"N/A")</f>
        <v>N/A</v>
      </c>
      <c r="AJ585" s="309" t="s">
        <v>265</v>
      </c>
      <c r="AK585" s="309" t="s">
        <v>85</v>
      </c>
      <c r="AL585" s="40" t="str">
        <f>IFERROR(VLOOKUP(AK585,ACCESSORIES!F:J,5,FALSE),"N/A")</f>
        <v>N/A</v>
      </c>
      <c r="AM585" s="309" t="s">
        <v>85</v>
      </c>
      <c r="AN585" s="309" t="s">
        <v>85</v>
      </c>
      <c r="AO585" s="309">
        <v>210</v>
      </c>
      <c r="AP585" s="309">
        <v>0</v>
      </c>
      <c r="AQ585" s="309">
        <v>0</v>
      </c>
      <c r="AR585" s="309"/>
      <c r="AS585" s="309">
        <v>66</v>
      </c>
      <c r="AT585" s="309"/>
      <c r="AU585" s="309">
        <v>238</v>
      </c>
      <c r="AV585" s="309" t="s">
        <v>85</v>
      </c>
      <c r="AW585" s="309" t="s">
        <v>85</v>
      </c>
      <c r="AX585" s="81"/>
      <c r="AY585" s="309">
        <v>0</v>
      </c>
      <c r="AZ585" s="310" t="s">
        <v>3350</v>
      </c>
      <c r="BA585" s="98">
        <f>IFERROR(VLOOKUP(AZ585,ACCESSORIES!F:J,5,FALSE),"N/A")</f>
        <v>172.5</v>
      </c>
      <c r="BB585" s="99" t="s">
        <v>2993</v>
      </c>
      <c r="BC585" s="98">
        <f>IFERROR(VLOOKUP(BB585,ACCESSORIES!F:J,5,FALSE),"N/A")</f>
        <v>11</v>
      </c>
      <c r="BD585" s="310">
        <v>53.7</v>
      </c>
      <c r="BE585" s="309">
        <v>23</v>
      </c>
      <c r="BF585" s="309">
        <v>23</v>
      </c>
      <c r="BG585" s="309">
        <v>12</v>
      </c>
      <c r="BH585" s="379">
        <f t="shared" si="42"/>
        <v>0.10402508227199996</v>
      </c>
      <c r="BI585" s="303">
        <v>24</v>
      </c>
      <c r="BJ585" s="309" t="s">
        <v>3532</v>
      </c>
      <c r="BK585" s="80" t="s">
        <v>4050</v>
      </c>
      <c r="BL585" s="309" t="s">
        <v>2856</v>
      </c>
      <c r="BM585" s="309" t="s">
        <v>2857</v>
      </c>
      <c r="BN585" s="309" t="s">
        <v>2858</v>
      </c>
      <c r="BO585" s="309" t="s">
        <v>2853</v>
      </c>
      <c r="BP585" s="309"/>
      <c r="BQ585" s="309"/>
      <c r="BR585" s="309"/>
      <c r="BS585" s="309"/>
      <c r="BT585" s="309"/>
      <c r="BU585" s="309"/>
      <c r="BV585" s="309" t="s">
        <v>3759</v>
      </c>
      <c r="BW585" s="309" t="s">
        <v>3760</v>
      </c>
      <c r="BX585" s="309"/>
      <c r="BY585" s="309"/>
      <c r="BZ585" s="324" t="str">
        <f t="shared" si="39"/>
        <v>DISCONTINUED - MR105 Beadlock, 20x9, -12mm Offset, BLANK, 71.5mm Centerbore, Matte Black, w/ BH-H36125</v>
      </c>
      <c r="CA585" s="324" t="s">
        <v>3878</v>
      </c>
      <c r="CB585" s="324" t="s">
        <v>3879</v>
      </c>
      <c r="CC585" s="313" t="str">
        <f t="shared" si="41"/>
        <v>RACE (1XX)</v>
      </c>
    </row>
    <row r="586" spans="1:81" s="301" customFormat="1" ht="15.75" customHeight="1">
      <c r="A586" s="22">
        <f t="shared" si="40"/>
        <v>583</v>
      </c>
      <c r="B586" s="99" t="s">
        <v>84</v>
      </c>
      <c r="C586" s="29" t="s">
        <v>1090</v>
      </c>
      <c r="D586" s="303" t="s">
        <v>1109</v>
      </c>
      <c r="E586" s="304" t="s">
        <v>4849</v>
      </c>
      <c r="F586" s="304" t="s">
        <v>1129</v>
      </c>
      <c r="G586" s="304"/>
      <c r="H586" s="363" t="s">
        <v>958</v>
      </c>
      <c r="I586" s="336">
        <v>42736</v>
      </c>
      <c r="J586" s="302">
        <v>44245</v>
      </c>
      <c r="K586" s="293" t="s">
        <v>1274</v>
      </c>
      <c r="L586" s="305">
        <v>477.95</v>
      </c>
      <c r="M586" s="295"/>
      <c r="N586" s="295"/>
      <c r="O586" s="303">
        <v>17</v>
      </c>
      <c r="P586" s="8">
        <v>9</v>
      </c>
      <c r="Q586" s="29" t="s">
        <v>246</v>
      </c>
      <c r="R586" s="303" t="s">
        <v>246</v>
      </c>
      <c r="S586" s="303" t="s">
        <v>246</v>
      </c>
      <c r="T586" s="306">
        <v>-44</v>
      </c>
      <c r="U586" s="331">
        <v>3.5</v>
      </c>
      <c r="V586" s="303" t="s">
        <v>85</v>
      </c>
      <c r="W586" s="311">
        <v>71.5</v>
      </c>
      <c r="X586" s="307">
        <v>38.1</v>
      </c>
      <c r="Y586" s="306">
        <v>3600</v>
      </c>
      <c r="Z586" s="306" t="s">
        <v>2297</v>
      </c>
      <c r="AA586" s="306" t="s">
        <v>2988</v>
      </c>
      <c r="AB586" s="296" t="s">
        <v>4850</v>
      </c>
      <c r="AC586" s="308" t="s">
        <v>85</v>
      </c>
      <c r="AD586" s="298" t="str">
        <f>IFERROR(VLOOKUP(AC586,ACCESSORIES!F:J,5,FALSE),"N/A")</f>
        <v>N/A</v>
      </c>
      <c r="AE586" s="308" t="s">
        <v>85</v>
      </c>
      <c r="AF586" s="309" t="s">
        <v>85</v>
      </c>
      <c r="AG586" s="308" t="s">
        <v>85</v>
      </c>
      <c r="AH586" s="308" t="s">
        <v>85</v>
      </c>
      <c r="AI586" s="299" t="str">
        <f>IFERROR(VLOOKUP(AH586,ACCESSORIES!F:J,5,FALSE),"N/A")</f>
        <v>N/A</v>
      </c>
      <c r="AJ586" s="309" t="s">
        <v>266</v>
      </c>
      <c r="AK586" s="309" t="s">
        <v>85</v>
      </c>
      <c r="AL586" s="40" t="str">
        <f>IFERROR(VLOOKUP(AK586,ACCESSORIES!F:J,5,FALSE),"N/A")</f>
        <v>N/A</v>
      </c>
      <c r="AM586" s="309" t="s">
        <v>85</v>
      </c>
      <c r="AN586" s="309">
        <v>16.2</v>
      </c>
      <c r="AO586" s="309">
        <v>210</v>
      </c>
      <c r="AP586" s="309">
        <v>0</v>
      </c>
      <c r="AQ586" s="309">
        <v>0</v>
      </c>
      <c r="AR586" s="309"/>
      <c r="AS586" s="309">
        <v>83</v>
      </c>
      <c r="AT586" s="309"/>
      <c r="AU586" s="309">
        <v>206</v>
      </c>
      <c r="AV586" s="309" t="s">
        <v>85</v>
      </c>
      <c r="AW586" s="309" t="s">
        <v>85</v>
      </c>
      <c r="AX586" s="81"/>
      <c r="AY586" s="309">
        <v>18</v>
      </c>
      <c r="AZ586" s="310" t="s">
        <v>1536</v>
      </c>
      <c r="BA586" s="98">
        <f>IFERROR(VLOOKUP(AZ586,ACCESSORIES!F:J,5,FALSE),"N/A")</f>
        <v>220.00000000000003</v>
      </c>
      <c r="BB586" s="99" t="s">
        <v>1521</v>
      </c>
      <c r="BC586" s="98">
        <f>IFERROR(VLOOKUP(BB586,ACCESSORIES!F:J,5,FALSE),"N/A")</f>
        <v>11</v>
      </c>
      <c r="BD586" s="310">
        <v>41.6</v>
      </c>
      <c r="BE586" s="309">
        <v>20.100000000000001</v>
      </c>
      <c r="BF586" s="309">
        <v>20.100000000000001</v>
      </c>
      <c r="BG586" s="309">
        <v>12.1</v>
      </c>
      <c r="BH586" s="379">
        <f t="shared" si="42"/>
        <v>8.0108506492343995E-2</v>
      </c>
      <c r="BI586" s="303">
        <v>36</v>
      </c>
      <c r="BJ586" s="309" t="s">
        <v>3532</v>
      </c>
      <c r="BK586" s="80" t="s">
        <v>4050</v>
      </c>
      <c r="BL586" s="309" t="s">
        <v>2818</v>
      </c>
      <c r="BM586" s="309" t="s">
        <v>2859</v>
      </c>
      <c r="BN586" s="309" t="s">
        <v>2860</v>
      </c>
      <c r="BO586" s="309" t="s">
        <v>2861</v>
      </c>
      <c r="BP586" s="309" t="s">
        <v>2853</v>
      </c>
      <c r="BQ586" s="309" t="s">
        <v>2854</v>
      </c>
      <c r="BR586" s="309"/>
      <c r="BS586" s="309"/>
      <c r="BT586" s="309"/>
      <c r="BU586" s="309"/>
      <c r="BV586" s="309" t="s">
        <v>3761</v>
      </c>
      <c r="BW586" s="309" t="s">
        <v>3762</v>
      </c>
      <c r="BX586" s="309" t="s">
        <v>3763</v>
      </c>
      <c r="BY586" s="309" t="s">
        <v>3764</v>
      </c>
      <c r="BZ586" s="324" t="str">
        <f t="shared" si="39"/>
        <v>DISCONTINUED - MR106 Beadlock, 17x9, -44mm Offset, BLANK, 71.5mm Centerbore, Method Bronze, w/ BH-H24125</v>
      </c>
      <c r="CA586" s="324" t="s">
        <v>3878</v>
      </c>
      <c r="CB586" s="324" t="s">
        <v>3879</v>
      </c>
      <c r="CC586" s="313" t="str">
        <f t="shared" si="41"/>
        <v>RACE (1XX)</v>
      </c>
    </row>
    <row r="587" spans="1:81" s="301" customFormat="1" ht="15.75" customHeight="1">
      <c r="A587" s="22">
        <f t="shared" si="40"/>
        <v>584</v>
      </c>
      <c r="B587" s="99" t="s">
        <v>84</v>
      </c>
      <c r="C587" s="29" t="s">
        <v>1090</v>
      </c>
      <c r="D587" s="303" t="s">
        <v>4090</v>
      </c>
      <c r="E587" s="304" t="s">
        <v>4851</v>
      </c>
      <c r="F587" s="304"/>
      <c r="G587" s="304"/>
      <c r="H587" s="363" t="s">
        <v>3361</v>
      </c>
      <c r="I587" s="336">
        <v>43654</v>
      </c>
      <c r="J587" s="302">
        <v>44245</v>
      </c>
      <c r="K587" s="293" t="s">
        <v>1274</v>
      </c>
      <c r="L587" s="305">
        <v>305</v>
      </c>
      <c r="M587" s="295"/>
      <c r="N587" s="295"/>
      <c r="O587" s="303">
        <v>16</v>
      </c>
      <c r="P587" s="8">
        <v>7</v>
      </c>
      <c r="Q587" s="29" t="s">
        <v>246</v>
      </c>
      <c r="R587" s="303" t="s">
        <v>246</v>
      </c>
      <c r="S587" s="303" t="s">
        <v>246</v>
      </c>
      <c r="T587" s="306">
        <v>45</v>
      </c>
      <c r="U587" s="331">
        <v>5.9</v>
      </c>
      <c r="V587" s="303" t="s">
        <v>85</v>
      </c>
      <c r="W587" s="311">
        <v>65</v>
      </c>
      <c r="X587" s="307">
        <v>32.6</v>
      </c>
      <c r="Y587" s="306">
        <v>4000</v>
      </c>
      <c r="Z587" s="306" t="s">
        <v>2646</v>
      </c>
      <c r="AA587" s="306" t="s">
        <v>2992</v>
      </c>
      <c r="AB587" s="296" t="s">
        <v>4852</v>
      </c>
      <c r="AC587" s="308" t="s">
        <v>85</v>
      </c>
      <c r="AD587" s="298" t="str">
        <f>IFERROR(VLOOKUP(AC587,ACCESSORIES!F:J,5,FALSE),"N/A")</f>
        <v>N/A</v>
      </c>
      <c r="AE587" s="308" t="s">
        <v>85</v>
      </c>
      <c r="AF587" s="309" t="s">
        <v>85</v>
      </c>
      <c r="AG587" s="308" t="s">
        <v>85</v>
      </c>
      <c r="AH587" s="308" t="s">
        <v>85</v>
      </c>
      <c r="AI587" s="299" t="str">
        <f>IFERROR(VLOOKUP(AH587,ACCESSORIES!F:J,5,FALSE),"N/A")</f>
        <v>N/A</v>
      </c>
      <c r="AJ587" s="309" t="s">
        <v>266</v>
      </c>
      <c r="AK587" s="309" t="s">
        <v>85</v>
      </c>
      <c r="AL587" s="40" t="str">
        <f>IFERROR(VLOOKUP(AK587,ACCESSORIES!F:J,5,FALSE),"N/A")</f>
        <v>N/A</v>
      </c>
      <c r="AM587" s="309" t="s">
        <v>85</v>
      </c>
      <c r="AN587" s="309" t="s">
        <v>85</v>
      </c>
      <c r="AO587" s="309">
        <v>205</v>
      </c>
      <c r="AP587" s="309">
        <v>3</v>
      </c>
      <c r="AQ587" s="309">
        <v>3</v>
      </c>
      <c r="AR587" s="309"/>
      <c r="AS587" s="309">
        <v>35</v>
      </c>
      <c r="AT587" s="309"/>
      <c r="AU587" s="309">
        <v>182</v>
      </c>
      <c r="AV587" s="309" t="s">
        <v>85</v>
      </c>
      <c r="AW587" s="309" t="s">
        <v>85</v>
      </c>
      <c r="AX587" s="81"/>
      <c r="AY587" s="309">
        <v>0</v>
      </c>
      <c r="AZ587" s="310" t="s">
        <v>85</v>
      </c>
      <c r="BA587" s="98" t="str">
        <f>IFERROR(VLOOKUP(AZ587,ACCESSORIES!F:J,5,FALSE),"N/A")</f>
        <v>N/A</v>
      </c>
      <c r="BB587" s="99" t="s">
        <v>85</v>
      </c>
      <c r="BC587" s="98" t="str">
        <f>IFERROR(VLOOKUP(BB587,ACCESSORIES!F:J,5,FALSE),"N/A")</f>
        <v>N/A</v>
      </c>
      <c r="BD587" s="310">
        <v>36.1</v>
      </c>
      <c r="BE587" s="309">
        <v>18.600000000000001</v>
      </c>
      <c r="BF587" s="309">
        <v>18.600000000000001</v>
      </c>
      <c r="BG587" s="309">
        <v>9.1</v>
      </c>
      <c r="BH587" s="379">
        <f t="shared" si="42"/>
        <v>5.1590344819103996E-2</v>
      </c>
      <c r="BI587" s="303">
        <v>36</v>
      </c>
      <c r="BJ587" s="309" t="s">
        <v>3532</v>
      </c>
      <c r="BK587" s="80" t="s">
        <v>4050</v>
      </c>
      <c r="BL587" s="309" t="s">
        <v>4092</v>
      </c>
      <c r="BM587" s="309" t="s">
        <v>2872</v>
      </c>
      <c r="BN587" s="309" t="s">
        <v>4093</v>
      </c>
      <c r="BO587" s="309" t="s">
        <v>4094</v>
      </c>
      <c r="BP587" s="309" t="s">
        <v>4095</v>
      </c>
      <c r="BQ587" s="309" t="s">
        <v>4096</v>
      </c>
      <c r="BR587" s="309"/>
      <c r="BS587" s="309"/>
      <c r="BT587" s="309"/>
      <c r="BU587" s="309"/>
      <c r="BV587" s="309"/>
      <c r="BW587" s="309"/>
      <c r="BX587" s="309"/>
      <c r="BY587" s="309"/>
      <c r="BZ587" s="324" t="str">
        <f t="shared" si="39"/>
        <v>DISCONTINUED - MR107, 16x7, +45mm Offset, BLANK, 65mm Centerbore, Gloss Titanium</v>
      </c>
      <c r="CA587" s="324" t="s">
        <v>3878</v>
      </c>
      <c r="CB587" s="324" t="s">
        <v>3879</v>
      </c>
      <c r="CC587" s="313" t="str">
        <f t="shared" si="41"/>
        <v>RACE (1XX)</v>
      </c>
    </row>
    <row r="588" spans="1:81" s="301" customFormat="1" ht="15.75" customHeight="1">
      <c r="A588" s="22">
        <f t="shared" si="40"/>
        <v>585</v>
      </c>
      <c r="B588" s="99" t="s">
        <v>84</v>
      </c>
      <c r="C588" s="29" t="s">
        <v>1090</v>
      </c>
      <c r="D588" s="303" t="s">
        <v>4090</v>
      </c>
      <c r="E588" s="304" t="s">
        <v>4853</v>
      </c>
      <c r="F588" s="304"/>
      <c r="G588" s="304"/>
      <c r="H588" s="363" t="s">
        <v>3362</v>
      </c>
      <c r="I588" s="336">
        <v>43654</v>
      </c>
      <c r="J588" s="302">
        <v>44245</v>
      </c>
      <c r="K588" s="293" t="s">
        <v>1274</v>
      </c>
      <c r="L588" s="305">
        <v>305</v>
      </c>
      <c r="M588" s="295"/>
      <c r="N588" s="295"/>
      <c r="O588" s="303">
        <v>16</v>
      </c>
      <c r="P588" s="8">
        <v>7</v>
      </c>
      <c r="Q588" s="29" t="s">
        <v>246</v>
      </c>
      <c r="R588" s="303" t="s">
        <v>246</v>
      </c>
      <c r="S588" s="303" t="s">
        <v>246</v>
      </c>
      <c r="T588" s="306">
        <v>25</v>
      </c>
      <c r="U588" s="331">
        <v>5.2</v>
      </c>
      <c r="V588" s="303" t="s">
        <v>85</v>
      </c>
      <c r="W588" s="311">
        <v>65</v>
      </c>
      <c r="X588" s="307">
        <v>36.9</v>
      </c>
      <c r="Y588" s="306">
        <v>4000</v>
      </c>
      <c r="Z588" s="306" t="s">
        <v>2646</v>
      </c>
      <c r="AA588" s="306" t="s">
        <v>2992</v>
      </c>
      <c r="AB588" s="296" t="s">
        <v>4854</v>
      </c>
      <c r="AC588" s="308" t="s">
        <v>85</v>
      </c>
      <c r="AD588" s="298" t="str">
        <f>IFERROR(VLOOKUP(AC588,ACCESSORIES!F:J,5,FALSE),"N/A")</f>
        <v>N/A</v>
      </c>
      <c r="AE588" s="308" t="s">
        <v>85</v>
      </c>
      <c r="AF588" s="309" t="s">
        <v>85</v>
      </c>
      <c r="AG588" s="308" t="s">
        <v>85</v>
      </c>
      <c r="AH588" s="308" t="s">
        <v>85</v>
      </c>
      <c r="AI588" s="299" t="str">
        <f>IFERROR(VLOOKUP(AH588,ACCESSORIES!F:J,5,FALSE),"N/A")</f>
        <v>N/A</v>
      </c>
      <c r="AJ588" s="309" t="s">
        <v>266</v>
      </c>
      <c r="AK588" s="309" t="s">
        <v>85</v>
      </c>
      <c r="AL588" s="40" t="str">
        <f>IFERROR(VLOOKUP(AK588,ACCESSORIES!F:J,5,FALSE),"N/A")</f>
        <v>N/A</v>
      </c>
      <c r="AM588" s="309" t="s">
        <v>85</v>
      </c>
      <c r="AN588" s="309" t="s">
        <v>85</v>
      </c>
      <c r="AO588" s="309">
        <v>205</v>
      </c>
      <c r="AP588" s="309">
        <v>3</v>
      </c>
      <c r="AQ588" s="309">
        <v>3</v>
      </c>
      <c r="AR588" s="309"/>
      <c r="AS588" s="309">
        <v>56</v>
      </c>
      <c r="AT588" s="309"/>
      <c r="AU588" s="309">
        <v>184</v>
      </c>
      <c r="AV588" s="309" t="s">
        <v>85</v>
      </c>
      <c r="AW588" s="309" t="s">
        <v>85</v>
      </c>
      <c r="AX588" s="81"/>
      <c r="AY588" s="309">
        <v>0</v>
      </c>
      <c r="AZ588" s="310" t="s">
        <v>85</v>
      </c>
      <c r="BA588" s="98" t="str">
        <f>IFERROR(VLOOKUP(AZ588,ACCESSORIES!F:J,5,FALSE),"N/A")</f>
        <v>N/A</v>
      </c>
      <c r="BB588" s="99" t="s">
        <v>85</v>
      </c>
      <c r="BC588" s="98" t="str">
        <f>IFERROR(VLOOKUP(BB588,ACCESSORIES!F:J,5,FALSE),"N/A")</f>
        <v>N/A</v>
      </c>
      <c r="BD588" s="310">
        <v>40.4</v>
      </c>
      <c r="BE588" s="309">
        <v>18.600000000000001</v>
      </c>
      <c r="BF588" s="309">
        <v>18.600000000000001</v>
      </c>
      <c r="BG588" s="309">
        <v>9.1</v>
      </c>
      <c r="BH588" s="379">
        <f t="shared" si="42"/>
        <v>5.1590344819103996E-2</v>
      </c>
      <c r="BI588" s="303">
        <v>36</v>
      </c>
      <c r="BJ588" s="309" t="s">
        <v>3532</v>
      </c>
      <c r="BK588" s="80" t="s">
        <v>4050</v>
      </c>
      <c r="BL588" s="309" t="s">
        <v>4092</v>
      </c>
      <c r="BM588" s="309" t="s">
        <v>2872</v>
      </c>
      <c r="BN588" s="309" t="s">
        <v>4093</v>
      </c>
      <c r="BO588" s="309" t="s">
        <v>4094</v>
      </c>
      <c r="BP588" s="309" t="s">
        <v>4095</v>
      </c>
      <c r="BQ588" s="309" t="s">
        <v>4096</v>
      </c>
      <c r="BR588" s="309"/>
      <c r="BS588" s="309"/>
      <c r="BT588" s="309"/>
      <c r="BU588" s="309"/>
      <c r="BV588" s="309"/>
      <c r="BW588" s="309"/>
      <c r="BX588" s="309"/>
      <c r="BY588" s="309"/>
      <c r="BZ588" s="324" t="str">
        <f t="shared" si="39"/>
        <v>DISCONTINUED - MR107, 16x7, +25mm Offset, BLANK, 65mm Centerbore, Gloss Titanium</v>
      </c>
      <c r="CA588" s="324" t="s">
        <v>3878</v>
      </c>
      <c r="CB588" s="324" t="s">
        <v>3879</v>
      </c>
      <c r="CC588" s="313" t="str">
        <f t="shared" si="41"/>
        <v>RACE (1XX)</v>
      </c>
    </row>
    <row r="589" spans="1:81" s="301" customFormat="1" ht="15.75" customHeight="1">
      <c r="A589" s="22">
        <f t="shared" si="40"/>
        <v>586</v>
      </c>
      <c r="B589" s="99" t="s">
        <v>84</v>
      </c>
      <c r="C589" s="29" t="s">
        <v>1092</v>
      </c>
      <c r="D589" s="303" t="s">
        <v>1113</v>
      </c>
      <c r="E589" s="304" t="s">
        <v>4855</v>
      </c>
      <c r="F589" s="304" t="s">
        <v>1129</v>
      </c>
      <c r="G589" s="304"/>
      <c r="H589" s="363" t="s">
        <v>2388</v>
      </c>
      <c r="I589" s="336">
        <v>41640</v>
      </c>
      <c r="J589" s="302">
        <v>44245</v>
      </c>
      <c r="K589" s="293" t="s">
        <v>1274</v>
      </c>
      <c r="L589" s="305">
        <v>1149.5</v>
      </c>
      <c r="M589" s="295"/>
      <c r="N589" s="295"/>
      <c r="O589" s="303">
        <v>17</v>
      </c>
      <c r="P589" s="8">
        <v>9</v>
      </c>
      <c r="Q589" s="29" t="s">
        <v>246</v>
      </c>
      <c r="R589" s="303" t="s">
        <v>246</v>
      </c>
      <c r="S589" s="303" t="s">
        <v>246</v>
      </c>
      <c r="T589" s="306">
        <v>-12</v>
      </c>
      <c r="U589" s="331">
        <v>4.5</v>
      </c>
      <c r="V589" s="303" t="s">
        <v>85</v>
      </c>
      <c r="W589" s="311">
        <v>108</v>
      </c>
      <c r="X589" s="307">
        <v>29</v>
      </c>
      <c r="Y589" s="306">
        <v>4000</v>
      </c>
      <c r="Z589" s="306" t="s">
        <v>5480</v>
      </c>
      <c r="AA589" s="306" t="s">
        <v>196</v>
      </c>
      <c r="AB589" s="296" t="s">
        <v>4856</v>
      </c>
      <c r="AC589" s="308" t="s">
        <v>85</v>
      </c>
      <c r="AD589" s="298" t="str">
        <f>IFERROR(VLOOKUP(AC589,ACCESSORIES!F:J,5,FALSE),"N/A")</f>
        <v>N/A</v>
      </c>
      <c r="AE589" s="308" t="s">
        <v>85</v>
      </c>
      <c r="AF589" s="309" t="s">
        <v>85</v>
      </c>
      <c r="AG589" s="308" t="s">
        <v>85</v>
      </c>
      <c r="AH589" s="308" t="s">
        <v>85</v>
      </c>
      <c r="AI589" s="299" t="str">
        <f>IFERROR(VLOOKUP(AH589,ACCESSORIES!F:J,5,FALSE),"N/A")</f>
        <v>N/A</v>
      </c>
      <c r="AJ589" s="309" t="s">
        <v>266</v>
      </c>
      <c r="AK589" s="309" t="s">
        <v>85</v>
      </c>
      <c r="AL589" s="40" t="str">
        <f>IFERROR(VLOOKUP(AK589,ACCESSORIES!F:J,5,FALSE),"N/A")</f>
        <v>N/A</v>
      </c>
      <c r="AM589" s="309" t="s">
        <v>85</v>
      </c>
      <c r="AN589" s="309" t="s">
        <v>85</v>
      </c>
      <c r="AO589" s="309">
        <v>200</v>
      </c>
      <c r="AP589" s="309">
        <v>0</v>
      </c>
      <c r="AQ589" s="309">
        <v>0</v>
      </c>
      <c r="AR589" s="309"/>
      <c r="AS589" s="309">
        <v>53</v>
      </c>
      <c r="AT589" s="309"/>
      <c r="AU589" s="309">
        <v>208</v>
      </c>
      <c r="AV589" s="309" t="s">
        <v>85</v>
      </c>
      <c r="AW589" s="309" t="s">
        <v>85</v>
      </c>
      <c r="AX589" s="81"/>
      <c r="AY589" s="309">
        <v>65</v>
      </c>
      <c r="AZ589" s="310" t="s">
        <v>2709</v>
      </c>
      <c r="BA589" s="98">
        <f>IFERROR(VLOOKUP(AZ589,ACCESSORIES!F:J,5,FALSE),"N/A")</f>
        <v>152.625</v>
      </c>
      <c r="BB589" s="99" t="s">
        <v>1521</v>
      </c>
      <c r="BC589" s="98">
        <f>IFERROR(VLOOKUP(BB589,ACCESSORIES!F:J,5,FALSE),"N/A")</f>
        <v>11</v>
      </c>
      <c r="BD589" s="310">
        <v>32.5</v>
      </c>
      <c r="BE589" s="309">
        <v>20.100000000000001</v>
      </c>
      <c r="BF589" s="309">
        <v>20.100000000000001</v>
      </c>
      <c r="BG589" s="309">
        <v>12.1</v>
      </c>
      <c r="BH589" s="379">
        <f t="shared" si="42"/>
        <v>8.0108506492343995E-2</v>
      </c>
      <c r="BI589" s="303">
        <v>36</v>
      </c>
      <c r="BJ589" s="309" t="s">
        <v>3532</v>
      </c>
      <c r="BK589" s="80" t="s">
        <v>4050</v>
      </c>
      <c r="BL589" s="309"/>
      <c r="BM589" s="309" t="s">
        <v>1256</v>
      </c>
      <c r="BN589" s="309" t="s">
        <v>2338</v>
      </c>
      <c r="BO589" s="309"/>
      <c r="BP589" s="309"/>
      <c r="BQ589" s="309"/>
      <c r="BR589" s="309"/>
      <c r="BS589" s="309"/>
      <c r="BT589" s="309"/>
      <c r="BU589" s="309"/>
      <c r="BV589" s="309" t="s">
        <v>3767</v>
      </c>
      <c r="BW589" s="309" t="s">
        <v>3768</v>
      </c>
      <c r="BX589" s="309"/>
      <c r="BY589" s="309"/>
      <c r="BZ589" s="324" t="str">
        <f t="shared" si="39"/>
        <v>DISCONTINUED - MR202 Forged, 17x9, -12mm Offset, BLANK, 108mm Centerbore, Machined - Raw , w/ BH-H24125</v>
      </c>
      <c r="CA589" s="324" t="s">
        <v>3878</v>
      </c>
      <c r="CB589" s="324" t="s">
        <v>3879</v>
      </c>
      <c r="CC589" s="313" t="str">
        <f t="shared" si="41"/>
        <v>FORGED (2XX)</v>
      </c>
    </row>
    <row r="590" spans="1:81" s="301" customFormat="1" ht="15.75" customHeight="1">
      <c r="A590" s="22">
        <f t="shared" si="40"/>
        <v>587</v>
      </c>
      <c r="B590" s="99" t="s">
        <v>84</v>
      </c>
      <c r="C590" s="29" t="s">
        <v>1092</v>
      </c>
      <c r="D590" s="303" t="s">
        <v>1113</v>
      </c>
      <c r="E590" s="304" t="s">
        <v>4857</v>
      </c>
      <c r="F590" s="304" t="s">
        <v>1129</v>
      </c>
      <c r="G590" s="304" t="s">
        <v>4070</v>
      </c>
      <c r="H590" s="363" t="s">
        <v>2389</v>
      </c>
      <c r="I590" s="336">
        <v>41640</v>
      </c>
      <c r="J590" s="302">
        <v>44245</v>
      </c>
      <c r="K590" s="293" t="s">
        <v>1274</v>
      </c>
      <c r="L590" s="305">
        <v>1149.5</v>
      </c>
      <c r="M590" s="295"/>
      <c r="N590" s="295"/>
      <c r="O590" s="303">
        <v>17</v>
      </c>
      <c r="P590" s="8">
        <v>9</v>
      </c>
      <c r="Q590" s="29" t="s">
        <v>246</v>
      </c>
      <c r="R590" s="303" t="s">
        <v>246</v>
      </c>
      <c r="S590" s="303" t="s">
        <v>246</v>
      </c>
      <c r="T590" s="306">
        <v>25</v>
      </c>
      <c r="U590" s="331">
        <v>6</v>
      </c>
      <c r="V590" s="303" t="s">
        <v>85</v>
      </c>
      <c r="W590" s="311">
        <v>108</v>
      </c>
      <c r="X590" s="307">
        <v>28</v>
      </c>
      <c r="Y590" s="306">
        <v>4000</v>
      </c>
      <c r="Z590" s="306" t="s">
        <v>5480</v>
      </c>
      <c r="AA590" s="306" t="s">
        <v>196</v>
      </c>
      <c r="AB590" s="296" t="s">
        <v>4858</v>
      </c>
      <c r="AC590" s="308" t="s">
        <v>85</v>
      </c>
      <c r="AD590" s="298" t="str">
        <f>IFERROR(VLOOKUP(AC590,ACCESSORIES!F:J,5,FALSE),"N/A")</f>
        <v>N/A</v>
      </c>
      <c r="AE590" s="308" t="s">
        <v>85</v>
      </c>
      <c r="AF590" s="309" t="s">
        <v>85</v>
      </c>
      <c r="AG590" s="308" t="s">
        <v>85</v>
      </c>
      <c r="AH590" s="308" t="s">
        <v>85</v>
      </c>
      <c r="AI590" s="299" t="str">
        <f>IFERROR(VLOOKUP(AH590,ACCESSORIES!F:J,5,FALSE),"N/A")</f>
        <v>N/A</v>
      </c>
      <c r="AJ590" s="309" t="s">
        <v>266</v>
      </c>
      <c r="AK590" s="309" t="s">
        <v>85</v>
      </c>
      <c r="AL590" s="40" t="str">
        <f>IFERROR(VLOOKUP(AK590,ACCESSORIES!F:J,5,FALSE),"N/A")</f>
        <v>N/A</v>
      </c>
      <c r="AM590" s="309" t="s">
        <v>85</v>
      </c>
      <c r="AN590" s="309" t="s">
        <v>85</v>
      </c>
      <c r="AO590" s="309">
        <v>200</v>
      </c>
      <c r="AP590" s="309">
        <v>0</v>
      </c>
      <c r="AQ590" s="309">
        <v>0</v>
      </c>
      <c r="AR590" s="309"/>
      <c r="AS590" s="309">
        <v>24</v>
      </c>
      <c r="AT590" s="309"/>
      <c r="AU590" s="309">
        <v>195</v>
      </c>
      <c r="AV590" s="309" t="s">
        <v>85</v>
      </c>
      <c r="AW590" s="309" t="s">
        <v>85</v>
      </c>
      <c r="AX590" s="81"/>
      <c r="AY590" s="309">
        <v>45</v>
      </c>
      <c r="AZ590" s="310" t="s">
        <v>2709</v>
      </c>
      <c r="BA590" s="98">
        <f>IFERROR(VLOOKUP(AZ590,ACCESSORIES!F:J,5,FALSE),"N/A")</f>
        <v>152.625</v>
      </c>
      <c r="BB590" s="99" t="s">
        <v>1521</v>
      </c>
      <c r="BC590" s="98">
        <f>IFERROR(VLOOKUP(BB590,ACCESSORIES!F:J,5,FALSE),"N/A")</f>
        <v>11</v>
      </c>
      <c r="BD590" s="310">
        <v>31.5</v>
      </c>
      <c r="BE590" s="309">
        <v>20.100000000000001</v>
      </c>
      <c r="BF590" s="309">
        <v>20.100000000000001</v>
      </c>
      <c r="BG590" s="309">
        <v>12.1</v>
      </c>
      <c r="BH590" s="379">
        <f t="shared" si="42"/>
        <v>8.0108506492343995E-2</v>
      </c>
      <c r="BI590" s="303">
        <v>36</v>
      </c>
      <c r="BJ590" s="309" t="s">
        <v>3532</v>
      </c>
      <c r="BK590" s="80" t="s">
        <v>4050</v>
      </c>
      <c r="BL590" s="309" t="s">
        <v>4126</v>
      </c>
      <c r="BM590" s="309" t="s">
        <v>1256</v>
      </c>
      <c r="BN590" s="309" t="s">
        <v>2338</v>
      </c>
      <c r="BO590" s="309"/>
      <c r="BP590" s="309"/>
      <c r="BQ590" s="309"/>
      <c r="BR590" s="309"/>
      <c r="BS590" s="309"/>
      <c r="BT590" s="309"/>
      <c r="BU590" s="309"/>
      <c r="BV590" s="309" t="s">
        <v>3767</v>
      </c>
      <c r="BW590" s="309" t="s">
        <v>3768</v>
      </c>
      <c r="BX590" s="309"/>
      <c r="BY590" s="309"/>
      <c r="BZ590" s="324" t="str">
        <f t="shared" si="39"/>
        <v>DISCONTINUED - MR202 Forged, 17x9, +25mm Offset, BLANK, 108mm Centerbore, Machined - Raw , w/ BH-H24125</v>
      </c>
      <c r="CA590" s="324" t="s">
        <v>3878</v>
      </c>
      <c r="CB590" s="324" t="s">
        <v>3879</v>
      </c>
      <c r="CC590" s="313" t="str">
        <f t="shared" si="41"/>
        <v>FORGED (2XX)</v>
      </c>
    </row>
    <row r="591" spans="1:81" s="301" customFormat="1" ht="15.75" customHeight="1">
      <c r="A591" s="22">
        <f t="shared" si="40"/>
        <v>588</v>
      </c>
      <c r="B591" s="99" t="s">
        <v>84</v>
      </c>
      <c r="C591" s="29" t="s">
        <v>1072</v>
      </c>
      <c r="D591" s="303" t="s">
        <v>1121</v>
      </c>
      <c r="E591" s="304" t="s">
        <v>4863</v>
      </c>
      <c r="F591" s="304"/>
      <c r="G591" s="304"/>
      <c r="H591" s="363" t="s">
        <v>2044</v>
      </c>
      <c r="I591" s="336">
        <v>42370</v>
      </c>
      <c r="J591" s="302">
        <v>44245</v>
      </c>
      <c r="K591" s="293" t="s">
        <v>1274</v>
      </c>
      <c r="L591" s="305">
        <v>265.60000000000002</v>
      </c>
      <c r="M591" s="295"/>
      <c r="N591" s="295"/>
      <c r="O591" s="303">
        <v>17</v>
      </c>
      <c r="P591" s="8">
        <v>8.5</v>
      </c>
      <c r="Q591" s="29" t="s">
        <v>1760</v>
      </c>
      <c r="R591" s="303">
        <v>6</v>
      </c>
      <c r="S591" s="303">
        <v>135</v>
      </c>
      <c r="T591" s="306">
        <v>35</v>
      </c>
      <c r="U591" s="331">
        <v>6.1</v>
      </c>
      <c r="V591" s="303" t="s">
        <v>85</v>
      </c>
      <c r="W591" s="311">
        <v>87</v>
      </c>
      <c r="X591" s="307">
        <v>29.5</v>
      </c>
      <c r="Y591" s="306">
        <v>2650</v>
      </c>
      <c r="Z591" s="306" t="s">
        <v>2294</v>
      </c>
      <c r="AA591" s="306" t="s">
        <v>2987</v>
      </c>
      <c r="AB591" s="296" t="s">
        <v>4864</v>
      </c>
      <c r="AC591" s="308" t="s">
        <v>1631</v>
      </c>
      <c r="AD591" s="298">
        <f>IFERROR(VLOOKUP(AC591,ACCESSORIES!F:J,5,FALSE),"N/A")</f>
        <v>38.5</v>
      </c>
      <c r="AE591" s="308" t="s">
        <v>1798</v>
      </c>
      <c r="AF591" s="309" t="s">
        <v>1886</v>
      </c>
      <c r="AG591" s="308" t="s">
        <v>85</v>
      </c>
      <c r="AH591" s="308" t="s">
        <v>1938</v>
      </c>
      <c r="AI591" s="299">
        <f>IFERROR(VLOOKUP(AH591,ACCESSORIES!F:J,5,FALSE),"N/A")</f>
        <v>1.1000000000000001</v>
      </c>
      <c r="AJ591" s="309" t="s">
        <v>265</v>
      </c>
      <c r="AK591" s="309" t="s">
        <v>85</v>
      </c>
      <c r="AL591" s="40" t="str">
        <f>IFERROR(VLOOKUP(AK591,ACCESSORIES!F:J,5,FALSE),"N/A")</f>
        <v>N/A</v>
      </c>
      <c r="AM591" s="309" t="s">
        <v>85</v>
      </c>
      <c r="AN591" s="309">
        <v>16.100000000000001</v>
      </c>
      <c r="AO591" s="309">
        <v>175</v>
      </c>
      <c r="AP591" s="309">
        <v>7</v>
      </c>
      <c r="AQ591" s="309">
        <v>20</v>
      </c>
      <c r="AR591" s="309">
        <v>29</v>
      </c>
      <c r="AS591" s="309">
        <v>41</v>
      </c>
      <c r="AT591" s="309">
        <v>209</v>
      </c>
      <c r="AU591" s="309">
        <v>199</v>
      </c>
      <c r="AV591" s="309">
        <v>87</v>
      </c>
      <c r="AW591" s="309">
        <v>34</v>
      </c>
      <c r="AX591" s="81"/>
      <c r="AY591" s="309">
        <v>17</v>
      </c>
      <c r="AZ591" s="310" t="s">
        <v>85</v>
      </c>
      <c r="BA591" s="98" t="str">
        <f>IFERROR(VLOOKUP(AZ591,ACCESSORIES!F:J,5,FALSE),"N/A")</f>
        <v>N/A</v>
      </c>
      <c r="BB591" s="99" t="s">
        <v>85</v>
      </c>
      <c r="BC591" s="98" t="str">
        <f>IFERROR(VLOOKUP(BB591,ACCESSORIES!F:J,5,FALSE),"N/A")</f>
        <v>N/A</v>
      </c>
      <c r="BD591" s="310">
        <v>33</v>
      </c>
      <c r="BE591" s="309">
        <v>19.7</v>
      </c>
      <c r="BF591" s="309">
        <v>19.7</v>
      </c>
      <c r="BG591" s="309">
        <v>11</v>
      </c>
      <c r="BH591" s="379">
        <f t="shared" si="42"/>
        <v>6.995621234535998E-2</v>
      </c>
      <c r="BI591" s="303">
        <v>36</v>
      </c>
      <c r="BJ591" s="309" t="s">
        <v>3532</v>
      </c>
      <c r="BK591" s="80" t="s">
        <v>4050</v>
      </c>
      <c r="BL591" s="309" t="s">
        <v>2818</v>
      </c>
      <c r="BM591" s="309" t="s">
        <v>2831</v>
      </c>
      <c r="BN591" s="309" t="s">
        <v>2824</v>
      </c>
      <c r="BO591" s="309" t="s">
        <v>2832</v>
      </c>
      <c r="BP591" s="309" t="s">
        <v>2830</v>
      </c>
      <c r="BQ591" s="309"/>
      <c r="BR591" s="309"/>
      <c r="BS591" s="309"/>
      <c r="BT591" s="309"/>
      <c r="BU591" s="309"/>
      <c r="BV591" s="309" t="s">
        <v>3629</v>
      </c>
      <c r="BW591" s="309" t="s">
        <v>3630</v>
      </c>
      <c r="BX591" s="309" t="s">
        <v>3631</v>
      </c>
      <c r="BY591" s="309" t="s">
        <v>3632</v>
      </c>
      <c r="BZ591" s="324" t="str">
        <f t="shared" si="39"/>
        <v>DISCONTINUED - MR310 Con6, 17x8.5, +35mm Offset, 6x135, 87mm Centerbore, Matte Black</v>
      </c>
      <c r="CA591" s="324" t="s">
        <v>3878</v>
      </c>
      <c r="CB591" s="324" t="s">
        <v>3879</v>
      </c>
      <c r="CC591" s="313" t="str">
        <f t="shared" si="41"/>
        <v>STREET (3XX)</v>
      </c>
    </row>
    <row r="592" spans="1:81" s="301" customFormat="1" ht="15.75" customHeight="1">
      <c r="A592" s="22">
        <f t="shared" si="40"/>
        <v>589</v>
      </c>
      <c r="B592" s="99" t="s">
        <v>84</v>
      </c>
      <c r="C592" s="29" t="s">
        <v>1072</v>
      </c>
      <c r="D592" s="303" t="s">
        <v>1121</v>
      </c>
      <c r="E592" s="304" t="s">
        <v>4865</v>
      </c>
      <c r="F592" s="304"/>
      <c r="G592" s="304"/>
      <c r="H592" s="363" t="s">
        <v>657</v>
      </c>
      <c r="I592" s="336">
        <v>42370</v>
      </c>
      <c r="J592" s="302">
        <v>44245</v>
      </c>
      <c r="K592" s="293" t="s">
        <v>1274</v>
      </c>
      <c r="L592" s="305">
        <v>345.46</v>
      </c>
      <c r="M592" s="295"/>
      <c r="N592" s="295"/>
      <c r="O592" s="303">
        <v>20</v>
      </c>
      <c r="P592" s="8">
        <v>9</v>
      </c>
      <c r="Q592" s="29" t="s">
        <v>1762</v>
      </c>
      <c r="R592" s="303">
        <v>8</v>
      </c>
      <c r="S592" s="303">
        <v>6.5</v>
      </c>
      <c r="T592" s="306">
        <v>18</v>
      </c>
      <c r="U592" s="331">
        <v>5.75</v>
      </c>
      <c r="V592" s="303" t="s">
        <v>85</v>
      </c>
      <c r="W592" s="311">
        <v>130.81</v>
      </c>
      <c r="X592" s="307">
        <v>43.47</v>
      </c>
      <c r="Y592" s="306">
        <v>3640</v>
      </c>
      <c r="Z592" s="306" t="s">
        <v>2294</v>
      </c>
      <c r="AA592" s="306" t="s">
        <v>2987</v>
      </c>
      <c r="AB592" s="296" t="s">
        <v>4867</v>
      </c>
      <c r="AC592" s="308" t="s">
        <v>1603</v>
      </c>
      <c r="AD592" s="298">
        <f>IFERROR(VLOOKUP(AC592,ACCESSORIES!F:J,5,FALSE),"N/A")</f>
        <v>33</v>
      </c>
      <c r="AE592" s="308" t="s">
        <v>85</v>
      </c>
      <c r="AF592" s="309" t="s">
        <v>85</v>
      </c>
      <c r="AG592" s="308" t="s">
        <v>3005</v>
      </c>
      <c r="AH592" s="308" t="s">
        <v>1938</v>
      </c>
      <c r="AI592" s="299">
        <f>IFERROR(VLOOKUP(AH592,ACCESSORIES!F:J,5,FALSE),"N/A")</f>
        <v>1.1000000000000001</v>
      </c>
      <c r="AJ592" s="309" t="s">
        <v>266</v>
      </c>
      <c r="AK592" s="309" t="s">
        <v>85</v>
      </c>
      <c r="AL592" s="40" t="str">
        <f>IFERROR(VLOOKUP(AK592,ACCESSORIES!F:J,5,FALSE),"N/A")</f>
        <v>N/A</v>
      </c>
      <c r="AM592" s="309" t="s">
        <v>85</v>
      </c>
      <c r="AN592" s="309">
        <v>16.100000000000001</v>
      </c>
      <c r="AO592" s="309">
        <v>200</v>
      </c>
      <c r="AP592" s="309">
        <v>3</v>
      </c>
      <c r="AQ592" s="309">
        <v>3</v>
      </c>
      <c r="AR592" s="309">
        <v>25</v>
      </c>
      <c r="AS592" s="309">
        <v>39</v>
      </c>
      <c r="AT592" s="309">
        <v>243</v>
      </c>
      <c r="AU592" s="309">
        <v>234</v>
      </c>
      <c r="AV592" s="309">
        <v>123</v>
      </c>
      <c r="AW592" s="309">
        <v>93</v>
      </c>
      <c r="AX592" s="81"/>
      <c r="AY592" s="309">
        <v>23</v>
      </c>
      <c r="AZ592" s="310" t="s">
        <v>85</v>
      </c>
      <c r="BA592" s="98" t="str">
        <f>IFERROR(VLOOKUP(AZ592,ACCESSORIES!F:J,5,FALSE),"N/A")</f>
        <v>N/A</v>
      </c>
      <c r="BB592" s="99" t="s">
        <v>85</v>
      </c>
      <c r="BC592" s="98" t="str">
        <f>IFERROR(VLOOKUP(BB592,ACCESSORIES!F:J,5,FALSE),"N/A")</f>
        <v>N/A</v>
      </c>
      <c r="BD592" s="310">
        <v>48.65</v>
      </c>
      <c r="BE592" s="309">
        <v>22.6</v>
      </c>
      <c r="BF592" s="309">
        <v>22.6</v>
      </c>
      <c r="BG592" s="309">
        <v>11.6</v>
      </c>
      <c r="BH592" s="379">
        <f t="shared" si="42"/>
        <v>9.7090338980223984E-2</v>
      </c>
      <c r="BI592" s="303">
        <v>24</v>
      </c>
      <c r="BJ592" s="309" t="s">
        <v>3532</v>
      </c>
      <c r="BK592" s="80" t="s">
        <v>4050</v>
      </c>
      <c r="BL592" s="309" t="s">
        <v>2818</v>
      </c>
      <c r="BM592" s="309" t="s">
        <v>2831</v>
      </c>
      <c r="BN592" s="309" t="s">
        <v>2824</v>
      </c>
      <c r="BO592" s="309" t="s">
        <v>2832</v>
      </c>
      <c r="BP592" s="309" t="s">
        <v>2830</v>
      </c>
      <c r="BQ592" s="309"/>
      <c r="BR592" s="309"/>
      <c r="BS592" s="309"/>
      <c r="BT592" s="309"/>
      <c r="BU592" s="309"/>
      <c r="BV592" s="309" t="s">
        <v>3637</v>
      </c>
      <c r="BW592" s="309" t="s">
        <v>3638</v>
      </c>
      <c r="BX592" s="309" t="s">
        <v>3639</v>
      </c>
      <c r="BY592" s="309" t="s">
        <v>3640</v>
      </c>
      <c r="BZ592" s="324" t="str">
        <f t="shared" si="39"/>
        <v>DISCONTINUED - MR310 Con6, 20x9, +18mm Offset, 8x6.5, 130.81mm Centerbore, Matte Black</v>
      </c>
      <c r="CA592" s="324" t="s">
        <v>3878</v>
      </c>
      <c r="CB592" s="324" t="s">
        <v>3879</v>
      </c>
      <c r="CC592" s="313" t="str">
        <f t="shared" si="41"/>
        <v>STREET (3XX)</v>
      </c>
    </row>
    <row r="593" spans="1:81" s="301" customFormat="1" ht="15.75" customHeight="1">
      <c r="A593" s="22">
        <f t="shared" si="40"/>
        <v>590</v>
      </c>
      <c r="B593" s="99" t="s">
        <v>84</v>
      </c>
      <c r="C593" s="29" t="s">
        <v>1072</v>
      </c>
      <c r="D593" s="303" t="s">
        <v>1121</v>
      </c>
      <c r="E593" s="304" t="s">
        <v>4866</v>
      </c>
      <c r="F593" s="304"/>
      <c r="G593" s="304"/>
      <c r="H593" s="363" t="s">
        <v>658</v>
      </c>
      <c r="I593" s="336">
        <v>42370</v>
      </c>
      <c r="J593" s="302">
        <v>44245</v>
      </c>
      <c r="K593" s="293" t="s">
        <v>1274</v>
      </c>
      <c r="L593" s="305">
        <v>362.4</v>
      </c>
      <c r="M593" s="295"/>
      <c r="N593" s="295"/>
      <c r="O593" s="303">
        <v>20</v>
      </c>
      <c r="P593" s="8">
        <v>9</v>
      </c>
      <c r="Q593" s="29" t="s">
        <v>1762</v>
      </c>
      <c r="R593" s="303">
        <v>8</v>
      </c>
      <c r="S593" s="303">
        <v>6.5</v>
      </c>
      <c r="T593" s="306">
        <v>18</v>
      </c>
      <c r="U593" s="331">
        <v>5.75</v>
      </c>
      <c r="V593" s="303" t="s">
        <v>85</v>
      </c>
      <c r="W593" s="311">
        <v>130.81</v>
      </c>
      <c r="X593" s="307">
        <v>42.2</v>
      </c>
      <c r="Y593" s="306">
        <v>3640</v>
      </c>
      <c r="Z593" s="306" t="s">
        <v>5463</v>
      </c>
      <c r="AA593" s="306" t="s">
        <v>2988</v>
      </c>
      <c r="AB593" s="296" t="s">
        <v>4867</v>
      </c>
      <c r="AC593" s="308" t="s">
        <v>1603</v>
      </c>
      <c r="AD593" s="298">
        <f>IFERROR(VLOOKUP(AC593,ACCESSORIES!F:J,5,FALSE),"N/A")</f>
        <v>33</v>
      </c>
      <c r="AE593" s="308" t="s">
        <v>85</v>
      </c>
      <c r="AF593" s="309" t="s">
        <v>85</v>
      </c>
      <c r="AG593" s="308" t="s">
        <v>3005</v>
      </c>
      <c r="AH593" s="308" t="s">
        <v>1938</v>
      </c>
      <c r="AI593" s="299">
        <f>IFERROR(VLOOKUP(AH593,ACCESSORIES!F:J,5,FALSE),"N/A")</f>
        <v>1.1000000000000001</v>
      </c>
      <c r="AJ593" s="309" t="s">
        <v>266</v>
      </c>
      <c r="AK593" s="309" t="s">
        <v>85</v>
      </c>
      <c r="AL593" s="40" t="str">
        <f>IFERROR(VLOOKUP(AK593,ACCESSORIES!F:J,5,FALSE),"N/A")</f>
        <v>N/A</v>
      </c>
      <c r="AM593" s="309" t="s">
        <v>85</v>
      </c>
      <c r="AN593" s="309">
        <v>16.100000000000001</v>
      </c>
      <c r="AO593" s="309">
        <v>200</v>
      </c>
      <c r="AP593" s="309">
        <v>3</v>
      </c>
      <c r="AQ593" s="309">
        <v>3</v>
      </c>
      <c r="AR593" s="309">
        <v>25</v>
      </c>
      <c r="AS593" s="309">
        <v>39</v>
      </c>
      <c r="AT593" s="309">
        <v>243</v>
      </c>
      <c r="AU593" s="309">
        <v>234</v>
      </c>
      <c r="AV593" s="309">
        <v>123</v>
      </c>
      <c r="AW593" s="309">
        <v>93</v>
      </c>
      <c r="AX593" s="81"/>
      <c r="AY593" s="309">
        <v>23</v>
      </c>
      <c r="AZ593" s="310" t="s">
        <v>85</v>
      </c>
      <c r="BA593" s="98" t="str">
        <f>IFERROR(VLOOKUP(AZ593,ACCESSORIES!F:J,5,FALSE),"N/A")</f>
        <v>N/A</v>
      </c>
      <c r="BB593" s="99" t="s">
        <v>85</v>
      </c>
      <c r="BC593" s="98" t="str">
        <f>IFERROR(VLOOKUP(BB593,ACCESSORIES!F:J,5,FALSE),"N/A")</f>
        <v>N/A</v>
      </c>
      <c r="BD593" s="310">
        <v>45.7</v>
      </c>
      <c r="BE593" s="309">
        <v>22.6</v>
      </c>
      <c r="BF593" s="309">
        <v>22.6</v>
      </c>
      <c r="BG593" s="309">
        <v>11.6</v>
      </c>
      <c r="BH593" s="379">
        <f t="shared" si="42"/>
        <v>9.7090338980223984E-2</v>
      </c>
      <c r="BI593" s="303">
        <v>24</v>
      </c>
      <c r="BJ593" s="309" t="s">
        <v>3532</v>
      </c>
      <c r="BK593" s="80" t="s">
        <v>4050</v>
      </c>
      <c r="BL593" s="309" t="s">
        <v>2818</v>
      </c>
      <c r="BM593" s="309" t="s">
        <v>2831</v>
      </c>
      <c r="BN593" s="309" t="s">
        <v>2824</v>
      </c>
      <c r="BO593" s="309" t="s">
        <v>2832</v>
      </c>
      <c r="BP593" s="309" t="s">
        <v>2830</v>
      </c>
      <c r="BQ593" s="309"/>
      <c r="BR593" s="309"/>
      <c r="BS593" s="309"/>
      <c r="BT593" s="309"/>
      <c r="BU593" s="309"/>
      <c r="BV593" s="309" t="s">
        <v>3641</v>
      </c>
      <c r="BW593" s="309" t="s">
        <v>3642</v>
      </c>
      <c r="BX593" s="309" t="s">
        <v>3643</v>
      </c>
      <c r="BY593" s="309" t="s">
        <v>3644</v>
      </c>
      <c r="BZ593" s="324" t="str">
        <f t="shared" si="39"/>
        <v>DISCONTINUED - MR310 Con6, 20x9, +18mm Offset, 8x6.5, 130.81mm Centerbore, Method Bronze - Matte Black Lip</v>
      </c>
      <c r="CA593" s="324" t="s">
        <v>3878</v>
      </c>
      <c r="CB593" s="324" t="s">
        <v>3879</v>
      </c>
      <c r="CC593" s="313" t="str">
        <f t="shared" si="41"/>
        <v>STREET (3XX)</v>
      </c>
    </row>
    <row r="594" spans="1:81" s="301" customFormat="1" ht="15.75" customHeight="1">
      <c r="A594" s="22">
        <f t="shared" si="40"/>
        <v>591</v>
      </c>
      <c r="B594" s="99" t="s">
        <v>84</v>
      </c>
      <c r="C594" s="29" t="s">
        <v>1072</v>
      </c>
      <c r="D594" s="303" t="s">
        <v>2103</v>
      </c>
      <c r="E594" s="304" t="s">
        <v>4868</v>
      </c>
      <c r="F594" s="304"/>
      <c r="G594" s="304"/>
      <c r="H594" s="363" t="s">
        <v>2111</v>
      </c>
      <c r="I594" s="336">
        <v>43340</v>
      </c>
      <c r="J594" s="302">
        <v>44245</v>
      </c>
      <c r="K594" s="293" t="s">
        <v>1274</v>
      </c>
      <c r="L594" s="305">
        <v>333.36</v>
      </c>
      <c r="M594" s="295"/>
      <c r="N594" s="295"/>
      <c r="O594" s="303">
        <v>17</v>
      </c>
      <c r="P594" s="8">
        <v>8.5</v>
      </c>
      <c r="Q594" s="29" t="s">
        <v>1755</v>
      </c>
      <c r="R594" s="303">
        <v>5</v>
      </c>
      <c r="S594" s="303">
        <v>5</v>
      </c>
      <c r="T594" s="306">
        <v>25</v>
      </c>
      <c r="U594" s="331">
        <v>5.8</v>
      </c>
      <c r="V594" s="303" t="s">
        <v>85</v>
      </c>
      <c r="W594" s="311">
        <v>71.5</v>
      </c>
      <c r="X594" s="307">
        <v>23.5</v>
      </c>
      <c r="Y594" s="306">
        <v>2650</v>
      </c>
      <c r="Z594" s="306" t="s">
        <v>2294</v>
      </c>
      <c r="AA594" s="306" t="s">
        <v>2987</v>
      </c>
      <c r="AB594" s="296" t="s">
        <v>4759</v>
      </c>
      <c r="AC594" s="308" t="s">
        <v>4815</v>
      </c>
      <c r="AD594" s="298">
        <f>IFERROR(VLOOKUP(AC594,ACCESSORIES!F:J,5,FALSE),"N/A")</f>
        <v>22</v>
      </c>
      <c r="AE594" s="308" t="s">
        <v>85</v>
      </c>
      <c r="AF594" s="309" t="s">
        <v>85</v>
      </c>
      <c r="AG594" s="308" t="s">
        <v>85</v>
      </c>
      <c r="AH594" s="308" t="s">
        <v>85</v>
      </c>
      <c r="AI594" s="299" t="str">
        <f>IFERROR(VLOOKUP(AH594,ACCESSORIES!F:J,5,FALSE),"N/A")</f>
        <v>N/A</v>
      </c>
      <c r="AJ594" s="309" t="s">
        <v>266</v>
      </c>
      <c r="AK594" s="309" t="s">
        <v>85</v>
      </c>
      <c r="AL594" s="40" t="str">
        <f>IFERROR(VLOOKUP(AK594,ACCESSORIES!F:J,5,FALSE),"N/A")</f>
        <v>N/A</v>
      </c>
      <c r="AM594" s="309" t="s">
        <v>85</v>
      </c>
      <c r="AN594" s="309">
        <v>16</v>
      </c>
      <c r="AO594" s="309">
        <v>165</v>
      </c>
      <c r="AP594" s="309">
        <v>8</v>
      </c>
      <c r="AQ594" s="309">
        <v>20</v>
      </c>
      <c r="AR594" s="309">
        <v>40</v>
      </c>
      <c r="AS594" s="309">
        <v>47</v>
      </c>
      <c r="AT594" s="309">
        <v>210</v>
      </c>
      <c r="AU594" s="309">
        <v>208</v>
      </c>
      <c r="AV594" s="309">
        <v>71.5</v>
      </c>
      <c r="AW594" s="309">
        <v>35</v>
      </c>
      <c r="AX594" s="81"/>
      <c r="AY594" s="309">
        <v>35</v>
      </c>
      <c r="AZ594" s="310" t="s">
        <v>85</v>
      </c>
      <c r="BA594" s="98" t="str">
        <f>IFERROR(VLOOKUP(AZ594,ACCESSORIES!F:J,5,FALSE),"N/A")</f>
        <v>N/A</v>
      </c>
      <c r="BB594" s="99" t="s">
        <v>85</v>
      </c>
      <c r="BC594" s="98" t="str">
        <f>IFERROR(VLOOKUP(BB594,ACCESSORIES!F:J,5,FALSE),"N/A")</f>
        <v>N/A</v>
      </c>
      <c r="BD594" s="310">
        <v>27</v>
      </c>
      <c r="BE594" s="309">
        <v>19.7</v>
      </c>
      <c r="BF594" s="309">
        <v>19.7</v>
      </c>
      <c r="BG594" s="309">
        <v>11</v>
      </c>
      <c r="BH594" s="379">
        <f t="shared" si="42"/>
        <v>6.995621234535998E-2</v>
      </c>
      <c r="BI594" s="303">
        <v>36</v>
      </c>
      <c r="BJ594" s="309" t="s">
        <v>3532</v>
      </c>
      <c r="BK594" s="80" t="s">
        <v>4050</v>
      </c>
      <c r="BL594" s="309" t="s">
        <v>2818</v>
      </c>
      <c r="BM594" s="309" t="s">
        <v>2834</v>
      </c>
      <c r="BN594" s="309" t="s">
        <v>2835</v>
      </c>
      <c r="BO594" s="309" t="s">
        <v>2836</v>
      </c>
      <c r="BP594" s="309" t="s">
        <v>2837</v>
      </c>
      <c r="BQ594" s="309" t="s">
        <v>2838</v>
      </c>
      <c r="BR594" s="309" t="s">
        <v>2839</v>
      </c>
      <c r="BS594" s="309"/>
      <c r="BT594" s="309"/>
      <c r="BU594" s="309"/>
      <c r="BV594" s="309" t="s">
        <v>3669</v>
      </c>
      <c r="BW594" s="309" t="s">
        <v>3670</v>
      </c>
      <c r="BX594" s="309" t="s">
        <v>3671</v>
      </c>
      <c r="BY594" s="309" t="s">
        <v>3672</v>
      </c>
      <c r="BZ594" s="324" t="str">
        <f t="shared" si="39"/>
        <v>DISCONTINUED - MR313, 17x8.5, +25mm Offset, 5x5, 71.5mm Centerbore, Matte Black</v>
      </c>
      <c r="CA594" s="324" t="s">
        <v>3878</v>
      </c>
      <c r="CB594" s="324" t="s">
        <v>3879</v>
      </c>
      <c r="CC594" s="313" t="str">
        <f t="shared" si="41"/>
        <v>STREET (3XX)</v>
      </c>
    </row>
    <row r="595" spans="1:81" s="301" customFormat="1" ht="15.75" customHeight="1">
      <c r="A595" s="22">
        <f t="shared" si="40"/>
        <v>592</v>
      </c>
      <c r="B595" s="99" t="s">
        <v>84</v>
      </c>
      <c r="C595" s="29" t="s">
        <v>1093</v>
      </c>
      <c r="D595" s="303" t="s">
        <v>933</v>
      </c>
      <c r="E595" s="304" t="s">
        <v>4869</v>
      </c>
      <c r="F595" s="304"/>
      <c r="G595" s="304"/>
      <c r="H595" s="363" t="s">
        <v>2397</v>
      </c>
      <c r="I595" s="336">
        <v>42736</v>
      </c>
      <c r="J595" s="302">
        <v>44245</v>
      </c>
      <c r="K595" s="293" t="s">
        <v>1274</v>
      </c>
      <c r="L595" s="305">
        <v>374.5</v>
      </c>
      <c r="M595" s="295"/>
      <c r="N595" s="295"/>
      <c r="O595" s="303">
        <v>18</v>
      </c>
      <c r="P595" s="8">
        <v>9.5</v>
      </c>
      <c r="Q595" s="29" t="s">
        <v>1845</v>
      </c>
      <c r="R595" s="303">
        <v>5</v>
      </c>
      <c r="S595" s="303">
        <v>4.5</v>
      </c>
      <c r="T595" s="306">
        <v>40</v>
      </c>
      <c r="U595" s="331">
        <v>6.9</v>
      </c>
      <c r="V595" s="303" t="s">
        <v>85</v>
      </c>
      <c r="W595" s="311">
        <v>73</v>
      </c>
      <c r="X595" s="307">
        <v>20.3</v>
      </c>
      <c r="Y595" s="306">
        <v>1650</v>
      </c>
      <c r="Z595" s="306" t="s">
        <v>2298</v>
      </c>
      <c r="AA595" s="306" t="s">
        <v>2989</v>
      </c>
      <c r="AB595" s="296" t="s">
        <v>4870</v>
      </c>
      <c r="AC595" s="308" t="s">
        <v>1619</v>
      </c>
      <c r="AD595" s="298">
        <f>IFERROR(VLOOKUP(AC595,ACCESSORIES!F:J,5,FALSE),"N/A")</f>
        <v>11</v>
      </c>
      <c r="AE595" s="308" t="s">
        <v>85</v>
      </c>
      <c r="AF595" s="309" t="s">
        <v>85</v>
      </c>
      <c r="AG595" s="308" t="s">
        <v>85</v>
      </c>
      <c r="AH595" s="308" t="s">
        <v>85</v>
      </c>
      <c r="AI595" s="299" t="str">
        <f>IFERROR(VLOOKUP(AH595,ACCESSORIES!F:J,5,FALSE),"N/A")</f>
        <v>N/A</v>
      </c>
      <c r="AJ595" s="309" t="s">
        <v>265</v>
      </c>
      <c r="AK595" s="309" t="s">
        <v>1882</v>
      </c>
      <c r="AL595" s="40">
        <f>IFERROR(VLOOKUP(AK595,ACCESSORIES!F:J,5,FALSE),"N/A")</f>
        <v>2.75</v>
      </c>
      <c r="AM595" s="309">
        <v>56.1</v>
      </c>
      <c r="AN595" s="309">
        <v>16</v>
      </c>
      <c r="AO595" s="309">
        <v>145</v>
      </c>
      <c r="AP595" s="309">
        <v>48</v>
      </c>
      <c r="AQ595" s="309">
        <v>55</v>
      </c>
      <c r="AR595" s="309"/>
      <c r="AS595" s="309">
        <v>65</v>
      </c>
      <c r="AT595" s="309"/>
      <c r="AU595" s="309">
        <v>218</v>
      </c>
      <c r="AV595" s="309">
        <v>73</v>
      </c>
      <c r="AW595" s="309">
        <v>42</v>
      </c>
      <c r="AX595" s="81"/>
      <c r="AY595" s="309">
        <v>0</v>
      </c>
      <c r="AZ595" s="310" t="s">
        <v>85</v>
      </c>
      <c r="BA595" s="98" t="str">
        <f>IFERROR(VLOOKUP(AZ595,ACCESSORIES!F:J,5,FALSE),"N/A")</f>
        <v>N/A</v>
      </c>
      <c r="BB595" s="99" t="s">
        <v>85</v>
      </c>
      <c r="BC595" s="98" t="str">
        <f>IFERROR(VLOOKUP(BB595,ACCESSORIES!F:J,5,FALSE),"N/A")</f>
        <v>N/A</v>
      </c>
      <c r="BD595" s="310">
        <v>23.8</v>
      </c>
      <c r="BE595" s="309">
        <v>20.2</v>
      </c>
      <c r="BF595" s="309">
        <v>20.2</v>
      </c>
      <c r="BG595" s="309">
        <v>11.7</v>
      </c>
      <c r="BH595" s="379">
        <f t="shared" si="42"/>
        <v>7.8232957856351953E-2</v>
      </c>
      <c r="BI595" s="303">
        <v>36</v>
      </c>
      <c r="BJ595" s="309" t="s">
        <v>3532</v>
      </c>
      <c r="BK595" s="80" t="s">
        <v>4050</v>
      </c>
      <c r="BL595" s="309" t="s">
        <v>2883</v>
      </c>
      <c r="BM595" s="309" t="s">
        <v>2884</v>
      </c>
      <c r="BN595" s="309" t="s">
        <v>2885</v>
      </c>
      <c r="BO595" s="309" t="s">
        <v>2886</v>
      </c>
      <c r="BP595" s="309" t="s">
        <v>2887</v>
      </c>
      <c r="BQ595" s="309"/>
      <c r="BR595" s="309"/>
      <c r="BS595" s="309"/>
      <c r="BT595" s="309"/>
      <c r="BU595" s="309"/>
      <c r="BV595" s="309" t="s">
        <v>3781</v>
      </c>
      <c r="BW595" s="309" t="s">
        <v>3782</v>
      </c>
      <c r="BX595" s="309" t="s">
        <v>3783</v>
      </c>
      <c r="BY595" s="309" t="s">
        <v>3784</v>
      </c>
      <c r="BZ595" s="324" t="str">
        <f t="shared" si="39"/>
        <v>DISCONTINUED - MR503 RALLY, 18x9.5, +40mm Offset, 5x4.5, 73mm Centerbore, Gold</v>
      </c>
      <c r="CA595" s="324" t="s">
        <v>3878</v>
      </c>
      <c r="CB595" s="324" t="s">
        <v>3879</v>
      </c>
      <c r="CC595" s="313" t="str">
        <f t="shared" si="41"/>
        <v>RALLY (5XX)</v>
      </c>
    </row>
    <row r="596" spans="1:81" s="301" customFormat="1" ht="15.75" customHeight="1">
      <c r="A596" s="22">
        <f t="shared" si="40"/>
        <v>593</v>
      </c>
      <c r="B596" s="99" t="s">
        <v>84</v>
      </c>
      <c r="C596" s="29" t="s">
        <v>1094</v>
      </c>
      <c r="D596" s="303" t="s">
        <v>941</v>
      </c>
      <c r="E596" s="304" t="s">
        <v>4871</v>
      </c>
      <c r="F596" s="304" t="s">
        <v>2224</v>
      </c>
      <c r="G596" s="304"/>
      <c r="H596" s="363" t="s">
        <v>1011</v>
      </c>
      <c r="I596" s="336">
        <v>42736</v>
      </c>
      <c r="J596" s="302">
        <v>44245</v>
      </c>
      <c r="K596" s="293" t="s">
        <v>1274</v>
      </c>
      <c r="L596" s="305">
        <v>349</v>
      </c>
      <c r="M596" s="295"/>
      <c r="N596" s="295"/>
      <c r="O596" s="303">
        <v>20</v>
      </c>
      <c r="P596" s="8">
        <v>10</v>
      </c>
      <c r="Q596" s="29" t="s">
        <v>1763</v>
      </c>
      <c r="R596" s="303">
        <v>8</v>
      </c>
      <c r="S596" s="303">
        <v>170</v>
      </c>
      <c r="T596" s="306">
        <v>-24</v>
      </c>
      <c r="U596" s="331">
        <v>4.55</v>
      </c>
      <c r="V596" s="303" t="s">
        <v>85</v>
      </c>
      <c r="W596" s="311">
        <v>124.9</v>
      </c>
      <c r="X596" s="307">
        <v>50</v>
      </c>
      <c r="Y596" s="306">
        <v>3640</v>
      </c>
      <c r="Z596" s="306" t="s">
        <v>5463</v>
      </c>
      <c r="AA596" s="306" t="s">
        <v>2988</v>
      </c>
      <c r="AB596" s="296" t="s">
        <v>4744</v>
      </c>
      <c r="AC596" s="308" t="s">
        <v>1618</v>
      </c>
      <c r="AD596" s="298">
        <f>IFERROR(VLOOKUP(AC596,ACCESSORIES!F:J,5,FALSE),"N/A")</f>
        <v>33</v>
      </c>
      <c r="AE596" s="308" t="s">
        <v>85</v>
      </c>
      <c r="AF596" s="309" t="s">
        <v>1888</v>
      </c>
      <c r="AG596" s="308" t="s">
        <v>85</v>
      </c>
      <c r="AH596" s="308" t="s">
        <v>1937</v>
      </c>
      <c r="AI596" s="299">
        <f>IFERROR(VLOOKUP(AH596,ACCESSORIES!F:J,5,FALSE),"N/A")</f>
        <v>1.1000000000000001</v>
      </c>
      <c r="AJ596" s="309" t="s">
        <v>265</v>
      </c>
      <c r="AK596" s="309" t="s">
        <v>85</v>
      </c>
      <c r="AL596" s="40" t="str">
        <f>IFERROR(VLOOKUP(AK596,ACCESSORIES!F:J,5,FALSE),"N/A")</f>
        <v>N/A</v>
      </c>
      <c r="AM596" s="309" t="s">
        <v>85</v>
      </c>
      <c r="AN596" s="309">
        <v>15.8</v>
      </c>
      <c r="AO596" s="309">
        <v>200</v>
      </c>
      <c r="AP596" s="309">
        <v>3</v>
      </c>
      <c r="AQ596" s="309">
        <v>3</v>
      </c>
      <c r="AR596" s="309"/>
      <c r="AS596" s="309">
        <v>70</v>
      </c>
      <c r="AT596" s="309"/>
      <c r="AU596" s="309">
        <v>241</v>
      </c>
      <c r="AV596" s="309">
        <v>124</v>
      </c>
      <c r="AW596" s="309">
        <v>108.5</v>
      </c>
      <c r="AX596" s="81"/>
      <c r="AY596" s="309">
        <v>28</v>
      </c>
      <c r="AZ596" s="310" t="s">
        <v>85</v>
      </c>
      <c r="BA596" s="98" t="str">
        <f>IFERROR(VLOOKUP(AZ596,ACCESSORIES!F:J,5,FALSE),"N/A")</f>
        <v>N/A</v>
      </c>
      <c r="BB596" s="99" t="s">
        <v>85</v>
      </c>
      <c r="BC596" s="98" t="str">
        <f>IFERROR(VLOOKUP(BB596,ACCESSORIES!F:J,5,FALSE),"N/A")</f>
        <v>N/A</v>
      </c>
      <c r="BD596" s="310">
        <v>53.5</v>
      </c>
      <c r="BE596" s="309">
        <v>22.1</v>
      </c>
      <c r="BF596" s="309">
        <v>22.1</v>
      </c>
      <c r="BG596" s="309">
        <v>12.2</v>
      </c>
      <c r="BH596" s="379">
        <f t="shared" si="42"/>
        <v>9.7643992324528001E-2</v>
      </c>
      <c r="BI596" s="303">
        <v>20</v>
      </c>
      <c r="BJ596" s="309" t="s">
        <v>3532</v>
      </c>
      <c r="BK596" s="80" t="s">
        <v>4050</v>
      </c>
      <c r="BL596" s="309" t="s">
        <v>2875</v>
      </c>
      <c r="BM596" s="309" t="s">
        <v>2890</v>
      </c>
      <c r="BN596" s="309" t="s">
        <v>2819</v>
      </c>
      <c r="BO596" s="309" t="s">
        <v>2891</v>
      </c>
      <c r="BP596" s="309" t="s">
        <v>2889</v>
      </c>
      <c r="BQ596" s="309"/>
      <c r="BR596" s="309"/>
      <c r="BS596" s="309"/>
      <c r="BT596" s="309"/>
      <c r="BU596" s="309"/>
      <c r="BV596" s="309" t="s">
        <v>3837</v>
      </c>
      <c r="BW596" s="309" t="s">
        <v>3838</v>
      </c>
      <c r="BX596" s="309" t="s">
        <v>3839</v>
      </c>
      <c r="BY596" s="309" t="s">
        <v>3840</v>
      </c>
      <c r="BZ596" s="324" t="str">
        <f t="shared" si="39"/>
        <v>DISCONTINUED - MR610 Con 6, 20x10, -24mm Offset, 8x170, 124.9mm Centerbore, Method Bronze - Matte Black Lip</v>
      </c>
      <c r="CA596" s="324" t="s">
        <v>3878</v>
      </c>
      <c r="CB596" s="324" t="s">
        <v>3879</v>
      </c>
      <c r="CC596" s="313" t="str">
        <f t="shared" si="41"/>
        <v>DISCO (6XX)</v>
      </c>
    </row>
    <row r="597" spans="1:81" s="301" customFormat="1" ht="15.75" customHeight="1">
      <c r="A597" s="22">
        <f t="shared" si="40"/>
        <v>594</v>
      </c>
      <c r="B597" s="99" t="s">
        <v>84</v>
      </c>
      <c r="C597" s="29" t="s">
        <v>1481</v>
      </c>
      <c r="D597" s="303" t="s">
        <v>1482</v>
      </c>
      <c r="E597" s="304" t="s">
        <v>1529</v>
      </c>
      <c r="F597" s="304"/>
      <c r="G597" s="304"/>
      <c r="H597" s="363">
        <v>191682011566</v>
      </c>
      <c r="I597" s="336">
        <v>41640</v>
      </c>
      <c r="J597" s="302">
        <v>44245</v>
      </c>
      <c r="K597" s="293" t="s">
        <v>1274</v>
      </c>
      <c r="L597" s="305">
        <v>101.2</v>
      </c>
      <c r="M597" s="295"/>
      <c r="N597" s="295"/>
      <c r="O597" s="303"/>
      <c r="P597" s="8"/>
      <c r="Q597" s="29"/>
      <c r="R597" s="303"/>
      <c r="S597" s="303"/>
      <c r="T597" s="306"/>
      <c r="U597" s="331"/>
      <c r="V597" s="303"/>
      <c r="W597" s="311"/>
      <c r="X597" s="307"/>
      <c r="Y597" s="306"/>
      <c r="Z597" s="306"/>
      <c r="AA597" s="306"/>
      <c r="AB597" s="296"/>
      <c r="AC597" s="308"/>
      <c r="AD597" s="298" t="str">
        <f>IFERROR(VLOOKUP(AC597,ACCESSORIES!F:J,5,FALSE),"N/A")</f>
        <v>N/A</v>
      </c>
      <c r="AE597" s="308"/>
      <c r="AF597" s="309"/>
      <c r="AG597" s="308"/>
      <c r="AH597" s="308"/>
      <c r="AI597" s="299" t="str">
        <f>IFERROR(VLOOKUP(AH597,ACCESSORIES!F:J,5,FALSE),"N/A")</f>
        <v>N/A</v>
      </c>
      <c r="AJ597" s="309"/>
      <c r="AK597" s="309"/>
      <c r="AL597" s="40" t="str">
        <f>IFERROR(VLOOKUP(AK597,ACCESSORIES!F:J,5,FALSE),"N/A")</f>
        <v>N/A</v>
      </c>
      <c r="AM597" s="309"/>
      <c r="AN597" s="309"/>
      <c r="AO597" s="309"/>
      <c r="AP597" s="309"/>
      <c r="AQ597" s="309"/>
      <c r="AR597" s="309"/>
      <c r="AS597" s="309"/>
      <c r="AT597" s="309"/>
      <c r="AU597" s="309"/>
      <c r="AV597" s="309"/>
      <c r="AW597" s="309"/>
      <c r="AX597" s="81"/>
      <c r="AY597" s="309"/>
      <c r="AZ597" s="310"/>
      <c r="BA597" s="98" t="str">
        <f>IFERROR(VLOOKUP(AZ597,ACCESSORIES!F:J,5,FALSE),"N/A")</f>
        <v>N/A</v>
      </c>
      <c r="BB597" s="99"/>
      <c r="BC597" s="98" t="str">
        <f>IFERROR(VLOOKUP(BB597,ACCESSORIES!F:J,5,FALSE),"N/A")</f>
        <v>N/A</v>
      </c>
      <c r="BD597" s="310"/>
      <c r="BE597" s="309">
        <v>17</v>
      </c>
      <c r="BF597" s="309">
        <v>17</v>
      </c>
      <c r="BG597" s="309">
        <v>1</v>
      </c>
      <c r="BH597" s="379">
        <f t="shared" si="42"/>
        <v>4.7358614959999981E-3</v>
      </c>
      <c r="BI597" s="303"/>
      <c r="BJ597" s="309" t="s">
        <v>3532</v>
      </c>
      <c r="BK597" s="80" t="s">
        <v>3999</v>
      </c>
      <c r="BL597" s="309" t="s">
        <v>206</v>
      </c>
      <c r="BM597" s="309"/>
      <c r="BN597" s="309"/>
      <c r="BO597" s="309"/>
      <c r="BP597" s="309"/>
      <c r="BQ597" s="309"/>
      <c r="BR597" s="309"/>
      <c r="BS597" s="309"/>
      <c r="BT597" s="309"/>
      <c r="BU597" s="309"/>
      <c r="BV597" s="309"/>
      <c r="BW597" s="309" t="s">
        <v>4283</v>
      </c>
      <c r="BX597" s="309"/>
      <c r="BY597" s="309" t="s">
        <v>4284</v>
      </c>
      <c r="BZ597" s="324" t="s">
        <v>4873</v>
      </c>
      <c r="CA597" s="324" t="s">
        <v>3878</v>
      </c>
      <c r="CB597" s="324" t="s">
        <v>3879</v>
      </c>
      <c r="CC597" s="313" t="str">
        <f t="shared" si="41"/>
        <v>BEADLOCK RING</v>
      </c>
    </row>
    <row r="598" spans="1:81" s="301" customFormat="1" ht="15.75" customHeight="1">
      <c r="A598" s="22">
        <f t="shared" si="40"/>
        <v>595</v>
      </c>
      <c r="B598" s="99" t="s">
        <v>84</v>
      </c>
      <c r="C598" s="29" t="s">
        <v>1072</v>
      </c>
      <c r="D598" s="303" t="s">
        <v>1121</v>
      </c>
      <c r="E598" s="304" t="s">
        <v>4877</v>
      </c>
      <c r="F598" s="304"/>
      <c r="G598" s="304"/>
      <c r="H598" s="363" t="s">
        <v>652</v>
      </c>
      <c r="I598" s="336">
        <v>42370</v>
      </c>
      <c r="J598" s="302">
        <v>44253</v>
      </c>
      <c r="K598" s="293" t="s">
        <v>1274</v>
      </c>
      <c r="L598" s="305">
        <v>362.4</v>
      </c>
      <c r="M598" s="295"/>
      <c r="N598" s="295"/>
      <c r="O598" s="303">
        <v>20</v>
      </c>
      <c r="P598" s="8">
        <v>9</v>
      </c>
      <c r="Q598" s="29" t="s">
        <v>1751</v>
      </c>
      <c r="R598" s="303">
        <v>5</v>
      </c>
      <c r="S598" s="303">
        <v>150</v>
      </c>
      <c r="T598" s="306">
        <v>18</v>
      </c>
      <c r="U598" s="331">
        <v>5.75</v>
      </c>
      <c r="V598" s="303" t="s">
        <v>85</v>
      </c>
      <c r="W598" s="311">
        <v>110.5</v>
      </c>
      <c r="X598" s="307">
        <v>43.4</v>
      </c>
      <c r="Y598" s="306">
        <v>2650</v>
      </c>
      <c r="Z598" s="306" t="s">
        <v>5463</v>
      </c>
      <c r="AA598" s="306" t="s">
        <v>2988</v>
      </c>
      <c r="AB598" s="296" t="s">
        <v>4881</v>
      </c>
      <c r="AC598" s="308" t="s">
        <v>1637</v>
      </c>
      <c r="AD598" s="298">
        <f>IFERROR(VLOOKUP(AC598,ACCESSORIES!F:J,5,FALSE),"N/A")</f>
        <v>38.5</v>
      </c>
      <c r="AE598" s="308" t="s">
        <v>1800</v>
      </c>
      <c r="AF598" s="309" t="s">
        <v>1888</v>
      </c>
      <c r="AG598" s="308" t="s">
        <v>85</v>
      </c>
      <c r="AH598" s="308" t="s">
        <v>1938</v>
      </c>
      <c r="AI598" s="299">
        <f>IFERROR(VLOOKUP(AH598,ACCESSORIES!F:J,5,FALSE),"N/A")</f>
        <v>1.1000000000000001</v>
      </c>
      <c r="AJ598" s="309" t="s">
        <v>265</v>
      </c>
      <c r="AK598" s="309" t="s">
        <v>85</v>
      </c>
      <c r="AL598" s="40" t="str">
        <f>IFERROR(VLOOKUP(AK598,ACCESSORIES!F:J,5,FALSE),"N/A")</f>
        <v>N/A</v>
      </c>
      <c r="AM598" s="309" t="s">
        <v>85</v>
      </c>
      <c r="AN598" s="309">
        <v>16.100000000000001</v>
      </c>
      <c r="AO598" s="309">
        <v>185</v>
      </c>
      <c r="AP598" s="309">
        <v>3</v>
      </c>
      <c r="AQ598" s="309">
        <v>13</v>
      </c>
      <c r="AR598" s="309">
        <v>33</v>
      </c>
      <c r="AS598" s="309">
        <v>42</v>
      </c>
      <c r="AT598" s="309">
        <v>243</v>
      </c>
      <c r="AU598" s="309">
        <v>234</v>
      </c>
      <c r="AV598" s="309">
        <v>110.5</v>
      </c>
      <c r="AW598" s="309">
        <v>34</v>
      </c>
      <c r="AX598" s="81"/>
      <c r="AY598" s="309">
        <v>23</v>
      </c>
      <c r="AZ598" s="310" t="s">
        <v>85</v>
      </c>
      <c r="BA598" s="98" t="str">
        <f>IFERROR(VLOOKUP(AZ598,ACCESSORIES!F:J,5,FALSE),"N/A")</f>
        <v>N/A</v>
      </c>
      <c r="BB598" s="99" t="s">
        <v>85</v>
      </c>
      <c r="BC598" s="98" t="str">
        <f>IFERROR(VLOOKUP(BB598,ACCESSORIES!F:J,5,FALSE),"N/A")</f>
        <v>N/A</v>
      </c>
      <c r="BD598" s="310">
        <v>46.9</v>
      </c>
      <c r="BE598" s="309">
        <v>22.6</v>
      </c>
      <c r="BF598" s="309">
        <v>22.6</v>
      </c>
      <c r="BG598" s="309">
        <v>11.6</v>
      </c>
      <c r="BH598" s="379">
        <f t="shared" si="42"/>
        <v>9.7090338980223984E-2</v>
      </c>
      <c r="BI598" s="303">
        <v>24</v>
      </c>
      <c r="BJ598" s="309" t="s">
        <v>3532</v>
      </c>
      <c r="BK598" s="80" t="s">
        <v>4050</v>
      </c>
      <c r="BL598" s="309" t="s">
        <v>2818</v>
      </c>
      <c r="BM598" s="309" t="s">
        <v>2831</v>
      </c>
      <c r="BN598" s="309" t="s">
        <v>2824</v>
      </c>
      <c r="BO598" s="309" t="s">
        <v>2832</v>
      </c>
      <c r="BP598" s="309" t="s">
        <v>2830</v>
      </c>
      <c r="BQ598" s="309"/>
      <c r="BR598" s="309"/>
      <c r="BS598" s="309"/>
      <c r="BT598" s="309"/>
      <c r="BU598" s="309"/>
      <c r="BV598" s="309" t="s">
        <v>3625</v>
      </c>
      <c r="BW598" s="309" t="s">
        <v>3626</v>
      </c>
      <c r="BX598" s="309" t="s">
        <v>3627</v>
      </c>
      <c r="BY598" s="309" t="s">
        <v>3628</v>
      </c>
      <c r="BZ598" s="324" t="str">
        <f t="shared" ref="BZ598:BZ604" si="43">CONCATENATE("DISCONTINUED"," ","-"," ",D598,", ",O598,"x",P598,", ",IF(V598="N/A", "", CONCATENATE(V598, "/")),IF(T598&gt;0, CONCATENATE("+",T598), T598),"mm Offset, ",Q598,", ",W598,"mm Centerbore, ",PROPER(Z598), "", IF(BB598="N/A", "", CONCATENATE(", w/ ", BB598)))</f>
        <v>DISCONTINUED - MR310 Con6, 20x9, +18mm Offset, 5x150, 110.5mm Centerbore, Method Bronze - Matte Black Lip</v>
      </c>
      <c r="CA598" s="324" t="s">
        <v>3878</v>
      </c>
      <c r="CB598" s="324" t="s">
        <v>3879</v>
      </c>
      <c r="CC598" s="313" t="str">
        <f t="shared" si="41"/>
        <v>STREET (3XX)</v>
      </c>
    </row>
    <row r="599" spans="1:81" s="301" customFormat="1" ht="15.75" customHeight="1">
      <c r="A599" s="22">
        <f t="shared" si="40"/>
        <v>596</v>
      </c>
      <c r="B599" s="99" t="s">
        <v>84</v>
      </c>
      <c r="C599" s="29" t="s">
        <v>1072</v>
      </c>
      <c r="D599" s="303" t="s">
        <v>2103</v>
      </c>
      <c r="E599" s="304" t="s">
        <v>4878</v>
      </c>
      <c r="F599" s="304"/>
      <c r="G599" s="304"/>
      <c r="H599" s="363" t="s">
        <v>2109</v>
      </c>
      <c r="I599" s="336">
        <v>43340</v>
      </c>
      <c r="J599" s="302">
        <v>44253</v>
      </c>
      <c r="K599" s="293" t="s">
        <v>1274</v>
      </c>
      <c r="L599" s="305">
        <v>333.36</v>
      </c>
      <c r="M599" s="295"/>
      <c r="N599" s="295"/>
      <c r="O599" s="303">
        <v>17</v>
      </c>
      <c r="P599" s="8">
        <v>8.5</v>
      </c>
      <c r="Q599" s="29" t="s">
        <v>1760</v>
      </c>
      <c r="R599" s="303">
        <v>6</v>
      </c>
      <c r="S599" s="303">
        <v>135</v>
      </c>
      <c r="T599" s="306">
        <v>0</v>
      </c>
      <c r="U599" s="331">
        <v>4.75</v>
      </c>
      <c r="V599" s="303" t="s">
        <v>85</v>
      </c>
      <c r="W599" s="311">
        <v>87</v>
      </c>
      <c r="X599" s="307">
        <v>24.7</v>
      </c>
      <c r="Y599" s="306">
        <v>2650</v>
      </c>
      <c r="Z599" s="306" t="s">
        <v>2294</v>
      </c>
      <c r="AA599" s="306" t="s">
        <v>2987</v>
      </c>
      <c r="AB599" s="296" t="s">
        <v>4761</v>
      </c>
      <c r="AC599" s="308" t="s">
        <v>4815</v>
      </c>
      <c r="AD599" s="298">
        <f>IFERROR(VLOOKUP(AC599,ACCESSORIES!F:J,5,FALSE),"N/A")</f>
        <v>22</v>
      </c>
      <c r="AE599" s="308" t="s">
        <v>85</v>
      </c>
      <c r="AF599" s="309" t="s">
        <v>85</v>
      </c>
      <c r="AG599" s="308" t="s">
        <v>85</v>
      </c>
      <c r="AH599" s="308" t="s">
        <v>85</v>
      </c>
      <c r="AI599" s="299" t="str">
        <f>IFERROR(VLOOKUP(AH599,ACCESSORIES!F:J,5,FALSE),"N/A")</f>
        <v>N/A</v>
      </c>
      <c r="AJ599" s="309" t="s">
        <v>266</v>
      </c>
      <c r="AK599" s="309" t="s">
        <v>85</v>
      </c>
      <c r="AL599" s="40" t="str">
        <f>IFERROR(VLOOKUP(AK599,ACCESSORIES!F:J,5,FALSE),"N/A")</f>
        <v>N/A</v>
      </c>
      <c r="AM599" s="309" t="s">
        <v>85</v>
      </c>
      <c r="AN599" s="309">
        <v>16</v>
      </c>
      <c r="AO599" s="309">
        <v>170</v>
      </c>
      <c r="AP599" s="309">
        <v>11</v>
      </c>
      <c r="AQ599" s="309">
        <v>33</v>
      </c>
      <c r="AR599" s="309">
        <v>63</v>
      </c>
      <c r="AS599" s="309">
        <v>71</v>
      </c>
      <c r="AT599" s="309">
        <v>211</v>
      </c>
      <c r="AU599" s="309">
        <v>209</v>
      </c>
      <c r="AV599" s="309">
        <v>87</v>
      </c>
      <c r="AW599" s="309">
        <v>60</v>
      </c>
      <c r="AX599" s="81"/>
      <c r="AY599" s="309">
        <v>35</v>
      </c>
      <c r="AZ599" s="310" t="s">
        <v>85</v>
      </c>
      <c r="BA599" s="98" t="str">
        <f>IFERROR(VLOOKUP(AZ599,ACCESSORIES!F:J,5,FALSE),"N/A")</f>
        <v>N/A</v>
      </c>
      <c r="BB599" s="99" t="s">
        <v>85</v>
      </c>
      <c r="BC599" s="98" t="str">
        <f>IFERROR(VLOOKUP(BB599,ACCESSORIES!F:J,5,FALSE),"N/A")</f>
        <v>N/A</v>
      </c>
      <c r="BD599" s="310">
        <v>28.2</v>
      </c>
      <c r="BE599" s="309">
        <v>19.7</v>
      </c>
      <c r="BF599" s="309">
        <v>19.7</v>
      </c>
      <c r="BG599" s="309">
        <v>11</v>
      </c>
      <c r="BH599" s="379">
        <f t="shared" si="42"/>
        <v>6.995621234535998E-2</v>
      </c>
      <c r="BI599" s="303">
        <v>36</v>
      </c>
      <c r="BJ599" s="309" t="s">
        <v>3532</v>
      </c>
      <c r="BK599" s="80" t="s">
        <v>4050</v>
      </c>
      <c r="BL599" s="309" t="s">
        <v>2818</v>
      </c>
      <c r="BM599" s="309" t="s">
        <v>2834</v>
      </c>
      <c r="BN599" s="309" t="s">
        <v>2835</v>
      </c>
      <c r="BO599" s="309" t="s">
        <v>2836</v>
      </c>
      <c r="BP599" s="309" t="s">
        <v>2837</v>
      </c>
      <c r="BQ599" s="309" t="s">
        <v>2838</v>
      </c>
      <c r="BR599" s="309" t="s">
        <v>2839</v>
      </c>
      <c r="BS599" s="309"/>
      <c r="BT599" s="309"/>
      <c r="BU599" s="309"/>
      <c r="BV599" s="309" t="s">
        <v>3677</v>
      </c>
      <c r="BW599" s="309" t="s">
        <v>3678</v>
      </c>
      <c r="BX599" s="309" t="s">
        <v>3679</v>
      </c>
      <c r="BY599" s="309" t="s">
        <v>3680</v>
      </c>
      <c r="BZ599" s="324" t="str">
        <f t="shared" si="43"/>
        <v>DISCONTINUED - MR313, 17x8.5, 0mm Offset, 6x135, 87mm Centerbore, Matte Black</v>
      </c>
      <c r="CA599" s="324" t="s">
        <v>3878</v>
      </c>
      <c r="CB599" s="324" t="s">
        <v>3879</v>
      </c>
      <c r="CC599" s="313" t="str">
        <f t="shared" si="41"/>
        <v>STREET (3XX)</v>
      </c>
    </row>
    <row r="600" spans="1:81" s="301" customFormat="1" ht="15.75" customHeight="1">
      <c r="A600" s="22">
        <f t="shared" si="40"/>
        <v>597</v>
      </c>
      <c r="B600" s="99" t="s">
        <v>84</v>
      </c>
      <c r="C600" s="29" t="s">
        <v>1094</v>
      </c>
      <c r="D600" s="303" t="s">
        <v>941</v>
      </c>
      <c r="E600" s="304" t="s">
        <v>4879</v>
      </c>
      <c r="F600" s="304" t="s">
        <v>2224</v>
      </c>
      <c r="G600" s="304"/>
      <c r="H600" s="363" t="s">
        <v>1018</v>
      </c>
      <c r="I600" s="336">
        <v>42736</v>
      </c>
      <c r="J600" s="302">
        <v>44253</v>
      </c>
      <c r="K600" s="293" t="s">
        <v>1274</v>
      </c>
      <c r="L600" s="305">
        <v>359</v>
      </c>
      <c r="M600" s="295"/>
      <c r="N600" s="295"/>
      <c r="O600" s="303">
        <v>20</v>
      </c>
      <c r="P600" s="8">
        <v>12</v>
      </c>
      <c r="Q600" s="29" t="s">
        <v>1762</v>
      </c>
      <c r="R600" s="303">
        <v>8</v>
      </c>
      <c r="S600" s="303">
        <v>6.5</v>
      </c>
      <c r="T600" s="306">
        <v>-52</v>
      </c>
      <c r="U600" s="331">
        <v>4.5</v>
      </c>
      <c r="V600" s="303" t="s">
        <v>85</v>
      </c>
      <c r="W600" s="311">
        <v>121.3</v>
      </c>
      <c r="X600" s="307">
        <v>55.2</v>
      </c>
      <c r="Y600" s="306">
        <v>3640</v>
      </c>
      <c r="Z600" s="306" t="s">
        <v>2294</v>
      </c>
      <c r="AA600" s="306" t="s">
        <v>2987</v>
      </c>
      <c r="AB600" s="296" t="s">
        <v>4748</v>
      </c>
      <c r="AC600" s="308" t="s">
        <v>1618</v>
      </c>
      <c r="AD600" s="298">
        <f>IFERROR(VLOOKUP(AC600,ACCESSORIES!F:J,5,FALSE),"N/A")</f>
        <v>33</v>
      </c>
      <c r="AE600" s="308" t="s">
        <v>85</v>
      </c>
      <c r="AF600" s="309" t="s">
        <v>1888</v>
      </c>
      <c r="AG600" s="308" t="s">
        <v>85</v>
      </c>
      <c r="AH600" s="308" t="s">
        <v>1937</v>
      </c>
      <c r="AI600" s="299">
        <f>IFERROR(VLOOKUP(AH600,ACCESSORIES!F:J,5,FALSE),"N/A")</f>
        <v>1.1000000000000001</v>
      </c>
      <c r="AJ600" s="309" t="s">
        <v>265</v>
      </c>
      <c r="AK600" s="309" t="s">
        <v>1674</v>
      </c>
      <c r="AL600" s="40">
        <f>IFERROR(VLOOKUP(AK600,ACCESSORIES!F:J,5,FALSE),"N/A")</f>
        <v>3.3000000000000003</v>
      </c>
      <c r="AM600" s="309">
        <v>116.7</v>
      </c>
      <c r="AN600" s="309">
        <v>15.8</v>
      </c>
      <c r="AO600" s="309">
        <v>200</v>
      </c>
      <c r="AP600" s="309">
        <v>3</v>
      </c>
      <c r="AQ600" s="309">
        <v>3</v>
      </c>
      <c r="AR600" s="309"/>
      <c r="AS600" s="309">
        <v>85</v>
      </c>
      <c r="AT600" s="309"/>
      <c r="AU600" s="309">
        <v>241</v>
      </c>
      <c r="AV600" s="309">
        <v>124</v>
      </c>
      <c r="AW600" s="309">
        <v>108.5</v>
      </c>
      <c r="AX600" s="81"/>
      <c r="AY600" s="309">
        <v>28</v>
      </c>
      <c r="AZ600" s="310" t="s">
        <v>85</v>
      </c>
      <c r="BA600" s="98" t="str">
        <f>IFERROR(VLOOKUP(AZ600,ACCESSORIES!F:J,5,FALSE),"N/A")</f>
        <v>N/A</v>
      </c>
      <c r="BB600" s="99" t="s">
        <v>85</v>
      </c>
      <c r="BC600" s="98" t="str">
        <f>IFERROR(VLOOKUP(BB600,ACCESSORIES!F:J,5,FALSE),"N/A")</f>
        <v>N/A</v>
      </c>
      <c r="BD600" s="310">
        <v>58.7</v>
      </c>
      <c r="BE600" s="309">
        <v>22</v>
      </c>
      <c r="BF600" s="309">
        <v>22</v>
      </c>
      <c r="BG600" s="309">
        <v>13.7</v>
      </c>
      <c r="BH600" s="379">
        <f t="shared" si="42"/>
        <v>0.10865934397119997</v>
      </c>
      <c r="BI600" s="303">
        <v>16</v>
      </c>
      <c r="BJ600" s="309" t="s">
        <v>3532</v>
      </c>
      <c r="BK600" s="80" t="s">
        <v>4050</v>
      </c>
      <c r="BL600" s="309" t="s">
        <v>2875</v>
      </c>
      <c r="BM600" s="309" t="s">
        <v>2890</v>
      </c>
      <c r="BN600" s="309" t="s">
        <v>2819</v>
      </c>
      <c r="BO600" s="309" t="s">
        <v>2891</v>
      </c>
      <c r="BP600" s="309" t="s">
        <v>2889</v>
      </c>
      <c r="BQ600" s="309"/>
      <c r="BR600" s="309"/>
      <c r="BS600" s="309"/>
      <c r="BT600" s="309"/>
      <c r="BU600" s="309"/>
      <c r="BV600" s="309" t="s">
        <v>3841</v>
      </c>
      <c r="BW600" s="309" t="s">
        <v>3842</v>
      </c>
      <c r="BX600" s="309" t="s">
        <v>3843</v>
      </c>
      <c r="BY600" s="309" t="s">
        <v>3844</v>
      </c>
      <c r="BZ600" s="324" t="str">
        <f t="shared" si="43"/>
        <v>DISCONTINUED - MR610 Con 6, 20x12, -52mm Offset, 8x6.5, 121.3mm Centerbore, Matte Black</v>
      </c>
      <c r="CA600" s="324" t="s">
        <v>3878</v>
      </c>
      <c r="CB600" s="324" t="s">
        <v>3879</v>
      </c>
      <c r="CC600" s="313" t="str">
        <f t="shared" si="41"/>
        <v>DISCO (6XX)</v>
      </c>
    </row>
    <row r="601" spans="1:81" s="301" customFormat="1" ht="15.75" customHeight="1">
      <c r="A601" s="22">
        <f t="shared" si="40"/>
        <v>598</v>
      </c>
      <c r="B601" s="99" t="s">
        <v>84</v>
      </c>
      <c r="C601" s="29" t="s">
        <v>1093</v>
      </c>
      <c r="D601" s="303" t="s">
        <v>933</v>
      </c>
      <c r="E601" s="304" t="s">
        <v>4919</v>
      </c>
      <c r="F601" s="304"/>
      <c r="G601" s="304"/>
      <c r="H601" s="363" t="s">
        <v>942</v>
      </c>
      <c r="I601" s="336">
        <v>42736</v>
      </c>
      <c r="J601" s="302">
        <v>44271</v>
      </c>
      <c r="K601" s="293" t="s">
        <v>1274</v>
      </c>
      <c r="L601" s="305">
        <v>321.26</v>
      </c>
      <c r="M601" s="295"/>
      <c r="N601" s="295"/>
      <c r="O601" s="303">
        <v>17</v>
      </c>
      <c r="P601" s="8">
        <v>8</v>
      </c>
      <c r="Q601" s="29" t="s">
        <v>1747</v>
      </c>
      <c r="R601" s="303">
        <v>5</v>
      </c>
      <c r="S601" s="303">
        <v>100</v>
      </c>
      <c r="T601" s="306">
        <v>42</v>
      </c>
      <c r="U601" s="331">
        <v>6.2</v>
      </c>
      <c r="V601" s="303" t="s">
        <v>85</v>
      </c>
      <c r="W601" s="311">
        <v>73</v>
      </c>
      <c r="X601" s="307">
        <v>16.5</v>
      </c>
      <c r="Y601" s="306">
        <v>1650</v>
      </c>
      <c r="Z601" s="306" t="s">
        <v>2294</v>
      </c>
      <c r="AA601" s="306" t="s">
        <v>2987</v>
      </c>
      <c r="AB601" s="296" t="s">
        <v>4920</v>
      </c>
      <c r="AC601" s="308" t="s">
        <v>1619</v>
      </c>
      <c r="AD601" s="298">
        <f>IFERROR(VLOOKUP(AC601,ACCESSORIES!F:J,5,FALSE),"N/A")</f>
        <v>11</v>
      </c>
      <c r="AE601" s="308" t="s">
        <v>85</v>
      </c>
      <c r="AF601" s="309" t="s">
        <v>85</v>
      </c>
      <c r="AG601" s="308" t="s">
        <v>85</v>
      </c>
      <c r="AH601" s="308" t="s">
        <v>85</v>
      </c>
      <c r="AI601" s="299" t="str">
        <f>IFERROR(VLOOKUP(AH601,ACCESSORIES!F:J,5,FALSE),"N/A")</f>
        <v>N/A</v>
      </c>
      <c r="AJ601" s="309" t="s">
        <v>265</v>
      </c>
      <c r="AK601" s="309" t="s">
        <v>1882</v>
      </c>
      <c r="AL601" s="40">
        <f>IFERROR(VLOOKUP(AK601,ACCESSORIES!F:J,5,FALSE),"N/A")</f>
        <v>2.75</v>
      </c>
      <c r="AM601" s="309">
        <v>56.1</v>
      </c>
      <c r="AN601" s="309">
        <v>16</v>
      </c>
      <c r="AO601" s="309">
        <v>145</v>
      </c>
      <c r="AP601" s="309">
        <v>28</v>
      </c>
      <c r="AQ601" s="309">
        <v>34</v>
      </c>
      <c r="AR601" s="309"/>
      <c r="AS601" s="309">
        <v>44</v>
      </c>
      <c r="AT601" s="309"/>
      <c r="AU601" s="309">
        <v>200</v>
      </c>
      <c r="AV601" s="309">
        <v>53</v>
      </c>
      <c r="AW601" s="309">
        <v>32</v>
      </c>
      <c r="AX601" s="81"/>
      <c r="AY601" s="309">
        <v>0</v>
      </c>
      <c r="AZ601" s="310" t="s">
        <v>85</v>
      </c>
      <c r="BA601" s="98" t="str">
        <f>IFERROR(VLOOKUP(AZ601,ACCESSORIES!F:J,5,FALSE),"N/A")</f>
        <v>N/A</v>
      </c>
      <c r="BB601" s="99" t="s">
        <v>85</v>
      </c>
      <c r="BC601" s="98" t="str">
        <f>IFERROR(VLOOKUP(BB601,ACCESSORIES!F:J,5,FALSE),"N/A")</f>
        <v>N/A</v>
      </c>
      <c r="BD601" s="310">
        <v>20</v>
      </c>
      <c r="BE601" s="309">
        <v>19.5</v>
      </c>
      <c r="BF601" s="309">
        <v>19.5</v>
      </c>
      <c r="BG601" s="309">
        <v>10.4</v>
      </c>
      <c r="BH601" s="379">
        <f t="shared" si="42"/>
        <v>6.4804283294399981E-2</v>
      </c>
      <c r="BI601" s="303">
        <v>36</v>
      </c>
      <c r="BJ601" s="309" t="s">
        <v>3532</v>
      </c>
      <c r="BK601" s="80" t="s">
        <v>4050</v>
      </c>
      <c r="BL601" s="309" t="s">
        <v>2883</v>
      </c>
      <c r="BM601" s="309" t="s">
        <v>2884</v>
      </c>
      <c r="BN601" s="309" t="s">
        <v>2885</v>
      </c>
      <c r="BO601" s="309" t="s">
        <v>2886</v>
      </c>
      <c r="BP601" s="309" t="s">
        <v>2887</v>
      </c>
      <c r="BQ601" s="309"/>
      <c r="BR601" s="309"/>
      <c r="BS601" s="309"/>
      <c r="BT601" s="309"/>
      <c r="BU601" s="309"/>
      <c r="BV601" s="309" t="s">
        <v>3777</v>
      </c>
      <c r="BW601" s="309" t="s">
        <v>3778</v>
      </c>
      <c r="BX601" s="309" t="s">
        <v>3779</v>
      </c>
      <c r="BY601" s="309" t="s">
        <v>3780</v>
      </c>
      <c r="BZ601" s="324" t="str">
        <f t="shared" si="43"/>
        <v>DISCONTINUED - MR503 RALLY, 17x8, +42mm Offset, 5x100, 73mm Centerbore, Matte Black</v>
      </c>
      <c r="CA601" s="324" t="s">
        <v>3878</v>
      </c>
      <c r="CB601" s="324" t="s">
        <v>3879</v>
      </c>
      <c r="CC601" s="313" t="str">
        <f t="shared" si="41"/>
        <v>RALLY (5XX)</v>
      </c>
    </row>
    <row r="602" spans="1:81" s="301" customFormat="1" ht="15.75" customHeight="1">
      <c r="A602" s="22">
        <f t="shared" si="40"/>
        <v>599</v>
      </c>
      <c r="B602" s="99" t="s">
        <v>84</v>
      </c>
      <c r="C602" s="29" t="s">
        <v>1094</v>
      </c>
      <c r="D602" s="303" t="s">
        <v>940</v>
      </c>
      <c r="E602" s="304" t="s">
        <v>4921</v>
      </c>
      <c r="F602" s="304" t="s">
        <v>2224</v>
      </c>
      <c r="G602" s="304"/>
      <c r="H602" s="363" t="s">
        <v>987</v>
      </c>
      <c r="I602" s="336">
        <v>42736</v>
      </c>
      <c r="J602" s="302">
        <v>44271</v>
      </c>
      <c r="K602" s="293" t="s">
        <v>1274</v>
      </c>
      <c r="L602" s="305">
        <v>329</v>
      </c>
      <c r="M602" s="295"/>
      <c r="N602" s="295"/>
      <c r="O602" s="303">
        <v>20</v>
      </c>
      <c r="P602" s="8">
        <v>10</v>
      </c>
      <c r="Q602" s="29" t="s">
        <v>1123</v>
      </c>
      <c r="R602" s="303">
        <v>6</v>
      </c>
      <c r="S602" s="303">
        <v>5.5</v>
      </c>
      <c r="T602" s="306">
        <v>-24</v>
      </c>
      <c r="U602" s="331">
        <v>4.55</v>
      </c>
      <c r="V602" s="303" t="s">
        <v>85</v>
      </c>
      <c r="W602" s="311">
        <v>106.25</v>
      </c>
      <c r="X602" s="307">
        <v>42.3</v>
      </c>
      <c r="Y602" s="306">
        <v>2650</v>
      </c>
      <c r="Z602" s="306" t="s">
        <v>2222</v>
      </c>
      <c r="AA602" s="306" t="s">
        <v>2992</v>
      </c>
      <c r="AB602" s="296" t="s">
        <v>4743</v>
      </c>
      <c r="AC602" s="308" t="s">
        <v>1633</v>
      </c>
      <c r="AD602" s="298">
        <f>IFERROR(VLOOKUP(AC602,ACCESSORIES!F:J,5,FALSE),"N/A")</f>
        <v>33</v>
      </c>
      <c r="AE602" s="308" t="s">
        <v>1799</v>
      </c>
      <c r="AF602" s="309" t="s">
        <v>1888</v>
      </c>
      <c r="AG602" s="308" t="s">
        <v>85</v>
      </c>
      <c r="AH602" s="308" t="s">
        <v>1937</v>
      </c>
      <c r="AI602" s="299">
        <f>IFERROR(VLOOKUP(AH602,ACCESSORIES!F:J,5,FALSE),"N/A")</f>
        <v>1.1000000000000001</v>
      </c>
      <c r="AJ602" s="309" t="s">
        <v>265</v>
      </c>
      <c r="AK602" s="309" t="s">
        <v>1709</v>
      </c>
      <c r="AL602" s="40">
        <f>IFERROR(VLOOKUP(AK602,ACCESSORIES!F:J,5,FALSE),"N/A")</f>
        <v>2.75</v>
      </c>
      <c r="AM602" s="309">
        <v>78.099999999999994</v>
      </c>
      <c r="AN602" s="309">
        <v>15.8</v>
      </c>
      <c r="AO602" s="309">
        <v>170</v>
      </c>
      <c r="AP602" s="309">
        <v>4</v>
      </c>
      <c r="AQ602" s="309">
        <v>16</v>
      </c>
      <c r="AR602" s="309"/>
      <c r="AS602" s="309">
        <v>58</v>
      </c>
      <c r="AT602" s="309"/>
      <c r="AU602" s="309">
        <v>230</v>
      </c>
      <c r="AV602" s="309">
        <v>106.25</v>
      </c>
      <c r="AW602" s="309">
        <v>44</v>
      </c>
      <c r="AX602" s="81"/>
      <c r="AY602" s="309">
        <v>72</v>
      </c>
      <c r="AZ602" s="310" t="s">
        <v>85</v>
      </c>
      <c r="BA602" s="98" t="str">
        <f>IFERROR(VLOOKUP(AZ602,ACCESSORIES!F:J,5,FALSE),"N/A")</f>
        <v>N/A</v>
      </c>
      <c r="BB602" s="99" t="s">
        <v>85</v>
      </c>
      <c r="BC602" s="98" t="str">
        <f>IFERROR(VLOOKUP(BB602,ACCESSORIES!F:J,5,FALSE),"N/A")</f>
        <v>N/A</v>
      </c>
      <c r="BD602" s="310">
        <v>45.8</v>
      </c>
      <c r="BE602" s="309">
        <v>22.1</v>
      </c>
      <c r="BF602" s="309">
        <v>22.1</v>
      </c>
      <c r="BG602" s="309">
        <v>12.2</v>
      </c>
      <c r="BH602" s="379">
        <f t="shared" si="42"/>
        <v>9.7643992324528001E-2</v>
      </c>
      <c r="BI602" s="303">
        <v>20</v>
      </c>
      <c r="BJ602" s="309" t="s">
        <v>3532</v>
      </c>
      <c r="BK602" s="80" t="s">
        <v>4050</v>
      </c>
      <c r="BL602" s="309" t="s">
        <v>2875</v>
      </c>
      <c r="BM602" s="309" t="s">
        <v>2819</v>
      </c>
      <c r="BN602" s="309" t="s">
        <v>2888</v>
      </c>
      <c r="BO602" s="309" t="s">
        <v>2889</v>
      </c>
      <c r="BP602" s="309"/>
      <c r="BQ602" s="309"/>
      <c r="BR602" s="309"/>
      <c r="BS602" s="309"/>
      <c r="BT602" s="309"/>
      <c r="BU602" s="309"/>
      <c r="BV602" s="309" t="s">
        <v>3805</v>
      </c>
      <c r="BW602" s="309" t="s">
        <v>3806</v>
      </c>
      <c r="BX602" s="309" t="s">
        <v>3807</v>
      </c>
      <c r="BY602" s="309" t="s">
        <v>3808</v>
      </c>
      <c r="BZ602" s="324" t="str">
        <f t="shared" si="43"/>
        <v>DISCONTINUED - MR606 Mesh, 20x10, -24mm Offset, 6x5.5, 106.25mm Centerbore, Titanium</v>
      </c>
      <c r="CA602" s="324" t="s">
        <v>3878</v>
      </c>
      <c r="CB602" s="324" t="s">
        <v>3879</v>
      </c>
      <c r="CC602" s="313" t="str">
        <f t="shared" si="41"/>
        <v>DISCO (6XX)</v>
      </c>
    </row>
    <row r="603" spans="1:81" s="301" customFormat="1" ht="15.75" customHeight="1">
      <c r="A603" s="22">
        <f t="shared" si="40"/>
        <v>600</v>
      </c>
      <c r="B603" s="99" t="s">
        <v>84</v>
      </c>
      <c r="C603" s="29" t="s">
        <v>1072</v>
      </c>
      <c r="D603" s="303" t="s">
        <v>1121</v>
      </c>
      <c r="E603" s="304" t="s">
        <v>4954</v>
      </c>
      <c r="F603" s="304"/>
      <c r="G603" s="304"/>
      <c r="H603" s="363" t="s">
        <v>1040</v>
      </c>
      <c r="I603" s="336">
        <v>42370</v>
      </c>
      <c r="J603" s="302">
        <v>44286</v>
      </c>
      <c r="K603" s="293" t="s">
        <v>1274</v>
      </c>
      <c r="L603" s="305">
        <v>303.83999999999997</v>
      </c>
      <c r="M603" s="295"/>
      <c r="N603" s="295"/>
      <c r="O603" s="303">
        <v>17</v>
      </c>
      <c r="P603" s="8">
        <v>8.5</v>
      </c>
      <c r="Q603" s="29" t="s">
        <v>1758</v>
      </c>
      <c r="R603" s="303">
        <v>6</v>
      </c>
      <c r="S603" s="303">
        <v>120</v>
      </c>
      <c r="T603" s="306">
        <v>0</v>
      </c>
      <c r="U603" s="331">
        <v>4.75</v>
      </c>
      <c r="V603" s="303" t="s">
        <v>85</v>
      </c>
      <c r="W603" s="311">
        <v>67</v>
      </c>
      <c r="X603" s="307">
        <v>33.14</v>
      </c>
      <c r="Y603" s="306">
        <v>2650</v>
      </c>
      <c r="Z603" s="306" t="s">
        <v>5463</v>
      </c>
      <c r="AA603" s="306" t="s">
        <v>2988</v>
      </c>
      <c r="AB603" s="296" t="s">
        <v>4760</v>
      </c>
      <c r="AC603" s="308" t="s">
        <v>1802</v>
      </c>
      <c r="AD603" s="298">
        <f>IFERROR(VLOOKUP(AC603,ACCESSORIES!F:J,5,FALSE),"N/A")</f>
        <v>33</v>
      </c>
      <c r="AE603" s="308" t="s">
        <v>2091</v>
      </c>
      <c r="AF603" s="309" t="s">
        <v>1886</v>
      </c>
      <c r="AG603" s="308" t="s">
        <v>85</v>
      </c>
      <c r="AH603" s="308" t="s">
        <v>1938</v>
      </c>
      <c r="AI603" s="299">
        <f>IFERROR(VLOOKUP(AH603,ACCESSORIES!F:J,5,FALSE),"N/A")</f>
        <v>1.1000000000000001</v>
      </c>
      <c r="AJ603" s="309" t="s">
        <v>265</v>
      </c>
      <c r="AK603" s="309" t="s">
        <v>85</v>
      </c>
      <c r="AL603" s="40" t="str">
        <f>IFERROR(VLOOKUP(AK603,ACCESSORIES!F:J,5,FALSE),"N/A")</f>
        <v>N/A</v>
      </c>
      <c r="AM603" s="309" t="s">
        <v>85</v>
      </c>
      <c r="AN603" s="309">
        <v>16.100000000000001</v>
      </c>
      <c r="AO603" s="309">
        <v>170</v>
      </c>
      <c r="AP603" s="309">
        <v>18</v>
      </c>
      <c r="AQ603" s="309">
        <v>27</v>
      </c>
      <c r="AR603" s="309">
        <v>43</v>
      </c>
      <c r="AS603" s="309">
        <v>67</v>
      </c>
      <c r="AT603" s="309">
        <v>207</v>
      </c>
      <c r="AU603" s="309">
        <v>199</v>
      </c>
      <c r="AV603" s="309">
        <v>67</v>
      </c>
      <c r="AW603" s="309">
        <v>34</v>
      </c>
      <c r="AX603" s="81"/>
      <c r="AY603" s="309">
        <v>12</v>
      </c>
      <c r="AZ603" s="310" t="s">
        <v>85</v>
      </c>
      <c r="BA603" s="98" t="str">
        <f>IFERROR(VLOOKUP(AZ603,ACCESSORIES!F:J,5,FALSE),"N/A")</f>
        <v>N/A</v>
      </c>
      <c r="BB603" s="99" t="s">
        <v>85</v>
      </c>
      <c r="BC603" s="98" t="str">
        <f>IFERROR(VLOOKUP(BB603,ACCESSORIES!F:J,5,FALSE),"N/A")</f>
        <v>N/A</v>
      </c>
      <c r="BD603" s="310">
        <v>37.33</v>
      </c>
      <c r="BE603" s="309">
        <v>19.7</v>
      </c>
      <c r="BF603" s="309">
        <v>19.7</v>
      </c>
      <c r="BG603" s="309">
        <v>11</v>
      </c>
      <c r="BH603" s="379">
        <f t="shared" si="42"/>
        <v>6.995621234535998E-2</v>
      </c>
      <c r="BI603" s="303">
        <v>36</v>
      </c>
      <c r="BJ603" s="309" t="s">
        <v>3532</v>
      </c>
      <c r="BK603" s="80" t="s">
        <v>4050</v>
      </c>
      <c r="BL603" s="309" t="s">
        <v>2818</v>
      </c>
      <c r="BM603" s="309" t="s">
        <v>2831</v>
      </c>
      <c r="BN603" s="309" t="s">
        <v>2824</v>
      </c>
      <c r="BO603" s="309" t="s">
        <v>2832</v>
      </c>
      <c r="BP603" s="309" t="s">
        <v>2830</v>
      </c>
      <c r="BQ603" s="309"/>
      <c r="BR603" s="309"/>
      <c r="BS603" s="309"/>
      <c r="BT603" s="309"/>
      <c r="BU603" s="309"/>
      <c r="BV603" s="309" t="s">
        <v>3633</v>
      </c>
      <c r="BW603" s="309" t="s">
        <v>3634</v>
      </c>
      <c r="BX603" s="309" t="s">
        <v>3635</v>
      </c>
      <c r="BY603" s="309" t="s">
        <v>3636</v>
      </c>
      <c r="BZ603" s="324" t="str">
        <f t="shared" si="43"/>
        <v>DISCONTINUED - MR310 Con6, 17x8.5, 0mm Offset, 6x120, 67mm Centerbore, Method Bronze - Matte Black Lip</v>
      </c>
      <c r="CA603" s="324" t="s">
        <v>3878</v>
      </c>
      <c r="CB603" s="324" t="s">
        <v>3879</v>
      </c>
      <c r="CC603" s="313" t="str">
        <f t="shared" si="41"/>
        <v>STREET (3XX)</v>
      </c>
    </row>
    <row r="604" spans="1:81" s="301" customFormat="1" ht="15.75" customHeight="1">
      <c r="A604" s="22">
        <f t="shared" si="40"/>
        <v>601</v>
      </c>
      <c r="B604" s="99" t="s">
        <v>84</v>
      </c>
      <c r="C604" s="29" t="s">
        <v>1093</v>
      </c>
      <c r="D604" s="303" t="s">
        <v>933</v>
      </c>
      <c r="E604" s="304" t="s">
        <v>4956</v>
      </c>
      <c r="F604" s="304"/>
      <c r="G604" s="304"/>
      <c r="H604" s="363" t="s">
        <v>948</v>
      </c>
      <c r="I604" s="336">
        <v>42736</v>
      </c>
      <c r="J604" s="302">
        <v>44286</v>
      </c>
      <c r="K604" s="293" t="s">
        <v>1274</v>
      </c>
      <c r="L604" s="305">
        <v>399.23</v>
      </c>
      <c r="M604" s="295"/>
      <c r="N604" s="295"/>
      <c r="O604" s="303">
        <v>18</v>
      </c>
      <c r="P604" s="8">
        <v>8</v>
      </c>
      <c r="Q604" s="29" t="s">
        <v>1748</v>
      </c>
      <c r="R604" s="303">
        <v>5</v>
      </c>
      <c r="S604" s="303">
        <v>108</v>
      </c>
      <c r="T604" s="306">
        <v>42</v>
      </c>
      <c r="U604" s="331">
        <v>6.2</v>
      </c>
      <c r="V604" s="303" t="s">
        <v>85</v>
      </c>
      <c r="W604" s="311">
        <v>63.4</v>
      </c>
      <c r="X604" s="307">
        <v>17.8</v>
      </c>
      <c r="Y604" s="306">
        <v>1650</v>
      </c>
      <c r="Z604" s="306" t="s">
        <v>2294</v>
      </c>
      <c r="AA604" s="306" t="s">
        <v>2987</v>
      </c>
      <c r="AB604" s="296" t="s">
        <v>4957</v>
      </c>
      <c r="AC604" s="308" t="s">
        <v>1619</v>
      </c>
      <c r="AD604" s="298">
        <f>IFERROR(VLOOKUP(AC604,ACCESSORIES!F:J,5,FALSE),"N/A")</f>
        <v>11</v>
      </c>
      <c r="AE604" s="308" t="s">
        <v>85</v>
      </c>
      <c r="AF604" s="309" t="s">
        <v>85</v>
      </c>
      <c r="AG604" s="308" t="s">
        <v>85</v>
      </c>
      <c r="AH604" s="308" t="s">
        <v>85</v>
      </c>
      <c r="AI604" s="299" t="str">
        <f>IFERROR(VLOOKUP(AH604,ACCESSORIES!F:J,5,FALSE),"N/A")</f>
        <v>N/A</v>
      </c>
      <c r="AJ604" s="309" t="s">
        <v>265</v>
      </c>
      <c r="AK604" s="309" t="s">
        <v>85</v>
      </c>
      <c r="AL604" s="40" t="str">
        <f>IFERROR(VLOOKUP(AK604,ACCESSORIES!F:J,5,FALSE),"N/A")</f>
        <v>N/A</v>
      </c>
      <c r="AM604" s="309" t="s">
        <v>85</v>
      </c>
      <c r="AN604" s="309">
        <v>16</v>
      </c>
      <c r="AO604" s="309">
        <v>145</v>
      </c>
      <c r="AP604" s="309">
        <v>26</v>
      </c>
      <c r="AQ604" s="309">
        <v>34</v>
      </c>
      <c r="AR604" s="309"/>
      <c r="AS604" s="309">
        <v>46</v>
      </c>
      <c r="AT604" s="309"/>
      <c r="AU604" s="309">
        <v>212</v>
      </c>
      <c r="AV604" s="309">
        <v>53</v>
      </c>
      <c r="AW604" s="309">
        <v>29</v>
      </c>
      <c r="AX604" s="81"/>
      <c r="AY604" s="309">
        <v>0</v>
      </c>
      <c r="AZ604" s="310" t="s">
        <v>85</v>
      </c>
      <c r="BA604" s="98" t="str">
        <f>IFERROR(VLOOKUP(AZ604,ACCESSORIES!F:J,5,FALSE),"N/A")</f>
        <v>N/A</v>
      </c>
      <c r="BB604" s="99" t="s">
        <v>85</v>
      </c>
      <c r="BC604" s="98" t="str">
        <f>IFERROR(VLOOKUP(BB604,ACCESSORIES!F:J,5,FALSE),"N/A")</f>
        <v>N/A</v>
      </c>
      <c r="BD604" s="310">
        <v>21.3</v>
      </c>
      <c r="BE604" s="309">
        <v>20.5</v>
      </c>
      <c r="BF604" s="309">
        <v>20.5</v>
      </c>
      <c r="BG604" s="309">
        <v>10.4</v>
      </c>
      <c r="BH604" s="379">
        <f t="shared" si="42"/>
        <v>7.1621301918399979E-2</v>
      </c>
      <c r="BI604" s="303">
        <v>36</v>
      </c>
      <c r="BJ604" s="309" t="s">
        <v>3532</v>
      </c>
      <c r="BK604" s="80" t="s">
        <v>4050</v>
      </c>
      <c r="BL604" s="309" t="s">
        <v>2883</v>
      </c>
      <c r="BM604" s="309" t="s">
        <v>2884</v>
      </c>
      <c r="BN604" s="309" t="s">
        <v>2885</v>
      </c>
      <c r="BO604" s="309" t="s">
        <v>2886</v>
      </c>
      <c r="BP604" s="309" t="s">
        <v>2887</v>
      </c>
      <c r="BQ604" s="309"/>
      <c r="BR604" s="309"/>
      <c r="BS604" s="309"/>
      <c r="BT604" s="309"/>
      <c r="BU604" s="309"/>
      <c r="BV604" s="309" t="s">
        <v>3777</v>
      </c>
      <c r="BW604" s="309" t="s">
        <v>3778</v>
      </c>
      <c r="BX604" s="309" t="s">
        <v>3779</v>
      </c>
      <c r="BY604" s="309" t="s">
        <v>3780</v>
      </c>
      <c r="BZ604" s="324" t="str">
        <f t="shared" si="43"/>
        <v>DISCONTINUED - MR503 RALLY, 18x8, +42mm Offset, 5x108, 63.4mm Centerbore, Matte Black</v>
      </c>
      <c r="CA604" s="324" t="s">
        <v>3878</v>
      </c>
      <c r="CB604" s="324" t="s">
        <v>3879</v>
      </c>
      <c r="CC604" s="313" t="str">
        <f t="shared" si="41"/>
        <v>RALLY (5XX)</v>
      </c>
    </row>
    <row r="605" spans="1:81" s="301" customFormat="1" ht="15.75" customHeight="1">
      <c r="A605" s="22">
        <f t="shared" si="40"/>
        <v>602</v>
      </c>
      <c r="B605" s="99" t="s">
        <v>84</v>
      </c>
      <c r="C605" s="29" t="s">
        <v>1481</v>
      </c>
      <c r="D605" s="303" t="s">
        <v>1482</v>
      </c>
      <c r="E605" s="304" t="s">
        <v>1533</v>
      </c>
      <c r="F605" s="304"/>
      <c r="G605" s="304"/>
      <c r="H605" s="363">
        <v>191682011597</v>
      </c>
      <c r="I605" s="336">
        <v>41275</v>
      </c>
      <c r="J605" s="302">
        <v>44286</v>
      </c>
      <c r="K605" s="293" t="s">
        <v>1274</v>
      </c>
      <c r="L605" s="305">
        <v>152.625</v>
      </c>
      <c r="M605" s="295"/>
      <c r="N605" s="295"/>
      <c r="O605" s="303"/>
      <c r="P605" s="8"/>
      <c r="Q605" s="29"/>
      <c r="R605" s="303"/>
      <c r="S605" s="303"/>
      <c r="T605" s="306"/>
      <c r="U605" s="331"/>
      <c r="V605" s="303"/>
      <c r="W605" s="311"/>
      <c r="X605" s="307"/>
      <c r="Y605" s="306"/>
      <c r="Z605" s="306"/>
      <c r="AA605" s="306"/>
      <c r="AB605" s="296"/>
      <c r="AC605" s="308"/>
      <c r="AD605" s="298" t="str">
        <f>IFERROR(VLOOKUP(AC605,ACCESSORIES!F:J,5,FALSE),"N/A")</f>
        <v>N/A</v>
      </c>
      <c r="AE605" s="308"/>
      <c r="AF605" s="309"/>
      <c r="AG605" s="308"/>
      <c r="AH605" s="308"/>
      <c r="AI605" s="299" t="str">
        <f>IFERROR(VLOOKUP(AH605,ACCESSORIES!F:J,5,FALSE),"N/A")</f>
        <v>N/A</v>
      </c>
      <c r="AJ605" s="309"/>
      <c r="AK605" s="309"/>
      <c r="AL605" s="40" t="str">
        <f>IFERROR(VLOOKUP(AK605,ACCESSORIES!F:J,5,FALSE),"N/A")</f>
        <v>N/A</v>
      </c>
      <c r="AM605" s="309"/>
      <c r="AN605" s="309"/>
      <c r="AO605" s="309"/>
      <c r="AP605" s="309"/>
      <c r="AQ605" s="309"/>
      <c r="AR605" s="309"/>
      <c r="AS605" s="309"/>
      <c r="AT605" s="309"/>
      <c r="AU605" s="309"/>
      <c r="AV605" s="309"/>
      <c r="AW605" s="309"/>
      <c r="AX605" s="81"/>
      <c r="AY605" s="309"/>
      <c r="AZ605" s="310"/>
      <c r="BA605" s="98" t="str">
        <f>IFERROR(VLOOKUP(AZ605,ACCESSORIES!F:J,5,FALSE),"N/A")</f>
        <v>N/A</v>
      </c>
      <c r="BB605" s="99"/>
      <c r="BC605" s="98" t="str">
        <f>IFERROR(VLOOKUP(BB605,ACCESSORIES!F:J,5,FALSE),"N/A")</f>
        <v>N/A</v>
      </c>
      <c r="BD605" s="310"/>
      <c r="BE605" s="309"/>
      <c r="BF605" s="309"/>
      <c r="BG605" s="309"/>
      <c r="BH605" s="379">
        <f t="shared" si="42"/>
        <v>0</v>
      </c>
      <c r="BI605" s="303"/>
      <c r="BJ605" s="309"/>
      <c r="BK605" s="80"/>
      <c r="BL605" s="309"/>
      <c r="BM605" s="309"/>
      <c r="BN605" s="309"/>
      <c r="BO605" s="309"/>
      <c r="BP605" s="309"/>
      <c r="BQ605" s="309"/>
      <c r="BR605" s="309"/>
      <c r="BS605" s="309"/>
      <c r="BT605" s="309"/>
      <c r="BU605" s="309"/>
      <c r="BV605" s="309"/>
      <c r="BW605" s="309"/>
      <c r="BX605" s="309"/>
      <c r="BY605" s="309"/>
      <c r="BZ605" s="324" t="s">
        <v>4960</v>
      </c>
      <c r="CA605" s="324" t="s">
        <v>3878</v>
      </c>
      <c r="CB605" s="324" t="s">
        <v>3879</v>
      </c>
      <c r="CC605" s="313" t="str">
        <f t="shared" si="41"/>
        <v>BEADLOCK RING</v>
      </c>
    </row>
    <row r="606" spans="1:81" s="301" customFormat="1" ht="15.75" customHeight="1">
      <c r="A606" s="22">
        <f t="shared" si="40"/>
        <v>603</v>
      </c>
      <c r="B606" s="99" t="s">
        <v>84</v>
      </c>
      <c r="C606" s="29" t="s">
        <v>1072</v>
      </c>
      <c r="D606" s="303" t="s">
        <v>1116</v>
      </c>
      <c r="E606" s="304" t="s">
        <v>4966</v>
      </c>
      <c r="F606" s="304" t="s">
        <v>2224</v>
      </c>
      <c r="G606" s="304"/>
      <c r="H606" s="363" t="s">
        <v>371</v>
      </c>
      <c r="I606" s="336">
        <v>40909</v>
      </c>
      <c r="J606" s="302">
        <v>44299</v>
      </c>
      <c r="K606" s="293" t="s">
        <v>1274</v>
      </c>
      <c r="L606" s="305">
        <v>225.43</v>
      </c>
      <c r="M606" s="295"/>
      <c r="N606" s="295"/>
      <c r="O606" s="303">
        <v>15</v>
      </c>
      <c r="P606" s="8">
        <v>10</v>
      </c>
      <c r="Q606" s="29" t="s">
        <v>1845</v>
      </c>
      <c r="R606" s="303">
        <v>5</v>
      </c>
      <c r="S606" s="303">
        <v>4.5</v>
      </c>
      <c r="T606" s="306">
        <v>-50</v>
      </c>
      <c r="U606" s="331">
        <v>3.5</v>
      </c>
      <c r="V606" s="303" t="s">
        <v>85</v>
      </c>
      <c r="W606" s="311">
        <v>83</v>
      </c>
      <c r="X606" s="307">
        <v>23.88</v>
      </c>
      <c r="Y606" s="306">
        <v>2100</v>
      </c>
      <c r="Z606" s="306" t="s">
        <v>5457</v>
      </c>
      <c r="AA606" s="306" t="s">
        <v>2987</v>
      </c>
      <c r="AB606" s="296" t="s">
        <v>4967</v>
      </c>
      <c r="AC606" s="308" t="s">
        <v>1606</v>
      </c>
      <c r="AD606" s="298">
        <f>IFERROR(VLOOKUP(AC606,ACCESSORIES!F:J,5,FALSE),"N/A")</f>
        <v>33</v>
      </c>
      <c r="AE606" s="308" t="s">
        <v>85</v>
      </c>
      <c r="AF606" s="309" t="s">
        <v>85</v>
      </c>
      <c r="AG606" s="308" t="s">
        <v>3082</v>
      </c>
      <c r="AH606" s="308" t="s">
        <v>1938</v>
      </c>
      <c r="AI606" s="299">
        <f>IFERROR(VLOOKUP(AH606,ACCESSORIES!F:J,5,FALSE),"N/A")</f>
        <v>1.1000000000000001</v>
      </c>
      <c r="AJ606" s="309" t="s">
        <v>266</v>
      </c>
      <c r="AK606" s="309" t="s">
        <v>85</v>
      </c>
      <c r="AL606" s="40" t="str">
        <f>IFERROR(VLOOKUP(AK606,ACCESSORIES!F:J,5,FALSE),"N/A")</f>
        <v>N/A</v>
      </c>
      <c r="AM606" s="309" t="s">
        <v>85</v>
      </c>
      <c r="AN606" s="309">
        <v>16.2</v>
      </c>
      <c r="AO606" s="309">
        <v>155</v>
      </c>
      <c r="AP606" s="309">
        <v>11</v>
      </c>
      <c r="AQ606" s="309">
        <v>27</v>
      </c>
      <c r="AR606" s="309">
        <v>32</v>
      </c>
      <c r="AS606" s="309">
        <v>31</v>
      </c>
      <c r="AT606" s="309">
        <v>182</v>
      </c>
      <c r="AU606" s="309">
        <v>178</v>
      </c>
      <c r="AV606" s="309">
        <v>79</v>
      </c>
      <c r="AW606" s="309">
        <v>52</v>
      </c>
      <c r="AX606" s="81"/>
      <c r="AY606" s="309">
        <v>140</v>
      </c>
      <c r="AZ606" s="310" t="s">
        <v>85</v>
      </c>
      <c r="BA606" s="98" t="str">
        <f>IFERROR(VLOOKUP(AZ606,ACCESSORIES!F:J,5,FALSE),"N/A")</f>
        <v>N/A</v>
      </c>
      <c r="BB606" s="99" t="s">
        <v>85</v>
      </c>
      <c r="BC606" s="98" t="str">
        <f>IFERROR(VLOOKUP(BB606,ACCESSORIES!F:J,5,FALSE),"N/A")</f>
        <v>N/A</v>
      </c>
      <c r="BD606" s="310">
        <v>27.59</v>
      </c>
      <c r="BE606" s="309">
        <v>17.7</v>
      </c>
      <c r="BF606" s="309">
        <v>17.7</v>
      </c>
      <c r="BG606" s="309">
        <v>12.6</v>
      </c>
      <c r="BH606" s="379">
        <f t="shared" si="42"/>
        <v>6.4687181335055993E-2</v>
      </c>
      <c r="BI606" s="303">
        <v>48</v>
      </c>
      <c r="BJ606" s="309" t="s">
        <v>3532</v>
      </c>
      <c r="BK606" s="80" t="s">
        <v>4050</v>
      </c>
      <c r="BL606" s="309" t="s">
        <v>2818</v>
      </c>
      <c r="BM606" s="309" t="s">
        <v>2822</v>
      </c>
      <c r="BN606" s="309" t="s">
        <v>2823</v>
      </c>
      <c r="BO606" s="309" t="s">
        <v>2824</v>
      </c>
      <c r="BP606" s="309"/>
      <c r="BQ606" s="309"/>
      <c r="BR606" s="309"/>
      <c r="BS606" s="309"/>
      <c r="BT606" s="309"/>
      <c r="BU606" s="309"/>
      <c r="BV606" s="309" t="s">
        <v>3557</v>
      </c>
      <c r="BW606" s="309" t="s">
        <v>3558</v>
      </c>
      <c r="BX606" s="309" t="s">
        <v>3559</v>
      </c>
      <c r="BY606" s="309" t="s">
        <v>3560</v>
      </c>
      <c r="BZ606" s="324" t="str">
        <f t="shared" ref="BZ606:BZ622" si="44">CONCATENATE("DISCONTINUED"," ","-"," ",D606,", ",O606,"x",P606,", ",IF(V606="N/A", "", CONCATENATE(V606, "/")),IF(T606&gt;0, CONCATENATE("+",T606), T606),"mm Offset, ",Q606,", ",W606,"mm Centerbore, ",PROPER(Z606), "", IF(BB606="N/A", "", CONCATENATE(", w/ ", BB606)))</f>
        <v>DISCONTINUED - MR304 Double Standard, 15x10, -50mm Offset, 5x4.5, 83mm Centerbore, Matte Black - Machined Lip</v>
      </c>
      <c r="CA606" s="324" t="s">
        <v>3878</v>
      </c>
      <c r="CB606" s="324" t="s">
        <v>3879</v>
      </c>
      <c r="CC606" s="313" t="str">
        <f t="shared" si="41"/>
        <v>STREET (3XX)</v>
      </c>
    </row>
    <row r="607" spans="1:81" s="301" customFormat="1" ht="15.75" customHeight="1">
      <c r="A607" s="22">
        <f t="shared" si="40"/>
        <v>604</v>
      </c>
      <c r="B607" s="99" t="s">
        <v>3051</v>
      </c>
      <c r="C607" s="29" t="s">
        <v>3035</v>
      </c>
      <c r="D607" s="303" t="s">
        <v>3038</v>
      </c>
      <c r="E607" s="304" t="s">
        <v>4968</v>
      </c>
      <c r="F607" s="304" t="s">
        <v>1129</v>
      </c>
      <c r="G607" s="304"/>
      <c r="H607" s="363" t="s">
        <v>3134</v>
      </c>
      <c r="I607" s="336">
        <v>43518</v>
      </c>
      <c r="J607" s="302">
        <v>44299</v>
      </c>
      <c r="K607" s="293" t="s">
        <v>1274</v>
      </c>
      <c r="L607" s="305">
        <v>236.52</v>
      </c>
      <c r="M607" s="295"/>
      <c r="N607" s="295"/>
      <c r="O607" s="303">
        <v>15</v>
      </c>
      <c r="P607" s="8">
        <v>8</v>
      </c>
      <c r="Q607" s="29" t="s">
        <v>1746</v>
      </c>
      <c r="R607" s="303">
        <v>4</v>
      </c>
      <c r="S607" s="303">
        <v>156</v>
      </c>
      <c r="T607" s="306">
        <v>0</v>
      </c>
      <c r="U607" s="331">
        <v>4.4000000000000004</v>
      </c>
      <c r="V607" s="303" t="s">
        <v>193</v>
      </c>
      <c r="W607" s="311">
        <v>131.30000000000001</v>
      </c>
      <c r="X607" s="307">
        <v>20.2</v>
      </c>
      <c r="Y607" s="306">
        <v>1400</v>
      </c>
      <c r="Z607" s="306" t="s">
        <v>5461</v>
      </c>
      <c r="AA607" s="306" t="s">
        <v>2988</v>
      </c>
      <c r="AB607" s="296" t="s">
        <v>4969</v>
      </c>
      <c r="AC607" s="308" t="s">
        <v>3045</v>
      </c>
      <c r="AD607" s="298">
        <f>IFERROR(VLOOKUP(AC607,ACCESSORIES!F:J,5,FALSE),"N/A")</f>
        <v>14.454000000000002</v>
      </c>
      <c r="AE607" s="308" t="s">
        <v>85</v>
      </c>
      <c r="AF607" s="309" t="s">
        <v>3047</v>
      </c>
      <c r="AG607" s="308" t="s">
        <v>85</v>
      </c>
      <c r="AH607" s="308" t="s">
        <v>85</v>
      </c>
      <c r="AI607" s="299" t="str">
        <f>IFERROR(VLOOKUP(AH607,ACCESSORIES!F:J,5,FALSE),"N/A")</f>
        <v>N/A</v>
      </c>
      <c r="AJ607" s="309" t="s">
        <v>266</v>
      </c>
      <c r="AK607" s="309" t="s">
        <v>85</v>
      </c>
      <c r="AL607" s="40" t="str">
        <f>IFERROR(VLOOKUP(AK607,ACCESSORIES!F:J,5,FALSE),"N/A")</f>
        <v>N/A</v>
      </c>
      <c r="AM607" s="309" t="s">
        <v>85</v>
      </c>
      <c r="AN607" s="309">
        <v>13</v>
      </c>
      <c r="AO607" s="309">
        <v>180</v>
      </c>
      <c r="AP607" s="309" t="s">
        <v>3123</v>
      </c>
      <c r="AQ607" s="309">
        <v>25</v>
      </c>
      <c r="AR607" s="309"/>
      <c r="AS607" s="309" t="s">
        <v>3123</v>
      </c>
      <c r="AT607" s="309"/>
      <c r="AU607" s="309">
        <v>166</v>
      </c>
      <c r="AV607" s="309">
        <v>80</v>
      </c>
      <c r="AW607" s="309">
        <v>61</v>
      </c>
      <c r="AX607" s="81"/>
      <c r="AY607" s="309">
        <v>62</v>
      </c>
      <c r="AZ607" s="310" t="s">
        <v>3043</v>
      </c>
      <c r="BA607" s="98" t="str">
        <f>IFERROR(VLOOKUP(AZ607,ACCESSORIES!F:J,5,FALSE),"N/A")</f>
        <v>N/A</v>
      </c>
      <c r="BB607" s="99" t="s">
        <v>3041</v>
      </c>
      <c r="BC607" s="98" t="str">
        <f>IFERROR(VLOOKUP(BB607,ACCESSORIES!F:J,5,FALSE),"N/A")</f>
        <v>N/A</v>
      </c>
      <c r="BD607" s="310">
        <v>23.7</v>
      </c>
      <c r="BE607" s="309">
        <v>16</v>
      </c>
      <c r="BF607" s="309">
        <v>16</v>
      </c>
      <c r="BG607" s="309">
        <v>9</v>
      </c>
      <c r="BH607" s="379">
        <f t="shared" si="42"/>
        <v>3.7755795456000003E-2</v>
      </c>
      <c r="BI607" s="303">
        <v>53</v>
      </c>
      <c r="BJ607" s="309" t="s">
        <v>3532</v>
      </c>
      <c r="BK607" s="80" t="s">
        <v>4050</v>
      </c>
      <c r="BL607" s="309" t="s">
        <v>3109</v>
      </c>
      <c r="BM607" s="309" t="s">
        <v>4063</v>
      </c>
      <c r="BN607" s="309" t="s">
        <v>4057</v>
      </c>
      <c r="BO607" s="309" t="s">
        <v>4058</v>
      </c>
      <c r="BP607" s="309" t="s">
        <v>4064</v>
      </c>
      <c r="BQ607" s="309"/>
      <c r="BR607" s="309"/>
      <c r="BS607" s="309"/>
      <c r="BT607" s="309"/>
      <c r="BU607" s="309"/>
      <c r="BV607" s="309" t="s">
        <v>3978</v>
      </c>
      <c r="BW607" s="309" t="s">
        <v>3977</v>
      </c>
      <c r="BX607" s="309" t="s">
        <v>3980</v>
      </c>
      <c r="BY607" s="309" t="s">
        <v>3979</v>
      </c>
      <c r="BZ607" s="324" t="str">
        <f t="shared" si="44"/>
        <v>DISCONTINUED - GZ803 Casino Beadlock, 15x8, 4+4/0mm Offset, 4x156, 131.3mm Centerbore, Bronze - Matte Black Ring, w/ BH-H2020M</v>
      </c>
      <c r="CA607" s="324" t="s">
        <v>3878</v>
      </c>
      <c r="CB607" s="324" t="s">
        <v>3879</v>
      </c>
      <c r="CC607" s="313" t="str">
        <f t="shared" si="41"/>
        <v>GMZ (8XX)</v>
      </c>
    </row>
    <row r="608" spans="1:81" s="301" customFormat="1" ht="15.75" customHeight="1">
      <c r="A608" s="22">
        <f t="shared" si="40"/>
        <v>605</v>
      </c>
      <c r="B608" s="99" t="s">
        <v>3051</v>
      </c>
      <c r="C608" s="29" t="s">
        <v>3035</v>
      </c>
      <c r="D608" s="303" t="s">
        <v>3038</v>
      </c>
      <c r="E608" s="304" t="s">
        <v>4970</v>
      </c>
      <c r="F608" s="304" t="s">
        <v>1129</v>
      </c>
      <c r="G608" s="304"/>
      <c r="H608" s="363" t="s">
        <v>3135</v>
      </c>
      <c r="I608" s="336">
        <v>43518</v>
      </c>
      <c r="J608" s="302">
        <v>44299</v>
      </c>
      <c r="K608" s="293" t="s">
        <v>1274</v>
      </c>
      <c r="L608" s="305">
        <v>247.32</v>
      </c>
      <c r="M608" s="295"/>
      <c r="N608" s="295"/>
      <c r="O608" s="303">
        <v>15</v>
      </c>
      <c r="P608" s="8">
        <v>10</v>
      </c>
      <c r="Q608" s="29" t="s">
        <v>1745</v>
      </c>
      <c r="R608" s="303">
        <v>4</v>
      </c>
      <c r="S608" s="303">
        <v>136</v>
      </c>
      <c r="T608" s="306">
        <v>0</v>
      </c>
      <c r="U608" s="331">
        <v>5.4</v>
      </c>
      <c r="V608" s="303" t="s">
        <v>201</v>
      </c>
      <c r="W608" s="311">
        <v>110</v>
      </c>
      <c r="X608" s="307">
        <v>22.2</v>
      </c>
      <c r="Y608" s="306">
        <v>1400</v>
      </c>
      <c r="Z608" s="306" t="s">
        <v>5461</v>
      </c>
      <c r="AA608" s="306" t="s">
        <v>2988</v>
      </c>
      <c r="AB608" s="296" t="s">
        <v>4971</v>
      </c>
      <c r="AC608" s="308" t="s">
        <v>3045</v>
      </c>
      <c r="AD608" s="298">
        <f>IFERROR(VLOOKUP(AC608,ACCESSORIES!F:J,5,FALSE),"N/A")</f>
        <v>14.454000000000002</v>
      </c>
      <c r="AE608" s="308" t="s">
        <v>85</v>
      </c>
      <c r="AF608" s="309" t="s">
        <v>3047</v>
      </c>
      <c r="AG608" s="308" t="s">
        <v>85</v>
      </c>
      <c r="AH608" s="308" t="s">
        <v>85</v>
      </c>
      <c r="AI608" s="299" t="str">
        <f>IFERROR(VLOOKUP(AH608,ACCESSORIES!F:J,5,FALSE),"N/A")</f>
        <v>N/A</v>
      </c>
      <c r="AJ608" s="309" t="s">
        <v>266</v>
      </c>
      <c r="AK608" s="309" t="s">
        <v>85</v>
      </c>
      <c r="AL608" s="40" t="str">
        <f>IFERROR(VLOOKUP(AK608,ACCESSORIES!F:J,5,FALSE),"N/A")</f>
        <v>N/A</v>
      </c>
      <c r="AM608" s="309" t="s">
        <v>85</v>
      </c>
      <c r="AN608" s="309">
        <v>13</v>
      </c>
      <c r="AO608" s="309">
        <v>170</v>
      </c>
      <c r="AP608" s="309">
        <v>11</v>
      </c>
      <c r="AQ608" s="309">
        <v>25</v>
      </c>
      <c r="AR608" s="309"/>
      <c r="AS608" s="309" t="s">
        <v>3123</v>
      </c>
      <c r="AT608" s="309"/>
      <c r="AU608" s="309">
        <v>166</v>
      </c>
      <c r="AV608" s="309">
        <v>80</v>
      </c>
      <c r="AW608" s="309">
        <v>61</v>
      </c>
      <c r="AX608" s="81"/>
      <c r="AY608" s="309">
        <v>87</v>
      </c>
      <c r="AZ608" s="310" t="s">
        <v>3043</v>
      </c>
      <c r="BA608" s="98" t="str">
        <f>IFERROR(VLOOKUP(AZ608,ACCESSORIES!F:J,5,FALSE),"N/A")</f>
        <v>N/A</v>
      </c>
      <c r="BB608" s="99" t="s">
        <v>3041</v>
      </c>
      <c r="BC608" s="98" t="str">
        <f>IFERROR(VLOOKUP(BB608,ACCESSORIES!F:J,5,FALSE),"N/A")</f>
        <v>N/A</v>
      </c>
      <c r="BD608" s="310">
        <v>25.7</v>
      </c>
      <c r="BE608" s="309">
        <v>16</v>
      </c>
      <c r="BF608" s="309">
        <v>16</v>
      </c>
      <c r="BG608" s="309">
        <v>11</v>
      </c>
      <c r="BH608" s="379">
        <f t="shared" si="42"/>
        <v>4.6145972223999993E-2</v>
      </c>
      <c r="BI608" s="303">
        <v>53</v>
      </c>
      <c r="BJ608" s="309" t="s">
        <v>3532</v>
      </c>
      <c r="BK608" s="80" t="s">
        <v>4050</v>
      </c>
      <c r="BL608" s="309" t="s">
        <v>3109</v>
      </c>
      <c r="BM608" s="309" t="s">
        <v>4063</v>
      </c>
      <c r="BN608" s="309" t="s">
        <v>4057</v>
      </c>
      <c r="BO608" s="309" t="s">
        <v>4058</v>
      </c>
      <c r="BP608" s="309" t="s">
        <v>4064</v>
      </c>
      <c r="BQ608" s="309"/>
      <c r="BR608" s="309"/>
      <c r="BS608" s="309"/>
      <c r="BT608" s="309"/>
      <c r="BU608" s="309"/>
      <c r="BV608" s="309" t="s">
        <v>3978</v>
      </c>
      <c r="BW608" s="309" t="s">
        <v>3977</v>
      </c>
      <c r="BX608" s="309" t="s">
        <v>3980</v>
      </c>
      <c r="BY608" s="309" t="s">
        <v>3979</v>
      </c>
      <c r="BZ608" s="324" t="str">
        <f t="shared" si="44"/>
        <v>DISCONTINUED - GZ803 Casino Beadlock, 15x10, 5+5/0mm Offset, 4x136, 110mm Centerbore, Bronze - Matte Black Ring, w/ BH-H2020M</v>
      </c>
      <c r="CA608" s="324" t="s">
        <v>3878</v>
      </c>
      <c r="CB608" s="324" t="s">
        <v>3879</v>
      </c>
      <c r="CC608" s="313" t="str">
        <f t="shared" si="41"/>
        <v>GMZ (8XX)</v>
      </c>
    </row>
    <row r="609" spans="1:81" s="301" customFormat="1" ht="15.75" customHeight="1">
      <c r="A609" s="22">
        <f t="shared" si="40"/>
        <v>606</v>
      </c>
      <c r="B609" s="99" t="s">
        <v>3051</v>
      </c>
      <c r="C609" s="29" t="s">
        <v>3035</v>
      </c>
      <c r="D609" s="303" t="s">
        <v>3039</v>
      </c>
      <c r="E609" s="304" t="s">
        <v>4972</v>
      </c>
      <c r="F609" s="304"/>
      <c r="G609" s="304"/>
      <c r="H609" s="363" t="s">
        <v>3138</v>
      </c>
      <c r="I609" s="336">
        <v>43542</v>
      </c>
      <c r="J609" s="302">
        <v>44299</v>
      </c>
      <c r="K609" s="293" t="s">
        <v>1274</v>
      </c>
      <c r="L609" s="305">
        <v>128.52000000000001</v>
      </c>
      <c r="M609" s="295"/>
      <c r="N609" s="295"/>
      <c r="O609" s="303">
        <v>14</v>
      </c>
      <c r="P609" s="8">
        <v>8</v>
      </c>
      <c r="Q609" s="29" t="s">
        <v>1745</v>
      </c>
      <c r="R609" s="303">
        <v>4</v>
      </c>
      <c r="S609" s="303">
        <v>136</v>
      </c>
      <c r="T609" s="306">
        <v>0</v>
      </c>
      <c r="U609" s="331">
        <v>4.4000000000000004</v>
      </c>
      <c r="V609" s="303" t="s">
        <v>3034</v>
      </c>
      <c r="W609" s="311">
        <v>110</v>
      </c>
      <c r="X609" s="307">
        <v>13.5</v>
      </c>
      <c r="Y609" s="306">
        <v>1000</v>
      </c>
      <c r="Z609" s="306" t="s">
        <v>4462</v>
      </c>
      <c r="AA609" s="306" t="s">
        <v>2988</v>
      </c>
      <c r="AB609" s="296" t="s">
        <v>4973</v>
      </c>
      <c r="AC609" s="308" t="s">
        <v>3045</v>
      </c>
      <c r="AD609" s="298">
        <f>IFERROR(VLOOKUP(AC609,ACCESSORIES!F:J,5,FALSE),"N/A")</f>
        <v>14.454000000000002</v>
      </c>
      <c r="AE609" s="308" t="s">
        <v>85</v>
      </c>
      <c r="AF609" s="309" t="s">
        <v>3047</v>
      </c>
      <c r="AG609" s="308" t="s">
        <v>85</v>
      </c>
      <c r="AH609" s="308" t="s">
        <v>85</v>
      </c>
      <c r="AI609" s="299" t="str">
        <f>IFERROR(VLOOKUP(AH609,ACCESSORIES!F:J,5,FALSE),"N/A")</f>
        <v>N/A</v>
      </c>
      <c r="AJ609" s="309" t="s">
        <v>3029</v>
      </c>
      <c r="AK609" s="309" t="s">
        <v>3030</v>
      </c>
      <c r="AL609" s="40" t="str">
        <f>IFERROR(VLOOKUP(AK609,ACCESSORIES!F:J,5,FALSE),"N/A")</f>
        <v>N/A</v>
      </c>
      <c r="AM609" s="309" t="s">
        <v>3030</v>
      </c>
      <c r="AN609" s="309">
        <v>13</v>
      </c>
      <c r="AO609" s="309">
        <v>170</v>
      </c>
      <c r="AP609" s="309">
        <v>9</v>
      </c>
      <c r="AQ609" s="309">
        <v>17</v>
      </c>
      <c r="AR609" s="309"/>
      <c r="AS609" s="309" t="s">
        <v>3031</v>
      </c>
      <c r="AT609" s="309"/>
      <c r="AU609" s="309">
        <v>164</v>
      </c>
      <c r="AV609" s="309">
        <v>80</v>
      </c>
      <c r="AW609" s="309">
        <v>48</v>
      </c>
      <c r="AX609" s="81"/>
      <c r="AY609" s="309">
        <v>57</v>
      </c>
      <c r="AZ609" s="310" t="s">
        <v>85</v>
      </c>
      <c r="BA609" s="98" t="str">
        <f>IFERROR(VLOOKUP(AZ609,ACCESSORIES!F:J,5,FALSE),"N/A")</f>
        <v>N/A</v>
      </c>
      <c r="BB609" s="99" t="s">
        <v>85</v>
      </c>
      <c r="BC609" s="98" t="str">
        <f>IFERROR(VLOOKUP(BB609,ACCESSORIES!F:J,5,FALSE),"N/A")</f>
        <v>N/A</v>
      </c>
      <c r="BD609" s="310">
        <v>17</v>
      </c>
      <c r="BE609" s="309">
        <v>16</v>
      </c>
      <c r="BF609" s="309">
        <v>16</v>
      </c>
      <c r="BG609" s="309">
        <v>9</v>
      </c>
      <c r="BH609" s="379">
        <f t="shared" si="42"/>
        <v>3.7755795456000003E-2</v>
      </c>
      <c r="BI609" s="303">
        <v>57</v>
      </c>
      <c r="BJ609" s="309" t="s">
        <v>3532</v>
      </c>
      <c r="BK609" s="80" t="s">
        <v>4050</v>
      </c>
      <c r="BL609" s="309" t="s">
        <v>3109</v>
      </c>
      <c r="BM609" s="309" t="s">
        <v>4061</v>
      </c>
      <c r="BN609" s="309" t="s">
        <v>4057</v>
      </c>
      <c r="BO609" s="309" t="s">
        <v>4058</v>
      </c>
      <c r="BP609" s="309" t="s">
        <v>4062</v>
      </c>
      <c r="BQ609" s="309"/>
      <c r="BR609" s="309"/>
      <c r="BS609" s="309"/>
      <c r="BT609" s="309"/>
      <c r="BU609" s="309"/>
      <c r="BV609" s="309" t="s">
        <v>3986</v>
      </c>
      <c r="BW609" s="309" t="s">
        <v>3985</v>
      </c>
      <c r="BX609" s="309" t="s">
        <v>3988</v>
      </c>
      <c r="BY609" s="309" t="s">
        <v>3987</v>
      </c>
      <c r="BZ609" s="324" t="str">
        <f t="shared" si="44"/>
        <v>DISCONTINUED - GZ804 Casino, 14x8, 4+4/0mm Offset, 4x136, 110mm Centerbore, Bronze</v>
      </c>
      <c r="CA609" s="324" t="s">
        <v>3878</v>
      </c>
      <c r="CB609" s="324" t="s">
        <v>3879</v>
      </c>
      <c r="CC609" s="313" t="str">
        <f t="shared" si="41"/>
        <v>GMZ (8XX)</v>
      </c>
    </row>
    <row r="610" spans="1:81" s="301" customFormat="1" ht="15.75" customHeight="1">
      <c r="A610" s="22">
        <f t="shared" si="40"/>
        <v>607</v>
      </c>
      <c r="B610" s="99" t="s">
        <v>3051</v>
      </c>
      <c r="C610" s="29" t="s">
        <v>3035</v>
      </c>
      <c r="D610" s="303" t="s">
        <v>3039</v>
      </c>
      <c r="E610" s="304" t="s">
        <v>4974</v>
      </c>
      <c r="F610" s="304"/>
      <c r="G610" s="304"/>
      <c r="H610" s="363" t="s">
        <v>3139</v>
      </c>
      <c r="I610" s="336">
        <v>43542</v>
      </c>
      <c r="J610" s="302">
        <v>44299</v>
      </c>
      <c r="K610" s="293" t="s">
        <v>1274</v>
      </c>
      <c r="L610" s="305">
        <v>128.52000000000001</v>
      </c>
      <c r="M610" s="295"/>
      <c r="N610" s="295"/>
      <c r="O610" s="303">
        <v>14</v>
      </c>
      <c r="P610" s="8">
        <v>8</v>
      </c>
      <c r="Q610" s="29" t="s">
        <v>1746</v>
      </c>
      <c r="R610" s="303">
        <v>4</v>
      </c>
      <c r="S610" s="303">
        <v>156</v>
      </c>
      <c r="T610" s="306">
        <v>0</v>
      </c>
      <c r="U610" s="331">
        <v>4.4000000000000004</v>
      </c>
      <c r="V610" s="303" t="s">
        <v>3034</v>
      </c>
      <c r="W610" s="311">
        <v>131.30000000000001</v>
      </c>
      <c r="X610" s="307">
        <v>13.5</v>
      </c>
      <c r="Y610" s="306">
        <v>1000</v>
      </c>
      <c r="Z610" s="306" t="s">
        <v>4462</v>
      </c>
      <c r="AA610" s="306" t="s">
        <v>2988</v>
      </c>
      <c r="AB610" s="296" t="s">
        <v>4975</v>
      </c>
      <c r="AC610" s="308" t="s">
        <v>3045</v>
      </c>
      <c r="AD610" s="298">
        <f>IFERROR(VLOOKUP(AC610,ACCESSORIES!F:J,5,FALSE),"N/A")</f>
        <v>14.454000000000002</v>
      </c>
      <c r="AE610" s="308" t="s">
        <v>85</v>
      </c>
      <c r="AF610" s="309" t="s">
        <v>3047</v>
      </c>
      <c r="AG610" s="308" t="s">
        <v>85</v>
      </c>
      <c r="AH610" s="308" t="s">
        <v>85</v>
      </c>
      <c r="AI610" s="299" t="str">
        <f>IFERROR(VLOOKUP(AH610,ACCESSORIES!F:J,5,FALSE),"N/A")</f>
        <v>N/A</v>
      </c>
      <c r="AJ610" s="309" t="s">
        <v>3029</v>
      </c>
      <c r="AK610" s="309" t="s">
        <v>3030</v>
      </c>
      <c r="AL610" s="40" t="str">
        <f>IFERROR(VLOOKUP(AK610,ACCESSORIES!F:J,5,FALSE),"N/A")</f>
        <v>N/A</v>
      </c>
      <c r="AM610" s="309" t="s">
        <v>3030</v>
      </c>
      <c r="AN610" s="309">
        <v>13</v>
      </c>
      <c r="AO610" s="309">
        <v>180</v>
      </c>
      <c r="AP610" s="309" t="s">
        <v>3031</v>
      </c>
      <c r="AQ610" s="309">
        <v>15</v>
      </c>
      <c r="AR610" s="309"/>
      <c r="AS610" s="309" t="s">
        <v>3031</v>
      </c>
      <c r="AT610" s="309"/>
      <c r="AU610" s="309">
        <v>164</v>
      </c>
      <c r="AV610" s="309">
        <v>80</v>
      </c>
      <c r="AW610" s="309">
        <v>46</v>
      </c>
      <c r="AX610" s="81"/>
      <c r="AY610" s="309">
        <v>57</v>
      </c>
      <c r="AZ610" s="310" t="s">
        <v>85</v>
      </c>
      <c r="BA610" s="98" t="str">
        <f>IFERROR(VLOOKUP(AZ610,ACCESSORIES!F:J,5,FALSE),"N/A")</f>
        <v>N/A</v>
      </c>
      <c r="BB610" s="99" t="s">
        <v>85</v>
      </c>
      <c r="BC610" s="98" t="str">
        <f>IFERROR(VLOOKUP(BB610,ACCESSORIES!F:J,5,FALSE),"N/A")</f>
        <v>N/A</v>
      </c>
      <c r="BD610" s="310">
        <v>17</v>
      </c>
      <c r="BE610" s="309">
        <v>16</v>
      </c>
      <c r="BF610" s="309">
        <v>16</v>
      </c>
      <c r="BG610" s="309">
        <v>9</v>
      </c>
      <c r="BH610" s="379">
        <f t="shared" si="42"/>
        <v>3.7755795456000003E-2</v>
      </c>
      <c r="BI610" s="303">
        <v>57</v>
      </c>
      <c r="BJ610" s="309" t="s">
        <v>3532</v>
      </c>
      <c r="BK610" s="80" t="s">
        <v>4050</v>
      </c>
      <c r="BL610" s="309" t="s">
        <v>3109</v>
      </c>
      <c r="BM610" s="309" t="s">
        <v>4061</v>
      </c>
      <c r="BN610" s="309" t="s">
        <v>4057</v>
      </c>
      <c r="BO610" s="309" t="s">
        <v>4058</v>
      </c>
      <c r="BP610" s="309" t="s">
        <v>4062</v>
      </c>
      <c r="BQ610" s="309"/>
      <c r="BR610" s="309"/>
      <c r="BS610" s="309"/>
      <c r="BT610" s="309"/>
      <c r="BU610" s="309"/>
      <c r="BV610" s="309" t="s">
        <v>3986</v>
      </c>
      <c r="BW610" s="309" t="s">
        <v>3985</v>
      </c>
      <c r="BX610" s="309" t="s">
        <v>3988</v>
      </c>
      <c r="BY610" s="309" t="s">
        <v>3987</v>
      </c>
      <c r="BZ610" s="324" t="str">
        <f t="shared" si="44"/>
        <v>DISCONTINUED - GZ804 Casino, 14x8, 4+4/0mm Offset, 4x156, 131.3mm Centerbore, Bronze</v>
      </c>
      <c r="CA610" s="324" t="s">
        <v>3878</v>
      </c>
      <c r="CB610" s="324" t="s">
        <v>3879</v>
      </c>
      <c r="CC610" s="313" t="str">
        <f t="shared" si="41"/>
        <v>GMZ (8XX)</v>
      </c>
    </row>
    <row r="611" spans="1:81" s="301" customFormat="1" ht="15.75" customHeight="1">
      <c r="A611" s="22">
        <f t="shared" si="40"/>
        <v>608</v>
      </c>
      <c r="B611" s="99" t="s">
        <v>3051</v>
      </c>
      <c r="C611" s="29" t="s">
        <v>3035</v>
      </c>
      <c r="D611" s="303" t="s">
        <v>3324</v>
      </c>
      <c r="E611" s="304" t="s">
        <v>4976</v>
      </c>
      <c r="F611" s="304" t="s">
        <v>1129</v>
      </c>
      <c r="G611" s="304"/>
      <c r="H611" s="363" t="s">
        <v>3249</v>
      </c>
      <c r="I611" s="336">
        <v>43605</v>
      </c>
      <c r="J611" s="302">
        <v>44299</v>
      </c>
      <c r="K611" s="293" t="s">
        <v>1274</v>
      </c>
      <c r="L611" s="305">
        <v>193.32</v>
      </c>
      <c r="M611" s="295"/>
      <c r="N611" s="295"/>
      <c r="O611" s="303">
        <v>14</v>
      </c>
      <c r="P611" s="8">
        <v>8</v>
      </c>
      <c r="Q611" s="29" t="s">
        <v>1745</v>
      </c>
      <c r="R611" s="303">
        <v>4</v>
      </c>
      <c r="S611" s="303">
        <v>136</v>
      </c>
      <c r="T611" s="306">
        <v>0</v>
      </c>
      <c r="U611" s="331">
        <v>4.4000000000000004</v>
      </c>
      <c r="V611" s="303" t="s">
        <v>193</v>
      </c>
      <c r="W611" s="311">
        <v>110</v>
      </c>
      <c r="X611" s="307">
        <v>18.100000000000001</v>
      </c>
      <c r="Y611" s="306">
        <v>1200</v>
      </c>
      <c r="Z611" s="306" t="s">
        <v>2294</v>
      </c>
      <c r="AA611" s="306" t="s">
        <v>2987</v>
      </c>
      <c r="AB611" s="296" t="s">
        <v>4973</v>
      </c>
      <c r="AC611" s="308" t="s">
        <v>3045</v>
      </c>
      <c r="AD611" s="298">
        <f>IFERROR(VLOOKUP(AC611,ACCESSORIES!F:J,5,FALSE),"N/A")</f>
        <v>14.454000000000002</v>
      </c>
      <c r="AE611" s="308" t="s">
        <v>85</v>
      </c>
      <c r="AF611" s="309" t="s">
        <v>3047</v>
      </c>
      <c r="AG611" s="308" t="s">
        <v>85</v>
      </c>
      <c r="AH611" s="308" t="s">
        <v>85</v>
      </c>
      <c r="AI611" s="299" t="str">
        <f>IFERROR(VLOOKUP(AH611,ACCESSORIES!F:J,5,FALSE),"N/A")</f>
        <v>N/A</v>
      </c>
      <c r="AJ611" s="309" t="s">
        <v>266</v>
      </c>
      <c r="AK611" s="309" t="s">
        <v>85</v>
      </c>
      <c r="AL611" s="40" t="str">
        <f>IFERROR(VLOOKUP(AK611,ACCESSORIES!F:J,5,FALSE),"N/A")</f>
        <v>N/A</v>
      </c>
      <c r="AM611" s="309" t="s">
        <v>85</v>
      </c>
      <c r="AN611" s="309">
        <v>14</v>
      </c>
      <c r="AO611" s="309">
        <v>170</v>
      </c>
      <c r="AP611" s="309">
        <v>3</v>
      </c>
      <c r="AQ611" s="309">
        <v>5</v>
      </c>
      <c r="AR611" s="309"/>
      <c r="AS611" s="309">
        <v>17</v>
      </c>
      <c r="AT611" s="309"/>
      <c r="AU611" s="309">
        <v>164</v>
      </c>
      <c r="AV611" s="309">
        <v>81.8</v>
      </c>
      <c r="AW611" s="309">
        <v>45</v>
      </c>
      <c r="AX611" s="81"/>
      <c r="AY611" s="309">
        <v>63</v>
      </c>
      <c r="AZ611" s="310" t="s">
        <v>3042</v>
      </c>
      <c r="BA611" s="98" t="str">
        <f>IFERROR(VLOOKUP(AZ611,ACCESSORIES!F:J,5,FALSE),"N/A")</f>
        <v>N/A</v>
      </c>
      <c r="BB611" s="99" t="s">
        <v>3041</v>
      </c>
      <c r="BC611" s="98" t="str">
        <f>IFERROR(VLOOKUP(BB611,ACCESSORIES!F:J,5,FALSE),"N/A")</f>
        <v>N/A</v>
      </c>
      <c r="BD611" s="310">
        <v>21.6</v>
      </c>
      <c r="BE611" s="309">
        <v>16</v>
      </c>
      <c r="BF611" s="309">
        <v>16</v>
      </c>
      <c r="BG611" s="309">
        <v>9</v>
      </c>
      <c r="BH611" s="379">
        <f t="shared" si="42"/>
        <v>3.7755795456000003E-2</v>
      </c>
      <c r="BI611" s="303">
        <v>57</v>
      </c>
      <c r="BJ611" s="309" t="s">
        <v>3532</v>
      </c>
      <c r="BK611" s="80" t="s">
        <v>4050</v>
      </c>
      <c r="BL611" s="309" t="s">
        <v>4055</v>
      </c>
      <c r="BM611" s="309" t="s">
        <v>4054</v>
      </c>
      <c r="BN611" s="309" t="s">
        <v>4056</v>
      </c>
      <c r="BO611" s="309" t="s">
        <v>4057</v>
      </c>
      <c r="BP611" s="309" t="s">
        <v>4058</v>
      </c>
      <c r="BQ611" s="309" t="s">
        <v>4053</v>
      </c>
      <c r="BR611" s="309"/>
      <c r="BS611" s="309"/>
      <c r="BT611" s="309"/>
      <c r="BU611" s="309"/>
      <c r="BV611" s="309" t="s">
        <v>4218</v>
      </c>
      <c r="BW611" s="309" t="s">
        <v>4217</v>
      </c>
      <c r="BX611" s="309" t="s">
        <v>4219</v>
      </c>
      <c r="BY611" s="309" t="s">
        <v>4220</v>
      </c>
      <c r="BZ611" s="324" t="str">
        <f t="shared" si="44"/>
        <v>DISCONTINUED - GZ807 Podium, 14x8, 4+4/0mm Offset, 4x136, 110mm Centerbore, Matte Black, w/ BH-H2020M</v>
      </c>
      <c r="CA611" s="324" t="s">
        <v>3878</v>
      </c>
      <c r="CB611" s="324" t="s">
        <v>3879</v>
      </c>
      <c r="CC611" s="313" t="str">
        <f t="shared" si="41"/>
        <v>GMZ (8XX)</v>
      </c>
    </row>
    <row r="612" spans="1:81" s="301" customFormat="1" ht="15.75" customHeight="1">
      <c r="A612" s="22">
        <f t="shared" si="40"/>
        <v>609</v>
      </c>
      <c r="B612" s="99" t="s">
        <v>3051</v>
      </c>
      <c r="C612" s="29" t="s">
        <v>3035</v>
      </c>
      <c r="D612" s="303" t="s">
        <v>3324</v>
      </c>
      <c r="E612" s="304" t="s">
        <v>4977</v>
      </c>
      <c r="F612" s="304" t="s">
        <v>1129</v>
      </c>
      <c r="G612" s="304"/>
      <c r="H612" s="363" t="s">
        <v>3251</v>
      </c>
      <c r="I612" s="336">
        <v>43605</v>
      </c>
      <c r="J612" s="302">
        <v>44299</v>
      </c>
      <c r="K612" s="293" t="s">
        <v>1274</v>
      </c>
      <c r="L612" s="305">
        <v>199</v>
      </c>
      <c r="M612" s="295"/>
      <c r="N612" s="295"/>
      <c r="O612" s="303">
        <v>14</v>
      </c>
      <c r="P612" s="8">
        <v>10</v>
      </c>
      <c r="Q612" s="29" t="s">
        <v>1745</v>
      </c>
      <c r="R612" s="303">
        <v>4</v>
      </c>
      <c r="S612" s="303">
        <v>136</v>
      </c>
      <c r="T612" s="306">
        <v>0</v>
      </c>
      <c r="U612" s="331">
        <v>5.4</v>
      </c>
      <c r="V612" s="303" t="s">
        <v>201</v>
      </c>
      <c r="W612" s="311">
        <v>110</v>
      </c>
      <c r="X612" s="307">
        <v>19.5</v>
      </c>
      <c r="Y612" s="306">
        <v>1200</v>
      </c>
      <c r="Z612" s="306" t="s">
        <v>2294</v>
      </c>
      <c r="AA612" s="306" t="s">
        <v>2987</v>
      </c>
      <c r="AB612" s="296" t="s">
        <v>4978</v>
      </c>
      <c r="AC612" s="308" t="s">
        <v>3045</v>
      </c>
      <c r="AD612" s="298">
        <f>IFERROR(VLOOKUP(AC612,ACCESSORIES!F:J,5,FALSE),"N/A")</f>
        <v>14.454000000000002</v>
      </c>
      <c r="AE612" s="308" t="s">
        <v>85</v>
      </c>
      <c r="AF612" s="309" t="s">
        <v>3047</v>
      </c>
      <c r="AG612" s="308" t="s">
        <v>85</v>
      </c>
      <c r="AH612" s="308" t="s">
        <v>85</v>
      </c>
      <c r="AI612" s="299" t="str">
        <f>IFERROR(VLOOKUP(AH612,ACCESSORIES!F:J,5,FALSE),"N/A")</f>
        <v>N/A</v>
      </c>
      <c r="AJ612" s="309" t="s">
        <v>266</v>
      </c>
      <c r="AK612" s="309" t="s">
        <v>85</v>
      </c>
      <c r="AL612" s="40" t="str">
        <f>IFERROR(VLOOKUP(AK612,ACCESSORIES!F:J,5,FALSE),"N/A")</f>
        <v>N/A</v>
      </c>
      <c r="AM612" s="309" t="s">
        <v>85</v>
      </c>
      <c r="AN612" s="309">
        <v>14</v>
      </c>
      <c r="AO612" s="309">
        <v>170</v>
      </c>
      <c r="AP612" s="309">
        <v>3</v>
      </c>
      <c r="AQ612" s="309">
        <v>17</v>
      </c>
      <c r="AR612" s="309"/>
      <c r="AS612" s="309">
        <v>5</v>
      </c>
      <c r="AT612" s="309"/>
      <c r="AU612" s="309">
        <v>161</v>
      </c>
      <c r="AV612" s="309">
        <v>81.8</v>
      </c>
      <c r="AW612" s="309">
        <v>45</v>
      </c>
      <c r="AX612" s="81"/>
      <c r="AY612" s="309">
        <v>88</v>
      </c>
      <c r="AZ612" s="310" t="s">
        <v>3042</v>
      </c>
      <c r="BA612" s="98" t="str">
        <f>IFERROR(VLOOKUP(AZ612,ACCESSORIES!F:J,5,FALSE),"N/A")</f>
        <v>N/A</v>
      </c>
      <c r="BB612" s="99" t="s">
        <v>3041</v>
      </c>
      <c r="BC612" s="98" t="str">
        <f>IFERROR(VLOOKUP(BB612,ACCESSORIES!F:J,5,FALSE),"N/A")</f>
        <v>N/A</v>
      </c>
      <c r="BD612" s="310">
        <v>23</v>
      </c>
      <c r="BE612" s="309">
        <v>15</v>
      </c>
      <c r="BF612" s="309">
        <v>15</v>
      </c>
      <c r="BG612" s="309">
        <v>11</v>
      </c>
      <c r="BH612" s="379">
        <f t="shared" si="42"/>
        <v>4.0557983399999997E-2</v>
      </c>
      <c r="BI612" s="303">
        <v>57</v>
      </c>
      <c r="BJ612" s="309" t="s">
        <v>3532</v>
      </c>
      <c r="BK612" s="80" t="s">
        <v>4050</v>
      </c>
      <c r="BL612" s="309" t="s">
        <v>4055</v>
      </c>
      <c r="BM612" s="309" t="s">
        <v>4054</v>
      </c>
      <c r="BN612" s="309" t="s">
        <v>4056</v>
      </c>
      <c r="BO612" s="309" t="s">
        <v>4057</v>
      </c>
      <c r="BP612" s="309" t="s">
        <v>4058</v>
      </c>
      <c r="BQ612" s="309" t="s">
        <v>4053</v>
      </c>
      <c r="BR612" s="309"/>
      <c r="BS612" s="309"/>
      <c r="BT612" s="309"/>
      <c r="BU612" s="309"/>
      <c r="BV612" s="309" t="s">
        <v>4218</v>
      </c>
      <c r="BW612" s="309" t="s">
        <v>4217</v>
      </c>
      <c r="BX612" s="309" t="s">
        <v>4219</v>
      </c>
      <c r="BY612" s="309" t="s">
        <v>4220</v>
      </c>
      <c r="BZ612" s="324" t="str">
        <f t="shared" si="44"/>
        <v>DISCONTINUED - GZ807 Podium, 14x10, 5+5/0mm Offset, 4x136, 110mm Centerbore, Matte Black, w/ BH-H2020M</v>
      </c>
      <c r="CA612" s="324" t="s">
        <v>3878</v>
      </c>
      <c r="CB612" s="324" t="s">
        <v>3879</v>
      </c>
      <c r="CC612" s="313" t="str">
        <f t="shared" si="41"/>
        <v>GMZ (8XX)</v>
      </c>
    </row>
    <row r="613" spans="1:81" s="301" customFormat="1" ht="15.75" customHeight="1">
      <c r="A613" s="22">
        <f t="shared" si="40"/>
        <v>610</v>
      </c>
      <c r="B613" s="99" t="s">
        <v>84</v>
      </c>
      <c r="C613" s="29" t="s">
        <v>1072</v>
      </c>
      <c r="D613" s="303" t="s">
        <v>2103</v>
      </c>
      <c r="E613" s="304" t="s">
        <v>4988</v>
      </c>
      <c r="F613" s="304"/>
      <c r="G613" s="304"/>
      <c r="H613" s="363" t="s">
        <v>2114</v>
      </c>
      <c r="I613" s="336">
        <v>43340</v>
      </c>
      <c r="J613" s="302">
        <v>44299</v>
      </c>
      <c r="K613" s="293" t="s">
        <v>1274</v>
      </c>
      <c r="L613" s="305">
        <v>360.03</v>
      </c>
      <c r="M613" s="295"/>
      <c r="N613" s="295"/>
      <c r="O613" s="303">
        <v>17</v>
      </c>
      <c r="P613" s="8">
        <v>8.5</v>
      </c>
      <c r="Q613" s="29" t="s">
        <v>1760</v>
      </c>
      <c r="R613" s="303">
        <v>6</v>
      </c>
      <c r="S613" s="303">
        <v>135</v>
      </c>
      <c r="T613" s="306">
        <v>25</v>
      </c>
      <c r="U613" s="331">
        <v>5.8</v>
      </c>
      <c r="V613" s="303" t="s">
        <v>85</v>
      </c>
      <c r="W613" s="311">
        <v>87</v>
      </c>
      <c r="X613" s="307">
        <v>23.5</v>
      </c>
      <c r="Y613" s="306">
        <v>2650</v>
      </c>
      <c r="Z613" s="306" t="s">
        <v>2294</v>
      </c>
      <c r="AA613" s="306" t="s">
        <v>2987</v>
      </c>
      <c r="AB613" s="296" t="s">
        <v>4762</v>
      </c>
      <c r="AC613" s="308" t="s">
        <v>4815</v>
      </c>
      <c r="AD613" s="298">
        <f>IFERROR(VLOOKUP(AC613,ACCESSORIES!F:J,5,FALSE),"N/A")</f>
        <v>22</v>
      </c>
      <c r="AE613" s="308" t="s">
        <v>85</v>
      </c>
      <c r="AF613" s="309" t="s">
        <v>85</v>
      </c>
      <c r="AG613" s="308" t="s">
        <v>85</v>
      </c>
      <c r="AH613" s="308" t="s">
        <v>85</v>
      </c>
      <c r="AI613" s="299" t="str">
        <f>IFERROR(VLOOKUP(AH613,ACCESSORIES!F:J,5,FALSE),"N/A")</f>
        <v>N/A</v>
      </c>
      <c r="AJ613" s="309" t="s">
        <v>266</v>
      </c>
      <c r="AK613" s="309" t="s">
        <v>85</v>
      </c>
      <c r="AL613" s="40" t="str">
        <f>IFERROR(VLOOKUP(AK613,ACCESSORIES!F:J,5,FALSE),"N/A")</f>
        <v>N/A</v>
      </c>
      <c r="AM613" s="309" t="s">
        <v>85</v>
      </c>
      <c r="AN613" s="309">
        <v>16</v>
      </c>
      <c r="AO613" s="309">
        <v>170</v>
      </c>
      <c r="AP613" s="309">
        <v>6</v>
      </c>
      <c r="AQ613" s="309">
        <v>19</v>
      </c>
      <c r="AR613" s="309">
        <v>38</v>
      </c>
      <c r="AS613" s="309">
        <v>47</v>
      </c>
      <c r="AT613" s="309">
        <v>210</v>
      </c>
      <c r="AU613" s="309">
        <v>208</v>
      </c>
      <c r="AV613" s="309">
        <v>87</v>
      </c>
      <c r="AW613" s="309">
        <v>35</v>
      </c>
      <c r="AX613" s="81"/>
      <c r="AY613" s="309">
        <v>35</v>
      </c>
      <c r="AZ613" s="310" t="s">
        <v>85</v>
      </c>
      <c r="BA613" s="98" t="str">
        <f>IFERROR(VLOOKUP(AZ613,ACCESSORIES!F:J,5,FALSE),"N/A")</f>
        <v>N/A</v>
      </c>
      <c r="BB613" s="99" t="s">
        <v>85</v>
      </c>
      <c r="BC613" s="98" t="str">
        <f>IFERROR(VLOOKUP(BB613,ACCESSORIES!F:J,5,FALSE),"N/A")</f>
        <v>N/A</v>
      </c>
      <c r="BD613" s="310">
        <v>27</v>
      </c>
      <c r="BE613" s="309">
        <v>19.7</v>
      </c>
      <c r="BF613" s="309">
        <v>19.7</v>
      </c>
      <c r="BG613" s="309">
        <v>11</v>
      </c>
      <c r="BH613" s="379">
        <f t="shared" si="42"/>
        <v>6.995621234535998E-2</v>
      </c>
      <c r="BI613" s="303">
        <v>36</v>
      </c>
      <c r="BJ613" s="309" t="s">
        <v>3532</v>
      </c>
      <c r="BK613" s="80" t="s">
        <v>4050</v>
      </c>
      <c r="BL613" s="309" t="s">
        <v>2818</v>
      </c>
      <c r="BM613" s="309" t="s">
        <v>2834</v>
      </c>
      <c r="BN613" s="309" t="s">
        <v>2835</v>
      </c>
      <c r="BO613" s="309" t="s">
        <v>2836</v>
      </c>
      <c r="BP613" s="309" t="s">
        <v>2837</v>
      </c>
      <c r="BQ613" s="309" t="s">
        <v>2838</v>
      </c>
      <c r="BR613" s="309" t="s">
        <v>2839</v>
      </c>
      <c r="BS613" s="309"/>
      <c r="BT613" s="309"/>
      <c r="BU613" s="309"/>
      <c r="BV613" s="309" t="s">
        <v>3677</v>
      </c>
      <c r="BW613" s="309" t="s">
        <v>3678</v>
      </c>
      <c r="BX613" s="309" t="s">
        <v>3679</v>
      </c>
      <c r="BY613" s="309" t="s">
        <v>3680</v>
      </c>
      <c r="BZ613" s="324" t="str">
        <f t="shared" si="44"/>
        <v>DISCONTINUED - MR313, 17x8.5, +25mm Offset, 6x135, 87mm Centerbore, Matte Black</v>
      </c>
      <c r="CA613" s="324" t="s">
        <v>3878</v>
      </c>
      <c r="CB613" s="324" t="s">
        <v>3879</v>
      </c>
      <c r="CC613" s="313" t="str">
        <f t="shared" si="41"/>
        <v>STREET (3XX)</v>
      </c>
    </row>
    <row r="614" spans="1:81" s="301" customFormat="1" ht="15.75" customHeight="1">
      <c r="A614" s="22">
        <f t="shared" si="40"/>
        <v>611</v>
      </c>
      <c r="B614" s="99" t="s">
        <v>3051</v>
      </c>
      <c r="C614" s="29" t="s">
        <v>3035</v>
      </c>
      <c r="D614" s="303" t="s">
        <v>3036</v>
      </c>
      <c r="E614" s="304" t="s">
        <v>4989</v>
      </c>
      <c r="F614" s="304" t="s">
        <v>1129</v>
      </c>
      <c r="G614" s="304"/>
      <c r="H614" s="363" t="s">
        <v>3125</v>
      </c>
      <c r="I614" s="336">
        <v>43542</v>
      </c>
      <c r="J614" s="302">
        <v>44299</v>
      </c>
      <c r="K614" s="293" t="s">
        <v>1274</v>
      </c>
      <c r="L614" s="305">
        <v>182.52</v>
      </c>
      <c r="M614" s="295"/>
      <c r="N614" s="295"/>
      <c r="O614" s="303">
        <v>14</v>
      </c>
      <c r="P614" s="8">
        <v>7</v>
      </c>
      <c r="Q614" s="29" t="s">
        <v>1745</v>
      </c>
      <c r="R614" s="303">
        <v>4</v>
      </c>
      <c r="S614" s="303">
        <v>136</v>
      </c>
      <c r="T614" s="306">
        <v>10</v>
      </c>
      <c r="U614" s="331">
        <v>4</v>
      </c>
      <c r="V614" s="303" t="s">
        <v>3028</v>
      </c>
      <c r="W614" s="311">
        <v>110</v>
      </c>
      <c r="X614" s="307">
        <v>16.8</v>
      </c>
      <c r="Y614" s="306">
        <v>1200</v>
      </c>
      <c r="Z614" s="306" t="s">
        <v>5458</v>
      </c>
      <c r="AA614" s="306" t="s">
        <v>2992</v>
      </c>
      <c r="AB614" s="296" t="s">
        <v>4990</v>
      </c>
      <c r="AC614" s="308" t="s">
        <v>3045</v>
      </c>
      <c r="AD614" s="298">
        <f>IFERROR(VLOOKUP(AC614,ACCESSORIES!F:J,5,FALSE),"N/A")</f>
        <v>14.454000000000002</v>
      </c>
      <c r="AE614" s="308" t="s">
        <v>85</v>
      </c>
      <c r="AF614" s="309" t="s">
        <v>3047</v>
      </c>
      <c r="AG614" s="308" t="s">
        <v>85</v>
      </c>
      <c r="AH614" s="308" t="s">
        <v>85</v>
      </c>
      <c r="AI614" s="299" t="str">
        <f>IFERROR(VLOOKUP(AH614,ACCESSORIES!F:J,5,FALSE),"N/A")</f>
        <v>N/A</v>
      </c>
      <c r="AJ614" s="309" t="s">
        <v>266</v>
      </c>
      <c r="AK614" s="309" t="s">
        <v>85</v>
      </c>
      <c r="AL614" s="40" t="str">
        <f>IFERROR(VLOOKUP(AK614,ACCESSORIES!F:J,5,FALSE),"N/A")</f>
        <v>N/A</v>
      </c>
      <c r="AM614" s="309" t="s">
        <v>85</v>
      </c>
      <c r="AN614" s="309">
        <v>14.5</v>
      </c>
      <c r="AO614" s="309">
        <v>170</v>
      </c>
      <c r="AP614" s="309">
        <v>27</v>
      </c>
      <c r="AQ614" s="309">
        <v>35</v>
      </c>
      <c r="AR614" s="309"/>
      <c r="AS614" s="309" t="s">
        <v>3123</v>
      </c>
      <c r="AT614" s="309"/>
      <c r="AU614" s="309">
        <v>163</v>
      </c>
      <c r="AV614" s="309">
        <v>80</v>
      </c>
      <c r="AW614" s="309">
        <v>51</v>
      </c>
      <c r="AX614" s="81"/>
      <c r="AY614" s="309">
        <v>0</v>
      </c>
      <c r="AZ614" s="310" t="s">
        <v>3042</v>
      </c>
      <c r="BA614" s="98" t="str">
        <f>IFERROR(VLOOKUP(AZ614,ACCESSORIES!F:J,5,FALSE),"N/A")</f>
        <v>N/A</v>
      </c>
      <c r="BB614" s="99" t="s">
        <v>3041</v>
      </c>
      <c r="BC614" s="98" t="str">
        <f>IFERROR(VLOOKUP(BB614,ACCESSORIES!F:J,5,FALSE),"N/A")</f>
        <v>N/A</v>
      </c>
      <c r="BD614" s="310">
        <v>20.3</v>
      </c>
      <c r="BE614" s="309">
        <v>15</v>
      </c>
      <c r="BF614" s="309">
        <v>15</v>
      </c>
      <c r="BG614" s="309">
        <v>8</v>
      </c>
      <c r="BH614" s="379">
        <f t="shared" si="42"/>
        <v>2.9496715199999999E-2</v>
      </c>
      <c r="BI614" s="303">
        <v>57</v>
      </c>
      <c r="BJ614" s="309" t="s">
        <v>3532</v>
      </c>
      <c r="BK614" s="80" t="s">
        <v>4050</v>
      </c>
      <c r="BL614" s="309" t="s">
        <v>4057</v>
      </c>
      <c r="BM614" s="309" t="s">
        <v>4063</v>
      </c>
      <c r="BN614" s="309" t="s">
        <v>4058</v>
      </c>
      <c r="BO614" s="309" t="s">
        <v>4053</v>
      </c>
      <c r="BP614" s="309"/>
      <c r="BQ614" s="309"/>
      <c r="BR614" s="309"/>
      <c r="BS614" s="309"/>
      <c r="BT614" s="309"/>
      <c r="BU614" s="309"/>
      <c r="BV614" s="309" t="s">
        <v>3962</v>
      </c>
      <c r="BW614" s="309" t="s">
        <v>3961</v>
      </c>
      <c r="BX614" s="309" t="s">
        <v>3968</v>
      </c>
      <c r="BY614" s="309" t="s">
        <v>3967</v>
      </c>
      <c r="BZ614" s="324" t="str">
        <f t="shared" si="44"/>
        <v>DISCONTINUED - GZ801 LiteLoc, 14x7, 4+3/+10mm Offset, 4x136, 110mm Centerbore, Gloss Titanium - Matte Black Ring, w/ BH-H2020M</v>
      </c>
      <c r="CA614" s="324" t="s">
        <v>3878</v>
      </c>
      <c r="CB614" s="324" t="s">
        <v>3879</v>
      </c>
      <c r="CC614" s="313" t="str">
        <f t="shared" si="41"/>
        <v>GMZ (8XX)</v>
      </c>
    </row>
    <row r="615" spans="1:81" s="301" customFormat="1" ht="15.75" customHeight="1">
      <c r="A615" s="22">
        <f t="shared" si="40"/>
        <v>612</v>
      </c>
      <c r="B615" s="99" t="s">
        <v>3051</v>
      </c>
      <c r="C615" s="29" t="s">
        <v>3035</v>
      </c>
      <c r="D615" s="303" t="s">
        <v>3038</v>
      </c>
      <c r="E615" s="304" t="s">
        <v>4991</v>
      </c>
      <c r="F615" s="304" t="s">
        <v>1129</v>
      </c>
      <c r="G615" s="304"/>
      <c r="H615" s="363" t="s">
        <v>3133</v>
      </c>
      <c r="I615" s="336">
        <v>43518</v>
      </c>
      <c r="J615" s="302">
        <v>44299</v>
      </c>
      <c r="K615" s="293" t="s">
        <v>1274</v>
      </c>
      <c r="L615" s="305">
        <v>236.52</v>
      </c>
      <c r="M615" s="295"/>
      <c r="N615" s="295"/>
      <c r="O615" s="303">
        <v>15</v>
      </c>
      <c r="P615" s="8">
        <v>8</v>
      </c>
      <c r="Q615" s="29" t="s">
        <v>1745</v>
      </c>
      <c r="R615" s="303">
        <v>4</v>
      </c>
      <c r="S615" s="303">
        <v>136</v>
      </c>
      <c r="T615" s="306">
        <v>0</v>
      </c>
      <c r="U615" s="331">
        <v>4.4000000000000004</v>
      </c>
      <c r="V615" s="303" t="s">
        <v>193</v>
      </c>
      <c r="W615" s="311">
        <v>110</v>
      </c>
      <c r="X615" s="307">
        <v>20.6</v>
      </c>
      <c r="Y615" s="306">
        <v>1400</v>
      </c>
      <c r="Z615" s="306" t="s">
        <v>5461</v>
      </c>
      <c r="AA615" s="306" t="s">
        <v>2988</v>
      </c>
      <c r="AB615" s="296" t="s">
        <v>4992</v>
      </c>
      <c r="AC615" s="308" t="s">
        <v>3045</v>
      </c>
      <c r="AD615" s="298">
        <f>IFERROR(VLOOKUP(AC615,ACCESSORIES!F:J,5,FALSE),"N/A")</f>
        <v>14.454000000000002</v>
      </c>
      <c r="AE615" s="308" t="s">
        <v>85</v>
      </c>
      <c r="AF615" s="309" t="s">
        <v>3047</v>
      </c>
      <c r="AG615" s="308" t="s">
        <v>85</v>
      </c>
      <c r="AH615" s="308" t="s">
        <v>85</v>
      </c>
      <c r="AI615" s="299" t="str">
        <f>IFERROR(VLOOKUP(AH615,ACCESSORIES!F:J,5,FALSE),"N/A")</f>
        <v>N/A</v>
      </c>
      <c r="AJ615" s="309" t="s">
        <v>266</v>
      </c>
      <c r="AK615" s="309" t="s">
        <v>85</v>
      </c>
      <c r="AL615" s="40" t="str">
        <f>IFERROR(VLOOKUP(AK615,ACCESSORIES!F:J,5,FALSE),"N/A")</f>
        <v>N/A</v>
      </c>
      <c r="AM615" s="309" t="s">
        <v>85</v>
      </c>
      <c r="AN615" s="309">
        <v>13</v>
      </c>
      <c r="AO615" s="309">
        <v>170</v>
      </c>
      <c r="AP615" s="309">
        <v>11</v>
      </c>
      <c r="AQ615" s="309">
        <v>26</v>
      </c>
      <c r="AR615" s="309"/>
      <c r="AS615" s="309" t="s">
        <v>3123</v>
      </c>
      <c r="AT615" s="309"/>
      <c r="AU615" s="309">
        <v>166</v>
      </c>
      <c r="AV615" s="309">
        <v>80</v>
      </c>
      <c r="AW615" s="309">
        <v>61</v>
      </c>
      <c r="AX615" s="81"/>
      <c r="AY615" s="309">
        <v>62</v>
      </c>
      <c r="AZ615" s="310" t="s">
        <v>3043</v>
      </c>
      <c r="BA615" s="98" t="str">
        <f>IFERROR(VLOOKUP(AZ615,ACCESSORIES!F:J,5,FALSE),"N/A")</f>
        <v>N/A</v>
      </c>
      <c r="BB615" s="99" t="s">
        <v>3041</v>
      </c>
      <c r="BC615" s="98" t="str">
        <f>IFERROR(VLOOKUP(BB615,ACCESSORIES!F:J,5,FALSE),"N/A")</f>
        <v>N/A</v>
      </c>
      <c r="BD615" s="310">
        <v>24.1</v>
      </c>
      <c r="BE615" s="309">
        <v>16</v>
      </c>
      <c r="BF615" s="309">
        <v>16</v>
      </c>
      <c r="BG615" s="309">
        <v>9</v>
      </c>
      <c r="BH615" s="379">
        <f t="shared" si="42"/>
        <v>3.7755795456000003E-2</v>
      </c>
      <c r="BI615" s="303">
        <v>53</v>
      </c>
      <c r="BJ615" s="309" t="s">
        <v>3532</v>
      </c>
      <c r="BK615" s="80" t="s">
        <v>4050</v>
      </c>
      <c r="BL615" s="309" t="s">
        <v>3109</v>
      </c>
      <c r="BM615" s="309" t="s">
        <v>4063</v>
      </c>
      <c r="BN615" s="309" t="s">
        <v>4057</v>
      </c>
      <c r="BO615" s="309" t="s">
        <v>4058</v>
      </c>
      <c r="BP615" s="309" t="s">
        <v>4064</v>
      </c>
      <c r="BQ615" s="309"/>
      <c r="BR615" s="309"/>
      <c r="BS615" s="309"/>
      <c r="BT615" s="309"/>
      <c r="BU615" s="309"/>
      <c r="BV615" s="309" t="s">
        <v>3978</v>
      </c>
      <c r="BW615" s="309" t="s">
        <v>3977</v>
      </c>
      <c r="BX615" s="309" t="s">
        <v>3980</v>
      </c>
      <c r="BY615" s="309" t="s">
        <v>3979</v>
      </c>
      <c r="BZ615" s="324" t="str">
        <f t="shared" si="44"/>
        <v>DISCONTINUED - GZ803 Casino Beadlock, 15x8, 4+4/0mm Offset, 4x136, 110mm Centerbore, Bronze - Matte Black Ring, w/ BH-H2020M</v>
      </c>
      <c r="CA615" s="324" t="s">
        <v>3878</v>
      </c>
      <c r="CB615" s="324" t="s">
        <v>3879</v>
      </c>
      <c r="CC615" s="313" t="str">
        <f t="shared" si="41"/>
        <v>GMZ (8XX)</v>
      </c>
    </row>
    <row r="616" spans="1:81" s="301" customFormat="1" ht="15.75" customHeight="1">
      <c r="A616" s="22">
        <f t="shared" si="40"/>
        <v>613</v>
      </c>
      <c r="B616" s="99" t="s">
        <v>84</v>
      </c>
      <c r="C616" s="29" t="s">
        <v>1094</v>
      </c>
      <c r="D616" s="303" t="s">
        <v>941</v>
      </c>
      <c r="E616" s="304" t="s">
        <v>4994</v>
      </c>
      <c r="F616" s="304" t="s">
        <v>2224</v>
      </c>
      <c r="G616" s="304"/>
      <c r="H616" s="363" t="s">
        <v>1008</v>
      </c>
      <c r="I616" s="336">
        <v>42736</v>
      </c>
      <c r="J616" s="302">
        <v>44316</v>
      </c>
      <c r="K616" s="293" t="s">
        <v>1274</v>
      </c>
      <c r="L616" s="305">
        <v>355.32</v>
      </c>
      <c r="M616" s="295"/>
      <c r="N616" s="295"/>
      <c r="O616" s="303">
        <v>20</v>
      </c>
      <c r="P616" s="8">
        <v>10</v>
      </c>
      <c r="Q616" s="29" t="s">
        <v>1762</v>
      </c>
      <c r="R616" s="303">
        <v>8</v>
      </c>
      <c r="S616" s="303">
        <v>6.5</v>
      </c>
      <c r="T616" s="306">
        <v>-24</v>
      </c>
      <c r="U616" s="331">
        <v>4.55</v>
      </c>
      <c r="V616" s="303" t="s">
        <v>85</v>
      </c>
      <c r="W616" s="311">
        <v>121.3</v>
      </c>
      <c r="X616" s="307">
        <v>50</v>
      </c>
      <c r="Y616" s="306">
        <v>3640</v>
      </c>
      <c r="Z616" s="306" t="s">
        <v>2294</v>
      </c>
      <c r="AA616" s="306" t="s">
        <v>2987</v>
      </c>
      <c r="AB616" s="296" t="s">
        <v>4995</v>
      </c>
      <c r="AC616" s="308" t="s">
        <v>1618</v>
      </c>
      <c r="AD616" s="298">
        <f>IFERROR(VLOOKUP(AC616,ACCESSORIES!F:J,5,FALSE),"N/A")</f>
        <v>33</v>
      </c>
      <c r="AE616" s="308" t="s">
        <v>85</v>
      </c>
      <c r="AF616" s="309" t="s">
        <v>1888</v>
      </c>
      <c r="AG616" s="308" t="s">
        <v>85</v>
      </c>
      <c r="AH616" s="308" t="s">
        <v>1937</v>
      </c>
      <c r="AI616" s="299">
        <f>IFERROR(VLOOKUP(AH616,ACCESSORIES!F:J,5,FALSE),"N/A")</f>
        <v>1.1000000000000001</v>
      </c>
      <c r="AJ616" s="309" t="s">
        <v>265</v>
      </c>
      <c r="AK616" s="309" t="s">
        <v>1674</v>
      </c>
      <c r="AL616" s="40">
        <f>IFERROR(VLOOKUP(AK616,ACCESSORIES!F:J,5,FALSE),"N/A")</f>
        <v>3.3000000000000003</v>
      </c>
      <c r="AM616" s="309">
        <v>116.7</v>
      </c>
      <c r="AN616" s="309">
        <v>15.8</v>
      </c>
      <c r="AO616" s="309">
        <v>200</v>
      </c>
      <c r="AP616" s="309">
        <v>3</v>
      </c>
      <c r="AQ616" s="309">
        <v>3</v>
      </c>
      <c r="AR616" s="309"/>
      <c r="AS616" s="309">
        <v>70</v>
      </c>
      <c r="AT616" s="309"/>
      <c r="AU616" s="309">
        <v>241</v>
      </c>
      <c r="AV616" s="309">
        <v>124</v>
      </c>
      <c r="AW616" s="309">
        <v>108.5</v>
      </c>
      <c r="AX616" s="81"/>
      <c r="AY616" s="309">
        <v>28</v>
      </c>
      <c r="AZ616" s="310" t="s">
        <v>85</v>
      </c>
      <c r="BA616" s="98" t="str">
        <f>IFERROR(VLOOKUP(AZ616,ACCESSORIES!F:J,5,FALSE),"N/A")</f>
        <v>N/A</v>
      </c>
      <c r="BB616" s="99" t="s">
        <v>85</v>
      </c>
      <c r="BC616" s="98" t="str">
        <f>IFERROR(VLOOKUP(BB616,ACCESSORIES!F:J,5,FALSE),"N/A")</f>
        <v>N/A</v>
      </c>
      <c r="BD616" s="310">
        <v>53.5</v>
      </c>
      <c r="BE616" s="309">
        <v>22.1</v>
      </c>
      <c r="BF616" s="309">
        <v>22.1</v>
      </c>
      <c r="BG616" s="309">
        <v>12.2</v>
      </c>
      <c r="BH616" s="379">
        <f t="shared" si="42"/>
        <v>9.7643992324528001E-2</v>
      </c>
      <c r="BI616" s="303">
        <v>20</v>
      </c>
      <c r="BJ616" s="309" t="s">
        <v>3532</v>
      </c>
      <c r="BK616" s="80" t="s">
        <v>4050</v>
      </c>
      <c r="BL616" s="309" t="s">
        <v>2875</v>
      </c>
      <c r="BM616" s="309" t="s">
        <v>2890</v>
      </c>
      <c r="BN616" s="309" t="s">
        <v>2819</v>
      </c>
      <c r="BO616" s="309" t="s">
        <v>2891</v>
      </c>
      <c r="BP616" s="309" t="s">
        <v>2889</v>
      </c>
      <c r="BQ616" s="309"/>
      <c r="BR616" s="309"/>
      <c r="BS616" s="309"/>
      <c r="BT616" s="309"/>
      <c r="BU616" s="309"/>
      <c r="BV616" s="309" t="s">
        <v>3841</v>
      </c>
      <c r="BW616" s="309" t="s">
        <v>3842</v>
      </c>
      <c r="BX616" s="309" t="s">
        <v>3843</v>
      </c>
      <c r="BY616" s="309" t="s">
        <v>3844</v>
      </c>
      <c r="BZ616" s="324" t="str">
        <f t="shared" si="44"/>
        <v>DISCONTINUED - MR610 Con 6, 20x10, -24mm Offset, 8x6.5, 121.3mm Centerbore, Matte Black</v>
      </c>
      <c r="CA616" s="324" t="s">
        <v>3878</v>
      </c>
      <c r="CB616" s="324" t="s">
        <v>3879</v>
      </c>
      <c r="CC616" s="313" t="str">
        <f t="shared" si="41"/>
        <v>DISCO (6XX)</v>
      </c>
    </row>
    <row r="617" spans="1:81" s="301" customFormat="1" ht="15.75" customHeight="1">
      <c r="A617" s="22">
        <f t="shared" si="40"/>
        <v>614</v>
      </c>
      <c r="B617" s="99" t="s">
        <v>84</v>
      </c>
      <c r="C617" s="29" t="s">
        <v>1094</v>
      </c>
      <c r="D617" s="303" t="s">
        <v>940</v>
      </c>
      <c r="E617" s="304" t="s">
        <v>4996</v>
      </c>
      <c r="F617" s="304" t="s">
        <v>2224</v>
      </c>
      <c r="G617" s="304"/>
      <c r="H617" s="363" t="s">
        <v>984</v>
      </c>
      <c r="I617" s="336">
        <v>42736</v>
      </c>
      <c r="J617" s="302">
        <v>44316</v>
      </c>
      <c r="K617" s="293" t="s">
        <v>1274</v>
      </c>
      <c r="L617" s="305">
        <v>355.32</v>
      </c>
      <c r="M617" s="295"/>
      <c r="N617" s="295"/>
      <c r="O617" s="303">
        <v>20</v>
      </c>
      <c r="P617" s="8">
        <v>10</v>
      </c>
      <c r="Q617" s="29" t="s">
        <v>1755</v>
      </c>
      <c r="R617" s="303">
        <v>5</v>
      </c>
      <c r="S617" s="303">
        <v>5</v>
      </c>
      <c r="T617" s="306">
        <v>-24</v>
      </c>
      <c r="U617" s="331">
        <v>4.55</v>
      </c>
      <c r="V617" s="303" t="s">
        <v>85</v>
      </c>
      <c r="W617" s="311">
        <v>71.5</v>
      </c>
      <c r="X617" s="307">
        <v>42.3</v>
      </c>
      <c r="Y617" s="306">
        <v>2650</v>
      </c>
      <c r="Z617" s="306" t="s">
        <v>2294</v>
      </c>
      <c r="AA617" s="306" t="s">
        <v>2987</v>
      </c>
      <c r="AB617" s="296" t="s">
        <v>4742</v>
      </c>
      <c r="AC617" s="308" t="s">
        <v>1628</v>
      </c>
      <c r="AD617" s="298">
        <f>IFERROR(VLOOKUP(AC617,ACCESSORIES!F:J,5,FALSE),"N/A")</f>
        <v>33</v>
      </c>
      <c r="AE617" s="308" t="s">
        <v>1796</v>
      </c>
      <c r="AF617" s="309" t="s">
        <v>1886</v>
      </c>
      <c r="AG617" s="308" t="s">
        <v>85</v>
      </c>
      <c r="AH617" s="308" t="s">
        <v>1937</v>
      </c>
      <c r="AI617" s="299">
        <f>IFERROR(VLOOKUP(AH617,ACCESSORIES!F:J,5,FALSE),"N/A")</f>
        <v>1.1000000000000001</v>
      </c>
      <c r="AJ617" s="309" t="s">
        <v>265</v>
      </c>
      <c r="AK617" s="309" t="s">
        <v>85</v>
      </c>
      <c r="AL617" s="40" t="str">
        <f>IFERROR(VLOOKUP(AK617,ACCESSORIES!F:J,5,FALSE),"N/A")</f>
        <v>N/A</v>
      </c>
      <c r="AM617" s="309" t="s">
        <v>85</v>
      </c>
      <c r="AN617" s="309">
        <v>15.8</v>
      </c>
      <c r="AO617" s="309">
        <v>165</v>
      </c>
      <c r="AP617" s="309">
        <v>7</v>
      </c>
      <c r="AQ617" s="309">
        <v>18</v>
      </c>
      <c r="AR617" s="309"/>
      <c r="AS617" s="309">
        <v>58</v>
      </c>
      <c r="AT617" s="309"/>
      <c r="AU617" s="309">
        <v>230</v>
      </c>
      <c r="AV617" s="309">
        <v>71.5</v>
      </c>
      <c r="AW617" s="309">
        <v>37</v>
      </c>
      <c r="AX617" s="81"/>
      <c r="AY617" s="309">
        <v>72</v>
      </c>
      <c r="AZ617" s="310" t="s">
        <v>85</v>
      </c>
      <c r="BA617" s="98" t="str">
        <f>IFERROR(VLOOKUP(AZ617,ACCESSORIES!F:J,5,FALSE),"N/A")</f>
        <v>N/A</v>
      </c>
      <c r="BB617" s="99" t="s">
        <v>85</v>
      </c>
      <c r="BC617" s="98" t="str">
        <f>IFERROR(VLOOKUP(BB617,ACCESSORIES!F:J,5,FALSE),"N/A")</f>
        <v>N/A</v>
      </c>
      <c r="BD617" s="310">
        <v>45.8</v>
      </c>
      <c r="BE617" s="309">
        <v>22.1</v>
      </c>
      <c r="BF617" s="309">
        <v>22.1</v>
      </c>
      <c r="BG617" s="309">
        <v>12.2</v>
      </c>
      <c r="BH617" s="379">
        <f t="shared" si="42"/>
        <v>9.7643992324528001E-2</v>
      </c>
      <c r="BI617" s="303">
        <v>20</v>
      </c>
      <c r="BJ617" s="309" t="s">
        <v>3532</v>
      </c>
      <c r="BK617" s="80" t="s">
        <v>4050</v>
      </c>
      <c r="BL617" s="309" t="s">
        <v>2875</v>
      </c>
      <c r="BM617" s="309" t="s">
        <v>2819</v>
      </c>
      <c r="BN617" s="309" t="s">
        <v>2888</v>
      </c>
      <c r="BO617" s="309" t="s">
        <v>2889</v>
      </c>
      <c r="BP617" s="309"/>
      <c r="BQ617" s="309"/>
      <c r="BR617" s="309"/>
      <c r="BS617" s="309"/>
      <c r="BT617" s="309"/>
      <c r="BU617" s="309"/>
      <c r="BV617" s="309" t="s">
        <v>3801</v>
      </c>
      <c r="BW617" s="309" t="s">
        <v>3802</v>
      </c>
      <c r="BX617" s="309" t="s">
        <v>3803</v>
      </c>
      <c r="BY617" s="309" t="s">
        <v>3804</v>
      </c>
      <c r="BZ617" s="324" t="str">
        <f t="shared" si="44"/>
        <v>DISCONTINUED - MR606 Mesh, 20x10, -24mm Offset, 5x5, 71.5mm Centerbore, Matte Black</v>
      </c>
      <c r="CA617" s="324" t="s">
        <v>3878</v>
      </c>
      <c r="CB617" s="324" t="s">
        <v>3879</v>
      </c>
      <c r="CC617" s="313" t="str">
        <f t="shared" si="41"/>
        <v>DISCO (6XX)</v>
      </c>
    </row>
    <row r="618" spans="1:81" s="301" customFormat="1" ht="15.75" customHeight="1">
      <c r="A618" s="22">
        <f t="shared" si="40"/>
        <v>615</v>
      </c>
      <c r="B618" s="99" t="s">
        <v>84</v>
      </c>
      <c r="C618" s="29" t="s">
        <v>1090</v>
      </c>
      <c r="D618" s="303" t="s">
        <v>1105</v>
      </c>
      <c r="E618" s="304" t="s">
        <v>5004</v>
      </c>
      <c r="F618" s="304" t="s">
        <v>1129</v>
      </c>
      <c r="G618" s="304" t="s">
        <v>4570</v>
      </c>
      <c r="H618" s="363" t="s">
        <v>856</v>
      </c>
      <c r="I618" s="336">
        <v>40179</v>
      </c>
      <c r="J618" s="302">
        <v>44344</v>
      </c>
      <c r="K618" s="293" t="s">
        <v>1274</v>
      </c>
      <c r="L618" s="305">
        <v>473.72</v>
      </c>
      <c r="M618" s="295"/>
      <c r="N618" s="295"/>
      <c r="O618" s="303">
        <v>17</v>
      </c>
      <c r="P618" s="8">
        <v>9</v>
      </c>
      <c r="Q618" s="29" t="s">
        <v>1756</v>
      </c>
      <c r="R618" s="303">
        <v>5</v>
      </c>
      <c r="S618" s="303">
        <v>5.5</v>
      </c>
      <c r="T618" s="306">
        <v>-12</v>
      </c>
      <c r="U618" s="331">
        <v>4.5</v>
      </c>
      <c r="V618" s="303" t="s">
        <v>85</v>
      </c>
      <c r="W618" s="311">
        <v>108</v>
      </c>
      <c r="X618" s="307">
        <v>35.5</v>
      </c>
      <c r="Y618" s="306">
        <v>3400</v>
      </c>
      <c r="Z618" s="306" t="s">
        <v>5480</v>
      </c>
      <c r="AA618" s="306" t="s">
        <v>196</v>
      </c>
      <c r="AB618" s="296" t="s">
        <v>5005</v>
      </c>
      <c r="AC618" s="308" t="s">
        <v>85</v>
      </c>
      <c r="AD618" s="298" t="str">
        <f>IFERROR(VLOOKUP(AC618,ACCESSORIES!F:J,5,FALSE),"N/A")</f>
        <v>N/A</v>
      </c>
      <c r="AE618" s="308" t="s">
        <v>85</v>
      </c>
      <c r="AF618" s="309" t="s">
        <v>85</v>
      </c>
      <c r="AG618" s="308" t="s">
        <v>85</v>
      </c>
      <c r="AH618" s="308" t="s">
        <v>85</v>
      </c>
      <c r="AI618" s="299" t="str">
        <f>IFERROR(VLOOKUP(AH618,ACCESSORIES!F:J,5,FALSE),"N/A")</f>
        <v>N/A</v>
      </c>
      <c r="AJ618" s="309" t="s">
        <v>266</v>
      </c>
      <c r="AK618" s="309" t="s">
        <v>85</v>
      </c>
      <c r="AL618" s="40" t="str">
        <f>IFERROR(VLOOKUP(AK618,ACCESSORIES!F:J,5,FALSE),"N/A")</f>
        <v>N/A</v>
      </c>
      <c r="AM618" s="309" t="s">
        <v>85</v>
      </c>
      <c r="AN618" s="309">
        <v>18.3</v>
      </c>
      <c r="AO618" s="309">
        <v>200</v>
      </c>
      <c r="AP618" s="309">
        <v>0</v>
      </c>
      <c r="AQ618" s="309">
        <v>0</v>
      </c>
      <c r="AR618" s="309"/>
      <c r="AS618" s="309">
        <v>27</v>
      </c>
      <c r="AT618" s="309"/>
      <c r="AU618" s="309">
        <v>200</v>
      </c>
      <c r="AV618" s="309" t="s">
        <v>85</v>
      </c>
      <c r="AW618" s="309" t="s">
        <v>85</v>
      </c>
      <c r="AX618" s="81"/>
      <c r="AY618" s="309">
        <v>80</v>
      </c>
      <c r="AZ618" s="310" t="s">
        <v>3347</v>
      </c>
      <c r="BA618" s="98">
        <f>IFERROR(VLOOKUP(AZ618,ACCESSORIES!F:J,5,FALSE),"N/A")</f>
        <v>152.625</v>
      </c>
      <c r="BB618" s="99" t="s">
        <v>1521</v>
      </c>
      <c r="BC618" s="98">
        <f>IFERROR(VLOOKUP(BB618,ACCESSORIES!F:J,5,FALSE),"N/A")</f>
        <v>11</v>
      </c>
      <c r="BD618" s="310">
        <v>39</v>
      </c>
      <c r="BE618" s="309">
        <v>20.100000000000001</v>
      </c>
      <c r="BF618" s="309">
        <v>20.100000000000001</v>
      </c>
      <c r="BG618" s="309">
        <v>12.1</v>
      </c>
      <c r="BH618" s="379">
        <f t="shared" si="42"/>
        <v>8.0108506492343995E-2</v>
      </c>
      <c r="BI618" s="303">
        <v>36</v>
      </c>
      <c r="BJ618" s="309" t="s">
        <v>3532</v>
      </c>
      <c r="BK618" s="80" t="s">
        <v>4050</v>
      </c>
      <c r="BL618" s="309" t="s">
        <v>2851</v>
      </c>
      <c r="BM618" s="309" t="s">
        <v>2852</v>
      </c>
      <c r="BN618" s="309" t="s">
        <v>2853</v>
      </c>
      <c r="BO618" s="309" t="s">
        <v>2854</v>
      </c>
      <c r="BP618" s="309" t="s">
        <v>2855</v>
      </c>
      <c r="BQ618" s="309"/>
      <c r="BR618" s="309"/>
      <c r="BS618" s="309"/>
      <c r="BT618" s="309"/>
      <c r="BU618" s="309"/>
      <c r="BV618" s="309" t="s">
        <v>3753</v>
      </c>
      <c r="BW618" s="309" t="s">
        <v>3754</v>
      </c>
      <c r="BX618" s="309"/>
      <c r="BY618" s="309"/>
      <c r="BZ618" s="324" t="str">
        <f t="shared" si="44"/>
        <v>DISCONTINUED - MR101 Beadlock, 17x9, -12mm Offset, 5x5.5, 108mm Centerbore, Machined - Raw , w/ BH-H24125</v>
      </c>
      <c r="CA618" s="324" t="s">
        <v>3878</v>
      </c>
      <c r="CB618" s="324" t="s">
        <v>3879</v>
      </c>
      <c r="CC618" s="313" t="str">
        <f t="shared" si="41"/>
        <v>RACE (1XX)</v>
      </c>
    </row>
    <row r="619" spans="1:81" s="301" customFormat="1" ht="15.75" customHeight="1">
      <c r="A619" s="22">
        <f t="shared" si="40"/>
        <v>616</v>
      </c>
      <c r="B619" s="99" t="s">
        <v>84</v>
      </c>
      <c r="C619" s="29" t="s">
        <v>1072</v>
      </c>
      <c r="D619" s="303" t="s">
        <v>1121</v>
      </c>
      <c r="E619" s="304" t="s">
        <v>5008</v>
      </c>
      <c r="F619" s="304"/>
      <c r="G619" s="304"/>
      <c r="H619" s="363" t="s">
        <v>656</v>
      </c>
      <c r="I619" s="336">
        <v>42370</v>
      </c>
      <c r="J619" s="302">
        <v>44344</v>
      </c>
      <c r="K619" s="293" t="s">
        <v>1274</v>
      </c>
      <c r="L619" s="305">
        <v>391.39</v>
      </c>
      <c r="M619" s="295"/>
      <c r="N619" s="295"/>
      <c r="O619" s="303">
        <v>20</v>
      </c>
      <c r="P619" s="8">
        <v>9</v>
      </c>
      <c r="Q619" s="29" t="s">
        <v>1123</v>
      </c>
      <c r="R619" s="303">
        <v>6</v>
      </c>
      <c r="S619" s="303">
        <v>5.5</v>
      </c>
      <c r="T619" s="306">
        <v>18</v>
      </c>
      <c r="U619" s="331">
        <v>5.75</v>
      </c>
      <c r="V619" s="303" t="s">
        <v>85</v>
      </c>
      <c r="W619" s="311">
        <v>106.25</v>
      </c>
      <c r="X619" s="307">
        <v>42</v>
      </c>
      <c r="Y619" s="306">
        <v>2650</v>
      </c>
      <c r="Z619" s="306" t="s">
        <v>5463</v>
      </c>
      <c r="AA619" s="306" t="s">
        <v>2988</v>
      </c>
      <c r="AB619" s="296" t="s">
        <v>5009</v>
      </c>
      <c r="AC619" s="308" t="s">
        <v>1634</v>
      </c>
      <c r="AD619" s="298">
        <f>IFERROR(VLOOKUP(AC619,ACCESSORIES!F:J,5,FALSE),"N/A")</f>
        <v>38.5</v>
      </c>
      <c r="AE619" s="308" t="s">
        <v>1799</v>
      </c>
      <c r="AF619" s="309" t="s">
        <v>1888</v>
      </c>
      <c r="AG619" s="308" t="s">
        <v>85</v>
      </c>
      <c r="AH619" s="308" t="s">
        <v>1938</v>
      </c>
      <c r="AI619" s="299">
        <f>IFERROR(VLOOKUP(AH619,ACCESSORIES!F:J,5,FALSE),"N/A")</f>
        <v>1.1000000000000001</v>
      </c>
      <c r="AJ619" s="309" t="s">
        <v>265</v>
      </c>
      <c r="AK619" s="309" t="s">
        <v>1709</v>
      </c>
      <c r="AL619" s="40">
        <f>IFERROR(VLOOKUP(AK619,ACCESSORIES!F:J,5,FALSE),"N/A")</f>
        <v>2.75</v>
      </c>
      <c r="AM619" s="309">
        <v>78.3</v>
      </c>
      <c r="AN619" s="309">
        <v>16.100000000000001</v>
      </c>
      <c r="AO619" s="309">
        <v>175</v>
      </c>
      <c r="AP619" s="309">
        <v>4</v>
      </c>
      <c r="AQ619" s="309">
        <v>21</v>
      </c>
      <c r="AR619" s="309">
        <v>34</v>
      </c>
      <c r="AS619" s="309">
        <v>42</v>
      </c>
      <c r="AT619" s="309">
        <v>243</v>
      </c>
      <c r="AU619" s="309">
        <v>234</v>
      </c>
      <c r="AV619" s="309">
        <v>106.25</v>
      </c>
      <c r="AW619" s="309">
        <v>34</v>
      </c>
      <c r="AX619" s="81"/>
      <c r="AY619" s="309">
        <v>23</v>
      </c>
      <c r="AZ619" s="310" t="s">
        <v>85</v>
      </c>
      <c r="BA619" s="98" t="str">
        <f>IFERROR(VLOOKUP(AZ619,ACCESSORIES!F:J,5,FALSE),"N/A")</f>
        <v>N/A</v>
      </c>
      <c r="BB619" s="99" t="s">
        <v>85</v>
      </c>
      <c r="BC619" s="98" t="str">
        <f>IFERROR(VLOOKUP(BB619,ACCESSORIES!F:J,5,FALSE),"N/A")</f>
        <v>N/A</v>
      </c>
      <c r="BD619" s="310">
        <v>47.2</v>
      </c>
      <c r="BE619" s="309">
        <v>22.6</v>
      </c>
      <c r="BF619" s="309">
        <v>22.6</v>
      </c>
      <c r="BG619" s="309">
        <v>11.6</v>
      </c>
      <c r="BH619" s="379">
        <f t="shared" si="42"/>
        <v>9.7090338980223984E-2</v>
      </c>
      <c r="BI619" s="303">
        <v>24</v>
      </c>
      <c r="BJ619" s="309" t="s">
        <v>3532</v>
      </c>
      <c r="BK619" s="80" t="s">
        <v>4050</v>
      </c>
      <c r="BL619" s="309" t="s">
        <v>2818</v>
      </c>
      <c r="BM619" s="309" t="s">
        <v>2831</v>
      </c>
      <c r="BN619" s="309" t="s">
        <v>2824</v>
      </c>
      <c r="BO619" s="309" t="s">
        <v>2832</v>
      </c>
      <c r="BP619" s="309" t="s">
        <v>2830</v>
      </c>
      <c r="BQ619" s="309"/>
      <c r="BR619" s="309"/>
      <c r="BS619" s="309"/>
      <c r="BT619" s="309"/>
      <c r="BU619" s="309"/>
      <c r="BV619" s="309" t="s">
        <v>3633</v>
      </c>
      <c r="BW619" s="309" t="s">
        <v>3634</v>
      </c>
      <c r="BX619" s="309" t="s">
        <v>3635</v>
      </c>
      <c r="BY619" s="309" t="s">
        <v>3636</v>
      </c>
      <c r="BZ619" s="324" t="str">
        <f t="shared" si="44"/>
        <v>DISCONTINUED - MR310 Con6, 20x9, +18mm Offset, 6x5.5, 106.25mm Centerbore, Method Bronze - Matte Black Lip</v>
      </c>
      <c r="CA619" s="324" t="s">
        <v>3878</v>
      </c>
      <c r="CB619" s="324" t="s">
        <v>3879</v>
      </c>
      <c r="CC619" s="313" t="str">
        <f t="shared" si="41"/>
        <v>STREET (3XX)</v>
      </c>
    </row>
    <row r="620" spans="1:81" s="301" customFormat="1" ht="15.75" customHeight="1">
      <c r="A620" s="22">
        <f t="shared" si="40"/>
        <v>617</v>
      </c>
      <c r="B620" s="99" t="s">
        <v>84</v>
      </c>
      <c r="C620" s="29" t="s">
        <v>1072</v>
      </c>
      <c r="D620" s="303" t="s">
        <v>2103</v>
      </c>
      <c r="E620" s="304" t="s">
        <v>5010</v>
      </c>
      <c r="F620" s="304"/>
      <c r="G620" s="304"/>
      <c r="H620" s="363" t="s">
        <v>2115</v>
      </c>
      <c r="I620" s="336">
        <v>43340</v>
      </c>
      <c r="J620" s="302">
        <v>44344</v>
      </c>
      <c r="K620" s="293" t="s">
        <v>1274</v>
      </c>
      <c r="L620" s="305">
        <v>360.03</v>
      </c>
      <c r="M620" s="295"/>
      <c r="N620" s="295"/>
      <c r="O620" s="303">
        <v>17</v>
      </c>
      <c r="P620" s="8">
        <v>8.5</v>
      </c>
      <c r="Q620" s="29" t="s">
        <v>1123</v>
      </c>
      <c r="R620" s="303">
        <v>6</v>
      </c>
      <c r="S620" s="303">
        <v>5.5</v>
      </c>
      <c r="T620" s="306">
        <v>25</v>
      </c>
      <c r="U620" s="331">
        <v>5.8</v>
      </c>
      <c r="V620" s="303" t="s">
        <v>85</v>
      </c>
      <c r="W620" s="311">
        <v>106.25</v>
      </c>
      <c r="X620" s="307">
        <v>23.5</v>
      </c>
      <c r="Y620" s="306">
        <v>2650</v>
      </c>
      <c r="Z620" s="306" t="s">
        <v>2294</v>
      </c>
      <c r="AA620" s="306" t="s">
        <v>2987</v>
      </c>
      <c r="AB620" s="296" t="s">
        <v>5011</v>
      </c>
      <c r="AC620" s="308" t="s">
        <v>4816</v>
      </c>
      <c r="AD620" s="298" t="str">
        <f>IFERROR(VLOOKUP(AC620,ACCESSORIES!F:J,5,FALSE),"N/A")</f>
        <v>N/A</v>
      </c>
      <c r="AE620" s="308" t="s">
        <v>85</v>
      </c>
      <c r="AF620" s="309" t="s">
        <v>85</v>
      </c>
      <c r="AG620" s="308" t="s">
        <v>85</v>
      </c>
      <c r="AH620" s="308" t="s">
        <v>85</v>
      </c>
      <c r="AI620" s="299" t="str">
        <f>IFERROR(VLOOKUP(AH620,ACCESSORIES!F:J,5,FALSE),"N/A")</f>
        <v>N/A</v>
      </c>
      <c r="AJ620" s="309" t="s">
        <v>265</v>
      </c>
      <c r="AK620" s="309" t="s">
        <v>1709</v>
      </c>
      <c r="AL620" s="40">
        <f>IFERROR(VLOOKUP(AK620,ACCESSORIES!F:J,5,FALSE),"N/A")</f>
        <v>2.75</v>
      </c>
      <c r="AM620" s="309">
        <v>78.3</v>
      </c>
      <c r="AN620" s="309">
        <v>16</v>
      </c>
      <c r="AO620" s="309">
        <v>175</v>
      </c>
      <c r="AP620" s="309">
        <v>3</v>
      </c>
      <c r="AQ620" s="309">
        <v>17</v>
      </c>
      <c r="AR620" s="309">
        <v>38</v>
      </c>
      <c r="AS620" s="309">
        <v>47</v>
      </c>
      <c r="AT620" s="309">
        <v>210</v>
      </c>
      <c r="AU620" s="309">
        <v>208</v>
      </c>
      <c r="AV620" s="309">
        <v>106.25</v>
      </c>
      <c r="AW620" s="309">
        <v>35</v>
      </c>
      <c r="AX620" s="81"/>
      <c r="AY620" s="309">
        <v>35</v>
      </c>
      <c r="AZ620" s="310" t="s">
        <v>85</v>
      </c>
      <c r="BA620" s="98" t="str">
        <f>IFERROR(VLOOKUP(AZ620,ACCESSORIES!F:J,5,FALSE),"N/A")</f>
        <v>N/A</v>
      </c>
      <c r="BB620" s="99" t="s">
        <v>85</v>
      </c>
      <c r="BC620" s="98" t="str">
        <f>IFERROR(VLOOKUP(BB620,ACCESSORIES!F:J,5,FALSE),"N/A")</f>
        <v>N/A</v>
      </c>
      <c r="BD620" s="310">
        <v>27</v>
      </c>
      <c r="BE620" s="309">
        <v>19.7</v>
      </c>
      <c r="BF620" s="309">
        <v>19.7</v>
      </c>
      <c r="BG620" s="309">
        <v>11</v>
      </c>
      <c r="BH620" s="379">
        <f t="shared" si="42"/>
        <v>6.995621234535998E-2</v>
      </c>
      <c r="BI620" s="303">
        <v>36</v>
      </c>
      <c r="BJ620" s="309" t="s">
        <v>3532</v>
      </c>
      <c r="BK620" s="80" t="s">
        <v>4050</v>
      </c>
      <c r="BL620" s="309" t="s">
        <v>2818</v>
      </c>
      <c r="BM620" s="309" t="s">
        <v>2834</v>
      </c>
      <c r="BN620" s="309" t="s">
        <v>2835</v>
      </c>
      <c r="BO620" s="309" t="s">
        <v>2836</v>
      </c>
      <c r="BP620" s="309" t="s">
        <v>2837</v>
      </c>
      <c r="BQ620" s="309" t="s">
        <v>2838</v>
      </c>
      <c r="BR620" s="309" t="s">
        <v>2839</v>
      </c>
      <c r="BS620" s="309"/>
      <c r="BT620" s="309"/>
      <c r="BU620" s="309"/>
      <c r="BV620" s="309" t="s">
        <v>3677</v>
      </c>
      <c r="BW620" s="309" t="s">
        <v>3678</v>
      </c>
      <c r="BX620" s="309" t="s">
        <v>3679</v>
      </c>
      <c r="BY620" s="309" t="s">
        <v>3680</v>
      </c>
      <c r="BZ620" s="324" t="str">
        <f t="shared" si="44"/>
        <v>DISCONTINUED - MR313, 17x8.5, +25mm Offset, 6x5.5, 106.25mm Centerbore, Matte Black</v>
      </c>
      <c r="CA620" s="324" t="s">
        <v>3878</v>
      </c>
      <c r="CB620" s="324" t="s">
        <v>3879</v>
      </c>
      <c r="CC620" s="313" t="str">
        <f t="shared" si="41"/>
        <v>STREET (3XX)</v>
      </c>
    </row>
    <row r="621" spans="1:81" s="301" customFormat="1" ht="15.75" customHeight="1">
      <c r="A621" s="22">
        <f t="shared" si="40"/>
        <v>618</v>
      </c>
      <c r="B621" s="99" t="s">
        <v>84</v>
      </c>
      <c r="C621" s="29" t="s">
        <v>1093</v>
      </c>
      <c r="D621" s="303" t="s">
        <v>933</v>
      </c>
      <c r="E621" s="304" t="s">
        <v>5012</v>
      </c>
      <c r="F621" s="304"/>
      <c r="G621" s="304"/>
      <c r="H621" s="363" t="s">
        <v>949</v>
      </c>
      <c r="I621" s="336">
        <v>42736</v>
      </c>
      <c r="J621" s="302">
        <v>44344</v>
      </c>
      <c r="K621" s="293" t="s">
        <v>1274</v>
      </c>
      <c r="L621" s="305">
        <v>399.23</v>
      </c>
      <c r="M621" s="295"/>
      <c r="N621" s="295"/>
      <c r="O621" s="303">
        <v>18</v>
      </c>
      <c r="P621" s="8">
        <v>8</v>
      </c>
      <c r="Q621" s="29" t="s">
        <v>1748</v>
      </c>
      <c r="R621" s="303">
        <v>5</v>
      </c>
      <c r="S621" s="303">
        <v>108</v>
      </c>
      <c r="T621" s="306">
        <v>42</v>
      </c>
      <c r="U621" s="331">
        <v>6.2</v>
      </c>
      <c r="V621" s="303" t="s">
        <v>85</v>
      </c>
      <c r="W621" s="311">
        <v>63.4</v>
      </c>
      <c r="X621" s="307">
        <v>17.8</v>
      </c>
      <c r="Y621" s="306">
        <v>1650</v>
      </c>
      <c r="Z621" s="306" t="s">
        <v>2298</v>
      </c>
      <c r="AA621" s="306" t="s">
        <v>2989</v>
      </c>
      <c r="AB621" s="296" t="s">
        <v>4957</v>
      </c>
      <c r="AC621" s="308" t="s">
        <v>1619</v>
      </c>
      <c r="AD621" s="298">
        <f>IFERROR(VLOOKUP(AC621,ACCESSORIES!F:J,5,FALSE),"N/A")</f>
        <v>11</v>
      </c>
      <c r="AE621" s="308" t="s">
        <v>85</v>
      </c>
      <c r="AF621" s="309" t="s">
        <v>85</v>
      </c>
      <c r="AG621" s="308" t="s">
        <v>85</v>
      </c>
      <c r="AH621" s="308" t="s">
        <v>85</v>
      </c>
      <c r="AI621" s="299" t="str">
        <f>IFERROR(VLOOKUP(AH621,ACCESSORIES!F:J,5,FALSE),"N/A")</f>
        <v>N/A</v>
      </c>
      <c r="AJ621" s="309" t="s">
        <v>265</v>
      </c>
      <c r="AK621" s="309" t="s">
        <v>85</v>
      </c>
      <c r="AL621" s="40" t="str">
        <f>IFERROR(VLOOKUP(AK621,ACCESSORIES!F:J,5,FALSE),"N/A")</f>
        <v>N/A</v>
      </c>
      <c r="AM621" s="309" t="s">
        <v>85</v>
      </c>
      <c r="AN621" s="309">
        <v>16</v>
      </c>
      <c r="AO621" s="309">
        <v>145</v>
      </c>
      <c r="AP621" s="309">
        <v>26</v>
      </c>
      <c r="AQ621" s="309">
        <v>34</v>
      </c>
      <c r="AR621" s="309"/>
      <c r="AS621" s="309">
        <v>46</v>
      </c>
      <c r="AT621" s="309"/>
      <c r="AU621" s="309">
        <v>212</v>
      </c>
      <c r="AV621" s="309">
        <v>53</v>
      </c>
      <c r="AW621" s="309">
        <v>29</v>
      </c>
      <c r="AX621" s="81"/>
      <c r="AY621" s="309">
        <v>0</v>
      </c>
      <c r="AZ621" s="310" t="s">
        <v>85</v>
      </c>
      <c r="BA621" s="98" t="str">
        <f>IFERROR(VLOOKUP(AZ621,ACCESSORIES!F:J,5,FALSE),"N/A")</f>
        <v>N/A</v>
      </c>
      <c r="BB621" s="99" t="s">
        <v>85</v>
      </c>
      <c r="BC621" s="98" t="str">
        <f>IFERROR(VLOOKUP(BB621,ACCESSORIES!F:J,5,FALSE),"N/A")</f>
        <v>N/A</v>
      </c>
      <c r="BD621" s="310">
        <v>21.3</v>
      </c>
      <c r="BE621" s="309">
        <v>20.5</v>
      </c>
      <c r="BF621" s="309">
        <v>20.5</v>
      </c>
      <c r="BG621" s="309">
        <v>10.4</v>
      </c>
      <c r="BH621" s="379">
        <f t="shared" si="42"/>
        <v>7.1621301918399979E-2</v>
      </c>
      <c r="BI621" s="303">
        <v>36</v>
      </c>
      <c r="BJ621" s="309" t="s">
        <v>3532</v>
      </c>
      <c r="BK621" s="80" t="s">
        <v>4050</v>
      </c>
      <c r="BL621" s="309" t="s">
        <v>2883</v>
      </c>
      <c r="BM621" s="309" t="s">
        <v>2884</v>
      </c>
      <c r="BN621" s="309" t="s">
        <v>2885</v>
      </c>
      <c r="BO621" s="309" t="s">
        <v>2886</v>
      </c>
      <c r="BP621" s="309" t="s">
        <v>2887</v>
      </c>
      <c r="BQ621" s="309"/>
      <c r="BR621" s="309"/>
      <c r="BS621" s="309"/>
      <c r="BT621" s="309"/>
      <c r="BU621" s="309"/>
      <c r="BV621" s="309" t="s">
        <v>3781</v>
      </c>
      <c r="BW621" s="309" t="s">
        <v>3782</v>
      </c>
      <c r="BX621" s="309" t="s">
        <v>3783</v>
      </c>
      <c r="BY621" s="309" t="s">
        <v>3784</v>
      </c>
      <c r="BZ621" s="324" t="str">
        <f t="shared" si="44"/>
        <v>DISCONTINUED - MR503 RALLY, 18x8, +42mm Offset, 5x108, 63.4mm Centerbore, Gold</v>
      </c>
      <c r="CA621" s="324" t="s">
        <v>3878</v>
      </c>
      <c r="CB621" s="324" t="s">
        <v>3879</v>
      </c>
      <c r="CC621" s="313" t="str">
        <f t="shared" si="41"/>
        <v>RALLY (5XX)</v>
      </c>
    </row>
    <row r="622" spans="1:81" s="301" customFormat="1" ht="15.75" customHeight="1">
      <c r="A622" s="22">
        <f t="shared" si="40"/>
        <v>619</v>
      </c>
      <c r="B622" s="99" t="s">
        <v>84</v>
      </c>
      <c r="C622" s="29" t="s">
        <v>1072</v>
      </c>
      <c r="D622" s="303" t="s">
        <v>2103</v>
      </c>
      <c r="E622" s="304" t="s">
        <v>5038</v>
      </c>
      <c r="F622" s="304"/>
      <c r="G622" s="304"/>
      <c r="H622" s="363" t="s">
        <v>2108</v>
      </c>
      <c r="I622" s="336">
        <v>43340</v>
      </c>
      <c r="J622" s="302">
        <v>44344</v>
      </c>
      <c r="K622" s="293" t="s">
        <v>1274</v>
      </c>
      <c r="L622" s="305">
        <v>360.03</v>
      </c>
      <c r="M622" s="295"/>
      <c r="N622" s="295"/>
      <c r="O622" s="303">
        <v>17</v>
      </c>
      <c r="P622" s="8">
        <v>8.5</v>
      </c>
      <c r="Q622" s="29" t="s">
        <v>1758</v>
      </c>
      <c r="R622" s="303">
        <v>6</v>
      </c>
      <c r="S622" s="303">
        <v>120</v>
      </c>
      <c r="T622" s="306">
        <v>0</v>
      </c>
      <c r="U622" s="331">
        <v>4.75</v>
      </c>
      <c r="V622" s="303" t="s">
        <v>85</v>
      </c>
      <c r="W622" s="311">
        <v>67</v>
      </c>
      <c r="X622" s="307">
        <v>24.7</v>
      </c>
      <c r="Y622" s="306">
        <v>2650</v>
      </c>
      <c r="Z622" s="306" t="s">
        <v>2294</v>
      </c>
      <c r="AA622" s="306" t="s">
        <v>2987</v>
      </c>
      <c r="AB622" s="296" t="s">
        <v>4760</v>
      </c>
      <c r="AC622" s="308" t="s">
        <v>4815</v>
      </c>
      <c r="AD622" s="298">
        <f>IFERROR(VLOOKUP(AC622,ACCESSORIES!F:J,5,FALSE),"N/A")</f>
        <v>22</v>
      </c>
      <c r="AE622" s="308" t="s">
        <v>85</v>
      </c>
      <c r="AF622" s="309" t="s">
        <v>85</v>
      </c>
      <c r="AG622" s="308" t="s">
        <v>85</v>
      </c>
      <c r="AH622" s="308" t="s">
        <v>85</v>
      </c>
      <c r="AI622" s="299" t="str">
        <f>IFERROR(VLOOKUP(AH622,ACCESSORIES!F:J,5,FALSE),"N/A")</f>
        <v>N/A</v>
      </c>
      <c r="AJ622" s="309" t="s">
        <v>266</v>
      </c>
      <c r="AK622" s="309" t="s">
        <v>85</v>
      </c>
      <c r="AL622" s="40" t="str">
        <f>IFERROR(VLOOKUP(AK622,ACCESSORIES!F:J,5,FALSE),"N/A")</f>
        <v>N/A</v>
      </c>
      <c r="AM622" s="309" t="s">
        <v>85</v>
      </c>
      <c r="AN622" s="309">
        <v>16</v>
      </c>
      <c r="AO622" s="309">
        <v>155</v>
      </c>
      <c r="AP622" s="309">
        <v>21</v>
      </c>
      <c r="AQ622" s="309">
        <v>38</v>
      </c>
      <c r="AR622" s="309">
        <v>63</v>
      </c>
      <c r="AS622" s="309">
        <v>71</v>
      </c>
      <c r="AT622" s="309">
        <v>211</v>
      </c>
      <c r="AU622" s="309">
        <v>209</v>
      </c>
      <c r="AV622" s="309">
        <v>67</v>
      </c>
      <c r="AW622" s="309">
        <v>60</v>
      </c>
      <c r="AX622" s="81"/>
      <c r="AY622" s="309">
        <v>35</v>
      </c>
      <c r="AZ622" s="310" t="s">
        <v>85</v>
      </c>
      <c r="BA622" s="98" t="str">
        <f>IFERROR(VLOOKUP(AZ622,ACCESSORIES!F:J,5,FALSE),"N/A")</f>
        <v>N/A</v>
      </c>
      <c r="BB622" s="99" t="s">
        <v>85</v>
      </c>
      <c r="BC622" s="98" t="str">
        <f>IFERROR(VLOOKUP(BB622,ACCESSORIES!F:J,5,FALSE),"N/A")</f>
        <v>N/A</v>
      </c>
      <c r="BD622" s="310">
        <v>28.2</v>
      </c>
      <c r="BE622" s="309">
        <v>19.7</v>
      </c>
      <c r="BF622" s="309">
        <v>19.7</v>
      </c>
      <c r="BG622" s="309">
        <v>11</v>
      </c>
      <c r="BH622" s="379">
        <f t="shared" si="42"/>
        <v>6.995621234535998E-2</v>
      </c>
      <c r="BI622" s="303">
        <v>36</v>
      </c>
      <c r="BJ622" s="309" t="s">
        <v>3532</v>
      </c>
      <c r="BK622" s="80" t="s">
        <v>4050</v>
      </c>
      <c r="BL622" s="309" t="s">
        <v>2818</v>
      </c>
      <c r="BM622" s="309" t="s">
        <v>2834</v>
      </c>
      <c r="BN622" s="309" t="s">
        <v>2835</v>
      </c>
      <c r="BO622" s="309" t="s">
        <v>2836</v>
      </c>
      <c r="BP622" s="309" t="s">
        <v>2837</v>
      </c>
      <c r="BQ622" s="309" t="s">
        <v>2838</v>
      </c>
      <c r="BR622" s="309" t="s">
        <v>2839</v>
      </c>
      <c r="BS622" s="309"/>
      <c r="BT622" s="309"/>
      <c r="BU622" s="309"/>
      <c r="BV622" s="309" t="s">
        <v>3677</v>
      </c>
      <c r="BW622" s="309" t="s">
        <v>3678</v>
      </c>
      <c r="BX622" s="309" t="s">
        <v>3679</v>
      </c>
      <c r="BY622" s="309" t="s">
        <v>3680</v>
      </c>
      <c r="BZ622" s="324" t="str">
        <f t="shared" si="44"/>
        <v>DISCONTINUED - MR313, 17x8.5, 0mm Offset, 6x120, 67mm Centerbore, Matte Black</v>
      </c>
      <c r="CA622" s="324" t="s">
        <v>3878</v>
      </c>
      <c r="CB622" s="324" t="s">
        <v>3879</v>
      </c>
      <c r="CC622" s="313" t="str">
        <f t="shared" si="41"/>
        <v>STREET (3XX)</v>
      </c>
    </row>
    <row r="623" spans="1:81" s="301" customFormat="1" ht="15.75" customHeight="1">
      <c r="A623" s="22">
        <f t="shared" si="40"/>
        <v>620</v>
      </c>
      <c r="B623" s="99" t="s">
        <v>84</v>
      </c>
      <c r="C623" s="29" t="s">
        <v>1481</v>
      </c>
      <c r="D623" s="303" t="s">
        <v>1482</v>
      </c>
      <c r="E623" s="304" t="s">
        <v>1684</v>
      </c>
      <c r="F623" s="304"/>
      <c r="G623" s="304"/>
      <c r="H623" s="363">
        <v>191682001468</v>
      </c>
      <c r="I623" s="336">
        <v>40179</v>
      </c>
      <c r="J623" s="302">
        <v>44351</v>
      </c>
      <c r="K623" s="293" t="s">
        <v>1274</v>
      </c>
      <c r="L623" s="305">
        <v>152.625</v>
      </c>
      <c r="M623" s="295"/>
      <c r="N623" s="295"/>
      <c r="O623" s="303"/>
      <c r="P623" s="8"/>
      <c r="Q623" s="29"/>
      <c r="R623" s="303"/>
      <c r="S623" s="303"/>
      <c r="T623" s="306"/>
      <c r="U623" s="331"/>
      <c r="V623" s="303"/>
      <c r="W623" s="311"/>
      <c r="X623" s="307"/>
      <c r="Y623" s="306"/>
      <c r="Z623" s="306"/>
      <c r="AA623" s="306"/>
      <c r="AB623" s="296"/>
      <c r="AC623" s="308"/>
      <c r="AD623" s="298" t="str">
        <f>IFERROR(VLOOKUP(AC623,ACCESSORIES!F:J,5,FALSE),"N/A")</f>
        <v>N/A</v>
      </c>
      <c r="AE623" s="308"/>
      <c r="AF623" s="309"/>
      <c r="AG623" s="308"/>
      <c r="AH623" s="308"/>
      <c r="AI623" s="299" t="str">
        <f>IFERROR(VLOOKUP(AH623,ACCESSORIES!F:J,5,FALSE),"N/A")</f>
        <v>N/A</v>
      </c>
      <c r="AJ623" s="309"/>
      <c r="AK623" s="309"/>
      <c r="AL623" s="40" t="str">
        <f>IFERROR(VLOOKUP(AK623,ACCESSORIES!F:J,5,FALSE),"N/A")</f>
        <v>N/A</v>
      </c>
      <c r="AM623" s="309"/>
      <c r="AN623" s="309"/>
      <c r="AO623" s="309"/>
      <c r="AP623" s="309"/>
      <c r="AQ623" s="309"/>
      <c r="AR623" s="309"/>
      <c r="AS623" s="309"/>
      <c r="AT623" s="309"/>
      <c r="AU623" s="309"/>
      <c r="AV623" s="309"/>
      <c r="AW623" s="309"/>
      <c r="AX623" s="81"/>
      <c r="AY623" s="309"/>
      <c r="AZ623" s="310"/>
      <c r="BA623" s="98" t="str">
        <f>IFERROR(VLOOKUP(AZ623,ACCESSORIES!F:J,5,FALSE),"N/A")</f>
        <v>N/A</v>
      </c>
      <c r="BB623" s="99"/>
      <c r="BC623" s="98" t="str">
        <f>IFERROR(VLOOKUP(BB623,ACCESSORIES!F:J,5,FALSE),"N/A")</f>
        <v>N/A</v>
      </c>
      <c r="BD623" s="310"/>
      <c r="BE623" s="309">
        <v>19</v>
      </c>
      <c r="BF623" s="309">
        <v>19</v>
      </c>
      <c r="BG623" s="309">
        <v>1</v>
      </c>
      <c r="BH623" s="379">
        <f t="shared" si="42"/>
        <v>5.9157301039999997E-3</v>
      </c>
      <c r="BI623" s="303"/>
      <c r="BJ623" s="309"/>
      <c r="BK623" s="80" t="s">
        <v>3999</v>
      </c>
      <c r="BL623" s="309" t="s">
        <v>248</v>
      </c>
      <c r="BM623" s="309"/>
      <c r="BN623" s="309"/>
      <c r="BO623" s="309"/>
      <c r="BP623" s="309"/>
      <c r="BQ623" s="309"/>
      <c r="BR623" s="309"/>
      <c r="BS623" s="309"/>
      <c r="BT623" s="309"/>
      <c r="BU623" s="309"/>
      <c r="BV623" s="309"/>
      <c r="BW623" s="309" t="s">
        <v>4283</v>
      </c>
      <c r="BX623" s="309"/>
      <c r="BY623" s="309" t="s">
        <v>4284</v>
      </c>
      <c r="BZ623" s="324" t="s">
        <v>5112</v>
      </c>
      <c r="CA623" s="324" t="s">
        <v>3878</v>
      </c>
      <c r="CB623" s="324" t="s">
        <v>3879</v>
      </c>
      <c r="CC623" s="313" t="str">
        <f t="shared" si="41"/>
        <v>BEADLOCK RING</v>
      </c>
    </row>
    <row r="624" spans="1:81" s="301" customFormat="1" ht="15.75" customHeight="1">
      <c r="A624" s="22">
        <f t="shared" si="40"/>
        <v>621</v>
      </c>
      <c r="B624" s="99" t="s">
        <v>84</v>
      </c>
      <c r="C624" s="29" t="s">
        <v>1089</v>
      </c>
      <c r="D624" s="303" t="s">
        <v>5730</v>
      </c>
      <c r="E624" s="304" t="s">
        <v>5183</v>
      </c>
      <c r="F624" s="304"/>
      <c r="G624" s="304"/>
      <c r="H624" s="363" t="s">
        <v>4607</v>
      </c>
      <c r="I624" s="336">
        <v>44134</v>
      </c>
      <c r="J624" s="302">
        <v>44365</v>
      </c>
      <c r="K624" s="293" t="s">
        <v>1274</v>
      </c>
      <c r="L624" s="305">
        <v>171.72</v>
      </c>
      <c r="M624" s="295"/>
      <c r="N624" s="295"/>
      <c r="O624" s="303">
        <v>14</v>
      </c>
      <c r="P624" s="8">
        <v>7</v>
      </c>
      <c r="Q624" s="29" t="s">
        <v>1745</v>
      </c>
      <c r="R624" s="303">
        <v>4</v>
      </c>
      <c r="S624" s="303">
        <v>136</v>
      </c>
      <c r="T624" s="306">
        <v>38</v>
      </c>
      <c r="U624" s="331">
        <v>5</v>
      </c>
      <c r="V624" s="303" t="s">
        <v>186</v>
      </c>
      <c r="W624" s="311">
        <v>100</v>
      </c>
      <c r="X624" s="307">
        <v>15.69</v>
      </c>
      <c r="Y624" s="306">
        <v>1600</v>
      </c>
      <c r="Z624" s="306" t="s">
        <v>2294</v>
      </c>
      <c r="AA624" s="306" t="s">
        <v>2987</v>
      </c>
      <c r="AB624" s="296" t="s">
        <v>4756</v>
      </c>
      <c r="AC624" s="308" t="s">
        <v>85</v>
      </c>
      <c r="AD624" s="298" t="str">
        <f>IFERROR(VLOOKUP(AC624,ACCESSORIES!F:J,5,FALSE),"N/A")</f>
        <v>N/A</v>
      </c>
      <c r="AE624" s="308" t="s">
        <v>85</v>
      </c>
      <c r="AF624" s="309" t="s">
        <v>85</v>
      </c>
      <c r="AG624" s="308" t="s">
        <v>85</v>
      </c>
      <c r="AH624" s="308" t="s">
        <v>85</v>
      </c>
      <c r="AI624" s="299" t="str">
        <f>IFERROR(VLOOKUP(AH624,ACCESSORIES!F:J,5,FALSE),"N/A")</f>
        <v>N/A</v>
      </c>
      <c r="AJ624" s="309" t="s">
        <v>266</v>
      </c>
      <c r="AK624" s="309" t="s">
        <v>85</v>
      </c>
      <c r="AL624" s="40" t="str">
        <f>IFERROR(VLOOKUP(AK624,ACCESSORIES!F:J,5,FALSE),"N/A")</f>
        <v>N/A</v>
      </c>
      <c r="AM624" s="309" t="s">
        <v>85</v>
      </c>
      <c r="AN624" s="309">
        <v>14.1</v>
      </c>
      <c r="AO624" s="309">
        <v>200</v>
      </c>
      <c r="AP624" s="309">
        <v>3</v>
      </c>
      <c r="AQ624" s="309">
        <v>3</v>
      </c>
      <c r="AR624" s="309">
        <v>22</v>
      </c>
      <c r="AS624" s="309" t="s">
        <v>85</v>
      </c>
      <c r="AT624" s="309">
        <v>164</v>
      </c>
      <c r="AU624" s="309">
        <v>152</v>
      </c>
      <c r="AV624" s="309" t="s">
        <v>85</v>
      </c>
      <c r="AW624" s="309" t="s">
        <v>85</v>
      </c>
      <c r="AX624" s="81"/>
      <c r="AY624" s="309">
        <v>0</v>
      </c>
      <c r="AZ624" s="310" t="s">
        <v>85</v>
      </c>
      <c r="BA624" s="98" t="str">
        <f>IFERROR(VLOOKUP(AZ624,ACCESSORIES!F:J,5,FALSE),"N/A")</f>
        <v>N/A</v>
      </c>
      <c r="BB624" s="99" t="s">
        <v>85</v>
      </c>
      <c r="BC624" s="98" t="str">
        <f>IFERROR(VLOOKUP(BB624,ACCESSORIES!F:J,5,FALSE),"N/A")</f>
        <v>N/A</v>
      </c>
      <c r="BD624" s="310">
        <v>18.670000000000002</v>
      </c>
      <c r="BE624" s="309">
        <v>16.899999999999999</v>
      </c>
      <c r="BF624" s="309">
        <v>16.899999999999999</v>
      </c>
      <c r="BG624" s="309">
        <v>9.6999999999999993</v>
      </c>
      <c r="BH624" s="379">
        <f t="shared" si="42"/>
        <v>4.539900068568798E-2</v>
      </c>
      <c r="BI624" s="303">
        <v>48</v>
      </c>
      <c r="BJ624" s="309" t="s">
        <v>3532</v>
      </c>
      <c r="BK624" s="80" t="s">
        <v>4050</v>
      </c>
      <c r="BL624" s="309" t="s">
        <v>4964</v>
      </c>
      <c r="BM624" s="309" t="s">
        <v>2872</v>
      </c>
      <c r="BN624" s="309" t="s">
        <v>2873</v>
      </c>
      <c r="BO624" s="309" t="s">
        <v>2874</v>
      </c>
      <c r="BP624" s="309" t="s">
        <v>2842</v>
      </c>
      <c r="BQ624" s="309" t="s">
        <v>1209</v>
      </c>
      <c r="BR624" s="309"/>
      <c r="BS624" s="309"/>
      <c r="BT624" s="309"/>
      <c r="BU624" s="309"/>
      <c r="BV624" s="309"/>
      <c r="BW624" s="309"/>
      <c r="BX624" s="309"/>
      <c r="BY624" s="309"/>
      <c r="BZ624" s="324" t="str">
        <f t="shared" ref="BZ624:BZ655" si="45">CONCATENATE("DISCONTINUED"," ","-"," ",D624,", ",O624,"x",P624,", ",IF(V624="N/A", "", CONCATENATE(V624, "/")),IF(T624&gt;0, CONCATENATE("+",T624), T624),"mm Offset, ",Q624,", ",W624,"mm Centerbore, ",PROPER(Z624), "", IF(BB624="N/A", "", CONCATENATE(", w/ ", BB624)))</f>
        <v>DISCONTINUED - MR407 Bead Grip, 14x7, 5+2/+38mm Offset, 4x136, 100mm Centerbore, Matte Black</v>
      </c>
      <c r="CA624" s="324" t="s">
        <v>3878</v>
      </c>
      <c r="CB624" s="324" t="s">
        <v>3879</v>
      </c>
      <c r="CC624" s="313" t="str">
        <f t="shared" si="41"/>
        <v>UTV (4XX)</v>
      </c>
    </row>
    <row r="625" spans="1:81" s="301" customFormat="1" ht="15.75" customHeight="1">
      <c r="A625" s="22">
        <f t="shared" si="40"/>
        <v>622</v>
      </c>
      <c r="B625" s="99" t="s">
        <v>84</v>
      </c>
      <c r="C625" s="29" t="s">
        <v>1089</v>
      </c>
      <c r="D625" s="303" t="s">
        <v>5730</v>
      </c>
      <c r="E625" s="304" t="s">
        <v>5184</v>
      </c>
      <c r="F625" s="304"/>
      <c r="G625" s="304"/>
      <c r="H625" s="363" t="s">
        <v>4829</v>
      </c>
      <c r="I625" s="336">
        <v>44244</v>
      </c>
      <c r="J625" s="302">
        <v>44365</v>
      </c>
      <c r="K625" s="293" t="s">
        <v>1274</v>
      </c>
      <c r="L625" s="305">
        <v>171.72</v>
      </c>
      <c r="M625" s="295"/>
      <c r="N625" s="295"/>
      <c r="O625" s="303">
        <v>14</v>
      </c>
      <c r="P625" s="8">
        <v>7</v>
      </c>
      <c r="Q625" s="29" t="s">
        <v>1745</v>
      </c>
      <c r="R625" s="303">
        <v>4</v>
      </c>
      <c r="S625" s="303">
        <v>136</v>
      </c>
      <c r="T625" s="306">
        <v>38</v>
      </c>
      <c r="U625" s="331">
        <v>5</v>
      </c>
      <c r="V625" s="303" t="s">
        <v>186</v>
      </c>
      <c r="W625" s="311">
        <v>100</v>
      </c>
      <c r="X625" s="307">
        <v>15.8</v>
      </c>
      <c r="Y625" s="306">
        <v>1600</v>
      </c>
      <c r="Z625" s="306" t="s">
        <v>4617</v>
      </c>
      <c r="AA625" s="306" t="s">
        <v>4618</v>
      </c>
      <c r="AB625" s="296" t="s">
        <v>4756</v>
      </c>
      <c r="AC625" s="308" t="s">
        <v>85</v>
      </c>
      <c r="AD625" s="298" t="str">
        <f>IFERROR(VLOOKUP(AC625,ACCESSORIES!F:J,5,FALSE),"N/A")</f>
        <v>N/A</v>
      </c>
      <c r="AE625" s="308" t="s">
        <v>85</v>
      </c>
      <c r="AF625" s="309" t="s">
        <v>85</v>
      </c>
      <c r="AG625" s="308" t="s">
        <v>85</v>
      </c>
      <c r="AH625" s="308" t="s">
        <v>85</v>
      </c>
      <c r="AI625" s="299" t="str">
        <f>IFERROR(VLOOKUP(AH625,ACCESSORIES!F:J,5,FALSE),"N/A")</f>
        <v>N/A</v>
      </c>
      <c r="AJ625" s="309" t="s">
        <v>266</v>
      </c>
      <c r="AK625" s="309" t="s">
        <v>85</v>
      </c>
      <c r="AL625" s="40" t="str">
        <f>IFERROR(VLOOKUP(AK625,ACCESSORIES!F:J,5,FALSE),"N/A")</f>
        <v>N/A</v>
      </c>
      <c r="AM625" s="309" t="s">
        <v>85</v>
      </c>
      <c r="AN625" s="309">
        <v>14.1</v>
      </c>
      <c r="AO625" s="309">
        <v>200</v>
      </c>
      <c r="AP625" s="309">
        <v>3</v>
      </c>
      <c r="AQ625" s="309">
        <v>3</v>
      </c>
      <c r="AR625" s="309">
        <v>22</v>
      </c>
      <c r="AS625" s="309" t="s">
        <v>85</v>
      </c>
      <c r="AT625" s="309">
        <v>164</v>
      </c>
      <c r="AU625" s="309">
        <v>152</v>
      </c>
      <c r="AV625" s="309" t="s">
        <v>85</v>
      </c>
      <c r="AW625" s="309" t="s">
        <v>85</v>
      </c>
      <c r="AX625" s="81"/>
      <c r="AY625" s="309">
        <v>0</v>
      </c>
      <c r="AZ625" s="310" t="s">
        <v>85</v>
      </c>
      <c r="BA625" s="98" t="str">
        <f>IFERROR(VLOOKUP(AZ625,ACCESSORIES!F:J,5,FALSE),"N/A")</f>
        <v>N/A</v>
      </c>
      <c r="BB625" s="99" t="s">
        <v>85</v>
      </c>
      <c r="BC625" s="98" t="str">
        <f>IFERROR(VLOOKUP(BB625,ACCESSORIES!F:J,5,FALSE),"N/A")</f>
        <v>N/A</v>
      </c>
      <c r="BD625" s="310">
        <v>18.78</v>
      </c>
      <c r="BE625" s="309">
        <v>16.899999999999999</v>
      </c>
      <c r="BF625" s="309">
        <v>16.899999999999999</v>
      </c>
      <c r="BG625" s="309">
        <v>9.6999999999999993</v>
      </c>
      <c r="BH625" s="379">
        <f t="shared" si="42"/>
        <v>4.539900068568798E-2</v>
      </c>
      <c r="BI625" s="303">
        <v>48</v>
      </c>
      <c r="BJ625" s="309" t="s">
        <v>3532</v>
      </c>
      <c r="BK625" s="80" t="s">
        <v>4050</v>
      </c>
      <c r="BL625" s="309" t="s">
        <v>4964</v>
      </c>
      <c r="BM625" s="309" t="s">
        <v>2872</v>
      </c>
      <c r="BN625" s="309" t="s">
        <v>2873</v>
      </c>
      <c r="BO625" s="309" t="s">
        <v>2874</v>
      </c>
      <c r="BP625" s="309" t="s">
        <v>2842</v>
      </c>
      <c r="BQ625" s="309" t="s">
        <v>1209</v>
      </c>
      <c r="BR625" s="309"/>
      <c r="BS625" s="309"/>
      <c r="BT625" s="309"/>
      <c r="BU625" s="309"/>
      <c r="BV625" s="309"/>
      <c r="BW625" s="309"/>
      <c r="BX625" s="309"/>
      <c r="BY625" s="309"/>
      <c r="BZ625" s="324" t="str">
        <f t="shared" si="45"/>
        <v>DISCONTINUED - MR407 Bead Grip, 14x7, 5+2/+38mm Offset, 4x136, 100mm Centerbore, Bahia Blue</v>
      </c>
      <c r="CA625" s="324" t="s">
        <v>3878</v>
      </c>
      <c r="CB625" s="324" t="s">
        <v>3879</v>
      </c>
      <c r="CC625" s="313" t="str">
        <f t="shared" si="41"/>
        <v>UTV (4XX)</v>
      </c>
    </row>
    <row r="626" spans="1:81" s="301" customFormat="1" ht="15.75" customHeight="1">
      <c r="A626" s="22">
        <f t="shared" si="40"/>
        <v>623</v>
      </c>
      <c r="B626" s="99" t="s">
        <v>84</v>
      </c>
      <c r="C626" s="29" t="s">
        <v>1089</v>
      </c>
      <c r="D626" s="303" t="s">
        <v>5730</v>
      </c>
      <c r="E626" s="304" t="s">
        <v>5185</v>
      </c>
      <c r="F626" s="304"/>
      <c r="G626" s="304"/>
      <c r="H626" s="363" t="s">
        <v>4608</v>
      </c>
      <c r="I626" s="336">
        <v>44134</v>
      </c>
      <c r="J626" s="302">
        <v>44365</v>
      </c>
      <c r="K626" s="293" t="s">
        <v>1274</v>
      </c>
      <c r="L626" s="305">
        <v>171.72</v>
      </c>
      <c r="M626" s="295"/>
      <c r="N626" s="295"/>
      <c r="O626" s="303">
        <v>14</v>
      </c>
      <c r="P626" s="8">
        <v>7</v>
      </c>
      <c r="Q626" s="29" t="s">
        <v>1746</v>
      </c>
      <c r="R626" s="303">
        <v>4</v>
      </c>
      <c r="S626" s="303">
        <v>156</v>
      </c>
      <c r="T626" s="306">
        <v>38</v>
      </c>
      <c r="U626" s="331">
        <v>5</v>
      </c>
      <c r="V626" s="303" t="s">
        <v>186</v>
      </c>
      <c r="W626" s="311">
        <v>120</v>
      </c>
      <c r="X626" s="307">
        <v>14.93</v>
      </c>
      <c r="Y626" s="306">
        <v>1600</v>
      </c>
      <c r="Z626" s="306" t="s">
        <v>2294</v>
      </c>
      <c r="AA626" s="306" t="s">
        <v>2987</v>
      </c>
      <c r="AB626" s="296" t="s">
        <v>4757</v>
      </c>
      <c r="AC626" s="308" t="s">
        <v>85</v>
      </c>
      <c r="AD626" s="298" t="str">
        <f>IFERROR(VLOOKUP(AC626,ACCESSORIES!F:J,5,FALSE),"N/A")</f>
        <v>N/A</v>
      </c>
      <c r="AE626" s="308" t="s">
        <v>85</v>
      </c>
      <c r="AF626" s="309" t="s">
        <v>85</v>
      </c>
      <c r="AG626" s="308" t="s">
        <v>85</v>
      </c>
      <c r="AH626" s="308" t="s">
        <v>85</v>
      </c>
      <c r="AI626" s="299" t="str">
        <f>IFERROR(VLOOKUP(AH626,ACCESSORIES!F:J,5,FALSE),"N/A")</f>
        <v>N/A</v>
      </c>
      <c r="AJ626" s="309" t="s">
        <v>266</v>
      </c>
      <c r="AK626" s="309" t="s">
        <v>85</v>
      </c>
      <c r="AL626" s="40" t="str">
        <f>IFERROR(VLOOKUP(AK626,ACCESSORIES!F:J,5,FALSE),"N/A")</f>
        <v>N/A</v>
      </c>
      <c r="AM626" s="309" t="s">
        <v>85</v>
      </c>
      <c r="AN626" s="309">
        <v>14.1</v>
      </c>
      <c r="AO626" s="309">
        <v>200</v>
      </c>
      <c r="AP626" s="309">
        <v>3</v>
      </c>
      <c r="AQ626" s="309">
        <v>3</v>
      </c>
      <c r="AR626" s="309">
        <v>22</v>
      </c>
      <c r="AS626" s="309" t="s">
        <v>85</v>
      </c>
      <c r="AT626" s="309">
        <v>164</v>
      </c>
      <c r="AU626" s="309">
        <v>152</v>
      </c>
      <c r="AV626" s="309" t="s">
        <v>85</v>
      </c>
      <c r="AW626" s="309" t="s">
        <v>85</v>
      </c>
      <c r="AX626" s="81"/>
      <c r="AY626" s="309">
        <v>0</v>
      </c>
      <c r="AZ626" s="310" t="s">
        <v>85</v>
      </c>
      <c r="BA626" s="98" t="str">
        <f>IFERROR(VLOOKUP(AZ626,ACCESSORIES!F:J,5,FALSE),"N/A")</f>
        <v>N/A</v>
      </c>
      <c r="BB626" s="99" t="s">
        <v>85</v>
      </c>
      <c r="BC626" s="98" t="str">
        <f>IFERROR(VLOOKUP(BB626,ACCESSORIES!F:J,5,FALSE),"N/A")</f>
        <v>N/A</v>
      </c>
      <c r="BD626" s="310">
        <v>17.93</v>
      </c>
      <c r="BE626" s="309">
        <v>16.899999999999999</v>
      </c>
      <c r="BF626" s="309">
        <v>16.899999999999999</v>
      </c>
      <c r="BG626" s="309">
        <v>9.6999999999999993</v>
      </c>
      <c r="BH626" s="379">
        <f t="shared" si="42"/>
        <v>4.539900068568798E-2</v>
      </c>
      <c r="BI626" s="303">
        <v>48</v>
      </c>
      <c r="BJ626" s="309" t="s">
        <v>3532</v>
      </c>
      <c r="BK626" s="80" t="s">
        <v>4050</v>
      </c>
      <c r="BL626" s="309" t="s">
        <v>4964</v>
      </c>
      <c r="BM626" s="309" t="s">
        <v>2872</v>
      </c>
      <c r="BN626" s="309" t="s">
        <v>2873</v>
      </c>
      <c r="BO626" s="309" t="s">
        <v>2874</v>
      </c>
      <c r="BP626" s="309" t="s">
        <v>2842</v>
      </c>
      <c r="BQ626" s="309" t="s">
        <v>1209</v>
      </c>
      <c r="BR626" s="309"/>
      <c r="BS626" s="309"/>
      <c r="BT626" s="309"/>
      <c r="BU626" s="309"/>
      <c r="BV626" s="309"/>
      <c r="BW626" s="309"/>
      <c r="BX626" s="309"/>
      <c r="BY626" s="309"/>
      <c r="BZ626" s="324" t="str">
        <f t="shared" si="45"/>
        <v>DISCONTINUED - MR407 Bead Grip, 14x7, 5+2/+38mm Offset, 4x156, 120mm Centerbore, Matte Black</v>
      </c>
      <c r="CA626" s="324" t="s">
        <v>3878</v>
      </c>
      <c r="CB626" s="324" t="s">
        <v>3879</v>
      </c>
      <c r="CC626" s="313" t="str">
        <f t="shared" si="41"/>
        <v>UTV (4XX)</v>
      </c>
    </row>
    <row r="627" spans="1:81" s="301" customFormat="1" ht="15.75" customHeight="1">
      <c r="A627" s="22">
        <f t="shared" si="40"/>
        <v>624</v>
      </c>
      <c r="B627" s="99" t="s">
        <v>84</v>
      </c>
      <c r="C627" s="29" t="s">
        <v>1089</v>
      </c>
      <c r="D627" s="303" t="s">
        <v>5730</v>
      </c>
      <c r="E627" s="304" t="s">
        <v>5186</v>
      </c>
      <c r="F627" s="304"/>
      <c r="G627" s="304"/>
      <c r="H627" s="363" t="s">
        <v>4828</v>
      </c>
      <c r="I627" s="336">
        <v>44244</v>
      </c>
      <c r="J627" s="302">
        <v>44365</v>
      </c>
      <c r="K627" s="293" t="s">
        <v>1274</v>
      </c>
      <c r="L627" s="305">
        <v>171.72</v>
      </c>
      <c r="M627" s="295"/>
      <c r="N627" s="295"/>
      <c r="O627" s="303">
        <v>14</v>
      </c>
      <c r="P627" s="8">
        <v>7</v>
      </c>
      <c r="Q627" s="29" t="s">
        <v>1746</v>
      </c>
      <c r="R627" s="303">
        <v>4</v>
      </c>
      <c r="S627" s="303">
        <v>156</v>
      </c>
      <c r="T627" s="306">
        <v>38</v>
      </c>
      <c r="U627" s="331">
        <v>5</v>
      </c>
      <c r="V627" s="303" t="s">
        <v>186</v>
      </c>
      <c r="W627" s="311">
        <v>120</v>
      </c>
      <c r="X627" s="307">
        <v>14.93</v>
      </c>
      <c r="Y627" s="306">
        <v>1600</v>
      </c>
      <c r="Z627" s="306" t="s">
        <v>4617</v>
      </c>
      <c r="AA627" s="306" t="s">
        <v>4618</v>
      </c>
      <c r="AB627" s="296" t="s">
        <v>4757</v>
      </c>
      <c r="AC627" s="308" t="s">
        <v>85</v>
      </c>
      <c r="AD627" s="298" t="str">
        <f>IFERROR(VLOOKUP(AC627,ACCESSORIES!F:J,5,FALSE),"N/A")</f>
        <v>N/A</v>
      </c>
      <c r="AE627" s="308" t="s">
        <v>85</v>
      </c>
      <c r="AF627" s="309" t="s">
        <v>85</v>
      </c>
      <c r="AG627" s="308" t="s">
        <v>85</v>
      </c>
      <c r="AH627" s="308" t="s">
        <v>85</v>
      </c>
      <c r="AI627" s="299" t="str">
        <f>IFERROR(VLOOKUP(AH627,ACCESSORIES!F:J,5,FALSE),"N/A")</f>
        <v>N/A</v>
      </c>
      <c r="AJ627" s="309" t="s">
        <v>266</v>
      </c>
      <c r="AK627" s="309" t="s">
        <v>85</v>
      </c>
      <c r="AL627" s="40" t="str">
        <f>IFERROR(VLOOKUP(AK627,ACCESSORIES!F:J,5,FALSE),"N/A")</f>
        <v>N/A</v>
      </c>
      <c r="AM627" s="309" t="s">
        <v>85</v>
      </c>
      <c r="AN627" s="309">
        <v>14.1</v>
      </c>
      <c r="AO627" s="309">
        <v>200</v>
      </c>
      <c r="AP627" s="309">
        <v>3</v>
      </c>
      <c r="AQ627" s="309">
        <v>3</v>
      </c>
      <c r="AR627" s="309">
        <v>22</v>
      </c>
      <c r="AS627" s="309" t="s">
        <v>85</v>
      </c>
      <c r="AT627" s="309">
        <v>164</v>
      </c>
      <c r="AU627" s="309">
        <v>152</v>
      </c>
      <c r="AV627" s="309" t="s">
        <v>85</v>
      </c>
      <c r="AW627" s="309" t="s">
        <v>85</v>
      </c>
      <c r="AX627" s="81"/>
      <c r="AY627" s="309">
        <v>0</v>
      </c>
      <c r="AZ627" s="310" t="s">
        <v>85</v>
      </c>
      <c r="BA627" s="98" t="str">
        <f>IFERROR(VLOOKUP(AZ627,ACCESSORIES!F:J,5,FALSE),"N/A")</f>
        <v>N/A</v>
      </c>
      <c r="BB627" s="99" t="s">
        <v>85</v>
      </c>
      <c r="BC627" s="98" t="str">
        <f>IFERROR(VLOOKUP(BB627,ACCESSORIES!F:J,5,FALSE),"N/A")</f>
        <v>N/A</v>
      </c>
      <c r="BD627" s="310">
        <v>17.93</v>
      </c>
      <c r="BE627" s="309">
        <v>16.899999999999999</v>
      </c>
      <c r="BF627" s="309">
        <v>16.899999999999999</v>
      </c>
      <c r="BG627" s="309">
        <v>9.6999999999999993</v>
      </c>
      <c r="BH627" s="379">
        <f t="shared" si="42"/>
        <v>4.539900068568798E-2</v>
      </c>
      <c r="BI627" s="303">
        <v>48</v>
      </c>
      <c r="BJ627" s="309" t="s">
        <v>3532</v>
      </c>
      <c r="BK627" s="80" t="s">
        <v>4050</v>
      </c>
      <c r="BL627" s="309" t="s">
        <v>4964</v>
      </c>
      <c r="BM627" s="309" t="s">
        <v>2872</v>
      </c>
      <c r="BN627" s="309" t="s">
        <v>2873</v>
      </c>
      <c r="BO627" s="309" t="s">
        <v>2874</v>
      </c>
      <c r="BP627" s="309" t="s">
        <v>2842</v>
      </c>
      <c r="BQ627" s="309" t="s">
        <v>1209</v>
      </c>
      <c r="BR627" s="309"/>
      <c r="BS627" s="309"/>
      <c r="BT627" s="309"/>
      <c r="BU627" s="309"/>
      <c r="BV627" s="309"/>
      <c r="BW627" s="309"/>
      <c r="BX627" s="309"/>
      <c r="BY627" s="309"/>
      <c r="BZ627" s="324" t="str">
        <f t="shared" si="45"/>
        <v>DISCONTINUED - MR407 Bead Grip, 14x7, 5+2/+38mm Offset, 4x156, 120mm Centerbore, Bahia Blue</v>
      </c>
      <c r="CA627" s="324" t="s">
        <v>3878</v>
      </c>
      <c r="CB627" s="324" t="s">
        <v>3879</v>
      </c>
      <c r="CC627" s="313" t="str">
        <f t="shared" si="41"/>
        <v>UTV (4XX)</v>
      </c>
    </row>
    <row r="628" spans="1:81" s="301" customFormat="1" ht="15.75" customHeight="1">
      <c r="A628" s="22">
        <f t="shared" si="40"/>
        <v>625</v>
      </c>
      <c r="B628" s="99" t="s">
        <v>84</v>
      </c>
      <c r="C628" s="29" t="s">
        <v>1072</v>
      </c>
      <c r="D628" s="303" t="s">
        <v>1116</v>
      </c>
      <c r="E628" s="304" t="s">
        <v>5187</v>
      </c>
      <c r="F628" s="304"/>
      <c r="G628" s="304"/>
      <c r="H628" s="363" t="s">
        <v>400</v>
      </c>
      <c r="I628" s="336">
        <v>40909</v>
      </c>
      <c r="J628" s="302">
        <v>44365</v>
      </c>
      <c r="K628" s="293" t="s">
        <v>1274</v>
      </c>
      <c r="L628" s="305">
        <v>255.48</v>
      </c>
      <c r="M628" s="295"/>
      <c r="N628" s="295"/>
      <c r="O628" s="303">
        <v>17</v>
      </c>
      <c r="P628" s="8">
        <v>8.5</v>
      </c>
      <c r="Q628" s="29" t="s">
        <v>1755</v>
      </c>
      <c r="R628" s="303">
        <v>5</v>
      </c>
      <c r="S628" s="303">
        <v>5</v>
      </c>
      <c r="T628" s="306">
        <v>0</v>
      </c>
      <c r="U628" s="331">
        <v>4.75</v>
      </c>
      <c r="V628" s="303" t="s">
        <v>85</v>
      </c>
      <c r="W628" s="311">
        <v>94</v>
      </c>
      <c r="X628" s="307">
        <v>29.43</v>
      </c>
      <c r="Y628" s="306">
        <v>2500</v>
      </c>
      <c r="Z628" s="306" t="s">
        <v>5457</v>
      </c>
      <c r="AA628" s="306" t="s">
        <v>2987</v>
      </c>
      <c r="AB628" s="296" t="s">
        <v>5188</v>
      </c>
      <c r="AC628" s="308" t="s">
        <v>1593</v>
      </c>
      <c r="AD628" s="298">
        <f>IFERROR(VLOOKUP(AC628,ACCESSORIES!F:J,5,FALSE),"N/A")</f>
        <v>33</v>
      </c>
      <c r="AE628" s="308" t="s">
        <v>85</v>
      </c>
      <c r="AF628" s="309" t="s">
        <v>85</v>
      </c>
      <c r="AG628" s="308" t="s">
        <v>3000</v>
      </c>
      <c r="AH628" s="308" t="s">
        <v>1938</v>
      </c>
      <c r="AI628" s="299">
        <f>IFERROR(VLOOKUP(AH628,ACCESSORIES!F:J,5,FALSE),"N/A")</f>
        <v>1.1000000000000001</v>
      </c>
      <c r="AJ628" s="309" t="s">
        <v>266</v>
      </c>
      <c r="AK628" s="309" t="s">
        <v>85</v>
      </c>
      <c r="AL628" s="40" t="str">
        <f>IFERROR(VLOOKUP(AK628,ACCESSORIES!F:J,5,FALSE),"N/A")</f>
        <v>N/A</v>
      </c>
      <c r="AM628" s="309" t="s">
        <v>85</v>
      </c>
      <c r="AN628" s="309">
        <v>16.2</v>
      </c>
      <c r="AO628" s="309">
        <v>155</v>
      </c>
      <c r="AP628" s="309">
        <v>9</v>
      </c>
      <c r="AQ628" s="309">
        <v>19</v>
      </c>
      <c r="AR628" s="309">
        <v>29</v>
      </c>
      <c r="AS628" s="309">
        <v>27</v>
      </c>
      <c r="AT628" s="309">
        <v>207</v>
      </c>
      <c r="AU628" s="309">
        <v>203</v>
      </c>
      <c r="AV628" s="309">
        <v>90</v>
      </c>
      <c r="AW628" s="309">
        <v>52.7</v>
      </c>
      <c r="AX628" s="81"/>
      <c r="AY628" s="309">
        <v>78</v>
      </c>
      <c r="AZ628" s="310" t="s">
        <v>85</v>
      </c>
      <c r="BA628" s="98" t="str">
        <f>IFERROR(VLOOKUP(AZ628,ACCESSORIES!F:J,5,FALSE),"N/A")</f>
        <v>N/A</v>
      </c>
      <c r="BB628" s="99" t="s">
        <v>85</v>
      </c>
      <c r="BC628" s="98" t="str">
        <f>IFERROR(VLOOKUP(BB628,ACCESSORIES!F:J,5,FALSE),"N/A")</f>
        <v>N/A</v>
      </c>
      <c r="BD628" s="310">
        <v>33.840000000000003</v>
      </c>
      <c r="BE628" s="309">
        <v>19.7</v>
      </c>
      <c r="BF628" s="309">
        <v>19.7</v>
      </c>
      <c r="BG628" s="309">
        <v>11</v>
      </c>
      <c r="BH628" s="379">
        <f t="shared" si="42"/>
        <v>6.995621234535998E-2</v>
      </c>
      <c r="BI628" s="303">
        <v>36</v>
      </c>
      <c r="BJ628" s="309" t="s">
        <v>3532</v>
      </c>
      <c r="BK628" s="80" t="s">
        <v>4050</v>
      </c>
      <c r="BL628" s="309" t="s">
        <v>2818</v>
      </c>
      <c r="BM628" s="309" t="s">
        <v>2822</v>
      </c>
      <c r="BN628" s="309" t="s">
        <v>2823</v>
      </c>
      <c r="BO628" s="309" t="s">
        <v>2824</v>
      </c>
      <c r="BP628" s="309"/>
      <c r="BQ628" s="309"/>
      <c r="BR628" s="309"/>
      <c r="BS628" s="309"/>
      <c r="BT628" s="309"/>
      <c r="BU628" s="309"/>
      <c r="BV628" s="309" t="s">
        <v>3557</v>
      </c>
      <c r="BW628" s="309" t="s">
        <v>3558</v>
      </c>
      <c r="BX628" s="309" t="s">
        <v>3559</v>
      </c>
      <c r="BY628" s="309" t="s">
        <v>3560</v>
      </c>
      <c r="BZ628" s="324" t="str">
        <f t="shared" si="45"/>
        <v>DISCONTINUED - MR304 Double Standard, 17x8.5, 0mm Offset, 5x5, 94mm Centerbore, Matte Black - Machined Lip</v>
      </c>
      <c r="CA628" s="324" t="s">
        <v>3878</v>
      </c>
      <c r="CB628" s="324" t="s">
        <v>3879</v>
      </c>
      <c r="CC628" s="313" t="str">
        <f t="shared" si="41"/>
        <v>STREET (3XX)</v>
      </c>
    </row>
    <row r="629" spans="1:81" s="301" customFormat="1" ht="15.75" customHeight="1">
      <c r="A629" s="22">
        <f t="shared" si="40"/>
        <v>626</v>
      </c>
      <c r="B629" s="99" t="s">
        <v>84</v>
      </c>
      <c r="C629" s="29" t="s">
        <v>1092</v>
      </c>
      <c r="D629" s="303" t="s">
        <v>1113</v>
      </c>
      <c r="E629" s="304" t="s">
        <v>4934</v>
      </c>
      <c r="F629" s="304" t="s">
        <v>1129</v>
      </c>
      <c r="G629" s="304" t="s">
        <v>4570</v>
      </c>
      <c r="H629" s="363" t="s">
        <v>1453</v>
      </c>
      <c r="I629" s="336">
        <v>41640</v>
      </c>
      <c r="J629" s="302">
        <v>44365</v>
      </c>
      <c r="K629" s="293" t="s">
        <v>1274</v>
      </c>
      <c r="L629" s="305">
        <v>1199</v>
      </c>
      <c r="M629" s="295"/>
      <c r="N629" s="295"/>
      <c r="O629" s="303">
        <v>17</v>
      </c>
      <c r="P629" s="8">
        <v>9</v>
      </c>
      <c r="Q629" s="29" t="s">
        <v>1452</v>
      </c>
      <c r="R629" s="303">
        <v>6</v>
      </c>
      <c r="S629" s="303">
        <v>6.5</v>
      </c>
      <c r="T629" s="306">
        <v>25</v>
      </c>
      <c r="U629" s="331">
        <v>6</v>
      </c>
      <c r="V629" s="303" t="s">
        <v>85</v>
      </c>
      <c r="W629" s="311">
        <v>108</v>
      </c>
      <c r="X629" s="307">
        <v>27.5</v>
      </c>
      <c r="Y629" s="306">
        <v>4000</v>
      </c>
      <c r="Z629" s="306" t="s">
        <v>5480</v>
      </c>
      <c r="AA629" s="306" t="s">
        <v>196</v>
      </c>
      <c r="AB629" s="296" t="s">
        <v>5189</v>
      </c>
      <c r="AC629" s="308" t="s">
        <v>85</v>
      </c>
      <c r="AD629" s="298" t="str">
        <f>IFERROR(VLOOKUP(AC629,ACCESSORIES!F:J,5,FALSE),"N/A")</f>
        <v>N/A</v>
      </c>
      <c r="AE629" s="308" t="s">
        <v>85</v>
      </c>
      <c r="AF629" s="309" t="s">
        <v>85</v>
      </c>
      <c r="AG629" s="308" t="s">
        <v>85</v>
      </c>
      <c r="AH629" s="308" t="s">
        <v>85</v>
      </c>
      <c r="AI629" s="299" t="str">
        <f>IFERROR(VLOOKUP(AH629,ACCESSORIES!F:J,5,FALSE),"N/A")</f>
        <v>N/A</v>
      </c>
      <c r="AJ629" s="309" t="s">
        <v>266</v>
      </c>
      <c r="AK629" s="309" t="s">
        <v>85</v>
      </c>
      <c r="AL629" s="40" t="str">
        <f>IFERROR(VLOOKUP(AK629,ACCESSORIES!F:J,5,FALSE),"N/A")</f>
        <v>N/A</v>
      </c>
      <c r="AM629" s="309" t="s">
        <v>85</v>
      </c>
      <c r="AN629" s="309">
        <v>18.3</v>
      </c>
      <c r="AO629" s="309">
        <v>200</v>
      </c>
      <c r="AP629" s="309">
        <v>0</v>
      </c>
      <c r="AQ629" s="309">
        <v>0</v>
      </c>
      <c r="AR629" s="309"/>
      <c r="AS629" s="309">
        <v>24</v>
      </c>
      <c r="AT629" s="309"/>
      <c r="AU629" s="309">
        <v>195</v>
      </c>
      <c r="AV629" s="309">
        <v>108.97</v>
      </c>
      <c r="AW629" s="309" t="s">
        <v>85</v>
      </c>
      <c r="AX629" s="81"/>
      <c r="AY629" s="309">
        <v>65</v>
      </c>
      <c r="AZ629" s="310" t="s">
        <v>2709</v>
      </c>
      <c r="BA629" s="98">
        <f>IFERROR(VLOOKUP(AZ629,ACCESSORIES!F:J,5,FALSE),"N/A")</f>
        <v>152.625</v>
      </c>
      <c r="BB629" s="99" t="s">
        <v>4939</v>
      </c>
      <c r="BC629" s="98">
        <f>IFERROR(VLOOKUP(BB629,ACCESSORIES!F:J,5,FALSE),"N/A")</f>
        <v>11</v>
      </c>
      <c r="BD629" s="310">
        <v>31</v>
      </c>
      <c r="BE629" s="309">
        <v>20.100000000000001</v>
      </c>
      <c r="BF629" s="309">
        <v>20.100000000000001</v>
      </c>
      <c r="BG629" s="309">
        <v>12.1</v>
      </c>
      <c r="BH629" s="379">
        <f t="shared" si="42"/>
        <v>8.0108506492343995E-2</v>
      </c>
      <c r="BI629" s="303">
        <v>36</v>
      </c>
      <c r="BJ629" s="309" t="s">
        <v>3532</v>
      </c>
      <c r="BK629" s="80" t="s">
        <v>4050</v>
      </c>
      <c r="BL629" s="309" t="s">
        <v>1256</v>
      </c>
      <c r="BM629" s="309" t="s">
        <v>2338</v>
      </c>
      <c r="BN629" s="309"/>
      <c r="BO629" s="309"/>
      <c r="BP629" s="309"/>
      <c r="BQ629" s="309"/>
      <c r="BR629" s="309"/>
      <c r="BS629" s="309"/>
      <c r="BT629" s="309"/>
      <c r="BU629" s="309"/>
      <c r="BV629" s="309" t="s">
        <v>3767</v>
      </c>
      <c r="BW629" s="309" t="s">
        <v>3768</v>
      </c>
      <c r="BX629" s="309"/>
      <c r="BY629" s="309"/>
      <c r="BZ629" s="324" t="str">
        <f t="shared" si="45"/>
        <v>DISCONTINUED - MR202 Forged, 17x9, +25mm Offset, 6x6.5, 108mm Centerbore, Machined - Raw , w/ BH-H24125-V</v>
      </c>
      <c r="CA629" s="324" t="s">
        <v>3878</v>
      </c>
      <c r="CB629" s="324" t="s">
        <v>3879</v>
      </c>
      <c r="CC629" s="313" t="str">
        <f t="shared" si="41"/>
        <v>FORGED (2XX)</v>
      </c>
    </row>
    <row r="630" spans="1:81" s="301" customFormat="1" ht="15.75" customHeight="1">
      <c r="A630" s="22">
        <f t="shared" si="40"/>
        <v>627</v>
      </c>
      <c r="B630" s="99" t="s">
        <v>84</v>
      </c>
      <c r="C630" s="29" t="s">
        <v>1094</v>
      </c>
      <c r="D630" s="303" t="s">
        <v>940</v>
      </c>
      <c r="E630" s="304" t="s">
        <v>5190</v>
      </c>
      <c r="F630" s="304" t="s">
        <v>2224</v>
      </c>
      <c r="G630" s="304"/>
      <c r="H630" s="363" t="s">
        <v>986</v>
      </c>
      <c r="I630" s="336">
        <v>42736</v>
      </c>
      <c r="J630" s="302">
        <v>44365</v>
      </c>
      <c r="K630" s="293" t="s">
        <v>1274</v>
      </c>
      <c r="L630" s="305">
        <v>355.32</v>
      </c>
      <c r="M630" s="295"/>
      <c r="N630" s="295"/>
      <c r="O630" s="303">
        <v>20</v>
      </c>
      <c r="P630" s="8">
        <v>10</v>
      </c>
      <c r="Q630" s="29" t="s">
        <v>1123</v>
      </c>
      <c r="R630" s="303">
        <v>6</v>
      </c>
      <c r="S630" s="303">
        <v>5.5</v>
      </c>
      <c r="T630" s="306">
        <v>-24</v>
      </c>
      <c r="U630" s="331">
        <v>4.55</v>
      </c>
      <c r="V630" s="303" t="s">
        <v>85</v>
      </c>
      <c r="W630" s="311">
        <v>106.25</v>
      </c>
      <c r="X630" s="307">
        <v>43.59</v>
      </c>
      <c r="Y630" s="306">
        <v>2650</v>
      </c>
      <c r="Z630" s="306" t="s">
        <v>2294</v>
      </c>
      <c r="AA630" s="306" t="s">
        <v>2987</v>
      </c>
      <c r="AB630" s="296" t="s">
        <v>4743</v>
      </c>
      <c r="AC630" s="308" t="s">
        <v>1633</v>
      </c>
      <c r="AD630" s="298">
        <f>IFERROR(VLOOKUP(AC630,ACCESSORIES!F:J,5,FALSE),"N/A")</f>
        <v>33</v>
      </c>
      <c r="AE630" s="308" t="s">
        <v>1799</v>
      </c>
      <c r="AF630" s="309" t="s">
        <v>1888</v>
      </c>
      <c r="AG630" s="308" t="s">
        <v>85</v>
      </c>
      <c r="AH630" s="308" t="s">
        <v>1937</v>
      </c>
      <c r="AI630" s="299">
        <f>IFERROR(VLOOKUP(AH630,ACCESSORIES!F:J,5,FALSE),"N/A")</f>
        <v>1.1000000000000001</v>
      </c>
      <c r="AJ630" s="309" t="s">
        <v>265</v>
      </c>
      <c r="AK630" s="309" t="s">
        <v>1709</v>
      </c>
      <c r="AL630" s="40">
        <f>IFERROR(VLOOKUP(AK630,ACCESSORIES!F:J,5,FALSE),"N/A")</f>
        <v>2.75</v>
      </c>
      <c r="AM630" s="309">
        <v>78.099999999999994</v>
      </c>
      <c r="AN630" s="309">
        <v>15.8</v>
      </c>
      <c r="AO630" s="309">
        <v>170</v>
      </c>
      <c r="AP630" s="309">
        <v>4</v>
      </c>
      <c r="AQ630" s="309">
        <v>16</v>
      </c>
      <c r="AR630" s="309"/>
      <c r="AS630" s="309">
        <v>58</v>
      </c>
      <c r="AT630" s="309"/>
      <c r="AU630" s="309">
        <v>230</v>
      </c>
      <c r="AV630" s="309">
        <v>106.25</v>
      </c>
      <c r="AW630" s="309">
        <v>44</v>
      </c>
      <c r="AX630" s="81"/>
      <c r="AY630" s="309">
        <v>72</v>
      </c>
      <c r="AZ630" s="310" t="s">
        <v>85</v>
      </c>
      <c r="BA630" s="98" t="str">
        <f>IFERROR(VLOOKUP(AZ630,ACCESSORIES!F:J,5,FALSE),"N/A")</f>
        <v>N/A</v>
      </c>
      <c r="BB630" s="99" t="s">
        <v>85</v>
      </c>
      <c r="BC630" s="98" t="str">
        <f>IFERROR(VLOOKUP(BB630,ACCESSORIES!F:J,5,FALSE),"N/A")</f>
        <v>N/A</v>
      </c>
      <c r="BD630" s="310">
        <v>49.07</v>
      </c>
      <c r="BE630" s="309">
        <v>22.1</v>
      </c>
      <c r="BF630" s="309">
        <v>22.1</v>
      </c>
      <c r="BG630" s="309">
        <v>12.2</v>
      </c>
      <c r="BH630" s="379">
        <f t="shared" si="42"/>
        <v>9.7643992324528001E-2</v>
      </c>
      <c r="BI630" s="303">
        <v>20</v>
      </c>
      <c r="BJ630" s="309" t="s">
        <v>3532</v>
      </c>
      <c r="BK630" s="80" t="s">
        <v>4050</v>
      </c>
      <c r="BL630" s="309" t="s">
        <v>2875</v>
      </c>
      <c r="BM630" s="309" t="s">
        <v>2819</v>
      </c>
      <c r="BN630" s="309" t="s">
        <v>2888</v>
      </c>
      <c r="BO630" s="309" t="s">
        <v>2889</v>
      </c>
      <c r="BP630" s="309"/>
      <c r="BQ630" s="309"/>
      <c r="BR630" s="309"/>
      <c r="BS630" s="309"/>
      <c r="BT630" s="309"/>
      <c r="BU630" s="309"/>
      <c r="BV630" s="309" t="s">
        <v>3809</v>
      </c>
      <c r="BW630" s="309" t="s">
        <v>3810</v>
      </c>
      <c r="BX630" s="309" t="s">
        <v>3811</v>
      </c>
      <c r="BY630" s="309" t="s">
        <v>3812</v>
      </c>
      <c r="BZ630" s="324" t="str">
        <f t="shared" si="45"/>
        <v>DISCONTINUED - MR606 Mesh, 20x10, -24mm Offset, 6x5.5, 106.25mm Centerbore, Matte Black</v>
      </c>
      <c r="CA630" s="324" t="s">
        <v>3878</v>
      </c>
      <c r="CB630" s="324" t="s">
        <v>3879</v>
      </c>
      <c r="CC630" s="313" t="str">
        <f t="shared" si="41"/>
        <v>DISCO (6XX)</v>
      </c>
    </row>
    <row r="631" spans="1:81" s="301" customFormat="1" ht="15.75" customHeight="1">
      <c r="A631" s="22">
        <f t="shared" si="40"/>
        <v>628</v>
      </c>
      <c r="B631" s="99" t="s">
        <v>84</v>
      </c>
      <c r="C631" s="29" t="s">
        <v>1094</v>
      </c>
      <c r="D631" s="303" t="s">
        <v>940</v>
      </c>
      <c r="E631" s="304" t="s">
        <v>5191</v>
      </c>
      <c r="F631" s="304" t="s">
        <v>2224</v>
      </c>
      <c r="G631" s="304"/>
      <c r="H631" s="363" t="s">
        <v>989</v>
      </c>
      <c r="I631" s="336">
        <v>42736</v>
      </c>
      <c r="J631" s="302">
        <v>44365</v>
      </c>
      <c r="K631" s="293" t="s">
        <v>1274</v>
      </c>
      <c r="L631" s="305">
        <v>355.32</v>
      </c>
      <c r="M631" s="295"/>
      <c r="N631" s="295"/>
      <c r="O631" s="303">
        <v>20</v>
      </c>
      <c r="P631" s="8">
        <v>10</v>
      </c>
      <c r="Q631" s="29" t="s">
        <v>1762</v>
      </c>
      <c r="R631" s="303">
        <v>8</v>
      </c>
      <c r="S631" s="303">
        <v>6.5</v>
      </c>
      <c r="T631" s="306">
        <v>-24</v>
      </c>
      <c r="U631" s="331">
        <v>4.55</v>
      </c>
      <c r="V631" s="303" t="s">
        <v>85</v>
      </c>
      <c r="W631" s="311">
        <v>121.3</v>
      </c>
      <c r="X631" s="307">
        <v>43.36</v>
      </c>
      <c r="Y631" s="306">
        <v>3640</v>
      </c>
      <c r="Z631" s="306" t="s">
        <v>2222</v>
      </c>
      <c r="AA631" s="306" t="s">
        <v>2992</v>
      </c>
      <c r="AB631" s="296" t="s">
        <v>4995</v>
      </c>
      <c r="AC631" s="308" t="s">
        <v>1618</v>
      </c>
      <c r="AD631" s="298">
        <f>IFERROR(VLOOKUP(AC631,ACCESSORIES!F:J,5,FALSE),"N/A")</f>
        <v>33</v>
      </c>
      <c r="AE631" s="308" t="s">
        <v>85</v>
      </c>
      <c r="AF631" s="309" t="s">
        <v>1888</v>
      </c>
      <c r="AG631" s="308" t="s">
        <v>85</v>
      </c>
      <c r="AH631" s="308" t="s">
        <v>1937</v>
      </c>
      <c r="AI631" s="299">
        <f>IFERROR(VLOOKUP(AH631,ACCESSORIES!F:J,5,FALSE),"N/A")</f>
        <v>1.1000000000000001</v>
      </c>
      <c r="AJ631" s="309" t="s">
        <v>265</v>
      </c>
      <c r="AK631" s="309" t="s">
        <v>1674</v>
      </c>
      <c r="AL631" s="40">
        <f>IFERROR(VLOOKUP(AK631,ACCESSORIES!F:J,5,FALSE),"N/A")</f>
        <v>3.3000000000000003</v>
      </c>
      <c r="AM631" s="309">
        <v>116.7</v>
      </c>
      <c r="AN631" s="309">
        <v>15.8</v>
      </c>
      <c r="AO631" s="309">
        <v>200</v>
      </c>
      <c r="AP631" s="309">
        <v>3</v>
      </c>
      <c r="AQ631" s="309">
        <v>3</v>
      </c>
      <c r="AR631" s="309"/>
      <c r="AS631" s="309">
        <v>58</v>
      </c>
      <c r="AT631" s="309"/>
      <c r="AU631" s="309">
        <v>230</v>
      </c>
      <c r="AV631" s="309">
        <v>124</v>
      </c>
      <c r="AW631" s="309">
        <v>108.5</v>
      </c>
      <c r="AX631" s="81"/>
      <c r="AY631" s="309">
        <v>72</v>
      </c>
      <c r="AZ631" s="310" t="s">
        <v>85</v>
      </c>
      <c r="BA631" s="98" t="str">
        <f>IFERROR(VLOOKUP(AZ631,ACCESSORIES!F:J,5,FALSE),"N/A")</f>
        <v>N/A</v>
      </c>
      <c r="BB631" s="99" t="s">
        <v>85</v>
      </c>
      <c r="BC631" s="98" t="str">
        <f>IFERROR(VLOOKUP(BB631,ACCESSORIES!F:J,5,FALSE),"N/A")</f>
        <v>N/A</v>
      </c>
      <c r="BD631" s="310">
        <v>48.94</v>
      </c>
      <c r="BE631" s="309">
        <v>22.1</v>
      </c>
      <c r="BF631" s="309">
        <v>22.1</v>
      </c>
      <c r="BG631" s="309">
        <v>12.2</v>
      </c>
      <c r="BH631" s="379">
        <f t="shared" si="42"/>
        <v>9.7643992324528001E-2</v>
      </c>
      <c r="BI631" s="303">
        <v>20</v>
      </c>
      <c r="BJ631" s="309" t="s">
        <v>3532</v>
      </c>
      <c r="BK631" s="80" t="s">
        <v>4050</v>
      </c>
      <c r="BL631" s="309" t="s">
        <v>2875</v>
      </c>
      <c r="BM631" s="309" t="s">
        <v>2819</v>
      </c>
      <c r="BN631" s="309" t="s">
        <v>2888</v>
      </c>
      <c r="BO631" s="309" t="s">
        <v>2889</v>
      </c>
      <c r="BP631" s="309"/>
      <c r="BQ631" s="309"/>
      <c r="BR631" s="309"/>
      <c r="BS631" s="309"/>
      <c r="BT631" s="309"/>
      <c r="BU631" s="309"/>
      <c r="BV631" s="309" t="s">
        <v>3813</v>
      </c>
      <c r="BW631" s="309" t="s">
        <v>3814</v>
      </c>
      <c r="BX631" s="309" t="s">
        <v>3815</v>
      </c>
      <c r="BY631" s="309" t="s">
        <v>3816</v>
      </c>
      <c r="BZ631" s="324" t="str">
        <f t="shared" si="45"/>
        <v>DISCONTINUED - MR606 Mesh, 20x10, -24mm Offset, 8x6.5, 121.3mm Centerbore, Titanium</v>
      </c>
      <c r="CA631" s="324" t="s">
        <v>3878</v>
      </c>
      <c r="CB631" s="324" t="s">
        <v>3879</v>
      </c>
      <c r="CC631" s="313" t="str">
        <f t="shared" si="41"/>
        <v>DISCO (6XX)</v>
      </c>
    </row>
    <row r="632" spans="1:81" s="301" customFormat="1" ht="15.75" customHeight="1">
      <c r="A632" s="22">
        <f t="shared" si="40"/>
        <v>629</v>
      </c>
      <c r="B632" s="99" t="s">
        <v>3051</v>
      </c>
      <c r="C632" s="29" t="s">
        <v>3035</v>
      </c>
      <c r="D632" s="303" t="s">
        <v>3323</v>
      </c>
      <c r="E632" s="304" t="s">
        <v>5192</v>
      </c>
      <c r="F632" s="304"/>
      <c r="G632" s="304"/>
      <c r="H632" s="363" t="s">
        <v>3244</v>
      </c>
      <c r="I632" s="336">
        <v>43605</v>
      </c>
      <c r="J632" s="302">
        <v>44365</v>
      </c>
      <c r="K632" s="293" t="s">
        <v>1274</v>
      </c>
      <c r="L632" s="305">
        <v>128.52000000000001</v>
      </c>
      <c r="M632" s="295"/>
      <c r="N632" s="295"/>
      <c r="O632" s="303">
        <v>14</v>
      </c>
      <c r="P632" s="8">
        <v>7</v>
      </c>
      <c r="Q632" s="29" t="s">
        <v>1745</v>
      </c>
      <c r="R632" s="303">
        <v>4</v>
      </c>
      <c r="S632" s="303">
        <v>136</v>
      </c>
      <c r="T632" s="306">
        <v>38</v>
      </c>
      <c r="U632" s="331">
        <v>5.3</v>
      </c>
      <c r="V632" s="303" t="s">
        <v>186</v>
      </c>
      <c r="W632" s="311">
        <v>110</v>
      </c>
      <c r="X632" s="307">
        <v>14.4</v>
      </c>
      <c r="Y632" s="306">
        <v>1200</v>
      </c>
      <c r="Z632" s="306" t="s">
        <v>2294</v>
      </c>
      <c r="AA632" s="306" t="s">
        <v>2987</v>
      </c>
      <c r="AB632" s="296" t="s">
        <v>4756</v>
      </c>
      <c r="AC632" s="308" t="s">
        <v>3435</v>
      </c>
      <c r="AD632" s="298" t="str">
        <f>IFERROR(VLOOKUP(AC632,ACCESSORIES!F:J,5,FALSE),"N/A")</f>
        <v>N/A</v>
      </c>
      <c r="AE632" s="308" t="s">
        <v>85</v>
      </c>
      <c r="AF632" s="309" t="s">
        <v>85</v>
      </c>
      <c r="AG632" s="308" t="s">
        <v>85</v>
      </c>
      <c r="AH632" s="308" t="s">
        <v>85</v>
      </c>
      <c r="AI632" s="299" t="str">
        <f>IFERROR(VLOOKUP(AH632,ACCESSORIES!F:J,5,FALSE),"N/A")</f>
        <v>N/A</v>
      </c>
      <c r="AJ632" s="309" t="s">
        <v>266</v>
      </c>
      <c r="AK632" s="309" t="s">
        <v>85</v>
      </c>
      <c r="AL632" s="40" t="str">
        <f>IFERROR(VLOOKUP(AK632,ACCESSORIES!F:J,5,FALSE),"N/A")</f>
        <v>N/A</v>
      </c>
      <c r="AM632" s="309" t="s">
        <v>85</v>
      </c>
      <c r="AN632" s="309">
        <v>14</v>
      </c>
      <c r="AO632" s="309">
        <v>170</v>
      </c>
      <c r="AP632" s="309">
        <v>3</v>
      </c>
      <c r="AQ632" s="309">
        <v>16</v>
      </c>
      <c r="AR632" s="309"/>
      <c r="AS632" s="309">
        <v>3</v>
      </c>
      <c r="AT632" s="309"/>
      <c r="AU632" s="309">
        <v>152</v>
      </c>
      <c r="AV632" s="309">
        <v>50</v>
      </c>
      <c r="AW632" s="309">
        <v>56</v>
      </c>
      <c r="AX632" s="81"/>
      <c r="AY632" s="309">
        <v>33</v>
      </c>
      <c r="AZ632" s="310" t="s">
        <v>85</v>
      </c>
      <c r="BA632" s="98" t="str">
        <f>IFERROR(VLOOKUP(AZ632,ACCESSORIES!F:J,5,FALSE),"N/A")</f>
        <v>N/A</v>
      </c>
      <c r="BB632" s="99" t="s">
        <v>85</v>
      </c>
      <c r="BC632" s="98" t="str">
        <f>IFERROR(VLOOKUP(BB632,ACCESSORIES!F:J,5,FALSE),"N/A")</f>
        <v>N/A</v>
      </c>
      <c r="BD632" s="310">
        <v>17.899999999999999</v>
      </c>
      <c r="BE632" s="309">
        <v>15</v>
      </c>
      <c r="BF632" s="309">
        <v>15</v>
      </c>
      <c r="BG632" s="309">
        <v>8</v>
      </c>
      <c r="BH632" s="379">
        <f t="shared" si="42"/>
        <v>2.9496715199999999E-2</v>
      </c>
      <c r="BI632" s="303">
        <v>57</v>
      </c>
      <c r="BJ632" s="309" t="s">
        <v>3532</v>
      </c>
      <c r="BK632" s="80" t="s">
        <v>4050</v>
      </c>
      <c r="BL632" s="309" t="s">
        <v>4059</v>
      </c>
      <c r="BM632" s="309" t="s">
        <v>4057</v>
      </c>
      <c r="BN632" s="309" t="s">
        <v>4060</v>
      </c>
      <c r="BO632" s="309" t="s">
        <v>4053</v>
      </c>
      <c r="BP632" s="309"/>
      <c r="BQ632" s="309"/>
      <c r="BR632" s="309"/>
      <c r="BS632" s="309"/>
      <c r="BT632" s="309"/>
      <c r="BU632" s="309"/>
      <c r="BV632" s="309" t="s">
        <v>4214</v>
      </c>
      <c r="BW632" s="309" t="s">
        <v>4213</v>
      </c>
      <c r="BX632" s="309" t="s">
        <v>4215</v>
      </c>
      <c r="BY632" s="309" t="s">
        <v>4216</v>
      </c>
      <c r="BZ632" s="324" t="str">
        <f t="shared" si="45"/>
        <v>DISCONTINUED - GZ806 Tilt, 14x7, 5+2/+38mm Offset, 4x136, 110mm Centerbore, Matte Black</v>
      </c>
      <c r="CA632" s="324" t="s">
        <v>3878</v>
      </c>
      <c r="CB632" s="324" t="s">
        <v>3879</v>
      </c>
      <c r="CC632" s="313" t="str">
        <f t="shared" si="41"/>
        <v>GMZ (8XX)</v>
      </c>
    </row>
    <row r="633" spans="1:81" s="301" customFormat="1" ht="15.75" customHeight="1">
      <c r="A633" s="22">
        <f t="shared" si="40"/>
        <v>630</v>
      </c>
      <c r="B633" s="99" t="s">
        <v>3051</v>
      </c>
      <c r="C633" s="29" t="s">
        <v>3035</v>
      </c>
      <c r="D633" s="303" t="s">
        <v>3323</v>
      </c>
      <c r="E633" s="304" t="s">
        <v>5833</v>
      </c>
      <c r="F633" s="304"/>
      <c r="G633" s="304"/>
      <c r="H633" s="363" t="s">
        <v>3246</v>
      </c>
      <c r="I633" s="336">
        <v>43605</v>
      </c>
      <c r="J633" s="302">
        <v>44365</v>
      </c>
      <c r="K633" s="293" t="s">
        <v>1274</v>
      </c>
      <c r="L633" s="305">
        <v>128.52000000000001</v>
      </c>
      <c r="M633" s="295"/>
      <c r="N633" s="295"/>
      <c r="O633" s="303">
        <v>14</v>
      </c>
      <c r="P633" s="8">
        <v>8</v>
      </c>
      <c r="Q633" s="29" t="str">
        <f t="shared" ref="Q633" si="46">CONCATENATE(R633,"x",S633)</f>
        <v>4x136</v>
      </c>
      <c r="R633" s="303">
        <v>4</v>
      </c>
      <c r="S633" s="303">
        <v>136</v>
      </c>
      <c r="T633" s="306">
        <v>0</v>
      </c>
      <c r="U633" s="331">
        <v>4.4000000000000004</v>
      </c>
      <c r="V633" s="303" t="s">
        <v>193</v>
      </c>
      <c r="W633" s="311">
        <v>110</v>
      </c>
      <c r="X633" s="307">
        <v>14.4</v>
      </c>
      <c r="Y633" s="306">
        <v>1200</v>
      </c>
      <c r="Z633" s="306" t="s">
        <v>2294</v>
      </c>
      <c r="AA633" s="306" t="s">
        <v>2987</v>
      </c>
      <c r="AB633" s="296" t="str">
        <f t="shared" ref="AB633" si="47">_xlfn.CONCAT(O633,"x",P633,","," ",Q633,","," ",T633," ","OS")</f>
        <v>14x8, 4x136, 0 OS</v>
      </c>
      <c r="AC633" s="308" t="s">
        <v>3435</v>
      </c>
      <c r="AD633" s="298" t="str">
        <f>IFERROR(VLOOKUP(AC633,ACCESSORIES!F:J,5,FALSE),"N/A")</f>
        <v>N/A</v>
      </c>
      <c r="AE633" s="308" t="s">
        <v>85</v>
      </c>
      <c r="AF633" s="309" t="s">
        <v>85</v>
      </c>
      <c r="AG633" s="308" t="s">
        <v>85</v>
      </c>
      <c r="AH633" s="308" t="s">
        <v>85</v>
      </c>
      <c r="AI633" s="299" t="str">
        <f>IFERROR(VLOOKUP(AH633,ACCESSORIES!F:J,5,FALSE),"N/A")</f>
        <v>N/A</v>
      </c>
      <c r="AJ633" s="309" t="s">
        <v>3029</v>
      </c>
      <c r="AK633" s="309" t="s">
        <v>3030</v>
      </c>
      <c r="AL633" s="40" t="str">
        <f>IFERROR(VLOOKUP(AK633,ACCESSORIES!F:J,5,FALSE),"N/A")</f>
        <v>N/A</v>
      </c>
      <c r="AM633" s="309" t="s">
        <v>3030</v>
      </c>
      <c r="AN633" s="309">
        <v>14</v>
      </c>
      <c r="AO633" s="309">
        <v>170</v>
      </c>
      <c r="AP633" s="309">
        <v>3</v>
      </c>
      <c r="AQ633" s="309">
        <v>17</v>
      </c>
      <c r="AR633" s="309"/>
      <c r="AS633" s="309">
        <v>13</v>
      </c>
      <c r="AT633" s="309"/>
      <c r="AU633" s="309">
        <v>164</v>
      </c>
      <c r="AV633" s="309">
        <v>50</v>
      </c>
      <c r="AW633" s="309">
        <v>56</v>
      </c>
      <c r="AX633" s="81"/>
      <c r="AY633" s="309">
        <v>68</v>
      </c>
      <c r="AZ633" s="310" t="s">
        <v>85</v>
      </c>
      <c r="BA633" s="98" t="str">
        <f>IFERROR(VLOOKUP(AZ633,ACCESSORIES!F:J,5,FALSE),"N/A")</f>
        <v>N/A</v>
      </c>
      <c r="BB633" s="99" t="s">
        <v>85</v>
      </c>
      <c r="BC633" s="98" t="str">
        <f>IFERROR(VLOOKUP(BB633,ACCESSORIES!F:J,5,FALSE),"N/A")</f>
        <v>N/A</v>
      </c>
      <c r="BD633" s="310">
        <v>17.899999999999999</v>
      </c>
      <c r="BE633" s="309">
        <v>16</v>
      </c>
      <c r="BF633" s="309">
        <v>16</v>
      </c>
      <c r="BG633" s="309">
        <v>9</v>
      </c>
      <c r="BH633" s="379">
        <f t="shared" si="42"/>
        <v>3.7755795456000003E-2</v>
      </c>
      <c r="BI633" s="303">
        <v>57</v>
      </c>
      <c r="BJ633" s="309" t="s">
        <v>3532</v>
      </c>
      <c r="BK633" s="80" t="s">
        <v>4050</v>
      </c>
      <c r="BL633" s="309" t="s">
        <v>4059</v>
      </c>
      <c r="BM633" s="309" t="s">
        <v>4057</v>
      </c>
      <c r="BN633" s="309" t="s">
        <v>4060</v>
      </c>
      <c r="BO633" s="309" t="s">
        <v>4053</v>
      </c>
      <c r="BP633" s="309"/>
      <c r="BQ633" s="309"/>
      <c r="BR633" s="309"/>
      <c r="BS633" s="309"/>
      <c r="BT633" s="309"/>
      <c r="BU633" s="309"/>
      <c r="BV633" s="309" t="s">
        <v>4214</v>
      </c>
      <c r="BW633" s="309" t="s">
        <v>4213</v>
      </c>
      <c r="BX633" s="309" t="s">
        <v>4215</v>
      </c>
      <c r="BY633" s="309" t="s">
        <v>4216</v>
      </c>
      <c r="BZ633" s="324" t="str">
        <f t="shared" si="45"/>
        <v>DISCONTINUED - GZ806 Tilt, 14x8, 4+4/0mm Offset, 4x136, 110mm Centerbore, Matte Black</v>
      </c>
      <c r="CA633" s="324" t="s">
        <v>3878</v>
      </c>
      <c r="CB633" s="324" t="s">
        <v>3879</v>
      </c>
      <c r="CC633" s="313" t="str">
        <f t="shared" si="41"/>
        <v>GMZ (8XX)</v>
      </c>
    </row>
    <row r="634" spans="1:81" s="301" customFormat="1" ht="15.75" customHeight="1">
      <c r="A634" s="22">
        <f t="shared" si="40"/>
        <v>631</v>
      </c>
      <c r="B634" s="99" t="s">
        <v>84</v>
      </c>
      <c r="C634" s="29" t="s">
        <v>1072</v>
      </c>
      <c r="D634" s="303" t="s">
        <v>1121</v>
      </c>
      <c r="E634" s="304" t="s">
        <v>5231</v>
      </c>
      <c r="F634" s="304"/>
      <c r="G634" s="304"/>
      <c r="H634" s="363" t="s">
        <v>653</v>
      </c>
      <c r="I634" s="336">
        <v>42370</v>
      </c>
      <c r="J634" s="302">
        <v>44391</v>
      </c>
      <c r="K634" s="293" t="s">
        <v>1274</v>
      </c>
      <c r="L634" s="305">
        <v>373.1</v>
      </c>
      <c r="M634" s="295"/>
      <c r="N634" s="295"/>
      <c r="O634" s="303">
        <v>20</v>
      </c>
      <c r="P634" s="8">
        <v>9</v>
      </c>
      <c r="Q634" s="29" t="s">
        <v>1760</v>
      </c>
      <c r="R634" s="303">
        <v>6</v>
      </c>
      <c r="S634" s="303">
        <v>135</v>
      </c>
      <c r="T634" s="306">
        <v>18</v>
      </c>
      <c r="U634" s="331">
        <v>5.75</v>
      </c>
      <c r="V634" s="303" t="s">
        <v>85</v>
      </c>
      <c r="W634" s="311">
        <v>87</v>
      </c>
      <c r="X634" s="307">
        <v>42.81</v>
      </c>
      <c r="Y634" s="306">
        <v>2650</v>
      </c>
      <c r="Z634" s="306" t="s">
        <v>2294</v>
      </c>
      <c r="AA634" s="306" t="s">
        <v>2987</v>
      </c>
      <c r="AB634" s="296" t="s">
        <v>4739</v>
      </c>
      <c r="AC634" s="308" t="s">
        <v>1631</v>
      </c>
      <c r="AD634" s="298">
        <f>IFERROR(VLOOKUP(AC634,ACCESSORIES!F:J,5,FALSE),"N/A")</f>
        <v>38.5</v>
      </c>
      <c r="AE634" s="308" t="s">
        <v>1798</v>
      </c>
      <c r="AF634" s="309" t="s">
        <v>1886</v>
      </c>
      <c r="AG634" s="308" t="s">
        <v>85</v>
      </c>
      <c r="AH634" s="308" t="s">
        <v>1938</v>
      </c>
      <c r="AI634" s="299">
        <f>IFERROR(VLOOKUP(AH634,ACCESSORIES!F:J,5,FALSE),"N/A")</f>
        <v>1.1000000000000001</v>
      </c>
      <c r="AJ634" s="309" t="s">
        <v>265</v>
      </c>
      <c r="AK634" s="309" t="s">
        <v>85</v>
      </c>
      <c r="AL634" s="40" t="str">
        <f>IFERROR(VLOOKUP(AK634,ACCESSORIES!F:J,5,FALSE),"N/A")</f>
        <v>N/A</v>
      </c>
      <c r="AM634" s="309" t="s">
        <v>85</v>
      </c>
      <c r="AN634" s="309">
        <v>16.100000000000001</v>
      </c>
      <c r="AO634" s="309">
        <v>175</v>
      </c>
      <c r="AP634" s="309">
        <v>4</v>
      </c>
      <c r="AQ634" s="309">
        <v>21</v>
      </c>
      <c r="AR634" s="309">
        <v>34</v>
      </c>
      <c r="AS634" s="309">
        <v>42</v>
      </c>
      <c r="AT634" s="309">
        <v>243</v>
      </c>
      <c r="AU634" s="309">
        <v>234</v>
      </c>
      <c r="AV634" s="309">
        <v>87</v>
      </c>
      <c r="AW634" s="309">
        <v>34</v>
      </c>
      <c r="AX634" s="81"/>
      <c r="AY634" s="309">
        <v>23</v>
      </c>
      <c r="AZ634" s="310" t="s">
        <v>85</v>
      </c>
      <c r="BA634" s="98" t="str">
        <f>IFERROR(VLOOKUP(AZ634,ACCESSORIES!F:J,5,FALSE),"N/A")</f>
        <v>N/A</v>
      </c>
      <c r="BB634" s="99" t="s">
        <v>85</v>
      </c>
      <c r="BC634" s="98" t="str">
        <f>IFERROR(VLOOKUP(BB634,ACCESSORIES!F:J,5,FALSE),"N/A")</f>
        <v>N/A</v>
      </c>
      <c r="BD634" s="310">
        <v>48.1</v>
      </c>
      <c r="BE634" s="309">
        <v>22.6</v>
      </c>
      <c r="BF634" s="309">
        <v>22.6</v>
      </c>
      <c r="BG634" s="309">
        <v>11.6</v>
      </c>
      <c r="BH634" s="379">
        <f t="shared" si="42"/>
        <v>9.7090338980223984E-2</v>
      </c>
      <c r="BI634" s="303">
        <v>24</v>
      </c>
      <c r="BJ634" s="309" t="s">
        <v>3532</v>
      </c>
      <c r="BK634" s="80" t="s">
        <v>4050</v>
      </c>
      <c r="BL634" s="309" t="s">
        <v>2818</v>
      </c>
      <c r="BM634" s="309" t="s">
        <v>2831</v>
      </c>
      <c r="BN634" s="309" t="s">
        <v>2824</v>
      </c>
      <c r="BO634" s="309" t="s">
        <v>2832</v>
      </c>
      <c r="BP634" s="309" t="s">
        <v>2830</v>
      </c>
      <c r="BQ634" s="309"/>
      <c r="BR634" s="309"/>
      <c r="BS634" s="309"/>
      <c r="BT634" s="309"/>
      <c r="BU634" s="309"/>
      <c r="BV634" s="309" t="s">
        <v>3629</v>
      </c>
      <c r="BW634" s="309" t="s">
        <v>3630</v>
      </c>
      <c r="BX634" s="309" t="s">
        <v>3631</v>
      </c>
      <c r="BY634" s="309" t="s">
        <v>3632</v>
      </c>
      <c r="BZ634" s="324" t="str">
        <f t="shared" si="45"/>
        <v>DISCONTINUED - MR310 Con6, 20x9, +18mm Offset, 6x135, 87mm Centerbore, Matte Black</v>
      </c>
      <c r="CA634" s="324" t="s">
        <v>3878</v>
      </c>
      <c r="CB634" s="324" t="s">
        <v>3879</v>
      </c>
      <c r="CC634" s="313" t="str">
        <f t="shared" si="41"/>
        <v>STREET (3XX)</v>
      </c>
    </row>
    <row r="635" spans="1:81" s="301" customFormat="1" ht="15.75" customHeight="1">
      <c r="A635" s="22">
        <f t="shared" si="40"/>
        <v>632</v>
      </c>
      <c r="B635" s="99" t="s">
        <v>84</v>
      </c>
      <c r="C635" s="29" t="s">
        <v>1072</v>
      </c>
      <c r="D635" s="303" t="s">
        <v>2103</v>
      </c>
      <c r="E635" s="304" t="s">
        <v>5232</v>
      </c>
      <c r="F635" s="304"/>
      <c r="G635" s="304"/>
      <c r="H635" s="363" t="s">
        <v>2708</v>
      </c>
      <c r="I635" s="336">
        <v>43340</v>
      </c>
      <c r="J635" s="302">
        <v>44391</v>
      </c>
      <c r="K635" s="293" t="s">
        <v>1274</v>
      </c>
      <c r="L635" s="305">
        <v>360.03</v>
      </c>
      <c r="M635" s="295"/>
      <c r="N635" s="295"/>
      <c r="O635" s="303">
        <v>17</v>
      </c>
      <c r="P635" s="8">
        <v>8.5</v>
      </c>
      <c r="Q635" s="29" t="s">
        <v>1123</v>
      </c>
      <c r="R635" s="303">
        <v>6</v>
      </c>
      <c r="S635" s="303">
        <v>5.5</v>
      </c>
      <c r="T635" s="306">
        <v>25</v>
      </c>
      <c r="U635" s="331">
        <v>5.8</v>
      </c>
      <c r="V635" s="303" t="s">
        <v>85</v>
      </c>
      <c r="W635" s="311">
        <v>106.25</v>
      </c>
      <c r="X635" s="307">
        <v>23.5</v>
      </c>
      <c r="Y635" s="306">
        <v>2650</v>
      </c>
      <c r="Z635" s="306" t="s">
        <v>2646</v>
      </c>
      <c r="AA635" s="306" t="s">
        <v>2992</v>
      </c>
      <c r="AB635" s="296" t="s">
        <v>5011</v>
      </c>
      <c r="AC635" s="308" t="s">
        <v>4816</v>
      </c>
      <c r="AD635" s="298" t="str">
        <f>IFERROR(VLOOKUP(AC635,ACCESSORIES!F:J,5,FALSE),"N/A")</f>
        <v>N/A</v>
      </c>
      <c r="AE635" s="308" t="s">
        <v>85</v>
      </c>
      <c r="AF635" s="309" t="s">
        <v>85</v>
      </c>
      <c r="AG635" s="308" t="s">
        <v>85</v>
      </c>
      <c r="AH635" s="308" t="s">
        <v>85</v>
      </c>
      <c r="AI635" s="299" t="str">
        <f>IFERROR(VLOOKUP(AH635,ACCESSORIES!F:J,5,FALSE),"N/A")</f>
        <v>N/A</v>
      </c>
      <c r="AJ635" s="309" t="s">
        <v>265</v>
      </c>
      <c r="AK635" s="309" t="s">
        <v>1709</v>
      </c>
      <c r="AL635" s="40">
        <f>IFERROR(VLOOKUP(AK635,ACCESSORIES!F:J,5,FALSE),"N/A")</f>
        <v>2.75</v>
      </c>
      <c r="AM635" s="309">
        <v>78.3</v>
      </c>
      <c r="AN635" s="309">
        <v>16</v>
      </c>
      <c r="AO635" s="309">
        <v>175</v>
      </c>
      <c r="AP635" s="309">
        <v>3</v>
      </c>
      <c r="AQ635" s="309">
        <v>17</v>
      </c>
      <c r="AR635" s="309">
        <v>38</v>
      </c>
      <c r="AS635" s="309">
        <v>47</v>
      </c>
      <c r="AT635" s="309">
        <v>210</v>
      </c>
      <c r="AU635" s="309">
        <v>208</v>
      </c>
      <c r="AV635" s="309">
        <v>106.25</v>
      </c>
      <c r="AW635" s="309">
        <v>35</v>
      </c>
      <c r="AX635" s="81"/>
      <c r="AY635" s="309">
        <v>34</v>
      </c>
      <c r="AZ635" s="310" t="s">
        <v>85</v>
      </c>
      <c r="BA635" s="98" t="str">
        <f>IFERROR(VLOOKUP(AZ635,ACCESSORIES!F:J,5,FALSE),"N/A")</f>
        <v>N/A</v>
      </c>
      <c r="BB635" s="99" t="s">
        <v>85</v>
      </c>
      <c r="BC635" s="98" t="str">
        <f>IFERROR(VLOOKUP(BB635,ACCESSORIES!F:J,5,FALSE),"N/A")</f>
        <v>N/A</v>
      </c>
      <c r="BD635" s="310">
        <v>27</v>
      </c>
      <c r="BE635" s="309">
        <v>19.7</v>
      </c>
      <c r="BF635" s="309">
        <v>19.7</v>
      </c>
      <c r="BG635" s="309">
        <v>11</v>
      </c>
      <c r="BH635" s="379">
        <f t="shared" si="42"/>
        <v>6.995621234535998E-2</v>
      </c>
      <c r="BI635" s="303">
        <v>36</v>
      </c>
      <c r="BJ635" s="309" t="s">
        <v>3532</v>
      </c>
      <c r="BK635" s="80" t="s">
        <v>4050</v>
      </c>
      <c r="BL635" s="309" t="s">
        <v>2818</v>
      </c>
      <c r="BM635" s="309" t="s">
        <v>2834</v>
      </c>
      <c r="BN635" s="309" t="s">
        <v>2835</v>
      </c>
      <c r="BO635" s="309" t="s">
        <v>2836</v>
      </c>
      <c r="BP635" s="309" t="s">
        <v>2837</v>
      </c>
      <c r="BQ635" s="309" t="s">
        <v>2838</v>
      </c>
      <c r="BR635" s="309" t="s">
        <v>2839</v>
      </c>
      <c r="BS635" s="309"/>
      <c r="BT635" s="309"/>
      <c r="BU635" s="309"/>
      <c r="BV635" s="309" t="s">
        <v>3681</v>
      </c>
      <c r="BW635" s="309" t="s">
        <v>3682</v>
      </c>
      <c r="BX635" s="309" t="s">
        <v>3683</v>
      </c>
      <c r="BY635" s="309" t="s">
        <v>3684</v>
      </c>
      <c r="BZ635" s="324" t="str">
        <f t="shared" si="45"/>
        <v>DISCONTINUED - MR313, 17x8.5, +25mm Offset, 6x5.5, 106.25mm Centerbore, Gloss Titanium</v>
      </c>
      <c r="CA635" s="324" t="s">
        <v>3878</v>
      </c>
      <c r="CB635" s="324" t="s">
        <v>3879</v>
      </c>
      <c r="CC635" s="313" t="str">
        <f t="shared" si="41"/>
        <v>STREET (3XX)</v>
      </c>
    </row>
    <row r="636" spans="1:81" s="301" customFormat="1" ht="15.75" customHeight="1">
      <c r="A636" s="22">
        <f t="shared" si="40"/>
        <v>633</v>
      </c>
      <c r="B636" s="99" t="s">
        <v>84</v>
      </c>
      <c r="C636" s="29" t="s">
        <v>1094</v>
      </c>
      <c r="D636" s="303" t="s">
        <v>940</v>
      </c>
      <c r="E636" s="304" t="s">
        <v>5233</v>
      </c>
      <c r="F636" s="304" t="s">
        <v>2224</v>
      </c>
      <c r="G636" s="304"/>
      <c r="H636" s="363" t="s">
        <v>997</v>
      </c>
      <c r="I636" s="336">
        <v>42736</v>
      </c>
      <c r="J636" s="302">
        <v>44391</v>
      </c>
      <c r="K636" s="293" t="s">
        <v>1274</v>
      </c>
      <c r="L636" s="305">
        <v>387.72</v>
      </c>
      <c r="M636" s="295"/>
      <c r="N636" s="295"/>
      <c r="O636" s="303">
        <v>20</v>
      </c>
      <c r="P636" s="8">
        <v>12</v>
      </c>
      <c r="Q636" s="29" t="s">
        <v>1123</v>
      </c>
      <c r="R636" s="303">
        <v>6</v>
      </c>
      <c r="S636" s="303">
        <v>5.5</v>
      </c>
      <c r="T636" s="306">
        <v>-52</v>
      </c>
      <c r="U636" s="331">
        <v>4.5</v>
      </c>
      <c r="V636" s="303" t="s">
        <v>85</v>
      </c>
      <c r="W636" s="311">
        <v>106.25</v>
      </c>
      <c r="X636" s="307">
        <v>44.6</v>
      </c>
      <c r="Y636" s="306">
        <v>2650</v>
      </c>
      <c r="Z636" s="306" t="s">
        <v>2222</v>
      </c>
      <c r="AA636" s="306" t="s">
        <v>2992</v>
      </c>
      <c r="AB636" s="296" t="s">
        <v>4747</v>
      </c>
      <c r="AC636" s="308" t="s">
        <v>1633</v>
      </c>
      <c r="AD636" s="298">
        <f>IFERROR(VLOOKUP(AC636,ACCESSORIES!F:J,5,FALSE),"N/A")</f>
        <v>33</v>
      </c>
      <c r="AE636" s="308" t="s">
        <v>1799</v>
      </c>
      <c r="AF636" s="309" t="s">
        <v>1888</v>
      </c>
      <c r="AG636" s="308" t="s">
        <v>85</v>
      </c>
      <c r="AH636" s="308" t="s">
        <v>1937</v>
      </c>
      <c r="AI636" s="299">
        <f>IFERROR(VLOOKUP(AH636,ACCESSORIES!F:J,5,FALSE),"N/A")</f>
        <v>1.1000000000000001</v>
      </c>
      <c r="AJ636" s="309" t="s">
        <v>265</v>
      </c>
      <c r="AK636" s="309" t="s">
        <v>1709</v>
      </c>
      <c r="AL636" s="40">
        <f>IFERROR(VLOOKUP(AK636,ACCESSORIES!F:J,5,FALSE),"N/A")</f>
        <v>2.75</v>
      </c>
      <c r="AM636" s="309">
        <v>78.099999999999994</v>
      </c>
      <c r="AN636" s="309">
        <v>15.8</v>
      </c>
      <c r="AO636" s="309">
        <v>170</v>
      </c>
      <c r="AP636" s="309">
        <v>4</v>
      </c>
      <c r="AQ636" s="309">
        <v>16</v>
      </c>
      <c r="AR636" s="309"/>
      <c r="AS636" s="309">
        <v>58</v>
      </c>
      <c r="AT636" s="309"/>
      <c r="AU636" s="309">
        <v>228</v>
      </c>
      <c r="AV636" s="309">
        <v>106.25</v>
      </c>
      <c r="AW636" s="309">
        <v>44</v>
      </c>
      <c r="AX636" s="81"/>
      <c r="AY636" s="309">
        <v>126</v>
      </c>
      <c r="AZ636" s="310" t="s">
        <v>85</v>
      </c>
      <c r="BA636" s="98" t="str">
        <f>IFERROR(VLOOKUP(AZ636,ACCESSORIES!F:J,5,FALSE),"N/A")</f>
        <v>N/A</v>
      </c>
      <c r="BB636" s="99" t="s">
        <v>85</v>
      </c>
      <c r="BC636" s="98" t="str">
        <f>IFERROR(VLOOKUP(BB636,ACCESSORIES!F:J,5,FALSE),"N/A")</f>
        <v>N/A</v>
      </c>
      <c r="BD636" s="310">
        <v>48.1</v>
      </c>
      <c r="BE636" s="309">
        <v>22</v>
      </c>
      <c r="BF636" s="309">
        <v>22</v>
      </c>
      <c r="BG636" s="309">
        <v>13.7</v>
      </c>
      <c r="BH636" s="379">
        <f t="shared" si="42"/>
        <v>0.10865934397119997</v>
      </c>
      <c r="BI636" s="303">
        <v>16</v>
      </c>
      <c r="BJ636" s="309" t="s">
        <v>3532</v>
      </c>
      <c r="BK636" s="80" t="s">
        <v>4050</v>
      </c>
      <c r="BL636" s="309" t="s">
        <v>2875</v>
      </c>
      <c r="BM636" s="309" t="s">
        <v>2819</v>
      </c>
      <c r="BN636" s="309" t="s">
        <v>2888</v>
      </c>
      <c r="BO636" s="309" t="s">
        <v>2889</v>
      </c>
      <c r="BP636" s="309"/>
      <c r="BQ636" s="309"/>
      <c r="BR636" s="309"/>
      <c r="BS636" s="309"/>
      <c r="BT636" s="309"/>
      <c r="BU636" s="309"/>
      <c r="BV636" s="309" t="s">
        <v>3805</v>
      </c>
      <c r="BW636" s="309" t="s">
        <v>3806</v>
      </c>
      <c r="BX636" s="309" t="s">
        <v>3807</v>
      </c>
      <c r="BY636" s="309" t="s">
        <v>3808</v>
      </c>
      <c r="BZ636" s="324" t="str">
        <f t="shared" si="45"/>
        <v>DISCONTINUED - MR606 Mesh, 20x12, -52mm Offset, 6x5.5, 106.25mm Centerbore, Titanium</v>
      </c>
      <c r="CA636" s="324" t="s">
        <v>3878</v>
      </c>
      <c r="CB636" s="324" t="s">
        <v>3879</v>
      </c>
      <c r="CC636" s="313" t="str">
        <f t="shared" si="41"/>
        <v>DISCO (6XX)</v>
      </c>
    </row>
    <row r="637" spans="1:81" s="301" customFormat="1" ht="15.75" customHeight="1">
      <c r="A637" s="22">
        <f t="shared" si="40"/>
        <v>634</v>
      </c>
      <c r="B637" s="99" t="s">
        <v>84</v>
      </c>
      <c r="C637" s="29" t="s">
        <v>1093</v>
      </c>
      <c r="D637" s="303" t="s">
        <v>933</v>
      </c>
      <c r="E637" s="304" t="s">
        <v>5237</v>
      </c>
      <c r="F637" s="304"/>
      <c r="G637" s="304"/>
      <c r="H637" s="363" t="s">
        <v>2396</v>
      </c>
      <c r="I637" s="336">
        <v>42736</v>
      </c>
      <c r="J637" s="302">
        <v>44391</v>
      </c>
      <c r="K637" s="293" t="s">
        <v>1274</v>
      </c>
      <c r="L637" s="305">
        <v>465.13</v>
      </c>
      <c r="M637" s="295"/>
      <c r="N637" s="295"/>
      <c r="O637" s="303">
        <v>18</v>
      </c>
      <c r="P637" s="8">
        <v>9.5</v>
      </c>
      <c r="Q637" s="29" t="s">
        <v>1845</v>
      </c>
      <c r="R637" s="303">
        <v>5</v>
      </c>
      <c r="S637" s="303">
        <v>4.5</v>
      </c>
      <c r="T637" s="306">
        <v>40</v>
      </c>
      <c r="U637" s="331">
        <v>6.9</v>
      </c>
      <c r="V637" s="303" t="s">
        <v>85</v>
      </c>
      <c r="W637" s="311">
        <v>73</v>
      </c>
      <c r="X637" s="307">
        <v>20.3</v>
      </c>
      <c r="Y637" s="306">
        <v>1650</v>
      </c>
      <c r="Z637" s="306" t="s">
        <v>2294</v>
      </c>
      <c r="AA637" s="306" t="s">
        <v>2987</v>
      </c>
      <c r="AB637" s="296" t="s">
        <v>4870</v>
      </c>
      <c r="AC637" s="308" t="s">
        <v>1619</v>
      </c>
      <c r="AD637" s="298">
        <f>IFERROR(VLOOKUP(AC637,ACCESSORIES!F:J,5,FALSE),"N/A")</f>
        <v>11</v>
      </c>
      <c r="AE637" s="308" t="s">
        <v>85</v>
      </c>
      <c r="AF637" s="309" t="s">
        <v>85</v>
      </c>
      <c r="AG637" s="308" t="s">
        <v>85</v>
      </c>
      <c r="AH637" s="308" t="s">
        <v>85</v>
      </c>
      <c r="AI637" s="299" t="str">
        <f>IFERROR(VLOOKUP(AH637,ACCESSORIES!F:J,5,FALSE),"N/A")</f>
        <v>N/A</v>
      </c>
      <c r="AJ637" s="309" t="s">
        <v>265</v>
      </c>
      <c r="AK637" s="309" t="s">
        <v>1882</v>
      </c>
      <c r="AL637" s="40">
        <f>IFERROR(VLOOKUP(AK637,ACCESSORIES!F:J,5,FALSE),"N/A")</f>
        <v>2.75</v>
      </c>
      <c r="AM637" s="309">
        <v>56.1</v>
      </c>
      <c r="AN637" s="309">
        <v>16</v>
      </c>
      <c r="AO637" s="309">
        <v>145</v>
      </c>
      <c r="AP637" s="309">
        <v>48</v>
      </c>
      <c r="AQ637" s="309">
        <v>55</v>
      </c>
      <c r="AR637" s="309"/>
      <c r="AS637" s="309">
        <v>65</v>
      </c>
      <c r="AT637" s="309"/>
      <c r="AU637" s="309">
        <v>218</v>
      </c>
      <c r="AV637" s="309">
        <v>73</v>
      </c>
      <c r="AW637" s="309">
        <v>42</v>
      </c>
      <c r="AX637" s="81"/>
      <c r="AY637" s="309">
        <v>0</v>
      </c>
      <c r="AZ637" s="310" t="s">
        <v>85</v>
      </c>
      <c r="BA637" s="98" t="str">
        <f>IFERROR(VLOOKUP(AZ637,ACCESSORIES!F:J,5,FALSE),"N/A")</f>
        <v>N/A</v>
      </c>
      <c r="BB637" s="99" t="s">
        <v>85</v>
      </c>
      <c r="BC637" s="98" t="str">
        <f>IFERROR(VLOOKUP(BB637,ACCESSORIES!F:J,5,FALSE),"N/A")</f>
        <v>N/A</v>
      </c>
      <c r="BD637" s="310">
        <v>23.8</v>
      </c>
      <c r="BE637" s="309">
        <v>20.2</v>
      </c>
      <c r="BF637" s="309">
        <v>20.2</v>
      </c>
      <c r="BG637" s="309">
        <v>11.7</v>
      </c>
      <c r="BH637" s="379">
        <f t="shared" si="42"/>
        <v>7.8232957856351953E-2</v>
      </c>
      <c r="BI637" s="303">
        <v>36</v>
      </c>
      <c r="BJ637" s="309" t="s">
        <v>3532</v>
      </c>
      <c r="BK637" s="80" t="s">
        <v>4050</v>
      </c>
      <c r="BL637" s="309" t="s">
        <v>2883</v>
      </c>
      <c r="BM637" s="309" t="s">
        <v>2884</v>
      </c>
      <c r="BN637" s="309" t="s">
        <v>2885</v>
      </c>
      <c r="BO637" s="309" t="s">
        <v>2886</v>
      </c>
      <c r="BP637" s="309" t="s">
        <v>2887</v>
      </c>
      <c r="BQ637" s="309"/>
      <c r="BR637" s="309"/>
      <c r="BS637" s="309"/>
      <c r="BT637" s="309"/>
      <c r="BU637" s="309"/>
      <c r="BV637" s="309" t="s">
        <v>3777</v>
      </c>
      <c r="BW637" s="309" t="s">
        <v>3778</v>
      </c>
      <c r="BX637" s="309" t="s">
        <v>3779</v>
      </c>
      <c r="BY637" s="309" t="s">
        <v>3780</v>
      </c>
      <c r="BZ637" s="324" t="str">
        <f t="shared" si="45"/>
        <v>DISCONTINUED - MR503 RALLY, 18x9.5, +40mm Offset, 5x4.5, 73mm Centerbore, Matte Black</v>
      </c>
      <c r="CA637" s="324" t="s">
        <v>3878</v>
      </c>
      <c r="CB637" s="324" t="s">
        <v>3879</v>
      </c>
      <c r="CC637" s="313" t="str">
        <f t="shared" si="41"/>
        <v>RALLY (5XX)</v>
      </c>
    </row>
    <row r="638" spans="1:81" s="301" customFormat="1" ht="15.75" customHeight="1">
      <c r="A638" s="22">
        <f t="shared" si="40"/>
        <v>635</v>
      </c>
      <c r="B638" s="99" t="s">
        <v>84</v>
      </c>
      <c r="C638" s="29" t="s">
        <v>1072</v>
      </c>
      <c r="D638" s="303" t="s">
        <v>1121</v>
      </c>
      <c r="E638" s="304" t="s">
        <v>5239</v>
      </c>
      <c r="F638" s="304"/>
      <c r="G638" s="304"/>
      <c r="H638" s="363" t="s">
        <v>686</v>
      </c>
      <c r="I638" s="336">
        <v>42370</v>
      </c>
      <c r="J638" s="302">
        <v>44411</v>
      </c>
      <c r="K638" s="293" t="s">
        <v>1274</v>
      </c>
      <c r="L638" s="305">
        <v>389.99</v>
      </c>
      <c r="M638" s="295"/>
      <c r="N638" s="295"/>
      <c r="O638" s="303">
        <v>18</v>
      </c>
      <c r="P638" s="8">
        <v>9</v>
      </c>
      <c r="Q638" s="29" t="s">
        <v>1760</v>
      </c>
      <c r="R638" s="303">
        <v>6</v>
      </c>
      <c r="S638" s="303">
        <v>135</v>
      </c>
      <c r="T638" s="306">
        <v>18</v>
      </c>
      <c r="U638" s="331">
        <v>5.75</v>
      </c>
      <c r="V638" s="303" t="s">
        <v>85</v>
      </c>
      <c r="W638" s="311">
        <v>87</v>
      </c>
      <c r="X638" s="307">
        <v>36.1</v>
      </c>
      <c r="Y638" s="306">
        <v>2650</v>
      </c>
      <c r="Z638" s="306" t="s">
        <v>5463</v>
      </c>
      <c r="AA638" s="306" t="s">
        <v>2988</v>
      </c>
      <c r="AB638" s="296" t="s">
        <v>5240</v>
      </c>
      <c r="AC638" s="308" t="s">
        <v>1631</v>
      </c>
      <c r="AD638" s="298">
        <f>IFERROR(VLOOKUP(AC638,ACCESSORIES!F:J,5,FALSE),"N/A")</f>
        <v>38.5</v>
      </c>
      <c r="AE638" s="308" t="s">
        <v>1798</v>
      </c>
      <c r="AF638" s="309" t="s">
        <v>1886</v>
      </c>
      <c r="AG638" s="308" t="s">
        <v>85</v>
      </c>
      <c r="AH638" s="308" t="s">
        <v>1938</v>
      </c>
      <c r="AI638" s="299">
        <f>IFERROR(VLOOKUP(AH638,ACCESSORIES!F:J,5,FALSE),"N/A")</f>
        <v>1.1000000000000001</v>
      </c>
      <c r="AJ638" s="309" t="s">
        <v>265</v>
      </c>
      <c r="AK638" s="309" t="s">
        <v>85</v>
      </c>
      <c r="AL638" s="40" t="str">
        <f>IFERROR(VLOOKUP(AK638,ACCESSORIES!F:J,5,FALSE),"N/A")</f>
        <v>N/A</v>
      </c>
      <c r="AM638" s="309" t="s">
        <v>85</v>
      </c>
      <c r="AN638" s="309">
        <v>16.100000000000001</v>
      </c>
      <c r="AO638" s="309">
        <v>175</v>
      </c>
      <c r="AP638" s="309">
        <v>5</v>
      </c>
      <c r="AQ638" s="309">
        <v>25</v>
      </c>
      <c r="AR638" s="309">
        <v>39</v>
      </c>
      <c r="AS638" s="309">
        <v>40</v>
      </c>
      <c r="AT638" s="309">
        <v>218</v>
      </c>
      <c r="AU638" s="309">
        <v>209</v>
      </c>
      <c r="AV638" s="309">
        <v>87</v>
      </c>
      <c r="AW638" s="309">
        <v>34</v>
      </c>
      <c r="AX638" s="81"/>
      <c r="AY638" s="309">
        <v>23</v>
      </c>
      <c r="AZ638" s="310" t="s">
        <v>85</v>
      </c>
      <c r="BA638" s="98" t="str">
        <f>IFERROR(VLOOKUP(AZ638,ACCESSORIES!F:J,5,FALSE),"N/A")</f>
        <v>N/A</v>
      </c>
      <c r="BB638" s="99" t="s">
        <v>85</v>
      </c>
      <c r="BC638" s="98" t="str">
        <f>IFERROR(VLOOKUP(BB638,ACCESSORIES!F:J,5,FALSE),"N/A")</f>
        <v>N/A</v>
      </c>
      <c r="BD638" s="310">
        <v>39.6</v>
      </c>
      <c r="BE638" s="309">
        <v>20.6</v>
      </c>
      <c r="BF638" s="309">
        <v>20.6</v>
      </c>
      <c r="BG638" s="309">
        <v>11.4</v>
      </c>
      <c r="BH638" s="379">
        <f t="shared" si="42"/>
        <v>7.9275765061056019E-2</v>
      </c>
      <c r="BI638" s="303">
        <v>36</v>
      </c>
      <c r="BJ638" s="309" t="s">
        <v>3532</v>
      </c>
      <c r="BK638" s="80" t="s">
        <v>4050</v>
      </c>
      <c r="BL638" s="309" t="s">
        <v>2818</v>
      </c>
      <c r="BM638" s="309" t="s">
        <v>2831</v>
      </c>
      <c r="BN638" s="309" t="s">
        <v>2824</v>
      </c>
      <c r="BO638" s="309" t="s">
        <v>2832</v>
      </c>
      <c r="BP638" s="309" t="s">
        <v>2830</v>
      </c>
      <c r="BQ638" s="309"/>
      <c r="BR638" s="309"/>
      <c r="BS638" s="309"/>
      <c r="BT638" s="309"/>
      <c r="BU638" s="309"/>
      <c r="BV638" s="309" t="s">
        <v>3633</v>
      </c>
      <c r="BW638" s="309" t="s">
        <v>3634</v>
      </c>
      <c r="BX638" s="309" t="s">
        <v>3635</v>
      </c>
      <c r="BY638" s="309" t="s">
        <v>3636</v>
      </c>
      <c r="BZ638" s="324" t="str">
        <f t="shared" si="45"/>
        <v>DISCONTINUED - MR310 Con6, 18x9, +18mm Offset, 6x135, 87mm Centerbore, Method Bronze - Matte Black Lip</v>
      </c>
      <c r="CA638" s="324" t="s">
        <v>3878</v>
      </c>
      <c r="CB638" s="324" t="s">
        <v>3879</v>
      </c>
      <c r="CC638" s="313" t="str">
        <f t="shared" si="41"/>
        <v>STREET (3XX)</v>
      </c>
    </row>
    <row r="639" spans="1:81" s="301" customFormat="1" ht="15.75" customHeight="1">
      <c r="A639" s="22">
        <f t="shared" si="40"/>
        <v>636</v>
      </c>
      <c r="B639" s="99" t="s">
        <v>84</v>
      </c>
      <c r="C639" s="29" t="s">
        <v>1072</v>
      </c>
      <c r="D639" s="303" t="s">
        <v>2103</v>
      </c>
      <c r="E639" s="304" t="s">
        <v>5241</v>
      </c>
      <c r="F639" s="304"/>
      <c r="G639" s="304"/>
      <c r="H639" s="363" t="s">
        <v>2107</v>
      </c>
      <c r="I639" s="336">
        <v>43340</v>
      </c>
      <c r="J639" s="302">
        <v>44411</v>
      </c>
      <c r="K639" s="293" t="s">
        <v>1274</v>
      </c>
      <c r="L639" s="305">
        <v>414.03</v>
      </c>
      <c r="M639" s="295"/>
      <c r="N639" s="295"/>
      <c r="O639" s="303">
        <v>17</v>
      </c>
      <c r="P639" s="8">
        <v>8.5</v>
      </c>
      <c r="Q639" s="29" t="s">
        <v>1751</v>
      </c>
      <c r="R639" s="303">
        <v>5</v>
      </c>
      <c r="S639" s="303">
        <v>150</v>
      </c>
      <c r="T639" s="306">
        <v>0</v>
      </c>
      <c r="U639" s="331">
        <v>4.75</v>
      </c>
      <c r="V639" s="303" t="s">
        <v>85</v>
      </c>
      <c r="W639" s="311">
        <v>110.5</v>
      </c>
      <c r="X639" s="307">
        <v>24.7</v>
      </c>
      <c r="Y639" s="306">
        <v>2650</v>
      </c>
      <c r="Z639" s="306" t="s">
        <v>2294</v>
      </c>
      <c r="AA639" s="306" t="s">
        <v>2987</v>
      </c>
      <c r="AB639" s="296" t="s">
        <v>5242</v>
      </c>
      <c r="AC639" s="308" t="s">
        <v>4816</v>
      </c>
      <c r="AD639" s="298" t="str">
        <f>IFERROR(VLOOKUP(AC639,ACCESSORIES!F:J,5,FALSE),"N/A")</f>
        <v>N/A</v>
      </c>
      <c r="AE639" s="308" t="s">
        <v>85</v>
      </c>
      <c r="AF639" s="309" t="s">
        <v>85</v>
      </c>
      <c r="AG639" s="308" t="s">
        <v>85</v>
      </c>
      <c r="AH639" s="308" t="s">
        <v>85</v>
      </c>
      <c r="AI639" s="299" t="str">
        <f>IFERROR(VLOOKUP(AH639,ACCESSORIES!F:J,5,FALSE),"N/A")</f>
        <v>N/A</v>
      </c>
      <c r="AJ639" s="309" t="s">
        <v>266</v>
      </c>
      <c r="AK639" s="309" t="s">
        <v>85</v>
      </c>
      <c r="AL639" s="40" t="str">
        <f>IFERROR(VLOOKUP(AK639,ACCESSORIES!F:J,5,FALSE),"N/A")</f>
        <v>N/A</v>
      </c>
      <c r="AM639" s="309" t="s">
        <v>85</v>
      </c>
      <c r="AN639" s="309">
        <v>16</v>
      </c>
      <c r="AO639" s="309">
        <v>180</v>
      </c>
      <c r="AP639" s="309">
        <v>0</v>
      </c>
      <c r="AQ639" s="309">
        <v>25</v>
      </c>
      <c r="AR639" s="309">
        <v>63</v>
      </c>
      <c r="AS639" s="309">
        <v>71</v>
      </c>
      <c r="AT639" s="309">
        <v>211</v>
      </c>
      <c r="AU639" s="309">
        <v>209</v>
      </c>
      <c r="AV639" s="309">
        <v>110.5</v>
      </c>
      <c r="AW639" s="309">
        <v>60</v>
      </c>
      <c r="AX639" s="81"/>
      <c r="AY639" s="309">
        <v>35</v>
      </c>
      <c r="AZ639" s="310" t="s">
        <v>85</v>
      </c>
      <c r="BA639" s="98" t="str">
        <f>IFERROR(VLOOKUP(AZ639,ACCESSORIES!F:J,5,FALSE),"N/A")</f>
        <v>N/A</v>
      </c>
      <c r="BB639" s="99" t="s">
        <v>85</v>
      </c>
      <c r="BC639" s="98" t="str">
        <f>IFERROR(VLOOKUP(BB639,ACCESSORIES!F:J,5,FALSE),"N/A")</f>
        <v>N/A</v>
      </c>
      <c r="BD639" s="310">
        <v>28.2</v>
      </c>
      <c r="BE639" s="309">
        <v>19.7</v>
      </c>
      <c r="BF639" s="309">
        <v>19.7</v>
      </c>
      <c r="BG639" s="309">
        <v>11</v>
      </c>
      <c r="BH639" s="379">
        <f t="shared" si="42"/>
        <v>6.995621234535998E-2</v>
      </c>
      <c r="BI639" s="303">
        <v>36</v>
      </c>
      <c r="BJ639" s="309" t="s">
        <v>3532</v>
      </c>
      <c r="BK639" s="80" t="s">
        <v>4050</v>
      </c>
      <c r="BL639" s="309" t="s">
        <v>2818</v>
      </c>
      <c r="BM639" s="309" t="s">
        <v>2834</v>
      </c>
      <c r="BN639" s="309" t="s">
        <v>2835</v>
      </c>
      <c r="BO639" s="309" t="s">
        <v>2836</v>
      </c>
      <c r="BP639" s="309" t="s">
        <v>2837</v>
      </c>
      <c r="BQ639" s="309" t="s">
        <v>2838</v>
      </c>
      <c r="BR639" s="309" t="s">
        <v>2839</v>
      </c>
      <c r="BS639" s="309"/>
      <c r="BT639" s="309"/>
      <c r="BU639" s="309"/>
      <c r="BV639" s="309" t="s">
        <v>3669</v>
      </c>
      <c r="BW639" s="309" t="s">
        <v>3670</v>
      </c>
      <c r="BX639" s="309" t="s">
        <v>3671</v>
      </c>
      <c r="BY639" s="309" t="s">
        <v>3672</v>
      </c>
      <c r="BZ639" s="324" t="str">
        <f t="shared" si="45"/>
        <v>DISCONTINUED - MR313, 17x8.5, 0mm Offset, 5x150, 110.5mm Centerbore, Matte Black</v>
      </c>
      <c r="CA639" s="324" t="s">
        <v>3878</v>
      </c>
      <c r="CB639" s="324" t="s">
        <v>3879</v>
      </c>
      <c r="CC639" s="313" t="str">
        <f t="shared" si="41"/>
        <v>STREET (3XX)</v>
      </c>
    </row>
    <row r="640" spans="1:81" s="301" customFormat="1" ht="15.75" customHeight="1">
      <c r="A640" s="22">
        <f t="shared" si="40"/>
        <v>637</v>
      </c>
      <c r="B640" s="99" t="s">
        <v>84</v>
      </c>
      <c r="C640" s="29" t="s">
        <v>1072</v>
      </c>
      <c r="D640" s="303" t="s">
        <v>2103</v>
      </c>
      <c r="E640" s="304" t="s">
        <v>5243</v>
      </c>
      <c r="F640" s="304"/>
      <c r="G640" s="304"/>
      <c r="H640" s="363" t="s">
        <v>2706</v>
      </c>
      <c r="I640" s="336">
        <v>43340</v>
      </c>
      <c r="J640" s="302">
        <v>44411</v>
      </c>
      <c r="K640" s="293" t="s">
        <v>1274</v>
      </c>
      <c r="L640" s="305">
        <v>414.03</v>
      </c>
      <c r="M640" s="295"/>
      <c r="N640" s="295"/>
      <c r="O640" s="303">
        <v>17</v>
      </c>
      <c r="P640" s="8">
        <v>8.5</v>
      </c>
      <c r="Q640" s="29" t="s">
        <v>1758</v>
      </c>
      <c r="R640" s="303">
        <v>6</v>
      </c>
      <c r="S640" s="303">
        <v>120</v>
      </c>
      <c r="T640" s="306">
        <v>25</v>
      </c>
      <c r="U640" s="331">
        <v>5.8</v>
      </c>
      <c r="V640" s="303" t="s">
        <v>85</v>
      </c>
      <c r="W640" s="311">
        <v>67</v>
      </c>
      <c r="X640" s="307">
        <v>23.5</v>
      </c>
      <c r="Y640" s="306">
        <v>2650</v>
      </c>
      <c r="Z640" s="306" t="s">
        <v>2646</v>
      </c>
      <c r="AA640" s="306" t="s">
        <v>2992</v>
      </c>
      <c r="AB640" s="296" t="s">
        <v>5244</v>
      </c>
      <c r="AC640" s="308" t="s">
        <v>4815</v>
      </c>
      <c r="AD640" s="298">
        <f>IFERROR(VLOOKUP(AC640,ACCESSORIES!F:J,5,FALSE),"N/A")</f>
        <v>22</v>
      </c>
      <c r="AE640" s="308" t="s">
        <v>85</v>
      </c>
      <c r="AF640" s="309" t="s">
        <v>85</v>
      </c>
      <c r="AG640" s="308" t="s">
        <v>85</v>
      </c>
      <c r="AH640" s="308" t="s">
        <v>85</v>
      </c>
      <c r="AI640" s="299" t="str">
        <f>IFERROR(VLOOKUP(AH640,ACCESSORIES!F:J,5,FALSE),"N/A")</f>
        <v>N/A</v>
      </c>
      <c r="AJ640" s="309" t="s">
        <v>266</v>
      </c>
      <c r="AK640" s="309" t="s">
        <v>85</v>
      </c>
      <c r="AL640" s="40" t="str">
        <f>IFERROR(VLOOKUP(AK640,ACCESSORIES!F:J,5,FALSE),"N/A")</f>
        <v>N/A</v>
      </c>
      <c r="AM640" s="309" t="s">
        <v>85</v>
      </c>
      <c r="AN640" s="309">
        <v>16</v>
      </c>
      <c r="AO640" s="309">
        <v>155</v>
      </c>
      <c r="AP640" s="309">
        <v>12</v>
      </c>
      <c r="AQ640" s="309">
        <v>22</v>
      </c>
      <c r="AR640" s="309">
        <v>40</v>
      </c>
      <c r="AS640" s="309">
        <v>47</v>
      </c>
      <c r="AT640" s="309">
        <v>210</v>
      </c>
      <c r="AU640" s="309">
        <v>208</v>
      </c>
      <c r="AV640" s="309">
        <v>67</v>
      </c>
      <c r="AW640" s="309">
        <v>35</v>
      </c>
      <c r="AX640" s="81"/>
      <c r="AY640" s="309">
        <v>34</v>
      </c>
      <c r="AZ640" s="310" t="s">
        <v>85</v>
      </c>
      <c r="BA640" s="98" t="str">
        <f>IFERROR(VLOOKUP(AZ640,ACCESSORIES!F:J,5,FALSE),"N/A")</f>
        <v>N/A</v>
      </c>
      <c r="BB640" s="99" t="s">
        <v>85</v>
      </c>
      <c r="BC640" s="98" t="str">
        <f>IFERROR(VLOOKUP(BB640,ACCESSORIES!F:J,5,FALSE),"N/A")</f>
        <v>N/A</v>
      </c>
      <c r="BD640" s="310">
        <v>27</v>
      </c>
      <c r="BE640" s="309">
        <v>19.7</v>
      </c>
      <c r="BF640" s="309">
        <v>19.7</v>
      </c>
      <c r="BG640" s="309">
        <v>11</v>
      </c>
      <c r="BH640" s="379">
        <f t="shared" si="42"/>
        <v>6.995621234535998E-2</v>
      </c>
      <c r="BI640" s="303">
        <v>36</v>
      </c>
      <c r="BJ640" s="309" t="s">
        <v>3532</v>
      </c>
      <c r="BK640" s="80" t="s">
        <v>4050</v>
      </c>
      <c r="BL640" s="309" t="s">
        <v>2818</v>
      </c>
      <c r="BM640" s="309" t="s">
        <v>2834</v>
      </c>
      <c r="BN640" s="309" t="s">
        <v>2835</v>
      </c>
      <c r="BO640" s="309" t="s">
        <v>2836</v>
      </c>
      <c r="BP640" s="309" t="s">
        <v>2837</v>
      </c>
      <c r="BQ640" s="309" t="s">
        <v>2838</v>
      </c>
      <c r="BR640" s="309" t="s">
        <v>2839</v>
      </c>
      <c r="BS640" s="309"/>
      <c r="BT640" s="309"/>
      <c r="BU640" s="309"/>
      <c r="BV640" s="309" t="s">
        <v>3681</v>
      </c>
      <c r="BW640" s="309" t="s">
        <v>3682</v>
      </c>
      <c r="BX640" s="309" t="s">
        <v>3683</v>
      </c>
      <c r="BY640" s="309" t="s">
        <v>3684</v>
      </c>
      <c r="BZ640" s="324" t="str">
        <f t="shared" si="45"/>
        <v>DISCONTINUED - MR313, 17x8.5, +25mm Offset, 6x120, 67mm Centerbore, Gloss Titanium</v>
      </c>
      <c r="CA640" s="324" t="s">
        <v>3878</v>
      </c>
      <c r="CB640" s="324" t="s">
        <v>3879</v>
      </c>
      <c r="CC640" s="313" t="str">
        <f t="shared" si="41"/>
        <v>STREET (3XX)</v>
      </c>
    </row>
    <row r="641" spans="1:81" s="301" customFormat="1" ht="15.75" customHeight="1">
      <c r="A641" s="22">
        <f t="shared" si="40"/>
        <v>638</v>
      </c>
      <c r="B641" s="99" t="s">
        <v>3051</v>
      </c>
      <c r="C641" s="29" t="s">
        <v>3035</v>
      </c>
      <c r="D641" s="303" t="s">
        <v>3323</v>
      </c>
      <c r="E641" s="304" t="s">
        <v>5245</v>
      </c>
      <c r="F641" s="304"/>
      <c r="G641" s="304"/>
      <c r="H641" s="363" t="s">
        <v>4012</v>
      </c>
      <c r="I641" s="336">
        <v>43605</v>
      </c>
      <c r="J641" s="302">
        <v>44411</v>
      </c>
      <c r="K641" s="293" t="s">
        <v>1274</v>
      </c>
      <c r="L641" s="305">
        <v>160.22</v>
      </c>
      <c r="M641" s="295"/>
      <c r="N641" s="295"/>
      <c r="O641" s="303">
        <v>14</v>
      </c>
      <c r="P641" s="8">
        <v>10</v>
      </c>
      <c r="Q641" s="29" t="s">
        <v>1745</v>
      </c>
      <c r="R641" s="303">
        <v>4</v>
      </c>
      <c r="S641" s="303">
        <v>136</v>
      </c>
      <c r="T641" s="306">
        <v>0</v>
      </c>
      <c r="U641" s="331">
        <v>5.3</v>
      </c>
      <c r="V641" s="303" t="s">
        <v>201</v>
      </c>
      <c r="W641" s="311">
        <v>110</v>
      </c>
      <c r="X641" s="307">
        <v>15.8</v>
      </c>
      <c r="Y641" s="306">
        <v>1200</v>
      </c>
      <c r="Z641" s="306" t="s">
        <v>2294</v>
      </c>
      <c r="AA641" s="306" t="s">
        <v>2987</v>
      </c>
      <c r="AB641" s="296" t="s">
        <v>4978</v>
      </c>
      <c r="AC641" s="308" t="s">
        <v>3435</v>
      </c>
      <c r="AD641" s="298" t="str">
        <f>IFERROR(VLOOKUP(AC641,ACCESSORIES!F:J,5,FALSE),"N/A")</f>
        <v>N/A</v>
      </c>
      <c r="AE641" s="308" t="s">
        <v>85</v>
      </c>
      <c r="AF641" s="309" t="s">
        <v>85</v>
      </c>
      <c r="AG641" s="308" t="s">
        <v>85</v>
      </c>
      <c r="AH641" s="308" t="s">
        <v>85</v>
      </c>
      <c r="AI641" s="299" t="str">
        <f>IFERROR(VLOOKUP(AH641,ACCESSORIES!F:J,5,FALSE),"N/A")</f>
        <v>N/A</v>
      </c>
      <c r="AJ641" s="309" t="s">
        <v>266</v>
      </c>
      <c r="AK641" s="309" t="s">
        <v>85</v>
      </c>
      <c r="AL641" s="40" t="str">
        <f>IFERROR(VLOOKUP(AK641,ACCESSORIES!F:J,5,FALSE),"N/A")</f>
        <v>N/A</v>
      </c>
      <c r="AM641" s="309" t="s">
        <v>85</v>
      </c>
      <c r="AN641" s="309">
        <v>14</v>
      </c>
      <c r="AO641" s="309">
        <v>170</v>
      </c>
      <c r="AP641" s="309">
        <v>3</v>
      </c>
      <c r="AQ641" s="309">
        <v>18</v>
      </c>
      <c r="AR641" s="309"/>
      <c r="AS641" s="309">
        <v>12</v>
      </c>
      <c r="AT641" s="309"/>
      <c r="AU641" s="309">
        <v>162</v>
      </c>
      <c r="AV641" s="309">
        <v>50</v>
      </c>
      <c r="AW641" s="309">
        <v>56</v>
      </c>
      <c r="AX641" s="81"/>
      <c r="AY641" s="309">
        <v>94</v>
      </c>
      <c r="AZ641" s="310" t="s">
        <v>85</v>
      </c>
      <c r="BA641" s="98" t="str">
        <f>IFERROR(VLOOKUP(AZ641,ACCESSORIES!F:J,5,FALSE),"N/A")</f>
        <v>N/A</v>
      </c>
      <c r="BB641" s="99" t="s">
        <v>85</v>
      </c>
      <c r="BC641" s="98" t="str">
        <f>IFERROR(VLOOKUP(BB641,ACCESSORIES!F:J,5,FALSE),"N/A")</f>
        <v>N/A</v>
      </c>
      <c r="BD641" s="310">
        <v>19.3</v>
      </c>
      <c r="BE641" s="309">
        <v>15</v>
      </c>
      <c r="BF641" s="309">
        <v>15</v>
      </c>
      <c r="BG641" s="309">
        <v>11</v>
      </c>
      <c r="BH641" s="379">
        <f t="shared" si="42"/>
        <v>4.0557983399999997E-2</v>
      </c>
      <c r="BI641" s="303">
        <v>57</v>
      </c>
      <c r="BJ641" s="309" t="s">
        <v>3532</v>
      </c>
      <c r="BK641" s="80" t="s">
        <v>4050</v>
      </c>
      <c r="BL641" s="309" t="s">
        <v>4059</v>
      </c>
      <c r="BM641" s="309" t="s">
        <v>4057</v>
      </c>
      <c r="BN641" s="309" t="s">
        <v>4060</v>
      </c>
      <c r="BO641" s="309" t="s">
        <v>4053</v>
      </c>
      <c r="BP641" s="309"/>
      <c r="BQ641" s="309"/>
      <c r="BR641" s="309"/>
      <c r="BS641" s="309"/>
      <c r="BT641" s="309"/>
      <c r="BU641" s="309"/>
      <c r="BV641" s="309" t="s">
        <v>4214</v>
      </c>
      <c r="BW641" s="309" t="s">
        <v>4213</v>
      </c>
      <c r="BX641" s="309" t="s">
        <v>4215</v>
      </c>
      <c r="BY641" s="309" t="s">
        <v>4216</v>
      </c>
      <c r="BZ641" s="324" t="str">
        <f t="shared" si="45"/>
        <v>DISCONTINUED - GZ806 Tilt, 14x10, 5+5/0mm Offset, 4x136, 110mm Centerbore, Matte Black</v>
      </c>
      <c r="CA641" s="324" t="s">
        <v>3878</v>
      </c>
      <c r="CB641" s="324" t="s">
        <v>3879</v>
      </c>
      <c r="CC641" s="313" t="str">
        <f t="shared" si="41"/>
        <v>GMZ (8XX)</v>
      </c>
    </row>
    <row r="642" spans="1:81" s="301" customFormat="1" ht="15.75" customHeight="1">
      <c r="A642" s="22">
        <f t="shared" si="40"/>
        <v>639</v>
      </c>
      <c r="B642" s="99" t="s">
        <v>84</v>
      </c>
      <c r="C642" s="29" t="s">
        <v>1072</v>
      </c>
      <c r="D642" s="303" t="s">
        <v>1116</v>
      </c>
      <c r="E642" s="304" t="s">
        <v>5257</v>
      </c>
      <c r="F642" s="304" t="s">
        <v>2224</v>
      </c>
      <c r="G642" s="304"/>
      <c r="H642" s="363" t="s">
        <v>377</v>
      </c>
      <c r="I642" s="336">
        <v>40909</v>
      </c>
      <c r="J642" s="302">
        <v>44411</v>
      </c>
      <c r="K642" s="293" t="s">
        <v>1274</v>
      </c>
      <c r="L642" s="305">
        <v>229.18</v>
      </c>
      <c r="M642" s="295"/>
      <c r="N642" s="295"/>
      <c r="O642" s="303">
        <v>15</v>
      </c>
      <c r="P642" s="8">
        <v>8</v>
      </c>
      <c r="Q642" s="29" t="s">
        <v>1845</v>
      </c>
      <c r="R642" s="303">
        <v>5</v>
      </c>
      <c r="S642" s="303">
        <v>4.5</v>
      </c>
      <c r="T642" s="306">
        <v>-24</v>
      </c>
      <c r="U642" s="331">
        <v>3.5</v>
      </c>
      <c r="V642" s="303" t="s">
        <v>85</v>
      </c>
      <c r="W642" s="311">
        <v>83</v>
      </c>
      <c r="X642" s="307">
        <v>21.42</v>
      </c>
      <c r="Y642" s="306">
        <v>2100</v>
      </c>
      <c r="Z642" s="306" t="s">
        <v>5457</v>
      </c>
      <c r="AA642" s="306" t="s">
        <v>2987</v>
      </c>
      <c r="AB642" s="296" t="s">
        <v>5258</v>
      </c>
      <c r="AC642" s="308" t="s">
        <v>1606</v>
      </c>
      <c r="AD642" s="298">
        <f>IFERROR(VLOOKUP(AC642,ACCESSORIES!F:J,5,FALSE),"N/A")</f>
        <v>33</v>
      </c>
      <c r="AE642" s="308" t="s">
        <v>85</v>
      </c>
      <c r="AF642" s="309" t="s">
        <v>85</v>
      </c>
      <c r="AG642" s="308" t="s">
        <v>3082</v>
      </c>
      <c r="AH642" s="308" t="s">
        <v>1938</v>
      </c>
      <c r="AI642" s="299">
        <f>IFERROR(VLOOKUP(AH642,ACCESSORIES!F:J,5,FALSE),"N/A")</f>
        <v>1.1000000000000001</v>
      </c>
      <c r="AJ642" s="309" t="s">
        <v>266</v>
      </c>
      <c r="AK642" s="309" t="s">
        <v>85</v>
      </c>
      <c r="AL642" s="40" t="str">
        <f>IFERROR(VLOOKUP(AK642,ACCESSORIES!F:J,5,FALSE),"N/A")</f>
        <v>N/A</v>
      </c>
      <c r="AM642" s="309" t="s">
        <v>85</v>
      </c>
      <c r="AN642" s="309">
        <v>16.2</v>
      </c>
      <c r="AO642" s="309">
        <v>155</v>
      </c>
      <c r="AP642" s="309">
        <v>11</v>
      </c>
      <c r="AQ642" s="309">
        <v>27</v>
      </c>
      <c r="AR642" s="309">
        <v>32</v>
      </c>
      <c r="AS642" s="309">
        <v>31</v>
      </c>
      <c r="AT642" s="309">
        <v>182</v>
      </c>
      <c r="AU642" s="309">
        <v>178</v>
      </c>
      <c r="AV642" s="309">
        <v>79</v>
      </c>
      <c r="AW642" s="309">
        <v>52</v>
      </c>
      <c r="AX642" s="81"/>
      <c r="AY642" s="309">
        <v>90</v>
      </c>
      <c r="AZ642" s="310" t="s">
        <v>85</v>
      </c>
      <c r="BA642" s="98" t="str">
        <f>IFERROR(VLOOKUP(AZ642,ACCESSORIES!F:J,5,FALSE),"N/A")</f>
        <v>N/A</v>
      </c>
      <c r="BB642" s="99" t="s">
        <v>85</v>
      </c>
      <c r="BC642" s="98" t="str">
        <f>IFERROR(VLOOKUP(BB642,ACCESSORIES!F:J,5,FALSE),"N/A")</f>
        <v>N/A</v>
      </c>
      <c r="BD642" s="310">
        <v>24.73</v>
      </c>
      <c r="BE642" s="309">
        <v>17.600000000000001</v>
      </c>
      <c r="BF642" s="309">
        <v>17.600000000000001</v>
      </c>
      <c r="BG642" s="309">
        <v>10.5</v>
      </c>
      <c r="BH642" s="379">
        <f t="shared" si="42"/>
        <v>5.3298597918720006E-2</v>
      </c>
      <c r="BI642" s="303">
        <v>48</v>
      </c>
      <c r="BJ642" s="309" t="s">
        <v>3532</v>
      </c>
      <c r="BK642" s="80" t="s">
        <v>4050</v>
      </c>
      <c r="BL642" s="309" t="s">
        <v>2818</v>
      </c>
      <c r="BM642" s="309" t="s">
        <v>2822</v>
      </c>
      <c r="BN642" s="309" t="s">
        <v>2823</v>
      </c>
      <c r="BO642" s="309" t="s">
        <v>2824</v>
      </c>
      <c r="BP642" s="309"/>
      <c r="BQ642" s="309"/>
      <c r="BR642" s="309"/>
      <c r="BS642" s="309"/>
      <c r="BT642" s="309"/>
      <c r="BU642" s="309"/>
      <c r="BV642" s="309" t="s">
        <v>3557</v>
      </c>
      <c r="BW642" s="309" t="s">
        <v>3558</v>
      </c>
      <c r="BX642" s="309" t="s">
        <v>3559</v>
      </c>
      <c r="BY642" s="309" t="s">
        <v>3560</v>
      </c>
      <c r="BZ642" s="324" t="str">
        <f t="shared" si="45"/>
        <v>DISCONTINUED - MR304 Double Standard, 15x8, -24mm Offset, 5x4.5, 83mm Centerbore, Matte Black - Machined Lip</v>
      </c>
      <c r="CA642" s="324" t="s">
        <v>3878</v>
      </c>
      <c r="CB642" s="324" t="s">
        <v>3879</v>
      </c>
      <c r="CC642" s="313" t="str">
        <f t="shared" si="41"/>
        <v>STREET (3XX)</v>
      </c>
    </row>
    <row r="643" spans="1:81" s="301" customFormat="1" ht="15.75" customHeight="1">
      <c r="A643" s="22">
        <f t="shared" si="40"/>
        <v>640</v>
      </c>
      <c r="B643" s="99" t="s">
        <v>84</v>
      </c>
      <c r="C643" s="29" t="s">
        <v>1072</v>
      </c>
      <c r="D643" s="303" t="s">
        <v>1281</v>
      </c>
      <c r="E643" s="304" t="s">
        <v>5259</v>
      </c>
      <c r="F643" s="304"/>
      <c r="G643" s="304"/>
      <c r="H643" s="363" t="s">
        <v>1987</v>
      </c>
      <c r="I643" s="336">
        <v>42736</v>
      </c>
      <c r="J643" s="302">
        <v>44411</v>
      </c>
      <c r="K643" s="293" t="s">
        <v>1274</v>
      </c>
      <c r="L643" s="305">
        <v>374.96</v>
      </c>
      <c r="M643" s="295"/>
      <c r="N643" s="295"/>
      <c r="O643" s="303">
        <v>17</v>
      </c>
      <c r="P643" s="8">
        <v>8.5</v>
      </c>
      <c r="Q643" s="29" t="s">
        <v>1764</v>
      </c>
      <c r="R643" s="303">
        <v>8</v>
      </c>
      <c r="S643" s="303">
        <v>180</v>
      </c>
      <c r="T643" s="306">
        <v>0</v>
      </c>
      <c r="U643" s="331">
        <v>4.75</v>
      </c>
      <c r="V643" s="303" t="s">
        <v>85</v>
      </c>
      <c r="W643" s="311">
        <v>130.81</v>
      </c>
      <c r="X643" s="307">
        <v>33.69</v>
      </c>
      <c r="Y643" s="306">
        <v>3640</v>
      </c>
      <c r="Z643" s="306" t="s">
        <v>5463</v>
      </c>
      <c r="AA643" s="306" t="s">
        <v>2988</v>
      </c>
      <c r="AB643" s="296" t="s">
        <v>5260</v>
      </c>
      <c r="AC643" s="308" t="s">
        <v>1603</v>
      </c>
      <c r="AD643" s="298">
        <f>IFERROR(VLOOKUP(AC643,ACCESSORIES!F:J,5,FALSE),"N/A")</f>
        <v>33</v>
      </c>
      <c r="AE643" s="308" t="s">
        <v>85</v>
      </c>
      <c r="AF643" s="309" t="s">
        <v>85</v>
      </c>
      <c r="AG643" s="308" t="s">
        <v>3005</v>
      </c>
      <c r="AH643" s="308" t="s">
        <v>1937</v>
      </c>
      <c r="AI643" s="299">
        <f>IFERROR(VLOOKUP(AH643,ACCESSORIES!F:J,5,FALSE),"N/A")</f>
        <v>1.1000000000000001</v>
      </c>
      <c r="AJ643" s="309" t="s">
        <v>266</v>
      </c>
      <c r="AK643" s="309" t="s">
        <v>85</v>
      </c>
      <c r="AL643" s="40" t="str">
        <f>IFERROR(VLOOKUP(AK643,ACCESSORIES!F:J,5,FALSE),"N/A")</f>
        <v>N/A</v>
      </c>
      <c r="AM643" s="309" t="s">
        <v>85</v>
      </c>
      <c r="AN643" s="309">
        <v>16.100000000000001</v>
      </c>
      <c r="AO643" s="309">
        <v>210</v>
      </c>
      <c r="AP643" s="309">
        <v>3</v>
      </c>
      <c r="AQ643" s="309">
        <v>3</v>
      </c>
      <c r="AR643" s="309">
        <v>26</v>
      </c>
      <c r="AS643" s="309">
        <v>53</v>
      </c>
      <c r="AT643" s="309">
        <v>208</v>
      </c>
      <c r="AU643" s="309">
        <v>199</v>
      </c>
      <c r="AV643" s="309">
        <v>123</v>
      </c>
      <c r="AW643" s="309">
        <v>89</v>
      </c>
      <c r="AX643" s="81"/>
      <c r="AY643" s="309">
        <v>25</v>
      </c>
      <c r="AZ643" s="310" t="s">
        <v>85</v>
      </c>
      <c r="BA643" s="98" t="str">
        <f>IFERROR(VLOOKUP(AZ643,ACCESSORIES!F:J,5,FALSE),"N/A")</f>
        <v>N/A</v>
      </c>
      <c r="BB643" s="99" t="s">
        <v>85</v>
      </c>
      <c r="BC643" s="98" t="str">
        <f>IFERROR(VLOOKUP(BB643,ACCESSORIES!F:J,5,FALSE),"N/A")</f>
        <v>N/A</v>
      </c>
      <c r="BD643" s="310">
        <v>38.21</v>
      </c>
      <c r="BE643" s="309">
        <v>19.7</v>
      </c>
      <c r="BF643" s="309">
        <v>19.7</v>
      </c>
      <c r="BG643" s="309">
        <v>11</v>
      </c>
      <c r="BH643" s="379">
        <f t="shared" si="42"/>
        <v>6.995621234535998E-2</v>
      </c>
      <c r="BI643" s="303">
        <v>36</v>
      </c>
      <c r="BJ643" s="309" t="s">
        <v>3532</v>
      </c>
      <c r="BK643" s="80" t="s">
        <v>4050</v>
      </c>
      <c r="BL643" s="309" t="s">
        <v>2818</v>
      </c>
      <c r="BM643" s="309" t="s">
        <v>2833</v>
      </c>
      <c r="BN643" s="309" t="s">
        <v>2819</v>
      </c>
      <c r="BO643" s="309" t="s">
        <v>2832</v>
      </c>
      <c r="BP643" s="309" t="s">
        <v>2830</v>
      </c>
      <c r="BQ643" s="309"/>
      <c r="BR643" s="309"/>
      <c r="BS643" s="309"/>
      <c r="BT643" s="309"/>
      <c r="BU643" s="309"/>
      <c r="BV643" s="309" t="s">
        <v>3665</v>
      </c>
      <c r="BW643" s="309" t="s">
        <v>3666</v>
      </c>
      <c r="BX643" s="309" t="s">
        <v>3667</v>
      </c>
      <c r="BY643" s="309" t="s">
        <v>3668</v>
      </c>
      <c r="BZ643" s="324" t="str">
        <f t="shared" si="45"/>
        <v>DISCONTINUED - MR312, 17x8.5, 0mm Offset, 8x180, 130.81mm Centerbore, Method Bronze - Matte Black Lip</v>
      </c>
      <c r="CA643" s="324" t="s">
        <v>3878</v>
      </c>
      <c r="CB643" s="324" t="s">
        <v>3879</v>
      </c>
      <c r="CC643" s="313" t="str">
        <f t="shared" si="41"/>
        <v>STREET (3XX)</v>
      </c>
    </row>
    <row r="644" spans="1:81" s="301" customFormat="1" ht="15.75" customHeight="1">
      <c r="A644" s="22">
        <f t="shared" ref="A644:A707" si="48">ROW(B644)-3</f>
        <v>641</v>
      </c>
      <c r="B644" s="99" t="s">
        <v>84</v>
      </c>
      <c r="C644" s="29" t="s">
        <v>1090</v>
      </c>
      <c r="D644" s="303" t="s">
        <v>1108</v>
      </c>
      <c r="E644" s="304" t="s">
        <v>5261</v>
      </c>
      <c r="F644" s="304" t="s">
        <v>1129</v>
      </c>
      <c r="G644" s="304"/>
      <c r="H644" s="363" t="s">
        <v>2194</v>
      </c>
      <c r="I644" s="336">
        <v>43340</v>
      </c>
      <c r="J644" s="302">
        <v>44411</v>
      </c>
      <c r="K644" s="293" t="s">
        <v>1274</v>
      </c>
      <c r="L644" s="305">
        <v>764.64</v>
      </c>
      <c r="M644" s="295"/>
      <c r="N644" s="295"/>
      <c r="O644" s="303">
        <v>20</v>
      </c>
      <c r="P644" s="8">
        <v>9</v>
      </c>
      <c r="Q644" s="29" t="s">
        <v>246</v>
      </c>
      <c r="R644" s="303" t="s">
        <v>246</v>
      </c>
      <c r="S644" s="303" t="s">
        <v>246</v>
      </c>
      <c r="T644" s="306">
        <v>20</v>
      </c>
      <c r="U644" s="331">
        <v>5.7</v>
      </c>
      <c r="V644" s="303" t="s">
        <v>85</v>
      </c>
      <c r="W644" s="311">
        <v>71.5</v>
      </c>
      <c r="X644" s="307">
        <v>45.4</v>
      </c>
      <c r="Y644" s="306">
        <v>3600</v>
      </c>
      <c r="Z644" s="306" t="s">
        <v>2294</v>
      </c>
      <c r="AA644" s="306" t="s">
        <v>2987</v>
      </c>
      <c r="AB644" s="296" t="s">
        <v>5262</v>
      </c>
      <c r="AC644" s="308" t="s">
        <v>85</v>
      </c>
      <c r="AD644" s="298" t="str">
        <f>IFERROR(VLOOKUP(AC644,ACCESSORIES!F:J,5,FALSE),"N/A")</f>
        <v>N/A</v>
      </c>
      <c r="AE644" s="308" t="s">
        <v>85</v>
      </c>
      <c r="AF644" s="309" t="s">
        <v>85</v>
      </c>
      <c r="AG644" s="308" t="s">
        <v>85</v>
      </c>
      <c r="AH644" s="308" t="s">
        <v>85</v>
      </c>
      <c r="AI644" s="299" t="str">
        <f>IFERROR(VLOOKUP(AH644,ACCESSORIES!F:J,5,FALSE),"N/A")</f>
        <v>N/A</v>
      </c>
      <c r="AJ644" s="309" t="s">
        <v>265</v>
      </c>
      <c r="AK644" s="309" t="s">
        <v>85</v>
      </c>
      <c r="AL644" s="40" t="str">
        <f>IFERROR(VLOOKUP(AK644,ACCESSORIES!F:J,5,FALSE),"N/A")</f>
        <v>N/A</v>
      </c>
      <c r="AM644" s="309" t="s">
        <v>85</v>
      </c>
      <c r="AN644" s="309" t="s">
        <v>85</v>
      </c>
      <c r="AO644" s="309">
        <v>210</v>
      </c>
      <c r="AP644" s="309">
        <v>0</v>
      </c>
      <c r="AQ644" s="309">
        <v>0</v>
      </c>
      <c r="AR644" s="309"/>
      <c r="AS644" s="309">
        <v>34</v>
      </c>
      <c r="AT644" s="309"/>
      <c r="AU644" s="309">
        <v>235</v>
      </c>
      <c r="AV644" s="309" t="s">
        <v>85</v>
      </c>
      <c r="AW644" s="309" t="s">
        <v>85</v>
      </c>
      <c r="AX644" s="81"/>
      <c r="AY644" s="309">
        <v>0</v>
      </c>
      <c r="AZ644" s="310" t="s">
        <v>3350</v>
      </c>
      <c r="BA644" s="98">
        <f>IFERROR(VLOOKUP(AZ644,ACCESSORIES!F:J,5,FALSE),"N/A")</f>
        <v>172.5</v>
      </c>
      <c r="BB644" s="99" t="s">
        <v>2993</v>
      </c>
      <c r="BC644" s="98">
        <f>IFERROR(VLOOKUP(BB644,ACCESSORIES!F:J,5,FALSE),"N/A")</f>
        <v>11</v>
      </c>
      <c r="BD644" s="310">
        <v>48.9</v>
      </c>
      <c r="BE644" s="309">
        <v>23</v>
      </c>
      <c r="BF644" s="309">
        <v>23</v>
      </c>
      <c r="BG644" s="309">
        <v>12</v>
      </c>
      <c r="BH644" s="379">
        <f t="shared" si="42"/>
        <v>0.10402508227199996</v>
      </c>
      <c r="BI644" s="303">
        <v>24</v>
      </c>
      <c r="BJ644" s="309" t="s">
        <v>3532</v>
      </c>
      <c r="BK644" s="80" t="s">
        <v>4050</v>
      </c>
      <c r="BL644" s="309" t="s">
        <v>2856</v>
      </c>
      <c r="BM644" s="309" t="s">
        <v>2857</v>
      </c>
      <c r="BN644" s="309" t="s">
        <v>2858</v>
      </c>
      <c r="BO644" s="309" t="s">
        <v>2853</v>
      </c>
      <c r="BP644" s="309"/>
      <c r="BQ644" s="309"/>
      <c r="BR644" s="309"/>
      <c r="BS644" s="309"/>
      <c r="BT644" s="309"/>
      <c r="BU644" s="309"/>
      <c r="BV644" s="309" t="s">
        <v>3759</v>
      </c>
      <c r="BW644" s="309" t="s">
        <v>3760</v>
      </c>
      <c r="BX644" s="309"/>
      <c r="BY644" s="309"/>
      <c r="BZ644" s="324" t="str">
        <f t="shared" si="45"/>
        <v>DISCONTINUED - MR105 Beadlock, 20x9, +20mm Offset, BLANK, 71.5mm Centerbore, Matte Black, w/ BH-H36125</v>
      </c>
      <c r="CA644" s="324" t="s">
        <v>3878</v>
      </c>
      <c r="CB644" s="324" t="s">
        <v>3879</v>
      </c>
      <c r="CC644" s="313" t="str">
        <f t="shared" ref="CC644:CC707" si="49">C644</f>
        <v>RACE (1XX)</v>
      </c>
    </row>
    <row r="645" spans="1:81" s="301" customFormat="1" ht="15.75" customHeight="1">
      <c r="A645" s="22">
        <f t="shared" si="48"/>
        <v>642</v>
      </c>
      <c r="B645" s="99" t="s">
        <v>3051</v>
      </c>
      <c r="C645" s="29" t="s">
        <v>3035</v>
      </c>
      <c r="D645" s="303" t="s">
        <v>3323</v>
      </c>
      <c r="E645" s="304" t="s">
        <v>5263</v>
      </c>
      <c r="F645" s="304"/>
      <c r="G645" s="304"/>
      <c r="H645" s="363" t="s">
        <v>3248</v>
      </c>
      <c r="I645" s="336">
        <v>43605</v>
      </c>
      <c r="J645" s="302">
        <v>44411</v>
      </c>
      <c r="K645" s="293" t="s">
        <v>1274</v>
      </c>
      <c r="L645" s="305">
        <v>160.22</v>
      </c>
      <c r="M645" s="295"/>
      <c r="N645" s="295"/>
      <c r="O645" s="303">
        <v>14</v>
      </c>
      <c r="P645" s="8">
        <v>10</v>
      </c>
      <c r="Q645" s="29" t="s">
        <v>1746</v>
      </c>
      <c r="R645" s="303">
        <v>4</v>
      </c>
      <c r="S645" s="303">
        <v>156</v>
      </c>
      <c r="T645" s="306">
        <v>0</v>
      </c>
      <c r="U645" s="331">
        <v>5.3</v>
      </c>
      <c r="V645" s="303" t="s">
        <v>201</v>
      </c>
      <c r="W645" s="311">
        <v>131.30000000000001</v>
      </c>
      <c r="X645" s="307">
        <v>15.8</v>
      </c>
      <c r="Y645" s="306">
        <v>1200</v>
      </c>
      <c r="Z645" s="306" t="s">
        <v>2294</v>
      </c>
      <c r="AA645" s="306" t="s">
        <v>2987</v>
      </c>
      <c r="AB645" s="296" t="s">
        <v>4755</v>
      </c>
      <c r="AC645" s="308" t="s">
        <v>3435</v>
      </c>
      <c r="AD645" s="298" t="str">
        <f>IFERROR(VLOOKUP(AC645,ACCESSORIES!F:J,5,FALSE),"N/A")</f>
        <v>N/A</v>
      </c>
      <c r="AE645" s="308" t="s">
        <v>85</v>
      </c>
      <c r="AF645" s="309" t="s">
        <v>85</v>
      </c>
      <c r="AG645" s="308" t="s">
        <v>85</v>
      </c>
      <c r="AH645" s="308" t="s">
        <v>85</v>
      </c>
      <c r="AI645" s="299" t="str">
        <f>IFERROR(VLOOKUP(AH645,ACCESSORIES!F:J,5,FALSE),"N/A")</f>
        <v>N/A</v>
      </c>
      <c r="AJ645" s="309" t="s">
        <v>266</v>
      </c>
      <c r="AK645" s="309" t="s">
        <v>85</v>
      </c>
      <c r="AL645" s="40" t="str">
        <f>IFERROR(VLOOKUP(AK645,ACCESSORIES!F:J,5,FALSE),"N/A")</f>
        <v>N/A</v>
      </c>
      <c r="AM645" s="309" t="s">
        <v>85</v>
      </c>
      <c r="AN645" s="309">
        <v>14</v>
      </c>
      <c r="AO645" s="309">
        <v>178</v>
      </c>
      <c r="AP645" s="309">
        <v>3</v>
      </c>
      <c r="AQ645" s="309">
        <v>18</v>
      </c>
      <c r="AR645" s="309"/>
      <c r="AS645" s="309">
        <v>12</v>
      </c>
      <c r="AT645" s="309"/>
      <c r="AU645" s="309">
        <v>162</v>
      </c>
      <c r="AV645" s="309">
        <v>50</v>
      </c>
      <c r="AW645" s="309">
        <v>56</v>
      </c>
      <c r="AX645" s="81"/>
      <c r="AY645" s="309">
        <v>94</v>
      </c>
      <c r="AZ645" s="310" t="s">
        <v>85</v>
      </c>
      <c r="BA645" s="98" t="str">
        <f>IFERROR(VLOOKUP(AZ645,ACCESSORIES!F:J,5,FALSE),"N/A")</f>
        <v>N/A</v>
      </c>
      <c r="BB645" s="99" t="s">
        <v>85</v>
      </c>
      <c r="BC645" s="98" t="str">
        <f>IFERROR(VLOOKUP(BB645,ACCESSORIES!F:J,5,FALSE),"N/A")</f>
        <v>N/A</v>
      </c>
      <c r="BD645" s="310">
        <v>19.3</v>
      </c>
      <c r="BE645" s="309">
        <v>15</v>
      </c>
      <c r="BF645" s="309">
        <v>15</v>
      </c>
      <c r="BG645" s="309">
        <v>11</v>
      </c>
      <c r="BH645" s="379">
        <f t="shared" ref="BH645:BH708" si="50">SUM(((BE645*25.4)*(BF645*25.4)*(BG645*25.4))/1000000000)</f>
        <v>4.0557983399999997E-2</v>
      </c>
      <c r="BI645" s="303">
        <v>57</v>
      </c>
      <c r="BJ645" s="309" t="s">
        <v>3532</v>
      </c>
      <c r="BK645" s="80" t="s">
        <v>4050</v>
      </c>
      <c r="BL645" s="309" t="s">
        <v>4059</v>
      </c>
      <c r="BM645" s="309" t="s">
        <v>4057</v>
      </c>
      <c r="BN645" s="309" t="s">
        <v>4060</v>
      </c>
      <c r="BO645" s="309" t="s">
        <v>4053</v>
      </c>
      <c r="BP645" s="309"/>
      <c r="BQ645" s="309"/>
      <c r="BR645" s="309"/>
      <c r="BS645" s="309"/>
      <c r="BT645" s="309"/>
      <c r="BU645" s="309"/>
      <c r="BV645" s="309" t="s">
        <v>4214</v>
      </c>
      <c r="BW645" s="309" t="s">
        <v>4213</v>
      </c>
      <c r="BX645" s="309" t="s">
        <v>4215</v>
      </c>
      <c r="BY645" s="309" t="s">
        <v>4216</v>
      </c>
      <c r="BZ645" s="324" t="str">
        <f t="shared" si="45"/>
        <v>DISCONTINUED - GZ806 Tilt, 14x10, 5+5/0mm Offset, 4x156, 131.3mm Centerbore, Matte Black</v>
      </c>
      <c r="CA645" s="324" t="s">
        <v>3878</v>
      </c>
      <c r="CB645" s="324" t="s">
        <v>3879</v>
      </c>
      <c r="CC645" s="313" t="str">
        <f t="shared" si="49"/>
        <v>GMZ (8XX)</v>
      </c>
    </row>
    <row r="646" spans="1:81" s="301" customFormat="1" ht="15.75" customHeight="1">
      <c r="A646" s="22">
        <f t="shared" si="48"/>
        <v>643</v>
      </c>
      <c r="B646" s="99" t="s">
        <v>84</v>
      </c>
      <c r="C646" s="29" t="s">
        <v>1072</v>
      </c>
      <c r="D646" s="303" t="s">
        <v>2103</v>
      </c>
      <c r="E646" s="304" t="s">
        <v>5306</v>
      </c>
      <c r="F646" s="304"/>
      <c r="G646" s="304"/>
      <c r="H646" s="363" t="s">
        <v>2704</v>
      </c>
      <c r="I646" s="336">
        <v>43340</v>
      </c>
      <c r="J646" s="302">
        <v>44427</v>
      </c>
      <c r="K646" s="293" t="s">
        <v>1274</v>
      </c>
      <c r="L646" s="305">
        <v>414.03</v>
      </c>
      <c r="M646" s="295"/>
      <c r="N646" s="295"/>
      <c r="O646" s="303">
        <v>17</v>
      </c>
      <c r="P646" s="8">
        <v>8.5</v>
      </c>
      <c r="Q646" s="29" t="s">
        <v>1755</v>
      </c>
      <c r="R646" s="303">
        <v>5</v>
      </c>
      <c r="S646" s="303">
        <v>5</v>
      </c>
      <c r="T646" s="306">
        <v>25</v>
      </c>
      <c r="U646" s="331">
        <v>5.8</v>
      </c>
      <c r="V646" s="303" t="s">
        <v>85</v>
      </c>
      <c r="W646" s="311">
        <v>71.5</v>
      </c>
      <c r="X646" s="307">
        <v>23.5</v>
      </c>
      <c r="Y646" s="306">
        <v>2650</v>
      </c>
      <c r="Z646" s="306" t="s">
        <v>2646</v>
      </c>
      <c r="AA646" s="306" t="s">
        <v>2992</v>
      </c>
      <c r="AB646" s="296" t="s">
        <v>4759</v>
      </c>
      <c r="AC646" s="308" t="s">
        <v>4815</v>
      </c>
      <c r="AD646" s="298">
        <f>IFERROR(VLOOKUP(AC646,ACCESSORIES!F:J,5,FALSE),"N/A")</f>
        <v>22</v>
      </c>
      <c r="AE646" s="308" t="s">
        <v>85</v>
      </c>
      <c r="AF646" s="309" t="s">
        <v>85</v>
      </c>
      <c r="AG646" s="308" t="s">
        <v>85</v>
      </c>
      <c r="AH646" s="308" t="s">
        <v>85</v>
      </c>
      <c r="AI646" s="299" t="str">
        <f>IFERROR(VLOOKUP(AH646,ACCESSORIES!F:J,5,FALSE),"N/A")</f>
        <v>N/A</v>
      </c>
      <c r="AJ646" s="309" t="s">
        <v>266</v>
      </c>
      <c r="AK646" s="309" t="s">
        <v>85</v>
      </c>
      <c r="AL646" s="40" t="str">
        <f>IFERROR(VLOOKUP(AK646,ACCESSORIES!F:J,5,FALSE),"N/A")</f>
        <v>N/A</v>
      </c>
      <c r="AM646" s="309" t="s">
        <v>85</v>
      </c>
      <c r="AN646" s="309">
        <v>16</v>
      </c>
      <c r="AO646" s="309">
        <v>165</v>
      </c>
      <c r="AP646" s="309">
        <v>8</v>
      </c>
      <c r="AQ646" s="309">
        <v>20</v>
      </c>
      <c r="AR646" s="309">
        <v>40</v>
      </c>
      <c r="AS646" s="309">
        <v>47</v>
      </c>
      <c r="AT646" s="309">
        <v>210</v>
      </c>
      <c r="AU646" s="309">
        <v>208</v>
      </c>
      <c r="AV646" s="309">
        <v>71.5</v>
      </c>
      <c r="AW646" s="309">
        <v>35</v>
      </c>
      <c r="AX646" s="81"/>
      <c r="AY646" s="309">
        <v>34</v>
      </c>
      <c r="AZ646" s="310" t="s">
        <v>85</v>
      </c>
      <c r="BA646" s="98" t="str">
        <f>IFERROR(VLOOKUP(AZ646,ACCESSORIES!F:J,5,FALSE),"N/A")</f>
        <v>N/A</v>
      </c>
      <c r="BB646" s="99" t="s">
        <v>85</v>
      </c>
      <c r="BC646" s="98" t="str">
        <f>IFERROR(VLOOKUP(BB646,ACCESSORIES!F:J,5,FALSE),"N/A")</f>
        <v>N/A</v>
      </c>
      <c r="BD646" s="310">
        <v>27</v>
      </c>
      <c r="BE646" s="309">
        <v>19.7</v>
      </c>
      <c r="BF646" s="309">
        <v>19.7</v>
      </c>
      <c r="BG646" s="309">
        <v>11</v>
      </c>
      <c r="BH646" s="379">
        <f t="shared" si="50"/>
        <v>6.995621234535998E-2</v>
      </c>
      <c r="BI646" s="303">
        <v>36</v>
      </c>
      <c r="BJ646" s="309" t="s">
        <v>3532</v>
      </c>
      <c r="BK646" s="80" t="s">
        <v>4050</v>
      </c>
      <c r="BL646" s="309" t="s">
        <v>2818</v>
      </c>
      <c r="BM646" s="309" t="s">
        <v>2834</v>
      </c>
      <c r="BN646" s="309" t="s">
        <v>2835</v>
      </c>
      <c r="BO646" s="309" t="s">
        <v>2836</v>
      </c>
      <c r="BP646" s="309" t="s">
        <v>2837</v>
      </c>
      <c r="BQ646" s="309" t="s">
        <v>2838</v>
      </c>
      <c r="BR646" s="309" t="s">
        <v>2839</v>
      </c>
      <c r="BS646" s="309"/>
      <c r="BT646" s="309"/>
      <c r="BU646" s="309"/>
      <c r="BV646" s="309" t="s">
        <v>3673</v>
      </c>
      <c r="BW646" s="309" t="s">
        <v>3674</v>
      </c>
      <c r="BX646" s="309" t="s">
        <v>3675</v>
      </c>
      <c r="BY646" s="309" t="s">
        <v>3676</v>
      </c>
      <c r="BZ646" s="324" t="str">
        <f t="shared" si="45"/>
        <v>DISCONTINUED - MR313, 17x8.5, +25mm Offset, 5x5, 71.5mm Centerbore, Gloss Titanium</v>
      </c>
      <c r="CA646" s="324" t="s">
        <v>3878</v>
      </c>
      <c r="CB646" s="324" t="s">
        <v>3879</v>
      </c>
      <c r="CC646" s="313" t="str">
        <f t="shared" si="49"/>
        <v>STREET (3XX)</v>
      </c>
    </row>
    <row r="647" spans="1:81" s="301" customFormat="1" ht="15.75" customHeight="1">
      <c r="A647" s="22">
        <f t="shared" si="48"/>
        <v>644</v>
      </c>
      <c r="B647" s="99" t="s">
        <v>84</v>
      </c>
      <c r="C647" s="29" t="s">
        <v>1089</v>
      </c>
      <c r="D647" s="303" t="s">
        <v>1147</v>
      </c>
      <c r="E647" s="304" t="s">
        <v>5307</v>
      </c>
      <c r="F647" s="304" t="s">
        <v>1129</v>
      </c>
      <c r="G647" s="304"/>
      <c r="H647" s="363" t="s">
        <v>766</v>
      </c>
      <c r="I647" s="336">
        <v>41640</v>
      </c>
      <c r="J647" s="302">
        <v>44427</v>
      </c>
      <c r="K647" s="293" t="s">
        <v>1274</v>
      </c>
      <c r="L647" s="305">
        <v>321.68</v>
      </c>
      <c r="M647" s="295"/>
      <c r="N647" s="295"/>
      <c r="O647" s="303">
        <v>14</v>
      </c>
      <c r="P647" s="8">
        <v>8</v>
      </c>
      <c r="Q647" s="29" t="s">
        <v>1746</v>
      </c>
      <c r="R647" s="303">
        <v>4</v>
      </c>
      <c r="S647" s="303">
        <v>156</v>
      </c>
      <c r="T647" s="306">
        <v>0</v>
      </c>
      <c r="U647" s="331">
        <v>4.3</v>
      </c>
      <c r="V647" s="303" t="s">
        <v>193</v>
      </c>
      <c r="W647" s="311">
        <v>132</v>
      </c>
      <c r="X647" s="307">
        <v>16.100000000000001</v>
      </c>
      <c r="Y647" s="306">
        <v>1600</v>
      </c>
      <c r="Z647" s="306" t="s">
        <v>5459</v>
      </c>
      <c r="AA647" s="306" t="s">
        <v>2992</v>
      </c>
      <c r="AB647" s="296" t="s">
        <v>4975</v>
      </c>
      <c r="AC647" s="308" t="s">
        <v>1623</v>
      </c>
      <c r="AD647" s="298">
        <f>IFERROR(VLOOKUP(AC647,ACCESSORIES!F:J,5,FALSE),"N/A")</f>
        <v>22</v>
      </c>
      <c r="AE647" s="308" t="s">
        <v>85</v>
      </c>
      <c r="AF647" s="309" t="s">
        <v>85</v>
      </c>
      <c r="AG647" s="308" t="s">
        <v>3004</v>
      </c>
      <c r="AH647" s="308" t="s">
        <v>85</v>
      </c>
      <c r="AI647" s="299" t="str">
        <f>IFERROR(VLOOKUP(AH647,ACCESSORIES!F:J,5,FALSE),"N/A")</f>
        <v>N/A</v>
      </c>
      <c r="AJ647" s="309" t="s">
        <v>266</v>
      </c>
      <c r="AK647" s="309" t="s">
        <v>85</v>
      </c>
      <c r="AL647" s="40" t="str">
        <f>IFERROR(VLOOKUP(AK647,ACCESSORIES!F:J,5,FALSE),"N/A")</f>
        <v>N/A</v>
      </c>
      <c r="AM647" s="309" t="s">
        <v>85</v>
      </c>
      <c r="AN647" s="309">
        <v>14.1</v>
      </c>
      <c r="AO647" s="309">
        <v>190</v>
      </c>
      <c r="AP647" s="309">
        <v>3</v>
      </c>
      <c r="AQ647" s="309">
        <v>7</v>
      </c>
      <c r="AR647" s="309"/>
      <c r="AS647" s="309">
        <v>10</v>
      </c>
      <c r="AT647" s="309"/>
      <c r="AU647" s="309">
        <v>163</v>
      </c>
      <c r="AV647" s="309">
        <v>100</v>
      </c>
      <c r="AW647" s="309">
        <v>45</v>
      </c>
      <c r="AX647" s="81"/>
      <c r="AY647" s="309">
        <v>55</v>
      </c>
      <c r="AZ647" s="310" t="s">
        <v>3339</v>
      </c>
      <c r="BA647" s="98">
        <f>IFERROR(VLOOKUP(AZ647,ACCESSORIES!F:J,5,FALSE),"N/A")</f>
        <v>89.1</v>
      </c>
      <c r="BB647" s="99" t="s">
        <v>1519</v>
      </c>
      <c r="BC647" s="98">
        <f>IFERROR(VLOOKUP(BB647,ACCESSORIES!F:J,5,FALSE),"N/A")</f>
        <v>11</v>
      </c>
      <c r="BD647" s="310">
        <v>19.7</v>
      </c>
      <c r="BE647" s="309">
        <v>16.899999999999999</v>
      </c>
      <c r="BF647" s="309">
        <v>16.899999999999999</v>
      </c>
      <c r="BG647" s="309">
        <v>10.8</v>
      </c>
      <c r="BH647" s="379">
        <f t="shared" si="50"/>
        <v>5.0547340969631982E-2</v>
      </c>
      <c r="BI647" s="303">
        <v>48</v>
      </c>
      <c r="BJ647" s="309" t="s">
        <v>3532</v>
      </c>
      <c r="BK647" s="80" t="s">
        <v>4050</v>
      </c>
      <c r="BL647" s="309" t="s">
        <v>2818</v>
      </c>
      <c r="BM647" s="309" t="s">
        <v>2862</v>
      </c>
      <c r="BN647" s="309" t="s">
        <v>2863</v>
      </c>
      <c r="BO647" s="309" t="s">
        <v>2853</v>
      </c>
      <c r="BP647" s="309" t="s">
        <v>2864</v>
      </c>
      <c r="BQ647" s="309"/>
      <c r="BR647" s="309"/>
      <c r="BS647" s="309"/>
      <c r="BT647" s="309"/>
      <c r="BU647" s="309"/>
      <c r="BV647" s="309" t="s">
        <v>3733</v>
      </c>
      <c r="BW647" s="309" t="s">
        <v>3734</v>
      </c>
      <c r="BX647" s="309" t="s">
        <v>3735</v>
      </c>
      <c r="BY647" s="309" t="s">
        <v>3736</v>
      </c>
      <c r="BZ647" s="324" t="str">
        <f t="shared" si="45"/>
        <v>DISCONTINUED - MR401 UTV Beadlock, 14x8, 4+4/0mm Offset, 4x156, 132mm Centerbore, Titanium - Matte Black Ring, w/ BH-H20875</v>
      </c>
      <c r="CA647" s="324" t="s">
        <v>3878</v>
      </c>
      <c r="CB647" s="324" t="s">
        <v>3879</v>
      </c>
      <c r="CC647" s="313" t="str">
        <f t="shared" si="49"/>
        <v>UTV (4XX)</v>
      </c>
    </row>
    <row r="648" spans="1:81" s="301" customFormat="1" ht="15.75" customHeight="1">
      <c r="A648" s="22">
        <f t="shared" si="48"/>
        <v>645</v>
      </c>
      <c r="B648" s="99" t="s">
        <v>84</v>
      </c>
      <c r="C648" s="29" t="s">
        <v>1094</v>
      </c>
      <c r="D648" s="303" t="s">
        <v>940</v>
      </c>
      <c r="E648" s="304" t="s">
        <v>5308</v>
      </c>
      <c r="F648" s="304" t="s">
        <v>2224</v>
      </c>
      <c r="G648" s="304"/>
      <c r="H648" s="363" t="s">
        <v>991</v>
      </c>
      <c r="I648" s="336">
        <v>42736</v>
      </c>
      <c r="J648" s="302">
        <v>44427</v>
      </c>
      <c r="K648" s="293" t="s">
        <v>1274</v>
      </c>
      <c r="L648" s="305">
        <v>408.62</v>
      </c>
      <c r="M648" s="295"/>
      <c r="N648" s="295"/>
      <c r="O648" s="303">
        <v>20</v>
      </c>
      <c r="P648" s="8">
        <v>10</v>
      </c>
      <c r="Q648" s="29" t="s">
        <v>1763</v>
      </c>
      <c r="R648" s="303">
        <v>8</v>
      </c>
      <c r="S648" s="303">
        <v>170</v>
      </c>
      <c r="T648" s="306">
        <v>-24</v>
      </c>
      <c r="U648" s="331">
        <v>4.55</v>
      </c>
      <c r="V648" s="303" t="s">
        <v>85</v>
      </c>
      <c r="W648" s="311">
        <v>124.9</v>
      </c>
      <c r="X648" s="307">
        <v>43.52</v>
      </c>
      <c r="Y648" s="306">
        <v>3640</v>
      </c>
      <c r="Z648" s="306" t="s">
        <v>2222</v>
      </c>
      <c r="AA648" s="306" t="s">
        <v>2992</v>
      </c>
      <c r="AB648" s="296" t="s">
        <v>4744</v>
      </c>
      <c r="AC648" s="308" t="s">
        <v>1618</v>
      </c>
      <c r="AD648" s="298">
        <f>IFERROR(VLOOKUP(AC648,ACCESSORIES!F:J,5,FALSE),"N/A")</f>
        <v>33</v>
      </c>
      <c r="AE648" s="308" t="s">
        <v>85</v>
      </c>
      <c r="AF648" s="309" t="s">
        <v>1888</v>
      </c>
      <c r="AG648" s="308" t="s">
        <v>85</v>
      </c>
      <c r="AH648" s="308" t="s">
        <v>1937</v>
      </c>
      <c r="AI648" s="299">
        <f>IFERROR(VLOOKUP(AH648,ACCESSORIES!F:J,5,FALSE),"N/A")</f>
        <v>1.1000000000000001</v>
      </c>
      <c r="AJ648" s="309" t="s">
        <v>265</v>
      </c>
      <c r="AK648" s="309" t="s">
        <v>85</v>
      </c>
      <c r="AL648" s="40" t="str">
        <f>IFERROR(VLOOKUP(AK648,ACCESSORIES!F:J,5,FALSE),"N/A")</f>
        <v>N/A</v>
      </c>
      <c r="AM648" s="309" t="s">
        <v>85</v>
      </c>
      <c r="AN648" s="309">
        <v>15.8</v>
      </c>
      <c r="AO648" s="309">
        <v>200</v>
      </c>
      <c r="AP648" s="309">
        <v>3</v>
      </c>
      <c r="AQ648" s="309">
        <v>3</v>
      </c>
      <c r="AR648" s="309"/>
      <c r="AS648" s="309">
        <v>58</v>
      </c>
      <c r="AT648" s="309"/>
      <c r="AU648" s="309">
        <v>230</v>
      </c>
      <c r="AV648" s="309">
        <v>124</v>
      </c>
      <c r="AW648" s="309">
        <v>108.5</v>
      </c>
      <c r="AX648" s="81"/>
      <c r="AY648" s="309">
        <v>72</v>
      </c>
      <c r="AZ648" s="310" t="s">
        <v>85</v>
      </c>
      <c r="BA648" s="98" t="str">
        <f>IFERROR(VLOOKUP(AZ648,ACCESSORIES!F:J,5,FALSE),"N/A")</f>
        <v>N/A</v>
      </c>
      <c r="BB648" s="99" t="s">
        <v>85</v>
      </c>
      <c r="BC648" s="98" t="str">
        <f>IFERROR(VLOOKUP(BB648,ACCESSORIES!F:J,5,FALSE),"N/A")</f>
        <v>N/A</v>
      </c>
      <c r="BD648" s="310">
        <v>49.16</v>
      </c>
      <c r="BE648" s="309">
        <v>22.1</v>
      </c>
      <c r="BF648" s="309">
        <v>22.1</v>
      </c>
      <c r="BG648" s="309">
        <v>12.2</v>
      </c>
      <c r="BH648" s="379">
        <f t="shared" si="50"/>
        <v>9.7643992324528001E-2</v>
      </c>
      <c r="BI648" s="303">
        <v>20</v>
      </c>
      <c r="BJ648" s="309" t="s">
        <v>3532</v>
      </c>
      <c r="BK648" s="80" t="s">
        <v>4050</v>
      </c>
      <c r="BL648" s="309" t="s">
        <v>2875</v>
      </c>
      <c r="BM648" s="309" t="s">
        <v>2819</v>
      </c>
      <c r="BN648" s="309" t="s">
        <v>2888</v>
      </c>
      <c r="BO648" s="309" t="s">
        <v>2889</v>
      </c>
      <c r="BP648" s="309"/>
      <c r="BQ648" s="309"/>
      <c r="BR648" s="309"/>
      <c r="BS648" s="309"/>
      <c r="BT648" s="309"/>
      <c r="BU648" s="309"/>
      <c r="BV648" s="309" t="s">
        <v>3813</v>
      </c>
      <c r="BW648" s="309" t="s">
        <v>3814</v>
      </c>
      <c r="BX648" s="309" t="s">
        <v>3815</v>
      </c>
      <c r="BY648" s="309" t="s">
        <v>3816</v>
      </c>
      <c r="BZ648" s="324" t="str">
        <f t="shared" si="45"/>
        <v>DISCONTINUED - MR606 Mesh, 20x10, -24mm Offset, 8x170, 124.9mm Centerbore, Titanium</v>
      </c>
      <c r="CA648" s="324" t="s">
        <v>3878</v>
      </c>
      <c r="CB648" s="324" t="s">
        <v>3879</v>
      </c>
      <c r="CC648" s="313" t="str">
        <f t="shared" si="49"/>
        <v>DISCO (6XX)</v>
      </c>
    </row>
    <row r="649" spans="1:81" s="301" customFormat="1" ht="15.75" customHeight="1">
      <c r="A649" s="22">
        <f t="shared" si="48"/>
        <v>646</v>
      </c>
      <c r="B649" s="99" t="s">
        <v>84</v>
      </c>
      <c r="C649" s="29" t="s">
        <v>1072</v>
      </c>
      <c r="D649" s="303" t="s">
        <v>1120</v>
      </c>
      <c r="E649" s="304" t="s">
        <v>5323</v>
      </c>
      <c r="F649" s="304"/>
      <c r="G649" s="304"/>
      <c r="H649" s="363" t="s">
        <v>592</v>
      </c>
      <c r="I649" s="336">
        <v>42005</v>
      </c>
      <c r="J649" s="302">
        <v>44453</v>
      </c>
      <c r="K649" s="293" t="s">
        <v>1274</v>
      </c>
      <c r="L649" s="305">
        <v>319.36</v>
      </c>
      <c r="M649" s="295"/>
      <c r="N649" s="295"/>
      <c r="O649" s="303">
        <v>17</v>
      </c>
      <c r="P649" s="8">
        <v>8.5</v>
      </c>
      <c r="Q649" s="29" t="s">
        <v>1758</v>
      </c>
      <c r="R649" s="303">
        <v>6</v>
      </c>
      <c r="S649" s="303">
        <v>120</v>
      </c>
      <c r="T649" s="306">
        <v>0</v>
      </c>
      <c r="U649" s="331">
        <v>4.75</v>
      </c>
      <c r="V649" s="303" t="s">
        <v>85</v>
      </c>
      <c r="W649" s="311">
        <v>83</v>
      </c>
      <c r="X649" s="307">
        <v>30.16</v>
      </c>
      <c r="Y649" s="306">
        <v>2650</v>
      </c>
      <c r="Z649" s="306" t="s">
        <v>5460</v>
      </c>
      <c r="AA649" s="306" t="s">
        <v>2992</v>
      </c>
      <c r="AB649" s="296" t="s">
        <v>4760</v>
      </c>
      <c r="AC649" s="308" t="s">
        <v>1606</v>
      </c>
      <c r="AD649" s="298">
        <f>IFERROR(VLOOKUP(AC649,ACCESSORIES!F:J,5,FALSE),"N/A")</f>
        <v>33</v>
      </c>
      <c r="AE649" s="308" t="s">
        <v>85</v>
      </c>
      <c r="AF649" s="309" t="s">
        <v>85</v>
      </c>
      <c r="AG649" s="308" t="s">
        <v>3082</v>
      </c>
      <c r="AH649" s="308" t="s">
        <v>1938</v>
      </c>
      <c r="AI649" s="299">
        <f>IFERROR(VLOOKUP(AH649,ACCESSORIES!F:J,5,FALSE),"N/A")</f>
        <v>1.1000000000000001</v>
      </c>
      <c r="AJ649" s="309" t="s">
        <v>266</v>
      </c>
      <c r="AK649" s="309" t="s">
        <v>85</v>
      </c>
      <c r="AL649" s="40" t="str">
        <f>IFERROR(VLOOKUP(AK649,ACCESSORIES!F:J,5,FALSE),"N/A")</f>
        <v>N/A</v>
      </c>
      <c r="AM649" s="309" t="s">
        <v>85</v>
      </c>
      <c r="AN649" s="309">
        <v>16.100000000000001</v>
      </c>
      <c r="AO649" s="309">
        <v>155</v>
      </c>
      <c r="AP649" s="309">
        <v>4</v>
      </c>
      <c r="AQ649" s="309">
        <v>12</v>
      </c>
      <c r="AR649" s="309">
        <v>27</v>
      </c>
      <c r="AS649" s="309">
        <v>43</v>
      </c>
      <c r="AT649" s="309">
        <v>208</v>
      </c>
      <c r="AU649" s="309">
        <v>202</v>
      </c>
      <c r="AV649" s="309">
        <v>79</v>
      </c>
      <c r="AW649" s="309">
        <v>52</v>
      </c>
      <c r="AX649" s="81"/>
      <c r="AY649" s="309">
        <v>46</v>
      </c>
      <c r="AZ649" s="310" t="s">
        <v>85</v>
      </c>
      <c r="BA649" s="98" t="str">
        <f>IFERROR(VLOOKUP(AZ649,ACCESSORIES!F:J,5,FALSE),"N/A")</f>
        <v>N/A</v>
      </c>
      <c r="BB649" s="99" t="s">
        <v>85</v>
      </c>
      <c r="BC649" s="98" t="str">
        <f>IFERROR(VLOOKUP(BB649,ACCESSORIES!F:J,5,FALSE),"N/A")</f>
        <v>N/A</v>
      </c>
      <c r="BD649" s="310">
        <v>34.630000000000003</v>
      </c>
      <c r="BE649" s="309">
        <v>19.7</v>
      </c>
      <c r="BF649" s="309">
        <v>19.7</v>
      </c>
      <c r="BG649" s="309">
        <v>11</v>
      </c>
      <c r="BH649" s="379">
        <f t="shared" si="50"/>
        <v>6.995621234535998E-2</v>
      </c>
      <c r="BI649" s="303">
        <v>36</v>
      </c>
      <c r="BJ649" s="309" t="s">
        <v>3532</v>
      </c>
      <c r="BK649" s="80" t="s">
        <v>4050</v>
      </c>
      <c r="BL649" s="309" t="s">
        <v>2818</v>
      </c>
      <c r="BM649" s="309" t="s">
        <v>2822</v>
      </c>
      <c r="BN649" s="309" t="s">
        <v>2824</v>
      </c>
      <c r="BO649" s="309" t="s">
        <v>2889</v>
      </c>
      <c r="BP649" s="309"/>
      <c r="BQ649" s="309"/>
      <c r="BR649" s="309"/>
      <c r="BS649" s="309"/>
      <c r="BT649" s="309"/>
      <c r="BU649" s="309"/>
      <c r="BV649" s="309" t="s">
        <v>3609</v>
      </c>
      <c r="BW649" s="309" t="s">
        <v>3610</v>
      </c>
      <c r="BX649" s="309" t="s">
        <v>3611</v>
      </c>
      <c r="BY649" s="309" t="s">
        <v>3612</v>
      </c>
      <c r="BZ649" s="324" t="str">
        <f t="shared" si="45"/>
        <v>DISCONTINUED - MR309 Grid, 17x8.5, 0mm Offset, 6x120, 83mm Centerbore, Titanium - Matte Black  Lip</v>
      </c>
      <c r="CA649" s="324" t="s">
        <v>3878</v>
      </c>
      <c r="CB649" s="324" t="s">
        <v>3879</v>
      </c>
      <c r="CC649" s="313" t="str">
        <f t="shared" si="49"/>
        <v>STREET (3XX)</v>
      </c>
    </row>
    <row r="650" spans="1:81" s="301" customFormat="1" ht="15.75" customHeight="1">
      <c r="A650" s="22">
        <f t="shared" si="48"/>
        <v>647</v>
      </c>
      <c r="B650" s="99" t="s">
        <v>84</v>
      </c>
      <c r="C650" s="29" t="s">
        <v>1072</v>
      </c>
      <c r="D650" s="303" t="s">
        <v>1116</v>
      </c>
      <c r="E650" s="304" t="s">
        <v>5325</v>
      </c>
      <c r="F650" s="304"/>
      <c r="G650" s="304"/>
      <c r="H650" s="363" t="s">
        <v>406</v>
      </c>
      <c r="I650" s="336">
        <v>40909</v>
      </c>
      <c r="J650" s="302">
        <v>44453</v>
      </c>
      <c r="K650" s="293" t="s">
        <v>1274</v>
      </c>
      <c r="L650" s="305">
        <v>293.8</v>
      </c>
      <c r="M650" s="295"/>
      <c r="N650" s="295"/>
      <c r="O650" s="303">
        <v>17</v>
      </c>
      <c r="P650" s="8">
        <v>8.5</v>
      </c>
      <c r="Q650" s="29" t="s">
        <v>1751</v>
      </c>
      <c r="R650" s="303">
        <v>5</v>
      </c>
      <c r="S650" s="303">
        <v>150</v>
      </c>
      <c r="T650" s="306">
        <v>0</v>
      </c>
      <c r="U650" s="331">
        <v>4.75</v>
      </c>
      <c r="V650" s="303" t="s">
        <v>85</v>
      </c>
      <c r="W650" s="311">
        <v>116.5</v>
      </c>
      <c r="X650" s="307">
        <v>31.45</v>
      </c>
      <c r="Y650" s="306">
        <v>2500</v>
      </c>
      <c r="Z650" s="306" t="s">
        <v>5457</v>
      </c>
      <c r="AA650" s="306" t="s">
        <v>2987</v>
      </c>
      <c r="AB650" s="296" t="s">
        <v>5242</v>
      </c>
      <c r="AC650" s="308" t="s">
        <v>1600</v>
      </c>
      <c r="AD650" s="298">
        <f>IFERROR(VLOOKUP(AC650,ACCESSORIES!F:J,5,FALSE),"N/A")</f>
        <v>33</v>
      </c>
      <c r="AE650" s="308" t="s">
        <v>85</v>
      </c>
      <c r="AF650" s="309" t="s">
        <v>85</v>
      </c>
      <c r="AG650" s="308" t="s">
        <v>3003</v>
      </c>
      <c r="AH650" s="308" t="s">
        <v>1938</v>
      </c>
      <c r="AI650" s="299">
        <f>IFERROR(VLOOKUP(AH650,ACCESSORIES!F:J,5,FALSE),"N/A")</f>
        <v>1.1000000000000001</v>
      </c>
      <c r="AJ650" s="309" t="s">
        <v>266</v>
      </c>
      <c r="AK650" s="309" t="s">
        <v>85</v>
      </c>
      <c r="AL650" s="40" t="str">
        <f>IFERROR(VLOOKUP(AK650,ACCESSORIES!F:J,5,FALSE),"N/A")</f>
        <v>N/A</v>
      </c>
      <c r="AM650" s="309" t="s">
        <v>85</v>
      </c>
      <c r="AN650" s="309">
        <v>16.2</v>
      </c>
      <c r="AO650" s="309">
        <v>190</v>
      </c>
      <c r="AP650" s="309">
        <v>3</v>
      </c>
      <c r="AQ650" s="309">
        <v>19</v>
      </c>
      <c r="AR650" s="309">
        <v>29</v>
      </c>
      <c r="AS650" s="309">
        <v>27</v>
      </c>
      <c r="AT650" s="309">
        <v>207</v>
      </c>
      <c r="AU650" s="309">
        <v>203</v>
      </c>
      <c r="AV650" s="309">
        <v>110.5</v>
      </c>
      <c r="AW650" s="309">
        <v>46</v>
      </c>
      <c r="AX650" s="81"/>
      <c r="AY650" s="309">
        <v>78</v>
      </c>
      <c r="AZ650" s="310" t="s">
        <v>85</v>
      </c>
      <c r="BA650" s="98" t="str">
        <f>IFERROR(VLOOKUP(AZ650,ACCESSORIES!F:J,5,FALSE),"N/A")</f>
        <v>N/A</v>
      </c>
      <c r="BB650" s="99" t="s">
        <v>85</v>
      </c>
      <c r="BC650" s="98" t="str">
        <f>IFERROR(VLOOKUP(BB650,ACCESSORIES!F:J,5,FALSE),"N/A")</f>
        <v>N/A</v>
      </c>
      <c r="BD650" s="310">
        <v>35.53</v>
      </c>
      <c r="BE650" s="309">
        <v>19.7</v>
      </c>
      <c r="BF650" s="309">
        <v>19.7</v>
      </c>
      <c r="BG650" s="309">
        <v>11</v>
      </c>
      <c r="BH650" s="379">
        <f t="shared" si="50"/>
        <v>6.995621234535998E-2</v>
      </c>
      <c r="BI650" s="303">
        <v>36</v>
      </c>
      <c r="BJ650" s="309" t="s">
        <v>3532</v>
      </c>
      <c r="BK650" s="80" t="s">
        <v>4050</v>
      </c>
      <c r="BL650" s="309" t="s">
        <v>2818</v>
      </c>
      <c r="BM650" s="309" t="s">
        <v>2822</v>
      </c>
      <c r="BN650" s="309" t="s">
        <v>2823</v>
      </c>
      <c r="BO650" s="309" t="s">
        <v>2824</v>
      </c>
      <c r="BP650" s="309"/>
      <c r="BQ650" s="309"/>
      <c r="BR650" s="309"/>
      <c r="BS650" s="309"/>
      <c r="BT650" s="309"/>
      <c r="BU650" s="309"/>
      <c r="BV650" s="309" t="s">
        <v>3557</v>
      </c>
      <c r="BW650" s="309" t="s">
        <v>3558</v>
      </c>
      <c r="BX650" s="309" t="s">
        <v>3559</v>
      </c>
      <c r="BY650" s="309" t="s">
        <v>3560</v>
      </c>
      <c r="BZ650" s="324" t="str">
        <f t="shared" si="45"/>
        <v>DISCONTINUED - MR304 Double Standard, 17x8.5, 0mm Offset, 5x150, 116.5mm Centerbore, Matte Black - Machined Lip</v>
      </c>
      <c r="CA650" s="324" t="s">
        <v>3878</v>
      </c>
      <c r="CB650" s="324" t="s">
        <v>3879</v>
      </c>
      <c r="CC650" s="313" t="str">
        <f t="shared" si="49"/>
        <v>STREET (3XX)</v>
      </c>
    </row>
    <row r="651" spans="1:81" s="301" customFormat="1" ht="15.75" customHeight="1">
      <c r="A651" s="22">
        <f t="shared" si="48"/>
        <v>648</v>
      </c>
      <c r="B651" s="99" t="s">
        <v>84</v>
      </c>
      <c r="C651" s="29" t="s">
        <v>1094</v>
      </c>
      <c r="D651" s="303" t="s">
        <v>940</v>
      </c>
      <c r="E651" s="304" t="s">
        <v>5355</v>
      </c>
      <c r="F651" s="304" t="s">
        <v>2224</v>
      </c>
      <c r="G651" s="304"/>
      <c r="H651" s="363" t="s">
        <v>988</v>
      </c>
      <c r="I651" s="336">
        <v>42736</v>
      </c>
      <c r="J651" s="302">
        <v>44480</v>
      </c>
      <c r="K651" s="293" t="s">
        <v>1274</v>
      </c>
      <c r="L651" s="305">
        <v>408.62</v>
      </c>
      <c r="M651" s="295"/>
      <c r="N651" s="295"/>
      <c r="O651" s="303">
        <v>20</v>
      </c>
      <c r="P651" s="8">
        <v>10</v>
      </c>
      <c r="Q651" s="29" t="s">
        <v>1762</v>
      </c>
      <c r="R651" s="303">
        <v>8</v>
      </c>
      <c r="S651" s="303">
        <v>6.5</v>
      </c>
      <c r="T651" s="306">
        <v>-24</v>
      </c>
      <c r="U651" s="331">
        <v>4.55</v>
      </c>
      <c r="V651" s="303" t="s">
        <v>85</v>
      </c>
      <c r="W651" s="311">
        <v>121.3</v>
      </c>
      <c r="X651" s="307">
        <v>42.3</v>
      </c>
      <c r="Y651" s="306">
        <v>3640</v>
      </c>
      <c r="Z651" s="306" t="s">
        <v>2294</v>
      </c>
      <c r="AA651" s="306" t="s">
        <v>2987</v>
      </c>
      <c r="AB651" s="296" t="s">
        <v>4995</v>
      </c>
      <c r="AC651" s="308" t="s">
        <v>1618</v>
      </c>
      <c r="AD651" s="298">
        <f>IFERROR(VLOOKUP(AC651,ACCESSORIES!F:J,5,FALSE),"N/A")</f>
        <v>33</v>
      </c>
      <c r="AE651" s="308" t="s">
        <v>85</v>
      </c>
      <c r="AF651" s="309" t="s">
        <v>1888</v>
      </c>
      <c r="AG651" s="308" t="s">
        <v>85</v>
      </c>
      <c r="AH651" s="308" t="s">
        <v>1937</v>
      </c>
      <c r="AI651" s="299">
        <f>IFERROR(VLOOKUP(AH651,ACCESSORIES!F:J,5,FALSE),"N/A")</f>
        <v>1.1000000000000001</v>
      </c>
      <c r="AJ651" s="309" t="s">
        <v>265</v>
      </c>
      <c r="AK651" s="309" t="s">
        <v>1674</v>
      </c>
      <c r="AL651" s="40">
        <f>IFERROR(VLOOKUP(AK651,ACCESSORIES!F:J,5,FALSE),"N/A")</f>
        <v>3.3000000000000003</v>
      </c>
      <c r="AM651" s="309">
        <v>116.7</v>
      </c>
      <c r="AN651" s="309">
        <v>15.8</v>
      </c>
      <c r="AO651" s="309">
        <v>200</v>
      </c>
      <c r="AP651" s="309">
        <v>3</v>
      </c>
      <c r="AQ651" s="309">
        <v>3</v>
      </c>
      <c r="AR651" s="309"/>
      <c r="AS651" s="309">
        <v>58</v>
      </c>
      <c r="AT651" s="309"/>
      <c r="AU651" s="309">
        <v>230</v>
      </c>
      <c r="AV651" s="309">
        <v>124</v>
      </c>
      <c r="AW651" s="309">
        <v>108.5</v>
      </c>
      <c r="AX651" s="81"/>
      <c r="AY651" s="309">
        <v>72</v>
      </c>
      <c r="AZ651" s="310" t="s">
        <v>85</v>
      </c>
      <c r="BA651" s="98" t="str">
        <f>IFERROR(VLOOKUP(AZ651,ACCESSORIES!F:J,5,FALSE),"N/A")</f>
        <v>N/A</v>
      </c>
      <c r="BB651" s="99" t="s">
        <v>85</v>
      </c>
      <c r="BC651" s="98" t="str">
        <f>IFERROR(VLOOKUP(BB651,ACCESSORIES!F:J,5,FALSE),"N/A")</f>
        <v>N/A</v>
      </c>
      <c r="BD651" s="310">
        <v>45.8</v>
      </c>
      <c r="BE651" s="309">
        <v>22.1</v>
      </c>
      <c r="BF651" s="309">
        <v>22.1</v>
      </c>
      <c r="BG651" s="309">
        <v>12.2</v>
      </c>
      <c r="BH651" s="379">
        <f t="shared" si="50"/>
        <v>9.7643992324528001E-2</v>
      </c>
      <c r="BI651" s="303">
        <v>20</v>
      </c>
      <c r="BJ651" s="309" t="s">
        <v>3532</v>
      </c>
      <c r="BK651" s="80" t="s">
        <v>4050</v>
      </c>
      <c r="BL651" s="309" t="s">
        <v>2875</v>
      </c>
      <c r="BM651" s="309" t="s">
        <v>2819</v>
      </c>
      <c r="BN651" s="309" t="s">
        <v>2888</v>
      </c>
      <c r="BO651" s="309" t="s">
        <v>2889</v>
      </c>
      <c r="BP651" s="309"/>
      <c r="BQ651" s="309"/>
      <c r="BR651" s="309"/>
      <c r="BS651" s="309"/>
      <c r="BT651" s="309"/>
      <c r="BU651" s="309"/>
      <c r="BV651" s="309" t="s">
        <v>3817</v>
      </c>
      <c r="BW651" s="309" t="s">
        <v>3818</v>
      </c>
      <c r="BX651" s="309" t="s">
        <v>3819</v>
      </c>
      <c r="BY651" s="309" t="s">
        <v>3820</v>
      </c>
      <c r="BZ651" s="324" t="str">
        <f t="shared" si="45"/>
        <v>DISCONTINUED - MR606 Mesh, 20x10, -24mm Offset, 8x6.5, 121.3mm Centerbore, Matte Black</v>
      </c>
      <c r="CA651" s="324" t="s">
        <v>3878</v>
      </c>
      <c r="CB651" s="324" t="s">
        <v>3879</v>
      </c>
      <c r="CC651" s="313" t="str">
        <f t="shared" si="49"/>
        <v>DISCO (6XX)</v>
      </c>
    </row>
    <row r="652" spans="1:81" s="301" customFormat="1" ht="15.75" customHeight="1">
      <c r="A652" s="22">
        <f t="shared" si="48"/>
        <v>649</v>
      </c>
      <c r="B652" s="99" t="s">
        <v>84</v>
      </c>
      <c r="C652" s="29" t="s">
        <v>1093</v>
      </c>
      <c r="D652" s="303" t="s">
        <v>933</v>
      </c>
      <c r="E652" s="304" t="s">
        <v>5356</v>
      </c>
      <c r="F652" s="304"/>
      <c r="G652" s="304"/>
      <c r="H652" s="363" t="s">
        <v>947</v>
      </c>
      <c r="I652" s="336">
        <v>42736</v>
      </c>
      <c r="J652" s="302">
        <v>44480</v>
      </c>
      <c r="K652" s="293" t="s">
        <v>1274</v>
      </c>
      <c r="L652" s="305">
        <v>459.11</v>
      </c>
      <c r="M652" s="295"/>
      <c r="N652" s="295"/>
      <c r="O652" s="303">
        <v>18</v>
      </c>
      <c r="P652" s="8">
        <v>8</v>
      </c>
      <c r="Q652" s="29" t="s">
        <v>1747</v>
      </c>
      <c r="R652" s="303">
        <v>5</v>
      </c>
      <c r="S652" s="303">
        <v>100</v>
      </c>
      <c r="T652" s="306">
        <v>42</v>
      </c>
      <c r="U652" s="331">
        <v>6.2</v>
      </c>
      <c r="V652" s="303" t="s">
        <v>85</v>
      </c>
      <c r="W652" s="311">
        <v>73</v>
      </c>
      <c r="X652" s="307">
        <v>17.8</v>
      </c>
      <c r="Y652" s="306">
        <v>1650</v>
      </c>
      <c r="Z652" s="306" t="s">
        <v>2298</v>
      </c>
      <c r="AA652" s="306" t="s">
        <v>2989</v>
      </c>
      <c r="AB652" s="296" t="s">
        <v>4741</v>
      </c>
      <c r="AC652" s="308" t="s">
        <v>1619</v>
      </c>
      <c r="AD652" s="298">
        <f>IFERROR(VLOOKUP(AC652,ACCESSORIES!F:J,5,FALSE),"N/A")</f>
        <v>11</v>
      </c>
      <c r="AE652" s="308" t="s">
        <v>85</v>
      </c>
      <c r="AF652" s="309" t="s">
        <v>85</v>
      </c>
      <c r="AG652" s="308" t="s">
        <v>85</v>
      </c>
      <c r="AH652" s="308" t="s">
        <v>85</v>
      </c>
      <c r="AI652" s="299" t="str">
        <f>IFERROR(VLOOKUP(AH652,ACCESSORIES!F:J,5,FALSE),"N/A")</f>
        <v>N/A</v>
      </c>
      <c r="AJ652" s="309" t="s">
        <v>265</v>
      </c>
      <c r="AK652" s="309" t="s">
        <v>1882</v>
      </c>
      <c r="AL652" s="40">
        <f>IFERROR(VLOOKUP(AK652,ACCESSORIES!F:J,5,FALSE),"N/A")</f>
        <v>2.75</v>
      </c>
      <c r="AM652" s="309">
        <v>56.1</v>
      </c>
      <c r="AN652" s="309">
        <v>16</v>
      </c>
      <c r="AO652" s="309">
        <v>145</v>
      </c>
      <c r="AP652" s="309">
        <v>26</v>
      </c>
      <c r="AQ652" s="309">
        <v>34</v>
      </c>
      <c r="AR652" s="309"/>
      <c r="AS652" s="309">
        <v>46</v>
      </c>
      <c r="AT652" s="309"/>
      <c r="AU652" s="309">
        <v>212</v>
      </c>
      <c r="AV652" s="309">
        <v>53</v>
      </c>
      <c r="AW652" s="309">
        <v>29</v>
      </c>
      <c r="AX652" s="81"/>
      <c r="AY652" s="309">
        <v>0</v>
      </c>
      <c r="AZ652" s="310" t="s">
        <v>85</v>
      </c>
      <c r="BA652" s="98" t="str">
        <f>IFERROR(VLOOKUP(AZ652,ACCESSORIES!F:J,5,FALSE),"N/A")</f>
        <v>N/A</v>
      </c>
      <c r="BB652" s="99" t="s">
        <v>85</v>
      </c>
      <c r="BC652" s="98" t="str">
        <f>IFERROR(VLOOKUP(BB652,ACCESSORIES!F:J,5,FALSE),"N/A")</f>
        <v>N/A</v>
      </c>
      <c r="BD652" s="310">
        <v>21.3</v>
      </c>
      <c r="BE652" s="309">
        <v>20.5</v>
      </c>
      <c r="BF652" s="309">
        <v>20.5</v>
      </c>
      <c r="BG652" s="309">
        <v>10.4</v>
      </c>
      <c r="BH652" s="379">
        <f t="shared" si="50"/>
        <v>7.1621301918399979E-2</v>
      </c>
      <c r="BI652" s="303">
        <v>36</v>
      </c>
      <c r="BJ652" s="309" t="s">
        <v>3532</v>
      </c>
      <c r="BK652" s="80" t="s">
        <v>4050</v>
      </c>
      <c r="BL652" s="309" t="s">
        <v>2883</v>
      </c>
      <c r="BM652" s="309" t="s">
        <v>2884</v>
      </c>
      <c r="BN652" s="309" t="s">
        <v>2885</v>
      </c>
      <c r="BO652" s="309" t="s">
        <v>2886</v>
      </c>
      <c r="BP652" s="309" t="s">
        <v>2887</v>
      </c>
      <c r="BQ652" s="309"/>
      <c r="BR652" s="309"/>
      <c r="BS652" s="309"/>
      <c r="BT652" s="309"/>
      <c r="BU652" s="309"/>
      <c r="BV652" s="309" t="s">
        <v>3781</v>
      </c>
      <c r="BW652" s="309" t="s">
        <v>3782</v>
      </c>
      <c r="BX652" s="309" t="s">
        <v>3783</v>
      </c>
      <c r="BY652" s="309" t="s">
        <v>3784</v>
      </c>
      <c r="BZ652" s="324" t="str">
        <f t="shared" si="45"/>
        <v>DISCONTINUED - MR503 RALLY, 18x8, +42mm Offset, 5x100, 73mm Centerbore, Gold</v>
      </c>
      <c r="CA652" s="324" t="s">
        <v>3878</v>
      </c>
      <c r="CB652" s="324" t="s">
        <v>3879</v>
      </c>
      <c r="CC652" s="313" t="str">
        <f t="shared" si="49"/>
        <v>RALLY (5XX)</v>
      </c>
    </row>
    <row r="653" spans="1:81" s="301" customFormat="1" ht="15.75" customHeight="1">
      <c r="A653" s="22">
        <f t="shared" si="48"/>
        <v>650</v>
      </c>
      <c r="B653" s="99" t="s">
        <v>3051</v>
      </c>
      <c r="C653" s="29" t="s">
        <v>3035</v>
      </c>
      <c r="D653" s="303" t="s">
        <v>3323</v>
      </c>
      <c r="E653" s="304" t="s">
        <v>5358</v>
      </c>
      <c r="F653" s="304"/>
      <c r="G653" s="304"/>
      <c r="H653" s="363" t="s">
        <v>3242</v>
      </c>
      <c r="I653" s="336">
        <v>43605</v>
      </c>
      <c r="J653" s="302">
        <v>44480</v>
      </c>
      <c r="K653" s="293" t="s">
        <v>1274</v>
      </c>
      <c r="L653" s="305">
        <v>147.80000000000001</v>
      </c>
      <c r="M653" s="295"/>
      <c r="N653" s="295"/>
      <c r="O653" s="303">
        <v>14</v>
      </c>
      <c r="P653" s="8">
        <v>7</v>
      </c>
      <c r="Q653" s="29" t="s">
        <v>1745</v>
      </c>
      <c r="R653" s="303">
        <v>4</v>
      </c>
      <c r="S653" s="303">
        <v>136</v>
      </c>
      <c r="T653" s="306">
        <v>13</v>
      </c>
      <c r="U653" s="331">
        <v>4.3</v>
      </c>
      <c r="V653" s="303" t="s">
        <v>189</v>
      </c>
      <c r="W653" s="311">
        <v>110</v>
      </c>
      <c r="X653" s="307">
        <v>13.8</v>
      </c>
      <c r="Y653" s="306">
        <v>1200</v>
      </c>
      <c r="Z653" s="306" t="s">
        <v>2294</v>
      </c>
      <c r="AA653" s="306" t="s">
        <v>2987</v>
      </c>
      <c r="AB653" s="296" t="s">
        <v>4483</v>
      </c>
      <c r="AC653" s="308" t="s">
        <v>3435</v>
      </c>
      <c r="AD653" s="298" t="str">
        <f>IFERROR(VLOOKUP(AC653,ACCESSORIES!F:J,5,FALSE),"N/A")</f>
        <v>N/A</v>
      </c>
      <c r="AE653" s="308" t="s">
        <v>85</v>
      </c>
      <c r="AF653" s="309" t="s">
        <v>85</v>
      </c>
      <c r="AG653" s="308" t="s">
        <v>85</v>
      </c>
      <c r="AH653" s="308" t="s">
        <v>85</v>
      </c>
      <c r="AI653" s="299" t="str">
        <f>IFERROR(VLOOKUP(AH653,ACCESSORIES!F:J,5,FALSE),"N/A")</f>
        <v>N/A</v>
      </c>
      <c r="AJ653" s="309" t="s">
        <v>266</v>
      </c>
      <c r="AK653" s="309" t="s">
        <v>85</v>
      </c>
      <c r="AL653" s="40" t="str">
        <f>IFERROR(VLOOKUP(AK653,ACCESSORIES!F:J,5,FALSE),"N/A")</f>
        <v>N/A</v>
      </c>
      <c r="AM653" s="309" t="s">
        <v>85</v>
      </c>
      <c r="AN653" s="309">
        <v>14</v>
      </c>
      <c r="AO653" s="309">
        <v>170</v>
      </c>
      <c r="AP653" s="309">
        <v>3</v>
      </c>
      <c r="AQ653" s="309">
        <v>16</v>
      </c>
      <c r="AR653" s="309"/>
      <c r="AS653" s="309">
        <v>13</v>
      </c>
      <c r="AT653" s="309"/>
      <c r="AU653" s="309">
        <v>165</v>
      </c>
      <c r="AV653" s="309">
        <v>50</v>
      </c>
      <c r="AW653" s="309">
        <v>56</v>
      </c>
      <c r="AX653" s="81"/>
      <c r="AY653" s="309">
        <v>47</v>
      </c>
      <c r="AZ653" s="310" t="s">
        <v>85</v>
      </c>
      <c r="BA653" s="98" t="str">
        <f>IFERROR(VLOOKUP(AZ653,ACCESSORIES!F:J,5,FALSE),"N/A")</f>
        <v>N/A</v>
      </c>
      <c r="BB653" s="99" t="s">
        <v>85</v>
      </c>
      <c r="BC653" s="98" t="str">
        <f>IFERROR(VLOOKUP(BB653,ACCESSORIES!F:J,5,FALSE),"N/A")</f>
        <v>N/A</v>
      </c>
      <c r="BD653" s="310">
        <v>17.3</v>
      </c>
      <c r="BE653" s="309">
        <v>15</v>
      </c>
      <c r="BF653" s="309">
        <v>15</v>
      </c>
      <c r="BG653" s="309">
        <v>8</v>
      </c>
      <c r="BH653" s="379">
        <f t="shared" si="50"/>
        <v>2.9496715199999999E-2</v>
      </c>
      <c r="BI653" s="303">
        <v>57</v>
      </c>
      <c r="BJ653" s="309" t="s">
        <v>3532</v>
      </c>
      <c r="BK653" s="80" t="s">
        <v>4050</v>
      </c>
      <c r="BL653" s="309" t="s">
        <v>4059</v>
      </c>
      <c r="BM653" s="309" t="s">
        <v>4057</v>
      </c>
      <c r="BN653" s="309" t="s">
        <v>4060</v>
      </c>
      <c r="BO653" s="309" t="s">
        <v>4053</v>
      </c>
      <c r="BP653" s="309"/>
      <c r="BQ653" s="309"/>
      <c r="BR653" s="309"/>
      <c r="BS653" s="309"/>
      <c r="BT653" s="309"/>
      <c r="BU653" s="309"/>
      <c r="BV653" s="309" t="s">
        <v>4214</v>
      </c>
      <c r="BW653" s="309" t="s">
        <v>4213</v>
      </c>
      <c r="BX653" s="309" t="s">
        <v>4215</v>
      </c>
      <c r="BY653" s="309" t="s">
        <v>4216</v>
      </c>
      <c r="BZ653" s="324" t="str">
        <f t="shared" si="45"/>
        <v>DISCONTINUED - GZ806 Tilt, 14x7, 4+3/+13mm Offset, 4x136, 110mm Centerbore, Matte Black</v>
      </c>
      <c r="CA653" s="324" t="s">
        <v>3878</v>
      </c>
      <c r="CB653" s="324" t="s">
        <v>3879</v>
      </c>
      <c r="CC653" s="313" t="str">
        <f t="shared" si="49"/>
        <v>GMZ (8XX)</v>
      </c>
    </row>
    <row r="654" spans="1:81" s="301" customFormat="1" ht="15.75" customHeight="1">
      <c r="A654" s="22">
        <f t="shared" si="48"/>
        <v>651</v>
      </c>
      <c r="B654" s="99" t="s">
        <v>3051</v>
      </c>
      <c r="C654" s="29" t="s">
        <v>3035</v>
      </c>
      <c r="D654" s="303" t="s">
        <v>3323</v>
      </c>
      <c r="E654" s="304" t="s">
        <v>5359</v>
      </c>
      <c r="F654" s="304"/>
      <c r="G654" s="304"/>
      <c r="H654" s="363" t="s">
        <v>3243</v>
      </c>
      <c r="I654" s="336">
        <v>43605</v>
      </c>
      <c r="J654" s="302">
        <v>44480</v>
      </c>
      <c r="K654" s="293" t="s">
        <v>1274</v>
      </c>
      <c r="L654" s="305">
        <v>147.80000000000001</v>
      </c>
      <c r="M654" s="295"/>
      <c r="N654" s="295"/>
      <c r="O654" s="303">
        <v>14</v>
      </c>
      <c r="P654" s="8">
        <v>7</v>
      </c>
      <c r="Q654" s="29" t="s">
        <v>1746</v>
      </c>
      <c r="R654" s="303">
        <v>4</v>
      </c>
      <c r="S654" s="303">
        <v>156</v>
      </c>
      <c r="T654" s="306">
        <v>13</v>
      </c>
      <c r="U654" s="331">
        <v>4.3</v>
      </c>
      <c r="V654" s="303" t="s">
        <v>189</v>
      </c>
      <c r="W654" s="311">
        <v>131.30000000000001</v>
      </c>
      <c r="X654" s="307">
        <v>13.8</v>
      </c>
      <c r="Y654" s="306">
        <v>1200</v>
      </c>
      <c r="Z654" s="306" t="s">
        <v>2294</v>
      </c>
      <c r="AA654" s="306" t="s">
        <v>2987</v>
      </c>
      <c r="AB654" s="296" t="s">
        <v>5360</v>
      </c>
      <c r="AC654" s="308" t="s">
        <v>3435</v>
      </c>
      <c r="AD654" s="298" t="str">
        <f>IFERROR(VLOOKUP(AC654,ACCESSORIES!F:J,5,FALSE),"N/A")</f>
        <v>N/A</v>
      </c>
      <c r="AE654" s="308" t="s">
        <v>85</v>
      </c>
      <c r="AF654" s="309" t="s">
        <v>85</v>
      </c>
      <c r="AG654" s="308" t="s">
        <v>85</v>
      </c>
      <c r="AH654" s="308" t="s">
        <v>85</v>
      </c>
      <c r="AI654" s="299" t="str">
        <f>IFERROR(VLOOKUP(AH654,ACCESSORIES!F:J,5,FALSE),"N/A")</f>
        <v>N/A</v>
      </c>
      <c r="AJ654" s="309" t="s">
        <v>266</v>
      </c>
      <c r="AK654" s="309" t="s">
        <v>85</v>
      </c>
      <c r="AL654" s="40" t="str">
        <f>IFERROR(VLOOKUP(AK654,ACCESSORIES!F:J,5,FALSE),"N/A")</f>
        <v>N/A</v>
      </c>
      <c r="AM654" s="309" t="s">
        <v>85</v>
      </c>
      <c r="AN654" s="309">
        <v>14</v>
      </c>
      <c r="AO654" s="309">
        <v>178</v>
      </c>
      <c r="AP654" s="309">
        <v>3</v>
      </c>
      <c r="AQ654" s="309">
        <v>16</v>
      </c>
      <c r="AR654" s="309"/>
      <c r="AS654" s="309">
        <v>13</v>
      </c>
      <c r="AT654" s="309"/>
      <c r="AU654" s="309">
        <v>165</v>
      </c>
      <c r="AV654" s="309">
        <v>50</v>
      </c>
      <c r="AW654" s="309">
        <v>56</v>
      </c>
      <c r="AX654" s="81"/>
      <c r="AY654" s="309">
        <v>47</v>
      </c>
      <c r="AZ654" s="310" t="s">
        <v>85</v>
      </c>
      <c r="BA654" s="98" t="str">
        <f>IFERROR(VLOOKUP(AZ654,ACCESSORIES!F:J,5,FALSE),"N/A")</f>
        <v>N/A</v>
      </c>
      <c r="BB654" s="99" t="s">
        <v>85</v>
      </c>
      <c r="BC654" s="98" t="str">
        <f>IFERROR(VLOOKUP(BB654,ACCESSORIES!F:J,5,FALSE),"N/A")</f>
        <v>N/A</v>
      </c>
      <c r="BD654" s="310">
        <v>17.3</v>
      </c>
      <c r="BE654" s="309">
        <v>15</v>
      </c>
      <c r="BF654" s="309">
        <v>15</v>
      </c>
      <c r="BG654" s="309">
        <v>8</v>
      </c>
      <c r="BH654" s="379">
        <f t="shared" si="50"/>
        <v>2.9496715199999999E-2</v>
      </c>
      <c r="BI654" s="303">
        <v>57</v>
      </c>
      <c r="BJ654" s="309" t="s">
        <v>3532</v>
      </c>
      <c r="BK654" s="80" t="s">
        <v>4050</v>
      </c>
      <c r="BL654" s="309" t="s">
        <v>4059</v>
      </c>
      <c r="BM654" s="309" t="s">
        <v>4057</v>
      </c>
      <c r="BN654" s="309" t="s">
        <v>4060</v>
      </c>
      <c r="BO654" s="309" t="s">
        <v>4053</v>
      </c>
      <c r="BP654" s="309"/>
      <c r="BQ654" s="309"/>
      <c r="BR654" s="309"/>
      <c r="BS654" s="309"/>
      <c r="BT654" s="309"/>
      <c r="BU654" s="309"/>
      <c r="BV654" s="309" t="s">
        <v>4214</v>
      </c>
      <c r="BW654" s="309" t="s">
        <v>4213</v>
      </c>
      <c r="BX654" s="309" t="s">
        <v>4215</v>
      </c>
      <c r="BY654" s="309" t="s">
        <v>4216</v>
      </c>
      <c r="BZ654" s="324" t="str">
        <f t="shared" si="45"/>
        <v>DISCONTINUED - GZ806 Tilt, 14x7, 4+3/+13mm Offset, 4x156, 131.3mm Centerbore, Matte Black</v>
      </c>
      <c r="CA654" s="324" t="s">
        <v>3878</v>
      </c>
      <c r="CB654" s="324" t="s">
        <v>3879</v>
      </c>
      <c r="CC654" s="313" t="str">
        <f t="shared" si="49"/>
        <v>GMZ (8XX)</v>
      </c>
    </row>
    <row r="655" spans="1:81" s="301" customFormat="1" ht="15.75" customHeight="1">
      <c r="A655" s="22">
        <f t="shared" si="48"/>
        <v>652</v>
      </c>
      <c r="B655" s="99" t="s">
        <v>3051</v>
      </c>
      <c r="C655" s="29" t="s">
        <v>3035</v>
      </c>
      <c r="D655" s="303" t="s">
        <v>3323</v>
      </c>
      <c r="E655" s="304" t="s">
        <v>5361</v>
      </c>
      <c r="F655" s="304"/>
      <c r="G655" s="304"/>
      <c r="H655" s="363" t="s">
        <v>3245</v>
      </c>
      <c r="I655" s="336">
        <v>43605</v>
      </c>
      <c r="J655" s="302">
        <v>44480</v>
      </c>
      <c r="K655" s="293" t="s">
        <v>1274</v>
      </c>
      <c r="L655" s="305">
        <v>147.80000000000001</v>
      </c>
      <c r="M655" s="295"/>
      <c r="N655" s="295"/>
      <c r="O655" s="303">
        <v>14</v>
      </c>
      <c r="P655" s="8">
        <v>7</v>
      </c>
      <c r="Q655" s="29" t="s">
        <v>1746</v>
      </c>
      <c r="R655" s="303">
        <v>4</v>
      </c>
      <c r="S655" s="303">
        <v>156</v>
      </c>
      <c r="T655" s="306">
        <v>38</v>
      </c>
      <c r="U655" s="331">
        <v>5.3</v>
      </c>
      <c r="V655" s="303" t="s">
        <v>186</v>
      </c>
      <c r="W655" s="311">
        <v>131.30000000000001</v>
      </c>
      <c r="X655" s="307">
        <v>14.4</v>
      </c>
      <c r="Y655" s="306">
        <v>1200</v>
      </c>
      <c r="Z655" s="306" t="s">
        <v>2294</v>
      </c>
      <c r="AA655" s="306" t="s">
        <v>2987</v>
      </c>
      <c r="AB655" s="296" t="s">
        <v>4757</v>
      </c>
      <c r="AC655" s="308" t="s">
        <v>3435</v>
      </c>
      <c r="AD655" s="298" t="str">
        <f>IFERROR(VLOOKUP(AC655,ACCESSORIES!F:J,5,FALSE),"N/A")</f>
        <v>N/A</v>
      </c>
      <c r="AE655" s="308" t="s">
        <v>85</v>
      </c>
      <c r="AF655" s="309" t="s">
        <v>85</v>
      </c>
      <c r="AG655" s="308" t="s">
        <v>85</v>
      </c>
      <c r="AH655" s="308" t="s">
        <v>85</v>
      </c>
      <c r="AI655" s="299" t="str">
        <f>IFERROR(VLOOKUP(AH655,ACCESSORIES!F:J,5,FALSE),"N/A")</f>
        <v>N/A</v>
      </c>
      <c r="AJ655" s="309" t="s">
        <v>266</v>
      </c>
      <c r="AK655" s="309" t="s">
        <v>85</v>
      </c>
      <c r="AL655" s="40" t="str">
        <f>IFERROR(VLOOKUP(AK655,ACCESSORIES!F:J,5,FALSE),"N/A")</f>
        <v>N/A</v>
      </c>
      <c r="AM655" s="309" t="s">
        <v>85</v>
      </c>
      <c r="AN655" s="309">
        <v>14</v>
      </c>
      <c r="AO655" s="309">
        <v>178</v>
      </c>
      <c r="AP655" s="309">
        <v>3</v>
      </c>
      <c r="AQ655" s="309">
        <v>16</v>
      </c>
      <c r="AR655" s="309"/>
      <c r="AS655" s="309">
        <v>3</v>
      </c>
      <c r="AT655" s="309"/>
      <c r="AU655" s="309">
        <v>152</v>
      </c>
      <c r="AV655" s="309">
        <v>50</v>
      </c>
      <c r="AW655" s="309">
        <v>56</v>
      </c>
      <c r="AX655" s="81"/>
      <c r="AY655" s="309">
        <v>33</v>
      </c>
      <c r="AZ655" s="310" t="s">
        <v>85</v>
      </c>
      <c r="BA655" s="98" t="str">
        <f>IFERROR(VLOOKUP(AZ655,ACCESSORIES!F:J,5,FALSE),"N/A")</f>
        <v>N/A</v>
      </c>
      <c r="BB655" s="99" t="s">
        <v>85</v>
      </c>
      <c r="BC655" s="98" t="str">
        <f>IFERROR(VLOOKUP(BB655,ACCESSORIES!F:J,5,FALSE),"N/A")</f>
        <v>N/A</v>
      </c>
      <c r="BD655" s="310">
        <v>17.899999999999999</v>
      </c>
      <c r="BE655" s="309">
        <v>15</v>
      </c>
      <c r="BF655" s="309">
        <v>15</v>
      </c>
      <c r="BG655" s="309">
        <v>8</v>
      </c>
      <c r="BH655" s="379">
        <f t="shared" si="50"/>
        <v>2.9496715199999999E-2</v>
      </c>
      <c r="BI655" s="303">
        <v>57</v>
      </c>
      <c r="BJ655" s="309" t="s">
        <v>3532</v>
      </c>
      <c r="BK655" s="80" t="s">
        <v>4050</v>
      </c>
      <c r="BL655" s="309" t="s">
        <v>4059</v>
      </c>
      <c r="BM655" s="309" t="s">
        <v>4057</v>
      </c>
      <c r="BN655" s="309" t="s">
        <v>4060</v>
      </c>
      <c r="BO655" s="309" t="s">
        <v>4053</v>
      </c>
      <c r="BP655" s="309"/>
      <c r="BQ655" s="309"/>
      <c r="BR655" s="309"/>
      <c r="BS655" s="309"/>
      <c r="BT655" s="309"/>
      <c r="BU655" s="309"/>
      <c r="BV655" s="309" t="s">
        <v>4214</v>
      </c>
      <c r="BW655" s="309" t="s">
        <v>4213</v>
      </c>
      <c r="BX655" s="309" t="s">
        <v>4215</v>
      </c>
      <c r="BY655" s="309" t="s">
        <v>4216</v>
      </c>
      <c r="BZ655" s="324" t="str">
        <f t="shared" si="45"/>
        <v>DISCONTINUED - GZ806 Tilt, 14x7, 5+2/+38mm Offset, 4x156, 131.3mm Centerbore, Matte Black</v>
      </c>
      <c r="CA655" s="324" t="s">
        <v>3878</v>
      </c>
      <c r="CB655" s="324" t="s">
        <v>3879</v>
      </c>
      <c r="CC655" s="313" t="str">
        <f t="shared" si="49"/>
        <v>GMZ (8XX)</v>
      </c>
    </row>
    <row r="656" spans="1:81" s="301" customFormat="1" ht="15.75" customHeight="1">
      <c r="A656" s="22">
        <f t="shared" si="48"/>
        <v>653</v>
      </c>
      <c r="B656" s="99" t="s">
        <v>3051</v>
      </c>
      <c r="C656" s="29" t="s">
        <v>3035</v>
      </c>
      <c r="D656" s="303" t="s">
        <v>3323</v>
      </c>
      <c r="E656" s="304" t="s">
        <v>5362</v>
      </c>
      <c r="F656" s="304"/>
      <c r="G656" s="304"/>
      <c r="H656" s="363" t="s">
        <v>3247</v>
      </c>
      <c r="I656" s="336">
        <v>43605</v>
      </c>
      <c r="J656" s="302">
        <v>44480</v>
      </c>
      <c r="K656" s="293" t="s">
        <v>1274</v>
      </c>
      <c r="L656" s="305">
        <v>147.80000000000001</v>
      </c>
      <c r="M656" s="295"/>
      <c r="N656" s="295"/>
      <c r="O656" s="303">
        <v>14</v>
      </c>
      <c r="P656" s="8">
        <v>8</v>
      </c>
      <c r="Q656" s="29" t="s">
        <v>1746</v>
      </c>
      <c r="R656" s="303">
        <v>4</v>
      </c>
      <c r="S656" s="303">
        <v>156</v>
      </c>
      <c r="T656" s="306">
        <v>0</v>
      </c>
      <c r="U656" s="331">
        <v>4.4000000000000004</v>
      </c>
      <c r="V656" s="303" t="s">
        <v>193</v>
      </c>
      <c r="W656" s="311">
        <v>131.30000000000001</v>
      </c>
      <c r="X656" s="307">
        <v>14.4</v>
      </c>
      <c r="Y656" s="306">
        <v>1200</v>
      </c>
      <c r="Z656" s="306" t="s">
        <v>2294</v>
      </c>
      <c r="AA656" s="306" t="s">
        <v>2987</v>
      </c>
      <c r="AB656" s="296" t="s">
        <v>4975</v>
      </c>
      <c r="AC656" s="308" t="s">
        <v>3435</v>
      </c>
      <c r="AD656" s="298" t="str">
        <f>IFERROR(VLOOKUP(AC656,ACCESSORIES!F:J,5,FALSE),"N/A")</f>
        <v>N/A</v>
      </c>
      <c r="AE656" s="308" t="s">
        <v>85</v>
      </c>
      <c r="AF656" s="309" t="s">
        <v>85</v>
      </c>
      <c r="AG656" s="308" t="s">
        <v>85</v>
      </c>
      <c r="AH656" s="308" t="s">
        <v>85</v>
      </c>
      <c r="AI656" s="299" t="str">
        <f>IFERROR(VLOOKUP(AH656,ACCESSORIES!F:J,5,FALSE),"N/A")</f>
        <v>N/A</v>
      </c>
      <c r="AJ656" s="309" t="s">
        <v>266</v>
      </c>
      <c r="AK656" s="309" t="s">
        <v>85</v>
      </c>
      <c r="AL656" s="40" t="str">
        <f>IFERROR(VLOOKUP(AK656,ACCESSORIES!F:J,5,FALSE),"N/A")</f>
        <v>N/A</v>
      </c>
      <c r="AM656" s="309" t="s">
        <v>85</v>
      </c>
      <c r="AN656" s="309">
        <v>14</v>
      </c>
      <c r="AO656" s="309">
        <v>178</v>
      </c>
      <c r="AP656" s="309">
        <v>3</v>
      </c>
      <c r="AQ656" s="309">
        <v>17</v>
      </c>
      <c r="AR656" s="309"/>
      <c r="AS656" s="309">
        <v>13</v>
      </c>
      <c r="AT656" s="309"/>
      <c r="AU656" s="309">
        <v>164</v>
      </c>
      <c r="AV656" s="309">
        <v>50</v>
      </c>
      <c r="AW656" s="309">
        <v>56</v>
      </c>
      <c r="AX656" s="81"/>
      <c r="AY656" s="309">
        <v>68</v>
      </c>
      <c r="AZ656" s="310" t="s">
        <v>85</v>
      </c>
      <c r="BA656" s="98" t="str">
        <f>IFERROR(VLOOKUP(AZ656,ACCESSORIES!F:J,5,FALSE),"N/A")</f>
        <v>N/A</v>
      </c>
      <c r="BB656" s="99" t="s">
        <v>85</v>
      </c>
      <c r="BC656" s="98" t="str">
        <f>IFERROR(VLOOKUP(BB656,ACCESSORIES!F:J,5,FALSE),"N/A")</f>
        <v>N/A</v>
      </c>
      <c r="BD656" s="310">
        <v>17.899999999999999</v>
      </c>
      <c r="BE656" s="309">
        <v>16</v>
      </c>
      <c r="BF656" s="309">
        <v>16</v>
      </c>
      <c r="BG656" s="309">
        <v>9</v>
      </c>
      <c r="BH656" s="379">
        <f t="shared" si="50"/>
        <v>3.7755795456000003E-2</v>
      </c>
      <c r="BI656" s="303">
        <v>57</v>
      </c>
      <c r="BJ656" s="309" t="s">
        <v>3532</v>
      </c>
      <c r="BK656" s="80" t="s">
        <v>4050</v>
      </c>
      <c r="BL656" s="309" t="s">
        <v>4059</v>
      </c>
      <c r="BM656" s="309" t="s">
        <v>4057</v>
      </c>
      <c r="BN656" s="309" t="s">
        <v>4060</v>
      </c>
      <c r="BO656" s="309" t="s">
        <v>4053</v>
      </c>
      <c r="BP656" s="309"/>
      <c r="BQ656" s="309"/>
      <c r="BR656" s="309"/>
      <c r="BS656" s="309"/>
      <c r="BT656" s="309"/>
      <c r="BU656" s="309"/>
      <c r="BV656" s="309" t="s">
        <v>4214</v>
      </c>
      <c r="BW656" s="309" t="s">
        <v>4213</v>
      </c>
      <c r="BX656" s="309" t="s">
        <v>4215</v>
      </c>
      <c r="BY656" s="309" t="s">
        <v>4216</v>
      </c>
      <c r="BZ656" s="324" t="str">
        <f t="shared" ref="BZ656:BZ687" si="51">CONCATENATE("DISCONTINUED"," ","-"," ",D656,", ",O656,"x",P656,", ",IF(V656="N/A", "", CONCATENATE(V656, "/")),IF(T656&gt;0, CONCATENATE("+",T656), T656),"mm Offset, ",Q656,", ",W656,"mm Centerbore, ",PROPER(Z656), "", IF(BB656="N/A", "", CONCATENATE(", w/ ", BB656)))</f>
        <v>DISCONTINUED - GZ806 Tilt, 14x8, 4+4/0mm Offset, 4x156, 131.3mm Centerbore, Matte Black</v>
      </c>
      <c r="CA656" s="324" t="s">
        <v>3878</v>
      </c>
      <c r="CB656" s="324" t="s">
        <v>3879</v>
      </c>
      <c r="CC656" s="313" t="str">
        <f t="shared" si="49"/>
        <v>GMZ (8XX)</v>
      </c>
    </row>
    <row r="657" spans="1:81" s="301" customFormat="1" ht="15.75" customHeight="1">
      <c r="A657" s="22">
        <f t="shared" si="48"/>
        <v>654</v>
      </c>
      <c r="B657" s="99" t="s">
        <v>3051</v>
      </c>
      <c r="C657" s="29" t="s">
        <v>3035</v>
      </c>
      <c r="D657" s="303" t="s">
        <v>3324</v>
      </c>
      <c r="E657" s="304" t="s">
        <v>5363</v>
      </c>
      <c r="F657" s="304" t="s">
        <v>1129</v>
      </c>
      <c r="G657" s="304"/>
      <c r="H657" s="363" t="s">
        <v>3250</v>
      </c>
      <c r="I657" s="336">
        <v>43605</v>
      </c>
      <c r="J657" s="302">
        <v>44480</v>
      </c>
      <c r="K657" s="293" t="s">
        <v>1274</v>
      </c>
      <c r="L657" s="305">
        <v>222.32</v>
      </c>
      <c r="M657" s="295"/>
      <c r="N657" s="295"/>
      <c r="O657" s="303">
        <v>14</v>
      </c>
      <c r="P657" s="8">
        <v>8</v>
      </c>
      <c r="Q657" s="29" t="s">
        <v>1746</v>
      </c>
      <c r="R657" s="303">
        <v>4</v>
      </c>
      <c r="S657" s="303">
        <v>156</v>
      </c>
      <c r="T657" s="306">
        <v>0</v>
      </c>
      <c r="U657" s="331">
        <v>4.4000000000000004</v>
      </c>
      <c r="V657" s="303" t="s">
        <v>193</v>
      </c>
      <c r="W657" s="311">
        <v>131.30000000000001</v>
      </c>
      <c r="X657" s="307">
        <v>18.100000000000001</v>
      </c>
      <c r="Y657" s="306">
        <v>1200</v>
      </c>
      <c r="Z657" s="306" t="s">
        <v>2294</v>
      </c>
      <c r="AA657" s="306" t="s">
        <v>2987</v>
      </c>
      <c r="AB657" s="296" t="s">
        <v>4975</v>
      </c>
      <c r="AC657" s="308" t="s">
        <v>3045</v>
      </c>
      <c r="AD657" s="298">
        <f>IFERROR(VLOOKUP(AC657,ACCESSORIES!F:J,5,FALSE),"N/A")</f>
        <v>14.454000000000002</v>
      </c>
      <c r="AE657" s="308" t="s">
        <v>85</v>
      </c>
      <c r="AF657" s="309" t="s">
        <v>3047</v>
      </c>
      <c r="AG657" s="308" t="s">
        <v>85</v>
      </c>
      <c r="AH657" s="308" t="s">
        <v>85</v>
      </c>
      <c r="AI657" s="299" t="str">
        <f>IFERROR(VLOOKUP(AH657,ACCESSORIES!F:J,5,FALSE),"N/A")</f>
        <v>N/A</v>
      </c>
      <c r="AJ657" s="309" t="s">
        <v>266</v>
      </c>
      <c r="AK657" s="309" t="s">
        <v>85</v>
      </c>
      <c r="AL657" s="40" t="str">
        <f>IFERROR(VLOOKUP(AK657,ACCESSORIES!F:J,5,FALSE),"N/A")</f>
        <v>N/A</v>
      </c>
      <c r="AM657" s="309" t="s">
        <v>85</v>
      </c>
      <c r="AN657" s="309">
        <v>14</v>
      </c>
      <c r="AO657" s="309">
        <v>178</v>
      </c>
      <c r="AP657" s="309">
        <v>3</v>
      </c>
      <c r="AQ657" s="309">
        <v>5</v>
      </c>
      <c r="AR657" s="309"/>
      <c r="AS657" s="309">
        <v>17</v>
      </c>
      <c r="AT657" s="309"/>
      <c r="AU657" s="309">
        <v>164</v>
      </c>
      <c r="AV657" s="309">
        <v>81.8</v>
      </c>
      <c r="AW657" s="309">
        <v>45</v>
      </c>
      <c r="AX657" s="81"/>
      <c r="AY657" s="309">
        <v>63</v>
      </c>
      <c r="AZ657" s="310" t="s">
        <v>3042</v>
      </c>
      <c r="BA657" s="98" t="str">
        <f>IFERROR(VLOOKUP(AZ657,ACCESSORIES!F:J,5,FALSE),"N/A")</f>
        <v>N/A</v>
      </c>
      <c r="BB657" s="99" t="s">
        <v>3041</v>
      </c>
      <c r="BC657" s="98" t="str">
        <f>IFERROR(VLOOKUP(BB657,ACCESSORIES!F:J,5,FALSE),"N/A")</f>
        <v>N/A</v>
      </c>
      <c r="BD657" s="310">
        <v>21.6</v>
      </c>
      <c r="BE657" s="309">
        <v>16</v>
      </c>
      <c r="BF657" s="309">
        <v>16</v>
      </c>
      <c r="BG657" s="309">
        <v>9</v>
      </c>
      <c r="BH657" s="379">
        <f t="shared" si="50"/>
        <v>3.7755795456000003E-2</v>
      </c>
      <c r="BI657" s="303">
        <v>57</v>
      </c>
      <c r="BJ657" s="309" t="s">
        <v>3532</v>
      </c>
      <c r="BK657" s="80" t="s">
        <v>4050</v>
      </c>
      <c r="BL657" s="309" t="s">
        <v>4055</v>
      </c>
      <c r="BM657" s="309" t="s">
        <v>4054</v>
      </c>
      <c r="BN657" s="309" t="s">
        <v>4056</v>
      </c>
      <c r="BO657" s="309" t="s">
        <v>4057</v>
      </c>
      <c r="BP657" s="309" t="s">
        <v>4058</v>
      </c>
      <c r="BQ657" s="309" t="s">
        <v>4053</v>
      </c>
      <c r="BR657" s="309"/>
      <c r="BS657" s="309"/>
      <c r="BT657" s="309"/>
      <c r="BU657" s="309"/>
      <c r="BV657" s="309" t="s">
        <v>4218</v>
      </c>
      <c r="BW657" s="309" t="s">
        <v>4217</v>
      </c>
      <c r="BX657" s="309" t="s">
        <v>4219</v>
      </c>
      <c r="BY657" s="309" t="s">
        <v>4220</v>
      </c>
      <c r="BZ657" s="324" t="str">
        <f t="shared" si="51"/>
        <v>DISCONTINUED - GZ807 Podium, 14x8, 4+4/0mm Offset, 4x156, 131.3mm Centerbore, Matte Black, w/ BH-H2020M</v>
      </c>
      <c r="CA657" s="324" t="s">
        <v>3878</v>
      </c>
      <c r="CB657" s="324" t="s">
        <v>3879</v>
      </c>
      <c r="CC657" s="313" t="str">
        <f t="shared" si="49"/>
        <v>GMZ (8XX)</v>
      </c>
    </row>
    <row r="658" spans="1:81" s="301" customFormat="1" ht="15.75" customHeight="1">
      <c r="A658" s="22">
        <f t="shared" si="48"/>
        <v>655</v>
      </c>
      <c r="B658" s="99" t="s">
        <v>3051</v>
      </c>
      <c r="C658" s="29" t="s">
        <v>3035</v>
      </c>
      <c r="D658" s="303" t="s">
        <v>3324</v>
      </c>
      <c r="E658" s="304" t="s">
        <v>5364</v>
      </c>
      <c r="F658" s="304" t="s">
        <v>1129</v>
      </c>
      <c r="G658" s="304"/>
      <c r="H658" s="363" t="s">
        <v>3252</v>
      </c>
      <c r="I658" s="336">
        <v>43605</v>
      </c>
      <c r="J658" s="302">
        <v>44480</v>
      </c>
      <c r="K658" s="293" t="s">
        <v>1274</v>
      </c>
      <c r="L658" s="305">
        <v>228.85</v>
      </c>
      <c r="M658" s="295"/>
      <c r="N658" s="295"/>
      <c r="O658" s="303">
        <v>14</v>
      </c>
      <c r="P658" s="8">
        <v>10</v>
      </c>
      <c r="Q658" s="29" t="s">
        <v>1746</v>
      </c>
      <c r="R658" s="303">
        <v>4</v>
      </c>
      <c r="S658" s="303">
        <v>156</v>
      </c>
      <c r="T658" s="306">
        <v>0</v>
      </c>
      <c r="U658" s="331">
        <v>5.4</v>
      </c>
      <c r="V658" s="303" t="s">
        <v>201</v>
      </c>
      <c r="W658" s="311">
        <v>131.30000000000001</v>
      </c>
      <c r="X658" s="307">
        <v>19.5</v>
      </c>
      <c r="Y658" s="306">
        <v>1200</v>
      </c>
      <c r="Z658" s="306" t="s">
        <v>2294</v>
      </c>
      <c r="AA658" s="306" t="s">
        <v>2987</v>
      </c>
      <c r="AB658" s="296" t="s">
        <v>4755</v>
      </c>
      <c r="AC658" s="308" t="s">
        <v>3045</v>
      </c>
      <c r="AD658" s="298">
        <f>IFERROR(VLOOKUP(AC658,ACCESSORIES!F:J,5,FALSE),"N/A")</f>
        <v>14.454000000000002</v>
      </c>
      <c r="AE658" s="308" t="s">
        <v>85</v>
      </c>
      <c r="AF658" s="309" t="s">
        <v>3047</v>
      </c>
      <c r="AG658" s="308" t="s">
        <v>85</v>
      </c>
      <c r="AH658" s="308" t="s">
        <v>85</v>
      </c>
      <c r="AI658" s="299" t="str">
        <f>IFERROR(VLOOKUP(AH658,ACCESSORIES!F:J,5,FALSE),"N/A")</f>
        <v>N/A</v>
      </c>
      <c r="AJ658" s="309" t="s">
        <v>266</v>
      </c>
      <c r="AK658" s="309" t="s">
        <v>85</v>
      </c>
      <c r="AL658" s="40" t="str">
        <f>IFERROR(VLOOKUP(AK658,ACCESSORIES!F:J,5,FALSE),"N/A")</f>
        <v>N/A</v>
      </c>
      <c r="AM658" s="309" t="s">
        <v>85</v>
      </c>
      <c r="AN658" s="309">
        <v>14</v>
      </c>
      <c r="AO658" s="309">
        <v>178</v>
      </c>
      <c r="AP658" s="309">
        <v>3</v>
      </c>
      <c r="AQ658" s="309">
        <v>17</v>
      </c>
      <c r="AR658" s="309"/>
      <c r="AS658" s="309">
        <v>5</v>
      </c>
      <c r="AT658" s="309"/>
      <c r="AU658" s="309">
        <v>161</v>
      </c>
      <c r="AV658" s="309">
        <v>81.8</v>
      </c>
      <c r="AW658" s="309">
        <v>45</v>
      </c>
      <c r="AX658" s="81"/>
      <c r="AY658" s="309">
        <v>88</v>
      </c>
      <c r="AZ658" s="310" t="s">
        <v>3042</v>
      </c>
      <c r="BA658" s="98" t="str">
        <f>IFERROR(VLOOKUP(AZ658,ACCESSORIES!F:J,5,FALSE),"N/A")</f>
        <v>N/A</v>
      </c>
      <c r="BB658" s="99" t="s">
        <v>3041</v>
      </c>
      <c r="BC658" s="98" t="str">
        <f>IFERROR(VLOOKUP(BB658,ACCESSORIES!F:J,5,FALSE),"N/A")</f>
        <v>N/A</v>
      </c>
      <c r="BD658" s="310">
        <v>23</v>
      </c>
      <c r="BE658" s="309">
        <v>15</v>
      </c>
      <c r="BF658" s="309">
        <v>15</v>
      </c>
      <c r="BG658" s="309">
        <v>11</v>
      </c>
      <c r="BH658" s="379">
        <f t="shared" si="50"/>
        <v>4.0557983399999997E-2</v>
      </c>
      <c r="BI658" s="303">
        <v>57</v>
      </c>
      <c r="BJ658" s="309" t="s">
        <v>3532</v>
      </c>
      <c r="BK658" s="80" t="s">
        <v>4050</v>
      </c>
      <c r="BL658" s="309" t="s">
        <v>4055</v>
      </c>
      <c r="BM658" s="309" t="s">
        <v>4054</v>
      </c>
      <c r="BN658" s="309" t="s">
        <v>4056</v>
      </c>
      <c r="BO658" s="309" t="s">
        <v>4057</v>
      </c>
      <c r="BP658" s="309" t="s">
        <v>4058</v>
      </c>
      <c r="BQ658" s="309" t="s">
        <v>4053</v>
      </c>
      <c r="BR658" s="309"/>
      <c r="BS658" s="309"/>
      <c r="BT658" s="309"/>
      <c r="BU658" s="309"/>
      <c r="BV658" s="309" t="s">
        <v>4218</v>
      </c>
      <c r="BW658" s="309" t="s">
        <v>4217</v>
      </c>
      <c r="BX658" s="309" t="s">
        <v>4219</v>
      </c>
      <c r="BY658" s="309" t="s">
        <v>4220</v>
      </c>
      <c r="BZ658" s="324" t="str">
        <f t="shared" si="51"/>
        <v>DISCONTINUED - GZ807 Podium, 14x10, 5+5/0mm Offset, 4x156, 131.3mm Centerbore, Matte Black, w/ BH-H2020M</v>
      </c>
      <c r="CA658" s="324" t="s">
        <v>3878</v>
      </c>
      <c r="CB658" s="324" t="s">
        <v>3879</v>
      </c>
      <c r="CC658" s="313" t="str">
        <f t="shared" si="49"/>
        <v>GMZ (8XX)</v>
      </c>
    </row>
    <row r="659" spans="1:81" s="301" customFormat="1" ht="15.75" customHeight="1">
      <c r="A659" s="22">
        <f t="shared" si="48"/>
        <v>656</v>
      </c>
      <c r="B659" s="99" t="s">
        <v>3051</v>
      </c>
      <c r="C659" s="29" t="s">
        <v>3035</v>
      </c>
      <c r="D659" s="303" t="s">
        <v>3324</v>
      </c>
      <c r="E659" s="304" t="s">
        <v>5365</v>
      </c>
      <c r="F659" s="304" t="s">
        <v>1129</v>
      </c>
      <c r="G659" s="304"/>
      <c r="H659" s="363" t="s">
        <v>3253</v>
      </c>
      <c r="I659" s="336">
        <v>43605</v>
      </c>
      <c r="J659" s="302">
        <v>44480</v>
      </c>
      <c r="K659" s="293" t="s">
        <v>1274</v>
      </c>
      <c r="L659" s="305">
        <v>259.58</v>
      </c>
      <c r="M659" s="295"/>
      <c r="N659" s="295"/>
      <c r="O659" s="303">
        <v>15</v>
      </c>
      <c r="P659" s="8">
        <v>7</v>
      </c>
      <c r="Q659" s="29" t="s">
        <v>1745</v>
      </c>
      <c r="R659" s="303">
        <v>4</v>
      </c>
      <c r="S659" s="303">
        <v>136</v>
      </c>
      <c r="T659" s="306">
        <v>13</v>
      </c>
      <c r="U659" s="331">
        <v>4.3</v>
      </c>
      <c r="V659" s="303" t="s">
        <v>189</v>
      </c>
      <c r="W659" s="311">
        <v>110</v>
      </c>
      <c r="X659" s="307">
        <v>18.600000000000001</v>
      </c>
      <c r="Y659" s="306">
        <v>1200</v>
      </c>
      <c r="Z659" s="306" t="s">
        <v>2294</v>
      </c>
      <c r="AA659" s="306" t="s">
        <v>2987</v>
      </c>
      <c r="AB659" s="296" t="s">
        <v>5366</v>
      </c>
      <c r="AC659" s="308" t="s">
        <v>3045</v>
      </c>
      <c r="AD659" s="298">
        <f>IFERROR(VLOOKUP(AC659,ACCESSORIES!F:J,5,FALSE),"N/A")</f>
        <v>14.454000000000002</v>
      </c>
      <c r="AE659" s="308" t="s">
        <v>85</v>
      </c>
      <c r="AF659" s="309" t="s">
        <v>3047</v>
      </c>
      <c r="AG659" s="308" t="s">
        <v>85</v>
      </c>
      <c r="AH659" s="308" t="s">
        <v>85</v>
      </c>
      <c r="AI659" s="299" t="str">
        <f>IFERROR(VLOOKUP(AH659,ACCESSORIES!F:J,5,FALSE),"N/A")</f>
        <v>N/A</v>
      </c>
      <c r="AJ659" s="309" t="s">
        <v>266</v>
      </c>
      <c r="AK659" s="309" t="s">
        <v>85</v>
      </c>
      <c r="AL659" s="40" t="str">
        <f>IFERROR(VLOOKUP(AK659,ACCESSORIES!F:J,5,FALSE),"N/A")</f>
        <v>N/A</v>
      </c>
      <c r="AM659" s="309" t="s">
        <v>85</v>
      </c>
      <c r="AN659" s="309">
        <v>14</v>
      </c>
      <c r="AO659" s="309">
        <v>170</v>
      </c>
      <c r="AP659" s="309">
        <v>3</v>
      </c>
      <c r="AQ659" s="309">
        <v>17</v>
      </c>
      <c r="AR659" s="309"/>
      <c r="AS659" s="309">
        <v>9</v>
      </c>
      <c r="AT659" s="309"/>
      <c r="AU659" s="309">
        <v>165</v>
      </c>
      <c r="AV659" s="309">
        <v>81.8</v>
      </c>
      <c r="AW659" s="309">
        <v>45</v>
      </c>
      <c r="AX659" s="81"/>
      <c r="AY659" s="309">
        <v>42</v>
      </c>
      <c r="AZ659" s="310" t="s">
        <v>3043</v>
      </c>
      <c r="BA659" s="98" t="str">
        <f>IFERROR(VLOOKUP(AZ659,ACCESSORIES!F:J,5,FALSE),"N/A")</f>
        <v>N/A</v>
      </c>
      <c r="BB659" s="99" t="s">
        <v>3041</v>
      </c>
      <c r="BC659" s="98" t="str">
        <f>IFERROR(VLOOKUP(BB659,ACCESSORIES!F:J,5,FALSE),"N/A")</f>
        <v>N/A</v>
      </c>
      <c r="BD659" s="310">
        <v>22.1</v>
      </c>
      <c r="BE659" s="309">
        <v>16</v>
      </c>
      <c r="BF659" s="309">
        <v>16</v>
      </c>
      <c r="BG659" s="309">
        <v>8</v>
      </c>
      <c r="BH659" s="379">
        <f t="shared" si="50"/>
        <v>3.3560707071999998E-2</v>
      </c>
      <c r="BI659" s="303">
        <v>53</v>
      </c>
      <c r="BJ659" s="309" t="s">
        <v>3532</v>
      </c>
      <c r="BK659" s="80" t="s">
        <v>4050</v>
      </c>
      <c r="BL659" s="309" t="s">
        <v>4055</v>
      </c>
      <c r="BM659" s="309" t="s">
        <v>4054</v>
      </c>
      <c r="BN659" s="309" t="s">
        <v>4056</v>
      </c>
      <c r="BO659" s="309" t="s">
        <v>4057</v>
      </c>
      <c r="BP659" s="309" t="s">
        <v>4058</v>
      </c>
      <c r="BQ659" s="309" t="s">
        <v>4053</v>
      </c>
      <c r="BR659" s="309"/>
      <c r="BS659" s="309"/>
      <c r="BT659" s="309"/>
      <c r="BU659" s="309"/>
      <c r="BV659" s="309" t="s">
        <v>4221</v>
      </c>
      <c r="BW659" s="309" t="s">
        <v>4222</v>
      </c>
      <c r="BX659" s="309" t="s">
        <v>4223</v>
      </c>
      <c r="BY659" s="309" t="s">
        <v>4224</v>
      </c>
      <c r="BZ659" s="324" t="str">
        <f t="shared" si="51"/>
        <v>DISCONTINUED - GZ807 Podium, 15x7, 4+3/+13mm Offset, 4x136, 110mm Centerbore, Matte Black, w/ BH-H2020M</v>
      </c>
      <c r="CA659" s="324" t="s">
        <v>3878</v>
      </c>
      <c r="CB659" s="324" t="s">
        <v>3879</v>
      </c>
      <c r="CC659" s="313" t="str">
        <f t="shared" si="49"/>
        <v>GMZ (8XX)</v>
      </c>
    </row>
    <row r="660" spans="1:81" s="301" customFormat="1" ht="15.75" customHeight="1">
      <c r="A660" s="22">
        <f t="shared" si="48"/>
        <v>657</v>
      </c>
      <c r="B660" s="99" t="s">
        <v>3051</v>
      </c>
      <c r="C660" s="29" t="s">
        <v>3035</v>
      </c>
      <c r="D660" s="303" t="s">
        <v>3324</v>
      </c>
      <c r="E660" s="304" t="s">
        <v>5367</v>
      </c>
      <c r="F660" s="304" t="s">
        <v>1129</v>
      </c>
      <c r="G660" s="304"/>
      <c r="H660" s="363" t="s">
        <v>3254</v>
      </c>
      <c r="I660" s="336">
        <v>43605</v>
      </c>
      <c r="J660" s="302">
        <v>44480</v>
      </c>
      <c r="K660" s="293" t="s">
        <v>1274</v>
      </c>
      <c r="L660" s="305">
        <v>259.58</v>
      </c>
      <c r="M660" s="295"/>
      <c r="N660" s="295"/>
      <c r="O660" s="303">
        <v>15</v>
      </c>
      <c r="P660" s="8">
        <v>7</v>
      </c>
      <c r="Q660" s="29" t="s">
        <v>1746</v>
      </c>
      <c r="R660" s="303">
        <v>4</v>
      </c>
      <c r="S660" s="303">
        <v>156</v>
      </c>
      <c r="T660" s="306">
        <v>13</v>
      </c>
      <c r="U660" s="331">
        <v>4.3</v>
      </c>
      <c r="V660" s="303" t="s">
        <v>189</v>
      </c>
      <c r="W660" s="311">
        <v>131.30000000000001</v>
      </c>
      <c r="X660" s="307">
        <v>18.600000000000001</v>
      </c>
      <c r="Y660" s="306">
        <v>1200</v>
      </c>
      <c r="Z660" s="306" t="s">
        <v>2294</v>
      </c>
      <c r="AA660" s="306" t="s">
        <v>2987</v>
      </c>
      <c r="AB660" s="296" t="s">
        <v>5368</v>
      </c>
      <c r="AC660" s="308" t="s">
        <v>3045</v>
      </c>
      <c r="AD660" s="298">
        <f>IFERROR(VLOOKUP(AC660,ACCESSORIES!F:J,5,FALSE),"N/A")</f>
        <v>14.454000000000002</v>
      </c>
      <c r="AE660" s="308" t="s">
        <v>85</v>
      </c>
      <c r="AF660" s="309" t="s">
        <v>3047</v>
      </c>
      <c r="AG660" s="308" t="s">
        <v>85</v>
      </c>
      <c r="AH660" s="308" t="s">
        <v>85</v>
      </c>
      <c r="AI660" s="299" t="str">
        <f>IFERROR(VLOOKUP(AH660,ACCESSORIES!F:J,5,FALSE),"N/A")</f>
        <v>N/A</v>
      </c>
      <c r="AJ660" s="309" t="s">
        <v>266</v>
      </c>
      <c r="AK660" s="309" t="s">
        <v>85</v>
      </c>
      <c r="AL660" s="40" t="str">
        <f>IFERROR(VLOOKUP(AK660,ACCESSORIES!F:J,5,FALSE),"N/A")</f>
        <v>N/A</v>
      </c>
      <c r="AM660" s="309" t="s">
        <v>85</v>
      </c>
      <c r="AN660" s="309">
        <v>14</v>
      </c>
      <c r="AO660" s="309">
        <v>178</v>
      </c>
      <c r="AP660" s="309">
        <v>3</v>
      </c>
      <c r="AQ660" s="309">
        <v>17</v>
      </c>
      <c r="AR660" s="309"/>
      <c r="AS660" s="309">
        <v>9</v>
      </c>
      <c r="AT660" s="309"/>
      <c r="AU660" s="309">
        <v>165</v>
      </c>
      <c r="AV660" s="309">
        <v>81.8</v>
      </c>
      <c r="AW660" s="309">
        <v>45</v>
      </c>
      <c r="AX660" s="81"/>
      <c r="AY660" s="309">
        <v>42</v>
      </c>
      <c r="AZ660" s="310" t="s">
        <v>3043</v>
      </c>
      <c r="BA660" s="98" t="str">
        <f>IFERROR(VLOOKUP(AZ660,ACCESSORIES!F:J,5,FALSE),"N/A")</f>
        <v>N/A</v>
      </c>
      <c r="BB660" s="99" t="s">
        <v>3041</v>
      </c>
      <c r="BC660" s="98" t="str">
        <f>IFERROR(VLOOKUP(BB660,ACCESSORIES!F:J,5,FALSE),"N/A")</f>
        <v>N/A</v>
      </c>
      <c r="BD660" s="310">
        <v>22.1</v>
      </c>
      <c r="BE660" s="309">
        <v>16</v>
      </c>
      <c r="BF660" s="309">
        <v>16</v>
      </c>
      <c r="BG660" s="309">
        <v>8</v>
      </c>
      <c r="BH660" s="379">
        <f t="shared" si="50"/>
        <v>3.3560707071999998E-2</v>
      </c>
      <c r="BI660" s="303">
        <v>53</v>
      </c>
      <c r="BJ660" s="309" t="s">
        <v>3532</v>
      </c>
      <c r="BK660" s="80" t="s">
        <v>4050</v>
      </c>
      <c r="BL660" s="309" t="s">
        <v>4055</v>
      </c>
      <c r="BM660" s="309" t="s">
        <v>4054</v>
      </c>
      <c r="BN660" s="309" t="s">
        <v>4056</v>
      </c>
      <c r="BO660" s="309" t="s">
        <v>4057</v>
      </c>
      <c r="BP660" s="309" t="s">
        <v>4058</v>
      </c>
      <c r="BQ660" s="309" t="s">
        <v>4053</v>
      </c>
      <c r="BR660" s="309"/>
      <c r="BS660" s="309"/>
      <c r="BT660" s="309"/>
      <c r="BU660" s="309"/>
      <c r="BV660" s="309" t="s">
        <v>4221</v>
      </c>
      <c r="BW660" s="309" t="s">
        <v>4222</v>
      </c>
      <c r="BX660" s="309" t="s">
        <v>4223</v>
      </c>
      <c r="BY660" s="309" t="s">
        <v>4224</v>
      </c>
      <c r="BZ660" s="324" t="str">
        <f t="shared" si="51"/>
        <v>DISCONTINUED - GZ807 Podium, 15x7, 4+3/+13mm Offset, 4x156, 131.3mm Centerbore, Matte Black, w/ BH-H2020M</v>
      </c>
      <c r="CA660" s="324" t="s">
        <v>3878</v>
      </c>
      <c r="CB660" s="324" t="s">
        <v>3879</v>
      </c>
      <c r="CC660" s="313" t="str">
        <f t="shared" si="49"/>
        <v>GMZ (8XX)</v>
      </c>
    </row>
    <row r="661" spans="1:81" s="301" customFormat="1" ht="15.75" customHeight="1">
      <c r="A661" s="22">
        <f t="shared" si="48"/>
        <v>658</v>
      </c>
      <c r="B661" s="99" t="s">
        <v>3051</v>
      </c>
      <c r="C661" s="29" t="s">
        <v>3035</v>
      </c>
      <c r="D661" s="303" t="s">
        <v>3324</v>
      </c>
      <c r="E661" s="304" t="s">
        <v>5369</v>
      </c>
      <c r="F661" s="304" t="s">
        <v>1129</v>
      </c>
      <c r="G661" s="304"/>
      <c r="H661" s="363" t="s">
        <v>3255</v>
      </c>
      <c r="I661" s="336">
        <v>43605</v>
      </c>
      <c r="J661" s="302">
        <v>44480</v>
      </c>
      <c r="K661" s="293" t="s">
        <v>1274</v>
      </c>
      <c r="L661" s="305">
        <v>272</v>
      </c>
      <c r="M661" s="295"/>
      <c r="N661" s="295"/>
      <c r="O661" s="303">
        <v>15</v>
      </c>
      <c r="P661" s="8">
        <v>8</v>
      </c>
      <c r="Q661" s="29" t="s">
        <v>1745</v>
      </c>
      <c r="R661" s="303">
        <v>4</v>
      </c>
      <c r="S661" s="303">
        <v>136</v>
      </c>
      <c r="T661" s="306">
        <v>0</v>
      </c>
      <c r="U661" s="331">
        <v>4.4000000000000004</v>
      </c>
      <c r="V661" s="303" t="s">
        <v>193</v>
      </c>
      <c r="W661" s="311">
        <v>110</v>
      </c>
      <c r="X661" s="307">
        <v>16</v>
      </c>
      <c r="Y661" s="306">
        <v>1200</v>
      </c>
      <c r="Z661" s="306" t="s">
        <v>2294</v>
      </c>
      <c r="AA661" s="306" t="s">
        <v>2987</v>
      </c>
      <c r="AB661" s="296" t="s">
        <v>4992</v>
      </c>
      <c r="AC661" s="308" t="s">
        <v>3045</v>
      </c>
      <c r="AD661" s="298">
        <f>IFERROR(VLOOKUP(AC661,ACCESSORIES!F:J,5,FALSE),"N/A")</f>
        <v>14.454000000000002</v>
      </c>
      <c r="AE661" s="308" t="s">
        <v>85</v>
      </c>
      <c r="AF661" s="309" t="s">
        <v>3047</v>
      </c>
      <c r="AG661" s="308" t="s">
        <v>85</v>
      </c>
      <c r="AH661" s="308" t="s">
        <v>85</v>
      </c>
      <c r="AI661" s="299" t="str">
        <f>IFERROR(VLOOKUP(AH661,ACCESSORIES!F:J,5,FALSE),"N/A")</f>
        <v>N/A</v>
      </c>
      <c r="AJ661" s="309" t="s">
        <v>266</v>
      </c>
      <c r="AK661" s="309" t="s">
        <v>85</v>
      </c>
      <c r="AL661" s="40" t="str">
        <f>IFERROR(VLOOKUP(AK661,ACCESSORIES!F:J,5,FALSE),"N/A")</f>
        <v>N/A</v>
      </c>
      <c r="AM661" s="309" t="s">
        <v>85</v>
      </c>
      <c r="AN661" s="309">
        <v>14</v>
      </c>
      <c r="AO661" s="309">
        <v>170</v>
      </c>
      <c r="AP661" s="309">
        <v>3</v>
      </c>
      <c r="AQ661" s="309">
        <v>17</v>
      </c>
      <c r="AR661" s="309"/>
      <c r="AS661" s="309">
        <v>14</v>
      </c>
      <c r="AT661" s="309"/>
      <c r="AU661" s="309">
        <v>175</v>
      </c>
      <c r="AV661" s="309">
        <v>81.8</v>
      </c>
      <c r="AW661" s="309">
        <v>45</v>
      </c>
      <c r="AX661" s="81"/>
      <c r="AY661" s="309">
        <v>66</v>
      </c>
      <c r="AZ661" s="310" t="s">
        <v>3043</v>
      </c>
      <c r="BA661" s="98" t="str">
        <f>IFERROR(VLOOKUP(AZ661,ACCESSORIES!F:J,5,FALSE),"N/A")</f>
        <v>N/A</v>
      </c>
      <c r="BB661" s="99" t="s">
        <v>3041</v>
      </c>
      <c r="BC661" s="98" t="str">
        <f>IFERROR(VLOOKUP(BB661,ACCESSORIES!F:J,5,FALSE),"N/A")</f>
        <v>N/A</v>
      </c>
      <c r="BD661" s="310">
        <v>19.5</v>
      </c>
      <c r="BE661" s="309">
        <v>16</v>
      </c>
      <c r="BF661" s="309">
        <v>16</v>
      </c>
      <c r="BG661" s="309">
        <v>9</v>
      </c>
      <c r="BH661" s="379">
        <f t="shared" si="50"/>
        <v>3.7755795456000003E-2</v>
      </c>
      <c r="BI661" s="303">
        <v>53</v>
      </c>
      <c r="BJ661" s="309" t="s">
        <v>3532</v>
      </c>
      <c r="BK661" s="80" t="s">
        <v>4050</v>
      </c>
      <c r="BL661" s="309" t="s">
        <v>4055</v>
      </c>
      <c r="BM661" s="309" t="s">
        <v>4054</v>
      </c>
      <c r="BN661" s="309" t="s">
        <v>4056</v>
      </c>
      <c r="BO661" s="309" t="s">
        <v>4057</v>
      </c>
      <c r="BP661" s="309" t="s">
        <v>4058</v>
      </c>
      <c r="BQ661" s="309" t="s">
        <v>4053</v>
      </c>
      <c r="BR661" s="309"/>
      <c r="BS661" s="309"/>
      <c r="BT661" s="309"/>
      <c r="BU661" s="309"/>
      <c r="BV661" s="309" t="s">
        <v>4221</v>
      </c>
      <c r="BW661" s="309" t="s">
        <v>4222</v>
      </c>
      <c r="BX661" s="309" t="s">
        <v>4223</v>
      </c>
      <c r="BY661" s="309" t="s">
        <v>4224</v>
      </c>
      <c r="BZ661" s="324" t="str">
        <f t="shared" si="51"/>
        <v>DISCONTINUED - GZ807 Podium, 15x8, 4+4/0mm Offset, 4x136, 110mm Centerbore, Matte Black, w/ BH-H2020M</v>
      </c>
      <c r="CA661" s="324" t="s">
        <v>3878</v>
      </c>
      <c r="CB661" s="324" t="s">
        <v>3879</v>
      </c>
      <c r="CC661" s="313" t="str">
        <f t="shared" si="49"/>
        <v>GMZ (8XX)</v>
      </c>
    </row>
    <row r="662" spans="1:81" s="301" customFormat="1" ht="15.75" customHeight="1">
      <c r="A662" s="22">
        <f t="shared" si="48"/>
        <v>659</v>
      </c>
      <c r="B662" s="99" t="s">
        <v>3051</v>
      </c>
      <c r="C662" s="29" t="s">
        <v>3035</v>
      </c>
      <c r="D662" s="303" t="s">
        <v>3324</v>
      </c>
      <c r="E662" s="304" t="s">
        <v>5370</v>
      </c>
      <c r="F662" s="304" t="s">
        <v>1129</v>
      </c>
      <c r="G662" s="304"/>
      <c r="H662" s="363" t="s">
        <v>3256</v>
      </c>
      <c r="I662" s="336">
        <v>43605</v>
      </c>
      <c r="J662" s="302">
        <v>44480</v>
      </c>
      <c r="K662" s="293" t="s">
        <v>1274</v>
      </c>
      <c r="L662" s="305">
        <v>272</v>
      </c>
      <c r="M662" s="295"/>
      <c r="N662" s="295"/>
      <c r="O662" s="303">
        <v>15</v>
      </c>
      <c r="P662" s="8">
        <v>8</v>
      </c>
      <c r="Q662" s="29" t="s">
        <v>1746</v>
      </c>
      <c r="R662" s="303">
        <v>4</v>
      </c>
      <c r="S662" s="303">
        <v>156</v>
      </c>
      <c r="T662" s="306">
        <v>0</v>
      </c>
      <c r="U662" s="331">
        <v>4.4000000000000004</v>
      </c>
      <c r="V662" s="303" t="s">
        <v>193</v>
      </c>
      <c r="W662" s="311">
        <v>131.30000000000001</v>
      </c>
      <c r="X662" s="307">
        <v>16</v>
      </c>
      <c r="Y662" s="306">
        <v>1200</v>
      </c>
      <c r="Z662" s="306" t="s">
        <v>2294</v>
      </c>
      <c r="AA662" s="306" t="s">
        <v>2987</v>
      </c>
      <c r="AB662" s="296" t="s">
        <v>4969</v>
      </c>
      <c r="AC662" s="308" t="s">
        <v>3045</v>
      </c>
      <c r="AD662" s="298">
        <f>IFERROR(VLOOKUP(AC662,ACCESSORIES!F:J,5,FALSE),"N/A")</f>
        <v>14.454000000000002</v>
      </c>
      <c r="AE662" s="308" t="s">
        <v>85</v>
      </c>
      <c r="AF662" s="309" t="s">
        <v>3047</v>
      </c>
      <c r="AG662" s="308" t="s">
        <v>85</v>
      </c>
      <c r="AH662" s="308" t="s">
        <v>85</v>
      </c>
      <c r="AI662" s="299" t="str">
        <f>IFERROR(VLOOKUP(AH662,ACCESSORIES!F:J,5,FALSE),"N/A")</f>
        <v>N/A</v>
      </c>
      <c r="AJ662" s="309" t="s">
        <v>266</v>
      </c>
      <c r="AK662" s="309" t="s">
        <v>85</v>
      </c>
      <c r="AL662" s="40" t="str">
        <f>IFERROR(VLOOKUP(AK662,ACCESSORIES!F:J,5,FALSE),"N/A")</f>
        <v>N/A</v>
      </c>
      <c r="AM662" s="309" t="s">
        <v>85</v>
      </c>
      <c r="AN662" s="309">
        <v>14</v>
      </c>
      <c r="AO662" s="309">
        <v>178</v>
      </c>
      <c r="AP662" s="309">
        <v>3</v>
      </c>
      <c r="AQ662" s="309">
        <v>17</v>
      </c>
      <c r="AR662" s="309"/>
      <c r="AS662" s="309">
        <v>14</v>
      </c>
      <c r="AT662" s="309"/>
      <c r="AU662" s="309">
        <v>175</v>
      </c>
      <c r="AV662" s="309">
        <v>81.8</v>
      </c>
      <c r="AW662" s="309">
        <v>45</v>
      </c>
      <c r="AX662" s="81"/>
      <c r="AY662" s="309">
        <v>66</v>
      </c>
      <c r="AZ662" s="310" t="s">
        <v>3043</v>
      </c>
      <c r="BA662" s="98" t="str">
        <f>IFERROR(VLOOKUP(AZ662,ACCESSORIES!F:J,5,FALSE),"N/A")</f>
        <v>N/A</v>
      </c>
      <c r="BB662" s="99" t="s">
        <v>3041</v>
      </c>
      <c r="BC662" s="98" t="str">
        <f>IFERROR(VLOOKUP(BB662,ACCESSORIES!F:J,5,FALSE),"N/A")</f>
        <v>N/A</v>
      </c>
      <c r="BD662" s="310">
        <v>19.5</v>
      </c>
      <c r="BE662" s="309">
        <v>16</v>
      </c>
      <c r="BF662" s="309">
        <v>16</v>
      </c>
      <c r="BG662" s="309">
        <v>9</v>
      </c>
      <c r="BH662" s="379">
        <f t="shared" si="50"/>
        <v>3.7755795456000003E-2</v>
      </c>
      <c r="BI662" s="303">
        <v>53</v>
      </c>
      <c r="BJ662" s="309" t="s">
        <v>3532</v>
      </c>
      <c r="BK662" s="80" t="s">
        <v>4050</v>
      </c>
      <c r="BL662" s="309" t="s">
        <v>4055</v>
      </c>
      <c r="BM662" s="309" t="s">
        <v>4054</v>
      </c>
      <c r="BN662" s="309" t="s">
        <v>4056</v>
      </c>
      <c r="BO662" s="309" t="s">
        <v>4057</v>
      </c>
      <c r="BP662" s="309" t="s">
        <v>4058</v>
      </c>
      <c r="BQ662" s="309" t="s">
        <v>4053</v>
      </c>
      <c r="BR662" s="309"/>
      <c r="BS662" s="309"/>
      <c r="BT662" s="309"/>
      <c r="BU662" s="309"/>
      <c r="BV662" s="309" t="s">
        <v>4221</v>
      </c>
      <c r="BW662" s="309" t="s">
        <v>4222</v>
      </c>
      <c r="BX662" s="309" t="s">
        <v>4223</v>
      </c>
      <c r="BY662" s="309" t="s">
        <v>4224</v>
      </c>
      <c r="BZ662" s="324" t="str">
        <f t="shared" si="51"/>
        <v>DISCONTINUED - GZ807 Podium, 15x8, 4+4/0mm Offset, 4x156, 131.3mm Centerbore, Matte Black, w/ BH-H2020M</v>
      </c>
      <c r="CA662" s="324" t="s">
        <v>3878</v>
      </c>
      <c r="CB662" s="324" t="s">
        <v>3879</v>
      </c>
      <c r="CC662" s="313" t="str">
        <f t="shared" si="49"/>
        <v>GMZ (8XX)</v>
      </c>
    </row>
    <row r="663" spans="1:81" s="301" customFormat="1" ht="15.75" customHeight="1">
      <c r="A663" s="22">
        <f t="shared" si="48"/>
        <v>660</v>
      </c>
      <c r="B663" s="99" t="s">
        <v>3051</v>
      </c>
      <c r="C663" s="29" t="s">
        <v>3035</v>
      </c>
      <c r="D663" s="303" t="s">
        <v>3324</v>
      </c>
      <c r="E663" s="304" t="s">
        <v>5371</v>
      </c>
      <c r="F663" s="304" t="s">
        <v>1129</v>
      </c>
      <c r="G663" s="304"/>
      <c r="H663" s="363" t="s">
        <v>3257</v>
      </c>
      <c r="I663" s="336">
        <v>43605</v>
      </c>
      <c r="J663" s="302">
        <v>44480</v>
      </c>
      <c r="K663" s="293" t="s">
        <v>1274</v>
      </c>
      <c r="L663" s="305">
        <v>284.42</v>
      </c>
      <c r="M663" s="295"/>
      <c r="N663" s="295"/>
      <c r="O663" s="303">
        <v>15</v>
      </c>
      <c r="P663" s="8">
        <v>10</v>
      </c>
      <c r="Q663" s="29" t="s">
        <v>1745</v>
      </c>
      <c r="R663" s="303">
        <v>4</v>
      </c>
      <c r="S663" s="303">
        <v>136</v>
      </c>
      <c r="T663" s="306">
        <v>0</v>
      </c>
      <c r="U663" s="331">
        <v>5.4</v>
      </c>
      <c r="V663" s="303" t="s">
        <v>201</v>
      </c>
      <c r="W663" s="311">
        <v>110</v>
      </c>
      <c r="X663" s="307">
        <v>21.2</v>
      </c>
      <c r="Y663" s="306">
        <v>1200</v>
      </c>
      <c r="Z663" s="306" t="s">
        <v>2294</v>
      </c>
      <c r="AA663" s="306" t="s">
        <v>2987</v>
      </c>
      <c r="AB663" s="296" t="s">
        <v>4971</v>
      </c>
      <c r="AC663" s="308" t="s">
        <v>3045</v>
      </c>
      <c r="AD663" s="298">
        <f>IFERROR(VLOOKUP(AC663,ACCESSORIES!F:J,5,FALSE),"N/A")</f>
        <v>14.454000000000002</v>
      </c>
      <c r="AE663" s="308" t="s">
        <v>85</v>
      </c>
      <c r="AF663" s="309" t="s">
        <v>3047</v>
      </c>
      <c r="AG663" s="308" t="s">
        <v>85</v>
      </c>
      <c r="AH663" s="308" t="s">
        <v>85</v>
      </c>
      <c r="AI663" s="299" t="str">
        <f>IFERROR(VLOOKUP(AH663,ACCESSORIES!F:J,5,FALSE),"N/A")</f>
        <v>N/A</v>
      </c>
      <c r="AJ663" s="309" t="s">
        <v>266</v>
      </c>
      <c r="AK663" s="309" t="s">
        <v>85</v>
      </c>
      <c r="AL663" s="40" t="str">
        <f>IFERROR(VLOOKUP(AK663,ACCESSORIES!F:J,5,FALSE),"N/A")</f>
        <v>N/A</v>
      </c>
      <c r="AM663" s="309" t="s">
        <v>85</v>
      </c>
      <c r="AN663" s="309">
        <v>14</v>
      </c>
      <c r="AO663" s="309">
        <v>170</v>
      </c>
      <c r="AP663" s="309">
        <v>3</v>
      </c>
      <c r="AQ663" s="309">
        <v>17</v>
      </c>
      <c r="AR663" s="309"/>
      <c r="AS663" s="309">
        <v>14</v>
      </c>
      <c r="AT663" s="309"/>
      <c r="AU663" s="309">
        <v>174</v>
      </c>
      <c r="AV663" s="309">
        <v>81.8</v>
      </c>
      <c r="AW663" s="309">
        <v>45</v>
      </c>
      <c r="AX663" s="81"/>
      <c r="AY663" s="309">
        <v>91</v>
      </c>
      <c r="AZ663" s="310" t="s">
        <v>3043</v>
      </c>
      <c r="BA663" s="98" t="str">
        <f>IFERROR(VLOOKUP(AZ663,ACCESSORIES!F:J,5,FALSE),"N/A")</f>
        <v>N/A</v>
      </c>
      <c r="BB663" s="99" t="s">
        <v>3041</v>
      </c>
      <c r="BC663" s="98" t="str">
        <f>IFERROR(VLOOKUP(BB663,ACCESSORIES!F:J,5,FALSE),"N/A")</f>
        <v>N/A</v>
      </c>
      <c r="BD663" s="310">
        <v>24.7</v>
      </c>
      <c r="BE663" s="309">
        <v>16</v>
      </c>
      <c r="BF663" s="309">
        <v>16</v>
      </c>
      <c r="BG663" s="309">
        <v>11</v>
      </c>
      <c r="BH663" s="379">
        <f t="shared" si="50"/>
        <v>4.6145972223999993E-2</v>
      </c>
      <c r="BI663" s="303">
        <v>53</v>
      </c>
      <c r="BJ663" s="309" t="s">
        <v>3532</v>
      </c>
      <c r="BK663" s="80" t="s">
        <v>4050</v>
      </c>
      <c r="BL663" s="309" t="s">
        <v>4055</v>
      </c>
      <c r="BM663" s="309" t="s">
        <v>4054</v>
      </c>
      <c r="BN663" s="309" t="s">
        <v>4056</v>
      </c>
      <c r="BO663" s="309" t="s">
        <v>4057</v>
      </c>
      <c r="BP663" s="309" t="s">
        <v>4058</v>
      </c>
      <c r="BQ663" s="309" t="s">
        <v>4053</v>
      </c>
      <c r="BR663" s="309"/>
      <c r="BS663" s="309"/>
      <c r="BT663" s="309"/>
      <c r="BU663" s="309"/>
      <c r="BV663" s="309" t="s">
        <v>4221</v>
      </c>
      <c r="BW663" s="309" t="s">
        <v>4222</v>
      </c>
      <c r="BX663" s="309" t="s">
        <v>4223</v>
      </c>
      <c r="BY663" s="309" t="s">
        <v>4224</v>
      </c>
      <c r="BZ663" s="324" t="str">
        <f t="shared" si="51"/>
        <v>DISCONTINUED - GZ807 Podium, 15x10, 5+5/0mm Offset, 4x136, 110mm Centerbore, Matte Black, w/ BH-H2020M</v>
      </c>
      <c r="CA663" s="324" t="s">
        <v>3878</v>
      </c>
      <c r="CB663" s="324" t="s">
        <v>3879</v>
      </c>
      <c r="CC663" s="313" t="str">
        <f t="shared" si="49"/>
        <v>GMZ (8XX)</v>
      </c>
    </row>
    <row r="664" spans="1:81" s="301" customFormat="1" ht="15.75" customHeight="1">
      <c r="A664" s="22">
        <f t="shared" si="48"/>
        <v>661</v>
      </c>
      <c r="B664" s="99" t="s">
        <v>3051</v>
      </c>
      <c r="C664" s="29" t="s">
        <v>3035</v>
      </c>
      <c r="D664" s="303" t="s">
        <v>3324</v>
      </c>
      <c r="E664" s="304" t="s">
        <v>5372</v>
      </c>
      <c r="F664" s="304" t="s">
        <v>1129</v>
      </c>
      <c r="G664" s="304"/>
      <c r="H664" s="363" t="s">
        <v>3434</v>
      </c>
      <c r="I664" s="336">
        <v>43605</v>
      </c>
      <c r="J664" s="302">
        <v>44480</v>
      </c>
      <c r="K664" s="293" t="s">
        <v>1274</v>
      </c>
      <c r="L664" s="305">
        <v>284.42</v>
      </c>
      <c r="M664" s="295"/>
      <c r="N664" s="295"/>
      <c r="O664" s="303">
        <v>15</v>
      </c>
      <c r="P664" s="8">
        <v>10</v>
      </c>
      <c r="Q664" s="29" t="s">
        <v>1746</v>
      </c>
      <c r="R664" s="303">
        <v>4</v>
      </c>
      <c r="S664" s="303">
        <v>156</v>
      </c>
      <c r="T664" s="306">
        <v>0</v>
      </c>
      <c r="U664" s="331">
        <v>5.4</v>
      </c>
      <c r="V664" s="303" t="s">
        <v>201</v>
      </c>
      <c r="W664" s="311">
        <v>131.30000000000001</v>
      </c>
      <c r="X664" s="307">
        <v>21.2</v>
      </c>
      <c r="Y664" s="306">
        <v>1200</v>
      </c>
      <c r="Z664" s="306" t="s">
        <v>2294</v>
      </c>
      <c r="AA664" s="306" t="s">
        <v>2987</v>
      </c>
      <c r="AB664" s="296" t="s">
        <v>5336</v>
      </c>
      <c r="AC664" s="308" t="s">
        <v>3045</v>
      </c>
      <c r="AD664" s="298">
        <f>IFERROR(VLOOKUP(AC664,ACCESSORIES!F:J,5,FALSE),"N/A")</f>
        <v>14.454000000000002</v>
      </c>
      <c r="AE664" s="308" t="s">
        <v>85</v>
      </c>
      <c r="AF664" s="309" t="s">
        <v>3047</v>
      </c>
      <c r="AG664" s="308" t="s">
        <v>85</v>
      </c>
      <c r="AH664" s="308" t="s">
        <v>85</v>
      </c>
      <c r="AI664" s="299" t="str">
        <f>IFERROR(VLOOKUP(AH664,ACCESSORIES!F:J,5,FALSE),"N/A")</f>
        <v>N/A</v>
      </c>
      <c r="AJ664" s="309" t="s">
        <v>266</v>
      </c>
      <c r="AK664" s="309" t="s">
        <v>85</v>
      </c>
      <c r="AL664" s="40" t="str">
        <f>IFERROR(VLOOKUP(AK664,ACCESSORIES!F:J,5,FALSE),"N/A")</f>
        <v>N/A</v>
      </c>
      <c r="AM664" s="309" t="s">
        <v>85</v>
      </c>
      <c r="AN664" s="309">
        <v>14</v>
      </c>
      <c r="AO664" s="309">
        <v>178</v>
      </c>
      <c r="AP664" s="309">
        <v>3</v>
      </c>
      <c r="AQ664" s="309">
        <v>17</v>
      </c>
      <c r="AR664" s="309"/>
      <c r="AS664" s="309">
        <v>14</v>
      </c>
      <c r="AT664" s="309"/>
      <c r="AU664" s="309">
        <v>174</v>
      </c>
      <c r="AV664" s="309">
        <v>81.8</v>
      </c>
      <c r="AW664" s="309">
        <v>45</v>
      </c>
      <c r="AX664" s="81"/>
      <c r="AY664" s="309">
        <v>91</v>
      </c>
      <c r="AZ664" s="310" t="s">
        <v>3043</v>
      </c>
      <c r="BA664" s="98" t="str">
        <f>IFERROR(VLOOKUP(AZ664,ACCESSORIES!F:J,5,FALSE),"N/A")</f>
        <v>N/A</v>
      </c>
      <c r="BB664" s="99" t="s">
        <v>3041</v>
      </c>
      <c r="BC664" s="98" t="str">
        <f>IFERROR(VLOOKUP(BB664,ACCESSORIES!F:J,5,FALSE),"N/A")</f>
        <v>N/A</v>
      </c>
      <c r="BD664" s="310">
        <v>24.7</v>
      </c>
      <c r="BE664" s="309">
        <v>16</v>
      </c>
      <c r="BF664" s="309">
        <v>16</v>
      </c>
      <c r="BG664" s="309">
        <v>11</v>
      </c>
      <c r="BH664" s="379">
        <f t="shared" si="50"/>
        <v>4.6145972223999993E-2</v>
      </c>
      <c r="BI664" s="303">
        <v>53</v>
      </c>
      <c r="BJ664" s="309" t="s">
        <v>3532</v>
      </c>
      <c r="BK664" s="80" t="s">
        <v>4050</v>
      </c>
      <c r="BL664" s="309" t="s">
        <v>4055</v>
      </c>
      <c r="BM664" s="309" t="s">
        <v>4054</v>
      </c>
      <c r="BN664" s="309" t="s">
        <v>4056</v>
      </c>
      <c r="BO664" s="309" t="s">
        <v>4057</v>
      </c>
      <c r="BP664" s="309" t="s">
        <v>4058</v>
      </c>
      <c r="BQ664" s="309" t="s">
        <v>4053</v>
      </c>
      <c r="BR664" s="309"/>
      <c r="BS664" s="309"/>
      <c r="BT664" s="309"/>
      <c r="BU664" s="309"/>
      <c r="BV664" s="309" t="s">
        <v>4221</v>
      </c>
      <c r="BW664" s="309" t="s">
        <v>4222</v>
      </c>
      <c r="BX664" s="309" t="s">
        <v>4223</v>
      </c>
      <c r="BY664" s="309" t="s">
        <v>4224</v>
      </c>
      <c r="BZ664" s="324" t="str">
        <f t="shared" si="51"/>
        <v>DISCONTINUED - GZ807 Podium, 15x10, 5+5/0mm Offset, 4x156, 131.3mm Centerbore, Matte Black, w/ BH-H2020M</v>
      </c>
      <c r="CA664" s="324" t="s">
        <v>3878</v>
      </c>
      <c r="CB664" s="324" t="s">
        <v>3879</v>
      </c>
      <c r="CC664" s="313" t="str">
        <f t="shared" si="49"/>
        <v>GMZ (8XX)</v>
      </c>
    </row>
    <row r="665" spans="1:81" s="301" customFormat="1" ht="15.75" customHeight="1">
      <c r="A665" s="22">
        <f t="shared" si="48"/>
        <v>662</v>
      </c>
      <c r="B665" s="99" t="s">
        <v>3051</v>
      </c>
      <c r="C665" s="29" t="s">
        <v>3035</v>
      </c>
      <c r="D665" s="303" t="s">
        <v>3039</v>
      </c>
      <c r="E665" s="304" t="s">
        <v>5373</v>
      </c>
      <c r="F665" s="304"/>
      <c r="G665" s="304"/>
      <c r="H665" s="363" t="s">
        <v>3067</v>
      </c>
      <c r="I665" s="336">
        <v>43518</v>
      </c>
      <c r="J665" s="302">
        <v>44480</v>
      </c>
      <c r="K665" s="293" t="s">
        <v>1274</v>
      </c>
      <c r="L665" s="305">
        <v>160.22</v>
      </c>
      <c r="M665" s="295"/>
      <c r="N665" s="295"/>
      <c r="O665" s="303">
        <v>14</v>
      </c>
      <c r="P665" s="8">
        <v>10</v>
      </c>
      <c r="Q665" s="29" t="s">
        <v>1746</v>
      </c>
      <c r="R665" s="303">
        <v>4</v>
      </c>
      <c r="S665" s="303">
        <v>156</v>
      </c>
      <c r="T665" s="306">
        <v>0</v>
      </c>
      <c r="U665" s="331">
        <v>5.4</v>
      </c>
      <c r="V665" s="303" t="s">
        <v>201</v>
      </c>
      <c r="W665" s="311">
        <v>131.30000000000001</v>
      </c>
      <c r="X665" s="307">
        <v>13.55</v>
      </c>
      <c r="Y665" s="306">
        <v>1000</v>
      </c>
      <c r="Z665" s="306" t="s">
        <v>2294</v>
      </c>
      <c r="AA665" s="306" t="s">
        <v>2987</v>
      </c>
      <c r="AB665" s="296" t="s">
        <v>4755</v>
      </c>
      <c r="AC665" s="308" t="s">
        <v>3045</v>
      </c>
      <c r="AD665" s="298">
        <f>IFERROR(VLOOKUP(AC665,ACCESSORIES!F:J,5,FALSE),"N/A")</f>
        <v>14.454000000000002</v>
      </c>
      <c r="AE665" s="308" t="s">
        <v>85</v>
      </c>
      <c r="AF665" s="309" t="s">
        <v>3047</v>
      </c>
      <c r="AG665" s="308" t="s">
        <v>85</v>
      </c>
      <c r="AH665" s="308" t="s">
        <v>85</v>
      </c>
      <c r="AI665" s="299" t="str">
        <f>IFERROR(VLOOKUP(AH665,ACCESSORIES!F:J,5,FALSE),"N/A")</f>
        <v>N/A</v>
      </c>
      <c r="AJ665" s="309" t="s">
        <v>266</v>
      </c>
      <c r="AK665" s="309" t="s">
        <v>85</v>
      </c>
      <c r="AL665" s="40" t="str">
        <f>IFERROR(VLOOKUP(AK665,ACCESSORIES!F:J,5,FALSE),"N/A")</f>
        <v>N/A</v>
      </c>
      <c r="AM665" s="309" t="s">
        <v>85</v>
      </c>
      <c r="AN665" s="309">
        <v>13</v>
      </c>
      <c r="AO665" s="309">
        <v>180</v>
      </c>
      <c r="AP665" s="309" t="s">
        <v>3123</v>
      </c>
      <c r="AQ665" s="309">
        <v>19</v>
      </c>
      <c r="AR665" s="309"/>
      <c r="AS665" s="309" t="s">
        <v>3123</v>
      </c>
      <c r="AT665" s="309"/>
      <c r="AU665" s="309">
        <v>162</v>
      </c>
      <c r="AV665" s="309">
        <v>80</v>
      </c>
      <c r="AW665" s="309">
        <v>46</v>
      </c>
      <c r="AX665" s="81"/>
      <c r="AY665" s="309">
        <v>35</v>
      </c>
      <c r="AZ665" s="310" t="s">
        <v>85</v>
      </c>
      <c r="BA665" s="98" t="str">
        <f>IFERROR(VLOOKUP(AZ665,ACCESSORIES!F:J,5,FALSE),"N/A")</f>
        <v>N/A</v>
      </c>
      <c r="BB665" s="99" t="s">
        <v>85</v>
      </c>
      <c r="BC665" s="98" t="str">
        <f>IFERROR(VLOOKUP(BB665,ACCESSORIES!F:J,5,FALSE),"N/A")</f>
        <v>N/A</v>
      </c>
      <c r="BD665" s="310">
        <v>15.15</v>
      </c>
      <c r="BE665" s="309">
        <v>15</v>
      </c>
      <c r="BF665" s="309">
        <v>15</v>
      </c>
      <c r="BG665" s="309">
        <v>11</v>
      </c>
      <c r="BH665" s="379">
        <f t="shared" si="50"/>
        <v>4.0557983399999997E-2</v>
      </c>
      <c r="BI665" s="303">
        <v>57</v>
      </c>
      <c r="BJ665" s="309" t="s">
        <v>3532</v>
      </c>
      <c r="BK665" s="80" t="s">
        <v>4050</v>
      </c>
      <c r="BL665" s="309" t="s">
        <v>3109</v>
      </c>
      <c r="BM665" s="309" t="s">
        <v>4061</v>
      </c>
      <c r="BN665" s="309" t="s">
        <v>4057</v>
      </c>
      <c r="BO665" s="309" t="s">
        <v>4058</v>
      </c>
      <c r="BP665" s="309" t="s">
        <v>4062</v>
      </c>
      <c r="BQ665" s="309"/>
      <c r="BR665" s="309"/>
      <c r="BS665" s="309"/>
      <c r="BT665" s="309"/>
      <c r="BU665" s="309"/>
      <c r="BV665" s="309" t="s">
        <v>3990</v>
      </c>
      <c r="BW665" s="309" t="s">
        <v>3989</v>
      </c>
      <c r="BX665" s="309" t="s">
        <v>3992</v>
      </c>
      <c r="BY665" s="309" t="s">
        <v>3991</v>
      </c>
      <c r="BZ665" s="324" t="str">
        <f t="shared" si="51"/>
        <v>DISCONTINUED - GZ804 Casino, 14x10, 5+5/0mm Offset, 4x156, 131.3mm Centerbore, Matte Black</v>
      </c>
      <c r="CA665" s="324" t="s">
        <v>3878</v>
      </c>
      <c r="CB665" s="324" t="s">
        <v>3879</v>
      </c>
      <c r="CC665" s="313" t="str">
        <f t="shared" si="49"/>
        <v>GMZ (8XX)</v>
      </c>
    </row>
    <row r="666" spans="1:81" s="301" customFormat="1" ht="15.75" customHeight="1">
      <c r="A666" s="22">
        <f t="shared" si="48"/>
        <v>663</v>
      </c>
      <c r="B666" s="99" t="s">
        <v>3051</v>
      </c>
      <c r="C666" s="29" t="s">
        <v>3035</v>
      </c>
      <c r="D666" s="303" t="s">
        <v>3039</v>
      </c>
      <c r="E666" s="304" t="s">
        <v>5374</v>
      </c>
      <c r="F666" s="304"/>
      <c r="G666" s="304"/>
      <c r="H666" s="363" t="s">
        <v>3070</v>
      </c>
      <c r="I666" s="336">
        <v>43518</v>
      </c>
      <c r="J666" s="302">
        <v>44480</v>
      </c>
      <c r="K666" s="293" t="s">
        <v>1274</v>
      </c>
      <c r="L666" s="305">
        <v>147.80000000000001</v>
      </c>
      <c r="M666" s="295"/>
      <c r="N666" s="295"/>
      <c r="O666" s="303">
        <v>14</v>
      </c>
      <c r="P666" s="8">
        <v>8</v>
      </c>
      <c r="Q666" s="29" t="s">
        <v>1745</v>
      </c>
      <c r="R666" s="303">
        <v>4</v>
      </c>
      <c r="S666" s="303">
        <v>136</v>
      </c>
      <c r="T666" s="306">
        <v>0</v>
      </c>
      <c r="U666" s="331">
        <v>4.4000000000000004</v>
      </c>
      <c r="V666" s="303" t="s">
        <v>193</v>
      </c>
      <c r="W666" s="311">
        <v>110</v>
      </c>
      <c r="X666" s="307">
        <v>13.6</v>
      </c>
      <c r="Y666" s="306">
        <v>1000</v>
      </c>
      <c r="Z666" s="306" t="s">
        <v>2294</v>
      </c>
      <c r="AA666" s="306" t="s">
        <v>2987</v>
      </c>
      <c r="AB666" s="296" t="s">
        <v>4973</v>
      </c>
      <c r="AC666" s="308" t="s">
        <v>3045</v>
      </c>
      <c r="AD666" s="298">
        <f>IFERROR(VLOOKUP(AC666,ACCESSORIES!F:J,5,FALSE),"N/A")</f>
        <v>14.454000000000002</v>
      </c>
      <c r="AE666" s="308" t="s">
        <v>85</v>
      </c>
      <c r="AF666" s="309" t="s">
        <v>3047</v>
      </c>
      <c r="AG666" s="308" t="s">
        <v>85</v>
      </c>
      <c r="AH666" s="308" t="s">
        <v>85</v>
      </c>
      <c r="AI666" s="299" t="str">
        <f>IFERROR(VLOOKUP(AH666,ACCESSORIES!F:J,5,FALSE),"N/A")</f>
        <v>N/A</v>
      </c>
      <c r="AJ666" s="309" t="s">
        <v>266</v>
      </c>
      <c r="AK666" s="309" t="s">
        <v>85</v>
      </c>
      <c r="AL666" s="40" t="str">
        <f>IFERROR(VLOOKUP(AK666,ACCESSORIES!F:J,5,FALSE),"N/A")</f>
        <v>N/A</v>
      </c>
      <c r="AM666" s="309" t="s">
        <v>85</v>
      </c>
      <c r="AN666" s="309">
        <v>13</v>
      </c>
      <c r="AO666" s="309">
        <v>170</v>
      </c>
      <c r="AP666" s="309">
        <v>9</v>
      </c>
      <c r="AQ666" s="309">
        <v>17</v>
      </c>
      <c r="AR666" s="309"/>
      <c r="AS666" s="309" t="s">
        <v>3123</v>
      </c>
      <c r="AT666" s="309"/>
      <c r="AU666" s="309">
        <v>164</v>
      </c>
      <c r="AV666" s="309">
        <v>80</v>
      </c>
      <c r="AW666" s="309">
        <v>48</v>
      </c>
      <c r="AX666" s="81"/>
      <c r="AY666" s="309">
        <v>27</v>
      </c>
      <c r="AZ666" s="310" t="s">
        <v>85</v>
      </c>
      <c r="BA666" s="98" t="str">
        <f>IFERROR(VLOOKUP(AZ666,ACCESSORIES!F:J,5,FALSE),"N/A")</f>
        <v>N/A</v>
      </c>
      <c r="BB666" s="99" t="s">
        <v>85</v>
      </c>
      <c r="BC666" s="98" t="str">
        <f>IFERROR(VLOOKUP(BB666,ACCESSORIES!F:J,5,FALSE),"N/A")</f>
        <v>N/A</v>
      </c>
      <c r="BD666" s="310">
        <v>15.2</v>
      </c>
      <c r="BE666" s="309">
        <v>16</v>
      </c>
      <c r="BF666" s="309">
        <v>16</v>
      </c>
      <c r="BG666" s="309">
        <v>9</v>
      </c>
      <c r="BH666" s="379">
        <f t="shared" si="50"/>
        <v>3.7755795456000003E-2</v>
      </c>
      <c r="BI666" s="303">
        <v>57</v>
      </c>
      <c r="BJ666" s="309" t="s">
        <v>3532</v>
      </c>
      <c r="BK666" s="80" t="s">
        <v>4050</v>
      </c>
      <c r="BL666" s="309" t="s">
        <v>3109</v>
      </c>
      <c r="BM666" s="309" t="s">
        <v>4061</v>
      </c>
      <c r="BN666" s="309" t="s">
        <v>4057</v>
      </c>
      <c r="BO666" s="309" t="s">
        <v>4058</v>
      </c>
      <c r="BP666" s="309" t="s">
        <v>4062</v>
      </c>
      <c r="BQ666" s="309"/>
      <c r="BR666" s="309"/>
      <c r="BS666" s="309"/>
      <c r="BT666" s="309"/>
      <c r="BU666" s="309"/>
      <c r="BV666" s="309" t="s">
        <v>3990</v>
      </c>
      <c r="BW666" s="309" t="s">
        <v>3989</v>
      </c>
      <c r="BX666" s="309" t="s">
        <v>3992</v>
      </c>
      <c r="BY666" s="309" t="s">
        <v>3991</v>
      </c>
      <c r="BZ666" s="324" t="str">
        <f t="shared" si="51"/>
        <v>DISCONTINUED - GZ804 Casino, 14x8, 4+4/0mm Offset, 4x136, 110mm Centerbore, Matte Black</v>
      </c>
      <c r="CA666" s="324" t="s">
        <v>3878</v>
      </c>
      <c r="CB666" s="324" t="s">
        <v>3879</v>
      </c>
      <c r="CC666" s="313" t="str">
        <f t="shared" si="49"/>
        <v>GMZ (8XX)</v>
      </c>
    </row>
    <row r="667" spans="1:81" s="301" customFormat="1" ht="15.75" customHeight="1">
      <c r="A667" s="22">
        <f t="shared" si="48"/>
        <v>664</v>
      </c>
      <c r="B667" s="99" t="s">
        <v>3051</v>
      </c>
      <c r="C667" s="29" t="s">
        <v>3035</v>
      </c>
      <c r="D667" s="303" t="s">
        <v>3039</v>
      </c>
      <c r="E667" s="304" t="s">
        <v>5375</v>
      </c>
      <c r="F667" s="304"/>
      <c r="G667" s="304"/>
      <c r="H667" s="363" t="s">
        <v>3066</v>
      </c>
      <c r="I667" s="336">
        <v>43518</v>
      </c>
      <c r="J667" s="302">
        <v>44480</v>
      </c>
      <c r="K667" s="293" t="s">
        <v>1274</v>
      </c>
      <c r="L667" s="305">
        <v>147.80000000000001</v>
      </c>
      <c r="M667" s="295"/>
      <c r="N667" s="295"/>
      <c r="O667" s="303">
        <v>14</v>
      </c>
      <c r="P667" s="8">
        <v>8</v>
      </c>
      <c r="Q667" s="29" t="s">
        <v>1746</v>
      </c>
      <c r="R667" s="303">
        <v>4</v>
      </c>
      <c r="S667" s="303">
        <v>156</v>
      </c>
      <c r="T667" s="306">
        <v>0</v>
      </c>
      <c r="U667" s="331">
        <v>4.4000000000000004</v>
      </c>
      <c r="V667" s="303" t="s">
        <v>193</v>
      </c>
      <c r="W667" s="311">
        <v>131.30000000000001</v>
      </c>
      <c r="X667" s="307">
        <v>13.4</v>
      </c>
      <c r="Y667" s="306">
        <v>1000</v>
      </c>
      <c r="Z667" s="306" t="s">
        <v>2294</v>
      </c>
      <c r="AA667" s="306" t="s">
        <v>2987</v>
      </c>
      <c r="AB667" s="296" t="s">
        <v>4975</v>
      </c>
      <c r="AC667" s="308" t="s">
        <v>3045</v>
      </c>
      <c r="AD667" s="298">
        <f>IFERROR(VLOOKUP(AC667,ACCESSORIES!F:J,5,FALSE),"N/A")</f>
        <v>14.454000000000002</v>
      </c>
      <c r="AE667" s="308" t="s">
        <v>85</v>
      </c>
      <c r="AF667" s="309" t="s">
        <v>3047</v>
      </c>
      <c r="AG667" s="308" t="s">
        <v>85</v>
      </c>
      <c r="AH667" s="308" t="s">
        <v>85</v>
      </c>
      <c r="AI667" s="299" t="str">
        <f>IFERROR(VLOOKUP(AH667,ACCESSORIES!F:J,5,FALSE),"N/A")</f>
        <v>N/A</v>
      </c>
      <c r="AJ667" s="309" t="s">
        <v>266</v>
      </c>
      <c r="AK667" s="309" t="s">
        <v>85</v>
      </c>
      <c r="AL667" s="40" t="str">
        <f>IFERROR(VLOOKUP(AK667,ACCESSORIES!F:J,5,FALSE),"N/A")</f>
        <v>N/A</v>
      </c>
      <c r="AM667" s="309" t="s">
        <v>85</v>
      </c>
      <c r="AN667" s="309">
        <v>13</v>
      </c>
      <c r="AO667" s="309">
        <v>180</v>
      </c>
      <c r="AP667" s="309" t="s">
        <v>3123</v>
      </c>
      <c r="AQ667" s="309">
        <v>15</v>
      </c>
      <c r="AR667" s="309"/>
      <c r="AS667" s="309" t="s">
        <v>3123</v>
      </c>
      <c r="AT667" s="309"/>
      <c r="AU667" s="309">
        <v>164</v>
      </c>
      <c r="AV667" s="309">
        <v>80</v>
      </c>
      <c r="AW667" s="309">
        <v>46</v>
      </c>
      <c r="AX667" s="81"/>
      <c r="AY667" s="309">
        <v>27</v>
      </c>
      <c r="AZ667" s="310" t="s">
        <v>85</v>
      </c>
      <c r="BA667" s="98" t="str">
        <f>IFERROR(VLOOKUP(AZ667,ACCESSORIES!F:J,5,FALSE),"N/A")</f>
        <v>N/A</v>
      </c>
      <c r="BB667" s="99" t="s">
        <v>85</v>
      </c>
      <c r="BC667" s="98" t="str">
        <f>IFERROR(VLOOKUP(BB667,ACCESSORIES!F:J,5,FALSE),"N/A")</f>
        <v>N/A</v>
      </c>
      <c r="BD667" s="310">
        <v>15</v>
      </c>
      <c r="BE667" s="309">
        <v>16</v>
      </c>
      <c r="BF667" s="309">
        <v>16</v>
      </c>
      <c r="BG667" s="309">
        <v>9</v>
      </c>
      <c r="BH667" s="379">
        <f t="shared" si="50"/>
        <v>3.7755795456000003E-2</v>
      </c>
      <c r="BI667" s="303">
        <v>57</v>
      </c>
      <c r="BJ667" s="309" t="s">
        <v>3532</v>
      </c>
      <c r="BK667" s="80" t="s">
        <v>4050</v>
      </c>
      <c r="BL667" s="309" t="s">
        <v>3109</v>
      </c>
      <c r="BM667" s="309" t="s">
        <v>4061</v>
      </c>
      <c r="BN667" s="309" t="s">
        <v>4057</v>
      </c>
      <c r="BO667" s="309" t="s">
        <v>4058</v>
      </c>
      <c r="BP667" s="309" t="s">
        <v>4062</v>
      </c>
      <c r="BQ667" s="309"/>
      <c r="BR667" s="309"/>
      <c r="BS667" s="309"/>
      <c r="BT667" s="309"/>
      <c r="BU667" s="309"/>
      <c r="BV667" s="309" t="s">
        <v>3990</v>
      </c>
      <c r="BW667" s="309" t="s">
        <v>3989</v>
      </c>
      <c r="BX667" s="309" t="s">
        <v>3992</v>
      </c>
      <c r="BY667" s="309" t="s">
        <v>3991</v>
      </c>
      <c r="BZ667" s="324" t="str">
        <f t="shared" si="51"/>
        <v>DISCONTINUED - GZ804 Casino, 14x8, 4+4/0mm Offset, 4x156, 131.3mm Centerbore, Matte Black</v>
      </c>
      <c r="CA667" s="324" t="s">
        <v>3878</v>
      </c>
      <c r="CB667" s="324" t="s">
        <v>3879</v>
      </c>
      <c r="CC667" s="313" t="str">
        <f t="shared" si="49"/>
        <v>GMZ (8XX)</v>
      </c>
    </row>
    <row r="668" spans="1:81" s="301" customFormat="1" ht="15.75" customHeight="1">
      <c r="A668" s="22">
        <f t="shared" si="48"/>
        <v>665</v>
      </c>
      <c r="B668" s="99" t="s">
        <v>3051</v>
      </c>
      <c r="C668" s="29" t="s">
        <v>3035</v>
      </c>
      <c r="D668" s="303" t="s">
        <v>3039</v>
      </c>
      <c r="E668" s="304" t="s">
        <v>5376</v>
      </c>
      <c r="F668" s="304"/>
      <c r="G668" s="304"/>
      <c r="H668" s="363" t="s">
        <v>3069</v>
      </c>
      <c r="I668" s="336">
        <v>43518</v>
      </c>
      <c r="J668" s="302">
        <v>44480</v>
      </c>
      <c r="K668" s="293" t="s">
        <v>1274</v>
      </c>
      <c r="L668" s="305">
        <v>155.72</v>
      </c>
      <c r="M668" s="295"/>
      <c r="N668" s="295"/>
      <c r="O668" s="303">
        <v>14</v>
      </c>
      <c r="P668" s="8">
        <v>10</v>
      </c>
      <c r="Q668" s="29" t="s">
        <v>1743</v>
      </c>
      <c r="R668" s="303">
        <v>4</v>
      </c>
      <c r="S668" s="303">
        <v>110</v>
      </c>
      <c r="T668" s="306">
        <v>0</v>
      </c>
      <c r="U668" s="331">
        <v>5.4</v>
      </c>
      <c r="V668" s="303" t="s">
        <v>201</v>
      </c>
      <c r="W668" s="311">
        <v>84</v>
      </c>
      <c r="X668" s="307">
        <v>15.15</v>
      </c>
      <c r="Y668" s="306">
        <v>1000</v>
      </c>
      <c r="Z668" s="306" t="s">
        <v>2294</v>
      </c>
      <c r="AA668" s="306" t="s">
        <v>2987</v>
      </c>
      <c r="AB668" s="296" t="s">
        <v>5377</v>
      </c>
      <c r="AC668" s="308" t="s">
        <v>3044</v>
      </c>
      <c r="AD668" s="298">
        <f>IFERROR(VLOOKUP(AC668,ACCESSORIES!F:J,5,FALSE),"N/A")</f>
        <v>14.454000000000002</v>
      </c>
      <c r="AE668" s="308" t="s">
        <v>85</v>
      </c>
      <c r="AF668" s="309" t="s">
        <v>3047</v>
      </c>
      <c r="AG668" s="308" t="s">
        <v>85</v>
      </c>
      <c r="AH668" s="308" t="s">
        <v>85</v>
      </c>
      <c r="AI668" s="299" t="str">
        <f>IFERROR(VLOOKUP(AH668,ACCESSORIES!F:J,5,FALSE),"N/A")</f>
        <v>N/A</v>
      </c>
      <c r="AJ668" s="309" t="s">
        <v>266</v>
      </c>
      <c r="AK668" s="309" t="s">
        <v>85</v>
      </c>
      <c r="AL668" s="40" t="str">
        <f>IFERROR(VLOOKUP(AK668,ACCESSORIES!F:J,5,FALSE),"N/A")</f>
        <v>N/A</v>
      </c>
      <c r="AM668" s="309" t="s">
        <v>85</v>
      </c>
      <c r="AN668" s="309">
        <v>13</v>
      </c>
      <c r="AO668" s="309">
        <v>150</v>
      </c>
      <c r="AP668" s="309">
        <v>18</v>
      </c>
      <c r="AQ668" s="309">
        <v>22</v>
      </c>
      <c r="AR668" s="309"/>
      <c r="AS668" s="309" t="s">
        <v>3123</v>
      </c>
      <c r="AT668" s="309"/>
      <c r="AU668" s="309">
        <v>162</v>
      </c>
      <c r="AV668" s="309">
        <v>60</v>
      </c>
      <c r="AW668" s="309">
        <v>48</v>
      </c>
      <c r="AX668" s="81"/>
      <c r="AY668" s="309"/>
      <c r="AZ668" s="310" t="s">
        <v>85</v>
      </c>
      <c r="BA668" s="98" t="str">
        <f>IFERROR(VLOOKUP(AZ668,ACCESSORIES!F:J,5,FALSE),"N/A")</f>
        <v>N/A</v>
      </c>
      <c r="BB668" s="99" t="s">
        <v>85</v>
      </c>
      <c r="BC668" s="98" t="str">
        <f>IFERROR(VLOOKUP(BB668,ACCESSORIES!F:J,5,FALSE),"N/A")</f>
        <v>N/A</v>
      </c>
      <c r="BD668" s="310">
        <v>18.649999999999999</v>
      </c>
      <c r="BE668" s="309">
        <v>15</v>
      </c>
      <c r="BF668" s="309">
        <v>15</v>
      </c>
      <c r="BG668" s="309">
        <v>11</v>
      </c>
      <c r="BH668" s="379">
        <f t="shared" si="50"/>
        <v>4.0557983399999997E-2</v>
      </c>
      <c r="BI668" s="303">
        <v>57</v>
      </c>
      <c r="BJ668" s="309" t="s">
        <v>3532</v>
      </c>
      <c r="BK668" s="80" t="s">
        <v>4050</v>
      </c>
      <c r="BL668" s="309" t="s">
        <v>3109</v>
      </c>
      <c r="BM668" s="309" t="s">
        <v>4061</v>
      </c>
      <c r="BN668" s="309" t="s">
        <v>4057</v>
      </c>
      <c r="BO668" s="309" t="s">
        <v>4058</v>
      </c>
      <c r="BP668" s="309" t="s">
        <v>4062</v>
      </c>
      <c r="BQ668" s="309"/>
      <c r="BR668" s="309"/>
      <c r="BS668" s="309"/>
      <c r="BT668" s="309"/>
      <c r="BU668" s="309"/>
      <c r="BV668" s="309" t="s">
        <v>3990</v>
      </c>
      <c r="BW668" s="309" t="s">
        <v>3989</v>
      </c>
      <c r="BX668" s="309" t="s">
        <v>3992</v>
      </c>
      <c r="BY668" s="309" t="s">
        <v>3991</v>
      </c>
      <c r="BZ668" s="324" t="str">
        <f t="shared" si="51"/>
        <v>DISCONTINUED - GZ804 Casino, 14x10, 5+5/0mm Offset, 4x110, 84mm Centerbore, Matte Black</v>
      </c>
      <c r="CA668" s="324" t="s">
        <v>3878</v>
      </c>
      <c r="CB668" s="324" t="s">
        <v>3879</v>
      </c>
      <c r="CC668" s="313" t="str">
        <f t="shared" si="49"/>
        <v>GMZ (8XX)</v>
      </c>
    </row>
    <row r="669" spans="1:81" s="301" customFormat="1" ht="15.75" customHeight="1">
      <c r="A669" s="22">
        <f t="shared" si="48"/>
        <v>666</v>
      </c>
      <c r="B669" s="99" t="s">
        <v>3051</v>
      </c>
      <c r="C669" s="29" t="s">
        <v>3035</v>
      </c>
      <c r="D669" s="303" t="s">
        <v>3037</v>
      </c>
      <c r="E669" s="304" t="s">
        <v>5378</v>
      </c>
      <c r="F669" s="304" t="s">
        <v>1129</v>
      </c>
      <c r="G669" s="304"/>
      <c r="H669" s="363" t="s">
        <v>3057</v>
      </c>
      <c r="I669" s="336">
        <v>43518</v>
      </c>
      <c r="J669" s="302">
        <v>44480</v>
      </c>
      <c r="K669" s="293" t="s">
        <v>1274</v>
      </c>
      <c r="L669" s="305">
        <v>259.58</v>
      </c>
      <c r="M669" s="295"/>
      <c r="N669" s="295"/>
      <c r="O669" s="303">
        <v>15</v>
      </c>
      <c r="P669" s="8">
        <v>7</v>
      </c>
      <c r="Q669" s="29" t="s">
        <v>1745</v>
      </c>
      <c r="R669" s="303">
        <v>4</v>
      </c>
      <c r="S669" s="303">
        <v>136</v>
      </c>
      <c r="T669" s="306">
        <v>10</v>
      </c>
      <c r="U669" s="331">
        <v>4.25</v>
      </c>
      <c r="V669" s="303" t="s">
        <v>189</v>
      </c>
      <c r="W669" s="311">
        <v>110</v>
      </c>
      <c r="X669" s="307">
        <v>19.350000000000001</v>
      </c>
      <c r="Y669" s="306">
        <v>1400</v>
      </c>
      <c r="Z669" s="306" t="s">
        <v>2294</v>
      </c>
      <c r="AA669" s="306" t="s">
        <v>2987</v>
      </c>
      <c r="AB669" s="296" t="s">
        <v>5379</v>
      </c>
      <c r="AC669" s="308" t="s">
        <v>3045</v>
      </c>
      <c r="AD669" s="298">
        <f>IFERROR(VLOOKUP(AC669,ACCESSORIES!F:J,5,FALSE),"N/A")</f>
        <v>14.454000000000002</v>
      </c>
      <c r="AE669" s="308" t="s">
        <v>85</v>
      </c>
      <c r="AF669" s="309" t="s">
        <v>3047</v>
      </c>
      <c r="AG669" s="308" t="s">
        <v>85</v>
      </c>
      <c r="AH669" s="308" t="s">
        <v>85</v>
      </c>
      <c r="AI669" s="299" t="str">
        <f>IFERROR(VLOOKUP(AH669,ACCESSORIES!F:J,5,FALSE),"N/A")</f>
        <v>N/A</v>
      </c>
      <c r="AJ669" s="309" t="s">
        <v>266</v>
      </c>
      <c r="AK669" s="309" t="s">
        <v>85</v>
      </c>
      <c r="AL669" s="40" t="str">
        <f>IFERROR(VLOOKUP(AK669,ACCESSORIES!F:J,5,FALSE),"N/A")</f>
        <v>N/A</v>
      </c>
      <c r="AM669" s="309" t="s">
        <v>85</v>
      </c>
      <c r="AN669" s="309">
        <v>13</v>
      </c>
      <c r="AO669" s="309">
        <v>166</v>
      </c>
      <c r="AP669" s="309" t="s">
        <v>3123</v>
      </c>
      <c r="AQ669" s="309">
        <v>20</v>
      </c>
      <c r="AR669" s="309"/>
      <c r="AS669" s="309">
        <v>23</v>
      </c>
      <c r="AT669" s="309"/>
      <c r="AU669" s="309">
        <v>169</v>
      </c>
      <c r="AV669" s="309">
        <v>80</v>
      </c>
      <c r="AW669" s="309">
        <v>45</v>
      </c>
      <c r="AX669" s="81"/>
      <c r="AY669" s="309">
        <v>40</v>
      </c>
      <c r="AZ669" s="310" t="s">
        <v>3043</v>
      </c>
      <c r="BA669" s="98" t="str">
        <f>IFERROR(VLOOKUP(AZ669,ACCESSORIES!F:J,5,FALSE),"N/A")</f>
        <v>N/A</v>
      </c>
      <c r="BB669" s="99" t="s">
        <v>3041</v>
      </c>
      <c r="BC669" s="98" t="str">
        <f>IFERROR(VLOOKUP(BB669,ACCESSORIES!F:J,5,FALSE),"N/A")</f>
        <v>N/A</v>
      </c>
      <c r="BD669" s="310">
        <v>22.85</v>
      </c>
      <c r="BE669" s="309">
        <v>16</v>
      </c>
      <c r="BF669" s="309">
        <v>16</v>
      </c>
      <c r="BG669" s="309">
        <v>8</v>
      </c>
      <c r="BH669" s="379">
        <f t="shared" si="50"/>
        <v>3.3560707071999998E-2</v>
      </c>
      <c r="BI669" s="303">
        <v>53</v>
      </c>
      <c r="BJ669" s="309" t="s">
        <v>3532</v>
      </c>
      <c r="BK669" s="80" t="s">
        <v>4050</v>
      </c>
      <c r="BL669" s="309" t="s">
        <v>4063</v>
      </c>
      <c r="BM669" s="309" t="s">
        <v>4057</v>
      </c>
      <c r="BN669" s="309" t="s">
        <v>4065</v>
      </c>
      <c r="BO669" s="309"/>
      <c r="BP669" s="309"/>
      <c r="BQ669" s="309"/>
      <c r="BR669" s="309"/>
      <c r="BS669" s="309"/>
      <c r="BT669" s="309"/>
      <c r="BU669" s="309"/>
      <c r="BV669" s="309" t="s">
        <v>3970</v>
      </c>
      <c r="BW669" s="309" t="s">
        <v>3969</v>
      </c>
      <c r="BX669" s="309" t="s">
        <v>3972</v>
      </c>
      <c r="BY669" s="309" t="s">
        <v>3971</v>
      </c>
      <c r="BZ669" s="324" t="str">
        <f t="shared" si="51"/>
        <v>DISCONTINUED - GZ802 Gunslinger Beadlock, 15x7, 4+3/+10mm Offset, 4x136, 110mm Centerbore, Matte Black, w/ BH-H2020M</v>
      </c>
      <c r="CA669" s="324" t="s">
        <v>3878</v>
      </c>
      <c r="CB669" s="324" t="s">
        <v>3879</v>
      </c>
      <c r="CC669" s="313" t="str">
        <f t="shared" si="49"/>
        <v>GMZ (8XX)</v>
      </c>
    </row>
    <row r="670" spans="1:81" s="301" customFormat="1" ht="15.75" customHeight="1">
      <c r="A670" s="22">
        <f t="shared" si="48"/>
        <v>667</v>
      </c>
      <c r="B670" s="99" t="s">
        <v>3051</v>
      </c>
      <c r="C670" s="29" t="s">
        <v>3035</v>
      </c>
      <c r="D670" s="303" t="s">
        <v>3037</v>
      </c>
      <c r="E670" s="304" t="s">
        <v>5380</v>
      </c>
      <c r="F670" s="304" t="s">
        <v>1129</v>
      </c>
      <c r="G670" s="304"/>
      <c r="H670" s="363" t="s">
        <v>3055</v>
      </c>
      <c r="I670" s="336">
        <v>43518</v>
      </c>
      <c r="J670" s="302">
        <v>44480</v>
      </c>
      <c r="K670" s="293" t="s">
        <v>1274</v>
      </c>
      <c r="L670" s="305">
        <v>259.58</v>
      </c>
      <c r="M670" s="295"/>
      <c r="N670" s="295"/>
      <c r="O670" s="303">
        <v>15</v>
      </c>
      <c r="P670" s="8">
        <v>7</v>
      </c>
      <c r="Q670" s="29" t="s">
        <v>1746</v>
      </c>
      <c r="R670" s="303">
        <v>4</v>
      </c>
      <c r="S670" s="303">
        <v>156</v>
      </c>
      <c r="T670" s="306">
        <v>10</v>
      </c>
      <c r="U670" s="331">
        <v>4.25</v>
      </c>
      <c r="V670" s="303" t="s">
        <v>189</v>
      </c>
      <c r="W670" s="311">
        <v>131.30000000000001</v>
      </c>
      <c r="X670" s="307">
        <v>19</v>
      </c>
      <c r="Y670" s="306">
        <v>1400</v>
      </c>
      <c r="Z670" s="306" t="s">
        <v>2294</v>
      </c>
      <c r="AA670" s="306" t="s">
        <v>2987</v>
      </c>
      <c r="AB670" s="296" t="s">
        <v>5381</v>
      </c>
      <c r="AC670" s="308" t="s">
        <v>3045</v>
      </c>
      <c r="AD670" s="298">
        <f>IFERROR(VLOOKUP(AC670,ACCESSORIES!F:J,5,FALSE),"N/A")</f>
        <v>14.454000000000002</v>
      </c>
      <c r="AE670" s="308" t="s">
        <v>85</v>
      </c>
      <c r="AF670" s="309" t="s">
        <v>3047</v>
      </c>
      <c r="AG670" s="308" t="s">
        <v>85</v>
      </c>
      <c r="AH670" s="308" t="s">
        <v>85</v>
      </c>
      <c r="AI670" s="299" t="str">
        <f>IFERROR(VLOOKUP(AH670,ACCESSORIES!F:J,5,FALSE),"N/A")</f>
        <v>N/A</v>
      </c>
      <c r="AJ670" s="309" t="s">
        <v>266</v>
      </c>
      <c r="AK670" s="309" t="s">
        <v>85</v>
      </c>
      <c r="AL670" s="40" t="str">
        <f>IFERROR(VLOOKUP(AK670,ACCESSORIES!F:J,5,FALSE),"N/A")</f>
        <v>N/A</v>
      </c>
      <c r="AM670" s="309" t="s">
        <v>85</v>
      </c>
      <c r="AN670" s="309">
        <v>13</v>
      </c>
      <c r="AO670" s="309">
        <v>180</v>
      </c>
      <c r="AP670" s="309" t="s">
        <v>3123</v>
      </c>
      <c r="AQ670" s="309">
        <v>20</v>
      </c>
      <c r="AR670" s="309"/>
      <c r="AS670" s="309">
        <v>23</v>
      </c>
      <c r="AT670" s="309"/>
      <c r="AU670" s="309">
        <v>169</v>
      </c>
      <c r="AV670" s="309">
        <v>80</v>
      </c>
      <c r="AW670" s="309">
        <v>45</v>
      </c>
      <c r="AX670" s="81"/>
      <c r="AY670" s="309">
        <v>40</v>
      </c>
      <c r="AZ670" s="310" t="s">
        <v>3043</v>
      </c>
      <c r="BA670" s="98" t="str">
        <f>IFERROR(VLOOKUP(AZ670,ACCESSORIES!F:J,5,FALSE),"N/A")</f>
        <v>N/A</v>
      </c>
      <c r="BB670" s="99" t="s">
        <v>3041</v>
      </c>
      <c r="BC670" s="98" t="str">
        <f>IFERROR(VLOOKUP(BB670,ACCESSORIES!F:J,5,FALSE),"N/A")</f>
        <v>N/A</v>
      </c>
      <c r="BD670" s="310">
        <v>22.5</v>
      </c>
      <c r="BE670" s="309">
        <v>16</v>
      </c>
      <c r="BF670" s="309">
        <v>16</v>
      </c>
      <c r="BG670" s="309">
        <v>8</v>
      </c>
      <c r="BH670" s="379">
        <f t="shared" si="50"/>
        <v>3.3560707071999998E-2</v>
      </c>
      <c r="BI670" s="303">
        <v>53</v>
      </c>
      <c r="BJ670" s="309" t="s">
        <v>3532</v>
      </c>
      <c r="BK670" s="80" t="s">
        <v>4050</v>
      </c>
      <c r="BL670" s="309" t="s">
        <v>4063</v>
      </c>
      <c r="BM670" s="309" t="s">
        <v>4057</v>
      </c>
      <c r="BN670" s="309" t="s">
        <v>4065</v>
      </c>
      <c r="BO670" s="309"/>
      <c r="BP670" s="309"/>
      <c r="BQ670" s="309"/>
      <c r="BR670" s="309"/>
      <c r="BS670" s="309"/>
      <c r="BT670" s="309"/>
      <c r="BU670" s="309"/>
      <c r="BV670" s="309" t="s">
        <v>3970</v>
      </c>
      <c r="BW670" s="309" t="s">
        <v>3969</v>
      </c>
      <c r="BX670" s="309" t="s">
        <v>3972</v>
      </c>
      <c r="BY670" s="309" t="s">
        <v>3971</v>
      </c>
      <c r="BZ670" s="324" t="str">
        <f t="shared" si="51"/>
        <v>DISCONTINUED - GZ802 Gunslinger Beadlock, 15x7, 4+3/+10mm Offset, 4x156, 131.3mm Centerbore, Matte Black, w/ BH-H2020M</v>
      </c>
      <c r="CA670" s="324" t="s">
        <v>3878</v>
      </c>
      <c r="CB670" s="324" t="s">
        <v>3879</v>
      </c>
      <c r="CC670" s="313" t="str">
        <f t="shared" si="49"/>
        <v>GMZ (8XX)</v>
      </c>
    </row>
    <row r="671" spans="1:81" s="301" customFormat="1" ht="15.75" customHeight="1">
      <c r="A671" s="22">
        <f t="shared" si="48"/>
        <v>668</v>
      </c>
      <c r="B671" s="99" t="s">
        <v>3051</v>
      </c>
      <c r="C671" s="29" t="s">
        <v>3035</v>
      </c>
      <c r="D671" s="303" t="s">
        <v>3038</v>
      </c>
      <c r="E671" s="304" t="s">
        <v>5382</v>
      </c>
      <c r="F671" s="304" t="s">
        <v>1129</v>
      </c>
      <c r="G671" s="304"/>
      <c r="H671" s="363" t="s">
        <v>3064</v>
      </c>
      <c r="I671" s="336">
        <v>43518</v>
      </c>
      <c r="J671" s="302">
        <v>44480</v>
      </c>
      <c r="K671" s="293" t="s">
        <v>1274</v>
      </c>
      <c r="L671" s="305">
        <v>272</v>
      </c>
      <c r="M671" s="295"/>
      <c r="N671" s="295"/>
      <c r="O671" s="303">
        <v>15</v>
      </c>
      <c r="P671" s="8">
        <v>8</v>
      </c>
      <c r="Q671" s="29" t="s">
        <v>1745</v>
      </c>
      <c r="R671" s="303">
        <v>4</v>
      </c>
      <c r="S671" s="303">
        <v>136</v>
      </c>
      <c r="T671" s="306">
        <v>0</v>
      </c>
      <c r="U671" s="331">
        <v>4.4000000000000004</v>
      </c>
      <c r="V671" s="303" t="s">
        <v>193</v>
      </c>
      <c r="W671" s="311">
        <v>110</v>
      </c>
      <c r="X671" s="307">
        <v>20.7</v>
      </c>
      <c r="Y671" s="306">
        <v>1400</v>
      </c>
      <c r="Z671" s="306" t="s">
        <v>2294</v>
      </c>
      <c r="AA671" s="306" t="s">
        <v>2987</v>
      </c>
      <c r="AB671" s="296" t="s">
        <v>4992</v>
      </c>
      <c r="AC671" s="308" t="s">
        <v>3045</v>
      </c>
      <c r="AD671" s="298">
        <f>IFERROR(VLOOKUP(AC671,ACCESSORIES!F:J,5,FALSE),"N/A")</f>
        <v>14.454000000000002</v>
      </c>
      <c r="AE671" s="308" t="s">
        <v>85</v>
      </c>
      <c r="AF671" s="309" t="s">
        <v>3047</v>
      </c>
      <c r="AG671" s="308" t="s">
        <v>85</v>
      </c>
      <c r="AH671" s="308" t="s">
        <v>85</v>
      </c>
      <c r="AI671" s="299" t="str">
        <f>IFERROR(VLOOKUP(AH671,ACCESSORIES!F:J,5,FALSE),"N/A")</f>
        <v>N/A</v>
      </c>
      <c r="AJ671" s="309" t="s">
        <v>266</v>
      </c>
      <c r="AK671" s="309" t="s">
        <v>85</v>
      </c>
      <c r="AL671" s="40" t="str">
        <f>IFERROR(VLOOKUP(AK671,ACCESSORIES!F:J,5,FALSE),"N/A")</f>
        <v>N/A</v>
      </c>
      <c r="AM671" s="309" t="s">
        <v>85</v>
      </c>
      <c r="AN671" s="309">
        <v>13</v>
      </c>
      <c r="AO671" s="309">
        <v>170</v>
      </c>
      <c r="AP671" s="309">
        <v>11</v>
      </c>
      <c r="AQ671" s="309">
        <v>26</v>
      </c>
      <c r="AR671" s="309"/>
      <c r="AS671" s="309" t="s">
        <v>3123</v>
      </c>
      <c r="AT671" s="309"/>
      <c r="AU671" s="309">
        <v>166</v>
      </c>
      <c r="AV671" s="309">
        <v>80</v>
      </c>
      <c r="AW671" s="309">
        <v>61</v>
      </c>
      <c r="AX671" s="81"/>
      <c r="AY671" s="309">
        <v>50</v>
      </c>
      <c r="AZ671" s="310" t="s">
        <v>3043</v>
      </c>
      <c r="BA671" s="98" t="str">
        <f>IFERROR(VLOOKUP(AZ671,ACCESSORIES!F:J,5,FALSE),"N/A")</f>
        <v>N/A</v>
      </c>
      <c r="BB671" s="99" t="s">
        <v>3041</v>
      </c>
      <c r="BC671" s="98" t="str">
        <f>IFERROR(VLOOKUP(BB671,ACCESSORIES!F:J,5,FALSE),"N/A")</f>
        <v>N/A</v>
      </c>
      <c r="BD671" s="310">
        <v>24.2</v>
      </c>
      <c r="BE671" s="309">
        <v>16</v>
      </c>
      <c r="BF671" s="309">
        <v>16</v>
      </c>
      <c r="BG671" s="309">
        <v>9</v>
      </c>
      <c r="BH671" s="379">
        <f t="shared" si="50"/>
        <v>3.7755795456000003E-2</v>
      </c>
      <c r="BI671" s="303">
        <v>53</v>
      </c>
      <c r="BJ671" s="309" t="s">
        <v>3532</v>
      </c>
      <c r="BK671" s="80" t="s">
        <v>4050</v>
      </c>
      <c r="BL671" s="309" t="s">
        <v>3109</v>
      </c>
      <c r="BM671" s="309" t="s">
        <v>4063</v>
      </c>
      <c r="BN671" s="309" t="s">
        <v>4057</v>
      </c>
      <c r="BO671" s="309" t="s">
        <v>4058</v>
      </c>
      <c r="BP671" s="309" t="s">
        <v>4064</v>
      </c>
      <c r="BQ671" s="309"/>
      <c r="BR671" s="309"/>
      <c r="BS671" s="309"/>
      <c r="BT671" s="309"/>
      <c r="BU671" s="309"/>
      <c r="BV671" s="309" t="s">
        <v>3982</v>
      </c>
      <c r="BW671" s="309" t="s">
        <v>3981</v>
      </c>
      <c r="BX671" s="309" t="s">
        <v>3984</v>
      </c>
      <c r="BY671" s="309" t="s">
        <v>3983</v>
      </c>
      <c r="BZ671" s="324" t="str">
        <f t="shared" si="51"/>
        <v>DISCONTINUED - GZ803 Casino Beadlock, 15x8, 4+4/0mm Offset, 4x136, 110mm Centerbore, Matte Black, w/ BH-H2020M</v>
      </c>
      <c r="CA671" s="324" t="s">
        <v>3878</v>
      </c>
      <c r="CB671" s="324" t="s">
        <v>3879</v>
      </c>
      <c r="CC671" s="313" t="str">
        <f t="shared" si="49"/>
        <v>GMZ (8XX)</v>
      </c>
    </row>
    <row r="672" spans="1:81" s="301" customFormat="1" ht="15.75" customHeight="1">
      <c r="A672" s="22">
        <f t="shared" si="48"/>
        <v>669</v>
      </c>
      <c r="B672" s="99" t="s">
        <v>3051</v>
      </c>
      <c r="C672" s="29" t="s">
        <v>3035</v>
      </c>
      <c r="D672" s="303" t="s">
        <v>3038</v>
      </c>
      <c r="E672" s="304" t="s">
        <v>5383</v>
      </c>
      <c r="F672" s="304" t="s">
        <v>1129</v>
      </c>
      <c r="G672" s="304"/>
      <c r="H672" s="363" t="s">
        <v>3062</v>
      </c>
      <c r="I672" s="336">
        <v>43518</v>
      </c>
      <c r="J672" s="302">
        <v>44480</v>
      </c>
      <c r="K672" s="293" t="s">
        <v>1274</v>
      </c>
      <c r="L672" s="305">
        <v>272</v>
      </c>
      <c r="M672" s="295"/>
      <c r="N672" s="295"/>
      <c r="O672" s="303">
        <v>15</v>
      </c>
      <c r="P672" s="8">
        <v>8</v>
      </c>
      <c r="Q672" s="29" t="s">
        <v>1746</v>
      </c>
      <c r="R672" s="303">
        <v>4</v>
      </c>
      <c r="S672" s="303">
        <v>156</v>
      </c>
      <c r="T672" s="306">
        <v>0</v>
      </c>
      <c r="U672" s="331">
        <v>4.4000000000000004</v>
      </c>
      <c r="V672" s="303" t="s">
        <v>193</v>
      </c>
      <c r="W672" s="311">
        <v>131.30000000000001</v>
      </c>
      <c r="X672" s="307">
        <v>20.2</v>
      </c>
      <c r="Y672" s="306">
        <v>1400</v>
      </c>
      <c r="Z672" s="306" t="s">
        <v>2294</v>
      </c>
      <c r="AA672" s="306" t="s">
        <v>2987</v>
      </c>
      <c r="AB672" s="296" t="s">
        <v>4969</v>
      </c>
      <c r="AC672" s="308" t="s">
        <v>3045</v>
      </c>
      <c r="AD672" s="298">
        <f>IFERROR(VLOOKUP(AC672,ACCESSORIES!F:J,5,FALSE),"N/A")</f>
        <v>14.454000000000002</v>
      </c>
      <c r="AE672" s="308" t="s">
        <v>85</v>
      </c>
      <c r="AF672" s="309" t="s">
        <v>3047</v>
      </c>
      <c r="AG672" s="308" t="s">
        <v>85</v>
      </c>
      <c r="AH672" s="308" t="s">
        <v>85</v>
      </c>
      <c r="AI672" s="299" t="str">
        <f>IFERROR(VLOOKUP(AH672,ACCESSORIES!F:J,5,FALSE),"N/A")</f>
        <v>N/A</v>
      </c>
      <c r="AJ672" s="309" t="s">
        <v>266</v>
      </c>
      <c r="AK672" s="309" t="s">
        <v>85</v>
      </c>
      <c r="AL672" s="40" t="str">
        <f>IFERROR(VLOOKUP(AK672,ACCESSORIES!F:J,5,FALSE),"N/A")</f>
        <v>N/A</v>
      </c>
      <c r="AM672" s="309" t="s">
        <v>85</v>
      </c>
      <c r="AN672" s="309">
        <v>13</v>
      </c>
      <c r="AO672" s="309">
        <v>180</v>
      </c>
      <c r="AP672" s="309" t="s">
        <v>3123</v>
      </c>
      <c r="AQ672" s="309">
        <v>25</v>
      </c>
      <c r="AR672" s="309"/>
      <c r="AS672" s="309" t="s">
        <v>3123</v>
      </c>
      <c r="AT672" s="309"/>
      <c r="AU672" s="309">
        <v>166</v>
      </c>
      <c r="AV672" s="309">
        <v>80</v>
      </c>
      <c r="AW672" s="309">
        <v>61</v>
      </c>
      <c r="AX672" s="81"/>
      <c r="AY672" s="309">
        <v>50</v>
      </c>
      <c r="AZ672" s="310" t="s">
        <v>3043</v>
      </c>
      <c r="BA672" s="98" t="str">
        <f>IFERROR(VLOOKUP(AZ672,ACCESSORIES!F:J,5,FALSE),"N/A")</f>
        <v>N/A</v>
      </c>
      <c r="BB672" s="99" t="s">
        <v>3041</v>
      </c>
      <c r="BC672" s="98" t="str">
        <f>IFERROR(VLOOKUP(BB672,ACCESSORIES!F:J,5,FALSE),"N/A")</f>
        <v>N/A</v>
      </c>
      <c r="BD672" s="310">
        <v>23.7</v>
      </c>
      <c r="BE672" s="309">
        <v>16</v>
      </c>
      <c r="BF672" s="309">
        <v>16</v>
      </c>
      <c r="BG672" s="309">
        <v>9</v>
      </c>
      <c r="BH672" s="379">
        <f t="shared" si="50"/>
        <v>3.7755795456000003E-2</v>
      </c>
      <c r="BI672" s="303">
        <v>53</v>
      </c>
      <c r="BJ672" s="309" t="s">
        <v>3532</v>
      </c>
      <c r="BK672" s="80" t="s">
        <v>4050</v>
      </c>
      <c r="BL672" s="309" t="s">
        <v>3109</v>
      </c>
      <c r="BM672" s="309" t="s">
        <v>4063</v>
      </c>
      <c r="BN672" s="309" t="s">
        <v>4057</v>
      </c>
      <c r="BO672" s="309" t="s">
        <v>4058</v>
      </c>
      <c r="BP672" s="309" t="s">
        <v>4064</v>
      </c>
      <c r="BQ672" s="309"/>
      <c r="BR672" s="309"/>
      <c r="BS672" s="309"/>
      <c r="BT672" s="309"/>
      <c r="BU672" s="309"/>
      <c r="BV672" s="309" t="s">
        <v>3982</v>
      </c>
      <c r="BW672" s="309" t="s">
        <v>3981</v>
      </c>
      <c r="BX672" s="309" t="s">
        <v>3984</v>
      </c>
      <c r="BY672" s="309" t="s">
        <v>3983</v>
      </c>
      <c r="BZ672" s="324" t="str">
        <f t="shared" si="51"/>
        <v>DISCONTINUED - GZ803 Casino Beadlock, 15x8, 4+4/0mm Offset, 4x156, 131.3mm Centerbore, Matte Black, w/ BH-H2020M</v>
      </c>
      <c r="CA672" s="324" t="s">
        <v>3878</v>
      </c>
      <c r="CB672" s="324" t="s">
        <v>3879</v>
      </c>
      <c r="CC672" s="313" t="str">
        <f t="shared" si="49"/>
        <v>GMZ (8XX)</v>
      </c>
    </row>
    <row r="673" spans="1:81" s="301" customFormat="1" ht="15.75" customHeight="1">
      <c r="A673" s="22">
        <f t="shared" si="48"/>
        <v>670</v>
      </c>
      <c r="B673" s="99" t="s">
        <v>3051</v>
      </c>
      <c r="C673" s="29" t="s">
        <v>3035</v>
      </c>
      <c r="D673" s="303" t="s">
        <v>3038</v>
      </c>
      <c r="E673" s="304" t="s">
        <v>5384</v>
      </c>
      <c r="F673" s="304" t="s">
        <v>1129</v>
      </c>
      <c r="G673" s="304"/>
      <c r="H673" s="363" t="s">
        <v>3065</v>
      </c>
      <c r="I673" s="336">
        <v>43518</v>
      </c>
      <c r="J673" s="302">
        <v>44480</v>
      </c>
      <c r="K673" s="293" t="s">
        <v>1274</v>
      </c>
      <c r="L673" s="305">
        <v>284.42</v>
      </c>
      <c r="M673" s="295"/>
      <c r="N673" s="295"/>
      <c r="O673" s="303">
        <v>15</v>
      </c>
      <c r="P673" s="8">
        <v>10</v>
      </c>
      <c r="Q673" s="29" t="s">
        <v>1745</v>
      </c>
      <c r="R673" s="303">
        <v>4</v>
      </c>
      <c r="S673" s="303">
        <v>136</v>
      </c>
      <c r="T673" s="306">
        <v>0</v>
      </c>
      <c r="U673" s="331">
        <v>5.4</v>
      </c>
      <c r="V673" s="303" t="s">
        <v>201</v>
      </c>
      <c r="W673" s="311">
        <v>110</v>
      </c>
      <c r="X673" s="307">
        <v>21.5</v>
      </c>
      <c r="Y673" s="306">
        <v>1400</v>
      </c>
      <c r="Z673" s="306" t="s">
        <v>2294</v>
      </c>
      <c r="AA673" s="306" t="s">
        <v>2987</v>
      </c>
      <c r="AB673" s="296" t="s">
        <v>4971</v>
      </c>
      <c r="AC673" s="308" t="s">
        <v>3045</v>
      </c>
      <c r="AD673" s="298">
        <f>IFERROR(VLOOKUP(AC673,ACCESSORIES!F:J,5,FALSE),"N/A")</f>
        <v>14.454000000000002</v>
      </c>
      <c r="AE673" s="308" t="s">
        <v>85</v>
      </c>
      <c r="AF673" s="309" t="s">
        <v>3047</v>
      </c>
      <c r="AG673" s="308" t="s">
        <v>85</v>
      </c>
      <c r="AH673" s="308" t="s">
        <v>85</v>
      </c>
      <c r="AI673" s="299" t="str">
        <f>IFERROR(VLOOKUP(AH673,ACCESSORIES!F:J,5,FALSE),"N/A")</f>
        <v>N/A</v>
      </c>
      <c r="AJ673" s="309" t="s">
        <v>266</v>
      </c>
      <c r="AK673" s="309" t="s">
        <v>85</v>
      </c>
      <c r="AL673" s="40" t="str">
        <f>IFERROR(VLOOKUP(AK673,ACCESSORIES!F:J,5,FALSE),"N/A")</f>
        <v>N/A</v>
      </c>
      <c r="AM673" s="309" t="s">
        <v>85</v>
      </c>
      <c r="AN673" s="309">
        <v>13</v>
      </c>
      <c r="AO673" s="309">
        <v>170</v>
      </c>
      <c r="AP673" s="309">
        <v>11</v>
      </c>
      <c r="AQ673" s="309">
        <v>25</v>
      </c>
      <c r="AR673" s="309"/>
      <c r="AS673" s="309" t="s">
        <v>3123</v>
      </c>
      <c r="AT673" s="309"/>
      <c r="AU673" s="309">
        <v>166</v>
      </c>
      <c r="AV673" s="309">
        <v>80</v>
      </c>
      <c r="AW673" s="309">
        <v>61</v>
      </c>
      <c r="AX673" s="81"/>
      <c r="AY673" s="309">
        <v>80</v>
      </c>
      <c r="AZ673" s="310" t="s">
        <v>3043</v>
      </c>
      <c r="BA673" s="98" t="str">
        <f>IFERROR(VLOOKUP(AZ673,ACCESSORIES!F:J,5,FALSE),"N/A")</f>
        <v>N/A</v>
      </c>
      <c r="BB673" s="99" t="s">
        <v>3041</v>
      </c>
      <c r="BC673" s="98" t="str">
        <f>IFERROR(VLOOKUP(BB673,ACCESSORIES!F:J,5,FALSE),"N/A")</f>
        <v>N/A</v>
      </c>
      <c r="BD673" s="310">
        <v>25</v>
      </c>
      <c r="BE673" s="309">
        <v>16</v>
      </c>
      <c r="BF673" s="309">
        <v>16</v>
      </c>
      <c r="BG673" s="309">
        <v>11</v>
      </c>
      <c r="BH673" s="379">
        <f t="shared" si="50"/>
        <v>4.6145972223999993E-2</v>
      </c>
      <c r="BI673" s="303">
        <v>53</v>
      </c>
      <c r="BJ673" s="309" t="s">
        <v>3532</v>
      </c>
      <c r="BK673" s="80" t="s">
        <v>4050</v>
      </c>
      <c r="BL673" s="309" t="s">
        <v>3109</v>
      </c>
      <c r="BM673" s="309" t="s">
        <v>4063</v>
      </c>
      <c r="BN673" s="309" t="s">
        <v>4057</v>
      </c>
      <c r="BO673" s="309" t="s">
        <v>4058</v>
      </c>
      <c r="BP673" s="309" t="s">
        <v>4064</v>
      </c>
      <c r="BQ673" s="309"/>
      <c r="BR673" s="309"/>
      <c r="BS673" s="309"/>
      <c r="BT673" s="309"/>
      <c r="BU673" s="309"/>
      <c r="BV673" s="309" t="s">
        <v>3982</v>
      </c>
      <c r="BW673" s="309" t="s">
        <v>3981</v>
      </c>
      <c r="BX673" s="309" t="s">
        <v>3984</v>
      </c>
      <c r="BY673" s="309" t="s">
        <v>3983</v>
      </c>
      <c r="BZ673" s="324" t="str">
        <f t="shared" si="51"/>
        <v>DISCONTINUED - GZ803 Casino Beadlock, 15x10, 5+5/0mm Offset, 4x136, 110mm Centerbore, Matte Black, w/ BH-H2020M</v>
      </c>
      <c r="CA673" s="324" t="s">
        <v>3878</v>
      </c>
      <c r="CB673" s="324" t="s">
        <v>3879</v>
      </c>
      <c r="CC673" s="313" t="str">
        <f t="shared" si="49"/>
        <v>GMZ (8XX)</v>
      </c>
    </row>
    <row r="674" spans="1:81" s="301" customFormat="1" ht="15.75" customHeight="1">
      <c r="A674" s="22">
        <f t="shared" si="48"/>
        <v>671</v>
      </c>
      <c r="B674" s="99" t="s">
        <v>3051</v>
      </c>
      <c r="C674" s="29" t="s">
        <v>3035</v>
      </c>
      <c r="D674" s="303" t="s">
        <v>3038</v>
      </c>
      <c r="E674" s="304" t="s">
        <v>5385</v>
      </c>
      <c r="F674" s="304" t="s">
        <v>1129</v>
      </c>
      <c r="G674" s="304"/>
      <c r="H674" s="363" t="s">
        <v>3063</v>
      </c>
      <c r="I674" s="336">
        <v>43518</v>
      </c>
      <c r="J674" s="302">
        <v>44480</v>
      </c>
      <c r="K674" s="293" t="s">
        <v>1274</v>
      </c>
      <c r="L674" s="305">
        <v>284.42</v>
      </c>
      <c r="M674" s="295"/>
      <c r="N674" s="295"/>
      <c r="O674" s="303">
        <v>15</v>
      </c>
      <c r="P674" s="8">
        <v>10</v>
      </c>
      <c r="Q674" s="29" t="s">
        <v>1746</v>
      </c>
      <c r="R674" s="303">
        <v>4</v>
      </c>
      <c r="S674" s="303">
        <v>156</v>
      </c>
      <c r="T674" s="306">
        <v>0</v>
      </c>
      <c r="U674" s="331">
        <v>5.4</v>
      </c>
      <c r="V674" s="303" t="s">
        <v>201</v>
      </c>
      <c r="W674" s="311">
        <v>131.30000000000001</v>
      </c>
      <c r="X674" s="307">
        <v>21.1</v>
      </c>
      <c r="Y674" s="306">
        <v>1400</v>
      </c>
      <c r="Z674" s="306" t="s">
        <v>2294</v>
      </c>
      <c r="AA674" s="306" t="s">
        <v>2987</v>
      </c>
      <c r="AB674" s="296" t="s">
        <v>5336</v>
      </c>
      <c r="AC674" s="308" t="s">
        <v>3045</v>
      </c>
      <c r="AD674" s="298">
        <f>IFERROR(VLOOKUP(AC674,ACCESSORIES!F:J,5,FALSE),"N/A")</f>
        <v>14.454000000000002</v>
      </c>
      <c r="AE674" s="308" t="s">
        <v>85</v>
      </c>
      <c r="AF674" s="309" t="s">
        <v>3047</v>
      </c>
      <c r="AG674" s="308" t="s">
        <v>85</v>
      </c>
      <c r="AH674" s="308" t="s">
        <v>85</v>
      </c>
      <c r="AI674" s="299" t="str">
        <f>IFERROR(VLOOKUP(AH674,ACCESSORIES!F:J,5,FALSE),"N/A")</f>
        <v>N/A</v>
      </c>
      <c r="AJ674" s="309" t="s">
        <v>266</v>
      </c>
      <c r="AK674" s="309" t="s">
        <v>85</v>
      </c>
      <c r="AL674" s="40" t="str">
        <f>IFERROR(VLOOKUP(AK674,ACCESSORIES!F:J,5,FALSE),"N/A")</f>
        <v>N/A</v>
      </c>
      <c r="AM674" s="309" t="s">
        <v>85</v>
      </c>
      <c r="AN674" s="309">
        <v>13</v>
      </c>
      <c r="AO674" s="309">
        <v>180</v>
      </c>
      <c r="AP674" s="309" t="s">
        <v>3123</v>
      </c>
      <c r="AQ674" s="309">
        <v>21</v>
      </c>
      <c r="AR674" s="309"/>
      <c r="AS674" s="309" t="s">
        <v>3123</v>
      </c>
      <c r="AT674" s="309"/>
      <c r="AU674" s="309">
        <v>166</v>
      </c>
      <c r="AV674" s="309">
        <v>80</v>
      </c>
      <c r="AW674" s="309">
        <v>61</v>
      </c>
      <c r="AX674" s="81"/>
      <c r="AY674" s="309">
        <v>80</v>
      </c>
      <c r="AZ674" s="310" t="s">
        <v>3043</v>
      </c>
      <c r="BA674" s="98" t="str">
        <f>IFERROR(VLOOKUP(AZ674,ACCESSORIES!F:J,5,FALSE),"N/A")</f>
        <v>N/A</v>
      </c>
      <c r="BB674" s="99" t="s">
        <v>3041</v>
      </c>
      <c r="BC674" s="98" t="str">
        <f>IFERROR(VLOOKUP(BB674,ACCESSORIES!F:J,5,FALSE),"N/A")</f>
        <v>N/A</v>
      </c>
      <c r="BD674" s="310">
        <v>24.6</v>
      </c>
      <c r="BE674" s="309">
        <v>16</v>
      </c>
      <c r="BF674" s="309">
        <v>16</v>
      </c>
      <c r="BG674" s="309">
        <v>11</v>
      </c>
      <c r="BH674" s="379">
        <f t="shared" si="50"/>
        <v>4.6145972223999993E-2</v>
      </c>
      <c r="BI674" s="303">
        <v>53</v>
      </c>
      <c r="BJ674" s="309" t="s">
        <v>3532</v>
      </c>
      <c r="BK674" s="80" t="s">
        <v>4050</v>
      </c>
      <c r="BL674" s="309" t="s">
        <v>3109</v>
      </c>
      <c r="BM674" s="309" t="s">
        <v>4063</v>
      </c>
      <c r="BN674" s="309" t="s">
        <v>4057</v>
      </c>
      <c r="BO674" s="309" t="s">
        <v>4058</v>
      </c>
      <c r="BP674" s="309" t="s">
        <v>4064</v>
      </c>
      <c r="BQ674" s="309"/>
      <c r="BR674" s="309"/>
      <c r="BS674" s="309"/>
      <c r="BT674" s="309"/>
      <c r="BU674" s="309"/>
      <c r="BV674" s="309" t="s">
        <v>3982</v>
      </c>
      <c r="BW674" s="309" t="s">
        <v>3981</v>
      </c>
      <c r="BX674" s="309" t="s">
        <v>3984</v>
      </c>
      <c r="BY674" s="309" t="s">
        <v>3983</v>
      </c>
      <c r="BZ674" s="324" t="str">
        <f t="shared" si="51"/>
        <v>DISCONTINUED - GZ803 Casino Beadlock, 15x10, 5+5/0mm Offset, 4x156, 131.3mm Centerbore, Matte Black, w/ BH-H2020M</v>
      </c>
      <c r="CA674" s="324" t="s">
        <v>3878</v>
      </c>
      <c r="CB674" s="324" t="s">
        <v>3879</v>
      </c>
      <c r="CC674" s="313" t="str">
        <f t="shared" si="49"/>
        <v>GMZ (8XX)</v>
      </c>
    </row>
    <row r="675" spans="1:81" s="301" customFormat="1" ht="15.75" customHeight="1">
      <c r="A675" s="22">
        <f t="shared" si="48"/>
        <v>672</v>
      </c>
      <c r="B675" s="99" t="s">
        <v>3051</v>
      </c>
      <c r="C675" s="29" t="s">
        <v>3035</v>
      </c>
      <c r="D675" s="303" t="s">
        <v>3036</v>
      </c>
      <c r="E675" s="304" t="s">
        <v>5386</v>
      </c>
      <c r="F675" s="304" t="s">
        <v>1129</v>
      </c>
      <c r="G675" s="304"/>
      <c r="H675" s="363" t="s">
        <v>3052</v>
      </c>
      <c r="I675" s="336">
        <v>43518</v>
      </c>
      <c r="J675" s="302">
        <v>44480</v>
      </c>
      <c r="K675" s="293" t="s">
        <v>1274</v>
      </c>
      <c r="L675" s="305">
        <v>209.9</v>
      </c>
      <c r="M675" s="295"/>
      <c r="N675" s="295"/>
      <c r="O675" s="303">
        <v>14</v>
      </c>
      <c r="P675" s="8">
        <v>7</v>
      </c>
      <c r="Q675" s="29" t="s">
        <v>1745</v>
      </c>
      <c r="R675" s="303">
        <v>4</v>
      </c>
      <c r="S675" s="303">
        <v>136</v>
      </c>
      <c r="T675" s="306">
        <v>10</v>
      </c>
      <c r="U675" s="331">
        <v>4</v>
      </c>
      <c r="V675" s="303" t="s">
        <v>189</v>
      </c>
      <c r="W675" s="311">
        <v>110</v>
      </c>
      <c r="X675" s="307">
        <v>17</v>
      </c>
      <c r="Y675" s="306">
        <v>1200</v>
      </c>
      <c r="Z675" s="306" t="s">
        <v>2294</v>
      </c>
      <c r="AA675" s="306" t="s">
        <v>2987</v>
      </c>
      <c r="AB675" s="296" t="s">
        <v>4990</v>
      </c>
      <c r="AC675" s="308" t="s">
        <v>3045</v>
      </c>
      <c r="AD675" s="298">
        <f>IFERROR(VLOOKUP(AC675,ACCESSORIES!F:J,5,FALSE),"N/A")</f>
        <v>14.454000000000002</v>
      </c>
      <c r="AE675" s="308" t="s">
        <v>85</v>
      </c>
      <c r="AF675" s="309" t="s">
        <v>3047</v>
      </c>
      <c r="AG675" s="308" t="s">
        <v>85</v>
      </c>
      <c r="AH675" s="308" t="s">
        <v>85</v>
      </c>
      <c r="AI675" s="299" t="str">
        <f>IFERROR(VLOOKUP(AH675,ACCESSORIES!F:J,5,FALSE),"N/A")</f>
        <v>N/A</v>
      </c>
      <c r="AJ675" s="309" t="s">
        <v>266</v>
      </c>
      <c r="AK675" s="309" t="s">
        <v>85</v>
      </c>
      <c r="AL675" s="40" t="str">
        <f>IFERROR(VLOOKUP(AK675,ACCESSORIES!F:J,5,FALSE),"N/A")</f>
        <v>N/A</v>
      </c>
      <c r="AM675" s="309" t="s">
        <v>85</v>
      </c>
      <c r="AN675" s="309">
        <v>14.5</v>
      </c>
      <c r="AO675" s="309">
        <v>170</v>
      </c>
      <c r="AP675" s="309">
        <v>27</v>
      </c>
      <c r="AQ675" s="309">
        <v>35</v>
      </c>
      <c r="AR675" s="309"/>
      <c r="AS675" s="309" t="s">
        <v>3123</v>
      </c>
      <c r="AT675" s="309"/>
      <c r="AU675" s="309">
        <v>163</v>
      </c>
      <c r="AV675" s="309">
        <v>80</v>
      </c>
      <c r="AW675" s="309">
        <v>51</v>
      </c>
      <c r="AX675" s="81"/>
      <c r="AY675" s="309">
        <v>0</v>
      </c>
      <c r="AZ675" s="310" t="s">
        <v>3042</v>
      </c>
      <c r="BA675" s="98" t="str">
        <f>IFERROR(VLOOKUP(AZ675,ACCESSORIES!F:J,5,FALSE),"N/A")</f>
        <v>N/A</v>
      </c>
      <c r="BB675" s="99" t="s">
        <v>3041</v>
      </c>
      <c r="BC675" s="98" t="str">
        <f>IFERROR(VLOOKUP(BB675,ACCESSORIES!F:J,5,FALSE),"N/A")</f>
        <v>N/A</v>
      </c>
      <c r="BD675" s="310">
        <v>20.5</v>
      </c>
      <c r="BE675" s="309">
        <v>15</v>
      </c>
      <c r="BF675" s="309">
        <v>15</v>
      </c>
      <c r="BG675" s="309">
        <v>8</v>
      </c>
      <c r="BH675" s="379">
        <f t="shared" si="50"/>
        <v>2.9496715199999999E-2</v>
      </c>
      <c r="BI675" s="303">
        <v>57</v>
      </c>
      <c r="BJ675" s="309" t="s">
        <v>3532</v>
      </c>
      <c r="BK675" s="80" t="s">
        <v>4050</v>
      </c>
      <c r="BL675" s="309" t="s">
        <v>4057</v>
      </c>
      <c r="BM675" s="309" t="s">
        <v>4063</v>
      </c>
      <c r="BN675" s="309" t="s">
        <v>4058</v>
      </c>
      <c r="BO675" s="309" t="s">
        <v>4053</v>
      </c>
      <c r="BP675" s="309"/>
      <c r="BQ675" s="309"/>
      <c r="BR675" s="309"/>
      <c r="BS675" s="309"/>
      <c r="BT675" s="309"/>
      <c r="BU675" s="309"/>
      <c r="BV675" s="309" t="s">
        <v>3966</v>
      </c>
      <c r="BW675" s="309" t="s">
        <v>3965</v>
      </c>
      <c r="BX675" s="309" t="s">
        <v>3964</v>
      </c>
      <c r="BY675" s="309" t="s">
        <v>3963</v>
      </c>
      <c r="BZ675" s="324" t="str">
        <f t="shared" si="51"/>
        <v>DISCONTINUED - GZ801 LiteLoc, 14x7, 4+3/+10mm Offset, 4x136, 110mm Centerbore, Matte Black, w/ BH-H2020M</v>
      </c>
      <c r="CA675" s="324" t="s">
        <v>3878</v>
      </c>
      <c r="CB675" s="324" t="s">
        <v>3879</v>
      </c>
      <c r="CC675" s="313" t="str">
        <f t="shared" si="49"/>
        <v>GMZ (8XX)</v>
      </c>
    </row>
    <row r="676" spans="1:81" s="301" customFormat="1" ht="15.75" customHeight="1">
      <c r="A676" s="22">
        <f t="shared" si="48"/>
        <v>673</v>
      </c>
      <c r="B676" s="99" t="s">
        <v>3051</v>
      </c>
      <c r="C676" s="29" t="s">
        <v>3035</v>
      </c>
      <c r="D676" s="303" t="s">
        <v>3036</v>
      </c>
      <c r="E676" s="304" t="s">
        <v>5387</v>
      </c>
      <c r="F676" s="304" t="s">
        <v>1129</v>
      </c>
      <c r="G676" s="304"/>
      <c r="H676" s="363" t="s">
        <v>3053</v>
      </c>
      <c r="I676" s="336">
        <v>43518</v>
      </c>
      <c r="J676" s="302">
        <v>44480</v>
      </c>
      <c r="K676" s="293" t="s">
        <v>1274</v>
      </c>
      <c r="L676" s="305">
        <v>209.9</v>
      </c>
      <c r="M676" s="295"/>
      <c r="N676" s="295"/>
      <c r="O676" s="303">
        <v>14</v>
      </c>
      <c r="P676" s="8">
        <v>7</v>
      </c>
      <c r="Q676" s="29" t="s">
        <v>1746</v>
      </c>
      <c r="R676" s="303">
        <v>4</v>
      </c>
      <c r="S676" s="303">
        <v>156</v>
      </c>
      <c r="T676" s="306">
        <v>10</v>
      </c>
      <c r="U676" s="331">
        <v>4</v>
      </c>
      <c r="V676" s="303" t="s">
        <v>189</v>
      </c>
      <c r="W676" s="311">
        <v>131.30000000000001</v>
      </c>
      <c r="X676" s="307">
        <v>16.5</v>
      </c>
      <c r="Y676" s="306">
        <v>1200</v>
      </c>
      <c r="Z676" s="306" t="s">
        <v>2294</v>
      </c>
      <c r="AA676" s="306" t="s">
        <v>2987</v>
      </c>
      <c r="AB676" s="296" t="s">
        <v>5388</v>
      </c>
      <c r="AC676" s="308" t="s">
        <v>3045</v>
      </c>
      <c r="AD676" s="298">
        <f>IFERROR(VLOOKUP(AC676,ACCESSORIES!F:J,5,FALSE),"N/A")</f>
        <v>14.454000000000002</v>
      </c>
      <c r="AE676" s="308" t="s">
        <v>85</v>
      </c>
      <c r="AF676" s="309" t="s">
        <v>3047</v>
      </c>
      <c r="AG676" s="308" t="s">
        <v>85</v>
      </c>
      <c r="AH676" s="308" t="s">
        <v>85</v>
      </c>
      <c r="AI676" s="299" t="str">
        <f>IFERROR(VLOOKUP(AH676,ACCESSORIES!F:J,5,FALSE),"N/A")</f>
        <v>N/A</v>
      </c>
      <c r="AJ676" s="309" t="s">
        <v>266</v>
      </c>
      <c r="AK676" s="309" t="s">
        <v>85</v>
      </c>
      <c r="AL676" s="40" t="str">
        <f>IFERROR(VLOOKUP(AK676,ACCESSORIES!F:J,5,FALSE),"N/A")</f>
        <v>N/A</v>
      </c>
      <c r="AM676" s="309" t="s">
        <v>85</v>
      </c>
      <c r="AN676" s="309">
        <v>14.5</v>
      </c>
      <c r="AO676" s="309">
        <v>180</v>
      </c>
      <c r="AP676" s="309" t="s">
        <v>3123</v>
      </c>
      <c r="AQ676" s="309">
        <v>34</v>
      </c>
      <c r="AR676" s="309"/>
      <c r="AS676" s="309" t="s">
        <v>3123</v>
      </c>
      <c r="AT676" s="309"/>
      <c r="AU676" s="309">
        <v>163</v>
      </c>
      <c r="AV676" s="309">
        <v>80</v>
      </c>
      <c r="AW676" s="309">
        <v>51</v>
      </c>
      <c r="AX676" s="81"/>
      <c r="AY676" s="309">
        <v>0</v>
      </c>
      <c r="AZ676" s="310" t="s">
        <v>3042</v>
      </c>
      <c r="BA676" s="98" t="str">
        <f>IFERROR(VLOOKUP(AZ676,ACCESSORIES!F:J,5,FALSE),"N/A")</f>
        <v>N/A</v>
      </c>
      <c r="BB676" s="99" t="s">
        <v>3041</v>
      </c>
      <c r="BC676" s="98" t="str">
        <f>IFERROR(VLOOKUP(BB676,ACCESSORIES!F:J,5,FALSE),"N/A")</f>
        <v>N/A</v>
      </c>
      <c r="BD676" s="310">
        <v>20</v>
      </c>
      <c r="BE676" s="309">
        <v>15</v>
      </c>
      <c r="BF676" s="309">
        <v>15</v>
      </c>
      <c r="BG676" s="309">
        <v>8</v>
      </c>
      <c r="BH676" s="379">
        <f t="shared" si="50"/>
        <v>2.9496715199999999E-2</v>
      </c>
      <c r="BI676" s="303">
        <v>57</v>
      </c>
      <c r="BJ676" s="309" t="s">
        <v>3532</v>
      </c>
      <c r="BK676" s="80" t="s">
        <v>4050</v>
      </c>
      <c r="BL676" s="309" t="s">
        <v>4057</v>
      </c>
      <c r="BM676" s="309" t="s">
        <v>4063</v>
      </c>
      <c r="BN676" s="309" t="s">
        <v>4058</v>
      </c>
      <c r="BO676" s="309" t="s">
        <v>4053</v>
      </c>
      <c r="BP676" s="309"/>
      <c r="BQ676" s="309"/>
      <c r="BR676" s="309"/>
      <c r="BS676" s="309"/>
      <c r="BT676" s="309"/>
      <c r="BU676" s="309"/>
      <c r="BV676" s="309" t="s">
        <v>3966</v>
      </c>
      <c r="BW676" s="309" t="s">
        <v>3965</v>
      </c>
      <c r="BX676" s="309" t="s">
        <v>3964</v>
      </c>
      <c r="BY676" s="309" t="s">
        <v>3963</v>
      </c>
      <c r="BZ676" s="324" t="str">
        <f t="shared" si="51"/>
        <v>DISCONTINUED - GZ801 LiteLoc, 14x7, 4+3/+10mm Offset, 4x156, 131.3mm Centerbore, Matte Black, w/ BH-H2020M</v>
      </c>
      <c r="CA676" s="324" t="s">
        <v>3878</v>
      </c>
      <c r="CB676" s="324" t="s">
        <v>3879</v>
      </c>
      <c r="CC676" s="313" t="str">
        <f t="shared" si="49"/>
        <v>GMZ (8XX)</v>
      </c>
    </row>
    <row r="677" spans="1:81" s="301" customFormat="1" ht="15.75" customHeight="1">
      <c r="A677" s="22">
        <f t="shared" si="48"/>
        <v>674</v>
      </c>
      <c r="B677" s="99" t="s">
        <v>3051</v>
      </c>
      <c r="C677" s="29" t="s">
        <v>3035</v>
      </c>
      <c r="D677" s="303" t="s">
        <v>3036</v>
      </c>
      <c r="E677" s="304" t="s">
        <v>5389</v>
      </c>
      <c r="F677" s="304" t="s">
        <v>1129</v>
      </c>
      <c r="G677" s="304"/>
      <c r="H677" s="363" t="s">
        <v>3126</v>
      </c>
      <c r="I677" s="336">
        <v>43542</v>
      </c>
      <c r="J677" s="302">
        <v>44480</v>
      </c>
      <c r="K677" s="293" t="s">
        <v>1274</v>
      </c>
      <c r="L677" s="305">
        <v>209.9</v>
      </c>
      <c r="M677" s="295"/>
      <c r="N677" s="295"/>
      <c r="O677" s="303">
        <v>14</v>
      </c>
      <c r="P677" s="8">
        <v>7</v>
      </c>
      <c r="Q677" s="29" t="s">
        <v>1746</v>
      </c>
      <c r="R677" s="303">
        <v>4</v>
      </c>
      <c r="S677" s="303">
        <v>156</v>
      </c>
      <c r="T677" s="306">
        <v>10</v>
      </c>
      <c r="U677" s="331">
        <v>4</v>
      </c>
      <c r="V677" s="303" t="s">
        <v>189</v>
      </c>
      <c r="W677" s="311">
        <v>131.30000000000001</v>
      </c>
      <c r="X677" s="307">
        <v>16.2</v>
      </c>
      <c r="Y677" s="306">
        <v>1200</v>
      </c>
      <c r="Z677" s="306" t="s">
        <v>5458</v>
      </c>
      <c r="AA677" s="306" t="s">
        <v>2992</v>
      </c>
      <c r="AB677" s="296" t="s">
        <v>5388</v>
      </c>
      <c r="AC677" s="308" t="s">
        <v>3045</v>
      </c>
      <c r="AD677" s="298">
        <f>IFERROR(VLOOKUP(AC677,ACCESSORIES!F:J,5,FALSE),"N/A")</f>
        <v>14.454000000000002</v>
      </c>
      <c r="AE677" s="308" t="s">
        <v>85</v>
      </c>
      <c r="AF677" s="309" t="s">
        <v>3047</v>
      </c>
      <c r="AG677" s="308" t="s">
        <v>85</v>
      </c>
      <c r="AH677" s="308" t="s">
        <v>85</v>
      </c>
      <c r="AI677" s="299" t="str">
        <f>IFERROR(VLOOKUP(AH677,ACCESSORIES!F:J,5,FALSE),"N/A")</f>
        <v>N/A</v>
      </c>
      <c r="AJ677" s="309" t="s">
        <v>266</v>
      </c>
      <c r="AK677" s="309" t="s">
        <v>85</v>
      </c>
      <c r="AL677" s="40" t="str">
        <f>IFERROR(VLOOKUP(AK677,ACCESSORIES!F:J,5,FALSE),"N/A")</f>
        <v>N/A</v>
      </c>
      <c r="AM677" s="309" t="s">
        <v>85</v>
      </c>
      <c r="AN677" s="309">
        <v>14.5</v>
      </c>
      <c r="AO677" s="309">
        <v>180</v>
      </c>
      <c r="AP677" s="309" t="s">
        <v>3123</v>
      </c>
      <c r="AQ677" s="309">
        <v>34</v>
      </c>
      <c r="AR677" s="309"/>
      <c r="AS677" s="309" t="s">
        <v>3123</v>
      </c>
      <c r="AT677" s="309"/>
      <c r="AU677" s="309">
        <v>163</v>
      </c>
      <c r="AV677" s="309">
        <v>80</v>
      </c>
      <c r="AW677" s="309">
        <v>51</v>
      </c>
      <c r="AX677" s="81"/>
      <c r="AY677" s="309">
        <v>0</v>
      </c>
      <c r="AZ677" s="310" t="s">
        <v>3042</v>
      </c>
      <c r="BA677" s="98" t="str">
        <f>IFERROR(VLOOKUP(AZ677,ACCESSORIES!F:J,5,FALSE),"N/A")</f>
        <v>N/A</v>
      </c>
      <c r="BB677" s="99" t="s">
        <v>3041</v>
      </c>
      <c r="BC677" s="98" t="str">
        <f>IFERROR(VLOOKUP(BB677,ACCESSORIES!F:J,5,FALSE),"N/A")</f>
        <v>N/A</v>
      </c>
      <c r="BD677" s="310">
        <v>19.7</v>
      </c>
      <c r="BE677" s="309">
        <v>15</v>
      </c>
      <c r="BF677" s="309">
        <v>15</v>
      </c>
      <c r="BG677" s="309">
        <v>8</v>
      </c>
      <c r="BH677" s="379">
        <f t="shared" si="50"/>
        <v>2.9496715199999999E-2</v>
      </c>
      <c r="BI677" s="303">
        <v>57</v>
      </c>
      <c r="BJ677" s="309" t="s">
        <v>3532</v>
      </c>
      <c r="BK677" s="80" t="s">
        <v>4050</v>
      </c>
      <c r="BL677" s="309" t="s">
        <v>4057</v>
      </c>
      <c r="BM677" s="309" t="s">
        <v>4063</v>
      </c>
      <c r="BN677" s="309" t="s">
        <v>4058</v>
      </c>
      <c r="BO677" s="309" t="s">
        <v>4053</v>
      </c>
      <c r="BP677" s="309"/>
      <c r="BQ677" s="309"/>
      <c r="BR677" s="309"/>
      <c r="BS677" s="309"/>
      <c r="BT677" s="309"/>
      <c r="BU677" s="309"/>
      <c r="BV677" s="309" t="s">
        <v>3962</v>
      </c>
      <c r="BW677" s="309" t="s">
        <v>3961</v>
      </c>
      <c r="BX677" s="309" t="s">
        <v>3968</v>
      </c>
      <c r="BY677" s="309" t="s">
        <v>3967</v>
      </c>
      <c r="BZ677" s="324" t="str">
        <f t="shared" si="51"/>
        <v>DISCONTINUED - GZ801 LiteLoc, 14x7, 4+3/+10mm Offset, 4x156, 131.3mm Centerbore, Gloss Titanium - Matte Black Ring, w/ BH-H2020M</v>
      </c>
      <c r="CA677" s="324" t="s">
        <v>3878</v>
      </c>
      <c r="CB677" s="324" t="s">
        <v>3879</v>
      </c>
      <c r="CC677" s="313" t="str">
        <f t="shared" si="49"/>
        <v>GMZ (8XX)</v>
      </c>
    </row>
    <row r="678" spans="1:81" s="301" customFormat="1" ht="15.75" customHeight="1">
      <c r="A678" s="22">
        <f t="shared" si="48"/>
        <v>675</v>
      </c>
      <c r="B678" s="99" t="s">
        <v>84</v>
      </c>
      <c r="C678" s="29" t="s">
        <v>1282</v>
      </c>
      <c r="D678" s="303" t="s">
        <v>3492</v>
      </c>
      <c r="E678" s="304" t="s">
        <v>5390</v>
      </c>
      <c r="F678" s="304"/>
      <c r="G678" s="304"/>
      <c r="H678" s="363" t="s">
        <v>3516</v>
      </c>
      <c r="I678" s="336">
        <v>43714</v>
      </c>
      <c r="J678" s="302">
        <v>44480</v>
      </c>
      <c r="K678" s="293" t="s">
        <v>1274</v>
      </c>
      <c r="L678" s="305">
        <v>344.91</v>
      </c>
      <c r="M678" s="295"/>
      <c r="N678" s="295"/>
      <c r="O678" s="303">
        <v>17</v>
      </c>
      <c r="P678" s="8">
        <v>8.5</v>
      </c>
      <c r="Q678" s="29" t="s">
        <v>1764</v>
      </c>
      <c r="R678" s="303">
        <v>8</v>
      </c>
      <c r="S678" s="303">
        <v>180</v>
      </c>
      <c r="T678" s="306">
        <v>0</v>
      </c>
      <c r="U678" s="331">
        <v>4.75</v>
      </c>
      <c r="V678" s="303" t="s">
        <v>85</v>
      </c>
      <c r="W678" s="311">
        <v>130.81</v>
      </c>
      <c r="X678" s="307">
        <v>32.369999999999997</v>
      </c>
      <c r="Y678" s="306">
        <v>3640</v>
      </c>
      <c r="Z678" s="306" t="s">
        <v>2222</v>
      </c>
      <c r="AA678" s="306" t="s">
        <v>2992</v>
      </c>
      <c r="AB678" s="296" t="s">
        <v>5260</v>
      </c>
      <c r="AC678" s="308" t="s">
        <v>4106</v>
      </c>
      <c r="AD678" s="298">
        <f>IFERROR(VLOOKUP(AC678,ACCESSORIES!F:J,5,FALSE),"N/A")</f>
        <v>33</v>
      </c>
      <c r="AE678" s="308" t="s">
        <v>85</v>
      </c>
      <c r="AF678" s="309" t="s">
        <v>85</v>
      </c>
      <c r="AG678" s="308" t="s">
        <v>3005</v>
      </c>
      <c r="AH678" s="308" t="s">
        <v>85</v>
      </c>
      <c r="AI678" s="299" t="str">
        <f>IFERROR(VLOOKUP(AH678,ACCESSORIES!F:J,5,FALSE),"N/A")</f>
        <v>N/A</v>
      </c>
      <c r="AJ678" s="309" t="s">
        <v>265</v>
      </c>
      <c r="AK678" s="309" t="s">
        <v>85</v>
      </c>
      <c r="AL678" s="40" t="str">
        <f>IFERROR(VLOOKUP(AK678,ACCESSORIES!F:J,5,FALSE),"N/A")</f>
        <v>N/A</v>
      </c>
      <c r="AM678" s="309" t="s">
        <v>85</v>
      </c>
      <c r="AN678" s="309">
        <v>16.2</v>
      </c>
      <c r="AO678" s="309">
        <v>210</v>
      </c>
      <c r="AP678" s="309">
        <v>3</v>
      </c>
      <c r="AQ678" s="309">
        <v>3</v>
      </c>
      <c r="AR678" s="309"/>
      <c r="AS678" s="309">
        <v>47</v>
      </c>
      <c r="AT678" s="309"/>
      <c r="AU678" s="309">
        <v>206</v>
      </c>
      <c r="AV678" s="309">
        <v>123</v>
      </c>
      <c r="AW678" s="309">
        <v>92</v>
      </c>
      <c r="AX678" s="81"/>
      <c r="AY678" s="309">
        <v>46</v>
      </c>
      <c r="AZ678" s="310" t="s">
        <v>85</v>
      </c>
      <c r="BA678" s="98" t="str">
        <f>IFERROR(VLOOKUP(AZ678,ACCESSORIES!F:J,5,FALSE),"N/A")</f>
        <v>N/A</v>
      </c>
      <c r="BB678" s="99" t="s">
        <v>85</v>
      </c>
      <c r="BC678" s="98" t="str">
        <f>IFERROR(VLOOKUP(BB678,ACCESSORIES!F:J,5,FALSE),"N/A")</f>
        <v>N/A</v>
      </c>
      <c r="BD678" s="310">
        <v>36.78</v>
      </c>
      <c r="BE678" s="309">
        <v>19.7</v>
      </c>
      <c r="BF678" s="309">
        <v>19.7</v>
      </c>
      <c r="BG678" s="309">
        <v>11</v>
      </c>
      <c r="BH678" s="379">
        <f t="shared" si="50"/>
        <v>6.995621234535998E-2</v>
      </c>
      <c r="BI678" s="303">
        <v>36</v>
      </c>
      <c r="BJ678" s="309" t="s">
        <v>3532</v>
      </c>
      <c r="BK678" s="80" t="s">
        <v>4050</v>
      </c>
      <c r="BL678" s="309" t="s">
        <v>4964</v>
      </c>
      <c r="BM678" s="309" t="s">
        <v>2872</v>
      </c>
      <c r="BN678" s="309" t="s">
        <v>2873</v>
      </c>
      <c r="BO678" s="309" t="s">
        <v>2874</v>
      </c>
      <c r="BP678" s="309" t="s">
        <v>2842</v>
      </c>
      <c r="BQ678" s="309" t="s">
        <v>3954</v>
      </c>
      <c r="BR678" s="309" t="s">
        <v>4275</v>
      </c>
      <c r="BS678" s="309"/>
      <c r="BT678" s="309"/>
      <c r="BU678" s="309"/>
      <c r="BV678" s="309" t="s">
        <v>4202</v>
      </c>
      <c r="BW678" s="309" t="s">
        <v>4201</v>
      </c>
      <c r="BX678" s="309" t="s">
        <v>4203</v>
      </c>
      <c r="BY678" s="309" t="s">
        <v>4204</v>
      </c>
      <c r="BZ678" s="324" t="str">
        <f t="shared" si="51"/>
        <v>DISCONTINUED - MR704, 17x8.5, 0mm Offset, 8x180, 130.81mm Centerbore, Titanium</v>
      </c>
      <c r="CA678" s="324" t="s">
        <v>3878</v>
      </c>
      <c r="CB678" s="324" t="s">
        <v>3879</v>
      </c>
      <c r="CC678" s="313" t="str">
        <f t="shared" si="49"/>
        <v>TRAIL (7XX)</v>
      </c>
    </row>
    <row r="679" spans="1:81" s="301" customFormat="1" ht="15.75" customHeight="1">
      <c r="A679" s="22">
        <f t="shared" si="48"/>
        <v>676</v>
      </c>
      <c r="B679" s="99" t="s">
        <v>84</v>
      </c>
      <c r="C679" s="29" t="s">
        <v>1094</v>
      </c>
      <c r="D679" s="303" t="s">
        <v>941</v>
      </c>
      <c r="E679" s="304" t="s">
        <v>5391</v>
      </c>
      <c r="F679" s="304" t="s">
        <v>2224</v>
      </c>
      <c r="G679" s="304"/>
      <c r="H679" s="363" t="s">
        <v>1009</v>
      </c>
      <c r="I679" s="336">
        <v>42736</v>
      </c>
      <c r="J679" s="302">
        <v>44480</v>
      </c>
      <c r="K679" s="293" t="s">
        <v>1274</v>
      </c>
      <c r="L679" s="305">
        <v>433.46</v>
      </c>
      <c r="M679" s="295"/>
      <c r="N679" s="295"/>
      <c r="O679" s="303">
        <v>20</v>
      </c>
      <c r="P679" s="8">
        <v>10</v>
      </c>
      <c r="Q679" s="29" t="s">
        <v>1762</v>
      </c>
      <c r="R679" s="303">
        <v>8</v>
      </c>
      <c r="S679" s="303">
        <v>6.5</v>
      </c>
      <c r="T679" s="306">
        <v>-24</v>
      </c>
      <c r="U679" s="331">
        <v>4.55</v>
      </c>
      <c r="V679" s="303" t="s">
        <v>85</v>
      </c>
      <c r="W679" s="311">
        <v>121.3</v>
      </c>
      <c r="X679" s="307">
        <v>50</v>
      </c>
      <c r="Y679" s="306">
        <v>3640</v>
      </c>
      <c r="Z679" s="306" t="s">
        <v>5463</v>
      </c>
      <c r="AA679" s="306" t="s">
        <v>2988</v>
      </c>
      <c r="AB679" s="296" t="s">
        <v>4995</v>
      </c>
      <c r="AC679" s="308" t="s">
        <v>1618</v>
      </c>
      <c r="AD679" s="298">
        <f>IFERROR(VLOOKUP(AC679,ACCESSORIES!F:J,5,FALSE),"N/A")</f>
        <v>33</v>
      </c>
      <c r="AE679" s="308" t="s">
        <v>85</v>
      </c>
      <c r="AF679" s="309" t="s">
        <v>1888</v>
      </c>
      <c r="AG679" s="308" t="s">
        <v>85</v>
      </c>
      <c r="AH679" s="308" t="s">
        <v>1937</v>
      </c>
      <c r="AI679" s="299">
        <f>IFERROR(VLOOKUP(AH679,ACCESSORIES!F:J,5,FALSE),"N/A")</f>
        <v>1.1000000000000001</v>
      </c>
      <c r="AJ679" s="309" t="s">
        <v>265</v>
      </c>
      <c r="AK679" s="309" t="s">
        <v>1674</v>
      </c>
      <c r="AL679" s="40">
        <f>IFERROR(VLOOKUP(AK679,ACCESSORIES!F:J,5,FALSE),"N/A")</f>
        <v>3.3000000000000003</v>
      </c>
      <c r="AM679" s="309">
        <v>116.7</v>
      </c>
      <c r="AN679" s="309">
        <v>15.8</v>
      </c>
      <c r="AO679" s="309">
        <v>200</v>
      </c>
      <c r="AP679" s="309">
        <v>3</v>
      </c>
      <c r="AQ679" s="309">
        <v>3</v>
      </c>
      <c r="AR679" s="309"/>
      <c r="AS679" s="309">
        <v>70</v>
      </c>
      <c r="AT679" s="309"/>
      <c r="AU679" s="309">
        <v>241</v>
      </c>
      <c r="AV679" s="309">
        <v>124</v>
      </c>
      <c r="AW679" s="309">
        <v>108.5</v>
      </c>
      <c r="AX679" s="81"/>
      <c r="AY679" s="309">
        <v>28</v>
      </c>
      <c r="AZ679" s="310" t="s">
        <v>85</v>
      </c>
      <c r="BA679" s="98" t="str">
        <f>IFERROR(VLOOKUP(AZ679,ACCESSORIES!F:J,5,FALSE),"N/A")</f>
        <v>N/A</v>
      </c>
      <c r="BB679" s="99" t="s">
        <v>85</v>
      </c>
      <c r="BC679" s="98" t="str">
        <f>IFERROR(VLOOKUP(BB679,ACCESSORIES!F:J,5,FALSE),"N/A")</f>
        <v>N/A</v>
      </c>
      <c r="BD679" s="310">
        <v>53.5</v>
      </c>
      <c r="BE679" s="309">
        <v>22.1</v>
      </c>
      <c r="BF679" s="309">
        <v>22.1</v>
      </c>
      <c r="BG679" s="309">
        <v>12.2</v>
      </c>
      <c r="BH679" s="379">
        <f t="shared" si="50"/>
        <v>9.7643992324528001E-2</v>
      </c>
      <c r="BI679" s="303">
        <v>20</v>
      </c>
      <c r="BJ679" s="309" t="s">
        <v>3532</v>
      </c>
      <c r="BK679" s="80" t="s">
        <v>4050</v>
      </c>
      <c r="BL679" s="309" t="s">
        <v>2875</v>
      </c>
      <c r="BM679" s="309" t="s">
        <v>2890</v>
      </c>
      <c r="BN679" s="309" t="s">
        <v>2819</v>
      </c>
      <c r="BO679" s="309" t="s">
        <v>2891</v>
      </c>
      <c r="BP679" s="309" t="s">
        <v>2889</v>
      </c>
      <c r="BQ679" s="309"/>
      <c r="BR679" s="309"/>
      <c r="BS679" s="309"/>
      <c r="BT679" s="309"/>
      <c r="BU679" s="309"/>
      <c r="BV679" s="309" t="s">
        <v>3837</v>
      </c>
      <c r="BW679" s="309" t="s">
        <v>3838</v>
      </c>
      <c r="BX679" s="309" t="s">
        <v>3839</v>
      </c>
      <c r="BY679" s="309" t="s">
        <v>3840</v>
      </c>
      <c r="BZ679" s="324" t="str">
        <f t="shared" si="51"/>
        <v>DISCONTINUED - MR610 Con 6, 20x10, -24mm Offset, 8x6.5, 121.3mm Centerbore, Method Bronze - Matte Black Lip</v>
      </c>
      <c r="CA679" s="324" t="s">
        <v>3878</v>
      </c>
      <c r="CB679" s="324" t="s">
        <v>3879</v>
      </c>
      <c r="CC679" s="313" t="str">
        <f t="shared" si="49"/>
        <v>DISCO (6XX)</v>
      </c>
    </row>
    <row r="680" spans="1:81" s="301" customFormat="1" ht="15.75" customHeight="1">
      <c r="A680" s="22">
        <f t="shared" si="48"/>
        <v>677</v>
      </c>
      <c r="B680" s="99" t="s">
        <v>84</v>
      </c>
      <c r="C680" s="29" t="s">
        <v>1094</v>
      </c>
      <c r="D680" s="303" t="s">
        <v>941</v>
      </c>
      <c r="E680" s="304" t="s">
        <v>5392</v>
      </c>
      <c r="F680" s="304" t="s">
        <v>2224</v>
      </c>
      <c r="G680" s="304"/>
      <c r="H680" s="363" t="s">
        <v>1013</v>
      </c>
      <c r="I680" s="336">
        <v>42736</v>
      </c>
      <c r="J680" s="302">
        <v>44480</v>
      </c>
      <c r="K680" s="293" t="s">
        <v>1274</v>
      </c>
      <c r="L680" s="305">
        <v>433.46</v>
      </c>
      <c r="M680" s="295"/>
      <c r="N680" s="295"/>
      <c r="O680" s="303">
        <v>20</v>
      </c>
      <c r="P680" s="8">
        <v>10</v>
      </c>
      <c r="Q680" s="29" t="s">
        <v>1764</v>
      </c>
      <c r="R680" s="303">
        <v>8</v>
      </c>
      <c r="S680" s="303">
        <v>180</v>
      </c>
      <c r="T680" s="306">
        <v>-24</v>
      </c>
      <c r="U680" s="331">
        <v>4.55</v>
      </c>
      <c r="V680" s="303" t="s">
        <v>85</v>
      </c>
      <c r="W680" s="311">
        <v>124.1</v>
      </c>
      <c r="X680" s="307">
        <v>50</v>
      </c>
      <c r="Y680" s="306">
        <v>3640</v>
      </c>
      <c r="Z680" s="306" t="s">
        <v>5463</v>
      </c>
      <c r="AA680" s="306" t="s">
        <v>2988</v>
      </c>
      <c r="AB680" s="296" t="s">
        <v>4745</v>
      </c>
      <c r="AC680" s="308" t="s">
        <v>1618</v>
      </c>
      <c r="AD680" s="298">
        <f>IFERROR(VLOOKUP(AC680,ACCESSORIES!F:J,5,FALSE),"N/A")</f>
        <v>33</v>
      </c>
      <c r="AE680" s="308" t="s">
        <v>85</v>
      </c>
      <c r="AF680" s="309" t="s">
        <v>1888</v>
      </c>
      <c r="AG680" s="308" t="s">
        <v>85</v>
      </c>
      <c r="AH680" s="308" t="s">
        <v>1937</v>
      </c>
      <c r="AI680" s="299">
        <f>IFERROR(VLOOKUP(AH680,ACCESSORIES!F:J,5,FALSE),"N/A")</f>
        <v>1.1000000000000001</v>
      </c>
      <c r="AJ680" s="309" t="s">
        <v>265</v>
      </c>
      <c r="AK680" s="309" t="s">
        <v>85</v>
      </c>
      <c r="AL680" s="40" t="str">
        <f>IFERROR(VLOOKUP(AK680,ACCESSORIES!F:J,5,FALSE),"N/A")</f>
        <v>N/A</v>
      </c>
      <c r="AM680" s="309" t="s">
        <v>85</v>
      </c>
      <c r="AN680" s="309">
        <v>15.8</v>
      </c>
      <c r="AO680" s="309">
        <v>206</v>
      </c>
      <c r="AP680" s="309">
        <v>3</v>
      </c>
      <c r="AQ680" s="309">
        <v>3</v>
      </c>
      <c r="AR680" s="309"/>
      <c r="AS680" s="309">
        <v>70</v>
      </c>
      <c r="AT680" s="309"/>
      <c r="AU680" s="309">
        <v>241</v>
      </c>
      <c r="AV680" s="309">
        <v>124.2</v>
      </c>
      <c r="AW680" s="309">
        <v>108.5</v>
      </c>
      <c r="AX680" s="81"/>
      <c r="AY680" s="309">
        <v>28</v>
      </c>
      <c r="AZ680" s="310" t="s">
        <v>85</v>
      </c>
      <c r="BA680" s="98" t="str">
        <f>IFERROR(VLOOKUP(AZ680,ACCESSORIES!F:J,5,FALSE),"N/A")</f>
        <v>N/A</v>
      </c>
      <c r="BB680" s="99" t="s">
        <v>85</v>
      </c>
      <c r="BC680" s="98" t="str">
        <f>IFERROR(VLOOKUP(BB680,ACCESSORIES!F:J,5,FALSE),"N/A")</f>
        <v>N/A</v>
      </c>
      <c r="BD680" s="310">
        <v>53.5</v>
      </c>
      <c r="BE680" s="309">
        <v>22.1</v>
      </c>
      <c r="BF680" s="309">
        <v>22.1</v>
      </c>
      <c r="BG680" s="309">
        <v>12.2</v>
      </c>
      <c r="BH680" s="379">
        <f t="shared" si="50"/>
        <v>9.7643992324528001E-2</v>
      </c>
      <c r="BI680" s="303">
        <v>20</v>
      </c>
      <c r="BJ680" s="309" t="s">
        <v>3532</v>
      </c>
      <c r="BK680" s="80" t="s">
        <v>4050</v>
      </c>
      <c r="BL680" s="309" t="s">
        <v>2875</v>
      </c>
      <c r="BM680" s="309" t="s">
        <v>2890</v>
      </c>
      <c r="BN680" s="309" t="s">
        <v>2819</v>
      </c>
      <c r="BO680" s="309" t="s">
        <v>2891</v>
      </c>
      <c r="BP680" s="309" t="s">
        <v>2889</v>
      </c>
      <c r="BQ680" s="309"/>
      <c r="BR680" s="309"/>
      <c r="BS680" s="309"/>
      <c r="BT680" s="309"/>
      <c r="BU680" s="309"/>
      <c r="BV680" s="309" t="s">
        <v>3837</v>
      </c>
      <c r="BW680" s="309" t="s">
        <v>3838</v>
      </c>
      <c r="BX680" s="309" t="s">
        <v>3839</v>
      </c>
      <c r="BY680" s="309" t="s">
        <v>3840</v>
      </c>
      <c r="BZ680" s="324" t="str">
        <f t="shared" si="51"/>
        <v>DISCONTINUED - MR610 Con 6, 20x10, -24mm Offset, 8x180, 124.1mm Centerbore, Method Bronze - Matte Black Lip</v>
      </c>
      <c r="CA680" s="324" t="s">
        <v>3878</v>
      </c>
      <c r="CB680" s="324" t="s">
        <v>3879</v>
      </c>
      <c r="CC680" s="313" t="str">
        <f t="shared" si="49"/>
        <v>DISCO (6XX)</v>
      </c>
    </row>
    <row r="681" spans="1:81" s="301" customFormat="1" ht="15.75" customHeight="1">
      <c r="A681" s="22">
        <f t="shared" si="48"/>
        <v>678</v>
      </c>
      <c r="B681" s="99" t="s">
        <v>84</v>
      </c>
      <c r="C681" s="29" t="s">
        <v>1094</v>
      </c>
      <c r="D681" s="303" t="s">
        <v>941</v>
      </c>
      <c r="E681" s="304" t="s">
        <v>5393</v>
      </c>
      <c r="F681" s="304" t="s">
        <v>2224</v>
      </c>
      <c r="G681" s="304"/>
      <c r="H681" s="363" t="s">
        <v>1016</v>
      </c>
      <c r="I681" s="336">
        <v>42736</v>
      </c>
      <c r="J681" s="302">
        <v>44480</v>
      </c>
      <c r="K681" s="293" t="s">
        <v>1274</v>
      </c>
      <c r="L681" s="305">
        <v>445.88</v>
      </c>
      <c r="M681" s="295"/>
      <c r="N681" s="295"/>
      <c r="O681" s="303">
        <v>20</v>
      </c>
      <c r="P681" s="8">
        <v>12</v>
      </c>
      <c r="Q681" s="29" t="s">
        <v>1123</v>
      </c>
      <c r="R681" s="303">
        <v>6</v>
      </c>
      <c r="S681" s="303">
        <v>5.5</v>
      </c>
      <c r="T681" s="306">
        <v>-52</v>
      </c>
      <c r="U681" s="331">
        <v>4.5</v>
      </c>
      <c r="V681" s="303" t="s">
        <v>85</v>
      </c>
      <c r="W681" s="311">
        <v>106.25</v>
      </c>
      <c r="X681" s="307">
        <v>55.2</v>
      </c>
      <c r="Y681" s="306">
        <v>2650</v>
      </c>
      <c r="Z681" s="306" t="s">
        <v>2294</v>
      </c>
      <c r="AA681" s="306" t="s">
        <v>2987</v>
      </c>
      <c r="AB681" s="296" t="s">
        <v>4747</v>
      </c>
      <c r="AC681" s="308" t="s">
        <v>1633</v>
      </c>
      <c r="AD681" s="298">
        <f>IFERROR(VLOOKUP(AC681,ACCESSORIES!F:J,5,FALSE),"N/A")</f>
        <v>33</v>
      </c>
      <c r="AE681" s="308" t="s">
        <v>1799</v>
      </c>
      <c r="AF681" s="309" t="s">
        <v>1888</v>
      </c>
      <c r="AG681" s="308" t="s">
        <v>85</v>
      </c>
      <c r="AH681" s="308" t="s">
        <v>1937</v>
      </c>
      <c r="AI681" s="299">
        <f>IFERROR(VLOOKUP(AH681,ACCESSORIES!F:J,5,FALSE),"N/A")</f>
        <v>1.1000000000000001</v>
      </c>
      <c r="AJ681" s="309" t="s">
        <v>265</v>
      </c>
      <c r="AK681" s="309" t="s">
        <v>1709</v>
      </c>
      <c r="AL681" s="40">
        <f>IFERROR(VLOOKUP(AK681,ACCESSORIES!F:J,5,FALSE),"N/A")</f>
        <v>2.75</v>
      </c>
      <c r="AM681" s="309">
        <v>78.099999999999994</v>
      </c>
      <c r="AN681" s="309">
        <v>15.8</v>
      </c>
      <c r="AO681" s="309">
        <v>170</v>
      </c>
      <c r="AP681" s="309">
        <v>5</v>
      </c>
      <c r="AQ681" s="309">
        <v>19</v>
      </c>
      <c r="AR681" s="309"/>
      <c r="AS681" s="309">
        <v>85</v>
      </c>
      <c r="AT681" s="309"/>
      <c r="AU681" s="309">
        <v>241</v>
      </c>
      <c r="AV681" s="309">
        <v>106.25</v>
      </c>
      <c r="AW681" s="309">
        <v>44</v>
      </c>
      <c r="AX681" s="81"/>
      <c r="AY681" s="309">
        <v>28</v>
      </c>
      <c r="AZ681" s="310" t="s">
        <v>85</v>
      </c>
      <c r="BA681" s="98" t="str">
        <f>IFERROR(VLOOKUP(AZ681,ACCESSORIES!F:J,5,FALSE),"N/A")</f>
        <v>N/A</v>
      </c>
      <c r="BB681" s="99" t="s">
        <v>85</v>
      </c>
      <c r="BC681" s="98" t="str">
        <f>IFERROR(VLOOKUP(BB681,ACCESSORIES!F:J,5,FALSE),"N/A")</f>
        <v>N/A</v>
      </c>
      <c r="BD681" s="310">
        <v>58.7</v>
      </c>
      <c r="BE681" s="309">
        <v>22</v>
      </c>
      <c r="BF681" s="309">
        <v>22</v>
      </c>
      <c r="BG681" s="309">
        <v>13.7</v>
      </c>
      <c r="BH681" s="379">
        <f t="shared" si="50"/>
        <v>0.10865934397119997</v>
      </c>
      <c r="BI681" s="303">
        <v>16</v>
      </c>
      <c r="BJ681" s="309" t="s">
        <v>3532</v>
      </c>
      <c r="BK681" s="80" t="s">
        <v>4050</v>
      </c>
      <c r="BL681" s="309" t="s">
        <v>2875</v>
      </c>
      <c r="BM681" s="309" t="s">
        <v>2890</v>
      </c>
      <c r="BN681" s="309" t="s">
        <v>2819</v>
      </c>
      <c r="BO681" s="309" t="s">
        <v>2891</v>
      </c>
      <c r="BP681" s="309" t="s">
        <v>2889</v>
      </c>
      <c r="BQ681" s="309"/>
      <c r="BR681" s="309"/>
      <c r="BS681" s="309"/>
      <c r="BT681" s="309"/>
      <c r="BU681" s="309"/>
      <c r="BV681" s="309" t="s">
        <v>3833</v>
      </c>
      <c r="BW681" s="309" t="s">
        <v>3834</v>
      </c>
      <c r="BX681" s="309" t="s">
        <v>3835</v>
      </c>
      <c r="BY681" s="309" t="s">
        <v>3836</v>
      </c>
      <c r="BZ681" s="324" t="str">
        <f t="shared" si="51"/>
        <v>DISCONTINUED - MR610 Con 6, 20x12, -52mm Offset, 6x5.5, 106.25mm Centerbore, Matte Black</v>
      </c>
      <c r="CA681" s="324" t="s">
        <v>3878</v>
      </c>
      <c r="CB681" s="324" t="s">
        <v>3879</v>
      </c>
      <c r="CC681" s="313" t="str">
        <f t="shared" si="49"/>
        <v>DISCO (6XX)</v>
      </c>
    </row>
    <row r="682" spans="1:81" s="301" customFormat="1" ht="15.75" customHeight="1">
      <c r="A682" s="22">
        <f t="shared" si="48"/>
        <v>679</v>
      </c>
      <c r="B682" s="99" t="s">
        <v>84</v>
      </c>
      <c r="C682" s="29" t="s">
        <v>1094</v>
      </c>
      <c r="D682" s="303" t="s">
        <v>941</v>
      </c>
      <c r="E682" s="304" t="s">
        <v>5394</v>
      </c>
      <c r="F682" s="304" t="s">
        <v>2224</v>
      </c>
      <c r="G682" s="304"/>
      <c r="H682" s="363" t="s">
        <v>1021</v>
      </c>
      <c r="I682" s="336">
        <v>42736</v>
      </c>
      <c r="J682" s="302">
        <v>44480</v>
      </c>
      <c r="K682" s="293" t="s">
        <v>1274</v>
      </c>
      <c r="L682" s="305">
        <v>470.72</v>
      </c>
      <c r="M682" s="295"/>
      <c r="N682" s="295"/>
      <c r="O682" s="303">
        <v>20</v>
      </c>
      <c r="P682" s="8">
        <v>12</v>
      </c>
      <c r="Q682" s="29" t="s">
        <v>1763</v>
      </c>
      <c r="R682" s="303">
        <v>8</v>
      </c>
      <c r="S682" s="303">
        <v>170</v>
      </c>
      <c r="T682" s="306">
        <v>-52</v>
      </c>
      <c r="U682" s="331">
        <v>4.5</v>
      </c>
      <c r="V682" s="303" t="s">
        <v>85</v>
      </c>
      <c r="W682" s="311">
        <v>124.9</v>
      </c>
      <c r="X682" s="307">
        <v>55.2</v>
      </c>
      <c r="Y682" s="306">
        <v>3640</v>
      </c>
      <c r="Z682" s="306" t="s">
        <v>5463</v>
      </c>
      <c r="AA682" s="306" t="s">
        <v>2988</v>
      </c>
      <c r="AB682" s="296" t="s">
        <v>4749</v>
      </c>
      <c r="AC682" s="308" t="s">
        <v>1618</v>
      </c>
      <c r="AD682" s="298">
        <f>IFERROR(VLOOKUP(AC682,ACCESSORIES!F:J,5,FALSE),"N/A")</f>
        <v>33</v>
      </c>
      <c r="AE682" s="308" t="s">
        <v>85</v>
      </c>
      <c r="AF682" s="309" t="s">
        <v>1888</v>
      </c>
      <c r="AG682" s="308" t="s">
        <v>85</v>
      </c>
      <c r="AH682" s="308" t="s">
        <v>1937</v>
      </c>
      <c r="AI682" s="299">
        <f>IFERROR(VLOOKUP(AH682,ACCESSORIES!F:J,5,FALSE),"N/A")</f>
        <v>1.1000000000000001</v>
      </c>
      <c r="AJ682" s="309" t="s">
        <v>265</v>
      </c>
      <c r="AK682" s="309" t="s">
        <v>85</v>
      </c>
      <c r="AL682" s="40" t="str">
        <f>IFERROR(VLOOKUP(AK682,ACCESSORIES!F:J,5,FALSE),"N/A")</f>
        <v>N/A</v>
      </c>
      <c r="AM682" s="309" t="s">
        <v>85</v>
      </c>
      <c r="AN682" s="309">
        <v>15.8</v>
      </c>
      <c r="AO682" s="309">
        <v>200</v>
      </c>
      <c r="AP682" s="309">
        <v>3</v>
      </c>
      <c r="AQ682" s="309">
        <v>3</v>
      </c>
      <c r="AR682" s="309"/>
      <c r="AS682" s="309">
        <v>85</v>
      </c>
      <c r="AT682" s="309"/>
      <c r="AU682" s="309">
        <v>241</v>
      </c>
      <c r="AV682" s="309">
        <v>124</v>
      </c>
      <c r="AW682" s="309">
        <v>108.5</v>
      </c>
      <c r="AX682" s="81"/>
      <c r="AY682" s="309">
        <v>28</v>
      </c>
      <c r="AZ682" s="310" t="s">
        <v>85</v>
      </c>
      <c r="BA682" s="98" t="str">
        <f>IFERROR(VLOOKUP(AZ682,ACCESSORIES!F:J,5,FALSE),"N/A")</f>
        <v>N/A</v>
      </c>
      <c r="BB682" s="99" t="s">
        <v>85</v>
      </c>
      <c r="BC682" s="98" t="str">
        <f>IFERROR(VLOOKUP(BB682,ACCESSORIES!F:J,5,FALSE),"N/A")</f>
        <v>N/A</v>
      </c>
      <c r="BD682" s="310">
        <v>58.7</v>
      </c>
      <c r="BE682" s="309">
        <v>22</v>
      </c>
      <c r="BF682" s="309">
        <v>22</v>
      </c>
      <c r="BG682" s="309">
        <v>13.7</v>
      </c>
      <c r="BH682" s="379">
        <f t="shared" si="50"/>
        <v>0.10865934397119997</v>
      </c>
      <c r="BI682" s="303">
        <v>16</v>
      </c>
      <c r="BJ682" s="309" t="s">
        <v>3532</v>
      </c>
      <c r="BK682" s="80" t="s">
        <v>4050</v>
      </c>
      <c r="BL682" s="309" t="s">
        <v>2875</v>
      </c>
      <c r="BM682" s="309" t="s">
        <v>2890</v>
      </c>
      <c r="BN682" s="309" t="s">
        <v>2819</v>
      </c>
      <c r="BO682" s="309" t="s">
        <v>2891</v>
      </c>
      <c r="BP682" s="309" t="s">
        <v>2889</v>
      </c>
      <c r="BQ682" s="309"/>
      <c r="BR682" s="309"/>
      <c r="BS682" s="309"/>
      <c r="BT682" s="309"/>
      <c r="BU682" s="309"/>
      <c r="BV682" s="309" t="s">
        <v>3837</v>
      </c>
      <c r="BW682" s="309" t="s">
        <v>3838</v>
      </c>
      <c r="BX682" s="309" t="s">
        <v>3839</v>
      </c>
      <c r="BY682" s="309" t="s">
        <v>3840</v>
      </c>
      <c r="BZ682" s="324" t="str">
        <f t="shared" si="51"/>
        <v>DISCONTINUED - MR610 Con 6, 20x12, -52mm Offset, 8x170, 124.9mm Centerbore, Method Bronze - Matte Black Lip</v>
      </c>
      <c r="CA682" s="324" t="s">
        <v>3878</v>
      </c>
      <c r="CB682" s="324" t="s">
        <v>3879</v>
      </c>
      <c r="CC682" s="313" t="str">
        <f t="shared" si="49"/>
        <v>DISCO (6XX)</v>
      </c>
    </row>
    <row r="683" spans="1:81" s="301" customFormat="1" ht="15.75" customHeight="1">
      <c r="A683" s="22">
        <f t="shared" si="48"/>
        <v>680</v>
      </c>
      <c r="B683" s="99" t="s">
        <v>84</v>
      </c>
      <c r="C683" s="29" t="s">
        <v>1094</v>
      </c>
      <c r="D683" s="303" t="s">
        <v>940</v>
      </c>
      <c r="E683" s="304" t="s">
        <v>5395</v>
      </c>
      <c r="F683" s="304" t="s">
        <v>2224</v>
      </c>
      <c r="G683" s="304"/>
      <c r="H683" s="363" t="s">
        <v>994</v>
      </c>
      <c r="I683" s="336">
        <v>42736</v>
      </c>
      <c r="J683" s="302">
        <v>44480</v>
      </c>
      <c r="K683" s="293" t="s">
        <v>1274</v>
      </c>
      <c r="L683" s="305">
        <v>445.88</v>
      </c>
      <c r="M683" s="295"/>
      <c r="N683" s="295"/>
      <c r="O683" s="303">
        <v>20</v>
      </c>
      <c r="P683" s="8">
        <v>12</v>
      </c>
      <c r="Q683" s="29" t="s">
        <v>1755</v>
      </c>
      <c r="R683" s="303">
        <v>5</v>
      </c>
      <c r="S683" s="303">
        <v>5</v>
      </c>
      <c r="T683" s="306">
        <v>-52</v>
      </c>
      <c r="U683" s="331">
        <v>4.5</v>
      </c>
      <c r="V683" s="303" t="s">
        <v>85</v>
      </c>
      <c r="W683" s="311">
        <v>71.5</v>
      </c>
      <c r="X683" s="307">
        <v>44.6</v>
      </c>
      <c r="Y683" s="306">
        <v>2650</v>
      </c>
      <c r="Z683" s="306" t="s">
        <v>2294</v>
      </c>
      <c r="AA683" s="306" t="s">
        <v>2987</v>
      </c>
      <c r="AB683" s="296" t="s">
        <v>4746</v>
      </c>
      <c r="AC683" s="308" t="s">
        <v>1628</v>
      </c>
      <c r="AD683" s="298">
        <f>IFERROR(VLOOKUP(AC683,ACCESSORIES!F:J,5,FALSE),"N/A")</f>
        <v>33</v>
      </c>
      <c r="AE683" s="308" t="s">
        <v>1796</v>
      </c>
      <c r="AF683" s="309" t="s">
        <v>1886</v>
      </c>
      <c r="AG683" s="308" t="s">
        <v>85</v>
      </c>
      <c r="AH683" s="308" t="s">
        <v>1937</v>
      </c>
      <c r="AI683" s="299">
        <f>IFERROR(VLOOKUP(AH683,ACCESSORIES!F:J,5,FALSE),"N/A")</f>
        <v>1.1000000000000001</v>
      </c>
      <c r="AJ683" s="309" t="s">
        <v>265</v>
      </c>
      <c r="AK683" s="309" t="s">
        <v>85</v>
      </c>
      <c r="AL683" s="40" t="str">
        <f>IFERROR(VLOOKUP(AK683,ACCESSORIES!F:J,5,FALSE),"N/A")</f>
        <v>N/A</v>
      </c>
      <c r="AM683" s="309" t="s">
        <v>85</v>
      </c>
      <c r="AN683" s="309">
        <v>15.8</v>
      </c>
      <c r="AO683" s="309">
        <v>165</v>
      </c>
      <c r="AP683" s="309">
        <v>7</v>
      </c>
      <c r="AQ683" s="309">
        <v>18</v>
      </c>
      <c r="AR683" s="309"/>
      <c r="AS683" s="309">
        <v>58</v>
      </c>
      <c r="AT683" s="309"/>
      <c r="AU683" s="309">
        <v>228</v>
      </c>
      <c r="AV683" s="309">
        <v>71.5</v>
      </c>
      <c r="AW683" s="309">
        <v>37</v>
      </c>
      <c r="AX683" s="81"/>
      <c r="AY683" s="309">
        <v>126</v>
      </c>
      <c r="AZ683" s="310" t="s">
        <v>85</v>
      </c>
      <c r="BA683" s="98" t="str">
        <f>IFERROR(VLOOKUP(AZ683,ACCESSORIES!F:J,5,FALSE),"N/A")</f>
        <v>N/A</v>
      </c>
      <c r="BB683" s="99" t="s">
        <v>85</v>
      </c>
      <c r="BC683" s="98" t="str">
        <f>IFERROR(VLOOKUP(BB683,ACCESSORIES!F:J,5,FALSE),"N/A")</f>
        <v>N/A</v>
      </c>
      <c r="BD683" s="310">
        <v>48.1</v>
      </c>
      <c r="BE683" s="309">
        <v>22</v>
      </c>
      <c r="BF683" s="309">
        <v>22</v>
      </c>
      <c r="BG683" s="309">
        <v>13.7</v>
      </c>
      <c r="BH683" s="379">
        <f t="shared" si="50"/>
        <v>0.10865934397119997</v>
      </c>
      <c r="BI683" s="303">
        <v>16</v>
      </c>
      <c r="BJ683" s="309" t="s">
        <v>3532</v>
      </c>
      <c r="BK683" s="80" t="s">
        <v>4050</v>
      </c>
      <c r="BL683" s="309" t="s">
        <v>2875</v>
      </c>
      <c r="BM683" s="309" t="s">
        <v>2819</v>
      </c>
      <c r="BN683" s="309" t="s">
        <v>2888</v>
      </c>
      <c r="BO683" s="309" t="s">
        <v>2889</v>
      </c>
      <c r="BP683" s="309"/>
      <c r="BQ683" s="309"/>
      <c r="BR683" s="309"/>
      <c r="BS683" s="309"/>
      <c r="BT683" s="309"/>
      <c r="BU683" s="309"/>
      <c r="BV683" s="309" t="s">
        <v>3801</v>
      </c>
      <c r="BW683" s="309" t="s">
        <v>3802</v>
      </c>
      <c r="BX683" s="309" t="s">
        <v>3803</v>
      </c>
      <c r="BY683" s="309" t="s">
        <v>3804</v>
      </c>
      <c r="BZ683" s="324" t="str">
        <f t="shared" si="51"/>
        <v>DISCONTINUED - MR606 Mesh, 20x12, -52mm Offset, 5x5, 71.5mm Centerbore, Matte Black</v>
      </c>
      <c r="CA683" s="324" t="s">
        <v>3878</v>
      </c>
      <c r="CB683" s="324" t="s">
        <v>3879</v>
      </c>
      <c r="CC683" s="313" t="str">
        <f t="shared" si="49"/>
        <v>DISCO (6XX)</v>
      </c>
    </row>
    <row r="684" spans="1:81" s="301" customFormat="1" ht="15.75" customHeight="1">
      <c r="A684" s="22">
        <f t="shared" si="48"/>
        <v>681</v>
      </c>
      <c r="B684" s="99" t="s">
        <v>84</v>
      </c>
      <c r="C684" s="29" t="s">
        <v>1094</v>
      </c>
      <c r="D684" s="303" t="s">
        <v>940</v>
      </c>
      <c r="E684" s="304" t="s">
        <v>5396</v>
      </c>
      <c r="F684" s="304" t="s">
        <v>2224</v>
      </c>
      <c r="G684" s="304"/>
      <c r="H684" s="363" t="s">
        <v>996</v>
      </c>
      <c r="I684" s="336">
        <v>42736</v>
      </c>
      <c r="J684" s="302">
        <v>44480</v>
      </c>
      <c r="K684" s="293" t="s">
        <v>1274</v>
      </c>
      <c r="L684" s="305">
        <v>445.88</v>
      </c>
      <c r="M684" s="295"/>
      <c r="N684" s="295"/>
      <c r="O684" s="303">
        <v>20</v>
      </c>
      <c r="P684" s="8">
        <v>12</v>
      </c>
      <c r="Q684" s="29" t="s">
        <v>1123</v>
      </c>
      <c r="R684" s="303">
        <v>6</v>
      </c>
      <c r="S684" s="303">
        <v>5.5</v>
      </c>
      <c r="T684" s="306">
        <v>-52</v>
      </c>
      <c r="U684" s="331">
        <v>4.5</v>
      </c>
      <c r="V684" s="303" t="s">
        <v>85</v>
      </c>
      <c r="W684" s="311">
        <v>106.25</v>
      </c>
      <c r="X684" s="307">
        <v>45.86</v>
      </c>
      <c r="Y684" s="306">
        <v>2650</v>
      </c>
      <c r="Z684" s="306" t="s">
        <v>2294</v>
      </c>
      <c r="AA684" s="306" t="s">
        <v>2987</v>
      </c>
      <c r="AB684" s="296" t="s">
        <v>4747</v>
      </c>
      <c r="AC684" s="308" t="s">
        <v>1633</v>
      </c>
      <c r="AD684" s="298">
        <f>IFERROR(VLOOKUP(AC684,ACCESSORIES!F:J,5,FALSE),"N/A")</f>
        <v>33</v>
      </c>
      <c r="AE684" s="308" t="s">
        <v>1799</v>
      </c>
      <c r="AF684" s="309" t="s">
        <v>1888</v>
      </c>
      <c r="AG684" s="308" t="s">
        <v>85</v>
      </c>
      <c r="AH684" s="308" t="s">
        <v>1937</v>
      </c>
      <c r="AI684" s="299">
        <f>IFERROR(VLOOKUP(AH684,ACCESSORIES!F:J,5,FALSE),"N/A")</f>
        <v>1.1000000000000001</v>
      </c>
      <c r="AJ684" s="309" t="s">
        <v>265</v>
      </c>
      <c r="AK684" s="309" t="s">
        <v>1709</v>
      </c>
      <c r="AL684" s="40">
        <f>IFERROR(VLOOKUP(AK684,ACCESSORIES!F:J,5,FALSE),"N/A")</f>
        <v>2.75</v>
      </c>
      <c r="AM684" s="309">
        <v>78.099999999999994</v>
      </c>
      <c r="AN684" s="309">
        <v>15.8</v>
      </c>
      <c r="AO684" s="309">
        <v>170</v>
      </c>
      <c r="AP684" s="309">
        <v>4</v>
      </c>
      <c r="AQ684" s="309">
        <v>16</v>
      </c>
      <c r="AR684" s="309"/>
      <c r="AS684" s="309">
        <v>58</v>
      </c>
      <c r="AT684" s="309"/>
      <c r="AU684" s="309">
        <v>228</v>
      </c>
      <c r="AV684" s="309">
        <v>106.25</v>
      </c>
      <c r="AW684" s="309">
        <v>37</v>
      </c>
      <c r="AX684" s="81"/>
      <c r="AY684" s="309">
        <v>126</v>
      </c>
      <c r="AZ684" s="310" t="s">
        <v>85</v>
      </c>
      <c r="BA684" s="98" t="str">
        <f>IFERROR(VLOOKUP(AZ684,ACCESSORIES!F:J,5,FALSE),"N/A")</f>
        <v>N/A</v>
      </c>
      <c r="BB684" s="99" t="s">
        <v>85</v>
      </c>
      <c r="BC684" s="98" t="str">
        <f>IFERROR(VLOOKUP(BB684,ACCESSORIES!F:J,5,FALSE),"N/A")</f>
        <v>N/A</v>
      </c>
      <c r="BD684" s="310">
        <v>51.92</v>
      </c>
      <c r="BE684" s="309">
        <v>22</v>
      </c>
      <c r="BF684" s="309">
        <v>22</v>
      </c>
      <c r="BG684" s="309">
        <v>13.7</v>
      </c>
      <c r="BH684" s="379">
        <f t="shared" si="50"/>
        <v>0.10865934397119997</v>
      </c>
      <c r="BI684" s="303">
        <v>16</v>
      </c>
      <c r="BJ684" s="309" t="s">
        <v>3532</v>
      </c>
      <c r="BK684" s="80" t="s">
        <v>4050</v>
      </c>
      <c r="BL684" s="309" t="s">
        <v>2875</v>
      </c>
      <c r="BM684" s="309" t="s">
        <v>2819</v>
      </c>
      <c r="BN684" s="309" t="s">
        <v>2888</v>
      </c>
      <c r="BO684" s="309" t="s">
        <v>2889</v>
      </c>
      <c r="BP684" s="309"/>
      <c r="BQ684" s="309"/>
      <c r="BR684" s="309"/>
      <c r="BS684" s="309"/>
      <c r="BT684" s="309"/>
      <c r="BU684" s="309"/>
      <c r="BV684" s="309" t="s">
        <v>3809</v>
      </c>
      <c r="BW684" s="309" t="s">
        <v>3810</v>
      </c>
      <c r="BX684" s="309" t="s">
        <v>3811</v>
      </c>
      <c r="BY684" s="309" t="s">
        <v>3812</v>
      </c>
      <c r="BZ684" s="324" t="str">
        <f t="shared" si="51"/>
        <v>DISCONTINUED - MR606 Mesh, 20x12, -52mm Offset, 6x5.5, 106.25mm Centerbore, Matte Black</v>
      </c>
      <c r="CA684" s="324" t="s">
        <v>3878</v>
      </c>
      <c r="CB684" s="324" t="s">
        <v>3879</v>
      </c>
      <c r="CC684" s="313" t="str">
        <f t="shared" si="49"/>
        <v>DISCO (6XX)</v>
      </c>
    </row>
    <row r="685" spans="1:81" s="301" customFormat="1" ht="15.75" customHeight="1">
      <c r="A685" s="22">
        <f t="shared" si="48"/>
        <v>682</v>
      </c>
      <c r="B685" s="99" t="s">
        <v>84</v>
      </c>
      <c r="C685" s="29" t="s">
        <v>1094</v>
      </c>
      <c r="D685" s="303" t="s">
        <v>940</v>
      </c>
      <c r="E685" s="304" t="s">
        <v>5397</v>
      </c>
      <c r="F685" s="304" t="s">
        <v>2224</v>
      </c>
      <c r="G685" s="304"/>
      <c r="H685" s="363" t="s">
        <v>999</v>
      </c>
      <c r="I685" s="336">
        <v>42736</v>
      </c>
      <c r="J685" s="302">
        <v>44480</v>
      </c>
      <c r="K685" s="293" t="s">
        <v>1274</v>
      </c>
      <c r="L685" s="305">
        <v>445.88</v>
      </c>
      <c r="M685" s="295"/>
      <c r="N685" s="295"/>
      <c r="O685" s="303">
        <v>20</v>
      </c>
      <c r="P685" s="8">
        <v>12</v>
      </c>
      <c r="Q685" s="29" t="s">
        <v>1762</v>
      </c>
      <c r="R685" s="303">
        <v>8</v>
      </c>
      <c r="S685" s="303">
        <v>6.5</v>
      </c>
      <c r="T685" s="306">
        <v>-52</v>
      </c>
      <c r="U685" s="331">
        <v>4.5</v>
      </c>
      <c r="V685" s="303" t="s">
        <v>85</v>
      </c>
      <c r="W685" s="311">
        <v>121.3</v>
      </c>
      <c r="X685" s="307">
        <v>44.6</v>
      </c>
      <c r="Y685" s="306">
        <v>3640</v>
      </c>
      <c r="Z685" s="306" t="s">
        <v>2222</v>
      </c>
      <c r="AA685" s="306" t="s">
        <v>2992</v>
      </c>
      <c r="AB685" s="296" t="s">
        <v>4748</v>
      </c>
      <c r="AC685" s="308" t="s">
        <v>1618</v>
      </c>
      <c r="AD685" s="298">
        <f>IFERROR(VLOOKUP(AC685,ACCESSORIES!F:J,5,FALSE),"N/A")</f>
        <v>33</v>
      </c>
      <c r="AE685" s="308" t="s">
        <v>85</v>
      </c>
      <c r="AF685" s="309" t="s">
        <v>1888</v>
      </c>
      <c r="AG685" s="308" t="s">
        <v>85</v>
      </c>
      <c r="AH685" s="308" t="s">
        <v>1937</v>
      </c>
      <c r="AI685" s="299">
        <f>IFERROR(VLOOKUP(AH685,ACCESSORIES!F:J,5,FALSE),"N/A")</f>
        <v>1.1000000000000001</v>
      </c>
      <c r="AJ685" s="309" t="s">
        <v>265</v>
      </c>
      <c r="AK685" s="309" t="s">
        <v>1674</v>
      </c>
      <c r="AL685" s="40">
        <f>IFERROR(VLOOKUP(AK685,ACCESSORIES!F:J,5,FALSE),"N/A")</f>
        <v>3.3000000000000003</v>
      </c>
      <c r="AM685" s="309">
        <v>116.7</v>
      </c>
      <c r="AN685" s="309">
        <v>15.8</v>
      </c>
      <c r="AO685" s="309">
        <v>200</v>
      </c>
      <c r="AP685" s="309">
        <v>3</v>
      </c>
      <c r="AQ685" s="309">
        <v>3</v>
      </c>
      <c r="AR685" s="309"/>
      <c r="AS685" s="309">
        <v>58</v>
      </c>
      <c r="AT685" s="309"/>
      <c r="AU685" s="309">
        <v>228</v>
      </c>
      <c r="AV685" s="309">
        <v>124</v>
      </c>
      <c r="AW685" s="309">
        <v>108.5</v>
      </c>
      <c r="AX685" s="81"/>
      <c r="AY685" s="309">
        <v>126</v>
      </c>
      <c r="AZ685" s="310" t="s">
        <v>85</v>
      </c>
      <c r="BA685" s="98" t="str">
        <f>IFERROR(VLOOKUP(AZ685,ACCESSORIES!F:J,5,FALSE),"N/A")</f>
        <v>N/A</v>
      </c>
      <c r="BB685" s="99" t="s">
        <v>85</v>
      </c>
      <c r="BC685" s="98" t="str">
        <f>IFERROR(VLOOKUP(BB685,ACCESSORIES!F:J,5,FALSE),"N/A")</f>
        <v>N/A</v>
      </c>
      <c r="BD685" s="310">
        <v>48.1</v>
      </c>
      <c r="BE685" s="309">
        <v>22</v>
      </c>
      <c r="BF685" s="309">
        <v>22</v>
      </c>
      <c r="BG685" s="309">
        <v>13.7</v>
      </c>
      <c r="BH685" s="379">
        <f t="shared" si="50"/>
        <v>0.10865934397119997</v>
      </c>
      <c r="BI685" s="303">
        <v>16</v>
      </c>
      <c r="BJ685" s="309" t="s">
        <v>3532</v>
      </c>
      <c r="BK685" s="80" t="s">
        <v>4050</v>
      </c>
      <c r="BL685" s="309" t="s">
        <v>2875</v>
      </c>
      <c r="BM685" s="309" t="s">
        <v>2819</v>
      </c>
      <c r="BN685" s="309" t="s">
        <v>2888</v>
      </c>
      <c r="BO685" s="309" t="s">
        <v>2889</v>
      </c>
      <c r="BP685" s="309"/>
      <c r="BQ685" s="309"/>
      <c r="BR685" s="309"/>
      <c r="BS685" s="309"/>
      <c r="BT685" s="309"/>
      <c r="BU685" s="309"/>
      <c r="BV685" s="309" t="s">
        <v>3813</v>
      </c>
      <c r="BW685" s="309" t="s">
        <v>3814</v>
      </c>
      <c r="BX685" s="309" t="s">
        <v>3815</v>
      </c>
      <c r="BY685" s="309" t="s">
        <v>3816</v>
      </c>
      <c r="BZ685" s="324" t="str">
        <f t="shared" si="51"/>
        <v>DISCONTINUED - MR606 Mesh, 20x12, -52mm Offset, 8x6.5, 121.3mm Centerbore, Titanium</v>
      </c>
      <c r="CA685" s="324" t="s">
        <v>3878</v>
      </c>
      <c r="CB685" s="324" t="s">
        <v>3879</v>
      </c>
      <c r="CC685" s="313" t="str">
        <f t="shared" si="49"/>
        <v>DISCO (6XX)</v>
      </c>
    </row>
    <row r="686" spans="1:81" s="301" customFormat="1" ht="15.75" customHeight="1">
      <c r="A686" s="22">
        <f t="shared" si="48"/>
        <v>683</v>
      </c>
      <c r="B686" s="99" t="s">
        <v>84</v>
      </c>
      <c r="C686" s="29" t="s">
        <v>1094</v>
      </c>
      <c r="D686" s="303" t="s">
        <v>940</v>
      </c>
      <c r="E686" s="304" t="s">
        <v>5398</v>
      </c>
      <c r="F686" s="304" t="s">
        <v>2224</v>
      </c>
      <c r="G686" s="304"/>
      <c r="H686" s="363" t="s">
        <v>998</v>
      </c>
      <c r="I686" s="336">
        <v>42736</v>
      </c>
      <c r="J686" s="302">
        <v>44480</v>
      </c>
      <c r="K686" s="293" t="s">
        <v>1274</v>
      </c>
      <c r="L686" s="305">
        <v>445.88</v>
      </c>
      <c r="M686" s="295"/>
      <c r="N686" s="295"/>
      <c r="O686" s="303">
        <v>20</v>
      </c>
      <c r="P686" s="8">
        <v>12</v>
      </c>
      <c r="Q686" s="29" t="s">
        <v>1762</v>
      </c>
      <c r="R686" s="303">
        <v>8</v>
      </c>
      <c r="S686" s="303">
        <v>6.5</v>
      </c>
      <c r="T686" s="306">
        <v>-52</v>
      </c>
      <c r="U686" s="331">
        <v>4.5</v>
      </c>
      <c r="V686" s="303" t="s">
        <v>85</v>
      </c>
      <c r="W686" s="311">
        <v>121.3</v>
      </c>
      <c r="X686" s="307">
        <v>44.6</v>
      </c>
      <c r="Y686" s="306">
        <v>3640</v>
      </c>
      <c r="Z686" s="306" t="s">
        <v>2294</v>
      </c>
      <c r="AA686" s="306" t="s">
        <v>2987</v>
      </c>
      <c r="AB686" s="296" t="s">
        <v>4748</v>
      </c>
      <c r="AC686" s="308" t="s">
        <v>1618</v>
      </c>
      <c r="AD686" s="298">
        <f>IFERROR(VLOOKUP(AC686,ACCESSORIES!F:J,5,FALSE),"N/A")</f>
        <v>33</v>
      </c>
      <c r="AE686" s="308" t="s">
        <v>85</v>
      </c>
      <c r="AF686" s="309" t="s">
        <v>1888</v>
      </c>
      <c r="AG686" s="308" t="s">
        <v>85</v>
      </c>
      <c r="AH686" s="308" t="s">
        <v>1937</v>
      </c>
      <c r="AI686" s="299">
        <f>IFERROR(VLOOKUP(AH686,ACCESSORIES!F:J,5,FALSE),"N/A")</f>
        <v>1.1000000000000001</v>
      </c>
      <c r="AJ686" s="309" t="s">
        <v>265</v>
      </c>
      <c r="AK686" s="309" t="s">
        <v>1674</v>
      </c>
      <c r="AL686" s="40">
        <f>IFERROR(VLOOKUP(AK686,ACCESSORIES!F:J,5,FALSE),"N/A")</f>
        <v>3.3000000000000003</v>
      </c>
      <c r="AM686" s="309">
        <v>116.7</v>
      </c>
      <c r="AN686" s="309">
        <v>15.8</v>
      </c>
      <c r="AO686" s="309">
        <v>200</v>
      </c>
      <c r="AP686" s="309">
        <v>3</v>
      </c>
      <c r="AQ686" s="309">
        <v>3</v>
      </c>
      <c r="AR686" s="309"/>
      <c r="AS686" s="309">
        <v>58</v>
      </c>
      <c r="AT686" s="309"/>
      <c r="AU686" s="309">
        <v>228</v>
      </c>
      <c r="AV686" s="309">
        <v>124</v>
      </c>
      <c r="AW686" s="309">
        <v>108.5</v>
      </c>
      <c r="AX686" s="81"/>
      <c r="AY686" s="309">
        <v>126</v>
      </c>
      <c r="AZ686" s="310" t="s">
        <v>85</v>
      </c>
      <c r="BA686" s="98" t="str">
        <f>IFERROR(VLOOKUP(AZ686,ACCESSORIES!F:J,5,FALSE),"N/A")</f>
        <v>N/A</v>
      </c>
      <c r="BB686" s="99" t="s">
        <v>85</v>
      </c>
      <c r="BC686" s="98" t="str">
        <f>IFERROR(VLOOKUP(BB686,ACCESSORIES!F:J,5,FALSE),"N/A")</f>
        <v>N/A</v>
      </c>
      <c r="BD686" s="310">
        <v>48.1</v>
      </c>
      <c r="BE686" s="309">
        <v>22</v>
      </c>
      <c r="BF686" s="309">
        <v>22</v>
      </c>
      <c r="BG686" s="309">
        <v>13.7</v>
      </c>
      <c r="BH686" s="379">
        <f t="shared" si="50"/>
        <v>0.10865934397119997</v>
      </c>
      <c r="BI686" s="303">
        <v>16</v>
      </c>
      <c r="BJ686" s="309" t="s">
        <v>3532</v>
      </c>
      <c r="BK686" s="80" t="s">
        <v>4050</v>
      </c>
      <c r="BL686" s="309" t="s">
        <v>2875</v>
      </c>
      <c r="BM686" s="309" t="s">
        <v>2819</v>
      </c>
      <c r="BN686" s="309" t="s">
        <v>2888</v>
      </c>
      <c r="BO686" s="309" t="s">
        <v>2889</v>
      </c>
      <c r="BP686" s="309"/>
      <c r="BQ686" s="309"/>
      <c r="BR686" s="309"/>
      <c r="BS686" s="309"/>
      <c r="BT686" s="309"/>
      <c r="BU686" s="309"/>
      <c r="BV686" s="309" t="s">
        <v>3817</v>
      </c>
      <c r="BW686" s="309" t="s">
        <v>3818</v>
      </c>
      <c r="BX686" s="309" t="s">
        <v>3819</v>
      </c>
      <c r="BY686" s="309" t="s">
        <v>3820</v>
      </c>
      <c r="BZ686" s="324" t="str">
        <f t="shared" si="51"/>
        <v>DISCONTINUED - MR606 Mesh, 20x12, -52mm Offset, 8x6.5, 121.3mm Centerbore, Matte Black</v>
      </c>
      <c r="CA686" s="324" t="s">
        <v>3878</v>
      </c>
      <c r="CB686" s="324" t="s">
        <v>3879</v>
      </c>
      <c r="CC686" s="313" t="str">
        <f t="shared" si="49"/>
        <v>DISCO (6XX)</v>
      </c>
    </row>
    <row r="687" spans="1:81" s="301" customFormat="1" ht="15.75" customHeight="1">
      <c r="A687" s="22">
        <f t="shared" si="48"/>
        <v>684</v>
      </c>
      <c r="B687" s="99" t="s">
        <v>84</v>
      </c>
      <c r="C687" s="29" t="s">
        <v>1094</v>
      </c>
      <c r="D687" s="303" t="s">
        <v>940</v>
      </c>
      <c r="E687" s="304" t="s">
        <v>5399</v>
      </c>
      <c r="F687" s="304" t="s">
        <v>2224</v>
      </c>
      <c r="G687" s="304"/>
      <c r="H687" s="363" t="s">
        <v>1001</v>
      </c>
      <c r="I687" s="336">
        <v>42736</v>
      </c>
      <c r="J687" s="302">
        <v>44480</v>
      </c>
      <c r="K687" s="293" t="s">
        <v>1274</v>
      </c>
      <c r="L687" s="305">
        <v>445.88</v>
      </c>
      <c r="M687" s="295"/>
      <c r="N687" s="295"/>
      <c r="O687" s="303">
        <v>20</v>
      </c>
      <c r="P687" s="8">
        <v>12</v>
      </c>
      <c r="Q687" s="29" t="s">
        <v>1763</v>
      </c>
      <c r="R687" s="303">
        <v>8</v>
      </c>
      <c r="S687" s="303">
        <v>170</v>
      </c>
      <c r="T687" s="306">
        <v>-52</v>
      </c>
      <c r="U687" s="331">
        <v>4.5</v>
      </c>
      <c r="V687" s="303" t="s">
        <v>85</v>
      </c>
      <c r="W687" s="311">
        <v>124.9</v>
      </c>
      <c r="X687" s="307">
        <v>44.6</v>
      </c>
      <c r="Y687" s="306">
        <v>3640</v>
      </c>
      <c r="Z687" s="306" t="s">
        <v>2222</v>
      </c>
      <c r="AA687" s="306" t="s">
        <v>2992</v>
      </c>
      <c r="AB687" s="296" t="s">
        <v>4749</v>
      </c>
      <c r="AC687" s="308" t="s">
        <v>1618</v>
      </c>
      <c r="AD687" s="298">
        <f>IFERROR(VLOOKUP(AC687,ACCESSORIES!F:J,5,FALSE),"N/A")</f>
        <v>33</v>
      </c>
      <c r="AE687" s="308" t="s">
        <v>85</v>
      </c>
      <c r="AF687" s="309" t="s">
        <v>1888</v>
      </c>
      <c r="AG687" s="308" t="s">
        <v>85</v>
      </c>
      <c r="AH687" s="308" t="s">
        <v>1937</v>
      </c>
      <c r="AI687" s="299">
        <f>IFERROR(VLOOKUP(AH687,ACCESSORIES!F:J,5,FALSE),"N/A")</f>
        <v>1.1000000000000001</v>
      </c>
      <c r="AJ687" s="309" t="s">
        <v>265</v>
      </c>
      <c r="AK687" s="309" t="s">
        <v>85</v>
      </c>
      <c r="AL687" s="40" t="str">
        <f>IFERROR(VLOOKUP(AK687,ACCESSORIES!F:J,5,FALSE),"N/A")</f>
        <v>N/A</v>
      </c>
      <c r="AM687" s="309" t="s">
        <v>85</v>
      </c>
      <c r="AN687" s="309">
        <v>15.8</v>
      </c>
      <c r="AO687" s="309">
        <v>200</v>
      </c>
      <c r="AP687" s="309">
        <v>3</v>
      </c>
      <c r="AQ687" s="309">
        <v>3</v>
      </c>
      <c r="AR687" s="309"/>
      <c r="AS687" s="309">
        <v>58</v>
      </c>
      <c r="AT687" s="309"/>
      <c r="AU687" s="309">
        <v>228</v>
      </c>
      <c r="AV687" s="309">
        <v>124</v>
      </c>
      <c r="AW687" s="309">
        <v>108.5</v>
      </c>
      <c r="AX687" s="81"/>
      <c r="AY687" s="309">
        <v>126</v>
      </c>
      <c r="AZ687" s="310" t="s">
        <v>85</v>
      </c>
      <c r="BA687" s="98" t="str">
        <f>IFERROR(VLOOKUP(AZ687,ACCESSORIES!F:J,5,FALSE),"N/A")</f>
        <v>N/A</v>
      </c>
      <c r="BB687" s="99" t="s">
        <v>85</v>
      </c>
      <c r="BC687" s="98" t="str">
        <f>IFERROR(VLOOKUP(BB687,ACCESSORIES!F:J,5,FALSE),"N/A")</f>
        <v>N/A</v>
      </c>
      <c r="BD687" s="310">
        <v>48.1</v>
      </c>
      <c r="BE687" s="309">
        <v>22</v>
      </c>
      <c r="BF687" s="309">
        <v>22</v>
      </c>
      <c r="BG687" s="309">
        <v>13.7</v>
      </c>
      <c r="BH687" s="379">
        <f t="shared" si="50"/>
        <v>0.10865934397119997</v>
      </c>
      <c r="BI687" s="303">
        <v>16</v>
      </c>
      <c r="BJ687" s="309" t="s">
        <v>3532</v>
      </c>
      <c r="BK687" s="80" t="s">
        <v>4050</v>
      </c>
      <c r="BL687" s="309" t="s">
        <v>2875</v>
      </c>
      <c r="BM687" s="309" t="s">
        <v>2819</v>
      </c>
      <c r="BN687" s="309" t="s">
        <v>2888</v>
      </c>
      <c r="BO687" s="309" t="s">
        <v>2889</v>
      </c>
      <c r="BP687" s="309"/>
      <c r="BQ687" s="309"/>
      <c r="BR687" s="309"/>
      <c r="BS687" s="309"/>
      <c r="BT687" s="309"/>
      <c r="BU687" s="309"/>
      <c r="BV687" s="309" t="s">
        <v>3813</v>
      </c>
      <c r="BW687" s="309" t="s">
        <v>3814</v>
      </c>
      <c r="BX687" s="309" t="s">
        <v>3815</v>
      </c>
      <c r="BY687" s="309" t="s">
        <v>3816</v>
      </c>
      <c r="BZ687" s="324" t="str">
        <f t="shared" si="51"/>
        <v>DISCONTINUED - MR606 Mesh, 20x12, -52mm Offset, 8x170, 124.9mm Centerbore, Titanium</v>
      </c>
      <c r="CA687" s="324" t="s">
        <v>3878</v>
      </c>
      <c r="CB687" s="324" t="s">
        <v>3879</v>
      </c>
      <c r="CC687" s="313" t="str">
        <f t="shared" si="49"/>
        <v>DISCO (6XX)</v>
      </c>
    </row>
    <row r="688" spans="1:81" s="301" customFormat="1" ht="15.75" customHeight="1">
      <c r="A688" s="22">
        <f t="shared" si="48"/>
        <v>685</v>
      </c>
      <c r="B688" s="99" t="s">
        <v>84</v>
      </c>
      <c r="C688" s="29" t="s">
        <v>1094</v>
      </c>
      <c r="D688" s="303" t="s">
        <v>940</v>
      </c>
      <c r="E688" s="304" t="s">
        <v>5400</v>
      </c>
      <c r="F688" s="304" t="s">
        <v>2224</v>
      </c>
      <c r="G688" s="304"/>
      <c r="H688" s="363" t="s">
        <v>1000</v>
      </c>
      <c r="I688" s="336">
        <v>42736</v>
      </c>
      <c r="J688" s="302">
        <v>44480</v>
      </c>
      <c r="K688" s="293" t="s">
        <v>1274</v>
      </c>
      <c r="L688" s="305">
        <v>445.88</v>
      </c>
      <c r="M688" s="295"/>
      <c r="N688" s="295"/>
      <c r="O688" s="303">
        <v>20</v>
      </c>
      <c r="P688" s="8">
        <v>12</v>
      </c>
      <c r="Q688" s="29" t="s">
        <v>1763</v>
      </c>
      <c r="R688" s="303">
        <v>8</v>
      </c>
      <c r="S688" s="303">
        <v>170</v>
      </c>
      <c r="T688" s="306">
        <v>-52</v>
      </c>
      <c r="U688" s="331">
        <v>4.5</v>
      </c>
      <c r="V688" s="303" t="s">
        <v>85</v>
      </c>
      <c r="W688" s="311">
        <v>124.9</v>
      </c>
      <c r="X688" s="307">
        <v>44.6</v>
      </c>
      <c r="Y688" s="306">
        <v>3640</v>
      </c>
      <c r="Z688" s="306" t="s">
        <v>2294</v>
      </c>
      <c r="AA688" s="306" t="s">
        <v>2987</v>
      </c>
      <c r="AB688" s="296" t="s">
        <v>4749</v>
      </c>
      <c r="AC688" s="308" t="s">
        <v>1618</v>
      </c>
      <c r="AD688" s="298">
        <f>IFERROR(VLOOKUP(AC688,ACCESSORIES!F:J,5,FALSE),"N/A")</f>
        <v>33</v>
      </c>
      <c r="AE688" s="308" t="s">
        <v>85</v>
      </c>
      <c r="AF688" s="309" t="s">
        <v>1888</v>
      </c>
      <c r="AG688" s="308" t="s">
        <v>85</v>
      </c>
      <c r="AH688" s="308" t="s">
        <v>1937</v>
      </c>
      <c r="AI688" s="299">
        <f>IFERROR(VLOOKUP(AH688,ACCESSORIES!F:J,5,FALSE),"N/A")</f>
        <v>1.1000000000000001</v>
      </c>
      <c r="AJ688" s="309" t="s">
        <v>265</v>
      </c>
      <c r="AK688" s="309" t="s">
        <v>85</v>
      </c>
      <c r="AL688" s="40" t="str">
        <f>IFERROR(VLOOKUP(AK688,ACCESSORIES!F:J,5,FALSE),"N/A")</f>
        <v>N/A</v>
      </c>
      <c r="AM688" s="309" t="s">
        <v>85</v>
      </c>
      <c r="AN688" s="309">
        <v>15.8</v>
      </c>
      <c r="AO688" s="309">
        <v>200</v>
      </c>
      <c r="AP688" s="309">
        <v>3</v>
      </c>
      <c r="AQ688" s="309">
        <v>3</v>
      </c>
      <c r="AR688" s="309"/>
      <c r="AS688" s="309">
        <v>58</v>
      </c>
      <c r="AT688" s="309"/>
      <c r="AU688" s="309">
        <v>228</v>
      </c>
      <c r="AV688" s="309">
        <v>124</v>
      </c>
      <c r="AW688" s="309">
        <v>108.5</v>
      </c>
      <c r="AX688" s="81"/>
      <c r="AY688" s="309">
        <v>126</v>
      </c>
      <c r="AZ688" s="310" t="s">
        <v>85</v>
      </c>
      <c r="BA688" s="98" t="str">
        <f>IFERROR(VLOOKUP(AZ688,ACCESSORIES!F:J,5,FALSE),"N/A")</f>
        <v>N/A</v>
      </c>
      <c r="BB688" s="99" t="s">
        <v>85</v>
      </c>
      <c r="BC688" s="98" t="str">
        <f>IFERROR(VLOOKUP(BB688,ACCESSORIES!F:J,5,FALSE),"N/A")</f>
        <v>N/A</v>
      </c>
      <c r="BD688" s="310">
        <v>48.1</v>
      </c>
      <c r="BE688" s="309">
        <v>22</v>
      </c>
      <c r="BF688" s="309">
        <v>22</v>
      </c>
      <c r="BG688" s="309">
        <v>13.7</v>
      </c>
      <c r="BH688" s="379">
        <f t="shared" si="50"/>
        <v>0.10865934397119997</v>
      </c>
      <c r="BI688" s="303">
        <v>16</v>
      </c>
      <c r="BJ688" s="309" t="s">
        <v>3532</v>
      </c>
      <c r="BK688" s="80" t="s">
        <v>4050</v>
      </c>
      <c r="BL688" s="309" t="s">
        <v>2875</v>
      </c>
      <c r="BM688" s="309" t="s">
        <v>2819</v>
      </c>
      <c r="BN688" s="309" t="s">
        <v>2888</v>
      </c>
      <c r="BO688" s="309" t="s">
        <v>2889</v>
      </c>
      <c r="BP688" s="309"/>
      <c r="BQ688" s="309"/>
      <c r="BR688" s="309"/>
      <c r="BS688" s="309"/>
      <c r="BT688" s="309"/>
      <c r="BU688" s="309"/>
      <c r="BV688" s="309" t="s">
        <v>3817</v>
      </c>
      <c r="BW688" s="309" t="s">
        <v>3818</v>
      </c>
      <c r="BX688" s="309" t="s">
        <v>3819</v>
      </c>
      <c r="BY688" s="309" t="s">
        <v>3820</v>
      </c>
      <c r="BZ688" s="324" t="str">
        <f t="shared" ref="BZ688:BZ710" si="52">CONCATENATE("DISCONTINUED"," ","-"," ",D688,", ",O688,"x",P688,", ",IF(V688="N/A", "", CONCATENATE(V688, "/")),IF(T688&gt;0, CONCATENATE("+",T688), T688),"mm Offset, ",Q688,", ",W688,"mm Centerbore, ",PROPER(Z688), "", IF(BB688="N/A", "", CONCATENATE(", w/ ", BB688)))</f>
        <v>DISCONTINUED - MR606 Mesh, 20x12, -52mm Offset, 8x170, 124.9mm Centerbore, Matte Black</v>
      </c>
      <c r="CA688" s="324" t="s">
        <v>3878</v>
      </c>
      <c r="CB688" s="324" t="s">
        <v>3879</v>
      </c>
      <c r="CC688" s="313" t="str">
        <f t="shared" si="49"/>
        <v>DISCO (6XX)</v>
      </c>
    </row>
    <row r="689" spans="1:81" s="301" customFormat="1" ht="15.75" customHeight="1">
      <c r="A689" s="22">
        <f t="shared" si="48"/>
        <v>686</v>
      </c>
      <c r="B689" s="99" t="s">
        <v>84</v>
      </c>
      <c r="C689" s="29" t="s">
        <v>1094</v>
      </c>
      <c r="D689" s="303" t="s">
        <v>940</v>
      </c>
      <c r="E689" s="304" t="s">
        <v>5401</v>
      </c>
      <c r="F689" s="304" t="s">
        <v>2224</v>
      </c>
      <c r="G689" s="304"/>
      <c r="H689" s="363" t="s">
        <v>1003</v>
      </c>
      <c r="I689" s="336">
        <v>42736</v>
      </c>
      <c r="J689" s="302">
        <v>44480</v>
      </c>
      <c r="K689" s="293" t="s">
        <v>1274</v>
      </c>
      <c r="L689" s="305">
        <v>445.88</v>
      </c>
      <c r="M689" s="295"/>
      <c r="N689" s="295"/>
      <c r="O689" s="303">
        <v>20</v>
      </c>
      <c r="P689" s="8">
        <v>12</v>
      </c>
      <c r="Q689" s="29" t="s">
        <v>1764</v>
      </c>
      <c r="R689" s="303">
        <v>8</v>
      </c>
      <c r="S689" s="303">
        <v>180</v>
      </c>
      <c r="T689" s="306">
        <v>-52</v>
      </c>
      <c r="U689" s="331">
        <v>4.5</v>
      </c>
      <c r="V689" s="303" t="s">
        <v>85</v>
      </c>
      <c r="W689" s="311">
        <v>124.1</v>
      </c>
      <c r="X689" s="307">
        <v>46.1</v>
      </c>
      <c r="Y689" s="306">
        <v>3640</v>
      </c>
      <c r="Z689" s="306" t="s">
        <v>2222</v>
      </c>
      <c r="AA689" s="306" t="s">
        <v>2992</v>
      </c>
      <c r="AB689" s="296" t="s">
        <v>5402</v>
      </c>
      <c r="AC689" s="308" t="s">
        <v>1618</v>
      </c>
      <c r="AD689" s="298">
        <f>IFERROR(VLOOKUP(AC689,ACCESSORIES!F:J,5,FALSE),"N/A")</f>
        <v>33</v>
      </c>
      <c r="AE689" s="308" t="s">
        <v>85</v>
      </c>
      <c r="AF689" s="309" t="s">
        <v>1888</v>
      </c>
      <c r="AG689" s="308" t="s">
        <v>85</v>
      </c>
      <c r="AH689" s="308" t="s">
        <v>1937</v>
      </c>
      <c r="AI689" s="299">
        <f>IFERROR(VLOOKUP(AH689,ACCESSORIES!F:J,5,FALSE),"N/A")</f>
        <v>1.1000000000000001</v>
      </c>
      <c r="AJ689" s="309" t="s">
        <v>265</v>
      </c>
      <c r="AK689" s="309" t="s">
        <v>85</v>
      </c>
      <c r="AL689" s="40" t="str">
        <f>IFERROR(VLOOKUP(AK689,ACCESSORIES!F:J,5,FALSE),"N/A")</f>
        <v>N/A</v>
      </c>
      <c r="AM689" s="309" t="s">
        <v>85</v>
      </c>
      <c r="AN689" s="309">
        <v>15.8</v>
      </c>
      <c r="AO689" s="309">
        <v>206</v>
      </c>
      <c r="AP689" s="309">
        <v>3</v>
      </c>
      <c r="AQ689" s="309">
        <v>3</v>
      </c>
      <c r="AR689" s="309"/>
      <c r="AS689" s="309">
        <v>58</v>
      </c>
      <c r="AT689" s="309"/>
      <c r="AU689" s="309">
        <v>228</v>
      </c>
      <c r="AV689" s="309">
        <v>124.2</v>
      </c>
      <c r="AW689" s="309">
        <v>108.5</v>
      </c>
      <c r="AX689" s="81"/>
      <c r="AY689" s="309">
        <v>126</v>
      </c>
      <c r="AZ689" s="310" t="s">
        <v>85</v>
      </c>
      <c r="BA689" s="98" t="str">
        <f>IFERROR(VLOOKUP(AZ689,ACCESSORIES!F:J,5,FALSE),"N/A")</f>
        <v>N/A</v>
      </c>
      <c r="BB689" s="99" t="s">
        <v>85</v>
      </c>
      <c r="BC689" s="98" t="str">
        <f>IFERROR(VLOOKUP(BB689,ACCESSORIES!F:J,5,FALSE),"N/A")</f>
        <v>N/A</v>
      </c>
      <c r="BD689" s="310">
        <v>52.12</v>
      </c>
      <c r="BE689" s="309">
        <v>22</v>
      </c>
      <c r="BF689" s="309">
        <v>22</v>
      </c>
      <c r="BG689" s="309">
        <v>13.7</v>
      </c>
      <c r="BH689" s="379">
        <f t="shared" si="50"/>
        <v>0.10865934397119997</v>
      </c>
      <c r="BI689" s="303">
        <v>16</v>
      </c>
      <c r="BJ689" s="309" t="s">
        <v>3532</v>
      </c>
      <c r="BK689" s="80" t="s">
        <v>4050</v>
      </c>
      <c r="BL689" s="309" t="s">
        <v>2875</v>
      </c>
      <c r="BM689" s="309" t="s">
        <v>2819</v>
      </c>
      <c r="BN689" s="309" t="s">
        <v>2888</v>
      </c>
      <c r="BO689" s="309" t="s">
        <v>2889</v>
      </c>
      <c r="BP689" s="309"/>
      <c r="BQ689" s="309"/>
      <c r="BR689" s="309"/>
      <c r="BS689" s="309"/>
      <c r="BT689" s="309"/>
      <c r="BU689" s="309"/>
      <c r="BV689" s="309" t="s">
        <v>3813</v>
      </c>
      <c r="BW689" s="309" t="s">
        <v>3814</v>
      </c>
      <c r="BX689" s="309" t="s">
        <v>3815</v>
      </c>
      <c r="BY689" s="309" t="s">
        <v>3816</v>
      </c>
      <c r="BZ689" s="324" t="str">
        <f t="shared" si="52"/>
        <v>DISCONTINUED - MR606 Mesh, 20x12, -52mm Offset, 8x180, 124.1mm Centerbore, Titanium</v>
      </c>
      <c r="CA689" s="324" t="s">
        <v>3878</v>
      </c>
      <c r="CB689" s="324" t="s">
        <v>3879</v>
      </c>
      <c r="CC689" s="313" t="str">
        <f t="shared" si="49"/>
        <v>DISCO (6XX)</v>
      </c>
    </row>
    <row r="690" spans="1:81" s="301" customFormat="1" ht="15.75" customHeight="1">
      <c r="A690" s="22">
        <f t="shared" si="48"/>
        <v>687</v>
      </c>
      <c r="B690" s="99" t="s">
        <v>84</v>
      </c>
      <c r="C690" s="29" t="s">
        <v>1094</v>
      </c>
      <c r="D690" s="303" t="s">
        <v>940</v>
      </c>
      <c r="E690" s="304" t="s">
        <v>5403</v>
      </c>
      <c r="F690" s="304" t="s">
        <v>2224</v>
      </c>
      <c r="G690" s="304"/>
      <c r="H690" s="363" t="s">
        <v>1002</v>
      </c>
      <c r="I690" s="336">
        <v>42736</v>
      </c>
      <c r="J690" s="302">
        <v>44480</v>
      </c>
      <c r="K690" s="293" t="s">
        <v>1274</v>
      </c>
      <c r="L690" s="305">
        <v>445.88</v>
      </c>
      <c r="M690" s="295"/>
      <c r="N690" s="295"/>
      <c r="O690" s="303">
        <v>20</v>
      </c>
      <c r="P690" s="8">
        <v>12</v>
      </c>
      <c r="Q690" s="29" t="s">
        <v>1764</v>
      </c>
      <c r="R690" s="303">
        <v>8</v>
      </c>
      <c r="S690" s="303">
        <v>180</v>
      </c>
      <c r="T690" s="306">
        <v>-52</v>
      </c>
      <c r="U690" s="331">
        <v>4.5</v>
      </c>
      <c r="V690" s="303" t="s">
        <v>85</v>
      </c>
      <c r="W690" s="311">
        <v>124.1</v>
      </c>
      <c r="X690" s="307">
        <v>44.6</v>
      </c>
      <c r="Y690" s="306">
        <v>3640</v>
      </c>
      <c r="Z690" s="306" t="s">
        <v>2294</v>
      </c>
      <c r="AA690" s="306" t="s">
        <v>2987</v>
      </c>
      <c r="AB690" s="296" t="s">
        <v>5402</v>
      </c>
      <c r="AC690" s="308" t="s">
        <v>1618</v>
      </c>
      <c r="AD690" s="298">
        <f>IFERROR(VLOOKUP(AC690,ACCESSORIES!F:J,5,FALSE),"N/A")</f>
        <v>33</v>
      </c>
      <c r="AE690" s="308" t="s">
        <v>85</v>
      </c>
      <c r="AF690" s="309" t="s">
        <v>1888</v>
      </c>
      <c r="AG690" s="308" t="s">
        <v>85</v>
      </c>
      <c r="AH690" s="308" t="s">
        <v>1937</v>
      </c>
      <c r="AI690" s="299">
        <f>IFERROR(VLOOKUP(AH690,ACCESSORIES!F:J,5,FALSE),"N/A")</f>
        <v>1.1000000000000001</v>
      </c>
      <c r="AJ690" s="309" t="s">
        <v>265</v>
      </c>
      <c r="AK690" s="309" t="s">
        <v>85</v>
      </c>
      <c r="AL690" s="40" t="str">
        <f>IFERROR(VLOOKUP(AK690,ACCESSORIES!F:J,5,FALSE),"N/A")</f>
        <v>N/A</v>
      </c>
      <c r="AM690" s="309" t="s">
        <v>85</v>
      </c>
      <c r="AN690" s="309">
        <v>15.8</v>
      </c>
      <c r="AO690" s="309">
        <v>206</v>
      </c>
      <c r="AP690" s="309">
        <v>3</v>
      </c>
      <c r="AQ690" s="309">
        <v>3</v>
      </c>
      <c r="AR690" s="309"/>
      <c r="AS690" s="309">
        <v>58</v>
      </c>
      <c r="AT690" s="309"/>
      <c r="AU690" s="309">
        <v>228</v>
      </c>
      <c r="AV690" s="309">
        <v>124.2</v>
      </c>
      <c r="AW690" s="309">
        <v>108.5</v>
      </c>
      <c r="AX690" s="81"/>
      <c r="AY690" s="309">
        <v>126</v>
      </c>
      <c r="AZ690" s="310" t="s">
        <v>85</v>
      </c>
      <c r="BA690" s="98" t="str">
        <f>IFERROR(VLOOKUP(AZ690,ACCESSORIES!F:J,5,FALSE),"N/A")</f>
        <v>N/A</v>
      </c>
      <c r="BB690" s="99" t="s">
        <v>85</v>
      </c>
      <c r="BC690" s="98" t="str">
        <f>IFERROR(VLOOKUP(BB690,ACCESSORIES!F:J,5,FALSE),"N/A")</f>
        <v>N/A</v>
      </c>
      <c r="BD690" s="310">
        <v>48.1</v>
      </c>
      <c r="BE690" s="309">
        <v>22</v>
      </c>
      <c r="BF690" s="309">
        <v>22</v>
      </c>
      <c r="BG690" s="309">
        <v>13.7</v>
      </c>
      <c r="BH690" s="379">
        <f t="shared" si="50"/>
        <v>0.10865934397119997</v>
      </c>
      <c r="BI690" s="303">
        <v>16</v>
      </c>
      <c r="BJ690" s="309" t="s">
        <v>3532</v>
      </c>
      <c r="BK690" s="80" t="s">
        <v>4050</v>
      </c>
      <c r="BL690" s="309" t="s">
        <v>2875</v>
      </c>
      <c r="BM690" s="309" t="s">
        <v>2819</v>
      </c>
      <c r="BN690" s="309" t="s">
        <v>2888</v>
      </c>
      <c r="BO690" s="309" t="s">
        <v>2889</v>
      </c>
      <c r="BP690" s="309"/>
      <c r="BQ690" s="309"/>
      <c r="BR690" s="309"/>
      <c r="BS690" s="309"/>
      <c r="BT690" s="309"/>
      <c r="BU690" s="309"/>
      <c r="BV690" s="309" t="s">
        <v>3817</v>
      </c>
      <c r="BW690" s="309" t="s">
        <v>3818</v>
      </c>
      <c r="BX690" s="309" t="s">
        <v>3819</v>
      </c>
      <c r="BY690" s="309" t="s">
        <v>3820</v>
      </c>
      <c r="BZ690" s="324" t="str">
        <f t="shared" si="52"/>
        <v>DISCONTINUED - MR606 Mesh, 20x12, -52mm Offset, 8x180, 124.1mm Centerbore, Matte Black</v>
      </c>
      <c r="CA690" s="324" t="s">
        <v>3878</v>
      </c>
      <c r="CB690" s="324" t="s">
        <v>3879</v>
      </c>
      <c r="CC690" s="313" t="str">
        <f t="shared" si="49"/>
        <v>DISCO (6XX)</v>
      </c>
    </row>
    <row r="691" spans="1:81" s="301" customFormat="1" ht="15.75" customHeight="1">
      <c r="A691" s="22">
        <f t="shared" si="48"/>
        <v>688</v>
      </c>
      <c r="B691" s="99" t="s">
        <v>84</v>
      </c>
      <c r="C691" s="29" t="s">
        <v>1094</v>
      </c>
      <c r="D691" s="303" t="s">
        <v>940</v>
      </c>
      <c r="E691" s="304" t="s">
        <v>5404</v>
      </c>
      <c r="F691" s="304" t="s">
        <v>2224</v>
      </c>
      <c r="G691" s="304"/>
      <c r="H691" s="363" t="s">
        <v>993</v>
      </c>
      <c r="I691" s="336">
        <v>42736</v>
      </c>
      <c r="J691" s="302">
        <v>44480</v>
      </c>
      <c r="K691" s="293" t="s">
        <v>1274</v>
      </c>
      <c r="L691" s="305">
        <v>408.62</v>
      </c>
      <c r="M691" s="295"/>
      <c r="N691" s="295"/>
      <c r="O691" s="303">
        <v>20</v>
      </c>
      <c r="P691" s="8">
        <v>10</v>
      </c>
      <c r="Q691" s="29" t="s">
        <v>1764</v>
      </c>
      <c r="R691" s="303">
        <v>8</v>
      </c>
      <c r="S691" s="303">
        <v>180</v>
      </c>
      <c r="T691" s="306">
        <v>-24</v>
      </c>
      <c r="U691" s="331">
        <v>4.55</v>
      </c>
      <c r="V691" s="303" t="s">
        <v>85</v>
      </c>
      <c r="W691" s="311">
        <v>124.1</v>
      </c>
      <c r="X691" s="307">
        <v>42.3</v>
      </c>
      <c r="Y691" s="306">
        <v>3640</v>
      </c>
      <c r="Z691" s="306" t="s">
        <v>2222</v>
      </c>
      <c r="AA691" s="306" t="s">
        <v>2992</v>
      </c>
      <c r="AB691" s="296" t="s">
        <v>4745</v>
      </c>
      <c r="AC691" s="308" t="s">
        <v>1618</v>
      </c>
      <c r="AD691" s="298">
        <f>IFERROR(VLOOKUP(AC691,ACCESSORIES!F:J,5,FALSE),"N/A")</f>
        <v>33</v>
      </c>
      <c r="AE691" s="308" t="s">
        <v>85</v>
      </c>
      <c r="AF691" s="309" t="s">
        <v>1888</v>
      </c>
      <c r="AG691" s="308" t="s">
        <v>85</v>
      </c>
      <c r="AH691" s="308" t="s">
        <v>1937</v>
      </c>
      <c r="AI691" s="299">
        <f>IFERROR(VLOOKUP(AH691,ACCESSORIES!F:J,5,FALSE),"N/A")</f>
        <v>1.1000000000000001</v>
      </c>
      <c r="AJ691" s="309" t="s">
        <v>265</v>
      </c>
      <c r="AK691" s="309" t="s">
        <v>85</v>
      </c>
      <c r="AL691" s="40" t="str">
        <f>IFERROR(VLOOKUP(AK691,ACCESSORIES!F:J,5,FALSE),"N/A")</f>
        <v>N/A</v>
      </c>
      <c r="AM691" s="309" t="s">
        <v>85</v>
      </c>
      <c r="AN691" s="309">
        <v>15.8</v>
      </c>
      <c r="AO691" s="309">
        <v>206</v>
      </c>
      <c r="AP691" s="309">
        <v>3</v>
      </c>
      <c r="AQ691" s="309">
        <v>3</v>
      </c>
      <c r="AR691" s="309"/>
      <c r="AS691" s="309">
        <v>58</v>
      </c>
      <c r="AT691" s="309"/>
      <c r="AU691" s="309">
        <v>230</v>
      </c>
      <c r="AV691" s="309">
        <v>124.2</v>
      </c>
      <c r="AW691" s="309">
        <v>108.5</v>
      </c>
      <c r="AX691" s="81"/>
      <c r="AY691" s="309">
        <v>72</v>
      </c>
      <c r="AZ691" s="310" t="s">
        <v>85</v>
      </c>
      <c r="BA691" s="98" t="str">
        <f>IFERROR(VLOOKUP(AZ691,ACCESSORIES!F:J,5,FALSE),"N/A")</f>
        <v>N/A</v>
      </c>
      <c r="BB691" s="99" t="s">
        <v>85</v>
      </c>
      <c r="BC691" s="98" t="str">
        <f>IFERROR(VLOOKUP(BB691,ACCESSORIES!F:J,5,FALSE),"N/A")</f>
        <v>N/A</v>
      </c>
      <c r="BD691" s="310">
        <v>45.8</v>
      </c>
      <c r="BE691" s="309">
        <v>22.1</v>
      </c>
      <c r="BF691" s="309">
        <v>22.1</v>
      </c>
      <c r="BG691" s="309">
        <v>12.2</v>
      </c>
      <c r="BH691" s="379">
        <f t="shared" si="50"/>
        <v>9.7643992324528001E-2</v>
      </c>
      <c r="BI691" s="303">
        <v>20</v>
      </c>
      <c r="BJ691" s="309" t="s">
        <v>3532</v>
      </c>
      <c r="BK691" s="80" t="s">
        <v>4050</v>
      </c>
      <c r="BL691" s="309" t="s">
        <v>2875</v>
      </c>
      <c r="BM691" s="309" t="s">
        <v>2819</v>
      </c>
      <c r="BN691" s="309" t="s">
        <v>2888</v>
      </c>
      <c r="BO691" s="309" t="s">
        <v>2889</v>
      </c>
      <c r="BP691" s="309"/>
      <c r="BQ691" s="309"/>
      <c r="BR691" s="309"/>
      <c r="BS691" s="309"/>
      <c r="BT691" s="309"/>
      <c r="BU691" s="309"/>
      <c r="BV691" s="309" t="s">
        <v>3813</v>
      </c>
      <c r="BW691" s="309" t="s">
        <v>3814</v>
      </c>
      <c r="BX691" s="309" t="s">
        <v>3815</v>
      </c>
      <c r="BY691" s="309" t="s">
        <v>3816</v>
      </c>
      <c r="BZ691" s="324" t="str">
        <f t="shared" si="52"/>
        <v>DISCONTINUED - MR606 Mesh, 20x10, -24mm Offset, 8x180, 124.1mm Centerbore, Titanium</v>
      </c>
      <c r="CA691" s="324" t="s">
        <v>3878</v>
      </c>
      <c r="CB691" s="324" t="s">
        <v>3879</v>
      </c>
      <c r="CC691" s="313" t="str">
        <f t="shared" si="49"/>
        <v>DISCO (6XX)</v>
      </c>
    </row>
    <row r="692" spans="1:81" s="301" customFormat="1" ht="15.75" customHeight="1">
      <c r="A692" s="22">
        <f t="shared" si="48"/>
        <v>689</v>
      </c>
      <c r="B692" s="99" t="s">
        <v>84</v>
      </c>
      <c r="C692" s="29" t="s">
        <v>1094</v>
      </c>
      <c r="D692" s="303" t="s">
        <v>940</v>
      </c>
      <c r="E692" s="304" t="s">
        <v>5405</v>
      </c>
      <c r="F692" s="304" t="s">
        <v>2224</v>
      </c>
      <c r="G692" s="304"/>
      <c r="H692" s="363" t="s">
        <v>985</v>
      </c>
      <c r="I692" s="336">
        <v>42736</v>
      </c>
      <c r="J692" s="302">
        <v>44480</v>
      </c>
      <c r="K692" s="293" t="s">
        <v>1274</v>
      </c>
      <c r="L692" s="305">
        <v>408.62</v>
      </c>
      <c r="M692" s="295"/>
      <c r="N692" s="295"/>
      <c r="O692" s="303">
        <v>20</v>
      </c>
      <c r="P692" s="8">
        <v>10</v>
      </c>
      <c r="Q692" s="29" t="s">
        <v>1755</v>
      </c>
      <c r="R692" s="303">
        <v>5</v>
      </c>
      <c r="S692" s="303">
        <v>5</v>
      </c>
      <c r="T692" s="306">
        <v>-24</v>
      </c>
      <c r="U692" s="331">
        <v>4.55</v>
      </c>
      <c r="V692" s="303" t="s">
        <v>85</v>
      </c>
      <c r="W692" s="311">
        <v>71.5</v>
      </c>
      <c r="X692" s="307">
        <v>44.69</v>
      </c>
      <c r="Y692" s="306">
        <v>2650</v>
      </c>
      <c r="Z692" s="306" t="s">
        <v>2222</v>
      </c>
      <c r="AA692" s="306" t="s">
        <v>2992</v>
      </c>
      <c r="AB692" s="296" t="s">
        <v>4742</v>
      </c>
      <c r="AC692" s="308" t="s">
        <v>1628</v>
      </c>
      <c r="AD692" s="298">
        <f>IFERROR(VLOOKUP(AC692,ACCESSORIES!F:J,5,FALSE),"N/A")</f>
        <v>33</v>
      </c>
      <c r="AE692" s="308" t="s">
        <v>1796</v>
      </c>
      <c r="AF692" s="309" t="s">
        <v>1886</v>
      </c>
      <c r="AG692" s="308" t="s">
        <v>85</v>
      </c>
      <c r="AH692" s="308" t="s">
        <v>1937</v>
      </c>
      <c r="AI692" s="299">
        <f>IFERROR(VLOOKUP(AH692,ACCESSORIES!F:J,5,FALSE),"N/A")</f>
        <v>1.1000000000000001</v>
      </c>
      <c r="AJ692" s="309" t="s">
        <v>265</v>
      </c>
      <c r="AK692" s="309" t="s">
        <v>85</v>
      </c>
      <c r="AL692" s="40" t="str">
        <f>IFERROR(VLOOKUP(AK692,ACCESSORIES!F:J,5,FALSE),"N/A")</f>
        <v>N/A</v>
      </c>
      <c r="AM692" s="309" t="s">
        <v>85</v>
      </c>
      <c r="AN692" s="309">
        <v>15.8</v>
      </c>
      <c r="AO692" s="309">
        <v>165</v>
      </c>
      <c r="AP692" s="309">
        <v>7</v>
      </c>
      <c r="AQ692" s="309">
        <v>18</v>
      </c>
      <c r="AR692" s="309"/>
      <c r="AS692" s="309">
        <v>58</v>
      </c>
      <c r="AT692" s="309"/>
      <c r="AU692" s="309">
        <v>230</v>
      </c>
      <c r="AV692" s="309">
        <v>71.5</v>
      </c>
      <c r="AW692" s="309">
        <v>37</v>
      </c>
      <c r="AX692" s="81"/>
      <c r="AY692" s="309">
        <v>72</v>
      </c>
      <c r="AZ692" s="310" t="s">
        <v>85</v>
      </c>
      <c r="BA692" s="98" t="str">
        <f>IFERROR(VLOOKUP(AZ692,ACCESSORIES!F:J,5,FALSE),"N/A")</f>
        <v>N/A</v>
      </c>
      <c r="BB692" s="99" t="s">
        <v>85</v>
      </c>
      <c r="BC692" s="98" t="str">
        <f>IFERROR(VLOOKUP(BB692,ACCESSORIES!F:J,5,FALSE),"N/A")</f>
        <v>N/A</v>
      </c>
      <c r="BD692" s="310">
        <v>50.38</v>
      </c>
      <c r="BE692" s="309">
        <v>22.1</v>
      </c>
      <c r="BF692" s="309">
        <v>22.1</v>
      </c>
      <c r="BG692" s="309">
        <v>12.2</v>
      </c>
      <c r="BH692" s="379">
        <f t="shared" si="50"/>
        <v>9.7643992324528001E-2</v>
      </c>
      <c r="BI692" s="303">
        <v>20</v>
      </c>
      <c r="BJ692" s="309" t="s">
        <v>3532</v>
      </c>
      <c r="BK692" s="80" t="s">
        <v>4050</v>
      </c>
      <c r="BL692" s="309" t="s">
        <v>2875</v>
      </c>
      <c r="BM692" s="309" t="s">
        <v>2819</v>
      </c>
      <c r="BN692" s="309" t="s">
        <v>2888</v>
      </c>
      <c r="BO692" s="309" t="s">
        <v>2889</v>
      </c>
      <c r="BP692" s="309"/>
      <c r="BQ692" s="309"/>
      <c r="BR692" s="309"/>
      <c r="BS692" s="309"/>
      <c r="BT692" s="309"/>
      <c r="BU692" s="309"/>
      <c r="BV692" s="309" t="s">
        <v>3797</v>
      </c>
      <c r="BW692" s="309" t="s">
        <v>3798</v>
      </c>
      <c r="BX692" s="309" t="s">
        <v>3799</v>
      </c>
      <c r="BY692" s="309" t="s">
        <v>3800</v>
      </c>
      <c r="BZ692" s="324" t="str">
        <f t="shared" si="52"/>
        <v>DISCONTINUED - MR606 Mesh, 20x10, -24mm Offset, 5x5, 71.5mm Centerbore, Titanium</v>
      </c>
      <c r="CA692" s="324" t="s">
        <v>3878</v>
      </c>
      <c r="CB692" s="324" t="s">
        <v>3879</v>
      </c>
      <c r="CC692" s="313" t="str">
        <f t="shared" si="49"/>
        <v>DISCO (6XX)</v>
      </c>
    </row>
    <row r="693" spans="1:81" s="301" customFormat="1" ht="15.75" customHeight="1">
      <c r="A693" s="22">
        <f t="shared" si="48"/>
        <v>690</v>
      </c>
      <c r="B693" s="99" t="s">
        <v>84</v>
      </c>
      <c r="C693" s="29" t="s">
        <v>1093</v>
      </c>
      <c r="D693" s="303" t="s">
        <v>933</v>
      </c>
      <c r="E693" s="304" t="s">
        <v>5406</v>
      </c>
      <c r="F693" s="304"/>
      <c r="G693" s="304"/>
      <c r="H693" s="363" t="s">
        <v>945</v>
      </c>
      <c r="I693" s="336">
        <v>42736</v>
      </c>
      <c r="J693" s="302">
        <v>44480</v>
      </c>
      <c r="K693" s="293" t="s">
        <v>1274</v>
      </c>
      <c r="L693" s="305">
        <v>399</v>
      </c>
      <c r="M693" s="295"/>
      <c r="N693" s="295"/>
      <c r="O693" s="303">
        <v>17</v>
      </c>
      <c r="P693" s="8">
        <v>8</v>
      </c>
      <c r="Q693" s="29" t="s">
        <v>1845</v>
      </c>
      <c r="R693" s="303">
        <v>5</v>
      </c>
      <c r="S693" s="303">
        <v>4.5</v>
      </c>
      <c r="T693" s="306">
        <v>42</v>
      </c>
      <c r="U693" s="331">
        <v>6.2</v>
      </c>
      <c r="V693" s="303" t="s">
        <v>85</v>
      </c>
      <c r="W693" s="311">
        <v>73</v>
      </c>
      <c r="X693" s="307">
        <v>16.5</v>
      </c>
      <c r="Y693" s="306">
        <v>1650</v>
      </c>
      <c r="Z693" s="306" t="s">
        <v>2298</v>
      </c>
      <c r="AA693" s="306" t="s">
        <v>2989</v>
      </c>
      <c r="AB693" s="296" t="s">
        <v>5407</v>
      </c>
      <c r="AC693" s="308" t="s">
        <v>1619</v>
      </c>
      <c r="AD693" s="298">
        <f>IFERROR(VLOOKUP(AC693,ACCESSORIES!F:J,5,FALSE),"N/A")</f>
        <v>11</v>
      </c>
      <c r="AE693" s="308" t="s">
        <v>85</v>
      </c>
      <c r="AF693" s="309" t="s">
        <v>85</v>
      </c>
      <c r="AG693" s="308" t="s">
        <v>85</v>
      </c>
      <c r="AH693" s="308" t="s">
        <v>85</v>
      </c>
      <c r="AI693" s="299" t="str">
        <f>IFERROR(VLOOKUP(AH693,ACCESSORIES!F:J,5,FALSE),"N/A")</f>
        <v>N/A</v>
      </c>
      <c r="AJ693" s="309" t="s">
        <v>265</v>
      </c>
      <c r="AK693" s="309" t="s">
        <v>1882</v>
      </c>
      <c r="AL693" s="40">
        <f>IFERROR(VLOOKUP(AK693,ACCESSORIES!F:J,5,FALSE),"N/A")</f>
        <v>2.75</v>
      </c>
      <c r="AM693" s="309">
        <v>56.1</v>
      </c>
      <c r="AN693" s="309">
        <v>16</v>
      </c>
      <c r="AO693" s="309">
        <v>145</v>
      </c>
      <c r="AP693" s="309">
        <v>28</v>
      </c>
      <c r="AQ693" s="309">
        <v>34</v>
      </c>
      <c r="AR693" s="309"/>
      <c r="AS693" s="309">
        <v>44</v>
      </c>
      <c r="AT693" s="309"/>
      <c r="AU693" s="309">
        <v>200</v>
      </c>
      <c r="AV693" s="309">
        <v>53</v>
      </c>
      <c r="AW693" s="309">
        <v>32</v>
      </c>
      <c r="AX693" s="81"/>
      <c r="AY693" s="309">
        <v>0</v>
      </c>
      <c r="AZ693" s="310" t="s">
        <v>85</v>
      </c>
      <c r="BA693" s="98" t="str">
        <f>IFERROR(VLOOKUP(AZ693,ACCESSORIES!F:J,5,FALSE),"N/A")</f>
        <v>N/A</v>
      </c>
      <c r="BB693" s="99" t="s">
        <v>85</v>
      </c>
      <c r="BC693" s="98" t="str">
        <f>IFERROR(VLOOKUP(BB693,ACCESSORIES!F:J,5,FALSE),"N/A")</f>
        <v>N/A</v>
      </c>
      <c r="BD693" s="310">
        <v>20</v>
      </c>
      <c r="BE693" s="309">
        <v>19.5</v>
      </c>
      <c r="BF693" s="309">
        <v>19.5</v>
      </c>
      <c r="BG693" s="309">
        <v>10.4</v>
      </c>
      <c r="BH693" s="379">
        <f t="shared" si="50"/>
        <v>6.4804283294399981E-2</v>
      </c>
      <c r="BI693" s="303">
        <v>36</v>
      </c>
      <c r="BJ693" s="309" t="s">
        <v>3532</v>
      </c>
      <c r="BK693" s="80" t="s">
        <v>4050</v>
      </c>
      <c r="BL693" s="309" t="s">
        <v>2883</v>
      </c>
      <c r="BM693" s="309" t="s">
        <v>2884</v>
      </c>
      <c r="BN693" s="309" t="s">
        <v>2885</v>
      </c>
      <c r="BO693" s="309" t="s">
        <v>2886</v>
      </c>
      <c r="BP693" s="309" t="s">
        <v>2887</v>
      </c>
      <c r="BQ693" s="309"/>
      <c r="BR693" s="309"/>
      <c r="BS693" s="309"/>
      <c r="BT693" s="309"/>
      <c r="BU693" s="309"/>
      <c r="BV693" s="309" t="s">
        <v>3781</v>
      </c>
      <c r="BW693" s="309" t="s">
        <v>3782</v>
      </c>
      <c r="BX693" s="309" t="s">
        <v>3783</v>
      </c>
      <c r="BY693" s="309" t="s">
        <v>3784</v>
      </c>
      <c r="BZ693" s="324" t="str">
        <f t="shared" si="52"/>
        <v>DISCONTINUED - MR503 RALLY, 17x8, +42mm Offset, 5x4.5, 73mm Centerbore, Gold</v>
      </c>
      <c r="CA693" s="324" t="s">
        <v>3878</v>
      </c>
      <c r="CB693" s="324" t="s">
        <v>3879</v>
      </c>
      <c r="CC693" s="313" t="str">
        <f t="shared" si="49"/>
        <v>RALLY (5XX)</v>
      </c>
    </row>
    <row r="694" spans="1:81" s="301" customFormat="1" ht="15.75" customHeight="1">
      <c r="A694" s="22">
        <f t="shared" si="48"/>
        <v>691</v>
      </c>
      <c r="B694" s="99" t="s">
        <v>84</v>
      </c>
      <c r="C694" s="29" t="s">
        <v>1093</v>
      </c>
      <c r="D694" s="303" t="s">
        <v>933</v>
      </c>
      <c r="E694" s="304" t="s">
        <v>5408</v>
      </c>
      <c r="F694" s="304"/>
      <c r="G694" s="304"/>
      <c r="H694" s="363" t="s">
        <v>943</v>
      </c>
      <c r="I694" s="336">
        <v>42736</v>
      </c>
      <c r="J694" s="302">
        <v>44480</v>
      </c>
      <c r="K694" s="293" t="s">
        <v>1274</v>
      </c>
      <c r="L694" s="305">
        <v>399</v>
      </c>
      <c r="M694" s="295"/>
      <c r="N694" s="295"/>
      <c r="O694" s="303">
        <v>17</v>
      </c>
      <c r="P694" s="8">
        <v>8</v>
      </c>
      <c r="Q694" s="29" t="s">
        <v>1747</v>
      </c>
      <c r="R694" s="303">
        <v>5</v>
      </c>
      <c r="S694" s="303">
        <v>100</v>
      </c>
      <c r="T694" s="306">
        <v>42</v>
      </c>
      <c r="U694" s="331">
        <v>6.2</v>
      </c>
      <c r="V694" s="303" t="s">
        <v>85</v>
      </c>
      <c r="W694" s="311">
        <v>73</v>
      </c>
      <c r="X694" s="307">
        <v>16.5</v>
      </c>
      <c r="Y694" s="306">
        <v>1650</v>
      </c>
      <c r="Z694" s="306" t="s">
        <v>2298</v>
      </c>
      <c r="AA694" s="306" t="s">
        <v>2989</v>
      </c>
      <c r="AB694" s="296" t="s">
        <v>4920</v>
      </c>
      <c r="AC694" s="308" t="s">
        <v>1619</v>
      </c>
      <c r="AD694" s="298">
        <f>IFERROR(VLOOKUP(AC694,ACCESSORIES!F:J,5,FALSE),"N/A")</f>
        <v>11</v>
      </c>
      <c r="AE694" s="308" t="s">
        <v>85</v>
      </c>
      <c r="AF694" s="309" t="s">
        <v>85</v>
      </c>
      <c r="AG694" s="308" t="s">
        <v>85</v>
      </c>
      <c r="AH694" s="308" t="s">
        <v>85</v>
      </c>
      <c r="AI694" s="299" t="str">
        <f>IFERROR(VLOOKUP(AH694,ACCESSORIES!F:J,5,FALSE),"N/A")</f>
        <v>N/A</v>
      </c>
      <c r="AJ694" s="309" t="s">
        <v>265</v>
      </c>
      <c r="AK694" s="309" t="s">
        <v>1882</v>
      </c>
      <c r="AL694" s="40">
        <f>IFERROR(VLOOKUP(AK694,ACCESSORIES!F:J,5,FALSE),"N/A")</f>
        <v>2.75</v>
      </c>
      <c r="AM694" s="309">
        <v>56.1</v>
      </c>
      <c r="AN694" s="309">
        <v>16</v>
      </c>
      <c r="AO694" s="309">
        <v>145</v>
      </c>
      <c r="AP694" s="309">
        <v>28</v>
      </c>
      <c r="AQ694" s="309">
        <v>34</v>
      </c>
      <c r="AR694" s="309"/>
      <c r="AS694" s="309">
        <v>44</v>
      </c>
      <c r="AT694" s="309"/>
      <c r="AU694" s="309">
        <v>200</v>
      </c>
      <c r="AV694" s="309">
        <v>53</v>
      </c>
      <c r="AW694" s="309">
        <v>32</v>
      </c>
      <c r="AX694" s="81"/>
      <c r="AY694" s="309">
        <v>0</v>
      </c>
      <c r="AZ694" s="310" t="s">
        <v>85</v>
      </c>
      <c r="BA694" s="98" t="str">
        <f>IFERROR(VLOOKUP(AZ694,ACCESSORIES!F:J,5,FALSE),"N/A")</f>
        <v>N/A</v>
      </c>
      <c r="BB694" s="99" t="s">
        <v>85</v>
      </c>
      <c r="BC694" s="98" t="str">
        <f>IFERROR(VLOOKUP(BB694,ACCESSORIES!F:J,5,FALSE),"N/A")</f>
        <v>N/A</v>
      </c>
      <c r="BD694" s="310">
        <v>20</v>
      </c>
      <c r="BE694" s="309">
        <v>19.5</v>
      </c>
      <c r="BF694" s="309">
        <v>19.5</v>
      </c>
      <c r="BG694" s="309">
        <v>10.4</v>
      </c>
      <c r="BH694" s="379">
        <f t="shared" si="50"/>
        <v>6.4804283294399981E-2</v>
      </c>
      <c r="BI694" s="303">
        <v>36</v>
      </c>
      <c r="BJ694" s="309" t="s">
        <v>3532</v>
      </c>
      <c r="BK694" s="80" t="s">
        <v>4050</v>
      </c>
      <c r="BL694" s="309" t="s">
        <v>2883</v>
      </c>
      <c r="BM694" s="309" t="s">
        <v>2884</v>
      </c>
      <c r="BN694" s="309" t="s">
        <v>2885</v>
      </c>
      <c r="BO694" s="309" t="s">
        <v>2886</v>
      </c>
      <c r="BP694" s="309" t="s">
        <v>2887</v>
      </c>
      <c r="BQ694" s="309"/>
      <c r="BR694" s="309"/>
      <c r="BS694" s="309"/>
      <c r="BT694" s="309"/>
      <c r="BU694" s="309"/>
      <c r="BV694" s="309" t="s">
        <v>3781</v>
      </c>
      <c r="BW694" s="309" t="s">
        <v>3782</v>
      </c>
      <c r="BX694" s="309" t="s">
        <v>3783</v>
      </c>
      <c r="BY694" s="309" t="s">
        <v>3784</v>
      </c>
      <c r="BZ694" s="324" t="str">
        <f t="shared" si="52"/>
        <v>DISCONTINUED - MR503 RALLY, 17x8, +42mm Offset, 5x100, 73mm Centerbore, Gold</v>
      </c>
      <c r="CA694" s="324" t="s">
        <v>3878</v>
      </c>
      <c r="CB694" s="324" t="s">
        <v>3879</v>
      </c>
      <c r="CC694" s="313" t="str">
        <f t="shared" si="49"/>
        <v>RALLY (5XX)</v>
      </c>
    </row>
    <row r="695" spans="1:81" s="301" customFormat="1" ht="15.75" customHeight="1">
      <c r="A695" s="22">
        <f t="shared" si="48"/>
        <v>692</v>
      </c>
      <c r="B695" s="99" t="s">
        <v>84</v>
      </c>
      <c r="C695" s="29" t="s">
        <v>1092</v>
      </c>
      <c r="D695" s="303" t="s">
        <v>1112</v>
      </c>
      <c r="E695" s="304" t="s">
        <v>4933</v>
      </c>
      <c r="F695" s="304" t="s">
        <v>1129</v>
      </c>
      <c r="G695" s="304"/>
      <c r="H695" s="363" t="s">
        <v>2387</v>
      </c>
      <c r="I695" s="336">
        <v>41640</v>
      </c>
      <c r="J695" s="302">
        <v>44480</v>
      </c>
      <c r="K695" s="293" t="s">
        <v>1274</v>
      </c>
      <c r="L695" s="305">
        <v>1378.85</v>
      </c>
      <c r="M695" s="295"/>
      <c r="N695" s="295"/>
      <c r="O695" s="303">
        <v>17</v>
      </c>
      <c r="P695" s="8">
        <v>9</v>
      </c>
      <c r="Q695" s="29" t="s">
        <v>246</v>
      </c>
      <c r="R695" s="303" t="s">
        <v>246</v>
      </c>
      <c r="S695" s="303" t="s">
        <v>246</v>
      </c>
      <c r="T695" s="306">
        <v>25</v>
      </c>
      <c r="U695" s="331">
        <v>6</v>
      </c>
      <c r="V695" s="303" t="s">
        <v>85</v>
      </c>
      <c r="W695" s="311">
        <v>108</v>
      </c>
      <c r="X695" s="307">
        <v>28</v>
      </c>
      <c r="Y695" s="306">
        <v>4000</v>
      </c>
      <c r="Z695" s="306" t="s">
        <v>5480</v>
      </c>
      <c r="AA695" s="306" t="s">
        <v>196</v>
      </c>
      <c r="AB695" s="296" t="s">
        <v>4858</v>
      </c>
      <c r="AC695" s="308" t="s">
        <v>85</v>
      </c>
      <c r="AD695" s="298" t="str">
        <f>IFERROR(VLOOKUP(AC695,ACCESSORIES!F:J,5,FALSE),"N/A")</f>
        <v>N/A</v>
      </c>
      <c r="AE695" s="308" t="s">
        <v>85</v>
      </c>
      <c r="AF695" s="309" t="s">
        <v>85</v>
      </c>
      <c r="AG695" s="308" t="s">
        <v>85</v>
      </c>
      <c r="AH695" s="308" t="s">
        <v>85</v>
      </c>
      <c r="AI695" s="299" t="str">
        <f>IFERROR(VLOOKUP(AH695,ACCESSORIES!F:J,5,FALSE),"N/A")</f>
        <v>N/A</v>
      </c>
      <c r="AJ695" s="309" t="s">
        <v>266</v>
      </c>
      <c r="AK695" s="309" t="s">
        <v>85</v>
      </c>
      <c r="AL695" s="40" t="str">
        <f>IFERROR(VLOOKUP(AK695,ACCESSORIES!F:J,5,FALSE),"N/A")</f>
        <v>N/A</v>
      </c>
      <c r="AM695" s="309" t="s">
        <v>85</v>
      </c>
      <c r="AN695" s="309" t="s">
        <v>85</v>
      </c>
      <c r="AO695" s="309">
        <v>200</v>
      </c>
      <c r="AP695" s="309">
        <v>0</v>
      </c>
      <c r="AQ695" s="309">
        <v>0</v>
      </c>
      <c r="AR695" s="309"/>
      <c r="AS695" s="309">
        <v>24.7</v>
      </c>
      <c r="AT695" s="309"/>
      <c r="AU695" s="309">
        <v>195</v>
      </c>
      <c r="AV695" s="309">
        <v>108</v>
      </c>
      <c r="AW695" s="309" t="s">
        <v>85</v>
      </c>
      <c r="AX695" s="81"/>
      <c r="AY695" s="309">
        <v>65</v>
      </c>
      <c r="AZ695" s="310" t="s">
        <v>2709</v>
      </c>
      <c r="BA695" s="98">
        <f>IFERROR(VLOOKUP(AZ695,ACCESSORIES!F:J,5,FALSE),"N/A")</f>
        <v>152.625</v>
      </c>
      <c r="BB695" s="99" t="s">
        <v>4939</v>
      </c>
      <c r="BC695" s="98">
        <f>IFERROR(VLOOKUP(BB695,ACCESSORIES!F:J,5,FALSE),"N/A")</f>
        <v>11</v>
      </c>
      <c r="BD695" s="310">
        <v>31.5</v>
      </c>
      <c r="BE695" s="309">
        <v>20.100000000000001</v>
      </c>
      <c r="BF695" s="309">
        <v>20.100000000000001</v>
      </c>
      <c r="BG695" s="309">
        <v>12.1</v>
      </c>
      <c r="BH695" s="379">
        <f t="shared" si="50"/>
        <v>8.0108506492343995E-2</v>
      </c>
      <c r="BI695" s="303">
        <v>36</v>
      </c>
      <c r="BJ695" s="309" t="s">
        <v>3532</v>
      </c>
      <c r="BK695" s="80" t="s">
        <v>4050</v>
      </c>
      <c r="BL695" s="309" t="s">
        <v>1255</v>
      </c>
      <c r="BM695" s="309" t="s">
        <v>2338</v>
      </c>
      <c r="BN695" s="309"/>
      <c r="BO695" s="309"/>
      <c r="BP695" s="309"/>
      <c r="BQ695" s="309"/>
      <c r="BR695" s="309"/>
      <c r="BS695" s="309"/>
      <c r="BT695" s="309"/>
      <c r="BU695" s="309"/>
      <c r="BV695" s="309" t="s">
        <v>3765</v>
      </c>
      <c r="BW695" s="309" t="s">
        <v>3766</v>
      </c>
      <c r="BX695" s="309"/>
      <c r="BY695" s="309"/>
      <c r="BZ695" s="324" t="str">
        <f t="shared" si="52"/>
        <v>DISCONTINUED - MR201 Forged, 17x9, +25mm Offset, BLANK, 108mm Centerbore, Machined - Raw , w/ BH-H24125-V</v>
      </c>
      <c r="CA695" s="324" t="s">
        <v>3878</v>
      </c>
      <c r="CB695" s="324" t="s">
        <v>3879</v>
      </c>
      <c r="CC695" s="313" t="str">
        <f t="shared" si="49"/>
        <v>FORGED (2XX)</v>
      </c>
    </row>
    <row r="696" spans="1:81" s="301" customFormat="1" ht="15.75" customHeight="1">
      <c r="A696" s="22">
        <f t="shared" si="48"/>
        <v>693</v>
      </c>
      <c r="B696" s="99" t="s">
        <v>84</v>
      </c>
      <c r="C696" s="29" t="s">
        <v>1090</v>
      </c>
      <c r="D696" s="303" t="s">
        <v>1108</v>
      </c>
      <c r="E696" s="304" t="s">
        <v>5409</v>
      </c>
      <c r="F696" s="304" t="s">
        <v>1129</v>
      </c>
      <c r="G696" s="304"/>
      <c r="H696" s="363" t="s">
        <v>2192</v>
      </c>
      <c r="I696" s="336">
        <v>43340</v>
      </c>
      <c r="J696" s="302">
        <v>44480</v>
      </c>
      <c r="K696" s="293" t="s">
        <v>1274</v>
      </c>
      <c r="L696" s="305">
        <v>764.64</v>
      </c>
      <c r="M696" s="295"/>
      <c r="N696" s="295"/>
      <c r="O696" s="303">
        <v>20</v>
      </c>
      <c r="P696" s="8">
        <v>9</v>
      </c>
      <c r="Q696" s="29" t="s">
        <v>1452</v>
      </c>
      <c r="R696" s="303">
        <v>6</v>
      </c>
      <c r="S696" s="303">
        <v>6.5</v>
      </c>
      <c r="T696" s="306">
        <v>20</v>
      </c>
      <c r="U696" s="331">
        <v>5.7</v>
      </c>
      <c r="V696" s="303" t="s">
        <v>85</v>
      </c>
      <c r="W696" s="311">
        <v>108</v>
      </c>
      <c r="X696" s="307">
        <v>43.3</v>
      </c>
      <c r="Y696" s="306">
        <v>3600</v>
      </c>
      <c r="Z696" s="306" t="s">
        <v>2294</v>
      </c>
      <c r="AA696" s="306" t="s">
        <v>2987</v>
      </c>
      <c r="AB696" s="296" t="s">
        <v>5410</v>
      </c>
      <c r="AC696" s="308" t="s">
        <v>85</v>
      </c>
      <c r="AD696" s="298" t="str">
        <f>IFERROR(VLOOKUP(AC696,ACCESSORIES!F:J,5,FALSE),"N/A")</f>
        <v>N/A</v>
      </c>
      <c r="AE696" s="308" t="s">
        <v>85</v>
      </c>
      <c r="AF696" s="309" t="s">
        <v>85</v>
      </c>
      <c r="AG696" s="308" t="s">
        <v>85</v>
      </c>
      <c r="AH696" s="308" t="s">
        <v>85</v>
      </c>
      <c r="AI696" s="299" t="str">
        <f>IFERROR(VLOOKUP(AH696,ACCESSORIES!F:J,5,FALSE),"N/A")</f>
        <v>N/A</v>
      </c>
      <c r="AJ696" s="309" t="s">
        <v>265</v>
      </c>
      <c r="AK696" s="309" t="s">
        <v>85</v>
      </c>
      <c r="AL696" s="40" t="str">
        <f>IFERROR(VLOOKUP(AK696,ACCESSORIES!F:J,5,FALSE),"N/A")</f>
        <v>N/A</v>
      </c>
      <c r="AM696" s="309" t="s">
        <v>85</v>
      </c>
      <c r="AN696" s="309">
        <v>18.3</v>
      </c>
      <c r="AO696" s="309">
        <v>200</v>
      </c>
      <c r="AP696" s="309">
        <v>0</v>
      </c>
      <c r="AQ696" s="309">
        <v>0</v>
      </c>
      <c r="AR696" s="309"/>
      <c r="AS696" s="309">
        <v>34</v>
      </c>
      <c r="AT696" s="309"/>
      <c r="AU696" s="309">
        <v>235</v>
      </c>
      <c r="AV696" s="309">
        <v>123</v>
      </c>
      <c r="AW696" s="309">
        <v>93</v>
      </c>
      <c r="AX696" s="81"/>
      <c r="AY696" s="309">
        <v>0</v>
      </c>
      <c r="AZ696" s="310" t="s">
        <v>3350</v>
      </c>
      <c r="BA696" s="98">
        <f>IFERROR(VLOOKUP(AZ696,ACCESSORIES!F:J,5,FALSE),"N/A")</f>
        <v>172.5</v>
      </c>
      <c r="BB696" s="99" t="s">
        <v>2993</v>
      </c>
      <c r="BC696" s="98">
        <f>IFERROR(VLOOKUP(BB696,ACCESSORIES!F:J,5,FALSE),"N/A")</f>
        <v>11</v>
      </c>
      <c r="BD696" s="310">
        <v>46.8</v>
      </c>
      <c r="BE696" s="309">
        <v>23</v>
      </c>
      <c r="BF696" s="309">
        <v>23</v>
      </c>
      <c r="BG696" s="309">
        <v>12</v>
      </c>
      <c r="BH696" s="379">
        <f t="shared" si="50"/>
        <v>0.10402508227199996</v>
      </c>
      <c r="BI696" s="303">
        <v>24</v>
      </c>
      <c r="BJ696" s="309" t="s">
        <v>3532</v>
      </c>
      <c r="BK696" s="80" t="s">
        <v>4050</v>
      </c>
      <c r="BL696" s="309" t="s">
        <v>2856</v>
      </c>
      <c r="BM696" s="309" t="s">
        <v>2857</v>
      </c>
      <c r="BN696" s="309" t="s">
        <v>2858</v>
      </c>
      <c r="BO696" s="309" t="s">
        <v>2853</v>
      </c>
      <c r="BP696" s="309"/>
      <c r="BQ696" s="309"/>
      <c r="BR696" s="309"/>
      <c r="BS696" s="309"/>
      <c r="BT696" s="309"/>
      <c r="BU696" s="309"/>
      <c r="BV696" s="309" t="s">
        <v>3759</v>
      </c>
      <c r="BW696" s="309" t="s">
        <v>3760</v>
      </c>
      <c r="BX696" s="309"/>
      <c r="BY696" s="309"/>
      <c r="BZ696" s="324" t="str">
        <f t="shared" si="52"/>
        <v>DISCONTINUED - MR105 Beadlock, 20x9, +20mm Offset, 6x6.5, 108mm Centerbore, Matte Black, w/ BH-H36125</v>
      </c>
      <c r="CA696" s="324" t="s">
        <v>3878</v>
      </c>
      <c r="CB696" s="324" t="s">
        <v>3879</v>
      </c>
      <c r="CC696" s="313" t="str">
        <f t="shared" si="49"/>
        <v>RACE (1XX)</v>
      </c>
    </row>
    <row r="697" spans="1:81" s="301" customFormat="1" ht="15.75" customHeight="1">
      <c r="A697" s="22">
        <f t="shared" si="48"/>
        <v>694</v>
      </c>
      <c r="B697" s="99" t="s">
        <v>84</v>
      </c>
      <c r="C697" s="29" t="s">
        <v>1090</v>
      </c>
      <c r="D697" s="303" t="s">
        <v>1105</v>
      </c>
      <c r="E697" s="304" t="s">
        <v>5411</v>
      </c>
      <c r="F697" s="304" t="s">
        <v>1129</v>
      </c>
      <c r="G697" s="304"/>
      <c r="H697" s="363" t="s">
        <v>860</v>
      </c>
      <c r="I697" s="336">
        <v>40179</v>
      </c>
      <c r="J697" s="302">
        <v>44480</v>
      </c>
      <c r="K697" s="293" t="s">
        <v>1274</v>
      </c>
      <c r="L697" s="305">
        <v>544.78</v>
      </c>
      <c r="M697" s="295"/>
      <c r="N697" s="295"/>
      <c r="O697" s="303">
        <v>17</v>
      </c>
      <c r="P697" s="8">
        <v>9</v>
      </c>
      <c r="Q697" s="29" t="s">
        <v>246</v>
      </c>
      <c r="R697" s="303" t="s">
        <v>246</v>
      </c>
      <c r="S697" s="303" t="s">
        <v>246</v>
      </c>
      <c r="T697" s="306">
        <v>-12</v>
      </c>
      <c r="U697" s="331">
        <v>4.5</v>
      </c>
      <c r="V697" s="303" t="s">
        <v>85</v>
      </c>
      <c r="W697" s="311">
        <v>83</v>
      </c>
      <c r="X697" s="307">
        <v>37</v>
      </c>
      <c r="Y697" s="306">
        <v>3400</v>
      </c>
      <c r="Z697" s="306" t="s">
        <v>5480</v>
      </c>
      <c r="AA697" s="306" t="s">
        <v>196</v>
      </c>
      <c r="AB697" s="296" t="s">
        <v>4856</v>
      </c>
      <c r="AC697" s="308" t="s">
        <v>85</v>
      </c>
      <c r="AD697" s="298" t="str">
        <f>IFERROR(VLOOKUP(AC697,ACCESSORIES!F:J,5,FALSE),"N/A")</f>
        <v>N/A</v>
      </c>
      <c r="AE697" s="308" t="s">
        <v>85</v>
      </c>
      <c r="AF697" s="309" t="s">
        <v>85</v>
      </c>
      <c r="AG697" s="308" t="s">
        <v>85</v>
      </c>
      <c r="AH697" s="308" t="s">
        <v>85</v>
      </c>
      <c r="AI697" s="299" t="str">
        <f>IFERROR(VLOOKUP(AH697,ACCESSORIES!F:J,5,FALSE),"N/A")</f>
        <v>N/A</v>
      </c>
      <c r="AJ697" s="309" t="s">
        <v>266</v>
      </c>
      <c r="AK697" s="309" t="s">
        <v>85</v>
      </c>
      <c r="AL697" s="40" t="str">
        <f>IFERROR(VLOOKUP(AK697,ACCESSORIES!F:J,5,FALSE),"N/A")</f>
        <v>N/A</v>
      </c>
      <c r="AM697" s="309" t="s">
        <v>85</v>
      </c>
      <c r="AN697" s="309" t="s">
        <v>85</v>
      </c>
      <c r="AO697" s="309">
        <v>200</v>
      </c>
      <c r="AP697" s="309">
        <v>0</v>
      </c>
      <c r="AQ697" s="309">
        <v>0</v>
      </c>
      <c r="AR697" s="309"/>
      <c r="AS697" s="309">
        <v>17</v>
      </c>
      <c r="AT697" s="309"/>
      <c r="AU697" s="309">
        <v>200</v>
      </c>
      <c r="AV697" s="309" t="s">
        <v>85</v>
      </c>
      <c r="AW697" s="309" t="s">
        <v>85</v>
      </c>
      <c r="AX697" s="81"/>
      <c r="AY697" s="309">
        <v>80</v>
      </c>
      <c r="AZ697" s="310" t="s">
        <v>3347</v>
      </c>
      <c r="BA697" s="98">
        <f>IFERROR(VLOOKUP(AZ697,ACCESSORIES!F:J,5,FALSE),"N/A")</f>
        <v>152.625</v>
      </c>
      <c r="BB697" s="99" t="s">
        <v>1521</v>
      </c>
      <c r="BC697" s="98">
        <f>IFERROR(VLOOKUP(BB697,ACCESSORIES!F:J,5,FALSE),"N/A")</f>
        <v>11</v>
      </c>
      <c r="BD697" s="310">
        <v>40.5</v>
      </c>
      <c r="BE697" s="309">
        <v>20.100000000000001</v>
      </c>
      <c r="BF697" s="309">
        <v>20.100000000000001</v>
      </c>
      <c r="BG697" s="309">
        <v>12.1</v>
      </c>
      <c r="BH697" s="379">
        <f t="shared" si="50"/>
        <v>8.0108506492343995E-2</v>
      </c>
      <c r="BI697" s="303">
        <v>36</v>
      </c>
      <c r="BJ697" s="309" t="s">
        <v>3532</v>
      </c>
      <c r="BK697" s="80" t="s">
        <v>4050</v>
      </c>
      <c r="BL697" s="309" t="s">
        <v>2851</v>
      </c>
      <c r="BM697" s="309" t="s">
        <v>2852</v>
      </c>
      <c r="BN697" s="309" t="s">
        <v>2853</v>
      </c>
      <c r="BO697" s="309" t="s">
        <v>2854</v>
      </c>
      <c r="BP697" s="309" t="s">
        <v>2855</v>
      </c>
      <c r="BQ697" s="309"/>
      <c r="BR697" s="309"/>
      <c r="BS697" s="309"/>
      <c r="BT697" s="309"/>
      <c r="BU697" s="309"/>
      <c r="BV697" s="309" t="s">
        <v>3753</v>
      </c>
      <c r="BW697" s="309" t="s">
        <v>3754</v>
      </c>
      <c r="BX697" s="309"/>
      <c r="BY697" s="309"/>
      <c r="BZ697" s="324" t="str">
        <f t="shared" si="52"/>
        <v>DISCONTINUED - MR101 Beadlock, 17x9, -12mm Offset, BLANK, 83mm Centerbore, Machined - Raw , w/ BH-H24125</v>
      </c>
      <c r="CA697" s="324" t="s">
        <v>3878</v>
      </c>
      <c r="CB697" s="324" t="s">
        <v>3879</v>
      </c>
      <c r="CC697" s="313" t="str">
        <f t="shared" si="49"/>
        <v>RACE (1XX)</v>
      </c>
    </row>
    <row r="698" spans="1:81" s="301" customFormat="1" ht="15.75" customHeight="1">
      <c r="A698" s="22">
        <f t="shared" si="48"/>
        <v>695</v>
      </c>
      <c r="B698" s="99" t="s">
        <v>84</v>
      </c>
      <c r="C698" s="29" t="s">
        <v>1072</v>
      </c>
      <c r="D698" s="303" t="s">
        <v>2105</v>
      </c>
      <c r="E698" s="304" t="s">
        <v>5412</v>
      </c>
      <c r="F698" s="304"/>
      <c r="G698" s="304"/>
      <c r="H698" s="363" t="s">
        <v>2615</v>
      </c>
      <c r="I698" s="336">
        <v>43340</v>
      </c>
      <c r="J698" s="302">
        <v>44480</v>
      </c>
      <c r="K698" s="293" t="s">
        <v>1274</v>
      </c>
      <c r="L698" s="305">
        <v>361.43</v>
      </c>
      <c r="M698" s="295"/>
      <c r="N698" s="295"/>
      <c r="O698" s="303">
        <v>16</v>
      </c>
      <c r="P698" s="8">
        <v>8</v>
      </c>
      <c r="Q698" s="29" t="s">
        <v>1758</v>
      </c>
      <c r="R698" s="303">
        <v>6</v>
      </c>
      <c r="S698" s="303">
        <v>120</v>
      </c>
      <c r="T698" s="306">
        <v>0</v>
      </c>
      <c r="U698" s="331">
        <v>4.5</v>
      </c>
      <c r="V698" s="303" t="s">
        <v>85</v>
      </c>
      <c r="W698" s="311">
        <v>67</v>
      </c>
      <c r="X698" s="307">
        <v>23.75</v>
      </c>
      <c r="Y698" s="306">
        <v>2650</v>
      </c>
      <c r="Z698" s="306" t="s">
        <v>5468</v>
      </c>
      <c r="AA698" s="306" t="s">
        <v>2989</v>
      </c>
      <c r="AB698" s="296" t="s">
        <v>5413</v>
      </c>
      <c r="AC698" s="308" t="s">
        <v>2177</v>
      </c>
      <c r="AD698" s="298">
        <f>IFERROR(VLOOKUP(AC698,ACCESSORIES!F:J,5,FALSE),"N/A")</f>
        <v>33</v>
      </c>
      <c r="AE698" s="308" t="s">
        <v>2091</v>
      </c>
      <c r="AF698" s="309" t="s">
        <v>1886</v>
      </c>
      <c r="AG698" s="308" t="s">
        <v>85</v>
      </c>
      <c r="AH698" s="308" t="s">
        <v>2614</v>
      </c>
      <c r="AI698" s="299">
        <f>IFERROR(VLOOKUP(AH698,ACCESSORIES!F:J,5,FALSE),"N/A")</f>
        <v>1.1000000000000001</v>
      </c>
      <c r="AJ698" s="309" t="s">
        <v>265</v>
      </c>
      <c r="AK698" s="309" t="s">
        <v>85</v>
      </c>
      <c r="AL698" s="40" t="str">
        <f>IFERROR(VLOOKUP(AK698,ACCESSORIES!F:J,5,FALSE),"N/A")</f>
        <v>N/A</v>
      </c>
      <c r="AM698" s="309" t="s">
        <v>85</v>
      </c>
      <c r="AN698" s="309">
        <v>16.2</v>
      </c>
      <c r="AO698" s="309">
        <v>150</v>
      </c>
      <c r="AP698" s="309">
        <v>15</v>
      </c>
      <c r="AQ698" s="309">
        <v>26</v>
      </c>
      <c r="AR698" s="309">
        <v>38</v>
      </c>
      <c r="AS698" s="309">
        <v>37</v>
      </c>
      <c r="AT698" s="309">
        <v>194</v>
      </c>
      <c r="AU698" s="309">
        <v>192</v>
      </c>
      <c r="AV698" s="309">
        <v>67</v>
      </c>
      <c r="AW698" s="309">
        <v>38</v>
      </c>
      <c r="AX698" s="81"/>
      <c r="AY698" s="309">
        <v>42</v>
      </c>
      <c r="AZ698" s="310" t="s">
        <v>85</v>
      </c>
      <c r="BA698" s="98" t="str">
        <f>IFERROR(VLOOKUP(AZ698,ACCESSORIES!F:J,5,FALSE),"N/A")</f>
        <v>N/A</v>
      </c>
      <c r="BB698" s="99" t="s">
        <v>85</v>
      </c>
      <c r="BC698" s="98" t="str">
        <f>IFERROR(VLOOKUP(BB698,ACCESSORIES!F:J,5,FALSE),"N/A")</f>
        <v>N/A</v>
      </c>
      <c r="BD698" s="310">
        <v>27.25</v>
      </c>
      <c r="BE698" s="309">
        <v>18.7</v>
      </c>
      <c r="BF698" s="309">
        <v>18.7</v>
      </c>
      <c r="BG698" s="309">
        <v>10.6</v>
      </c>
      <c r="BH698" s="379">
        <f t="shared" si="50"/>
        <v>6.0742159547695983E-2</v>
      </c>
      <c r="BI698" s="303">
        <v>36</v>
      </c>
      <c r="BJ698" s="309" t="s">
        <v>3532</v>
      </c>
      <c r="BK698" s="80" t="s">
        <v>4050</v>
      </c>
      <c r="BL698" s="309" t="s">
        <v>2818</v>
      </c>
      <c r="BM698" s="309" t="s">
        <v>2845</v>
      </c>
      <c r="BN698" s="309" t="s">
        <v>2846</v>
      </c>
      <c r="BO698" s="309" t="s">
        <v>2847</v>
      </c>
      <c r="BP698" s="309" t="s">
        <v>2848</v>
      </c>
      <c r="BQ698" s="309" t="s">
        <v>2849</v>
      </c>
      <c r="BR698" s="309" t="s">
        <v>2850</v>
      </c>
      <c r="BS698" s="309"/>
      <c r="BT698" s="309"/>
      <c r="BU698" s="309"/>
      <c r="BV698" s="309" t="s">
        <v>3713</v>
      </c>
      <c r="BW698" s="309" t="s">
        <v>3714</v>
      </c>
      <c r="BX698" s="309" t="s">
        <v>3715</v>
      </c>
      <c r="BY698" s="309" t="s">
        <v>3716</v>
      </c>
      <c r="BZ698" s="324" t="str">
        <f t="shared" si="52"/>
        <v>DISCONTINUED - MR315, 16x8, 0mm Offset, 6x120, 67mm Centerbore, Gold - Black Lip</v>
      </c>
      <c r="CA698" s="324" t="s">
        <v>3878</v>
      </c>
      <c r="CB698" s="324" t="s">
        <v>3879</v>
      </c>
      <c r="CC698" s="313" t="str">
        <f t="shared" si="49"/>
        <v>STREET (3XX)</v>
      </c>
    </row>
    <row r="699" spans="1:81" s="301" customFormat="1" ht="15.75" customHeight="1">
      <c r="A699" s="22">
        <f t="shared" si="48"/>
        <v>696</v>
      </c>
      <c r="B699" s="99" t="s">
        <v>84</v>
      </c>
      <c r="C699" s="29" t="s">
        <v>1072</v>
      </c>
      <c r="D699" s="303" t="s">
        <v>2103</v>
      </c>
      <c r="E699" s="304" t="s">
        <v>5414</v>
      </c>
      <c r="F699" s="304"/>
      <c r="G699" s="304"/>
      <c r="H699" s="363" t="s">
        <v>3184</v>
      </c>
      <c r="I699" s="336">
        <v>43592</v>
      </c>
      <c r="J699" s="302">
        <v>44480</v>
      </c>
      <c r="K699" s="293" t="s">
        <v>1274</v>
      </c>
      <c r="L699" s="305">
        <v>545.86</v>
      </c>
      <c r="M699" s="295"/>
      <c r="N699" s="295"/>
      <c r="O699" s="303">
        <v>20</v>
      </c>
      <c r="P699" s="8">
        <v>9.5</v>
      </c>
      <c r="Q699" s="29" t="s">
        <v>1123</v>
      </c>
      <c r="R699" s="303">
        <v>6</v>
      </c>
      <c r="S699" s="303">
        <v>5.5</v>
      </c>
      <c r="T699" s="306">
        <v>12</v>
      </c>
      <c r="U699" s="331">
        <v>5.7</v>
      </c>
      <c r="V699" s="303" t="s">
        <v>85</v>
      </c>
      <c r="W699" s="311">
        <v>106.25</v>
      </c>
      <c r="X699" s="307">
        <v>33</v>
      </c>
      <c r="Y699" s="306">
        <v>2650</v>
      </c>
      <c r="Z699" s="306" t="s">
        <v>2294</v>
      </c>
      <c r="AA699" s="306" t="s">
        <v>2987</v>
      </c>
      <c r="AB699" s="296" t="s">
        <v>4955</v>
      </c>
      <c r="AC699" s="308" t="s">
        <v>4816</v>
      </c>
      <c r="AD699" s="298" t="str">
        <f>IFERROR(VLOOKUP(AC699,ACCESSORIES!F:J,5,FALSE),"N/A")</f>
        <v>N/A</v>
      </c>
      <c r="AE699" s="308" t="s">
        <v>85</v>
      </c>
      <c r="AF699" s="309" t="s">
        <v>85</v>
      </c>
      <c r="AG699" s="308" t="s">
        <v>85</v>
      </c>
      <c r="AH699" s="308" t="s">
        <v>85</v>
      </c>
      <c r="AI699" s="299" t="str">
        <f>IFERROR(VLOOKUP(AH699,ACCESSORIES!F:J,5,FALSE),"N/A")</f>
        <v>N/A</v>
      </c>
      <c r="AJ699" s="309" t="s">
        <v>265</v>
      </c>
      <c r="AK699" s="309" t="s">
        <v>1709</v>
      </c>
      <c r="AL699" s="40">
        <f>IFERROR(VLOOKUP(AK699,ACCESSORIES!F:J,5,FALSE),"N/A")</f>
        <v>2.75</v>
      </c>
      <c r="AM699" s="309">
        <v>78.3</v>
      </c>
      <c r="AN699" s="309">
        <v>16</v>
      </c>
      <c r="AO699" s="309">
        <v>175</v>
      </c>
      <c r="AP699" s="309">
        <v>12</v>
      </c>
      <c r="AQ699" s="309">
        <v>64</v>
      </c>
      <c r="AR699" s="309">
        <v>73</v>
      </c>
      <c r="AS699" s="309">
        <v>84</v>
      </c>
      <c r="AT699" s="309">
        <v>248</v>
      </c>
      <c r="AU699" s="309">
        <v>246</v>
      </c>
      <c r="AV699" s="309">
        <v>106.25</v>
      </c>
      <c r="AW699" s="309">
        <v>76</v>
      </c>
      <c r="AX699" s="81"/>
      <c r="AY699" s="309">
        <v>12</v>
      </c>
      <c r="AZ699" s="310" t="s">
        <v>85</v>
      </c>
      <c r="BA699" s="98" t="str">
        <f>IFERROR(VLOOKUP(AZ699,ACCESSORIES!F:J,5,FALSE),"N/A")</f>
        <v>N/A</v>
      </c>
      <c r="BB699" s="99" t="s">
        <v>85</v>
      </c>
      <c r="BC699" s="98" t="str">
        <f>IFERROR(VLOOKUP(BB699,ACCESSORIES!F:J,5,FALSE),"N/A")</f>
        <v>N/A</v>
      </c>
      <c r="BD699" s="310">
        <v>36.5</v>
      </c>
      <c r="BE699" s="309">
        <v>22.1</v>
      </c>
      <c r="BF699" s="309">
        <v>22.1</v>
      </c>
      <c r="BG699" s="309">
        <v>11.7</v>
      </c>
      <c r="BH699" s="379">
        <f t="shared" si="50"/>
        <v>9.364218936040801E-2</v>
      </c>
      <c r="BI699" s="303">
        <v>24</v>
      </c>
      <c r="BJ699" s="309" t="s">
        <v>3532</v>
      </c>
      <c r="BK699" s="80" t="s">
        <v>4050</v>
      </c>
      <c r="BL699" s="309" t="s">
        <v>2818</v>
      </c>
      <c r="BM699" s="309" t="s">
        <v>2834</v>
      </c>
      <c r="BN699" s="309" t="s">
        <v>2835</v>
      </c>
      <c r="BO699" s="309" t="s">
        <v>2836</v>
      </c>
      <c r="BP699" s="309" t="s">
        <v>2837</v>
      </c>
      <c r="BQ699" s="309" t="s">
        <v>2838</v>
      </c>
      <c r="BR699" s="309" t="s">
        <v>2839</v>
      </c>
      <c r="BS699" s="309"/>
      <c r="BT699" s="309"/>
      <c r="BU699" s="309"/>
      <c r="BV699" s="309" t="s">
        <v>3677</v>
      </c>
      <c r="BW699" s="309" t="s">
        <v>3678</v>
      </c>
      <c r="BX699" s="309" t="s">
        <v>3679</v>
      </c>
      <c r="BY699" s="309" t="s">
        <v>3680</v>
      </c>
      <c r="BZ699" s="324" t="str">
        <f t="shared" si="52"/>
        <v>DISCONTINUED - MR313, 20x9.5, +12mm Offset, 6x5.5, 106.25mm Centerbore, Matte Black</v>
      </c>
      <c r="CA699" s="324" t="s">
        <v>3878</v>
      </c>
      <c r="CB699" s="324" t="s">
        <v>3879</v>
      </c>
      <c r="CC699" s="313" t="str">
        <f t="shared" si="49"/>
        <v>STREET (3XX)</v>
      </c>
    </row>
    <row r="700" spans="1:81" s="301" customFormat="1" ht="15.75" customHeight="1">
      <c r="A700" s="22">
        <f t="shared" si="48"/>
        <v>697</v>
      </c>
      <c r="B700" s="99" t="s">
        <v>84</v>
      </c>
      <c r="C700" s="29" t="s">
        <v>1072</v>
      </c>
      <c r="D700" s="303" t="s">
        <v>2103</v>
      </c>
      <c r="E700" s="304" t="s">
        <v>5415</v>
      </c>
      <c r="F700" s="304"/>
      <c r="G700" s="304"/>
      <c r="H700" s="363" t="s">
        <v>3183</v>
      </c>
      <c r="I700" s="336">
        <v>43592</v>
      </c>
      <c r="J700" s="302">
        <v>44480</v>
      </c>
      <c r="K700" s="293" t="s">
        <v>1274</v>
      </c>
      <c r="L700" s="305">
        <v>545.86</v>
      </c>
      <c r="M700" s="295"/>
      <c r="N700" s="295"/>
      <c r="O700" s="303">
        <v>20</v>
      </c>
      <c r="P700" s="8">
        <v>9.5</v>
      </c>
      <c r="Q700" s="29" t="s">
        <v>1760</v>
      </c>
      <c r="R700" s="303">
        <v>6</v>
      </c>
      <c r="S700" s="303">
        <v>135</v>
      </c>
      <c r="T700" s="306">
        <v>12</v>
      </c>
      <c r="U700" s="331">
        <v>5.7</v>
      </c>
      <c r="V700" s="303" t="s">
        <v>85</v>
      </c>
      <c r="W700" s="311">
        <v>87</v>
      </c>
      <c r="X700" s="307">
        <v>34</v>
      </c>
      <c r="Y700" s="306">
        <v>2650</v>
      </c>
      <c r="Z700" s="306" t="s">
        <v>2646</v>
      </c>
      <c r="AA700" s="306" t="s">
        <v>2992</v>
      </c>
      <c r="AB700" s="296" t="s">
        <v>5416</v>
      </c>
      <c r="AC700" s="308" t="s">
        <v>4815</v>
      </c>
      <c r="AD700" s="298">
        <f>IFERROR(VLOOKUP(AC700,ACCESSORIES!F:J,5,FALSE),"N/A")</f>
        <v>22</v>
      </c>
      <c r="AE700" s="308" t="s">
        <v>85</v>
      </c>
      <c r="AF700" s="309" t="s">
        <v>85</v>
      </c>
      <c r="AG700" s="308" t="s">
        <v>85</v>
      </c>
      <c r="AH700" s="308" t="s">
        <v>85</v>
      </c>
      <c r="AI700" s="299" t="str">
        <f>IFERROR(VLOOKUP(AH700,ACCESSORIES!F:J,5,FALSE),"N/A")</f>
        <v>N/A</v>
      </c>
      <c r="AJ700" s="309" t="s">
        <v>265</v>
      </c>
      <c r="AK700" s="309" t="s">
        <v>85</v>
      </c>
      <c r="AL700" s="40" t="str">
        <f>IFERROR(VLOOKUP(AK700,ACCESSORIES!F:J,5,FALSE),"N/A")</f>
        <v>N/A</v>
      </c>
      <c r="AM700" s="309" t="s">
        <v>85</v>
      </c>
      <c r="AN700" s="309">
        <v>16</v>
      </c>
      <c r="AO700" s="309">
        <v>170</v>
      </c>
      <c r="AP700" s="309">
        <v>25</v>
      </c>
      <c r="AQ700" s="309">
        <v>77</v>
      </c>
      <c r="AR700" s="309">
        <v>73</v>
      </c>
      <c r="AS700" s="309">
        <v>84</v>
      </c>
      <c r="AT700" s="309">
        <v>248</v>
      </c>
      <c r="AU700" s="309">
        <v>246</v>
      </c>
      <c r="AV700" s="309">
        <v>87</v>
      </c>
      <c r="AW700" s="309">
        <v>76</v>
      </c>
      <c r="AX700" s="81"/>
      <c r="AY700" s="309">
        <v>12</v>
      </c>
      <c r="AZ700" s="310" t="s">
        <v>85</v>
      </c>
      <c r="BA700" s="98" t="str">
        <f>IFERROR(VLOOKUP(AZ700,ACCESSORIES!F:J,5,FALSE),"N/A")</f>
        <v>N/A</v>
      </c>
      <c r="BB700" s="99" t="s">
        <v>85</v>
      </c>
      <c r="BC700" s="98" t="str">
        <f>IFERROR(VLOOKUP(BB700,ACCESSORIES!F:J,5,FALSE),"N/A")</f>
        <v>N/A</v>
      </c>
      <c r="BD700" s="310">
        <v>37.5</v>
      </c>
      <c r="BE700" s="309">
        <v>22.1</v>
      </c>
      <c r="BF700" s="309">
        <v>22.1</v>
      </c>
      <c r="BG700" s="309">
        <v>11.7</v>
      </c>
      <c r="BH700" s="379">
        <f t="shared" si="50"/>
        <v>9.364218936040801E-2</v>
      </c>
      <c r="BI700" s="303">
        <v>24</v>
      </c>
      <c r="BJ700" s="309" t="s">
        <v>3532</v>
      </c>
      <c r="BK700" s="80" t="s">
        <v>4050</v>
      </c>
      <c r="BL700" s="309" t="s">
        <v>2818</v>
      </c>
      <c r="BM700" s="309" t="s">
        <v>2834</v>
      </c>
      <c r="BN700" s="309" t="s">
        <v>2835</v>
      </c>
      <c r="BO700" s="309" t="s">
        <v>2836</v>
      </c>
      <c r="BP700" s="309" t="s">
        <v>2837</v>
      </c>
      <c r="BQ700" s="309" t="s">
        <v>2838</v>
      </c>
      <c r="BR700" s="309" t="s">
        <v>2839</v>
      </c>
      <c r="BS700" s="309"/>
      <c r="BT700" s="309"/>
      <c r="BU700" s="309"/>
      <c r="BV700" s="309" t="s">
        <v>3681</v>
      </c>
      <c r="BW700" s="309" t="s">
        <v>3682</v>
      </c>
      <c r="BX700" s="309" t="s">
        <v>3683</v>
      </c>
      <c r="BY700" s="309" t="s">
        <v>3684</v>
      </c>
      <c r="BZ700" s="324" t="str">
        <f t="shared" si="52"/>
        <v>DISCONTINUED - MR313, 20x9.5, +12mm Offset, 6x135, 87mm Centerbore, Gloss Titanium</v>
      </c>
      <c r="CA700" s="324" t="s">
        <v>3878</v>
      </c>
      <c r="CB700" s="324" t="s">
        <v>3879</v>
      </c>
      <c r="CC700" s="313" t="str">
        <f t="shared" si="49"/>
        <v>STREET (3XX)</v>
      </c>
    </row>
    <row r="701" spans="1:81" s="301" customFormat="1" ht="15.75" customHeight="1">
      <c r="A701" s="22">
        <f t="shared" si="48"/>
        <v>698</v>
      </c>
      <c r="B701" s="99" t="s">
        <v>84</v>
      </c>
      <c r="C701" s="29" t="s">
        <v>1072</v>
      </c>
      <c r="D701" s="303" t="s">
        <v>2103</v>
      </c>
      <c r="E701" s="304" t="s">
        <v>5417</v>
      </c>
      <c r="F701" s="304"/>
      <c r="G701" s="304"/>
      <c r="H701" s="363" t="s">
        <v>3181</v>
      </c>
      <c r="I701" s="336">
        <v>43592</v>
      </c>
      <c r="J701" s="302">
        <v>44480</v>
      </c>
      <c r="K701" s="293" t="s">
        <v>1274</v>
      </c>
      <c r="L701" s="305">
        <v>545.86</v>
      </c>
      <c r="M701" s="295"/>
      <c r="N701" s="295"/>
      <c r="O701" s="303">
        <v>20</v>
      </c>
      <c r="P701" s="8">
        <v>9.5</v>
      </c>
      <c r="Q701" s="29" t="s">
        <v>1751</v>
      </c>
      <c r="R701" s="303">
        <v>5</v>
      </c>
      <c r="S701" s="303">
        <v>150</v>
      </c>
      <c r="T701" s="306">
        <v>25</v>
      </c>
      <c r="U701" s="331">
        <v>6.2</v>
      </c>
      <c r="V701" s="303" t="s">
        <v>85</v>
      </c>
      <c r="W701" s="311">
        <v>110.5</v>
      </c>
      <c r="X701" s="307">
        <v>31.5</v>
      </c>
      <c r="Y701" s="306">
        <v>2650</v>
      </c>
      <c r="Z701" s="306" t="s">
        <v>2646</v>
      </c>
      <c r="AA701" s="306" t="s">
        <v>2992</v>
      </c>
      <c r="AB701" s="296" t="s">
        <v>5418</v>
      </c>
      <c r="AC701" s="308" t="s">
        <v>4816</v>
      </c>
      <c r="AD701" s="298" t="str">
        <f>IFERROR(VLOOKUP(AC701,ACCESSORIES!F:J,5,FALSE),"N/A")</f>
        <v>N/A</v>
      </c>
      <c r="AE701" s="308" t="s">
        <v>85</v>
      </c>
      <c r="AF701" s="309" t="s">
        <v>85</v>
      </c>
      <c r="AG701" s="308" t="s">
        <v>85</v>
      </c>
      <c r="AH701" s="308" t="s">
        <v>85</v>
      </c>
      <c r="AI701" s="299" t="str">
        <f>IFERROR(VLOOKUP(AH701,ACCESSORIES!F:J,5,FALSE),"N/A")</f>
        <v>N/A</v>
      </c>
      <c r="AJ701" s="309" t="s">
        <v>265</v>
      </c>
      <c r="AK701" s="309" t="s">
        <v>85</v>
      </c>
      <c r="AL701" s="40" t="str">
        <f>IFERROR(VLOOKUP(AK701,ACCESSORIES!F:J,5,FALSE),"N/A")</f>
        <v>N/A</v>
      </c>
      <c r="AM701" s="309" t="s">
        <v>85</v>
      </c>
      <c r="AN701" s="309">
        <v>16</v>
      </c>
      <c r="AO701" s="309">
        <v>185</v>
      </c>
      <c r="AP701" s="309">
        <v>0</v>
      </c>
      <c r="AQ701" s="309">
        <v>44</v>
      </c>
      <c r="AR701" s="309">
        <v>61</v>
      </c>
      <c r="AS701" s="309">
        <v>71</v>
      </c>
      <c r="AT701" s="309">
        <v>247</v>
      </c>
      <c r="AU701" s="309">
        <v>246</v>
      </c>
      <c r="AV701" s="309">
        <v>110.5</v>
      </c>
      <c r="AW701" s="309">
        <v>63</v>
      </c>
      <c r="AX701" s="81"/>
      <c r="AY701" s="309">
        <v>12</v>
      </c>
      <c r="AZ701" s="310" t="s">
        <v>85</v>
      </c>
      <c r="BA701" s="98" t="str">
        <f>IFERROR(VLOOKUP(AZ701,ACCESSORIES!F:J,5,FALSE),"N/A")</f>
        <v>N/A</v>
      </c>
      <c r="BB701" s="99" t="s">
        <v>85</v>
      </c>
      <c r="BC701" s="98" t="str">
        <f>IFERROR(VLOOKUP(BB701,ACCESSORIES!F:J,5,FALSE),"N/A")</f>
        <v>N/A</v>
      </c>
      <c r="BD701" s="310">
        <v>35</v>
      </c>
      <c r="BE701" s="309">
        <v>22.1</v>
      </c>
      <c r="BF701" s="309">
        <v>22.1</v>
      </c>
      <c r="BG701" s="309">
        <v>11.7</v>
      </c>
      <c r="BH701" s="379">
        <f t="shared" si="50"/>
        <v>9.364218936040801E-2</v>
      </c>
      <c r="BI701" s="303">
        <v>24</v>
      </c>
      <c r="BJ701" s="309" t="s">
        <v>3532</v>
      </c>
      <c r="BK701" s="80" t="s">
        <v>4050</v>
      </c>
      <c r="BL701" s="309" t="s">
        <v>2818</v>
      </c>
      <c r="BM701" s="309" t="s">
        <v>2834</v>
      </c>
      <c r="BN701" s="309" t="s">
        <v>2835</v>
      </c>
      <c r="BO701" s="309" t="s">
        <v>2836</v>
      </c>
      <c r="BP701" s="309" t="s">
        <v>2837</v>
      </c>
      <c r="BQ701" s="309" t="s">
        <v>2838</v>
      </c>
      <c r="BR701" s="309" t="s">
        <v>2839</v>
      </c>
      <c r="BS701" s="309"/>
      <c r="BT701" s="309"/>
      <c r="BU701" s="309"/>
      <c r="BV701" s="309" t="s">
        <v>3673</v>
      </c>
      <c r="BW701" s="309" t="s">
        <v>3674</v>
      </c>
      <c r="BX701" s="309" t="s">
        <v>3675</v>
      </c>
      <c r="BY701" s="309" t="s">
        <v>3676</v>
      </c>
      <c r="BZ701" s="324" t="str">
        <f t="shared" si="52"/>
        <v>DISCONTINUED - MR313, 20x9.5, +25mm Offset, 5x150, 110.5mm Centerbore, Gloss Titanium</v>
      </c>
      <c r="CA701" s="324" t="s">
        <v>3878</v>
      </c>
      <c r="CB701" s="324" t="s">
        <v>3879</v>
      </c>
      <c r="CC701" s="313" t="str">
        <f t="shared" si="49"/>
        <v>STREET (3XX)</v>
      </c>
    </row>
    <row r="702" spans="1:81" s="301" customFormat="1" ht="15.75" customHeight="1">
      <c r="A702" s="22">
        <f t="shared" si="48"/>
        <v>699</v>
      </c>
      <c r="B702" s="99" t="s">
        <v>84</v>
      </c>
      <c r="C702" s="29" t="s">
        <v>1072</v>
      </c>
      <c r="D702" s="303" t="s">
        <v>2103</v>
      </c>
      <c r="E702" s="304" t="s">
        <v>5419</v>
      </c>
      <c r="F702" s="304"/>
      <c r="G702" s="304"/>
      <c r="H702" s="363" t="s">
        <v>3178</v>
      </c>
      <c r="I702" s="336">
        <v>43592</v>
      </c>
      <c r="J702" s="302">
        <v>44480</v>
      </c>
      <c r="K702" s="293" t="s">
        <v>1274</v>
      </c>
      <c r="L702" s="305">
        <v>545.86</v>
      </c>
      <c r="M702" s="295"/>
      <c r="N702" s="295"/>
      <c r="O702" s="303">
        <v>20</v>
      </c>
      <c r="P702" s="8">
        <v>9.5</v>
      </c>
      <c r="Q702" s="29" t="s">
        <v>1750</v>
      </c>
      <c r="R702" s="303">
        <v>5</v>
      </c>
      <c r="S702" s="303">
        <v>130</v>
      </c>
      <c r="T702" s="306">
        <v>45</v>
      </c>
      <c r="U702" s="331">
        <v>6.9</v>
      </c>
      <c r="V702" s="303" t="s">
        <v>85</v>
      </c>
      <c r="W702" s="311">
        <v>84.1</v>
      </c>
      <c r="X702" s="307">
        <v>30</v>
      </c>
      <c r="Y702" s="306">
        <v>2650</v>
      </c>
      <c r="Z702" s="306" t="s">
        <v>2294</v>
      </c>
      <c r="AA702" s="306" t="s">
        <v>2987</v>
      </c>
      <c r="AB702" s="296" t="s">
        <v>4447</v>
      </c>
      <c r="AC702" s="308" t="s">
        <v>4815</v>
      </c>
      <c r="AD702" s="298">
        <f>IFERROR(VLOOKUP(AC702,ACCESSORIES!F:J,5,FALSE),"N/A")</f>
        <v>22</v>
      </c>
      <c r="AE702" s="308" t="s">
        <v>85</v>
      </c>
      <c r="AF702" s="309" t="s">
        <v>85</v>
      </c>
      <c r="AG702" s="308" t="s">
        <v>85</v>
      </c>
      <c r="AH702" s="308" t="s">
        <v>85</v>
      </c>
      <c r="AI702" s="299" t="str">
        <f>IFERROR(VLOOKUP(AH702,ACCESSORIES!F:J,5,FALSE),"N/A")</f>
        <v>N/A</v>
      </c>
      <c r="AJ702" s="309" t="s">
        <v>265</v>
      </c>
      <c r="AK702" s="309" t="s">
        <v>85</v>
      </c>
      <c r="AL702" s="40" t="str">
        <f>IFERROR(VLOOKUP(AK702,ACCESSORIES!F:J,5,FALSE),"N/A")</f>
        <v>N/A</v>
      </c>
      <c r="AM702" s="309" t="s">
        <v>85</v>
      </c>
      <c r="AN702" s="309">
        <v>15</v>
      </c>
      <c r="AO702" s="309">
        <v>165</v>
      </c>
      <c r="AP702" s="309">
        <v>11</v>
      </c>
      <c r="AQ702" s="309">
        <v>26</v>
      </c>
      <c r="AR702" s="309">
        <v>43</v>
      </c>
      <c r="AS702" s="309">
        <v>51</v>
      </c>
      <c r="AT702" s="309">
        <v>247</v>
      </c>
      <c r="AU702" s="309">
        <v>241</v>
      </c>
      <c r="AV702" s="309">
        <v>84.1</v>
      </c>
      <c r="AW702" s="309">
        <v>40</v>
      </c>
      <c r="AX702" s="81"/>
      <c r="AY702" s="309">
        <v>12</v>
      </c>
      <c r="AZ702" s="310" t="s">
        <v>85</v>
      </c>
      <c r="BA702" s="98" t="str">
        <f>IFERROR(VLOOKUP(AZ702,ACCESSORIES!F:J,5,FALSE),"N/A")</f>
        <v>N/A</v>
      </c>
      <c r="BB702" s="99" t="s">
        <v>85</v>
      </c>
      <c r="BC702" s="98" t="str">
        <f>IFERROR(VLOOKUP(BB702,ACCESSORIES!F:J,5,FALSE),"N/A")</f>
        <v>N/A</v>
      </c>
      <c r="BD702" s="310">
        <v>33.5</v>
      </c>
      <c r="BE702" s="309">
        <v>22.1</v>
      </c>
      <c r="BF702" s="309">
        <v>22.1</v>
      </c>
      <c r="BG702" s="309">
        <v>11.7</v>
      </c>
      <c r="BH702" s="379">
        <f t="shared" si="50"/>
        <v>9.364218936040801E-2</v>
      </c>
      <c r="BI702" s="303">
        <v>24</v>
      </c>
      <c r="BJ702" s="309" t="s">
        <v>3532</v>
      </c>
      <c r="BK702" s="80" t="s">
        <v>4050</v>
      </c>
      <c r="BL702" s="309" t="s">
        <v>2818</v>
      </c>
      <c r="BM702" s="309" t="s">
        <v>2834</v>
      </c>
      <c r="BN702" s="309" t="s">
        <v>2835</v>
      </c>
      <c r="BO702" s="309" t="s">
        <v>2836</v>
      </c>
      <c r="BP702" s="309" t="s">
        <v>2837</v>
      </c>
      <c r="BQ702" s="309" t="s">
        <v>2838</v>
      </c>
      <c r="BR702" s="309" t="s">
        <v>2839</v>
      </c>
      <c r="BS702" s="309"/>
      <c r="BT702" s="309"/>
      <c r="BU702" s="309"/>
      <c r="BV702" s="309" t="s">
        <v>3669</v>
      </c>
      <c r="BW702" s="309" t="s">
        <v>3670</v>
      </c>
      <c r="BX702" s="309" t="s">
        <v>3671</v>
      </c>
      <c r="BY702" s="309" t="s">
        <v>3672</v>
      </c>
      <c r="BZ702" s="324" t="str">
        <f t="shared" si="52"/>
        <v>DISCONTINUED - MR313, 20x9.5, +45mm Offset, 5x130, 84.1mm Centerbore, Matte Black</v>
      </c>
      <c r="CA702" s="324" t="s">
        <v>3878</v>
      </c>
      <c r="CB702" s="324" t="s">
        <v>3879</v>
      </c>
      <c r="CC702" s="313" t="str">
        <f t="shared" si="49"/>
        <v>STREET (3XX)</v>
      </c>
    </row>
    <row r="703" spans="1:81" s="301" customFormat="1" ht="15.75" customHeight="1">
      <c r="A703" s="22">
        <f t="shared" si="48"/>
        <v>700</v>
      </c>
      <c r="B703" s="99" t="s">
        <v>84</v>
      </c>
      <c r="C703" s="29" t="s">
        <v>1072</v>
      </c>
      <c r="D703" s="303" t="s">
        <v>2103</v>
      </c>
      <c r="E703" s="304" t="s">
        <v>5420</v>
      </c>
      <c r="F703" s="304"/>
      <c r="G703" s="304"/>
      <c r="H703" s="363" t="s">
        <v>3174</v>
      </c>
      <c r="I703" s="336">
        <v>43592</v>
      </c>
      <c r="J703" s="302">
        <v>44480</v>
      </c>
      <c r="K703" s="293" t="s">
        <v>1274</v>
      </c>
      <c r="L703" s="305">
        <v>545.86</v>
      </c>
      <c r="M703" s="295"/>
      <c r="N703" s="295"/>
      <c r="O703" s="303">
        <v>20</v>
      </c>
      <c r="P703" s="8">
        <v>9.5</v>
      </c>
      <c r="Q703" s="29" t="s">
        <v>1749</v>
      </c>
      <c r="R703" s="303">
        <v>5</v>
      </c>
      <c r="S703" s="303">
        <v>120</v>
      </c>
      <c r="T703" s="306">
        <v>40</v>
      </c>
      <c r="U703" s="331">
        <v>6.8</v>
      </c>
      <c r="V703" s="303" t="s">
        <v>85</v>
      </c>
      <c r="W703" s="311">
        <v>72.599999999999994</v>
      </c>
      <c r="X703" s="307">
        <v>30</v>
      </c>
      <c r="Y703" s="306">
        <v>2650</v>
      </c>
      <c r="Z703" s="306" t="s">
        <v>2294</v>
      </c>
      <c r="AA703" s="306" t="s">
        <v>2987</v>
      </c>
      <c r="AB703" s="296" t="s">
        <v>4445</v>
      </c>
      <c r="AC703" s="308" t="s">
        <v>4814</v>
      </c>
      <c r="AD703" s="298">
        <f>IFERROR(VLOOKUP(AC703,ACCESSORIES!F:J,5,FALSE),"N/A")</f>
        <v>22</v>
      </c>
      <c r="AE703" s="308" t="s">
        <v>85</v>
      </c>
      <c r="AF703" s="309" t="s">
        <v>85</v>
      </c>
      <c r="AG703" s="308" t="s">
        <v>85</v>
      </c>
      <c r="AH703" s="308" t="s">
        <v>85</v>
      </c>
      <c r="AI703" s="299" t="str">
        <f>IFERROR(VLOOKUP(AH703,ACCESSORIES!F:J,5,FALSE),"N/A")</f>
        <v>N/A</v>
      </c>
      <c r="AJ703" s="309" t="s">
        <v>265</v>
      </c>
      <c r="AK703" s="309" t="s">
        <v>85</v>
      </c>
      <c r="AL703" s="40" t="str">
        <f>IFERROR(VLOOKUP(AK703,ACCESSORIES!F:J,5,FALSE),"N/A")</f>
        <v>N/A</v>
      </c>
      <c r="AM703" s="309" t="s">
        <v>85</v>
      </c>
      <c r="AN703" s="309">
        <v>23</v>
      </c>
      <c r="AO703" s="309">
        <v>155</v>
      </c>
      <c r="AP703" s="309">
        <v>11</v>
      </c>
      <c r="AQ703" s="309">
        <v>26</v>
      </c>
      <c r="AR703" s="309">
        <v>48</v>
      </c>
      <c r="AS703" s="309">
        <v>51</v>
      </c>
      <c r="AT703" s="309">
        <v>247</v>
      </c>
      <c r="AU703" s="309">
        <v>244</v>
      </c>
      <c r="AV703" s="309">
        <v>72.599999999999994</v>
      </c>
      <c r="AW703" s="309">
        <v>45</v>
      </c>
      <c r="AX703" s="81"/>
      <c r="AY703" s="309">
        <v>12</v>
      </c>
      <c r="AZ703" s="310" t="s">
        <v>85</v>
      </c>
      <c r="BA703" s="98" t="str">
        <f>IFERROR(VLOOKUP(AZ703,ACCESSORIES!F:J,5,FALSE),"N/A")</f>
        <v>N/A</v>
      </c>
      <c r="BB703" s="99" t="s">
        <v>85</v>
      </c>
      <c r="BC703" s="98" t="str">
        <f>IFERROR(VLOOKUP(BB703,ACCESSORIES!F:J,5,FALSE),"N/A")</f>
        <v>N/A</v>
      </c>
      <c r="BD703" s="310">
        <v>33.5</v>
      </c>
      <c r="BE703" s="309">
        <v>22.1</v>
      </c>
      <c r="BF703" s="309">
        <v>22.1</v>
      </c>
      <c r="BG703" s="309">
        <v>11.7</v>
      </c>
      <c r="BH703" s="379">
        <f t="shared" si="50"/>
        <v>9.364218936040801E-2</v>
      </c>
      <c r="BI703" s="303">
        <v>24</v>
      </c>
      <c r="BJ703" s="309" t="s">
        <v>3532</v>
      </c>
      <c r="BK703" s="80" t="s">
        <v>4050</v>
      </c>
      <c r="BL703" s="309" t="s">
        <v>2818</v>
      </c>
      <c r="BM703" s="309" t="s">
        <v>2834</v>
      </c>
      <c r="BN703" s="309" t="s">
        <v>2835</v>
      </c>
      <c r="BO703" s="309" t="s">
        <v>2836</v>
      </c>
      <c r="BP703" s="309" t="s">
        <v>2837</v>
      </c>
      <c r="BQ703" s="309" t="s">
        <v>2838</v>
      </c>
      <c r="BR703" s="309" t="s">
        <v>2839</v>
      </c>
      <c r="BS703" s="309"/>
      <c r="BT703" s="309"/>
      <c r="BU703" s="309"/>
      <c r="BV703" s="309" t="s">
        <v>3669</v>
      </c>
      <c r="BW703" s="309" t="s">
        <v>3670</v>
      </c>
      <c r="BX703" s="309" t="s">
        <v>3671</v>
      </c>
      <c r="BY703" s="309" t="s">
        <v>3672</v>
      </c>
      <c r="BZ703" s="324" t="str">
        <f t="shared" si="52"/>
        <v>DISCONTINUED - MR313, 20x9.5, +40mm Offset, 5x120, 72.6mm Centerbore, Matte Black</v>
      </c>
      <c r="CA703" s="324" t="s">
        <v>3878</v>
      </c>
      <c r="CB703" s="324" t="s">
        <v>3879</v>
      </c>
      <c r="CC703" s="313" t="str">
        <f t="shared" si="49"/>
        <v>STREET (3XX)</v>
      </c>
    </row>
    <row r="704" spans="1:81" s="301" customFormat="1" ht="15.75" customHeight="1">
      <c r="A704" s="22">
        <f t="shared" si="48"/>
        <v>701</v>
      </c>
      <c r="B704" s="99" t="s">
        <v>84</v>
      </c>
      <c r="C704" s="29" t="s">
        <v>1072</v>
      </c>
      <c r="D704" s="303" t="s">
        <v>2103</v>
      </c>
      <c r="E704" s="304" t="s">
        <v>5421</v>
      </c>
      <c r="F704" s="304"/>
      <c r="G704" s="304"/>
      <c r="H704" s="363" t="s">
        <v>2113</v>
      </c>
      <c r="I704" s="336">
        <v>43340</v>
      </c>
      <c r="J704" s="302">
        <v>44480</v>
      </c>
      <c r="K704" s="293" t="s">
        <v>1274</v>
      </c>
      <c r="L704" s="305">
        <v>414.03</v>
      </c>
      <c r="M704" s="295"/>
      <c r="N704" s="295"/>
      <c r="O704" s="303">
        <v>17</v>
      </c>
      <c r="P704" s="8">
        <v>8.5</v>
      </c>
      <c r="Q704" s="29" t="s">
        <v>1758</v>
      </c>
      <c r="R704" s="303">
        <v>6</v>
      </c>
      <c r="S704" s="303">
        <v>120</v>
      </c>
      <c r="T704" s="306">
        <v>25</v>
      </c>
      <c r="U704" s="331">
        <v>5.8</v>
      </c>
      <c r="V704" s="303" t="s">
        <v>85</v>
      </c>
      <c r="W704" s="311">
        <v>67</v>
      </c>
      <c r="X704" s="307">
        <v>23.5</v>
      </c>
      <c r="Y704" s="306">
        <v>2650</v>
      </c>
      <c r="Z704" s="306" t="s">
        <v>2294</v>
      </c>
      <c r="AA704" s="306" t="s">
        <v>2987</v>
      </c>
      <c r="AB704" s="296" t="s">
        <v>5244</v>
      </c>
      <c r="AC704" s="308" t="s">
        <v>4815</v>
      </c>
      <c r="AD704" s="298">
        <f>IFERROR(VLOOKUP(AC704,ACCESSORIES!F:J,5,FALSE),"N/A")</f>
        <v>22</v>
      </c>
      <c r="AE704" s="308" t="s">
        <v>85</v>
      </c>
      <c r="AF704" s="309" t="s">
        <v>85</v>
      </c>
      <c r="AG704" s="308" t="s">
        <v>85</v>
      </c>
      <c r="AH704" s="308" t="s">
        <v>85</v>
      </c>
      <c r="AI704" s="299" t="str">
        <f>IFERROR(VLOOKUP(AH704,ACCESSORIES!F:J,5,FALSE),"N/A")</f>
        <v>N/A</v>
      </c>
      <c r="AJ704" s="309" t="s">
        <v>266</v>
      </c>
      <c r="AK704" s="309" t="s">
        <v>85</v>
      </c>
      <c r="AL704" s="40" t="str">
        <f>IFERROR(VLOOKUP(AK704,ACCESSORIES!F:J,5,FALSE),"N/A")</f>
        <v>N/A</v>
      </c>
      <c r="AM704" s="309" t="s">
        <v>85</v>
      </c>
      <c r="AN704" s="309">
        <v>16</v>
      </c>
      <c r="AO704" s="309">
        <v>155</v>
      </c>
      <c r="AP704" s="309">
        <v>12</v>
      </c>
      <c r="AQ704" s="309">
        <v>22</v>
      </c>
      <c r="AR704" s="309">
        <v>40</v>
      </c>
      <c r="AS704" s="309">
        <v>47</v>
      </c>
      <c r="AT704" s="309">
        <v>210</v>
      </c>
      <c r="AU704" s="309">
        <v>208</v>
      </c>
      <c r="AV704" s="309">
        <v>67</v>
      </c>
      <c r="AW704" s="309">
        <v>35</v>
      </c>
      <c r="AX704" s="81"/>
      <c r="AY704" s="309">
        <v>35</v>
      </c>
      <c r="AZ704" s="310" t="s">
        <v>85</v>
      </c>
      <c r="BA704" s="98" t="str">
        <f>IFERROR(VLOOKUP(AZ704,ACCESSORIES!F:J,5,FALSE),"N/A")</f>
        <v>N/A</v>
      </c>
      <c r="BB704" s="99" t="s">
        <v>85</v>
      </c>
      <c r="BC704" s="98" t="str">
        <f>IFERROR(VLOOKUP(BB704,ACCESSORIES!F:J,5,FALSE),"N/A")</f>
        <v>N/A</v>
      </c>
      <c r="BD704" s="310">
        <v>27</v>
      </c>
      <c r="BE704" s="309">
        <v>19.7</v>
      </c>
      <c r="BF704" s="309">
        <v>19.7</v>
      </c>
      <c r="BG704" s="309">
        <v>11</v>
      </c>
      <c r="BH704" s="379">
        <f t="shared" si="50"/>
        <v>6.995621234535998E-2</v>
      </c>
      <c r="BI704" s="303">
        <v>36</v>
      </c>
      <c r="BJ704" s="309" t="s">
        <v>3532</v>
      </c>
      <c r="BK704" s="80" t="s">
        <v>4050</v>
      </c>
      <c r="BL704" s="309" t="s">
        <v>2818</v>
      </c>
      <c r="BM704" s="309" t="s">
        <v>2834</v>
      </c>
      <c r="BN704" s="309" t="s">
        <v>2835</v>
      </c>
      <c r="BO704" s="309" t="s">
        <v>2836</v>
      </c>
      <c r="BP704" s="309" t="s">
        <v>2837</v>
      </c>
      <c r="BQ704" s="309" t="s">
        <v>2838</v>
      </c>
      <c r="BR704" s="309" t="s">
        <v>2839</v>
      </c>
      <c r="BS704" s="309"/>
      <c r="BT704" s="309"/>
      <c r="BU704" s="309"/>
      <c r="BV704" s="309" t="s">
        <v>3677</v>
      </c>
      <c r="BW704" s="309" t="s">
        <v>3678</v>
      </c>
      <c r="BX704" s="309" t="s">
        <v>3679</v>
      </c>
      <c r="BY704" s="309" t="s">
        <v>3680</v>
      </c>
      <c r="BZ704" s="324" t="str">
        <f t="shared" si="52"/>
        <v>DISCONTINUED - MR313, 17x8.5, +25mm Offset, 6x120, 67mm Centerbore, Matte Black</v>
      </c>
      <c r="CA704" s="324" t="s">
        <v>3878</v>
      </c>
      <c r="CB704" s="324" t="s">
        <v>3879</v>
      </c>
      <c r="CC704" s="313" t="str">
        <f t="shared" si="49"/>
        <v>STREET (3XX)</v>
      </c>
    </row>
    <row r="705" spans="1:81" s="301" customFormat="1" ht="15.75" customHeight="1">
      <c r="A705" s="22">
        <f t="shared" si="48"/>
        <v>702</v>
      </c>
      <c r="B705" s="99" t="s">
        <v>84</v>
      </c>
      <c r="C705" s="29" t="s">
        <v>1072</v>
      </c>
      <c r="D705" s="303" t="s">
        <v>2103</v>
      </c>
      <c r="E705" s="304" t="s">
        <v>5422</v>
      </c>
      <c r="F705" s="304"/>
      <c r="G705" s="304"/>
      <c r="H705" s="363" t="s">
        <v>2703</v>
      </c>
      <c r="I705" s="336">
        <v>43340</v>
      </c>
      <c r="J705" s="302">
        <v>44480</v>
      </c>
      <c r="K705" s="293" t="s">
        <v>1274</v>
      </c>
      <c r="L705" s="305">
        <v>414.03</v>
      </c>
      <c r="M705" s="295"/>
      <c r="N705" s="295"/>
      <c r="O705" s="303">
        <v>17</v>
      </c>
      <c r="P705" s="8">
        <v>8.5</v>
      </c>
      <c r="Q705" s="29" t="s">
        <v>1123</v>
      </c>
      <c r="R705" s="303">
        <v>6</v>
      </c>
      <c r="S705" s="303">
        <v>5.5</v>
      </c>
      <c r="T705" s="306">
        <v>0</v>
      </c>
      <c r="U705" s="331">
        <v>4.75</v>
      </c>
      <c r="V705" s="303" t="s">
        <v>85</v>
      </c>
      <c r="W705" s="311">
        <v>106.25</v>
      </c>
      <c r="X705" s="307">
        <v>24.7</v>
      </c>
      <c r="Y705" s="306">
        <v>2650</v>
      </c>
      <c r="Z705" s="306" t="s">
        <v>2646</v>
      </c>
      <c r="AA705" s="306" t="s">
        <v>2992</v>
      </c>
      <c r="AB705" s="296" t="s">
        <v>4485</v>
      </c>
      <c r="AC705" s="308" t="s">
        <v>4816</v>
      </c>
      <c r="AD705" s="298" t="str">
        <f>IFERROR(VLOOKUP(AC705,ACCESSORIES!F:J,5,FALSE),"N/A")</f>
        <v>N/A</v>
      </c>
      <c r="AE705" s="308" t="s">
        <v>85</v>
      </c>
      <c r="AF705" s="309" t="s">
        <v>85</v>
      </c>
      <c r="AG705" s="308" t="s">
        <v>85</v>
      </c>
      <c r="AH705" s="308" t="s">
        <v>85</v>
      </c>
      <c r="AI705" s="299" t="str">
        <f>IFERROR(VLOOKUP(AH705,ACCESSORIES!F:J,5,FALSE),"N/A")</f>
        <v>N/A</v>
      </c>
      <c r="AJ705" s="309" t="s">
        <v>265</v>
      </c>
      <c r="AK705" s="309" t="s">
        <v>1709</v>
      </c>
      <c r="AL705" s="40">
        <f>IFERROR(VLOOKUP(AK705,ACCESSORIES!F:J,5,FALSE),"N/A")</f>
        <v>2.75</v>
      </c>
      <c r="AM705" s="309">
        <v>78.3</v>
      </c>
      <c r="AN705" s="309">
        <v>16</v>
      </c>
      <c r="AO705" s="309">
        <v>175</v>
      </c>
      <c r="AP705" s="309">
        <v>6</v>
      </c>
      <c r="AQ705" s="309">
        <v>31</v>
      </c>
      <c r="AR705" s="309">
        <v>63</v>
      </c>
      <c r="AS705" s="309">
        <v>71</v>
      </c>
      <c r="AT705" s="309">
        <v>211</v>
      </c>
      <c r="AU705" s="309">
        <v>209</v>
      </c>
      <c r="AV705" s="309">
        <v>106.25</v>
      </c>
      <c r="AW705" s="309">
        <v>60</v>
      </c>
      <c r="AX705" s="81"/>
      <c r="AY705" s="309">
        <v>34</v>
      </c>
      <c r="AZ705" s="310" t="s">
        <v>85</v>
      </c>
      <c r="BA705" s="98" t="str">
        <f>IFERROR(VLOOKUP(AZ705,ACCESSORIES!F:J,5,FALSE),"N/A")</f>
        <v>N/A</v>
      </c>
      <c r="BB705" s="99" t="s">
        <v>85</v>
      </c>
      <c r="BC705" s="98" t="str">
        <f>IFERROR(VLOOKUP(BB705,ACCESSORIES!F:J,5,FALSE),"N/A")</f>
        <v>N/A</v>
      </c>
      <c r="BD705" s="310">
        <v>28.2</v>
      </c>
      <c r="BE705" s="309">
        <v>19.7</v>
      </c>
      <c r="BF705" s="309">
        <v>19.7</v>
      </c>
      <c r="BG705" s="309">
        <v>11</v>
      </c>
      <c r="BH705" s="379">
        <f t="shared" si="50"/>
        <v>6.995621234535998E-2</v>
      </c>
      <c r="BI705" s="303">
        <v>36</v>
      </c>
      <c r="BJ705" s="309" t="s">
        <v>3532</v>
      </c>
      <c r="BK705" s="80" t="s">
        <v>4050</v>
      </c>
      <c r="BL705" s="309" t="s">
        <v>2818</v>
      </c>
      <c r="BM705" s="309" t="s">
        <v>2834</v>
      </c>
      <c r="BN705" s="309" t="s">
        <v>2835</v>
      </c>
      <c r="BO705" s="309" t="s">
        <v>2836</v>
      </c>
      <c r="BP705" s="309" t="s">
        <v>2837</v>
      </c>
      <c r="BQ705" s="309" t="s">
        <v>2838</v>
      </c>
      <c r="BR705" s="309" t="s">
        <v>2839</v>
      </c>
      <c r="BS705" s="309"/>
      <c r="BT705" s="309"/>
      <c r="BU705" s="309"/>
      <c r="BV705" s="309" t="s">
        <v>3681</v>
      </c>
      <c r="BW705" s="309" t="s">
        <v>3682</v>
      </c>
      <c r="BX705" s="309" t="s">
        <v>3683</v>
      </c>
      <c r="BY705" s="309" t="s">
        <v>3684</v>
      </c>
      <c r="BZ705" s="324" t="str">
        <f t="shared" si="52"/>
        <v>DISCONTINUED - MR313, 17x8.5, 0mm Offset, 6x5.5, 106.25mm Centerbore, Gloss Titanium</v>
      </c>
      <c r="CA705" s="324" t="s">
        <v>3878</v>
      </c>
      <c r="CB705" s="324" t="s">
        <v>3879</v>
      </c>
      <c r="CC705" s="313" t="str">
        <f t="shared" si="49"/>
        <v>STREET (3XX)</v>
      </c>
    </row>
    <row r="706" spans="1:81" s="301" customFormat="1" ht="15.75" customHeight="1">
      <c r="A706" s="22">
        <f t="shared" si="48"/>
        <v>703</v>
      </c>
      <c r="B706" s="99" t="s">
        <v>84</v>
      </c>
      <c r="C706" s="29" t="s">
        <v>1072</v>
      </c>
      <c r="D706" s="303" t="s">
        <v>2103</v>
      </c>
      <c r="E706" s="304" t="s">
        <v>5423</v>
      </c>
      <c r="F706" s="304"/>
      <c r="G706" s="304"/>
      <c r="H706" s="363" t="s">
        <v>2112</v>
      </c>
      <c r="I706" s="336">
        <v>43340</v>
      </c>
      <c r="J706" s="302">
        <v>44480</v>
      </c>
      <c r="K706" s="293" t="s">
        <v>1274</v>
      </c>
      <c r="L706" s="305">
        <v>414.03</v>
      </c>
      <c r="M706" s="295"/>
      <c r="N706" s="295"/>
      <c r="O706" s="303">
        <v>17</v>
      </c>
      <c r="P706" s="8">
        <v>8.5</v>
      </c>
      <c r="Q706" s="29" t="s">
        <v>1751</v>
      </c>
      <c r="R706" s="303">
        <v>5</v>
      </c>
      <c r="S706" s="303">
        <v>150</v>
      </c>
      <c r="T706" s="306">
        <v>25</v>
      </c>
      <c r="U706" s="331">
        <v>5.8</v>
      </c>
      <c r="V706" s="303" t="s">
        <v>85</v>
      </c>
      <c r="W706" s="311">
        <v>110.5</v>
      </c>
      <c r="X706" s="307">
        <v>23.5</v>
      </c>
      <c r="Y706" s="306">
        <v>2650</v>
      </c>
      <c r="Z706" s="306" t="s">
        <v>2294</v>
      </c>
      <c r="AA706" s="306" t="s">
        <v>2987</v>
      </c>
      <c r="AB706" s="296" t="s">
        <v>5424</v>
      </c>
      <c r="AC706" s="308" t="s">
        <v>4816</v>
      </c>
      <c r="AD706" s="298" t="str">
        <f>IFERROR(VLOOKUP(AC706,ACCESSORIES!F:J,5,FALSE),"N/A")</f>
        <v>N/A</v>
      </c>
      <c r="AE706" s="308" t="s">
        <v>85</v>
      </c>
      <c r="AF706" s="309" t="s">
        <v>85</v>
      </c>
      <c r="AG706" s="308" t="s">
        <v>85</v>
      </c>
      <c r="AH706" s="308" t="s">
        <v>85</v>
      </c>
      <c r="AI706" s="299" t="str">
        <f>IFERROR(VLOOKUP(AH706,ACCESSORIES!F:J,5,FALSE),"N/A")</f>
        <v>N/A</v>
      </c>
      <c r="AJ706" s="309" t="s">
        <v>266</v>
      </c>
      <c r="AK706" s="309" t="s">
        <v>85</v>
      </c>
      <c r="AL706" s="40" t="str">
        <f>IFERROR(VLOOKUP(AK706,ACCESSORIES!F:J,5,FALSE),"N/A")</f>
        <v>N/A</v>
      </c>
      <c r="AM706" s="309" t="s">
        <v>85</v>
      </c>
      <c r="AN706" s="309">
        <v>16</v>
      </c>
      <c r="AO706" s="309">
        <v>180</v>
      </c>
      <c r="AP706" s="309">
        <v>0</v>
      </c>
      <c r="AQ706" s="309">
        <v>14</v>
      </c>
      <c r="AR706" s="309">
        <v>40</v>
      </c>
      <c r="AS706" s="309">
        <v>46.6</v>
      </c>
      <c r="AT706" s="309">
        <v>210</v>
      </c>
      <c r="AU706" s="309">
        <v>208</v>
      </c>
      <c r="AV706" s="309">
        <v>110.5</v>
      </c>
      <c r="AW706" s="309">
        <v>35</v>
      </c>
      <c r="AX706" s="81"/>
      <c r="AY706" s="309">
        <v>35</v>
      </c>
      <c r="AZ706" s="310" t="s">
        <v>85</v>
      </c>
      <c r="BA706" s="98" t="str">
        <f>IFERROR(VLOOKUP(AZ706,ACCESSORIES!F:J,5,FALSE),"N/A")</f>
        <v>N/A</v>
      </c>
      <c r="BB706" s="99" t="s">
        <v>85</v>
      </c>
      <c r="BC706" s="98" t="str">
        <f>IFERROR(VLOOKUP(BB706,ACCESSORIES!F:J,5,FALSE),"N/A")</f>
        <v>N/A</v>
      </c>
      <c r="BD706" s="310">
        <v>27</v>
      </c>
      <c r="BE706" s="309">
        <v>19.7</v>
      </c>
      <c r="BF706" s="309">
        <v>19.7</v>
      </c>
      <c r="BG706" s="309">
        <v>11</v>
      </c>
      <c r="BH706" s="379">
        <f t="shared" si="50"/>
        <v>6.995621234535998E-2</v>
      </c>
      <c r="BI706" s="303">
        <v>36</v>
      </c>
      <c r="BJ706" s="309" t="s">
        <v>3532</v>
      </c>
      <c r="BK706" s="80" t="s">
        <v>4050</v>
      </c>
      <c r="BL706" s="309" t="s">
        <v>2818</v>
      </c>
      <c r="BM706" s="309" t="s">
        <v>2834</v>
      </c>
      <c r="BN706" s="309" t="s">
        <v>2835</v>
      </c>
      <c r="BO706" s="309" t="s">
        <v>2836</v>
      </c>
      <c r="BP706" s="309" t="s">
        <v>2837</v>
      </c>
      <c r="BQ706" s="309" t="s">
        <v>2838</v>
      </c>
      <c r="BR706" s="309" t="s">
        <v>2839</v>
      </c>
      <c r="BS706" s="309"/>
      <c r="BT706" s="309"/>
      <c r="BU706" s="309"/>
      <c r="BV706" s="309" t="s">
        <v>3669</v>
      </c>
      <c r="BW706" s="309" t="s">
        <v>3670</v>
      </c>
      <c r="BX706" s="309" t="s">
        <v>3671</v>
      </c>
      <c r="BY706" s="309" t="s">
        <v>3672</v>
      </c>
      <c r="BZ706" s="324" t="str">
        <f t="shared" si="52"/>
        <v>DISCONTINUED - MR313, 17x8.5, +25mm Offset, 5x150, 110.5mm Centerbore, Matte Black</v>
      </c>
      <c r="CA706" s="324" t="s">
        <v>3878</v>
      </c>
      <c r="CB706" s="324" t="s">
        <v>3879</v>
      </c>
      <c r="CC706" s="313" t="str">
        <f t="shared" si="49"/>
        <v>STREET (3XX)</v>
      </c>
    </row>
    <row r="707" spans="1:81" s="301" customFormat="1" ht="15.75" customHeight="1">
      <c r="A707" s="22">
        <f t="shared" si="48"/>
        <v>704</v>
      </c>
      <c r="B707" s="99" t="s">
        <v>84</v>
      </c>
      <c r="C707" s="29" t="s">
        <v>1072</v>
      </c>
      <c r="D707" s="303" t="s">
        <v>2103</v>
      </c>
      <c r="E707" s="304" t="s">
        <v>5425</v>
      </c>
      <c r="F707" s="304"/>
      <c r="G707" s="304"/>
      <c r="H707" s="363" t="s">
        <v>2701</v>
      </c>
      <c r="I707" s="336">
        <v>43340</v>
      </c>
      <c r="J707" s="302">
        <v>44480</v>
      </c>
      <c r="K707" s="293" t="s">
        <v>1274</v>
      </c>
      <c r="L707" s="305">
        <v>414.03</v>
      </c>
      <c r="M707" s="295"/>
      <c r="N707" s="295"/>
      <c r="O707" s="303">
        <v>17</v>
      </c>
      <c r="P707" s="8">
        <v>8.5</v>
      </c>
      <c r="Q707" s="29" t="s">
        <v>1758</v>
      </c>
      <c r="R707" s="303">
        <v>6</v>
      </c>
      <c r="S707" s="303">
        <v>120</v>
      </c>
      <c r="T707" s="306">
        <v>0</v>
      </c>
      <c r="U707" s="331">
        <v>4.75</v>
      </c>
      <c r="V707" s="303" t="s">
        <v>85</v>
      </c>
      <c r="W707" s="311">
        <v>67</v>
      </c>
      <c r="X707" s="307">
        <v>24.7</v>
      </c>
      <c r="Y707" s="306">
        <v>2650</v>
      </c>
      <c r="Z707" s="306" t="s">
        <v>2646</v>
      </c>
      <c r="AA707" s="306" t="s">
        <v>2992</v>
      </c>
      <c r="AB707" s="296" t="s">
        <v>4760</v>
      </c>
      <c r="AC707" s="308" t="s">
        <v>4815</v>
      </c>
      <c r="AD707" s="298">
        <f>IFERROR(VLOOKUP(AC707,ACCESSORIES!F:J,5,FALSE),"N/A")</f>
        <v>22</v>
      </c>
      <c r="AE707" s="308" t="s">
        <v>85</v>
      </c>
      <c r="AF707" s="309" t="s">
        <v>85</v>
      </c>
      <c r="AG707" s="308" t="s">
        <v>85</v>
      </c>
      <c r="AH707" s="308" t="s">
        <v>85</v>
      </c>
      <c r="AI707" s="299" t="str">
        <f>IFERROR(VLOOKUP(AH707,ACCESSORIES!F:J,5,FALSE),"N/A")</f>
        <v>N/A</v>
      </c>
      <c r="AJ707" s="309" t="s">
        <v>266</v>
      </c>
      <c r="AK707" s="309" t="s">
        <v>85</v>
      </c>
      <c r="AL707" s="40" t="str">
        <f>IFERROR(VLOOKUP(AK707,ACCESSORIES!F:J,5,FALSE),"N/A")</f>
        <v>N/A</v>
      </c>
      <c r="AM707" s="309" t="s">
        <v>85</v>
      </c>
      <c r="AN707" s="309">
        <v>16</v>
      </c>
      <c r="AO707" s="309">
        <v>155</v>
      </c>
      <c r="AP707" s="309">
        <v>21</v>
      </c>
      <c r="AQ707" s="309">
        <v>38</v>
      </c>
      <c r="AR707" s="309">
        <v>63</v>
      </c>
      <c r="AS707" s="309">
        <v>71</v>
      </c>
      <c r="AT707" s="309">
        <v>211</v>
      </c>
      <c r="AU707" s="309">
        <v>209</v>
      </c>
      <c r="AV707" s="309">
        <v>67</v>
      </c>
      <c r="AW707" s="309">
        <v>60</v>
      </c>
      <c r="AX707" s="81"/>
      <c r="AY707" s="309">
        <v>34</v>
      </c>
      <c r="AZ707" s="310" t="s">
        <v>85</v>
      </c>
      <c r="BA707" s="98" t="str">
        <f>IFERROR(VLOOKUP(AZ707,ACCESSORIES!F:J,5,FALSE),"N/A")</f>
        <v>N/A</v>
      </c>
      <c r="BB707" s="99" t="s">
        <v>85</v>
      </c>
      <c r="BC707" s="98" t="str">
        <f>IFERROR(VLOOKUP(BB707,ACCESSORIES!F:J,5,FALSE),"N/A")</f>
        <v>N/A</v>
      </c>
      <c r="BD707" s="310">
        <v>28.2</v>
      </c>
      <c r="BE707" s="309">
        <v>19.7</v>
      </c>
      <c r="BF707" s="309">
        <v>19.7</v>
      </c>
      <c r="BG707" s="309">
        <v>11</v>
      </c>
      <c r="BH707" s="379">
        <f t="shared" si="50"/>
        <v>6.995621234535998E-2</v>
      </c>
      <c r="BI707" s="303">
        <v>36</v>
      </c>
      <c r="BJ707" s="309" t="s">
        <v>3532</v>
      </c>
      <c r="BK707" s="80" t="s">
        <v>4050</v>
      </c>
      <c r="BL707" s="309" t="s">
        <v>2818</v>
      </c>
      <c r="BM707" s="309" t="s">
        <v>2834</v>
      </c>
      <c r="BN707" s="309" t="s">
        <v>2835</v>
      </c>
      <c r="BO707" s="309" t="s">
        <v>2836</v>
      </c>
      <c r="BP707" s="309" t="s">
        <v>2837</v>
      </c>
      <c r="BQ707" s="309" t="s">
        <v>2838</v>
      </c>
      <c r="BR707" s="309" t="s">
        <v>2839</v>
      </c>
      <c r="BS707" s="309"/>
      <c r="BT707" s="309"/>
      <c r="BU707" s="309"/>
      <c r="BV707" s="309" t="s">
        <v>3681</v>
      </c>
      <c r="BW707" s="309" t="s">
        <v>3682</v>
      </c>
      <c r="BX707" s="309" t="s">
        <v>3683</v>
      </c>
      <c r="BY707" s="309" t="s">
        <v>3684</v>
      </c>
      <c r="BZ707" s="324" t="str">
        <f t="shared" si="52"/>
        <v>DISCONTINUED - MR313, 17x8.5, 0mm Offset, 6x120, 67mm Centerbore, Gloss Titanium</v>
      </c>
      <c r="CA707" s="324" t="s">
        <v>3878</v>
      </c>
      <c r="CB707" s="324" t="s">
        <v>3879</v>
      </c>
      <c r="CC707" s="313" t="str">
        <f t="shared" si="49"/>
        <v>STREET (3XX)</v>
      </c>
    </row>
    <row r="708" spans="1:81" s="301" customFormat="1" ht="15.75" customHeight="1">
      <c r="A708" s="22">
        <f t="shared" ref="A708:A771" si="53">ROW(B708)-3</f>
        <v>705</v>
      </c>
      <c r="B708" s="99" t="s">
        <v>84</v>
      </c>
      <c r="C708" s="29" t="s">
        <v>1072</v>
      </c>
      <c r="D708" s="303" t="s">
        <v>1121</v>
      </c>
      <c r="E708" s="304" t="s">
        <v>5426</v>
      </c>
      <c r="F708" s="304"/>
      <c r="G708" s="304"/>
      <c r="H708" s="363" t="s">
        <v>2043</v>
      </c>
      <c r="I708" s="336">
        <v>42370</v>
      </c>
      <c r="J708" s="302">
        <v>44480</v>
      </c>
      <c r="K708" s="293" t="s">
        <v>1274</v>
      </c>
      <c r="L708" s="305">
        <v>349.42</v>
      </c>
      <c r="M708" s="295"/>
      <c r="N708" s="295"/>
      <c r="O708" s="303">
        <v>17</v>
      </c>
      <c r="P708" s="8">
        <v>8.5</v>
      </c>
      <c r="Q708" s="29" t="s">
        <v>1751</v>
      </c>
      <c r="R708" s="303">
        <v>5</v>
      </c>
      <c r="S708" s="303">
        <v>150</v>
      </c>
      <c r="T708" s="306">
        <v>35</v>
      </c>
      <c r="U708" s="331">
        <v>6.1</v>
      </c>
      <c r="V708" s="303" t="s">
        <v>85</v>
      </c>
      <c r="W708" s="311">
        <v>110.5</v>
      </c>
      <c r="X708" s="307">
        <v>31.01</v>
      </c>
      <c r="Y708" s="306">
        <v>2650</v>
      </c>
      <c r="Z708" s="306" t="s">
        <v>5463</v>
      </c>
      <c r="AA708" s="306" t="s">
        <v>2988</v>
      </c>
      <c r="AB708" s="296" t="s">
        <v>5427</v>
      </c>
      <c r="AC708" s="308" t="s">
        <v>1637</v>
      </c>
      <c r="AD708" s="298">
        <f>IFERROR(VLOOKUP(AC708,ACCESSORIES!F:J,5,FALSE),"N/A")</f>
        <v>38.5</v>
      </c>
      <c r="AE708" s="308" t="s">
        <v>1800</v>
      </c>
      <c r="AF708" s="309" t="s">
        <v>1888</v>
      </c>
      <c r="AG708" s="308" t="s">
        <v>85</v>
      </c>
      <c r="AH708" s="308" t="s">
        <v>1938</v>
      </c>
      <c r="AI708" s="299">
        <f>IFERROR(VLOOKUP(AH708,ACCESSORIES!F:J,5,FALSE),"N/A")</f>
        <v>1.1000000000000001</v>
      </c>
      <c r="AJ708" s="309" t="s">
        <v>265</v>
      </c>
      <c r="AK708" s="309" t="s">
        <v>85</v>
      </c>
      <c r="AL708" s="40" t="str">
        <f>IFERROR(VLOOKUP(AK708,ACCESSORIES!F:J,5,FALSE),"N/A")</f>
        <v>N/A</v>
      </c>
      <c r="AM708" s="309" t="s">
        <v>85</v>
      </c>
      <c r="AN708" s="309">
        <v>16.100000000000001</v>
      </c>
      <c r="AO708" s="309">
        <v>185</v>
      </c>
      <c r="AP708" s="309">
        <v>3</v>
      </c>
      <c r="AQ708" s="309">
        <v>18</v>
      </c>
      <c r="AR708" s="309">
        <v>29</v>
      </c>
      <c r="AS708" s="309">
        <v>41</v>
      </c>
      <c r="AT708" s="309">
        <v>209</v>
      </c>
      <c r="AU708" s="309">
        <v>199</v>
      </c>
      <c r="AV708" s="309">
        <v>110.5</v>
      </c>
      <c r="AW708" s="309">
        <v>34</v>
      </c>
      <c r="AX708" s="81"/>
      <c r="AY708" s="309">
        <v>17</v>
      </c>
      <c r="AZ708" s="310" t="s">
        <v>85</v>
      </c>
      <c r="BA708" s="98" t="str">
        <f>IFERROR(VLOOKUP(AZ708,ACCESSORIES!F:J,5,FALSE),"N/A")</f>
        <v>N/A</v>
      </c>
      <c r="BB708" s="99" t="s">
        <v>85</v>
      </c>
      <c r="BC708" s="98" t="str">
        <f>IFERROR(VLOOKUP(BB708,ACCESSORIES!F:J,5,FALSE),"N/A")</f>
        <v>N/A</v>
      </c>
      <c r="BD708" s="310">
        <v>35.049999999999997</v>
      </c>
      <c r="BE708" s="309">
        <v>19.7</v>
      </c>
      <c r="BF708" s="309">
        <v>19.7</v>
      </c>
      <c r="BG708" s="309">
        <v>11</v>
      </c>
      <c r="BH708" s="379">
        <f t="shared" si="50"/>
        <v>6.995621234535998E-2</v>
      </c>
      <c r="BI708" s="303">
        <v>36</v>
      </c>
      <c r="BJ708" s="309" t="s">
        <v>3532</v>
      </c>
      <c r="BK708" s="80" t="s">
        <v>4050</v>
      </c>
      <c r="BL708" s="309" t="s">
        <v>2818</v>
      </c>
      <c r="BM708" s="309" t="s">
        <v>2831</v>
      </c>
      <c r="BN708" s="309" t="s">
        <v>2824</v>
      </c>
      <c r="BO708" s="309" t="s">
        <v>2832</v>
      </c>
      <c r="BP708" s="309" t="s">
        <v>2830</v>
      </c>
      <c r="BQ708" s="309"/>
      <c r="BR708" s="309"/>
      <c r="BS708" s="309"/>
      <c r="BT708" s="309"/>
      <c r="BU708" s="309"/>
      <c r="BV708" s="309" t="s">
        <v>3625</v>
      </c>
      <c r="BW708" s="309" t="s">
        <v>3626</v>
      </c>
      <c r="BX708" s="309" t="s">
        <v>3627</v>
      </c>
      <c r="BY708" s="309" t="s">
        <v>3628</v>
      </c>
      <c r="BZ708" s="324" t="str">
        <f t="shared" si="52"/>
        <v>DISCONTINUED - MR310 Con6, 17x8.5, +35mm Offset, 5x150, 110.5mm Centerbore, Method Bronze - Matte Black Lip</v>
      </c>
      <c r="CA708" s="324" t="s">
        <v>3878</v>
      </c>
      <c r="CB708" s="324" t="s">
        <v>3879</v>
      </c>
      <c r="CC708" s="313" t="str">
        <f t="shared" ref="CC708:CC766" si="54">C708</f>
        <v>STREET (3XX)</v>
      </c>
    </row>
    <row r="709" spans="1:81" s="301" customFormat="1" ht="15.75" customHeight="1">
      <c r="A709" s="22">
        <f t="shared" si="53"/>
        <v>706</v>
      </c>
      <c r="B709" s="99" t="s">
        <v>84</v>
      </c>
      <c r="C709" s="29" t="s">
        <v>1072</v>
      </c>
      <c r="D709" s="303" t="s">
        <v>1121</v>
      </c>
      <c r="E709" s="304" t="s">
        <v>5428</v>
      </c>
      <c r="F709" s="304"/>
      <c r="G709" s="304"/>
      <c r="H709" s="363" t="s">
        <v>2045</v>
      </c>
      <c r="I709" s="336">
        <v>42370</v>
      </c>
      <c r="J709" s="302">
        <v>44480</v>
      </c>
      <c r="K709" s="293" t="s">
        <v>1274</v>
      </c>
      <c r="L709" s="305">
        <v>349.42</v>
      </c>
      <c r="M709" s="295"/>
      <c r="N709" s="295"/>
      <c r="O709" s="303">
        <v>17</v>
      </c>
      <c r="P709" s="8">
        <v>8.5</v>
      </c>
      <c r="Q709" s="29" t="s">
        <v>1760</v>
      </c>
      <c r="R709" s="303">
        <v>6</v>
      </c>
      <c r="S709" s="303">
        <v>135</v>
      </c>
      <c r="T709" s="306">
        <v>35</v>
      </c>
      <c r="U709" s="331">
        <v>6.1</v>
      </c>
      <c r="V709" s="303" t="s">
        <v>85</v>
      </c>
      <c r="W709" s="311">
        <v>87</v>
      </c>
      <c r="X709" s="307">
        <v>29.5</v>
      </c>
      <c r="Y709" s="306">
        <v>2650</v>
      </c>
      <c r="Z709" s="306" t="s">
        <v>5463</v>
      </c>
      <c r="AA709" s="306" t="s">
        <v>2988</v>
      </c>
      <c r="AB709" s="296" t="s">
        <v>4864</v>
      </c>
      <c r="AC709" s="308" t="s">
        <v>1631</v>
      </c>
      <c r="AD709" s="298">
        <f>IFERROR(VLOOKUP(AC709,ACCESSORIES!F:J,5,FALSE),"N/A")</f>
        <v>38.5</v>
      </c>
      <c r="AE709" s="308" t="s">
        <v>1798</v>
      </c>
      <c r="AF709" s="309" t="s">
        <v>1886</v>
      </c>
      <c r="AG709" s="308" t="s">
        <v>85</v>
      </c>
      <c r="AH709" s="308" t="s">
        <v>1938</v>
      </c>
      <c r="AI709" s="299">
        <f>IFERROR(VLOOKUP(AH709,ACCESSORIES!F:J,5,FALSE),"N/A")</f>
        <v>1.1000000000000001</v>
      </c>
      <c r="AJ709" s="309" t="s">
        <v>265</v>
      </c>
      <c r="AK709" s="309" t="s">
        <v>85</v>
      </c>
      <c r="AL709" s="40" t="str">
        <f>IFERROR(VLOOKUP(AK709,ACCESSORIES!F:J,5,FALSE),"N/A")</f>
        <v>N/A</v>
      </c>
      <c r="AM709" s="309" t="s">
        <v>85</v>
      </c>
      <c r="AN709" s="309">
        <v>16.100000000000001</v>
      </c>
      <c r="AO709" s="309">
        <v>175</v>
      </c>
      <c r="AP709" s="309">
        <v>7</v>
      </c>
      <c r="AQ709" s="309">
        <v>20</v>
      </c>
      <c r="AR709" s="309">
        <v>29</v>
      </c>
      <c r="AS709" s="309">
        <v>41</v>
      </c>
      <c r="AT709" s="309">
        <v>209</v>
      </c>
      <c r="AU709" s="309">
        <v>199</v>
      </c>
      <c r="AV709" s="309">
        <v>87</v>
      </c>
      <c r="AW709" s="309">
        <v>34</v>
      </c>
      <c r="AX709" s="81"/>
      <c r="AY709" s="309">
        <v>17</v>
      </c>
      <c r="AZ709" s="310" t="s">
        <v>85</v>
      </c>
      <c r="BA709" s="98" t="str">
        <f>IFERROR(VLOOKUP(AZ709,ACCESSORIES!F:J,5,FALSE),"N/A")</f>
        <v>N/A</v>
      </c>
      <c r="BB709" s="99" t="s">
        <v>85</v>
      </c>
      <c r="BC709" s="98" t="str">
        <f>IFERROR(VLOOKUP(BB709,ACCESSORIES!F:J,5,FALSE),"N/A")</f>
        <v>N/A</v>
      </c>
      <c r="BD709" s="310">
        <v>33</v>
      </c>
      <c r="BE709" s="309">
        <v>19.7</v>
      </c>
      <c r="BF709" s="309">
        <v>19.7</v>
      </c>
      <c r="BG709" s="309">
        <v>11</v>
      </c>
      <c r="BH709" s="379">
        <f t="shared" ref="BH709:BH772" si="55">SUM(((BE709*25.4)*(BF709*25.4)*(BG709*25.4))/1000000000)</f>
        <v>6.995621234535998E-2</v>
      </c>
      <c r="BI709" s="303">
        <v>36</v>
      </c>
      <c r="BJ709" s="309" t="s">
        <v>3532</v>
      </c>
      <c r="BK709" s="80" t="s">
        <v>4050</v>
      </c>
      <c r="BL709" s="309" t="s">
        <v>2818</v>
      </c>
      <c r="BM709" s="309" t="s">
        <v>2831</v>
      </c>
      <c r="BN709" s="309" t="s">
        <v>2824</v>
      </c>
      <c r="BO709" s="309" t="s">
        <v>2832</v>
      </c>
      <c r="BP709" s="309" t="s">
        <v>2830</v>
      </c>
      <c r="BQ709" s="309"/>
      <c r="BR709" s="309"/>
      <c r="BS709" s="309"/>
      <c r="BT709" s="309"/>
      <c r="BU709" s="309"/>
      <c r="BV709" s="309" t="s">
        <v>3633</v>
      </c>
      <c r="BW709" s="309" t="s">
        <v>3634</v>
      </c>
      <c r="BX709" s="309" t="s">
        <v>3635</v>
      </c>
      <c r="BY709" s="309" t="s">
        <v>3636</v>
      </c>
      <c r="BZ709" s="324" t="str">
        <f t="shared" si="52"/>
        <v>DISCONTINUED - MR310 Con6, 17x8.5, +35mm Offset, 6x135, 87mm Centerbore, Method Bronze - Matte Black Lip</v>
      </c>
      <c r="CA709" s="324" t="s">
        <v>3878</v>
      </c>
      <c r="CB709" s="324" t="s">
        <v>3879</v>
      </c>
      <c r="CC709" s="313" t="str">
        <f t="shared" si="54"/>
        <v>STREET (3XX)</v>
      </c>
    </row>
    <row r="710" spans="1:81" s="301" customFormat="1" ht="15.75" customHeight="1">
      <c r="A710" s="22">
        <f t="shared" si="53"/>
        <v>707</v>
      </c>
      <c r="B710" s="99" t="s">
        <v>84</v>
      </c>
      <c r="C710" s="29" t="s">
        <v>1072</v>
      </c>
      <c r="D710" s="303" t="s">
        <v>1116</v>
      </c>
      <c r="E710" s="304" t="s">
        <v>5429</v>
      </c>
      <c r="F710" s="304"/>
      <c r="G710" s="304"/>
      <c r="H710" s="363" t="s">
        <v>425</v>
      </c>
      <c r="I710" s="336">
        <v>40909</v>
      </c>
      <c r="J710" s="302">
        <v>44480</v>
      </c>
      <c r="K710" s="293" t="s">
        <v>1274</v>
      </c>
      <c r="L710" s="305">
        <v>347.91</v>
      </c>
      <c r="M710" s="295"/>
      <c r="N710" s="295"/>
      <c r="O710" s="303">
        <v>18</v>
      </c>
      <c r="P710" s="8">
        <v>9</v>
      </c>
      <c r="Q710" s="29" t="s">
        <v>1751</v>
      </c>
      <c r="R710" s="303">
        <v>5</v>
      </c>
      <c r="S710" s="303">
        <v>150</v>
      </c>
      <c r="T710" s="306">
        <v>25</v>
      </c>
      <c r="U710" s="331">
        <v>6</v>
      </c>
      <c r="V710" s="303" t="s">
        <v>85</v>
      </c>
      <c r="W710" s="311">
        <v>116.5</v>
      </c>
      <c r="X710" s="307">
        <v>30.35</v>
      </c>
      <c r="Y710" s="306">
        <v>2500</v>
      </c>
      <c r="Z710" s="306" t="s">
        <v>5457</v>
      </c>
      <c r="AA710" s="306" t="s">
        <v>2987</v>
      </c>
      <c r="AB710" s="296" t="s">
        <v>5430</v>
      </c>
      <c r="AC710" s="308" t="s">
        <v>1600</v>
      </c>
      <c r="AD710" s="298">
        <f>IFERROR(VLOOKUP(AC710,ACCESSORIES!F:J,5,FALSE),"N/A")</f>
        <v>33</v>
      </c>
      <c r="AE710" s="308" t="s">
        <v>85</v>
      </c>
      <c r="AF710" s="309" t="s">
        <v>85</v>
      </c>
      <c r="AG710" s="308" t="s">
        <v>3003</v>
      </c>
      <c r="AH710" s="308" t="s">
        <v>1938</v>
      </c>
      <c r="AI710" s="299">
        <f>IFERROR(VLOOKUP(AH710,ACCESSORIES!F:J,5,FALSE),"N/A")</f>
        <v>1.1000000000000001</v>
      </c>
      <c r="AJ710" s="309" t="s">
        <v>266</v>
      </c>
      <c r="AK710" s="309" t="s">
        <v>85</v>
      </c>
      <c r="AL710" s="40" t="str">
        <f>IFERROR(VLOOKUP(AK710,ACCESSORIES!F:J,5,FALSE),"N/A")</f>
        <v>N/A</v>
      </c>
      <c r="AM710" s="309" t="s">
        <v>85</v>
      </c>
      <c r="AN710" s="309">
        <v>16.2</v>
      </c>
      <c r="AO710" s="309">
        <v>190</v>
      </c>
      <c r="AP710" s="309">
        <v>3</v>
      </c>
      <c r="AQ710" s="309">
        <v>18</v>
      </c>
      <c r="AR710" s="309">
        <v>24</v>
      </c>
      <c r="AS710" s="309">
        <v>24</v>
      </c>
      <c r="AT710" s="309">
        <v>216</v>
      </c>
      <c r="AU710" s="309">
        <v>213</v>
      </c>
      <c r="AV710" s="309">
        <v>110.5</v>
      </c>
      <c r="AW710" s="309">
        <v>46</v>
      </c>
      <c r="AX710" s="81"/>
      <c r="AY710" s="309">
        <v>60</v>
      </c>
      <c r="AZ710" s="310" t="s">
        <v>85</v>
      </c>
      <c r="BA710" s="98" t="str">
        <f>IFERROR(VLOOKUP(AZ710,ACCESSORIES!F:J,5,FALSE),"N/A")</f>
        <v>N/A</v>
      </c>
      <c r="BB710" s="99" t="s">
        <v>85</v>
      </c>
      <c r="BC710" s="98" t="str">
        <f>IFERROR(VLOOKUP(BB710,ACCESSORIES!F:J,5,FALSE),"N/A")</f>
        <v>N/A</v>
      </c>
      <c r="BD710" s="310">
        <v>34.43</v>
      </c>
      <c r="BE710" s="309">
        <v>20.6</v>
      </c>
      <c r="BF710" s="309">
        <v>20.6</v>
      </c>
      <c r="BG710" s="309">
        <v>11.4</v>
      </c>
      <c r="BH710" s="379">
        <f t="shared" si="55"/>
        <v>7.9275765061056019E-2</v>
      </c>
      <c r="BI710" s="303">
        <v>36</v>
      </c>
      <c r="BJ710" s="309" t="s">
        <v>3532</v>
      </c>
      <c r="BK710" s="80" t="s">
        <v>4050</v>
      </c>
      <c r="BL710" s="309" t="s">
        <v>2818</v>
      </c>
      <c r="BM710" s="309" t="s">
        <v>2822</v>
      </c>
      <c r="BN710" s="309" t="s">
        <v>2823</v>
      </c>
      <c r="BO710" s="309" t="s">
        <v>2824</v>
      </c>
      <c r="BP710" s="309"/>
      <c r="BQ710" s="309"/>
      <c r="BR710" s="309"/>
      <c r="BS710" s="309"/>
      <c r="BT710" s="309"/>
      <c r="BU710" s="309"/>
      <c r="BV710" s="309" t="s">
        <v>3557</v>
      </c>
      <c r="BW710" s="309" t="s">
        <v>3558</v>
      </c>
      <c r="BX710" s="309" t="s">
        <v>3559</v>
      </c>
      <c r="BY710" s="309" t="s">
        <v>3560</v>
      </c>
      <c r="BZ710" s="324" t="str">
        <f t="shared" si="52"/>
        <v>DISCONTINUED - MR304 Double Standard, 18x9, +25mm Offset, 5x150, 116.5mm Centerbore, Matte Black - Machined Lip</v>
      </c>
      <c r="CA710" s="324" t="s">
        <v>3878</v>
      </c>
      <c r="CB710" s="324" t="s">
        <v>3879</v>
      </c>
      <c r="CC710" s="313" t="str">
        <f t="shared" si="54"/>
        <v>STREET (3XX)</v>
      </c>
    </row>
    <row r="711" spans="1:81" s="301" customFormat="1" ht="15.75" customHeight="1">
      <c r="A711" s="22">
        <f t="shared" si="53"/>
        <v>708</v>
      </c>
      <c r="B711" s="99" t="s">
        <v>84</v>
      </c>
      <c r="C711" s="29" t="s">
        <v>1481</v>
      </c>
      <c r="D711" s="303" t="s">
        <v>1482</v>
      </c>
      <c r="E711" s="304" t="s">
        <v>1528</v>
      </c>
      <c r="F711" s="304" t="s">
        <v>5053</v>
      </c>
      <c r="G711" s="304"/>
      <c r="H711" s="363">
        <v>191682001420</v>
      </c>
      <c r="I711" s="336">
        <v>42370</v>
      </c>
      <c r="J711" s="302">
        <v>44480</v>
      </c>
      <c r="K711" s="293" t="s">
        <v>1274</v>
      </c>
      <c r="L711" s="305">
        <v>111.10000000000001</v>
      </c>
      <c r="M711" s="295"/>
      <c r="N711" s="295"/>
      <c r="O711" s="303"/>
      <c r="P711" s="8">
        <v>16</v>
      </c>
      <c r="Q711" s="29">
        <v>16</v>
      </c>
      <c r="R711" s="303">
        <v>1</v>
      </c>
      <c r="S711" s="303" t="s">
        <v>3999</v>
      </c>
      <c r="T711" s="306" t="s">
        <v>223</v>
      </c>
      <c r="U711" s="331"/>
      <c r="V711" s="303"/>
      <c r="W711" s="311"/>
      <c r="X711" s="307"/>
      <c r="Y711" s="306"/>
      <c r="Z711" s="306"/>
      <c r="AA711" s="306"/>
      <c r="AB711" s="296"/>
      <c r="AC711" s="308"/>
      <c r="AD711" s="298" t="str">
        <f>IFERROR(VLOOKUP(AC711,ACCESSORIES!F:J,5,FALSE),"N/A")</f>
        <v>N/A</v>
      </c>
      <c r="AE711" s="308"/>
      <c r="AF711" s="309"/>
      <c r="AG711" s="308"/>
      <c r="AH711" s="308"/>
      <c r="AI711" s="299" t="str">
        <f>IFERROR(VLOOKUP(AH711,ACCESSORIES!F:J,5,FALSE),"N/A")</f>
        <v>N/A</v>
      </c>
      <c r="AJ711" s="309"/>
      <c r="AK711" s="309"/>
      <c r="AL711" s="40" t="str">
        <f>IFERROR(VLOOKUP(AK711,ACCESSORIES!F:J,5,FALSE),"N/A")</f>
        <v>N/A</v>
      </c>
      <c r="AM711" s="309"/>
      <c r="AN711" s="309"/>
      <c r="AO711" s="309"/>
      <c r="AP711" s="309"/>
      <c r="AQ711" s="309"/>
      <c r="AR711" s="309"/>
      <c r="AS711" s="309"/>
      <c r="AT711" s="309"/>
      <c r="AU711" s="309"/>
      <c r="AV711" s="309"/>
      <c r="AW711" s="309"/>
      <c r="AX711" s="81"/>
      <c r="AY711" s="309"/>
      <c r="AZ711" s="310"/>
      <c r="BA711" s="98" t="str">
        <f>IFERROR(VLOOKUP(AZ711,ACCESSORIES!F:J,5,FALSE),"N/A")</f>
        <v>N/A</v>
      </c>
      <c r="BB711" s="99"/>
      <c r="BC711" s="98" t="str">
        <f>IFERROR(VLOOKUP(BB711,ACCESSORIES!F:J,5,FALSE),"N/A")</f>
        <v>N/A</v>
      </c>
      <c r="BD711" s="310"/>
      <c r="BE711" s="309"/>
      <c r="BF711" s="309"/>
      <c r="BG711" s="309"/>
      <c r="BH711" s="379">
        <f t="shared" si="55"/>
        <v>0</v>
      </c>
      <c r="BI711" s="303"/>
      <c r="BJ711" s="309"/>
      <c r="BK711" s="80"/>
      <c r="BL711" s="309"/>
      <c r="BM711" s="309"/>
      <c r="BN711" s="309"/>
      <c r="BO711" s="309"/>
      <c r="BP711" s="309"/>
      <c r="BQ711" s="309"/>
      <c r="BR711" s="309"/>
      <c r="BS711" s="309"/>
      <c r="BT711" s="309"/>
      <c r="BU711" s="309"/>
      <c r="BV711" s="309"/>
      <c r="BW711" s="309" t="s">
        <v>4278</v>
      </c>
      <c r="BX711" s="309"/>
      <c r="BY711" s="309" t="s">
        <v>4277</v>
      </c>
      <c r="BZ711" s="324" t="s">
        <v>5435</v>
      </c>
      <c r="CA711" s="324" t="s">
        <v>3878</v>
      </c>
      <c r="CB711" s="324" t="s">
        <v>3881</v>
      </c>
      <c r="CC711" s="313" t="str">
        <f t="shared" si="54"/>
        <v>BEADLOCK RING</v>
      </c>
    </row>
    <row r="712" spans="1:81" s="301" customFormat="1" ht="15.75" customHeight="1">
      <c r="A712" s="22">
        <f t="shared" si="53"/>
        <v>709</v>
      </c>
      <c r="B712" s="99" t="s">
        <v>84</v>
      </c>
      <c r="C712" s="29" t="s">
        <v>1481</v>
      </c>
      <c r="D712" s="303" t="s">
        <v>1482</v>
      </c>
      <c r="E712" s="304" t="s">
        <v>3340</v>
      </c>
      <c r="F712" s="304" t="s">
        <v>5049</v>
      </c>
      <c r="G712" s="304"/>
      <c r="H712" s="363">
        <v>191682017131</v>
      </c>
      <c r="I712" s="336">
        <v>43648</v>
      </c>
      <c r="J712" s="302">
        <v>44480</v>
      </c>
      <c r="K712" s="293" t="s">
        <v>1274</v>
      </c>
      <c r="L712" s="305">
        <v>111.10000000000001</v>
      </c>
      <c r="M712" s="295"/>
      <c r="N712" s="295"/>
      <c r="O712" s="303"/>
      <c r="P712" s="8">
        <v>16</v>
      </c>
      <c r="Q712" s="29">
        <v>16</v>
      </c>
      <c r="R712" s="303">
        <v>1</v>
      </c>
      <c r="S712" s="303" t="s">
        <v>3999</v>
      </c>
      <c r="T712" s="306"/>
      <c r="U712" s="331"/>
      <c r="V712" s="303"/>
      <c r="W712" s="311"/>
      <c r="X712" s="307"/>
      <c r="Y712" s="306"/>
      <c r="Z712" s="306"/>
      <c r="AA712" s="306"/>
      <c r="AB712" s="296"/>
      <c r="AC712" s="308"/>
      <c r="AD712" s="298" t="str">
        <f>IFERROR(VLOOKUP(AC712,ACCESSORIES!F:J,5,FALSE),"N/A")</f>
        <v>N/A</v>
      </c>
      <c r="AE712" s="308"/>
      <c r="AF712" s="309"/>
      <c r="AG712" s="308"/>
      <c r="AH712" s="308"/>
      <c r="AI712" s="299" t="str">
        <f>IFERROR(VLOOKUP(AH712,ACCESSORIES!F:J,5,FALSE),"N/A")</f>
        <v>N/A</v>
      </c>
      <c r="AJ712" s="309"/>
      <c r="AK712" s="309"/>
      <c r="AL712" s="40" t="str">
        <f>IFERROR(VLOOKUP(AK712,ACCESSORIES!F:J,5,FALSE),"N/A")</f>
        <v>N/A</v>
      </c>
      <c r="AM712" s="309"/>
      <c r="AN712" s="309"/>
      <c r="AO712" s="309"/>
      <c r="AP712" s="309"/>
      <c r="AQ712" s="309"/>
      <c r="AR712" s="309"/>
      <c r="AS712" s="309"/>
      <c r="AT712" s="309"/>
      <c r="AU712" s="309"/>
      <c r="AV712" s="309"/>
      <c r="AW712" s="309"/>
      <c r="AX712" s="81"/>
      <c r="AY712" s="309"/>
      <c r="AZ712" s="310"/>
      <c r="BA712" s="98" t="str">
        <f>IFERROR(VLOOKUP(AZ712,ACCESSORIES!F:J,5,FALSE),"N/A")</f>
        <v>N/A</v>
      </c>
      <c r="BB712" s="99"/>
      <c r="BC712" s="98" t="str">
        <f>IFERROR(VLOOKUP(BB712,ACCESSORIES!F:J,5,FALSE),"N/A")</f>
        <v>N/A</v>
      </c>
      <c r="BD712" s="310"/>
      <c r="BE712" s="309"/>
      <c r="BF712" s="309"/>
      <c r="BG712" s="309"/>
      <c r="BH712" s="379">
        <f t="shared" si="55"/>
        <v>0</v>
      </c>
      <c r="BI712" s="303"/>
      <c r="BJ712" s="309"/>
      <c r="BK712" s="80"/>
      <c r="BL712" s="309"/>
      <c r="BM712" s="309"/>
      <c r="BN712" s="309"/>
      <c r="BO712" s="309"/>
      <c r="BP712" s="309"/>
      <c r="BQ712" s="309"/>
      <c r="BR712" s="309"/>
      <c r="BS712" s="309"/>
      <c r="BT712" s="309"/>
      <c r="BU712" s="309"/>
      <c r="BV712" s="309"/>
      <c r="BW712" s="309" t="s">
        <v>4279</v>
      </c>
      <c r="BX712" s="309"/>
      <c r="BY712" s="309" t="s">
        <v>4280</v>
      </c>
      <c r="BZ712" s="324" t="s">
        <v>5436</v>
      </c>
      <c r="CA712" s="324" t="s">
        <v>3878</v>
      </c>
      <c r="CB712" s="324" t="s">
        <v>3881</v>
      </c>
      <c r="CC712" s="313" t="str">
        <f t="shared" si="54"/>
        <v>BEADLOCK RING</v>
      </c>
    </row>
    <row r="713" spans="1:81" s="301" customFormat="1" ht="15.75" customHeight="1">
      <c r="A713" s="22">
        <f t="shared" si="53"/>
        <v>710</v>
      </c>
      <c r="B713" s="99" t="s">
        <v>84</v>
      </c>
      <c r="C713" s="29" t="s">
        <v>1481</v>
      </c>
      <c r="D713" s="303" t="s">
        <v>1482</v>
      </c>
      <c r="E713" s="304" t="s">
        <v>3341</v>
      </c>
      <c r="F713" s="304" t="s">
        <v>5050</v>
      </c>
      <c r="G713" s="304"/>
      <c r="H713" s="363">
        <v>191682017148</v>
      </c>
      <c r="I713" s="336">
        <v>43648</v>
      </c>
      <c r="J713" s="302">
        <v>44480</v>
      </c>
      <c r="K713" s="293" t="s">
        <v>1274</v>
      </c>
      <c r="L713" s="305">
        <v>111.10000000000001</v>
      </c>
      <c r="M713" s="295"/>
      <c r="N713" s="295"/>
      <c r="O713" s="303"/>
      <c r="P713" s="8"/>
      <c r="Q713" s="29"/>
      <c r="R713" s="303"/>
      <c r="S713" s="303" t="s">
        <v>3999</v>
      </c>
      <c r="T713" s="306"/>
      <c r="U713" s="331"/>
      <c r="V713" s="303"/>
      <c r="W713" s="311"/>
      <c r="X713" s="307"/>
      <c r="Y713" s="306"/>
      <c r="Z713" s="306"/>
      <c r="AA713" s="306"/>
      <c r="AB713" s="296"/>
      <c r="AC713" s="308"/>
      <c r="AD713" s="298" t="str">
        <f>IFERROR(VLOOKUP(AC713,ACCESSORIES!F:J,5,FALSE),"N/A")</f>
        <v>N/A</v>
      </c>
      <c r="AE713" s="308"/>
      <c r="AF713" s="309"/>
      <c r="AG713" s="308"/>
      <c r="AH713" s="308"/>
      <c r="AI713" s="299" t="str">
        <f>IFERROR(VLOOKUP(AH713,ACCESSORIES!F:J,5,FALSE),"N/A")</f>
        <v>N/A</v>
      </c>
      <c r="AJ713" s="309"/>
      <c r="AK713" s="309"/>
      <c r="AL713" s="40" t="str">
        <f>IFERROR(VLOOKUP(AK713,ACCESSORIES!F:J,5,FALSE),"N/A")</f>
        <v>N/A</v>
      </c>
      <c r="AM713" s="309"/>
      <c r="AN713" s="309"/>
      <c r="AO713" s="309"/>
      <c r="AP713" s="309"/>
      <c r="AQ713" s="309"/>
      <c r="AR713" s="309"/>
      <c r="AS713" s="309"/>
      <c r="AT713" s="309"/>
      <c r="AU713" s="309"/>
      <c r="AV713" s="309"/>
      <c r="AW713" s="309"/>
      <c r="AX713" s="81"/>
      <c r="AY713" s="309"/>
      <c r="AZ713" s="310"/>
      <c r="BA713" s="98" t="str">
        <f>IFERROR(VLOOKUP(AZ713,ACCESSORIES!F:J,5,FALSE),"N/A")</f>
        <v>N/A</v>
      </c>
      <c r="BB713" s="99"/>
      <c r="BC713" s="98" t="str">
        <f>IFERROR(VLOOKUP(BB713,ACCESSORIES!F:J,5,FALSE),"N/A")</f>
        <v>N/A</v>
      </c>
      <c r="BD713" s="310"/>
      <c r="BE713" s="309"/>
      <c r="BF713" s="309"/>
      <c r="BG713" s="309"/>
      <c r="BH713" s="379">
        <f t="shared" si="55"/>
        <v>0</v>
      </c>
      <c r="BI713" s="303"/>
      <c r="BJ713" s="309"/>
      <c r="BK713" s="80"/>
      <c r="BL713" s="309"/>
      <c r="BM713" s="309"/>
      <c r="BN713" s="309"/>
      <c r="BO713" s="309"/>
      <c r="BP713" s="309"/>
      <c r="BQ713" s="309"/>
      <c r="BR713" s="309"/>
      <c r="BS713" s="309"/>
      <c r="BT713" s="309"/>
      <c r="BU713" s="309"/>
      <c r="BV713" s="309"/>
      <c r="BW713" s="309" t="s">
        <v>4278</v>
      </c>
      <c r="BX713" s="309"/>
      <c r="BY713" s="309" t="s">
        <v>4277</v>
      </c>
      <c r="BZ713" s="324" t="s">
        <v>5437</v>
      </c>
      <c r="CA713" s="324" t="s">
        <v>3878</v>
      </c>
      <c r="CB713" s="324" t="s">
        <v>3881</v>
      </c>
      <c r="CC713" s="313" t="str">
        <f t="shared" si="54"/>
        <v>BEADLOCK RING</v>
      </c>
    </row>
    <row r="714" spans="1:81" s="301" customFormat="1" ht="15.75" customHeight="1">
      <c r="A714" s="22">
        <f t="shared" si="53"/>
        <v>711</v>
      </c>
      <c r="B714" s="99" t="s">
        <v>84</v>
      </c>
      <c r="C714" s="29" t="s">
        <v>1481</v>
      </c>
      <c r="D714" s="303" t="s">
        <v>1482</v>
      </c>
      <c r="E714" s="304" t="s">
        <v>1532</v>
      </c>
      <c r="F714" s="304" t="s">
        <v>5052</v>
      </c>
      <c r="G714" s="304"/>
      <c r="H714" s="363">
        <v>191682001444</v>
      </c>
      <c r="I714" s="336">
        <v>41640</v>
      </c>
      <c r="J714" s="302">
        <v>44480</v>
      </c>
      <c r="K714" s="293" t="s">
        <v>1274</v>
      </c>
      <c r="L714" s="305">
        <v>101.2</v>
      </c>
      <c r="M714" s="295"/>
      <c r="N714" s="295"/>
      <c r="O714" s="303"/>
      <c r="P714" s="8"/>
      <c r="Q714" s="29"/>
      <c r="R714" s="303"/>
      <c r="S714" s="303" t="s">
        <v>3999</v>
      </c>
      <c r="T714" s="306" t="s">
        <v>203</v>
      </c>
      <c r="U714" s="331"/>
      <c r="V714" s="303"/>
      <c r="W714" s="311"/>
      <c r="X714" s="307"/>
      <c r="Y714" s="306"/>
      <c r="Z714" s="306"/>
      <c r="AA714" s="306"/>
      <c r="AB714" s="296"/>
      <c r="AC714" s="308"/>
      <c r="AD714" s="298" t="str">
        <f>IFERROR(VLOOKUP(AC714,ACCESSORIES!F:J,5,FALSE),"N/A")</f>
        <v>N/A</v>
      </c>
      <c r="AE714" s="308"/>
      <c r="AF714" s="309"/>
      <c r="AG714" s="308"/>
      <c r="AH714" s="308"/>
      <c r="AI714" s="299" t="str">
        <f>IFERROR(VLOOKUP(AH714,ACCESSORIES!F:J,5,FALSE),"N/A")</f>
        <v>N/A</v>
      </c>
      <c r="AJ714" s="309"/>
      <c r="AK714" s="309"/>
      <c r="AL714" s="40" t="str">
        <f>IFERROR(VLOOKUP(AK714,ACCESSORIES!F:J,5,FALSE),"N/A")</f>
        <v>N/A</v>
      </c>
      <c r="AM714" s="309"/>
      <c r="AN714" s="309"/>
      <c r="AO714" s="309"/>
      <c r="AP714" s="309"/>
      <c r="AQ714" s="309"/>
      <c r="AR714" s="309"/>
      <c r="AS714" s="309"/>
      <c r="AT714" s="309"/>
      <c r="AU714" s="309"/>
      <c r="AV714" s="309"/>
      <c r="AW714" s="309"/>
      <c r="AX714" s="81"/>
      <c r="AY714" s="309"/>
      <c r="AZ714" s="310"/>
      <c r="BA714" s="98" t="str">
        <f>IFERROR(VLOOKUP(AZ714,ACCESSORIES!F:J,5,FALSE),"N/A")</f>
        <v>N/A</v>
      </c>
      <c r="BB714" s="99"/>
      <c r="BC714" s="98" t="str">
        <f>IFERROR(VLOOKUP(BB714,ACCESSORIES!F:J,5,FALSE),"N/A")</f>
        <v>N/A</v>
      </c>
      <c r="BD714" s="310"/>
      <c r="BE714" s="309"/>
      <c r="BF714" s="309"/>
      <c r="BG714" s="309"/>
      <c r="BH714" s="379">
        <f t="shared" si="55"/>
        <v>0</v>
      </c>
      <c r="BI714" s="303"/>
      <c r="BJ714" s="309"/>
      <c r="BK714" s="80"/>
      <c r="BL714" s="309"/>
      <c r="BM714" s="309"/>
      <c r="BN714" s="309"/>
      <c r="BO714" s="309"/>
      <c r="BP714" s="309"/>
      <c r="BQ714" s="309"/>
      <c r="BR714" s="309"/>
      <c r="BS714" s="309"/>
      <c r="BT714" s="309"/>
      <c r="BU714" s="309"/>
      <c r="BV714" s="309"/>
      <c r="BW714" s="309" t="s">
        <v>4281</v>
      </c>
      <c r="BX714" s="309"/>
      <c r="BY714" s="309" t="s">
        <v>4282</v>
      </c>
      <c r="BZ714" s="324" t="s">
        <v>5438</v>
      </c>
      <c r="CA714" s="324" t="s">
        <v>3878</v>
      </c>
      <c r="CB714" s="324" t="s">
        <v>3881</v>
      </c>
      <c r="CC714" s="313" t="str">
        <f t="shared" si="54"/>
        <v>BEADLOCK RING</v>
      </c>
    </row>
    <row r="715" spans="1:81" s="301" customFormat="1" ht="15.75" customHeight="1">
      <c r="A715" s="22">
        <f t="shared" si="53"/>
        <v>712</v>
      </c>
      <c r="B715" s="99" t="s">
        <v>84</v>
      </c>
      <c r="C715" s="29" t="s">
        <v>1481</v>
      </c>
      <c r="D715" s="303" t="s">
        <v>1482</v>
      </c>
      <c r="E715" s="304" t="s">
        <v>1530</v>
      </c>
      <c r="F715" s="304" t="s">
        <v>5046</v>
      </c>
      <c r="G715" s="304"/>
      <c r="H715" s="363">
        <v>191682011573</v>
      </c>
      <c r="I715" s="336">
        <v>42736</v>
      </c>
      <c r="J715" s="302">
        <v>44480</v>
      </c>
      <c r="K715" s="293" t="s">
        <v>1274</v>
      </c>
      <c r="L715" s="305">
        <v>118.80000000000001</v>
      </c>
      <c r="M715" s="295"/>
      <c r="N715" s="295"/>
      <c r="O715" s="303"/>
      <c r="P715" s="8">
        <v>17</v>
      </c>
      <c r="Q715" s="29">
        <v>17</v>
      </c>
      <c r="R715" s="303">
        <v>1</v>
      </c>
      <c r="S715" s="303" t="s">
        <v>3999</v>
      </c>
      <c r="T715" s="306" t="s">
        <v>2943</v>
      </c>
      <c r="U715" s="331"/>
      <c r="V715" s="303"/>
      <c r="W715" s="311"/>
      <c r="X715" s="307"/>
      <c r="Y715" s="306"/>
      <c r="Z715" s="306"/>
      <c r="AA715" s="306"/>
      <c r="AB715" s="296"/>
      <c r="AC715" s="308"/>
      <c r="AD715" s="298" t="str">
        <f>IFERROR(VLOOKUP(AC715,ACCESSORIES!F:J,5,FALSE),"N/A")</f>
        <v>N/A</v>
      </c>
      <c r="AE715" s="308"/>
      <c r="AF715" s="309"/>
      <c r="AG715" s="308"/>
      <c r="AH715" s="308"/>
      <c r="AI715" s="299" t="str">
        <f>IFERROR(VLOOKUP(AH715,ACCESSORIES!F:J,5,FALSE),"N/A")</f>
        <v>N/A</v>
      </c>
      <c r="AJ715" s="309"/>
      <c r="AK715" s="309"/>
      <c r="AL715" s="40" t="str">
        <f>IFERROR(VLOOKUP(AK715,ACCESSORIES!F:J,5,FALSE),"N/A")</f>
        <v>N/A</v>
      </c>
      <c r="AM715" s="309"/>
      <c r="AN715" s="309"/>
      <c r="AO715" s="309"/>
      <c r="AP715" s="309"/>
      <c r="AQ715" s="309"/>
      <c r="AR715" s="309"/>
      <c r="AS715" s="309"/>
      <c r="AT715" s="309"/>
      <c r="AU715" s="309"/>
      <c r="AV715" s="309"/>
      <c r="AW715" s="309"/>
      <c r="AX715" s="81"/>
      <c r="AY715" s="309"/>
      <c r="AZ715" s="310"/>
      <c r="BA715" s="98" t="str">
        <f>IFERROR(VLOOKUP(AZ715,ACCESSORIES!F:J,5,FALSE),"N/A")</f>
        <v>N/A</v>
      </c>
      <c r="BB715" s="99"/>
      <c r="BC715" s="98" t="str">
        <f>IFERROR(VLOOKUP(BB715,ACCESSORIES!F:J,5,FALSE),"N/A")</f>
        <v>N/A</v>
      </c>
      <c r="BD715" s="310"/>
      <c r="BE715" s="309"/>
      <c r="BF715" s="309"/>
      <c r="BG715" s="309"/>
      <c r="BH715" s="379">
        <f t="shared" si="55"/>
        <v>0</v>
      </c>
      <c r="BI715" s="303"/>
      <c r="BJ715" s="309"/>
      <c r="BK715" s="80"/>
      <c r="BL715" s="309"/>
      <c r="BM715" s="309"/>
      <c r="BN715" s="309"/>
      <c r="BO715" s="309"/>
      <c r="BP715" s="309"/>
      <c r="BQ715" s="309"/>
      <c r="BR715" s="309"/>
      <c r="BS715" s="309"/>
      <c r="BT715" s="309"/>
      <c r="BU715" s="309"/>
      <c r="BV715" s="309"/>
      <c r="BW715" s="309" t="s">
        <v>4279</v>
      </c>
      <c r="BX715" s="309"/>
      <c r="BY715" s="309" t="s">
        <v>4280</v>
      </c>
      <c r="BZ715" s="324" t="s">
        <v>5439</v>
      </c>
      <c r="CA715" s="324" t="s">
        <v>3878</v>
      </c>
      <c r="CB715" s="324" t="s">
        <v>3881</v>
      </c>
      <c r="CC715" s="313" t="str">
        <f t="shared" si="54"/>
        <v>BEADLOCK RING</v>
      </c>
    </row>
    <row r="716" spans="1:81" s="301" customFormat="1" ht="15.75" customHeight="1">
      <c r="A716" s="22">
        <f t="shared" si="53"/>
        <v>713</v>
      </c>
      <c r="B716" s="99" t="s">
        <v>84</v>
      </c>
      <c r="C716" s="29" t="s">
        <v>1481</v>
      </c>
      <c r="D716" s="303" t="s">
        <v>1482</v>
      </c>
      <c r="E716" s="304" t="s">
        <v>1531</v>
      </c>
      <c r="F716" s="304" t="s">
        <v>5053</v>
      </c>
      <c r="G716" s="304"/>
      <c r="H716" s="363">
        <v>191682001437</v>
      </c>
      <c r="I716" s="336">
        <v>42370</v>
      </c>
      <c r="J716" s="302">
        <v>44480</v>
      </c>
      <c r="K716" s="293" t="s">
        <v>1274</v>
      </c>
      <c r="L716" s="305">
        <v>118.80000000000001</v>
      </c>
      <c r="M716" s="295"/>
      <c r="N716" s="295"/>
      <c r="O716" s="303"/>
      <c r="P716" s="8">
        <v>17</v>
      </c>
      <c r="Q716" s="29">
        <v>17</v>
      </c>
      <c r="R716" s="303">
        <v>1</v>
      </c>
      <c r="S716" s="303" t="s">
        <v>3999</v>
      </c>
      <c r="T716" s="306" t="s">
        <v>2942</v>
      </c>
      <c r="U716" s="331"/>
      <c r="V716" s="303"/>
      <c r="W716" s="311"/>
      <c r="X716" s="307"/>
      <c r="Y716" s="306"/>
      <c r="Z716" s="306"/>
      <c r="AA716" s="306"/>
      <c r="AB716" s="296"/>
      <c r="AC716" s="308"/>
      <c r="AD716" s="298" t="str">
        <f>IFERROR(VLOOKUP(AC716,ACCESSORIES!F:J,5,FALSE),"N/A")</f>
        <v>N/A</v>
      </c>
      <c r="AE716" s="308"/>
      <c r="AF716" s="309"/>
      <c r="AG716" s="308"/>
      <c r="AH716" s="308"/>
      <c r="AI716" s="299" t="str">
        <f>IFERROR(VLOOKUP(AH716,ACCESSORIES!F:J,5,FALSE),"N/A")</f>
        <v>N/A</v>
      </c>
      <c r="AJ716" s="309"/>
      <c r="AK716" s="309"/>
      <c r="AL716" s="40" t="str">
        <f>IFERROR(VLOOKUP(AK716,ACCESSORIES!F:J,5,FALSE),"N/A")</f>
        <v>N/A</v>
      </c>
      <c r="AM716" s="309"/>
      <c r="AN716" s="309"/>
      <c r="AO716" s="309"/>
      <c r="AP716" s="309"/>
      <c r="AQ716" s="309"/>
      <c r="AR716" s="309"/>
      <c r="AS716" s="309"/>
      <c r="AT716" s="309"/>
      <c r="AU716" s="309"/>
      <c r="AV716" s="309"/>
      <c r="AW716" s="309"/>
      <c r="AX716" s="81"/>
      <c r="AY716" s="309"/>
      <c r="AZ716" s="310"/>
      <c r="BA716" s="98" t="str">
        <f>IFERROR(VLOOKUP(AZ716,ACCESSORIES!F:J,5,FALSE),"N/A")</f>
        <v>N/A</v>
      </c>
      <c r="BB716" s="99"/>
      <c r="BC716" s="98" t="str">
        <f>IFERROR(VLOOKUP(BB716,ACCESSORIES!F:J,5,FALSE),"N/A")</f>
        <v>N/A</v>
      </c>
      <c r="BD716" s="310"/>
      <c r="BE716" s="309"/>
      <c r="BF716" s="309"/>
      <c r="BG716" s="309"/>
      <c r="BH716" s="379">
        <f t="shared" si="55"/>
        <v>0</v>
      </c>
      <c r="BI716" s="303"/>
      <c r="BJ716" s="309"/>
      <c r="BK716" s="80"/>
      <c r="BL716" s="309"/>
      <c r="BM716" s="309"/>
      <c r="BN716" s="309"/>
      <c r="BO716" s="309"/>
      <c r="BP716" s="309"/>
      <c r="BQ716" s="309"/>
      <c r="BR716" s="309"/>
      <c r="BS716" s="309"/>
      <c r="BT716" s="309"/>
      <c r="BU716" s="309"/>
      <c r="BV716" s="309"/>
      <c r="BW716" s="309" t="s">
        <v>4278</v>
      </c>
      <c r="BX716" s="309"/>
      <c r="BY716" s="309" t="s">
        <v>4277</v>
      </c>
      <c r="BZ716" s="324" t="s">
        <v>5440</v>
      </c>
      <c r="CA716" s="324" t="s">
        <v>3878</v>
      </c>
      <c r="CB716" s="324" t="s">
        <v>3881</v>
      </c>
      <c r="CC716" s="313" t="str">
        <f t="shared" si="54"/>
        <v>BEADLOCK RING</v>
      </c>
    </row>
    <row r="717" spans="1:81" s="301" customFormat="1" ht="15.75" customHeight="1">
      <c r="A717" s="22">
        <f t="shared" si="53"/>
        <v>714</v>
      </c>
      <c r="B717" s="99" t="s">
        <v>84</v>
      </c>
      <c r="C717" s="29" t="s">
        <v>1481</v>
      </c>
      <c r="D717" s="303" t="s">
        <v>1482</v>
      </c>
      <c r="E717" s="304" t="s">
        <v>1712</v>
      </c>
      <c r="F717" s="304" t="s">
        <v>5049</v>
      </c>
      <c r="G717" s="304"/>
      <c r="H717" s="363">
        <v>191682011580</v>
      </c>
      <c r="I717" s="336">
        <v>42736</v>
      </c>
      <c r="J717" s="302">
        <v>44480</v>
      </c>
      <c r="K717" s="293" t="s">
        <v>1274</v>
      </c>
      <c r="L717" s="305">
        <v>118.80000000000001</v>
      </c>
      <c r="M717" s="295"/>
      <c r="N717" s="295"/>
      <c r="O717" s="303"/>
      <c r="P717" s="8">
        <v>17</v>
      </c>
      <c r="Q717" s="29">
        <v>17</v>
      </c>
      <c r="R717" s="303">
        <v>1</v>
      </c>
      <c r="S717" s="303" t="s">
        <v>3999</v>
      </c>
      <c r="T717" s="306" t="s">
        <v>2941</v>
      </c>
      <c r="U717" s="331"/>
      <c r="V717" s="303"/>
      <c r="W717" s="311"/>
      <c r="X717" s="307"/>
      <c r="Y717" s="306"/>
      <c r="Z717" s="306"/>
      <c r="AA717" s="306"/>
      <c r="AB717" s="296"/>
      <c r="AC717" s="308"/>
      <c r="AD717" s="298" t="str">
        <f>IFERROR(VLOOKUP(AC717,ACCESSORIES!F:J,5,FALSE),"N/A")</f>
        <v>N/A</v>
      </c>
      <c r="AE717" s="308"/>
      <c r="AF717" s="309"/>
      <c r="AG717" s="308"/>
      <c r="AH717" s="308"/>
      <c r="AI717" s="299" t="str">
        <f>IFERROR(VLOOKUP(AH717,ACCESSORIES!F:J,5,FALSE),"N/A")</f>
        <v>N/A</v>
      </c>
      <c r="AJ717" s="309"/>
      <c r="AK717" s="309"/>
      <c r="AL717" s="40" t="str">
        <f>IFERROR(VLOOKUP(AK717,ACCESSORIES!F:J,5,FALSE),"N/A")</f>
        <v>N/A</v>
      </c>
      <c r="AM717" s="309"/>
      <c r="AN717" s="309"/>
      <c r="AO717" s="309"/>
      <c r="AP717" s="309"/>
      <c r="AQ717" s="309"/>
      <c r="AR717" s="309"/>
      <c r="AS717" s="309"/>
      <c r="AT717" s="309"/>
      <c r="AU717" s="309"/>
      <c r="AV717" s="309"/>
      <c r="AW717" s="309"/>
      <c r="AX717" s="81"/>
      <c r="AY717" s="309"/>
      <c r="AZ717" s="310"/>
      <c r="BA717" s="98" t="str">
        <f>IFERROR(VLOOKUP(AZ717,ACCESSORIES!F:J,5,FALSE),"N/A")</f>
        <v>N/A</v>
      </c>
      <c r="BB717" s="99"/>
      <c r="BC717" s="98" t="str">
        <f>IFERROR(VLOOKUP(BB717,ACCESSORIES!F:J,5,FALSE),"N/A")</f>
        <v>N/A</v>
      </c>
      <c r="BD717" s="310"/>
      <c r="BE717" s="309"/>
      <c r="BF717" s="309"/>
      <c r="BG717" s="309"/>
      <c r="BH717" s="379">
        <f t="shared" si="55"/>
        <v>0</v>
      </c>
      <c r="BI717" s="303"/>
      <c r="BJ717" s="309"/>
      <c r="BK717" s="80"/>
      <c r="BL717" s="309"/>
      <c r="BM717" s="309"/>
      <c r="BN717" s="309"/>
      <c r="BO717" s="309"/>
      <c r="BP717" s="309"/>
      <c r="BQ717" s="309"/>
      <c r="BR717" s="309"/>
      <c r="BS717" s="309"/>
      <c r="BT717" s="309"/>
      <c r="BU717" s="309"/>
      <c r="BV717" s="309"/>
      <c r="BW717" s="309" t="s">
        <v>4279</v>
      </c>
      <c r="BX717" s="309"/>
      <c r="BY717" s="309" t="s">
        <v>4280</v>
      </c>
      <c r="BZ717" s="324" t="s">
        <v>5441</v>
      </c>
      <c r="CA717" s="324" t="s">
        <v>3878</v>
      </c>
      <c r="CB717" s="324" t="s">
        <v>3881</v>
      </c>
      <c r="CC717" s="313" t="str">
        <f t="shared" si="54"/>
        <v>BEADLOCK RING</v>
      </c>
    </row>
    <row r="718" spans="1:81" s="301" customFormat="1" ht="15.75" customHeight="1">
      <c r="A718" s="22">
        <f t="shared" si="53"/>
        <v>715</v>
      </c>
      <c r="B718" s="99" t="s">
        <v>84</v>
      </c>
      <c r="C718" s="29" t="s">
        <v>1481</v>
      </c>
      <c r="D718" s="303" t="s">
        <v>1482</v>
      </c>
      <c r="E718" s="304" t="s">
        <v>1817</v>
      </c>
      <c r="F718" s="304" t="s">
        <v>5052</v>
      </c>
      <c r="G718" s="304"/>
      <c r="H718" s="363">
        <v>191682011634</v>
      </c>
      <c r="I718" s="336">
        <v>41275</v>
      </c>
      <c r="J718" s="302">
        <v>44480</v>
      </c>
      <c r="K718" s="293" t="s">
        <v>1274</v>
      </c>
      <c r="L718" s="305">
        <v>172.5</v>
      </c>
      <c r="M718" s="295"/>
      <c r="N718" s="295"/>
      <c r="O718" s="303"/>
      <c r="P718" s="8"/>
      <c r="Q718" s="29"/>
      <c r="R718" s="303"/>
      <c r="S718" s="303" t="s">
        <v>3999</v>
      </c>
      <c r="T718" s="306" t="s">
        <v>249</v>
      </c>
      <c r="U718" s="331"/>
      <c r="V718" s="303"/>
      <c r="W718" s="311"/>
      <c r="X718" s="307"/>
      <c r="Y718" s="306"/>
      <c r="Z718" s="306"/>
      <c r="AA718" s="306"/>
      <c r="AB718" s="296"/>
      <c r="AC718" s="308"/>
      <c r="AD718" s="298" t="str">
        <f>IFERROR(VLOOKUP(AC718,ACCESSORIES!F:J,5,FALSE),"N/A")</f>
        <v>N/A</v>
      </c>
      <c r="AE718" s="308"/>
      <c r="AF718" s="309"/>
      <c r="AG718" s="308"/>
      <c r="AH718" s="308"/>
      <c r="AI718" s="299" t="str">
        <f>IFERROR(VLOOKUP(AH718,ACCESSORIES!F:J,5,FALSE),"N/A")</f>
        <v>N/A</v>
      </c>
      <c r="AJ718" s="309"/>
      <c r="AK718" s="309"/>
      <c r="AL718" s="40" t="str">
        <f>IFERROR(VLOOKUP(AK718,ACCESSORIES!F:J,5,FALSE),"N/A")</f>
        <v>N/A</v>
      </c>
      <c r="AM718" s="309"/>
      <c r="AN718" s="309"/>
      <c r="AO718" s="309"/>
      <c r="AP718" s="309"/>
      <c r="AQ718" s="309"/>
      <c r="AR718" s="309"/>
      <c r="AS718" s="309"/>
      <c r="AT718" s="309"/>
      <c r="AU718" s="309"/>
      <c r="AV718" s="309"/>
      <c r="AW718" s="309"/>
      <c r="AX718" s="81"/>
      <c r="AY718" s="309"/>
      <c r="AZ718" s="310"/>
      <c r="BA718" s="98" t="str">
        <f>IFERROR(VLOOKUP(AZ718,ACCESSORIES!F:J,5,FALSE),"N/A")</f>
        <v>N/A</v>
      </c>
      <c r="BB718" s="99"/>
      <c r="BC718" s="98" t="str">
        <f>IFERROR(VLOOKUP(BB718,ACCESSORIES!F:J,5,FALSE),"N/A")</f>
        <v>N/A</v>
      </c>
      <c r="BD718" s="310"/>
      <c r="BE718" s="309"/>
      <c r="BF718" s="309"/>
      <c r="BG718" s="309"/>
      <c r="BH718" s="379">
        <f t="shared" si="55"/>
        <v>0</v>
      </c>
      <c r="BI718" s="303"/>
      <c r="BJ718" s="309"/>
      <c r="BK718" s="80"/>
      <c r="BL718" s="309"/>
      <c r="BM718" s="309"/>
      <c r="BN718" s="309"/>
      <c r="BO718" s="309"/>
      <c r="BP718" s="309"/>
      <c r="BQ718" s="309"/>
      <c r="BR718" s="309"/>
      <c r="BS718" s="309"/>
      <c r="BT718" s="309"/>
      <c r="BU718" s="309"/>
      <c r="BV718" s="309"/>
      <c r="BW718" s="309" t="s">
        <v>4281</v>
      </c>
      <c r="BX718" s="309"/>
      <c r="BY718" s="309" t="s">
        <v>4282</v>
      </c>
      <c r="BZ718" s="324" t="s">
        <v>5442</v>
      </c>
      <c r="CA718" s="324" t="s">
        <v>3878</v>
      </c>
      <c r="CB718" s="324" t="s">
        <v>3881</v>
      </c>
      <c r="CC718" s="313" t="str">
        <f t="shared" si="54"/>
        <v>BEADLOCK RING</v>
      </c>
    </row>
    <row r="719" spans="1:81" s="301" customFormat="1" ht="15.75" customHeight="1">
      <c r="A719" s="22">
        <f t="shared" si="53"/>
        <v>716</v>
      </c>
      <c r="B719" s="99" t="s">
        <v>84</v>
      </c>
      <c r="C719" s="29" t="s">
        <v>1481</v>
      </c>
      <c r="D719" s="303" t="s">
        <v>1482</v>
      </c>
      <c r="E719" s="304" t="s">
        <v>3349</v>
      </c>
      <c r="F719" s="304" t="s">
        <v>5047</v>
      </c>
      <c r="G719" s="304"/>
      <c r="H719" s="363">
        <v>191682017230</v>
      </c>
      <c r="I719" s="336">
        <v>43648</v>
      </c>
      <c r="J719" s="302">
        <v>44480</v>
      </c>
      <c r="K719" s="293" t="s">
        <v>1274</v>
      </c>
      <c r="L719" s="305">
        <v>172.5</v>
      </c>
      <c r="M719" s="295"/>
      <c r="N719" s="295"/>
      <c r="O719" s="303"/>
      <c r="P719" s="8">
        <v>23</v>
      </c>
      <c r="Q719" s="29">
        <v>23</v>
      </c>
      <c r="R719" s="303">
        <v>1</v>
      </c>
      <c r="S719" s="303" t="s">
        <v>3999</v>
      </c>
      <c r="T719" s="306"/>
      <c r="U719" s="331"/>
      <c r="V719" s="303"/>
      <c r="W719" s="311"/>
      <c r="X719" s="307"/>
      <c r="Y719" s="306"/>
      <c r="Z719" s="306"/>
      <c r="AA719" s="306"/>
      <c r="AB719" s="296"/>
      <c r="AC719" s="308"/>
      <c r="AD719" s="298" t="str">
        <f>IFERROR(VLOOKUP(AC719,ACCESSORIES!F:J,5,FALSE),"N/A")</f>
        <v>N/A</v>
      </c>
      <c r="AE719" s="308"/>
      <c r="AF719" s="309"/>
      <c r="AG719" s="308"/>
      <c r="AH719" s="308"/>
      <c r="AI719" s="299" t="str">
        <f>IFERROR(VLOOKUP(AH719,ACCESSORIES!F:J,5,FALSE),"N/A")</f>
        <v>N/A</v>
      </c>
      <c r="AJ719" s="309"/>
      <c r="AK719" s="309"/>
      <c r="AL719" s="40" t="str">
        <f>IFERROR(VLOOKUP(AK719,ACCESSORIES!F:J,5,FALSE),"N/A")</f>
        <v>N/A</v>
      </c>
      <c r="AM719" s="309"/>
      <c r="AN719" s="309"/>
      <c r="AO719" s="309"/>
      <c r="AP719" s="309"/>
      <c r="AQ719" s="309"/>
      <c r="AR719" s="309"/>
      <c r="AS719" s="309"/>
      <c r="AT719" s="309"/>
      <c r="AU719" s="309"/>
      <c r="AV719" s="309"/>
      <c r="AW719" s="309"/>
      <c r="AX719" s="81"/>
      <c r="AY719" s="309"/>
      <c r="AZ719" s="310"/>
      <c r="BA719" s="98" t="str">
        <f>IFERROR(VLOOKUP(AZ719,ACCESSORIES!F:J,5,FALSE),"N/A")</f>
        <v>N/A</v>
      </c>
      <c r="BB719" s="99"/>
      <c r="BC719" s="98" t="str">
        <f>IFERROR(VLOOKUP(BB719,ACCESSORIES!F:J,5,FALSE),"N/A")</f>
        <v>N/A</v>
      </c>
      <c r="BD719" s="310"/>
      <c r="BE719" s="309"/>
      <c r="BF719" s="309"/>
      <c r="BG719" s="309"/>
      <c r="BH719" s="379">
        <f t="shared" si="55"/>
        <v>0</v>
      </c>
      <c r="BI719" s="303"/>
      <c r="BJ719" s="309"/>
      <c r="BK719" s="80"/>
      <c r="BL719" s="309"/>
      <c r="BM719" s="309"/>
      <c r="BN719" s="309"/>
      <c r="BO719" s="309"/>
      <c r="BP719" s="309"/>
      <c r="BQ719" s="309"/>
      <c r="BR719" s="309"/>
      <c r="BS719" s="309"/>
      <c r="BT719" s="309"/>
      <c r="BU719" s="309"/>
      <c r="BV719" s="309"/>
      <c r="BW719" s="309" t="s">
        <v>4283</v>
      </c>
      <c r="BX719" s="309"/>
      <c r="BY719" s="309" t="s">
        <v>4284</v>
      </c>
      <c r="BZ719" s="324" t="s">
        <v>5443</v>
      </c>
      <c r="CA719" s="324" t="s">
        <v>3878</v>
      </c>
      <c r="CB719" s="324" t="s">
        <v>3881</v>
      </c>
      <c r="CC719" s="313" t="str">
        <f t="shared" si="54"/>
        <v>BEADLOCK RING</v>
      </c>
    </row>
    <row r="720" spans="1:81" s="301" customFormat="1" ht="15.75" customHeight="1">
      <c r="A720" s="22">
        <f t="shared" si="53"/>
        <v>717</v>
      </c>
      <c r="B720" s="99" t="s">
        <v>84</v>
      </c>
      <c r="C720" s="29" t="s">
        <v>1072</v>
      </c>
      <c r="D720" s="303" t="s">
        <v>1114</v>
      </c>
      <c r="E720" s="304" t="s">
        <v>5450</v>
      </c>
      <c r="F720" s="304" t="s">
        <v>2224</v>
      </c>
      <c r="G720" s="304"/>
      <c r="H720" s="363" t="s">
        <v>4292</v>
      </c>
      <c r="I720" s="336">
        <v>43951</v>
      </c>
      <c r="J720" s="302">
        <v>44488</v>
      </c>
      <c r="K720" s="293" t="s">
        <v>1274</v>
      </c>
      <c r="L720" s="305">
        <v>383.78</v>
      </c>
      <c r="M720" s="295"/>
      <c r="N720" s="295"/>
      <c r="O720" s="303">
        <v>20</v>
      </c>
      <c r="P720" s="8">
        <v>10</v>
      </c>
      <c r="Q720" s="29" t="s">
        <v>1763</v>
      </c>
      <c r="R720" s="303">
        <v>8</v>
      </c>
      <c r="S720" s="303">
        <v>170</v>
      </c>
      <c r="T720" s="306">
        <v>-18</v>
      </c>
      <c r="U720" s="331">
        <v>4.76</v>
      </c>
      <c r="V720" s="303" t="s">
        <v>85</v>
      </c>
      <c r="W720" s="311">
        <v>130.81</v>
      </c>
      <c r="X720" s="307">
        <v>38.1</v>
      </c>
      <c r="Y720" s="306">
        <v>3640</v>
      </c>
      <c r="Z720" s="306" t="s">
        <v>2294</v>
      </c>
      <c r="AA720" s="306" t="s">
        <v>2987</v>
      </c>
      <c r="AB720" s="296" t="s">
        <v>5452</v>
      </c>
      <c r="AC720" s="308" t="s">
        <v>1904</v>
      </c>
      <c r="AD720" s="298">
        <f>IFERROR(VLOOKUP(AC720,ACCESSORIES!F:J,5,FALSE),"N/A")</f>
        <v>33</v>
      </c>
      <c r="AE720" s="308" t="s">
        <v>85</v>
      </c>
      <c r="AF720" s="309" t="s">
        <v>85</v>
      </c>
      <c r="AG720" s="308" t="s">
        <v>3005</v>
      </c>
      <c r="AH720" s="308" t="s">
        <v>1937</v>
      </c>
      <c r="AI720" s="299">
        <f>IFERROR(VLOOKUP(AH720,ACCESSORIES!F:J,5,FALSE),"N/A")</f>
        <v>1.1000000000000001</v>
      </c>
      <c r="AJ720" s="309" t="s">
        <v>266</v>
      </c>
      <c r="AK720" s="309" t="s">
        <v>85</v>
      </c>
      <c r="AL720" s="40" t="str">
        <f>IFERROR(VLOOKUP(AK720,ACCESSORIES!F:J,5,FALSE),"N/A")</f>
        <v>N/A</v>
      </c>
      <c r="AM720" s="309" t="s">
        <v>85</v>
      </c>
      <c r="AN720" s="309">
        <v>16.100000000000001</v>
      </c>
      <c r="AO720" s="309">
        <v>200</v>
      </c>
      <c r="AP720" s="309">
        <v>3</v>
      </c>
      <c r="AQ720" s="309">
        <v>3</v>
      </c>
      <c r="AR720" s="309">
        <v>39</v>
      </c>
      <c r="AS720" s="309">
        <v>43</v>
      </c>
      <c r="AT720" s="309">
        <v>245</v>
      </c>
      <c r="AU720" s="309">
        <v>241</v>
      </c>
      <c r="AV720" s="309">
        <v>124</v>
      </c>
      <c r="AW720" s="309">
        <v>100</v>
      </c>
      <c r="AX720" s="81"/>
      <c r="AY720" s="309">
        <v>94</v>
      </c>
      <c r="AZ720" s="310" t="s">
        <v>85</v>
      </c>
      <c r="BA720" s="98" t="str">
        <f>IFERROR(VLOOKUP(AZ720,ACCESSORIES!F:J,5,FALSE),"N/A")</f>
        <v>N/A</v>
      </c>
      <c r="BB720" s="99" t="s">
        <v>85</v>
      </c>
      <c r="BC720" s="98" t="str">
        <f>IFERROR(VLOOKUP(BB720,ACCESSORIES!F:J,5,FALSE),"N/A")</f>
        <v>N/A</v>
      </c>
      <c r="BD720" s="310">
        <v>42.1</v>
      </c>
      <c r="BE720" s="309">
        <v>22.6</v>
      </c>
      <c r="BF720" s="309">
        <v>22.6</v>
      </c>
      <c r="BG720" s="309">
        <v>12.6</v>
      </c>
      <c r="BH720" s="379">
        <f t="shared" si="55"/>
        <v>0.10546019578886397</v>
      </c>
      <c r="BI720" s="303">
        <v>20</v>
      </c>
      <c r="BJ720" s="309" t="s">
        <v>3532</v>
      </c>
      <c r="BK720" s="80" t="s">
        <v>4050</v>
      </c>
      <c r="BL720" s="309" t="s">
        <v>2818</v>
      </c>
      <c r="BM720" s="309" t="s">
        <v>2819</v>
      </c>
      <c r="BN720" s="309" t="s">
        <v>2820</v>
      </c>
      <c r="BO720" s="309" t="s">
        <v>2821</v>
      </c>
      <c r="BP720" s="309"/>
      <c r="BQ720" s="309"/>
      <c r="BR720" s="309"/>
      <c r="BS720" s="309"/>
      <c r="BT720" s="309"/>
      <c r="BU720" s="309"/>
      <c r="BV720" s="309" t="s">
        <v>3549</v>
      </c>
      <c r="BW720" s="309" t="s">
        <v>3550</v>
      </c>
      <c r="BX720" s="309" t="s">
        <v>3551</v>
      </c>
      <c r="BY720" s="309" t="s">
        <v>3552</v>
      </c>
      <c r="BZ720" s="324" t="str">
        <f t="shared" ref="BZ720:BZ726" si="56">CONCATENATE("DISCONTINUED"," ","-"," ",D720,", ",O720,"x",P720,", ",IF(V720="N/A", "", CONCATENATE(V720, "/")),IF(T720&gt;0, CONCATENATE("+",T720), T720),"mm Offset, ",Q720,", ",W720,"mm Centerbore, ",PROPER(Z720), "", IF(BB720="N/A", "", CONCATENATE(", w/ ", BB720)))</f>
        <v>DISCONTINUED - MR301 The Standard, 20x10, -18mm Offset, 8x170, 130.81mm Centerbore, Matte Black</v>
      </c>
      <c r="CA720" s="324" t="s">
        <v>3878</v>
      </c>
      <c r="CB720" s="324" t="s">
        <v>3879</v>
      </c>
      <c r="CC720" s="313" t="str">
        <f t="shared" si="54"/>
        <v>STREET (3XX)</v>
      </c>
    </row>
    <row r="721" spans="1:81" s="301" customFormat="1" ht="15.75" customHeight="1">
      <c r="A721" s="22">
        <f t="shared" si="53"/>
        <v>718</v>
      </c>
      <c r="B721" s="99" t="s">
        <v>84</v>
      </c>
      <c r="C721" s="29" t="s">
        <v>1072</v>
      </c>
      <c r="D721" s="303" t="s">
        <v>1114</v>
      </c>
      <c r="E721" s="304" t="s">
        <v>5451</v>
      </c>
      <c r="F721" s="304" t="s">
        <v>2224</v>
      </c>
      <c r="G721" s="304"/>
      <c r="H721" s="363" t="s">
        <v>4293</v>
      </c>
      <c r="I721" s="336">
        <v>43951</v>
      </c>
      <c r="J721" s="302">
        <v>44488</v>
      </c>
      <c r="K721" s="293" t="s">
        <v>1274</v>
      </c>
      <c r="L721" s="305">
        <v>383.78</v>
      </c>
      <c r="M721" s="295"/>
      <c r="N721" s="295"/>
      <c r="O721" s="303">
        <v>20</v>
      </c>
      <c r="P721" s="8">
        <v>10</v>
      </c>
      <c r="Q721" s="29" t="s">
        <v>1764</v>
      </c>
      <c r="R721" s="303">
        <v>8</v>
      </c>
      <c r="S721" s="303">
        <v>180</v>
      </c>
      <c r="T721" s="306">
        <v>-18</v>
      </c>
      <c r="U721" s="331">
        <v>4.76</v>
      </c>
      <c r="V721" s="303" t="s">
        <v>85</v>
      </c>
      <c r="W721" s="311">
        <v>130.81</v>
      </c>
      <c r="X721" s="307">
        <v>38.1</v>
      </c>
      <c r="Y721" s="306">
        <v>3640</v>
      </c>
      <c r="Z721" s="306" t="s">
        <v>2294</v>
      </c>
      <c r="AA721" s="306" t="s">
        <v>2987</v>
      </c>
      <c r="AB721" s="296" t="s">
        <v>5453</v>
      </c>
      <c r="AC721" s="308" t="s">
        <v>1904</v>
      </c>
      <c r="AD721" s="298">
        <f>IFERROR(VLOOKUP(AC721,ACCESSORIES!F:J,5,FALSE),"N/A")</f>
        <v>33</v>
      </c>
      <c r="AE721" s="308" t="s">
        <v>85</v>
      </c>
      <c r="AF721" s="309" t="s">
        <v>85</v>
      </c>
      <c r="AG721" s="308" t="s">
        <v>3005</v>
      </c>
      <c r="AH721" s="308" t="s">
        <v>1937</v>
      </c>
      <c r="AI721" s="299">
        <f>IFERROR(VLOOKUP(AH721,ACCESSORIES!F:J,5,FALSE),"N/A")</f>
        <v>1.1000000000000001</v>
      </c>
      <c r="AJ721" s="309" t="s">
        <v>266</v>
      </c>
      <c r="AK721" s="309" t="s">
        <v>85</v>
      </c>
      <c r="AL721" s="40" t="str">
        <f>IFERROR(VLOOKUP(AK721,ACCESSORIES!F:J,5,FALSE),"N/A")</f>
        <v>N/A</v>
      </c>
      <c r="AM721" s="309" t="s">
        <v>85</v>
      </c>
      <c r="AN721" s="309">
        <v>16.100000000000001</v>
      </c>
      <c r="AO721" s="309">
        <v>210</v>
      </c>
      <c r="AP721" s="309">
        <v>3</v>
      </c>
      <c r="AQ721" s="309">
        <v>3</v>
      </c>
      <c r="AR721" s="309">
        <v>35</v>
      </c>
      <c r="AS721" s="309">
        <v>43</v>
      </c>
      <c r="AT721" s="309">
        <v>245</v>
      </c>
      <c r="AU721" s="309">
        <v>241</v>
      </c>
      <c r="AV721" s="309">
        <v>124</v>
      </c>
      <c r="AW721" s="309">
        <v>100</v>
      </c>
      <c r="AX721" s="81"/>
      <c r="AY721" s="309">
        <v>94</v>
      </c>
      <c r="AZ721" s="310" t="s">
        <v>85</v>
      </c>
      <c r="BA721" s="98" t="str">
        <f>IFERROR(VLOOKUP(AZ721,ACCESSORIES!F:J,5,FALSE),"N/A")</f>
        <v>N/A</v>
      </c>
      <c r="BB721" s="99" t="s">
        <v>85</v>
      </c>
      <c r="BC721" s="98" t="str">
        <f>IFERROR(VLOOKUP(BB721,ACCESSORIES!F:J,5,FALSE),"N/A")</f>
        <v>N/A</v>
      </c>
      <c r="BD721" s="310">
        <v>42.1</v>
      </c>
      <c r="BE721" s="309">
        <v>22.6</v>
      </c>
      <c r="BF721" s="309">
        <v>22.6</v>
      </c>
      <c r="BG721" s="309">
        <v>12.6</v>
      </c>
      <c r="BH721" s="379">
        <f t="shared" si="55"/>
        <v>0.10546019578886397</v>
      </c>
      <c r="BI721" s="303">
        <v>20</v>
      </c>
      <c r="BJ721" s="309" t="s">
        <v>3532</v>
      </c>
      <c r="BK721" s="80" t="s">
        <v>4050</v>
      </c>
      <c r="BL721" s="309" t="s">
        <v>2818</v>
      </c>
      <c r="BM721" s="309" t="s">
        <v>2819</v>
      </c>
      <c r="BN721" s="309" t="s">
        <v>2820</v>
      </c>
      <c r="BO721" s="309" t="s">
        <v>2821</v>
      </c>
      <c r="BP721" s="309"/>
      <c r="BQ721" s="309"/>
      <c r="BR721" s="309"/>
      <c r="BS721" s="309"/>
      <c r="BT721" s="309"/>
      <c r="BU721" s="309"/>
      <c r="BV721" s="309" t="s">
        <v>3549</v>
      </c>
      <c r="BW721" s="309" t="s">
        <v>3550</v>
      </c>
      <c r="BX721" s="309" t="s">
        <v>3551</v>
      </c>
      <c r="BY721" s="309" t="s">
        <v>3552</v>
      </c>
      <c r="BZ721" s="324" t="str">
        <f t="shared" si="56"/>
        <v>DISCONTINUED - MR301 The Standard, 20x10, -18mm Offset, 8x180, 130.81mm Centerbore, Matte Black</v>
      </c>
      <c r="CA721" s="324" t="s">
        <v>3878</v>
      </c>
      <c r="CB721" s="324" t="s">
        <v>3879</v>
      </c>
      <c r="CC721" s="313" t="str">
        <f t="shared" si="54"/>
        <v>STREET (3XX)</v>
      </c>
    </row>
    <row r="722" spans="1:81" s="301" customFormat="1" ht="15.75" customHeight="1">
      <c r="A722" s="22">
        <f t="shared" si="53"/>
        <v>719</v>
      </c>
      <c r="B722" s="99" t="s">
        <v>84</v>
      </c>
      <c r="C722" s="29" t="s">
        <v>1089</v>
      </c>
      <c r="D722" s="303" t="s">
        <v>5732</v>
      </c>
      <c r="E722" s="304" t="s">
        <v>5553</v>
      </c>
      <c r="F722" s="304"/>
      <c r="G722" s="304"/>
      <c r="H722" s="363" t="s">
        <v>3411</v>
      </c>
      <c r="I722" s="336">
        <v>43677</v>
      </c>
      <c r="J722" s="302">
        <v>44488</v>
      </c>
      <c r="K722" s="293" t="s">
        <v>1274</v>
      </c>
      <c r="L722" s="305">
        <v>209.9</v>
      </c>
      <c r="M722" s="295"/>
      <c r="N722" s="295"/>
      <c r="O722" s="303">
        <v>15</v>
      </c>
      <c r="P722" s="8">
        <v>7</v>
      </c>
      <c r="Q722" s="29" t="s">
        <v>1746</v>
      </c>
      <c r="R722" s="303">
        <v>4</v>
      </c>
      <c r="S722" s="303">
        <v>156</v>
      </c>
      <c r="T722" s="306">
        <v>38</v>
      </c>
      <c r="U722" s="331">
        <v>5.5</v>
      </c>
      <c r="V722" s="303" t="s">
        <v>186</v>
      </c>
      <c r="W722" s="311">
        <v>132</v>
      </c>
      <c r="X722" s="307">
        <v>15.83</v>
      </c>
      <c r="Y722" s="306">
        <v>1600</v>
      </c>
      <c r="Z722" s="306" t="s">
        <v>2294</v>
      </c>
      <c r="AA722" s="306" t="s">
        <v>2987</v>
      </c>
      <c r="AB722" s="296" t="s">
        <v>5335</v>
      </c>
      <c r="AC722" s="308" t="s">
        <v>4104</v>
      </c>
      <c r="AD722" s="298">
        <f>IFERROR(VLOOKUP(AC722,ACCESSORIES!F:J,5,FALSE),"N/A")</f>
        <v>22</v>
      </c>
      <c r="AE722" s="308" t="s">
        <v>85</v>
      </c>
      <c r="AF722" s="309" t="s">
        <v>85</v>
      </c>
      <c r="AG722" s="308" t="s">
        <v>85</v>
      </c>
      <c r="AH722" s="308" t="s">
        <v>85</v>
      </c>
      <c r="AI722" s="299" t="str">
        <f>IFERROR(VLOOKUP(AH722,ACCESSORIES!F:J,5,FALSE),"N/A")</f>
        <v>N/A</v>
      </c>
      <c r="AJ722" s="309" t="s">
        <v>266</v>
      </c>
      <c r="AK722" s="309" t="s">
        <v>85</v>
      </c>
      <c r="AL722" s="40" t="str">
        <f>IFERROR(VLOOKUP(AK722,ACCESSORIES!F:J,5,FALSE),"N/A")</f>
        <v>N/A</v>
      </c>
      <c r="AM722" s="309" t="s">
        <v>85</v>
      </c>
      <c r="AN722" s="309">
        <v>14.1</v>
      </c>
      <c r="AO722" s="309">
        <v>180</v>
      </c>
      <c r="AP722" s="309">
        <v>3</v>
      </c>
      <c r="AQ722" s="309">
        <v>8</v>
      </c>
      <c r="AR722" s="309"/>
      <c r="AS722" s="309">
        <v>10</v>
      </c>
      <c r="AT722" s="309"/>
      <c r="AU722" s="309">
        <v>167</v>
      </c>
      <c r="AV722" s="309">
        <v>115</v>
      </c>
      <c r="AW722" s="309">
        <v>37.799999999999997</v>
      </c>
      <c r="AX722" s="81"/>
      <c r="AY722" s="309">
        <v>40</v>
      </c>
      <c r="AZ722" s="310" t="s">
        <v>85</v>
      </c>
      <c r="BA722" s="98" t="str">
        <f>IFERROR(VLOOKUP(AZ722,ACCESSORIES!F:J,5,FALSE),"N/A")</f>
        <v>N/A</v>
      </c>
      <c r="BB722" s="99" t="s">
        <v>85</v>
      </c>
      <c r="BC722" s="98" t="str">
        <f>IFERROR(VLOOKUP(BB722,ACCESSORIES!F:J,5,FALSE),"N/A")</f>
        <v>N/A</v>
      </c>
      <c r="BD722" s="310">
        <v>20.190000000000001</v>
      </c>
      <c r="BE722" s="309">
        <v>17.7</v>
      </c>
      <c r="BF722" s="309">
        <v>17.7</v>
      </c>
      <c r="BG722" s="309">
        <v>9.6</v>
      </c>
      <c r="BH722" s="379">
        <f t="shared" si="55"/>
        <v>4.9285471493375997E-2</v>
      </c>
      <c r="BI722" s="303">
        <v>48</v>
      </c>
      <c r="BJ722" s="309" t="s">
        <v>3532</v>
      </c>
      <c r="BK722" s="80" t="s">
        <v>4050</v>
      </c>
      <c r="BL722" s="309" t="s">
        <v>4964</v>
      </c>
      <c r="BM722" s="309" t="s">
        <v>4066</v>
      </c>
      <c r="BN722" s="309" t="s">
        <v>5470</v>
      </c>
      <c r="BO722" s="309" t="s">
        <v>2872</v>
      </c>
      <c r="BP722" s="309" t="s">
        <v>4298</v>
      </c>
      <c r="BQ722" s="309" t="s">
        <v>5446</v>
      </c>
      <c r="BR722" s="309"/>
      <c r="BS722" s="309"/>
      <c r="BT722" s="309"/>
      <c r="BU722" s="309"/>
      <c r="BV722" s="309" t="s">
        <v>4019</v>
      </c>
      <c r="BW722" s="309" t="s">
        <v>4231</v>
      </c>
      <c r="BX722" s="309" t="s">
        <v>4018</v>
      </c>
      <c r="BY722" s="309" t="s">
        <v>4232</v>
      </c>
      <c r="BZ722" s="324" t="str">
        <f t="shared" si="56"/>
        <v>DISCONTINUED - MR410 Bead Grip, 15x7, 5+2/+38mm Offset, 4x156, 132mm Centerbore, Matte Black</v>
      </c>
      <c r="CA722" s="324" t="s">
        <v>3878</v>
      </c>
      <c r="CB722" s="324" t="s">
        <v>3879</v>
      </c>
      <c r="CC722" s="313" t="str">
        <f t="shared" si="54"/>
        <v>UTV (4XX)</v>
      </c>
    </row>
    <row r="723" spans="1:81" s="301" customFormat="1" ht="15.75" customHeight="1">
      <c r="A723" s="22">
        <f t="shared" si="53"/>
        <v>720</v>
      </c>
      <c r="B723" s="99" t="s">
        <v>84</v>
      </c>
      <c r="C723" s="29" t="s">
        <v>1089</v>
      </c>
      <c r="D723" s="303" t="s">
        <v>5732</v>
      </c>
      <c r="E723" s="304" t="s">
        <v>5551</v>
      </c>
      <c r="F723" s="304"/>
      <c r="G723" s="304"/>
      <c r="H723" s="363" t="s">
        <v>3413</v>
      </c>
      <c r="I723" s="336">
        <v>43677</v>
      </c>
      <c r="J723" s="302">
        <v>44488</v>
      </c>
      <c r="K723" s="293" t="s">
        <v>1274</v>
      </c>
      <c r="L723" s="305">
        <v>234.74</v>
      </c>
      <c r="M723" s="295"/>
      <c r="N723" s="295"/>
      <c r="O723" s="303">
        <v>15</v>
      </c>
      <c r="P723" s="8">
        <v>10</v>
      </c>
      <c r="Q723" s="29" t="s">
        <v>1745</v>
      </c>
      <c r="R723" s="303">
        <v>4</v>
      </c>
      <c r="S723" s="303">
        <v>136</v>
      </c>
      <c r="T723" s="306">
        <v>25</v>
      </c>
      <c r="U723" s="331">
        <v>6.4</v>
      </c>
      <c r="V723" s="303" t="s">
        <v>3400</v>
      </c>
      <c r="W723" s="311">
        <v>106.25</v>
      </c>
      <c r="X723" s="307">
        <v>17.2</v>
      </c>
      <c r="Y723" s="306">
        <v>1600</v>
      </c>
      <c r="Z723" s="306" t="s">
        <v>2294</v>
      </c>
      <c r="AA723" s="306" t="s">
        <v>2987</v>
      </c>
      <c r="AB723" s="296" t="s">
        <v>5552</v>
      </c>
      <c r="AC723" s="308" t="s">
        <v>4107</v>
      </c>
      <c r="AD723" s="298">
        <f>IFERROR(VLOOKUP(AC723,ACCESSORIES!F:J,5,FALSE),"N/A")</f>
        <v>22</v>
      </c>
      <c r="AE723" s="308" t="s">
        <v>85</v>
      </c>
      <c r="AF723" s="309" t="s">
        <v>85</v>
      </c>
      <c r="AG723" s="308" t="s">
        <v>85</v>
      </c>
      <c r="AH723" s="308" t="s">
        <v>85</v>
      </c>
      <c r="AI723" s="299" t="str">
        <f>IFERROR(VLOOKUP(AH723,ACCESSORIES!F:J,5,FALSE),"N/A")</f>
        <v>N/A</v>
      </c>
      <c r="AJ723" s="309" t="s">
        <v>266</v>
      </c>
      <c r="AK723" s="309" t="s">
        <v>85</v>
      </c>
      <c r="AL723" s="40" t="str">
        <f>IFERROR(VLOOKUP(AK723,ACCESSORIES!F:J,5,FALSE),"N/A")</f>
        <v>N/A</v>
      </c>
      <c r="AM723" s="309" t="s">
        <v>85</v>
      </c>
      <c r="AN723" s="309">
        <v>14.1</v>
      </c>
      <c r="AO723" s="309">
        <v>180</v>
      </c>
      <c r="AP723" s="309">
        <v>3</v>
      </c>
      <c r="AQ723" s="309">
        <v>9</v>
      </c>
      <c r="AR723" s="309"/>
      <c r="AS723" s="309">
        <v>14</v>
      </c>
      <c r="AT723" s="309"/>
      <c r="AU723" s="309">
        <v>167</v>
      </c>
      <c r="AV723" s="309">
        <v>96</v>
      </c>
      <c r="AW723" s="309">
        <v>37.799999999999997</v>
      </c>
      <c r="AX723" s="81"/>
      <c r="AY723" s="309">
        <v>82</v>
      </c>
      <c r="AZ723" s="310" t="s">
        <v>85</v>
      </c>
      <c r="BA723" s="98" t="str">
        <f>IFERROR(VLOOKUP(AZ723,ACCESSORIES!F:J,5,FALSE),"N/A")</f>
        <v>N/A</v>
      </c>
      <c r="BB723" s="99" t="s">
        <v>85</v>
      </c>
      <c r="BC723" s="98" t="str">
        <f>IFERROR(VLOOKUP(BB723,ACCESSORIES!F:J,5,FALSE),"N/A")</f>
        <v>N/A</v>
      </c>
      <c r="BD723" s="310">
        <v>20.7</v>
      </c>
      <c r="BE723" s="309">
        <v>17.7</v>
      </c>
      <c r="BF723" s="309">
        <v>17.7</v>
      </c>
      <c r="BG723" s="309">
        <v>12.6</v>
      </c>
      <c r="BH723" s="379">
        <f t="shared" si="55"/>
        <v>6.4687181335055993E-2</v>
      </c>
      <c r="BI723" s="303">
        <v>48</v>
      </c>
      <c r="BJ723" s="309" t="s">
        <v>3532</v>
      </c>
      <c r="BK723" s="80" t="s">
        <v>4050</v>
      </c>
      <c r="BL723" s="309" t="s">
        <v>4964</v>
      </c>
      <c r="BM723" s="309" t="s">
        <v>4066</v>
      </c>
      <c r="BN723" s="309" t="s">
        <v>5470</v>
      </c>
      <c r="BO723" s="309" t="s">
        <v>2872</v>
      </c>
      <c r="BP723" s="309" t="s">
        <v>4298</v>
      </c>
      <c r="BQ723" s="309" t="s">
        <v>5446</v>
      </c>
      <c r="BR723" s="309"/>
      <c r="BS723" s="309"/>
      <c r="BT723" s="309"/>
      <c r="BU723" s="309"/>
      <c r="BV723" s="309" t="s">
        <v>4019</v>
      </c>
      <c r="BW723" s="309" t="s">
        <v>4231</v>
      </c>
      <c r="BX723" s="309" t="s">
        <v>4018</v>
      </c>
      <c r="BY723" s="309" t="s">
        <v>4232</v>
      </c>
      <c r="BZ723" s="324" t="str">
        <f t="shared" si="56"/>
        <v>DISCONTINUED - MR410 Bead Grip, 15x10, 6+4/+25mm Offset, 4x136, 106.25mm Centerbore, Matte Black</v>
      </c>
      <c r="CA723" s="324" t="s">
        <v>3878</v>
      </c>
      <c r="CB723" s="324" t="s">
        <v>3879</v>
      </c>
      <c r="CC723" s="313" t="str">
        <f t="shared" si="54"/>
        <v>UTV (4XX)</v>
      </c>
    </row>
    <row r="724" spans="1:81" s="301" customFormat="1" ht="15.75" customHeight="1">
      <c r="A724" s="22">
        <f t="shared" si="53"/>
        <v>721</v>
      </c>
      <c r="B724" s="99" t="s">
        <v>84</v>
      </c>
      <c r="C724" s="29" t="s">
        <v>1072</v>
      </c>
      <c r="D724" s="303" t="s">
        <v>1114</v>
      </c>
      <c r="E724" s="304" t="s">
        <v>5626</v>
      </c>
      <c r="F724" s="304" t="s">
        <v>2224</v>
      </c>
      <c r="G724" s="304"/>
      <c r="H724" s="363" t="s">
        <v>4287</v>
      </c>
      <c r="I724" s="336">
        <v>43951</v>
      </c>
      <c r="J724" s="302">
        <v>44517</v>
      </c>
      <c r="K724" s="293" t="s">
        <v>1274</v>
      </c>
      <c r="L724" s="305">
        <v>383.78</v>
      </c>
      <c r="M724" s="295"/>
      <c r="N724" s="295"/>
      <c r="O724" s="303">
        <v>20</v>
      </c>
      <c r="P724" s="8">
        <v>10</v>
      </c>
      <c r="Q724" s="29" t="s">
        <v>1755</v>
      </c>
      <c r="R724" s="303">
        <v>5</v>
      </c>
      <c r="S724" s="303">
        <v>5</v>
      </c>
      <c r="T724" s="306">
        <v>-18</v>
      </c>
      <c r="U724" s="331">
        <v>4.76</v>
      </c>
      <c r="V724" s="303" t="s">
        <v>85</v>
      </c>
      <c r="W724" s="311">
        <v>94</v>
      </c>
      <c r="X724" s="307">
        <v>37.5</v>
      </c>
      <c r="Y724" s="306">
        <v>2650</v>
      </c>
      <c r="Z724" s="306" t="s">
        <v>2294</v>
      </c>
      <c r="AA724" s="306" t="s">
        <v>2987</v>
      </c>
      <c r="AB724" s="296" t="s">
        <v>5627</v>
      </c>
      <c r="AC724" s="308" t="s">
        <v>1725</v>
      </c>
      <c r="AD724" s="298">
        <f>IFERROR(VLOOKUP(AC724,ACCESSORIES!F:J,5,FALSE),"N/A")</f>
        <v>33</v>
      </c>
      <c r="AE724" s="308" t="s">
        <v>85</v>
      </c>
      <c r="AF724" s="309" t="s">
        <v>85</v>
      </c>
      <c r="AG724" s="308" t="s">
        <v>3000</v>
      </c>
      <c r="AH724" s="308" t="s">
        <v>1937</v>
      </c>
      <c r="AI724" s="299">
        <f>IFERROR(VLOOKUP(AH724,ACCESSORIES!F:J,5,FALSE),"N/A")</f>
        <v>1.1000000000000001</v>
      </c>
      <c r="AJ724" s="309" t="s">
        <v>266</v>
      </c>
      <c r="AK724" s="309" t="s">
        <v>85</v>
      </c>
      <c r="AL724" s="40" t="str">
        <f>IFERROR(VLOOKUP(AK724,ACCESSORIES!F:J,5,FALSE),"N/A")</f>
        <v>N/A</v>
      </c>
      <c r="AM724" s="309" t="s">
        <v>85</v>
      </c>
      <c r="AN724" s="309">
        <v>16.100000000000001</v>
      </c>
      <c r="AO724" s="309">
        <v>170</v>
      </c>
      <c r="AP724" s="309">
        <v>7</v>
      </c>
      <c r="AQ724" s="309">
        <v>20</v>
      </c>
      <c r="AR724" s="309">
        <v>40</v>
      </c>
      <c r="AS724" s="309">
        <v>47</v>
      </c>
      <c r="AT724" s="309">
        <v>245</v>
      </c>
      <c r="AU724" s="309">
        <v>241</v>
      </c>
      <c r="AV724" s="309">
        <v>90</v>
      </c>
      <c r="AW724" s="309">
        <v>79.8</v>
      </c>
      <c r="AX724" s="81"/>
      <c r="AY724" s="309">
        <v>94</v>
      </c>
      <c r="AZ724" s="310" t="s">
        <v>85</v>
      </c>
      <c r="BA724" s="98" t="str">
        <f>IFERROR(VLOOKUP(AZ724,ACCESSORIES!F:J,5,FALSE),"N/A")</f>
        <v>N/A</v>
      </c>
      <c r="BB724" s="99" t="s">
        <v>85</v>
      </c>
      <c r="BC724" s="98" t="str">
        <f>IFERROR(VLOOKUP(BB724,ACCESSORIES!F:J,5,FALSE),"N/A")</f>
        <v>N/A</v>
      </c>
      <c r="BD724" s="310">
        <v>41.5</v>
      </c>
      <c r="BE724" s="309">
        <v>22.6</v>
      </c>
      <c r="BF724" s="309">
        <v>22.6</v>
      </c>
      <c r="BG724" s="309">
        <v>12.6</v>
      </c>
      <c r="BH724" s="379">
        <f t="shared" si="55"/>
        <v>0.10546019578886397</v>
      </c>
      <c r="BI724" s="303">
        <v>20</v>
      </c>
      <c r="BJ724" s="309" t="s">
        <v>3532</v>
      </c>
      <c r="BK724" s="80" t="s">
        <v>4050</v>
      </c>
      <c r="BL724" s="309" t="s">
        <v>4066</v>
      </c>
      <c r="BM724" s="309" t="s">
        <v>5502</v>
      </c>
      <c r="BN724" s="309" t="s">
        <v>5503</v>
      </c>
      <c r="BO724" s="309" t="s">
        <v>5477</v>
      </c>
      <c r="BP724" s="309" t="s">
        <v>5504</v>
      </c>
      <c r="BQ724" s="309" t="s">
        <v>5505</v>
      </c>
      <c r="BR724" s="309" t="s">
        <v>4068</v>
      </c>
      <c r="BS724" s="309"/>
      <c r="BT724" s="309"/>
      <c r="BU724" s="309"/>
      <c r="BV724" s="309" t="s">
        <v>3541</v>
      </c>
      <c r="BW724" s="309" t="s">
        <v>3542</v>
      </c>
      <c r="BX724" s="309" t="s">
        <v>3543</v>
      </c>
      <c r="BY724" s="309" t="s">
        <v>3544</v>
      </c>
      <c r="BZ724" s="324" t="str">
        <f t="shared" si="56"/>
        <v>DISCONTINUED - MR301 The Standard, 20x10, -18mm Offset, 5x5, 94mm Centerbore, Matte Black</v>
      </c>
      <c r="CA724" s="324" t="s">
        <v>3878</v>
      </c>
      <c r="CB724" s="324" t="s">
        <v>3879</v>
      </c>
      <c r="CC724" s="313" t="str">
        <f t="shared" si="54"/>
        <v>STREET (3XX)</v>
      </c>
    </row>
    <row r="725" spans="1:81" s="301" customFormat="1" ht="15.75" customHeight="1">
      <c r="A725" s="22">
        <f t="shared" si="53"/>
        <v>722</v>
      </c>
      <c r="B725" s="99" t="s">
        <v>84</v>
      </c>
      <c r="C725" s="29" t="s">
        <v>1072</v>
      </c>
      <c r="D725" s="303" t="s">
        <v>1114</v>
      </c>
      <c r="E725" s="304" t="s">
        <v>5628</v>
      </c>
      <c r="F725" s="304" t="s">
        <v>2224</v>
      </c>
      <c r="G725" s="304"/>
      <c r="H725" s="363" t="s">
        <v>4291</v>
      </c>
      <c r="I725" s="336">
        <v>43951</v>
      </c>
      <c r="J725" s="302">
        <v>44517</v>
      </c>
      <c r="K725" s="293" t="s">
        <v>1274</v>
      </c>
      <c r="L725" s="305">
        <v>383.78</v>
      </c>
      <c r="M725" s="295"/>
      <c r="N725" s="295"/>
      <c r="O725" s="303">
        <v>20</v>
      </c>
      <c r="P725" s="8">
        <v>10</v>
      </c>
      <c r="Q725" s="29" t="s">
        <v>1762</v>
      </c>
      <c r="R725" s="303">
        <v>8</v>
      </c>
      <c r="S725" s="303">
        <v>6.5</v>
      </c>
      <c r="T725" s="306">
        <v>-18</v>
      </c>
      <c r="U725" s="331">
        <v>4.76</v>
      </c>
      <c r="V725" s="303" t="s">
        <v>85</v>
      </c>
      <c r="W725" s="311">
        <v>130.81</v>
      </c>
      <c r="X725" s="307">
        <v>38.1</v>
      </c>
      <c r="Y725" s="306">
        <v>3640</v>
      </c>
      <c r="Z725" s="306" t="s">
        <v>2294</v>
      </c>
      <c r="AA725" s="306" t="s">
        <v>2987</v>
      </c>
      <c r="AB725" s="296" t="s">
        <v>5629</v>
      </c>
      <c r="AC725" s="308" t="s">
        <v>1904</v>
      </c>
      <c r="AD725" s="298">
        <f>IFERROR(VLOOKUP(AC725,ACCESSORIES!F:J,5,FALSE),"N/A")</f>
        <v>33</v>
      </c>
      <c r="AE725" s="308" t="s">
        <v>85</v>
      </c>
      <c r="AF725" s="309" t="s">
        <v>85</v>
      </c>
      <c r="AG725" s="308" t="s">
        <v>3005</v>
      </c>
      <c r="AH725" s="308" t="s">
        <v>1937</v>
      </c>
      <c r="AI725" s="299">
        <f>IFERROR(VLOOKUP(AH725,ACCESSORIES!F:J,5,FALSE),"N/A")</f>
        <v>1.1000000000000001</v>
      </c>
      <c r="AJ725" s="309" t="s">
        <v>266</v>
      </c>
      <c r="AK725" s="309" t="s">
        <v>85</v>
      </c>
      <c r="AL725" s="40" t="str">
        <f>IFERROR(VLOOKUP(AK725,ACCESSORIES!F:J,5,FALSE),"N/A")</f>
        <v>N/A</v>
      </c>
      <c r="AM725" s="309" t="s">
        <v>85</v>
      </c>
      <c r="AN725" s="309">
        <v>16.100000000000001</v>
      </c>
      <c r="AO725" s="309">
        <v>200</v>
      </c>
      <c r="AP725" s="309">
        <v>3</v>
      </c>
      <c r="AQ725" s="309">
        <v>3</v>
      </c>
      <c r="AR725" s="309">
        <v>39</v>
      </c>
      <c r="AS725" s="309">
        <v>43</v>
      </c>
      <c r="AT725" s="309">
        <v>245</v>
      </c>
      <c r="AU725" s="309">
        <v>241</v>
      </c>
      <c r="AV725" s="309">
        <v>124</v>
      </c>
      <c r="AW725" s="309">
        <v>100</v>
      </c>
      <c r="AX725" s="81"/>
      <c r="AY725" s="309">
        <v>94</v>
      </c>
      <c r="AZ725" s="310" t="s">
        <v>85</v>
      </c>
      <c r="BA725" s="98" t="str">
        <f>IFERROR(VLOOKUP(AZ725,ACCESSORIES!F:J,5,FALSE),"N/A")</f>
        <v>N/A</v>
      </c>
      <c r="BB725" s="99" t="s">
        <v>85</v>
      </c>
      <c r="BC725" s="98" t="str">
        <f>IFERROR(VLOOKUP(BB725,ACCESSORIES!F:J,5,FALSE),"N/A")</f>
        <v>N/A</v>
      </c>
      <c r="BD725" s="310">
        <v>42.1</v>
      </c>
      <c r="BE725" s="309">
        <v>22.6</v>
      </c>
      <c r="BF725" s="309">
        <v>22.6</v>
      </c>
      <c r="BG725" s="309">
        <v>12.6</v>
      </c>
      <c r="BH725" s="379">
        <f t="shared" si="55"/>
        <v>0.10546019578886397</v>
      </c>
      <c r="BI725" s="303">
        <v>20</v>
      </c>
      <c r="BJ725" s="309" t="s">
        <v>3532</v>
      </c>
      <c r="BK725" s="80" t="s">
        <v>4050</v>
      </c>
      <c r="BL725" s="309" t="s">
        <v>4066</v>
      </c>
      <c r="BM725" s="309" t="s">
        <v>5502</v>
      </c>
      <c r="BN725" s="309" t="s">
        <v>5503</v>
      </c>
      <c r="BO725" s="309" t="s">
        <v>5477</v>
      </c>
      <c r="BP725" s="309" t="s">
        <v>5504</v>
      </c>
      <c r="BQ725" s="309" t="s">
        <v>5505</v>
      </c>
      <c r="BR725" s="309" t="s">
        <v>4068</v>
      </c>
      <c r="BS725" s="309"/>
      <c r="BT725" s="309"/>
      <c r="BU725" s="309"/>
      <c r="BV725" s="309" t="s">
        <v>3549</v>
      </c>
      <c r="BW725" s="309" t="s">
        <v>3550</v>
      </c>
      <c r="BX725" s="309" t="s">
        <v>3551</v>
      </c>
      <c r="BY725" s="309" t="s">
        <v>3552</v>
      </c>
      <c r="BZ725" s="324" t="str">
        <f t="shared" si="56"/>
        <v>DISCONTINUED - MR301 The Standard, 20x10, -18mm Offset, 8x6.5, 130.81mm Centerbore, Matte Black</v>
      </c>
      <c r="CA725" s="324" t="s">
        <v>3878</v>
      </c>
      <c r="CB725" s="324" t="s">
        <v>3879</v>
      </c>
      <c r="CC725" s="313" t="str">
        <f t="shared" si="54"/>
        <v>STREET (3XX)</v>
      </c>
    </row>
    <row r="726" spans="1:81" s="301" customFormat="1" ht="15.75" customHeight="1">
      <c r="A726" s="22">
        <f t="shared" si="53"/>
        <v>723</v>
      </c>
      <c r="B726" s="99" t="s">
        <v>84</v>
      </c>
      <c r="C726" s="29" t="s">
        <v>1072</v>
      </c>
      <c r="D726" s="303" t="s">
        <v>1122</v>
      </c>
      <c r="E726" s="304" t="s">
        <v>5630</v>
      </c>
      <c r="F726" s="304"/>
      <c r="G726" s="304"/>
      <c r="H726" s="363" t="s">
        <v>707</v>
      </c>
      <c r="I726" s="336">
        <v>42370</v>
      </c>
      <c r="J726" s="302">
        <v>44517</v>
      </c>
      <c r="K726" s="293" t="s">
        <v>1274</v>
      </c>
      <c r="L726" s="305">
        <v>323.86</v>
      </c>
      <c r="M726" s="295"/>
      <c r="N726" s="295"/>
      <c r="O726" s="303">
        <v>17</v>
      </c>
      <c r="P726" s="8">
        <v>8.5</v>
      </c>
      <c r="Q726" s="29" t="s">
        <v>1751</v>
      </c>
      <c r="R726" s="303">
        <v>5</v>
      </c>
      <c r="S726" s="303">
        <v>150</v>
      </c>
      <c r="T726" s="306">
        <v>0</v>
      </c>
      <c r="U726" s="331">
        <v>4.75</v>
      </c>
      <c r="V726" s="303" t="s">
        <v>85</v>
      </c>
      <c r="W726" s="311">
        <v>110.5</v>
      </c>
      <c r="X726" s="307">
        <v>28.84</v>
      </c>
      <c r="Y726" s="306">
        <v>2650</v>
      </c>
      <c r="Z726" s="306" t="s">
        <v>2294</v>
      </c>
      <c r="AA726" s="306" t="s">
        <v>2987</v>
      </c>
      <c r="AB726" s="296" t="s">
        <v>5242</v>
      </c>
      <c r="AC726" s="308" t="s">
        <v>1637</v>
      </c>
      <c r="AD726" s="298">
        <f>IFERROR(VLOOKUP(AC726,ACCESSORIES!F:J,5,FALSE),"N/A")</f>
        <v>38.5</v>
      </c>
      <c r="AE726" s="308" t="s">
        <v>1800</v>
      </c>
      <c r="AF726" s="309" t="s">
        <v>1888</v>
      </c>
      <c r="AG726" s="308" t="s">
        <v>85</v>
      </c>
      <c r="AH726" s="308" t="s">
        <v>1938</v>
      </c>
      <c r="AI726" s="299">
        <f>IFERROR(VLOOKUP(AH726,ACCESSORIES!F:J,5,FALSE),"N/A")</f>
        <v>1.1000000000000001</v>
      </c>
      <c r="AJ726" s="309" t="s">
        <v>265</v>
      </c>
      <c r="AK726" s="309" t="s">
        <v>85</v>
      </c>
      <c r="AL726" s="40" t="str">
        <f>IFERROR(VLOOKUP(AK726,ACCESSORIES!F:J,5,FALSE),"N/A")</f>
        <v>N/A</v>
      </c>
      <c r="AM726" s="309" t="s">
        <v>85</v>
      </c>
      <c r="AN726" s="309">
        <v>16.100000000000001</v>
      </c>
      <c r="AO726" s="309">
        <v>185</v>
      </c>
      <c r="AP726" s="309">
        <v>3</v>
      </c>
      <c r="AQ726" s="309">
        <v>12</v>
      </c>
      <c r="AR726" s="309">
        <v>36</v>
      </c>
      <c r="AS726" s="309">
        <v>38</v>
      </c>
      <c r="AT726" s="309">
        <v>208</v>
      </c>
      <c r="AU726" s="309">
        <v>200</v>
      </c>
      <c r="AV726" s="309">
        <v>110.5</v>
      </c>
      <c r="AW726" s="309">
        <v>35</v>
      </c>
      <c r="AX726" s="81"/>
      <c r="AY726" s="309">
        <v>50</v>
      </c>
      <c r="AZ726" s="310" t="s">
        <v>85</v>
      </c>
      <c r="BA726" s="98" t="str">
        <f>IFERROR(VLOOKUP(AZ726,ACCESSORIES!F:J,5,FALSE),"N/A")</f>
        <v>N/A</v>
      </c>
      <c r="BB726" s="99" t="s">
        <v>85</v>
      </c>
      <c r="BC726" s="98" t="str">
        <f>IFERROR(VLOOKUP(BB726,ACCESSORIES!F:J,5,FALSE),"N/A")</f>
        <v>N/A</v>
      </c>
      <c r="BD726" s="310">
        <v>32.96</v>
      </c>
      <c r="BE726" s="309">
        <v>19.7</v>
      </c>
      <c r="BF726" s="309">
        <v>19.7</v>
      </c>
      <c r="BG726" s="309">
        <v>11</v>
      </c>
      <c r="BH726" s="379">
        <f t="shared" si="55"/>
        <v>6.995621234535998E-2</v>
      </c>
      <c r="BI726" s="303">
        <v>36</v>
      </c>
      <c r="BJ726" s="309" t="s">
        <v>3532</v>
      </c>
      <c r="BK726" s="80" t="s">
        <v>4050</v>
      </c>
      <c r="BL726" s="309" t="s">
        <v>4066</v>
      </c>
      <c r="BM726" s="309" t="s">
        <v>5519</v>
      </c>
      <c r="BN726" s="309" t="s">
        <v>5517</v>
      </c>
      <c r="BO726" s="309" t="s">
        <v>5507</v>
      </c>
      <c r="BP726" s="309" t="s">
        <v>5518</v>
      </c>
      <c r="BQ726" s="309" t="s">
        <v>5497</v>
      </c>
      <c r="BR726" s="309" t="s">
        <v>4275</v>
      </c>
      <c r="BS726" s="309" t="s">
        <v>4068</v>
      </c>
      <c r="BT726" s="309"/>
      <c r="BU726" s="309"/>
      <c r="BV726" s="309" t="s">
        <v>3645</v>
      </c>
      <c r="BW726" s="309" t="s">
        <v>3646</v>
      </c>
      <c r="BX726" s="309" t="s">
        <v>3647</v>
      </c>
      <c r="BY726" s="309" t="s">
        <v>3648</v>
      </c>
      <c r="BZ726" s="324" t="str">
        <f t="shared" si="56"/>
        <v>DISCONTINUED - MR311 Vex, 17x8.5, 0mm Offset, 5x150, 110.5mm Centerbore, Matte Black</v>
      </c>
      <c r="CA726" s="324" t="s">
        <v>3878</v>
      </c>
      <c r="CB726" s="324" t="s">
        <v>3879</v>
      </c>
      <c r="CC726" s="313" t="str">
        <f t="shared" si="54"/>
        <v>STREET (3XX)</v>
      </c>
    </row>
    <row r="727" spans="1:81" s="301" customFormat="1" ht="15.75" customHeight="1">
      <c r="A727" s="22">
        <f t="shared" si="53"/>
        <v>724</v>
      </c>
      <c r="B727" s="99" t="s">
        <v>3051</v>
      </c>
      <c r="C727" s="29" t="s">
        <v>1481</v>
      </c>
      <c r="D727" s="303" t="s">
        <v>1482</v>
      </c>
      <c r="E727" s="304" t="s">
        <v>3043</v>
      </c>
      <c r="F727" s="304" t="s">
        <v>5051</v>
      </c>
      <c r="G727" s="304"/>
      <c r="H727" s="363">
        <v>191682015212</v>
      </c>
      <c r="I727" s="336">
        <v>43518</v>
      </c>
      <c r="J727" s="302">
        <v>44517</v>
      </c>
      <c r="K727" s="293" t="s">
        <v>1274</v>
      </c>
      <c r="L727" s="305">
        <v>71.433999999999997</v>
      </c>
      <c r="M727" s="295"/>
      <c r="N727" s="295"/>
      <c r="O727" s="303"/>
      <c r="P727" s="8"/>
      <c r="Q727" s="29"/>
      <c r="R727" s="303"/>
      <c r="S727" s="303" t="s">
        <v>3999</v>
      </c>
      <c r="T727" s="306"/>
      <c r="U727" s="331"/>
      <c r="V727" s="303"/>
      <c r="W727" s="311"/>
      <c r="X727" s="307"/>
      <c r="Y727" s="306"/>
      <c r="Z727" s="306"/>
      <c r="AA727" s="306"/>
      <c r="AB727" s="296"/>
      <c r="AC727" s="308"/>
      <c r="AD727" s="298" t="str">
        <f>IFERROR(VLOOKUP(AC727,ACCESSORIES!F:J,5,FALSE),"N/A")</f>
        <v>N/A</v>
      </c>
      <c r="AE727" s="308"/>
      <c r="AF727" s="309"/>
      <c r="AG727" s="308"/>
      <c r="AH727" s="308"/>
      <c r="AI727" s="299" t="str">
        <f>IFERROR(VLOOKUP(AH727,ACCESSORIES!F:J,5,FALSE),"N/A")</f>
        <v>N/A</v>
      </c>
      <c r="AJ727" s="309"/>
      <c r="AK727" s="309"/>
      <c r="AL727" s="40" t="str">
        <f>IFERROR(VLOOKUP(AK727,ACCESSORIES!F:J,5,FALSE),"N/A")</f>
        <v>N/A</v>
      </c>
      <c r="AM727" s="309"/>
      <c r="AN727" s="309"/>
      <c r="AO727" s="309"/>
      <c r="AP727" s="309"/>
      <c r="AQ727" s="309"/>
      <c r="AR727" s="309"/>
      <c r="AS727" s="309"/>
      <c r="AT727" s="309"/>
      <c r="AU727" s="309"/>
      <c r="AV727" s="309"/>
      <c r="AW727" s="309"/>
      <c r="AX727" s="81"/>
      <c r="AY727" s="309"/>
      <c r="AZ727" s="310"/>
      <c r="BA727" s="98" t="str">
        <f>IFERROR(VLOOKUP(AZ727,ACCESSORIES!F:J,5,FALSE),"N/A")</f>
        <v>N/A</v>
      </c>
      <c r="BB727" s="99"/>
      <c r="BC727" s="98" t="str">
        <f>IFERROR(VLOOKUP(BB727,ACCESSORIES!F:J,5,FALSE),"N/A")</f>
        <v>N/A</v>
      </c>
      <c r="BD727" s="310"/>
      <c r="BE727" s="309"/>
      <c r="BF727" s="309"/>
      <c r="BG727" s="309"/>
      <c r="BH727" s="379">
        <f t="shared" si="55"/>
        <v>0</v>
      </c>
      <c r="BI727" s="303"/>
      <c r="BJ727" s="309"/>
      <c r="BK727" s="80"/>
      <c r="BL727" s="309"/>
      <c r="BM727" s="309"/>
      <c r="BN727" s="309"/>
      <c r="BO727" s="309"/>
      <c r="BP727" s="309"/>
      <c r="BQ727" s="309"/>
      <c r="BR727" s="309"/>
      <c r="BS727" s="309"/>
      <c r="BT727" s="309"/>
      <c r="BU727" s="309"/>
      <c r="BV727" s="309"/>
      <c r="BW727" s="309" t="s">
        <v>4442</v>
      </c>
      <c r="BX727" s="309"/>
      <c r="BY727" s="309"/>
      <c r="BZ727" s="324" t="s">
        <v>5691</v>
      </c>
      <c r="CA727" s="324" t="s">
        <v>3878</v>
      </c>
      <c r="CB727" s="324" t="s">
        <v>3881</v>
      </c>
      <c r="CC727" s="313" t="str">
        <f t="shared" si="54"/>
        <v>BEADLOCK RING</v>
      </c>
    </row>
    <row r="728" spans="1:81" s="301" customFormat="1" ht="15.75" customHeight="1">
      <c r="A728" s="22">
        <f t="shared" si="53"/>
        <v>725</v>
      </c>
      <c r="B728" s="99" t="s">
        <v>84</v>
      </c>
      <c r="C728" s="29" t="s">
        <v>1072</v>
      </c>
      <c r="D728" s="303" t="s">
        <v>2103</v>
      </c>
      <c r="E728" s="304" t="s">
        <v>5694</v>
      </c>
      <c r="F728" s="304"/>
      <c r="G728" s="304"/>
      <c r="H728" s="363" t="s">
        <v>2705</v>
      </c>
      <c r="I728" s="336">
        <v>43340</v>
      </c>
      <c r="J728" s="302">
        <v>44517</v>
      </c>
      <c r="K728" s="293" t="s">
        <v>1274</v>
      </c>
      <c r="L728" s="305">
        <v>414.03</v>
      </c>
      <c r="M728" s="295"/>
      <c r="N728" s="295"/>
      <c r="O728" s="303">
        <v>17</v>
      </c>
      <c r="P728" s="8">
        <v>8.5</v>
      </c>
      <c r="Q728" s="29" t="s">
        <v>1751</v>
      </c>
      <c r="R728" s="303">
        <v>5</v>
      </c>
      <c r="S728" s="303">
        <v>150</v>
      </c>
      <c r="T728" s="306">
        <v>25</v>
      </c>
      <c r="U728" s="331">
        <v>5.8</v>
      </c>
      <c r="V728" s="303" t="s">
        <v>85</v>
      </c>
      <c r="W728" s="311">
        <v>110.5</v>
      </c>
      <c r="X728" s="307">
        <v>23.5</v>
      </c>
      <c r="Y728" s="306">
        <v>2650</v>
      </c>
      <c r="Z728" s="306" t="s">
        <v>2646</v>
      </c>
      <c r="AA728" s="306" t="s">
        <v>2992</v>
      </c>
      <c r="AB728" s="296" t="s">
        <v>5424</v>
      </c>
      <c r="AC728" s="308" t="s">
        <v>4816</v>
      </c>
      <c r="AD728" s="298" t="str">
        <f>IFERROR(VLOOKUP(AC728,ACCESSORIES!F:J,5,FALSE),"N/A")</f>
        <v>N/A</v>
      </c>
      <c r="AE728" s="308" t="s">
        <v>85</v>
      </c>
      <c r="AF728" s="309" t="s">
        <v>85</v>
      </c>
      <c r="AG728" s="308" t="s">
        <v>85</v>
      </c>
      <c r="AH728" s="308" t="s">
        <v>85</v>
      </c>
      <c r="AI728" s="299" t="str">
        <f>IFERROR(VLOOKUP(AH728,ACCESSORIES!F:J,5,FALSE),"N/A")</f>
        <v>N/A</v>
      </c>
      <c r="AJ728" s="309" t="s">
        <v>266</v>
      </c>
      <c r="AK728" s="309" t="s">
        <v>85</v>
      </c>
      <c r="AL728" s="40" t="str">
        <f>IFERROR(VLOOKUP(AK728,ACCESSORIES!F:J,5,FALSE),"N/A")</f>
        <v>N/A</v>
      </c>
      <c r="AM728" s="309" t="s">
        <v>85</v>
      </c>
      <c r="AN728" s="309">
        <v>16</v>
      </c>
      <c r="AO728" s="309">
        <v>180</v>
      </c>
      <c r="AP728" s="309">
        <v>0</v>
      </c>
      <c r="AQ728" s="309">
        <v>14</v>
      </c>
      <c r="AR728" s="309">
        <v>40</v>
      </c>
      <c r="AS728" s="309">
        <v>46.6</v>
      </c>
      <c r="AT728" s="309">
        <v>210</v>
      </c>
      <c r="AU728" s="309">
        <v>208</v>
      </c>
      <c r="AV728" s="309">
        <v>110.5</v>
      </c>
      <c r="AW728" s="309">
        <v>35</v>
      </c>
      <c r="AX728" s="81"/>
      <c r="AY728" s="309">
        <v>34</v>
      </c>
      <c r="AZ728" s="310" t="s">
        <v>85</v>
      </c>
      <c r="BA728" s="98" t="str">
        <f>IFERROR(VLOOKUP(AZ728,ACCESSORIES!F:J,5,FALSE),"N/A")</f>
        <v>N/A</v>
      </c>
      <c r="BB728" s="99" t="s">
        <v>85</v>
      </c>
      <c r="BC728" s="98" t="str">
        <f>IFERROR(VLOOKUP(BB728,ACCESSORIES!F:J,5,FALSE),"N/A")</f>
        <v>N/A</v>
      </c>
      <c r="BD728" s="310">
        <v>27</v>
      </c>
      <c r="BE728" s="309">
        <v>19.7</v>
      </c>
      <c r="BF728" s="309">
        <v>19.7</v>
      </c>
      <c r="BG728" s="309">
        <v>11</v>
      </c>
      <c r="BH728" s="379">
        <f t="shared" si="55"/>
        <v>6.995621234535998E-2</v>
      </c>
      <c r="BI728" s="303">
        <v>36</v>
      </c>
      <c r="BJ728" s="309" t="s">
        <v>3532</v>
      </c>
      <c r="BK728" s="80" t="s">
        <v>4050</v>
      </c>
      <c r="BL728" s="309" t="s">
        <v>5525</v>
      </c>
      <c r="BM728" s="309" t="s">
        <v>4066</v>
      </c>
      <c r="BN728" s="309" t="s">
        <v>5447</v>
      </c>
      <c r="BO728" s="309" t="s">
        <v>5526</v>
      </c>
      <c r="BP728" s="309" t="s">
        <v>5527</v>
      </c>
      <c r="BQ728" s="309" t="s">
        <v>5528</v>
      </c>
      <c r="BR728" s="309" t="s">
        <v>5529</v>
      </c>
      <c r="BS728" s="309" t="s">
        <v>4275</v>
      </c>
      <c r="BT728" s="309" t="s">
        <v>4068</v>
      </c>
      <c r="BU728" s="309"/>
      <c r="BV728" s="309" t="s">
        <v>3673</v>
      </c>
      <c r="BW728" s="309" t="s">
        <v>3674</v>
      </c>
      <c r="BX728" s="309" t="s">
        <v>3675</v>
      </c>
      <c r="BY728" s="309" t="s">
        <v>3676</v>
      </c>
      <c r="BZ728" s="324" t="str">
        <f t="shared" ref="BZ728:BZ765" si="57">CONCATENATE("DISCONTINUED"," ","-"," ",D728,", ",O728,"x",P728,", ",IF(V728="N/A", "", CONCATENATE(V728, "/")),IF(T728&gt;0, CONCATENATE("+",T728), T728),"mm Offset, ",Q728,", ",W728,"mm Centerbore, ",PROPER(Z728), "", IF(BB728="N/A", "", CONCATENATE(", w/ ", BB728)))</f>
        <v>DISCONTINUED - MR313, 17x8.5, +25mm Offset, 5x150, 110.5mm Centerbore, Gloss Titanium</v>
      </c>
      <c r="CA728" s="324" t="s">
        <v>3878</v>
      </c>
      <c r="CB728" s="324" t="s">
        <v>3879</v>
      </c>
      <c r="CC728" s="313" t="str">
        <f t="shared" si="54"/>
        <v>STREET (3XX)</v>
      </c>
    </row>
    <row r="729" spans="1:81" s="301" customFormat="1" ht="15.75" customHeight="1">
      <c r="A729" s="22">
        <f t="shared" si="53"/>
        <v>726</v>
      </c>
      <c r="B729" s="99" t="s">
        <v>84</v>
      </c>
      <c r="C729" s="29" t="s">
        <v>1094</v>
      </c>
      <c r="D729" s="303" t="s">
        <v>940</v>
      </c>
      <c r="E729" s="304" t="s">
        <v>5696</v>
      </c>
      <c r="F729" s="304" t="s">
        <v>2224</v>
      </c>
      <c r="G729" s="304"/>
      <c r="H729" s="363" t="s">
        <v>992</v>
      </c>
      <c r="I729" s="336">
        <v>42736</v>
      </c>
      <c r="J729" s="302">
        <v>44517</v>
      </c>
      <c r="K729" s="293" t="s">
        <v>1274</v>
      </c>
      <c r="L729" s="305">
        <v>408.62</v>
      </c>
      <c r="M729" s="295"/>
      <c r="N729" s="295"/>
      <c r="O729" s="303">
        <v>20</v>
      </c>
      <c r="P729" s="8">
        <v>10</v>
      </c>
      <c r="Q729" s="29" t="s">
        <v>1764</v>
      </c>
      <c r="R729" s="303">
        <v>8</v>
      </c>
      <c r="S729" s="303">
        <v>180</v>
      </c>
      <c r="T729" s="306">
        <v>-24</v>
      </c>
      <c r="U729" s="331">
        <v>4.55</v>
      </c>
      <c r="V729" s="303" t="s">
        <v>85</v>
      </c>
      <c r="W729" s="311">
        <v>124.1</v>
      </c>
      <c r="X729" s="307">
        <v>43.43</v>
      </c>
      <c r="Y729" s="306">
        <v>3640</v>
      </c>
      <c r="Z729" s="306" t="s">
        <v>2294</v>
      </c>
      <c r="AA729" s="306" t="s">
        <v>2987</v>
      </c>
      <c r="AB729" s="296" t="s">
        <v>4745</v>
      </c>
      <c r="AC729" s="308" t="s">
        <v>1618</v>
      </c>
      <c r="AD729" s="298">
        <f>IFERROR(VLOOKUP(AC729,ACCESSORIES!F:J,5,FALSE),"N/A")</f>
        <v>33</v>
      </c>
      <c r="AE729" s="308" t="s">
        <v>85</v>
      </c>
      <c r="AF729" s="309" t="s">
        <v>1888</v>
      </c>
      <c r="AG729" s="308" t="s">
        <v>85</v>
      </c>
      <c r="AH729" s="308" t="s">
        <v>1937</v>
      </c>
      <c r="AI729" s="299">
        <f>IFERROR(VLOOKUP(AH729,ACCESSORIES!F:J,5,FALSE),"N/A")</f>
        <v>1.1000000000000001</v>
      </c>
      <c r="AJ729" s="309" t="s">
        <v>265</v>
      </c>
      <c r="AK729" s="309" t="s">
        <v>85</v>
      </c>
      <c r="AL729" s="40" t="str">
        <f>IFERROR(VLOOKUP(AK729,ACCESSORIES!F:J,5,FALSE),"N/A")</f>
        <v>N/A</v>
      </c>
      <c r="AM729" s="309" t="s">
        <v>85</v>
      </c>
      <c r="AN729" s="309">
        <v>15.8</v>
      </c>
      <c r="AO729" s="309">
        <v>206</v>
      </c>
      <c r="AP729" s="309">
        <v>3</v>
      </c>
      <c r="AQ729" s="309">
        <v>3</v>
      </c>
      <c r="AR729" s="309"/>
      <c r="AS729" s="309">
        <v>58</v>
      </c>
      <c r="AT729" s="309"/>
      <c r="AU729" s="309">
        <v>230</v>
      </c>
      <c r="AV729" s="309">
        <v>124.2</v>
      </c>
      <c r="AW729" s="309">
        <v>108.5</v>
      </c>
      <c r="AX729" s="81"/>
      <c r="AY729" s="309">
        <v>72</v>
      </c>
      <c r="AZ729" s="310" t="s">
        <v>85</v>
      </c>
      <c r="BA729" s="98" t="str">
        <f>IFERROR(VLOOKUP(AZ729,ACCESSORIES!F:J,5,FALSE),"N/A")</f>
        <v>N/A</v>
      </c>
      <c r="BB729" s="99" t="s">
        <v>85</v>
      </c>
      <c r="BC729" s="98" t="str">
        <f>IFERROR(VLOOKUP(BB729,ACCESSORIES!F:J,5,FALSE),"N/A")</f>
        <v>N/A</v>
      </c>
      <c r="BD729" s="310">
        <v>49.07</v>
      </c>
      <c r="BE729" s="309">
        <v>22.1</v>
      </c>
      <c r="BF729" s="309">
        <v>22.1</v>
      </c>
      <c r="BG729" s="309">
        <v>12.2</v>
      </c>
      <c r="BH729" s="379">
        <f t="shared" si="55"/>
        <v>9.7643992324528001E-2</v>
      </c>
      <c r="BI729" s="303">
        <v>20</v>
      </c>
      <c r="BJ729" s="309" t="s">
        <v>3532</v>
      </c>
      <c r="BK729" s="80" t="s">
        <v>4050</v>
      </c>
      <c r="BL729" s="309" t="s">
        <v>2875</v>
      </c>
      <c r="BM729" s="309" t="s">
        <v>2819</v>
      </c>
      <c r="BN729" s="309" t="s">
        <v>2888</v>
      </c>
      <c r="BO729" s="309" t="s">
        <v>2889</v>
      </c>
      <c r="BP729" s="309"/>
      <c r="BQ729" s="309"/>
      <c r="BR729" s="309"/>
      <c r="BS729" s="309"/>
      <c r="BT729" s="309"/>
      <c r="BU729" s="309"/>
      <c r="BV729" s="309" t="s">
        <v>3817</v>
      </c>
      <c r="BW729" s="309" t="s">
        <v>3818</v>
      </c>
      <c r="BX729" s="309" t="s">
        <v>3819</v>
      </c>
      <c r="BY729" s="309" t="s">
        <v>3820</v>
      </c>
      <c r="BZ729" s="324" t="str">
        <f t="shared" si="57"/>
        <v>DISCONTINUED - MR606 Mesh, 20x10, -24mm Offset, 8x180, 124.1mm Centerbore, Matte Black</v>
      </c>
      <c r="CA729" s="324" t="s">
        <v>3878</v>
      </c>
      <c r="CB729" s="324" t="s">
        <v>3879</v>
      </c>
      <c r="CC729" s="313" t="str">
        <f t="shared" si="54"/>
        <v>DISCO (6XX)</v>
      </c>
    </row>
    <row r="730" spans="1:81" s="301" customFormat="1" ht="15.75" customHeight="1">
      <c r="A730" s="22">
        <f t="shared" si="53"/>
        <v>727</v>
      </c>
      <c r="B730" s="99" t="s">
        <v>84</v>
      </c>
      <c r="C730" s="29" t="s">
        <v>1093</v>
      </c>
      <c r="D730" s="303" t="s">
        <v>933</v>
      </c>
      <c r="E730" s="304" t="s">
        <v>5695</v>
      </c>
      <c r="F730" s="304"/>
      <c r="G730" s="304"/>
      <c r="H730" s="363" t="s">
        <v>950</v>
      </c>
      <c r="I730" s="336">
        <v>42736</v>
      </c>
      <c r="J730" s="302">
        <v>44517</v>
      </c>
      <c r="K730" s="293" t="s">
        <v>1274</v>
      </c>
      <c r="L730" s="305">
        <v>459.11</v>
      </c>
      <c r="M730" s="295"/>
      <c r="N730" s="295"/>
      <c r="O730" s="303">
        <v>18</v>
      </c>
      <c r="P730" s="8">
        <v>8</v>
      </c>
      <c r="Q730" s="29" t="s">
        <v>1845</v>
      </c>
      <c r="R730" s="303">
        <v>5</v>
      </c>
      <c r="S730" s="303">
        <v>4.5</v>
      </c>
      <c r="T730" s="306">
        <v>42</v>
      </c>
      <c r="U730" s="331">
        <v>6.2</v>
      </c>
      <c r="V730" s="303" t="s">
        <v>85</v>
      </c>
      <c r="W730" s="311">
        <v>73</v>
      </c>
      <c r="X730" s="307">
        <v>17.8</v>
      </c>
      <c r="Y730" s="306">
        <v>1650</v>
      </c>
      <c r="Z730" s="306" t="s">
        <v>2294</v>
      </c>
      <c r="AA730" s="306" t="s">
        <v>2987</v>
      </c>
      <c r="AB730" s="296" t="s">
        <v>5697</v>
      </c>
      <c r="AC730" s="308" t="s">
        <v>1619</v>
      </c>
      <c r="AD730" s="298">
        <f>IFERROR(VLOOKUP(AC730,ACCESSORIES!F:J,5,FALSE),"N/A")</f>
        <v>11</v>
      </c>
      <c r="AE730" s="308" t="s">
        <v>85</v>
      </c>
      <c r="AF730" s="309" t="s">
        <v>85</v>
      </c>
      <c r="AG730" s="308" t="s">
        <v>85</v>
      </c>
      <c r="AH730" s="308" t="s">
        <v>85</v>
      </c>
      <c r="AI730" s="299" t="str">
        <f>IFERROR(VLOOKUP(AH730,ACCESSORIES!F:J,5,FALSE),"N/A")</f>
        <v>N/A</v>
      </c>
      <c r="AJ730" s="309" t="s">
        <v>265</v>
      </c>
      <c r="AK730" s="309" t="s">
        <v>1882</v>
      </c>
      <c r="AL730" s="40">
        <f>IFERROR(VLOOKUP(AK730,ACCESSORIES!F:J,5,FALSE),"N/A")</f>
        <v>2.75</v>
      </c>
      <c r="AM730" s="309">
        <v>56.1</v>
      </c>
      <c r="AN730" s="309">
        <v>16</v>
      </c>
      <c r="AO730" s="309">
        <v>145</v>
      </c>
      <c r="AP730" s="309">
        <v>26</v>
      </c>
      <c r="AQ730" s="309">
        <v>34</v>
      </c>
      <c r="AR730" s="309"/>
      <c r="AS730" s="309">
        <v>46</v>
      </c>
      <c r="AT730" s="309"/>
      <c r="AU730" s="309">
        <v>212</v>
      </c>
      <c r="AV730" s="309">
        <v>53</v>
      </c>
      <c r="AW730" s="309">
        <v>29</v>
      </c>
      <c r="AX730" s="81"/>
      <c r="AY730" s="309">
        <v>0</v>
      </c>
      <c r="AZ730" s="310" t="s">
        <v>85</v>
      </c>
      <c r="BA730" s="98" t="str">
        <f>IFERROR(VLOOKUP(AZ730,ACCESSORIES!F:J,5,FALSE),"N/A")</f>
        <v>N/A</v>
      </c>
      <c r="BB730" s="99" t="s">
        <v>85</v>
      </c>
      <c r="BC730" s="98" t="str">
        <f>IFERROR(VLOOKUP(BB730,ACCESSORIES!F:J,5,FALSE),"N/A")</f>
        <v>N/A</v>
      </c>
      <c r="BD730" s="310">
        <v>21.3</v>
      </c>
      <c r="BE730" s="309">
        <v>20.5</v>
      </c>
      <c r="BF730" s="309">
        <v>20.5</v>
      </c>
      <c r="BG730" s="309">
        <v>10.4</v>
      </c>
      <c r="BH730" s="379">
        <f t="shared" si="55"/>
        <v>7.1621301918399979E-2</v>
      </c>
      <c r="BI730" s="303">
        <v>36</v>
      </c>
      <c r="BJ730" s="309" t="s">
        <v>3532</v>
      </c>
      <c r="BK730" s="80" t="s">
        <v>4050</v>
      </c>
      <c r="BL730" s="309" t="s">
        <v>5525</v>
      </c>
      <c r="BM730" s="309" t="s">
        <v>4066</v>
      </c>
      <c r="BN730" s="309" t="s">
        <v>5545</v>
      </c>
      <c r="BO730" s="309" t="s">
        <v>5546</v>
      </c>
      <c r="BP730" s="309" t="s">
        <v>5528</v>
      </c>
      <c r="BQ730" s="309" t="s">
        <v>5547</v>
      </c>
      <c r="BR730" s="309" t="s">
        <v>4275</v>
      </c>
      <c r="BS730" s="309" t="s">
        <v>5540</v>
      </c>
      <c r="BT730" s="309"/>
      <c r="BU730" s="309"/>
      <c r="BV730" s="309" t="s">
        <v>3777</v>
      </c>
      <c r="BW730" s="309" t="s">
        <v>3778</v>
      </c>
      <c r="BX730" s="309" t="s">
        <v>3779</v>
      </c>
      <c r="BY730" s="309" t="s">
        <v>3780</v>
      </c>
      <c r="BZ730" s="324" t="str">
        <f t="shared" si="57"/>
        <v>DISCONTINUED - MR503 RALLY, 18x8, +42mm Offset, 5x4.5, 73mm Centerbore, Matte Black</v>
      </c>
      <c r="CA730" s="324" t="s">
        <v>3878</v>
      </c>
      <c r="CB730" s="324" t="s">
        <v>3879</v>
      </c>
      <c r="CC730" s="313" t="str">
        <f t="shared" si="54"/>
        <v>RALLY (5XX)</v>
      </c>
    </row>
    <row r="731" spans="1:81" s="301" customFormat="1" ht="15.75" customHeight="1">
      <c r="A731" s="22">
        <f t="shared" si="53"/>
        <v>728</v>
      </c>
      <c r="B731" s="99" t="s">
        <v>84</v>
      </c>
      <c r="C731" s="29" t="s">
        <v>1072</v>
      </c>
      <c r="D731" s="303" t="s">
        <v>4533</v>
      </c>
      <c r="E731" s="304" t="s">
        <v>5724</v>
      </c>
      <c r="F731" s="304"/>
      <c r="G731" s="304"/>
      <c r="H731" s="363" t="s">
        <v>525</v>
      </c>
      <c r="I731" s="336">
        <v>41640</v>
      </c>
      <c r="J731" s="302">
        <v>44517</v>
      </c>
      <c r="K731" s="293" t="s">
        <v>1274</v>
      </c>
      <c r="L731" s="305">
        <v>299</v>
      </c>
      <c r="M731" s="295"/>
      <c r="N731" s="295"/>
      <c r="O731" s="303">
        <v>17</v>
      </c>
      <c r="P731" s="8">
        <v>8.5</v>
      </c>
      <c r="Q731" s="29" t="s">
        <v>1763</v>
      </c>
      <c r="R731" s="303">
        <v>8</v>
      </c>
      <c r="S731" s="303">
        <v>170</v>
      </c>
      <c r="T731" s="306">
        <v>0</v>
      </c>
      <c r="U731" s="331">
        <v>4.75</v>
      </c>
      <c r="V731" s="303" t="s">
        <v>85</v>
      </c>
      <c r="W731" s="311">
        <v>130.81</v>
      </c>
      <c r="X731" s="307">
        <v>28.64</v>
      </c>
      <c r="Y731" s="306">
        <v>3600</v>
      </c>
      <c r="Z731" s="306" t="s">
        <v>2294</v>
      </c>
      <c r="AA731" s="306" t="s">
        <v>2987</v>
      </c>
      <c r="AB731" s="296" t="s">
        <v>5557</v>
      </c>
      <c r="AC731" s="308" t="s">
        <v>1614</v>
      </c>
      <c r="AD731" s="298">
        <f>IFERROR(VLOOKUP(AC731,ACCESSORIES!F:J,5,FALSE),"N/A")</f>
        <v>33</v>
      </c>
      <c r="AE731" s="308" t="s">
        <v>85</v>
      </c>
      <c r="AF731" s="309" t="s">
        <v>85</v>
      </c>
      <c r="AG731" s="308" t="s">
        <v>3005</v>
      </c>
      <c r="AH731" s="308" t="s">
        <v>1937</v>
      </c>
      <c r="AI731" s="299">
        <f>IFERROR(VLOOKUP(AH731,ACCESSORIES!F:J,5,FALSE),"N/A")</f>
        <v>1.1000000000000001</v>
      </c>
      <c r="AJ731" s="309" t="s">
        <v>266</v>
      </c>
      <c r="AK731" s="309" t="s">
        <v>85</v>
      </c>
      <c r="AL731" s="40" t="str">
        <f>IFERROR(VLOOKUP(AK731,ACCESSORIES!F:J,5,FALSE),"N/A")</f>
        <v>N/A</v>
      </c>
      <c r="AM731" s="309" t="s">
        <v>85</v>
      </c>
      <c r="AN731" s="309">
        <v>16.5</v>
      </c>
      <c r="AO731" s="309">
        <v>197</v>
      </c>
      <c r="AP731" s="309">
        <v>3</v>
      </c>
      <c r="AQ731" s="309">
        <v>3</v>
      </c>
      <c r="AR731" s="309">
        <v>30</v>
      </c>
      <c r="AS731" s="309">
        <v>41</v>
      </c>
      <c r="AT731" s="309">
        <v>208</v>
      </c>
      <c r="AU731" s="309">
        <v>205</v>
      </c>
      <c r="AV731" s="309">
        <v>123.4</v>
      </c>
      <c r="AW731" s="309">
        <v>76</v>
      </c>
      <c r="AX731" s="81"/>
      <c r="AY731" s="309">
        <v>46</v>
      </c>
      <c r="AZ731" s="310" t="s">
        <v>85</v>
      </c>
      <c r="BA731" s="98" t="str">
        <f>IFERROR(VLOOKUP(AZ731,ACCESSORIES!F:J,5,FALSE),"N/A")</f>
        <v>N/A</v>
      </c>
      <c r="BB731" s="99" t="s">
        <v>85</v>
      </c>
      <c r="BC731" s="98" t="str">
        <f>IFERROR(VLOOKUP(BB731,ACCESSORIES!F:J,5,FALSE),"N/A")</f>
        <v>N/A</v>
      </c>
      <c r="BD731" s="310">
        <v>32.78</v>
      </c>
      <c r="BE731" s="309">
        <v>19.7</v>
      </c>
      <c r="BF731" s="309">
        <v>19.7</v>
      </c>
      <c r="BG731" s="309">
        <v>11</v>
      </c>
      <c r="BH731" s="379">
        <f t="shared" si="55"/>
        <v>6.995621234535998E-2</v>
      </c>
      <c r="BI731" s="303">
        <v>36</v>
      </c>
      <c r="BJ731" s="309" t="s">
        <v>3532</v>
      </c>
      <c r="BK731" s="80" t="s">
        <v>4050</v>
      </c>
      <c r="BL731" s="309" t="s">
        <v>4066</v>
      </c>
      <c r="BM731" s="309" t="s">
        <v>5512</v>
      </c>
      <c r="BN731" s="309" t="s">
        <v>5503</v>
      </c>
      <c r="BO731" s="309" t="s">
        <v>5477</v>
      </c>
      <c r="BP731" s="309" t="s">
        <v>5504</v>
      </c>
      <c r="BQ731" s="309" t="s">
        <v>4068</v>
      </c>
      <c r="BR731" s="309"/>
      <c r="BS731" s="309"/>
      <c r="BT731" s="309"/>
      <c r="BU731" s="309"/>
      <c r="BV731" s="309" t="s">
        <v>4440</v>
      </c>
      <c r="BW731" s="309" t="s">
        <v>4439</v>
      </c>
      <c r="BX731" s="309" t="s">
        <v>4438</v>
      </c>
      <c r="BY731" s="309" t="s">
        <v>4437</v>
      </c>
      <c r="BZ731" s="324" t="str">
        <f t="shared" si="57"/>
        <v>DISCONTINUED - MR306 Mesh, 17x8.5, 0mm Offset, 8x170, 130.81mm Centerbore, Matte Black</v>
      </c>
      <c r="CA731" s="324" t="s">
        <v>3878</v>
      </c>
      <c r="CB731" s="324" t="s">
        <v>3879</v>
      </c>
      <c r="CC731" s="313" t="str">
        <f t="shared" si="54"/>
        <v>STREET (3XX)</v>
      </c>
    </row>
    <row r="732" spans="1:81" s="301" customFormat="1" ht="15.75" customHeight="1">
      <c r="A732" s="22">
        <f t="shared" si="53"/>
        <v>729</v>
      </c>
      <c r="B732" s="99" t="s">
        <v>84</v>
      </c>
      <c r="C732" s="29" t="s">
        <v>1093</v>
      </c>
      <c r="D732" s="303" t="s">
        <v>933</v>
      </c>
      <c r="E732" s="304" t="s">
        <v>5781</v>
      </c>
      <c r="F732" s="304"/>
      <c r="G732" s="304"/>
      <c r="H732" s="363" t="s">
        <v>944</v>
      </c>
      <c r="I732" s="336">
        <v>42736</v>
      </c>
      <c r="J732" s="302">
        <v>44539</v>
      </c>
      <c r="K732" s="293" t="s">
        <v>1274</v>
      </c>
      <c r="L732" s="305">
        <v>399</v>
      </c>
      <c r="M732" s="295"/>
      <c r="N732" s="295"/>
      <c r="O732" s="303">
        <v>17</v>
      </c>
      <c r="P732" s="8">
        <v>8</v>
      </c>
      <c r="Q732" s="29" t="s">
        <v>1845</v>
      </c>
      <c r="R732" s="303">
        <v>5</v>
      </c>
      <c r="S732" s="303">
        <v>4.5</v>
      </c>
      <c r="T732" s="306">
        <v>42</v>
      </c>
      <c r="U732" s="331">
        <v>6.2</v>
      </c>
      <c r="V732" s="303" t="s">
        <v>85</v>
      </c>
      <c r="W732" s="311">
        <v>73</v>
      </c>
      <c r="X732" s="307">
        <v>16.5</v>
      </c>
      <c r="Y732" s="306">
        <v>1650</v>
      </c>
      <c r="Z732" s="306" t="s">
        <v>2294</v>
      </c>
      <c r="AA732" s="306" t="s">
        <v>2987</v>
      </c>
      <c r="AB732" s="296" t="s">
        <v>5407</v>
      </c>
      <c r="AC732" s="308" t="s">
        <v>1619</v>
      </c>
      <c r="AD732" s="298">
        <f>IFERROR(VLOOKUP(AC732,ACCESSORIES!F:J,5,FALSE),"N/A")</f>
        <v>11</v>
      </c>
      <c r="AE732" s="308" t="s">
        <v>85</v>
      </c>
      <c r="AF732" s="309" t="s">
        <v>85</v>
      </c>
      <c r="AG732" s="308" t="s">
        <v>85</v>
      </c>
      <c r="AH732" s="308" t="s">
        <v>85</v>
      </c>
      <c r="AI732" s="299" t="str">
        <f>IFERROR(VLOOKUP(AH732,ACCESSORIES!F:J,5,FALSE),"N/A")</f>
        <v>N/A</v>
      </c>
      <c r="AJ732" s="309" t="s">
        <v>265</v>
      </c>
      <c r="AK732" s="309" t="s">
        <v>1882</v>
      </c>
      <c r="AL732" s="40">
        <f>IFERROR(VLOOKUP(AK732,ACCESSORIES!F:J,5,FALSE),"N/A")</f>
        <v>2.75</v>
      </c>
      <c r="AM732" s="309">
        <v>56.1</v>
      </c>
      <c r="AN732" s="309">
        <v>16</v>
      </c>
      <c r="AO732" s="309">
        <v>145</v>
      </c>
      <c r="AP732" s="309">
        <v>28</v>
      </c>
      <c r="AQ732" s="309">
        <v>34</v>
      </c>
      <c r="AR732" s="309"/>
      <c r="AS732" s="309">
        <v>44</v>
      </c>
      <c r="AT732" s="309"/>
      <c r="AU732" s="309">
        <v>200</v>
      </c>
      <c r="AV732" s="309">
        <v>53</v>
      </c>
      <c r="AW732" s="309">
        <v>32</v>
      </c>
      <c r="AX732" s="81"/>
      <c r="AY732" s="309">
        <v>0</v>
      </c>
      <c r="AZ732" s="310" t="s">
        <v>85</v>
      </c>
      <c r="BA732" s="98" t="str">
        <f>IFERROR(VLOOKUP(AZ732,ACCESSORIES!F:J,5,FALSE),"N/A")</f>
        <v>N/A</v>
      </c>
      <c r="BB732" s="99" t="s">
        <v>85</v>
      </c>
      <c r="BC732" s="98" t="str">
        <f>IFERROR(VLOOKUP(BB732,ACCESSORIES!F:J,5,FALSE),"N/A")</f>
        <v>N/A</v>
      </c>
      <c r="BD732" s="310">
        <v>20</v>
      </c>
      <c r="BE732" s="309">
        <v>19.5</v>
      </c>
      <c r="BF732" s="309">
        <v>19.5</v>
      </c>
      <c r="BG732" s="309">
        <v>10.4</v>
      </c>
      <c r="BH732" s="379">
        <f t="shared" si="55"/>
        <v>6.4804283294399981E-2</v>
      </c>
      <c r="BI732" s="303">
        <v>36</v>
      </c>
      <c r="BJ732" s="309" t="s">
        <v>3532</v>
      </c>
      <c r="BK732" s="80" t="s">
        <v>4050</v>
      </c>
      <c r="BL732" s="309" t="s">
        <v>5525</v>
      </c>
      <c r="BM732" s="309" t="s">
        <v>4066</v>
      </c>
      <c r="BN732" s="309" t="s">
        <v>5545</v>
      </c>
      <c r="BO732" s="309" t="s">
        <v>5546</v>
      </c>
      <c r="BP732" s="309" t="s">
        <v>5528</v>
      </c>
      <c r="BQ732" s="309" t="s">
        <v>5547</v>
      </c>
      <c r="BR732" s="309" t="s">
        <v>4275</v>
      </c>
      <c r="BS732" s="309" t="s">
        <v>5540</v>
      </c>
      <c r="BT732" s="309"/>
      <c r="BU732" s="309"/>
      <c r="BV732" s="309" t="s">
        <v>3777</v>
      </c>
      <c r="BW732" s="309" t="s">
        <v>3778</v>
      </c>
      <c r="BX732" s="309" t="s">
        <v>3779</v>
      </c>
      <c r="BY732" s="309" t="s">
        <v>3780</v>
      </c>
      <c r="BZ732" s="324" t="str">
        <f t="shared" si="57"/>
        <v>DISCONTINUED - MR503 RALLY, 17x8, +42mm Offset, 5x4.5, 73mm Centerbore, Matte Black</v>
      </c>
      <c r="CA732" s="324" t="s">
        <v>3878</v>
      </c>
      <c r="CB732" s="324" t="s">
        <v>3879</v>
      </c>
      <c r="CC732" s="313" t="str">
        <f t="shared" si="54"/>
        <v>RALLY (5XX)</v>
      </c>
    </row>
    <row r="733" spans="1:81" s="301" customFormat="1" ht="15.75" customHeight="1">
      <c r="A733" s="22">
        <f t="shared" si="53"/>
        <v>730</v>
      </c>
      <c r="B733" s="99" t="s">
        <v>84</v>
      </c>
      <c r="C733" s="29" t="s">
        <v>1072</v>
      </c>
      <c r="D733" s="303" t="s">
        <v>2103</v>
      </c>
      <c r="E733" s="304" t="s">
        <v>5782</v>
      </c>
      <c r="F733" s="304"/>
      <c r="G733" s="304"/>
      <c r="H733" s="363" t="s">
        <v>2707</v>
      </c>
      <c r="I733" s="336">
        <v>43340</v>
      </c>
      <c r="J733" s="302">
        <v>44539</v>
      </c>
      <c r="K733" s="293" t="s">
        <v>1274</v>
      </c>
      <c r="L733" s="305">
        <v>414.03</v>
      </c>
      <c r="M733" s="295"/>
      <c r="N733" s="295"/>
      <c r="O733" s="303">
        <v>17</v>
      </c>
      <c r="P733" s="8">
        <v>8.5</v>
      </c>
      <c r="Q733" s="29" t="s">
        <v>1760</v>
      </c>
      <c r="R733" s="303">
        <v>6</v>
      </c>
      <c r="S733" s="303">
        <v>135</v>
      </c>
      <c r="T733" s="306">
        <v>25</v>
      </c>
      <c r="U733" s="331">
        <v>5.8</v>
      </c>
      <c r="V733" s="303" t="s">
        <v>85</v>
      </c>
      <c r="W733" s="311">
        <v>87</v>
      </c>
      <c r="X733" s="307">
        <v>23.5</v>
      </c>
      <c r="Y733" s="306">
        <v>2650</v>
      </c>
      <c r="Z733" s="306" t="s">
        <v>2646</v>
      </c>
      <c r="AA733" s="306" t="s">
        <v>2992</v>
      </c>
      <c r="AB733" s="296" t="s">
        <v>4762</v>
      </c>
      <c r="AC733" s="308" t="s">
        <v>4815</v>
      </c>
      <c r="AD733" s="298">
        <f>IFERROR(VLOOKUP(AC733,ACCESSORIES!F:J,5,FALSE),"N/A")</f>
        <v>22</v>
      </c>
      <c r="AE733" s="308" t="s">
        <v>85</v>
      </c>
      <c r="AF733" s="309" t="s">
        <v>85</v>
      </c>
      <c r="AG733" s="308" t="s">
        <v>85</v>
      </c>
      <c r="AH733" s="308" t="s">
        <v>85</v>
      </c>
      <c r="AI733" s="299" t="str">
        <f>IFERROR(VLOOKUP(AH733,ACCESSORIES!F:J,5,FALSE),"N/A")</f>
        <v>N/A</v>
      </c>
      <c r="AJ733" s="309" t="s">
        <v>266</v>
      </c>
      <c r="AK733" s="309" t="s">
        <v>85</v>
      </c>
      <c r="AL733" s="40" t="str">
        <f>IFERROR(VLOOKUP(AK733,ACCESSORIES!F:J,5,FALSE),"N/A")</f>
        <v>N/A</v>
      </c>
      <c r="AM733" s="309" t="s">
        <v>85</v>
      </c>
      <c r="AN733" s="309">
        <v>16</v>
      </c>
      <c r="AO733" s="309">
        <v>170</v>
      </c>
      <c r="AP733" s="309">
        <v>6</v>
      </c>
      <c r="AQ733" s="309">
        <v>19</v>
      </c>
      <c r="AR733" s="309">
        <v>38</v>
      </c>
      <c r="AS733" s="309">
        <v>47</v>
      </c>
      <c r="AT733" s="309">
        <v>210</v>
      </c>
      <c r="AU733" s="309">
        <v>208</v>
      </c>
      <c r="AV733" s="309">
        <v>87</v>
      </c>
      <c r="AW733" s="309">
        <v>35</v>
      </c>
      <c r="AX733" s="81"/>
      <c r="AY733" s="309">
        <v>34</v>
      </c>
      <c r="AZ733" s="310" t="s">
        <v>85</v>
      </c>
      <c r="BA733" s="98" t="str">
        <f>IFERROR(VLOOKUP(AZ733,ACCESSORIES!F:J,5,FALSE),"N/A")</f>
        <v>N/A</v>
      </c>
      <c r="BB733" s="99" t="s">
        <v>85</v>
      </c>
      <c r="BC733" s="98" t="str">
        <f>IFERROR(VLOOKUP(BB733,ACCESSORIES!F:J,5,FALSE),"N/A")</f>
        <v>N/A</v>
      </c>
      <c r="BD733" s="310">
        <v>27</v>
      </c>
      <c r="BE733" s="309">
        <v>19.7</v>
      </c>
      <c r="BF733" s="309">
        <v>19.7</v>
      </c>
      <c r="BG733" s="309">
        <v>11</v>
      </c>
      <c r="BH733" s="379">
        <f t="shared" si="55"/>
        <v>6.995621234535998E-2</v>
      </c>
      <c r="BI733" s="303">
        <v>36</v>
      </c>
      <c r="BJ733" s="309" t="s">
        <v>3532</v>
      </c>
      <c r="BK733" s="80" t="s">
        <v>4050</v>
      </c>
      <c r="BL733" s="309" t="s">
        <v>5525</v>
      </c>
      <c r="BM733" s="309" t="s">
        <v>4066</v>
      </c>
      <c r="BN733" s="309" t="s">
        <v>5447</v>
      </c>
      <c r="BO733" s="309" t="s">
        <v>5526</v>
      </c>
      <c r="BP733" s="309" t="s">
        <v>5527</v>
      </c>
      <c r="BQ733" s="309" t="s">
        <v>5528</v>
      </c>
      <c r="BR733" s="309" t="s">
        <v>5529</v>
      </c>
      <c r="BS733" s="309" t="s">
        <v>4275</v>
      </c>
      <c r="BT733" s="309" t="s">
        <v>4068</v>
      </c>
      <c r="BU733" s="309"/>
      <c r="BV733" s="309" t="s">
        <v>3681</v>
      </c>
      <c r="BW733" s="309" t="s">
        <v>3682</v>
      </c>
      <c r="BX733" s="309" t="s">
        <v>3683</v>
      </c>
      <c r="BY733" s="309" t="s">
        <v>3684</v>
      </c>
      <c r="BZ733" s="324" t="str">
        <f t="shared" si="57"/>
        <v>DISCONTINUED - MR313, 17x8.5, +25mm Offset, 6x135, 87mm Centerbore, Gloss Titanium</v>
      </c>
      <c r="CA733" s="324" t="s">
        <v>3878</v>
      </c>
      <c r="CB733" s="324" t="s">
        <v>3879</v>
      </c>
      <c r="CC733" s="313" t="str">
        <f t="shared" si="54"/>
        <v>STREET (3XX)</v>
      </c>
    </row>
    <row r="734" spans="1:81" s="301" customFormat="1" ht="15.75" customHeight="1">
      <c r="A734" s="22">
        <f t="shared" si="53"/>
        <v>731</v>
      </c>
      <c r="B734" s="99" t="s">
        <v>84</v>
      </c>
      <c r="C734" s="29" t="s">
        <v>1072</v>
      </c>
      <c r="D734" s="303" t="s">
        <v>1281</v>
      </c>
      <c r="E734" s="304" t="s">
        <v>5827</v>
      </c>
      <c r="F734" s="304"/>
      <c r="G734" s="304"/>
      <c r="H734" s="363" t="s">
        <v>1983</v>
      </c>
      <c r="I734" s="336">
        <v>42736</v>
      </c>
      <c r="J734" s="302">
        <v>44564</v>
      </c>
      <c r="K734" s="293" t="s">
        <v>1274</v>
      </c>
      <c r="L734" s="305">
        <v>374.96</v>
      </c>
      <c r="M734" s="295"/>
      <c r="N734" s="295"/>
      <c r="O734" s="303">
        <v>17</v>
      </c>
      <c r="P734" s="8">
        <v>8.5</v>
      </c>
      <c r="Q734" s="29" t="s">
        <v>1762</v>
      </c>
      <c r="R734" s="303">
        <v>8</v>
      </c>
      <c r="S734" s="303">
        <v>6.5</v>
      </c>
      <c r="T734" s="306">
        <v>0</v>
      </c>
      <c r="U734" s="331">
        <v>4.75</v>
      </c>
      <c r="V734" s="303" t="s">
        <v>85</v>
      </c>
      <c r="W734" s="311">
        <v>130.81</v>
      </c>
      <c r="X734" s="307">
        <v>33.69</v>
      </c>
      <c r="Y734" s="306">
        <v>3640</v>
      </c>
      <c r="Z734" s="306" t="s">
        <v>5463</v>
      </c>
      <c r="AA734" s="306" t="s">
        <v>2988</v>
      </c>
      <c r="AB734" s="296" t="s">
        <v>5556</v>
      </c>
      <c r="AC734" s="308" t="s">
        <v>1603</v>
      </c>
      <c r="AD734" s="298">
        <f>IFERROR(VLOOKUP(AC734,ACCESSORIES!F:J,5,FALSE),"N/A")</f>
        <v>33</v>
      </c>
      <c r="AE734" s="308" t="s">
        <v>85</v>
      </c>
      <c r="AF734" s="309" t="s">
        <v>85</v>
      </c>
      <c r="AG734" s="308" t="s">
        <v>3005</v>
      </c>
      <c r="AH734" s="308" t="s">
        <v>1937</v>
      </c>
      <c r="AI734" s="299">
        <f>IFERROR(VLOOKUP(AH734,ACCESSORIES!F:J,5,FALSE),"N/A")</f>
        <v>1.1000000000000001</v>
      </c>
      <c r="AJ734" s="309" t="s">
        <v>266</v>
      </c>
      <c r="AK734" s="309" t="s">
        <v>85</v>
      </c>
      <c r="AL734" s="40" t="str">
        <f>IFERROR(VLOOKUP(AK734,ACCESSORIES!F:J,5,FALSE),"N/A")</f>
        <v>N/A</v>
      </c>
      <c r="AM734" s="309" t="s">
        <v>85</v>
      </c>
      <c r="AN734" s="309">
        <v>16.100000000000001</v>
      </c>
      <c r="AO734" s="309">
        <v>200</v>
      </c>
      <c r="AP734" s="309">
        <v>3</v>
      </c>
      <c r="AQ734" s="309">
        <v>3</v>
      </c>
      <c r="AR734" s="309">
        <v>28</v>
      </c>
      <c r="AS734" s="309">
        <v>50</v>
      </c>
      <c r="AT734" s="309">
        <v>208</v>
      </c>
      <c r="AU734" s="309">
        <v>199</v>
      </c>
      <c r="AV734" s="309">
        <v>123</v>
      </c>
      <c r="AW734" s="309">
        <v>89</v>
      </c>
      <c r="AX734" s="81"/>
      <c r="AY734" s="309">
        <v>25</v>
      </c>
      <c r="AZ734" s="310" t="s">
        <v>85</v>
      </c>
      <c r="BA734" s="98" t="str">
        <f>IFERROR(VLOOKUP(AZ734,ACCESSORIES!F:J,5,FALSE),"N/A")</f>
        <v>N/A</v>
      </c>
      <c r="BB734" s="99" t="s">
        <v>85</v>
      </c>
      <c r="BC734" s="98" t="str">
        <f>IFERROR(VLOOKUP(BB734,ACCESSORIES!F:J,5,FALSE),"N/A")</f>
        <v>N/A</v>
      </c>
      <c r="BD734" s="310">
        <v>38.14</v>
      </c>
      <c r="BE734" s="309">
        <v>19.7</v>
      </c>
      <c r="BF734" s="309">
        <v>19.7</v>
      </c>
      <c r="BG734" s="309">
        <v>11</v>
      </c>
      <c r="BH734" s="379">
        <f t="shared" si="55"/>
        <v>6.995621234535998E-2</v>
      </c>
      <c r="BI734" s="303">
        <v>36</v>
      </c>
      <c r="BJ734" s="309" t="s">
        <v>3532</v>
      </c>
      <c r="BK734" s="80" t="s">
        <v>4050</v>
      </c>
      <c r="BL734" s="309" t="s">
        <v>4066</v>
      </c>
      <c r="BM734" s="309" t="s">
        <v>5473</v>
      </c>
      <c r="BN734" s="309" t="s">
        <v>5520</v>
      </c>
      <c r="BO734" s="309" t="s">
        <v>5507</v>
      </c>
      <c r="BP734" s="309" t="s">
        <v>5518</v>
      </c>
      <c r="BQ734" s="309" t="s">
        <v>5497</v>
      </c>
      <c r="BR734" s="309" t="s">
        <v>4275</v>
      </c>
      <c r="BS734" s="309" t="s">
        <v>4068</v>
      </c>
      <c r="BT734" s="309"/>
      <c r="BU734" s="309"/>
      <c r="BV734" s="309" t="s">
        <v>3665</v>
      </c>
      <c r="BW734" s="309" t="s">
        <v>3666</v>
      </c>
      <c r="BX734" s="309" t="s">
        <v>3667</v>
      </c>
      <c r="BY734" s="309" t="s">
        <v>3668</v>
      </c>
      <c r="BZ734" s="324" t="str">
        <f t="shared" si="57"/>
        <v>DISCONTINUED - MR312, 17x8.5, 0mm Offset, 8x6.5, 130.81mm Centerbore, Method Bronze - Matte Black Lip</v>
      </c>
      <c r="CA734" s="324" t="s">
        <v>3878</v>
      </c>
      <c r="CB734" s="324" t="s">
        <v>3879</v>
      </c>
      <c r="CC734" s="313" t="str">
        <f t="shared" si="54"/>
        <v>STREET (3XX)</v>
      </c>
    </row>
    <row r="735" spans="1:81" s="301" customFormat="1" ht="15.75" customHeight="1">
      <c r="A735" s="22">
        <f t="shared" si="53"/>
        <v>732</v>
      </c>
      <c r="B735" s="99" t="s">
        <v>84</v>
      </c>
      <c r="C735" s="29" t="s">
        <v>1072</v>
      </c>
      <c r="D735" s="303" t="s">
        <v>2103</v>
      </c>
      <c r="E735" s="304" t="s">
        <v>5828</v>
      </c>
      <c r="F735" s="304"/>
      <c r="G735" s="304"/>
      <c r="H735" s="363" t="s">
        <v>2110</v>
      </c>
      <c r="I735" s="336">
        <v>43340</v>
      </c>
      <c r="J735" s="302">
        <v>44564</v>
      </c>
      <c r="K735" s="293" t="s">
        <v>1274</v>
      </c>
      <c r="L735" s="305">
        <v>414.03</v>
      </c>
      <c r="M735" s="295"/>
      <c r="N735" s="295"/>
      <c r="O735" s="303">
        <v>17</v>
      </c>
      <c r="P735" s="8">
        <v>8.5</v>
      </c>
      <c r="Q735" s="29" t="s">
        <v>1123</v>
      </c>
      <c r="R735" s="303">
        <v>6</v>
      </c>
      <c r="S735" s="303">
        <v>5.5</v>
      </c>
      <c r="T735" s="306">
        <v>0</v>
      </c>
      <c r="U735" s="331">
        <v>4.75</v>
      </c>
      <c r="V735" s="303" t="s">
        <v>85</v>
      </c>
      <c r="W735" s="311">
        <v>106.25</v>
      </c>
      <c r="X735" s="307">
        <v>23.75</v>
      </c>
      <c r="Y735" s="306">
        <v>2650</v>
      </c>
      <c r="Z735" s="306" t="s">
        <v>2294</v>
      </c>
      <c r="AA735" s="306" t="s">
        <v>2987</v>
      </c>
      <c r="AB735" s="296" t="s">
        <v>4485</v>
      </c>
      <c r="AC735" s="308" t="s">
        <v>4816</v>
      </c>
      <c r="AD735" s="298" t="str">
        <f>IFERROR(VLOOKUP(AC735,ACCESSORIES!F:J,5,FALSE),"N/A")</f>
        <v>N/A</v>
      </c>
      <c r="AE735" s="308" t="s">
        <v>85</v>
      </c>
      <c r="AF735" s="309" t="s">
        <v>85</v>
      </c>
      <c r="AG735" s="308" t="s">
        <v>85</v>
      </c>
      <c r="AH735" s="308" t="s">
        <v>85</v>
      </c>
      <c r="AI735" s="299" t="str">
        <f>IFERROR(VLOOKUP(AH735,ACCESSORIES!F:J,5,FALSE),"N/A")</f>
        <v>N/A</v>
      </c>
      <c r="AJ735" s="309" t="s">
        <v>265</v>
      </c>
      <c r="AK735" s="309" t="s">
        <v>1709</v>
      </c>
      <c r="AL735" s="40">
        <f>IFERROR(VLOOKUP(AK735,ACCESSORIES!F:J,5,FALSE),"N/A")</f>
        <v>2.75</v>
      </c>
      <c r="AM735" s="309">
        <v>78.3</v>
      </c>
      <c r="AN735" s="309">
        <v>16</v>
      </c>
      <c r="AO735" s="309">
        <v>175</v>
      </c>
      <c r="AP735" s="309">
        <v>6</v>
      </c>
      <c r="AQ735" s="309">
        <v>31</v>
      </c>
      <c r="AR735" s="309">
        <v>63</v>
      </c>
      <c r="AS735" s="309">
        <v>71</v>
      </c>
      <c r="AT735" s="309">
        <v>211</v>
      </c>
      <c r="AU735" s="309">
        <v>209</v>
      </c>
      <c r="AV735" s="309">
        <v>106.25</v>
      </c>
      <c r="AW735" s="309">
        <v>60</v>
      </c>
      <c r="AX735" s="81"/>
      <c r="AY735" s="309">
        <v>35</v>
      </c>
      <c r="AZ735" s="310" t="s">
        <v>85</v>
      </c>
      <c r="BA735" s="98" t="str">
        <f>IFERROR(VLOOKUP(AZ735,ACCESSORIES!F:J,5,FALSE),"N/A")</f>
        <v>N/A</v>
      </c>
      <c r="BB735" s="99" t="s">
        <v>85</v>
      </c>
      <c r="BC735" s="98" t="str">
        <f>IFERROR(VLOOKUP(BB735,ACCESSORIES!F:J,5,FALSE),"N/A")</f>
        <v>N/A</v>
      </c>
      <c r="BD735" s="310">
        <v>27.45</v>
      </c>
      <c r="BE735" s="309">
        <v>19.7</v>
      </c>
      <c r="BF735" s="309">
        <v>19.7</v>
      </c>
      <c r="BG735" s="309">
        <v>11</v>
      </c>
      <c r="BH735" s="379">
        <f t="shared" si="55"/>
        <v>6.995621234535998E-2</v>
      </c>
      <c r="BI735" s="303">
        <v>36</v>
      </c>
      <c r="BJ735" s="309" t="s">
        <v>3532</v>
      </c>
      <c r="BK735" s="80" t="s">
        <v>4050</v>
      </c>
      <c r="BL735" s="309" t="s">
        <v>5525</v>
      </c>
      <c r="BM735" s="309" t="s">
        <v>4066</v>
      </c>
      <c r="BN735" s="309" t="s">
        <v>5447</v>
      </c>
      <c r="BO735" s="309" t="s">
        <v>5526</v>
      </c>
      <c r="BP735" s="309" t="s">
        <v>5527</v>
      </c>
      <c r="BQ735" s="309" t="s">
        <v>5528</v>
      </c>
      <c r="BR735" s="309" t="s">
        <v>5529</v>
      </c>
      <c r="BS735" s="309" t="s">
        <v>4275</v>
      </c>
      <c r="BT735" s="309" t="s">
        <v>4068</v>
      </c>
      <c r="BU735" s="309"/>
      <c r="BV735" s="309" t="s">
        <v>3677</v>
      </c>
      <c r="BW735" s="309" t="s">
        <v>3678</v>
      </c>
      <c r="BX735" s="309" t="s">
        <v>3679</v>
      </c>
      <c r="BY735" s="309" t="s">
        <v>3680</v>
      </c>
      <c r="BZ735" s="324" t="str">
        <f t="shared" si="57"/>
        <v>DISCONTINUED - MR313, 17x8.5, 0mm Offset, 6x5.5, 106.25mm Centerbore, Matte Black</v>
      </c>
      <c r="CA735" s="324" t="s">
        <v>3878</v>
      </c>
      <c r="CB735" s="324" t="s">
        <v>3879</v>
      </c>
      <c r="CC735" s="313" t="str">
        <f t="shared" si="54"/>
        <v>STREET (3XX)</v>
      </c>
    </row>
    <row r="736" spans="1:81" s="301" customFormat="1" ht="15.75" customHeight="1">
      <c r="A736" s="22">
        <f t="shared" si="53"/>
        <v>733</v>
      </c>
      <c r="B736" s="99" t="s">
        <v>84</v>
      </c>
      <c r="C736" s="29" t="s">
        <v>1072</v>
      </c>
      <c r="D736" s="303" t="s">
        <v>2103</v>
      </c>
      <c r="E736" s="304" t="s">
        <v>5829</v>
      </c>
      <c r="F736" s="304"/>
      <c r="G736" s="304"/>
      <c r="H736" s="363" t="s">
        <v>3182</v>
      </c>
      <c r="I736" s="336">
        <v>43592</v>
      </c>
      <c r="J736" s="302">
        <v>44564</v>
      </c>
      <c r="K736" s="293" t="s">
        <v>1274</v>
      </c>
      <c r="L736" s="305">
        <v>545.86</v>
      </c>
      <c r="M736" s="295"/>
      <c r="N736" s="295"/>
      <c r="O736" s="303">
        <v>20</v>
      </c>
      <c r="P736" s="8">
        <v>9.5</v>
      </c>
      <c r="Q736" s="29" t="s">
        <v>1760</v>
      </c>
      <c r="R736" s="303">
        <v>6</v>
      </c>
      <c r="S736" s="303">
        <v>135</v>
      </c>
      <c r="T736" s="306">
        <v>12</v>
      </c>
      <c r="U736" s="331">
        <v>5.7</v>
      </c>
      <c r="V736" s="303" t="s">
        <v>85</v>
      </c>
      <c r="W736" s="311">
        <v>87</v>
      </c>
      <c r="X736" s="307">
        <v>34</v>
      </c>
      <c r="Y736" s="306">
        <v>2650</v>
      </c>
      <c r="Z736" s="306" t="s">
        <v>2294</v>
      </c>
      <c r="AA736" s="306" t="s">
        <v>2987</v>
      </c>
      <c r="AB736" s="296" t="s">
        <v>5416</v>
      </c>
      <c r="AC736" s="308" t="s">
        <v>4815</v>
      </c>
      <c r="AD736" s="298">
        <f>IFERROR(VLOOKUP(AC736,ACCESSORIES!F:J,5,FALSE),"N/A")</f>
        <v>22</v>
      </c>
      <c r="AE736" s="308" t="s">
        <v>85</v>
      </c>
      <c r="AF736" s="309" t="s">
        <v>85</v>
      </c>
      <c r="AG736" s="308" t="s">
        <v>85</v>
      </c>
      <c r="AH736" s="308" t="s">
        <v>85</v>
      </c>
      <c r="AI736" s="299" t="str">
        <f>IFERROR(VLOOKUP(AH736,ACCESSORIES!F:J,5,FALSE),"N/A")</f>
        <v>N/A</v>
      </c>
      <c r="AJ736" s="309" t="s">
        <v>265</v>
      </c>
      <c r="AK736" s="309" t="s">
        <v>85</v>
      </c>
      <c r="AL736" s="40" t="str">
        <f>IFERROR(VLOOKUP(AK736,ACCESSORIES!F:J,5,FALSE),"N/A")</f>
        <v>N/A</v>
      </c>
      <c r="AM736" s="309" t="s">
        <v>85</v>
      </c>
      <c r="AN736" s="309">
        <v>16</v>
      </c>
      <c r="AO736" s="309">
        <v>170</v>
      </c>
      <c r="AP736" s="309">
        <v>25</v>
      </c>
      <c r="AQ736" s="309">
        <v>77</v>
      </c>
      <c r="AR736" s="309">
        <v>73</v>
      </c>
      <c r="AS736" s="309">
        <v>84</v>
      </c>
      <c r="AT736" s="309">
        <v>248</v>
      </c>
      <c r="AU736" s="309">
        <v>246</v>
      </c>
      <c r="AV736" s="309">
        <v>87</v>
      </c>
      <c r="AW736" s="309">
        <v>76</v>
      </c>
      <c r="AX736" s="81"/>
      <c r="AY736" s="309">
        <v>12</v>
      </c>
      <c r="AZ736" s="310" t="s">
        <v>85</v>
      </c>
      <c r="BA736" s="98" t="str">
        <f>IFERROR(VLOOKUP(AZ736,ACCESSORIES!F:J,5,FALSE),"N/A")</f>
        <v>N/A</v>
      </c>
      <c r="BB736" s="99" t="s">
        <v>85</v>
      </c>
      <c r="BC736" s="98" t="str">
        <f>IFERROR(VLOOKUP(BB736,ACCESSORIES!F:J,5,FALSE),"N/A")</f>
        <v>N/A</v>
      </c>
      <c r="BD736" s="310">
        <v>37.5</v>
      </c>
      <c r="BE736" s="309">
        <v>22.1</v>
      </c>
      <c r="BF736" s="309">
        <v>22.1</v>
      </c>
      <c r="BG736" s="309">
        <v>11.7</v>
      </c>
      <c r="BH736" s="379">
        <f t="shared" si="55"/>
        <v>9.364218936040801E-2</v>
      </c>
      <c r="BI736" s="303">
        <v>24</v>
      </c>
      <c r="BJ736" s="309" t="s">
        <v>3532</v>
      </c>
      <c r="BK736" s="80" t="s">
        <v>4050</v>
      </c>
      <c r="BL736" s="309" t="s">
        <v>5525</v>
      </c>
      <c r="BM736" s="309" t="s">
        <v>4066</v>
      </c>
      <c r="BN736" s="309" t="s">
        <v>5447</v>
      </c>
      <c r="BO736" s="309" t="s">
        <v>5526</v>
      </c>
      <c r="BP736" s="309" t="s">
        <v>5527</v>
      </c>
      <c r="BQ736" s="309" t="s">
        <v>5528</v>
      </c>
      <c r="BR736" s="309" t="s">
        <v>5529</v>
      </c>
      <c r="BS736" s="309" t="s">
        <v>4275</v>
      </c>
      <c r="BT736" s="309" t="s">
        <v>4068</v>
      </c>
      <c r="BU736" s="309"/>
      <c r="BV736" s="309" t="s">
        <v>3677</v>
      </c>
      <c r="BW736" s="309" t="s">
        <v>3678</v>
      </c>
      <c r="BX736" s="309" t="s">
        <v>3679</v>
      </c>
      <c r="BY736" s="309" t="s">
        <v>3680</v>
      </c>
      <c r="BZ736" s="324" t="str">
        <f t="shared" si="57"/>
        <v>DISCONTINUED - MR313, 20x9.5, +12mm Offset, 6x135, 87mm Centerbore, Matte Black</v>
      </c>
      <c r="CA736" s="324" t="s">
        <v>3878</v>
      </c>
      <c r="CB736" s="324" t="s">
        <v>3879</v>
      </c>
      <c r="CC736" s="313" t="str">
        <f t="shared" si="54"/>
        <v>STREET (3XX)</v>
      </c>
    </row>
    <row r="737" spans="1:81" s="301" customFormat="1" ht="15.75" customHeight="1">
      <c r="A737" s="22">
        <f t="shared" si="53"/>
        <v>734</v>
      </c>
      <c r="B737" s="99" t="s">
        <v>84</v>
      </c>
      <c r="C737" s="29" t="s">
        <v>1089</v>
      </c>
      <c r="D737" s="303" t="s">
        <v>5732</v>
      </c>
      <c r="E737" s="304" t="s">
        <v>5830</v>
      </c>
      <c r="F737" s="304"/>
      <c r="G737" s="304"/>
      <c r="H737" s="363" t="s">
        <v>3407</v>
      </c>
      <c r="I737" s="336">
        <v>43677</v>
      </c>
      <c r="J737" s="302">
        <v>44564</v>
      </c>
      <c r="K737" s="293" t="s">
        <v>1274</v>
      </c>
      <c r="L737" s="305">
        <v>209.9</v>
      </c>
      <c r="M737" s="295"/>
      <c r="N737" s="295"/>
      <c r="O737" s="303">
        <v>15</v>
      </c>
      <c r="P737" s="8">
        <v>7</v>
      </c>
      <c r="Q737" s="29" t="s">
        <v>1746</v>
      </c>
      <c r="R737" s="303">
        <v>4</v>
      </c>
      <c r="S737" s="303">
        <v>156</v>
      </c>
      <c r="T737" s="306">
        <v>13</v>
      </c>
      <c r="U737" s="331">
        <v>4.5</v>
      </c>
      <c r="V737" s="303" t="s">
        <v>189</v>
      </c>
      <c r="W737" s="311">
        <v>132</v>
      </c>
      <c r="X737" s="307">
        <v>14.75</v>
      </c>
      <c r="Y737" s="306">
        <v>1600</v>
      </c>
      <c r="Z737" s="306" t="s">
        <v>2294</v>
      </c>
      <c r="AA737" s="306" t="s">
        <v>2987</v>
      </c>
      <c r="AB737" s="296" t="s">
        <v>5368</v>
      </c>
      <c r="AC737" s="308" t="s">
        <v>4104</v>
      </c>
      <c r="AD737" s="298">
        <f>IFERROR(VLOOKUP(AC737,ACCESSORIES!F:J,5,FALSE),"N/A")</f>
        <v>22</v>
      </c>
      <c r="AE737" s="308" t="s">
        <v>85</v>
      </c>
      <c r="AF737" s="309" t="s">
        <v>85</v>
      </c>
      <c r="AG737" s="308" t="s">
        <v>85</v>
      </c>
      <c r="AH737" s="308" t="s">
        <v>85</v>
      </c>
      <c r="AI737" s="299" t="str">
        <f>IFERROR(VLOOKUP(AH737,ACCESSORIES!F:J,5,FALSE),"N/A")</f>
        <v>N/A</v>
      </c>
      <c r="AJ737" s="309" t="s">
        <v>266</v>
      </c>
      <c r="AK737" s="309" t="s">
        <v>85</v>
      </c>
      <c r="AL737" s="40" t="str">
        <f>IFERROR(VLOOKUP(AK737,ACCESSORIES!F:J,5,FALSE),"N/A")</f>
        <v>N/A</v>
      </c>
      <c r="AM737" s="309" t="s">
        <v>85</v>
      </c>
      <c r="AN737" s="309">
        <v>14.1</v>
      </c>
      <c r="AO737" s="309">
        <v>180</v>
      </c>
      <c r="AP737" s="309">
        <v>3</v>
      </c>
      <c r="AQ737" s="309">
        <v>8</v>
      </c>
      <c r="AR737" s="309"/>
      <c r="AS737" s="309">
        <v>9</v>
      </c>
      <c r="AT737" s="309"/>
      <c r="AU737" s="309">
        <v>167</v>
      </c>
      <c r="AV737" s="309">
        <v>115</v>
      </c>
      <c r="AW737" s="309">
        <v>37.799999999999997</v>
      </c>
      <c r="AX737" s="81"/>
      <c r="AY737" s="309">
        <v>65</v>
      </c>
      <c r="AZ737" s="310" t="s">
        <v>85</v>
      </c>
      <c r="BA737" s="98" t="str">
        <f>IFERROR(VLOOKUP(AZ737,ACCESSORIES!F:J,5,FALSE),"N/A")</f>
        <v>N/A</v>
      </c>
      <c r="BB737" s="99" t="s">
        <v>85</v>
      </c>
      <c r="BC737" s="98" t="str">
        <f>IFERROR(VLOOKUP(BB737,ACCESSORIES!F:J,5,FALSE),"N/A")</f>
        <v>N/A</v>
      </c>
      <c r="BD737" s="310">
        <v>19.03</v>
      </c>
      <c r="BE737" s="309">
        <v>17.7</v>
      </c>
      <c r="BF737" s="309">
        <v>17.7</v>
      </c>
      <c r="BG737" s="309">
        <v>9.6</v>
      </c>
      <c r="BH737" s="379">
        <f t="shared" si="55"/>
        <v>4.9285471493375997E-2</v>
      </c>
      <c r="BI737" s="303">
        <v>48</v>
      </c>
      <c r="BJ737" s="309" t="s">
        <v>3532</v>
      </c>
      <c r="BK737" s="80" t="s">
        <v>4050</v>
      </c>
      <c r="BL737" s="309" t="s">
        <v>4964</v>
      </c>
      <c r="BM737" s="309" t="s">
        <v>4066</v>
      </c>
      <c r="BN737" s="309" t="s">
        <v>5470</v>
      </c>
      <c r="BO737" s="309" t="s">
        <v>2872</v>
      </c>
      <c r="BP737" s="309" t="s">
        <v>4298</v>
      </c>
      <c r="BQ737" s="309" t="s">
        <v>5446</v>
      </c>
      <c r="BR737" s="309"/>
      <c r="BS737" s="309"/>
      <c r="BT737" s="309"/>
      <c r="BU737" s="309"/>
      <c r="BV737" s="309" t="s">
        <v>4019</v>
      </c>
      <c r="BW737" s="309" t="s">
        <v>4231</v>
      </c>
      <c r="BX737" s="309" t="s">
        <v>4018</v>
      </c>
      <c r="BY737" s="309" t="s">
        <v>4232</v>
      </c>
      <c r="BZ737" s="324" t="str">
        <f t="shared" si="57"/>
        <v>DISCONTINUED - MR410 Bead Grip, 15x7, 4+3/+13mm Offset, 4x156, 132mm Centerbore, Matte Black</v>
      </c>
      <c r="CA737" s="324" t="s">
        <v>3878</v>
      </c>
      <c r="CB737" s="324" t="s">
        <v>3879</v>
      </c>
      <c r="CC737" s="313" t="str">
        <f t="shared" si="54"/>
        <v>UTV (4XX)</v>
      </c>
    </row>
    <row r="738" spans="1:81" s="301" customFormat="1" ht="15.75" customHeight="1">
      <c r="A738" s="22">
        <f t="shared" si="53"/>
        <v>735</v>
      </c>
      <c r="B738" s="99" t="s">
        <v>3051</v>
      </c>
      <c r="C738" s="29" t="s">
        <v>3035</v>
      </c>
      <c r="D738" s="303" t="s">
        <v>3039</v>
      </c>
      <c r="E738" s="304" t="s">
        <v>5831</v>
      </c>
      <c r="F738" s="304"/>
      <c r="G738" s="304"/>
      <c r="H738" s="363" t="s">
        <v>3142</v>
      </c>
      <c r="I738" s="336">
        <v>43542</v>
      </c>
      <c r="J738" s="302">
        <v>44564</v>
      </c>
      <c r="K738" s="293" t="s">
        <v>1274</v>
      </c>
      <c r="L738" s="305">
        <v>160.22</v>
      </c>
      <c r="M738" s="295"/>
      <c r="N738" s="295"/>
      <c r="O738" s="303">
        <v>14</v>
      </c>
      <c r="P738" s="8">
        <v>10</v>
      </c>
      <c r="Q738" s="29" t="s">
        <v>1745</v>
      </c>
      <c r="R738" s="303">
        <v>4</v>
      </c>
      <c r="S738" s="303">
        <v>136</v>
      </c>
      <c r="T738" s="306">
        <v>0</v>
      </c>
      <c r="U738" s="331">
        <v>5.4</v>
      </c>
      <c r="V738" s="303" t="s">
        <v>201</v>
      </c>
      <c r="W738" s="311">
        <v>110</v>
      </c>
      <c r="X738" s="307">
        <v>15.25</v>
      </c>
      <c r="Y738" s="306">
        <v>1000</v>
      </c>
      <c r="Z738" s="306" t="s">
        <v>4462</v>
      </c>
      <c r="AA738" s="306" t="s">
        <v>2988</v>
      </c>
      <c r="AB738" s="296" t="s">
        <v>4978</v>
      </c>
      <c r="AC738" s="308" t="s">
        <v>3045</v>
      </c>
      <c r="AD738" s="298">
        <f>IFERROR(VLOOKUP(AC738,ACCESSORIES!F:J,5,FALSE),"N/A")</f>
        <v>14.454000000000002</v>
      </c>
      <c r="AE738" s="308" t="s">
        <v>85</v>
      </c>
      <c r="AF738" s="309" t="s">
        <v>3047</v>
      </c>
      <c r="AG738" s="308" t="s">
        <v>85</v>
      </c>
      <c r="AH738" s="308" t="s">
        <v>85</v>
      </c>
      <c r="AI738" s="299" t="str">
        <f>IFERROR(VLOOKUP(AH738,ACCESSORIES!F:J,5,FALSE),"N/A")</f>
        <v>N/A</v>
      </c>
      <c r="AJ738" s="309" t="s">
        <v>266</v>
      </c>
      <c r="AK738" s="309" t="s">
        <v>85</v>
      </c>
      <c r="AL738" s="40" t="str">
        <f>IFERROR(VLOOKUP(AK738,ACCESSORIES!F:J,5,FALSE),"N/A")</f>
        <v>N/A</v>
      </c>
      <c r="AM738" s="309" t="s">
        <v>85</v>
      </c>
      <c r="AN738" s="309">
        <v>13</v>
      </c>
      <c r="AO738" s="309">
        <v>180</v>
      </c>
      <c r="AP738" s="309">
        <v>18</v>
      </c>
      <c r="AQ738" s="309">
        <v>22</v>
      </c>
      <c r="AR738" s="309"/>
      <c r="AS738" s="309" t="s">
        <v>3123</v>
      </c>
      <c r="AT738" s="309"/>
      <c r="AU738" s="309">
        <v>162</v>
      </c>
      <c r="AV738" s="309">
        <v>80</v>
      </c>
      <c r="AW738" s="309">
        <v>46</v>
      </c>
      <c r="AX738" s="81"/>
      <c r="AY738" s="309">
        <v>75</v>
      </c>
      <c r="AZ738" s="310" t="s">
        <v>85</v>
      </c>
      <c r="BA738" s="98" t="str">
        <f>IFERROR(VLOOKUP(AZ738,ACCESSORIES!F:J,5,FALSE),"N/A")</f>
        <v>N/A</v>
      </c>
      <c r="BB738" s="99" t="s">
        <v>85</v>
      </c>
      <c r="BC738" s="98" t="str">
        <f>IFERROR(VLOOKUP(BB738,ACCESSORIES!F:J,5,FALSE),"N/A")</f>
        <v>N/A</v>
      </c>
      <c r="BD738" s="310">
        <v>17.100000000000001</v>
      </c>
      <c r="BE738" s="309">
        <v>15</v>
      </c>
      <c r="BF738" s="309">
        <v>15</v>
      </c>
      <c r="BG738" s="309">
        <v>11</v>
      </c>
      <c r="BH738" s="379">
        <f t="shared" si="55"/>
        <v>4.0557983399999997E-2</v>
      </c>
      <c r="BI738" s="303">
        <v>57</v>
      </c>
      <c r="BJ738" s="309" t="s">
        <v>3532</v>
      </c>
      <c r="BK738" s="80" t="s">
        <v>4050</v>
      </c>
      <c r="BL738" s="309" t="s">
        <v>3109</v>
      </c>
      <c r="BM738" s="309" t="s">
        <v>4061</v>
      </c>
      <c r="BN738" s="309" t="s">
        <v>4057</v>
      </c>
      <c r="BO738" s="309" t="s">
        <v>4058</v>
      </c>
      <c r="BP738" s="309" t="s">
        <v>4062</v>
      </c>
      <c r="BQ738" s="309"/>
      <c r="BR738" s="309"/>
      <c r="BS738" s="309"/>
      <c r="BT738" s="309"/>
      <c r="BU738" s="309"/>
      <c r="BV738" s="309" t="s">
        <v>3986</v>
      </c>
      <c r="BW738" s="309" t="s">
        <v>3985</v>
      </c>
      <c r="BX738" s="309" t="s">
        <v>3988</v>
      </c>
      <c r="BY738" s="309" t="s">
        <v>3987</v>
      </c>
      <c r="BZ738" s="324" t="str">
        <f t="shared" si="57"/>
        <v>DISCONTINUED - GZ804 Casino, 14x10, 5+5/0mm Offset, 4x136, 110mm Centerbore, Bronze</v>
      </c>
      <c r="CA738" s="324" t="s">
        <v>3878</v>
      </c>
      <c r="CB738" s="324" t="s">
        <v>3879</v>
      </c>
      <c r="CC738" s="313" t="str">
        <f t="shared" si="54"/>
        <v>GMZ (8XX)</v>
      </c>
    </row>
    <row r="739" spans="1:81" s="301" customFormat="1" ht="15.75" customHeight="1">
      <c r="A739" s="22">
        <f t="shared" si="53"/>
        <v>736</v>
      </c>
      <c r="B739" s="99" t="s">
        <v>84</v>
      </c>
      <c r="C739" s="29" t="s">
        <v>1072</v>
      </c>
      <c r="D739" s="303" t="s">
        <v>1116</v>
      </c>
      <c r="E739" s="304" t="s">
        <v>5839</v>
      </c>
      <c r="F739" s="304"/>
      <c r="G739" s="304"/>
      <c r="H739" s="363" t="s">
        <v>397</v>
      </c>
      <c r="I739" s="336">
        <v>40909</v>
      </c>
      <c r="J739" s="302">
        <v>44596</v>
      </c>
      <c r="K739" s="293" t="s">
        <v>1274</v>
      </c>
      <c r="L739" s="305">
        <v>293.8</v>
      </c>
      <c r="M739" s="295"/>
      <c r="N739" s="295"/>
      <c r="O739" s="303">
        <v>17</v>
      </c>
      <c r="P739" s="8">
        <v>8.5</v>
      </c>
      <c r="Q739" s="29" t="s">
        <v>1760</v>
      </c>
      <c r="R739" s="303">
        <v>6</v>
      </c>
      <c r="S739" s="303">
        <v>135</v>
      </c>
      <c r="T739" s="306">
        <v>0</v>
      </c>
      <c r="U739" s="331">
        <v>4.75</v>
      </c>
      <c r="V739" s="303" t="s">
        <v>85</v>
      </c>
      <c r="W739" s="311">
        <v>94</v>
      </c>
      <c r="X739" s="307">
        <v>29.1</v>
      </c>
      <c r="Y739" s="306">
        <v>2500</v>
      </c>
      <c r="Z739" s="306" t="s">
        <v>5457</v>
      </c>
      <c r="AA739" s="306" t="s">
        <v>2987</v>
      </c>
      <c r="AB739" s="296" t="s">
        <v>4761</v>
      </c>
      <c r="AC739" s="308" t="s">
        <v>1593</v>
      </c>
      <c r="AD739" s="298">
        <f>IFERROR(VLOOKUP(AC739,ACCESSORIES!F:J,5,FALSE),"N/A")</f>
        <v>33</v>
      </c>
      <c r="AE739" s="308" t="s">
        <v>85</v>
      </c>
      <c r="AF739" s="309" t="s">
        <v>85</v>
      </c>
      <c r="AG739" s="308" t="s">
        <v>3000</v>
      </c>
      <c r="AH739" s="308" t="s">
        <v>1938</v>
      </c>
      <c r="AI739" s="299">
        <f>IFERROR(VLOOKUP(AH739,ACCESSORIES!F:J,5,FALSE),"N/A")</f>
        <v>1.1000000000000001</v>
      </c>
      <c r="AJ739" s="309" t="s">
        <v>266</v>
      </c>
      <c r="AK739" s="309" t="s">
        <v>85</v>
      </c>
      <c r="AL739" s="40" t="str">
        <f>IFERROR(VLOOKUP(AK739,ACCESSORIES!F:J,5,FALSE),"N/A")</f>
        <v>N/A</v>
      </c>
      <c r="AM739" s="309" t="s">
        <v>85</v>
      </c>
      <c r="AN739" s="309">
        <v>16.2</v>
      </c>
      <c r="AO739" s="309">
        <v>170</v>
      </c>
      <c r="AP739" s="309">
        <v>3</v>
      </c>
      <c r="AQ739" s="309">
        <v>19</v>
      </c>
      <c r="AR739" s="309">
        <v>29</v>
      </c>
      <c r="AS739" s="309">
        <v>27</v>
      </c>
      <c r="AT739" s="309">
        <v>207</v>
      </c>
      <c r="AU739" s="309">
        <v>203</v>
      </c>
      <c r="AV739" s="309">
        <v>90</v>
      </c>
      <c r="AW739" s="309">
        <v>52.7</v>
      </c>
      <c r="AX739" s="81"/>
      <c r="AY739" s="309">
        <v>78</v>
      </c>
      <c r="AZ739" s="310" t="s">
        <v>85</v>
      </c>
      <c r="BA739" s="98" t="str">
        <f>IFERROR(VLOOKUP(AZ739,ACCESSORIES!F:J,5,FALSE),"N/A")</f>
        <v>N/A</v>
      </c>
      <c r="BB739" s="99" t="s">
        <v>85</v>
      </c>
      <c r="BC739" s="98" t="str">
        <f>IFERROR(VLOOKUP(BB739,ACCESSORIES!F:J,5,FALSE),"N/A")</f>
        <v>N/A</v>
      </c>
      <c r="BD739" s="310">
        <v>33.51</v>
      </c>
      <c r="BE739" s="309">
        <v>19.7</v>
      </c>
      <c r="BF739" s="309">
        <v>19.7</v>
      </c>
      <c r="BG739" s="309">
        <v>11</v>
      </c>
      <c r="BH739" s="379">
        <f t="shared" si="55"/>
        <v>6.995621234535998E-2</v>
      </c>
      <c r="BI739" s="303">
        <v>36</v>
      </c>
      <c r="BJ739" s="309" t="s">
        <v>3532</v>
      </c>
      <c r="BK739" s="80" t="s">
        <v>4050</v>
      </c>
      <c r="BL739" s="309" t="s">
        <v>4066</v>
      </c>
      <c r="BM739" s="309" t="s">
        <v>5448</v>
      </c>
      <c r="BN739" s="309" t="s">
        <v>5506</v>
      </c>
      <c r="BO739" s="309" t="s">
        <v>5507</v>
      </c>
      <c r="BP739" s="309" t="s">
        <v>5477</v>
      </c>
      <c r="BQ739" s="309" t="s">
        <v>5504</v>
      </c>
      <c r="BR739" s="309" t="s">
        <v>4068</v>
      </c>
      <c r="BS739" s="309"/>
      <c r="BT739" s="309"/>
      <c r="BU739" s="309"/>
      <c r="BV739" s="309" t="s">
        <v>3561</v>
      </c>
      <c r="BW739" s="309" t="s">
        <v>3562</v>
      </c>
      <c r="BX739" s="309" t="s">
        <v>3563</v>
      </c>
      <c r="BY739" s="309" t="s">
        <v>3564</v>
      </c>
      <c r="BZ739" s="324" t="str">
        <f t="shared" si="57"/>
        <v>DISCONTINUED - MR304 Double Standard, 17x8.5, 0mm Offset, 6x135, 94mm Centerbore, Matte Black - Machined Lip</v>
      </c>
      <c r="CA739" s="324" t="s">
        <v>3878</v>
      </c>
      <c r="CB739" s="324" t="s">
        <v>3879</v>
      </c>
      <c r="CC739" s="313" t="str">
        <f t="shared" si="54"/>
        <v>STREET (3XX)</v>
      </c>
    </row>
    <row r="740" spans="1:81" s="301" customFormat="1" ht="15.75" customHeight="1">
      <c r="A740" s="22">
        <f t="shared" si="53"/>
        <v>737</v>
      </c>
      <c r="B740" s="99" t="s">
        <v>84</v>
      </c>
      <c r="C740" s="29" t="s">
        <v>1072</v>
      </c>
      <c r="D740" s="303" t="s">
        <v>1116</v>
      </c>
      <c r="E740" s="304" t="s">
        <v>5840</v>
      </c>
      <c r="F740" s="304"/>
      <c r="G740" s="304"/>
      <c r="H740" s="363" t="s">
        <v>409</v>
      </c>
      <c r="I740" s="336">
        <v>40909</v>
      </c>
      <c r="J740" s="302">
        <v>44596</v>
      </c>
      <c r="K740" s="293" t="s">
        <v>1274</v>
      </c>
      <c r="L740" s="305">
        <v>293.8</v>
      </c>
      <c r="M740" s="295"/>
      <c r="N740" s="295"/>
      <c r="O740" s="303">
        <v>17</v>
      </c>
      <c r="P740" s="8">
        <v>8.5</v>
      </c>
      <c r="Q740" s="29" t="s">
        <v>1123</v>
      </c>
      <c r="R740" s="303">
        <v>6</v>
      </c>
      <c r="S740" s="303">
        <v>5.5</v>
      </c>
      <c r="T740" s="306">
        <v>0</v>
      </c>
      <c r="U740" s="331">
        <v>4.75</v>
      </c>
      <c r="V740" s="303" t="s">
        <v>85</v>
      </c>
      <c r="W740" s="311">
        <v>108</v>
      </c>
      <c r="X740" s="307">
        <v>29.28</v>
      </c>
      <c r="Y740" s="306">
        <v>2500</v>
      </c>
      <c r="Z740" s="306" t="s">
        <v>5457</v>
      </c>
      <c r="AA740" s="306" t="s">
        <v>2987</v>
      </c>
      <c r="AB740" s="296" t="s">
        <v>4485</v>
      </c>
      <c r="AC740" s="308" t="s">
        <v>1597</v>
      </c>
      <c r="AD740" s="298">
        <f>IFERROR(VLOOKUP(AC740,ACCESSORIES!F:J,5,FALSE),"N/A")</f>
        <v>33</v>
      </c>
      <c r="AE740" s="308" t="s">
        <v>85</v>
      </c>
      <c r="AF740" s="309" t="s">
        <v>85</v>
      </c>
      <c r="AG740" s="308" t="s">
        <v>3001</v>
      </c>
      <c r="AH740" s="308" t="s">
        <v>1938</v>
      </c>
      <c r="AI740" s="299">
        <f>IFERROR(VLOOKUP(AH740,ACCESSORIES!F:J,5,FALSE),"N/A")</f>
        <v>1.1000000000000001</v>
      </c>
      <c r="AJ740" s="309" t="s">
        <v>266</v>
      </c>
      <c r="AK740" s="309" t="s">
        <v>85</v>
      </c>
      <c r="AL740" s="40" t="str">
        <f>IFERROR(VLOOKUP(AK740,ACCESSORIES!F:J,5,FALSE),"N/A")</f>
        <v>N/A</v>
      </c>
      <c r="AM740" s="309" t="s">
        <v>85</v>
      </c>
      <c r="AN740" s="309">
        <v>16.2</v>
      </c>
      <c r="AO740" s="309">
        <v>170</v>
      </c>
      <c r="AP740" s="309">
        <v>3</v>
      </c>
      <c r="AQ740" s="309">
        <v>19</v>
      </c>
      <c r="AR740" s="309">
        <v>29</v>
      </c>
      <c r="AS740" s="309">
        <v>27</v>
      </c>
      <c r="AT740" s="309">
        <v>207</v>
      </c>
      <c r="AU740" s="309">
        <v>203</v>
      </c>
      <c r="AV740" s="309">
        <v>106.5</v>
      </c>
      <c r="AW740" s="309">
        <v>38</v>
      </c>
      <c r="AX740" s="81"/>
      <c r="AY740" s="309">
        <v>78</v>
      </c>
      <c r="AZ740" s="310" t="s">
        <v>85</v>
      </c>
      <c r="BA740" s="98" t="str">
        <f>IFERROR(VLOOKUP(AZ740,ACCESSORIES!F:J,5,FALSE),"N/A")</f>
        <v>N/A</v>
      </c>
      <c r="BB740" s="99" t="s">
        <v>85</v>
      </c>
      <c r="BC740" s="98" t="str">
        <f>IFERROR(VLOOKUP(BB740,ACCESSORIES!F:J,5,FALSE),"N/A")</f>
        <v>N/A</v>
      </c>
      <c r="BD740" s="310">
        <v>33.729999999999997</v>
      </c>
      <c r="BE740" s="309">
        <v>19.7</v>
      </c>
      <c r="BF740" s="309">
        <v>19.7</v>
      </c>
      <c r="BG740" s="309">
        <v>11</v>
      </c>
      <c r="BH740" s="379">
        <f t="shared" si="55"/>
        <v>6.995621234535998E-2</v>
      </c>
      <c r="BI740" s="303">
        <v>36</v>
      </c>
      <c r="BJ740" s="309" t="s">
        <v>3532</v>
      </c>
      <c r="BK740" s="80" t="s">
        <v>4050</v>
      </c>
      <c r="BL740" s="309" t="s">
        <v>4066</v>
      </c>
      <c r="BM740" s="309" t="s">
        <v>5448</v>
      </c>
      <c r="BN740" s="309" t="s">
        <v>5506</v>
      </c>
      <c r="BO740" s="309" t="s">
        <v>5507</v>
      </c>
      <c r="BP740" s="309" t="s">
        <v>5477</v>
      </c>
      <c r="BQ740" s="309" t="s">
        <v>5504</v>
      </c>
      <c r="BR740" s="309" t="s">
        <v>4068</v>
      </c>
      <c r="BS740" s="309"/>
      <c r="BT740" s="309"/>
      <c r="BU740" s="309"/>
      <c r="BV740" s="309" t="s">
        <v>3561</v>
      </c>
      <c r="BW740" s="309" t="s">
        <v>3562</v>
      </c>
      <c r="BX740" s="309" t="s">
        <v>3563</v>
      </c>
      <c r="BY740" s="309" t="s">
        <v>3564</v>
      </c>
      <c r="BZ740" s="324" t="str">
        <f t="shared" si="57"/>
        <v>DISCONTINUED - MR304 Double Standard, 17x8.5, 0mm Offset, 6x5.5, 108mm Centerbore, Matte Black - Machined Lip</v>
      </c>
      <c r="CA740" s="324" t="s">
        <v>3878</v>
      </c>
      <c r="CB740" s="324" t="s">
        <v>3879</v>
      </c>
      <c r="CC740" s="313" t="str">
        <f t="shared" si="54"/>
        <v>STREET (3XX)</v>
      </c>
    </row>
    <row r="741" spans="1:81" s="301" customFormat="1" ht="15.75" customHeight="1">
      <c r="A741" s="22">
        <f t="shared" si="53"/>
        <v>738</v>
      </c>
      <c r="B741" s="99" t="s">
        <v>84</v>
      </c>
      <c r="C741" s="29" t="s">
        <v>1282</v>
      </c>
      <c r="D741" s="303" t="s">
        <v>5796</v>
      </c>
      <c r="E741" s="304" t="s">
        <v>5841</v>
      </c>
      <c r="F741" s="304" t="s">
        <v>2224</v>
      </c>
      <c r="G741" s="304"/>
      <c r="H741" s="363" t="s">
        <v>3456</v>
      </c>
      <c r="I741" s="336">
        <v>43696</v>
      </c>
      <c r="J741" s="302">
        <v>44596</v>
      </c>
      <c r="K741" s="293" t="s">
        <v>1274</v>
      </c>
      <c r="L741" s="305">
        <v>344.83</v>
      </c>
      <c r="M741" s="295"/>
      <c r="N741" s="295"/>
      <c r="O741" s="303">
        <v>17</v>
      </c>
      <c r="P741" s="8">
        <v>9</v>
      </c>
      <c r="Q741" s="29" t="s">
        <v>1763</v>
      </c>
      <c r="R741" s="303">
        <v>8</v>
      </c>
      <c r="S741" s="303">
        <v>170</v>
      </c>
      <c r="T741" s="306">
        <v>-12</v>
      </c>
      <c r="U741" s="331">
        <v>4.5999999999999996</v>
      </c>
      <c r="V741" s="303" t="s">
        <v>85</v>
      </c>
      <c r="W741" s="311">
        <v>130.81</v>
      </c>
      <c r="X741" s="307">
        <v>32.04</v>
      </c>
      <c r="Y741" s="306">
        <v>3640</v>
      </c>
      <c r="Z741" s="306" t="s">
        <v>2297</v>
      </c>
      <c r="AA741" s="306" t="s">
        <v>2988</v>
      </c>
      <c r="AB741" s="296" t="s">
        <v>5842</v>
      </c>
      <c r="AC741" s="308" t="s">
        <v>4105</v>
      </c>
      <c r="AD741" s="298">
        <f>IFERROR(VLOOKUP(AC741,ACCESSORIES!F:J,5,FALSE),"N/A")</f>
        <v>33</v>
      </c>
      <c r="AE741" s="308" t="s">
        <v>85</v>
      </c>
      <c r="AF741" s="309" t="s">
        <v>85</v>
      </c>
      <c r="AG741" s="308" t="s">
        <v>3005</v>
      </c>
      <c r="AH741" s="308" t="s">
        <v>85</v>
      </c>
      <c r="AI741" s="299" t="str">
        <f>IFERROR(VLOOKUP(AH741,ACCESSORIES!F:J,5,FALSE),"N/A")</f>
        <v>N/A</v>
      </c>
      <c r="AJ741" s="309" t="s">
        <v>265</v>
      </c>
      <c r="AK741" s="309" t="s">
        <v>85</v>
      </c>
      <c r="AL741" s="40" t="str">
        <f>IFERROR(VLOOKUP(AK741,ACCESSORIES!F:J,5,FALSE),"N/A")</f>
        <v>N/A</v>
      </c>
      <c r="AM741" s="309" t="s">
        <v>85</v>
      </c>
      <c r="AN741" s="309">
        <v>16.100000000000001</v>
      </c>
      <c r="AO741" s="309">
        <v>200</v>
      </c>
      <c r="AP741" s="309">
        <v>3</v>
      </c>
      <c r="AQ741" s="309">
        <v>3</v>
      </c>
      <c r="AR741" s="309"/>
      <c r="AS741" s="309">
        <v>61</v>
      </c>
      <c r="AT741" s="309"/>
      <c r="AU741" s="309">
        <v>205</v>
      </c>
      <c r="AV741" s="309">
        <v>128</v>
      </c>
      <c r="AW741" s="309">
        <v>103.9</v>
      </c>
      <c r="AX741" s="81"/>
      <c r="AY741" s="309">
        <v>50</v>
      </c>
      <c r="AZ741" s="310" t="s">
        <v>85</v>
      </c>
      <c r="BA741" s="98" t="str">
        <f>IFERROR(VLOOKUP(AZ741,ACCESSORIES!F:J,5,FALSE),"N/A")</f>
        <v>N/A</v>
      </c>
      <c r="BB741" s="99" t="s">
        <v>85</v>
      </c>
      <c r="BC741" s="98" t="str">
        <f>IFERROR(VLOOKUP(BB741,ACCESSORIES!F:J,5,FALSE),"N/A")</f>
        <v>N/A</v>
      </c>
      <c r="BD741" s="310">
        <v>36.6</v>
      </c>
      <c r="BE741" s="309">
        <v>19.7</v>
      </c>
      <c r="BF741" s="309">
        <v>19.7</v>
      </c>
      <c r="BG741" s="309">
        <v>11.5</v>
      </c>
      <c r="BH741" s="379">
        <f t="shared" si="55"/>
        <v>7.3136040179239969E-2</v>
      </c>
      <c r="BI741" s="303">
        <v>36</v>
      </c>
      <c r="BJ741" s="309" t="s">
        <v>3532</v>
      </c>
      <c r="BK741" s="80" t="s">
        <v>4050</v>
      </c>
      <c r="BL741" s="309" t="s">
        <v>4964</v>
      </c>
      <c r="BM741" s="309" t="s">
        <v>4066</v>
      </c>
      <c r="BN741" s="309" t="s">
        <v>5444</v>
      </c>
      <c r="BO741" s="309" t="s">
        <v>2872</v>
      </c>
      <c r="BP741" s="309" t="s">
        <v>5445</v>
      </c>
      <c r="BQ741" s="309" t="s">
        <v>5446</v>
      </c>
      <c r="BR741" s="309" t="s">
        <v>5432</v>
      </c>
      <c r="BS741" s="309" t="s">
        <v>4275</v>
      </c>
      <c r="BT741" s="309" t="s">
        <v>4068</v>
      </c>
      <c r="BU741" s="309"/>
      <c r="BV741" s="309" t="s">
        <v>4184</v>
      </c>
      <c r="BW741" s="309" t="s">
        <v>4183</v>
      </c>
      <c r="BX741" s="309" t="s">
        <v>4182</v>
      </c>
      <c r="BY741" s="309" t="s">
        <v>4181</v>
      </c>
      <c r="BZ741" s="324" t="str">
        <f t="shared" si="57"/>
        <v>DISCONTINUED - MR701 Bead Grip, 17x9, -12mm Offset, 8x170, 130.81mm Centerbore, Method Bronze</v>
      </c>
      <c r="CA741" s="324" t="s">
        <v>3878</v>
      </c>
      <c r="CB741" s="324" t="s">
        <v>3879</v>
      </c>
      <c r="CC741" s="313" t="str">
        <f t="shared" si="54"/>
        <v>TRAIL (7XX)</v>
      </c>
    </row>
    <row r="742" spans="1:81" s="301" customFormat="1" ht="15.75" customHeight="1">
      <c r="A742" s="22">
        <f t="shared" si="53"/>
        <v>739</v>
      </c>
      <c r="B742" s="99" t="s">
        <v>84</v>
      </c>
      <c r="C742" s="29" t="s">
        <v>1072</v>
      </c>
      <c r="D742" s="303" t="s">
        <v>2103</v>
      </c>
      <c r="E742" s="304" t="s">
        <v>5871</v>
      </c>
      <c r="F742" s="304"/>
      <c r="G742" s="304"/>
      <c r="H742" s="363" t="s">
        <v>2699</v>
      </c>
      <c r="I742" s="336">
        <v>43340</v>
      </c>
      <c r="J742" s="302">
        <v>44596</v>
      </c>
      <c r="K742" s="293" t="s">
        <v>1274</v>
      </c>
      <c r="L742" s="305">
        <v>414.03</v>
      </c>
      <c r="M742" s="295"/>
      <c r="N742" s="295"/>
      <c r="O742" s="303">
        <v>17</v>
      </c>
      <c r="P742" s="8">
        <v>8.5</v>
      </c>
      <c r="Q742" s="29" t="s">
        <v>1755</v>
      </c>
      <c r="R742" s="303">
        <v>5</v>
      </c>
      <c r="S742" s="303">
        <v>5</v>
      </c>
      <c r="T742" s="306">
        <v>0</v>
      </c>
      <c r="U742" s="331">
        <v>4.75</v>
      </c>
      <c r="V742" s="303" t="s">
        <v>85</v>
      </c>
      <c r="W742" s="311">
        <v>71.5</v>
      </c>
      <c r="X742" s="307">
        <v>24.7</v>
      </c>
      <c r="Y742" s="306">
        <v>2650</v>
      </c>
      <c r="Z742" s="306" t="s">
        <v>2646</v>
      </c>
      <c r="AA742" s="306" t="s">
        <v>2992</v>
      </c>
      <c r="AB742" s="296" t="s">
        <v>5188</v>
      </c>
      <c r="AC742" s="308" t="s">
        <v>4815</v>
      </c>
      <c r="AD742" s="298">
        <f>IFERROR(VLOOKUP(AC742,ACCESSORIES!F:J,5,FALSE),"N/A")</f>
        <v>22</v>
      </c>
      <c r="AE742" s="308" t="s">
        <v>85</v>
      </c>
      <c r="AF742" s="309" t="s">
        <v>85</v>
      </c>
      <c r="AG742" s="308" t="s">
        <v>85</v>
      </c>
      <c r="AH742" s="308" t="s">
        <v>85</v>
      </c>
      <c r="AI742" s="299" t="str">
        <f>IFERROR(VLOOKUP(AH742,ACCESSORIES!F:J,5,FALSE),"N/A")</f>
        <v>N/A</v>
      </c>
      <c r="AJ742" s="309" t="s">
        <v>266</v>
      </c>
      <c r="AK742" s="309" t="s">
        <v>85</v>
      </c>
      <c r="AL742" s="40" t="str">
        <f>IFERROR(VLOOKUP(AK742,ACCESSORIES!F:J,5,FALSE),"N/A")</f>
        <v>N/A</v>
      </c>
      <c r="AM742" s="309" t="s">
        <v>85</v>
      </c>
      <c r="AN742" s="309">
        <v>16</v>
      </c>
      <c r="AO742" s="309">
        <v>165</v>
      </c>
      <c r="AP742" s="309">
        <v>15</v>
      </c>
      <c r="AQ742" s="309">
        <v>35</v>
      </c>
      <c r="AR742" s="309">
        <v>63</v>
      </c>
      <c r="AS742" s="309">
        <v>71</v>
      </c>
      <c r="AT742" s="309">
        <v>211</v>
      </c>
      <c r="AU742" s="309">
        <v>209</v>
      </c>
      <c r="AV742" s="309">
        <v>71.5</v>
      </c>
      <c r="AW742" s="309">
        <v>60</v>
      </c>
      <c r="AX742" s="81"/>
      <c r="AY742" s="309">
        <v>34</v>
      </c>
      <c r="AZ742" s="310" t="s">
        <v>85</v>
      </c>
      <c r="BA742" s="98" t="str">
        <f>IFERROR(VLOOKUP(AZ742,ACCESSORIES!F:J,5,FALSE),"N/A")</f>
        <v>N/A</v>
      </c>
      <c r="BB742" s="99" t="s">
        <v>85</v>
      </c>
      <c r="BC742" s="98" t="str">
        <f>IFERROR(VLOOKUP(BB742,ACCESSORIES!F:J,5,FALSE),"N/A")</f>
        <v>N/A</v>
      </c>
      <c r="BD742" s="310">
        <v>28.2</v>
      </c>
      <c r="BE742" s="309">
        <v>19.7</v>
      </c>
      <c r="BF742" s="309">
        <v>19.7</v>
      </c>
      <c r="BG742" s="309">
        <v>11</v>
      </c>
      <c r="BH742" s="379">
        <f t="shared" si="55"/>
        <v>6.995621234535998E-2</v>
      </c>
      <c r="BI742" s="303">
        <v>36</v>
      </c>
      <c r="BJ742" s="309" t="s">
        <v>3532</v>
      </c>
      <c r="BK742" s="80" t="s">
        <v>4050</v>
      </c>
      <c r="BL742" s="309" t="s">
        <v>5525</v>
      </c>
      <c r="BM742" s="309" t="s">
        <v>4066</v>
      </c>
      <c r="BN742" s="309" t="s">
        <v>5447</v>
      </c>
      <c r="BO742" s="309" t="s">
        <v>5526</v>
      </c>
      <c r="BP742" s="309" t="s">
        <v>5527</v>
      </c>
      <c r="BQ742" s="309" t="s">
        <v>5528</v>
      </c>
      <c r="BR742" s="309" t="s">
        <v>5529</v>
      </c>
      <c r="BS742" s="309" t="s">
        <v>4275</v>
      </c>
      <c r="BT742" s="309" t="s">
        <v>4068</v>
      </c>
      <c r="BU742" s="309"/>
      <c r="BV742" s="309" t="s">
        <v>3673</v>
      </c>
      <c r="BW742" s="309" t="s">
        <v>3674</v>
      </c>
      <c r="BX742" s="309" t="s">
        <v>3675</v>
      </c>
      <c r="BY742" s="309" t="s">
        <v>3676</v>
      </c>
      <c r="BZ742" s="324" t="str">
        <f t="shared" si="57"/>
        <v>DISCONTINUED - MR313, 17x8.5, 0mm Offset, 5x5, 71.5mm Centerbore, Gloss Titanium</v>
      </c>
      <c r="CA742" s="324" t="s">
        <v>3878</v>
      </c>
      <c r="CB742" s="324" t="s">
        <v>3879</v>
      </c>
      <c r="CC742" s="313" t="str">
        <f t="shared" si="54"/>
        <v>STREET (3XX)</v>
      </c>
    </row>
    <row r="743" spans="1:81" s="301" customFormat="1" ht="15.75" customHeight="1">
      <c r="A743" s="22">
        <f t="shared" si="53"/>
        <v>740</v>
      </c>
      <c r="B743" s="99" t="s">
        <v>84</v>
      </c>
      <c r="C743" s="29" t="s">
        <v>1072</v>
      </c>
      <c r="D743" s="303" t="s">
        <v>2354</v>
      </c>
      <c r="E743" s="304" t="s">
        <v>5893</v>
      </c>
      <c r="F743" s="304"/>
      <c r="G743" s="304"/>
      <c r="H743" s="363" t="s">
        <v>4452</v>
      </c>
      <c r="I743" s="336">
        <v>44056</v>
      </c>
      <c r="J743" s="302">
        <v>44596</v>
      </c>
      <c r="K743" s="293" t="s">
        <v>1274</v>
      </c>
      <c r="L743" s="305">
        <v>343.85</v>
      </c>
      <c r="M743" s="295"/>
      <c r="N743" s="295"/>
      <c r="O743" s="303">
        <v>18</v>
      </c>
      <c r="P743" s="8">
        <v>9</v>
      </c>
      <c r="Q743" s="29" t="s">
        <v>1760</v>
      </c>
      <c r="R743" s="303">
        <v>6</v>
      </c>
      <c r="S743" s="303">
        <v>135</v>
      </c>
      <c r="T743" s="306">
        <v>0</v>
      </c>
      <c r="U743" s="331">
        <v>5</v>
      </c>
      <c r="V743" s="303" t="s">
        <v>85</v>
      </c>
      <c r="W743" s="311">
        <v>94</v>
      </c>
      <c r="X743" s="307">
        <v>35.53</v>
      </c>
      <c r="Y743" s="306">
        <v>2500</v>
      </c>
      <c r="Z743" s="306" t="s">
        <v>5456</v>
      </c>
      <c r="AA743" s="306" t="s">
        <v>2990</v>
      </c>
      <c r="AB743" s="296" t="s">
        <v>5894</v>
      </c>
      <c r="AC743" s="308" t="s">
        <v>1593</v>
      </c>
      <c r="AD743" s="298">
        <f>IFERROR(VLOOKUP(AC743,ACCESSORIES!F:J,5,FALSE),"N/A")</f>
        <v>33</v>
      </c>
      <c r="AE743" s="308" t="s">
        <v>85</v>
      </c>
      <c r="AF743" s="309" t="s">
        <v>85</v>
      </c>
      <c r="AG743" s="308" t="s">
        <v>3000</v>
      </c>
      <c r="AH743" s="308" t="s">
        <v>1938</v>
      </c>
      <c r="AI743" s="299">
        <f>IFERROR(VLOOKUP(AH743,ACCESSORIES!F:J,5,FALSE),"N/A")</f>
        <v>1.1000000000000001</v>
      </c>
      <c r="AJ743" s="309" t="s">
        <v>266</v>
      </c>
      <c r="AK743" s="309" t="s">
        <v>85</v>
      </c>
      <c r="AL743" s="40" t="str">
        <f>IFERROR(VLOOKUP(AK743,ACCESSORIES!F:J,5,FALSE),"N/A")</f>
        <v>N/A</v>
      </c>
      <c r="AM743" s="309" t="s">
        <v>85</v>
      </c>
      <c r="AN743" s="309">
        <v>16.2</v>
      </c>
      <c r="AO743" s="309">
        <v>175</v>
      </c>
      <c r="AP743" s="309">
        <v>8</v>
      </c>
      <c r="AQ743" s="309">
        <v>32</v>
      </c>
      <c r="AR743" s="309">
        <v>52</v>
      </c>
      <c r="AS743" s="309">
        <v>63</v>
      </c>
      <c r="AT743" s="309">
        <v>220</v>
      </c>
      <c r="AU743" s="309">
        <v>213</v>
      </c>
      <c r="AV743" s="309">
        <v>94</v>
      </c>
      <c r="AW743" s="309">
        <v>52.7</v>
      </c>
      <c r="AX743" s="81">
        <v>75</v>
      </c>
      <c r="AY743" s="309">
        <v>34</v>
      </c>
      <c r="AZ743" s="310" t="s">
        <v>85</v>
      </c>
      <c r="BA743" s="98" t="str">
        <f>IFERROR(VLOOKUP(AZ743,ACCESSORIES!F:J,5,FALSE),"N/A")</f>
        <v>N/A</v>
      </c>
      <c r="BB743" s="99" t="s">
        <v>85</v>
      </c>
      <c r="BC743" s="98" t="str">
        <f>IFERROR(VLOOKUP(BB743,ACCESSORIES!F:J,5,FALSE),"N/A")</f>
        <v>N/A</v>
      </c>
      <c r="BD743" s="310">
        <v>40.159999999999997</v>
      </c>
      <c r="BE743" s="309">
        <v>20.6</v>
      </c>
      <c r="BF743" s="309">
        <v>20.6</v>
      </c>
      <c r="BG743" s="309">
        <v>11.4</v>
      </c>
      <c r="BH743" s="379">
        <f t="shared" si="55"/>
        <v>7.9275765061056019E-2</v>
      </c>
      <c r="BI743" s="303">
        <v>36</v>
      </c>
      <c r="BJ743" s="309" t="s">
        <v>3532</v>
      </c>
      <c r="BK743" s="80" t="s">
        <v>4050</v>
      </c>
      <c r="BL743" s="309" t="s">
        <v>4066</v>
      </c>
      <c r="BM743" s="309" t="s">
        <v>4836</v>
      </c>
      <c r="BN743" s="309" t="s">
        <v>5506</v>
      </c>
      <c r="BO743" s="309" t="s">
        <v>5507</v>
      </c>
      <c r="BP743" s="309" t="s">
        <v>5477</v>
      </c>
      <c r="BQ743" s="309" t="s">
        <v>5504</v>
      </c>
      <c r="BR743" s="309" t="s">
        <v>4068</v>
      </c>
      <c r="BS743" s="309"/>
      <c r="BT743" s="309"/>
      <c r="BU743" s="309"/>
      <c r="BV743" s="309" t="s">
        <v>3581</v>
      </c>
      <c r="BW743" s="309" t="s">
        <v>3582</v>
      </c>
      <c r="BX743" s="309" t="s">
        <v>3583</v>
      </c>
      <c r="BY743" s="309" t="s">
        <v>3584</v>
      </c>
      <c r="BZ743" s="324" t="str">
        <f t="shared" si="57"/>
        <v>DISCONTINUED - MR305 NV, 18x9, 0mm Offset, 6x135, 94mm Centerbore, Machined - Matte Black Lip</v>
      </c>
      <c r="CA743" s="324" t="s">
        <v>3878</v>
      </c>
      <c r="CB743" s="324" t="s">
        <v>3879</v>
      </c>
      <c r="CC743" s="313" t="str">
        <f t="shared" si="54"/>
        <v>STREET (3XX)</v>
      </c>
    </row>
    <row r="744" spans="1:81" s="301" customFormat="1" ht="15.75" customHeight="1">
      <c r="A744" s="22">
        <f t="shared" si="53"/>
        <v>741</v>
      </c>
      <c r="B744" s="99" t="s">
        <v>84</v>
      </c>
      <c r="C744" s="29" t="s">
        <v>1072</v>
      </c>
      <c r="D744" s="303" t="s">
        <v>4533</v>
      </c>
      <c r="E744" s="304" t="s">
        <v>5895</v>
      </c>
      <c r="F744" s="304"/>
      <c r="G744" s="304"/>
      <c r="H744" s="363" t="s">
        <v>524</v>
      </c>
      <c r="I744" s="336">
        <v>41640</v>
      </c>
      <c r="J744" s="302">
        <v>44596</v>
      </c>
      <c r="K744" s="293" t="s">
        <v>1274</v>
      </c>
      <c r="L744" s="305">
        <v>299</v>
      </c>
      <c r="M744" s="295"/>
      <c r="N744" s="295"/>
      <c r="O744" s="303">
        <v>17</v>
      </c>
      <c r="P744" s="8">
        <v>8.5</v>
      </c>
      <c r="Q744" s="29" t="s">
        <v>1762</v>
      </c>
      <c r="R744" s="303">
        <v>8</v>
      </c>
      <c r="S744" s="303">
        <v>6.5</v>
      </c>
      <c r="T744" s="306">
        <v>0</v>
      </c>
      <c r="U744" s="331">
        <v>4.75</v>
      </c>
      <c r="V744" s="303" t="s">
        <v>85</v>
      </c>
      <c r="W744" s="311">
        <v>130.81</v>
      </c>
      <c r="X744" s="307">
        <v>27.1</v>
      </c>
      <c r="Y744" s="306">
        <v>3600</v>
      </c>
      <c r="Z744" s="306" t="s">
        <v>2294</v>
      </c>
      <c r="AA744" s="306" t="s">
        <v>2987</v>
      </c>
      <c r="AB744" s="296" t="s">
        <v>5556</v>
      </c>
      <c r="AC744" s="308" t="s">
        <v>1614</v>
      </c>
      <c r="AD744" s="298">
        <f>IFERROR(VLOOKUP(AC744,ACCESSORIES!F:J,5,FALSE),"N/A")</f>
        <v>33</v>
      </c>
      <c r="AE744" s="308" t="s">
        <v>85</v>
      </c>
      <c r="AF744" s="309" t="s">
        <v>85</v>
      </c>
      <c r="AG744" s="308" t="s">
        <v>3005</v>
      </c>
      <c r="AH744" s="308" t="s">
        <v>1937</v>
      </c>
      <c r="AI744" s="299">
        <f>IFERROR(VLOOKUP(AH744,ACCESSORIES!F:J,5,FALSE),"N/A")</f>
        <v>1.1000000000000001</v>
      </c>
      <c r="AJ744" s="309" t="s">
        <v>266</v>
      </c>
      <c r="AK744" s="309" t="s">
        <v>85</v>
      </c>
      <c r="AL744" s="40" t="str">
        <f>IFERROR(VLOOKUP(AK744,ACCESSORIES!F:J,5,FALSE),"N/A")</f>
        <v>N/A</v>
      </c>
      <c r="AM744" s="309" t="s">
        <v>85</v>
      </c>
      <c r="AN744" s="309">
        <v>16.5</v>
      </c>
      <c r="AO744" s="309">
        <v>197</v>
      </c>
      <c r="AP744" s="309">
        <v>3</v>
      </c>
      <c r="AQ744" s="309">
        <v>3</v>
      </c>
      <c r="AR744" s="309">
        <v>30</v>
      </c>
      <c r="AS744" s="309">
        <v>41</v>
      </c>
      <c r="AT744" s="309">
        <v>208</v>
      </c>
      <c r="AU744" s="309">
        <v>205</v>
      </c>
      <c r="AV744" s="309">
        <v>125</v>
      </c>
      <c r="AW744" s="309">
        <v>76</v>
      </c>
      <c r="AX744" s="81">
        <v>76</v>
      </c>
      <c r="AY744" s="309">
        <v>46</v>
      </c>
      <c r="AZ744" s="310" t="s">
        <v>85</v>
      </c>
      <c r="BA744" s="98" t="str">
        <f>IFERROR(VLOOKUP(AZ744,ACCESSORIES!F:J,5,FALSE),"N/A")</f>
        <v>N/A</v>
      </c>
      <c r="BB744" s="99" t="s">
        <v>85</v>
      </c>
      <c r="BC744" s="98" t="str">
        <f>IFERROR(VLOOKUP(BB744,ACCESSORIES!F:J,5,FALSE),"N/A")</f>
        <v>N/A</v>
      </c>
      <c r="BD744" s="310">
        <v>30.6</v>
      </c>
      <c r="BE744" s="309">
        <v>19.7</v>
      </c>
      <c r="BF744" s="309">
        <v>19.7</v>
      </c>
      <c r="BG744" s="309">
        <v>11</v>
      </c>
      <c r="BH744" s="379">
        <f t="shared" si="55"/>
        <v>6.995621234535998E-2</v>
      </c>
      <c r="BI744" s="303">
        <v>36</v>
      </c>
      <c r="BJ744" s="309" t="s">
        <v>3532</v>
      </c>
      <c r="BK744" s="80" t="s">
        <v>4050</v>
      </c>
      <c r="BL744" s="309" t="s">
        <v>4066</v>
      </c>
      <c r="BM744" s="309" t="s">
        <v>5512</v>
      </c>
      <c r="BN744" s="309" t="s">
        <v>5503</v>
      </c>
      <c r="BO744" s="309" t="s">
        <v>5477</v>
      </c>
      <c r="BP744" s="309" t="s">
        <v>5504</v>
      </c>
      <c r="BQ744" s="309" t="s">
        <v>4068</v>
      </c>
      <c r="BR744" s="309"/>
      <c r="BS744" s="309"/>
      <c r="BT744" s="309"/>
      <c r="BU744" s="309"/>
      <c r="BV744" s="309" t="s">
        <v>4440</v>
      </c>
      <c r="BW744" s="309" t="s">
        <v>4439</v>
      </c>
      <c r="BX744" s="309" t="s">
        <v>4438</v>
      </c>
      <c r="BY744" s="309" t="s">
        <v>4437</v>
      </c>
      <c r="BZ744" s="324" t="str">
        <f t="shared" si="57"/>
        <v>DISCONTINUED - MR306 Mesh, 17x8.5, 0mm Offset, 8x6.5, 130.81mm Centerbore, Matte Black</v>
      </c>
      <c r="CA744" s="324" t="s">
        <v>3878</v>
      </c>
      <c r="CB744" s="324" t="s">
        <v>3879</v>
      </c>
      <c r="CC744" s="313" t="str">
        <f t="shared" si="54"/>
        <v>STREET (3XX)</v>
      </c>
    </row>
    <row r="745" spans="1:81" s="301" customFormat="1" ht="15.75" customHeight="1">
      <c r="A745" s="22">
        <f t="shared" si="53"/>
        <v>742</v>
      </c>
      <c r="B745" s="99" t="s">
        <v>84</v>
      </c>
      <c r="C745" s="29" t="s">
        <v>1089</v>
      </c>
      <c r="D745" s="303" t="s">
        <v>5732</v>
      </c>
      <c r="E745" s="304" t="s">
        <v>5896</v>
      </c>
      <c r="F745" s="304"/>
      <c r="G745" s="304"/>
      <c r="H745" s="363" t="s">
        <v>3412</v>
      </c>
      <c r="I745" s="336">
        <v>43677</v>
      </c>
      <c r="J745" s="302">
        <v>44596</v>
      </c>
      <c r="K745" s="293" t="s">
        <v>1274</v>
      </c>
      <c r="L745" s="305">
        <v>209.9</v>
      </c>
      <c r="M745" s="295"/>
      <c r="N745" s="295"/>
      <c r="O745" s="303">
        <v>15</v>
      </c>
      <c r="P745" s="8">
        <v>7</v>
      </c>
      <c r="Q745" s="29" t="s">
        <v>1746</v>
      </c>
      <c r="R745" s="303">
        <v>4</v>
      </c>
      <c r="S745" s="303">
        <v>156</v>
      </c>
      <c r="T745" s="306">
        <v>38</v>
      </c>
      <c r="U745" s="331">
        <v>5.5</v>
      </c>
      <c r="V745" s="303" t="s">
        <v>186</v>
      </c>
      <c r="W745" s="311">
        <v>132</v>
      </c>
      <c r="X745" s="307">
        <v>15.98</v>
      </c>
      <c r="Y745" s="306">
        <v>1600</v>
      </c>
      <c r="Z745" s="306" t="s">
        <v>2298</v>
      </c>
      <c r="AA745" s="306" t="s">
        <v>2989</v>
      </c>
      <c r="AB745" s="296" t="s">
        <v>5335</v>
      </c>
      <c r="AC745" s="308" t="s">
        <v>4104</v>
      </c>
      <c r="AD745" s="298">
        <f>IFERROR(VLOOKUP(AC745,ACCESSORIES!F:J,5,FALSE),"N/A")</f>
        <v>22</v>
      </c>
      <c r="AE745" s="308" t="s">
        <v>85</v>
      </c>
      <c r="AF745" s="309" t="s">
        <v>85</v>
      </c>
      <c r="AG745" s="308" t="s">
        <v>85</v>
      </c>
      <c r="AH745" s="308" t="s">
        <v>85</v>
      </c>
      <c r="AI745" s="299" t="str">
        <f>IFERROR(VLOOKUP(AH745,ACCESSORIES!F:J,5,FALSE),"N/A")</f>
        <v>N/A</v>
      </c>
      <c r="AJ745" s="309" t="s">
        <v>266</v>
      </c>
      <c r="AK745" s="309" t="s">
        <v>85</v>
      </c>
      <c r="AL745" s="40" t="str">
        <f>IFERROR(VLOOKUP(AK745,ACCESSORIES!F:J,5,FALSE),"N/A")</f>
        <v>N/A</v>
      </c>
      <c r="AM745" s="309" t="s">
        <v>85</v>
      </c>
      <c r="AN745" s="309">
        <v>14.1</v>
      </c>
      <c r="AO745" s="309">
        <v>180</v>
      </c>
      <c r="AP745" s="309">
        <v>3</v>
      </c>
      <c r="AQ745" s="309">
        <v>8</v>
      </c>
      <c r="AR745" s="309"/>
      <c r="AS745" s="309">
        <v>10</v>
      </c>
      <c r="AT745" s="309"/>
      <c r="AU745" s="309">
        <v>167</v>
      </c>
      <c r="AV745" s="309">
        <v>115</v>
      </c>
      <c r="AW745" s="309">
        <v>40</v>
      </c>
      <c r="AX745" s="81">
        <v>40</v>
      </c>
      <c r="AY745" s="309">
        <v>40</v>
      </c>
      <c r="AZ745" s="310" t="s">
        <v>85</v>
      </c>
      <c r="BA745" s="98" t="str">
        <f>IFERROR(VLOOKUP(AZ745,ACCESSORIES!F:J,5,FALSE),"N/A")</f>
        <v>N/A</v>
      </c>
      <c r="BB745" s="99" t="s">
        <v>85</v>
      </c>
      <c r="BC745" s="98" t="str">
        <f>IFERROR(VLOOKUP(BB745,ACCESSORIES!F:J,5,FALSE),"N/A")</f>
        <v>N/A</v>
      </c>
      <c r="BD745" s="310">
        <v>20.170000000000002</v>
      </c>
      <c r="BE745" s="309">
        <v>17.7</v>
      </c>
      <c r="BF745" s="309">
        <v>17.7</v>
      </c>
      <c r="BG745" s="309">
        <v>9.6</v>
      </c>
      <c r="BH745" s="379">
        <f t="shared" si="55"/>
        <v>4.9285471493375997E-2</v>
      </c>
      <c r="BI745" s="303">
        <v>48</v>
      </c>
      <c r="BJ745" s="309" t="s">
        <v>3532</v>
      </c>
      <c r="BK745" s="80" t="s">
        <v>4050</v>
      </c>
      <c r="BL745" s="309" t="s">
        <v>4964</v>
      </c>
      <c r="BM745" s="309" t="s">
        <v>4066</v>
      </c>
      <c r="BN745" s="309" t="s">
        <v>5470</v>
      </c>
      <c r="BO745" s="309" t="s">
        <v>2872</v>
      </c>
      <c r="BP745" s="309" t="s">
        <v>4298</v>
      </c>
      <c r="BQ745" s="309" t="s">
        <v>5446</v>
      </c>
      <c r="BR745" s="309"/>
      <c r="BS745" s="309"/>
      <c r="BT745" s="309"/>
      <c r="BU745" s="309"/>
      <c r="BV745" s="309" t="s">
        <v>4229</v>
      </c>
      <c r="BW745" s="309" t="s">
        <v>4228</v>
      </c>
      <c r="BX745" s="309" t="s">
        <v>4020</v>
      </c>
      <c r="BY745" s="309" t="s">
        <v>4230</v>
      </c>
      <c r="BZ745" s="324" t="str">
        <f t="shared" si="57"/>
        <v>DISCONTINUED - MR410 Bead Grip, 15x7, 5+2/+38mm Offset, 4x156, 132mm Centerbore, Gold</v>
      </c>
      <c r="CA745" s="324" t="s">
        <v>3878</v>
      </c>
      <c r="CB745" s="324" t="s">
        <v>3879</v>
      </c>
      <c r="CC745" s="313" t="str">
        <f t="shared" si="54"/>
        <v>UTV (4XX)</v>
      </c>
    </row>
    <row r="746" spans="1:81" s="301" customFormat="1" ht="15.75" customHeight="1">
      <c r="A746" s="22">
        <f t="shared" si="53"/>
        <v>743</v>
      </c>
      <c r="B746" s="99" t="s">
        <v>84</v>
      </c>
      <c r="C746" s="29" t="s">
        <v>1090</v>
      </c>
      <c r="D746" s="303" t="s">
        <v>1954</v>
      </c>
      <c r="E746" s="304" t="s">
        <v>5910</v>
      </c>
      <c r="F746" s="304" t="s">
        <v>1129</v>
      </c>
      <c r="G746" s="304"/>
      <c r="H746" s="363" t="s">
        <v>3336</v>
      </c>
      <c r="I746" s="336">
        <v>43634</v>
      </c>
      <c r="J746" s="302">
        <v>44596</v>
      </c>
      <c r="K746" s="293" t="s">
        <v>1274</v>
      </c>
      <c r="L746" s="305">
        <v>488.39</v>
      </c>
      <c r="M746" s="295"/>
      <c r="N746" s="295"/>
      <c r="O746" s="303">
        <v>15</v>
      </c>
      <c r="P746" s="8">
        <v>8</v>
      </c>
      <c r="Q746" s="29" t="s">
        <v>246</v>
      </c>
      <c r="R746" s="303" t="s">
        <v>246</v>
      </c>
      <c r="S746" s="303" t="s">
        <v>246</v>
      </c>
      <c r="T746" s="306">
        <v>-24</v>
      </c>
      <c r="U746" s="331">
        <v>3.5</v>
      </c>
      <c r="V746" s="303" t="s">
        <v>85</v>
      </c>
      <c r="W746" s="311">
        <v>83</v>
      </c>
      <c r="X746" s="307">
        <v>28.2</v>
      </c>
      <c r="Y746" s="306">
        <v>2700</v>
      </c>
      <c r="Z746" s="306" t="s">
        <v>5466</v>
      </c>
      <c r="AA746" s="306" t="s">
        <v>196</v>
      </c>
      <c r="AB746" s="296" t="s">
        <v>5911</v>
      </c>
      <c r="AC746" s="308" t="s">
        <v>85</v>
      </c>
      <c r="AD746" s="298" t="str">
        <f>IFERROR(VLOOKUP(AC746,ACCESSORIES!F:J,5,FALSE),"N/A")</f>
        <v>N/A</v>
      </c>
      <c r="AE746" s="308" t="s">
        <v>85</v>
      </c>
      <c r="AF746" s="309" t="s">
        <v>85</v>
      </c>
      <c r="AG746" s="308" t="s">
        <v>85</v>
      </c>
      <c r="AH746" s="308" t="s">
        <v>85</v>
      </c>
      <c r="AI746" s="299" t="str">
        <f>IFERROR(VLOOKUP(AH746,ACCESSORIES!F:J,5,FALSE),"N/A")</f>
        <v>N/A</v>
      </c>
      <c r="AJ746" s="309" t="s">
        <v>266</v>
      </c>
      <c r="AK746" s="309" t="s">
        <v>85</v>
      </c>
      <c r="AL746" s="40" t="str">
        <f>IFERROR(VLOOKUP(AK746,ACCESSORIES!F:J,5,FALSE),"N/A")</f>
        <v>N/A</v>
      </c>
      <c r="AM746" s="309" t="s">
        <v>85</v>
      </c>
      <c r="AN746" s="309" t="s">
        <v>85</v>
      </c>
      <c r="AO746" s="309">
        <v>190</v>
      </c>
      <c r="AP746" s="309">
        <v>0</v>
      </c>
      <c r="AQ746" s="309">
        <v>13</v>
      </c>
      <c r="AR746" s="309"/>
      <c r="AS746" s="309">
        <v>27</v>
      </c>
      <c r="AT746" s="309"/>
      <c r="AU746" s="309">
        <v>176</v>
      </c>
      <c r="AV746" s="309" t="s">
        <v>85</v>
      </c>
      <c r="AW746" s="309" t="s">
        <v>85</v>
      </c>
      <c r="AX746" s="81" t="s">
        <v>85</v>
      </c>
      <c r="AY746" s="309">
        <v>65</v>
      </c>
      <c r="AZ746" s="310" t="s">
        <v>3330</v>
      </c>
      <c r="BA746" s="98">
        <f>IFERROR(VLOOKUP(AZ746,ACCESSORIES!F:J,5,FALSE),"N/A")</f>
        <v>118.8</v>
      </c>
      <c r="BB746" s="99" t="s">
        <v>1520</v>
      </c>
      <c r="BC746" s="98">
        <f>IFERROR(VLOOKUP(BB746,ACCESSORIES!F:J,5,FALSE),"N/A")</f>
        <v>11</v>
      </c>
      <c r="BD746" s="310">
        <v>31.9</v>
      </c>
      <c r="BE746" s="309">
        <v>17.600000000000001</v>
      </c>
      <c r="BF746" s="309">
        <v>17.600000000000001</v>
      </c>
      <c r="BG746" s="309">
        <v>10.8</v>
      </c>
      <c r="BH746" s="379">
        <f t="shared" si="55"/>
        <v>5.482141500211201E-2</v>
      </c>
      <c r="BI746" s="303">
        <v>48</v>
      </c>
      <c r="BJ746" s="309" t="s">
        <v>3532</v>
      </c>
      <c r="BK746" s="80" t="s">
        <v>4050</v>
      </c>
      <c r="BL746" s="309" t="s">
        <v>2851</v>
      </c>
      <c r="BM746" s="309" t="s">
        <v>5483</v>
      </c>
      <c r="BN746" s="309" t="s">
        <v>5484</v>
      </c>
      <c r="BO746" s="309" t="s">
        <v>4094</v>
      </c>
      <c r="BP746" s="309" t="s">
        <v>4837</v>
      </c>
      <c r="BQ746" s="309" t="s">
        <v>5319</v>
      </c>
      <c r="BR746" s="309" t="s">
        <v>4095</v>
      </c>
      <c r="BS746" s="309"/>
      <c r="BT746" s="309"/>
      <c r="BU746" s="309"/>
      <c r="BV746" s="309" t="s">
        <v>3755</v>
      </c>
      <c r="BW746" s="309" t="s">
        <v>3756</v>
      </c>
      <c r="BX746" s="309" t="s">
        <v>3757</v>
      </c>
      <c r="BY746" s="309" t="s">
        <v>3758</v>
      </c>
      <c r="BZ746" s="324" t="str">
        <f t="shared" si="57"/>
        <v>DISCONTINUED - MR103 Beadlock, 15x8, -24mm Offset, BLANK, 83mm Centerbore, Machined - Raw, w/ BH-H24100</v>
      </c>
      <c r="CA746" s="324" t="s">
        <v>3878</v>
      </c>
      <c r="CB746" s="324" t="s">
        <v>3879</v>
      </c>
      <c r="CC746" s="313" t="str">
        <f t="shared" si="54"/>
        <v>RACE (1XX)</v>
      </c>
    </row>
    <row r="747" spans="1:81" s="301" customFormat="1" ht="15.75" customHeight="1">
      <c r="A747" s="22">
        <f t="shared" si="53"/>
        <v>744</v>
      </c>
      <c r="B747" s="99" t="s">
        <v>84</v>
      </c>
      <c r="C747" s="29" t="s">
        <v>1072</v>
      </c>
      <c r="D747" s="303" t="s">
        <v>1122</v>
      </c>
      <c r="E747" s="304" t="s">
        <v>5912</v>
      </c>
      <c r="F747" s="304"/>
      <c r="G747" s="304"/>
      <c r="H747" s="363" t="s">
        <v>713</v>
      </c>
      <c r="I747" s="336">
        <v>42370</v>
      </c>
      <c r="J747" s="302">
        <v>44596</v>
      </c>
      <c r="K747" s="293" t="s">
        <v>1274</v>
      </c>
      <c r="L747" s="305">
        <v>323.86</v>
      </c>
      <c r="M747" s="295"/>
      <c r="N747" s="295"/>
      <c r="O747" s="303">
        <v>17</v>
      </c>
      <c r="P747" s="8">
        <v>8.5</v>
      </c>
      <c r="Q747" s="29" t="s">
        <v>1123</v>
      </c>
      <c r="R747" s="303">
        <v>6</v>
      </c>
      <c r="S747" s="303">
        <v>5.5</v>
      </c>
      <c r="T747" s="306">
        <v>0</v>
      </c>
      <c r="U747" s="331">
        <v>4.75</v>
      </c>
      <c r="V747" s="303" t="s">
        <v>85</v>
      </c>
      <c r="W747" s="311">
        <v>106.25</v>
      </c>
      <c r="X747" s="307">
        <v>30.28</v>
      </c>
      <c r="Y747" s="306">
        <v>2650</v>
      </c>
      <c r="Z747" s="306" t="s">
        <v>2294</v>
      </c>
      <c r="AA747" s="306" t="s">
        <v>2987</v>
      </c>
      <c r="AB747" s="296" t="s">
        <v>4485</v>
      </c>
      <c r="AC747" s="308" t="s">
        <v>1634</v>
      </c>
      <c r="AD747" s="298">
        <f>IFERROR(VLOOKUP(AC747,ACCESSORIES!F:J,5,FALSE),"N/A")</f>
        <v>38.5</v>
      </c>
      <c r="AE747" s="308" t="s">
        <v>1799</v>
      </c>
      <c r="AF747" s="309" t="s">
        <v>1888</v>
      </c>
      <c r="AG747" s="308" t="s">
        <v>85</v>
      </c>
      <c r="AH747" s="308" t="s">
        <v>1938</v>
      </c>
      <c r="AI747" s="299">
        <f>IFERROR(VLOOKUP(AH747,ACCESSORIES!F:J,5,FALSE),"N/A")</f>
        <v>1.1000000000000001</v>
      </c>
      <c r="AJ747" s="309" t="s">
        <v>265</v>
      </c>
      <c r="AK747" s="309" t="s">
        <v>1709</v>
      </c>
      <c r="AL747" s="40">
        <f>IFERROR(VLOOKUP(AK747,ACCESSORIES!F:J,5,FALSE),"N/A")</f>
        <v>2.75</v>
      </c>
      <c r="AM747" s="309">
        <v>78.3</v>
      </c>
      <c r="AN747" s="309">
        <v>16.100000000000001</v>
      </c>
      <c r="AO747" s="309">
        <v>175</v>
      </c>
      <c r="AP747" s="309">
        <v>3</v>
      </c>
      <c r="AQ747" s="309">
        <v>12</v>
      </c>
      <c r="AR747" s="309">
        <v>36</v>
      </c>
      <c r="AS747" s="309">
        <v>38</v>
      </c>
      <c r="AT747" s="309">
        <v>208</v>
      </c>
      <c r="AU747" s="309">
        <v>200</v>
      </c>
      <c r="AV747" s="309">
        <v>106.25</v>
      </c>
      <c r="AW747" s="309">
        <v>35</v>
      </c>
      <c r="AX747" s="81">
        <v>35</v>
      </c>
      <c r="AY747" s="309">
        <v>50</v>
      </c>
      <c r="AZ747" s="310" t="s">
        <v>85</v>
      </c>
      <c r="BA747" s="98" t="str">
        <f>IFERROR(VLOOKUP(AZ747,ACCESSORIES!F:J,5,FALSE),"N/A")</f>
        <v>N/A</v>
      </c>
      <c r="BB747" s="99" t="s">
        <v>85</v>
      </c>
      <c r="BC747" s="98" t="str">
        <f>IFERROR(VLOOKUP(BB747,ACCESSORIES!F:J,5,FALSE),"N/A")</f>
        <v>N/A</v>
      </c>
      <c r="BD747" s="310">
        <v>34.43</v>
      </c>
      <c r="BE747" s="309">
        <v>19.7</v>
      </c>
      <c r="BF747" s="309">
        <v>19.7</v>
      </c>
      <c r="BG747" s="309">
        <v>11</v>
      </c>
      <c r="BH747" s="379">
        <f t="shared" si="55"/>
        <v>6.995621234535998E-2</v>
      </c>
      <c r="BI747" s="303">
        <v>36</v>
      </c>
      <c r="BJ747" s="309" t="s">
        <v>3532</v>
      </c>
      <c r="BK747" s="80" t="s">
        <v>4050</v>
      </c>
      <c r="BL747" s="309" t="s">
        <v>4066</v>
      </c>
      <c r="BM747" s="309" t="s">
        <v>5519</v>
      </c>
      <c r="BN747" s="309" t="s">
        <v>5517</v>
      </c>
      <c r="BO747" s="309" t="s">
        <v>5507</v>
      </c>
      <c r="BP747" s="309" t="s">
        <v>5518</v>
      </c>
      <c r="BQ747" s="309" t="s">
        <v>5497</v>
      </c>
      <c r="BR747" s="309" t="s">
        <v>4275</v>
      </c>
      <c r="BS747" s="309" t="s">
        <v>4068</v>
      </c>
      <c r="BT747" s="309"/>
      <c r="BU747" s="309"/>
      <c r="BV747" s="309" t="s">
        <v>3649</v>
      </c>
      <c r="BW747" s="309" t="s">
        <v>3650</v>
      </c>
      <c r="BX747" s="309" t="s">
        <v>3651</v>
      </c>
      <c r="BY747" s="309" t="s">
        <v>3652</v>
      </c>
      <c r="BZ747" s="324" t="str">
        <f t="shared" si="57"/>
        <v>DISCONTINUED - MR311 Vex, 17x8.5, 0mm Offset, 6x5.5, 106.25mm Centerbore, Matte Black</v>
      </c>
      <c r="CA747" s="324" t="s">
        <v>3878</v>
      </c>
      <c r="CB747" s="324" t="s">
        <v>3879</v>
      </c>
      <c r="CC747" s="313" t="str">
        <f t="shared" si="54"/>
        <v>STREET (3XX)</v>
      </c>
    </row>
    <row r="748" spans="1:81" s="301" customFormat="1" ht="15.75" customHeight="1">
      <c r="A748" s="22">
        <f t="shared" si="53"/>
        <v>745</v>
      </c>
      <c r="B748" s="99" t="s">
        <v>3051</v>
      </c>
      <c r="C748" s="29" t="s">
        <v>3035</v>
      </c>
      <c r="D748" s="303" t="s">
        <v>3038</v>
      </c>
      <c r="E748" s="304" t="s">
        <v>5933</v>
      </c>
      <c r="F748" s="304" t="s">
        <v>1129</v>
      </c>
      <c r="G748" s="304"/>
      <c r="H748" s="363" t="s">
        <v>3136</v>
      </c>
      <c r="I748" s="336">
        <v>43518</v>
      </c>
      <c r="J748" s="302">
        <v>44642</v>
      </c>
      <c r="K748" s="293" t="s">
        <v>1274</v>
      </c>
      <c r="L748" s="305">
        <v>284.42</v>
      </c>
      <c r="M748" s="295"/>
      <c r="N748" s="295"/>
      <c r="O748" s="303">
        <v>15</v>
      </c>
      <c r="P748" s="8">
        <v>10</v>
      </c>
      <c r="Q748" s="29" t="s">
        <v>1746</v>
      </c>
      <c r="R748" s="303">
        <v>4</v>
      </c>
      <c r="S748" s="303">
        <v>156</v>
      </c>
      <c r="T748" s="306">
        <v>0</v>
      </c>
      <c r="U748" s="331">
        <v>5.4</v>
      </c>
      <c r="V748" s="303" t="s">
        <v>201</v>
      </c>
      <c r="W748" s="311">
        <v>131.30000000000001</v>
      </c>
      <c r="X748" s="307">
        <v>21.9</v>
      </c>
      <c r="Y748" s="306">
        <v>1400</v>
      </c>
      <c r="Z748" s="306" t="s">
        <v>5461</v>
      </c>
      <c r="AA748" s="306" t="s">
        <v>2988</v>
      </c>
      <c r="AB748" s="296" t="s">
        <v>5336</v>
      </c>
      <c r="AC748" s="308" t="s">
        <v>3045</v>
      </c>
      <c r="AD748" s="298">
        <f>IFERROR(VLOOKUP(AC748,ACCESSORIES!F:J,5,FALSE),"N/A")</f>
        <v>14.454000000000002</v>
      </c>
      <c r="AE748" s="308" t="s">
        <v>85</v>
      </c>
      <c r="AF748" s="309" t="s">
        <v>3047</v>
      </c>
      <c r="AG748" s="308" t="s">
        <v>85</v>
      </c>
      <c r="AH748" s="308" t="s">
        <v>85</v>
      </c>
      <c r="AI748" s="299" t="str">
        <f>IFERROR(VLOOKUP(AH748,ACCESSORIES!F:J,5,FALSE),"N/A")</f>
        <v>N/A</v>
      </c>
      <c r="AJ748" s="309" t="s">
        <v>266</v>
      </c>
      <c r="AK748" s="309" t="s">
        <v>85</v>
      </c>
      <c r="AL748" s="40" t="str">
        <f>IFERROR(VLOOKUP(AK748,ACCESSORIES!F:J,5,FALSE),"N/A")</f>
        <v>N/A</v>
      </c>
      <c r="AM748" s="309" t="s">
        <v>85</v>
      </c>
      <c r="AN748" s="309">
        <v>13</v>
      </c>
      <c r="AO748" s="309">
        <v>180</v>
      </c>
      <c r="AP748" s="309" t="s">
        <v>3123</v>
      </c>
      <c r="AQ748" s="309">
        <v>21</v>
      </c>
      <c r="AR748" s="309"/>
      <c r="AS748" s="309" t="s">
        <v>3123</v>
      </c>
      <c r="AT748" s="309"/>
      <c r="AU748" s="309">
        <v>166</v>
      </c>
      <c r="AV748" s="309">
        <v>80</v>
      </c>
      <c r="AW748" s="309">
        <v>61</v>
      </c>
      <c r="AX748" s="81">
        <v>0</v>
      </c>
      <c r="AY748" s="309">
        <v>87</v>
      </c>
      <c r="AZ748" s="310" t="s">
        <v>3043</v>
      </c>
      <c r="BA748" s="98" t="str">
        <f>IFERROR(VLOOKUP(AZ748,ACCESSORIES!F:J,5,FALSE),"N/A")</f>
        <v>N/A</v>
      </c>
      <c r="BB748" s="99" t="s">
        <v>3041</v>
      </c>
      <c r="BC748" s="98" t="str">
        <f>IFERROR(VLOOKUP(BB748,ACCESSORIES!F:J,5,FALSE),"N/A")</f>
        <v>N/A</v>
      </c>
      <c r="BD748" s="310">
        <v>25.4</v>
      </c>
      <c r="BE748" s="309">
        <v>16</v>
      </c>
      <c r="BF748" s="309">
        <v>16</v>
      </c>
      <c r="BG748" s="309">
        <v>11</v>
      </c>
      <c r="BH748" s="379">
        <f t="shared" si="55"/>
        <v>4.6145972223999993E-2</v>
      </c>
      <c r="BI748" s="303">
        <v>53</v>
      </c>
      <c r="BJ748" s="309" t="s">
        <v>3532</v>
      </c>
      <c r="BK748" s="80" t="s">
        <v>4050</v>
      </c>
      <c r="BL748" s="309" t="s">
        <v>3109</v>
      </c>
      <c r="BM748" s="309" t="s">
        <v>4063</v>
      </c>
      <c r="BN748" s="309" t="s">
        <v>4057</v>
      </c>
      <c r="BO748" s="309" t="s">
        <v>4058</v>
      </c>
      <c r="BP748" s="309" t="s">
        <v>4064</v>
      </c>
      <c r="BQ748" s="309"/>
      <c r="BR748" s="309"/>
      <c r="BS748" s="309"/>
      <c r="BT748" s="309"/>
      <c r="BU748" s="309"/>
      <c r="BV748" s="309" t="s">
        <v>3978</v>
      </c>
      <c r="BW748" s="309" t="s">
        <v>3977</v>
      </c>
      <c r="BX748" s="309" t="s">
        <v>3980</v>
      </c>
      <c r="BY748" s="309" t="s">
        <v>3979</v>
      </c>
      <c r="BZ748" s="324" t="str">
        <f t="shared" si="57"/>
        <v>DISCONTINUED - GZ803 Casino Beadlock, 15x10, 5+5/0mm Offset, 4x156, 131.3mm Centerbore, Bronze - Matte Black Ring, w/ BH-H2020M</v>
      </c>
      <c r="CA748" s="324" t="s">
        <v>3878</v>
      </c>
      <c r="CB748" s="324" t="s">
        <v>3879</v>
      </c>
      <c r="CC748" s="313" t="str">
        <f t="shared" si="54"/>
        <v>GMZ (8XX)</v>
      </c>
    </row>
    <row r="749" spans="1:81" s="301" customFormat="1" ht="15.75" customHeight="1">
      <c r="A749" s="22">
        <f t="shared" si="53"/>
        <v>746</v>
      </c>
      <c r="B749" s="99" t="s">
        <v>84</v>
      </c>
      <c r="C749" s="29" t="s">
        <v>1282</v>
      </c>
      <c r="D749" s="303" t="s">
        <v>5797</v>
      </c>
      <c r="E749" s="304" t="s">
        <v>5935</v>
      </c>
      <c r="F749" s="304" t="s">
        <v>2229</v>
      </c>
      <c r="G749" s="304"/>
      <c r="H749" s="363" t="s">
        <v>3210</v>
      </c>
      <c r="I749" s="336">
        <v>43605</v>
      </c>
      <c r="J749" s="302">
        <v>44642</v>
      </c>
      <c r="K749" s="293" t="s">
        <v>1274</v>
      </c>
      <c r="L749" s="305">
        <v>449.36</v>
      </c>
      <c r="M749" s="295"/>
      <c r="N749" s="295"/>
      <c r="O749" s="303">
        <v>18</v>
      </c>
      <c r="P749" s="8">
        <v>9</v>
      </c>
      <c r="Q749" s="29" t="s">
        <v>1763</v>
      </c>
      <c r="R749" s="303">
        <v>8</v>
      </c>
      <c r="S749" s="303">
        <v>170</v>
      </c>
      <c r="T749" s="306">
        <v>18</v>
      </c>
      <c r="U749" s="331">
        <v>5.8</v>
      </c>
      <c r="V749" s="303" t="s">
        <v>85</v>
      </c>
      <c r="W749" s="311">
        <v>130.81</v>
      </c>
      <c r="X749" s="307">
        <v>37</v>
      </c>
      <c r="Y749" s="306">
        <v>4500</v>
      </c>
      <c r="Z749" s="306" t="s">
        <v>2297</v>
      </c>
      <c r="AA749" s="306" t="s">
        <v>2988</v>
      </c>
      <c r="AB749" s="296" t="s">
        <v>5936</v>
      </c>
      <c r="AC749" s="308" t="s">
        <v>4105</v>
      </c>
      <c r="AD749" s="298">
        <f>IFERROR(VLOOKUP(AC749,ACCESSORIES!F:J,5,FALSE),"N/A")</f>
        <v>33</v>
      </c>
      <c r="AE749" s="308" t="s">
        <v>85</v>
      </c>
      <c r="AF749" s="309" t="s">
        <v>85</v>
      </c>
      <c r="AG749" s="308" t="s">
        <v>3005</v>
      </c>
      <c r="AH749" s="308" t="s">
        <v>85</v>
      </c>
      <c r="AI749" s="299" t="str">
        <f>IFERROR(VLOOKUP(AH749,ACCESSORIES!F:J,5,FALSE),"N/A")</f>
        <v>N/A</v>
      </c>
      <c r="AJ749" s="309" t="s">
        <v>265</v>
      </c>
      <c r="AK749" s="309" t="s">
        <v>85</v>
      </c>
      <c r="AL749" s="40" t="str">
        <f>IFERROR(VLOOKUP(AK749,ACCESSORIES!F:J,5,FALSE),"N/A")</f>
        <v>N/A</v>
      </c>
      <c r="AM749" s="309" t="s">
        <v>85</v>
      </c>
      <c r="AN749" s="309">
        <v>16.100000000000001</v>
      </c>
      <c r="AO749" s="309">
        <v>200</v>
      </c>
      <c r="AP749" s="309">
        <v>0</v>
      </c>
      <c r="AQ749" s="309">
        <v>0</v>
      </c>
      <c r="AR749" s="309"/>
      <c r="AS749" s="309">
        <v>41</v>
      </c>
      <c r="AT749" s="309"/>
      <c r="AU749" s="309">
        <v>215</v>
      </c>
      <c r="AV749" s="309">
        <v>128</v>
      </c>
      <c r="AW749" s="309">
        <v>103.9</v>
      </c>
      <c r="AX749" s="81">
        <v>107</v>
      </c>
      <c r="AY749" s="309">
        <v>46</v>
      </c>
      <c r="AZ749" s="310" t="s">
        <v>85</v>
      </c>
      <c r="BA749" s="98" t="str">
        <f>IFERROR(VLOOKUP(AZ749,ACCESSORIES!F:J,5,FALSE),"N/A")</f>
        <v>N/A</v>
      </c>
      <c r="BB749" s="99" t="s">
        <v>85</v>
      </c>
      <c r="BC749" s="98" t="str">
        <f>IFERROR(VLOOKUP(BB749,ACCESSORIES!F:J,5,FALSE),"N/A")</f>
        <v>N/A</v>
      </c>
      <c r="BD749" s="310">
        <v>42.4</v>
      </c>
      <c r="BE749" s="309">
        <v>20.6</v>
      </c>
      <c r="BF749" s="309">
        <v>20.6</v>
      </c>
      <c r="BG749" s="309">
        <v>11.4</v>
      </c>
      <c r="BH749" s="379">
        <f t="shared" si="55"/>
        <v>7.9275765061056019E-2</v>
      </c>
      <c r="BI749" s="303">
        <v>36</v>
      </c>
      <c r="BJ749" s="309" t="s">
        <v>3532</v>
      </c>
      <c r="BK749" s="80" t="s">
        <v>4050</v>
      </c>
      <c r="BL749" s="309" t="s">
        <v>4964</v>
      </c>
      <c r="BM749" s="309" t="s">
        <v>4066</v>
      </c>
      <c r="BN749" s="309" t="s">
        <v>5444</v>
      </c>
      <c r="BO749" s="309" t="s">
        <v>2872</v>
      </c>
      <c r="BP749" s="309" t="s">
        <v>4298</v>
      </c>
      <c r="BQ749" s="309" t="s">
        <v>5317</v>
      </c>
      <c r="BR749" s="309" t="s">
        <v>4275</v>
      </c>
      <c r="BS749" s="309" t="s">
        <v>4068</v>
      </c>
      <c r="BT749" s="309"/>
      <c r="BU749" s="309"/>
      <c r="BV749" s="309" t="s">
        <v>4301</v>
      </c>
      <c r="BW749" s="309" t="s">
        <v>4300</v>
      </c>
      <c r="BX749" s="309" t="s">
        <v>4302</v>
      </c>
      <c r="BY749" s="309" t="s">
        <v>4303</v>
      </c>
      <c r="BZ749" s="324" t="str">
        <f t="shared" si="57"/>
        <v>DISCONTINUED - MR701 HD Bead Grip, 18x9, +18mm Offset, 8x170, 130.81mm Centerbore, Method Bronze</v>
      </c>
      <c r="CA749" s="324" t="s">
        <v>3878</v>
      </c>
      <c r="CB749" s="324" t="s">
        <v>3879</v>
      </c>
      <c r="CC749" s="313" t="str">
        <f t="shared" si="54"/>
        <v>TRAIL (7XX)</v>
      </c>
    </row>
    <row r="750" spans="1:81" s="301" customFormat="1" ht="15.75" customHeight="1">
      <c r="A750" s="22">
        <f t="shared" si="53"/>
        <v>747</v>
      </c>
      <c r="B750" s="99" t="s">
        <v>84</v>
      </c>
      <c r="C750" s="29" t="s">
        <v>1089</v>
      </c>
      <c r="D750" s="303" t="s">
        <v>1147</v>
      </c>
      <c r="E750" s="304" t="s">
        <v>5937</v>
      </c>
      <c r="F750" s="304" t="s">
        <v>1129</v>
      </c>
      <c r="G750" s="304"/>
      <c r="H750" s="363" t="s">
        <v>747</v>
      </c>
      <c r="I750" s="336">
        <v>41640</v>
      </c>
      <c r="J750" s="302">
        <v>44642</v>
      </c>
      <c r="K750" s="293" t="s">
        <v>1274</v>
      </c>
      <c r="L750" s="305">
        <v>343.85</v>
      </c>
      <c r="M750" s="295"/>
      <c r="N750" s="295"/>
      <c r="O750" s="303">
        <v>14</v>
      </c>
      <c r="P750" s="8">
        <v>10</v>
      </c>
      <c r="Q750" s="29" t="s">
        <v>1746</v>
      </c>
      <c r="R750" s="303">
        <v>4</v>
      </c>
      <c r="S750" s="303">
        <v>156</v>
      </c>
      <c r="T750" s="306">
        <v>0</v>
      </c>
      <c r="U750" s="331">
        <v>5.3</v>
      </c>
      <c r="V750" s="303" t="s">
        <v>201</v>
      </c>
      <c r="W750" s="311">
        <v>132</v>
      </c>
      <c r="X750" s="307">
        <v>18.670000000000002</v>
      </c>
      <c r="Y750" s="306">
        <v>1600</v>
      </c>
      <c r="Z750" s="306" t="s">
        <v>2294</v>
      </c>
      <c r="AA750" s="306" t="s">
        <v>2987</v>
      </c>
      <c r="AB750" s="296" t="s">
        <v>4755</v>
      </c>
      <c r="AC750" s="308" t="s">
        <v>1623</v>
      </c>
      <c r="AD750" s="298">
        <f>IFERROR(VLOOKUP(AC750,ACCESSORIES!F:J,5,FALSE),"N/A")</f>
        <v>22</v>
      </c>
      <c r="AE750" s="308" t="s">
        <v>85</v>
      </c>
      <c r="AF750" s="309" t="s">
        <v>85</v>
      </c>
      <c r="AG750" s="308" t="s">
        <v>3004</v>
      </c>
      <c r="AH750" s="308" t="s">
        <v>85</v>
      </c>
      <c r="AI750" s="299" t="str">
        <f>IFERROR(VLOOKUP(AH750,ACCESSORIES!F:J,5,FALSE),"N/A")</f>
        <v>N/A</v>
      </c>
      <c r="AJ750" s="309" t="s">
        <v>266</v>
      </c>
      <c r="AK750" s="309" t="s">
        <v>85</v>
      </c>
      <c r="AL750" s="40" t="str">
        <f>IFERROR(VLOOKUP(AK750,ACCESSORIES!F:J,5,FALSE),"N/A")</f>
        <v>N/A</v>
      </c>
      <c r="AM750" s="309" t="s">
        <v>85</v>
      </c>
      <c r="AN750" s="309">
        <v>14.1</v>
      </c>
      <c r="AO750" s="309">
        <v>190</v>
      </c>
      <c r="AP750" s="309">
        <v>3</v>
      </c>
      <c r="AQ750" s="309">
        <v>3</v>
      </c>
      <c r="AR750" s="309"/>
      <c r="AS750" s="309">
        <v>26</v>
      </c>
      <c r="AT750" s="309"/>
      <c r="AU750" s="309">
        <v>181</v>
      </c>
      <c r="AV750" s="309">
        <v>120</v>
      </c>
      <c r="AW750" s="309">
        <v>22</v>
      </c>
      <c r="AX750" s="81">
        <v>46.5</v>
      </c>
      <c r="AY750" s="309">
        <v>80</v>
      </c>
      <c r="AZ750" s="310" t="s">
        <v>3339</v>
      </c>
      <c r="BA750" s="98">
        <f>IFERROR(VLOOKUP(AZ750,ACCESSORIES!F:J,5,FALSE),"N/A")</f>
        <v>89.1</v>
      </c>
      <c r="BB750" s="99" t="s">
        <v>1519</v>
      </c>
      <c r="BC750" s="98">
        <f>IFERROR(VLOOKUP(BB750,ACCESSORIES!F:J,5,FALSE),"N/A")</f>
        <v>11</v>
      </c>
      <c r="BD750" s="310">
        <v>22.52</v>
      </c>
      <c r="BE750" s="309">
        <v>16.899999999999999</v>
      </c>
      <c r="BF750" s="309">
        <v>16.899999999999999</v>
      </c>
      <c r="BG750" s="309">
        <v>12.8</v>
      </c>
      <c r="BH750" s="379">
        <f t="shared" si="55"/>
        <v>5.990795966771198E-2</v>
      </c>
      <c r="BI750" s="303">
        <v>48</v>
      </c>
      <c r="BJ750" s="309" t="s">
        <v>3532</v>
      </c>
      <c r="BK750" s="80" t="s">
        <v>4050</v>
      </c>
      <c r="BL750" s="309" t="s">
        <v>4066</v>
      </c>
      <c r="BM750" s="309" t="s">
        <v>4836</v>
      </c>
      <c r="BN750" s="309" t="s">
        <v>4094</v>
      </c>
      <c r="BO750" s="309" t="s">
        <v>5475</v>
      </c>
      <c r="BP750" s="309" t="s">
        <v>5476</v>
      </c>
      <c r="BQ750" s="309" t="s">
        <v>4837</v>
      </c>
      <c r="BR750" s="309" t="s">
        <v>5477</v>
      </c>
      <c r="BS750" s="309"/>
      <c r="BT750" s="309"/>
      <c r="BU750" s="309"/>
      <c r="BV750" s="309" t="s">
        <v>3729</v>
      </c>
      <c r="BW750" s="309" t="s">
        <v>3730</v>
      </c>
      <c r="BX750" s="309" t="s">
        <v>3731</v>
      </c>
      <c r="BY750" s="309" t="s">
        <v>3732</v>
      </c>
      <c r="BZ750" s="324" t="str">
        <f t="shared" si="57"/>
        <v>DISCONTINUED - MR401 UTV Beadlock, 14x10, 5+5/0mm Offset, 4x156, 132mm Centerbore, Matte Black, w/ BH-H20875</v>
      </c>
      <c r="CA750" s="324" t="s">
        <v>3878</v>
      </c>
      <c r="CB750" s="324" t="s">
        <v>3879</v>
      </c>
      <c r="CC750" s="313" t="str">
        <f t="shared" si="54"/>
        <v>UTV (4XX)</v>
      </c>
    </row>
    <row r="751" spans="1:81" s="301" customFormat="1" ht="15.75" customHeight="1">
      <c r="A751" s="22">
        <f t="shared" si="53"/>
        <v>748</v>
      </c>
      <c r="B751" s="99" t="s">
        <v>84</v>
      </c>
      <c r="C751" s="29" t="s">
        <v>1072</v>
      </c>
      <c r="D751" s="303" t="s">
        <v>1281</v>
      </c>
      <c r="E751" s="304" t="s">
        <v>5938</v>
      </c>
      <c r="F751" s="304"/>
      <c r="G751" s="304"/>
      <c r="H751" s="363" t="s">
        <v>2003</v>
      </c>
      <c r="I751" s="336">
        <v>42736</v>
      </c>
      <c r="J751" s="302">
        <v>44642</v>
      </c>
      <c r="K751" s="293" t="s">
        <v>1274</v>
      </c>
      <c r="L751" s="305">
        <v>405.02</v>
      </c>
      <c r="M751" s="295"/>
      <c r="N751" s="295"/>
      <c r="O751" s="303">
        <v>18</v>
      </c>
      <c r="P751" s="8">
        <v>9</v>
      </c>
      <c r="Q751" s="29" t="s">
        <v>1764</v>
      </c>
      <c r="R751" s="303">
        <v>8</v>
      </c>
      <c r="S751" s="303">
        <v>180</v>
      </c>
      <c r="T751" s="306">
        <v>18</v>
      </c>
      <c r="U751" s="331">
        <v>5.75</v>
      </c>
      <c r="V751" s="303" t="s">
        <v>85</v>
      </c>
      <c r="W751" s="311">
        <v>130.81</v>
      </c>
      <c r="X751" s="307">
        <v>35.5</v>
      </c>
      <c r="Y751" s="306">
        <v>3640</v>
      </c>
      <c r="Z751" s="306" t="s">
        <v>5463</v>
      </c>
      <c r="AA751" s="306" t="s">
        <v>2988</v>
      </c>
      <c r="AB751" s="296" t="s">
        <v>5939</v>
      </c>
      <c r="AC751" s="308" t="s">
        <v>1603</v>
      </c>
      <c r="AD751" s="298">
        <f>IFERROR(VLOOKUP(AC751,ACCESSORIES!F:J,5,FALSE),"N/A")</f>
        <v>33</v>
      </c>
      <c r="AE751" s="308" t="s">
        <v>85</v>
      </c>
      <c r="AF751" s="309" t="s">
        <v>85</v>
      </c>
      <c r="AG751" s="308" t="s">
        <v>3005</v>
      </c>
      <c r="AH751" s="308" t="s">
        <v>1937</v>
      </c>
      <c r="AI751" s="299">
        <f>IFERROR(VLOOKUP(AH751,ACCESSORIES!F:J,5,FALSE),"N/A")</f>
        <v>1.1000000000000001</v>
      </c>
      <c r="AJ751" s="309" t="s">
        <v>266</v>
      </c>
      <c r="AK751" s="309" t="s">
        <v>85</v>
      </c>
      <c r="AL751" s="40" t="str">
        <f>IFERROR(VLOOKUP(AK751,ACCESSORIES!F:J,5,FALSE),"N/A")</f>
        <v>N/A</v>
      </c>
      <c r="AM751" s="309" t="s">
        <v>85</v>
      </c>
      <c r="AN751" s="309">
        <v>16.100000000000001</v>
      </c>
      <c r="AO751" s="309">
        <v>210</v>
      </c>
      <c r="AP751" s="309">
        <v>3</v>
      </c>
      <c r="AQ751" s="309">
        <v>3</v>
      </c>
      <c r="AR751" s="309">
        <v>23</v>
      </c>
      <c r="AS751" s="309">
        <v>40</v>
      </c>
      <c r="AT751" s="309">
        <v>218</v>
      </c>
      <c r="AU751" s="309">
        <v>209</v>
      </c>
      <c r="AV751" s="309">
        <v>126</v>
      </c>
      <c r="AW751" s="309">
        <v>89</v>
      </c>
      <c r="AX751" s="81">
        <v>89</v>
      </c>
      <c r="AY751" s="309">
        <v>26</v>
      </c>
      <c r="AZ751" s="310" t="s">
        <v>85</v>
      </c>
      <c r="BA751" s="98" t="str">
        <f>IFERROR(VLOOKUP(AZ751,ACCESSORIES!F:J,5,FALSE),"N/A")</f>
        <v>N/A</v>
      </c>
      <c r="BB751" s="99" t="s">
        <v>85</v>
      </c>
      <c r="BC751" s="98" t="str">
        <f>IFERROR(VLOOKUP(BB751,ACCESSORIES!F:J,5,FALSE),"N/A")</f>
        <v>N/A</v>
      </c>
      <c r="BD751" s="310">
        <v>39</v>
      </c>
      <c r="BE751" s="309">
        <v>20.6</v>
      </c>
      <c r="BF751" s="309">
        <v>20.6</v>
      </c>
      <c r="BG751" s="309">
        <v>11.4</v>
      </c>
      <c r="BH751" s="379">
        <f t="shared" si="55"/>
        <v>7.9275765061056019E-2</v>
      </c>
      <c r="BI751" s="303">
        <v>36</v>
      </c>
      <c r="BJ751" s="309" t="s">
        <v>3532</v>
      </c>
      <c r="BK751" s="80" t="s">
        <v>4050</v>
      </c>
      <c r="BL751" s="309" t="s">
        <v>4066</v>
      </c>
      <c r="BM751" s="309" t="s">
        <v>5473</v>
      </c>
      <c r="BN751" s="309" t="s">
        <v>5520</v>
      </c>
      <c r="BO751" s="309" t="s">
        <v>5507</v>
      </c>
      <c r="BP751" s="309" t="s">
        <v>5518</v>
      </c>
      <c r="BQ751" s="309" t="s">
        <v>5497</v>
      </c>
      <c r="BR751" s="309" t="s">
        <v>4275</v>
      </c>
      <c r="BS751" s="309" t="s">
        <v>4068</v>
      </c>
      <c r="BT751" s="309"/>
      <c r="BU751" s="309"/>
      <c r="BV751" s="309" t="s">
        <v>3665</v>
      </c>
      <c r="BW751" s="309" t="s">
        <v>3666</v>
      </c>
      <c r="BX751" s="309" t="s">
        <v>3667</v>
      </c>
      <c r="BY751" s="309" t="s">
        <v>3668</v>
      </c>
      <c r="BZ751" s="324" t="str">
        <f t="shared" si="57"/>
        <v>DISCONTINUED - MR312, 18x9, +18mm Offset, 8x180, 130.81mm Centerbore, Method Bronze - Matte Black Lip</v>
      </c>
      <c r="CA751" s="324" t="s">
        <v>3878</v>
      </c>
      <c r="CB751" s="324" t="s">
        <v>3879</v>
      </c>
      <c r="CC751" s="313" t="str">
        <f t="shared" si="54"/>
        <v>STREET (3XX)</v>
      </c>
    </row>
    <row r="752" spans="1:81" s="301" customFormat="1" ht="15.75" customHeight="1">
      <c r="A752" s="22">
        <f t="shared" si="53"/>
        <v>749</v>
      </c>
      <c r="B752" s="99" t="s">
        <v>84</v>
      </c>
      <c r="C752" s="29" t="s">
        <v>1089</v>
      </c>
      <c r="D752" s="303" t="s">
        <v>5732</v>
      </c>
      <c r="E752" s="304" t="s">
        <v>5960</v>
      </c>
      <c r="F752" s="304"/>
      <c r="G752" s="304"/>
      <c r="H752" s="363" t="s">
        <v>3401</v>
      </c>
      <c r="I752" s="336">
        <v>43677</v>
      </c>
      <c r="J752" s="302">
        <v>44655</v>
      </c>
      <c r="K752" s="293" t="s">
        <v>1274</v>
      </c>
      <c r="L752" s="305">
        <v>197.48</v>
      </c>
      <c r="M752" s="295"/>
      <c r="N752" s="295"/>
      <c r="O752" s="303">
        <v>14</v>
      </c>
      <c r="P752" s="8">
        <v>7</v>
      </c>
      <c r="Q752" s="29" t="s">
        <v>1745</v>
      </c>
      <c r="R752" s="303">
        <v>4</v>
      </c>
      <c r="S752" s="303">
        <v>136</v>
      </c>
      <c r="T752" s="306">
        <v>13</v>
      </c>
      <c r="U752" s="331">
        <v>4.5</v>
      </c>
      <c r="V752" s="303" t="s">
        <v>189</v>
      </c>
      <c r="W752" s="311">
        <v>106.25</v>
      </c>
      <c r="X752" s="307">
        <v>14.2</v>
      </c>
      <c r="Y752" s="306">
        <v>1600</v>
      </c>
      <c r="Z752" s="306" t="s">
        <v>2294</v>
      </c>
      <c r="AA752" s="306" t="s">
        <v>2987</v>
      </c>
      <c r="AB752" s="296" t="s">
        <v>4483</v>
      </c>
      <c r="AC752" s="308" t="s">
        <v>4107</v>
      </c>
      <c r="AD752" s="298">
        <f>IFERROR(VLOOKUP(AC752,ACCESSORIES!F:J,5,FALSE),"N/A")</f>
        <v>22</v>
      </c>
      <c r="AE752" s="308" t="s">
        <v>85</v>
      </c>
      <c r="AF752" s="309" t="s">
        <v>85</v>
      </c>
      <c r="AG752" s="308" t="s">
        <v>85</v>
      </c>
      <c r="AH752" s="308" t="s">
        <v>85</v>
      </c>
      <c r="AI752" s="299" t="str">
        <f>IFERROR(VLOOKUP(AH752,ACCESSORIES!F:J,5,FALSE),"N/A")</f>
        <v>N/A</v>
      </c>
      <c r="AJ752" s="309" t="s">
        <v>266</v>
      </c>
      <c r="AK752" s="309" t="s">
        <v>85</v>
      </c>
      <c r="AL752" s="40" t="str">
        <f>IFERROR(VLOOKUP(AK752,ACCESSORIES!F:J,5,FALSE),"N/A")</f>
        <v>N/A</v>
      </c>
      <c r="AM752" s="309" t="s">
        <v>85</v>
      </c>
      <c r="AN752" s="309">
        <v>14.1</v>
      </c>
      <c r="AO752" s="309">
        <v>180</v>
      </c>
      <c r="AP752" s="309">
        <v>3</v>
      </c>
      <c r="AQ752" s="309">
        <v>11</v>
      </c>
      <c r="AR752" s="309"/>
      <c r="AS752" s="309">
        <v>12</v>
      </c>
      <c r="AT752" s="309"/>
      <c r="AU752" s="309">
        <v>165</v>
      </c>
      <c r="AV752" s="309">
        <v>96</v>
      </c>
      <c r="AW752" s="309">
        <v>40</v>
      </c>
      <c r="AX752" s="81">
        <v>40</v>
      </c>
      <c r="AY752" s="309">
        <v>44</v>
      </c>
      <c r="AZ752" s="310" t="s">
        <v>85</v>
      </c>
      <c r="BA752" s="98" t="str">
        <f>IFERROR(VLOOKUP(AZ752,ACCESSORIES!F:J,5,FALSE),"N/A")</f>
        <v>N/A</v>
      </c>
      <c r="BB752" s="99" t="s">
        <v>85</v>
      </c>
      <c r="BC752" s="98" t="str">
        <f>IFERROR(VLOOKUP(BB752,ACCESSORIES!F:J,5,FALSE),"N/A")</f>
        <v>N/A</v>
      </c>
      <c r="BD752" s="310">
        <v>18.45</v>
      </c>
      <c r="BE752" s="309">
        <v>16.899999999999999</v>
      </c>
      <c r="BF752" s="309">
        <v>16.899999999999999</v>
      </c>
      <c r="BG752" s="309">
        <v>9.6999999999999993</v>
      </c>
      <c r="BH752" s="379">
        <f t="shared" si="55"/>
        <v>4.539900068568798E-2</v>
      </c>
      <c r="BI752" s="303">
        <v>48</v>
      </c>
      <c r="BJ752" s="309" t="s">
        <v>3532</v>
      </c>
      <c r="BK752" s="80" t="s">
        <v>4050</v>
      </c>
      <c r="BL752" s="309" t="s">
        <v>4964</v>
      </c>
      <c r="BM752" s="309" t="s">
        <v>4066</v>
      </c>
      <c r="BN752" s="309" t="s">
        <v>5470</v>
      </c>
      <c r="BO752" s="309" t="s">
        <v>2872</v>
      </c>
      <c r="BP752" s="309" t="s">
        <v>4298</v>
      </c>
      <c r="BQ752" s="309" t="s">
        <v>5446</v>
      </c>
      <c r="BR752" s="309"/>
      <c r="BS752" s="309"/>
      <c r="BT752" s="309"/>
      <c r="BU752" s="309"/>
      <c r="BV752" s="309" t="s">
        <v>4019</v>
      </c>
      <c r="BW752" s="309" t="s">
        <v>4231</v>
      </c>
      <c r="BX752" s="309" t="s">
        <v>4018</v>
      </c>
      <c r="BY752" s="309" t="s">
        <v>4232</v>
      </c>
      <c r="BZ752" s="324" t="str">
        <f t="shared" si="57"/>
        <v>DISCONTINUED - MR410 Bead Grip, 14x7, 4+3/+13mm Offset, 4x136, 106.25mm Centerbore, Matte Black</v>
      </c>
      <c r="CA752" s="324" t="s">
        <v>3878</v>
      </c>
      <c r="CB752" s="324" t="s">
        <v>3879</v>
      </c>
      <c r="CC752" s="313" t="str">
        <f t="shared" si="54"/>
        <v>UTV (4XX)</v>
      </c>
    </row>
    <row r="753" spans="1:81" s="301" customFormat="1" ht="15.75" customHeight="1">
      <c r="A753" s="22">
        <f t="shared" si="53"/>
        <v>750</v>
      </c>
      <c r="B753" s="99" t="s">
        <v>84</v>
      </c>
      <c r="C753" s="29" t="s">
        <v>1089</v>
      </c>
      <c r="D753" s="303" t="s">
        <v>5732</v>
      </c>
      <c r="E753" s="304" t="s">
        <v>5961</v>
      </c>
      <c r="F753" s="304"/>
      <c r="G753" s="304"/>
      <c r="H753" s="363" t="s">
        <v>3402</v>
      </c>
      <c r="I753" s="336">
        <v>43677</v>
      </c>
      <c r="J753" s="302">
        <v>44655</v>
      </c>
      <c r="K753" s="293" t="s">
        <v>1274</v>
      </c>
      <c r="L753" s="305">
        <v>197.48</v>
      </c>
      <c r="M753" s="295"/>
      <c r="N753" s="295"/>
      <c r="O753" s="303">
        <v>14</v>
      </c>
      <c r="P753" s="8">
        <v>7</v>
      </c>
      <c r="Q753" s="29" t="s">
        <v>1745</v>
      </c>
      <c r="R753" s="303">
        <v>4</v>
      </c>
      <c r="S753" s="303">
        <v>136</v>
      </c>
      <c r="T753" s="306">
        <v>13</v>
      </c>
      <c r="U753" s="331">
        <v>4.5</v>
      </c>
      <c r="V753" s="303" t="s">
        <v>189</v>
      </c>
      <c r="W753" s="311">
        <v>106.25</v>
      </c>
      <c r="X753" s="307">
        <v>14.73</v>
      </c>
      <c r="Y753" s="306">
        <v>1600</v>
      </c>
      <c r="Z753" s="306" t="s">
        <v>2298</v>
      </c>
      <c r="AA753" s="306" t="s">
        <v>2989</v>
      </c>
      <c r="AB753" s="296" t="s">
        <v>4483</v>
      </c>
      <c r="AC753" s="308" t="s">
        <v>4107</v>
      </c>
      <c r="AD753" s="298">
        <f>IFERROR(VLOOKUP(AC753,ACCESSORIES!F:J,5,FALSE),"N/A")</f>
        <v>22</v>
      </c>
      <c r="AE753" s="308" t="s">
        <v>85</v>
      </c>
      <c r="AF753" s="309" t="s">
        <v>85</v>
      </c>
      <c r="AG753" s="308" t="s">
        <v>85</v>
      </c>
      <c r="AH753" s="308" t="s">
        <v>85</v>
      </c>
      <c r="AI753" s="299" t="str">
        <f>IFERROR(VLOOKUP(AH753,ACCESSORIES!F:J,5,FALSE),"N/A")</f>
        <v>N/A</v>
      </c>
      <c r="AJ753" s="309" t="s">
        <v>266</v>
      </c>
      <c r="AK753" s="309" t="s">
        <v>85</v>
      </c>
      <c r="AL753" s="40" t="str">
        <f>IFERROR(VLOOKUP(AK753,ACCESSORIES!F:J,5,FALSE),"N/A")</f>
        <v>N/A</v>
      </c>
      <c r="AM753" s="309" t="s">
        <v>85</v>
      </c>
      <c r="AN753" s="309">
        <v>14.1</v>
      </c>
      <c r="AO753" s="309">
        <v>180</v>
      </c>
      <c r="AP753" s="309">
        <v>3</v>
      </c>
      <c r="AQ753" s="309">
        <v>11</v>
      </c>
      <c r="AR753" s="309"/>
      <c r="AS753" s="309">
        <v>12</v>
      </c>
      <c r="AT753" s="309"/>
      <c r="AU753" s="309">
        <v>165</v>
      </c>
      <c r="AV753" s="309">
        <v>96</v>
      </c>
      <c r="AW753" s="309">
        <v>40</v>
      </c>
      <c r="AX753" s="81">
        <v>40</v>
      </c>
      <c r="AY753" s="309">
        <v>44</v>
      </c>
      <c r="AZ753" s="310" t="s">
        <v>85</v>
      </c>
      <c r="BA753" s="98" t="str">
        <f>IFERROR(VLOOKUP(AZ753,ACCESSORIES!F:J,5,FALSE),"N/A")</f>
        <v>N/A</v>
      </c>
      <c r="BB753" s="99" t="s">
        <v>85</v>
      </c>
      <c r="BC753" s="98" t="str">
        <f>IFERROR(VLOOKUP(BB753,ACCESSORIES!F:J,5,FALSE),"N/A")</f>
        <v>N/A</v>
      </c>
      <c r="BD753" s="310">
        <v>18.54</v>
      </c>
      <c r="BE753" s="309">
        <v>16.899999999999999</v>
      </c>
      <c r="BF753" s="309">
        <v>16.899999999999999</v>
      </c>
      <c r="BG753" s="309">
        <v>9.6999999999999993</v>
      </c>
      <c r="BH753" s="379">
        <f t="shared" si="55"/>
        <v>4.539900068568798E-2</v>
      </c>
      <c r="BI753" s="303">
        <v>48</v>
      </c>
      <c r="BJ753" s="309" t="s">
        <v>3532</v>
      </c>
      <c r="BK753" s="80" t="s">
        <v>4050</v>
      </c>
      <c r="BL753" s="309" t="s">
        <v>4964</v>
      </c>
      <c r="BM753" s="309" t="s">
        <v>4066</v>
      </c>
      <c r="BN753" s="309" t="s">
        <v>5470</v>
      </c>
      <c r="BO753" s="309" t="s">
        <v>2872</v>
      </c>
      <c r="BP753" s="309" t="s">
        <v>4298</v>
      </c>
      <c r="BQ753" s="309" t="s">
        <v>5446</v>
      </c>
      <c r="BR753" s="309"/>
      <c r="BS753" s="309"/>
      <c r="BT753" s="309"/>
      <c r="BU753" s="309"/>
      <c r="BV753" s="309" t="s">
        <v>4229</v>
      </c>
      <c r="BW753" s="309" t="s">
        <v>4228</v>
      </c>
      <c r="BX753" s="309" t="s">
        <v>4020</v>
      </c>
      <c r="BY753" s="309" t="s">
        <v>4230</v>
      </c>
      <c r="BZ753" s="324" t="str">
        <f t="shared" si="57"/>
        <v>DISCONTINUED - MR410 Bead Grip, 14x7, 4+3/+13mm Offset, 4x136, 106.25mm Centerbore, Gold</v>
      </c>
      <c r="CA753" s="324" t="s">
        <v>3878</v>
      </c>
      <c r="CB753" s="324" t="s">
        <v>3879</v>
      </c>
      <c r="CC753" s="313" t="str">
        <f t="shared" si="54"/>
        <v>UTV (4XX)</v>
      </c>
    </row>
    <row r="754" spans="1:81" s="301" customFormat="1" ht="15.75" customHeight="1">
      <c r="A754" s="22">
        <f t="shared" si="53"/>
        <v>751</v>
      </c>
      <c r="B754" s="99" t="s">
        <v>84</v>
      </c>
      <c r="C754" s="29" t="s">
        <v>1072</v>
      </c>
      <c r="D754" s="303" t="s">
        <v>1121</v>
      </c>
      <c r="E754" s="304" t="s">
        <v>5972</v>
      </c>
      <c r="F754" s="304"/>
      <c r="G754" s="304"/>
      <c r="H754" s="363" t="s">
        <v>2042</v>
      </c>
      <c r="I754" s="336">
        <v>42370</v>
      </c>
      <c r="J754" s="302">
        <v>44701</v>
      </c>
      <c r="K754" s="293" t="s">
        <v>1274</v>
      </c>
      <c r="L754" s="305">
        <v>329.88</v>
      </c>
      <c r="M754" s="295"/>
      <c r="N754" s="295"/>
      <c r="O754" s="303">
        <v>17</v>
      </c>
      <c r="P754" s="8">
        <v>8.5</v>
      </c>
      <c r="Q754" s="29" t="s">
        <v>1751</v>
      </c>
      <c r="R754" s="303">
        <v>5</v>
      </c>
      <c r="S754" s="303">
        <v>150</v>
      </c>
      <c r="T754" s="306">
        <v>35</v>
      </c>
      <c r="U754" s="331">
        <v>6.1</v>
      </c>
      <c r="V754" s="303" t="s">
        <v>85</v>
      </c>
      <c r="W754" s="311">
        <v>110.5</v>
      </c>
      <c r="X754" s="307">
        <v>32.26</v>
      </c>
      <c r="Y754" s="306">
        <v>2650</v>
      </c>
      <c r="Z754" s="306" t="s">
        <v>2294</v>
      </c>
      <c r="AA754" s="306" t="s">
        <v>2987</v>
      </c>
      <c r="AB754" s="296" t="s">
        <v>5427</v>
      </c>
      <c r="AC754" s="308" t="s">
        <v>1637</v>
      </c>
      <c r="AD754" s="298">
        <f>IFERROR(VLOOKUP(AC754,ACCESSORIES!F:J,5,FALSE),"N/A")</f>
        <v>38.5</v>
      </c>
      <c r="AE754" s="308" t="s">
        <v>1800</v>
      </c>
      <c r="AF754" s="309" t="s">
        <v>1888</v>
      </c>
      <c r="AG754" s="308" t="s">
        <v>85</v>
      </c>
      <c r="AH754" s="308" t="s">
        <v>1938</v>
      </c>
      <c r="AI754" s="299">
        <f>IFERROR(VLOOKUP(AH754,ACCESSORIES!F:J,5,FALSE),"N/A")</f>
        <v>1.1000000000000001</v>
      </c>
      <c r="AJ754" s="309" t="s">
        <v>265</v>
      </c>
      <c r="AK754" s="309" t="s">
        <v>85</v>
      </c>
      <c r="AL754" s="40" t="str">
        <f>IFERROR(VLOOKUP(AK754,ACCESSORIES!F:J,5,FALSE),"N/A")</f>
        <v>N/A</v>
      </c>
      <c r="AM754" s="309" t="s">
        <v>85</v>
      </c>
      <c r="AN754" s="309">
        <v>16.100000000000001</v>
      </c>
      <c r="AO754" s="309">
        <v>185</v>
      </c>
      <c r="AP754" s="309">
        <v>3</v>
      </c>
      <c r="AQ754" s="309">
        <v>18</v>
      </c>
      <c r="AR754" s="309">
        <v>29</v>
      </c>
      <c r="AS754" s="309">
        <v>41</v>
      </c>
      <c r="AT754" s="309">
        <v>209</v>
      </c>
      <c r="AU754" s="309">
        <v>199</v>
      </c>
      <c r="AV754" s="309">
        <v>110.5</v>
      </c>
      <c r="AW754" s="309">
        <v>40</v>
      </c>
      <c r="AX754" s="81">
        <v>40</v>
      </c>
      <c r="AY754" s="309">
        <v>17</v>
      </c>
      <c r="AZ754" s="310" t="s">
        <v>85</v>
      </c>
      <c r="BA754" s="98" t="str">
        <f>IFERROR(VLOOKUP(AZ754,ACCESSORIES!F:J,5,FALSE),"N/A")</f>
        <v>N/A</v>
      </c>
      <c r="BB754" s="99" t="s">
        <v>85</v>
      </c>
      <c r="BC754" s="98" t="str">
        <f>IFERROR(VLOOKUP(BB754,ACCESSORIES!F:J,5,FALSE),"N/A")</f>
        <v>N/A</v>
      </c>
      <c r="BD754" s="310">
        <v>36.119999999999997</v>
      </c>
      <c r="BE754" s="309">
        <v>19.7</v>
      </c>
      <c r="BF754" s="309">
        <v>19.7</v>
      </c>
      <c r="BG754" s="309">
        <v>11</v>
      </c>
      <c r="BH754" s="379">
        <f t="shared" si="55"/>
        <v>6.995621234535998E-2</v>
      </c>
      <c r="BI754" s="303">
        <v>36</v>
      </c>
      <c r="BJ754" s="309" t="s">
        <v>3532</v>
      </c>
      <c r="BK754" s="80" t="s">
        <v>4050</v>
      </c>
      <c r="BL754" s="309" t="s">
        <v>4066</v>
      </c>
      <c r="BM754" s="309" t="s">
        <v>5516</v>
      </c>
      <c r="BN754" s="309" t="s">
        <v>5517</v>
      </c>
      <c r="BO754" s="309" t="s">
        <v>5507</v>
      </c>
      <c r="BP754" s="309" t="s">
        <v>5518</v>
      </c>
      <c r="BQ754" s="309" t="s">
        <v>5497</v>
      </c>
      <c r="BR754" s="309" t="s">
        <v>4275</v>
      </c>
      <c r="BS754" s="309" t="s">
        <v>4068</v>
      </c>
      <c r="BT754" s="309"/>
      <c r="BU754" s="309"/>
      <c r="BV754" s="309" t="s">
        <v>3621</v>
      </c>
      <c r="BW754" s="309" t="s">
        <v>3622</v>
      </c>
      <c r="BX754" s="309" t="s">
        <v>3623</v>
      </c>
      <c r="BY754" s="309" t="s">
        <v>3624</v>
      </c>
      <c r="BZ754" s="324" t="str">
        <f t="shared" si="57"/>
        <v>DISCONTINUED - MR310 Con6, 17x8.5, +35mm Offset, 5x150, 110.5mm Centerbore, Matte Black</v>
      </c>
      <c r="CA754" s="324" t="s">
        <v>3878</v>
      </c>
      <c r="CB754" s="324" t="s">
        <v>3879</v>
      </c>
      <c r="CC754" s="313" t="str">
        <f t="shared" si="54"/>
        <v>STREET (3XX)</v>
      </c>
    </row>
    <row r="755" spans="1:81" s="301" customFormat="1" ht="15.75" customHeight="1">
      <c r="A755" s="22">
        <f t="shared" si="53"/>
        <v>752</v>
      </c>
      <c r="B755" s="99" t="s">
        <v>84</v>
      </c>
      <c r="C755" s="29" t="s">
        <v>1090</v>
      </c>
      <c r="D755" s="303" t="s">
        <v>1105</v>
      </c>
      <c r="E755" s="304" t="s">
        <v>5973</v>
      </c>
      <c r="F755" s="304" t="s">
        <v>1129</v>
      </c>
      <c r="G755" s="304"/>
      <c r="H755" s="363" t="s">
        <v>859</v>
      </c>
      <c r="I755" s="336">
        <v>40179</v>
      </c>
      <c r="J755" s="302">
        <v>44701</v>
      </c>
      <c r="K755" s="293" t="s">
        <v>1274</v>
      </c>
      <c r="L755" s="305">
        <v>544.78</v>
      </c>
      <c r="M755" s="295"/>
      <c r="N755" s="295"/>
      <c r="O755" s="303">
        <v>17</v>
      </c>
      <c r="P755" s="8">
        <v>9</v>
      </c>
      <c r="Q755" s="29" t="s">
        <v>1755</v>
      </c>
      <c r="R755" s="303">
        <v>5</v>
      </c>
      <c r="S755" s="303">
        <v>5</v>
      </c>
      <c r="T755" s="306">
        <v>-12</v>
      </c>
      <c r="U755" s="331">
        <v>4.5</v>
      </c>
      <c r="V755" s="303" t="s">
        <v>85</v>
      </c>
      <c r="W755" s="311">
        <v>71.5</v>
      </c>
      <c r="X755" s="307">
        <v>36.299999999999997</v>
      </c>
      <c r="Y755" s="306">
        <v>3400</v>
      </c>
      <c r="Z755" s="306" t="s">
        <v>5466</v>
      </c>
      <c r="AA755" s="306" t="s">
        <v>196</v>
      </c>
      <c r="AB755" s="296" t="s">
        <v>5974</v>
      </c>
      <c r="AC755" s="308" t="s">
        <v>85</v>
      </c>
      <c r="AD755" s="298" t="str">
        <f>IFERROR(VLOOKUP(AC755,ACCESSORIES!F:J,5,FALSE),"N/A")</f>
        <v>N/A</v>
      </c>
      <c r="AE755" s="308" t="s">
        <v>85</v>
      </c>
      <c r="AF755" s="309" t="s">
        <v>85</v>
      </c>
      <c r="AG755" s="308" t="s">
        <v>85</v>
      </c>
      <c r="AH755" s="308" t="s">
        <v>85</v>
      </c>
      <c r="AI755" s="299" t="str">
        <f>IFERROR(VLOOKUP(AH755,ACCESSORIES!F:J,5,FALSE),"N/A")</f>
        <v>N/A</v>
      </c>
      <c r="AJ755" s="309" t="s">
        <v>266</v>
      </c>
      <c r="AK755" s="309" t="s">
        <v>85</v>
      </c>
      <c r="AL755" s="40" t="str">
        <f>IFERROR(VLOOKUP(AK755,ACCESSORIES!F:J,5,FALSE),"N/A")</f>
        <v>N/A</v>
      </c>
      <c r="AM755" s="309" t="s">
        <v>85</v>
      </c>
      <c r="AN755" s="309">
        <v>16.2</v>
      </c>
      <c r="AO755" s="309">
        <v>200</v>
      </c>
      <c r="AP755" s="309">
        <v>0</v>
      </c>
      <c r="AQ755" s="309">
        <v>14</v>
      </c>
      <c r="AR755" s="309"/>
      <c r="AS755" s="309">
        <v>27</v>
      </c>
      <c r="AT755" s="309"/>
      <c r="AU755" s="309">
        <v>200</v>
      </c>
      <c r="AV755" s="309" t="s">
        <v>85</v>
      </c>
      <c r="AW755" s="309" t="s">
        <v>85</v>
      </c>
      <c r="AX755" s="81" t="s">
        <v>85</v>
      </c>
      <c r="AY755" s="309">
        <v>80</v>
      </c>
      <c r="AZ755" s="310" t="s">
        <v>3347</v>
      </c>
      <c r="BA755" s="98">
        <f>IFERROR(VLOOKUP(AZ755,ACCESSORIES!F:J,5,FALSE),"N/A")</f>
        <v>152.625</v>
      </c>
      <c r="BB755" s="99" t="s">
        <v>1521</v>
      </c>
      <c r="BC755" s="98">
        <f>IFERROR(VLOOKUP(BB755,ACCESSORIES!F:J,5,FALSE),"N/A")</f>
        <v>11</v>
      </c>
      <c r="BD755" s="310">
        <v>39.799999999999997</v>
      </c>
      <c r="BE755" s="309">
        <v>20.100000000000001</v>
      </c>
      <c r="BF755" s="309">
        <v>20.100000000000001</v>
      </c>
      <c r="BG755" s="309">
        <v>12.1</v>
      </c>
      <c r="BH755" s="379">
        <f t="shared" si="55"/>
        <v>8.0108506492343995E-2</v>
      </c>
      <c r="BI755" s="303">
        <v>36</v>
      </c>
      <c r="BJ755" s="309" t="s">
        <v>3532</v>
      </c>
      <c r="BK755" s="80" t="s">
        <v>4050</v>
      </c>
      <c r="BL755" s="309" t="s">
        <v>4093</v>
      </c>
      <c r="BM755" s="309" t="s">
        <v>5448</v>
      </c>
      <c r="BN755" s="309" t="s">
        <v>5476</v>
      </c>
      <c r="BO755" s="309" t="s">
        <v>4094</v>
      </c>
      <c r="BP755" s="309" t="s">
        <v>4837</v>
      </c>
      <c r="BQ755" s="309" t="s">
        <v>5319</v>
      </c>
      <c r="BR755" s="309"/>
      <c r="BS755" s="309"/>
      <c r="BT755" s="309"/>
      <c r="BU755" s="309"/>
      <c r="BV755" s="309" t="s">
        <v>3753</v>
      </c>
      <c r="BW755" s="309" t="s">
        <v>3754</v>
      </c>
      <c r="BX755" s="309"/>
      <c r="BY755" s="309"/>
      <c r="BZ755" s="324" t="str">
        <f t="shared" si="57"/>
        <v>DISCONTINUED - MR101 Beadlock, 17x9, -12mm Offset, 5x5, 71.5mm Centerbore, Machined - Raw, w/ BH-H24125</v>
      </c>
      <c r="CA755" s="324" t="s">
        <v>3878</v>
      </c>
      <c r="CB755" s="324" t="s">
        <v>3879</v>
      </c>
      <c r="CC755" s="313" t="str">
        <f t="shared" si="54"/>
        <v>RACE (1XX)</v>
      </c>
    </row>
    <row r="756" spans="1:81" s="301" customFormat="1" ht="15.75" customHeight="1">
      <c r="A756" s="22">
        <f t="shared" si="53"/>
        <v>753</v>
      </c>
      <c r="B756" s="99" t="s">
        <v>84</v>
      </c>
      <c r="C756" s="29" t="s">
        <v>1094</v>
      </c>
      <c r="D756" s="303" t="s">
        <v>939</v>
      </c>
      <c r="E756" s="304" t="s">
        <v>5980</v>
      </c>
      <c r="F756" s="304" t="s">
        <v>2224</v>
      </c>
      <c r="G756" s="304"/>
      <c r="H756" s="363" t="s">
        <v>2197</v>
      </c>
      <c r="I756" s="336">
        <v>43340</v>
      </c>
      <c r="J756" s="302">
        <v>44701</v>
      </c>
      <c r="K756" s="293" t="s">
        <v>1274</v>
      </c>
      <c r="L756" s="305">
        <v>421.04</v>
      </c>
      <c r="M756" s="295"/>
      <c r="N756" s="295"/>
      <c r="O756" s="303">
        <v>20</v>
      </c>
      <c r="P756" s="8">
        <v>9</v>
      </c>
      <c r="Q756" s="29" t="s">
        <v>1756</v>
      </c>
      <c r="R756" s="303">
        <v>5</v>
      </c>
      <c r="S756" s="303">
        <v>5.5</v>
      </c>
      <c r="T756" s="306">
        <v>-12</v>
      </c>
      <c r="U756" s="331">
        <v>4.5</v>
      </c>
      <c r="V756" s="303" t="s">
        <v>85</v>
      </c>
      <c r="W756" s="311">
        <v>108</v>
      </c>
      <c r="X756" s="307">
        <v>40</v>
      </c>
      <c r="Y756" s="306">
        <v>2650</v>
      </c>
      <c r="Z756" s="306" t="s">
        <v>2294</v>
      </c>
      <c r="AA756" s="306" t="s">
        <v>2987</v>
      </c>
      <c r="AB756" s="296" t="s">
        <v>5981</v>
      </c>
      <c r="AC756" s="308" t="s">
        <v>1632</v>
      </c>
      <c r="AD756" s="298">
        <f>IFERROR(VLOOKUP(AC756,ACCESSORIES!F:J,5,FALSE),"N/A")</f>
        <v>33</v>
      </c>
      <c r="AE756" s="308" t="s">
        <v>1799</v>
      </c>
      <c r="AF756" s="309" t="s">
        <v>1886</v>
      </c>
      <c r="AG756" s="308" t="s">
        <v>85</v>
      </c>
      <c r="AH756" s="308" t="s">
        <v>1937</v>
      </c>
      <c r="AI756" s="299">
        <f>IFERROR(VLOOKUP(AH756,ACCESSORIES!F:J,5,FALSE),"N/A")</f>
        <v>1.1000000000000001</v>
      </c>
      <c r="AJ756" s="309" t="s">
        <v>265</v>
      </c>
      <c r="AK756" s="309" t="s">
        <v>85</v>
      </c>
      <c r="AL756" s="40" t="str">
        <f>IFERROR(VLOOKUP(AK756,ACCESSORIES!F:J,5,FALSE),"N/A")</f>
        <v>N/A</v>
      </c>
      <c r="AM756" s="309" t="s">
        <v>85</v>
      </c>
      <c r="AN756" s="309">
        <v>16.5</v>
      </c>
      <c r="AO756" s="309">
        <v>170</v>
      </c>
      <c r="AP756" s="309">
        <v>4</v>
      </c>
      <c r="AQ756" s="309">
        <v>14</v>
      </c>
      <c r="AR756" s="309"/>
      <c r="AS756" s="309">
        <v>36</v>
      </c>
      <c r="AT756" s="309"/>
      <c r="AU756" s="309">
        <v>243</v>
      </c>
      <c r="AV756" s="309">
        <v>106.3</v>
      </c>
      <c r="AW756" s="309">
        <v>38</v>
      </c>
      <c r="AX756" s="81">
        <v>38</v>
      </c>
      <c r="AY756" s="309">
        <v>47</v>
      </c>
      <c r="AZ756" s="310" t="s">
        <v>85</v>
      </c>
      <c r="BA756" s="98" t="str">
        <f>IFERROR(VLOOKUP(AZ756,ACCESSORIES!F:J,5,FALSE),"N/A")</f>
        <v>N/A</v>
      </c>
      <c r="BB756" s="99" t="s">
        <v>85</v>
      </c>
      <c r="BC756" s="98" t="str">
        <f>IFERROR(VLOOKUP(BB756,ACCESSORIES!F:J,5,FALSE),"N/A")</f>
        <v>N/A</v>
      </c>
      <c r="BD756" s="310">
        <v>43.5</v>
      </c>
      <c r="BE756" s="309">
        <v>22.6</v>
      </c>
      <c r="BF756" s="309">
        <v>22.6</v>
      </c>
      <c r="BG756" s="309">
        <v>11.6</v>
      </c>
      <c r="BH756" s="379">
        <f t="shared" si="55"/>
        <v>9.7090338980223984E-2</v>
      </c>
      <c r="BI756" s="303">
        <v>24</v>
      </c>
      <c r="BJ756" s="309" t="s">
        <v>3532</v>
      </c>
      <c r="BK756" s="80" t="s">
        <v>4050</v>
      </c>
      <c r="BL756" s="309" t="s">
        <v>4066</v>
      </c>
      <c r="BM756" s="309" t="s">
        <v>4836</v>
      </c>
      <c r="BN756" s="309" t="s">
        <v>5506</v>
      </c>
      <c r="BO756" s="309" t="s">
        <v>5507</v>
      </c>
      <c r="BP756" s="309" t="s">
        <v>4642</v>
      </c>
      <c r="BQ756" s="309" t="s">
        <v>4275</v>
      </c>
      <c r="BR756" s="309" t="s">
        <v>4068</v>
      </c>
      <c r="BS756" s="309"/>
      <c r="BT756" s="309"/>
      <c r="BU756" s="309"/>
      <c r="BV756" s="309" t="s">
        <v>3785</v>
      </c>
      <c r="BW756" s="309" t="s">
        <v>3786</v>
      </c>
      <c r="BX756" s="309" t="s">
        <v>3787</v>
      </c>
      <c r="BY756" s="309" t="s">
        <v>3788</v>
      </c>
      <c r="BZ756" s="324" t="str">
        <f t="shared" si="57"/>
        <v>DISCONTINUED - MR605 NV, 20x9, -12mm Offset, 5x5.5, 108mm Centerbore, Matte Black</v>
      </c>
      <c r="CA756" s="324" t="s">
        <v>3878</v>
      </c>
      <c r="CB756" s="324" t="s">
        <v>3879</v>
      </c>
      <c r="CC756" s="313" t="str">
        <f t="shared" si="54"/>
        <v>DISCO (6XX)</v>
      </c>
    </row>
    <row r="757" spans="1:81" s="301" customFormat="1" ht="15.75" customHeight="1">
      <c r="A757" s="22">
        <f t="shared" si="53"/>
        <v>754</v>
      </c>
      <c r="B757" s="99" t="s">
        <v>84</v>
      </c>
      <c r="C757" s="29" t="s">
        <v>1072</v>
      </c>
      <c r="D757" s="303" t="s">
        <v>1114</v>
      </c>
      <c r="E757" s="304" t="s">
        <v>6008</v>
      </c>
      <c r="F757" s="304"/>
      <c r="G757" s="304"/>
      <c r="H757" s="363" t="s">
        <v>349</v>
      </c>
      <c r="I757" s="336">
        <v>40544</v>
      </c>
      <c r="J757" s="302">
        <v>44701</v>
      </c>
      <c r="K757" s="293" t="s">
        <v>1274</v>
      </c>
      <c r="L757" s="305">
        <v>347.91</v>
      </c>
      <c r="M757" s="295"/>
      <c r="N757" s="295"/>
      <c r="O757" s="303">
        <v>18</v>
      </c>
      <c r="P757" s="8">
        <v>9</v>
      </c>
      <c r="Q757" s="29" t="s">
        <v>1763</v>
      </c>
      <c r="R757" s="303">
        <v>8</v>
      </c>
      <c r="S757" s="303">
        <v>170</v>
      </c>
      <c r="T757" s="306">
        <v>18</v>
      </c>
      <c r="U757" s="331">
        <v>5.75</v>
      </c>
      <c r="V757" s="303" t="s">
        <v>85</v>
      </c>
      <c r="W757" s="311">
        <v>130.81</v>
      </c>
      <c r="X757" s="307">
        <v>32.25</v>
      </c>
      <c r="Y757" s="306">
        <v>3600</v>
      </c>
      <c r="Z757" s="306" t="s">
        <v>2294</v>
      </c>
      <c r="AA757" s="306" t="s">
        <v>2987</v>
      </c>
      <c r="AB757" s="296" t="s">
        <v>5936</v>
      </c>
      <c r="AC757" s="308" t="s">
        <v>1904</v>
      </c>
      <c r="AD757" s="298">
        <f>IFERROR(VLOOKUP(AC757,ACCESSORIES!F:J,5,FALSE),"N/A")</f>
        <v>33</v>
      </c>
      <c r="AE757" s="308" t="s">
        <v>85</v>
      </c>
      <c r="AF757" s="309" t="s">
        <v>85</v>
      </c>
      <c r="AG757" s="308" t="s">
        <v>3005</v>
      </c>
      <c r="AH757" s="308" t="s">
        <v>1937</v>
      </c>
      <c r="AI757" s="299">
        <f>IFERROR(VLOOKUP(AH757,ACCESSORIES!F:J,5,FALSE),"N/A")</f>
        <v>1.1000000000000001</v>
      </c>
      <c r="AJ757" s="309" t="s">
        <v>266</v>
      </c>
      <c r="AK757" s="309" t="s">
        <v>85</v>
      </c>
      <c r="AL757" s="40" t="str">
        <f>IFERROR(VLOOKUP(AK757,ACCESSORIES!F:J,5,FALSE),"N/A")</f>
        <v>N/A</v>
      </c>
      <c r="AM757" s="309" t="s">
        <v>85</v>
      </c>
      <c r="AN757" s="309">
        <v>16.2</v>
      </c>
      <c r="AO757" s="309">
        <v>205</v>
      </c>
      <c r="AP757" s="309">
        <v>3</v>
      </c>
      <c r="AQ757" s="309">
        <v>3</v>
      </c>
      <c r="AR757" s="309">
        <v>17</v>
      </c>
      <c r="AS757" s="309">
        <v>22</v>
      </c>
      <c r="AT757" s="309">
        <v>217</v>
      </c>
      <c r="AU757" s="309">
        <v>211</v>
      </c>
      <c r="AV757" s="309">
        <v>124</v>
      </c>
      <c r="AW757" s="309">
        <v>100</v>
      </c>
      <c r="AX757" s="81">
        <v>100</v>
      </c>
      <c r="AY757" s="309">
        <v>94</v>
      </c>
      <c r="AZ757" s="310" t="s">
        <v>85</v>
      </c>
      <c r="BA757" s="98" t="str">
        <f>IFERROR(VLOOKUP(AZ757,ACCESSORIES!F:J,5,FALSE),"N/A")</f>
        <v>N/A</v>
      </c>
      <c r="BB757" s="99" t="s">
        <v>85</v>
      </c>
      <c r="BC757" s="98" t="str">
        <f>IFERROR(VLOOKUP(BB757,ACCESSORIES!F:J,5,FALSE),"N/A")</f>
        <v>N/A</v>
      </c>
      <c r="BD757" s="310">
        <v>37.15</v>
      </c>
      <c r="BE757" s="309">
        <v>20.6</v>
      </c>
      <c r="BF757" s="309">
        <v>20.6</v>
      </c>
      <c r="BG757" s="309">
        <v>11.4</v>
      </c>
      <c r="BH757" s="379">
        <f t="shared" si="55"/>
        <v>7.9275765061056019E-2</v>
      </c>
      <c r="BI757" s="303">
        <v>36</v>
      </c>
      <c r="BJ757" s="309" t="s">
        <v>3532</v>
      </c>
      <c r="BK757" s="80" t="s">
        <v>4050</v>
      </c>
      <c r="BL757" s="309" t="s">
        <v>4066</v>
      </c>
      <c r="BM757" s="309" t="s">
        <v>5502</v>
      </c>
      <c r="BN757" s="309" t="s">
        <v>5503</v>
      </c>
      <c r="BO757" s="309" t="s">
        <v>5477</v>
      </c>
      <c r="BP757" s="309" t="s">
        <v>5504</v>
      </c>
      <c r="BQ757" s="309" t="s">
        <v>5505</v>
      </c>
      <c r="BR757" s="309" t="s">
        <v>4068</v>
      </c>
      <c r="BS757" s="309"/>
      <c r="BT757" s="309"/>
      <c r="BU757" s="309"/>
      <c r="BV757" s="309" t="s">
        <v>3549</v>
      </c>
      <c r="BW757" s="309" t="s">
        <v>3550</v>
      </c>
      <c r="BX757" s="309" t="s">
        <v>3551</v>
      </c>
      <c r="BY757" s="309" t="s">
        <v>3552</v>
      </c>
      <c r="BZ757" s="324" t="str">
        <f t="shared" si="57"/>
        <v>DISCONTINUED - MR301 The Standard, 18x9, +18mm Offset, 8x170, 130.81mm Centerbore, Matte Black</v>
      </c>
      <c r="CA757" s="324" t="s">
        <v>3878</v>
      </c>
      <c r="CB757" s="324" t="s">
        <v>3879</v>
      </c>
      <c r="CC757" s="313" t="str">
        <f t="shared" si="54"/>
        <v>STREET (3XX)</v>
      </c>
    </row>
    <row r="758" spans="1:81" s="301" customFormat="1" ht="15.75" customHeight="1">
      <c r="A758" s="22">
        <f t="shared" si="53"/>
        <v>755</v>
      </c>
      <c r="B758" s="99" t="s">
        <v>84</v>
      </c>
      <c r="C758" s="29" t="s">
        <v>1072</v>
      </c>
      <c r="D758" s="303" t="s">
        <v>1114</v>
      </c>
      <c r="E758" s="304" t="s">
        <v>6009</v>
      </c>
      <c r="F758" s="304" t="s">
        <v>2224</v>
      </c>
      <c r="G758" s="304"/>
      <c r="H758" s="363" t="s">
        <v>4290</v>
      </c>
      <c r="I758" s="336">
        <v>43951</v>
      </c>
      <c r="J758" s="302">
        <v>44701</v>
      </c>
      <c r="K758" s="293" t="s">
        <v>1274</v>
      </c>
      <c r="L758" s="305">
        <v>383.78</v>
      </c>
      <c r="M758" s="295"/>
      <c r="N758" s="295"/>
      <c r="O758" s="303">
        <v>20</v>
      </c>
      <c r="P758" s="8">
        <v>10</v>
      </c>
      <c r="Q758" s="29" t="s">
        <v>1123</v>
      </c>
      <c r="R758" s="303">
        <v>6</v>
      </c>
      <c r="S758" s="303">
        <v>5.5</v>
      </c>
      <c r="T758" s="306">
        <v>-18</v>
      </c>
      <c r="U758" s="331">
        <v>4.76</v>
      </c>
      <c r="V758" s="303" t="s">
        <v>85</v>
      </c>
      <c r="W758" s="311">
        <v>108</v>
      </c>
      <c r="X758" s="307">
        <v>37.5</v>
      </c>
      <c r="Y758" s="306">
        <v>2650</v>
      </c>
      <c r="Z758" s="306" t="s">
        <v>2294</v>
      </c>
      <c r="AA758" s="306" t="s">
        <v>2987</v>
      </c>
      <c r="AB758" s="296" t="s">
        <v>6013</v>
      </c>
      <c r="AC758" s="308" t="s">
        <v>1579</v>
      </c>
      <c r="AD758" s="298">
        <f>IFERROR(VLOOKUP(AC758,ACCESSORIES!F:J,5,FALSE),"N/A")</f>
        <v>33</v>
      </c>
      <c r="AE758" s="308" t="s">
        <v>85</v>
      </c>
      <c r="AF758" s="309" t="s">
        <v>85</v>
      </c>
      <c r="AG758" s="308" t="s">
        <v>3001</v>
      </c>
      <c r="AH758" s="308" t="s">
        <v>1937</v>
      </c>
      <c r="AI758" s="299">
        <f>IFERROR(VLOOKUP(AH758,ACCESSORIES!F:J,5,FALSE),"N/A")</f>
        <v>1.1000000000000001</v>
      </c>
      <c r="AJ758" s="309" t="s">
        <v>266</v>
      </c>
      <c r="AK758" s="309" t="s">
        <v>85</v>
      </c>
      <c r="AL758" s="40" t="str">
        <f>IFERROR(VLOOKUP(AK758,ACCESSORIES!F:J,5,FALSE),"N/A")</f>
        <v>N/A</v>
      </c>
      <c r="AM758" s="309" t="s">
        <v>85</v>
      </c>
      <c r="AN758" s="309">
        <v>16.100000000000001</v>
      </c>
      <c r="AO758" s="309">
        <v>175</v>
      </c>
      <c r="AP758" s="309">
        <v>3</v>
      </c>
      <c r="AQ758" s="309">
        <v>17</v>
      </c>
      <c r="AR758" s="309">
        <v>38</v>
      </c>
      <c r="AS758" s="309">
        <v>47</v>
      </c>
      <c r="AT758" s="309">
        <v>245</v>
      </c>
      <c r="AU758" s="309">
        <v>241</v>
      </c>
      <c r="AV758" s="309">
        <v>106.4</v>
      </c>
      <c r="AW758" s="309">
        <v>55</v>
      </c>
      <c r="AX758" s="81">
        <v>55</v>
      </c>
      <c r="AY758" s="309">
        <v>94</v>
      </c>
      <c r="AZ758" s="310" t="s">
        <v>85</v>
      </c>
      <c r="BA758" s="98" t="str">
        <f>IFERROR(VLOOKUP(AZ758,ACCESSORIES!F:J,5,FALSE),"N/A")</f>
        <v>N/A</v>
      </c>
      <c r="BB758" s="99" t="s">
        <v>85</v>
      </c>
      <c r="BC758" s="98" t="str">
        <f>IFERROR(VLOOKUP(BB758,ACCESSORIES!F:J,5,FALSE),"N/A")</f>
        <v>N/A</v>
      </c>
      <c r="BD758" s="310">
        <v>41.5</v>
      </c>
      <c r="BE758" s="309">
        <v>22.6</v>
      </c>
      <c r="BF758" s="309">
        <v>22.6</v>
      </c>
      <c r="BG758" s="309">
        <v>12.6</v>
      </c>
      <c r="BH758" s="379">
        <f t="shared" si="55"/>
        <v>0.10546019578886397</v>
      </c>
      <c r="BI758" s="303">
        <v>20</v>
      </c>
      <c r="BJ758" s="309" t="s">
        <v>3532</v>
      </c>
      <c r="BK758" s="80" t="s">
        <v>4050</v>
      </c>
      <c r="BL758" s="309" t="s">
        <v>4066</v>
      </c>
      <c r="BM758" s="309" t="s">
        <v>5502</v>
      </c>
      <c r="BN758" s="309" t="s">
        <v>5503</v>
      </c>
      <c r="BO758" s="309" t="s">
        <v>5477</v>
      </c>
      <c r="BP758" s="309" t="s">
        <v>5504</v>
      </c>
      <c r="BQ758" s="309" t="s">
        <v>5505</v>
      </c>
      <c r="BR758" s="309" t="s">
        <v>4068</v>
      </c>
      <c r="BS758" s="309"/>
      <c r="BT758" s="309"/>
      <c r="BU758" s="309"/>
      <c r="BV758" s="309" t="s">
        <v>3545</v>
      </c>
      <c r="BW758" s="309" t="s">
        <v>3546</v>
      </c>
      <c r="BX758" s="309" t="s">
        <v>3547</v>
      </c>
      <c r="BY758" s="309" t="s">
        <v>3548</v>
      </c>
      <c r="BZ758" s="324" t="str">
        <f t="shared" si="57"/>
        <v>DISCONTINUED - MR301 The Standard, 20x10, -18mm Offset, 6x5.5, 108mm Centerbore, Matte Black</v>
      </c>
      <c r="CA758" s="324" t="s">
        <v>3878</v>
      </c>
      <c r="CB758" s="324" t="s">
        <v>3879</v>
      </c>
      <c r="CC758" s="313" t="str">
        <f t="shared" si="54"/>
        <v>STREET (3XX)</v>
      </c>
    </row>
    <row r="759" spans="1:81" s="301" customFormat="1" ht="15.75" customHeight="1">
      <c r="A759" s="22">
        <f t="shared" si="53"/>
        <v>756</v>
      </c>
      <c r="B759" s="99" t="s">
        <v>84</v>
      </c>
      <c r="C759" s="29" t="s">
        <v>1072</v>
      </c>
      <c r="D759" s="303" t="s">
        <v>1121</v>
      </c>
      <c r="E759" s="304" t="s">
        <v>6010</v>
      </c>
      <c r="F759" s="304"/>
      <c r="G759" s="304"/>
      <c r="H759" s="363" t="s">
        <v>655</v>
      </c>
      <c r="I759" s="336">
        <v>42370</v>
      </c>
      <c r="J759" s="302">
        <v>44701</v>
      </c>
      <c r="K759" s="293" t="s">
        <v>1274</v>
      </c>
      <c r="L759" s="305">
        <v>429.07</v>
      </c>
      <c r="M759" s="295"/>
      <c r="N759" s="295"/>
      <c r="O759" s="303">
        <v>20</v>
      </c>
      <c r="P759" s="8">
        <v>9</v>
      </c>
      <c r="Q759" s="29" t="s">
        <v>1123</v>
      </c>
      <c r="R759" s="303">
        <v>6</v>
      </c>
      <c r="S759" s="303">
        <v>5.5</v>
      </c>
      <c r="T759" s="306">
        <v>18</v>
      </c>
      <c r="U759" s="331">
        <v>5.75</v>
      </c>
      <c r="V759" s="303" t="s">
        <v>85</v>
      </c>
      <c r="W759" s="311">
        <v>106.25</v>
      </c>
      <c r="X759" s="307">
        <v>41.74</v>
      </c>
      <c r="Y759" s="306">
        <v>2650</v>
      </c>
      <c r="Z759" s="306" t="s">
        <v>2294</v>
      </c>
      <c r="AA759" s="306" t="s">
        <v>2987</v>
      </c>
      <c r="AB759" s="296" t="s">
        <v>5009</v>
      </c>
      <c r="AC759" s="308" t="s">
        <v>1637</v>
      </c>
      <c r="AD759" s="298">
        <f>IFERROR(VLOOKUP(AC759,ACCESSORIES!F:J,5,FALSE),"N/A")</f>
        <v>38.5</v>
      </c>
      <c r="AE759" s="308" t="s">
        <v>1800</v>
      </c>
      <c r="AF759" s="309" t="s">
        <v>1888</v>
      </c>
      <c r="AG759" s="308" t="s">
        <v>85</v>
      </c>
      <c r="AH759" s="308" t="s">
        <v>1938</v>
      </c>
      <c r="AI759" s="299">
        <f>IFERROR(VLOOKUP(AH759,ACCESSORIES!F:J,5,FALSE),"N/A")</f>
        <v>1.1000000000000001</v>
      </c>
      <c r="AJ759" s="309" t="s">
        <v>265</v>
      </c>
      <c r="AK759" s="309" t="s">
        <v>1709</v>
      </c>
      <c r="AL759" s="40">
        <f>IFERROR(VLOOKUP(AK759,ACCESSORIES!F:J,5,FALSE),"N/A")</f>
        <v>2.75</v>
      </c>
      <c r="AM759" s="309">
        <v>78.3</v>
      </c>
      <c r="AN759" s="309">
        <v>16.100000000000001</v>
      </c>
      <c r="AO759" s="309">
        <v>175</v>
      </c>
      <c r="AP759" s="309">
        <v>4</v>
      </c>
      <c r="AQ759" s="309">
        <v>21</v>
      </c>
      <c r="AR759" s="309">
        <v>34</v>
      </c>
      <c r="AS759" s="309">
        <v>42</v>
      </c>
      <c r="AT759" s="309">
        <v>243</v>
      </c>
      <c r="AU759" s="309">
        <v>234</v>
      </c>
      <c r="AV759" s="309">
        <v>106</v>
      </c>
      <c r="AW759" s="309">
        <v>52</v>
      </c>
      <c r="AX759" s="81">
        <v>52</v>
      </c>
      <c r="AY759" s="309">
        <v>23</v>
      </c>
      <c r="AZ759" s="310" t="s">
        <v>85</v>
      </c>
      <c r="BA759" s="98" t="str">
        <f>IFERROR(VLOOKUP(AZ759,ACCESSORIES!F:J,5,FALSE),"N/A")</f>
        <v>N/A</v>
      </c>
      <c r="BB759" s="99" t="s">
        <v>85</v>
      </c>
      <c r="BC759" s="98" t="str">
        <f>IFERROR(VLOOKUP(BB759,ACCESSORIES!F:J,5,FALSE),"N/A")</f>
        <v>N/A</v>
      </c>
      <c r="BD759" s="310">
        <v>47.69</v>
      </c>
      <c r="BE759" s="309">
        <v>22.6</v>
      </c>
      <c r="BF759" s="309">
        <v>22.6</v>
      </c>
      <c r="BG759" s="309">
        <v>11.6</v>
      </c>
      <c r="BH759" s="379">
        <f t="shared" si="55"/>
        <v>9.7090338980223984E-2</v>
      </c>
      <c r="BI759" s="303">
        <v>24</v>
      </c>
      <c r="BJ759" s="309" t="s">
        <v>3532</v>
      </c>
      <c r="BK759" s="80" t="s">
        <v>4050</v>
      </c>
      <c r="BL759" s="309" t="s">
        <v>4066</v>
      </c>
      <c r="BM759" s="309" t="s">
        <v>5516</v>
      </c>
      <c r="BN759" s="309" t="s">
        <v>5517</v>
      </c>
      <c r="BO759" s="309" t="s">
        <v>5507</v>
      </c>
      <c r="BP759" s="309" t="s">
        <v>5518</v>
      </c>
      <c r="BQ759" s="309" t="s">
        <v>5497</v>
      </c>
      <c r="BR759" s="309" t="s">
        <v>4275</v>
      </c>
      <c r="BS759" s="309" t="s">
        <v>4068</v>
      </c>
      <c r="BT759" s="309"/>
      <c r="BU759" s="309"/>
      <c r="BV759" s="309" t="s">
        <v>3629</v>
      </c>
      <c r="BW759" s="309" t="s">
        <v>3630</v>
      </c>
      <c r="BX759" s="309" t="s">
        <v>3631</v>
      </c>
      <c r="BY759" s="309" t="s">
        <v>3632</v>
      </c>
      <c r="BZ759" s="324" t="str">
        <f t="shared" si="57"/>
        <v>DISCONTINUED - MR310 Con6, 20x9, +18mm Offset, 6x5.5, 106.25mm Centerbore, Matte Black</v>
      </c>
      <c r="CA759" s="324" t="s">
        <v>3878</v>
      </c>
      <c r="CB759" s="324" t="s">
        <v>3879</v>
      </c>
      <c r="CC759" s="313" t="str">
        <f t="shared" si="54"/>
        <v>STREET (3XX)</v>
      </c>
    </row>
    <row r="760" spans="1:81" s="301" customFormat="1" ht="15.75" customHeight="1">
      <c r="A760" s="22">
        <f t="shared" si="53"/>
        <v>757</v>
      </c>
      <c r="B760" s="99" t="s">
        <v>84</v>
      </c>
      <c r="C760" s="29" t="s">
        <v>1282</v>
      </c>
      <c r="D760" s="303" t="s">
        <v>5799</v>
      </c>
      <c r="E760" s="304" t="s">
        <v>6011</v>
      </c>
      <c r="F760" s="304"/>
      <c r="G760" s="304"/>
      <c r="H760" s="363" t="s">
        <v>4167</v>
      </c>
      <c r="I760" s="336">
        <v>43886</v>
      </c>
      <c r="J760" s="302">
        <v>44701</v>
      </c>
      <c r="K760" s="293" t="s">
        <v>1274</v>
      </c>
      <c r="L760" s="305">
        <v>372.5</v>
      </c>
      <c r="M760" s="295"/>
      <c r="N760" s="295"/>
      <c r="O760" s="303">
        <v>17</v>
      </c>
      <c r="P760" s="8">
        <v>8.5</v>
      </c>
      <c r="Q760" s="29" t="s">
        <v>1764</v>
      </c>
      <c r="R760" s="303">
        <v>8</v>
      </c>
      <c r="S760" s="303">
        <v>180</v>
      </c>
      <c r="T760" s="306">
        <v>0</v>
      </c>
      <c r="U760" s="331">
        <v>4.75</v>
      </c>
      <c r="V760" s="303" t="s">
        <v>85</v>
      </c>
      <c r="W760" s="311">
        <v>130.81</v>
      </c>
      <c r="X760" s="307">
        <v>26.5</v>
      </c>
      <c r="Y760" s="306">
        <v>3640</v>
      </c>
      <c r="Z760" s="306" t="s">
        <v>2297</v>
      </c>
      <c r="AA760" s="306" t="s">
        <v>2988</v>
      </c>
      <c r="AB760" s="296" t="s">
        <v>5260</v>
      </c>
      <c r="AC760" s="308" t="s">
        <v>4106</v>
      </c>
      <c r="AD760" s="298">
        <f>IFERROR(VLOOKUP(AC760,ACCESSORIES!F:J,5,FALSE),"N/A")</f>
        <v>33</v>
      </c>
      <c r="AE760" s="308" t="s">
        <v>85</v>
      </c>
      <c r="AF760" s="309" t="s">
        <v>85</v>
      </c>
      <c r="AG760" s="308" t="s">
        <v>3005</v>
      </c>
      <c r="AH760" s="308" t="s">
        <v>85</v>
      </c>
      <c r="AI760" s="299" t="str">
        <f>IFERROR(VLOOKUP(AH760,ACCESSORIES!F:J,5,FALSE),"N/A")</f>
        <v>N/A</v>
      </c>
      <c r="AJ760" s="309" t="s">
        <v>265</v>
      </c>
      <c r="AK760" s="309" t="s">
        <v>85</v>
      </c>
      <c r="AL760" s="40" t="str">
        <f>IFERROR(VLOOKUP(AK760,ACCESSORIES!F:J,5,FALSE),"N/A")</f>
        <v>N/A</v>
      </c>
      <c r="AM760" s="309" t="s">
        <v>85</v>
      </c>
      <c r="AN760" s="309">
        <v>16</v>
      </c>
      <c r="AO760" s="309">
        <v>210</v>
      </c>
      <c r="AP760" s="309">
        <v>3</v>
      </c>
      <c r="AQ760" s="309">
        <v>3</v>
      </c>
      <c r="AR760" s="309">
        <v>36</v>
      </c>
      <c r="AS760" s="309">
        <v>48</v>
      </c>
      <c r="AT760" s="309">
        <v>209</v>
      </c>
      <c r="AU760" s="309">
        <v>203</v>
      </c>
      <c r="AV760" s="309">
        <v>125</v>
      </c>
      <c r="AW760" s="309">
        <v>92</v>
      </c>
      <c r="AX760" s="81">
        <v>92</v>
      </c>
      <c r="AY760" s="309">
        <v>36</v>
      </c>
      <c r="AZ760" s="310" t="s">
        <v>85</v>
      </c>
      <c r="BA760" s="98" t="str">
        <f>IFERROR(VLOOKUP(AZ760,ACCESSORIES!F:J,5,FALSE),"N/A")</f>
        <v>N/A</v>
      </c>
      <c r="BB760" s="99" t="s">
        <v>85</v>
      </c>
      <c r="BC760" s="98" t="str">
        <f>IFERROR(VLOOKUP(BB760,ACCESSORIES!F:J,5,FALSE),"N/A")</f>
        <v>N/A</v>
      </c>
      <c r="BD760" s="310">
        <v>30.5</v>
      </c>
      <c r="BE760" s="309">
        <v>19.7</v>
      </c>
      <c r="BF760" s="309">
        <v>19.7</v>
      </c>
      <c r="BG760" s="309">
        <v>11</v>
      </c>
      <c r="BH760" s="379">
        <f t="shared" si="55"/>
        <v>6.995621234535998E-2</v>
      </c>
      <c r="BI760" s="303">
        <v>36</v>
      </c>
      <c r="BJ760" s="309" t="s">
        <v>3532</v>
      </c>
      <c r="BK760" s="80" t="s">
        <v>4050</v>
      </c>
      <c r="BL760" s="309" t="s">
        <v>4964</v>
      </c>
      <c r="BM760" s="309" t="s">
        <v>4066</v>
      </c>
      <c r="BN760" s="309" t="s">
        <v>4836</v>
      </c>
      <c r="BO760" s="309" t="s">
        <v>2872</v>
      </c>
      <c r="BP760" s="309" t="s">
        <v>4298</v>
      </c>
      <c r="BQ760" s="309" t="s">
        <v>5446</v>
      </c>
      <c r="BR760" s="309" t="s">
        <v>5432</v>
      </c>
      <c r="BS760" s="309" t="s">
        <v>4275</v>
      </c>
      <c r="BT760" s="309" t="s">
        <v>4068</v>
      </c>
      <c r="BU760" s="309"/>
      <c r="BV760" s="309" t="s">
        <v>4367</v>
      </c>
      <c r="BW760" s="309" t="s">
        <v>4366</v>
      </c>
      <c r="BX760" s="309" t="s">
        <v>4369</v>
      </c>
      <c r="BY760" s="309" t="s">
        <v>4368</v>
      </c>
      <c r="BZ760" s="324" t="str">
        <f t="shared" si="57"/>
        <v>DISCONTINUED - MR703 Bead Grip, 17x8.5, 0mm Offset, 8x180, 130.81mm Centerbore, Method Bronze</v>
      </c>
      <c r="CA760" s="324" t="s">
        <v>3878</v>
      </c>
      <c r="CB760" s="324" t="s">
        <v>3879</v>
      </c>
      <c r="CC760" s="313" t="str">
        <f t="shared" si="54"/>
        <v>TRAIL (7XX)</v>
      </c>
    </row>
    <row r="761" spans="1:81" s="301" customFormat="1" ht="15.75" customHeight="1">
      <c r="A761" s="22">
        <f t="shared" si="53"/>
        <v>758</v>
      </c>
      <c r="B761" s="99" t="s">
        <v>84</v>
      </c>
      <c r="C761" s="29" t="s">
        <v>1090</v>
      </c>
      <c r="D761" s="303" t="s">
        <v>1109</v>
      </c>
      <c r="E761" s="304" t="s">
        <v>6061</v>
      </c>
      <c r="F761" s="304" t="s">
        <v>1129</v>
      </c>
      <c r="G761" s="304"/>
      <c r="H761" s="363" t="s">
        <v>954</v>
      </c>
      <c r="I761" s="336">
        <v>42736</v>
      </c>
      <c r="J761" s="302">
        <v>44701</v>
      </c>
      <c r="K761" s="293" t="s">
        <v>1274</v>
      </c>
      <c r="L761" s="305">
        <v>549.64</v>
      </c>
      <c r="M761" s="295"/>
      <c r="N761" s="295"/>
      <c r="O761" s="303">
        <v>17</v>
      </c>
      <c r="P761" s="8">
        <v>9</v>
      </c>
      <c r="Q761" s="29" t="s">
        <v>246</v>
      </c>
      <c r="R761" s="303" t="s">
        <v>246</v>
      </c>
      <c r="S761" s="303" t="s">
        <v>246</v>
      </c>
      <c r="T761" s="306">
        <v>-44</v>
      </c>
      <c r="U761" s="331">
        <v>3.5</v>
      </c>
      <c r="V761" s="303" t="s">
        <v>85</v>
      </c>
      <c r="W761" s="311">
        <v>71.5</v>
      </c>
      <c r="X761" s="307">
        <v>41.34</v>
      </c>
      <c r="Y761" s="306">
        <v>3600</v>
      </c>
      <c r="Z761" s="306" t="s">
        <v>2294</v>
      </c>
      <c r="AA761" s="306" t="s">
        <v>2987</v>
      </c>
      <c r="AB761" s="296" t="s">
        <v>4850</v>
      </c>
      <c r="AC761" s="308" t="s">
        <v>85</v>
      </c>
      <c r="AD761" s="298" t="str">
        <f>IFERROR(VLOOKUP(AC761,ACCESSORIES!F:J,5,FALSE),"N/A")</f>
        <v>N/A</v>
      </c>
      <c r="AE761" s="308" t="s">
        <v>85</v>
      </c>
      <c r="AF761" s="309" t="s">
        <v>85</v>
      </c>
      <c r="AG761" s="308" t="s">
        <v>85</v>
      </c>
      <c r="AH761" s="308" t="s">
        <v>85</v>
      </c>
      <c r="AI761" s="299" t="str">
        <f>IFERROR(VLOOKUP(AH761,ACCESSORIES!F:J,5,FALSE),"N/A")</f>
        <v>N/A</v>
      </c>
      <c r="AJ761" s="309" t="s">
        <v>266</v>
      </c>
      <c r="AK761" s="309" t="s">
        <v>85</v>
      </c>
      <c r="AL761" s="40" t="str">
        <f>IFERROR(VLOOKUP(AK761,ACCESSORIES!F:J,5,FALSE),"N/A")</f>
        <v>N/A</v>
      </c>
      <c r="AM761" s="309" t="s">
        <v>85</v>
      </c>
      <c r="AN761" s="309">
        <v>16.2</v>
      </c>
      <c r="AO761" s="309">
        <v>210</v>
      </c>
      <c r="AP761" s="309">
        <v>0</v>
      </c>
      <c r="AQ761" s="309">
        <v>0</v>
      </c>
      <c r="AR761" s="309"/>
      <c r="AS761" s="309">
        <v>83</v>
      </c>
      <c r="AT761" s="309"/>
      <c r="AU761" s="309">
        <v>206</v>
      </c>
      <c r="AV761" s="309" t="s">
        <v>85</v>
      </c>
      <c r="AW761" s="309" t="s">
        <v>85</v>
      </c>
      <c r="AX761" s="81" t="s">
        <v>85</v>
      </c>
      <c r="AY761" s="309">
        <v>18</v>
      </c>
      <c r="AZ761" s="310" t="s">
        <v>1536</v>
      </c>
      <c r="BA761" s="98">
        <f>IFERROR(VLOOKUP(AZ761,ACCESSORIES!F:J,5,FALSE),"N/A")</f>
        <v>220.00000000000003</v>
      </c>
      <c r="BB761" s="99" t="s">
        <v>1521</v>
      </c>
      <c r="BC761" s="98">
        <f>IFERROR(VLOOKUP(BB761,ACCESSORIES!F:J,5,FALSE),"N/A")</f>
        <v>11</v>
      </c>
      <c r="BD761" s="310">
        <v>46.63</v>
      </c>
      <c r="BE761" s="309">
        <v>20.100000000000001</v>
      </c>
      <c r="BF761" s="309">
        <v>20.100000000000001</v>
      </c>
      <c r="BG761" s="309">
        <v>12.1</v>
      </c>
      <c r="BH761" s="379">
        <f t="shared" si="55"/>
        <v>8.0108506492343995E-2</v>
      </c>
      <c r="BI761" s="303">
        <v>36</v>
      </c>
      <c r="BJ761" s="309" t="s">
        <v>3532</v>
      </c>
      <c r="BK761" s="80" t="s">
        <v>4050</v>
      </c>
      <c r="BL761" s="309" t="s">
        <v>4066</v>
      </c>
      <c r="BM761" s="309" t="s">
        <v>5473</v>
      </c>
      <c r="BN761" s="309" t="s">
        <v>5489</v>
      </c>
      <c r="BO761" s="309" t="s">
        <v>4094</v>
      </c>
      <c r="BP761" s="309" t="s">
        <v>5490</v>
      </c>
      <c r="BQ761" s="309" t="s">
        <v>4837</v>
      </c>
      <c r="BR761" s="309" t="s">
        <v>5319</v>
      </c>
      <c r="BS761" s="309" t="s">
        <v>5491</v>
      </c>
      <c r="BT761" s="309" t="s">
        <v>4642</v>
      </c>
      <c r="BU761" s="309" t="s">
        <v>4275</v>
      </c>
      <c r="BV761" s="309" t="s">
        <v>4022</v>
      </c>
      <c r="BW761" s="309" t="s">
        <v>4021</v>
      </c>
      <c r="BX761" s="309" t="s">
        <v>4024</v>
      </c>
      <c r="BY761" s="309" t="s">
        <v>4023</v>
      </c>
      <c r="BZ761" s="324" t="str">
        <f t="shared" si="57"/>
        <v>DISCONTINUED - MR106 Beadlock, 17x9, -44mm Offset, BLANK, 71.5mm Centerbore, Matte Black, w/ BH-H24125</v>
      </c>
      <c r="CA761" s="324" t="s">
        <v>3878</v>
      </c>
      <c r="CB761" s="324" t="s">
        <v>3879</v>
      </c>
      <c r="CC761" s="313" t="str">
        <f t="shared" si="54"/>
        <v>RACE (1XX)</v>
      </c>
    </row>
    <row r="762" spans="1:81" s="301" customFormat="1" ht="15.75" customHeight="1">
      <c r="A762" s="22">
        <f t="shared" si="53"/>
        <v>759</v>
      </c>
      <c r="B762" s="99" t="s">
        <v>84</v>
      </c>
      <c r="C762" s="29" t="s">
        <v>1072</v>
      </c>
      <c r="D762" s="303" t="s">
        <v>1116</v>
      </c>
      <c r="E762" s="304" t="s">
        <v>6062</v>
      </c>
      <c r="F762" s="304"/>
      <c r="G762" s="304"/>
      <c r="H762" s="363" t="s">
        <v>423</v>
      </c>
      <c r="I762" s="336">
        <v>40909</v>
      </c>
      <c r="J762" s="302">
        <v>44701</v>
      </c>
      <c r="K762" s="293" t="s">
        <v>1274</v>
      </c>
      <c r="L762" s="305">
        <v>347.91</v>
      </c>
      <c r="M762" s="295"/>
      <c r="N762" s="295"/>
      <c r="O762" s="303">
        <v>18</v>
      </c>
      <c r="P762" s="8">
        <v>9</v>
      </c>
      <c r="Q762" s="29" t="s">
        <v>1751</v>
      </c>
      <c r="R762" s="303">
        <v>5</v>
      </c>
      <c r="S762" s="303">
        <v>150</v>
      </c>
      <c r="T762" s="306">
        <v>25</v>
      </c>
      <c r="U762" s="331">
        <v>6</v>
      </c>
      <c r="V762" s="303" t="s">
        <v>85</v>
      </c>
      <c r="W762" s="311">
        <v>116.5</v>
      </c>
      <c r="X762" s="307">
        <v>30.94</v>
      </c>
      <c r="Y762" s="306">
        <v>2500</v>
      </c>
      <c r="Z762" s="306" t="s">
        <v>5454</v>
      </c>
      <c r="AA762" s="306" t="s">
        <v>196</v>
      </c>
      <c r="AB762" s="296" t="s">
        <v>5430</v>
      </c>
      <c r="AC762" s="308" t="s">
        <v>1598</v>
      </c>
      <c r="AD762" s="298">
        <f>IFERROR(VLOOKUP(AC762,ACCESSORIES!F:J,5,FALSE),"N/A")</f>
        <v>33</v>
      </c>
      <c r="AE762" s="308" t="s">
        <v>85</v>
      </c>
      <c r="AF762" s="309" t="s">
        <v>85</v>
      </c>
      <c r="AG762" s="308" t="s">
        <v>3003</v>
      </c>
      <c r="AH762" s="308" t="s">
        <v>1938</v>
      </c>
      <c r="AI762" s="299">
        <f>IFERROR(VLOOKUP(AH762,ACCESSORIES!F:J,5,FALSE),"N/A")</f>
        <v>1.1000000000000001</v>
      </c>
      <c r="AJ762" s="309" t="s">
        <v>266</v>
      </c>
      <c r="AK762" s="309" t="s">
        <v>85</v>
      </c>
      <c r="AL762" s="40" t="str">
        <f>IFERROR(VLOOKUP(AK762,ACCESSORIES!F:J,5,FALSE),"N/A")</f>
        <v>N/A</v>
      </c>
      <c r="AM762" s="309" t="s">
        <v>85</v>
      </c>
      <c r="AN762" s="309">
        <v>16.100000000000001</v>
      </c>
      <c r="AO762" s="309">
        <v>190</v>
      </c>
      <c r="AP762" s="309">
        <v>3</v>
      </c>
      <c r="AQ762" s="309">
        <v>24</v>
      </c>
      <c r="AR762" s="309">
        <v>24</v>
      </c>
      <c r="AS762" s="309">
        <v>24</v>
      </c>
      <c r="AT762" s="309">
        <v>216</v>
      </c>
      <c r="AU762" s="309">
        <v>213</v>
      </c>
      <c r="AV762" s="309">
        <v>112</v>
      </c>
      <c r="AW762" s="309">
        <v>46</v>
      </c>
      <c r="AX762" s="81">
        <v>46</v>
      </c>
      <c r="AY762" s="309">
        <v>60</v>
      </c>
      <c r="AZ762" s="310" t="s">
        <v>85</v>
      </c>
      <c r="BA762" s="98" t="str">
        <f>IFERROR(VLOOKUP(AZ762,ACCESSORIES!F:J,5,FALSE),"N/A")</f>
        <v>N/A</v>
      </c>
      <c r="BB762" s="99" t="s">
        <v>85</v>
      </c>
      <c r="BC762" s="98" t="str">
        <f>IFERROR(VLOOKUP(BB762,ACCESSORIES!F:J,5,FALSE),"N/A")</f>
        <v>N/A</v>
      </c>
      <c r="BD762" s="310">
        <v>36.380000000000003</v>
      </c>
      <c r="BE762" s="309">
        <v>20.6</v>
      </c>
      <c r="BF762" s="309">
        <v>20.6</v>
      </c>
      <c r="BG762" s="309">
        <v>11.4</v>
      </c>
      <c r="BH762" s="379">
        <f t="shared" si="55"/>
        <v>7.9275765061056019E-2</v>
      </c>
      <c r="BI762" s="303">
        <v>36</v>
      </c>
      <c r="BJ762" s="309" t="s">
        <v>3532</v>
      </c>
      <c r="BK762" s="80" t="s">
        <v>4050</v>
      </c>
      <c r="BL762" s="309" t="s">
        <v>4066</v>
      </c>
      <c r="BM762" s="309" t="s">
        <v>5448</v>
      </c>
      <c r="BN762" s="309" t="s">
        <v>5506</v>
      </c>
      <c r="BO762" s="309" t="s">
        <v>5507</v>
      </c>
      <c r="BP762" s="309" t="s">
        <v>5477</v>
      </c>
      <c r="BQ762" s="309" t="s">
        <v>5504</v>
      </c>
      <c r="BR762" s="309" t="s">
        <v>4068</v>
      </c>
      <c r="BS762" s="309"/>
      <c r="BT762" s="309"/>
      <c r="BU762" s="309"/>
      <c r="BV762" s="309" t="s">
        <v>3569</v>
      </c>
      <c r="BW762" s="309" t="s">
        <v>3570</v>
      </c>
      <c r="BX762" s="309" t="s">
        <v>3571</v>
      </c>
      <c r="BY762" s="309" t="s">
        <v>3572</v>
      </c>
      <c r="BZ762" s="324" t="str">
        <f t="shared" si="57"/>
        <v>DISCONTINUED - MR304 Double Standard, 18x9, +25mm Offset, 5x150, 116.5mm Centerbore, Machined - Clear Coat</v>
      </c>
      <c r="CA762" s="324" t="s">
        <v>3878</v>
      </c>
      <c r="CB762" s="324" t="s">
        <v>3879</v>
      </c>
      <c r="CC762" s="313" t="str">
        <f t="shared" si="54"/>
        <v>STREET (3XX)</v>
      </c>
    </row>
    <row r="763" spans="1:81" s="301" customFormat="1" ht="15.75" customHeight="1">
      <c r="A763" s="22">
        <f t="shared" si="53"/>
        <v>760</v>
      </c>
      <c r="B763" s="99" t="s">
        <v>84</v>
      </c>
      <c r="C763" s="29" t="s">
        <v>1072</v>
      </c>
      <c r="D763" s="303" t="s">
        <v>1120</v>
      </c>
      <c r="E763" s="304" t="s">
        <v>6063</v>
      </c>
      <c r="F763" s="304"/>
      <c r="G763" s="304"/>
      <c r="H763" s="363" t="s">
        <v>601</v>
      </c>
      <c r="I763" s="336">
        <v>42005</v>
      </c>
      <c r="J763" s="302">
        <v>44701</v>
      </c>
      <c r="K763" s="293" t="s">
        <v>1274</v>
      </c>
      <c r="L763" s="305">
        <v>319.36</v>
      </c>
      <c r="M763" s="295"/>
      <c r="N763" s="295"/>
      <c r="O763" s="303">
        <v>17</v>
      </c>
      <c r="P763" s="8">
        <v>8.5</v>
      </c>
      <c r="Q763" s="29" t="s">
        <v>1763</v>
      </c>
      <c r="R763" s="303">
        <v>8</v>
      </c>
      <c r="S763" s="303">
        <v>170</v>
      </c>
      <c r="T763" s="306">
        <v>0</v>
      </c>
      <c r="U763" s="331">
        <v>4.75</v>
      </c>
      <c r="V763" s="303" t="s">
        <v>85</v>
      </c>
      <c r="W763" s="311">
        <v>130.81</v>
      </c>
      <c r="X763" s="307">
        <v>31.39</v>
      </c>
      <c r="Y763" s="306">
        <v>3640</v>
      </c>
      <c r="Z763" s="306" t="s">
        <v>2294</v>
      </c>
      <c r="AA763" s="306" t="s">
        <v>2987</v>
      </c>
      <c r="AB763" s="296" t="s">
        <v>5557</v>
      </c>
      <c r="AC763" s="308" t="s">
        <v>1851</v>
      </c>
      <c r="AD763" s="298">
        <f>IFERROR(VLOOKUP(AC763,ACCESSORIES!F:J,5,FALSE),"N/A")</f>
        <v>33</v>
      </c>
      <c r="AE763" s="308" t="s">
        <v>85</v>
      </c>
      <c r="AF763" s="309" t="s">
        <v>85</v>
      </c>
      <c r="AG763" s="308" t="s">
        <v>3005</v>
      </c>
      <c r="AH763" s="308" t="s">
        <v>1938</v>
      </c>
      <c r="AI763" s="299">
        <f>IFERROR(VLOOKUP(AH763,ACCESSORIES!F:J,5,FALSE),"N/A")</f>
        <v>1.1000000000000001</v>
      </c>
      <c r="AJ763" s="309" t="s">
        <v>266</v>
      </c>
      <c r="AK763" s="309" t="s">
        <v>85</v>
      </c>
      <c r="AL763" s="40" t="str">
        <f>IFERROR(VLOOKUP(AK763,ACCESSORIES!F:J,5,FALSE),"N/A")</f>
        <v>N/A</v>
      </c>
      <c r="AM763" s="309" t="s">
        <v>85</v>
      </c>
      <c r="AN763" s="309">
        <v>16.100000000000001</v>
      </c>
      <c r="AO763" s="309">
        <v>200</v>
      </c>
      <c r="AP763" s="309">
        <v>3</v>
      </c>
      <c r="AQ763" s="309">
        <v>3</v>
      </c>
      <c r="AR763" s="309">
        <v>27</v>
      </c>
      <c r="AS763" s="309">
        <v>43</v>
      </c>
      <c r="AT763" s="309">
        <v>208</v>
      </c>
      <c r="AU763" s="309">
        <v>202</v>
      </c>
      <c r="AV763" s="309">
        <v>128</v>
      </c>
      <c r="AW763" s="309">
        <v>97.7</v>
      </c>
      <c r="AX763" s="81">
        <v>107</v>
      </c>
      <c r="AY763" s="309">
        <v>46</v>
      </c>
      <c r="AZ763" s="310" t="s">
        <v>85</v>
      </c>
      <c r="BA763" s="98" t="str">
        <f>IFERROR(VLOOKUP(AZ763,ACCESSORIES!F:J,5,FALSE),"N/A")</f>
        <v>N/A</v>
      </c>
      <c r="BB763" s="99" t="s">
        <v>85</v>
      </c>
      <c r="BC763" s="98" t="str">
        <f>IFERROR(VLOOKUP(BB763,ACCESSORIES!F:J,5,FALSE),"N/A")</f>
        <v>N/A</v>
      </c>
      <c r="BD763" s="310">
        <v>35.520000000000003</v>
      </c>
      <c r="BE763" s="309">
        <v>19.7</v>
      </c>
      <c r="BF763" s="309">
        <v>19.7</v>
      </c>
      <c r="BG763" s="309">
        <v>11</v>
      </c>
      <c r="BH763" s="379">
        <f t="shared" si="55"/>
        <v>6.995621234535998E-2</v>
      </c>
      <c r="BI763" s="303">
        <v>36</v>
      </c>
      <c r="BJ763" s="309" t="s">
        <v>3532</v>
      </c>
      <c r="BK763" s="80" t="s">
        <v>4050</v>
      </c>
      <c r="BL763" s="309" t="s">
        <v>4066</v>
      </c>
      <c r="BM763" s="309" t="s">
        <v>5512</v>
      </c>
      <c r="BN763" s="309" t="s">
        <v>5506</v>
      </c>
      <c r="BO763" s="309" t="s">
        <v>5507</v>
      </c>
      <c r="BP763" s="309" t="s">
        <v>5477</v>
      </c>
      <c r="BQ763" s="309" t="s">
        <v>5504</v>
      </c>
      <c r="BR763" s="309" t="s">
        <v>4068</v>
      </c>
      <c r="BS763" s="309"/>
      <c r="BT763" s="309"/>
      <c r="BU763" s="309"/>
      <c r="BV763" s="309" t="s">
        <v>3613</v>
      </c>
      <c r="BW763" s="309" t="s">
        <v>3614</v>
      </c>
      <c r="BX763" s="309" t="s">
        <v>3615</v>
      </c>
      <c r="BY763" s="309" t="s">
        <v>3616</v>
      </c>
      <c r="BZ763" s="324" t="str">
        <f t="shared" si="57"/>
        <v>DISCONTINUED - MR309 Grid, 17x8.5, 0mm Offset, 8x170, 130.81mm Centerbore, Matte Black</v>
      </c>
      <c r="CA763" s="324" t="s">
        <v>3878</v>
      </c>
      <c r="CB763" s="324" t="s">
        <v>3879</v>
      </c>
      <c r="CC763" s="313" t="str">
        <f t="shared" si="54"/>
        <v>STREET (3XX)</v>
      </c>
    </row>
    <row r="764" spans="1:81" s="301" customFormat="1" ht="15.75" customHeight="1">
      <c r="A764" s="22">
        <f t="shared" si="53"/>
        <v>761</v>
      </c>
      <c r="B764" s="99" t="s">
        <v>84</v>
      </c>
      <c r="C764" s="29" t="s">
        <v>1072</v>
      </c>
      <c r="D764" s="303" t="s">
        <v>2103</v>
      </c>
      <c r="E764" s="304" t="s">
        <v>6064</v>
      </c>
      <c r="F764" s="304"/>
      <c r="G764" s="304"/>
      <c r="H764" s="363" t="s">
        <v>3185</v>
      </c>
      <c r="I764" s="336">
        <v>43592</v>
      </c>
      <c r="J764" s="302">
        <v>44701</v>
      </c>
      <c r="K764" s="293" t="s">
        <v>1274</v>
      </c>
      <c r="L764" s="305">
        <v>545.86</v>
      </c>
      <c r="M764" s="295"/>
      <c r="N764" s="295"/>
      <c r="O764" s="303">
        <v>20</v>
      </c>
      <c r="P764" s="8">
        <v>9.5</v>
      </c>
      <c r="Q764" s="29" t="s">
        <v>1123</v>
      </c>
      <c r="R764" s="303">
        <v>6</v>
      </c>
      <c r="S764" s="303">
        <v>5.5</v>
      </c>
      <c r="T764" s="306">
        <v>12</v>
      </c>
      <c r="U764" s="331">
        <v>5.7</v>
      </c>
      <c r="V764" s="303" t="s">
        <v>85</v>
      </c>
      <c r="W764" s="311">
        <v>106.25</v>
      </c>
      <c r="X764" s="307">
        <v>33</v>
      </c>
      <c r="Y764" s="306">
        <v>2650</v>
      </c>
      <c r="Z764" s="306" t="s">
        <v>2646</v>
      </c>
      <c r="AA764" s="306" t="s">
        <v>2992</v>
      </c>
      <c r="AB764" s="296" t="s">
        <v>4955</v>
      </c>
      <c r="AC764" s="308" t="s">
        <v>4816</v>
      </c>
      <c r="AD764" s="298" t="str">
        <f>IFERROR(VLOOKUP(AC764,ACCESSORIES!F:J,5,FALSE),"N/A")</f>
        <v>N/A</v>
      </c>
      <c r="AE764" s="308" t="s">
        <v>85</v>
      </c>
      <c r="AF764" s="309" t="s">
        <v>85</v>
      </c>
      <c r="AG764" s="308" t="s">
        <v>85</v>
      </c>
      <c r="AH764" s="308" t="s">
        <v>85</v>
      </c>
      <c r="AI764" s="299" t="str">
        <f>IFERROR(VLOOKUP(AH764,ACCESSORIES!F:J,5,FALSE),"N/A")</f>
        <v>N/A</v>
      </c>
      <c r="AJ764" s="309" t="s">
        <v>265</v>
      </c>
      <c r="AK764" s="309" t="s">
        <v>1709</v>
      </c>
      <c r="AL764" s="40">
        <f>IFERROR(VLOOKUP(AK764,ACCESSORIES!F:J,5,FALSE),"N/A")</f>
        <v>2.75</v>
      </c>
      <c r="AM764" s="309">
        <v>78.3</v>
      </c>
      <c r="AN764" s="309">
        <v>16</v>
      </c>
      <c r="AO764" s="309">
        <v>175</v>
      </c>
      <c r="AP764" s="309">
        <v>12</v>
      </c>
      <c r="AQ764" s="309">
        <v>64</v>
      </c>
      <c r="AR764" s="309">
        <v>73</v>
      </c>
      <c r="AS764" s="309">
        <v>84</v>
      </c>
      <c r="AT764" s="309">
        <v>248</v>
      </c>
      <c r="AU764" s="309">
        <v>246</v>
      </c>
      <c r="AV764" s="309">
        <v>106.25</v>
      </c>
      <c r="AW764" s="309">
        <v>85</v>
      </c>
      <c r="AX764" s="81">
        <v>85</v>
      </c>
      <c r="AY764" s="309">
        <v>12</v>
      </c>
      <c r="AZ764" s="310" t="s">
        <v>85</v>
      </c>
      <c r="BA764" s="98" t="str">
        <f>IFERROR(VLOOKUP(AZ764,ACCESSORIES!F:J,5,FALSE),"N/A")</f>
        <v>N/A</v>
      </c>
      <c r="BB764" s="99" t="s">
        <v>85</v>
      </c>
      <c r="BC764" s="98" t="str">
        <f>IFERROR(VLOOKUP(BB764,ACCESSORIES!F:J,5,FALSE),"N/A")</f>
        <v>N/A</v>
      </c>
      <c r="BD764" s="310">
        <v>36.5</v>
      </c>
      <c r="BE764" s="309">
        <v>22.1</v>
      </c>
      <c r="BF764" s="309">
        <v>22.1</v>
      </c>
      <c r="BG764" s="309">
        <v>11.7</v>
      </c>
      <c r="BH764" s="379">
        <f t="shared" si="55"/>
        <v>9.364218936040801E-2</v>
      </c>
      <c r="BI764" s="303">
        <v>24</v>
      </c>
      <c r="BJ764" s="309" t="s">
        <v>3532</v>
      </c>
      <c r="BK764" s="80" t="s">
        <v>4050</v>
      </c>
      <c r="BL764" s="309" t="s">
        <v>5525</v>
      </c>
      <c r="BM764" s="309" t="s">
        <v>4066</v>
      </c>
      <c r="BN764" s="309" t="s">
        <v>5447</v>
      </c>
      <c r="BO764" s="309" t="s">
        <v>5526</v>
      </c>
      <c r="BP764" s="309" t="s">
        <v>5527</v>
      </c>
      <c r="BQ764" s="309" t="s">
        <v>5528</v>
      </c>
      <c r="BR764" s="309" t="s">
        <v>5529</v>
      </c>
      <c r="BS764" s="309" t="s">
        <v>4275</v>
      </c>
      <c r="BT764" s="309" t="s">
        <v>4068</v>
      </c>
      <c r="BU764" s="309"/>
      <c r="BV764" s="309" t="s">
        <v>3681</v>
      </c>
      <c r="BW764" s="309" t="s">
        <v>3682</v>
      </c>
      <c r="BX764" s="309" t="s">
        <v>3683</v>
      </c>
      <c r="BY764" s="309" t="s">
        <v>3684</v>
      </c>
      <c r="BZ764" s="324" t="str">
        <f t="shared" si="57"/>
        <v>DISCONTINUED - MR313, 20x9.5, +12mm Offset, 6x5.5, 106.25mm Centerbore, Gloss Titanium</v>
      </c>
      <c r="CA764" s="324" t="s">
        <v>3878</v>
      </c>
      <c r="CB764" s="324" t="s">
        <v>3879</v>
      </c>
      <c r="CC764" s="313" t="str">
        <f t="shared" si="54"/>
        <v>STREET (3XX)</v>
      </c>
    </row>
    <row r="765" spans="1:81" s="301" customFormat="1" ht="15.75" customHeight="1">
      <c r="A765" s="22">
        <f t="shared" si="53"/>
        <v>762</v>
      </c>
      <c r="B765" s="99" t="s">
        <v>84</v>
      </c>
      <c r="C765" s="29" t="s">
        <v>1089</v>
      </c>
      <c r="D765" s="303" t="s">
        <v>5732</v>
      </c>
      <c r="E765" s="304" t="s">
        <v>6070</v>
      </c>
      <c r="F765" s="304"/>
      <c r="G765" s="304"/>
      <c r="H765" s="363" t="s">
        <v>3408</v>
      </c>
      <c r="I765" s="336">
        <v>43677</v>
      </c>
      <c r="J765" s="318">
        <v>44755</v>
      </c>
      <c r="K765" s="293" t="s">
        <v>1274</v>
      </c>
      <c r="L765" s="305">
        <v>209.9</v>
      </c>
      <c r="M765" s="295"/>
      <c r="N765" s="295"/>
      <c r="O765" s="303">
        <v>15</v>
      </c>
      <c r="P765" s="8">
        <v>7</v>
      </c>
      <c r="Q765" s="29" t="s">
        <v>1746</v>
      </c>
      <c r="R765" s="303">
        <v>4</v>
      </c>
      <c r="S765" s="303">
        <v>156</v>
      </c>
      <c r="T765" s="306">
        <v>13</v>
      </c>
      <c r="U765" s="331">
        <v>4.5</v>
      </c>
      <c r="V765" s="303" t="s">
        <v>189</v>
      </c>
      <c r="W765" s="311">
        <v>132</v>
      </c>
      <c r="X765" s="307">
        <v>15.19</v>
      </c>
      <c r="Y765" s="306">
        <v>1600</v>
      </c>
      <c r="Z765" s="306" t="s">
        <v>2298</v>
      </c>
      <c r="AA765" s="306" t="s">
        <v>2989</v>
      </c>
      <c r="AB765" s="296" t="s">
        <v>5368</v>
      </c>
      <c r="AC765" s="308" t="s">
        <v>4104</v>
      </c>
      <c r="AD765" s="298">
        <f>IFERROR(VLOOKUP(AC765,ACCESSORIES!F:J,5,FALSE),"N/A")</f>
        <v>22</v>
      </c>
      <c r="AE765" s="308" t="s">
        <v>85</v>
      </c>
      <c r="AF765" s="309" t="s">
        <v>85</v>
      </c>
      <c r="AG765" s="308" t="s">
        <v>85</v>
      </c>
      <c r="AH765" s="308" t="s">
        <v>85</v>
      </c>
      <c r="AI765" s="299" t="str">
        <f>IFERROR(VLOOKUP(AH765,ACCESSORIES!F:J,5,FALSE),"N/A")</f>
        <v>N/A</v>
      </c>
      <c r="AJ765" s="309" t="s">
        <v>266</v>
      </c>
      <c r="AK765" s="309" t="s">
        <v>85</v>
      </c>
      <c r="AL765" s="40" t="str">
        <f>IFERROR(VLOOKUP(AK765,ACCESSORIES!F:J,5,FALSE),"N/A")</f>
        <v>N/A</v>
      </c>
      <c r="AM765" s="309" t="s">
        <v>85</v>
      </c>
      <c r="AN765" s="309">
        <v>14.1</v>
      </c>
      <c r="AO765" s="309">
        <v>180</v>
      </c>
      <c r="AP765" s="309">
        <v>3</v>
      </c>
      <c r="AQ765" s="309">
        <v>8</v>
      </c>
      <c r="AR765" s="309"/>
      <c r="AS765" s="309">
        <v>9</v>
      </c>
      <c r="AT765" s="309"/>
      <c r="AU765" s="309">
        <v>167</v>
      </c>
      <c r="AV765" s="309">
        <v>115</v>
      </c>
      <c r="AW765" s="309">
        <v>40</v>
      </c>
      <c r="AX765" s="81">
        <v>40</v>
      </c>
      <c r="AY765" s="309">
        <v>65</v>
      </c>
      <c r="AZ765" s="310" t="s">
        <v>85</v>
      </c>
      <c r="BA765" s="98" t="str">
        <f>IFERROR(VLOOKUP(AZ765,ACCESSORIES!F:J,5,FALSE),"N/A")</f>
        <v>N/A</v>
      </c>
      <c r="BB765" s="99" t="s">
        <v>85</v>
      </c>
      <c r="BC765" s="98" t="str">
        <f>IFERROR(VLOOKUP(BB765,ACCESSORIES!F:J,5,FALSE),"N/A")</f>
        <v>N/A</v>
      </c>
      <c r="BD765" s="310">
        <v>19.579999999999998</v>
      </c>
      <c r="BE765" s="309">
        <v>17.7</v>
      </c>
      <c r="BF765" s="309">
        <v>17.7</v>
      </c>
      <c r="BG765" s="309">
        <v>9.6</v>
      </c>
      <c r="BH765" s="379">
        <f t="shared" si="55"/>
        <v>4.9285471493375997E-2</v>
      </c>
      <c r="BI765" s="303">
        <v>48</v>
      </c>
      <c r="BJ765" s="309" t="s">
        <v>3532</v>
      </c>
      <c r="BK765" s="80" t="s">
        <v>4050</v>
      </c>
      <c r="BL765" s="309" t="s">
        <v>4964</v>
      </c>
      <c r="BM765" s="309" t="s">
        <v>4066</v>
      </c>
      <c r="BN765" s="309" t="s">
        <v>5470</v>
      </c>
      <c r="BO765" s="309" t="s">
        <v>2872</v>
      </c>
      <c r="BP765" s="309" t="s">
        <v>4298</v>
      </c>
      <c r="BQ765" s="309" t="s">
        <v>5446</v>
      </c>
      <c r="BR765" s="309"/>
      <c r="BS765" s="309"/>
      <c r="BT765" s="309"/>
      <c r="BU765" s="309"/>
      <c r="BV765" s="309" t="s">
        <v>4229</v>
      </c>
      <c r="BW765" s="309" t="s">
        <v>4228</v>
      </c>
      <c r="BX765" s="309" t="s">
        <v>4020</v>
      </c>
      <c r="BY765" s="309" t="s">
        <v>4230</v>
      </c>
      <c r="BZ765" s="324" t="str">
        <f t="shared" si="57"/>
        <v>DISCONTINUED - MR410 Bead Grip, 15x7, 4+3/+13mm Offset, 4x156, 132mm Centerbore, Gold</v>
      </c>
      <c r="CA765" s="324" t="s">
        <v>3878</v>
      </c>
      <c r="CB765" s="324" t="s">
        <v>3879</v>
      </c>
      <c r="CC765" s="313" t="str">
        <f t="shared" si="54"/>
        <v>UTV (4XX)</v>
      </c>
    </row>
    <row r="766" spans="1:81" s="301" customFormat="1" ht="15.75" customHeight="1">
      <c r="A766" s="22">
        <f t="shared" si="53"/>
        <v>763</v>
      </c>
      <c r="B766" s="99" t="s">
        <v>3051</v>
      </c>
      <c r="C766" s="29" t="s">
        <v>1481</v>
      </c>
      <c r="D766" s="303" t="s">
        <v>1482</v>
      </c>
      <c r="E766" s="304" t="s">
        <v>3042</v>
      </c>
      <c r="F766" s="304" t="s">
        <v>5045</v>
      </c>
      <c r="G766" s="304"/>
      <c r="H766" s="363">
        <v>191682015205</v>
      </c>
      <c r="I766" s="336">
        <v>43518</v>
      </c>
      <c r="J766" s="318">
        <v>44755</v>
      </c>
      <c r="K766" s="293" t="s">
        <v>1274</v>
      </c>
      <c r="L766" s="305">
        <v>45.914000000000009</v>
      </c>
      <c r="M766" s="295"/>
      <c r="N766" s="295"/>
      <c r="O766" s="303"/>
      <c r="P766" s="8">
        <v>16</v>
      </c>
      <c r="Q766" s="29">
        <v>16</v>
      </c>
      <c r="R766" s="303">
        <v>1</v>
      </c>
      <c r="S766" s="303" t="s">
        <v>3999</v>
      </c>
      <c r="T766" s="306"/>
      <c r="U766" s="331"/>
      <c r="V766" s="303"/>
      <c r="W766" s="311"/>
      <c r="X766" s="307"/>
      <c r="Y766" s="306"/>
      <c r="Z766" s="306"/>
      <c r="AA766" s="306"/>
      <c r="AB766" s="296"/>
      <c r="AC766" s="308"/>
      <c r="AD766" s="298" t="str">
        <f>IFERROR(VLOOKUP(AC766,ACCESSORIES!F:J,5,FALSE),"N/A")</f>
        <v>N/A</v>
      </c>
      <c r="AE766" s="308"/>
      <c r="AF766" s="309"/>
      <c r="AG766" s="308"/>
      <c r="AH766" s="308"/>
      <c r="AI766" s="299" t="str">
        <f>IFERROR(VLOOKUP(AH766,ACCESSORIES!F:J,5,FALSE),"N/A")</f>
        <v>N/A</v>
      </c>
      <c r="AJ766" s="309"/>
      <c r="AK766" s="309"/>
      <c r="AL766" s="40" t="str">
        <f>IFERROR(VLOOKUP(AK766,ACCESSORIES!F:J,5,FALSE),"N/A")</f>
        <v>N/A</v>
      </c>
      <c r="AM766" s="309"/>
      <c r="AN766" s="309"/>
      <c r="AO766" s="309"/>
      <c r="AP766" s="309"/>
      <c r="AQ766" s="309"/>
      <c r="AR766" s="309"/>
      <c r="AS766" s="309"/>
      <c r="AT766" s="309"/>
      <c r="AU766" s="309"/>
      <c r="AV766" s="309"/>
      <c r="AW766" s="309"/>
      <c r="AX766" s="81"/>
      <c r="AY766" s="309"/>
      <c r="AZ766" s="310"/>
      <c r="BA766" s="98" t="str">
        <f>IFERROR(VLOOKUP(AZ766,ACCESSORIES!F:J,5,FALSE),"N/A")</f>
        <v>N/A</v>
      </c>
      <c r="BB766" s="99"/>
      <c r="BC766" s="98" t="str">
        <f>IFERROR(VLOOKUP(BB766,ACCESSORIES!F:J,5,FALSE),"N/A")</f>
        <v>N/A</v>
      </c>
      <c r="BD766" s="310"/>
      <c r="BE766" s="309"/>
      <c r="BF766" s="309"/>
      <c r="BG766" s="309"/>
      <c r="BH766" s="379">
        <f t="shared" si="55"/>
        <v>0</v>
      </c>
      <c r="BI766" s="303"/>
      <c r="BJ766" s="309"/>
      <c r="BK766" s="80"/>
      <c r="BL766" s="309"/>
      <c r="BM766" s="309"/>
      <c r="BN766" s="309"/>
      <c r="BO766" s="309"/>
      <c r="BP766" s="309"/>
      <c r="BQ766" s="309"/>
      <c r="BR766" s="309"/>
      <c r="BS766" s="309"/>
      <c r="BT766" s="309"/>
      <c r="BU766" s="309"/>
      <c r="BV766" s="309"/>
      <c r="BW766" s="309"/>
      <c r="BX766" s="309"/>
      <c r="BY766" s="309" t="s">
        <v>4443</v>
      </c>
      <c r="BZ766" s="324" t="s">
        <v>6078</v>
      </c>
      <c r="CA766" s="324" t="s">
        <v>3880</v>
      </c>
      <c r="CB766" s="324" t="s">
        <v>3881</v>
      </c>
      <c r="CC766" s="313" t="str">
        <f t="shared" si="54"/>
        <v>BEADLOCK RING</v>
      </c>
    </row>
    <row r="767" spans="1:81" s="301" customFormat="1" ht="15.75" customHeight="1">
      <c r="A767" s="22">
        <f t="shared" si="53"/>
        <v>764</v>
      </c>
      <c r="B767" s="99" t="s">
        <v>3051</v>
      </c>
      <c r="C767" s="29" t="s">
        <v>1490</v>
      </c>
      <c r="D767" s="303" t="s">
        <v>1491</v>
      </c>
      <c r="E767" s="304" t="s">
        <v>3048</v>
      </c>
      <c r="F767" s="304" t="s">
        <v>5076</v>
      </c>
      <c r="G767" s="304"/>
      <c r="H767" s="363">
        <v>191682015229</v>
      </c>
      <c r="I767" s="336">
        <v>43518</v>
      </c>
      <c r="J767" s="318">
        <v>44755</v>
      </c>
      <c r="K767" s="293" t="s">
        <v>1274</v>
      </c>
      <c r="L767" s="305">
        <v>9.6140000000000008</v>
      </c>
      <c r="M767" s="295"/>
      <c r="N767" s="295"/>
      <c r="O767" s="303"/>
      <c r="P767" s="8"/>
      <c r="Q767" s="29"/>
      <c r="R767" s="303"/>
      <c r="S767" s="303" t="s">
        <v>3999</v>
      </c>
      <c r="T767" s="306"/>
      <c r="U767" s="331"/>
      <c r="V767" s="303"/>
      <c r="W767" s="311"/>
      <c r="X767" s="307"/>
      <c r="Y767" s="306"/>
      <c r="Z767" s="306"/>
      <c r="AA767" s="306"/>
      <c r="AB767" s="296"/>
      <c r="AC767" s="308"/>
      <c r="AD767" s="298" t="str">
        <f>IFERROR(VLOOKUP(AC767,ACCESSORIES!F:J,5,FALSE),"N/A")</f>
        <v>N/A</v>
      </c>
      <c r="AE767" s="308"/>
      <c r="AF767" s="309"/>
      <c r="AG767" s="308"/>
      <c r="AH767" s="308"/>
      <c r="AI767" s="299" t="str">
        <f>IFERROR(VLOOKUP(AH767,ACCESSORIES!F:J,5,FALSE),"N/A")</f>
        <v>N/A</v>
      </c>
      <c r="AJ767" s="309"/>
      <c r="AK767" s="309"/>
      <c r="AL767" s="40" t="str">
        <f>IFERROR(VLOOKUP(AK767,ACCESSORIES!F:J,5,FALSE),"N/A")</f>
        <v>N/A</v>
      </c>
      <c r="AM767" s="309"/>
      <c r="AN767" s="309"/>
      <c r="AO767" s="309"/>
      <c r="AP767" s="309"/>
      <c r="AQ767" s="309"/>
      <c r="AR767" s="309"/>
      <c r="AS767" s="309"/>
      <c r="AT767" s="309"/>
      <c r="AU767" s="309"/>
      <c r="AV767" s="309"/>
      <c r="AW767" s="309"/>
      <c r="AX767" s="81"/>
      <c r="AY767" s="309"/>
      <c r="AZ767" s="310"/>
      <c r="BA767" s="98" t="str">
        <f>IFERROR(VLOOKUP(AZ767,ACCESSORIES!F:J,5,FALSE),"N/A")</f>
        <v>N/A</v>
      </c>
      <c r="BB767" s="99"/>
      <c r="BC767" s="98" t="str">
        <f>IFERROR(VLOOKUP(BB767,ACCESSORIES!F:J,5,FALSE),"N/A")</f>
        <v>N/A</v>
      </c>
      <c r="BD767" s="310"/>
      <c r="BE767" s="309"/>
      <c r="BF767" s="309"/>
      <c r="BG767" s="309"/>
      <c r="BH767" s="379">
        <f t="shared" si="55"/>
        <v>0</v>
      </c>
      <c r="BI767" s="303"/>
      <c r="BJ767" s="309"/>
      <c r="BK767" s="80"/>
      <c r="BL767" s="309"/>
      <c r="BM767" s="309"/>
      <c r="BN767" s="309"/>
      <c r="BO767" s="309"/>
      <c r="BP767" s="309"/>
      <c r="BQ767" s="309"/>
      <c r="BR767" s="309"/>
      <c r="BS767" s="309"/>
      <c r="BT767" s="309"/>
      <c r="BU767" s="309"/>
      <c r="BV767" s="309"/>
      <c r="BW767" s="309"/>
      <c r="BX767" s="309"/>
      <c r="BY767" s="309"/>
      <c r="BZ767" s="324" t="s">
        <v>6079</v>
      </c>
      <c r="CA767" s="324" t="s">
        <v>3880</v>
      </c>
      <c r="CB767" s="324" t="s">
        <v>3881</v>
      </c>
      <c r="CC767" s="313" t="s">
        <v>1490</v>
      </c>
    </row>
    <row r="768" spans="1:81" s="301" customFormat="1" ht="15.75" customHeight="1">
      <c r="A768" s="22">
        <f t="shared" si="53"/>
        <v>765</v>
      </c>
      <c r="B768" s="99" t="s">
        <v>84</v>
      </c>
      <c r="C768" s="29" t="s">
        <v>1490</v>
      </c>
      <c r="D768" s="303" t="s">
        <v>1491</v>
      </c>
      <c r="E768" s="304" t="s">
        <v>1907</v>
      </c>
      <c r="F768" s="304" t="s">
        <v>5079</v>
      </c>
      <c r="G768" s="304"/>
      <c r="H768" s="363">
        <v>191682000065</v>
      </c>
      <c r="I768" s="336">
        <v>40544</v>
      </c>
      <c r="J768" s="318">
        <v>44755</v>
      </c>
      <c r="K768" s="293" t="s">
        <v>1274</v>
      </c>
      <c r="L768" s="305">
        <v>33</v>
      </c>
      <c r="M768" s="295"/>
      <c r="N768" s="295"/>
      <c r="O768" s="303"/>
      <c r="P768" s="8">
        <v>6</v>
      </c>
      <c r="Q768" s="29">
        <v>6</v>
      </c>
      <c r="R768" s="303">
        <v>6</v>
      </c>
      <c r="S768" s="303" t="s">
        <v>3999</v>
      </c>
      <c r="T768" s="306" t="s">
        <v>1905</v>
      </c>
      <c r="U768" s="331"/>
      <c r="V768" s="303"/>
      <c r="W768" s="311"/>
      <c r="X768" s="307"/>
      <c r="Y768" s="306"/>
      <c r="Z768" s="306"/>
      <c r="AA768" s="306"/>
      <c r="AB768" s="296"/>
      <c r="AC768" s="308"/>
      <c r="AD768" s="298" t="str">
        <f>IFERROR(VLOOKUP(AC768,ACCESSORIES!F:J,5,FALSE),"N/A")</f>
        <v>N/A</v>
      </c>
      <c r="AE768" s="308"/>
      <c r="AF768" s="309"/>
      <c r="AG768" s="308"/>
      <c r="AH768" s="308"/>
      <c r="AI768" s="299" t="str">
        <f>IFERROR(VLOOKUP(AH768,ACCESSORIES!F:J,5,FALSE),"N/A")</f>
        <v>N/A</v>
      </c>
      <c r="AJ768" s="309"/>
      <c r="AK768" s="309"/>
      <c r="AL768" s="40" t="str">
        <f>IFERROR(VLOOKUP(AK768,ACCESSORIES!F:J,5,FALSE),"N/A")</f>
        <v>N/A</v>
      </c>
      <c r="AM768" s="309"/>
      <c r="AN768" s="309"/>
      <c r="AO768" s="309"/>
      <c r="AP768" s="309"/>
      <c r="AQ768" s="309"/>
      <c r="AR768" s="309"/>
      <c r="AS768" s="309"/>
      <c r="AT768" s="309"/>
      <c r="AU768" s="309"/>
      <c r="AV768" s="309"/>
      <c r="AW768" s="309"/>
      <c r="AX768" s="81"/>
      <c r="AY768" s="309"/>
      <c r="AZ768" s="310"/>
      <c r="BA768" s="98" t="str">
        <f>IFERROR(VLOOKUP(AZ768,ACCESSORIES!F:J,5,FALSE),"N/A")</f>
        <v>N/A</v>
      </c>
      <c r="BB768" s="99"/>
      <c r="BC768" s="98" t="str">
        <f>IFERROR(VLOOKUP(BB768,ACCESSORIES!F:J,5,FALSE),"N/A")</f>
        <v>N/A</v>
      </c>
      <c r="BD768" s="310"/>
      <c r="BE768" s="309"/>
      <c r="BF768" s="309"/>
      <c r="BG768" s="309"/>
      <c r="BH768" s="379">
        <f t="shared" si="55"/>
        <v>0</v>
      </c>
      <c r="BI768" s="303"/>
      <c r="BJ768" s="309"/>
      <c r="BK768" s="80"/>
      <c r="BL768" s="309"/>
      <c r="BM768" s="309"/>
      <c r="BN768" s="309"/>
      <c r="BO768" s="309"/>
      <c r="BP768" s="309"/>
      <c r="BQ768" s="309"/>
      <c r="BR768" s="309"/>
      <c r="BS768" s="309"/>
      <c r="BT768" s="309"/>
      <c r="BU768" s="309"/>
      <c r="BV768" s="309"/>
      <c r="BW768" s="309"/>
      <c r="BX768" s="309"/>
      <c r="BY768" s="309" t="s">
        <v>4087</v>
      </c>
      <c r="BZ768" s="324" t="s">
        <v>6080</v>
      </c>
      <c r="CA768" s="324" t="s">
        <v>3880</v>
      </c>
      <c r="CB768" s="324" t="s">
        <v>3881</v>
      </c>
      <c r="CC768" s="313" t="s">
        <v>1490</v>
      </c>
    </row>
    <row r="769" spans="1:81" s="301" customFormat="1" ht="15.75" customHeight="1">
      <c r="A769" s="22">
        <f t="shared" si="53"/>
        <v>766</v>
      </c>
      <c r="B769" s="99" t="s">
        <v>84</v>
      </c>
      <c r="C769" s="29" t="s">
        <v>1490</v>
      </c>
      <c r="D769" s="303" t="s">
        <v>1491</v>
      </c>
      <c r="E769" s="304" t="s">
        <v>1908</v>
      </c>
      <c r="F769" s="304" t="s">
        <v>5080</v>
      </c>
      <c r="G769" s="304"/>
      <c r="H769" s="363">
        <v>191682000072</v>
      </c>
      <c r="I769" s="336">
        <v>40544</v>
      </c>
      <c r="J769" s="318">
        <v>44755</v>
      </c>
      <c r="K769" s="293" t="s">
        <v>1274</v>
      </c>
      <c r="L769" s="305">
        <v>33</v>
      </c>
      <c r="M769" s="295"/>
      <c r="N769" s="295"/>
      <c r="O769" s="303"/>
      <c r="P769" s="8">
        <v>6</v>
      </c>
      <c r="Q769" s="29">
        <v>6</v>
      </c>
      <c r="R769" s="303">
        <v>6</v>
      </c>
      <c r="S769" s="303" t="s">
        <v>3999</v>
      </c>
      <c r="T769" s="306" t="s">
        <v>1906</v>
      </c>
      <c r="U769" s="331"/>
      <c r="V769" s="303"/>
      <c r="W769" s="311"/>
      <c r="X769" s="307"/>
      <c r="Y769" s="306"/>
      <c r="Z769" s="306"/>
      <c r="AA769" s="306"/>
      <c r="AB769" s="296"/>
      <c r="AC769" s="308"/>
      <c r="AD769" s="298" t="str">
        <f>IFERROR(VLOOKUP(AC769,ACCESSORIES!F:J,5,FALSE),"N/A")</f>
        <v>N/A</v>
      </c>
      <c r="AE769" s="308"/>
      <c r="AF769" s="309"/>
      <c r="AG769" s="308"/>
      <c r="AH769" s="308"/>
      <c r="AI769" s="299" t="str">
        <f>IFERROR(VLOOKUP(AH769,ACCESSORIES!F:J,5,FALSE),"N/A")</f>
        <v>N/A</v>
      </c>
      <c r="AJ769" s="309"/>
      <c r="AK769" s="309"/>
      <c r="AL769" s="40" t="str">
        <f>IFERROR(VLOOKUP(AK769,ACCESSORIES!F:J,5,FALSE),"N/A")</f>
        <v>N/A</v>
      </c>
      <c r="AM769" s="309"/>
      <c r="AN769" s="309"/>
      <c r="AO769" s="309"/>
      <c r="AP769" s="309"/>
      <c r="AQ769" s="309"/>
      <c r="AR769" s="309"/>
      <c r="AS769" s="309"/>
      <c r="AT769" s="309"/>
      <c r="AU769" s="309"/>
      <c r="AV769" s="309"/>
      <c r="AW769" s="309"/>
      <c r="AX769" s="81"/>
      <c r="AY769" s="309"/>
      <c r="AZ769" s="310"/>
      <c r="BA769" s="98" t="str">
        <f>IFERROR(VLOOKUP(AZ769,ACCESSORIES!F:J,5,FALSE),"N/A")</f>
        <v>N/A</v>
      </c>
      <c r="BB769" s="99"/>
      <c r="BC769" s="98" t="str">
        <f>IFERROR(VLOOKUP(BB769,ACCESSORIES!F:J,5,FALSE),"N/A")</f>
        <v>N/A</v>
      </c>
      <c r="BD769" s="310"/>
      <c r="BE769" s="309"/>
      <c r="BF769" s="309"/>
      <c r="BG769" s="309"/>
      <c r="BH769" s="379">
        <f t="shared" si="55"/>
        <v>0</v>
      </c>
      <c r="BI769" s="303"/>
      <c r="BJ769" s="309"/>
      <c r="BK769" s="80"/>
      <c r="BL769" s="309"/>
      <c r="BM769" s="309"/>
      <c r="BN769" s="309"/>
      <c r="BO769" s="309"/>
      <c r="BP769" s="309"/>
      <c r="BQ769" s="309"/>
      <c r="BR769" s="309"/>
      <c r="BS769" s="309"/>
      <c r="BT769" s="309"/>
      <c r="BU769" s="309"/>
      <c r="BV769" s="309"/>
      <c r="BW769" s="309"/>
      <c r="BX769" s="309"/>
      <c r="BY769" s="309" t="s">
        <v>4088</v>
      </c>
      <c r="BZ769" s="324" t="s">
        <v>6081</v>
      </c>
      <c r="CA769" s="324" t="s">
        <v>3880</v>
      </c>
      <c r="CB769" s="324" t="s">
        <v>3881</v>
      </c>
      <c r="CC769" s="313" t="s">
        <v>1490</v>
      </c>
    </row>
    <row r="770" spans="1:81" s="301" customFormat="1" ht="15.75" customHeight="1">
      <c r="A770" s="22">
        <f t="shared" si="53"/>
        <v>767</v>
      </c>
      <c r="B770" s="99" t="s">
        <v>84</v>
      </c>
      <c r="C770" s="29" t="s">
        <v>1089</v>
      </c>
      <c r="D770" s="303" t="s">
        <v>1147</v>
      </c>
      <c r="E770" s="304" t="s">
        <v>6071</v>
      </c>
      <c r="F770" s="304" t="s">
        <v>1129</v>
      </c>
      <c r="G770" s="304"/>
      <c r="H770" s="363" t="s">
        <v>765</v>
      </c>
      <c r="I770" s="336">
        <v>41640</v>
      </c>
      <c r="J770" s="318">
        <v>44755</v>
      </c>
      <c r="K770" s="293" t="s">
        <v>1274</v>
      </c>
      <c r="L770" s="305">
        <v>321.68</v>
      </c>
      <c r="M770" s="295"/>
      <c r="N770" s="295"/>
      <c r="O770" s="303">
        <v>14</v>
      </c>
      <c r="P770" s="8">
        <v>8</v>
      </c>
      <c r="Q770" s="29" t="s">
        <v>1746</v>
      </c>
      <c r="R770" s="303">
        <v>4</v>
      </c>
      <c r="S770" s="303">
        <v>156</v>
      </c>
      <c r="T770" s="306">
        <v>0</v>
      </c>
      <c r="U770" s="331">
        <v>4.3</v>
      </c>
      <c r="V770" s="303" t="s">
        <v>193</v>
      </c>
      <c r="W770" s="311">
        <v>132</v>
      </c>
      <c r="X770" s="307">
        <v>16.3</v>
      </c>
      <c r="Y770" s="306">
        <v>1600</v>
      </c>
      <c r="Z770" s="306" t="s">
        <v>2294</v>
      </c>
      <c r="AA770" s="306" t="s">
        <v>2987</v>
      </c>
      <c r="AB770" s="296" t="s">
        <v>4975</v>
      </c>
      <c r="AC770" s="308" t="s">
        <v>1623</v>
      </c>
      <c r="AD770" s="298">
        <f>IFERROR(VLOOKUP(AC770,ACCESSORIES!F:J,5,FALSE),"N/A")</f>
        <v>22</v>
      </c>
      <c r="AE770" s="308" t="s">
        <v>85</v>
      </c>
      <c r="AF770" s="309" t="s">
        <v>85</v>
      </c>
      <c r="AG770" s="308" t="s">
        <v>3004</v>
      </c>
      <c r="AH770" s="308" t="s">
        <v>85</v>
      </c>
      <c r="AI770" s="299" t="str">
        <f>IFERROR(VLOOKUP(AH770,ACCESSORIES!F:J,5,FALSE),"N/A")</f>
        <v>N/A</v>
      </c>
      <c r="AJ770" s="309" t="s">
        <v>266</v>
      </c>
      <c r="AK770" s="309" t="s">
        <v>85</v>
      </c>
      <c r="AL770" s="40" t="str">
        <f>IFERROR(VLOOKUP(AK770,ACCESSORIES!F:J,5,FALSE),"N/A")</f>
        <v>N/A</v>
      </c>
      <c r="AM770" s="309" t="s">
        <v>85</v>
      </c>
      <c r="AN770" s="309">
        <v>14.1</v>
      </c>
      <c r="AO770" s="309">
        <v>190</v>
      </c>
      <c r="AP770" s="309">
        <v>3</v>
      </c>
      <c r="AQ770" s="309">
        <v>7</v>
      </c>
      <c r="AR770" s="309"/>
      <c r="AS770" s="309">
        <v>10</v>
      </c>
      <c r="AT770" s="309"/>
      <c r="AU770" s="309">
        <v>163</v>
      </c>
      <c r="AV770" s="309">
        <v>120</v>
      </c>
      <c r="AW770" s="309">
        <v>22</v>
      </c>
      <c r="AX770" s="81">
        <v>46.5</v>
      </c>
      <c r="AY770" s="309">
        <v>55</v>
      </c>
      <c r="AZ770" s="310" t="s">
        <v>3339</v>
      </c>
      <c r="BA770" s="98">
        <f>IFERROR(VLOOKUP(AZ770,ACCESSORIES!F:J,5,FALSE),"N/A")</f>
        <v>89.1</v>
      </c>
      <c r="BB770" s="99" t="s">
        <v>1519</v>
      </c>
      <c r="BC770" s="98">
        <f>IFERROR(VLOOKUP(BB770,ACCESSORIES!F:J,5,FALSE),"N/A")</f>
        <v>11</v>
      </c>
      <c r="BD770" s="310">
        <v>19.8</v>
      </c>
      <c r="BE770" s="309">
        <v>16.899999999999999</v>
      </c>
      <c r="BF770" s="309">
        <v>16.899999999999999</v>
      </c>
      <c r="BG770" s="309">
        <v>10.8</v>
      </c>
      <c r="BH770" s="379">
        <f t="shared" si="55"/>
        <v>5.0547340969631982E-2</v>
      </c>
      <c r="BI770" s="303">
        <v>48</v>
      </c>
      <c r="BJ770" s="309" t="s">
        <v>3532</v>
      </c>
      <c r="BK770" s="80" t="s">
        <v>4050</v>
      </c>
      <c r="BL770" s="309" t="s">
        <v>4066</v>
      </c>
      <c r="BM770" s="309" t="s">
        <v>4836</v>
      </c>
      <c r="BN770" s="309" t="s">
        <v>4094</v>
      </c>
      <c r="BO770" s="309" t="s">
        <v>5475</v>
      </c>
      <c r="BP770" s="309" t="s">
        <v>5476</v>
      </c>
      <c r="BQ770" s="309" t="s">
        <v>4837</v>
      </c>
      <c r="BR770" s="309" t="s">
        <v>5477</v>
      </c>
      <c r="BS770" s="309"/>
      <c r="BT770" s="309"/>
      <c r="BU770" s="309"/>
      <c r="BV770" s="309" t="s">
        <v>3729</v>
      </c>
      <c r="BW770" s="309" t="s">
        <v>3730</v>
      </c>
      <c r="BX770" s="309" t="s">
        <v>3731</v>
      </c>
      <c r="BY770" s="309" t="s">
        <v>3732</v>
      </c>
      <c r="BZ770" s="324" t="str">
        <f t="shared" ref="BZ770:BZ806" si="58">CONCATENATE("DISCONTINUED"," ","-"," ",D770,", ",O770,"x",P770,", ",IF(V770="N/A", "", CONCATENATE(V770, "/")),IF(T770&gt;0, CONCATENATE("+",T770), T770),"mm Offset, ",Q770,", ",W770,"mm Centerbore, ",PROPER(Z770), "", IF(BB770="N/A", "", CONCATENATE(", w/ ", BB770)))</f>
        <v>DISCONTINUED - MR401 UTV Beadlock, 14x8, 4+4/0mm Offset, 4x156, 132mm Centerbore, Matte Black, w/ BH-H20875</v>
      </c>
      <c r="CA770" s="324" t="s">
        <v>3878</v>
      </c>
      <c r="CB770" s="324" t="s">
        <v>3879</v>
      </c>
      <c r="CC770" s="313" t="str">
        <f t="shared" ref="CC770:CC797" si="59">C770</f>
        <v>UTV (4XX)</v>
      </c>
    </row>
    <row r="771" spans="1:81" s="301" customFormat="1" ht="15.75" customHeight="1">
      <c r="A771" s="22">
        <f t="shared" si="53"/>
        <v>768</v>
      </c>
      <c r="B771" s="99" t="s">
        <v>84</v>
      </c>
      <c r="C771" s="29" t="s">
        <v>1089</v>
      </c>
      <c r="D771" s="303" t="s">
        <v>5731</v>
      </c>
      <c r="E771" s="304" t="s">
        <v>6072</v>
      </c>
      <c r="F771" s="304"/>
      <c r="G771" s="304"/>
      <c r="H771" s="363" t="s">
        <v>2740</v>
      </c>
      <c r="I771" s="336">
        <v>43423</v>
      </c>
      <c r="J771" s="318">
        <v>44755</v>
      </c>
      <c r="K771" s="293" t="s">
        <v>1274</v>
      </c>
      <c r="L771" s="305">
        <v>197.48</v>
      </c>
      <c r="M771" s="295"/>
      <c r="N771" s="295"/>
      <c r="O771" s="303">
        <v>14</v>
      </c>
      <c r="P771" s="8">
        <v>7</v>
      </c>
      <c r="Q771" s="29" t="s">
        <v>1745</v>
      </c>
      <c r="R771" s="303">
        <v>4</v>
      </c>
      <c r="S771" s="303">
        <v>136</v>
      </c>
      <c r="T771" s="306">
        <v>38</v>
      </c>
      <c r="U771" s="331">
        <v>5.5</v>
      </c>
      <c r="V771" s="303" t="s">
        <v>186</v>
      </c>
      <c r="W771" s="311">
        <v>106.25</v>
      </c>
      <c r="X771" s="307">
        <v>14.26</v>
      </c>
      <c r="Y771" s="306">
        <v>1600</v>
      </c>
      <c r="Z771" s="306" t="s">
        <v>2731</v>
      </c>
      <c r="AA771" s="306" t="s">
        <v>2991</v>
      </c>
      <c r="AB771" s="296" t="s">
        <v>4756</v>
      </c>
      <c r="AC771" s="308" t="s">
        <v>4107</v>
      </c>
      <c r="AD771" s="298">
        <f>IFERROR(VLOOKUP(AC771,ACCESSORIES!F:J,5,FALSE),"N/A")</f>
        <v>22</v>
      </c>
      <c r="AE771" s="308" t="s">
        <v>85</v>
      </c>
      <c r="AF771" s="309" t="s">
        <v>85</v>
      </c>
      <c r="AG771" s="308" t="s">
        <v>85</v>
      </c>
      <c r="AH771" s="308" t="s">
        <v>85</v>
      </c>
      <c r="AI771" s="299" t="str">
        <f>IFERROR(VLOOKUP(AH771,ACCESSORIES!F:J,5,FALSE),"N/A")</f>
        <v>N/A</v>
      </c>
      <c r="AJ771" s="309" t="s">
        <v>266</v>
      </c>
      <c r="AK771" s="309" t="s">
        <v>85</v>
      </c>
      <c r="AL771" s="40" t="str">
        <f>IFERROR(VLOOKUP(AK771,ACCESSORIES!F:J,5,FALSE),"N/A")</f>
        <v>N/A</v>
      </c>
      <c r="AM771" s="309" t="s">
        <v>85</v>
      </c>
      <c r="AN771" s="309">
        <v>14.1</v>
      </c>
      <c r="AO771" s="309">
        <v>180</v>
      </c>
      <c r="AP771" s="309">
        <v>3</v>
      </c>
      <c r="AQ771" s="309">
        <v>7</v>
      </c>
      <c r="AR771" s="309"/>
      <c r="AS771" s="309">
        <v>3</v>
      </c>
      <c r="AT771" s="309"/>
      <c r="AU771" s="309">
        <v>156</v>
      </c>
      <c r="AV771" s="309">
        <v>96</v>
      </c>
      <c r="AW771" s="309">
        <v>36</v>
      </c>
      <c r="AX771" s="81">
        <v>36</v>
      </c>
      <c r="AY771" s="309">
        <v>33</v>
      </c>
      <c r="AZ771" s="310" t="s">
        <v>85</v>
      </c>
      <c r="BA771" s="98" t="str">
        <f>IFERROR(VLOOKUP(AZ771,ACCESSORIES!F:J,5,FALSE),"N/A")</f>
        <v>N/A</v>
      </c>
      <c r="BB771" s="99" t="s">
        <v>85</v>
      </c>
      <c r="BC771" s="98" t="str">
        <f>IFERROR(VLOOKUP(BB771,ACCESSORIES!F:J,5,FALSE),"N/A")</f>
        <v>N/A</v>
      </c>
      <c r="BD771" s="310">
        <v>17.34</v>
      </c>
      <c r="BE771" s="309">
        <v>16.899999999999999</v>
      </c>
      <c r="BF771" s="309">
        <v>16.899999999999999</v>
      </c>
      <c r="BG771" s="309">
        <v>9.6999999999999993</v>
      </c>
      <c r="BH771" s="379">
        <f t="shared" si="55"/>
        <v>4.539900068568798E-2</v>
      </c>
      <c r="BI771" s="303">
        <v>48</v>
      </c>
      <c r="BJ771" s="309" t="s">
        <v>3532</v>
      </c>
      <c r="BK771" s="80" t="s">
        <v>4050</v>
      </c>
      <c r="BL771" s="309" t="s">
        <v>4964</v>
      </c>
      <c r="BM771" s="309" t="s">
        <v>4066</v>
      </c>
      <c r="BN771" s="309" t="s">
        <v>5447</v>
      </c>
      <c r="BO771" s="309" t="s">
        <v>2872</v>
      </c>
      <c r="BP771" s="309" t="s">
        <v>5445</v>
      </c>
      <c r="BQ771" s="309" t="s">
        <v>5446</v>
      </c>
      <c r="BR771" s="309"/>
      <c r="BS771" s="309"/>
      <c r="BT771" s="309"/>
      <c r="BU771" s="309"/>
      <c r="BV771" s="309" t="s">
        <v>4234</v>
      </c>
      <c r="BW771" s="309" t="s">
        <v>4233</v>
      </c>
      <c r="BX771" s="309" t="s">
        <v>4236</v>
      </c>
      <c r="BY771" s="309" t="s">
        <v>4235</v>
      </c>
      <c r="BZ771" s="324" t="str">
        <f t="shared" si="58"/>
        <v>DISCONTINUED - MR409 Bead Grip, 14x7, 5+2/+38mm Offset, 4x136, 106.25mm Centerbore, Steel Grey</v>
      </c>
      <c r="CA771" s="324" t="s">
        <v>3878</v>
      </c>
      <c r="CB771" s="324" t="s">
        <v>3879</v>
      </c>
      <c r="CC771" s="313" t="str">
        <f t="shared" si="59"/>
        <v>UTV (4XX)</v>
      </c>
    </row>
    <row r="772" spans="1:81" s="301" customFormat="1" ht="15.75" customHeight="1">
      <c r="A772" s="22">
        <f t="shared" ref="A772:A835" si="60">ROW(B772)-3</f>
        <v>769</v>
      </c>
      <c r="B772" s="99" t="s">
        <v>84</v>
      </c>
      <c r="C772" s="29" t="s">
        <v>1089</v>
      </c>
      <c r="D772" s="303" t="s">
        <v>5732</v>
      </c>
      <c r="E772" s="304" t="s">
        <v>6073</v>
      </c>
      <c r="F772" s="304"/>
      <c r="G772" s="304"/>
      <c r="H772" s="363" t="s">
        <v>3403</v>
      </c>
      <c r="I772" s="336">
        <v>43677</v>
      </c>
      <c r="J772" s="318">
        <v>44755</v>
      </c>
      <c r="K772" s="293" t="s">
        <v>1274</v>
      </c>
      <c r="L772" s="305">
        <v>197.48</v>
      </c>
      <c r="M772" s="295"/>
      <c r="N772" s="295"/>
      <c r="O772" s="303">
        <v>14</v>
      </c>
      <c r="P772" s="8">
        <v>7</v>
      </c>
      <c r="Q772" s="29" t="s">
        <v>1746</v>
      </c>
      <c r="R772" s="303">
        <v>4</v>
      </c>
      <c r="S772" s="303">
        <v>156</v>
      </c>
      <c r="T772" s="306">
        <v>13</v>
      </c>
      <c r="U772" s="331">
        <v>4.5</v>
      </c>
      <c r="V772" s="303" t="s">
        <v>189</v>
      </c>
      <c r="W772" s="311">
        <v>132</v>
      </c>
      <c r="X772" s="307">
        <v>13.96</v>
      </c>
      <c r="Y772" s="306">
        <v>1600</v>
      </c>
      <c r="Z772" s="306" t="s">
        <v>2294</v>
      </c>
      <c r="AA772" s="306" t="s">
        <v>2987</v>
      </c>
      <c r="AB772" s="296" t="s">
        <v>5360</v>
      </c>
      <c r="AC772" s="308" t="s">
        <v>4104</v>
      </c>
      <c r="AD772" s="298">
        <f>IFERROR(VLOOKUP(AC772,ACCESSORIES!F:J,5,FALSE),"N/A")</f>
        <v>22</v>
      </c>
      <c r="AE772" s="308" t="s">
        <v>85</v>
      </c>
      <c r="AF772" s="309" t="s">
        <v>85</v>
      </c>
      <c r="AG772" s="308" t="s">
        <v>85</v>
      </c>
      <c r="AH772" s="308" t="s">
        <v>85</v>
      </c>
      <c r="AI772" s="299" t="str">
        <f>IFERROR(VLOOKUP(AH772,ACCESSORIES!F:J,5,FALSE),"N/A")</f>
        <v>N/A</v>
      </c>
      <c r="AJ772" s="309" t="s">
        <v>266</v>
      </c>
      <c r="AK772" s="309" t="s">
        <v>85</v>
      </c>
      <c r="AL772" s="40" t="str">
        <f>IFERROR(VLOOKUP(AK772,ACCESSORIES!F:J,5,FALSE),"N/A")</f>
        <v>N/A</v>
      </c>
      <c r="AM772" s="309" t="s">
        <v>85</v>
      </c>
      <c r="AN772" s="309">
        <v>14.1</v>
      </c>
      <c r="AO772" s="309">
        <v>180</v>
      </c>
      <c r="AP772" s="309">
        <v>3</v>
      </c>
      <c r="AQ772" s="309">
        <v>11</v>
      </c>
      <c r="AR772" s="309"/>
      <c r="AS772" s="309">
        <v>12</v>
      </c>
      <c r="AT772" s="309"/>
      <c r="AU772" s="309">
        <v>165</v>
      </c>
      <c r="AV772" s="309">
        <v>115</v>
      </c>
      <c r="AW772" s="309">
        <v>40</v>
      </c>
      <c r="AX772" s="81">
        <v>40</v>
      </c>
      <c r="AY772" s="309">
        <v>44</v>
      </c>
      <c r="AZ772" s="310" t="s">
        <v>85</v>
      </c>
      <c r="BA772" s="98" t="str">
        <f>IFERROR(VLOOKUP(AZ772,ACCESSORIES!F:J,5,FALSE),"N/A")</f>
        <v>N/A</v>
      </c>
      <c r="BB772" s="99" t="s">
        <v>85</v>
      </c>
      <c r="BC772" s="98" t="str">
        <f>IFERROR(VLOOKUP(BB772,ACCESSORIES!F:J,5,FALSE),"N/A")</f>
        <v>N/A</v>
      </c>
      <c r="BD772" s="310">
        <v>18.190000000000001</v>
      </c>
      <c r="BE772" s="309">
        <v>16.899999999999999</v>
      </c>
      <c r="BF772" s="309">
        <v>16.899999999999999</v>
      </c>
      <c r="BG772" s="309">
        <v>9.6999999999999993</v>
      </c>
      <c r="BH772" s="379">
        <f t="shared" si="55"/>
        <v>4.539900068568798E-2</v>
      </c>
      <c r="BI772" s="303">
        <v>48</v>
      </c>
      <c r="BJ772" s="309" t="s">
        <v>3532</v>
      </c>
      <c r="BK772" s="80" t="s">
        <v>4050</v>
      </c>
      <c r="BL772" s="309" t="s">
        <v>4964</v>
      </c>
      <c r="BM772" s="309" t="s">
        <v>4066</v>
      </c>
      <c r="BN772" s="309" t="s">
        <v>5470</v>
      </c>
      <c r="BO772" s="309" t="s">
        <v>2872</v>
      </c>
      <c r="BP772" s="309" t="s">
        <v>4298</v>
      </c>
      <c r="BQ772" s="309" t="s">
        <v>5446</v>
      </c>
      <c r="BR772" s="309"/>
      <c r="BS772" s="309"/>
      <c r="BT772" s="309"/>
      <c r="BU772" s="309"/>
      <c r="BV772" s="309" t="s">
        <v>4019</v>
      </c>
      <c r="BW772" s="309" t="s">
        <v>4231</v>
      </c>
      <c r="BX772" s="309" t="s">
        <v>4018</v>
      </c>
      <c r="BY772" s="309" t="s">
        <v>4232</v>
      </c>
      <c r="BZ772" s="324" t="str">
        <f t="shared" si="58"/>
        <v>DISCONTINUED - MR410 Bead Grip, 14x7, 4+3/+13mm Offset, 4x156, 132mm Centerbore, Matte Black</v>
      </c>
      <c r="CA772" s="324" t="s">
        <v>3878</v>
      </c>
      <c r="CB772" s="324" t="s">
        <v>3879</v>
      </c>
      <c r="CC772" s="313" t="str">
        <f t="shared" si="59"/>
        <v>UTV (4XX)</v>
      </c>
    </row>
    <row r="773" spans="1:81" s="301" customFormat="1" ht="15.75" customHeight="1">
      <c r="A773" s="22">
        <f t="shared" si="60"/>
        <v>770</v>
      </c>
      <c r="B773" s="99" t="s">
        <v>84</v>
      </c>
      <c r="C773" s="29" t="s">
        <v>1089</v>
      </c>
      <c r="D773" s="303" t="s">
        <v>5732</v>
      </c>
      <c r="E773" s="304" t="s">
        <v>6074</v>
      </c>
      <c r="F773" s="304"/>
      <c r="G773" s="304"/>
      <c r="H773" s="363" t="s">
        <v>3405</v>
      </c>
      <c r="I773" s="336">
        <v>43677</v>
      </c>
      <c r="J773" s="318">
        <v>44755</v>
      </c>
      <c r="K773" s="293" t="s">
        <v>1274</v>
      </c>
      <c r="L773" s="305">
        <v>209.9</v>
      </c>
      <c r="M773" s="295"/>
      <c r="N773" s="295"/>
      <c r="O773" s="303">
        <v>15</v>
      </c>
      <c r="P773" s="8">
        <v>7</v>
      </c>
      <c r="Q773" s="29" t="s">
        <v>1745</v>
      </c>
      <c r="R773" s="303">
        <v>4</v>
      </c>
      <c r="S773" s="303">
        <v>136</v>
      </c>
      <c r="T773" s="306">
        <v>13</v>
      </c>
      <c r="U773" s="331">
        <v>4.5</v>
      </c>
      <c r="V773" s="303" t="s">
        <v>189</v>
      </c>
      <c r="W773" s="311">
        <v>106.25</v>
      </c>
      <c r="X773" s="307">
        <v>15.19</v>
      </c>
      <c r="Y773" s="306">
        <v>1600</v>
      </c>
      <c r="Z773" s="306" t="s">
        <v>2294</v>
      </c>
      <c r="AA773" s="306" t="s">
        <v>2987</v>
      </c>
      <c r="AB773" s="296" t="s">
        <v>5366</v>
      </c>
      <c r="AC773" s="308" t="s">
        <v>4107</v>
      </c>
      <c r="AD773" s="298">
        <f>IFERROR(VLOOKUP(AC773,ACCESSORIES!F:J,5,FALSE),"N/A")</f>
        <v>22</v>
      </c>
      <c r="AE773" s="308" t="s">
        <v>85</v>
      </c>
      <c r="AF773" s="309" t="s">
        <v>85</v>
      </c>
      <c r="AG773" s="308" t="s">
        <v>85</v>
      </c>
      <c r="AH773" s="308" t="s">
        <v>85</v>
      </c>
      <c r="AI773" s="299" t="str">
        <f>IFERROR(VLOOKUP(AH773,ACCESSORIES!F:J,5,FALSE),"N/A")</f>
        <v>N/A</v>
      </c>
      <c r="AJ773" s="309" t="s">
        <v>266</v>
      </c>
      <c r="AK773" s="309" t="s">
        <v>85</v>
      </c>
      <c r="AL773" s="40" t="str">
        <f>IFERROR(VLOOKUP(AK773,ACCESSORIES!F:J,5,FALSE),"N/A")</f>
        <v>N/A</v>
      </c>
      <c r="AM773" s="309" t="s">
        <v>85</v>
      </c>
      <c r="AN773" s="309">
        <v>14.1</v>
      </c>
      <c r="AO773" s="309">
        <v>180</v>
      </c>
      <c r="AP773" s="309">
        <v>3</v>
      </c>
      <c r="AQ773" s="309">
        <v>8</v>
      </c>
      <c r="AR773" s="309"/>
      <c r="AS773" s="309">
        <v>9</v>
      </c>
      <c r="AT773" s="309"/>
      <c r="AU773" s="309">
        <v>167</v>
      </c>
      <c r="AV773" s="309">
        <v>96</v>
      </c>
      <c r="AW773" s="309">
        <v>40</v>
      </c>
      <c r="AX773" s="81">
        <v>40</v>
      </c>
      <c r="AY773" s="309">
        <v>65</v>
      </c>
      <c r="AZ773" s="310" t="s">
        <v>85</v>
      </c>
      <c r="BA773" s="98" t="str">
        <f>IFERROR(VLOOKUP(AZ773,ACCESSORIES!F:J,5,FALSE),"N/A")</f>
        <v>N/A</v>
      </c>
      <c r="BB773" s="99" t="s">
        <v>85</v>
      </c>
      <c r="BC773" s="98" t="str">
        <f>IFERROR(VLOOKUP(BB773,ACCESSORIES!F:J,5,FALSE),"N/A")</f>
        <v>N/A</v>
      </c>
      <c r="BD773" s="310">
        <v>19.8</v>
      </c>
      <c r="BE773" s="309">
        <v>17.7</v>
      </c>
      <c r="BF773" s="309">
        <v>17.7</v>
      </c>
      <c r="BG773" s="309">
        <v>9.6</v>
      </c>
      <c r="BH773" s="379">
        <f t="shared" ref="BH773:BH836" si="61">SUM(((BE773*25.4)*(BF773*25.4)*(BG773*25.4))/1000000000)</f>
        <v>4.9285471493375997E-2</v>
      </c>
      <c r="BI773" s="303">
        <v>48</v>
      </c>
      <c r="BJ773" s="309" t="s">
        <v>3532</v>
      </c>
      <c r="BK773" s="80" t="s">
        <v>4050</v>
      </c>
      <c r="BL773" s="309" t="s">
        <v>4964</v>
      </c>
      <c r="BM773" s="309" t="s">
        <v>4066</v>
      </c>
      <c r="BN773" s="309" t="s">
        <v>5470</v>
      </c>
      <c r="BO773" s="309" t="s">
        <v>2872</v>
      </c>
      <c r="BP773" s="309" t="s">
        <v>4298</v>
      </c>
      <c r="BQ773" s="309" t="s">
        <v>5446</v>
      </c>
      <c r="BR773" s="309"/>
      <c r="BS773" s="309"/>
      <c r="BT773" s="309"/>
      <c r="BU773" s="309"/>
      <c r="BV773" s="309" t="s">
        <v>4019</v>
      </c>
      <c r="BW773" s="309" t="s">
        <v>4231</v>
      </c>
      <c r="BX773" s="309" t="s">
        <v>4018</v>
      </c>
      <c r="BY773" s="309" t="s">
        <v>4232</v>
      </c>
      <c r="BZ773" s="324" t="str">
        <f t="shared" si="58"/>
        <v>DISCONTINUED - MR410 Bead Grip, 15x7, 4+3/+13mm Offset, 4x136, 106.25mm Centerbore, Matte Black</v>
      </c>
      <c r="CA773" s="324" t="s">
        <v>3878</v>
      </c>
      <c r="CB773" s="324" t="s">
        <v>3879</v>
      </c>
      <c r="CC773" s="313" t="str">
        <f t="shared" si="59"/>
        <v>UTV (4XX)</v>
      </c>
    </row>
    <row r="774" spans="1:81" s="301" customFormat="1" ht="15.75" customHeight="1">
      <c r="A774" s="22">
        <f t="shared" si="60"/>
        <v>771</v>
      </c>
      <c r="B774" s="99" t="s">
        <v>84</v>
      </c>
      <c r="C774" s="29" t="s">
        <v>1089</v>
      </c>
      <c r="D774" s="303" t="s">
        <v>5732</v>
      </c>
      <c r="E774" s="304" t="s">
        <v>6075</v>
      </c>
      <c r="F774" s="304"/>
      <c r="G774" s="304"/>
      <c r="H774" s="363" t="s">
        <v>3410</v>
      </c>
      <c r="I774" s="336">
        <v>43677</v>
      </c>
      <c r="J774" s="318">
        <v>44755</v>
      </c>
      <c r="K774" s="293" t="s">
        <v>1274</v>
      </c>
      <c r="L774" s="305">
        <v>209.9</v>
      </c>
      <c r="M774" s="295"/>
      <c r="N774" s="295"/>
      <c r="O774" s="303">
        <v>15</v>
      </c>
      <c r="P774" s="8">
        <v>7</v>
      </c>
      <c r="Q774" s="29" t="s">
        <v>1745</v>
      </c>
      <c r="R774" s="303">
        <v>4</v>
      </c>
      <c r="S774" s="303">
        <v>136</v>
      </c>
      <c r="T774" s="306">
        <v>38</v>
      </c>
      <c r="U774" s="331">
        <v>5.5</v>
      </c>
      <c r="V774" s="303" t="s">
        <v>186</v>
      </c>
      <c r="W774" s="311">
        <v>106.25</v>
      </c>
      <c r="X774" s="307">
        <v>15.9</v>
      </c>
      <c r="Y774" s="306">
        <v>1600</v>
      </c>
      <c r="Z774" s="306" t="s">
        <v>2298</v>
      </c>
      <c r="AA774" s="306" t="s">
        <v>2989</v>
      </c>
      <c r="AB774" s="296" t="s">
        <v>6076</v>
      </c>
      <c r="AC774" s="308" t="s">
        <v>4107</v>
      </c>
      <c r="AD774" s="298">
        <f>IFERROR(VLOOKUP(AC774,ACCESSORIES!F:J,5,FALSE),"N/A")</f>
        <v>22</v>
      </c>
      <c r="AE774" s="308" t="s">
        <v>85</v>
      </c>
      <c r="AF774" s="309" t="s">
        <v>85</v>
      </c>
      <c r="AG774" s="308" t="s">
        <v>85</v>
      </c>
      <c r="AH774" s="308" t="s">
        <v>85</v>
      </c>
      <c r="AI774" s="299" t="str">
        <f>IFERROR(VLOOKUP(AH774,ACCESSORIES!F:J,5,FALSE),"N/A")</f>
        <v>N/A</v>
      </c>
      <c r="AJ774" s="309" t="s">
        <v>266</v>
      </c>
      <c r="AK774" s="309" t="s">
        <v>85</v>
      </c>
      <c r="AL774" s="40" t="str">
        <f>IFERROR(VLOOKUP(AK774,ACCESSORIES!F:J,5,FALSE),"N/A")</f>
        <v>N/A</v>
      </c>
      <c r="AM774" s="309" t="s">
        <v>85</v>
      </c>
      <c r="AN774" s="309">
        <v>14.1</v>
      </c>
      <c r="AO774" s="309">
        <v>180</v>
      </c>
      <c r="AP774" s="309">
        <v>3</v>
      </c>
      <c r="AQ774" s="309">
        <v>8</v>
      </c>
      <c r="AR774" s="309"/>
      <c r="AS774" s="309">
        <v>10</v>
      </c>
      <c r="AT774" s="309"/>
      <c r="AU774" s="309">
        <v>167</v>
      </c>
      <c r="AV774" s="309">
        <v>96</v>
      </c>
      <c r="AW774" s="309">
        <v>40</v>
      </c>
      <c r="AX774" s="81">
        <v>40</v>
      </c>
      <c r="AY774" s="309">
        <v>40</v>
      </c>
      <c r="AZ774" s="310" t="s">
        <v>85</v>
      </c>
      <c r="BA774" s="98" t="str">
        <f>IFERROR(VLOOKUP(AZ774,ACCESSORIES!F:J,5,FALSE),"N/A")</f>
        <v>N/A</v>
      </c>
      <c r="BB774" s="99" t="s">
        <v>85</v>
      </c>
      <c r="BC774" s="98" t="str">
        <f>IFERROR(VLOOKUP(BB774,ACCESSORIES!F:J,5,FALSE),"N/A")</f>
        <v>N/A</v>
      </c>
      <c r="BD774" s="310">
        <v>20.61</v>
      </c>
      <c r="BE774" s="309">
        <v>17.7</v>
      </c>
      <c r="BF774" s="309">
        <v>17.7</v>
      </c>
      <c r="BG774" s="309">
        <v>9.6</v>
      </c>
      <c r="BH774" s="379">
        <f t="shared" si="61"/>
        <v>4.9285471493375997E-2</v>
      </c>
      <c r="BI774" s="303">
        <v>48</v>
      </c>
      <c r="BJ774" s="309" t="s">
        <v>3532</v>
      </c>
      <c r="BK774" s="80" t="s">
        <v>4050</v>
      </c>
      <c r="BL774" s="309" t="s">
        <v>4964</v>
      </c>
      <c r="BM774" s="309" t="s">
        <v>4066</v>
      </c>
      <c r="BN774" s="309" t="s">
        <v>5470</v>
      </c>
      <c r="BO774" s="309" t="s">
        <v>2872</v>
      </c>
      <c r="BP774" s="309" t="s">
        <v>4298</v>
      </c>
      <c r="BQ774" s="309" t="s">
        <v>5446</v>
      </c>
      <c r="BR774" s="309"/>
      <c r="BS774" s="309"/>
      <c r="BT774" s="309"/>
      <c r="BU774" s="309"/>
      <c r="BV774" s="309" t="s">
        <v>4229</v>
      </c>
      <c r="BW774" s="309" t="s">
        <v>4228</v>
      </c>
      <c r="BX774" s="309" t="s">
        <v>4020</v>
      </c>
      <c r="BY774" s="309" t="s">
        <v>4230</v>
      </c>
      <c r="BZ774" s="324" t="str">
        <f t="shared" si="58"/>
        <v>DISCONTINUED - MR410 Bead Grip, 15x7, 5+2/+38mm Offset, 4x136, 106.25mm Centerbore, Gold</v>
      </c>
      <c r="CA774" s="324" t="s">
        <v>3878</v>
      </c>
      <c r="CB774" s="324" t="s">
        <v>3879</v>
      </c>
      <c r="CC774" s="313" t="str">
        <f t="shared" si="59"/>
        <v>UTV (4XX)</v>
      </c>
    </row>
    <row r="775" spans="1:81" s="301" customFormat="1" ht="15.75" customHeight="1">
      <c r="A775" s="22">
        <f t="shared" si="60"/>
        <v>772</v>
      </c>
      <c r="B775" s="99" t="s">
        <v>3051</v>
      </c>
      <c r="C775" s="29" t="s">
        <v>3035</v>
      </c>
      <c r="D775" s="303" t="s">
        <v>3036</v>
      </c>
      <c r="E775" s="304" t="s">
        <v>6077</v>
      </c>
      <c r="F775" s="304" t="s">
        <v>1129</v>
      </c>
      <c r="G775" s="304"/>
      <c r="H775" s="363" t="s">
        <v>3129</v>
      </c>
      <c r="I775" s="336">
        <v>43542</v>
      </c>
      <c r="J775" s="318">
        <v>44755</v>
      </c>
      <c r="K775" s="293" t="s">
        <v>1274</v>
      </c>
      <c r="L775" s="305">
        <v>234.74</v>
      </c>
      <c r="M775" s="295"/>
      <c r="N775" s="295"/>
      <c r="O775" s="303">
        <v>14</v>
      </c>
      <c r="P775" s="8">
        <v>10</v>
      </c>
      <c r="Q775" s="29" t="s">
        <v>1746</v>
      </c>
      <c r="R775" s="303">
        <v>4</v>
      </c>
      <c r="S775" s="303">
        <v>156</v>
      </c>
      <c r="T775" s="306">
        <v>0</v>
      </c>
      <c r="U775" s="331">
        <v>5.4</v>
      </c>
      <c r="V775" s="303" t="s">
        <v>3032</v>
      </c>
      <c r="W775" s="311">
        <v>131.30000000000001</v>
      </c>
      <c r="X775" s="307">
        <v>19.600000000000001</v>
      </c>
      <c r="Y775" s="306">
        <v>1200</v>
      </c>
      <c r="Z775" s="306" t="s">
        <v>5458</v>
      </c>
      <c r="AA775" s="306" t="s">
        <v>2992</v>
      </c>
      <c r="AB775" s="296" t="s">
        <v>4755</v>
      </c>
      <c r="AC775" s="308" t="s">
        <v>3045</v>
      </c>
      <c r="AD775" s="298">
        <f>IFERROR(VLOOKUP(AC775,ACCESSORIES!F:J,5,FALSE),"N/A")</f>
        <v>14.454000000000002</v>
      </c>
      <c r="AE775" s="308" t="s">
        <v>85</v>
      </c>
      <c r="AF775" s="309" t="s">
        <v>3047</v>
      </c>
      <c r="AG775" s="308" t="s">
        <v>85</v>
      </c>
      <c r="AH775" s="308" t="s">
        <v>85</v>
      </c>
      <c r="AI775" s="299" t="str">
        <f>IFERROR(VLOOKUP(AH775,ACCESSORIES!F:J,5,FALSE),"N/A")</f>
        <v>N/A</v>
      </c>
      <c r="AJ775" s="309" t="s">
        <v>266</v>
      </c>
      <c r="AK775" s="309" t="s">
        <v>85</v>
      </c>
      <c r="AL775" s="40" t="str">
        <f>IFERROR(VLOOKUP(AK775,ACCESSORIES!F:J,5,FALSE),"N/A")</f>
        <v>N/A</v>
      </c>
      <c r="AM775" s="309" t="s">
        <v>85</v>
      </c>
      <c r="AN775" s="309">
        <v>13</v>
      </c>
      <c r="AO775" s="309">
        <v>180</v>
      </c>
      <c r="AP775" s="309">
        <v>35</v>
      </c>
      <c r="AQ775" s="309">
        <v>50</v>
      </c>
      <c r="AR775" s="309"/>
      <c r="AS775" s="309" t="s">
        <v>3123</v>
      </c>
      <c r="AT775" s="309"/>
      <c r="AU775" s="309">
        <v>161</v>
      </c>
      <c r="AV775" s="309">
        <v>80</v>
      </c>
      <c r="AW775" s="309">
        <v>48</v>
      </c>
      <c r="AX775" s="81">
        <v>0</v>
      </c>
      <c r="AY775" s="309">
        <v>0</v>
      </c>
      <c r="AZ775" s="310" t="s">
        <v>3042</v>
      </c>
      <c r="BA775" s="98" t="str">
        <f>IFERROR(VLOOKUP(AZ775,ACCESSORIES!F:J,5,FALSE),"N/A")</f>
        <v>N/A</v>
      </c>
      <c r="BB775" s="99" t="s">
        <v>3041</v>
      </c>
      <c r="BC775" s="98" t="str">
        <f>IFERROR(VLOOKUP(BB775,ACCESSORIES!F:J,5,FALSE),"N/A")</f>
        <v>N/A</v>
      </c>
      <c r="BD775" s="310">
        <v>23.1</v>
      </c>
      <c r="BE775" s="309">
        <v>15</v>
      </c>
      <c r="BF775" s="309">
        <v>15</v>
      </c>
      <c r="BG775" s="309">
        <v>11</v>
      </c>
      <c r="BH775" s="379">
        <f t="shared" si="61"/>
        <v>4.0557983399999997E-2</v>
      </c>
      <c r="BI775" s="303">
        <v>57</v>
      </c>
      <c r="BJ775" s="309" t="s">
        <v>3532</v>
      </c>
      <c r="BK775" s="80" t="s">
        <v>4050</v>
      </c>
      <c r="BL775" s="309" t="s">
        <v>4057</v>
      </c>
      <c r="BM775" s="309" t="s">
        <v>4063</v>
      </c>
      <c r="BN775" s="309" t="s">
        <v>4058</v>
      </c>
      <c r="BO775" s="309" t="s">
        <v>4053</v>
      </c>
      <c r="BP775" s="309"/>
      <c r="BQ775" s="309"/>
      <c r="BR775" s="309"/>
      <c r="BS775" s="309"/>
      <c r="BT775" s="309"/>
      <c r="BU775" s="309"/>
      <c r="BV775" s="309" t="s">
        <v>3962</v>
      </c>
      <c r="BW775" s="309" t="s">
        <v>3961</v>
      </c>
      <c r="BX775" s="309" t="s">
        <v>3968</v>
      </c>
      <c r="BY775" s="309" t="s">
        <v>3967</v>
      </c>
      <c r="BZ775" s="324" t="str">
        <f t="shared" si="58"/>
        <v>DISCONTINUED - GZ801 LiteLoc, 14x10, 5+5/0mm Offset, 4x156, 131.3mm Centerbore, Gloss Titanium - Matte Black Ring, w/ BH-H2020M</v>
      </c>
      <c r="CA775" s="324" t="s">
        <v>3878</v>
      </c>
      <c r="CB775" s="324" t="s">
        <v>3879</v>
      </c>
      <c r="CC775" s="313" t="str">
        <f t="shared" si="59"/>
        <v>GMZ (8XX)</v>
      </c>
    </row>
    <row r="776" spans="1:81" s="38" customFormat="1" ht="15.75" customHeight="1">
      <c r="A776" s="22">
        <f t="shared" si="60"/>
        <v>773</v>
      </c>
      <c r="B776" s="99" t="s">
        <v>84</v>
      </c>
      <c r="C776" s="99" t="s">
        <v>1072</v>
      </c>
      <c r="D776" s="5" t="s">
        <v>1116</v>
      </c>
      <c r="E776" s="91" t="s">
        <v>6082</v>
      </c>
      <c r="F776" s="90" t="s">
        <v>2224</v>
      </c>
      <c r="G776" s="90"/>
      <c r="H776" s="79" t="s">
        <v>4242</v>
      </c>
      <c r="I776" s="318">
        <v>43924</v>
      </c>
      <c r="J776" s="318">
        <v>44755</v>
      </c>
      <c r="K776" s="293" t="s">
        <v>1274</v>
      </c>
      <c r="L776" s="342">
        <v>414.5</v>
      </c>
      <c r="M776" s="295"/>
      <c r="N776" s="295"/>
      <c r="O776" s="5">
        <v>20</v>
      </c>
      <c r="P776" s="8">
        <v>10</v>
      </c>
      <c r="Q776" s="99" t="s">
        <v>1755</v>
      </c>
      <c r="R776" s="3">
        <v>5</v>
      </c>
      <c r="S776" s="3">
        <v>5</v>
      </c>
      <c r="T776" s="3">
        <v>-18</v>
      </c>
      <c r="U776" s="16">
        <v>4.76</v>
      </c>
      <c r="V776" s="100" t="s">
        <v>85</v>
      </c>
      <c r="W776" s="16">
        <v>94</v>
      </c>
      <c r="X776" s="8">
        <v>36.700000000000003</v>
      </c>
      <c r="Y776" s="3">
        <v>2650</v>
      </c>
      <c r="Z776" s="78" t="s">
        <v>2294</v>
      </c>
      <c r="AA776" s="79" t="s">
        <v>2987</v>
      </c>
      <c r="AB776" s="51" t="s">
        <v>5627</v>
      </c>
      <c r="AC776" s="80" t="s">
        <v>1593</v>
      </c>
      <c r="AD776" s="298">
        <f>IFERROR(VLOOKUP(AC776,ACCESSORIES!F:J,5,FALSE),"N/A")</f>
        <v>33</v>
      </c>
      <c r="AE776" s="87" t="s">
        <v>85</v>
      </c>
      <c r="AF776" s="80" t="s">
        <v>85</v>
      </c>
      <c r="AG776" s="80" t="s">
        <v>3000</v>
      </c>
      <c r="AH776" s="80" t="s">
        <v>1938</v>
      </c>
      <c r="AI776" s="299">
        <f>IFERROR(VLOOKUP(AH776,ACCESSORIES!F:J,5,FALSE),"N/A")</f>
        <v>1.1000000000000001</v>
      </c>
      <c r="AJ776" s="99" t="s">
        <v>266</v>
      </c>
      <c r="AK776" s="99" t="s">
        <v>85</v>
      </c>
      <c r="AL776" s="40" t="str">
        <f>IFERROR(VLOOKUP(AK776,ACCESSORIES!F:J,5,FALSE),"N/A")</f>
        <v>N/A</v>
      </c>
      <c r="AM776" s="99" t="s">
        <v>85</v>
      </c>
      <c r="AN776" s="99">
        <v>16.2</v>
      </c>
      <c r="AO776" s="99">
        <v>170</v>
      </c>
      <c r="AP776" s="25">
        <v>5.6</v>
      </c>
      <c r="AQ776" s="25">
        <v>16.7</v>
      </c>
      <c r="AR776" s="25">
        <v>38</v>
      </c>
      <c r="AS776" s="25">
        <v>44.4</v>
      </c>
      <c r="AT776" s="25">
        <v>245</v>
      </c>
      <c r="AU776" s="101">
        <v>241.3</v>
      </c>
      <c r="AV776" s="100">
        <v>90</v>
      </c>
      <c r="AW776" s="54">
        <v>52.7</v>
      </c>
      <c r="AX776" s="54">
        <v>75</v>
      </c>
      <c r="AY776" s="54">
        <v>99</v>
      </c>
      <c r="AZ776" s="99" t="s">
        <v>85</v>
      </c>
      <c r="BA776" s="98" t="str">
        <f>IFERROR(VLOOKUP(AZ776,ACCESSORIES!F:J,5,FALSE),"N/A")</f>
        <v>N/A</v>
      </c>
      <c r="BB776" s="99" t="s">
        <v>85</v>
      </c>
      <c r="BC776" s="98" t="str">
        <f>IFERROR(VLOOKUP(BB776,ACCESSORIES!F:J,5,FALSE),"N/A")</f>
        <v>N/A</v>
      </c>
      <c r="BD776" s="77">
        <v>41.8</v>
      </c>
      <c r="BE776" s="56">
        <v>22.6</v>
      </c>
      <c r="BF776" s="56">
        <v>22.6</v>
      </c>
      <c r="BG776" s="56">
        <v>12.6</v>
      </c>
      <c r="BH776" s="379">
        <f t="shared" si="61"/>
        <v>0.10546019578886397</v>
      </c>
      <c r="BI776" s="80">
        <v>20</v>
      </c>
      <c r="BJ776" s="114" t="s">
        <v>3532</v>
      </c>
      <c r="BK776" s="50" t="s">
        <v>4050</v>
      </c>
      <c r="BL776" s="81" t="s">
        <v>4066</v>
      </c>
      <c r="BM776" s="29" t="s">
        <v>5448</v>
      </c>
      <c r="BN776" s="29" t="s">
        <v>5506</v>
      </c>
      <c r="BO776" s="81" t="s">
        <v>5507</v>
      </c>
      <c r="BP776" s="81" t="s">
        <v>5477</v>
      </c>
      <c r="BQ776" s="81" t="s">
        <v>5504</v>
      </c>
      <c r="BR776" s="81" t="s">
        <v>4068</v>
      </c>
      <c r="BS776" s="81"/>
      <c r="BT776" s="81"/>
      <c r="BU776" s="81"/>
      <c r="BV776" s="313" t="s">
        <v>3553</v>
      </c>
      <c r="BW776" s="325" t="s">
        <v>3554</v>
      </c>
      <c r="BX776" s="313" t="s">
        <v>3555</v>
      </c>
      <c r="BY776" s="325" t="s">
        <v>3556</v>
      </c>
      <c r="BZ776" s="324" t="str">
        <f t="shared" si="58"/>
        <v>DISCONTINUED - MR304 Double Standard, 20x10, -18mm Offset, 5x5, 94mm Centerbore, Matte Black</v>
      </c>
      <c r="CA776" s="324" t="s">
        <v>3878</v>
      </c>
      <c r="CB776" s="324" t="s">
        <v>3879</v>
      </c>
      <c r="CC776" s="313" t="str">
        <f t="shared" si="59"/>
        <v>STREET (3XX)</v>
      </c>
    </row>
    <row r="777" spans="1:81" s="38" customFormat="1" ht="15.75" customHeight="1">
      <c r="A777" s="22">
        <f t="shared" si="60"/>
        <v>774</v>
      </c>
      <c r="B777" s="104" t="s">
        <v>84</v>
      </c>
      <c r="C777" s="99" t="s">
        <v>1072</v>
      </c>
      <c r="D777" s="99" t="s">
        <v>1119</v>
      </c>
      <c r="E777" s="91" t="s">
        <v>6083</v>
      </c>
      <c r="F777" s="90"/>
      <c r="G777" s="90"/>
      <c r="H777" s="79" t="s">
        <v>565</v>
      </c>
      <c r="I777" s="318">
        <v>42005</v>
      </c>
      <c r="J777" s="318">
        <v>44755</v>
      </c>
      <c r="K777" s="293" t="s">
        <v>1274</v>
      </c>
      <c r="L777" s="342">
        <v>390</v>
      </c>
      <c r="M777" s="295"/>
      <c r="N777" s="295"/>
      <c r="O777" s="99">
        <v>18</v>
      </c>
      <c r="P777" s="8">
        <v>9</v>
      </c>
      <c r="Q777" s="99" t="s">
        <v>1123</v>
      </c>
      <c r="R777" s="13">
        <v>6</v>
      </c>
      <c r="S777" s="13">
        <v>5.5</v>
      </c>
      <c r="T777" s="13">
        <v>18</v>
      </c>
      <c r="U777" s="19">
        <v>5.75</v>
      </c>
      <c r="V777" s="100" t="s">
        <v>85</v>
      </c>
      <c r="W777" s="16">
        <v>106.25</v>
      </c>
      <c r="X777" s="10">
        <v>28.48</v>
      </c>
      <c r="Y777" s="3">
        <v>2500</v>
      </c>
      <c r="Z777" s="79" t="s">
        <v>2297</v>
      </c>
      <c r="AA777" s="78" t="s">
        <v>2988</v>
      </c>
      <c r="AB777" s="51" t="s">
        <v>6060</v>
      </c>
      <c r="AC777" s="3" t="s">
        <v>1633</v>
      </c>
      <c r="AD777" s="298">
        <f>IFERROR(VLOOKUP(AC777,ACCESSORIES!F:J,5,FALSE),"N/A")</f>
        <v>33</v>
      </c>
      <c r="AE777" s="87" t="s">
        <v>1799</v>
      </c>
      <c r="AF777" s="3" t="s">
        <v>1888</v>
      </c>
      <c r="AG777" s="3" t="s">
        <v>85</v>
      </c>
      <c r="AH777" s="3" t="s">
        <v>85</v>
      </c>
      <c r="AI777" s="299" t="str">
        <f>IFERROR(VLOOKUP(AH777,ACCESSORIES!F:J,5,FALSE),"N/A")</f>
        <v>N/A</v>
      </c>
      <c r="AJ777" s="3" t="s">
        <v>265</v>
      </c>
      <c r="AK777" s="81" t="s">
        <v>1709</v>
      </c>
      <c r="AL777" s="40">
        <f>IFERROR(VLOOKUP(AK777,ACCESSORIES!F:J,5,FALSE),"N/A")</f>
        <v>2.75</v>
      </c>
      <c r="AM777" s="3">
        <v>78.3</v>
      </c>
      <c r="AN777" s="99">
        <v>16.100000000000001</v>
      </c>
      <c r="AO777" s="99">
        <v>175</v>
      </c>
      <c r="AP777" s="25">
        <v>4</v>
      </c>
      <c r="AQ777" s="25">
        <v>19</v>
      </c>
      <c r="AR777" s="25">
        <v>36</v>
      </c>
      <c r="AS777" s="25">
        <v>48</v>
      </c>
      <c r="AT777" s="25">
        <v>219</v>
      </c>
      <c r="AU777" s="101">
        <v>209</v>
      </c>
      <c r="AV777" s="100">
        <v>106.25</v>
      </c>
      <c r="AW777" s="54">
        <v>30</v>
      </c>
      <c r="AX777" s="54">
        <v>30</v>
      </c>
      <c r="AY777" s="54">
        <v>0</v>
      </c>
      <c r="AZ777" s="99" t="s">
        <v>85</v>
      </c>
      <c r="BA777" s="98" t="str">
        <f>IFERROR(VLOOKUP(AZ777,ACCESSORIES!F:J,5,FALSE),"N/A")</f>
        <v>N/A</v>
      </c>
      <c r="BB777" s="99" t="s">
        <v>85</v>
      </c>
      <c r="BC777" s="98" t="str">
        <f>IFERROR(VLOOKUP(BB777,ACCESSORIES!F:J,5,FALSE),"N/A")</f>
        <v>N/A</v>
      </c>
      <c r="BD777" s="77">
        <v>32.33</v>
      </c>
      <c r="BE777" s="56">
        <v>20.6</v>
      </c>
      <c r="BF777" s="56">
        <v>20.6</v>
      </c>
      <c r="BG777" s="56">
        <v>11.4</v>
      </c>
      <c r="BH777" s="379">
        <f t="shared" si="61"/>
        <v>7.9275765061056019E-2</v>
      </c>
      <c r="BI777" s="80">
        <v>36</v>
      </c>
      <c r="BJ777" s="114" t="s">
        <v>3532</v>
      </c>
      <c r="BK777" s="50" t="s">
        <v>4050</v>
      </c>
      <c r="BL777" s="29" t="s">
        <v>4066</v>
      </c>
      <c r="BM777" s="29" t="s">
        <v>5514</v>
      </c>
      <c r="BN777" s="29" t="s">
        <v>5515</v>
      </c>
      <c r="BO777" s="29" t="s">
        <v>4275</v>
      </c>
      <c r="BP777" s="29" t="s">
        <v>4068</v>
      </c>
      <c r="BQ777" s="81"/>
      <c r="BR777" s="81"/>
      <c r="BS777" s="81"/>
      <c r="BT777" s="81"/>
      <c r="BU777" s="81"/>
      <c r="BV777" s="313" t="s">
        <v>3589</v>
      </c>
      <c r="BW777" s="325" t="s">
        <v>3590</v>
      </c>
      <c r="BX777" s="313" t="s">
        <v>3591</v>
      </c>
      <c r="BY777" s="325" t="s">
        <v>3592</v>
      </c>
      <c r="BZ777" s="324" t="str">
        <f t="shared" si="58"/>
        <v>DISCONTINUED - MR308 Roost, 18x9, +18mm Offset, 6x5.5, 106.25mm Centerbore, Method Bronze</v>
      </c>
      <c r="CA777" s="324" t="s">
        <v>3878</v>
      </c>
      <c r="CB777" s="324" t="s">
        <v>3879</v>
      </c>
      <c r="CC777" s="313" t="str">
        <f t="shared" si="59"/>
        <v>STREET (3XX)</v>
      </c>
    </row>
    <row r="778" spans="1:81" s="38" customFormat="1" ht="15.75" customHeight="1">
      <c r="A778" s="22">
        <f t="shared" si="60"/>
        <v>775</v>
      </c>
      <c r="B778" s="99" t="s">
        <v>84</v>
      </c>
      <c r="C778" s="99" t="s">
        <v>1072</v>
      </c>
      <c r="D778" s="99" t="s">
        <v>1120</v>
      </c>
      <c r="E778" s="91" t="s">
        <v>6084</v>
      </c>
      <c r="F778" s="90"/>
      <c r="G778" s="90"/>
      <c r="H778" s="79" t="s">
        <v>625</v>
      </c>
      <c r="I778" s="318">
        <v>42005</v>
      </c>
      <c r="J778" s="318">
        <v>44755</v>
      </c>
      <c r="K778" s="293" t="s">
        <v>1274</v>
      </c>
      <c r="L778" s="342">
        <v>410</v>
      </c>
      <c r="M778" s="295"/>
      <c r="N778" s="295"/>
      <c r="O778" s="99">
        <v>18</v>
      </c>
      <c r="P778" s="8">
        <v>9</v>
      </c>
      <c r="Q778" s="99" t="s">
        <v>1763</v>
      </c>
      <c r="R778" s="3">
        <v>8</v>
      </c>
      <c r="S778" s="3">
        <v>170</v>
      </c>
      <c r="T778" s="3">
        <v>18</v>
      </c>
      <c r="U778" s="19">
        <v>5.75</v>
      </c>
      <c r="V778" s="100" t="s">
        <v>85</v>
      </c>
      <c r="W778" s="16">
        <v>130.81</v>
      </c>
      <c r="X778" s="8">
        <v>33.07</v>
      </c>
      <c r="Y778" s="3">
        <v>3640</v>
      </c>
      <c r="Z778" s="78" t="s">
        <v>2294</v>
      </c>
      <c r="AA778" s="79" t="s">
        <v>2987</v>
      </c>
      <c r="AB778" s="51" t="s">
        <v>5936</v>
      </c>
      <c r="AC778" s="80" t="s">
        <v>1851</v>
      </c>
      <c r="AD778" s="298">
        <f>IFERROR(VLOOKUP(AC778,ACCESSORIES!F:J,5,FALSE),"N/A")</f>
        <v>33</v>
      </c>
      <c r="AE778" s="80" t="s">
        <v>85</v>
      </c>
      <c r="AF778" s="80" t="s">
        <v>85</v>
      </c>
      <c r="AG778" s="3" t="s">
        <v>3005</v>
      </c>
      <c r="AH778" s="80" t="s">
        <v>1938</v>
      </c>
      <c r="AI778" s="299">
        <f>IFERROR(VLOOKUP(AH778,ACCESSORIES!F:J,5,FALSE),"N/A")</f>
        <v>1.1000000000000001</v>
      </c>
      <c r="AJ778" s="3" t="s">
        <v>266</v>
      </c>
      <c r="AK778" s="3" t="s">
        <v>85</v>
      </c>
      <c r="AL778" s="40" t="str">
        <f>IFERROR(VLOOKUP(AK778,ACCESSORIES!F:J,5,FALSE),"N/A")</f>
        <v>N/A</v>
      </c>
      <c r="AM778" s="99" t="s">
        <v>85</v>
      </c>
      <c r="AN778" s="99">
        <v>16.100000000000001</v>
      </c>
      <c r="AO778" s="99">
        <v>200</v>
      </c>
      <c r="AP778" s="25">
        <v>3</v>
      </c>
      <c r="AQ778" s="25">
        <v>3</v>
      </c>
      <c r="AR778" s="25">
        <v>21</v>
      </c>
      <c r="AS778" s="25">
        <v>36</v>
      </c>
      <c r="AT778" s="25">
        <v>217</v>
      </c>
      <c r="AU778" s="101">
        <v>209</v>
      </c>
      <c r="AV778" s="100">
        <v>128</v>
      </c>
      <c r="AW778" s="54">
        <v>97.7</v>
      </c>
      <c r="AX778" s="54">
        <v>107</v>
      </c>
      <c r="AY778" s="54">
        <v>45</v>
      </c>
      <c r="AZ778" s="99" t="s">
        <v>85</v>
      </c>
      <c r="BA778" s="98" t="str">
        <f>IFERROR(VLOOKUP(AZ778,ACCESSORIES!F:J,5,FALSE),"N/A")</f>
        <v>N/A</v>
      </c>
      <c r="BB778" s="99" t="s">
        <v>85</v>
      </c>
      <c r="BC778" s="98" t="str">
        <f>IFERROR(VLOOKUP(BB778,ACCESSORIES!F:J,5,FALSE),"N/A")</f>
        <v>N/A</v>
      </c>
      <c r="BD778" s="77">
        <v>37.700000000000003</v>
      </c>
      <c r="BE778" s="56">
        <v>20.6</v>
      </c>
      <c r="BF778" s="56">
        <v>20.6</v>
      </c>
      <c r="BG778" s="56">
        <v>11.4</v>
      </c>
      <c r="BH778" s="379">
        <f t="shared" si="61"/>
        <v>7.9275765061056019E-2</v>
      </c>
      <c r="BI778" s="80">
        <v>36</v>
      </c>
      <c r="BJ778" s="114" t="s">
        <v>3532</v>
      </c>
      <c r="BK778" s="50" t="s">
        <v>4050</v>
      </c>
      <c r="BL778" s="81" t="s">
        <v>4066</v>
      </c>
      <c r="BM778" s="81" t="s">
        <v>5512</v>
      </c>
      <c r="BN778" s="81" t="s">
        <v>5506</v>
      </c>
      <c r="BO778" s="81" t="s">
        <v>5507</v>
      </c>
      <c r="BP778" s="81" t="s">
        <v>5477</v>
      </c>
      <c r="BQ778" s="81" t="s">
        <v>5504</v>
      </c>
      <c r="BR778" s="81" t="s">
        <v>4068</v>
      </c>
      <c r="BS778" s="81"/>
      <c r="BT778" s="81"/>
      <c r="BU778" s="81"/>
      <c r="BV778" s="313" t="s">
        <v>3613</v>
      </c>
      <c r="BW778" s="325" t="s">
        <v>3614</v>
      </c>
      <c r="BX778" s="313" t="s">
        <v>3615</v>
      </c>
      <c r="BY778" s="325" t="s">
        <v>3616</v>
      </c>
      <c r="BZ778" s="324" t="str">
        <f t="shared" si="58"/>
        <v>DISCONTINUED - MR309 Grid, 18x9, +18mm Offset, 8x170, 130.81mm Centerbore, Matte Black</v>
      </c>
      <c r="CA778" s="324" t="s">
        <v>3878</v>
      </c>
      <c r="CB778" s="324" t="s">
        <v>3879</v>
      </c>
      <c r="CC778" s="313" t="str">
        <f t="shared" si="59"/>
        <v>STREET (3XX)</v>
      </c>
    </row>
    <row r="779" spans="1:81" s="38" customFormat="1" ht="15.75" customHeight="1">
      <c r="A779" s="22">
        <f t="shared" si="60"/>
        <v>776</v>
      </c>
      <c r="B779" s="99" t="s">
        <v>84</v>
      </c>
      <c r="C779" s="99" t="s">
        <v>1072</v>
      </c>
      <c r="D779" s="99" t="s">
        <v>1121</v>
      </c>
      <c r="E779" s="91" t="s">
        <v>6085</v>
      </c>
      <c r="F779" s="90"/>
      <c r="G779" s="90"/>
      <c r="H779" s="79" t="s">
        <v>669</v>
      </c>
      <c r="I779" s="318">
        <v>42370</v>
      </c>
      <c r="J779" s="318">
        <v>44755</v>
      </c>
      <c r="K779" s="293" t="s">
        <v>1274</v>
      </c>
      <c r="L779" s="342">
        <v>356.5</v>
      </c>
      <c r="M779" s="295"/>
      <c r="N779" s="295"/>
      <c r="O779" s="99">
        <v>17</v>
      </c>
      <c r="P779" s="8">
        <v>8.5</v>
      </c>
      <c r="Q779" s="99" t="s">
        <v>1762</v>
      </c>
      <c r="R779" s="3">
        <v>8</v>
      </c>
      <c r="S779" s="3">
        <v>6.5</v>
      </c>
      <c r="T779" s="3">
        <v>0</v>
      </c>
      <c r="U779" s="16">
        <v>4.75</v>
      </c>
      <c r="V779" s="100" t="s">
        <v>85</v>
      </c>
      <c r="W779" s="16">
        <v>130.81</v>
      </c>
      <c r="X779" s="8">
        <v>33.99</v>
      </c>
      <c r="Y779" s="3">
        <v>3640</v>
      </c>
      <c r="Z779" s="78" t="s">
        <v>2294</v>
      </c>
      <c r="AA779" s="79" t="s">
        <v>2987</v>
      </c>
      <c r="AB779" s="51" t="s">
        <v>5556</v>
      </c>
      <c r="AC779" s="80" t="s">
        <v>1603</v>
      </c>
      <c r="AD779" s="298">
        <f>IFERROR(VLOOKUP(AC779,ACCESSORIES!F:J,5,FALSE),"N/A")</f>
        <v>33</v>
      </c>
      <c r="AE779" s="80" t="s">
        <v>85</v>
      </c>
      <c r="AF779" s="3" t="s">
        <v>85</v>
      </c>
      <c r="AG779" s="3" t="s">
        <v>3005</v>
      </c>
      <c r="AH779" s="80" t="s">
        <v>1938</v>
      </c>
      <c r="AI779" s="299">
        <f>IFERROR(VLOOKUP(AH779,ACCESSORIES!F:J,5,FALSE),"N/A")</f>
        <v>1.1000000000000001</v>
      </c>
      <c r="AJ779" s="3" t="s">
        <v>266</v>
      </c>
      <c r="AK779" s="3" t="s">
        <v>85</v>
      </c>
      <c r="AL779" s="40" t="str">
        <f>IFERROR(VLOOKUP(AK779,ACCESSORIES!F:J,5,FALSE),"N/A")</f>
        <v>N/A</v>
      </c>
      <c r="AM779" s="99" t="s">
        <v>85</v>
      </c>
      <c r="AN779" s="99">
        <v>16.100000000000001</v>
      </c>
      <c r="AO779" s="99">
        <v>200</v>
      </c>
      <c r="AP779" s="25">
        <v>3</v>
      </c>
      <c r="AQ779" s="25">
        <v>3</v>
      </c>
      <c r="AR779" s="25">
        <v>35</v>
      </c>
      <c r="AS779" s="25">
        <v>63</v>
      </c>
      <c r="AT779" s="25">
        <v>207</v>
      </c>
      <c r="AU779" s="101">
        <v>200</v>
      </c>
      <c r="AV779" s="100">
        <v>126</v>
      </c>
      <c r="AW779" s="54">
        <v>89</v>
      </c>
      <c r="AX779" s="54">
        <v>89</v>
      </c>
      <c r="AY779" s="54">
        <v>14</v>
      </c>
      <c r="AZ779" s="99" t="s">
        <v>85</v>
      </c>
      <c r="BA779" s="98" t="str">
        <f>IFERROR(VLOOKUP(AZ779,ACCESSORIES!F:J,5,FALSE),"N/A")</f>
        <v>N/A</v>
      </c>
      <c r="BB779" s="99" t="s">
        <v>85</v>
      </c>
      <c r="BC779" s="98" t="str">
        <f>IFERROR(VLOOKUP(BB779,ACCESSORIES!F:J,5,FALSE),"N/A")</f>
        <v>N/A</v>
      </c>
      <c r="BD779" s="77">
        <v>38.18</v>
      </c>
      <c r="BE779" s="56">
        <v>19.7</v>
      </c>
      <c r="BF779" s="56">
        <v>19.7</v>
      </c>
      <c r="BG779" s="56">
        <v>11</v>
      </c>
      <c r="BH779" s="379">
        <f t="shared" si="61"/>
        <v>6.995621234535998E-2</v>
      </c>
      <c r="BI779" s="80">
        <v>36</v>
      </c>
      <c r="BJ779" s="114" t="s">
        <v>3532</v>
      </c>
      <c r="BK779" s="50" t="s">
        <v>4050</v>
      </c>
      <c r="BL779" s="81" t="s">
        <v>4066</v>
      </c>
      <c r="BM779" s="81" t="s">
        <v>5516</v>
      </c>
      <c r="BN779" s="81" t="s">
        <v>5517</v>
      </c>
      <c r="BO779" s="81" t="s">
        <v>5507</v>
      </c>
      <c r="BP779" s="81" t="s">
        <v>5518</v>
      </c>
      <c r="BQ779" s="81" t="s">
        <v>5497</v>
      </c>
      <c r="BR779" s="81" t="s">
        <v>4275</v>
      </c>
      <c r="BS779" s="81" t="s">
        <v>4068</v>
      </c>
      <c r="BT779" s="81"/>
      <c r="BU779" s="81"/>
      <c r="BV779" s="313" t="s">
        <v>3637</v>
      </c>
      <c r="BW779" s="325" t="s">
        <v>3638</v>
      </c>
      <c r="BX779" s="313" t="s">
        <v>3639</v>
      </c>
      <c r="BY779" s="325" t="s">
        <v>3640</v>
      </c>
      <c r="BZ779" s="324" t="str">
        <f t="shared" si="58"/>
        <v>DISCONTINUED - MR310 Con6, 17x8.5, 0mm Offset, 8x6.5, 130.81mm Centerbore, Matte Black</v>
      </c>
      <c r="CA779" s="324" t="s">
        <v>3878</v>
      </c>
      <c r="CB779" s="324" t="s">
        <v>3879</v>
      </c>
      <c r="CC779" s="313" t="str">
        <f t="shared" si="59"/>
        <v>STREET (3XX)</v>
      </c>
    </row>
    <row r="780" spans="1:81" s="38" customFormat="1" ht="15.75" customHeight="1">
      <c r="A780" s="22">
        <f t="shared" si="60"/>
        <v>777</v>
      </c>
      <c r="B780" s="3" t="s">
        <v>84</v>
      </c>
      <c r="C780" s="99" t="s">
        <v>1094</v>
      </c>
      <c r="D780" s="81" t="s">
        <v>939</v>
      </c>
      <c r="E780" s="91" t="s">
        <v>6086</v>
      </c>
      <c r="F780" s="90" t="s">
        <v>2224</v>
      </c>
      <c r="G780" s="90"/>
      <c r="H780" s="78" t="s">
        <v>973</v>
      </c>
      <c r="I780" s="318">
        <v>42736</v>
      </c>
      <c r="J780" s="318">
        <v>44755</v>
      </c>
      <c r="K780" s="293" t="s">
        <v>1274</v>
      </c>
      <c r="L780" s="342">
        <v>468</v>
      </c>
      <c r="M780" s="295"/>
      <c r="N780" s="295"/>
      <c r="O780" s="81">
        <v>20</v>
      </c>
      <c r="P780" s="83">
        <v>10</v>
      </c>
      <c r="Q780" s="99" t="s">
        <v>1764</v>
      </c>
      <c r="R780" s="81">
        <v>8</v>
      </c>
      <c r="S780" s="81">
        <v>180</v>
      </c>
      <c r="T780" s="81">
        <v>-24</v>
      </c>
      <c r="U780" s="84">
        <v>4.55</v>
      </c>
      <c r="V780" s="100" t="s">
        <v>85</v>
      </c>
      <c r="W780" s="84">
        <v>124.1</v>
      </c>
      <c r="X780" s="83">
        <v>42.44</v>
      </c>
      <c r="Y780" s="81">
        <v>3640</v>
      </c>
      <c r="Z780" s="79" t="s">
        <v>2297</v>
      </c>
      <c r="AA780" s="78" t="s">
        <v>2988</v>
      </c>
      <c r="AB780" s="51" t="s">
        <v>4745</v>
      </c>
      <c r="AC780" s="81" t="s">
        <v>1618</v>
      </c>
      <c r="AD780" s="298">
        <f>IFERROR(VLOOKUP(AC780,ACCESSORIES!F:J,5,FALSE),"N/A")</f>
        <v>33</v>
      </c>
      <c r="AE780" s="80" t="s">
        <v>85</v>
      </c>
      <c r="AF780" s="3" t="s">
        <v>1888</v>
      </c>
      <c r="AG780" s="80" t="s">
        <v>85</v>
      </c>
      <c r="AH780" s="99" t="s">
        <v>1937</v>
      </c>
      <c r="AI780" s="299">
        <f>IFERROR(VLOOKUP(AH780,ACCESSORIES!F:J,5,FALSE),"N/A")</f>
        <v>1.1000000000000001</v>
      </c>
      <c r="AJ780" s="99" t="s">
        <v>265</v>
      </c>
      <c r="AK780" s="81" t="s">
        <v>85</v>
      </c>
      <c r="AL780" s="40" t="str">
        <f>IFERROR(VLOOKUP(AK780,ACCESSORIES!F:J,5,FALSE),"N/A")</f>
        <v>N/A</v>
      </c>
      <c r="AM780" s="81" t="s">
        <v>85</v>
      </c>
      <c r="AN780" s="81">
        <v>15.8</v>
      </c>
      <c r="AO780" s="81">
        <v>206</v>
      </c>
      <c r="AP780" s="36">
        <v>3</v>
      </c>
      <c r="AQ780" s="36">
        <v>3</v>
      </c>
      <c r="AR780" s="36">
        <v>24.5</v>
      </c>
      <c r="AS780" s="36">
        <v>37</v>
      </c>
      <c r="AT780" s="36">
        <v>245</v>
      </c>
      <c r="AU780" s="99">
        <v>241</v>
      </c>
      <c r="AV780" s="100">
        <v>124.2</v>
      </c>
      <c r="AW780" s="54">
        <v>108.5</v>
      </c>
      <c r="AX780" s="54">
        <v>108.5</v>
      </c>
      <c r="AY780" s="54">
        <v>72</v>
      </c>
      <c r="AZ780" s="3" t="s">
        <v>85</v>
      </c>
      <c r="BA780" s="98" t="str">
        <f>IFERROR(VLOOKUP(AZ780,ACCESSORIES!F:J,5,FALSE),"N/A")</f>
        <v>N/A</v>
      </c>
      <c r="BB780" s="3" t="s">
        <v>85</v>
      </c>
      <c r="BC780" s="98" t="str">
        <f>IFERROR(VLOOKUP(BB780,ACCESSORIES!F:J,5,FALSE),"N/A")</f>
        <v>N/A</v>
      </c>
      <c r="BD780" s="77">
        <v>47.64</v>
      </c>
      <c r="BE780" s="56">
        <v>22.1</v>
      </c>
      <c r="BF780" s="56">
        <v>22.1</v>
      </c>
      <c r="BG780" s="56">
        <v>12.2</v>
      </c>
      <c r="BH780" s="379">
        <f t="shared" si="61"/>
        <v>9.7643992324528001E-2</v>
      </c>
      <c r="BI780" s="81">
        <v>20</v>
      </c>
      <c r="BJ780" s="114" t="s">
        <v>3532</v>
      </c>
      <c r="BK780" s="50" t="s">
        <v>4050</v>
      </c>
      <c r="BL780" s="81" t="s">
        <v>4066</v>
      </c>
      <c r="BM780" s="81" t="s">
        <v>4836</v>
      </c>
      <c r="BN780" s="81" t="s">
        <v>5506</v>
      </c>
      <c r="BO780" s="81" t="s">
        <v>5507</v>
      </c>
      <c r="BP780" s="81" t="s">
        <v>4642</v>
      </c>
      <c r="BQ780" s="81" t="s">
        <v>4275</v>
      </c>
      <c r="BR780" s="81" t="s">
        <v>4068</v>
      </c>
      <c r="BS780" s="81"/>
      <c r="BT780" s="81"/>
      <c r="BU780" s="81"/>
      <c r="BV780" s="313" t="s">
        <v>3793</v>
      </c>
      <c r="BW780" s="325" t="s">
        <v>3794</v>
      </c>
      <c r="BX780" s="356" t="s">
        <v>3795</v>
      </c>
      <c r="BY780" s="325" t="s">
        <v>3796</v>
      </c>
      <c r="BZ780" s="324" t="str">
        <f t="shared" si="58"/>
        <v>DISCONTINUED - MR605 NV, 20x10, -24mm Offset, 8x180, 124.1mm Centerbore, Method Bronze</v>
      </c>
      <c r="CA780" s="324" t="s">
        <v>3878</v>
      </c>
      <c r="CB780" s="324" t="s">
        <v>3879</v>
      </c>
      <c r="CC780" s="313" t="str">
        <f t="shared" si="59"/>
        <v>DISCO (6XX)</v>
      </c>
    </row>
    <row r="781" spans="1:81" s="38" customFormat="1" ht="15.75" customHeight="1">
      <c r="A781" s="22">
        <f t="shared" si="60"/>
        <v>778</v>
      </c>
      <c r="B781" s="3" t="s">
        <v>84</v>
      </c>
      <c r="C781" s="99" t="s">
        <v>1094</v>
      </c>
      <c r="D781" s="81" t="s">
        <v>939</v>
      </c>
      <c r="E781" s="91" t="s">
        <v>6087</v>
      </c>
      <c r="F781" s="90" t="s">
        <v>2224</v>
      </c>
      <c r="G781" s="90"/>
      <c r="H781" s="78" t="s">
        <v>975</v>
      </c>
      <c r="I781" s="318">
        <v>42736</v>
      </c>
      <c r="J781" s="318">
        <v>44755</v>
      </c>
      <c r="K781" s="293" t="s">
        <v>1274</v>
      </c>
      <c r="L781" s="342">
        <v>508.5</v>
      </c>
      <c r="M781" s="295"/>
      <c r="N781" s="295"/>
      <c r="O781" s="81">
        <v>20</v>
      </c>
      <c r="P781" s="83">
        <v>12</v>
      </c>
      <c r="Q781" s="99" t="s">
        <v>1755</v>
      </c>
      <c r="R781" s="81">
        <v>5</v>
      </c>
      <c r="S781" s="81">
        <v>5</v>
      </c>
      <c r="T781" s="81">
        <v>-52</v>
      </c>
      <c r="U781" s="84">
        <v>4.5</v>
      </c>
      <c r="V781" s="100" t="s">
        <v>85</v>
      </c>
      <c r="W781" s="84">
        <v>71.5</v>
      </c>
      <c r="X781" s="83">
        <v>42.44</v>
      </c>
      <c r="Y781" s="81">
        <v>2650</v>
      </c>
      <c r="Z781" s="79" t="s">
        <v>2297</v>
      </c>
      <c r="AA781" s="78" t="s">
        <v>2988</v>
      </c>
      <c r="AB781" s="51" t="s">
        <v>4746</v>
      </c>
      <c r="AC781" s="3" t="s">
        <v>1628</v>
      </c>
      <c r="AD781" s="298">
        <f>IFERROR(VLOOKUP(AC781,ACCESSORIES!F:J,5,FALSE),"N/A")</f>
        <v>33</v>
      </c>
      <c r="AE781" s="87" t="s">
        <v>1796</v>
      </c>
      <c r="AF781" s="80" t="s">
        <v>1886</v>
      </c>
      <c r="AG781" s="80" t="s">
        <v>85</v>
      </c>
      <c r="AH781" s="99" t="s">
        <v>1937</v>
      </c>
      <c r="AI781" s="299">
        <f>IFERROR(VLOOKUP(AH781,ACCESSORIES!F:J,5,FALSE),"N/A")</f>
        <v>1.1000000000000001</v>
      </c>
      <c r="AJ781" s="99" t="s">
        <v>265</v>
      </c>
      <c r="AK781" s="81" t="s">
        <v>85</v>
      </c>
      <c r="AL781" s="40" t="str">
        <f>IFERROR(VLOOKUP(AK781,ACCESSORIES!F:J,5,FALSE),"N/A")</f>
        <v>N/A</v>
      </c>
      <c r="AM781" s="81" t="s">
        <v>85</v>
      </c>
      <c r="AN781" s="81">
        <v>15.8</v>
      </c>
      <c r="AO781" s="81">
        <v>165</v>
      </c>
      <c r="AP781" s="36">
        <v>6</v>
      </c>
      <c r="AQ781" s="36">
        <v>16</v>
      </c>
      <c r="AR781" s="36"/>
      <c r="AS781" s="36">
        <v>37</v>
      </c>
      <c r="AT781" s="36"/>
      <c r="AU781" s="99">
        <v>241</v>
      </c>
      <c r="AV781" s="100">
        <v>71.5</v>
      </c>
      <c r="AW781" s="54">
        <v>38</v>
      </c>
      <c r="AX781" s="54">
        <v>38</v>
      </c>
      <c r="AY781" s="54">
        <v>125</v>
      </c>
      <c r="AZ781" s="3" t="s">
        <v>85</v>
      </c>
      <c r="BA781" s="98" t="str">
        <f>IFERROR(VLOOKUP(AZ781,ACCESSORIES!F:J,5,FALSE),"N/A")</f>
        <v>N/A</v>
      </c>
      <c r="BB781" s="3" t="s">
        <v>85</v>
      </c>
      <c r="BC781" s="98" t="str">
        <f>IFERROR(VLOOKUP(BB781,ACCESSORIES!F:J,5,FALSE),"N/A")</f>
        <v>N/A</v>
      </c>
      <c r="BD781" s="77">
        <v>48.5</v>
      </c>
      <c r="BE781" s="56">
        <v>22</v>
      </c>
      <c r="BF781" s="56">
        <v>22</v>
      </c>
      <c r="BG781" s="56">
        <v>13.7</v>
      </c>
      <c r="BH781" s="379">
        <f t="shared" si="61"/>
        <v>0.10865934397119997</v>
      </c>
      <c r="BI781" s="81">
        <v>16</v>
      </c>
      <c r="BJ781" s="114" t="s">
        <v>3532</v>
      </c>
      <c r="BK781" s="50" t="s">
        <v>4050</v>
      </c>
      <c r="BL781" s="81" t="s">
        <v>4066</v>
      </c>
      <c r="BM781" s="81" t="s">
        <v>4836</v>
      </c>
      <c r="BN781" s="81" t="s">
        <v>5506</v>
      </c>
      <c r="BO781" s="81" t="s">
        <v>5507</v>
      </c>
      <c r="BP781" s="81" t="s">
        <v>4642</v>
      </c>
      <c r="BQ781" s="81" t="s">
        <v>4275</v>
      </c>
      <c r="BR781" s="81" t="s">
        <v>4068</v>
      </c>
      <c r="BS781" s="81"/>
      <c r="BT781" s="81"/>
      <c r="BU781" s="81"/>
      <c r="BV781" s="313" t="s">
        <v>3789</v>
      </c>
      <c r="BW781" s="325" t="s">
        <v>3790</v>
      </c>
      <c r="BX781" s="351" t="s">
        <v>3791</v>
      </c>
      <c r="BY781" s="325" t="s">
        <v>3792</v>
      </c>
      <c r="BZ781" s="324" t="str">
        <f t="shared" si="58"/>
        <v>DISCONTINUED - MR605 NV, 20x12, -52mm Offset, 5x5, 71.5mm Centerbore, Method Bronze</v>
      </c>
      <c r="CA781" s="324" t="s">
        <v>3878</v>
      </c>
      <c r="CB781" s="324" t="s">
        <v>3879</v>
      </c>
      <c r="CC781" s="313" t="str">
        <f t="shared" si="59"/>
        <v>DISCO (6XX)</v>
      </c>
    </row>
    <row r="782" spans="1:81" s="38" customFormat="1" ht="15.75" customHeight="1">
      <c r="A782" s="22">
        <f t="shared" si="60"/>
        <v>779</v>
      </c>
      <c r="B782" s="3" t="s">
        <v>84</v>
      </c>
      <c r="C782" s="99" t="s">
        <v>1282</v>
      </c>
      <c r="D782" s="81" t="s">
        <v>5796</v>
      </c>
      <c r="E782" s="91" t="s">
        <v>6088</v>
      </c>
      <c r="F782" s="90" t="s">
        <v>2224</v>
      </c>
      <c r="G782" s="90"/>
      <c r="H782" s="88" t="s">
        <v>3454</v>
      </c>
      <c r="I782" s="312">
        <v>43696</v>
      </c>
      <c r="J782" s="318">
        <v>44755</v>
      </c>
      <c r="K782" s="293" t="s">
        <v>1274</v>
      </c>
      <c r="L782" s="342">
        <v>344.83</v>
      </c>
      <c r="M782" s="295"/>
      <c r="N782" s="295"/>
      <c r="O782" s="81">
        <v>17</v>
      </c>
      <c r="P782" s="8">
        <v>9</v>
      </c>
      <c r="Q782" s="99" t="s">
        <v>1762</v>
      </c>
      <c r="R782" s="81">
        <v>8</v>
      </c>
      <c r="S782" s="81">
        <v>6.5</v>
      </c>
      <c r="T782" s="81">
        <v>-12</v>
      </c>
      <c r="U782" s="84">
        <v>4.5999999999999996</v>
      </c>
      <c r="V782" s="100" t="s">
        <v>85</v>
      </c>
      <c r="W782" s="16">
        <v>130.81</v>
      </c>
      <c r="X782" s="83">
        <v>32.299999999999997</v>
      </c>
      <c r="Y782" s="81">
        <v>3640</v>
      </c>
      <c r="Z782" s="88" t="s">
        <v>2297</v>
      </c>
      <c r="AA782" s="78" t="s">
        <v>2988</v>
      </c>
      <c r="AB782" s="51" t="s">
        <v>6089</v>
      </c>
      <c r="AC782" s="81" t="s">
        <v>4106</v>
      </c>
      <c r="AD782" s="298">
        <f>IFERROR(VLOOKUP(AC782,ACCESSORIES!F:J,5,FALSE),"N/A")</f>
        <v>33</v>
      </c>
      <c r="AE782" s="87" t="s">
        <v>85</v>
      </c>
      <c r="AF782" s="80" t="s">
        <v>85</v>
      </c>
      <c r="AG782" s="3" t="s">
        <v>3005</v>
      </c>
      <c r="AH782" s="80" t="s">
        <v>85</v>
      </c>
      <c r="AI782" s="299" t="str">
        <f>IFERROR(VLOOKUP(AH782,ACCESSORIES!F:J,5,FALSE),"N/A")</f>
        <v>N/A</v>
      </c>
      <c r="AJ782" s="99" t="s">
        <v>265</v>
      </c>
      <c r="AK782" s="81" t="s">
        <v>85</v>
      </c>
      <c r="AL782" s="40" t="str">
        <f>IFERROR(VLOOKUP(AK782,ACCESSORIES!F:J,5,FALSE),"N/A")</f>
        <v>N/A</v>
      </c>
      <c r="AM782" s="81" t="s">
        <v>85</v>
      </c>
      <c r="AN782" s="81">
        <v>16.100000000000001</v>
      </c>
      <c r="AO782" s="81">
        <v>200</v>
      </c>
      <c r="AP782" s="81">
        <v>3</v>
      </c>
      <c r="AQ782" s="81">
        <v>3</v>
      </c>
      <c r="AR782" s="81"/>
      <c r="AS782" s="81">
        <v>61</v>
      </c>
      <c r="AT782" s="81"/>
      <c r="AU782" s="81">
        <v>205</v>
      </c>
      <c r="AV782" s="84">
        <v>125</v>
      </c>
      <c r="AW782" s="54">
        <v>92</v>
      </c>
      <c r="AX782" s="54">
        <v>92</v>
      </c>
      <c r="AY782" s="54">
        <v>50</v>
      </c>
      <c r="AZ782" s="3" t="s">
        <v>85</v>
      </c>
      <c r="BA782" s="98" t="str">
        <f>IFERROR(VLOOKUP(AZ782,ACCESSORIES!F:J,5,FALSE),"N/A")</f>
        <v>N/A</v>
      </c>
      <c r="BB782" s="3" t="s">
        <v>85</v>
      </c>
      <c r="BC782" s="98" t="str">
        <f>IFERROR(VLOOKUP(BB782,ACCESSORIES!F:J,5,FALSE),"N/A")</f>
        <v>N/A</v>
      </c>
      <c r="BD782" s="77">
        <v>35.799999999999997</v>
      </c>
      <c r="BE782" s="56">
        <v>19.7</v>
      </c>
      <c r="BF782" s="56">
        <v>19.7</v>
      </c>
      <c r="BG782" s="56">
        <v>11.5</v>
      </c>
      <c r="BH782" s="379">
        <f t="shared" si="61"/>
        <v>7.3136040179239969E-2</v>
      </c>
      <c r="BI782" s="80">
        <v>36</v>
      </c>
      <c r="BJ782" s="114" t="s">
        <v>3532</v>
      </c>
      <c r="BK782" s="50" t="s">
        <v>4050</v>
      </c>
      <c r="BL782" s="81" t="s">
        <v>4964</v>
      </c>
      <c r="BM782" s="81" t="s">
        <v>4066</v>
      </c>
      <c r="BN782" s="81" t="s">
        <v>5444</v>
      </c>
      <c r="BO782" s="81" t="s">
        <v>2872</v>
      </c>
      <c r="BP782" s="81" t="s">
        <v>5445</v>
      </c>
      <c r="BQ782" s="81" t="s">
        <v>5446</v>
      </c>
      <c r="BR782" s="96" t="s">
        <v>5432</v>
      </c>
      <c r="BS782" s="81" t="s">
        <v>4275</v>
      </c>
      <c r="BT782" s="81" t="s">
        <v>4068</v>
      </c>
      <c r="BU782" s="81"/>
      <c r="BV782" s="313" t="s">
        <v>4184</v>
      </c>
      <c r="BW782" s="325" t="s">
        <v>4183</v>
      </c>
      <c r="BX782" s="313" t="s">
        <v>4182</v>
      </c>
      <c r="BY782" s="325" t="s">
        <v>4181</v>
      </c>
      <c r="BZ782" s="324" t="str">
        <f t="shared" si="58"/>
        <v>DISCONTINUED - MR701 Bead Grip, 17x9, -12mm Offset, 8x6.5, 130.81mm Centerbore, Method Bronze</v>
      </c>
      <c r="CA782" s="324" t="s">
        <v>3878</v>
      </c>
      <c r="CB782" s="324" t="s">
        <v>3879</v>
      </c>
      <c r="CC782" s="313" t="str">
        <f t="shared" si="59"/>
        <v>TRAIL (7XX)</v>
      </c>
    </row>
    <row r="783" spans="1:81" s="38" customFormat="1" ht="15.75" customHeight="1">
      <c r="A783" s="22">
        <f t="shared" si="60"/>
        <v>780</v>
      </c>
      <c r="B783" s="99" t="s">
        <v>84</v>
      </c>
      <c r="C783" s="99" t="s">
        <v>1072</v>
      </c>
      <c r="D783" s="99" t="s">
        <v>2105</v>
      </c>
      <c r="E783" s="91" t="s">
        <v>6112</v>
      </c>
      <c r="F783" s="90"/>
      <c r="G783" s="90"/>
      <c r="H783" s="79" t="s">
        <v>2618</v>
      </c>
      <c r="I783" s="318">
        <v>43340</v>
      </c>
      <c r="J783" s="318">
        <v>44755</v>
      </c>
      <c r="K783" s="293" t="s">
        <v>1274</v>
      </c>
      <c r="L783" s="342">
        <v>418</v>
      </c>
      <c r="M783" s="295"/>
      <c r="N783" s="295"/>
      <c r="O783" s="29">
        <v>17</v>
      </c>
      <c r="P783" s="24">
        <v>8.5</v>
      </c>
      <c r="Q783" s="99" t="s">
        <v>1751</v>
      </c>
      <c r="R783" s="3">
        <v>5</v>
      </c>
      <c r="S783" s="29">
        <v>150</v>
      </c>
      <c r="T783" s="29">
        <v>0</v>
      </c>
      <c r="U783" s="16">
        <v>4.75</v>
      </c>
      <c r="V783" s="100" t="s">
        <v>85</v>
      </c>
      <c r="W783" s="16">
        <v>110.5</v>
      </c>
      <c r="X783" s="8">
        <v>26.75</v>
      </c>
      <c r="Y783" s="3">
        <v>2650</v>
      </c>
      <c r="Z783" s="78" t="s">
        <v>5468</v>
      </c>
      <c r="AA783" s="78" t="s">
        <v>2989</v>
      </c>
      <c r="AB783" s="51" t="s">
        <v>5242</v>
      </c>
      <c r="AC783" s="81" t="s">
        <v>2180</v>
      </c>
      <c r="AD783" s="298">
        <f>IFERROR(VLOOKUP(AC783,ACCESSORIES!F:J,5,FALSE),"N/A")</f>
        <v>33</v>
      </c>
      <c r="AE783" s="80" t="s">
        <v>85</v>
      </c>
      <c r="AF783" s="86" t="s">
        <v>1886</v>
      </c>
      <c r="AG783" s="80" t="s">
        <v>85</v>
      </c>
      <c r="AH783" s="86" t="s">
        <v>2614</v>
      </c>
      <c r="AI783" s="299">
        <f>IFERROR(VLOOKUP(AH783,ACCESSORIES!F:J,5,FALSE),"N/A")</f>
        <v>1.1000000000000001</v>
      </c>
      <c r="AJ783" s="78" t="s">
        <v>266</v>
      </c>
      <c r="AK783" s="3" t="s">
        <v>85</v>
      </c>
      <c r="AL783" s="40" t="str">
        <f>IFERROR(VLOOKUP(AK783,ACCESSORIES!F:J,5,FALSE),"N/A")</f>
        <v>N/A</v>
      </c>
      <c r="AM783" s="3" t="s">
        <v>85</v>
      </c>
      <c r="AN783" s="3">
        <v>16.2</v>
      </c>
      <c r="AO783" s="3">
        <v>180</v>
      </c>
      <c r="AP783" s="36">
        <v>0</v>
      </c>
      <c r="AQ783" s="36">
        <v>15</v>
      </c>
      <c r="AR783" s="36"/>
      <c r="AS783" s="36">
        <v>45</v>
      </c>
      <c r="AT783" s="36"/>
      <c r="AU783" s="101">
        <v>203</v>
      </c>
      <c r="AV783" s="16">
        <v>110.5</v>
      </c>
      <c r="AW783" s="54">
        <v>43</v>
      </c>
      <c r="AX783" s="54">
        <v>43</v>
      </c>
      <c r="AY783" s="54">
        <v>42</v>
      </c>
      <c r="AZ783" s="99" t="s">
        <v>85</v>
      </c>
      <c r="BA783" s="98" t="str">
        <f>IFERROR(VLOOKUP(AZ783,ACCESSORIES!F:J,5,FALSE),"N/A")</f>
        <v>N/A</v>
      </c>
      <c r="BB783" s="99" t="s">
        <v>85</v>
      </c>
      <c r="BC783" s="98" t="str">
        <f>IFERROR(VLOOKUP(BB783,ACCESSORIES!F:J,5,FALSE),"N/A")</f>
        <v>N/A</v>
      </c>
      <c r="BD783" s="77">
        <v>30.25</v>
      </c>
      <c r="BE783" s="56">
        <v>19.7</v>
      </c>
      <c r="BF783" s="56">
        <v>19.7</v>
      </c>
      <c r="BG783" s="56">
        <v>11</v>
      </c>
      <c r="BH783" s="379">
        <f t="shared" si="61"/>
        <v>6.995621234535998E-2</v>
      </c>
      <c r="BI783" s="80">
        <v>36</v>
      </c>
      <c r="BJ783" s="114" t="s">
        <v>3532</v>
      </c>
      <c r="BK783" s="50" t="s">
        <v>4050</v>
      </c>
      <c r="BL783" s="29" t="s">
        <v>4066</v>
      </c>
      <c r="BM783" s="29" t="s">
        <v>5483</v>
      </c>
      <c r="BN783" s="29" t="s">
        <v>2847</v>
      </c>
      <c r="BO783" s="29" t="s">
        <v>5507</v>
      </c>
      <c r="BP783" s="81" t="s">
        <v>5518</v>
      </c>
      <c r="BQ783" s="81" t="s">
        <v>5497</v>
      </c>
      <c r="BR783" s="81" t="s">
        <v>4275</v>
      </c>
      <c r="BS783" s="81" t="s">
        <v>4068</v>
      </c>
      <c r="BT783" s="81"/>
      <c r="BU783" s="81"/>
      <c r="BV783" s="313" t="s">
        <v>3721</v>
      </c>
      <c r="BW783" s="325" t="s">
        <v>3722</v>
      </c>
      <c r="BX783" s="313" t="s">
        <v>3723</v>
      </c>
      <c r="BY783" s="325" t="s">
        <v>3724</v>
      </c>
      <c r="BZ783" s="324" t="str">
        <f t="shared" si="58"/>
        <v>DISCONTINUED - MR315, 17x8.5, 0mm Offset, 5x150, 110.5mm Centerbore, Gold - Black Lip</v>
      </c>
      <c r="CA783" s="324" t="s">
        <v>3878</v>
      </c>
      <c r="CB783" s="324" t="s">
        <v>3879</v>
      </c>
      <c r="CC783" s="313" t="str">
        <f t="shared" si="59"/>
        <v>STREET (3XX)</v>
      </c>
    </row>
    <row r="784" spans="1:81" s="38" customFormat="1" ht="15.75" customHeight="1">
      <c r="A784" s="22">
        <f t="shared" si="60"/>
        <v>781</v>
      </c>
      <c r="B784" s="99" t="s">
        <v>84</v>
      </c>
      <c r="C784" s="99" t="s">
        <v>1072</v>
      </c>
      <c r="D784" s="99" t="s">
        <v>1121</v>
      </c>
      <c r="E784" s="91" t="s">
        <v>6113</v>
      </c>
      <c r="F784" s="90"/>
      <c r="G784" s="90"/>
      <c r="H784" s="79" t="s">
        <v>660</v>
      </c>
      <c r="I784" s="318">
        <v>42370</v>
      </c>
      <c r="J784" s="318">
        <v>44755</v>
      </c>
      <c r="K784" s="293" t="s">
        <v>1274</v>
      </c>
      <c r="L784" s="342">
        <v>377.5</v>
      </c>
      <c r="M784" s="295"/>
      <c r="N784" s="295"/>
      <c r="O784" s="99">
        <v>17</v>
      </c>
      <c r="P784" s="8">
        <v>8.5</v>
      </c>
      <c r="Q784" s="99" t="s">
        <v>1755</v>
      </c>
      <c r="R784" s="3">
        <v>5</v>
      </c>
      <c r="S784" s="3">
        <v>5</v>
      </c>
      <c r="T784" s="3">
        <v>0</v>
      </c>
      <c r="U784" s="16">
        <v>4.75</v>
      </c>
      <c r="V784" s="100" t="s">
        <v>85</v>
      </c>
      <c r="W784" s="16">
        <v>71.5</v>
      </c>
      <c r="X784" s="8">
        <v>33.200000000000003</v>
      </c>
      <c r="Y784" s="3">
        <v>2650</v>
      </c>
      <c r="Z784" s="78" t="s">
        <v>5463</v>
      </c>
      <c r="AA784" s="78" t="s">
        <v>2988</v>
      </c>
      <c r="AB784" s="51" t="s">
        <v>5188</v>
      </c>
      <c r="AC784" s="80" t="s">
        <v>1629</v>
      </c>
      <c r="AD784" s="298">
        <f>IFERROR(VLOOKUP(AC784,ACCESSORIES!F:J,5,FALSE),"N/A")</f>
        <v>38.5</v>
      </c>
      <c r="AE784" s="80" t="s">
        <v>1796</v>
      </c>
      <c r="AF784" s="80" t="s">
        <v>1886</v>
      </c>
      <c r="AG784" s="80" t="s">
        <v>85</v>
      </c>
      <c r="AH784" s="80" t="s">
        <v>1938</v>
      </c>
      <c r="AI784" s="299">
        <f>IFERROR(VLOOKUP(AH784,ACCESSORIES!F:J,5,FALSE),"N/A")</f>
        <v>1.1000000000000001</v>
      </c>
      <c r="AJ784" s="3" t="s">
        <v>265</v>
      </c>
      <c r="AK784" s="3" t="s">
        <v>85</v>
      </c>
      <c r="AL784" s="40" t="str">
        <f>IFERROR(VLOOKUP(AK784,ACCESSORIES!F:J,5,FALSE),"N/A")</f>
        <v>N/A</v>
      </c>
      <c r="AM784" s="99" t="s">
        <v>85</v>
      </c>
      <c r="AN784" s="99">
        <v>16.100000000000001</v>
      </c>
      <c r="AO784" s="99">
        <v>175</v>
      </c>
      <c r="AP784" s="25">
        <v>6</v>
      </c>
      <c r="AQ784" s="25">
        <v>25</v>
      </c>
      <c r="AR784" s="25">
        <v>41</v>
      </c>
      <c r="AS784" s="25">
        <v>66</v>
      </c>
      <c r="AT784" s="25">
        <v>207</v>
      </c>
      <c r="AU784" s="101">
        <v>200</v>
      </c>
      <c r="AV784" s="100">
        <v>71.5</v>
      </c>
      <c r="AW784" s="54">
        <v>34</v>
      </c>
      <c r="AX784" s="54">
        <v>34</v>
      </c>
      <c r="AY784" s="54">
        <v>23</v>
      </c>
      <c r="AZ784" s="99" t="s">
        <v>85</v>
      </c>
      <c r="BA784" s="98" t="str">
        <f>IFERROR(VLOOKUP(AZ784,ACCESSORIES!F:J,5,FALSE),"N/A")</f>
        <v>N/A</v>
      </c>
      <c r="BB784" s="99" t="s">
        <v>85</v>
      </c>
      <c r="BC784" s="98" t="str">
        <f>IFERROR(VLOOKUP(BB784,ACCESSORIES!F:J,5,FALSE),"N/A")</f>
        <v>N/A</v>
      </c>
      <c r="BD784" s="77">
        <v>37.299999999999997</v>
      </c>
      <c r="BE784" s="56">
        <v>19.7</v>
      </c>
      <c r="BF784" s="56">
        <v>19.7</v>
      </c>
      <c r="BG784" s="56">
        <v>11</v>
      </c>
      <c r="BH784" s="379">
        <f t="shared" si="61"/>
        <v>6.995621234535998E-2</v>
      </c>
      <c r="BI784" s="80">
        <v>36</v>
      </c>
      <c r="BJ784" s="114" t="s">
        <v>3532</v>
      </c>
      <c r="BK784" s="50" t="s">
        <v>4050</v>
      </c>
      <c r="BL784" s="81" t="s">
        <v>4066</v>
      </c>
      <c r="BM784" s="81" t="s">
        <v>5516</v>
      </c>
      <c r="BN784" s="81" t="s">
        <v>5517</v>
      </c>
      <c r="BO784" s="81" t="s">
        <v>5507</v>
      </c>
      <c r="BP784" s="81" t="s">
        <v>5518</v>
      </c>
      <c r="BQ784" s="81" t="s">
        <v>5497</v>
      </c>
      <c r="BR784" s="81" t="s">
        <v>4275</v>
      </c>
      <c r="BS784" s="81" t="s">
        <v>4068</v>
      </c>
      <c r="BT784" s="81"/>
      <c r="BU784" s="81"/>
      <c r="BV784" s="313" t="s">
        <v>3625</v>
      </c>
      <c r="BW784" s="325" t="s">
        <v>3626</v>
      </c>
      <c r="BX784" s="313" t="s">
        <v>3627</v>
      </c>
      <c r="BY784" s="325" t="s">
        <v>3628</v>
      </c>
      <c r="BZ784" s="324" t="str">
        <f t="shared" si="58"/>
        <v>DISCONTINUED - MR310 Con6, 17x8.5, 0mm Offset, 5x5, 71.5mm Centerbore, Method Bronze - Matte Black Lip</v>
      </c>
      <c r="CA784" s="324" t="s">
        <v>3878</v>
      </c>
      <c r="CB784" s="324" t="s">
        <v>3879</v>
      </c>
      <c r="CC784" s="313" t="str">
        <f t="shared" si="59"/>
        <v>STREET (3XX)</v>
      </c>
    </row>
    <row r="785" spans="1:81" s="38" customFormat="1" ht="15.75" customHeight="1">
      <c r="A785" s="22">
        <f t="shared" si="60"/>
        <v>782</v>
      </c>
      <c r="B785" s="99" t="s">
        <v>84</v>
      </c>
      <c r="C785" s="99" t="s">
        <v>1072</v>
      </c>
      <c r="D785" s="99" t="s">
        <v>1120</v>
      </c>
      <c r="E785" s="91" t="s">
        <v>6114</v>
      </c>
      <c r="F785" s="90"/>
      <c r="G785" s="90"/>
      <c r="H785" s="79" t="s">
        <v>600</v>
      </c>
      <c r="I785" s="318">
        <v>42005</v>
      </c>
      <c r="J785" s="318">
        <v>44755</v>
      </c>
      <c r="K785" s="293" t="s">
        <v>1274</v>
      </c>
      <c r="L785" s="342">
        <v>319.36</v>
      </c>
      <c r="M785" s="295"/>
      <c r="N785" s="295"/>
      <c r="O785" s="99">
        <v>17</v>
      </c>
      <c r="P785" s="8">
        <v>8.5</v>
      </c>
      <c r="Q785" s="99" t="s">
        <v>1764</v>
      </c>
      <c r="R785" s="3">
        <v>8</v>
      </c>
      <c r="S785" s="3">
        <v>180</v>
      </c>
      <c r="T785" s="3">
        <v>0</v>
      </c>
      <c r="U785" s="16">
        <v>4.75</v>
      </c>
      <c r="V785" s="100" t="s">
        <v>85</v>
      </c>
      <c r="W785" s="16">
        <v>130.81</v>
      </c>
      <c r="X785" s="8">
        <v>28.1</v>
      </c>
      <c r="Y785" s="3">
        <v>3640</v>
      </c>
      <c r="Z785" s="78" t="s">
        <v>5693</v>
      </c>
      <c r="AA785" s="78" t="s">
        <v>2992</v>
      </c>
      <c r="AB785" s="51" t="s">
        <v>5260</v>
      </c>
      <c r="AC785" s="80" t="s">
        <v>1603</v>
      </c>
      <c r="AD785" s="298">
        <f>IFERROR(VLOOKUP(AC785,ACCESSORIES!F:J,5,FALSE),"N/A")</f>
        <v>33</v>
      </c>
      <c r="AE785" s="80" t="s">
        <v>85</v>
      </c>
      <c r="AF785" s="80" t="s">
        <v>85</v>
      </c>
      <c r="AG785" s="3" t="s">
        <v>3005</v>
      </c>
      <c r="AH785" s="80" t="s">
        <v>1938</v>
      </c>
      <c r="AI785" s="299">
        <f>IFERROR(VLOOKUP(AH785,ACCESSORIES!F:J,5,FALSE),"N/A")</f>
        <v>1.1000000000000001</v>
      </c>
      <c r="AJ785" s="3" t="s">
        <v>266</v>
      </c>
      <c r="AK785" s="3" t="s">
        <v>85</v>
      </c>
      <c r="AL785" s="40" t="str">
        <f>IFERROR(VLOOKUP(AK785,ACCESSORIES!F:J,5,FALSE),"N/A")</f>
        <v>N/A</v>
      </c>
      <c r="AM785" s="99" t="s">
        <v>85</v>
      </c>
      <c r="AN785" s="99">
        <v>16.100000000000001</v>
      </c>
      <c r="AO785" s="99">
        <v>205</v>
      </c>
      <c r="AP785" s="25">
        <v>3</v>
      </c>
      <c r="AQ785" s="25">
        <v>3</v>
      </c>
      <c r="AR785" s="25">
        <v>27</v>
      </c>
      <c r="AS785" s="25">
        <v>43</v>
      </c>
      <c r="AT785" s="25">
        <v>208</v>
      </c>
      <c r="AU785" s="25">
        <v>202</v>
      </c>
      <c r="AV785" s="100">
        <v>126</v>
      </c>
      <c r="AW785" s="54">
        <v>89</v>
      </c>
      <c r="AX785" s="54">
        <v>89</v>
      </c>
      <c r="AY785" s="54">
        <v>46</v>
      </c>
      <c r="AZ785" s="99" t="s">
        <v>85</v>
      </c>
      <c r="BA785" s="98" t="str">
        <f>IFERROR(VLOOKUP(AZ785,ACCESSORIES!F:J,5,FALSE),"N/A")</f>
        <v>N/A</v>
      </c>
      <c r="BB785" s="99" t="s">
        <v>85</v>
      </c>
      <c r="BC785" s="98" t="str">
        <f>IFERROR(VLOOKUP(BB785,ACCESSORIES!F:J,5,FALSE),"N/A")</f>
        <v>N/A</v>
      </c>
      <c r="BD785" s="77">
        <v>31.6</v>
      </c>
      <c r="BE785" s="56">
        <v>19.7</v>
      </c>
      <c r="BF785" s="56">
        <v>19.7</v>
      </c>
      <c r="BG785" s="56">
        <v>11</v>
      </c>
      <c r="BH785" s="379">
        <f t="shared" si="61"/>
        <v>6.995621234535998E-2</v>
      </c>
      <c r="BI785" s="80">
        <v>36</v>
      </c>
      <c r="BJ785" s="114" t="s">
        <v>3532</v>
      </c>
      <c r="BK785" s="50" t="s">
        <v>4050</v>
      </c>
      <c r="BL785" s="81" t="s">
        <v>4066</v>
      </c>
      <c r="BM785" s="81" t="s">
        <v>5512</v>
      </c>
      <c r="BN785" s="81" t="s">
        <v>5506</v>
      </c>
      <c r="BO785" s="81" t="s">
        <v>5507</v>
      </c>
      <c r="BP785" s="81" t="s">
        <v>5477</v>
      </c>
      <c r="BQ785" s="81" t="s">
        <v>5504</v>
      </c>
      <c r="BR785" s="81" t="s">
        <v>4068</v>
      </c>
      <c r="BS785" s="81"/>
      <c r="BT785" s="81"/>
      <c r="BU785" s="81"/>
      <c r="BV785" s="313" t="s">
        <v>3617</v>
      </c>
      <c r="BW785" s="325" t="s">
        <v>3618</v>
      </c>
      <c r="BX785" s="313" t="s">
        <v>3619</v>
      </c>
      <c r="BY785" s="325" t="s">
        <v>3620</v>
      </c>
      <c r="BZ785" s="324" t="str">
        <f t="shared" si="58"/>
        <v>DISCONTINUED - MR309 Grid, 17x8.5, 0mm Offset, 8x180, 130.81mm Centerbore, Titanium - Matte Black Lip</v>
      </c>
      <c r="CA785" s="324" t="s">
        <v>3878</v>
      </c>
      <c r="CB785" s="324" t="s">
        <v>3879</v>
      </c>
      <c r="CC785" s="313" t="str">
        <f t="shared" si="59"/>
        <v>STREET (3XX)</v>
      </c>
    </row>
    <row r="786" spans="1:81" s="38" customFormat="1" ht="15.75" customHeight="1">
      <c r="A786" s="22">
        <f t="shared" si="60"/>
        <v>783</v>
      </c>
      <c r="B786" s="99" t="s">
        <v>84</v>
      </c>
      <c r="C786" s="99" t="s">
        <v>1072</v>
      </c>
      <c r="D786" s="99" t="s">
        <v>2105</v>
      </c>
      <c r="E786" s="91" t="s">
        <v>6115</v>
      </c>
      <c r="F786" s="90"/>
      <c r="G786" s="90"/>
      <c r="H786" s="79" t="s">
        <v>2633</v>
      </c>
      <c r="I786" s="318">
        <v>43340</v>
      </c>
      <c r="J786" s="318">
        <v>44755</v>
      </c>
      <c r="K786" s="293" t="s">
        <v>1274</v>
      </c>
      <c r="L786" s="342">
        <v>380.5</v>
      </c>
      <c r="M786" s="295"/>
      <c r="N786" s="295"/>
      <c r="O786" s="29">
        <v>17</v>
      </c>
      <c r="P786" s="24">
        <v>8.5</v>
      </c>
      <c r="Q786" s="99" t="s">
        <v>1758</v>
      </c>
      <c r="R786" s="3">
        <v>6</v>
      </c>
      <c r="S786" s="29">
        <v>120</v>
      </c>
      <c r="T786" s="29">
        <v>0</v>
      </c>
      <c r="U786" s="16">
        <v>4.75</v>
      </c>
      <c r="V786" s="100" t="s">
        <v>85</v>
      </c>
      <c r="W786" s="16">
        <v>67</v>
      </c>
      <c r="X786" s="8">
        <v>26.75</v>
      </c>
      <c r="Y786" s="3">
        <v>2650</v>
      </c>
      <c r="Z786" s="47" t="s">
        <v>5454</v>
      </c>
      <c r="AA786" s="79" t="s">
        <v>196</v>
      </c>
      <c r="AB786" s="51" t="s">
        <v>4760</v>
      </c>
      <c r="AC786" s="78" t="s">
        <v>2177</v>
      </c>
      <c r="AD786" s="298">
        <f>IFERROR(VLOOKUP(AC786,ACCESSORIES!F:J,5,FALSE),"N/A")</f>
        <v>33</v>
      </c>
      <c r="AE786" s="86" t="s">
        <v>2091</v>
      </c>
      <c r="AF786" s="86" t="s">
        <v>1886</v>
      </c>
      <c r="AG786" s="80" t="s">
        <v>85</v>
      </c>
      <c r="AH786" s="86" t="s">
        <v>2614</v>
      </c>
      <c r="AI786" s="299">
        <f>IFERROR(VLOOKUP(AH786,ACCESSORIES!F:J,5,FALSE),"N/A")</f>
        <v>1.1000000000000001</v>
      </c>
      <c r="AJ786" s="3" t="s">
        <v>265</v>
      </c>
      <c r="AK786" s="3" t="s">
        <v>85</v>
      </c>
      <c r="AL786" s="40" t="str">
        <f>IFERROR(VLOOKUP(AK786,ACCESSORIES!F:J,5,FALSE),"N/A")</f>
        <v>N/A</v>
      </c>
      <c r="AM786" s="3" t="s">
        <v>85</v>
      </c>
      <c r="AN786" s="3">
        <v>16.2</v>
      </c>
      <c r="AO786" s="3">
        <v>160</v>
      </c>
      <c r="AP786" s="36">
        <v>10</v>
      </c>
      <c r="AQ786" s="36">
        <v>20</v>
      </c>
      <c r="AR786" s="36"/>
      <c r="AS786" s="36">
        <v>45</v>
      </c>
      <c r="AT786" s="36"/>
      <c r="AU786" s="101">
        <v>203</v>
      </c>
      <c r="AV786" s="16">
        <v>67</v>
      </c>
      <c r="AW786" s="54">
        <v>38</v>
      </c>
      <c r="AX786" s="54">
        <v>38</v>
      </c>
      <c r="AY786" s="54">
        <v>42</v>
      </c>
      <c r="AZ786" s="99" t="s">
        <v>85</v>
      </c>
      <c r="BA786" s="98" t="str">
        <f>IFERROR(VLOOKUP(AZ786,ACCESSORIES!F:J,5,FALSE),"N/A")</f>
        <v>N/A</v>
      </c>
      <c r="BB786" s="99" t="s">
        <v>85</v>
      </c>
      <c r="BC786" s="98" t="str">
        <f>IFERROR(VLOOKUP(BB786,ACCESSORIES!F:J,5,FALSE),"N/A")</f>
        <v>N/A</v>
      </c>
      <c r="BD786" s="77">
        <v>30.25</v>
      </c>
      <c r="BE786" s="56">
        <v>19.7</v>
      </c>
      <c r="BF786" s="56">
        <v>19.7</v>
      </c>
      <c r="BG786" s="56">
        <v>11</v>
      </c>
      <c r="BH786" s="379">
        <f t="shared" si="61"/>
        <v>6.995621234535998E-2</v>
      </c>
      <c r="BI786" s="80">
        <v>36</v>
      </c>
      <c r="BJ786" s="114" t="s">
        <v>3532</v>
      </c>
      <c r="BK786" s="50" t="s">
        <v>4050</v>
      </c>
      <c r="BL786" s="29" t="s">
        <v>4066</v>
      </c>
      <c r="BM786" s="29" t="s">
        <v>5483</v>
      </c>
      <c r="BN786" s="29" t="s">
        <v>2847</v>
      </c>
      <c r="BO786" s="29" t="s">
        <v>5507</v>
      </c>
      <c r="BP786" s="81" t="s">
        <v>5518</v>
      </c>
      <c r="BQ786" s="81" t="s">
        <v>5497</v>
      </c>
      <c r="BR786" s="81" t="s">
        <v>4275</v>
      </c>
      <c r="BS786" s="81" t="s">
        <v>4068</v>
      </c>
      <c r="BT786" s="81"/>
      <c r="BU786" s="81"/>
      <c r="BV786" s="313" t="s">
        <v>3717</v>
      </c>
      <c r="BW786" s="325" t="s">
        <v>3718</v>
      </c>
      <c r="BX786" s="313" t="s">
        <v>3719</v>
      </c>
      <c r="BY786" s="325" t="s">
        <v>3720</v>
      </c>
      <c r="BZ786" s="324" t="str">
        <f t="shared" si="58"/>
        <v>DISCONTINUED - MR315, 17x8.5, 0mm Offset, 6x120, 67mm Centerbore, Machined - Clear Coat</v>
      </c>
      <c r="CA786" s="324" t="s">
        <v>3878</v>
      </c>
      <c r="CB786" s="324" t="s">
        <v>3879</v>
      </c>
      <c r="CC786" s="313" t="str">
        <f t="shared" si="59"/>
        <v>STREET (3XX)</v>
      </c>
    </row>
    <row r="787" spans="1:81" s="38" customFormat="1" ht="15.75" customHeight="1">
      <c r="A787" s="22">
        <f t="shared" si="60"/>
        <v>784</v>
      </c>
      <c r="B787" s="3" t="s">
        <v>84</v>
      </c>
      <c r="C787" s="99" t="s">
        <v>1094</v>
      </c>
      <c r="D787" s="81" t="s">
        <v>941</v>
      </c>
      <c r="E787" s="91" t="s">
        <v>6116</v>
      </c>
      <c r="F787" s="90" t="s">
        <v>2224</v>
      </c>
      <c r="G787" s="90"/>
      <c r="H787" s="11" t="s">
        <v>1007</v>
      </c>
      <c r="I787" s="318">
        <v>42736</v>
      </c>
      <c r="J787" s="318">
        <v>44755</v>
      </c>
      <c r="K787" s="293" t="s">
        <v>1274</v>
      </c>
      <c r="L787" s="342">
        <v>433.46</v>
      </c>
      <c r="M787" s="295"/>
      <c r="N787" s="295"/>
      <c r="O787" s="81">
        <v>20</v>
      </c>
      <c r="P787" s="83">
        <v>10</v>
      </c>
      <c r="Q787" s="99" t="s">
        <v>1123</v>
      </c>
      <c r="R787" s="81">
        <v>6</v>
      </c>
      <c r="S787" s="81">
        <v>5.5</v>
      </c>
      <c r="T787" s="81">
        <v>-24</v>
      </c>
      <c r="U787" s="84">
        <v>4.55</v>
      </c>
      <c r="V787" s="100" t="s">
        <v>85</v>
      </c>
      <c r="W787" s="84">
        <v>106.25</v>
      </c>
      <c r="X787" s="83">
        <v>50.07</v>
      </c>
      <c r="Y787" s="81">
        <v>2650</v>
      </c>
      <c r="Z787" s="78" t="s">
        <v>5463</v>
      </c>
      <c r="AA787" s="78" t="s">
        <v>2988</v>
      </c>
      <c r="AB787" s="51" t="s">
        <v>4743</v>
      </c>
      <c r="AC787" s="3" t="s">
        <v>1633</v>
      </c>
      <c r="AD787" s="298">
        <f>IFERROR(VLOOKUP(AC787,ACCESSORIES!F:J,5,FALSE),"N/A")</f>
        <v>33</v>
      </c>
      <c r="AE787" s="87" t="s">
        <v>1799</v>
      </c>
      <c r="AF787" s="3" t="s">
        <v>1888</v>
      </c>
      <c r="AG787" s="80" t="s">
        <v>85</v>
      </c>
      <c r="AH787" s="99" t="s">
        <v>1937</v>
      </c>
      <c r="AI787" s="299">
        <f>IFERROR(VLOOKUP(AH787,ACCESSORIES!F:J,5,FALSE),"N/A")</f>
        <v>1.1000000000000001</v>
      </c>
      <c r="AJ787" s="99" t="s">
        <v>265</v>
      </c>
      <c r="AK787" s="81" t="s">
        <v>1709</v>
      </c>
      <c r="AL787" s="40">
        <f>IFERROR(VLOOKUP(AK787,ACCESSORIES!F:J,5,FALSE),"N/A")</f>
        <v>2.75</v>
      </c>
      <c r="AM787" s="81">
        <v>78.099999999999994</v>
      </c>
      <c r="AN787" s="81">
        <v>15.8</v>
      </c>
      <c r="AO787" s="81">
        <v>170</v>
      </c>
      <c r="AP787" s="36">
        <v>4</v>
      </c>
      <c r="AQ787" s="36">
        <v>16</v>
      </c>
      <c r="AR787" s="36"/>
      <c r="AS787" s="36">
        <v>70</v>
      </c>
      <c r="AT787" s="36"/>
      <c r="AU787" s="99">
        <v>241</v>
      </c>
      <c r="AV787" s="100">
        <v>106.25</v>
      </c>
      <c r="AW787" s="54">
        <v>44</v>
      </c>
      <c r="AX787" s="54">
        <v>44</v>
      </c>
      <c r="AY787" s="54">
        <v>28</v>
      </c>
      <c r="AZ787" s="3" t="s">
        <v>85</v>
      </c>
      <c r="BA787" s="98" t="str">
        <f>IFERROR(VLOOKUP(AZ787,ACCESSORIES!F:J,5,FALSE),"N/A")</f>
        <v>N/A</v>
      </c>
      <c r="BB787" s="3" t="s">
        <v>85</v>
      </c>
      <c r="BC787" s="98" t="str">
        <f>IFERROR(VLOOKUP(BB787,ACCESSORIES!F:J,5,FALSE),"N/A")</f>
        <v>N/A</v>
      </c>
      <c r="BD787" s="77">
        <v>55.71</v>
      </c>
      <c r="BE787" s="56">
        <v>22.1</v>
      </c>
      <c r="BF787" s="56">
        <v>22.1</v>
      </c>
      <c r="BG787" s="56">
        <v>12.2</v>
      </c>
      <c r="BH787" s="379">
        <f t="shared" si="61"/>
        <v>9.7643992324528001E-2</v>
      </c>
      <c r="BI787" s="81">
        <v>20</v>
      </c>
      <c r="BJ787" s="114" t="s">
        <v>3532</v>
      </c>
      <c r="BK787" s="50" t="s">
        <v>4050</v>
      </c>
      <c r="BL787" s="81" t="s">
        <v>2875</v>
      </c>
      <c r="BM787" s="81" t="s">
        <v>2890</v>
      </c>
      <c r="BN787" s="81" t="s">
        <v>2819</v>
      </c>
      <c r="BO787" s="81" t="s">
        <v>2891</v>
      </c>
      <c r="BP787" s="81" t="s">
        <v>2889</v>
      </c>
      <c r="BQ787" s="81"/>
      <c r="BR787" s="81"/>
      <c r="BS787" s="81"/>
      <c r="BT787" s="81"/>
      <c r="BU787" s="81"/>
      <c r="BV787" s="313" t="s">
        <v>3829</v>
      </c>
      <c r="BW787" s="338" t="s">
        <v>3830</v>
      </c>
      <c r="BX787" s="313" t="s">
        <v>3831</v>
      </c>
      <c r="BY787" s="338" t="s">
        <v>3832</v>
      </c>
      <c r="BZ787" s="324" t="str">
        <f t="shared" si="58"/>
        <v>DISCONTINUED - MR610 Con 6, 20x10, -24mm Offset, 6x5.5, 106.25mm Centerbore, Method Bronze - Matte Black Lip</v>
      </c>
      <c r="CA787" s="324" t="s">
        <v>3878</v>
      </c>
      <c r="CB787" s="324" t="s">
        <v>3879</v>
      </c>
      <c r="CC787" s="313" t="str">
        <f t="shared" si="59"/>
        <v>DISCO (6XX)</v>
      </c>
    </row>
    <row r="788" spans="1:81" s="38" customFormat="1" ht="15.75" customHeight="1">
      <c r="A788" s="22">
        <f t="shared" si="60"/>
        <v>785</v>
      </c>
      <c r="B788" s="99" t="s">
        <v>84</v>
      </c>
      <c r="C788" s="99" t="s">
        <v>1072</v>
      </c>
      <c r="D788" s="99" t="s">
        <v>1114</v>
      </c>
      <c r="E788" s="91" t="s">
        <v>6122</v>
      </c>
      <c r="F788" s="90"/>
      <c r="G788" s="90"/>
      <c r="H788" s="79" t="s">
        <v>288</v>
      </c>
      <c r="I788" s="318">
        <v>40544</v>
      </c>
      <c r="J788" s="318">
        <v>44755</v>
      </c>
      <c r="K788" s="293" t="s">
        <v>1274</v>
      </c>
      <c r="L788" s="342">
        <v>254.74</v>
      </c>
      <c r="M788" s="295"/>
      <c r="N788" s="295"/>
      <c r="O788" s="99">
        <v>16</v>
      </c>
      <c r="P788" s="8">
        <v>8</v>
      </c>
      <c r="Q788" s="99" t="s">
        <v>1755</v>
      </c>
      <c r="R788" s="3">
        <v>5</v>
      </c>
      <c r="S788" s="25">
        <v>5</v>
      </c>
      <c r="T788" s="3">
        <v>0</v>
      </c>
      <c r="U788" s="16">
        <v>4.5</v>
      </c>
      <c r="V788" s="100" t="s">
        <v>85</v>
      </c>
      <c r="W788" s="16">
        <v>94</v>
      </c>
      <c r="X788" s="8">
        <v>26.05</v>
      </c>
      <c r="Y788" s="3">
        <v>2100</v>
      </c>
      <c r="Z788" s="79" t="s">
        <v>2294</v>
      </c>
      <c r="AA788" s="79" t="s">
        <v>2987</v>
      </c>
      <c r="AB788" s="51" t="s">
        <v>6123</v>
      </c>
      <c r="AC788" s="80" t="s">
        <v>1725</v>
      </c>
      <c r="AD788" s="298">
        <f>IFERROR(VLOOKUP(AC788,ACCESSORIES!F:J,5,FALSE),"N/A")</f>
        <v>33</v>
      </c>
      <c r="AE788" s="87" t="s">
        <v>85</v>
      </c>
      <c r="AF788" s="80" t="s">
        <v>85</v>
      </c>
      <c r="AG788" s="80" t="s">
        <v>3000</v>
      </c>
      <c r="AH788" s="99" t="s">
        <v>1937</v>
      </c>
      <c r="AI788" s="299">
        <f>IFERROR(VLOOKUP(AH788,ACCESSORIES!F:J,5,FALSE),"N/A")</f>
        <v>1.1000000000000001</v>
      </c>
      <c r="AJ788" s="99" t="s">
        <v>266</v>
      </c>
      <c r="AK788" s="99" t="s">
        <v>85</v>
      </c>
      <c r="AL788" s="40" t="str">
        <f>IFERROR(VLOOKUP(AK788,ACCESSORIES!F:J,5,FALSE),"N/A")</f>
        <v>N/A</v>
      </c>
      <c r="AM788" s="99" t="s">
        <v>85</v>
      </c>
      <c r="AN788" s="99">
        <v>16.2</v>
      </c>
      <c r="AO788" s="99">
        <v>160</v>
      </c>
      <c r="AP788" s="25" t="s">
        <v>1270</v>
      </c>
      <c r="AQ788" s="25" t="s">
        <v>1271</v>
      </c>
      <c r="AR788" s="25">
        <v>28</v>
      </c>
      <c r="AS788" s="25" t="s">
        <v>1272</v>
      </c>
      <c r="AT788" s="25">
        <v>193</v>
      </c>
      <c r="AU788" s="101">
        <v>189</v>
      </c>
      <c r="AV788" s="100">
        <v>90</v>
      </c>
      <c r="AW788" s="54">
        <v>79.8</v>
      </c>
      <c r="AX788" s="54">
        <v>79.8</v>
      </c>
      <c r="AY788" s="54">
        <v>64</v>
      </c>
      <c r="AZ788" s="99" t="s">
        <v>85</v>
      </c>
      <c r="BA788" s="98" t="str">
        <f>IFERROR(VLOOKUP(AZ788,ACCESSORIES!F:J,5,FALSE),"N/A")</f>
        <v>N/A</v>
      </c>
      <c r="BB788" s="99" t="s">
        <v>85</v>
      </c>
      <c r="BC788" s="98" t="str">
        <f>IFERROR(VLOOKUP(BB788,ACCESSORIES!F:J,5,FALSE),"N/A")</f>
        <v>N/A</v>
      </c>
      <c r="BD788" s="77">
        <v>30.4</v>
      </c>
      <c r="BE788" s="56">
        <v>18.7</v>
      </c>
      <c r="BF788" s="56">
        <v>18.7</v>
      </c>
      <c r="BG788" s="56">
        <v>10.6</v>
      </c>
      <c r="BH788" s="379">
        <f t="shared" si="61"/>
        <v>6.0742159547695983E-2</v>
      </c>
      <c r="BI788" s="80">
        <v>36</v>
      </c>
      <c r="BJ788" s="114" t="s">
        <v>3532</v>
      </c>
      <c r="BK788" s="50" t="s">
        <v>4050</v>
      </c>
      <c r="BL788" s="81" t="s">
        <v>4066</v>
      </c>
      <c r="BM788" s="81" t="s">
        <v>5502</v>
      </c>
      <c r="BN788" s="81" t="s">
        <v>5503</v>
      </c>
      <c r="BO788" s="81" t="s">
        <v>5477</v>
      </c>
      <c r="BP788" s="81" t="s">
        <v>5504</v>
      </c>
      <c r="BQ788" s="81" t="s">
        <v>5505</v>
      </c>
      <c r="BR788" s="81" t="s">
        <v>4068</v>
      </c>
      <c r="BS788" s="81"/>
      <c r="BT788" s="81"/>
      <c r="BU788" s="81"/>
      <c r="BV788" s="313" t="s">
        <v>3541</v>
      </c>
      <c r="BW788" s="325" t="s">
        <v>3542</v>
      </c>
      <c r="BX788" s="313" t="s">
        <v>3543</v>
      </c>
      <c r="BY788" s="325" t="s">
        <v>3544</v>
      </c>
      <c r="BZ788" s="324" t="str">
        <f t="shared" si="58"/>
        <v>DISCONTINUED - MR301 The Standard, 16x8, 0mm Offset, 5x5, 94mm Centerbore, Matte Black</v>
      </c>
      <c r="CA788" s="324" t="s">
        <v>3878</v>
      </c>
      <c r="CB788" s="324" t="s">
        <v>3879</v>
      </c>
      <c r="CC788" s="313" t="str">
        <f t="shared" si="59"/>
        <v>STREET (3XX)</v>
      </c>
    </row>
    <row r="789" spans="1:81" s="38" customFormat="1" ht="15.75" customHeight="1">
      <c r="A789" s="22">
        <f t="shared" si="60"/>
        <v>786</v>
      </c>
      <c r="B789" s="99" t="s">
        <v>84</v>
      </c>
      <c r="C789" s="99" t="s">
        <v>1072</v>
      </c>
      <c r="D789" s="99" t="s">
        <v>1114</v>
      </c>
      <c r="E789" s="91" t="s">
        <v>6124</v>
      </c>
      <c r="F789" s="90" t="s">
        <v>2224</v>
      </c>
      <c r="G789" s="90"/>
      <c r="H789" s="79" t="s">
        <v>4289</v>
      </c>
      <c r="I789" s="318">
        <v>43951</v>
      </c>
      <c r="J789" s="318">
        <v>44755</v>
      </c>
      <c r="K789" s="293" t="s">
        <v>1274</v>
      </c>
      <c r="L789" s="342">
        <v>383.78</v>
      </c>
      <c r="M789" s="295"/>
      <c r="N789" s="295"/>
      <c r="O789" s="5">
        <v>20</v>
      </c>
      <c r="P789" s="8">
        <v>10</v>
      </c>
      <c r="Q789" s="99" t="s">
        <v>1760</v>
      </c>
      <c r="R789" s="3">
        <v>6</v>
      </c>
      <c r="S789" s="3">
        <v>135</v>
      </c>
      <c r="T789" s="3">
        <v>-18</v>
      </c>
      <c r="U789" s="16">
        <v>4.76</v>
      </c>
      <c r="V789" s="100" t="s">
        <v>85</v>
      </c>
      <c r="W789" s="16">
        <v>94</v>
      </c>
      <c r="X789" s="8">
        <v>37.5</v>
      </c>
      <c r="Y789" s="3">
        <v>2650</v>
      </c>
      <c r="Z789" s="78" t="s">
        <v>2294</v>
      </c>
      <c r="AA789" s="79" t="s">
        <v>2987</v>
      </c>
      <c r="AB789" s="51" t="s">
        <v>6125</v>
      </c>
      <c r="AC789" s="80" t="s">
        <v>1725</v>
      </c>
      <c r="AD789" s="298">
        <f>IFERROR(VLOOKUP(AC789,ACCESSORIES!F:J,5,FALSE),"N/A")</f>
        <v>33</v>
      </c>
      <c r="AE789" s="87" t="s">
        <v>85</v>
      </c>
      <c r="AF789" s="80" t="s">
        <v>85</v>
      </c>
      <c r="AG789" s="80" t="s">
        <v>3000</v>
      </c>
      <c r="AH789" s="99" t="s">
        <v>1937</v>
      </c>
      <c r="AI789" s="299">
        <f>IFERROR(VLOOKUP(AH789,ACCESSORIES!F:J,5,FALSE),"N/A")</f>
        <v>1.1000000000000001</v>
      </c>
      <c r="AJ789" s="99" t="s">
        <v>266</v>
      </c>
      <c r="AK789" s="99" t="s">
        <v>85</v>
      </c>
      <c r="AL789" s="40" t="str">
        <f>IFERROR(VLOOKUP(AK789,ACCESSORIES!F:J,5,FALSE),"N/A")</f>
        <v>N/A</v>
      </c>
      <c r="AM789" s="99" t="s">
        <v>85</v>
      </c>
      <c r="AN789" s="99">
        <v>16.100000000000001</v>
      </c>
      <c r="AO789" s="99">
        <v>175</v>
      </c>
      <c r="AP789" s="99">
        <v>3</v>
      </c>
      <c r="AQ789" s="25">
        <v>17</v>
      </c>
      <c r="AR789" s="25">
        <v>38</v>
      </c>
      <c r="AS789" s="25">
        <v>47</v>
      </c>
      <c r="AT789" s="25">
        <v>245</v>
      </c>
      <c r="AU789" s="101">
        <v>241</v>
      </c>
      <c r="AV789" s="100">
        <v>90</v>
      </c>
      <c r="AW789" s="54">
        <v>79.8</v>
      </c>
      <c r="AX789" s="54">
        <v>79.8</v>
      </c>
      <c r="AY789" s="54">
        <v>94</v>
      </c>
      <c r="AZ789" s="99" t="s">
        <v>85</v>
      </c>
      <c r="BA789" s="98" t="str">
        <f>IFERROR(VLOOKUP(AZ789,ACCESSORIES!F:J,5,FALSE),"N/A")</f>
        <v>N/A</v>
      </c>
      <c r="BB789" s="99" t="s">
        <v>85</v>
      </c>
      <c r="BC789" s="98" t="str">
        <f>IFERROR(VLOOKUP(BB789,ACCESSORIES!F:J,5,FALSE),"N/A")</f>
        <v>N/A</v>
      </c>
      <c r="BD789" s="77">
        <v>41.5</v>
      </c>
      <c r="BE789" s="56">
        <v>22.6</v>
      </c>
      <c r="BF789" s="56">
        <v>22.6</v>
      </c>
      <c r="BG789" s="56">
        <v>12.6</v>
      </c>
      <c r="BH789" s="379">
        <f t="shared" si="61"/>
        <v>0.10546019578886397</v>
      </c>
      <c r="BI789" s="80">
        <v>20</v>
      </c>
      <c r="BJ789" s="114" t="s">
        <v>3532</v>
      </c>
      <c r="BK789" s="50" t="s">
        <v>4050</v>
      </c>
      <c r="BL789" s="81" t="s">
        <v>4066</v>
      </c>
      <c r="BM789" s="81" t="s">
        <v>5502</v>
      </c>
      <c r="BN789" s="81" t="s">
        <v>5503</v>
      </c>
      <c r="BO789" s="81" t="s">
        <v>5477</v>
      </c>
      <c r="BP789" s="81" t="s">
        <v>5504</v>
      </c>
      <c r="BQ789" s="81" t="s">
        <v>5505</v>
      </c>
      <c r="BR789" s="81" t="s">
        <v>4068</v>
      </c>
      <c r="BS789" s="81"/>
      <c r="BT789" s="81"/>
      <c r="BU789" s="81"/>
      <c r="BV789" s="313" t="s">
        <v>3545</v>
      </c>
      <c r="BW789" s="325" t="s">
        <v>3546</v>
      </c>
      <c r="BX789" s="313" t="s">
        <v>3547</v>
      </c>
      <c r="BY789" s="325" t="s">
        <v>3548</v>
      </c>
      <c r="BZ789" s="324" t="str">
        <f t="shared" si="58"/>
        <v>DISCONTINUED - MR301 The Standard, 20x10, -18mm Offset, 6x135, 94mm Centerbore, Matte Black</v>
      </c>
      <c r="CA789" s="324" t="s">
        <v>3878</v>
      </c>
      <c r="CB789" s="324" t="s">
        <v>3879</v>
      </c>
      <c r="CC789" s="313" t="str">
        <f t="shared" si="59"/>
        <v>STREET (3XX)</v>
      </c>
    </row>
    <row r="790" spans="1:81" s="38" customFormat="1" ht="15.75" customHeight="1">
      <c r="A790" s="22">
        <f t="shared" si="60"/>
        <v>787</v>
      </c>
      <c r="B790" s="99" t="s">
        <v>84</v>
      </c>
      <c r="C790" s="99" t="s">
        <v>1072</v>
      </c>
      <c r="D790" s="5" t="s">
        <v>1116</v>
      </c>
      <c r="E790" s="91" t="s">
        <v>6126</v>
      </c>
      <c r="F790" s="90"/>
      <c r="G790" s="90"/>
      <c r="H790" s="79" t="s">
        <v>389</v>
      </c>
      <c r="I790" s="318">
        <v>40909</v>
      </c>
      <c r="J790" s="318">
        <v>44755</v>
      </c>
      <c r="K790" s="293" t="s">
        <v>1274</v>
      </c>
      <c r="L790" s="342">
        <v>266.75</v>
      </c>
      <c r="M790" s="295"/>
      <c r="N790" s="295"/>
      <c r="O790" s="5">
        <v>16</v>
      </c>
      <c r="P790" s="8">
        <v>8</v>
      </c>
      <c r="Q790" s="99" t="s">
        <v>1123</v>
      </c>
      <c r="R790" s="3">
        <v>6</v>
      </c>
      <c r="S790" s="3">
        <v>5.5</v>
      </c>
      <c r="T790" s="3">
        <v>0</v>
      </c>
      <c r="U790" s="18">
        <v>4.5</v>
      </c>
      <c r="V790" s="100" t="s">
        <v>85</v>
      </c>
      <c r="W790" s="16">
        <v>108</v>
      </c>
      <c r="X790" s="8">
        <v>23.9</v>
      </c>
      <c r="Y790" s="3">
        <v>3200</v>
      </c>
      <c r="Z790" s="78" t="s">
        <v>5457</v>
      </c>
      <c r="AA790" s="79" t="s">
        <v>2987</v>
      </c>
      <c r="AB790" s="51" t="s">
        <v>6127</v>
      </c>
      <c r="AC790" s="80" t="s">
        <v>1597</v>
      </c>
      <c r="AD790" s="298">
        <f>IFERROR(VLOOKUP(AC790,ACCESSORIES!F:J,5,FALSE),"N/A")</f>
        <v>33</v>
      </c>
      <c r="AE790" s="87" t="s">
        <v>85</v>
      </c>
      <c r="AF790" s="80" t="s">
        <v>85</v>
      </c>
      <c r="AG790" s="99" t="s">
        <v>3001</v>
      </c>
      <c r="AH790" s="80" t="s">
        <v>1938</v>
      </c>
      <c r="AI790" s="299">
        <f>IFERROR(VLOOKUP(AH790,ACCESSORIES!F:J,5,FALSE),"N/A")</f>
        <v>1.1000000000000001</v>
      </c>
      <c r="AJ790" s="99" t="s">
        <v>266</v>
      </c>
      <c r="AK790" s="99" t="s">
        <v>85</v>
      </c>
      <c r="AL790" s="40" t="str">
        <f>IFERROR(VLOOKUP(AK790,ACCESSORIES!F:J,5,FALSE),"N/A")</f>
        <v>N/A</v>
      </c>
      <c r="AM790" s="99" t="s">
        <v>85</v>
      </c>
      <c r="AN790" s="99">
        <v>16.2</v>
      </c>
      <c r="AO790" s="99">
        <v>170</v>
      </c>
      <c r="AP790" s="25">
        <v>3</v>
      </c>
      <c r="AQ790" s="25">
        <v>18</v>
      </c>
      <c r="AR790" s="25">
        <v>27</v>
      </c>
      <c r="AS790" s="25">
        <v>26</v>
      </c>
      <c r="AT790" s="25">
        <v>193</v>
      </c>
      <c r="AU790" s="101">
        <v>191</v>
      </c>
      <c r="AV790" s="100">
        <v>107</v>
      </c>
      <c r="AW790" s="54">
        <v>41</v>
      </c>
      <c r="AX790" s="54">
        <v>74</v>
      </c>
      <c r="AY790" s="54">
        <v>70</v>
      </c>
      <c r="AZ790" s="99" t="s">
        <v>85</v>
      </c>
      <c r="BA790" s="98" t="str">
        <f>IFERROR(VLOOKUP(AZ790,ACCESSORIES!F:J,5,FALSE),"N/A")</f>
        <v>N/A</v>
      </c>
      <c r="BB790" s="99" t="s">
        <v>85</v>
      </c>
      <c r="BC790" s="98" t="str">
        <f>IFERROR(VLOOKUP(BB790,ACCESSORIES!F:J,5,FALSE),"N/A")</f>
        <v>N/A</v>
      </c>
      <c r="BD790" s="77">
        <v>27.6</v>
      </c>
      <c r="BE790" s="56">
        <v>18.7</v>
      </c>
      <c r="BF790" s="56">
        <v>18.7</v>
      </c>
      <c r="BG790" s="56">
        <v>10.6</v>
      </c>
      <c r="BH790" s="379">
        <f t="shared" si="61"/>
        <v>6.0742159547695983E-2</v>
      </c>
      <c r="BI790" s="80">
        <v>36</v>
      </c>
      <c r="BJ790" s="114" t="s">
        <v>3532</v>
      </c>
      <c r="BK790" s="50" t="s">
        <v>4050</v>
      </c>
      <c r="BL790" s="81" t="s">
        <v>4066</v>
      </c>
      <c r="BM790" s="29" t="s">
        <v>5448</v>
      </c>
      <c r="BN790" s="29" t="s">
        <v>5506</v>
      </c>
      <c r="BO790" s="81" t="s">
        <v>5507</v>
      </c>
      <c r="BP790" s="81" t="s">
        <v>5477</v>
      </c>
      <c r="BQ790" s="81" t="s">
        <v>5504</v>
      </c>
      <c r="BR790" s="81" t="s">
        <v>4068</v>
      </c>
      <c r="BS790" s="81"/>
      <c r="BT790" s="81"/>
      <c r="BU790" s="81"/>
      <c r="BV790" s="313" t="s">
        <v>3561</v>
      </c>
      <c r="BW790" s="325" t="s">
        <v>3562</v>
      </c>
      <c r="BX790" s="313" t="s">
        <v>3563</v>
      </c>
      <c r="BY790" s="325" t="s">
        <v>3564</v>
      </c>
      <c r="BZ790" s="324" t="str">
        <f t="shared" si="58"/>
        <v>DISCONTINUED - MR304 Double Standard, 16x8, 0mm Offset, 6x5.5, 108mm Centerbore, Matte Black - Machined Lip</v>
      </c>
      <c r="CA790" s="324" t="s">
        <v>3878</v>
      </c>
      <c r="CB790" s="324" t="s">
        <v>3879</v>
      </c>
      <c r="CC790" s="313" t="str">
        <f t="shared" si="59"/>
        <v>STREET (3XX)</v>
      </c>
    </row>
    <row r="791" spans="1:81" s="38" customFormat="1" ht="15.75" customHeight="1">
      <c r="A791" s="22">
        <f t="shared" si="60"/>
        <v>788</v>
      </c>
      <c r="B791" s="99" t="s">
        <v>84</v>
      </c>
      <c r="C791" s="99" t="s">
        <v>1072</v>
      </c>
      <c r="D791" s="99" t="s">
        <v>1120</v>
      </c>
      <c r="E791" s="91" t="s">
        <v>6128</v>
      </c>
      <c r="F791" s="90"/>
      <c r="G791" s="90"/>
      <c r="H791" s="79" t="s">
        <v>589</v>
      </c>
      <c r="I791" s="318">
        <v>42005</v>
      </c>
      <c r="J791" s="318">
        <v>44755</v>
      </c>
      <c r="K791" s="293" t="s">
        <v>1274</v>
      </c>
      <c r="L791" s="342">
        <v>345</v>
      </c>
      <c r="M791" s="295"/>
      <c r="N791" s="295"/>
      <c r="O791" s="99">
        <v>17</v>
      </c>
      <c r="P791" s="8">
        <v>8.5</v>
      </c>
      <c r="Q791" s="99" t="s">
        <v>1756</v>
      </c>
      <c r="R791" s="3">
        <v>5</v>
      </c>
      <c r="S791" s="3">
        <v>5.5</v>
      </c>
      <c r="T791" s="3">
        <v>0</v>
      </c>
      <c r="U791" s="16">
        <v>4.75</v>
      </c>
      <c r="V791" s="100" t="s">
        <v>85</v>
      </c>
      <c r="W791" s="16">
        <v>108</v>
      </c>
      <c r="X791" s="8">
        <v>28.1</v>
      </c>
      <c r="Y791" s="3">
        <v>2650</v>
      </c>
      <c r="Z791" s="78" t="s">
        <v>2294</v>
      </c>
      <c r="AA791" s="79" t="s">
        <v>2987</v>
      </c>
      <c r="AB791" s="51" t="s">
        <v>6129</v>
      </c>
      <c r="AC791" s="80" t="s">
        <v>1597</v>
      </c>
      <c r="AD791" s="298">
        <f>IFERROR(VLOOKUP(AC791,ACCESSORIES!F:J,5,FALSE),"N/A")</f>
        <v>33</v>
      </c>
      <c r="AE791" s="80" t="s">
        <v>85</v>
      </c>
      <c r="AF791" s="80" t="s">
        <v>85</v>
      </c>
      <c r="AG791" s="99" t="s">
        <v>3001</v>
      </c>
      <c r="AH791" s="80" t="s">
        <v>1938</v>
      </c>
      <c r="AI791" s="299">
        <f>IFERROR(VLOOKUP(AH791,ACCESSORIES!F:J,5,FALSE),"N/A")</f>
        <v>1.1000000000000001</v>
      </c>
      <c r="AJ791" s="3" t="s">
        <v>266</v>
      </c>
      <c r="AK791" s="3" t="s">
        <v>85</v>
      </c>
      <c r="AL791" s="40" t="str">
        <f>IFERROR(VLOOKUP(AK791,ACCESSORIES!F:J,5,FALSE),"N/A")</f>
        <v>N/A</v>
      </c>
      <c r="AM791" s="99" t="s">
        <v>85</v>
      </c>
      <c r="AN791" s="99">
        <v>16.100000000000001</v>
      </c>
      <c r="AO791" s="99">
        <v>170</v>
      </c>
      <c r="AP791" s="25">
        <v>6</v>
      </c>
      <c r="AQ791" s="25">
        <v>15</v>
      </c>
      <c r="AR791" s="25">
        <v>27</v>
      </c>
      <c r="AS791" s="25">
        <v>43</v>
      </c>
      <c r="AT791" s="25">
        <v>208</v>
      </c>
      <c r="AU791" s="25">
        <v>202</v>
      </c>
      <c r="AV791" s="100">
        <v>107</v>
      </c>
      <c r="AW791" s="54">
        <v>41</v>
      </c>
      <c r="AX791" s="54">
        <v>74</v>
      </c>
      <c r="AY791" s="54">
        <v>46</v>
      </c>
      <c r="AZ791" s="99" t="s">
        <v>85</v>
      </c>
      <c r="BA791" s="98" t="str">
        <f>IFERROR(VLOOKUP(AZ791,ACCESSORIES!F:J,5,FALSE),"N/A")</f>
        <v>N/A</v>
      </c>
      <c r="BB791" s="99" t="s">
        <v>85</v>
      </c>
      <c r="BC791" s="98" t="str">
        <f>IFERROR(VLOOKUP(BB791,ACCESSORIES!F:J,5,FALSE),"N/A")</f>
        <v>N/A</v>
      </c>
      <c r="BD791" s="77">
        <v>31.6</v>
      </c>
      <c r="BE791" s="56">
        <v>19.7</v>
      </c>
      <c r="BF791" s="56">
        <v>19.7</v>
      </c>
      <c r="BG791" s="56">
        <v>11</v>
      </c>
      <c r="BH791" s="379">
        <f t="shared" si="61"/>
        <v>6.995621234535998E-2</v>
      </c>
      <c r="BI791" s="80">
        <v>36</v>
      </c>
      <c r="BJ791" s="114" t="s">
        <v>3532</v>
      </c>
      <c r="BK791" s="50" t="s">
        <v>4050</v>
      </c>
      <c r="BL791" s="81" t="s">
        <v>4066</v>
      </c>
      <c r="BM791" s="81" t="s">
        <v>5512</v>
      </c>
      <c r="BN791" s="81" t="s">
        <v>5506</v>
      </c>
      <c r="BO791" s="81" t="s">
        <v>5507</v>
      </c>
      <c r="BP791" s="81" t="s">
        <v>5477</v>
      </c>
      <c r="BQ791" s="81" t="s">
        <v>5504</v>
      </c>
      <c r="BR791" s="81" t="s">
        <v>4068</v>
      </c>
      <c r="BS791" s="81"/>
      <c r="BT791" s="81"/>
      <c r="BU791" s="81"/>
      <c r="BV791" s="313" t="s">
        <v>3601</v>
      </c>
      <c r="BW791" s="325" t="s">
        <v>3602</v>
      </c>
      <c r="BX791" s="313" t="s">
        <v>3603</v>
      </c>
      <c r="BY791" s="325" t="s">
        <v>3604</v>
      </c>
      <c r="BZ791" s="324" t="str">
        <f t="shared" si="58"/>
        <v>DISCONTINUED - MR309 Grid, 17x8.5, 0mm Offset, 5x5.5, 108mm Centerbore, Matte Black</v>
      </c>
      <c r="CA791" s="324" t="s">
        <v>3878</v>
      </c>
      <c r="CB791" s="324" t="s">
        <v>3879</v>
      </c>
      <c r="CC791" s="313" t="str">
        <f t="shared" si="59"/>
        <v>STREET (3XX)</v>
      </c>
    </row>
    <row r="792" spans="1:81" s="38" customFormat="1" ht="15.75" customHeight="1">
      <c r="A792" s="22">
        <f t="shared" si="60"/>
        <v>789</v>
      </c>
      <c r="B792" s="99" t="s">
        <v>84</v>
      </c>
      <c r="C792" s="99" t="s">
        <v>1072</v>
      </c>
      <c r="D792" s="99" t="s">
        <v>1120</v>
      </c>
      <c r="E792" s="91" t="s">
        <v>6130</v>
      </c>
      <c r="F792" s="90"/>
      <c r="G792" s="90"/>
      <c r="H792" s="79" t="s">
        <v>616</v>
      </c>
      <c r="I792" s="318">
        <v>42005</v>
      </c>
      <c r="J792" s="318">
        <v>44755</v>
      </c>
      <c r="K792" s="293" t="s">
        <v>1274</v>
      </c>
      <c r="L792" s="342">
        <v>410</v>
      </c>
      <c r="M792" s="295"/>
      <c r="N792" s="295"/>
      <c r="O792" s="99">
        <v>18</v>
      </c>
      <c r="P792" s="8">
        <v>9</v>
      </c>
      <c r="Q792" s="99" t="s">
        <v>1764</v>
      </c>
      <c r="R792" s="3">
        <v>8</v>
      </c>
      <c r="S792" s="3">
        <v>180</v>
      </c>
      <c r="T792" s="3">
        <v>0</v>
      </c>
      <c r="U792" s="16">
        <v>5</v>
      </c>
      <c r="V792" s="100" t="s">
        <v>85</v>
      </c>
      <c r="W792" s="16">
        <v>130.81</v>
      </c>
      <c r="X792" s="8">
        <v>33.82</v>
      </c>
      <c r="Y792" s="3">
        <v>3640</v>
      </c>
      <c r="Z792" s="78" t="s">
        <v>5693</v>
      </c>
      <c r="AA792" s="78" t="s">
        <v>2992</v>
      </c>
      <c r="AB792" s="51" t="s">
        <v>6131</v>
      </c>
      <c r="AC792" s="80" t="s">
        <v>1603</v>
      </c>
      <c r="AD792" s="298">
        <f>IFERROR(VLOOKUP(AC792,ACCESSORIES!F:J,5,FALSE),"N/A")</f>
        <v>33</v>
      </c>
      <c r="AE792" s="80" t="s">
        <v>85</v>
      </c>
      <c r="AF792" s="80" t="s">
        <v>85</v>
      </c>
      <c r="AG792" s="3" t="s">
        <v>3005</v>
      </c>
      <c r="AH792" s="80" t="s">
        <v>1938</v>
      </c>
      <c r="AI792" s="299">
        <f>IFERROR(VLOOKUP(AH792,ACCESSORIES!F:J,5,FALSE),"N/A")</f>
        <v>1.1000000000000001</v>
      </c>
      <c r="AJ792" s="3" t="s">
        <v>266</v>
      </c>
      <c r="AK792" s="3" t="s">
        <v>85</v>
      </c>
      <c r="AL792" s="40" t="str">
        <f>IFERROR(VLOOKUP(AK792,ACCESSORIES!F:J,5,FALSE),"N/A")</f>
        <v>N/A</v>
      </c>
      <c r="AM792" s="99" t="s">
        <v>85</v>
      </c>
      <c r="AN792" s="99">
        <v>16.100000000000001</v>
      </c>
      <c r="AO792" s="99">
        <v>205</v>
      </c>
      <c r="AP792" s="99">
        <v>0</v>
      </c>
      <c r="AQ792" s="99">
        <v>0</v>
      </c>
      <c r="AR792" s="25"/>
      <c r="AS792" s="99">
        <v>66</v>
      </c>
      <c r="AT792" s="99"/>
      <c r="AU792" s="99">
        <v>215.8</v>
      </c>
      <c r="AV792" s="100">
        <v>126</v>
      </c>
      <c r="AW792" s="54">
        <v>89</v>
      </c>
      <c r="AX792" s="54">
        <v>89</v>
      </c>
      <c r="AY792" s="54">
        <v>43</v>
      </c>
      <c r="AZ792" s="99" t="s">
        <v>85</v>
      </c>
      <c r="BA792" s="98" t="str">
        <f>IFERROR(VLOOKUP(AZ792,ACCESSORIES!F:J,5,FALSE),"N/A")</f>
        <v>N/A</v>
      </c>
      <c r="BB792" s="99" t="s">
        <v>85</v>
      </c>
      <c r="BC792" s="98" t="str">
        <f>IFERROR(VLOOKUP(BB792,ACCESSORIES!F:J,5,FALSE),"N/A")</f>
        <v>N/A</v>
      </c>
      <c r="BD792" s="77">
        <v>38.4</v>
      </c>
      <c r="BE792" s="56">
        <v>20.6</v>
      </c>
      <c r="BF792" s="56">
        <v>20.6</v>
      </c>
      <c r="BG792" s="56">
        <v>11.4</v>
      </c>
      <c r="BH792" s="379">
        <f t="shared" si="61"/>
        <v>7.9275765061056019E-2</v>
      </c>
      <c r="BI792" s="80">
        <v>36</v>
      </c>
      <c r="BJ792" s="114" t="s">
        <v>3532</v>
      </c>
      <c r="BK792" s="50" t="s">
        <v>4050</v>
      </c>
      <c r="BL792" s="81" t="s">
        <v>4066</v>
      </c>
      <c r="BM792" s="81" t="s">
        <v>5512</v>
      </c>
      <c r="BN792" s="81" t="s">
        <v>5506</v>
      </c>
      <c r="BO792" s="81" t="s">
        <v>5507</v>
      </c>
      <c r="BP792" s="81" t="s">
        <v>5477</v>
      </c>
      <c r="BQ792" s="81" t="s">
        <v>5504</v>
      </c>
      <c r="BR792" s="81" t="s">
        <v>4068</v>
      </c>
      <c r="BS792" s="81"/>
      <c r="BT792" s="81"/>
      <c r="BU792" s="81"/>
      <c r="BV792" s="313" t="s">
        <v>3617</v>
      </c>
      <c r="BW792" s="325" t="s">
        <v>3618</v>
      </c>
      <c r="BX792" s="313" t="s">
        <v>3619</v>
      </c>
      <c r="BY792" s="325" t="s">
        <v>3620</v>
      </c>
      <c r="BZ792" s="324" t="str">
        <f t="shared" si="58"/>
        <v>DISCONTINUED - MR309 Grid, 18x9, 0mm Offset, 8x180, 130.81mm Centerbore, Titanium - Matte Black Lip</v>
      </c>
      <c r="CA792" s="324" t="s">
        <v>3878</v>
      </c>
      <c r="CB792" s="324" t="s">
        <v>3879</v>
      </c>
      <c r="CC792" s="313" t="str">
        <f t="shared" si="59"/>
        <v>STREET (3XX)</v>
      </c>
    </row>
    <row r="793" spans="1:81" s="38" customFormat="1" ht="15.75" customHeight="1">
      <c r="A793" s="22">
        <f t="shared" si="60"/>
        <v>790</v>
      </c>
      <c r="B793" s="99" t="s">
        <v>84</v>
      </c>
      <c r="C793" s="99" t="s">
        <v>1072</v>
      </c>
      <c r="D793" s="99" t="s">
        <v>1121</v>
      </c>
      <c r="E793" s="91" t="s">
        <v>6132</v>
      </c>
      <c r="F793" s="90"/>
      <c r="G793" s="90"/>
      <c r="H793" s="79" t="s">
        <v>661</v>
      </c>
      <c r="I793" s="318">
        <v>42370</v>
      </c>
      <c r="J793" s="318">
        <v>44755</v>
      </c>
      <c r="K793" s="293" t="s">
        <v>1274</v>
      </c>
      <c r="L793" s="342">
        <v>329.88</v>
      </c>
      <c r="M793" s="295"/>
      <c r="N793" s="295"/>
      <c r="O793" s="99">
        <v>17</v>
      </c>
      <c r="P793" s="8">
        <v>8.5</v>
      </c>
      <c r="Q793" s="99" t="s">
        <v>1756</v>
      </c>
      <c r="R793" s="3">
        <v>5</v>
      </c>
      <c r="S793" s="3">
        <v>5.5</v>
      </c>
      <c r="T793" s="3">
        <v>0</v>
      </c>
      <c r="U793" s="16">
        <v>4.75</v>
      </c>
      <c r="V793" s="100" t="s">
        <v>85</v>
      </c>
      <c r="W793" s="16">
        <v>108</v>
      </c>
      <c r="X793" s="8">
        <v>32.92</v>
      </c>
      <c r="Y793" s="3">
        <v>2650</v>
      </c>
      <c r="Z793" s="78" t="s">
        <v>2294</v>
      </c>
      <c r="AA793" s="79" t="s">
        <v>2987</v>
      </c>
      <c r="AB793" s="51" t="s">
        <v>6129</v>
      </c>
      <c r="AC793" s="80" t="s">
        <v>1635</v>
      </c>
      <c r="AD793" s="298">
        <f>IFERROR(VLOOKUP(AC793,ACCESSORIES!F:J,5,FALSE),"N/A")</f>
        <v>38.5</v>
      </c>
      <c r="AE793" s="80" t="s">
        <v>1799</v>
      </c>
      <c r="AF793" s="80" t="s">
        <v>1886</v>
      </c>
      <c r="AG793" s="80" t="s">
        <v>85</v>
      </c>
      <c r="AH793" s="80" t="s">
        <v>1938</v>
      </c>
      <c r="AI793" s="299">
        <f>IFERROR(VLOOKUP(AH793,ACCESSORIES!F:J,5,FALSE),"N/A")</f>
        <v>1.1000000000000001</v>
      </c>
      <c r="AJ793" s="3" t="s">
        <v>265</v>
      </c>
      <c r="AK793" s="3" t="s">
        <v>85</v>
      </c>
      <c r="AL793" s="40" t="str">
        <f>IFERROR(VLOOKUP(AK793,ACCESSORIES!F:J,5,FALSE),"N/A")</f>
        <v>N/A</v>
      </c>
      <c r="AM793" s="99" t="s">
        <v>85</v>
      </c>
      <c r="AN793" s="99">
        <v>16.100000000000001</v>
      </c>
      <c r="AO793" s="99">
        <v>175</v>
      </c>
      <c r="AP793" s="25">
        <v>6</v>
      </c>
      <c r="AQ793" s="25">
        <v>25</v>
      </c>
      <c r="AR793" s="25">
        <v>41</v>
      </c>
      <c r="AS793" s="25">
        <v>66</v>
      </c>
      <c r="AT793" s="25">
        <v>207</v>
      </c>
      <c r="AU793" s="101">
        <v>200</v>
      </c>
      <c r="AV793" s="100">
        <v>108</v>
      </c>
      <c r="AW793" s="54">
        <v>34</v>
      </c>
      <c r="AX793" s="54">
        <v>34</v>
      </c>
      <c r="AY793" s="54">
        <v>0</v>
      </c>
      <c r="AZ793" s="99" t="s">
        <v>85</v>
      </c>
      <c r="BA793" s="98" t="str">
        <f>IFERROR(VLOOKUP(AZ793,ACCESSORIES!F:J,5,FALSE),"N/A")</f>
        <v>N/A</v>
      </c>
      <c r="BB793" s="99" t="s">
        <v>85</v>
      </c>
      <c r="BC793" s="98" t="str">
        <f>IFERROR(VLOOKUP(BB793,ACCESSORIES!F:J,5,FALSE),"N/A")</f>
        <v>N/A</v>
      </c>
      <c r="BD793" s="77">
        <v>37.33</v>
      </c>
      <c r="BE793" s="56">
        <v>19.7</v>
      </c>
      <c r="BF793" s="56">
        <v>19.7</v>
      </c>
      <c r="BG793" s="56">
        <v>11</v>
      </c>
      <c r="BH793" s="379">
        <f t="shared" si="61"/>
        <v>6.995621234535998E-2</v>
      </c>
      <c r="BI793" s="80">
        <v>36</v>
      </c>
      <c r="BJ793" s="114" t="s">
        <v>3532</v>
      </c>
      <c r="BK793" s="50" t="s">
        <v>4050</v>
      </c>
      <c r="BL793" s="81" t="s">
        <v>4066</v>
      </c>
      <c r="BM793" s="81" t="s">
        <v>5516</v>
      </c>
      <c r="BN793" s="81" t="s">
        <v>5517</v>
      </c>
      <c r="BO793" s="81" t="s">
        <v>5507</v>
      </c>
      <c r="BP793" s="81" t="s">
        <v>5518</v>
      </c>
      <c r="BQ793" s="81" t="s">
        <v>5497</v>
      </c>
      <c r="BR793" s="81" t="s">
        <v>4275</v>
      </c>
      <c r="BS793" s="81" t="s">
        <v>4068</v>
      </c>
      <c r="BT793" s="81"/>
      <c r="BU793" s="81"/>
      <c r="BV793" s="313" t="s">
        <v>3621</v>
      </c>
      <c r="BW793" s="325" t="s">
        <v>3622</v>
      </c>
      <c r="BX793" s="313" t="s">
        <v>3623</v>
      </c>
      <c r="BY793" s="325" t="s">
        <v>3624</v>
      </c>
      <c r="BZ793" s="324" t="str">
        <f t="shared" si="58"/>
        <v>DISCONTINUED - MR310 Con6, 17x8.5, 0mm Offset, 5x5.5, 108mm Centerbore, Matte Black</v>
      </c>
      <c r="CA793" s="324" t="s">
        <v>3878</v>
      </c>
      <c r="CB793" s="324" t="s">
        <v>3879</v>
      </c>
      <c r="CC793" s="313" t="str">
        <f t="shared" si="59"/>
        <v>STREET (3XX)</v>
      </c>
    </row>
    <row r="794" spans="1:81" s="38" customFormat="1" ht="15.75" customHeight="1">
      <c r="A794" s="22">
        <f t="shared" si="60"/>
        <v>791</v>
      </c>
      <c r="B794" s="99" t="s">
        <v>84</v>
      </c>
      <c r="C794" s="99" t="s">
        <v>1072</v>
      </c>
      <c r="D794" s="99" t="s">
        <v>1121</v>
      </c>
      <c r="E794" s="91" t="s">
        <v>6133</v>
      </c>
      <c r="F794" s="90"/>
      <c r="G794" s="90"/>
      <c r="H794" s="79" t="s">
        <v>670</v>
      </c>
      <c r="I794" s="318">
        <v>42370</v>
      </c>
      <c r="J794" s="318">
        <v>44755</v>
      </c>
      <c r="K794" s="293" t="s">
        <v>1274</v>
      </c>
      <c r="L794" s="342">
        <v>349.42</v>
      </c>
      <c r="M794" s="295"/>
      <c r="N794" s="295"/>
      <c r="O794" s="99">
        <v>17</v>
      </c>
      <c r="P794" s="8">
        <v>8.5</v>
      </c>
      <c r="Q794" s="99" t="s">
        <v>1762</v>
      </c>
      <c r="R794" s="3">
        <v>8</v>
      </c>
      <c r="S794" s="3">
        <v>6.5</v>
      </c>
      <c r="T794" s="3">
        <v>0</v>
      </c>
      <c r="U794" s="16">
        <v>4.75</v>
      </c>
      <c r="V794" s="100" t="s">
        <v>85</v>
      </c>
      <c r="W794" s="16">
        <v>130.81</v>
      </c>
      <c r="X794" s="8">
        <v>33.22</v>
      </c>
      <c r="Y794" s="3">
        <v>3640</v>
      </c>
      <c r="Z794" s="78" t="s">
        <v>5463</v>
      </c>
      <c r="AA794" s="78" t="s">
        <v>2988</v>
      </c>
      <c r="AB794" s="51" t="s">
        <v>5556</v>
      </c>
      <c r="AC794" s="80" t="s">
        <v>1603</v>
      </c>
      <c r="AD794" s="298">
        <f>IFERROR(VLOOKUP(AC794,ACCESSORIES!F:J,5,FALSE),"N/A")</f>
        <v>33</v>
      </c>
      <c r="AE794" s="80" t="s">
        <v>85</v>
      </c>
      <c r="AF794" s="3" t="s">
        <v>85</v>
      </c>
      <c r="AG794" s="3" t="s">
        <v>3005</v>
      </c>
      <c r="AH794" s="80" t="s">
        <v>1938</v>
      </c>
      <c r="AI794" s="299">
        <f>IFERROR(VLOOKUP(AH794,ACCESSORIES!F:J,5,FALSE),"N/A")</f>
        <v>1.1000000000000001</v>
      </c>
      <c r="AJ794" s="3" t="s">
        <v>266</v>
      </c>
      <c r="AK794" s="3" t="s">
        <v>85</v>
      </c>
      <c r="AL794" s="40" t="str">
        <f>IFERROR(VLOOKUP(AK794,ACCESSORIES!F:J,5,FALSE),"N/A")</f>
        <v>N/A</v>
      </c>
      <c r="AM794" s="99" t="s">
        <v>85</v>
      </c>
      <c r="AN794" s="99">
        <v>16.100000000000001</v>
      </c>
      <c r="AO794" s="99">
        <v>200</v>
      </c>
      <c r="AP794" s="25">
        <v>3</v>
      </c>
      <c r="AQ794" s="25">
        <v>3</v>
      </c>
      <c r="AR794" s="25">
        <v>35</v>
      </c>
      <c r="AS794" s="25">
        <v>63</v>
      </c>
      <c r="AT794" s="25">
        <v>207</v>
      </c>
      <c r="AU794" s="101">
        <v>200</v>
      </c>
      <c r="AV794" s="100">
        <v>126</v>
      </c>
      <c r="AW794" s="54">
        <v>89</v>
      </c>
      <c r="AX794" s="54">
        <v>89</v>
      </c>
      <c r="AY794" s="54">
        <v>14</v>
      </c>
      <c r="AZ794" s="99" t="s">
        <v>85</v>
      </c>
      <c r="BA794" s="98" t="str">
        <f>IFERROR(VLOOKUP(AZ794,ACCESSORIES!F:J,5,FALSE),"N/A")</f>
        <v>N/A</v>
      </c>
      <c r="BB794" s="99" t="s">
        <v>85</v>
      </c>
      <c r="BC794" s="98" t="str">
        <f>IFERROR(VLOOKUP(BB794,ACCESSORIES!F:J,5,FALSE),"N/A")</f>
        <v>N/A</v>
      </c>
      <c r="BD794" s="77">
        <v>38.29</v>
      </c>
      <c r="BE794" s="56">
        <v>19.7</v>
      </c>
      <c r="BF794" s="56">
        <v>19.7</v>
      </c>
      <c r="BG794" s="56">
        <v>11</v>
      </c>
      <c r="BH794" s="379">
        <f t="shared" si="61"/>
        <v>6.995621234535998E-2</v>
      </c>
      <c r="BI794" s="80">
        <v>36</v>
      </c>
      <c r="BJ794" s="114" t="s">
        <v>3532</v>
      </c>
      <c r="BK794" s="50" t="s">
        <v>4050</v>
      </c>
      <c r="BL794" s="81" t="s">
        <v>4066</v>
      </c>
      <c r="BM794" s="81" t="s">
        <v>5516</v>
      </c>
      <c r="BN794" s="81" t="s">
        <v>5517</v>
      </c>
      <c r="BO794" s="81" t="s">
        <v>5507</v>
      </c>
      <c r="BP794" s="81" t="s">
        <v>5518</v>
      </c>
      <c r="BQ794" s="81" t="s">
        <v>5497</v>
      </c>
      <c r="BR794" s="81" t="s">
        <v>4275</v>
      </c>
      <c r="BS794" s="81" t="s">
        <v>4068</v>
      </c>
      <c r="BT794" s="81"/>
      <c r="BU794" s="81"/>
      <c r="BV794" s="313" t="s">
        <v>3641</v>
      </c>
      <c r="BW794" s="325" t="s">
        <v>3642</v>
      </c>
      <c r="BX794" s="313" t="s">
        <v>3643</v>
      </c>
      <c r="BY794" s="325" t="s">
        <v>3644</v>
      </c>
      <c r="BZ794" s="324" t="str">
        <f t="shared" si="58"/>
        <v>DISCONTINUED - MR310 Con6, 17x8.5, 0mm Offset, 8x6.5, 130.81mm Centerbore, Method Bronze - Matte Black Lip</v>
      </c>
      <c r="CA794" s="324" t="s">
        <v>3878</v>
      </c>
      <c r="CB794" s="324" t="s">
        <v>3879</v>
      </c>
      <c r="CC794" s="313" t="str">
        <f t="shared" si="59"/>
        <v>STREET (3XX)</v>
      </c>
    </row>
    <row r="795" spans="1:81" s="38" customFormat="1" ht="15.75" customHeight="1">
      <c r="A795" s="22">
        <f t="shared" si="60"/>
        <v>792</v>
      </c>
      <c r="B795" s="99" t="s">
        <v>84</v>
      </c>
      <c r="C795" s="99" t="s">
        <v>1072</v>
      </c>
      <c r="D795" s="99" t="s">
        <v>1122</v>
      </c>
      <c r="E795" s="91" t="s">
        <v>6134</v>
      </c>
      <c r="F795" s="90"/>
      <c r="G795" s="90"/>
      <c r="H795" s="79" t="s">
        <v>709</v>
      </c>
      <c r="I795" s="318">
        <v>42370</v>
      </c>
      <c r="J795" s="318">
        <v>44755</v>
      </c>
      <c r="K795" s="293" t="s">
        <v>1274</v>
      </c>
      <c r="L795" s="342">
        <v>323.86</v>
      </c>
      <c r="M795" s="295"/>
      <c r="N795" s="295"/>
      <c r="O795" s="99">
        <v>17</v>
      </c>
      <c r="P795" s="8">
        <v>8.5</v>
      </c>
      <c r="Q795" s="99" t="s">
        <v>1755</v>
      </c>
      <c r="R795" s="3">
        <v>5</v>
      </c>
      <c r="S795" s="3">
        <v>5</v>
      </c>
      <c r="T795" s="3">
        <v>0</v>
      </c>
      <c r="U795" s="16">
        <v>4.75</v>
      </c>
      <c r="V795" s="100" t="s">
        <v>85</v>
      </c>
      <c r="W795" s="16">
        <v>71.5</v>
      </c>
      <c r="X795" s="8">
        <v>30.06</v>
      </c>
      <c r="Y795" s="3">
        <v>2650</v>
      </c>
      <c r="Z795" s="78" t="s">
        <v>2294</v>
      </c>
      <c r="AA795" s="79" t="s">
        <v>2987</v>
      </c>
      <c r="AB795" s="51" t="s">
        <v>5188</v>
      </c>
      <c r="AC795" s="80" t="s">
        <v>1634</v>
      </c>
      <c r="AD795" s="298">
        <f>IFERROR(VLOOKUP(AC795,ACCESSORIES!F:J,5,FALSE),"N/A")</f>
        <v>38.5</v>
      </c>
      <c r="AE795" s="87" t="s">
        <v>1799</v>
      </c>
      <c r="AF795" s="80" t="s">
        <v>1886</v>
      </c>
      <c r="AG795" s="80" t="s">
        <v>85</v>
      </c>
      <c r="AH795" s="80" t="s">
        <v>1938</v>
      </c>
      <c r="AI795" s="299">
        <f>IFERROR(VLOOKUP(AH795,ACCESSORIES!F:J,5,FALSE),"N/A")</f>
        <v>1.1000000000000001</v>
      </c>
      <c r="AJ795" s="3" t="s">
        <v>265</v>
      </c>
      <c r="AK795" s="3" t="s">
        <v>85</v>
      </c>
      <c r="AL795" s="40" t="str">
        <f>IFERROR(VLOOKUP(AK795,ACCESSORIES!F:J,5,FALSE),"N/A")</f>
        <v>N/A</v>
      </c>
      <c r="AM795" s="99" t="s">
        <v>85</v>
      </c>
      <c r="AN795" s="99">
        <v>16.100000000000001</v>
      </c>
      <c r="AO795" s="99">
        <v>165</v>
      </c>
      <c r="AP795" s="25">
        <v>3</v>
      </c>
      <c r="AQ795" s="25">
        <v>12</v>
      </c>
      <c r="AR795" s="25">
        <v>36</v>
      </c>
      <c r="AS795" s="25">
        <v>38</v>
      </c>
      <c r="AT795" s="25">
        <v>208</v>
      </c>
      <c r="AU795" s="101">
        <v>200</v>
      </c>
      <c r="AV795" s="100">
        <v>71.5</v>
      </c>
      <c r="AW795" s="54">
        <v>35</v>
      </c>
      <c r="AX795" s="54">
        <v>35</v>
      </c>
      <c r="AY795" s="54">
        <v>50</v>
      </c>
      <c r="AZ795" s="99" t="s">
        <v>85</v>
      </c>
      <c r="BA795" s="98" t="str">
        <f>IFERROR(VLOOKUP(AZ795,ACCESSORIES!F:J,5,FALSE),"N/A")</f>
        <v>N/A</v>
      </c>
      <c r="BB795" s="99" t="s">
        <v>85</v>
      </c>
      <c r="BC795" s="98" t="str">
        <f>IFERROR(VLOOKUP(BB795,ACCESSORIES!F:J,5,FALSE),"N/A")</f>
        <v>N/A</v>
      </c>
      <c r="BD795" s="77">
        <v>35.57</v>
      </c>
      <c r="BE795" s="56">
        <v>19.7</v>
      </c>
      <c r="BF795" s="56">
        <v>19.7</v>
      </c>
      <c r="BG795" s="56">
        <v>11</v>
      </c>
      <c r="BH795" s="379">
        <f t="shared" si="61"/>
        <v>6.995621234535998E-2</v>
      </c>
      <c r="BI795" s="80">
        <v>36</v>
      </c>
      <c r="BJ795" s="114" t="s">
        <v>3532</v>
      </c>
      <c r="BK795" s="50" t="s">
        <v>4050</v>
      </c>
      <c r="BL795" s="81" t="s">
        <v>4066</v>
      </c>
      <c r="BM795" s="81" t="s">
        <v>5519</v>
      </c>
      <c r="BN795" s="81" t="s">
        <v>5517</v>
      </c>
      <c r="BO795" s="81" t="s">
        <v>5507</v>
      </c>
      <c r="BP795" s="81" t="s">
        <v>5518</v>
      </c>
      <c r="BQ795" s="81" t="s">
        <v>5497</v>
      </c>
      <c r="BR795" s="81" t="s">
        <v>4275</v>
      </c>
      <c r="BS795" s="81" t="s">
        <v>4068</v>
      </c>
      <c r="BT795" s="81"/>
      <c r="BU795" s="81"/>
      <c r="BV795" s="313" t="s">
        <v>3645</v>
      </c>
      <c r="BW795" s="325" t="s">
        <v>3646</v>
      </c>
      <c r="BX795" s="313" t="s">
        <v>3647</v>
      </c>
      <c r="BY795" s="325" t="s">
        <v>3648</v>
      </c>
      <c r="BZ795" s="324" t="str">
        <f t="shared" si="58"/>
        <v>DISCONTINUED - MR311 Vex, 17x8.5, 0mm Offset, 5x5, 71.5mm Centerbore, Matte Black</v>
      </c>
      <c r="CA795" s="324" t="s">
        <v>3878</v>
      </c>
      <c r="CB795" s="324" t="s">
        <v>3879</v>
      </c>
      <c r="CC795" s="313" t="str">
        <f t="shared" si="59"/>
        <v>STREET (3XX)</v>
      </c>
    </row>
    <row r="796" spans="1:81" s="38" customFormat="1" ht="15.75" customHeight="1">
      <c r="A796" s="22">
        <f t="shared" si="60"/>
        <v>793</v>
      </c>
      <c r="B796" s="99" t="s">
        <v>84</v>
      </c>
      <c r="C796" s="99" t="s">
        <v>1072</v>
      </c>
      <c r="D796" s="99" t="s">
        <v>1122</v>
      </c>
      <c r="E796" s="91" t="s">
        <v>6135</v>
      </c>
      <c r="F796" s="90"/>
      <c r="G796" s="90"/>
      <c r="H796" s="79" t="s">
        <v>711</v>
      </c>
      <c r="I796" s="318">
        <v>42370</v>
      </c>
      <c r="J796" s="318">
        <v>44755</v>
      </c>
      <c r="K796" s="293" t="s">
        <v>1274</v>
      </c>
      <c r="L796" s="342">
        <v>323.86</v>
      </c>
      <c r="M796" s="295"/>
      <c r="N796" s="295"/>
      <c r="O796" s="99">
        <v>17</v>
      </c>
      <c r="P796" s="8">
        <v>8.5</v>
      </c>
      <c r="Q796" s="99" t="s">
        <v>1760</v>
      </c>
      <c r="R796" s="3">
        <v>6</v>
      </c>
      <c r="S796" s="3">
        <v>135</v>
      </c>
      <c r="T796" s="3">
        <v>0</v>
      </c>
      <c r="U796" s="16">
        <v>4.75</v>
      </c>
      <c r="V796" s="100" t="s">
        <v>85</v>
      </c>
      <c r="W796" s="16">
        <v>87</v>
      </c>
      <c r="X796" s="8">
        <v>29.5</v>
      </c>
      <c r="Y796" s="3">
        <v>2650</v>
      </c>
      <c r="Z796" s="78" t="s">
        <v>2294</v>
      </c>
      <c r="AA796" s="79" t="s">
        <v>2987</v>
      </c>
      <c r="AB796" s="51" t="s">
        <v>4761</v>
      </c>
      <c r="AC796" s="80" t="s">
        <v>1631</v>
      </c>
      <c r="AD796" s="298">
        <f>IFERROR(VLOOKUP(AC796,ACCESSORIES!F:J,5,FALSE),"N/A")</f>
        <v>38.5</v>
      </c>
      <c r="AE796" s="87" t="s">
        <v>1798</v>
      </c>
      <c r="AF796" s="80" t="s">
        <v>1886</v>
      </c>
      <c r="AG796" s="80" t="s">
        <v>85</v>
      </c>
      <c r="AH796" s="80" t="s">
        <v>1938</v>
      </c>
      <c r="AI796" s="299">
        <f>IFERROR(VLOOKUP(AH796,ACCESSORIES!F:J,5,FALSE),"N/A")</f>
        <v>1.1000000000000001</v>
      </c>
      <c r="AJ796" s="3" t="s">
        <v>265</v>
      </c>
      <c r="AK796" s="3" t="s">
        <v>85</v>
      </c>
      <c r="AL796" s="40" t="str">
        <f>IFERROR(VLOOKUP(AK796,ACCESSORIES!F:J,5,FALSE),"N/A")</f>
        <v>N/A</v>
      </c>
      <c r="AM796" s="99" t="s">
        <v>85</v>
      </c>
      <c r="AN796" s="99">
        <v>16.100000000000001</v>
      </c>
      <c r="AO796" s="99">
        <v>175</v>
      </c>
      <c r="AP796" s="25">
        <v>3</v>
      </c>
      <c r="AQ796" s="25">
        <v>12</v>
      </c>
      <c r="AR796" s="25">
        <v>36</v>
      </c>
      <c r="AS796" s="25">
        <v>38</v>
      </c>
      <c r="AT796" s="25">
        <v>208</v>
      </c>
      <c r="AU796" s="101">
        <v>200</v>
      </c>
      <c r="AV796" s="100">
        <v>87</v>
      </c>
      <c r="AW796" s="54">
        <v>42</v>
      </c>
      <c r="AX796" s="54">
        <v>42</v>
      </c>
      <c r="AY796" s="54">
        <v>50</v>
      </c>
      <c r="AZ796" s="99" t="s">
        <v>85</v>
      </c>
      <c r="BA796" s="98" t="str">
        <f>IFERROR(VLOOKUP(AZ796,ACCESSORIES!F:J,5,FALSE),"N/A")</f>
        <v>N/A</v>
      </c>
      <c r="BB796" s="99" t="s">
        <v>85</v>
      </c>
      <c r="BC796" s="98" t="str">
        <f>IFERROR(VLOOKUP(BB796,ACCESSORIES!F:J,5,FALSE),"N/A")</f>
        <v>N/A</v>
      </c>
      <c r="BD796" s="77">
        <v>33</v>
      </c>
      <c r="BE796" s="56">
        <v>19.7</v>
      </c>
      <c r="BF796" s="56">
        <v>19.7</v>
      </c>
      <c r="BG796" s="56">
        <v>11</v>
      </c>
      <c r="BH796" s="379">
        <f t="shared" si="61"/>
        <v>6.995621234535998E-2</v>
      </c>
      <c r="BI796" s="80">
        <v>36</v>
      </c>
      <c r="BJ796" s="114" t="s">
        <v>3532</v>
      </c>
      <c r="BK796" s="50" t="s">
        <v>4050</v>
      </c>
      <c r="BL796" s="81" t="s">
        <v>4066</v>
      </c>
      <c r="BM796" s="81" t="s">
        <v>5519</v>
      </c>
      <c r="BN796" s="81" t="s">
        <v>5517</v>
      </c>
      <c r="BO796" s="81" t="s">
        <v>5507</v>
      </c>
      <c r="BP796" s="81" t="s">
        <v>5518</v>
      </c>
      <c r="BQ796" s="81" t="s">
        <v>5497</v>
      </c>
      <c r="BR796" s="81" t="s">
        <v>4275</v>
      </c>
      <c r="BS796" s="81" t="s">
        <v>4068</v>
      </c>
      <c r="BT796" s="81"/>
      <c r="BU796" s="81"/>
      <c r="BV796" s="313" t="s">
        <v>3649</v>
      </c>
      <c r="BW796" s="325" t="s">
        <v>3650</v>
      </c>
      <c r="BX796" s="313" t="s">
        <v>3651</v>
      </c>
      <c r="BY796" s="325" t="s">
        <v>3652</v>
      </c>
      <c r="BZ796" s="324" t="str">
        <f t="shared" si="58"/>
        <v>DISCONTINUED - MR311 Vex, 17x8.5, 0mm Offset, 6x135, 87mm Centerbore, Matte Black</v>
      </c>
      <c r="CA796" s="324" t="s">
        <v>3878</v>
      </c>
      <c r="CB796" s="324" t="s">
        <v>3879</v>
      </c>
      <c r="CC796" s="313" t="str">
        <f t="shared" si="59"/>
        <v>STREET (3XX)</v>
      </c>
    </row>
    <row r="797" spans="1:81" s="38" customFormat="1" ht="15.75" customHeight="1">
      <c r="A797" s="22">
        <f t="shared" si="60"/>
        <v>794</v>
      </c>
      <c r="B797" s="99" t="s">
        <v>84</v>
      </c>
      <c r="C797" s="99" t="s">
        <v>1072</v>
      </c>
      <c r="D797" s="99" t="s">
        <v>1122</v>
      </c>
      <c r="E797" s="91" t="s">
        <v>6136</v>
      </c>
      <c r="F797" s="90"/>
      <c r="G797" s="90"/>
      <c r="H797" s="79" t="s">
        <v>719</v>
      </c>
      <c r="I797" s="318">
        <v>42370</v>
      </c>
      <c r="J797" s="318">
        <v>44755</v>
      </c>
      <c r="K797" s="293" t="s">
        <v>1274</v>
      </c>
      <c r="L797" s="342">
        <v>323.86</v>
      </c>
      <c r="M797" s="295"/>
      <c r="N797" s="295"/>
      <c r="O797" s="99">
        <v>17</v>
      </c>
      <c r="P797" s="8">
        <v>8.5</v>
      </c>
      <c r="Q797" s="99" t="s">
        <v>1762</v>
      </c>
      <c r="R797" s="3">
        <v>8</v>
      </c>
      <c r="S797" s="3">
        <v>6.5</v>
      </c>
      <c r="T797" s="3">
        <v>0</v>
      </c>
      <c r="U797" s="16">
        <v>4.75</v>
      </c>
      <c r="V797" s="100" t="s">
        <v>85</v>
      </c>
      <c r="W797" s="16">
        <v>130.81</v>
      </c>
      <c r="X797" s="8">
        <v>29.5</v>
      </c>
      <c r="Y797" s="3">
        <v>3640</v>
      </c>
      <c r="Z797" s="78" t="s">
        <v>2294</v>
      </c>
      <c r="AA797" s="79" t="s">
        <v>2987</v>
      </c>
      <c r="AB797" s="51" t="s">
        <v>5556</v>
      </c>
      <c r="AC797" s="80" t="s">
        <v>1603</v>
      </c>
      <c r="AD797" s="298">
        <f>IFERROR(VLOOKUP(AC797,ACCESSORIES!F:J,5,FALSE),"N/A")</f>
        <v>33</v>
      </c>
      <c r="AE797" s="80" t="s">
        <v>85</v>
      </c>
      <c r="AF797" s="3" t="s">
        <v>85</v>
      </c>
      <c r="AG797" s="3" t="s">
        <v>3005</v>
      </c>
      <c r="AH797" s="80" t="s">
        <v>1938</v>
      </c>
      <c r="AI797" s="299">
        <f>IFERROR(VLOOKUP(AH797,ACCESSORIES!F:J,5,FALSE),"N/A")</f>
        <v>1.1000000000000001</v>
      </c>
      <c r="AJ797" s="3" t="s">
        <v>266</v>
      </c>
      <c r="AK797" s="3" t="s">
        <v>85</v>
      </c>
      <c r="AL797" s="40" t="str">
        <f>IFERROR(VLOOKUP(AK797,ACCESSORIES!F:J,5,FALSE),"N/A")</f>
        <v>N/A</v>
      </c>
      <c r="AM797" s="99" t="s">
        <v>85</v>
      </c>
      <c r="AN797" s="99">
        <v>16.100000000000001</v>
      </c>
      <c r="AO797" s="99">
        <v>200</v>
      </c>
      <c r="AP797" s="25">
        <v>3</v>
      </c>
      <c r="AQ797" s="25">
        <v>3</v>
      </c>
      <c r="AR797" s="25">
        <v>36</v>
      </c>
      <c r="AS797" s="25">
        <v>38</v>
      </c>
      <c r="AT797" s="25">
        <v>208</v>
      </c>
      <c r="AU797" s="101">
        <v>200</v>
      </c>
      <c r="AV797" s="100">
        <v>126</v>
      </c>
      <c r="AW797" s="54">
        <v>89</v>
      </c>
      <c r="AX797" s="54">
        <v>89</v>
      </c>
      <c r="AY797" s="54">
        <v>50</v>
      </c>
      <c r="AZ797" s="99" t="s">
        <v>85</v>
      </c>
      <c r="BA797" s="98" t="str">
        <f>IFERROR(VLOOKUP(AZ797,ACCESSORIES!F:J,5,FALSE),"N/A")</f>
        <v>N/A</v>
      </c>
      <c r="BB797" s="99" t="s">
        <v>85</v>
      </c>
      <c r="BC797" s="98" t="str">
        <f>IFERROR(VLOOKUP(BB797,ACCESSORIES!F:J,5,FALSE),"N/A")</f>
        <v>N/A</v>
      </c>
      <c r="BD797" s="77">
        <v>33</v>
      </c>
      <c r="BE797" s="56">
        <v>19.7</v>
      </c>
      <c r="BF797" s="56">
        <v>19.7</v>
      </c>
      <c r="BG797" s="56">
        <v>11</v>
      </c>
      <c r="BH797" s="379">
        <f t="shared" si="61"/>
        <v>6.995621234535998E-2</v>
      </c>
      <c r="BI797" s="80">
        <v>36</v>
      </c>
      <c r="BJ797" s="114" t="s">
        <v>3532</v>
      </c>
      <c r="BK797" s="50" t="s">
        <v>4050</v>
      </c>
      <c r="BL797" s="81" t="s">
        <v>4066</v>
      </c>
      <c r="BM797" s="81" t="s">
        <v>5519</v>
      </c>
      <c r="BN797" s="81" t="s">
        <v>5517</v>
      </c>
      <c r="BO797" s="81" t="s">
        <v>5507</v>
      </c>
      <c r="BP797" s="81" t="s">
        <v>5518</v>
      </c>
      <c r="BQ797" s="81" t="s">
        <v>5497</v>
      </c>
      <c r="BR797" s="81" t="s">
        <v>4275</v>
      </c>
      <c r="BS797" s="81" t="s">
        <v>4068</v>
      </c>
      <c r="BT797" s="81"/>
      <c r="BU797" s="81"/>
      <c r="BV797" s="313" t="s">
        <v>3653</v>
      </c>
      <c r="BW797" s="325" t="s">
        <v>3654</v>
      </c>
      <c r="BX797" s="313" t="s">
        <v>3655</v>
      </c>
      <c r="BY797" s="325" t="s">
        <v>3656</v>
      </c>
      <c r="BZ797" s="324" t="str">
        <f t="shared" si="58"/>
        <v>DISCONTINUED - MR311 Vex, 17x8.5, 0mm Offset, 8x6.5, 130.81mm Centerbore, Matte Black</v>
      </c>
      <c r="CA797" s="324" t="s">
        <v>3878</v>
      </c>
      <c r="CB797" s="324" t="s">
        <v>3879</v>
      </c>
      <c r="CC797" s="313" t="str">
        <f t="shared" si="59"/>
        <v>STREET (3XX)</v>
      </c>
    </row>
    <row r="798" spans="1:81" s="38" customFormat="1" ht="15.75" customHeight="1">
      <c r="A798" s="22">
        <f t="shared" si="60"/>
        <v>795</v>
      </c>
      <c r="B798" s="99" t="s">
        <v>84</v>
      </c>
      <c r="C798" s="99" t="s">
        <v>1072</v>
      </c>
      <c r="D798" s="99" t="s">
        <v>2103</v>
      </c>
      <c r="E798" s="91" t="s">
        <v>6137</v>
      </c>
      <c r="F798" s="90"/>
      <c r="G798" s="90"/>
      <c r="H798" s="79" t="s">
        <v>2700</v>
      </c>
      <c r="I798" s="318">
        <v>43340</v>
      </c>
      <c r="J798" s="318">
        <v>44755</v>
      </c>
      <c r="K798" s="293" t="s">
        <v>1274</v>
      </c>
      <c r="L798" s="342">
        <v>414.03</v>
      </c>
      <c r="M798" s="295"/>
      <c r="N798" s="295"/>
      <c r="O798" s="29">
        <v>17</v>
      </c>
      <c r="P798" s="24">
        <v>8.5</v>
      </c>
      <c r="Q798" s="99" t="s">
        <v>1751</v>
      </c>
      <c r="R798" s="3">
        <v>5</v>
      </c>
      <c r="S798" s="29">
        <v>150</v>
      </c>
      <c r="T798" s="29">
        <v>0</v>
      </c>
      <c r="U798" s="16">
        <v>4.75</v>
      </c>
      <c r="V798" s="100" t="s">
        <v>85</v>
      </c>
      <c r="W798" s="16">
        <v>110.5</v>
      </c>
      <c r="X798" s="8">
        <v>24.7</v>
      </c>
      <c r="Y798" s="3">
        <v>2650</v>
      </c>
      <c r="Z798" s="78" t="s">
        <v>2646</v>
      </c>
      <c r="AA798" s="78" t="s">
        <v>2992</v>
      </c>
      <c r="AB798" s="51" t="s">
        <v>5242</v>
      </c>
      <c r="AC798" s="86" t="s">
        <v>4816</v>
      </c>
      <c r="AD798" s="298" t="str">
        <f>IFERROR(VLOOKUP(AC798,ACCESSORIES!F:J,5,FALSE),"N/A")</f>
        <v>N/A</v>
      </c>
      <c r="AE798" s="80" t="s">
        <v>85</v>
      </c>
      <c r="AF798" s="80" t="s">
        <v>85</v>
      </c>
      <c r="AG798" s="80" t="s">
        <v>85</v>
      </c>
      <c r="AH798" s="80" t="s">
        <v>85</v>
      </c>
      <c r="AI798" s="299" t="str">
        <f>IFERROR(VLOOKUP(AH798,ACCESSORIES!F:J,5,FALSE),"N/A")</f>
        <v>N/A</v>
      </c>
      <c r="AJ798" s="78" t="s">
        <v>266</v>
      </c>
      <c r="AK798" s="3" t="s">
        <v>85</v>
      </c>
      <c r="AL798" s="40" t="str">
        <f>IFERROR(VLOOKUP(AK798,ACCESSORIES!F:J,5,FALSE),"N/A")</f>
        <v>N/A</v>
      </c>
      <c r="AM798" s="3" t="s">
        <v>85</v>
      </c>
      <c r="AN798" s="3">
        <v>16</v>
      </c>
      <c r="AO798" s="3">
        <v>180</v>
      </c>
      <c r="AP798" s="36">
        <v>0</v>
      </c>
      <c r="AQ798" s="36">
        <v>25</v>
      </c>
      <c r="AR798" s="36">
        <v>63</v>
      </c>
      <c r="AS798" s="36">
        <v>71</v>
      </c>
      <c r="AT798" s="36">
        <v>211</v>
      </c>
      <c r="AU798" s="101">
        <v>209</v>
      </c>
      <c r="AV798" s="16">
        <v>110.5</v>
      </c>
      <c r="AW798" s="54">
        <v>64</v>
      </c>
      <c r="AX798" s="54">
        <v>64</v>
      </c>
      <c r="AY798" s="54">
        <v>34</v>
      </c>
      <c r="AZ798" s="99" t="s">
        <v>85</v>
      </c>
      <c r="BA798" s="98" t="str">
        <f>IFERROR(VLOOKUP(AZ798,ACCESSORIES!F:J,5,FALSE),"N/A")</f>
        <v>N/A</v>
      </c>
      <c r="BB798" s="99" t="s">
        <v>85</v>
      </c>
      <c r="BC798" s="98" t="str">
        <f>IFERROR(VLOOKUP(BB798,ACCESSORIES!F:J,5,FALSE),"N/A")</f>
        <v>N/A</v>
      </c>
      <c r="BD798" s="77">
        <v>28.2</v>
      </c>
      <c r="BE798" s="56">
        <v>19.7</v>
      </c>
      <c r="BF798" s="56">
        <v>19.7</v>
      </c>
      <c r="BG798" s="56">
        <v>11</v>
      </c>
      <c r="BH798" s="379">
        <f t="shared" si="61"/>
        <v>6.995621234535998E-2</v>
      </c>
      <c r="BI798" s="80">
        <v>36</v>
      </c>
      <c r="BJ798" s="114" t="s">
        <v>3532</v>
      </c>
      <c r="BK798" s="50" t="s">
        <v>4050</v>
      </c>
      <c r="BL798" s="46" t="s">
        <v>5525</v>
      </c>
      <c r="BM798" s="29" t="s">
        <v>4066</v>
      </c>
      <c r="BN798" s="29" t="s">
        <v>5447</v>
      </c>
      <c r="BO798" s="29" t="s">
        <v>5526</v>
      </c>
      <c r="BP798" s="81" t="s">
        <v>5527</v>
      </c>
      <c r="BQ798" s="81" t="s">
        <v>5528</v>
      </c>
      <c r="BR798" s="81" t="s">
        <v>5529</v>
      </c>
      <c r="BS798" s="81" t="s">
        <v>4275</v>
      </c>
      <c r="BT798" s="81" t="s">
        <v>4068</v>
      </c>
      <c r="BU798" s="81"/>
      <c r="BV798" s="313" t="s">
        <v>3673</v>
      </c>
      <c r="BW798" s="325" t="s">
        <v>3674</v>
      </c>
      <c r="BX798" s="313" t="s">
        <v>3675</v>
      </c>
      <c r="BY798" s="325" t="s">
        <v>3676</v>
      </c>
      <c r="BZ798" s="324" t="str">
        <f t="shared" si="58"/>
        <v>DISCONTINUED - MR313, 17x8.5, 0mm Offset, 5x150, 110.5mm Centerbore, Gloss Titanium</v>
      </c>
      <c r="CA798" s="324" t="s">
        <v>3878</v>
      </c>
      <c r="CB798" s="324" t="s">
        <v>3879</v>
      </c>
      <c r="CC798" s="313" t="str">
        <f t="shared" ref="CC798:CC806" si="62">C798</f>
        <v>STREET (3XX)</v>
      </c>
    </row>
    <row r="799" spans="1:81" s="38" customFormat="1" ht="15.75" customHeight="1">
      <c r="A799" s="22">
        <f t="shared" si="60"/>
        <v>796</v>
      </c>
      <c r="B799" s="99" t="s">
        <v>84</v>
      </c>
      <c r="C799" s="99" t="s">
        <v>1072</v>
      </c>
      <c r="D799" s="99" t="s">
        <v>2105</v>
      </c>
      <c r="E799" s="91" t="s">
        <v>6138</v>
      </c>
      <c r="F799" s="90"/>
      <c r="G799" s="90"/>
      <c r="H799" s="79" t="s">
        <v>2624</v>
      </c>
      <c r="I799" s="318">
        <v>43340</v>
      </c>
      <c r="J799" s="318">
        <v>44755</v>
      </c>
      <c r="K799" s="293" t="s">
        <v>1274</v>
      </c>
      <c r="L799" s="342">
        <v>397.5</v>
      </c>
      <c r="M799" s="295"/>
      <c r="N799" s="295"/>
      <c r="O799" s="29">
        <v>17</v>
      </c>
      <c r="P799" s="24">
        <v>8.5</v>
      </c>
      <c r="Q799" s="99" t="s">
        <v>1764</v>
      </c>
      <c r="R799" s="3">
        <v>8</v>
      </c>
      <c r="S799" s="29">
        <v>180</v>
      </c>
      <c r="T799" s="29">
        <v>0</v>
      </c>
      <c r="U799" s="16">
        <v>4.75</v>
      </c>
      <c r="V799" s="100" t="s">
        <v>85</v>
      </c>
      <c r="W799" s="16">
        <v>130.81</v>
      </c>
      <c r="X799" s="8">
        <v>29.1</v>
      </c>
      <c r="Y799" s="3">
        <v>3640</v>
      </c>
      <c r="Z799" s="78" t="s">
        <v>5468</v>
      </c>
      <c r="AA799" s="78" t="s">
        <v>2989</v>
      </c>
      <c r="AB799" s="51" t="s">
        <v>5260</v>
      </c>
      <c r="AC799" s="78" t="s">
        <v>1638</v>
      </c>
      <c r="AD799" s="298">
        <f>IFERROR(VLOOKUP(AC799,ACCESSORIES!F:J,5,FALSE),"N/A")</f>
        <v>33</v>
      </c>
      <c r="AE799" s="80" t="s">
        <v>85</v>
      </c>
      <c r="AF799" s="80" t="s">
        <v>85</v>
      </c>
      <c r="AG799" s="3" t="s">
        <v>3005</v>
      </c>
      <c r="AH799" s="86" t="s">
        <v>2614</v>
      </c>
      <c r="AI799" s="299">
        <f>IFERROR(VLOOKUP(AH799,ACCESSORIES!F:J,5,FALSE),"N/A")</f>
        <v>1.1000000000000001</v>
      </c>
      <c r="AJ799" s="78" t="s">
        <v>266</v>
      </c>
      <c r="AK799" s="3" t="s">
        <v>85</v>
      </c>
      <c r="AL799" s="40" t="str">
        <f>IFERROR(VLOOKUP(AK799,ACCESSORIES!F:J,5,FALSE),"N/A")</f>
        <v>N/A</v>
      </c>
      <c r="AM799" s="3" t="s">
        <v>85</v>
      </c>
      <c r="AN799" s="3">
        <v>16.2</v>
      </c>
      <c r="AO799" s="3">
        <v>210</v>
      </c>
      <c r="AP799" s="36">
        <v>0</v>
      </c>
      <c r="AQ799" s="36">
        <v>0</v>
      </c>
      <c r="AR799" s="36"/>
      <c r="AS799" s="36">
        <v>42</v>
      </c>
      <c r="AT799" s="36"/>
      <c r="AU799" s="101">
        <v>202</v>
      </c>
      <c r="AV799" s="84">
        <v>125</v>
      </c>
      <c r="AW799" s="54">
        <v>92</v>
      </c>
      <c r="AX799" s="54">
        <v>92</v>
      </c>
      <c r="AY799" s="54">
        <v>42</v>
      </c>
      <c r="AZ799" s="99" t="s">
        <v>85</v>
      </c>
      <c r="BA799" s="98" t="str">
        <f>IFERROR(VLOOKUP(AZ799,ACCESSORIES!F:J,5,FALSE),"N/A")</f>
        <v>N/A</v>
      </c>
      <c r="BB799" s="99" t="s">
        <v>85</v>
      </c>
      <c r="BC799" s="98" t="str">
        <f>IFERROR(VLOOKUP(BB799,ACCESSORIES!F:J,5,FALSE),"N/A")</f>
        <v>N/A</v>
      </c>
      <c r="BD799" s="77">
        <v>34.590000000000003</v>
      </c>
      <c r="BE799" s="56">
        <v>19.7</v>
      </c>
      <c r="BF799" s="56">
        <v>19.7</v>
      </c>
      <c r="BG799" s="56">
        <v>11</v>
      </c>
      <c r="BH799" s="379">
        <f t="shared" si="61"/>
        <v>6.995621234535998E-2</v>
      </c>
      <c r="BI799" s="80">
        <v>36</v>
      </c>
      <c r="BJ799" s="114" t="s">
        <v>3532</v>
      </c>
      <c r="BK799" s="50" t="s">
        <v>4050</v>
      </c>
      <c r="BL799" s="29" t="s">
        <v>4066</v>
      </c>
      <c r="BM799" s="29" t="s">
        <v>5483</v>
      </c>
      <c r="BN799" s="29" t="s">
        <v>2847</v>
      </c>
      <c r="BO799" s="29" t="s">
        <v>5507</v>
      </c>
      <c r="BP799" s="81" t="s">
        <v>5518</v>
      </c>
      <c r="BQ799" s="81" t="s">
        <v>5497</v>
      </c>
      <c r="BR799" s="81" t="s">
        <v>4275</v>
      </c>
      <c r="BS799" s="81" t="s">
        <v>4068</v>
      </c>
      <c r="BT799" s="81"/>
      <c r="BU799" s="81"/>
      <c r="BV799" s="313" t="s">
        <v>3725</v>
      </c>
      <c r="BW799" s="325" t="s">
        <v>3726</v>
      </c>
      <c r="BX799" s="313" t="s">
        <v>3727</v>
      </c>
      <c r="BY799" s="325" t="s">
        <v>3728</v>
      </c>
      <c r="BZ799" s="324" t="str">
        <f t="shared" si="58"/>
        <v>DISCONTINUED - MR315, 17x8.5, 0mm Offset, 8x180, 130.81mm Centerbore, Gold - Black Lip</v>
      </c>
      <c r="CA799" s="324" t="s">
        <v>3878</v>
      </c>
      <c r="CB799" s="324" t="s">
        <v>3879</v>
      </c>
      <c r="CC799" s="313" t="str">
        <f t="shared" si="62"/>
        <v>STREET (3XX)</v>
      </c>
    </row>
    <row r="800" spans="1:81" s="38" customFormat="1" ht="15.75" customHeight="1">
      <c r="A800" s="22">
        <f t="shared" si="60"/>
        <v>797</v>
      </c>
      <c r="B800" s="3" t="s">
        <v>84</v>
      </c>
      <c r="C800" s="99" t="s">
        <v>1094</v>
      </c>
      <c r="D800" s="81" t="s">
        <v>939</v>
      </c>
      <c r="E800" s="91" t="s">
        <v>6139</v>
      </c>
      <c r="F800" s="90" t="s">
        <v>2224</v>
      </c>
      <c r="G800" s="90"/>
      <c r="H800" s="78" t="s">
        <v>974</v>
      </c>
      <c r="I800" s="318">
        <v>42736</v>
      </c>
      <c r="J800" s="318">
        <v>44755</v>
      </c>
      <c r="K800" s="293" t="s">
        <v>1274</v>
      </c>
      <c r="L800" s="342">
        <v>481.5</v>
      </c>
      <c r="M800" s="295"/>
      <c r="N800" s="295"/>
      <c r="O800" s="81">
        <v>20</v>
      </c>
      <c r="P800" s="83">
        <v>12</v>
      </c>
      <c r="Q800" s="99" t="s">
        <v>1755</v>
      </c>
      <c r="R800" s="81">
        <v>5</v>
      </c>
      <c r="S800" s="81">
        <v>5</v>
      </c>
      <c r="T800" s="81">
        <v>-52</v>
      </c>
      <c r="U800" s="84">
        <v>4.5</v>
      </c>
      <c r="V800" s="100" t="s">
        <v>85</v>
      </c>
      <c r="W800" s="84">
        <v>71.5</v>
      </c>
      <c r="X800" s="83">
        <v>44.91</v>
      </c>
      <c r="Y800" s="81">
        <v>2650</v>
      </c>
      <c r="Z800" s="88" t="s">
        <v>2294</v>
      </c>
      <c r="AA800" s="79" t="s">
        <v>2987</v>
      </c>
      <c r="AB800" s="51" t="s">
        <v>4746</v>
      </c>
      <c r="AC800" s="3" t="s">
        <v>1628</v>
      </c>
      <c r="AD800" s="298">
        <f>IFERROR(VLOOKUP(AC800,ACCESSORIES!F:J,5,FALSE),"N/A")</f>
        <v>33</v>
      </c>
      <c r="AE800" s="87" t="s">
        <v>1796</v>
      </c>
      <c r="AF800" s="80" t="s">
        <v>1886</v>
      </c>
      <c r="AG800" s="80" t="s">
        <v>85</v>
      </c>
      <c r="AH800" s="99" t="s">
        <v>1937</v>
      </c>
      <c r="AI800" s="299">
        <f>IFERROR(VLOOKUP(AH800,ACCESSORIES!F:J,5,FALSE),"N/A")</f>
        <v>1.1000000000000001</v>
      </c>
      <c r="AJ800" s="99" t="s">
        <v>265</v>
      </c>
      <c r="AK800" s="81" t="s">
        <v>85</v>
      </c>
      <c r="AL800" s="40" t="str">
        <f>IFERROR(VLOOKUP(AK800,ACCESSORIES!F:J,5,FALSE),"N/A")</f>
        <v>N/A</v>
      </c>
      <c r="AM800" s="81" t="s">
        <v>85</v>
      </c>
      <c r="AN800" s="81">
        <v>15.8</v>
      </c>
      <c r="AO800" s="81">
        <v>165</v>
      </c>
      <c r="AP800" s="36">
        <v>6</v>
      </c>
      <c r="AQ800" s="36">
        <v>16</v>
      </c>
      <c r="AR800" s="36"/>
      <c r="AS800" s="36">
        <v>37</v>
      </c>
      <c r="AT800" s="36"/>
      <c r="AU800" s="99">
        <v>241</v>
      </c>
      <c r="AV800" s="100">
        <v>71.5</v>
      </c>
      <c r="AW800" s="54">
        <v>38</v>
      </c>
      <c r="AX800" s="54">
        <v>38</v>
      </c>
      <c r="AY800" s="54">
        <v>125</v>
      </c>
      <c r="AZ800" s="3" t="s">
        <v>85</v>
      </c>
      <c r="BA800" s="98" t="str">
        <f>IFERROR(VLOOKUP(AZ800,ACCESSORIES!F:J,5,FALSE),"N/A")</f>
        <v>N/A</v>
      </c>
      <c r="BB800" s="3" t="s">
        <v>85</v>
      </c>
      <c r="BC800" s="98" t="str">
        <f>IFERROR(VLOOKUP(BB800,ACCESSORIES!F:J,5,FALSE),"N/A")</f>
        <v>N/A</v>
      </c>
      <c r="BD800" s="77">
        <v>50.97</v>
      </c>
      <c r="BE800" s="56">
        <v>22</v>
      </c>
      <c r="BF800" s="56">
        <v>22</v>
      </c>
      <c r="BG800" s="56">
        <v>13.7</v>
      </c>
      <c r="BH800" s="379">
        <f t="shared" si="61"/>
        <v>0.10865934397119997</v>
      </c>
      <c r="BI800" s="81">
        <v>16</v>
      </c>
      <c r="BJ800" s="114" t="s">
        <v>3532</v>
      </c>
      <c r="BK800" s="50" t="s">
        <v>4050</v>
      </c>
      <c r="BL800" s="81" t="s">
        <v>4066</v>
      </c>
      <c r="BM800" s="81" t="s">
        <v>4836</v>
      </c>
      <c r="BN800" s="81" t="s">
        <v>5506</v>
      </c>
      <c r="BO800" s="81" t="s">
        <v>5507</v>
      </c>
      <c r="BP800" s="81" t="s">
        <v>4642</v>
      </c>
      <c r="BQ800" s="81" t="s">
        <v>4275</v>
      </c>
      <c r="BR800" s="81" t="s">
        <v>4068</v>
      </c>
      <c r="BS800" s="81"/>
      <c r="BT800" s="81"/>
      <c r="BU800" s="81"/>
      <c r="BV800" s="313" t="s">
        <v>3785</v>
      </c>
      <c r="BW800" s="325" t="s">
        <v>3786</v>
      </c>
      <c r="BX800" s="351" t="s">
        <v>3787</v>
      </c>
      <c r="BY800" s="325" t="s">
        <v>3788</v>
      </c>
      <c r="BZ800" s="324" t="str">
        <f t="shared" si="58"/>
        <v>DISCONTINUED - MR605 NV, 20x12, -52mm Offset, 5x5, 71.5mm Centerbore, Matte Black</v>
      </c>
      <c r="CA800" s="324" t="s">
        <v>3878</v>
      </c>
      <c r="CB800" s="324" t="s">
        <v>3879</v>
      </c>
      <c r="CC800" s="313" t="str">
        <f t="shared" si="62"/>
        <v>DISCO (6XX)</v>
      </c>
    </row>
    <row r="801" spans="1:81" s="38" customFormat="1" ht="15.75" customHeight="1">
      <c r="A801" s="22">
        <f t="shared" si="60"/>
        <v>798</v>
      </c>
      <c r="B801" s="3" t="s">
        <v>84</v>
      </c>
      <c r="C801" s="99" t="s">
        <v>1282</v>
      </c>
      <c r="D801" s="81" t="s">
        <v>5798</v>
      </c>
      <c r="E801" s="91" t="s">
        <v>6140</v>
      </c>
      <c r="F801" s="90"/>
      <c r="G801" s="90"/>
      <c r="H801" s="88" t="s">
        <v>2161</v>
      </c>
      <c r="I801" s="318">
        <v>43101</v>
      </c>
      <c r="J801" s="318">
        <v>44755</v>
      </c>
      <c r="K801" s="293" t="s">
        <v>1274</v>
      </c>
      <c r="L801" s="342">
        <v>329.88</v>
      </c>
      <c r="M801" s="295"/>
      <c r="N801" s="295"/>
      <c r="O801" s="81">
        <v>17</v>
      </c>
      <c r="P801" s="81">
        <v>8.5</v>
      </c>
      <c r="Q801" s="99" t="s">
        <v>1758</v>
      </c>
      <c r="R801" s="81">
        <v>6</v>
      </c>
      <c r="S801" s="81">
        <v>120</v>
      </c>
      <c r="T801" s="81">
        <v>0</v>
      </c>
      <c r="U801" s="84">
        <v>4.75</v>
      </c>
      <c r="V801" s="100" t="s">
        <v>85</v>
      </c>
      <c r="W801" s="84">
        <v>67</v>
      </c>
      <c r="X801" s="83">
        <v>28.15</v>
      </c>
      <c r="Y801" s="81">
        <v>2650</v>
      </c>
      <c r="Z801" s="88" t="s">
        <v>2294</v>
      </c>
      <c r="AA801" s="79" t="s">
        <v>2987</v>
      </c>
      <c r="AB801" s="51" t="s">
        <v>4760</v>
      </c>
      <c r="AC801" s="81" t="s">
        <v>4102</v>
      </c>
      <c r="AD801" s="298">
        <f>IFERROR(VLOOKUP(AC801,ACCESSORIES!F:J,5,FALSE),"N/A")</f>
        <v>22</v>
      </c>
      <c r="AE801" s="87" t="s">
        <v>85</v>
      </c>
      <c r="AF801" s="80" t="s">
        <v>85</v>
      </c>
      <c r="AG801" s="80" t="s">
        <v>85</v>
      </c>
      <c r="AH801" s="80" t="s">
        <v>85</v>
      </c>
      <c r="AI801" s="299" t="str">
        <f>IFERROR(VLOOKUP(AH801,ACCESSORIES!F:J,5,FALSE),"N/A")</f>
        <v>N/A</v>
      </c>
      <c r="AJ801" s="99" t="s">
        <v>265</v>
      </c>
      <c r="AK801" s="81" t="s">
        <v>85</v>
      </c>
      <c r="AL801" s="40" t="str">
        <f>IFERROR(VLOOKUP(AK801,ACCESSORIES!F:J,5,FALSE),"N/A")</f>
        <v>N/A</v>
      </c>
      <c r="AM801" s="81" t="s">
        <v>85</v>
      </c>
      <c r="AN801" s="81">
        <v>16.100000000000001</v>
      </c>
      <c r="AO801" s="81">
        <v>166</v>
      </c>
      <c r="AP801" s="81">
        <v>12</v>
      </c>
      <c r="AQ801" s="81">
        <v>29</v>
      </c>
      <c r="AR801" s="81"/>
      <c r="AS801" s="81">
        <v>75</v>
      </c>
      <c r="AT801" s="81"/>
      <c r="AU801" s="81">
        <v>205</v>
      </c>
      <c r="AV801" s="84">
        <v>67</v>
      </c>
      <c r="AW801" s="54">
        <v>40</v>
      </c>
      <c r="AX801" s="54">
        <v>40</v>
      </c>
      <c r="AY801" s="54">
        <v>30</v>
      </c>
      <c r="AZ801" s="3" t="s">
        <v>85</v>
      </c>
      <c r="BA801" s="98" t="str">
        <f>IFERROR(VLOOKUP(AZ801,ACCESSORIES!F:J,5,FALSE),"N/A")</f>
        <v>N/A</v>
      </c>
      <c r="BB801" s="3" t="s">
        <v>85</v>
      </c>
      <c r="BC801" s="98" t="str">
        <f>IFERROR(VLOOKUP(BB801,ACCESSORIES!F:J,5,FALSE),"N/A")</f>
        <v>N/A</v>
      </c>
      <c r="BD801" s="77">
        <v>31.65</v>
      </c>
      <c r="BE801" s="56">
        <v>19.7</v>
      </c>
      <c r="BF801" s="56">
        <v>19.7</v>
      </c>
      <c r="BG801" s="56">
        <v>11</v>
      </c>
      <c r="BH801" s="379">
        <f t="shared" si="61"/>
        <v>6.995621234535998E-2</v>
      </c>
      <c r="BI801" s="80">
        <v>36</v>
      </c>
      <c r="BJ801" s="114" t="s">
        <v>3532</v>
      </c>
      <c r="BK801" s="50" t="s">
        <v>4050</v>
      </c>
      <c r="BL801" s="81" t="s">
        <v>4964</v>
      </c>
      <c r="BM801" s="81" t="s">
        <v>4066</v>
      </c>
      <c r="BN801" s="81" t="s">
        <v>5447</v>
      </c>
      <c r="BO801" s="81" t="s">
        <v>2872</v>
      </c>
      <c r="BP801" s="81" t="s">
        <v>4298</v>
      </c>
      <c r="BQ801" s="81" t="s">
        <v>5446</v>
      </c>
      <c r="BR801" s="81" t="s">
        <v>4275</v>
      </c>
      <c r="BS801" s="81" t="s">
        <v>4068</v>
      </c>
      <c r="BT801" s="81"/>
      <c r="BU801" s="81"/>
      <c r="BV801" s="313" t="s">
        <v>4198</v>
      </c>
      <c r="BW801" s="325" t="s">
        <v>4197</v>
      </c>
      <c r="BX801" s="313" t="s">
        <v>4199</v>
      </c>
      <c r="BY801" s="325" t="s">
        <v>4200</v>
      </c>
      <c r="BZ801" s="324" t="str">
        <f t="shared" si="58"/>
        <v>DISCONTINUED - MR702 Bead Grip, 17x8.5, 0mm Offset, 6x120, 67mm Centerbore, Matte Black</v>
      </c>
      <c r="CA801" s="324" t="s">
        <v>3878</v>
      </c>
      <c r="CB801" s="324" t="s">
        <v>3879</v>
      </c>
      <c r="CC801" s="313" t="str">
        <f t="shared" si="62"/>
        <v>TRAIL (7XX)</v>
      </c>
    </row>
    <row r="802" spans="1:81" s="38" customFormat="1" ht="15.75" customHeight="1">
      <c r="A802" s="22">
        <f t="shared" si="60"/>
        <v>799</v>
      </c>
      <c r="B802" s="13" t="s">
        <v>84</v>
      </c>
      <c r="C802" s="104" t="s">
        <v>1282</v>
      </c>
      <c r="D802" s="82" t="s">
        <v>5800</v>
      </c>
      <c r="E802" s="91" t="s">
        <v>6148</v>
      </c>
      <c r="F802" s="90"/>
      <c r="G802" s="90"/>
      <c r="H802" s="45" t="s">
        <v>3515</v>
      </c>
      <c r="I802" s="330">
        <v>43714</v>
      </c>
      <c r="J802" s="318">
        <v>44755</v>
      </c>
      <c r="K802" s="293" t="s">
        <v>1274</v>
      </c>
      <c r="L802" s="342">
        <v>372.5</v>
      </c>
      <c r="M802" s="295"/>
      <c r="N802" s="295"/>
      <c r="O802" s="82">
        <v>17</v>
      </c>
      <c r="P802" s="82">
        <v>8.5</v>
      </c>
      <c r="Q802" s="99" t="s">
        <v>1764</v>
      </c>
      <c r="R802" s="82">
        <v>8</v>
      </c>
      <c r="S802" s="82">
        <v>180</v>
      </c>
      <c r="T802" s="82">
        <v>0</v>
      </c>
      <c r="U802" s="75">
        <v>4.75</v>
      </c>
      <c r="V802" s="102" t="s">
        <v>85</v>
      </c>
      <c r="W802" s="75">
        <v>130.81</v>
      </c>
      <c r="X802" s="41">
        <v>32.369999999999997</v>
      </c>
      <c r="Y802" s="82">
        <v>3640</v>
      </c>
      <c r="Z802" s="45" t="s">
        <v>2294</v>
      </c>
      <c r="AA802" s="79" t="s">
        <v>2987</v>
      </c>
      <c r="AB802" s="51" t="s">
        <v>5260</v>
      </c>
      <c r="AC802" s="81" t="s">
        <v>4106</v>
      </c>
      <c r="AD802" s="298">
        <f>IFERROR(VLOOKUP(AC802,ACCESSORIES!F:J,5,FALSE),"N/A")</f>
        <v>33</v>
      </c>
      <c r="AE802" s="14" t="s">
        <v>85</v>
      </c>
      <c r="AF802" s="14" t="s">
        <v>85</v>
      </c>
      <c r="AG802" s="13" t="s">
        <v>3005</v>
      </c>
      <c r="AH802" s="14" t="s">
        <v>85</v>
      </c>
      <c r="AI802" s="299" t="str">
        <f>IFERROR(VLOOKUP(AH802,ACCESSORIES!F:J,5,FALSE),"N/A")</f>
        <v>N/A</v>
      </c>
      <c r="AJ802" s="99" t="s">
        <v>265</v>
      </c>
      <c r="AK802" s="82" t="s">
        <v>85</v>
      </c>
      <c r="AL802" s="40" t="str">
        <f>IFERROR(VLOOKUP(AK802,ACCESSORIES!F:J,5,FALSE),"N/A")</f>
        <v>N/A</v>
      </c>
      <c r="AM802" s="82" t="s">
        <v>85</v>
      </c>
      <c r="AN802" s="82">
        <v>16.2</v>
      </c>
      <c r="AO802" s="82">
        <v>210</v>
      </c>
      <c r="AP802" s="36">
        <v>3</v>
      </c>
      <c r="AQ802" s="36">
        <v>3</v>
      </c>
      <c r="AR802" s="25"/>
      <c r="AS802" s="36">
        <v>47</v>
      </c>
      <c r="AT802" s="25"/>
      <c r="AU802" s="82">
        <v>206</v>
      </c>
      <c r="AV802" s="84">
        <v>125</v>
      </c>
      <c r="AW802" s="54">
        <v>92</v>
      </c>
      <c r="AX802" s="54">
        <v>92</v>
      </c>
      <c r="AY802" s="54">
        <v>46</v>
      </c>
      <c r="AZ802" s="13" t="s">
        <v>85</v>
      </c>
      <c r="BA802" s="98" t="str">
        <f>IFERROR(VLOOKUP(AZ802,ACCESSORIES!F:J,5,FALSE),"N/A")</f>
        <v>N/A</v>
      </c>
      <c r="BB802" s="13" t="s">
        <v>85</v>
      </c>
      <c r="BC802" s="98" t="str">
        <f>IFERROR(VLOOKUP(BB802,ACCESSORIES!F:J,5,FALSE),"N/A")</f>
        <v>N/A</v>
      </c>
      <c r="BD802" s="77">
        <v>36.78</v>
      </c>
      <c r="BE802" s="56">
        <v>19.7</v>
      </c>
      <c r="BF802" s="56">
        <v>19.7</v>
      </c>
      <c r="BG802" s="56">
        <v>11</v>
      </c>
      <c r="BH802" s="379">
        <f t="shared" si="61"/>
        <v>6.995621234535998E-2</v>
      </c>
      <c r="BI802" s="14">
        <v>36</v>
      </c>
      <c r="BJ802" s="114" t="s">
        <v>3532</v>
      </c>
      <c r="BK802" s="50" t="s">
        <v>4050</v>
      </c>
      <c r="BL802" s="81" t="s">
        <v>4964</v>
      </c>
      <c r="BM802" s="81" t="s">
        <v>4066</v>
      </c>
      <c r="BN802" s="81" t="s">
        <v>5448</v>
      </c>
      <c r="BO802" s="81" t="s">
        <v>2872</v>
      </c>
      <c r="BP802" s="81" t="s">
        <v>4298</v>
      </c>
      <c r="BQ802" s="81" t="s">
        <v>5446</v>
      </c>
      <c r="BR802" s="81" t="s">
        <v>5432</v>
      </c>
      <c r="BS802" s="81" t="s">
        <v>4275</v>
      </c>
      <c r="BT802" s="81" t="s">
        <v>4068</v>
      </c>
      <c r="BU802" s="81"/>
      <c r="BV802" s="349" t="s">
        <v>4205</v>
      </c>
      <c r="BW802" s="350" t="s">
        <v>4206</v>
      </c>
      <c r="BX802" s="352" t="s">
        <v>4207</v>
      </c>
      <c r="BY802" s="350" t="s">
        <v>4208</v>
      </c>
      <c r="BZ802" s="324" t="str">
        <f t="shared" si="58"/>
        <v>DISCONTINUED - MR704 Bead Grip, 17x8.5, 0mm Offset, 8x180, 130.81mm Centerbore, Matte Black</v>
      </c>
      <c r="CA802" s="324" t="s">
        <v>3878</v>
      </c>
      <c r="CB802" s="324" t="s">
        <v>3879</v>
      </c>
      <c r="CC802" s="313" t="str">
        <f t="shared" si="62"/>
        <v>TRAIL (7XX)</v>
      </c>
    </row>
    <row r="803" spans="1:81" s="38" customFormat="1" ht="15.75" customHeight="1">
      <c r="A803" s="22">
        <f t="shared" si="60"/>
        <v>800</v>
      </c>
      <c r="B803" s="99" t="s">
        <v>84</v>
      </c>
      <c r="C803" s="99" t="s">
        <v>1072</v>
      </c>
      <c r="D803" s="99" t="s">
        <v>1121</v>
      </c>
      <c r="E803" s="91" t="s">
        <v>6158</v>
      </c>
      <c r="F803" s="90"/>
      <c r="G803" s="90"/>
      <c r="H803" s="79" t="s">
        <v>664</v>
      </c>
      <c r="I803" s="318">
        <v>42370</v>
      </c>
      <c r="J803" s="318">
        <v>44781</v>
      </c>
      <c r="K803" s="293" t="s">
        <v>1274</v>
      </c>
      <c r="L803" s="342">
        <v>377.5</v>
      </c>
      <c r="M803" s="295"/>
      <c r="N803" s="295"/>
      <c r="O803" s="99">
        <v>17</v>
      </c>
      <c r="P803" s="8">
        <v>8.5</v>
      </c>
      <c r="Q803" s="99" t="s">
        <v>1751</v>
      </c>
      <c r="R803" s="3">
        <v>5</v>
      </c>
      <c r="S803" s="3">
        <v>150</v>
      </c>
      <c r="T803" s="3">
        <v>0</v>
      </c>
      <c r="U803" s="16">
        <v>4.75</v>
      </c>
      <c r="V803" s="100" t="s">
        <v>85</v>
      </c>
      <c r="W803" s="16">
        <v>110.5</v>
      </c>
      <c r="X803" s="8">
        <v>32.89</v>
      </c>
      <c r="Y803" s="3">
        <v>2650</v>
      </c>
      <c r="Z803" s="78" t="s">
        <v>5463</v>
      </c>
      <c r="AA803" s="78" t="s">
        <v>2988</v>
      </c>
      <c r="AB803" s="51" t="s">
        <v>5242</v>
      </c>
      <c r="AC803" s="80" t="s">
        <v>1637</v>
      </c>
      <c r="AD803" s="298">
        <f>IFERROR(VLOOKUP(AC803,ACCESSORIES!F:J,5,FALSE),"N/A")</f>
        <v>38.5</v>
      </c>
      <c r="AE803" s="80" t="s">
        <v>1800</v>
      </c>
      <c r="AF803" s="3" t="s">
        <v>1888</v>
      </c>
      <c r="AG803" s="80" t="s">
        <v>85</v>
      </c>
      <c r="AH803" s="80" t="s">
        <v>1938</v>
      </c>
      <c r="AI803" s="299">
        <f>IFERROR(VLOOKUP(AH803,ACCESSORIES!F:J,5,FALSE),"N/A")</f>
        <v>1.1000000000000001</v>
      </c>
      <c r="AJ803" s="3" t="s">
        <v>265</v>
      </c>
      <c r="AK803" s="3" t="s">
        <v>85</v>
      </c>
      <c r="AL803" s="40" t="str">
        <f>IFERROR(VLOOKUP(AK803,ACCESSORIES!F:J,5,FALSE),"N/A")</f>
        <v>N/A</v>
      </c>
      <c r="AM803" s="99" t="s">
        <v>85</v>
      </c>
      <c r="AN803" s="99">
        <v>16.100000000000001</v>
      </c>
      <c r="AO803" s="99">
        <v>185</v>
      </c>
      <c r="AP803" s="25">
        <v>6</v>
      </c>
      <c r="AQ803" s="25">
        <v>25</v>
      </c>
      <c r="AR803" s="25">
        <v>41</v>
      </c>
      <c r="AS803" s="25">
        <v>66</v>
      </c>
      <c r="AT803" s="25">
        <v>207</v>
      </c>
      <c r="AU803" s="101">
        <v>200</v>
      </c>
      <c r="AV803" s="100">
        <v>110.5</v>
      </c>
      <c r="AW803" s="54">
        <v>41</v>
      </c>
      <c r="AX803" s="54">
        <v>41</v>
      </c>
      <c r="AY803" s="54">
        <v>23</v>
      </c>
      <c r="AZ803" s="99" t="s">
        <v>85</v>
      </c>
      <c r="BA803" s="98" t="str">
        <f>IFERROR(VLOOKUP(AZ803,ACCESSORIES!F:J,5,FALSE),"N/A")</f>
        <v>N/A</v>
      </c>
      <c r="BB803" s="99" t="s">
        <v>85</v>
      </c>
      <c r="BC803" s="98" t="str">
        <f>IFERROR(VLOOKUP(BB803,ACCESSORIES!F:J,5,FALSE),"N/A")</f>
        <v>N/A</v>
      </c>
      <c r="BD803" s="77">
        <v>36.96</v>
      </c>
      <c r="BE803" s="56">
        <v>19.7</v>
      </c>
      <c r="BF803" s="56">
        <v>19.7</v>
      </c>
      <c r="BG803" s="56">
        <v>11</v>
      </c>
      <c r="BH803" s="379">
        <f t="shared" si="61"/>
        <v>6.995621234535998E-2</v>
      </c>
      <c r="BI803" s="80">
        <v>36</v>
      </c>
      <c r="BJ803" s="114" t="s">
        <v>3532</v>
      </c>
      <c r="BK803" s="50" t="s">
        <v>4050</v>
      </c>
      <c r="BL803" s="81" t="s">
        <v>4066</v>
      </c>
      <c r="BM803" s="81" t="s">
        <v>5516</v>
      </c>
      <c r="BN803" s="81" t="s">
        <v>5517</v>
      </c>
      <c r="BO803" s="81" t="s">
        <v>5507</v>
      </c>
      <c r="BP803" s="81" t="s">
        <v>5518</v>
      </c>
      <c r="BQ803" s="81" t="s">
        <v>5497</v>
      </c>
      <c r="BR803" s="81" t="s">
        <v>4275</v>
      </c>
      <c r="BS803" s="81" t="s">
        <v>4068</v>
      </c>
      <c r="BT803" s="81"/>
      <c r="BU803" s="81"/>
      <c r="BV803" s="313" t="s">
        <v>3625</v>
      </c>
      <c r="BW803" s="325" t="s">
        <v>3626</v>
      </c>
      <c r="BX803" s="313" t="s">
        <v>3627</v>
      </c>
      <c r="BY803" s="325" t="s">
        <v>3628</v>
      </c>
      <c r="BZ803" s="324" t="str">
        <f t="shared" si="58"/>
        <v>DISCONTINUED - MR310 Con6, 17x8.5, 0mm Offset, 5x150, 110.5mm Centerbore, Method Bronze - Matte Black Lip</v>
      </c>
      <c r="CA803" s="324" t="s">
        <v>3878</v>
      </c>
      <c r="CB803" s="324" t="s">
        <v>3879</v>
      </c>
      <c r="CC803" s="313" t="str">
        <f t="shared" si="62"/>
        <v>STREET (3XX)</v>
      </c>
    </row>
    <row r="804" spans="1:81" s="38" customFormat="1" ht="15.75" customHeight="1">
      <c r="A804" s="22">
        <f t="shared" si="60"/>
        <v>801</v>
      </c>
      <c r="B804" s="99" t="s">
        <v>84</v>
      </c>
      <c r="C804" s="99" t="s">
        <v>1072</v>
      </c>
      <c r="D804" s="99" t="s">
        <v>1121</v>
      </c>
      <c r="E804" s="91" t="s">
        <v>6159</v>
      </c>
      <c r="F804" s="90"/>
      <c r="G804" s="90"/>
      <c r="H804" s="79" t="s">
        <v>665</v>
      </c>
      <c r="I804" s="318">
        <v>42370</v>
      </c>
      <c r="J804" s="318">
        <v>44781</v>
      </c>
      <c r="K804" s="293" t="s">
        <v>1274</v>
      </c>
      <c r="L804" s="342">
        <v>356.5</v>
      </c>
      <c r="M804" s="295"/>
      <c r="N804" s="295"/>
      <c r="O804" s="99">
        <v>17</v>
      </c>
      <c r="P804" s="8">
        <v>8.5</v>
      </c>
      <c r="Q804" s="99" t="s">
        <v>1760</v>
      </c>
      <c r="R804" s="3">
        <v>6</v>
      </c>
      <c r="S804" s="3">
        <v>135</v>
      </c>
      <c r="T804" s="3">
        <v>0</v>
      </c>
      <c r="U804" s="16">
        <v>4.75</v>
      </c>
      <c r="V804" s="100" t="s">
        <v>85</v>
      </c>
      <c r="W804" s="16">
        <v>87</v>
      </c>
      <c r="X804" s="8">
        <v>33.33</v>
      </c>
      <c r="Y804" s="3">
        <v>2650</v>
      </c>
      <c r="Z804" s="78" t="s">
        <v>2294</v>
      </c>
      <c r="AA804" s="79" t="s">
        <v>2987</v>
      </c>
      <c r="AB804" s="51" t="s">
        <v>4761</v>
      </c>
      <c r="AC804" s="80" t="s">
        <v>1631</v>
      </c>
      <c r="AD804" s="298">
        <f>IFERROR(VLOOKUP(AC804,ACCESSORIES!F:J,5,FALSE),"N/A")</f>
        <v>38.5</v>
      </c>
      <c r="AE804" s="80" t="s">
        <v>1798</v>
      </c>
      <c r="AF804" s="80" t="s">
        <v>1886</v>
      </c>
      <c r="AG804" s="80" t="s">
        <v>85</v>
      </c>
      <c r="AH804" s="80" t="s">
        <v>1938</v>
      </c>
      <c r="AI804" s="299">
        <f>IFERROR(VLOOKUP(AH804,ACCESSORIES!F:J,5,FALSE),"N/A")</f>
        <v>1.1000000000000001</v>
      </c>
      <c r="AJ804" s="3" t="s">
        <v>265</v>
      </c>
      <c r="AK804" s="3" t="s">
        <v>85</v>
      </c>
      <c r="AL804" s="40" t="str">
        <f>IFERROR(VLOOKUP(AK804,ACCESSORIES!F:J,5,FALSE),"N/A")</f>
        <v>N/A</v>
      </c>
      <c r="AM804" s="99" t="s">
        <v>85</v>
      </c>
      <c r="AN804" s="99">
        <v>16.100000000000001</v>
      </c>
      <c r="AO804" s="99">
        <v>175</v>
      </c>
      <c r="AP804" s="25">
        <v>6</v>
      </c>
      <c r="AQ804" s="25">
        <v>25</v>
      </c>
      <c r="AR804" s="25">
        <v>41</v>
      </c>
      <c r="AS804" s="25">
        <v>66</v>
      </c>
      <c r="AT804" s="25">
        <v>207</v>
      </c>
      <c r="AU804" s="101">
        <v>200</v>
      </c>
      <c r="AV804" s="100">
        <v>87</v>
      </c>
      <c r="AW804" s="54">
        <v>34</v>
      </c>
      <c r="AX804" s="54">
        <v>34</v>
      </c>
      <c r="AY804" s="54">
        <v>23</v>
      </c>
      <c r="AZ804" s="99" t="s">
        <v>85</v>
      </c>
      <c r="BA804" s="98" t="str">
        <f>IFERROR(VLOOKUP(AZ804,ACCESSORIES!F:J,5,FALSE),"N/A")</f>
        <v>N/A</v>
      </c>
      <c r="BB804" s="99" t="s">
        <v>85</v>
      </c>
      <c r="BC804" s="98" t="str">
        <f>IFERROR(VLOOKUP(BB804,ACCESSORIES!F:J,5,FALSE),"N/A")</f>
        <v>N/A</v>
      </c>
      <c r="BD804" s="77">
        <v>38.29</v>
      </c>
      <c r="BE804" s="56">
        <v>19.7</v>
      </c>
      <c r="BF804" s="56">
        <v>19.7</v>
      </c>
      <c r="BG804" s="56">
        <v>11</v>
      </c>
      <c r="BH804" s="379">
        <f t="shared" si="61"/>
        <v>6.995621234535998E-2</v>
      </c>
      <c r="BI804" s="80">
        <v>36</v>
      </c>
      <c r="BJ804" s="114" t="s">
        <v>3532</v>
      </c>
      <c r="BK804" s="50" t="s">
        <v>4050</v>
      </c>
      <c r="BL804" s="81" t="s">
        <v>4066</v>
      </c>
      <c r="BM804" s="81" t="s">
        <v>5516</v>
      </c>
      <c r="BN804" s="81" t="s">
        <v>5517</v>
      </c>
      <c r="BO804" s="81" t="s">
        <v>5507</v>
      </c>
      <c r="BP804" s="81" t="s">
        <v>5518</v>
      </c>
      <c r="BQ804" s="81" t="s">
        <v>5497</v>
      </c>
      <c r="BR804" s="81" t="s">
        <v>4275</v>
      </c>
      <c r="BS804" s="81" t="s">
        <v>4068</v>
      </c>
      <c r="BT804" s="81"/>
      <c r="BU804" s="81"/>
      <c r="BV804" s="313" t="s">
        <v>3629</v>
      </c>
      <c r="BW804" s="325" t="s">
        <v>3630</v>
      </c>
      <c r="BX804" s="313" t="s">
        <v>3631</v>
      </c>
      <c r="BY804" s="325" t="s">
        <v>3632</v>
      </c>
      <c r="BZ804" s="324" t="str">
        <f t="shared" si="58"/>
        <v>DISCONTINUED - MR310 Con6, 17x8.5, 0mm Offset, 6x135, 87mm Centerbore, Matte Black</v>
      </c>
      <c r="CA804" s="324" t="s">
        <v>3878</v>
      </c>
      <c r="CB804" s="324" t="s">
        <v>3879</v>
      </c>
      <c r="CC804" s="313" t="str">
        <f t="shared" si="62"/>
        <v>STREET (3XX)</v>
      </c>
    </row>
    <row r="805" spans="1:81" s="38" customFormat="1" ht="15.75" customHeight="1">
      <c r="A805" s="22">
        <f t="shared" si="60"/>
        <v>802</v>
      </c>
      <c r="B805" s="99" t="s">
        <v>84</v>
      </c>
      <c r="C805" s="99" t="s">
        <v>1072</v>
      </c>
      <c r="D805" s="99" t="s">
        <v>1121</v>
      </c>
      <c r="E805" s="91" t="s">
        <v>6160</v>
      </c>
      <c r="F805" s="90"/>
      <c r="G805" s="90"/>
      <c r="H805" s="79" t="s">
        <v>667</v>
      </c>
      <c r="I805" s="318">
        <v>42370</v>
      </c>
      <c r="J805" s="318">
        <v>44781</v>
      </c>
      <c r="K805" s="293" t="s">
        <v>1274</v>
      </c>
      <c r="L805" s="342">
        <v>356.5</v>
      </c>
      <c r="M805" s="295"/>
      <c r="N805" s="295"/>
      <c r="O805" s="99">
        <v>17</v>
      </c>
      <c r="P805" s="8">
        <v>8.5</v>
      </c>
      <c r="Q805" s="99" t="s">
        <v>1123</v>
      </c>
      <c r="R805" s="3">
        <v>6</v>
      </c>
      <c r="S805" s="3">
        <v>5.5</v>
      </c>
      <c r="T805" s="3">
        <v>0</v>
      </c>
      <c r="U805" s="16">
        <v>4.75</v>
      </c>
      <c r="V805" s="100" t="s">
        <v>85</v>
      </c>
      <c r="W805" s="16">
        <v>106.25</v>
      </c>
      <c r="X805" s="8">
        <v>32.89</v>
      </c>
      <c r="Y805" s="3">
        <v>2650</v>
      </c>
      <c r="Z805" s="78" t="s">
        <v>2294</v>
      </c>
      <c r="AA805" s="79" t="s">
        <v>2987</v>
      </c>
      <c r="AB805" s="51" t="s">
        <v>4485</v>
      </c>
      <c r="AC805" s="80" t="s">
        <v>1634</v>
      </c>
      <c r="AD805" s="298">
        <f>IFERROR(VLOOKUP(AC805,ACCESSORIES!F:J,5,FALSE),"N/A")</f>
        <v>38.5</v>
      </c>
      <c r="AE805" s="80" t="s">
        <v>1799</v>
      </c>
      <c r="AF805" s="3" t="s">
        <v>1888</v>
      </c>
      <c r="AG805" s="80" t="s">
        <v>85</v>
      </c>
      <c r="AH805" s="80" t="s">
        <v>1938</v>
      </c>
      <c r="AI805" s="299">
        <f>IFERROR(VLOOKUP(AH805,ACCESSORIES!F:J,5,FALSE),"N/A")</f>
        <v>1.1000000000000001</v>
      </c>
      <c r="AJ805" s="3" t="s">
        <v>265</v>
      </c>
      <c r="AK805" s="81" t="s">
        <v>1709</v>
      </c>
      <c r="AL805" s="40">
        <f>IFERROR(VLOOKUP(AK805,ACCESSORIES!F:J,5,FALSE),"N/A")</f>
        <v>2.75</v>
      </c>
      <c r="AM805" s="3">
        <v>78.3</v>
      </c>
      <c r="AN805" s="99">
        <v>16.100000000000001</v>
      </c>
      <c r="AO805" s="99">
        <v>175</v>
      </c>
      <c r="AP805" s="25">
        <v>3</v>
      </c>
      <c r="AQ805" s="25">
        <v>24</v>
      </c>
      <c r="AR805" s="25">
        <v>41</v>
      </c>
      <c r="AS805" s="25">
        <v>66</v>
      </c>
      <c r="AT805" s="25">
        <v>207</v>
      </c>
      <c r="AU805" s="101">
        <v>200</v>
      </c>
      <c r="AV805" s="100">
        <v>106.25</v>
      </c>
      <c r="AW805" s="54">
        <v>40</v>
      </c>
      <c r="AX805" s="54">
        <v>40</v>
      </c>
      <c r="AY805" s="54">
        <v>23</v>
      </c>
      <c r="AZ805" s="99" t="s">
        <v>85</v>
      </c>
      <c r="BA805" s="98" t="str">
        <f>IFERROR(VLOOKUP(AZ805,ACCESSORIES!F:J,5,FALSE),"N/A")</f>
        <v>N/A</v>
      </c>
      <c r="BB805" s="99" t="s">
        <v>85</v>
      </c>
      <c r="BC805" s="98" t="str">
        <f>IFERROR(VLOOKUP(BB805,ACCESSORIES!F:J,5,FALSE),"N/A")</f>
        <v>N/A</v>
      </c>
      <c r="BD805" s="77">
        <v>37.85</v>
      </c>
      <c r="BE805" s="56">
        <v>19.7</v>
      </c>
      <c r="BF805" s="56">
        <v>19.7</v>
      </c>
      <c r="BG805" s="56">
        <v>11</v>
      </c>
      <c r="BH805" s="379">
        <f t="shared" si="61"/>
        <v>6.995621234535998E-2</v>
      </c>
      <c r="BI805" s="80">
        <v>36</v>
      </c>
      <c r="BJ805" s="114" t="s">
        <v>3532</v>
      </c>
      <c r="BK805" s="50" t="s">
        <v>4050</v>
      </c>
      <c r="BL805" s="81" t="s">
        <v>4066</v>
      </c>
      <c r="BM805" s="81" t="s">
        <v>5516</v>
      </c>
      <c r="BN805" s="81" t="s">
        <v>5517</v>
      </c>
      <c r="BO805" s="81" t="s">
        <v>5507</v>
      </c>
      <c r="BP805" s="81" t="s">
        <v>5518</v>
      </c>
      <c r="BQ805" s="81" t="s">
        <v>5497</v>
      </c>
      <c r="BR805" s="81" t="s">
        <v>4275</v>
      </c>
      <c r="BS805" s="81" t="s">
        <v>4068</v>
      </c>
      <c r="BT805" s="81"/>
      <c r="BU805" s="81"/>
      <c r="BV805" s="313" t="s">
        <v>3629</v>
      </c>
      <c r="BW805" s="325" t="s">
        <v>3630</v>
      </c>
      <c r="BX805" s="313" t="s">
        <v>3631</v>
      </c>
      <c r="BY805" s="325" t="s">
        <v>3632</v>
      </c>
      <c r="BZ805" s="324" t="str">
        <f t="shared" si="58"/>
        <v>DISCONTINUED - MR310 Con6, 17x8.5, 0mm Offset, 6x5.5, 106.25mm Centerbore, Matte Black</v>
      </c>
      <c r="CA805" s="324" t="s">
        <v>3878</v>
      </c>
      <c r="CB805" s="324" t="s">
        <v>3879</v>
      </c>
      <c r="CC805" s="313" t="str">
        <f t="shared" si="62"/>
        <v>STREET (3XX)</v>
      </c>
    </row>
    <row r="806" spans="1:81" s="38" customFormat="1" ht="15.75" customHeight="1">
      <c r="A806" s="22">
        <f t="shared" si="60"/>
        <v>803</v>
      </c>
      <c r="B806" s="99" t="s">
        <v>84</v>
      </c>
      <c r="C806" s="99" t="s">
        <v>1072</v>
      </c>
      <c r="D806" s="99" t="s">
        <v>1281</v>
      </c>
      <c r="E806" s="91" t="s">
        <v>6161</v>
      </c>
      <c r="F806" s="90"/>
      <c r="G806" s="90"/>
      <c r="H806" s="79" t="s">
        <v>1997</v>
      </c>
      <c r="I806" s="318">
        <v>42736</v>
      </c>
      <c r="J806" s="318">
        <v>44781</v>
      </c>
      <c r="K806" s="293" t="s">
        <v>1274</v>
      </c>
      <c r="L806" s="342">
        <v>437.5</v>
      </c>
      <c r="M806" s="295"/>
      <c r="N806" s="295"/>
      <c r="O806" s="29">
        <v>18</v>
      </c>
      <c r="P806" s="8">
        <v>9</v>
      </c>
      <c r="Q806" s="99" t="s">
        <v>1760</v>
      </c>
      <c r="R806" s="3">
        <v>6</v>
      </c>
      <c r="S806" s="29">
        <v>135</v>
      </c>
      <c r="T806" s="29">
        <v>18</v>
      </c>
      <c r="U806" s="16">
        <v>5.75</v>
      </c>
      <c r="V806" s="100" t="s">
        <v>85</v>
      </c>
      <c r="W806" s="16">
        <v>87</v>
      </c>
      <c r="X806" s="8">
        <v>36.67</v>
      </c>
      <c r="Y806" s="3">
        <v>2650</v>
      </c>
      <c r="Z806" s="78" t="s">
        <v>5463</v>
      </c>
      <c r="AA806" s="78" t="s">
        <v>2988</v>
      </c>
      <c r="AB806" s="51" t="s">
        <v>5240</v>
      </c>
      <c r="AC806" s="80" t="s">
        <v>2179</v>
      </c>
      <c r="AD806" s="298">
        <f>IFERROR(VLOOKUP(AC806,ACCESSORIES!F:J,5,FALSE),"N/A")</f>
        <v>33</v>
      </c>
      <c r="AE806" s="80" t="s">
        <v>85</v>
      </c>
      <c r="AF806" s="80" t="s">
        <v>1886</v>
      </c>
      <c r="AG806" s="80" t="s">
        <v>85</v>
      </c>
      <c r="AH806" s="99" t="s">
        <v>1937</v>
      </c>
      <c r="AI806" s="299">
        <f>IFERROR(VLOOKUP(AH806,ACCESSORIES!F:J,5,FALSE),"N/A")</f>
        <v>1.1000000000000001</v>
      </c>
      <c r="AJ806" s="78" t="s">
        <v>266</v>
      </c>
      <c r="AK806" s="3" t="s">
        <v>85</v>
      </c>
      <c r="AL806" s="40" t="str">
        <f>IFERROR(VLOOKUP(AK806,ACCESSORIES!F:J,5,FALSE),"N/A")</f>
        <v>N/A</v>
      </c>
      <c r="AM806" s="3" t="s">
        <v>85</v>
      </c>
      <c r="AN806" s="3">
        <v>16.100000000000001</v>
      </c>
      <c r="AO806" s="3">
        <v>175</v>
      </c>
      <c r="AP806" s="36">
        <v>4</v>
      </c>
      <c r="AQ806" s="36">
        <v>20</v>
      </c>
      <c r="AR806" s="36">
        <v>32</v>
      </c>
      <c r="AS806" s="36">
        <v>43</v>
      </c>
      <c r="AT806" s="36">
        <v>218</v>
      </c>
      <c r="AU806" s="101">
        <v>209</v>
      </c>
      <c r="AV806" s="84">
        <v>87</v>
      </c>
      <c r="AW806" s="54">
        <v>36</v>
      </c>
      <c r="AX806" s="54">
        <v>36</v>
      </c>
      <c r="AY806" s="54">
        <v>26</v>
      </c>
      <c r="AZ806" s="99" t="s">
        <v>85</v>
      </c>
      <c r="BA806" s="98" t="str">
        <f>IFERROR(VLOOKUP(AZ806,ACCESSORIES!F:J,5,FALSE),"N/A")</f>
        <v>N/A</v>
      </c>
      <c r="BB806" s="99" t="s">
        <v>85</v>
      </c>
      <c r="BC806" s="98" t="str">
        <f>IFERROR(VLOOKUP(BB806,ACCESSORIES!F:J,5,FALSE),"N/A")</f>
        <v>N/A</v>
      </c>
      <c r="BD806" s="77">
        <v>42.22</v>
      </c>
      <c r="BE806" s="56">
        <v>20.6</v>
      </c>
      <c r="BF806" s="56">
        <v>20.6</v>
      </c>
      <c r="BG806" s="56">
        <v>11.4</v>
      </c>
      <c r="BH806" s="379">
        <f t="shared" si="61"/>
        <v>7.9275765061056019E-2</v>
      </c>
      <c r="BI806" s="80">
        <v>36</v>
      </c>
      <c r="BJ806" s="114" t="s">
        <v>3532</v>
      </c>
      <c r="BK806" s="50" t="s">
        <v>4050</v>
      </c>
      <c r="BL806" s="81" t="s">
        <v>4066</v>
      </c>
      <c r="BM806" s="29" t="s">
        <v>5473</v>
      </c>
      <c r="BN806" s="29" t="s">
        <v>5520</v>
      </c>
      <c r="BO806" s="29" t="s">
        <v>5507</v>
      </c>
      <c r="BP806" s="81" t="s">
        <v>5518</v>
      </c>
      <c r="BQ806" s="81" t="s">
        <v>5497</v>
      </c>
      <c r="BR806" s="81" t="s">
        <v>4275</v>
      </c>
      <c r="BS806" s="81" t="s">
        <v>4068</v>
      </c>
      <c r="BT806" s="81"/>
      <c r="BU806" s="81"/>
      <c r="BV806" s="313" t="s">
        <v>3657</v>
      </c>
      <c r="BW806" s="325" t="s">
        <v>3658</v>
      </c>
      <c r="BX806" s="313" t="s">
        <v>3659</v>
      </c>
      <c r="BY806" s="325" t="s">
        <v>3660</v>
      </c>
      <c r="BZ806" s="324" t="str">
        <f t="shared" si="58"/>
        <v>DISCONTINUED - MR312, 18x9, +18mm Offset, 6x135, 87mm Centerbore, Method Bronze - Matte Black Lip</v>
      </c>
      <c r="CA806" s="324" t="s">
        <v>3878</v>
      </c>
      <c r="CB806" s="324" t="s">
        <v>3879</v>
      </c>
      <c r="CC806" s="313" t="str">
        <f t="shared" si="62"/>
        <v>STREET (3XX)</v>
      </c>
    </row>
    <row r="807" spans="1:81" s="38" customFormat="1" ht="15.75" customHeight="1">
      <c r="A807" s="22">
        <f t="shared" si="60"/>
        <v>804</v>
      </c>
      <c r="B807" s="3" t="s">
        <v>84</v>
      </c>
      <c r="C807" s="99" t="s">
        <v>1282</v>
      </c>
      <c r="D807" s="81" t="s">
        <v>5799</v>
      </c>
      <c r="E807" s="91" t="s">
        <v>6162</v>
      </c>
      <c r="F807" s="90"/>
      <c r="G807" s="90"/>
      <c r="H807" s="88" t="s">
        <v>4664</v>
      </c>
      <c r="I807" s="312">
        <v>44159</v>
      </c>
      <c r="J807" s="318">
        <v>44781</v>
      </c>
      <c r="K807" s="293" t="s">
        <v>1274</v>
      </c>
      <c r="L807" s="342">
        <v>372.5</v>
      </c>
      <c r="M807" s="295"/>
      <c r="N807" s="295"/>
      <c r="O807" s="81">
        <v>17</v>
      </c>
      <c r="P807" s="81">
        <v>8.5</v>
      </c>
      <c r="Q807" s="99" t="s">
        <v>1763</v>
      </c>
      <c r="R807" s="81">
        <v>8</v>
      </c>
      <c r="S807" s="81">
        <v>170</v>
      </c>
      <c r="T807" s="81">
        <v>0</v>
      </c>
      <c r="U807" s="75">
        <v>4.75</v>
      </c>
      <c r="V807" s="100" t="s">
        <v>85</v>
      </c>
      <c r="W807" s="84">
        <v>130.81</v>
      </c>
      <c r="X807" s="83">
        <v>26.5</v>
      </c>
      <c r="Y807" s="81">
        <v>3640</v>
      </c>
      <c r="Z807" s="88" t="s">
        <v>2646</v>
      </c>
      <c r="AA807" s="78" t="s">
        <v>2992</v>
      </c>
      <c r="AB807" s="51" t="s">
        <v>5557</v>
      </c>
      <c r="AC807" s="81" t="s">
        <v>4105</v>
      </c>
      <c r="AD807" s="298">
        <f>IFERROR(VLOOKUP(AC807,ACCESSORIES!F:J,5,FALSE),"N/A")</f>
        <v>33</v>
      </c>
      <c r="AE807" s="87" t="s">
        <v>85</v>
      </c>
      <c r="AF807" s="14" t="s">
        <v>85</v>
      </c>
      <c r="AG807" s="3" t="s">
        <v>3005</v>
      </c>
      <c r="AH807" s="14" t="s">
        <v>85</v>
      </c>
      <c r="AI807" s="299" t="str">
        <f>IFERROR(VLOOKUP(AH807,ACCESSORIES!F:J,5,FALSE),"N/A")</f>
        <v>N/A</v>
      </c>
      <c r="AJ807" s="99" t="s">
        <v>265</v>
      </c>
      <c r="AK807" s="81" t="s">
        <v>85</v>
      </c>
      <c r="AL807" s="40" t="str">
        <f>IFERROR(VLOOKUP(AK807,ACCESSORIES!F:J,5,FALSE),"N/A")</f>
        <v>N/A</v>
      </c>
      <c r="AM807" s="81" t="s">
        <v>85</v>
      </c>
      <c r="AN807" s="81">
        <v>16</v>
      </c>
      <c r="AO807" s="81">
        <v>200</v>
      </c>
      <c r="AP807" s="81">
        <v>3</v>
      </c>
      <c r="AQ807" s="81">
        <v>3</v>
      </c>
      <c r="AR807" s="81">
        <v>35</v>
      </c>
      <c r="AS807" s="81">
        <v>48</v>
      </c>
      <c r="AT807" s="81">
        <v>209</v>
      </c>
      <c r="AU807" s="81">
        <v>203</v>
      </c>
      <c r="AV807" s="84">
        <v>128</v>
      </c>
      <c r="AW807" s="54">
        <v>103.9</v>
      </c>
      <c r="AX807" s="54">
        <v>107</v>
      </c>
      <c r="AY807" s="54">
        <v>36</v>
      </c>
      <c r="AZ807" s="3" t="s">
        <v>85</v>
      </c>
      <c r="BA807" s="98" t="str">
        <f>IFERROR(VLOOKUP(AZ807,ACCESSORIES!F:J,5,FALSE),"N/A")</f>
        <v>N/A</v>
      </c>
      <c r="BB807" s="3" t="s">
        <v>85</v>
      </c>
      <c r="BC807" s="98" t="str">
        <f>IFERROR(VLOOKUP(BB807,ACCESSORIES!F:J,5,FALSE),"N/A")</f>
        <v>N/A</v>
      </c>
      <c r="BD807" s="77">
        <v>30.5</v>
      </c>
      <c r="BE807" s="56">
        <v>19.7</v>
      </c>
      <c r="BF807" s="56">
        <v>19.7</v>
      </c>
      <c r="BG807" s="56">
        <v>11</v>
      </c>
      <c r="BH807" s="379">
        <f t="shared" si="61"/>
        <v>6.995621234535998E-2</v>
      </c>
      <c r="BI807" s="80">
        <v>36</v>
      </c>
      <c r="BJ807" s="114" t="s">
        <v>3532</v>
      </c>
      <c r="BK807" s="50" t="s">
        <v>4050</v>
      </c>
      <c r="BL807" s="81" t="s">
        <v>4964</v>
      </c>
      <c r="BM807" s="81" t="s">
        <v>4066</v>
      </c>
      <c r="BN807" s="81" t="s">
        <v>4836</v>
      </c>
      <c r="BO807" s="81" t="s">
        <v>2872</v>
      </c>
      <c r="BP807" s="81" t="s">
        <v>4298</v>
      </c>
      <c r="BQ807" s="81" t="s">
        <v>5446</v>
      </c>
      <c r="BR807" s="81" t="s">
        <v>5432</v>
      </c>
      <c r="BS807" s="81" t="s">
        <v>4275</v>
      </c>
      <c r="BT807" s="81" t="s">
        <v>4068</v>
      </c>
      <c r="BU807" s="81"/>
      <c r="BV807" s="313" t="s">
        <v>4947</v>
      </c>
      <c r="BW807" s="325" t="s">
        <v>4946</v>
      </c>
      <c r="BX807" s="313" t="s">
        <v>4949</v>
      </c>
      <c r="BY807" s="325" t="s">
        <v>4948</v>
      </c>
      <c r="BZ807" s="324" t="str">
        <f t="shared" ref="BZ807:BZ814" si="63">CONCATENATE("DISCONTINUED"," ","-"," ",D807,", ",O807,"x",P807,", ",IF(V807="N/A", "", CONCATENATE(V807, "/")),IF(T807&gt;0, CONCATENATE("+",T807), T807),"mm Offset, ",Q807,", ",W807,"mm Centerbore, ",PROPER(Z807), "", IF(BB807="N/A", "", CONCATENATE(", w/ ", BB807)))</f>
        <v>DISCONTINUED - MR703 Bead Grip, 17x8.5, 0mm Offset, 8x170, 130.81mm Centerbore, Gloss Titanium</v>
      </c>
      <c r="CA807" s="324" t="s">
        <v>3878</v>
      </c>
      <c r="CB807" s="324" t="s">
        <v>3879</v>
      </c>
      <c r="CC807" s="313" t="str">
        <f t="shared" ref="CC807:CC814" si="64">C807</f>
        <v>TRAIL (7XX)</v>
      </c>
    </row>
    <row r="808" spans="1:81" s="38" customFormat="1" ht="15.75" customHeight="1">
      <c r="A808" s="22">
        <f t="shared" si="60"/>
        <v>805</v>
      </c>
      <c r="B808" s="99" t="s">
        <v>84</v>
      </c>
      <c r="C808" s="99" t="s">
        <v>1072</v>
      </c>
      <c r="D808" s="99" t="s">
        <v>1119</v>
      </c>
      <c r="E808" s="91" t="s">
        <v>6165</v>
      </c>
      <c r="F808" s="90"/>
      <c r="G808" s="90"/>
      <c r="H808" s="79" t="s">
        <v>563</v>
      </c>
      <c r="I808" s="318">
        <v>42005</v>
      </c>
      <c r="J808" s="318">
        <v>44806</v>
      </c>
      <c r="K808" s="293" t="s">
        <v>1274</v>
      </c>
      <c r="L808" s="342">
        <v>390</v>
      </c>
      <c r="M808" s="295"/>
      <c r="N808" s="295"/>
      <c r="O808" s="99">
        <v>18</v>
      </c>
      <c r="P808" s="8">
        <v>9</v>
      </c>
      <c r="Q808" s="99" t="s">
        <v>1751</v>
      </c>
      <c r="R808" s="3">
        <v>5</v>
      </c>
      <c r="S808" s="3">
        <v>150</v>
      </c>
      <c r="T808" s="3">
        <v>18</v>
      </c>
      <c r="U808" s="19">
        <v>5.75</v>
      </c>
      <c r="V808" s="100" t="s">
        <v>85</v>
      </c>
      <c r="W808" s="16">
        <v>110.5</v>
      </c>
      <c r="X808" s="10">
        <v>28.26</v>
      </c>
      <c r="Y808" s="51">
        <v>2500</v>
      </c>
      <c r="Z808" s="79" t="s">
        <v>2297</v>
      </c>
      <c r="AA808" s="78" t="s">
        <v>2988</v>
      </c>
      <c r="AB808" s="51" t="s">
        <v>6166</v>
      </c>
      <c r="AC808" s="3" t="s">
        <v>1636</v>
      </c>
      <c r="AD808" s="298">
        <f>IFERROR(VLOOKUP(AC808,ACCESSORIES!F:J,5,FALSE),"N/A")</f>
        <v>33</v>
      </c>
      <c r="AE808" s="87" t="s">
        <v>1800</v>
      </c>
      <c r="AF808" s="3" t="s">
        <v>1888</v>
      </c>
      <c r="AG808" s="3" t="s">
        <v>85</v>
      </c>
      <c r="AH808" s="3" t="s">
        <v>85</v>
      </c>
      <c r="AI808" s="299" t="str">
        <f>IFERROR(VLOOKUP(AH808,ACCESSORIES!F:J,5,FALSE),"N/A")</f>
        <v>N/A</v>
      </c>
      <c r="AJ808" s="3" t="s">
        <v>265</v>
      </c>
      <c r="AK808" s="3" t="s">
        <v>85</v>
      </c>
      <c r="AL808" s="40" t="str">
        <f>IFERROR(VLOOKUP(AK808,ACCESSORIES!F:J,5,FALSE),"N/A")</f>
        <v>N/A</v>
      </c>
      <c r="AM808" s="99" t="s">
        <v>85</v>
      </c>
      <c r="AN808" s="99">
        <v>16.100000000000001</v>
      </c>
      <c r="AO808" s="99">
        <v>175</v>
      </c>
      <c r="AP808" s="25">
        <v>4</v>
      </c>
      <c r="AQ808" s="25">
        <v>19</v>
      </c>
      <c r="AR808" s="25">
        <v>36</v>
      </c>
      <c r="AS808" s="25">
        <v>48</v>
      </c>
      <c r="AT808" s="25">
        <v>219</v>
      </c>
      <c r="AU808" s="101">
        <v>209</v>
      </c>
      <c r="AV808" s="100">
        <v>110.5</v>
      </c>
      <c r="AW808" s="54">
        <v>30</v>
      </c>
      <c r="AX808" s="54">
        <v>30</v>
      </c>
      <c r="AY808" s="54">
        <v>0</v>
      </c>
      <c r="AZ808" s="99" t="s">
        <v>85</v>
      </c>
      <c r="BA808" s="98" t="str">
        <f>IFERROR(VLOOKUP(AZ808,ACCESSORIES!F:J,5,FALSE),"N/A")</f>
        <v>N/A</v>
      </c>
      <c r="BB808" s="99" t="s">
        <v>85</v>
      </c>
      <c r="BC808" s="98" t="str">
        <f>IFERROR(VLOOKUP(BB808,ACCESSORIES!F:J,5,FALSE),"N/A")</f>
        <v>N/A</v>
      </c>
      <c r="BD808" s="77">
        <v>32.11</v>
      </c>
      <c r="BE808" s="56">
        <v>20.6</v>
      </c>
      <c r="BF808" s="56">
        <v>20.6</v>
      </c>
      <c r="BG808" s="56">
        <v>11.4</v>
      </c>
      <c r="BH808" s="379">
        <f t="shared" si="61"/>
        <v>7.9275765061056019E-2</v>
      </c>
      <c r="BI808" s="80">
        <v>36</v>
      </c>
      <c r="BJ808" s="114" t="s">
        <v>3532</v>
      </c>
      <c r="BK808" s="50" t="s">
        <v>4050</v>
      </c>
      <c r="BL808" s="29" t="s">
        <v>4066</v>
      </c>
      <c r="BM808" s="29" t="s">
        <v>5514</v>
      </c>
      <c r="BN808" s="29" t="s">
        <v>5515</v>
      </c>
      <c r="BO808" s="29" t="s">
        <v>4275</v>
      </c>
      <c r="BP808" s="29" t="s">
        <v>4068</v>
      </c>
      <c r="BQ808" s="81"/>
      <c r="BR808" s="81"/>
      <c r="BS808" s="81"/>
      <c r="BT808" s="81"/>
      <c r="BU808" s="81"/>
      <c r="BV808" s="313" t="s">
        <v>3597</v>
      </c>
      <c r="BW808" s="325" t="s">
        <v>3598</v>
      </c>
      <c r="BX808" s="313" t="s">
        <v>3599</v>
      </c>
      <c r="BY808" s="325" t="s">
        <v>3600</v>
      </c>
      <c r="BZ808" s="324" t="str">
        <f t="shared" si="63"/>
        <v>DISCONTINUED - MR308 Roost, 18x9, +18mm Offset, 5x150, 110.5mm Centerbore, Method Bronze</v>
      </c>
      <c r="CA808" s="324" t="s">
        <v>3878</v>
      </c>
      <c r="CB808" s="324" t="s">
        <v>3879</v>
      </c>
      <c r="CC808" s="313" t="str">
        <f t="shared" si="64"/>
        <v>STREET (3XX)</v>
      </c>
    </row>
    <row r="809" spans="1:81" s="38" customFormat="1" ht="15.75" customHeight="1">
      <c r="A809" s="22">
        <f t="shared" si="60"/>
        <v>806</v>
      </c>
      <c r="B809" s="99" t="s">
        <v>84</v>
      </c>
      <c r="C809" s="99" t="s">
        <v>1072</v>
      </c>
      <c r="D809" s="99" t="s">
        <v>2104</v>
      </c>
      <c r="E809" s="91" t="s">
        <v>6167</v>
      </c>
      <c r="F809" s="90"/>
      <c r="G809" s="90"/>
      <c r="H809" s="79" t="s">
        <v>2122</v>
      </c>
      <c r="I809" s="318">
        <v>43340</v>
      </c>
      <c r="J809" s="318">
        <v>44806</v>
      </c>
      <c r="K809" s="293" t="s">
        <v>1274</v>
      </c>
      <c r="L809" s="342">
        <v>397</v>
      </c>
      <c r="M809" s="295"/>
      <c r="N809" s="295"/>
      <c r="O809" s="29">
        <v>17</v>
      </c>
      <c r="P809" s="24">
        <v>8.5</v>
      </c>
      <c r="Q809" s="99" t="s">
        <v>1764</v>
      </c>
      <c r="R809" s="3">
        <v>8</v>
      </c>
      <c r="S809" s="29">
        <v>180</v>
      </c>
      <c r="T809" s="29">
        <v>0</v>
      </c>
      <c r="U809" s="16">
        <v>4.75</v>
      </c>
      <c r="V809" s="100" t="s">
        <v>85</v>
      </c>
      <c r="W809" s="16">
        <v>130.81</v>
      </c>
      <c r="X809" s="8">
        <v>34.25</v>
      </c>
      <c r="Y809" s="51">
        <v>3640</v>
      </c>
      <c r="Z809" s="78" t="s">
        <v>2294</v>
      </c>
      <c r="AA809" s="79" t="s">
        <v>2987</v>
      </c>
      <c r="AB809" s="51" t="s">
        <v>5260</v>
      </c>
      <c r="AC809" s="78" t="s">
        <v>1638</v>
      </c>
      <c r="AD809" s="298">
        <f>IFERROR(VLOOKUP(AC809,ACCESSORIES!F:J,5,FALSE),"N/A")</f>
        <v>33</v>
      </c>
      <c r="AE809" s="80" t="s">
        <v>85</v>
      </c>
      <c r="AF809" s="80" t="s">
        <v>85</v>
      </c>
      <c r="AG809" s="3" t="s">
        <v>3005</v>
      </c>
      <c r="AH809" s="80" t="s">
        <v>85</v>
      </c>
      <c r="AI809" s="299" t="str">
        <f>IFERROR(VLOOKUP(AH809,ACCESSORIES!F:J,5,FALSE),"N/A")</f>
        <v>N/A</v>
      </c>
      <c r="AJ809" s="78" t="s">
        <v>266</v>
      </c>
      <c r="AK809" s="3" t="s">
        <v>85</v>
      </c>
      <c r="AL809" s="40" t="str">
        <f>IFERROR(VLOOKUP(AK809,ACCESSORIES!F:J,5,FALSE),"N/A")</f>
        <v>N/A</v>
      </c>
      <c r="AM809" s="3" t="s">
        <v>85</v>
      </c>
      <c r="AN809" s="3">
        <v>16.2</v>
      </c>
      <c r="AO809" s="3">
        <v>205</v>
      </c>
      <c r="AP809" s="36">
        <v>0</v>
      </c>
      <c r="AQ809" s="36">
        <v>0</v>
      </c>
      <c r="AR809" s="36">
        <v>56</v>
      </c>
      <c r="AS809" s="36">
        <v>77</v>
      </c>
      <c r="AT809" s="36">
        <v>207</v>
      </c>
      <c r="AU809" s="101">
        <v>205</v>
      </c>
      <c r="AV809" s="84">
        <v>125</v>
      </c>
      <c r="AW809" s="54">
        <v>92</v>
      </c>
      <c r="AX809" s="54">
        <v>92</v>
      </c>
      <c r="AY809" s="54">
        <v>0</v>
      </c>
      <c r="AZ809" s="99" t="s">
        <v>85</v>
      </c>
      <c r="BA809" s="98" t="str">
        <f>IFERROR(VLOOKUP(AZ809,ACCESSORIES!F:J,5,FALSE),"N/A")</f>
        <v>N/A</v>
      </c>
      <c r="BB809" s="99" t="s">
        <v>85</v>
      </c>
      <c r="BC809" s="98" t="str">
        <f>IFERROR(VLOOKUP(BB809,ACCESSORIES!F:J,5,FALSE),"N/A")</f>
        <v>N/A</v>
      </c>
      <c r="BD809" s="77">
        <v>37.75</v>
      </c>
      <c r="BE809" s="56">
        <v>19.7</v>
      </c>
      <c r="BF809" s="56">
        <v>19.7</v>
      </c>
      <c r="BG809" s="56">
        <v>11</v>
      </c>
      <c r="BH809" s="379">
        <f t="shared" si="61"/>
        <v>6.995621234535998E-2</v>
      </c>
      <c r="BI809" s="80">
        <v>36</v>
      </c>
      <c r="BJ809" s="114" t="s">
        <v>3532</v>
      </c>
      <c r="BK809" s="50" t="s">
        <v>4050</v>
      </c>
      <c r="BL809" s="29" t="s">
        <v>4066</v>
      </c>
      <c r="BM809" s="29" t="s">
        <v>5521</v>
      </c>
      <c r="BN809" s="29" t="s">
        <v>5522</v>
      </c>
      <c r="BO809" s="29" t="s">
        <v>5523</v>
      </c>
      <c r="BP809" s="81" t="s">
        <v>5524</v>
      </c>
      <c r="BQ809" s="81" t="s">
        <v>4275</v>
      </c>
      <c r="BR809" s="81" t="s">
        <v>4068</v>
      </c>
      <c r="BS809" s="81"/>
      <c r="BT809" s="81"/>
      <c r="BU809" s="81"/>
      <c r="BV809" s="313" t="s">
        <v>3701</v>
      </c>
      <c r="BW809" s="325" t="s">
        <v>3702</v>
      </c>
      <c r="BX809" s="313" t="s">
        <v>3703</v>
      </c>
      <c r="BY809" s="325" t="s">
        <v>3704</v>
      </c>
      <c r="BZ809" s="324" t="str">
        <f t="shared" si="63"/>
        <v>DISCONTINUED - MR314, 17x8.5, 0mm Offset, 8x180, 130.81mm Centerbore, Matte Black</v>
      </c>
      <c r="CA809" s="324" t="s">
        <v>3878</v>
      </c>
      <c r="CB809" s="324" t="s">
        <v>3879</v>
      </c>
      <c r="CC809" s="313" t="str">
        <f t="shared" si="64"/>
        <v>STREET (3XX)</v>
      </c>
    </row>
    <row r="810" spans="1:81" s="38" customFormat="1" ht="15.75" customHeight="1">
      <c r="A810" s="22">
        <f t="shared" si="60"/>
        <v>807</v>
      </c>
      <c r="B810" s="99" t="s">
        <v>84</v>
      </c>
      <c r="C810" s="99" t="s">
        <v>1072</v>
      </c>
      <c r="D810" s="99" t="s">
        <v>2104</v>
      </c>
      <c r="E810" s="91" t="s">
        <v>6168</v>
      </c>
      <c r="F810" s="90"/>
      <c r="G810" s="90"/>
      <c r="H810" s="79" t="s">
        <v>2655</v>
      </c>
      <c r="I810" s="318">
        <v>43340</v>
      </c>
      <c r="J810" s="318">
        <v>44806</v>
      </c>
      <c r="K810" s="293" t="s">
        <v>1274</v>
      </c>
      <c r="L810" s="342">
        <v>397</v>
      </c>
      <c r="M810" s="295"/>
      <c r="N810" s="295"/>
      <c r="O810" s="29">
        <v>17</v>
      </c>
      <c r="P810" s="24">
        <v>8.5</v>
      </c>
      <c r="Q810" s="99" t="s">
        <v>1764</v>
      </c>
      <c r="R810" s="3">
        <v>8</v>
      </c>
      <c r="S810" s="29">
        <v>180</v>
      </c>
      <c r="T810" s="29">
        <v>0</v>
      </c>
      <c r="U810" s="16">
        <v>4.75</v>
      </c>
      <c r="V810" s="100" t="s">
        <v>85</v>
      </c>
      <c r="W810" s="16">
        <v>130.81</v>
      </c>
      <c r="X810" s="8">
        <v>34.25</v>
      </c>
      <c r="Y810" s="51">
        <v>3640</v>
      </c>
      <c r="Z810" s="78" t="s">
        <v>2646</v>
      </c>
      <c r="AA810" s="78" t="s">
        <v>2992</v>
      </c>
      <c r="AB810" s="51" t="s">
        <v>5260</v>
      </c>
      <c r="AC810" s="78" t="s">
        <v>1638</v>
      </c>
      <c r="AD810" s="298">
        <f>IFERROR(VLOOKUP(AC810,ACCESSORIES!F:J,5,FALSE),"N/A")</f>
        <v>33</v>
      </c>
      <c r="AE810" s="80" t="s">
        <v>85</v>
      </c>
      <c r="AF810" s="80" t="s">
        <v>85</v>
      </c>
      <c r="AG810" s="3" t="s">
        <v>3005</v>
      </c>
      <c r="AH810" s="80" t="s">
        <v>85</v>
      </c>
      <c r="AI810" s="299" t="str">
        <f>IFERROR(VLOOKUP(AH810,ACCESSORIES!F:J,5,FALSE),"N/A")</f>
        <v>N/A</v>
      </c>
      <c r="AJ810" s="78" t="s">
        <v>266</v>
      </c>
      <c r="AK810" s="3" t="s">
        <v>85</v>
      </c>
      <c r="AL810" s="40" t="str">
        <f>IFERROR(VLOOKUP(AK810,ACCESSORIES!F:J,5,FALSE),"N/A")</f>
        <v>N/A</v>
      </c>
      <c r="AM810" s="3" t="s">
        <v>85</v>
      </c>
      <c r="AN810" s="3">
        <v>16.2</v>
      </c>
      <c r="AO810" s="3">
        <v>205</v>
      </c>
      <c r="AP810" s="36">
        <v>0</v>
      </c>
      <c r="AQ810" s="36">
        <v>0</v>
      </c>
      <c r="AR810" s="36">
        <v>56</v>
      </c>
      <c r="AS810" s="36">
        <v>77</v>
      </c>
      <c r="AT810" s="36">
        <v>207</v>
      </c>
      <c r="AU810" s="101">
        <v>205</v>
      </c>
      <c r="AV810" s="84">
        <v>125</v>
      </c>
      <c r="AW810" s="54">
        <v>92</v>
      </c>
      <c r="AX810" s="54">
        <v>92</v>
      </c>
      <c r="AY810" s="54">
        <v>0</v>
      </c>
      <c r="AZ810" s="99" t="s">
        <v>85</v>
      </c>
      <c r="BA810" s="98" t="str">
        <f>IFERROR(VLOOKUP(AZ810,ACCESSORIES!F:J,5,FALSE),"N/A")</f>
        <v>N/A</v>
      </c>
      <c r="BB810" s="99" t="s">
        <v>85</v>
      </c>
      <c r="BC810" s="98" t="str">
        <f>IFERROR(VLOOKUP(BB810,ACCESSORIES!F:J,5,FALSE),"N/A")</f>
        <v>N/A</v>
      </c>
      <c r="BD810" s="77">
        <v>37.75</v>
      </c>
      <c r="BE810" s="56">
        <v>19.7</v>
      </c>
      <c r="BF810" s="56">
        <v>19.7</v>
      </c>
      <c r="BG810" s="56">
        <v>11</v>
      </c>
      <c r="BH810" s="379">
        <f t="shared" si="61"/>
        <v>6.995621234535998E-2</v>
      </c>
      <c r="BI810" s="80">
        <v>36</v>
      </c>
      <c r="BJ810" s="114" t="s">
        <v>3532</v>
      </c>
      <c r="BK810" s="50" t="s">
        <v>4050</v>
      </c>
      <c r="BL810" s="29" t="s">
        <v>4066</v>
      </c>
      <c r="BM810" s="29" t="s">
        <v>5521</v>
      </c>
      <c r="BN810" s="29" t="s">
        <v>5522</v>
      </c>
      <c r="BO810" s="29" t="s">
        <v>5523</v>
      </c>
      <c r="BP810" s="81" t="s">
        <v>5524</v>
      </c>
      <c r="BQ810" s="81" t="s">
        <v>4275</v>
      </c>
      <c r="BR810" s="81" t="s">
        <v>4068</v>
      </c>
      <c r="BS810" s="81"/>
      <c r="BT810" s="81"/>
      <c r="BU810" s="81"/>
      <c r="BV810" s="313" t="s">
        <v>3705</v>
      </c>
      <c r="BW810" s="325" t="s">
        <v>3706</v>
      </c>
      <c r="BX810" s="313" t="s">
        <v>3707</v>
      </c>
      <c r="BY810" s="325" t="s">
        <v>3708</v>
      </c>
      <c r="BZ810" s="324" t="str">
        <f t="shared" si="63"/>
        <v>DISCONTINUED - MR314, 17x8.5, 0mm Offset, 8x180, 130.81mm Centerbore, Gloss Titanium</v>
      </c>
      <c r="CA810" s="324" t="s">
        <v>3878</v>
      </c>
      <c r="CB810" s="324" t="s">
        <v>3879</v>
      </c>
      <c r="CC810" s="313" t="str">
        <f t="shared" si="64"/>
        <v>STREET (3XX)</v>
      </c>
    </row>
    <row r="811" spans="1:81" s="38" customFormat="1" ht="15.75" customHeight="1">
      <c r="A811" s="22">
        <f t="shared" si="60"/>
        <v>808</v>
      </c>
      <c r="B811" s="104" t="s">
        <v>84</v>
      </c>
      <c r="C811" s="104" t="s">
        <v>1072</v>
      </c>
      <c r="D811" s="104" t="s">
        <v>2105</v>
      </c>
      <c r="E811" s="91" t="s">
        <v>6169</v>
      </c>
      <c r="F811" s="90"/>
      <c r="G811" s="90"/>
      <c r="H811" s="44" t="s">
        <v>3284</v>
      </c>
      <c r="I811" s="329">
        <v>43613</v>
      </c>
      <c r="J811" s="318">
        <v>44806</v>
      </c>
      <c r="K811" s="293" t="s">
        <v>1274</v>
      </c>
      <c r="L811" s="342">
        <v>405</v>
      </c>
      <c r="M811" s="295"/>
      <c r="N811" s="295"/>
      <c r="O811" s="90">
        <v>18</v>
      </c>
      <c r="P811" s="8">
        <v>9</v>
      </c>
      <c r="Q811" s="99" t="s">
        <v>1760</v>
      </c>
      <c r="R811" s="13">
        <v>6</v>
      </c>
      <c r="S811" s="90">
        <v>135</v>
      </c>
      <c r="T811" s="90">
        <v>18</v>
      </c>
      <c r="U811" s="42">
        <v>5.75</v>
      </c>
      <c r="V811" s="102" t="s">
        <v>85</v>
      </c>
      <c r="W811" s="42">
        <v>87</v>
      </c>
      <c r="X811" s="43">
        <v>33.9</v>
      </c>
      <c r="Y811" s="51">
        <v>2650</v>
      </c>
      <c r="Z811" s="11" t="s">
        <v>2294</v>
      </c>
      <c r="AA811" s="44" t="s">
        <v>2987</v>
      </c>
      <c r="AB811" s="51" t="s">
        <v>5240</v>
      </c>
      <c r="AC811" s="11" t="s">
        <v>2179</v>
      </c>
      <c r="AD811" s="298">
        <f>IFERROR(VLOOKUP(AC811,ACCESSORIES!F:J,5,FALSE),"N/A")</f>
        <v>33</v>
      </c>
      <c r="AE811" s="14" t="s">
        <v>85</v>
      </c>
      <c r="AF811" s="31" t="s">
        <v>1886</v>
      </c>
      <c r="AG811" s="14" t="s">
        <v>85</v>
      </c>
      <c r="AH811" s="31" t="s">
        <v>2614</v>
      </c>
      <c r="AI811" s="299">
        <f>IFERROR(VLOOKUP(AH811,ACCESSORIES!F:J,5,FALSE),"N/A")</f>
        <v>1.1000000000000001</v>
      </c>
      <c r="AJ811" s="11" t="s">
        <v>266</v>
      </c>
      <c r="AK811" s="13" t="s">
        <v>85</v>
      </c>
      <c r="AL811" s="40" t="str">
        <f>IFERROR(VLOOKUP(AK811,ACCESSORIES!F:J,5,FALSE),"N/A")</f>
        <v>N/A</v>
      </c>
      <c r="AM811" s="13" t="s">
        <v>85</v>
      </c>
      <c r="AN811" s="13">
        <v>16.2</v>
      </c>
      <c r="AO811" s="13">
        <v>170</v>
      </c>
      <c r="AP811" s="74">
        <v>7</v>
      </c>
      <c r="AQ811" s="74">
        <v>20</v>
      </c>
      <c r="AR811" s="74"/>
      <c r="AS811" s="74">
        <v>47</v>
      </c>
      <c r="AT811" s="74"/>
      <c r="AU811" s="103">
        <v>216</v>
      </c>
      <c r="AV811" s="75">
        <v>87</v>
      </c>
      <c r="AW811" s="54">
        <v>46</v>
      </c>
      <c r="AX811" s="54">
        <v>46</v>
      </c>
      <c r="AY811" s="54">
        <v>42</v>
      </c>
      <c r="AZ811" s="104" t="s">
        <v>85</v>
      </c>
      <c r="BA811" s="98" t="str">
        <f>IFERROR(VLOOKUP(AZ811,ACCESSORIES!F:J,5,FALSE),"N/A")</f>
        <v>N/A</v>
      </c>
      <c r="BB811" s="104" t="s">
        <v>85</v>
      </c>
      <c r="BC811" s="98" t="str">
        <f>IFERROR(VLOOKUP(BB811,ACCESSORIES!F:J,5,FALSE),"N/A")</f>
        <v>N/A</v>
      </c>
      <c r="BD811" s="77">
        <v>37.4</v>
      </c>
      <c r="BE811" s="56">
        <v>20.6</v>
      </c>
      <c r="BF811" s="56">
        <v>20.6</v>
      </c>
      <c r="BG811" s="56">
        <v>11.4</v>
      </c>
      <c r="BH811" s="379">
        <f t="shared" si="61"/>
        <v>7.9275765061056019E-2</v>
      </c>
      <c r="BI811" s="14">
        <v>36</v>
      </c>
      <c r="BJ811" s="114" t="s">
        <v>3532</v>
      </c>
      <c r="BK811" s="50" t="s">
        <v>4050</v>
      </c>
      <c r="BL811" s="29" t="s">
        <v>4066</v>
      </c>
      <c r="BM811" s="29" t="s">
        <v>5483</v>
      </c>
      <c r="BN811" s="29" t="s">
        <v>2847</v>
      </c>
      <c r="BO811" s="29" t="s">
        <v>5507</v>
      </c>
      <c r="BP811" s="81" t="s">
        <v>5518</v>
      </c>
      <c r="BQ811" s="81" t="s">
        <v>5497</v>
      </c>
      <c r="BR811" s="81" t="s">
        <v>4275</v>
      </c>
      <c r="BS811" s="81" t="s">
        <v>4068</v>
      </c>
      <c r="BT811" s="81"/>
      <c r="BU811" s="81"/>
      <c r="BV811" s="313" t="s">
        <v>3709</v>
      </c>
      <c r="BW811" s="325" t="s">
        <v>3710</v>
      </c>
      <c r="BX811" s="313" t="s">
        <v>3711</v>
      </c>
      <c r="BY811" s="325" t="s">
        <v>3712</v>
      </c>
      <c r="BZ811" s="324" t="str">
        <f t="shared" si="63"/>
        <v>DISCONTINUED - MR315, 18x9, +18mm Offset, 6x135, 87mm Centerbore, Matte Black</v>
      </c>
      <c r="CA811" s="324" t="s">
        <v>3878</v>
      </c>
      <c r="CB811" s="324" t="s">
        <v>3879</v>
      </c>
      <c r="CC811" s="313" t="str">
        <f t="shared" si="64"/>
        <v>STREET (3XX)</v>
      </c>
    </row>
    <row r="812" spans="1:81" s="38" customFormat="1" ht="15.75" customHeight="1">
      <c r="A812" s="22">
        <f t="shared" si="60"/>
        <v>809</v>
      </c>
      <c r="B812" s="104" t="s">
        <v>84</v>
      </c>
      <c r="C812" s="104" t="s">
        <v>1072</v>
      </c>
      <c r="D812" s="104" t="s">
        <v>2105</v>
      </c>
      <c r="E812" s="91" t="s">
        <v>6170</v>
      </c>
      <c r="F812" s="90"/>
      <c r="G812" s="90"/>
      <c r="H812" s="44" t="s">
        <v>3289</v>
      </c>
      <c r="I812" s="329">
        <v>43613</v>
      </c>
      <c r="J812" s="318">
        <v>44806</v>
      </c>
      <c r="K812" s="293" t="s">
        <v>1274</v>
      </c>
      <c r="L812" s="342">
        <v>458</v>
      </c>
      <c r="M812" s="295"/>
      <c r="N812" s="295"/>
      <c r="O812" s="90">
        <v>18</v>
      </c>
      <c r="P812" s="8">
        <v>9</v>
      </c>
      <c r="Q812" s="99" t="s">
        <v>1123</v>
      </c>
      <c r="R812" s="13">
        <v>6</v>
      </c>
      <c r="S812" s="90">
        <v>5.5</v>
      </c>
      <c r="T812" s="90">
        <v>18</v>
      </c>
      <c r="U812" s="42">
        <v>5.75</v>
      </c>
      <c r="V812" s="102" t="s">
        <v>85</v>
      </c>
      <c r="W812" s="42">
        <v>106.25</v>
      </c>
      <c r="X812" s="43">
        <v>34</v>
      </c>
      <c r="Y812" s="51">
        <v>2650</v>
      </c>
      <c r="Z812" s="78" t="s">
        <v>5468</v>
      </c>
      <c r="AA812" s="11" t="s">
        <v>2989</v>
      </c>
      <c r="AB812" s="51" t="s">
        <v>6060</v>
      </c>
      <c r="AC812" s="11" t="s">
        <v>2668</v>
      </c>
      <c r="AD812" s="298">
        <f>IFERROR(VLOOKUP(AC812,ACCESSORIES!F:J,5,FALSE),"N/A")</f>
        <v>33</v>
      </c>
      <c r="AE812" s="14" t="s">
        <v>85</v>
      </c>
      <c r="AF812" s="31" t="s">
        <v>1886</v>
      </c>
      <c r="AG812" s="14" t="s">
        <v>85</v>
      </c>
      <c r="AH812" s="31" t="s">
        <v>2614</v>
      </c>
      <c r="AI812" s="299">
        <f>IFERROR(VLOOKUP(AH812,ACCESSORIES!F:J,5,FALSE),"N/A")</f>
        <v>1.1000000000000001</v>
      </c>
      <c r="AJ812" s="13" t="s">
        <v>265</v>
      </c>
      <c r="AK812" s="82" t="s">
        <v>1709</v>
      </c>
      <c r="AL812" s="40">
        <f>IFERROR(VLOOKUP(AK812,ACCESSORIES!F:J,5,FALSE),"N/A")</f>
        <v>2.75</v>
      </c>
      <c r="AM812" s="13">
        <v>78.3</v>
      </c>
      <c r="AN812" s="13">
        <v>16.2</v>
      </c>
      <c r="AO812" s="13">
        <v>170</v>
      </c>
      <c r="AP812" s="74">
        <v>7</v>
      </c>
      <c r="AQ812" s="74">
        <v>20</v>
      </c>
      <c r="AR812" s="74"/>
      <c r="AS812" s="74">
        <v>47</v>
      </c>
      <c r="AT812" s="74"/>
      <c r="AU812" s="103">
        <v>216</v>
      </c>
      <c r="AV812" s="75">
        <v>106.25</v>
      </c>
      <c r="AW812" s="54">
        <v>53</v>
      </c>
      <c r="AX812" s="54">
        <v>53</v>
      </c>
      <c r="AY812" s="54">
        <v>42</v>
      </c>
      <c r="AZ812" s="104" t="s">
        <v>85</v>
      </c>
      <c r="BA812" s="98" t="str">
        <f>IFERROR(VLOOKUP(AZ812,ACCESSORIES!F:J,5,FALSE),"N/A")</f>
        <v>N/A</v>
      </c>
      <c r="BB812" s="104" t="s">
        <v>85</v>
      </c>
      <c r="BC812" s="98" t="str">
        <f>IFERROR(VLOOKUP(BB812,ACCESSORIES!F:J,5,FALSE),"N/A")</f>
        <v>N/A</v>
      </c>
      <c r="BD812" s="77">
        <v>39.729999999999997</v>
      </c>
      <c r="BE812" s="56">
        <v>20.6</v>
      </c>
      <c r="BF812" s="56">
        <v>20.6</v>
      </c>
      <c r="BG812" s="56">
        <v>11.4</v>
      </c>
      <c r="BH812" s="379">
        <f t="shared" si="61"/>
        <v>7.9275765061056019E-2</v>
      </c>
      <c r="BI812" s="14">
        <v>36</v>
      </c>
      <c r="BJ812" s="114" t="s">
        <v>3532</v>
      </c>
      <c r="BK812" s="50" t="s">
        <v>4050</v>
      </c>
      <c r="BL812" s="29" t="s">
        <v>4066</v>
      </c>
      <c r="BM812" s="29" t="s">
        <v>5483</v>
      </c>
      <c r="BN812" s="29" t="s">
        <v>2847</v>
      </c>
      <c r="BO812" s="29" t="s">
        <v>5507</v>
      </c>
      <c r="BP812" s="81" t="s">
        <v>5518</v>
      </c>
      <c r="BQ812" s="81" t="s">
        <v>5497</v>
      </c>
      <c r="BR812" s="81" t="s">
        <v>4275</v>
      </c>
      <c r="BS812" s="81" t="s">
        <v>4068</v>
      </c>
      <c r="BT812" s="81"/>
      <c r="BU812" s="81"/>
      <c r="BV812" s="313" t="s">
        <v>3713</v>
      </c>
      <c r="BW812" s="325" t="s">
        <v>3714</v>
      </c>
      <c r="BX812" s="313" t="s">
        <v>3715</v>
      </c>
      <c r="BY812" s="325" t="s">
        <v>3716</v>
      </c>
      <c r="BZ812" s="324" t="str">
        <f t="shared" si="63"/>
        <v>DISCONTINUED - MR315, 18x9, +18mm Offset, 6x5.5, 106.25mm Centerbore, Gold - Black Lip</v>
      </c>
      <c r="CA812" s="324" t="s">
        <v>3878</v>
      </c>
      <c r="CB812" s="324" t="s">
        <v>3879</v>
      </c>
      <c r="CC812" s="313" t="str">
        <f t="shared" si="64"/>
        <v>STREET (3XX)</v>
      </c>
    </row>
    <row r="813" spans="1:81" s="38" customFormat="1" ht="15.75" customHeight="1">
      <c r="A813" s="22">
        <f t="shared" si="60"/>
        <v>810</v>
      </c>
      <c r="B813" s="4" t="s">
        <v>84</v>
      </c>
      <c r="C813" s="99" t="s">
        <v>1089</v>
      </c>
      <c r="D813" s="3" t="s">
        <v>1147</v>
      </c>
      <c r="E813" s="91" t="s">
        <v>6171</v>
      </c>
      <c r="F813" s="90" t="s">
        <v>1129</v>
      </c>
      <c r="G813" s="90"/>
      <c r="H813" s="79" t="s">
        <v>748</v>
      </c>
      <c r="I813" s="318">
        <v>41640</v>
      </c>
      <c r="J813" s="318">
        <v>44806</v>
      </c>
      <c r="K813" s="293" t="s">
        <v>1274</v>
      </c>
      <c r="L813" s="342">
        <v>343.85</v>
      </c>
      <c r="M813" s="295"/>
      <c r="N813" s="295"/>
      <c r="O813" s="5">
        <v>14</v>
      </c>
      <c r="P813" s="77">
        <v>10</v>
      </c>
      <c r="Q813" s="99" t="s">
        <v>1746</v>
      </c>
      <c r="R813" s="5">
        <v>4</v>
      </c>
      <c r="S813" s="5">
        <v>156</v>
      </c>
      <c r="T813" s="5">
        <v>0</v>
      </c>
      <c r="U813" s="17">
        <v>5.3</v>
      </c>
      <c r="V813" s="5" t="s">
        <v>201</v>
      </c>
      <c r="W813" s="17">
        <v>132</v>
      </c>
      <c r="X813" s="6">
        <v>17.8</v>
      </c>
      <c r="Y813" s="51">
        <v>1600</v>
      </c>
      <c r="Z813" s="79" t="s">
        <v>5459</v>
      </c>
      <c r="AA813" s="78" t="s">
        <v>2992</v>
      </c>
      <c r="AB813" s="51" t="s">
        <v>4755</v>
      </c>
      <c r="AC813" s="2" t="s">
        <v>1623</v>
      </c>
      <c r="AD813" s="298">
        <f>IFERROR(VLOOKUP(AC813,ACCESSORIES!F:J,5,FALSE),"N/A")</f>
        <v>22</v>
      </c>
      <c r="AE813" s="87" t="s">
        <v>85</v>
      </c>
      <c r="AF813" s="2" t="s">
        <v>85</v>
      </c>
      <c r="AG813" s="2" t="s">
        <v>3004</v>
      </c>
      <c r="AH813" s="2" t="s">
        <v>85</v>
      </c>
      <c r="AI813" s="299" t="str">
        <f>IFERROR(VLOOKUP(AH813,ACCESSORIES!F:J,5,FALSE),"N/A")</f>
        <v>N/A</v>
      </c>
      <c r="AJ813" s="81" t="s">
        <v>266</v>
      </c>
      <c r="AK813" s="81" t="s">
        <v>85</v>
      </c>
      <c r="AL813" s="40" t="str">
        <f>IFERROR(VLOOKUP(AK813,ACCESSORIES!F:J,5,FALSE),"N/A")</f>
        <v>N/A</v>
      </c>
      <c r="AM813" s="81" t="s">
        <v>85</v>
      </c>
      <c r="AN813" s="81">
        <v>14.1</v>
      </c>
      <c r="AO813" s="81">
        <v>190</v>
      </c>
      <c r="AP813" s="25">
        <v>3</v>
      </c>
      <c r="AQ813" s="25">
        <v>3</v>
      </c>
      <c r="AR813" s="25"/>
      <c r="AS813" s="25">
        <v>26</v>
      </c>
      <c r="AT813" s="25"/>
      <c r="AU813" s="25">
        <v>181</v>
      </c>
      <c r="AV813" s="84">
        <v>120</v>
      </c>
      <c r="AW813" s="54">
        <v>22</v>
      </c>
      <c r="AX813" s="54">
        <v>46.5</v>
      </c>
      <c r="AY813" s="54">
        <v>80</v>
      </c>
      <c r="AZ813" s="3" t="s">
        <v>3339</v>
      </c>
      <c r="BA813" s="98">
        <f>IFERROR(VLOOKUP(AZ813,ACCESSORIES!F:J,5,FALSE),"N/A")</f>
        <v>89.1</v>
      </c>
      <c r="BB813" s="3" t="s">
        <v>1519</v>
      </c>
      <c r="BC813" s="98">
        <f>IFERROR(VLOOKUP(BB813,ACCESSORIES!F:J,5,FALSE),"N/A")</f>
        <v>11</v>
      </c>
      <c r="BD813" s="77">
        <v>21.3</v>
      </c>
      <c r="BE813" s="56">
        <v>16.899999999999999</v>
      </c>
      <c r="BF813" s="56">
        <v>16.899999999999999</v>
      </c>
      <c r="BG813" s="56">
        <v>12.8</v>
      </c>
      <c r="BH813" s="379">
        <f t="shared" si="61"/>
        <v>5.990795966771198E-2</v>
      </c>
      <c r="BI813" s="5">
        <v>48</v>
      </c>
      <c r="BJ813" s="114" t="s">
        <v>3532</v>
      </c>
      <c r="BK813" s="50" t="s">
        <v>4050</v>
      </c>
      <c r="BL813" s="81" t="s">
        <v>4066</v>
      </c>
      <c r="BM813" s="46" t="s">
        <v>4836</v>
      </c>
      <c r="BN813" s="46" t="s">
        <v>4094</v>
      </c>
      <c r="BO813" s="81" t="s">
        <v>5475</v>
      </c>
      <c r="BP813" s="81" t="s">
        <v>5476</v>
      </c>
      <c r="BQ813" s="81" t="s">
        <v>4837</v>
      </c>
      <c r="BR813" s="81" t="s">
        <v>5477</v>
      </c>
      <c r="BS813" s="81"/>
      <c r="BT813" s="81"/>
      <c r="BU813" s="81"/>
      <c r="BV813" s="313" t="s">
        <v>3733</v>
      </c>
      <c r="BW813" s="325" t="s">
        <v>3734</v>
      </c>
      <c r="BX813" s="313" t="s">
        <v>3735</v>
      </c>
      <c r="BY813" s="325" t="s">
        <v>3736</v>
      </c>
      <c r="BZ813" s="324" t="str">
        <f t="shared" si="63"/>
        <v>DISCONTINUED - MR401 UTV Beadlock, 14x10, 5+5/0mm Offset, 4x156, 132mm Centerbore, Titanium - Matte Black Ring, w/ BH-H20875</v>
      </c>
      <c r="CA813" s="324" t="s">
        <v>3878</v>
      </c>
      <c r="CB813" s="324" t="s">
        <v>3879</v>
      </c>
      <c r="CC813" s="313" t="str">
        <f t="shared" si="64"/>
        <v>UTV (4XX)</v>
      </c>
    </row>
    <row r="814" spans="1:81" s="38" customFormat="1" ht="15.75" customHeight="1">
      <c r="A814" s="22">
        <f t="shared" si="60"/>
        <v>811</v>
      </c>
      <c r="B814" s="3" t="s">
        <v>84</v>
      </c>
      <c r="C814" s="99" t="s">
        <v>1282</v>
      </c>
      <c r="D814" s="81" t="s">
        <v>5799</v>
      </c>
      <c r="E814" s="91" t="s">
        <v>6172</v>
      </c>
      <c r="F814" s="90"/>
      <c r="G814" s="90"/>
      <c r="H814" s="88" t="s">
        <v>4165</v>
      </c>
      <c r="I814" s="312">
        <v>43886</v>
      </c>
      <c r="J814" s="318">
        <v>44806</v>
      </c>
      <c r="K814" s="293" t="s">
        <v>1274</v>
      </c>
      <c r="L814" s="342">
        <v>372.5</v>
      </c>
      <c r="M814" s="295"/>
      <c r="N814" s="295"/>
      <c r="O814" s="81">
        <v>17</v>
      </c>
      <c r="P814" s="81">
        <v>8.5</v>
      </c>
      <c r="Q814" s="99" t="s">
        <v>1763</v>
      </c>
      <c r="R814" s="81">
        <v>8</v>
      </c>
      <c r="S814" s="81">
        <v>170</v>
      </c>
      <c r="T814" s="81">
        <v>0</v>
      </c>
      <c r="U814" s="75">
        <v>4.75</v>
      </c>
      <c r="V814" s="100" t="s">
        <v>85</v>
      </c>
      <c r="W814" s="84">
        <v>130.81</v>
      </c>
      <c r="X814" s="83">
        <v>26.5</v>
      </c>
      <c r="Y814" s="51">
        <v>3640</v>
      </c>
      <c r="Z814" s="88" t="s">
        <v>2297</v>
      </c>
      <c r="AA814" s="78" t="s">
        <v>2988</v>
      </c>
      <c r="AB814" s="51" t="s">
        <v>5557</v>
      </c>
      <c r="AC814" s="81" t="s">
        <v>4105</v>
      </c>
      <c r="AD814" s="298">
        <f>IFERROR(VLOOKUP(AC814,ACCESSORIES!F:J,5,FALSE),"N/A")</f>
        <v>33</v>
      </c>
      <c r="AE814" s="87" t="s">
        <v>85</v>
      </c>
      <c r="AF814" s="14" t="s">
        <v>85</v>
      </c>
      <c r="AG814" s="3" t="s">
        <v>3005</v>
      </c>
      <c r="AH814" s="14" t="s">
        <v>85</v>
      </c>
      <c r="AI814" s="299" t="str">
        <f>IFERROR(VLOOKUP(AH814,ACCESSORIES!F:J,5,FALSE),"N/A")</f>
        <v>N/A</v>
      </c>
      <c r="AJ814" s="99" t="s">
        <v>265</v>
      </c>
      <c r="AK814" s="81" t="s">
        <v>85</v>
      </c>
      <c r="AL814" s="40" t="str">
        <f>IFERROR(VLOOKUP(AK814,ACCESSORIES!F:J,5,FALSE),"N/A")</f>
        <v>N/A</v>
      </c>
      <c r="AM814" s="81" t="s">
        <v>85</v>
      </c>
      <c r="AN814" s="81">
        <v>16</v>
      </c>
      <c r="AO814" s="81">
        <v>200</v>
      </c>
      <c r="AP814" s="81">
        <v>3</v>
      </c>
      <c r="AQ814" s="81">
        <v>3</v>
      </c>
      <c r="AR814" s="81">
        <v>35</v>
      </c>
      <c r="AS814" s="81">
        <v>48</v>
      </c>
      <c r="AT814" s="81">
        <v>209</v>
      </c>
      <c r="AU814" s="81">
        <v>203</v>
      </c>
      <c r="AV814" s="84">
        <v>128</v>
      </c>
      <c r="AW814" s="54">
        <v>103.9</v>
      </c>
      <c r="AX814" s="54">
        <v>107</v>
      </c>
      <c r="AY814" s="54">
        <v>36</v>
      </c>
      <c r="AZ814" s="3" t="s">
        <v>85</v>
      </c>
      <c r="BA814" s="98" t="str">
        <f>IFERROR(VLOOKUP(AZ814,ACCESSORIES!F:J,5,FALSE),"N/A")</f>
        <v>N/A</v>
      </c>
      <c r="BB814" s="3" t="s">
        <v>85</v>
      </c>
      <c r="BC814" s="98" t="str">
        <f>IFERROR(VLOOKUP(BB814,ACCESSORIES!F:J,5,FALSE),"N/A")</f>
        <v>N/A</v>
      </c>
      <c r="BD814" s="77">
        <v>30.5</v>
      </c>
      <c r="BE814" s="56">
        <v>19.7</v>
      </c>
      <c r="BF814" s="56">
        <v>19.7</v>
      </c>
      <c r="BG814" s="56">
        <v>11</v>
      </c>
      <c r="BH814" s="379">
        <f t="shared" si="61"/>
        <v>6.995621234535998E-2</v>
      </c>
      <c r="BI814" s="80">
        <v>36</v>
      </c>
      <c r="BJ814" s="114" t="s">
        <v>3532</v>
      </c>
      <c r="BK814" s="50" t="s">
        <v>4050</v>
      </c>
      <c r="BL814" s="81" t="s">
        <v>4964</v>
      </c>
      <c r="BM814" s="81" t="s">
        <v>4066</v>
      </c>
      <c r="BN814" s="81" t="s">
        <v>4836</v>
      </c>
      <c r="BO814" s="81" t="s">
        <v>2872</v>
      </c>
      <c r="BP814" s="81" t="s">
        <v>4298</v>
      </c>
      <c r="BQ814" s="81" t="s">
        <v>5446</v>
      </c>
      <c r="BR814" s="81" t="s">
        <v>5432</v>
      </c>
      <c r="BS814" s="81" t="s">
        <v>4275</v>
      </c>
      <c r="BT814" s="81" t="s">
        <v>4068</v>
      </c>
      <c r="BU814" s="81"/>
      <c r="BV814" s="313" t="s">
        <v>4367</v>
      </c>
      <c r="BW814" s="325" t="s">
        <v>4366</v>
      </c>
      <c r="BX814" s="313" t="s">
        <v>4369</v>
      </c>
      <c r="BY814" s="325" t="s">
        <v>4368</v>
      </c>
      <c r="BZ814" s="324" t="str">
        <f t="shared" si="63"/>
        <v>DISCONTINUED - MR703 Bead Grip, 17x8.5, 0mm Offset, 8x170, 130.81mm Centerbore, Method Bronze</v>
      </c>
      <c r="CA814" s="324" t="s">
        <v>3878</v>
      </c>
      <c r="CB814" s="324" t="s">
        <v>3879</v>
      </c>
      <c r="CC814" s="313" t="str">
        <f t="shared" si="64"/>
        <v>TRAIL (7XX)</v>
      </c>
    </row>
    <row r="815" spans="1:81" s="38" customFormat="1" ht="15.75" customHeight="1">
      <c r="A815" s="22">
        <f t="shared" si="60"/>
        <v>812</v>
      </c>
      <c r="B815" s="104" t="s">
        <v>84</v>
      </c>
      <c r="C815" s="104" t="s">
        <v>1072</v>
      </c>
      <c r="D815" s="104" t="s">
        <v>2105</v>
      </c>
      <c r="E815" s="91" t="s">
        <v>6180</v>
      </c>
      <c r="F815" s="90"/>
      <c r="G815" s="90"/>
      <c r="H815" s="44" t="s">
        <v>5649</v>
      </c>
      <c r="I815" s="329">
        <v>44517</v>
      </c>
      <c r="J815" s="318">
        <v>44806</v>
      </c>
      <c r="K815" s="293" t="s">
        <v>1274</v>
      </c>
      <c r="L815" s="342">
        <v>463.5</v>
      </c>
      <c r="M815" s="92" t="s">
        <v>6179</v>
      </c>
      <c r="N815" s="344"/>
      <c r="O815" s="90">
        <v>20</v>
      </c>
      <c r="P815" s="8">
        <v>9</v>
      </c>
      <c r="Q815" s="99" t="s">
        <v>1762</v>
      </c>
      <c r="R815" s="13">
        <v>8</v>
      </c>
      <c r="S815" s="90">
        <v>6.5</v>
      </c>
      <c r="T815" s="90">
        <v>18</v>
      </c>
      <c r="U815" s="16">
        <v>5.7</v>
      </c>
      <c r="V815" s="102" t="s">
        <v>85</v>
      </c>
      <c r="W815" s="42">
        <v>130.81</v>
      </c>
      <c r="X815" s="43">
        <v>35.119638366050999</v>
      </c>
      <c r="Y815" s="51">
        <v>3640</v>
      </c>
      <c r="Z815" s="78" t="s">
        <v>5468</v>
      </c>
      <c r="AA815" s="11" t="s">
        <v>2989</v>
      </c>
      <c r="AB815" s="51" t="s">
        <v>4867</v>
      </c>
      <c r="AC815" s="11" t="s">
        <v>1638</v>
      </c>
      <c r="AD815" s="298">
        <f>IFERROR(VLOOKUP(AC815,ACCESSORIES!F:J,5,FALSE),"N/A")</f>
        <v>33</v>
      </c>
      <c r="AE815" s="14" t="s">
        <v>85</v>
      </c>
      <c r="AF815" s="14" t="s">
        <v>85</v>
      </c>
      <c r="AG815" s="3" t="s">
        <v>3005</v>
      </c>
      <c r="AH815" s="31" t="s">
        <v>2614</v>
      </c>
      <c r="AI815" s="299">
        <f>IFERROR(VLOOKUP(AH815,ACCESSORIES!F:J,5,FALSE),"N/A")</f>
        <v>1.1000000000000001</v>
      </c>
      <c r="AJ815" s="11" t="s">
        <v>266</v>
      </c>
      <c r="AK815" s="3" t="s">
        <v>85</v>
      </c>
      <c r="AL815" s="40" t="str">
        <f>IFERROR(VLOOKUP(AK815,ACCESSORIES!F:J,5,FALSE),"N/A")</f>
        <v>N/A</v>
      </c>
      <c r="AM815" s="3" t="s">
        <v>85</v>
      </c>
      <c r="AN815" s="13">
        <v>16</v>
      </c>
      <c r="AO815" s="13">
        <v>200</v>
      </c>
      <c r="AP815" s="74">
        <v>3</v>
      </c>
      <c r="AQ815" s="74">
        <v>3</v>
      </c>
      <c r="AR815" s="74">
        <v>43</v>
      </c>
      <c r="AS815" s="74">
        <v>44</v>
      </c>
      <c r="AT815" s="74">
        <v>244</v>
      </c>
      <c r="AU815" s="103">
        <v>239</v>
      </c>
      <c r="AV815" s="84">
        <v>125</v>
      </c>
      <c r="AW815" s="54">
        <v>92</v>
      </c>
      <c r="AX815" s="54">
        <v>92</v>
      </c>
      <c r="AY815" s="54">
        <v>54</v>
      </c>
      <c r="AZ815" s="3" t="s">
        <v>85</v>
      </c>
      <c r="BA815" s="98" t="str">
        <f>IFERROR(VLOOKUP(AZ815,ACCESSORIES!F:J,5,FALSE),"N/A")</f>
        <v>N/A</v>
      </c>
      <c r="BB815" s="3" t="s">
        <v>85</v>
      </c>
      <c r="BC815" s="98" t="str">
        <f>IFERROR(VLOOKUP(BB815,ACCESSORIES!F:J,5,FALSE),"N/A")</f>
        <v>N/A</v>
      </c>
      <c r="BD815" s="77">
        <v>39.119638366050999</v>
      </c>
      <c r="BE815" s="56">
        <v>22.6</v>
      </c>
      <c r="BF815" s="56">
        <v>22.6</v>
      </c>
      <c r="BG815" s="56">
        <v>11.6</v>
      </c>
      <c r="BH815" s="379">
        <f t="shared" si="61"/>
        <v>9.7090338980223984E-2</v>
      </c>
      <c r="BI815" s="14">
        <v>24</v>
      </c>
      <c r="BJ815" s="114" t="s">
        <v>3532</v>
      </c>
      <c r="BK815" s="50" t="s">
        <v>4050</v>
      </c>
      <c r="BL815" s="29"/>
      <c r="BM815" s="29"/>
      <c r="BN815" s="29"/>
      <c r="BO815" s="29"/>
      <c r="BP815" s="81"/>
      <c r="BQ815" s="81"/>
      <c r="BR815" s="81"/>
      <c r="BS815" s="81"/>
      <c r="BT815" s="81"/>
      <c r="BU815" s="81"/>
      <c r="BV815" s="313" t="s">
        <v>3725</v>
      </c>
      <c r="BW815" s="325" t="s">
        <v>3726</v>
      </c>
      <c r="BX815" s="313" t="s">
        <v>3727</v>
      </c>
      <c r="BY815" s="325" t="s">
        <v>3728</v>
      </c>
      <c r="BZ815" s="324" t="str">
        <f t="shared" ref="BZ815:BZ817" si="65">CONCATENATE("DISCONTINUED"," ","-"," ",D815,", ",O815,"x",P815,", ",IF(V815="N/A", "", CONCATENATE(V815, "/")),IF(T815&gt;0, CONCATENATE("+",T815), T815),"mm Offset, ",Q815,", ",W815,"mm Centerbore, ",PROPER(Z815), "", IF(BB815="N/A", "", CONCATENATE(", w/ ", BB815)))</f>
        <v>DISCONTINUED - MR315, 20x9, +18mm Offset, 8x6.5, 130.81mm Centerbore, Gold - Black Lip</v>
      </c>
      <c r="CA815" s="324" t="s">
        <v>3878</v>
      </c>
      <c r="CB815" s="324" t="s">
        <v>3879</v>
      </c>
      <c r="CC815" s="313" t="str">
        <f t="shared" ref="CC815:CC817" si="66">C815</f>
        <v>STREET (3XX)</v>
      </c>
    </row>
    <row r="816" spans="1:81" s="38" customFormat="1" ht="15.75" customHeight="1">
      <c r="A816" s="22">
        <f t="shared" si="60"/>
        <v>813</v>
      </c>
      <c r="B816" s="104" t="s">
        <v>84</v>
      </c>
      <c r="C816" s="104" t="s">
        <v>1072</v>
      </c>
      <c r="D816" s="104" t="s">
        <v>2105</v>
      </c>
      <c r="E816" s="91" t="s">
        <v>6181</v>
      </c>
      <c r="F816" s="90"/>
      <c r="G816" s="90"/>
      <c r="H816" s="44" t="s">
        <v>5652</v>
      </c>
      <c r="I816" s="329">
        <v>44517</v>
      </c>
      <c r="J816" s="318">
        <v>44806</v>
      </c>
      <c r="K816" s="293" t="s">
        <v>1274</v>
      </c>
      <c r="L816" s="342">
        <v>463.5</v>
      </c>
      <c r="M816" s="92" t="s">
        <v>6179</v>
      </c>
      <c r="N816" s="344"/>
      <c r="O816" s="90">
        <v>20</v>
      </c>
      <c r="P816" s="8">
        <v>9</v>
      </c>
      <c r="Q816" s="99" t="s">
        <v>1763</v>
      </c>
      <c r="R816" s="13">
        <v>8</v>
      </c>
      <c r="S816" s="90">
        <v>170</v>
      </c>
      <c r="T816" s="90">
        <v>18</v>
      </c>
      <c r="U816" s="16">
        <v>5.7</v>
      </c>
      <c r="V816" s="102" t="s">
        <v>85</v>
      </c>
      <c r="W816" s="42">
        <v>130.81</v>
      </c>
      <c r="X816" s="43">
        <v>35.053499687395536</v>
      </c>
      <c r="Y816" s="51">
        <v>3640</v>
      </c>
      <c r="Z816" s="78" t="s">
        <v>5468</v>
      </c>
      <c r="AA816" s="11" t="s">
        <v>2989</v>
      </c>
      <c r="AB816" s="51" t="s">
        <v>6182</v>
      </c>
      <c r="AC816" s="11" t="s">
        <v>1811</v>
      </c>
      <c r="AD816" s="298">
        <f>IFERROR(VLOOKUP(AC816,ACCESSORIES!F:J,5,FALSE),"N/A")</f>
        <v>33</v>
      </c>
      <c r="AE816" s="14" t="s">
        <v>85</v>
      </c>
      <c r="AF816" s="14" t="s">
        <v>85</v>
      </c>
      <c r="AG816" s="3" t="s">
        <v>3005</v>
      </c>
      <c r="AH816" s="31" t="s">
        <v>2614</v>
      </c>
      <c r="AI816" s="299">
        <f>IFERROR(VLOOKUP(AH816,ACCESSORIES!F:J,5,FALSE),"N/A")</f>
        <v>1.1000000000000001</v>
      </c>
      <c r="AJ816" s="11" t="s">
        <v>266</v>
      </c>
      <c r="AK816" s="3" t="s">
        <v>85</v>
      </c>
      <c r="AL816" s="40" t="str">
        <f>IFERROR(VLOOKUP(AK816,ACCESSORIES!F:J,5,FALSE),"N/A")</f>
        <v>N/A</v>
      </c>
      <c r="AM816" s="3" t="s">
        <v>85</v>
      </c>
      <c r="AN816" s="13">
        <v>16</v>
      </c>
      <c r="AO816" s="13">
        <v>200</v>
      </c>
      <c r="AP816" s="74">
        <v>3</v>
      </c>
      <c r="AQ816" s="74">
        <v>3</v>
      </c>
      <c r="AR816" s="74">
        <v>43</v>
      </c>
      <c r="AS816" s="74">
        <v>44</v>
      </c>
      <c r="AT816" s="74">
        <v>244</v>
      </c>
      <c r="AU816" s="103">
        <v>239</v>
      </c>
      <c r="AV816" s="84">
        <v>128</v>
      </c>
      <c r="AW816" s="54">
        <v>103.9</v>
      </c>
      <c r="AX816" s="54">
        <v>107</v>
      </c>
      <c r="AY816" s="54">
        <v>54</v>
      </c>
      <c r="AZ816" s="3" t="s">
        <v>85</v>
      </c>
      <c r="BA816" s="98" t="str">
        <f>IFERROR(VLOOKUP(AZ816,ACCESSORIES!F:J,5,FALSE),"N/A")</f>
        <v>N/A</v>
      </c>
      <c r="BB816" s="3" t="s">
        <v>85</v>
      </c>
      <c r="BC816" s="98" t="str">
        <f>IFERROR(VLOOKUP(BB816,ACCESSORIES!F:J,5,FALSE),"N/A")</f>
        <v>N/A</v>
      </c>
      <c r="BD816" s="77">
        <v>39.053499687395536</v>
      </c>
      <c r="BE816" s="56">
        <v>22.6</v>
      </c>
      <c r="BF816" s="56">
        <v>22.6</v>
      </c>
      <c r="BG816" s="56">
        <v>11.6</v>
      </c>
      <c r="BH816" s="379">
        <f t="shared" si="61"/>
        <v>9.7090338980223984E-2</v>
      </c>
      <c r="BI816" s="14">
        <v>24</v>
      </c>
      <c r="BJ816" s="114" t="s">
        <v>3532</v>
      </c>
      <c r="BK816" s="50" t="s">
        <v>4050</v>
      </c>
      <c r="BL816" s="29"/>
      <c r="BM816" s="29"/>
      <c r="BN816" s="29"/>
      <c r="BO816" s="29"/>
      <c r="BP816" s="81"/>
      <c r="BQ816" s="81"/>
      <c r="BR816" s="81"/>
      <c r="BS816" s="81"/>
      <c r="BT816" s="81"/>
      <c r="BU816" s="81"/>
      <c r="BV816" s="313" t="s">
        <v>3725</v>
      </c>
      <c r="BW816" s="325" t="s">
        <v>3726</v>
      </c>
      <c r="BX816" s="313" t="s">
        <v>3727</v>
      </c>
      <c r="BY816" s="325" t="s">
        <v>3728</v>
      </c>
      <c r="BZ816" s="324" t="str">
        <f t="shared" si="65"/>
        <v>DISCONTINUED - MR315, 20x9, +18mm Offset, 8x170, 130.81mm Centerbore, Gold - Black Lip</v>
      </c>
      <c r="CA816" s="324" t="s">
        <v>3878</v>
      </c>
      <c r="CB816" s="324" t="s">
        <v>3879</v>
      </c>
      <c r="CC816" s="313" t="str">
        <f t="shared" si="66"/>
        <v>STREET (3XX)</v>
      </c>
    </row>
    <row r="817" spans="1:81" s="38" customFormat="1" ht="15.75" customHeight="1">
      <c r="A817" s="22">
        <f t="shared" si="60"/>
        <v>814</v>
      </c>
      <c r="B817" s="104" t="s">
        <v>84</v>
      </c>
      <c r="C817" s="104" t="s">
        <v>1072</v>
      </c>
      <c r="D817" s="104" t="s">
        <v>2105</v>
      </c>
      <c r="E817" s="91" t="s">
        <v>6183</v>
      </c>
      <c r="F817" s="90"/>
      <c r="G817" s="90"/>
      <c r="H817" s="44" t="s">
        <v>5655</v>
      </c>
      <c r="I817" s="329">
        <v>44517</v>
      </c>
      <c r="J817" s="318">
        <v>44806</v>
      </c>
      <c r="K817" s="293" t="s">
        <v>1274</v>
      </c>
      <c r="L817" s="342">
        <v>463.5</v>
      </c>
      <c r="M817" s="92" t="s">
        <v>6179</v>
      </c>
      <c r="N817" s="344"/>
      <c r="O817" s="90">
        <v>20</v>
      </c>
      <c r="P817" s="8">
        <v>9</v>
      </c>
      <c r="Q817" s="99" t="s">
        <v>1764</v>
      </c>
      <c r="R817" s="13">
        <v>8</v>
      </c>
      <c r="S817" s="90">
        <v>180</v>
      </c>
      <c r="T817" s="90">
        <v>18</v>
      </c>
      <c r="U817" s="16">
        <v>5.7</v>
      </c>
      <c r="V817" s="102" t="s">
        <v>85</v>
      </c>
      <c r="W817" s="42">
        <v>130.81</v>
      </c>
      <c r="X817" s="43">
        <v>35.097592139832507</v>
      </c>
      <c r="Y817" s="51">
        <v>3640</v>
      </c>
      <c r="Z817" s="78" t="s">
        <v>5468</v>
      </c>
      <c r="AA817" s="11" t="s">
        <v>2989</v>
      </c>
      <c r="AB817" s="51" t="s">
        <v>6184</v>
      </c>
      <c r="AC817" s="11" t="s">
        <v>1638</v>
      </c>
      <c r="AD817" s="298">
        <f>IFERROR(VLOOKUP(AC817,ACCESSORIES!F:J,5,FALSE),"N/A")</f>
        <v>33</v>
      </c>
      <c r="AE817" s="80" t="s">
        <v>85</v>
      </c>
      <c r="AF817" s="14" t="s">
        <v>85</v>
      </c>
      <c r="AG817" s="3" t="s">
        <v>3005</v>
      </c>
      <c r="AH817" s="31" t="s">
        <v>2614</v>
      </c>
      <c r="AI817" s="299">
        <f>IFERROR(VLOOKUP(AH817,ACCESSORIES!F:J,5,FALSE),"N/A")</f>
        <v>1.1000000000000001</v>
      </c>
      <c r="AJ817" s="11" t="s">
        <v>266</v>
      </c>
      <c r="AK817" s="3" t="s">
        <v>85</v>
      </c>
      <c r="AL817" s="40" t="str">
        <f>IFERROR(VLOOKUP(AK817,ACCESSORIES!F:J,5,FALSE),"N/A")</f>
        <v>N/A</v>
      </c>
      <c r="AM817" s="3" t="s">
        <v>85</v>
      </c>
      <c r="AN817" s="13">
        <v>16</v>
      </c>
      <c r="AO817" s="13">
        <v>210</v>
      </c>
      <c r="AP817" s="74">
        <v>3</v>
      </c>
      <c r="AQ817" s="74">
        <v>3</v>
      </c>
      <c r="AR817" s="74">
        <v>43</v>
      </c>
      <c r="AS817" s="74">
        <v>44</v>
      </c>
      <c r="AT817" s="74">
        <v>244</v>
      </c>
      <c r="AU817" s="103">
        <v>239</v>
      </c>
      <c r="AV817" s="84">
        <v>125</v>
      </c>
      <c r="AW817" s="54">
        <v>92</v>
      </c>
      <c r="AX817" s="54">
        <v>92</v>
      </c>
      <c r="AY817" s="54">
        <v>54</v>
      </c>
      <c r="AZ817" s="3" t="s">
        <v>85</v>
      </c>
      <c r="BA817" s="98" t="str">
        <f>IFERROR(VLOOKUP(AZ817,ACCESSORIES!F:J,5,FALSE),"N/A")</f>
        <v>N/A</v>
      </c>
      <c r="BB817" s="3" t="s">
        <v>85</v>
      </c>
      <c r="BC817" s="98" t="str">
        <f>IFERROR(VLOOKUP(BB817,ACCESSORIES!F:J,5,FALSE),"N/A")</f>
        <v>N/A</v>
      </c>
      <c r="BD817" s="77">
        <v>39.097592139832507</v>
      </c>
      <c r="BE817" s="56">
        <v>22.6</v>
      </c>
      <c r="BF817" s="56">
        <v>22.6</v>
      </c>
      <c r="BG817" s="56">
        <v>11.6</v>
      </c>
      <c r="BH817" s="379">
        <f t="shared" si="61"/>
        <v>9.7090338980223984E-2</v>
      </c>
      <c r="BI817" s="14">
        <v>24</v>
      </c>
      <c r="BJ817" s="114" t="s">
        <v>3532</v>
      </c>
      <c r="BK817" s="50" t="s">
        <v>4050</v>
      </c>
      <c r="BL817" s="29"/>
      <c r="BM817" s="29"/>
      <c r="BN817" s="29"/>
      <c r="BO817" s="29"/>
      <c r="BP817" s="81"/>
      <c r="BQ817" s="81"/>
      <c r="BR817" s="81"/>
      <c r="BS817" s="81"/>
      <c r="BT817" s="81"/>
      <c r="BU817" s="81"/>
      <c r="BV817" s="313" t="s">
        <v>3725</v>
      </c>
      <c r="BW817" s="325" t="s">
        <v>3726</v>
      </c>
      <c r="BX817" s="313" t="s">
        <v>3727</v>
      </c>
      <c r="BY817" s="325" t="s">
        <v>3728</v>
      </c>
      <c r="BZ817" s="324" t="str">
        <f t="shared" si="65"/>
        <v>DISCONTINUED - MR315, 20x9, +18mm Offset, 8x180, 130.81mm Centerbore, Gold - Black Lip</v>
      </c>
      <c r="CA817" s="324" t="s">
        <v>3878</v>
      </c>
      <c r="CB817" s="324" t="s">
        <v>3879</v>
      </c>
      <c r="CC817" s="313" t="str">
        <f t="shared" si="66"/>
        <v>STREET (3XX)</v>
      </c>
    </row>
    <row r="818" spans="1:81" s="38" customFormat="1" ht="15.75" customHeight="1">
      <c r="A818" s="22">
        <f t="shared" si="60"/>
        <v>815</v>
      </c>
      <c r="B818" s="99" t="s">
        <v>84</v>
      </c>
      <c r="C818" s="99" t="s">
        <v>1072</v>
      </c>
      <c r="D818" s="99" t="s">
        <v>1119</v>
      </c>
      <c r="E818" s="91" t="s">
        <v>6191</v>
      </c>
      <c r="F818" s="90"/>
      <c r="G818" s="90"/>
      <c r="H818" s="79" t="s">
        <v>561</v>
      </c>
      <c r="I818" s="318">
        <v>42005</v>
      </c>
      <c r="J818" s="318">
        <v>44827</v>
      </c>
      <c r="K818" s="293" t="s">
        <v>1274</v>
      </c>
      <c r="L818" s="342">
        <v>390</v>
      </c>
      <c r="M818" s="92" t="s">
        <v>6179</v>
      </c>
      <c r="N818" s="344"/>
      <c r="O818" s="99">
        <v>18</v>
      </c>
      <c r="P818" s="8">
        <v>9</v>
      </c>
      <c r="Q818" s="99" t="s">
        <v>1760</v>
      </c>
      <c r="R818" s="3">
        <v>6</v>
      </c>
      <c r="S818" s="3">
        <v>135</v>
      </c>
      <c r="T818" s="3">
        <v>18</v>
      </c>
      <c r="U818" s="19">
        <v>5.75</v>
      </c>
      <c r="V818" s="100" t="s">
        <v>85</v>
      </c>
      <c r="W818" s="16">
        <v>87</v>
      </c>
      <c r="X818" s="10">
        <v>27.67</v>
      </c>
      <c r="Y818" s="51">
        <v>2500</v>
      </c>
      <c r="Z818" s="79" t="s">
        <v>2297</v>
      </c>
      <c r="AA818" s="78" t="s">
        <v>2988</v>
      </c>
      <c r="AB818" s="51" t="s">
        <v>5240</v>
      </c>
      <c r="AC818" s="3" t="s">
        <v>1630</v>
      </c>
      <c r="AD818" s="298">
        <f>IFERROR(VLOOKUP(AC818,ACCESSORIES!F:J,5,FALSE),"N/A")</f>
        <v>33</v>
      </c>
      <c r="AE818" s="87" t="s">
        <v>1798</v>
      </c>
      <c r="AF818" s="80" t="s">
        <v>1886</v>
      </c>
      <c r="AG818" s="3" t="s">
        <v>85</v>
      </c>
      <c r="AH818" s="3" t="s">
        <v>85</v>
      </c>
      <c r="AI818" s="299" t="str">
        <f>IFERROR(VLOOKUP(AH818,ACCESSORIES!F:J,5,FALSE),"N/A")</f>
        <v>N/A</v>
      </c>
      <c r="AJ818" s="3" t="s">
        <v>265</v>
      </c>
      <c r="AK818" s="3" t="s">
        <v>85</v>
      </c>
      <c r="AL818" s="40" t="str">
        <f>IFERROR(VLOOKUP(AK818,ACCESSORIES!F:J,5,FALSE),"N/A")</f>
        <v>N/A</v>
      </c>
      <c r="AM818" s="99" t="s">
        <v>85</v>
      </c>
      <c r="AN818" s="99">
        <v>16.100000000000001</v>
      </c>
      <c r="AO818" s="99">
        <v>175</v>
      </c>
      <c r="AP818" s="25">
        <v>4</v>
      </c>
      <c r="AQ818" s="25">
        <v>19</v>
      </c>
      <c r="AR818" s="25">
        <v>36</v>
      </c>
      <c r="AS818" s="99">
        <v>48</v>
      </c>
      <c r="AT818" s="25">
        <v>219</v>
      </c>
      <c r="AU818" s="99">
        <v>209</v>
      </c>
      <c r="AV818" s="100">
        <v>87</v>
      </c>
      <c r="AW818" s="54">
        <v>30</v>
      </c>
      <c r="AX818" s="54">
        <v>30</v>
      </c>
      <c r="AY818" s="54">
        <v>0</v>
      </c>
      <c r="AZ818" s="99" t="s">
        <v>85</v>
      </c>
      <c r="BA818" s="98" t="str">
        <f>IFERROR(VLOOKUP(AZ818,ACCESSORIES!F:J,5,FALSE),"N/A")</f>
        <v>N/A</v>
      </c>
      <c r="BB818" s="99" t="s">
        <v>85</v>
      </c>
      <c r="BC818" s="98" t="str">
        <f>IFERROR(VLOOKUP(BB818,ACCESSORIES!F:J,5,FALSE),"N/A")</f>
        <v>N/A</v>
      </c>
      <c r="BD818" s="77">
        <v>32.96</v>
      </c>
      <c r="BE818" s="56">
        <v>20.6</v>
      </c>
      <c r="BF818" s="56">
        <v>20.6</v>
      </c>
      <c r="BG818" s="56">
        <v>11.4</v>
      </c>
      <c r="BH818" s="379">
        <f t="shared" si="61"/>
        <v>7.9275765061056019E-2</v>
      </c>
      <c r="BI818" s="80">
        <v>36</v>
      </c>
      <c r="BJ818" s="114" t="s">
        <v>3532</v>
      </c>
      <c r="BK818" s="50" t="s">
        <v>4050</v>
      </c>
      <c r="BL818" s="29" t="s">
        <v>4066</v>
      </c>
      <c r="BM818" s="29" t="s">
        <v>5514</v>
      </c>
      <c r="BN818" s="29" t="s">
        <v>5515</v>
      </c>
      <c r="BO818" s="29" t="s">
        <v>4275</v>
      </c>
      <c r="BP818" s="29" t="s">
        <v>4068</v>
      </c>
      <c r="BQ818" s="81"/>
      <c r="BR818" s="81"/>
      <c r="BS818" s="81"/>
      <c r="BT818" s="81"/>
      <c r="BU818" s="81"/>
      <c r="BV818" s="313" t="s">
        <v>3589</v>
      </c>
      <c r="BW818" s="325" t="s">
        <v>3590</v>
      </c>
      <c r="BX818" s="313" t="s">
        <v>3591</v>
      </c>
      <c r="BY818" s="325" t="s">
        <v>3592</v>
      </c>
      <c r="BZ818" s="324" t="str">
        <f t="shared" ref="BZ818:BZ833" si="67">CONCATENATE("DISCONTINUED"," ","-"," ",D818,", ",O818,"x",P818,", ",IF(V818="N/A", "", CONCATENATE(V818, "/")),IF(T818&gt;0, CONCATENATE("+",T818), T818),"mm Offset, ",Q818,", ",W818,"mm Centerbore, ",PROPER(Z818), "", IF(BB818="N/A", "", CONCATENATE(", w/ ", BB818)))</f>
        <v>DISCONTINUED - MR308 Roost, 18x9, +18mm Offset, 6x135, 87mm Centerbore, Method Bronze</v>
      </c>
      <c r="CA818" s="324" t="s">
        <v>3878</v>
      </c>
      <c r="CB818" s="324" t="s">
        <v>3879</v>
      </c>
      <c r="CC818" s="313" t="str">
        <f t="shared" ref="CC818:CC833" si="68">C818</f>
        <v>STREET (3XX)</v>
      </c>
    </row>
    <row r="819" spans="1:81" s="38" customFormat="1" ht="15.75" customHeight="1">
      <c r="A819" s="22">
        <f t="shared" si="60"/>
        <v>816</v>
      </c>
      <c r="B819" s="99" t="s">
        <v>84</v>
      </c>
      <c r="C819" s="99" t="s">
        <v>1072</v>
      </c>
      <c r="D819" s="99" t="s">
        <v>1121</v>
      </c>
      <c r="E819" s="136" t="s">
        <v>6192</v>
      </c>
      <c r="F819" s="90"/>
      <c r="G819" s="90"/>
      <c r="H819" s="79" t="s">
        <v>659</v>
      </c>
      <c r="I819" s="318">
        <v>42370</v>
      </c>
      <c r="J819" s="318">
        <v>44827</v>
      </c>
      <c r="K819" s="293" t="s">
        <v>1274</v>
      </c>
      <c r="L819" s="342">
        <v>356.5</v>
      </c>
      <c r="M819" s="92" t="s">
        <v>6179</v>
      </c>
      <c r="N819" s="344"/>
      <c r="O819" s="99">
        <v>17</v>
      </c>
      <c r="P819" s="8">
        <v>8.5</v>
      </c>
      <c r="Q819" s="99" t="s">
        <v>1755</v>
      </c>
      <c r="R819" s="3">
        <v>5</v>
      </c>
      <c r="S819" s="3">
        <v>5</v>
      </c>
      <c r="T819" s="3">
        <v>0</v>
      </c>
      <c r="U819" s="16">
        <v>4.75</v>
      </c>
      <c r="V819" s="100" t="s">
        <v>85</v>
      </c>
      <c r="W819" s="16">
        <v>71.5</v>
      </c>
      <c r="X819" s="8">
        <v>33.799999999999997</v>
      </c>
      <c r="Y819" s="51">
        <v>2650</v>
      </c>
      <c r="Z819" s="78" t="s">
        <v>2294</v>
      </c>
      <c r="AA819" s="79" t="s">
        <v>2987</v>
      </c>
      <c r="AB819" s="51" t="s">
        <v>5188</v>
      </c>
      <c r="AC819" s="80" t="s">
        <v>1629</v>
      </c>
      <c r="AD819" s="298">
        <f>IFERROR(VLOOKUP(AC819,ACCESSORIES!F:J,5,FALSE),"N/A")</f>
        <v>38.5</v>
      </c>
      <c r="AE819" s="80" t="s">
        <v>1796</v>
      </c>
      <c r="AF819" s="80" t="s">
        <v>1886</v>
      </c>
      <c r="AG819" s="80" t="s">
        <v>85</v>
      </c>
      <c r="AH819" s="80" t="s">
        <v>1938</v>
      </c>
      <c r="AI819" s="299">
        <f>IFERROR(VLOOKUP(AH819,ACCESSORIES!F:J,5,FALSE),"N/A")</f>
        <v>1.1000000000000001</v>
      </c>
      <c r="AJ819" s="3" t="s">
        <v>265</v>
      </c>
      <c r="AK819" s="3" t="s">
        <v>85</v>
      </c>
      <c r="AL819" s="40" t="str">
        <f>IFERROR(VLOOKUP(AK819,ACCESSORIES!F:J,5,FALSE),"N/A")</f>
        <v>N/A</v>
      </c>
      <c r="AM819" s="99" t="s">
        <v>85</v>
      </c>
      <c r="AN819" s="99">
        <v>16.100000000000001</v>
      </c>
      <c r="AO819" s="99">
        <v>175</v>
      </c>
      <c r="AP819" s="25">
        <v>6</v>
      </c>
      <c r="AQ819" s="25">
        <v>25</v>
      </c>
      <c r="AR819" s="25">
        <v>41</v>
      </c>
      <c r="AS819" s="25">
        <v>66</v>
      </c>
      <c r="AT819" s="25">
        <v>207</v>
      </c>
      <c r="AU819" s="101">
        <v>200</v>
      </c>
      <c r="AV819" s="100">
        <v>71.5</v>
      </c>
      <c r="AW819" s="54">
        <v>34</v>
      </c>
      <c r="AX819" s="54">
        <v>34</v>
      </c>
      <c r="AY819" s="54">
        <v>23</v>
      </c>
      <c r="AZ819" s="99" t="s">
        <v>85</v>
      </c>
      <c r="BA819" s="98" t="str">
        <f>IFERROR(VLOOKUP(AZ819,ACCESSORIES!F:J,5,FALSE),"N/A")</f>
        <v>N/A</v>
      </c>
      <c r="BB819" s="99" t="s">
        <v>85</v>
      </c>
      <c r="BC819" s="98" t="str">
        <f>IFERROR(VLOOKUP(BB819,ACCESSORIES!F:J,5,FALSE),"N/A")</f>
        <v>N/A</v>
      </c>
      <c r="BD819" s="77">
        <v>38.43</v>
      </c>
      <c r="BE819" s="56">
        <v>19.7</v>
      </c>
      <c r="BF819" s="56">
        <v>19.7</v>
      </c>
      <c r="BG819" s="56">
        <v>11</v>
      </c>
      <c r="BH819" s="379">
        <f t="shared" si="61"/>
        <v>6.995621234535998E-2</v>
      </c>
      <c r="BI819" s="80">
        <v>36</v>
      </c>
      <c r="BJ819" s="114" t="s">
        <v>3532</v>
      </c>
      <c r="BK819" s="50" t="s">
        <v>4050</v>
      </c>
      <c r="BL819" s="81" t="s">
        <v>4066</v>
      </c>
      <c r="BM819" s="81" t="s">
        <v>5516</v>
      </c>
      <c r="BN819" s="81" t="s">
        <v>5517</v>
      </c>
      <c r="BO819" s="81" t="s">
        <v>5507</v>
      </c>
      <c r="BP819" s="81" t="s">
        <v>5518</v>
      </c>
      <c r="BQ819" s="81" t="s">
        <v>5497</v>
      </c>
      <c r="BR819" s="81" t="s">
        <v>4275</v>
      </c>
      <c r="BS819" s="81" t="s">
        <v>4068</v>
      </c>
      <c r="BT819" s="81"/>
      <c r="BU819" s="81"/>
      <c r="BV819" s="313" t="s">
        <v>3621</v>
      </c>
      <c r="BW819" s="325" t="s">
        <v>3622</v>
      </c>
      <c r="BX819" s="313" t="s">
        <v>3623</v>
      </c>
      <c r="BY819" s="325" t="s">
        <v>3624</v>
      </c>
      <c r="BZ819" s="324" t="str">
        <f t="shared" si="67"/>
        <v>DISCONTINUED - MR310 Con6, 17x8.5, 0mm Offset, 5x5, 71.5mm Centerbore, Matte Black</v>
      </c>
      <c r="CA819" s="324" t="s">
        <v>3878</v>
      </c>
      <c r="CB819" s="324" t="s">
        <v>3879</v>
      </c>
      <c r="CC819" s="313" t="str">
        <f t="shared" si="68"/>
        <v>STREET (3XX)</v>
      </c>
    </row>
    <row r="820" spans="1:81" s="38" customFormat="1" ht="15.75" customHeight="1">
      <c r="A820" s="22">
        <f t="shared" si="60"/>
        <v>817</v>
      </c>
      <c r="B820" s="99" t="s">
        <v>84</v>
      </c>
      <c r="C820" s="99" t="s">
        <v>1072</v>
      </c>
      <c r="D820" s="99" t="s">
        <v>1121</v>
      </c>
      <c r="E820" s="91" t="s">
        <v>6193</v>
      </c>
      <c r="F820" s="90"/>
      <c r="G820" s="90"/>
      <c r="H820" s="79" t="s">
        <v>663</v>
      </c>
      <c r="I820" s="318">
        <v>42370</v>
      </c>
      <c r="J820" s="318">
        <v>44827</v>
      </c>
      <c r="K820" s="293" t="s">
        <v>1274</v>
      </c>
      <c r="L820" s="342">
        <v>329.88</v>
      </c>
      <c r="M820" s="92" t="s">
        <v>6179</v>
      </c>
      <c r="N820" s="344"/>
      <c r="O820" s="99">
        <v>17</v>
      </c>
      <c r="P820" s="8">
        <v>8.5</v>
      </c>
      <c r="Q820" s="99" t="s">
        <v>1751</v>
      </c>
      <c r="R820" s="3">
        <v>5</v>
      </c>
      <c r="S820" s="3">
        <v>150</v>
      </c>
      <c r="T820" s="3">
        <v>0</v>
      </c>
      <c r="U820" s="16">
        <v>4.75</v>
      </c>
      <c r="V820" s="100" t="s">
        <v>85</v>
      </c>
      <c r="W820" s="16">
        <v>110.5</v>
      </c>
      <c r="X820" s="8">
        <v>33.4</v>
      </c>
      <c r="Y820" s="51">
        <v>2650</v>
      </c>
      <c r="Z820" s="78" t="s">
        <v>2294</v>
      </c>
      <c r="AA820" s="79" t="s">
        <v>2987</v>
      </c>
      <c r="AB820" s="51" t="s">
        <v>5242</v>
      </c>
      <c r="AC820" s="80" t="s">
        <v>1637</v>
      </c>
      <c r="AD820" s="298">
        <f>IFERROR(VLOOKUP(AC820,ACCESSORIES!F:J,5,FALSE),"N/A")</f>
        <v>38.5</v>
      </c>
      <c r="AE820" s="80" t="s">
        <v>1800</v>
      </c>
      <c r="AF820" s="3" t="s">
        <v>1888</v>
      </c>
      <c r="AG820" s="80" t="s">
        <v>85</v>
      </c>
      <c r="AH820" s="80" t="s">
        <v>1938</v>
      </c>
      <c r="AI820" s="299">
        <f>IFERROR(VLOOKUP(AH820,ACCESSORIES!F:J,5,FALSE),"N/A")</f>
        <v>1.1000000000000001</v>
      </c>
      <c r="AJ820" s="3" t="s">
        <v>265</v>
      </c>
      <c r="AK820" s="3" t="s">
        <v>85</v>
      </c>
      <c r="AL820" s="40" t="str">
        <f>IFERROR(VLOOKUP(AK820,ACCESSORIES!F:J,5,FALSE),"N/A")</f>
        <v>N/A</v>
      </c>
      <c r="AM820" s="99" t="s">
        <v>85</v>
      </c>
      <c r="AN820" s="99">
        <v>16.100000000000001</v>
      </c>
      <c r="AO820" s="99">
        <v>185</v>
      </c>
      <c r="AP820" s="25">
        <v>6</v>
      </c>
      <c r="AQ820" s="25">
        <v>25</v>
      </c>
      <c r="AR820" s="25">
        <v>41</v>
      </c>
      <c r="AS820" s="25">
        <v>66</v>
      </c>
      <c r="AT820" s="25">
        <v>207</v>
      </c>
      <c r="AU820" s="101">
        <v>200</v>
      </c>
      <c r="AV820" s="100">
        <v>110.5</v>
      </c>
      <c r="AW820" s="54">
        <v>41</v>
      </c>
      <c r="AX820" s="54">
        <v>41</v>
      </c>
      <c r="AY820" s="54">
        <v>23</v>
      </c>
      <c r="AZ820" s="99" t="s">
        <v>85</v>
      </c>
      <c r="BA820" s="98" t="str">
        <f>IFERROR(VLOOKUP(AZ820,ACCESSORIES!F:J,5,FALSE),"N/A")</f>
        <v>N/A</v>
      </c>
      <c r="BB820" s="99" t="s">
        <v>85</v>
      </c>
      <c r="BC820" s="98" t="str">
        <f>IFERROR(VLOOKUP(BB820,ACCESSORIES!F:J,5,FALSE),"N/A")</f>
        <v>N/A</v>
      </c>
      <c r="BD820" s="77">
        <v>37.5</v>
      </c>
      <c r="BE820" s="56">
        <v>19.7</v>
      </c>
      <c r="BF820" s="56">
        <v>19.7</v>
      </c>
      <c r="BG820" s="56">
        <v>11</v>
      </c>
      <c r="BH820" s="379">
        <f t="shared" si="61"/>
        <v>6.995621234535998E-2</v>
      </c>
      <c r="BI820" s="80">
        <v>36</v>
      </c>
      <c r="BJ820" s="114" t="s">
        <v>3532</v>
      </c>
      <c r="BK820" s="50" t="s">
        <v>4050</v>
      </c>
      <c r="BL820" s="81" t="s">
        <v>4066</v>
      </c>
      <c r="BM820" s="81" t="s">
        <v>5516</v>
      </c>
      <c r="BN820" s="81" t="s">
        <v>5517</v>
      </c>
      <c r="BO820" s="81" t="s">
        <v>5507</v>
      </c>
      <c r="BP820" s="81" t="s">
        <v>5518</v>
      </c>
      <c r="BQ820" s="81" t="s">
        <v>5497</v>
      </c>
      <c r="BR820" s="81" t="s">
        <v>4275</v>
      </c>
      <c r="BS820" s="81" t="s">
        <v>4068</v>
      </c>
      <c r="BT820" s="81"/>
      <c r="BU820" s="81"/>
      <c r="BV820" s="313" t="s">
        <v>3621</v>
      </c>
      <c r="BW820" s="325" t="s">
        <v>3622</v>
      </c>
      <c r="BX820" s="313" t="s">
        <v>3623</v>
      </c>
      <c r="BY820" s="325" t="s">
        <v>3624</v>
      </c>
      <c r="BZ820" s="324" t="str">
        <f t="shared" si="67"/>
        <v>DISCONTINUED - MR310 Con6, 17x8.5, 0mm Offset, 5x150, 110.5mm Centerbore, Matte Black</v>
      </c>
      <c r="CA820" s="324" t="s">
        <v>3878</v>
      </c>
      <c r="CB820" s="324" t="s">
        <v>3879</v>
      </c>
      <c r="CC820" s="313" t="str">
        <f t="shared" si="68"/>
        <v>STREET (3XX)</v>
      </c>
    </row>
    <row r="821" spans="1:81" s="38" customFormat="1" ht="15.75" customHeight="1">
      <c r="A821" s="22">
        <f t="shared" si="60"/>
        <v>818</v>
      </c>
      <c r="B821" s="99" t="s">
        <v>84</v>
      </c>
      <c r="C821" s="99" t="s">
        <v>1072</v>
      </c>
      <c r="D821" s="99" t="s">
        <v>1121</v>
      </c>
      <c r="E821" s="91" t="s">
        <v>6194</v>
      </c>
      <c r="F821" s="90"/>
      <c r="G821" s="90"/>
      <c r="H821" s="79" t="s">
        <v>668</v>
      </c>
      <c r="I821" s="318">
        <v>42370</v>
      </c>
      <c r="J821" s="318">
        <v>44827</v>
      </c>
      <c r="K821" s="293" t="s">
        <v>1274</v>
      </c>
      <c r="L821" s="342">
        <v>377.5</v>
      </c>
      <c r="M821" s="92" t="s">
        <v>6179</v>
      </c>
      <c r="N821" s="344"/>
      <c r="O821" s="99">
        <v>17</v>
      </c>
      <c r="P821" s="8">
        <v>8.5</v>
      </c>
      <c r="Q821" s="99" t="s">
        <v>1123</v>
      </c>
      <c r="R821" s="3">
        <v>6</v>
      </c>
      <c r="S821" s="3">
        <v>5.5</v>
      </c>
      <c r="T821" s="3">
        <v>0</v>
      </c>
      <c r="U821" s="16">
        <v>4.75</v>
      </c>
      <c r="V821" s="100" t="s">
        <v>85</v>
      </c>
      <c r="W821" s="16">
        <v>106.25</v>
      </c>
      <c r="X821" s="8">
        <v>33.200000000000003</v>
      </c>
      <c r="Y821" s="51">
        <v>2650</v>
      </c>
      <c r="Z821" s="78" t="s">
        <v>5463</v>
      </c>
      <c r="AA821" s="78" t="s">
        <v>2988</v>
      </c>
      <c r="AB821" s="51" t="s">
        <v>4485</v>
      </c>
      <c r="AC821" s="80" t="s">
        <v>1634</v>
      </c>
      <c r="AD821" s="298">
        <f>IFERROR(VLOOKUP(AC821,ACCESSORIES!F:J,5,FALSE),"N/A")</f>
        <v>38.5</v>
      </c>
      <c r="AE821" s="80" t="s">
        <v>1799</v>
      </c>
      <c r="AF821" s="3" t="s">
        <v>1888</v>
      </c>
      <c r="AG821" s="80" t="s">
        <v>85</v>
      </c>
      <c r="AH821" s="80" t="s">
        <v>1938</v>
      </c>
      <c r="AI821" s="299">
        <f>IFERROR(VLOOKUP(AH821,ACCESSORIES!F:J,5,FALSE),"N/A")</f>
        <v>1.1000000000000001</v>
      </c>
      <c r="AJ821" s="3" t="s">
        <v>265</v>
      </c>
      <c r="AK821" s="81" t="s">
        <v>1709</v>
      </c>
      <c r="AL821" s="40">
        <f>IFERROR(VLOOKUP(AK821,ACCESSORIES!F:J,5,FALSE),"N/A")</f>
        <v>2.75</v>
      </c>
      <c r="AM821" s="3">
        <v>78.3</v>
      </c>
      <c r="AN821" s="99">
        <v>16.100000000000001</v>
      </c>
      <c r="AO821" s="99">
        <v>175</v>
      </c>
      <c r="AP821" s="25">
        <v>3</v>
      </c>
      <c r="AQ821" s="25">
        <v>24</v>
      </c>
      <c r="AR821" s="25">
        <v>41</v>
      </c>
      <c r="AS821" s="25">
        <v>66</v>
      </c>
      <c r="AT821" s="25">
        <v>207</v>
      </c>
      <c r="AU821" s="101">
        <v>200</v>
      </c>
      <c r="AV821" s="100">
        <v>106.25</v>
      </c>
      <c r="AW821" s="54">
        <v>40</v>
      </c>
      <c r="AX821" s="54">
        <v>40</v>
      </c>
      <c r="AY821" s="54">
        <v>23</v>
      </c>
      <c r="AZ821" s="99" t="s">
        <v>85</v>
      </c>
      <c r="BA821" s="98" t="str">
        <f>IFERROR(VLOOKUP(AZ821,ACCESSORIES!F:J,5,FALSE),"N/A")</f>
        <v>N/A</v>
      </c>
      <c r="BB821" s="99" t="s">
        <v>85</v>
      </c>
      <c r="BC821" s="98" t="str">
        <f>IFERROR(VLOOKUP(BB821,ACCESSORIES!F:J,5,FALSE),"N/A")</f>
        <v>N/A</v>
      </c>
      <c r="BD821" s="77">
        <v>37</v>
      </c>
      <c r="BE821" s="56">
        <v>19.7</v>
      </c>
      <c r="BF821" s="56">
        <v>19.7</v>
      </c>
      <c r="BG821" s="56">
        <v>11</v>
      </c>
      <c r="BH821" s="379">
        <f t="shared" si="61"/>
        <v>6.995621234535998E-2</v>
      </c>
      <c r="BI821" s="80">
        <v>36</v>
      </c>
      <c r="BJ821" s="114" t="s">
        <v>3532</v>
      </c>
      <c r="BK821" s="50" t="s">
        <v>4050</v>
      </c>
      <c r="BL821" s="81" t="s">
        <v>4066</v>
      </c>
      <c r="BM821" s="81" t="s">
        <v>5516</v>
      </c>
      <c r="BN821" s="81" t="s">
        <v>5517</v>
      </c>
      <c r="BO821" s="81" t="s">
        <v>5507</v>
      </c>
      <c r="BP821" s="81" t="s">
        <v>5518</v>
      </c>
      <c r="BQ821" s="81" t="s">
        <v>5497</v>
      </c>
      <c r="BR821" s="81" t="s">
        <v>4275</v>
      </c>
      <c r="BS821" s="81" t="s">
        <v>4068</v>
      </c>
      <c r="BT821" s="81"/>
      <c r="BU821" s="81"/>
      <c r="BV821" s="313" t="s">
        <v>3633</v>
      </c>
      <c r="BW821" s="325" t="s">
        <v>3634</v>
      </c>
      <c r="BX821" s="313" t="s">
        <v>3635</v>
      </c>
      <c r="BY821" s="325" t="s">
        <v>3636</v>
      </c>
      <c r="BZ821" s="324" t="str">
        <f t="shared" si="67"/>
        <v>DISCONTINUED - MR310 Con6, 17x8.5, 0mm Offset, 6x5.5, 106.25mm Centerbore, Method Bronze - Matte Black Lip</v>
      </c>
      <c r="CA821" s="324" t="s">
        <v>3878</v>
      </c>
      <c r="CB821" s="324" t="s">
        <v>3879</v>
      </c>
      <c r="CC821" s="313" t="str">
        <f t="shared" si="68"/>
        <v>STREET (3XX)</v>
      </c>
    </row>
    <row r="822" spans="1:81" s="38" customFormat="1" ht="15.75" customHeight="1">
      <c r="A822" s="22">
        <f t="shared" si="60"/>
        <v>819</v>
      </c>
      <c r="B822" s="99" t="s">
        <v>84</v>
      </c>
      <c r="C822" s="99" t="s">
        <v>1072</v>
      </c>
      <c r="D822" s="99" t="s">
        <v>1281</v>
      </c>
      <c r="E822" s="91" t="s">
        <v>6195</v>
      </c>
      <c r="F822" s="90"/>
      <c r="G822" s="90"/>
      <c r="H822" s="79" t="s">
        <v>1985</v>
      </c>
      <c r="I822" s="318">
        <v>42736</v>
      </c>
      <c r="J822" s="318">
        <v>44827</v>
      </c>
      <c r="K822" s="293" t="s">
        <v>1274</v>
      </c>
      <c r="L822" s="342">
        <v>405</v>
      </c>
      <c r="M822" s="92" t="s">
        <v>6179</v>
      </c>
      <c r="N822" s="344"/>
      <c r="O822" s="99">
        <v>17</v>
      </c>
      <c r="P822" s="8">
        <v>8.5</v>
      </c>
      <c r="Q822" s="99" t="s">
        <v>1763</v>
      </c>
      <c r="R822" s="3">
        <v>8</v>
      </c>
      <c r="S822" s="3">
        <v>170</v>
      </c>
      <c r="T822" s="3">
        <v>0</v>
      </c>
      <c r="U822" s="16">
        <v>4.75</v>
      </c>
      <c r="V822" s="100" t="s">
        <v>85</v>
      </c>
      <c r="W822" s="16">
        <v>130.81</v>
      </c>
      <c r="X822" s="8">
        <v>34.61</v>
      </c>
      <c r="Y822" s="51">
        <v>3640</v>
      </c>
      <c r="Z822" s="78" t="s">
        <v>5463</v>
      </c>
      <c r="AA822" s="78" t="s">
        <v>2988</v>
      </c>
      <c r="AB822" s="51" t="s">
        <v>5557</v>
      </c>
      <c r="AC822" s="80" t="s">
        <v>1851</v>
      </c>
      <c r="AD822" s="298">
        <f>IFERROR(VLOOKUP(AC822,ACCESSORIES!F:J,5,FALSE),"N/A")</f>
        <v>33</v>
      </c>
      <c r="AE822" s="80" t="s">
        <v>85</v>
      </c>
      <c r="AF822" s="80" t="s">
        <v>85</v>
      </c>
      <c r="AG822" s="3" t="s">
        <v>3005</v>
      </c>
      <c r="AH822" s="99" t="s">
        <v>1937</v>
      </c>
      <c r="AI822" s="299">
        <f>IFERROR(VLOOKUP(AH822,ACCESSORIES!F:J,5,FALSE),"N/A")</f>
        <v>1.1000000000000001</v>
      </c>
      <c r="AJ822" s="78" t="s">
        <v>266</v>
      </c>
      <c r="AK822" s="3" t="s">
        <v>85</v>
      </c>
      <c r="AL822" s="40" t="str">
        <f>IFERROR(VLOOKUP(AK822,ACCESSORIES!F:J,5,FALSE),"N/A")</f>
        <v>N/A</v>
      </c>
      <c r="AM822" s="3" t="s">
        <v>85</v>
      </c>
      <c r="AN822" s="3">
        <v>16.100000000000001</v>
      </c>
      <c r="AO822" s="3">
        <v>210</v>
      </c>
      <c r="AP822" s="36">
        <v>3</v>
      </c>
      <c r="AQ822" s="36">
        <v>3</v>
      </c>
      <c r="AR822" s="36">
        <v>26</v>
      </c>
      <c r="AS822" s="36">
        <v>53</v>
      </c>
      <c r="AT822" s="36">
        <v>208</v>
      </c>
      <c r="AU822" s="101">
        <v>199</v>
      </c>
      <c r="AV822" s="100">
        <v>128</v>
      </c>
      <c r="AW822" s="54">
        <v>97.7</v>
      </c>
      <c r="AX822" s="54">
        <v>107</v>
      </c>
      <c r="AY822" s="54">
        <v>25</v>
      </c>
      <c r="AZ822" s="99" t="s">
        <v>85</v>
      </c>
      <c r="BA822" s="98" t="str">
        <f>IFERROR(VLOOKUP(AZ822,ACCESSORIES!F:J,5,FALSE),"N/A")</f>
        <v>N/A</v>
      </c>
      <c r="BB822" s="99" t="s">
        <v>85</v>
      </c>
      <c r="BC822" s="98" t="str">
        <f>IFERROR(VLOOKUP(BB822,ACCESSORIES!F:J,5,FALSE),"N/A")</f>
        <v>N/A</v>
      </c>
      <c r="BD822" s="77">
        <v>39.79</v>
      </c>
      <c r="BE822" s="56">
        <v>19.7</v>
      </c>
      <c r="BF822" s="56">
        <v>19.7</v>
      </c>
      <c r="BG822" s="56">
        <v>11</v>
      </c>
      <c r="BH822" s="379">
        <f t="shared" si="61"/>
        <v>6.995621234535998E-2</v>
      </c>
      <c r="BI822" s="80">
        <v>36</v>
      </c>
      <c r="BJ822" s="114" t="s">
        <v>3532</v>
      </c>
      <c r="BK822" s="50" t="s">
        <v>4050</v>
      </c>
      <c r="BL822" s="81" t="s">
        <v>4066</v>
      </c>
      <c r="BM822" s="29" t="s">
        <v>5473</v>
      </c>
      <c r="BN822" s="29" t="s">
        <v>5520</v>
      </c>
      <c r="BO822" s="29" t="s">
        <v>5507</v>
      </c>
      <c r="BP822" s="81" t="s">
        <v>5518</v>
      </c>
      <c r="BQ822" s="81" t="s">
        <v>5497</v>
      </c>
      <c r="BR822" s="81" t="s">
        <v>4275</v>
      </c>
      <c r="BS822" s="81" t="s">
        <v>4068</v>
      </c>
      <c r="BT822" s="81"/>
      <c r="BU822" s="81"/>
      <c r="BV822" s="313" t="s">
        <v>3665</v>
      </c>
      <c r="BW822" s="325" t="s">
        <v>3666</v>
      </c>
      <c r="BX822" s="313" t="s">
        <v>3667</v>
      </c>
      <c r="BY822" s="325" t="s">
        <v>3668</v>
      </c>
      <c r="BZ822" s="324" t="str">
        <f t="shared" si="67"/>
        <v>DISCONTINUED - MR312, 17x8.5, 0mm Offset, 8x170, 130.81mm Centerbore, Method Bronze - Matte Black Lip</v>
      </c>
      <c r="CA822" s="324" t="s">
        <v>3878</v>
      </c>
      <c r="CB822" s="324" t="s">
        <v>3879</v>
      </c>
      <c r="CC822" s="313" t="str">
        <f t="shared" si="68"/>
        <v>STREET (3XX)</v>
      </c>
    </row>
    <row r="823" spans="1:81" s="38" customFormat="1" ht="15.75" customHeight="1">
      <c r="A823" s="22">
        <f t="shared" si="60"/>
        <v>820</v>
      </c>
      <c r="B823" s="99" t="s">
        <v>84</v>
      </c>
      <c r="C823" s="99" t="s">
        <v>1072</v>
      </c>
      <c r="D823" s="99" t="s">
        <v>2104</v>
      </c>
      <c r="E823" s="91" t="s">
        <v>6196</v>
      </c>
      <c r="F823" s="90"/>
      <c r="G823" s="90"/>
      <c r="H823" s="79" t="s">
        <v>2650</v>
      </c>
      <c r="I823" s="318">
        <v>43340</v>
      </c>
      <c r="J823" s="318">
        <v>44827</v>
      </c>
      <c r="K823" s="293" t="s">
        <v>1274</v>
      </c>
      <c r="L823" s="342">
        <v>352.42</v>
      </c>
      <c r="M823" s="92" t="s">
        <v>6179</v>
      </c>
      <c r="N823" s="344"/>
      <c r="O823" s="29">
        <v>17</v>
      </c>
      <c r="P823" s="24">
        <v>8.5</v>
      </c>
      <c r="Q823" s="99" t="s">
        <v>1758</v>
      </c>
      <c r="R823" s="3">
        <v>6</v>
      </c>
      <c r="S823" s="29">
        <v>120</v>
      </c>
      <c r="T823" s="29">
        <v>0</v>
      </c>
      <c r="U823" s="16">
        <v>4.75</v>
      </c>
      <c r="V823" s="100" t="s">
        <v>85</v>
      </c>
      <c r="W823" s="16">
        <v>67</v>
      </c>
      <c r="X823" s="8">
        <v>32.549999999999997</v>
      </c>
      <c r="Y823" s="51">
        <v>2650</v>
      </c>
      <c r="Z823" s="78" t="s">
        <v>2646</v>
      </c>
      <c r="AA823" s="78" t="s">
        <v>2992</v>
      </c>
      <c r="AB823" s="51" t="s">
        <v>4760</v>
      </c>
      <c r="AC823" s="78" t="s">
        <v>1641</v>
      </c>
      <c r="AD823" s="298">
        <f>IFERROR(VLOOKUP(AC823,ACCESSORIES!F:J,5,FALSE),"N/A")</f>
        <v>22</v>
      </c>
      <c r="AE823" s="80" t="s">
        <v>85</v>
      </c>
      <c r="AF823" s="80" t="s">
        <v>85</v>
      </c>
      <c r="AG823" s="80" t="s">
        <v>85</v>
      </c>
      <c r="AH823" s="80" t="s">
        <v>85</v>
      </c>
      <c r="AI823" s="299" t="str">
        <f>IFERROR(VLOOKUP(AH823,ACCESSORIES!F:J,5,FALSE),"N/A")</f>
        <v>N/A</v>
      </c>
      <c r="AJ823" s="78" t="s">
        <v>266</v>
      </c>
      <c r="AK823" s="3" t="s">
        <v>85</v>
      </c>
      <c r="AL823" s="40" t="str">
        <f>IFERROR(VLOOKUP(AK823,ACCESSORIES!F:J,5,FALSE),"N/A")</f>
        <v>N/A</v>
      </c>
      <c r="AM823" s="3" t="s">
        <v>85</v>
      </c>
      <c r="AN823" s="3">
        <v>16.2</v>
      </c>
      <c r="AO823" s="3">
        <v>160</v>
      </c>
      <c r="AP823" s="36">
        <v>18</v>
      </c>
      <c r="AQ823" s="36">
        <v>36</v>
      </c>
      <c r="AR823" s="36">
        <v>66</v>
      </c>
      <c r="AS823" s="36">
        <v>84</v>
      </c>
      <c r="AT823" s="36">
        <v>207</v>
      </c>
      <c r="AU823" s="101">
        <v>205</v>
      </c>
      <c r="AV823" s="16">
        <v>67</v>
      </c>
      <c r="AW823" s="54">
        <v>40</v>
      </c>
      <c r="AX823" s="54">
        <v>40</v>
      </c>
      <c r="AY823" s="54">
        <v>0</v>
      </c>
      <c r="AZ823" s="99" t="s">
        <v>85</v>
      </c>
      <c r="BA823" s="98" t="str">
        <f>IFERROR(VLOOKUP(AZ823,ACCESSORIES!F:J,5,FALSE),"N/A")</f>
        <v>N/A</v>
      </c>
      <c r="BB823" s="99" t="s">
        <v>85</v>
      </c>
      <c r="BC823" s="98" t="str">
        <f>IFERROR(VLOOKUP(BB823,ACCESSORIES!F:J,5,FALSE),"N/A")</f>
        <v>N/A</v>
      </c>
      <c r="BD823" s="77">
        <v>36.049999999999997</v>
      </c>
      <c r="BE823" s="56">
        <v>19.7</v>
      </c>
      <c r="BF823" s="56">
        <v>19.7</v>
      </c>
      <c r="BG823" s="56">
        <v>11</v>
      </c>
      <c r="BH823" s="379">
        <f t="shared" si="61"/>
        <v>6.995621234535998E-2</v>
      </c>
      <c r="BI823" s="80">
        <v>36</v>
      </c>
      <c r="BJ823" s="114" t="s">
        <v>3532</v>
      </c>
      <c r="BK823" s="50" t="s">
        <v>4050</v>
      </c>
      <c r="BL823" s="29" t="s">
        <v>4066</v>
      </c>
      <c r="BM823" s="29" t="s">
        <v>5521</v>
      </c>
      <c r="BN823" s="29" t="s">
        <v>5522</v>
      </c>
      <c r="BO823" s="29" t="s">
        <v>5523</v>
      </c>
      <c r="BP823" s="81" t="s">
        <v>5524</v>
      </c>
      <c r="BQ823" s="81" t="s">
        <v>4275</v>
      </c>
      <c r="BR823" s="81" t="s">
        <v>4068</v>
      </c>
      <c r="BS823" s="81"/>
      <c r="BT823" s="81"/>
      <c r="BU823" s="81"/>
      <c r="BV823" s="313" t="s">
        <v>3697</v>
      </c>
      <c r="BW823" s="325" t="s">
        <v>3698</v>
      </c>
      <c r="BX823" s="313" t="s">
        <v>3699</v>
      </c>
      <c r="BY823" s="325" t="s">
        <v>3700</v>
      </c>
      <c r="BZ823" s="324" t="str">
        <f t="shared" si="67"/>
        <v>DISCONTINUED - MR314, 17x8.5, 0mm Offset, 6x120, 67mm Centerbore, Gloss Titanium</v>
      </c>
      <c r="CA823" s="324" t="s">
        <v>3878</v>
      </c>
      <c r="CB823" s="324" t="s">
        <v>3879</v>
      </c>
      <c r="CC823" s="313" t="str">
        <f t="shared" si="68"/>
        <v>STREET (3XX)</v>
      </c>
    </row>
    <row r="824" spans="1:81" s="38" customFormat="1" ht="15.75" customHeight="1">
      <c r="A824" s="22">
        <f t="shared" si="60"/>
        <v>821</v>
      </c>
      <c r="B824" s="99" t="s">
        <v>84</v>
      </c>
      <c r="C824" s="99" t="s">
        <v>1072</v>
      </c>
      <c r="D824" s="99" t="s">
        <v>2104</v>
      </c>
      <c r="E824" s="91" t="s">
        <v>6197</v>
      </c>
      <c r="F824" s="90"/>
      <c r="G824" s="90"/>
      <c r="H824" s="79" t="s">
        <v>2124</v>
      </c>
      <c r="I824" s="318">
        <v>43340</v>
      </c>
      <c r="J824" s="318">
        <v>44827</v>
      </c>
      <c r="K824" s="293" t="s">
        <v>1274</v>
      </c>
      <c r="L824" s="342">
        <v>397</v>
      </c>
      <c r="M824" s="92" t="s">
        <v>6179</v>
      </c>
      <c r="N824" s="344"/>
      <c r="O824" s="29">
        <v>17</v>
      </c>
      <c r="P824" s="24">
        <v>8.5</v>
      </c>
      <c r="Q824" s="99" t="s">
        <v>1763</v>
      </c>
      <c r="R824" s="3">
        <v>8</v>
      </c>
      <c r="S824" s="29">
        <v>170</v>
      </c>
      <c r="T824" s="29">
        <v>0</v>
      </c>
      <c r="U824" s="16">
        <v>4.75</v>
      </c>
      <c r="V824" s="100" t="s">
        <v>85</v>
      </c>
      <c r="W824" s="16">
        <v>130.81</v>
      </c>
      <c r="X824" s="8">
        <v>34.25</v>
      </c>
      <c r="Y824" s="51">
        <v>3640</v>
      </c>
      <c r="Z824" s="78" t="s">
        <v>2294</v>
      </c>
      <c r="AA824" s="79" t="s">
        <v>2987</v>
      </c>
      <c r="AB824" s="51" t="s">
        <v>5557</v>
      </c>
      <c r="AC824" s="78" t="s">
        <v>1811</v>
      </c>
      <c r="AD824" s="298">
        <f>IFERROR(VLOOKUP(AC824,ACCESSORIES!F:J,5,FALSE),"N/A")</f>
        <v>33</v>
      </c>
      <c r="AE824" s="80" t="s">
        <v>85</v>
      </c>
      <c r="AF824" s="80" t="s">
        <v>85</v>
      </c>
      <c r="AG824" s="3" t="s">
        <v>3005</v>
      </c>
      <c r="AH824" s="80" t="s">
        <v>85</v>
      </c>
      <c r="AI824" s="299" t="str">
        <f>IFERROR(VLOOKUP(AH824,ACCESSORIES!F:J,5,FALSE),"N/A")</f>
        <v>N/A</v>
      </c>
      <c r="AJ824" s="78" t="s">
        <v>266</v>
      </c>
      <c r="AK824" s="3" t="s">
        <v>85</v>
      </c>
      <c r="AL824" s="40" t="str">
        <f>IFERROR(VLOOKUP(AK824,ACCESSORIES!F:J,5,FALSE),"N/A")</f>
        <v>N/A</v>
      </c>
      <c r="AM824" s="3" t="s">
        <v>85</v>
      </c>
      <c r="AN824" s="3">
        <v>16.2</v>
      </c>
      <c r="AO824" s="3">
        <v>200</v>
      </c>
      <c r="AP824" s="36">
        <v>0</v>
      </c>
      <c r="AQ824" s="36">
        <v>0</v>
      </c>
      <c r="AR824" s="36">
        <v>62</v>
      </c>
      <c r="AS824" s="36">
        <v>77</v>
      </c>
      <c r="AT824" s="36">
        <v>207</v>
      </c>
      <c r="AU824" s="101">
        <v>205</v>
      </c>
      <c r="AV824" s="84">
        <v>128</v>
      </c>
      <c r="AW824" s="54">
        <v>103.9</v>
      </c>
      <c r="AX824" s="54">
        <v>107</v>
      </c>
      <c r="AY824" s="54">
        <v>0</v>
      </c>
      <c r="AZ824" s="99" t="s">
        <v>85</v>
      </c>
      <c r="BA824" s="98" t="str">
        <f>IFERROR(VLOOKUP(AZ824,ACCESSORIES!F:J,5,FALSE),"N/A")</f>
        <v>N/A</v>
      </c>
      <c r="BB824" s="99" t="s">
        <v>85</v>
      </c>
      <c r="BC824" s="98" t="str">
        <f>IFERROR(VLOOKUP(BB824,ACCESSORIES!F:J,5,FALSE),"N/A")</f>
        <v>N/A</v>
      </c>
      <c r="BD824" s="77">
        <v>37.75</v>
      </c>
      <c r="BE824" s="56">
        <v>19.7</v>
      </c>
      <c r="BF824" s="56">
        <v>19.7</v>
      </c>
      <c r="BG824" s="56">
        <v>11</v>
      </c>
      <c r="BH824" s="379">
        <f t="shared" si="61"/>
        <v>6.995621234535998E-2</v>
      </c>
      <c r="BI824" s="80">
        <v>36</v>
      </c>
      <c r="BJ824" s="114" t="s">
        <v>3532</v>
      </c>
      <c r="BK824" s="50" t="s">
        <v>4050</v>
      </c>
      <c r="BL824" s="29" t="s">
        <v>4066</v>
      </c>
      <c r="BM824" s="29" t="s">
        <v>5521</v>
      </c>
      <c r="BN824" s="29" t="s">
        <v>5522</v>
      </c>
      <c r="BO824" s="29" t="s">
        <v>5523</v>
      </c>
      <c r="BP824" s="81" t="s">
        <v>5524</v>
      </c>
      <c r="BQ824" s="81" t="s">
        <v>4275</v>
      </c>
      <c r="BR824" s="81" t="s">
        <v>4068</v>
      </c>
      <c r="BS824" s="81"/>
      <c r="BT824" s="81"/>
      <c r="BU824" s="81"/>
      <c r="BV824" s="313" t="s">
        <v>3701</v>
      </c>
      <c r="BW824" s="325" t="s">
        <v>3702</v>
      </c>
      <c r="BX824" s="313" t="s">
        <v>3703</v>
      </c>
      <c r="BY824" s="325" t="s">
        <v>3704</v>
      </c>
      <c r="BZ824" s="324" t="str">
        <f t="shared" si="67"/>
        <v>DISCONTINUED - MR314, 17x8.5, 0mm Offset, 8x170, 130.81mm Centerbore, Matte Black</v>
      </c>
      <c r="CA824" s="324" t="s">
        <v>3878</v>
      </c>
      <c r="CB824" s="324" t="s">
        <v>3879</v>
      </c>
      <c r="CC824" s="313" t="str">
        <f t="shared" si="68"/>
        <v>STREET (3XX)</v>
      </c>
    </row>
    <row r="825" spans="1:81" s="38" customFormat="1" ht="15.75" customHeight="1">
      <c r="A825" s="22">
        <f t="shared" si="60"/>
        <v>822</v>
      </c>
      <c r="B825" s="99" t="s">
        <v>84</v>
      </c>
      <c r="C825" s="99" t="s">
        <v>1072</v>
      </c>
      <c r="D825" s="99" t="s">
        <v>2104</v>
      </c>
      <c r="E825" s="91" t="s">
        <v>6198</v>
      </c>
      <c r="F825" s="90"/>
      <c r="G825" s="90"/>
      <c r="H825" s="79" t="s">
        <v>2660</v>
      </c>
      <c r="I825" s="318">
        <v>43340</v>
      </c>
      <c r="J825" s="318">
        <v>44827</v>
      </c>
      <c r="K825" s="293" t="s">
        <v>1274</v>
      </c>
      <c r="L825" s="342">
        <v>449.5</v>
      </c>
      <c r="M825" s="92" t="s">
        <v>6179</v>
      </c>
      <c r="N825" s="344"/>
      <c r="O825" s="29">
        <v>18</v>
      </c>
      <c r="P825" s="8">
        <v>9</v>
      </c>
      <c r="Q825" s="99" t="s">
        <v>1763</v>
      </c>
      <c r="R825" s="3">
        <v>8</v>
      </c>
      <c r="S825" s="29">
        <v>170</v>
      </c>
      <c r="T825" s="29">
        <v>18</v>
      </c>
      <c r="U825" s="16">
        <v>5.75</v>
      </c>
      <c r="V825" s="100" t="s">
        <v>85</v>
      </c>
      <c r="W825" s="16">
        <v>130.81</v>
      </c>
      <c r="X825" s="8">
        <v>36.6</v>
      </c>
      <c r="Y825" s="51">
        <v>3640</v>
      </c>
      <c r="Z825" s="78" t="s">
        <v>2646</v>
      </c>
      <c r="AA825" s="78" t="s">
        <v>2992</v>
      </c>
      <c r="AB825" s="51" t="s">
        <v>5936</v>
      </c>
      <c r="AC825" s="78" t="s">
        <v>1811</v>
      </c>
      <c r="AD825" s="298">
        <f>IFERROR(VLOOKUP(AC825,ACCESSORIES!F:J,5,FALSE),"N/A")</f>
        <v>33</v>
      </c>
      <c r="AE825" s="80" t="s">
        <v>85</v>
      </c>
      <c r="AF825" s="80" t="s">
        <v>85</v>
      </c>
      <c r="AG825" s="3" t="s">
        <v>3005</v>
      </c>
      <c r="AH825" s="80" t="s">
        <v>85</v>
      </c>
      <c r="AI825" s="299" t="str">
        <f>IFERROR(VLOOKUP(AH825,ACCESSORIES!F:J,5,FALSE),"N/A")</f>
        <v>N/A</v>
      </c>
      <c r="AJ825" s="78" t="s">
        <v>266</v>
      </c>
      <c r="AK825" s="3" t="s">
        <v>85</v>
      </c>
      <c r="AL825" s="40" t="str">
        <f>IFERROR(VLOOKUP(AK825,ACCESSORIES!F:J,5,FALSE),"N/A")</f>
        <v>N/A</v>
      </c>
      <c r="AM825" s="3" t="s">
        <v>85</v>
      </c>
      <c r="AN825" s="3">
        <v>16.2</v>
      </c>
      <c r="AO825" s="3">
        <v>200</v>
      </c>
      <c r="AP825" s="36">
        <v>0</v>
      </c>
      <c r="AQ825" s="36">
        <v>0</v>
      </c>
      <c r="AR825" s="36">
        <v>46</v>
      </c>
      <c r="AS825" s="36">
        <v>64</v>
      </c>
      <c r="AT825" s="36">
        <v>219</v>
      </c>
      <c r="AU825" s="101">
        <v>216</v>
      </c>
      <c r="AV825" s="84">
        <v>128</v>
      </c>
      <c r="AW825" s="54">
        <v>103.9</v>
      </c>
      <c r="AX825" s="54">
        <v>107</v>
      </c>
      <c r="AY825" s="54">
        <v>0</v>
      </c>
      <c r="AZ825" s="99" t="s">
        <v>85</v>
      </c>
      <c r="BA825" s="98" t="str">
        <f>IFERROR(VLOOKUP(AZ825,ACCESSORIES!F:J,5,FALSE),"N/A")</f>
        <v>N/A</v>
      </c>
      <c r="BB825" s="99" t="s">
        <v>85</v>
      </c>
      <c r="BC825" s="98" t="str">
        <f>IFERROR(VLOOKUP(BB825,ACCESSORIES!F:J,5,FALSE),"N/A")</f>
        <v>N/A</v>
      </c>
      <c r="BD825" s="77">
        <v>40.1</v>
      </c>
      <c r="BE825" s="56">
        <v>20.6</v>
      </c>
      <c r="BF825" s="56">
        <v>20.6</v>
      </c>
      <c r="BG825" s="56">
        <v>11.4</v>
      </c>
      <c r="BH825" s="379">
        <f t="shared" si="61"/>
        <v>7.9275765061056019E-2</v>
      </c>
      <c r="BI825" s="80">
        <v>36</v>
      </c>
      <c r="BJ825" s="114" t="s">
        <v>3532</v>
      </c>
      <c r="BK825" s="50" t="s">
        <v>4050</v>
      </c>
      <c r="BL825" s="29" t="s">
        <v>4066</v>
      </c>
      <c r="BM825" s="29" t="s">
        <v>5521</v>
      </c>
      <c r="BN825" s="29" t="s">
        <v>5522</v>
      </c>
      <c r="BO825" s="29" t="s">
        <v>5523</v>
      </c>
      <c r="BP825" s="81" t="s">
        <v>5524</v>
      </c>
      <c r="BQ825" s="81" t="s">
        <v>4275</v>
      </c>
      <c r="BR825" s="81" t="s">
        <v>4068</v>
      </c>
      <c r="BS825" s="81"/>
      <c r="BT825" s="81"/>
      <c r="BU825" s="81"/>
      <c r="BV825" s="313" t="s">
        <v>3705</v>
      </c>
      <c r="BW825" s="325" t="s">
        <v>3706</v>
      </c>
      <c r="BX825" s="313" t="s">
        <v>3707</v>
      </c>
      <c r="BY825" s="325" t="s">
        <v>3708</v>
      </c>
      <c r="BZ825" s="324" t="str">
        <f t="shared" si="67"/>
        <v>DISCONTINUED - MR314, 18x9, +18mm Offset, 8x170, 130.81mm Centerbore, Gloss Titanium</v>
      </c>
      <c r="CA825" s="324" t="s">
        <v>3878</v>
      </c>
      <c r="CB825" s="324" t="s">
        <v>3879</v>
      </c>
      <c r="CC825" s="313" t="str">
        <f t="shared" si="68"/>
        <v>STREET (3XX)</v>
      </c>
    </row>
    <row r="826" spans="1:81" s="38" customFormat="1" ht="15.75" customHeight="1">
      <c r="A826" s="22">
        <f t="shared" si="60"/>
        <v>823</v>
      </c>
      <c r="B826" s="3" t="s">
        <v>84</v>
      </c>
      <c r="C826" s="99" t="s">
        <v>1282</v>
      </c>
      <c r="D826" s="81" t="s">
        <v>5796</v>
      </c>
      <c r="E826" s="91" t="s">
        <v>6199</v>
      </c>
      <c r="F826" s="90"/>
      <c r="G826" s="90"/>
      <c r="H826" s="88" t="s">
        <v>2037</v>
      </c>
      <c r="I826" s="318">
        <v>43101</v>
      </c>
      <c r="J826" s="318">
        <v>44827</v>
      </c>
      <c r="K826" s="293" t="s">
        <v>1274</v>
      </c>
      <c r="L826" s="342">
        <v>372.5</v>
      </c>
      <c r="M826" s="92" t="s">
        <v>6179</v>
      </c>
      <c r="N826" s="344"/>
      <c r="O826" s="81">
        <v>17</v>
      </c>
      <c r="P826" s="81">
        <v>8.5</v>
      </c>
      <c r="Q826" s="99" t="s">
        <v>1763</v>
      </c>
      <c r="R826" s="81">
        <v>8</v>
      </c>
      <c r="S826" s="81">
        <v>170</v>
      </c>
      <c r="T826" s="81">
        <v>0</v>
      </c>
      <c r="U826" s="84">
        <v>4.75</v>
      </c>
      <c r="V826" s="100" t="s">
        <v>85</v>
      </c>
      <c r="W826" s="16">
        <v>130.81</v>
      </c>
      <c r="X826" s="83">
        <v>31.31</v>
      </c>
      <c r="Y826" s="51">
        <v>3640</v>
      </c>
      <c r="Z826" s="88" t="s">
        <v>2297</v>
      </c>
      <c r="AA826" s="78" t="s">
        <v>2988</v>
      </c>
      <c r="AB826" s="51" t="s">
        <v>5557</v>
      </c>
      <c r="AC826" s="81" t="s">
        <v>4105</v>
      </c>
      <c r="AD826" s="298">
        <f>IFERROR(VLOOKUP(AC826,ACCESSORIES!F:J,5,FALSE),"N/A")</f>
        <v>33</v>
      </c>
      <c r="AE826" s="87" t="s">
        <v>85</v>
      </c>
      <c r="AF826" s="80" t="s">
        <v>85</v>
      </c>
      <c r="AG826" s="3" t="s">
        <v>3005</v>
      </c>
      <c r="AH826" s="80" t="s">
        <v>85</v>
      </c>
      <c r="AI826" s="299" t="str">
        <f>IFERROR(VLOOKUP(AH826,ACCESSORIES!F:J,5,FALSE),"N/A")</f>
        <v>N/A</v>
      </c>
      <c r="AJ826" s="99" t="s">
        <v>265</v>
      </c>
      <c r="AK826" s="81" t="s">
        <v>85</v>
      </c>
      <c r="AL826" s="40" t="str">
        <f>IFERROR(VLOOKUP(AK826,ACCESSORIES!F:J,5,FALSE),"N/A")</f>
        <v>N/A</v>
      </c>
      <c r="AM826" s="81" t="s">
        <v>85</v>
      </c>
      <c r="AN826" s="81">
        <v>16.100000000000001</v>
      </c>
      <c r="AO826" s="81">
        <v>200</v>
      </c>
      <c r="AP826" s="81">
        <v>0</v>
      </c>
      <c r="AQ826" s="81">
        <v>0</v>
      </c>
      <c r="AR826" s="81"/>
      <c r="AS826" s="81">
        <v>48</v>
      </c>
      <c r="AT826" s="81"/>
      <c r="AU826" s="81">
        <v>204</v>
      </c>
      <c r="AV826" s="84">
        <v>128</v>
      </c>
      <c r="AW826" s="54">
        <v>103.9</v>
      </c>
      <c r="AX826" s="54">
        <v>107</v>
      </c>
      <c r="AY826" s="54">
        <v>46</v>
      </c>
      <c r="AZ826" s="3" t="s">
        <v>85</v>
      </c>
      <c r="BA826" s="98" t="str">
        <f>IFERROR(VLOOKUP(AZ826,ACCESSORIES!F:J,5,FALSE),"N/A")</f>
        <v>N/A</v>
      </c>
      <c r="BB826" s="3" t="s">
        <v>85</v>
      </c>
      <c r="BC826" s="98" t="str">
        <f>IFERROR(VLOOKUP(BB826,ACCESSORIES!F:J,5,FALSE),"N/A")</f>
        <v>N/A</v>
      </c>
      <c r="BD826" s="77">
        <v>36.6</v>
      </c>
      <c r="BE826" s="56">
        <v>19.7</v>
      </c>
      <c r="BF826" s="56">
        <v>19.7</v>
      </c>
      <c r="BG826" s="56">
        <v>11</v>
      </c>
      <c r="BH826" s="379">
        <f t="shared" si="61"/>
        <v>6.995621234535998E-2</v>
      </c>
      <c r="BI826" s="80">
        <v>36</v>
      </c>
      <c r="BJ826" s="114" t="s">
        <v>3532</v>
      </c>
      <c r="BK826" s="50" t="s">
        <v>4050</v>
      </c>
      <c r="BL826" s="81" t="s">
        <v>4964</v>
      </c>
      <c r="BM826" s="81" t="s">
        <v>4066</v>
      </c>
      <c r="BN826" s="81" t="s">
        <v>5444</v>
      </c>
      <c r="BO826" s="81" t="s">
        <v>2872</v>
      </c>
      <c r="BP826" s="81" t="s">
        <v>5445</v>
      </c>
      <c r="BQ826" s="81" t="s">
        <v>5446</v>
      </c>
      <c r="BR826" s="96" t="s">
        <v>5432</v>
      </c>
      <c r="BS826" s="81" t="s">
        <v>4275</v>
      </c>
      <c r="BT826" s="81" t="s">
        <v>4068</v>
      </c>
      <c r="BU826" s="81"/>
      <c r="BV826" s="313" t="s">
        <v>4184</v>
      </c>
      <c r="BW826" s="325" t="s">
        <v>4183</v>
      </c>
      <c r="BX826" s="313" t="s">
        <v>4182</v>
      </c>
      <c r="BY826" s="325" t="s">
        <v>4181</v>
      </c>
      <c r="BZ826" s="324" t="str">
        <f t="shared" si="67"/>
        <v>DISCONTINUED - MR701 Bead Grip, 17x8.5, 0mm Offset, 8x170, 130.81mm Centerbore, Method Bronze</v>
      </c>
      <c r="CA826" s="324" t="s">
        <v>3878</v>
      </c>
      <c r="CB826" s="324" t="s">
        <v>3879</v>
      </c>
      <c r="CC826" s="313" t="str">
        <f t="shared" si="68"/>
        <v>TRAIL (7XX)</v>
      </c>
    </row>
    <row r="827" spans="1:81" s="38" customFormat="1" ht="15.75" customHeight="1">
      <c r="A827" s="22">
        <f t="shared" si="60"/>
        <v>824</v>
      </c>
      <c r="B827" s="3" t="s">
        <v>84</v>
      </c>
      <c r="C827" s="99" t="s">
        <v>1282</v>
      </c>
      <c r="D827" s="81" t="s">
        <v>5797</v>
      </c>
      <c r="E827" s="91" t="s">
        <v>6200</v>
      </c>
      <c r="F827" s="90" t="s">
        <v>2229</v>
      </c>
      <c r="G827" s="90"/>
      <c r="H827" s="88" t="s">
        <v>3212</v>
      </c>
      <c r="I827" s="312">
        <v>43605</v>
      </c>
      <c r="J827" s="318">
        <v>44827</v>
      </c>
      <c r="K827" s="293" t="s">
        <v>1274</v>
      </c>
      <c r="L827" s="342">
        <v>449.36</v>
      </c>
      <c r="M827" s="92" t="s">
        <v>6179</v>
      </c>
      <c r="N827" s="344"/>
      <c r="O827" s="81">
        <v>18</v>
      </c>
      <c r="P827" s="8">
        <v>9</v>
      </c>
      <c r="Q827" s="99" t="s">
        <v>1764</v>
      </c>
      <c r="R827" s="81">
        <v>8</v>
      </c>
      <c r="S827" s="81">
        <v>180</v>
      </c>
      <c r="T827" s="81">
        <v>18</v>
      </c>
      <c r="U827" s="84">
        <v>5.8</v>
      </c>
      <c r="V827" s="100" t="s">
        <v>85</v>
      </c>
      <c r="W827" s="16">
        <v>130.81</v>
      </c>
      <c r="X827" s="83">
        <v>37.549999999999997</v>
      </c>
      <c r="Y827" s="51">
        <v>4500</v>
      </c>
      <c r="Z827" s="88" t="s">
        <v>2297</v>
      </c>
      <c r="AA827" s="78" t="s">
        <v>2988</v>
      </c>
      <c r="AB827" s="51" t="s">
        <v>5939</v>
      </c>
      <c r="AC827" s="81" t="s">
        <v>4106</v>
      </c>
      <c r="AD827" s="298">
        <f>IFERROR(VLOOKUP(AC827,ACCESSORIES!F:J,5,FALSE),"N/A")</f>
        <v>33</v>
      </c>
      <c r="AE827" s="87" t="s">
        <v>85</v>
      </c>
      <c r="AF827" s="80" t="s">
        <v>85</v>
      </c>
      <c r="AG827" s="3" t="s">
        <v>3005</v>
      </c>
      <c r="AH827" s="80" t="s">
        <v>85</v>
      </c>
      <c r="AI827" s="299" t="str">
        <f>IFERROR(VLOOKUP(AH827,ACCESSORIES!F:J,5,FALSE),"N/A")</f>
        <v>N/A</v>
      </c>
      <c r="AJ827" s="99" t="s">
        <v>265</v>
      </c>
      <c r="AK827" s="81" t="s">
        <v>85</v>
      </c>
      <c r="AL827" s="40" t="str">
        <f>IFERROR(VLOOKUP(AK827,ACCESSORIES!F:J,5,FALSE),"N/A")</f>
        <v>N/A</v>
      </c>
      <c r="AM827" s="81" t="s">
        <v>85</v>
      </c>
      <c r="AN827" s="81">
        <v>16.100000000000001</v>
      </c>
      <c r="AO827" s="81">
        <v>210</v>
      </c>
      <c r="AP827" s="36">
        <v>0</v>
      </c>
      <c r="AQ827" s="36">
        <v>0</v>
      </c>
      <c r="AR827" s="36"/>
      <c r="AS827" s="36">
        <v>41</v>
      </c>
      <c r="AT827" s="36"/>
      <c r="AU827" s="36">
        <v>215</v>
      </c>
      <c r="AV827" s="84">
        <v>125</v>
      </c>
      <c r="AW827" s="54">
        <v>92</v>
      </c>
      <c r="AX827" s="54">
        <v>92</v>
      </c>
      <c r="AY827" s="54">
        <v>46</v>
      </c>
      <c r="AZ827" s="3" t="s">
        <v>85</v>
      </c>
      <c r="BA827" s="98" t="str">
        <f>IFERROR(VLOOKUP(AZ827,ACCESSORIES!F:J,5,FALSE),"N/A")</f>
        <v>N/A</v>
      </c>
      <c r="BB827" s="3" t="s">
        <v>85</v>
      </c>
      <c r="BC827" s="98" t="str">
        <f>IFERROR(VLOOKUP(BB827,ACCESSORIES!F:J,5,FALSE),"N/A")</f>
        <v>N/A</v>
      </c>
      <c r="BD827" s="77">
        <v>42.18</v>
      </c>
      <c r="BE827" s="56">
        <v>20.6</v>
      </c>
      <c r="BF827" s="56">
        <v>20.6</v>
      </c>
      <c r="BG827" s="56">
        <v>11.4</v>
      </c>
      <c r="BH827" s="379">
        <f t="shared" si="61"/>
        <v>7.9275765061056019E-2</v>
      </c>
      <c r="BI827" s="80">
        <v>36</v>
      </c>
      <c r="BJ827" s="114" t="s">
        <v>3532</v>
      </c>
      <c r="BK827" s="50" t="s">
        <v>4050</v>
      </c>
      <c r="BL827" s="81" t="s">
        <v>4964</v>
      </c>
      <c r="BM827" s="81" t="s">
        <v>4066</v>
      </c>
      <c r="BN827" s="81" t="s">
        <v>5444</v>
      </c>
      <c r="BO827" s="81" t="s">
        <v>2872</v>
      </c>
      <c r="BP827" s="81" t="s">
        <v>4298</v>
      </c>
      <c r="BQ827" s="81" t="s">
        <v>5317</v>
      </c>
      <c r="BR827" s="81" t="s">
        <v>4275</v>
      </c>
      <c r="BS827" s="81" t="s">
        <v>4068</v>
      </c>
      <c r="BT827" s="81"/>
      <c r="BU827" s="81"/>
      <c r="BV827" s="313" t="s">
        <v>4301</v>
      </c>
      <c r="BW827" s="325" t="s">
        <v>4300</v>
      </c>
      <c r="BX827" s="313" t="s">
        <v>4302</v>
      </c>
      <c r="BY827" s="325" t="s">
        <v>4303</v>
      </c>
      <c r="BZ827" s="324" t="str">
        <f t="shared" si="67"/>
        <v>DISCONTINUED - MR701 HD Bead Grip, 18x9, +18mm Offset, 8x180, 130.81mm Centerbore, Method Bronze</v>
      </c>
      <c r="CA827" s="324" t="s">
        <v>3878</v>
      </c>
      <c r="CB827" s="324" t="s">
        <v>3879</v>
      </c>
      <c r="CC827" s="313" t="str">
        <f t="shared" si="68"/>
        <v>TRAIL (7XX)</v>
      </c>
    </row>
    <row r="828" spans="1:81" s="38" customFormat="1" ht="15.75" customHeight="1">
      <c r="A828" s="22">
        <f t="shared" si="60"/>
        <v>825</v>
      </c>
      <c r="B828" s="3" t="s">
        <v>84</v>
      </c>
      <c r="C828" s="99" t="s">
        <v>1282</v>
      </c>
      <c r="D828" s="81" t="s">
        <v>5798</v>
      </c>
      <c r="E828" s="91" t="s">
        <v>6201</v>
      </c>
      <c r="F828" s="90"/>
      <c r="G828" s="90"/>
      <c r="H828" s="88" t="s">
        <v>3213</v>
      </c>
      <c r="I828" s="312">
        <v>43592</v>
      </c>
      <c r="J828" s="318">
        <v>44827</v>
      </c>
      <c r="K828" s="293" t="s">
        <v>1274</v>
      </c>
      <c r="L828" s="342">
        <v>266</v>
      </c>
      <c r="M828" s="92" t="s">
        <v>6179</v>
      </c>
      <c r="N828" s="344"/>
      <c r="O828" s="81">
        <v>15</v>
      </c>
      <c r="P828" s="83">
        <v>7</v>
      </c>
      <c r="Q828" s="99" t="s">
        <v>1747</v>
      </c>
      <c r="R828" s="81">
        <v>5</v>
      </c>
      <c r="S828" s="81">
        <v>100</v>
      </c>
      <c r="T828" s="81">
        <v>15</v>
      </c>
      <c r="U828" s="84">
        <v>4.5999999999999996</v>
      </c>
      <c r="V828" s="100" t="s">
        <v>85</v>
      </c>
      <c r="W828" s="84">
        <v>56.1</v>
      </c>
      <c r="X828" s="83">
        <v>21.6</v>
      </c>
      <c r="Y828" s="51">
        <v>2100</v>
      </c>
      <c r="Z828" s="88" t="s">
        <v>2294</v>
      </c>
      <c r="AA828" s="79" t="s">
        <v>2987</v>
      </c>
      <c r="AB828" s="51" t="s">
        <v>6059</v>
      </c>
      <c r="AC828" s="81" t="s">
        <v>4101</v>
      </c>
      <c r="AD828" s="298">
        <f>IFERROR(VLOOKUP(AC828,ACCESSORIES!F:J,5,FALSE),"N/A")</f>
        <v>22</v>
      </c>
      <c r="AE828" s="87" t="s">
        <v>85</v>
      </c>
      <c r="AF828" s="80" t="s">
        <v>85</v>
      </c>
      <c r="AG828" s="80" t="s">
        <v>85</v>
      </c>
      <c r="AH828" s="80" t="s">
        <v>85</v>
      </c>
      <c r="AI828" s="299" t="str">
        <f>IFERROR(VLOOKUP(AH828,ACCESSORIES!F:J,5,FALSE),"N/A")</f>
        <v>N/A</v>
      </c>
      <c r="AJ828" s="99" t="s">
        <v>265</v>
      </c>
      <c r="AK828" s="81" t="s">
        <v>85</v>
      </c>
      <c r="AL828" s="40" t="str">
        <f>IFERROR(VLOOKUP(AK828,ACCESSORIES!F:J,5,FALSE),"N/A")</f>
        <v>N/A</v>
      </c>
      <c r="AM828" s="81" t="s">
        <v>85</v>
      </c>
      <c r="AN828" s="81">
        <v>16.100000000000001</v>
      </c>
      <c r="AO828" s="81">
        <v>141</v>
      </c>
      <c r="AP828" s="36">
        <v>37</v>
      </c>
      <c r="AQ828" s="36">
        <v>48</v>
      </c>
      <c r="AR828" s="36"/>
      <c r="AS828" s="36">
        <v>49</v>
      </c>
      <c r="AT828" s="36"/>
      <c r="AU828" s="36">
        <v>176</v>
      </c>
      <c r="AV828" s="84">
        <v>56.1</v>
      </c>
      <c r="AW828" s="54">
        <v>32</v>
      </c>
      <c r="AX828" s="54">
        <v>32</v>
      </c>
      <c r="AY828" s="54">
        <v>12</v>
      </c>
      <c r="AZ828" s="3" t="s">
        <v>85</v>
      </c>
      <c r="BA828" s="98" t="str">
        <f>IFERROR(VLOOKUP(AZ828,ACCESSORIES!F:J,5,FALSE),"N/A")</f>
        <v>N/A</v>
      </c>
      <c r="BB828" s="3" t="s">
        <v>85</v>
      </c>
      <c r="BC828" s="98" t="str">
        <f>IFERROR(VLOOKUP(BB828,ACCESSORIES!F:J,5,FALSE),"N/A")</f>
        <v>N/A</v>
      </c>
      <c r="BD828" s="77">
        <v>25</v>
      </c>
      <c r="BE828" s="56">
        <v>17.7</v>
      </c>
      <c r="BF828" s="56">
        <v>17.7</v>
      </c>
      <c r="BG828" s="56">
        <v>9.6</v>
      </c>
      <c r="BH828" s="379">
        <f t="shared" si="61"/>
        <v>4.9285471493375997E-2</v>
      </c>
      <c r="BI828" s="3">
        <v>48</v>
      </c>
      <c r="BJ828" s="114" t="s">
        <v>3532</v>
      </c>
      <c r="BK828" s="50" t="s">
        <v>4050</v>
      </c>
      <c r="BL828" s="81" t="s">
        <v>4964</v>
      </c>
      <c r="BM828" s="81" t="s">
        <v>4066</v>
      </c>
      <c r="BN828" s="81" t="s">
        <v>5447</v>
      </c>
      <c r="BO828" s="81" t="s">
        <v>2872</v>
      </c>
      <c r="BP828" s="81" t="s">
        <v>4298</v>
      </c>
      <c r="BQ828" s="81" t="s">
        <v>5446</v>
      </c>
      <c r="BR828" s="81" t="s">
        <v>4275</v>
      </c>
      <c r="BS828" s="81" t="s">
        <v>4068</v>
      </c>
      <c r="BT828" s="81"/>
      <c r="BU828" s="81"/>
      <c r="BV828" s="313" t="s">
        <v>4194</v>
      </c>
      <c r="BW828" s="325" t="s">
        <v>4193</v>
      </c>
      <c r="BX828" s="313" t="s">
        <v>4195</v>
      </c>
      <c r="BY828" s="325" t="s">
        <v>4196</v>
      </c>
      <c r="BZ828" s="324" t="str">
        <f t="shared" si="67"/>
        <v>DISCONTINUED - MR702 Bead Grip, 15x7, +15mm Offset, 5x100, 56.1mm Centerbore, Matte Black</v>
      </c>
      <c r="CA828" s="324" t="s">
        <v>3878</v>
      </c>
      <c r="CB828" s="324" t="s">
        <v>3879</v>
      </c>
      <c r="CC828" s="313" t="str">
        <f t="shared" si="68"/>
        <v>TRAIL (7XX)</v>
      </c>
    </row>
    <row r="829" spans="1:81" s="38" customFormat="1" ht="15.75" customHeight="1">
      <c r="A829" s="22">
        <f t="shared" si="60"/>
        <v>826</v>
      </c>
      <c r="B829" s="3" t="s">
        <v>84</v>
      </c>
      <c r="C829" s="99" t="s">
        <v>1282</v>
      </c>
      <c r="D829" s="81" t="s">
        <v>5798</v>
      </c>
      <c r="E829" s="91" t="s">
        <v>6202</v>
      </c>
      <c r="F829" s="90"/>
      <c r="G829" s="90"/>
      <c r="H829" s="88" t="s">
        <v>3225</v>
      </c>
      <c r="I829" s="312">
        <v>43592</v>
      </c>
      <c r="J829" s="318">
        <v>44827</v>
      </c>
      <c r="K829" s="293" t="s">
        <v>1274</v>
      </c>
      <c r="L829" s="342">
        <v>333.5</v>
      </c>
      <c r="M829" s="92" t="s">
        <v>6179</v>
      </c>
      <c r="N829" s="344"/>
      <c r="O829" s="81">
        <v>16</v>
      </c>
      <c r="P829" s="83">
        <v>8</v>
      </c>
      <c r="Q829" s="99" t="s">
        <v>1123</v>
      </c>
      <c r="R829" s="81">
        <v>6</v>
      </c>
      <c r="S829" s="81">
        <v>5.5</v>
      </c>
      <c r="T829" s="81">
        <v>30</v>
      </c>
      <c r="U829" s="84">
        <v>5.6</v>
      </c>
      <c r="V829" s="100" t="s">
        <v>85</v>
      </c>
      <c r="W829" s="84">
        <v>106.25</v>
      </c>
      <c r="X829" s="83">
        <v>22.5</v>
      </c>
      <c r="Y829" s="51">
        <v>2650</v>
      </c>
      <c r="Z829" s="88" t="s">
        <v>2294</v>
      </c>
      <c r="AA829" s="79" t="s">
        <v>2987</v>
      </c>
      <c r="AB829" s="51" t="s">
        <v>6203</v>
      </c>
      <c r="AC829" s="81" t="s">
        <v>4103</v>
      </c>
      <c r="AD829" s="298">
        <f>IFERROR(VLOOKUP(AC829,ACCESSORIES!F:J,5,FALSE),"N/A")</f>
        <v>22</v>
      </c>
      <c r="AE829" s="87" t="s">
        <v>85</v>
      </c>
      <c r="AF829" s="80" t="s">
        <v>85</v>
      </c>
      <c r="AG829" s="80" t="s">
        <v>85</v>
      </c>
      <c r="AH829" s="80" t="s">
        <v>85</v>
      </c>
      <c r="AI829" s="299" t="str">
        <f>IFERROR(VLOOKUP(AH829,ACCESSORIES!F:J,5,FALSE),"N/A")</f>
        <v>N/A</v>
      </c>
      <c r="AJ829" s="99" t="s">
        <v>265</v>
      </c>
      <c r="AK829" s="81" t="s">
        <v>1709</v>
      </c>
      <c r="AL829" s="40">
        <f>IFERROR(VLOOKUP(AK829,ACCESSORIES!F:J,5,FALSE),"N/A")</f>
        <v>2.75</v>
      </c>
      <c r="AM829" s="81">
        <v>78.3</v>
      </c>
      <c r="AN829" s="81">
        <v>16.100000000000001</v>
      </c>
      <c r="AO829" s="81">
        <v>175</v>
      </c>
      <c r="AP829" s="36">
        <v>3</v>
      </c>
      <c r="AQ829" s="36">
        <v>15</v>
      </c>
      <c r="AR829" s="36"/>
      <c r="AS829" s="36">
        <v>41</v>
      </c>
      <c r="AT829" s="36"/>
      <c r="AU829" s="36">
        <v>182</v>
      </c>
      <c r="AV829" s="84">
        <v>106.25</v>
      </c>
      <c r="AW829" s="54">
        <v>39</v>
      </c>
      <c r="AX829" s="54">
        <v>39</v>
      </c>
      <c r="AY829" s="54">
        <v>12</v>
      </c>
      <c r="AZ829" s="3" t="s">
        <v>85</v>
      </c>
      <c r="BA829" s="98" t="str">
        <f>IFERROR(VLOOKUP(AZ829,ACCESSORIES!F:J,5,FALSE),"N/A")</f>
        <v>N/A</v>
      </c>
      <c r="BB829" s="3" t="s">
        <v>85</v>
      </c>
      <c r="BC829" s="98" t="str">
        <f>IFERROR(VLOOKUP(BB829,ACCESSORIES!F:J,5,FALSE),"N/A")</f>
        <v>N/A</v>
      </c>
      <c r="BD829" s="77">
        <v>26</v>
      </c>
      <c r="BE829" s="56">
        <v>18.7</v>
      </c>
      <c r="BF829" s="56">
        <v>18.7</v>
      </c>
      <c r="BG829" s="56">
        <v>10.6</v>
      </c>
      <c r="BH829" s="379">
        <f t="shared" si="61"/>
        <v>6.0742159547695983E-2</v>
      </c>
      <c r="BI829" s="80">
        <v>36</v>
      </c>
      <c r="BJ829" s="114" t="s">
        <v>3532</v>
      </c>
      <c r="BK829" s="50" t="s">
        <v>4050</v>
      </c>
      <c r="BL829" s="81" t="s">
        <v>4964</v>
      </c>
      <c r="BM829" s="81" t="s">
        <v>4066</v>
      </c>
      <c r="BN829" s="81" t="s">
        <v>5447</v>
      </c>
      <c r="BO829" s="81" t="s">
        <v>2872</v>
      </c>
      <c r="BP829" s="81" t="s">
        <v>4298</v>
      </c>
      <c r="BQ829" s="81" t="s">
        <v>5446</v>
      </c>
      <c r="BR829" s="81" t="s">
        <v>4275</v>
      </c>
      <c r="BS829" s="81" t="s">
        <v>4068</v>
      </c>
      <c r="BT829" s="81"/>
      <c r="BU829" s="81"/>
      <c r="BV829" s="313" t="s">
        <v>4198</v>
      </c>
      <c r="BW829" s="325" t="s">
        <v>4197</v>
      </c>
      <c r="BX829" s="313" t="s">
        <v>4199</v>
      </c>
      <c r="BY829" s="325" t="s">
        <v>4200</v>
      </c>
      <c r="BZ829" s="324" t="str">
        <f t="shared" si="67"/>
        <v>DISCONTINUED - MR702 Bead Grip, 16x8, +30mm Offset, 6x5.5, 106.25mm Centerbore, Matte Black</v>
      </c>
      <c r="CA829" s="324" t="s">
        <v>3878</v>
      </c>
      <c r="CB829" s="324" t="s">
        <v>3879</v>
      </c>
      <c r="CC829" s="313" t="str">
        <f t="shared" si="68"/>
        <v>TRAIL (7XX)</v>
      </c>
    </row>
    <row r="830" spans="1:81" s="38" customFormat="1" ht="15.75" customHeight="1">
      <c r="A830" s="22">
        <f t="shared" si="60"/>
        <v>827</v>
      </c>
      <c r="B830" s="3" t="s">
        <v>84</v>
      </c>
      <c r="C830" s="99" t="s">
        <v>1282</v>
      </c>
      <c r="D830" s="81" t="s">
        <v>5798</v>
      </c>
      <c r="E830" s="91" t="s">
        <v>6204</v>
      </c>
      <c r="F830" s="90"/>
      <c r="G830" s="90"/>
      <c r="H830" s="88" t="s">
        <v>2162</v>
      </c>
      <c r="I830" s="318">
        <v>43101</v>
      </c>
      <c r="J830" s="318">
        <v>44827</v>
      </c>
      <c r="K830" s="293" t="s">
        <v>1274</v>
      </c>
      <c r="L830" s="342">
        <v>329.88</v>
      </c>
      <c r="M830" s="92" t="s">
        <v>6179</v>
      </c>
      <c r="N830" s="344"/>
      <c r="O830" s="81">
        <v>17</v>
      </c>
      <c r="P830" s="81">
        <v>8.5</v>
      </c>
      <c r="Q830" s="99" t="s">
        <v>1758</v>
      </c>
      <c r="R830" s="81">
        <v>6</v>
      </c>
      <c r="S830" s="81">
        <v>120</v>
      </c>
      <c r="T830" s="81">
        <v>0</v>
      </c>
      <c r="U830" s="84">
        <v>4.75</v>
      </c>
      <c r="V830" s="100" t="s">
        <v>85</v>
      </c>
      <c r="W830" s="84">
        <v>67</v>
      </c>
      <c r="X830" s="83">
        <v>28.15</v>
      </c>
      <c r="Y830" s="51">
        <v>2650</v>
      </c>
      <c r="Z830" s="88" t="s">
        <v>2297</v>
      </c>
      <c r="AA830" s="78" t="s">
        <v>2988</v>
      </c>
      <c r="AB830" s="51" t="s">
        <v>4760</v>
      </c>
      <c r="AC830" s="81" t="s">
        <v>4102</v>
      </c>
      <c r="AD830" s="298">
        <f>IFERROR(VLOOKUP(AC830,ACCESSORIES!F:J,5,FALSE),"N/A")</f>
        <v>22</v>
      </c>
      <c r="AE830" s="87" t="s">
        <v>85</v>
      </c>
      <c r="AF830" s="80" t="s">
        <v>85</v>
      </c>
      <c r="AG830" s="80" t="s">
        <v>85</v>
      </c>
      <c r="AH830" s="80" t="s">
        <v>85</v>
      </c>
      <c r="AI830" s="299" t="str">
        <f>IFERROR(VLOOKUP(AH830,ACCESSORIES!F:J,5,FALSE),"N/A")</f>
        <v>N/A</v>
      </c>
      <c r="AJ830" s="99" t="s">
        <v>265</v>
      </c>
      <c r="AK830" s="81" t="s">
        <v>85</v>
      </c>
      <c r="AL830" s="40" t="str">
        <f>IFERROR(VLOOKUP(AK830,ACCESSORIES!F:J,5,FALSE),"N/A")</f>
        <v>N/A</v>
      </c>
      <c r="AM830" s="81" t="s">
        <v>85</v>
      </c>
      <c r="AN830" s="81">
        <v>16.100000000000001</v>
      </c>
      <c r="AO830" s="81">
        <v>166</v>
      </c>
      <c r="AP830" s="81">
        <v>12</v>
      </c>
      <c r="AQ830" s="81">
        <v>29</v>
      </c>
      <c r="AR830" s="81"/>
      <c r="AS830" s="81">
        <v>75</v>
      </c>
      <c r="AT830" s="81"/>
      <c r="AU830" s="81">
        <v>205</v>
      </c>
      <c r="AV830" s="84">
        <v>67</v>
      </c>
      <c r="AW830" s="54">
        <v>40</v>
      </c>
      <c r="AX830" s="54">
        <v>40</v>
      </c>
      <c r="AY830" s="54">
        <v>30</v>
      </c>
      <c r="AZ830" s="3" t="s">
        <v>85</v>
      </c>
      <c r="BA830" s="98" t="str">
        <f>IFERROR(VLOOKUP(AZ830,ACCESSORIES!F:J,5,FALSE),"N/A")</f>
        <v>N/A</v>
      </c>
      <c r="BB830" s="3" t="s">
        <v>85</v>
      </c>
      <c r="BC830" s="98" t="str">
        <f>IFERROR(VLOOKUP(BB830,ACCESSORIES!F:J,5,FALSE),"N/A")</f>
        <v>N/A</v>
      </c>
      <c r="BD830" s="77">
        <v>31.65</v>
      </c>
      <c r="BE830" s="56">
        <v>19.7</v>
      </c>
      <c r="BF830" s="56">
        <v>19.7</v>
      </c>
      <c r="BG830" s="56">
        <v>11</v>
      </c>
      <c r="BH830" s="379">
        <f t="shared" si="61"/>
        <v>6.995621234535998E-2</v>
      </c>
      <c r="BI830" s="80">
        <v>36</v>
      </c>
      <c r="BJ830" s="114" t="s">
        <v>3532</v>
      </c>
      <c r="BK830" s="50" t="s">
        <v>4050</v>
      </c>
      <c r="BL830" s="81" t="s">
        <v>4964</v>
      </c>
      <c r="BM830" s="81" t="s">
        <v>4066</v>
      </c>
      <c r="BN830" s="81" t="s">
        <v>5447</v>
      </c>
      <c r="BO830" s="81" t="s">
        <v>2872</v>
      </c>
      <c r="BP830" s="81" t="s">
        <v>4298</v>
      </c>
      <c r="BQ830" s="81" t="s">
        <v>5446</v>
      </c>
      <c r="BR830" s="81" t="s">
        <v>4275</v>
      </c>
      <c r="BS830" s="81" t="s">
        <v>4068</v>
      </c>
      <c r="BT830" s="81"/>
      <c r="BU830" s="81"/>
      <c r="BV830" s="313" t="s">
        <v>4186</v>
      </c>
      <c r="BW830" s="325" t="s">
        <v>4185</v>
      </c>
      <c r="BX830" s="313" t="s">
        <v>4188</v>
      </c>
      <c r="BY830" s="325" t="s">
        <v>4187</v>
      </c>
      <c r="BZ830" s="324" t="str">
        <f t="shared" si="67"/>
        <v>DISCONTINUED - MR702 Bead Grip, 17x8.5, 0mm Offset, 6x120, 67mm Centerbore, Method Bronze</v>
      </c>
      <c r="CA830" s="324" t="s">
        <v>3878</v>
      </c>
      <c r="CB830" s="324" t="s">
        <v>3879</v>
      </c>
      <c r="CC830" s="313" t="str">
        <f t="shared" si="68"/>
        <v>TRAIL (7XX)</v>
      </c>
    </row>
    <row r="831" spans="1:81" s="38" customFormat="1" ht="15.75" customHeight="1">
      <c r="A831" s="22">
        <f t="shared" si="60"/>
        <v>828</v>
      </c>
      <c r="B831" s="3" t="s">
        <v>84</v>
      </c>
      <c r="C831" s="99" t="s">
        <v>1282</v>
      </c>
      <c r="D831" s="81" t="s">
        <v>5799</v>
      </c>
      <c r="E831" s="91" t="s">
        <v>6205</v>
      </c>
      <c r="F831" s="90"/>
      <c r="G831" s="90"/>
      <c r="H831" s="88" t="s">
        <v>4156</v>
      </c>
      <c r="I831" s="312">
        <v>43886</v>
      </c>
      <c r="J831" s="318">
        <v>44827</v>
      </c>
      <c r="K831" s="293" t="s">
        <v>1274</v>
      </c>
      <c r="L831" s="342">
        <v>356.5</v>
      </c>
      <c r="M831" s="92" t="s">
        <v>6179</v>
      </c>
      <c r="N831" s="344"/>
      <c r="O831" s="81">
        <v>17</v>
      </c>
      <c r="P831" s="81">
        <v>8.5</v>
      </c>
      <c r="Q831" s="99" t="s">
        <v>1758</v>
      </c>
      <c r="R831" s="81">
        <v>6</v>
      </c>
      <c r="S831" s="81">
        <v>120</v>
      </c>
      <c r="T831" s="81">
        <v>0</v>
      </c>
      <c r="U831" s="75">
        <v>4.75</v>
      </c>
      <c r="V831" s="100" t="s">
        <v>85</v>
      </c>
      <c r="W831" s="84">
        <v>67</v>
      </c>
      <c r="X831" s="83">
        <v>27.6</v>
      </c>
      <c r="Y831" s="51">
        <v>2650</v>
      </c>
      <c r="Z831" s="88" t="s">
        <v>2294</v>
      </c>
      <c r="AA831" s="79" t="s">
        <v>2987</v>
      </c>
      <c r="AB831" s="51" t="s">
        <v>4760</v>
      </c>
      <c r="AC831" s="81" t="s">
        <v>4102</v>
      </c>
      <c r="AD831" s="298">
        <f>IFERROR(VLOOKUP(AC831,ACCESSORIES!F:J,5,FALSE),"N/A")</f>
        <v>22</v>
      </c>
      <c r="AE831" s="87" t="s">
        <v>85</v>
      </c>
      <c r="AF831" s="14" t="s">
        <v>85</v>
      </c>
      <c r="AG831" s="14" t="s">
        <v>85</v>
      </c>
      <c r="AH831" s="14" t="s">
        <v>85</v>
      </c>
      <c r="AI831" s="299" t="str">
        <f>IFERROR(VLOOKUP(AH831,ACCESSORIES!F:J,5,FALSE),"N/A")</f>
        <v>N/A</v>
      </c>
      <c r="AJ831" s="99" t="s">
        <v>265</v>
      </c>
      <c r="AK831" s="81" t="s">
        <v>85</v>
      </c>
      <c r="AL831" s="40" t="str">
        <f>IFERROR(VLOOKUP(AK831,ACCESSORIES!F:J,5,FALSE),"N/A")</f>
        <v>N/A</v>
      </c>
      <c r="AM831" s="81" t="s">
        <v>85</v>
      </c>
      <c r="AN831" s="81">
        <v>16</v>
      </c>
      <c r="AO831" s="81">
        <v>160</v>
      </c>
      <c r="AP831" s="81">
        <v>11</v>
      </c>
      <c r="AQ831" s="81">
        <v>23</v>
      </c>
      <c r="AR831" s="81">
        <v>35</v>
      </c>
      <c r="AS831" s="81">
        <v>48</v>
      </c>
      <c r="AT831" s="81">
        <v>209</v>
      </c>
      <c r="AU831" s="81">
        <v>203</v>
      </c>
      <c r="AV831" s="84">
        <v>67</v>
      </c>
      <c r="AW831" s="54">
        <v>40</v>
      </c>
      <c r="AX831" s="54">
        <v>40</v>
      </c>
      <c r="AY831" s="54">
        <v>36</v>
      </c>
      <c r="AZ831" s="3" t="s">
        <v>85</v>
      </c>
      <c r="BA831" s="98" t="str">
        <f>IFERROR(VLOOKUP(AZ831,ACCESSORIES!F:J,5,FALSE),"N/A")</f>
        <v>N/A</v>
      </c>
      <c r="BB831" s="3" t="s">
        <v>85</v>
      </c>
      <c r="BC831" s="98" t="str">
        <f>IFERROR(VLOOKUP(BB831,ACCESSORIES!F:J,5,FALSE),"N/A")</f>
        <v>N/A</v>
      </c>
      <c r="BD831" s="77">
        <v>31.6</v>
      </c>
      <c r="BE831" s="56">
        <v>19.7</v>
      </c>
      <c r="BF831" s="56">
        <v>19.7</v>
      </c>
      <c r="BG831" s="56">
        <v>11</v>
      </c>
      <c r="BH831" s="379">
        <f t="shared" si="61"/>
        <v>6.995621234535998E-2</v>
      </c>
      <c r="BI831" s="80">
        <v>36</v>
      </c>
      <c r="BJ831" s="114" t="s">
        <v>3532</v>
      </c>
      <c r="BK831" s="50" t="s">
        <v>4050</v>
      </c>
      <c r="BL831" s="81" t="s">
        <v>4964</v>
      </c>
      <c r="BM831" s="81" t="s">
        <v>4066</v>
      </c>
      <c r="BN831" s="81" t="s">
        <v>4836</v>
      </c>
      <c r="BO831" s="81" t="s">
        <v>2872</v>
      </c>
      <c r="BP831" s="81" t="s">
        <v>4298</v>
      </c>
      <c r="BQ831" s="81" t="s">
        <v>5446</v>
      </c>
      <c r="BR831" s="81" t="s">
        <v>5432</v>
      </c>
      <c r="BS831" s="81" t="s">
        <v>4275</v>
      </c>
      <c r="BT831" s="81" t="s">
        <v>4068</v>
      </c>
      <c r="BU831" s="81"/>
      <c r="BV831" s="313" t="s">
        <v>4359</v>
      </c>
      <c r="BW831" s="325" t="s">
        <v>4358</v>
      </c>
      <c r="BX831" s="313" t="s">
        <v>4361</v>
      </c>
      <c r="BY831" s="325" t="s">
        <v>4360</v>
      </c>
      <c r="BZ831" s="324" t="str">
        <f t="shared" si="67"/>
        <v>DISCONTINUED - MR703 Bead Grip, 17x8.5, 0mm Offset, 6x120, 67mm Centerbore, Matte Black</v>
      </c>
      <c r="CA831" s="324" t="s">
        <v>3878</v>
      </c>
      <c r="CB831" s="324" t="s">
        <v>3879</v>
      </c>
      <c r="CC831" s="313" t="str">
        <f t="shared" si="68"/>
        <v>TRAIL (7XX)</v>
      </c>
    </row>
    <row r="832" spans="1:81" s="38" customFormat="1" ht="15.75" customHeight="1">
      <c r="A832" s="22">
        <f t="shared" si="60"/>
        <v>829</v>
      </c>
      <c r="B832" s="13" t="s">
        <v>84</v>
      </c>
      <c r="C832" s="104" t="s">
        <v>1282</v>
      </c>
      <c r="D832" s="82" t="s">
        <v>5800</v>
      </c>
      <c r="E832" s="91" t="s">
        <v>6206</v>
      </c>
      <c r="F832" s="90"/>
      <c r="G832" s="90"/>
      <c r="H832" s="45" t="s">
        <v>3498</v>
      </c>
      <c r="I832" s="330">
        <v>43714</v>
      </c>
      <c r="J832" s="318">
        <v>44827</v>
      </c>
      <c r="K832" s="293" t="s">
        <v>1274</v>
      </c>
      <c r="L832" s="342">
        <v>308.83</v>
      </c>
      <c r="M832" s="92" t="s">
        <v>6179</v>
      </c>
      <c r="N832" s="344"/>
      <c r="O832" s="82">
        <v>16</v>
      </c>
      <c r="P832" s="41">
        <v>8</v>
      </c>
      <c r="Q832" s="99" t="s">
        <v>1758</v>
      </c>
      <c r="R832" s="82">
        <v>6</v>
      </c>
      <c r="S832" s="82">
        <v>120</v>
      </c>
      <c r="T832" s="82">
        <v>0</v>
      </c>
      <c r="U832" s="75">
        <v>4.5</v>
      </c>
      <c r="V832" s="102" t="s">
        <v>85</v>
      </c>
      <c r="W832" s="75">
        <v>67</v>
      </c>
      <c r="X832" s="41">
        <v>27.45</v>
      </c>
      <c r="Y832" s="51">
        <v>2650</v>
      </c>
      <c r="Z832" s="45" t="s">
        <v>2294</v>
      </c>
      <c r="AA832" s="79" t="s">
        <v>2987</v>
      </c>
      <c r="AB832" s="51" t="s">
        <v>5413</v>
      </c>
      <c r="AC832" s="81" t="s">
        <v>4102</v>
      </c>
      <c r="AD832" s="298">
        <f>IFERROR(VLOOKUP(AC832,ACCESSORIES!F:J,5,FALSE),"N/A")</f>
        <v>22</v>
      </c>
      <c r="AE832" s="14" t="s">
        <v>85</v>
      </c>
      <c r="AF832" s="14" t="s">
        <v>85</v>
      </c>
      <c r="AG832" s="14" t="s">
        <v>85</v>
      </c>
      <c r="AH832" s="14" t="s">
        <v>85</v>
      </c>
      <c r="AI832" s="299" t="str">
        <f>IFERROR(VLOOKUP(AH832,ACCESSORIES!F:J,5,FALSE),"N/A")</f>
        <v>N/A</v>
      </c>
      <c r="AJ832" s="99" t="s">
        <v>265</v>
      </c>
      <c r="AK832" s="82" t="s">
        <v>3493</v>
      </c>
      <c r="AL832" s="40" t="str">
        <f>IFERROR(VLOOKUP(AK832,ACCESSORIES!F:J,5,FALSE),"N/A")</f>
        <v>N/A</v>
      </c>
      <c r="AM832" s="82" t="s">
        <v>85</v>
      </c>
      <c r="AN832" s="82">
        <v>16.2</v>
      </c>
      <c r="AO832" s="82">
        <v>160</v>
      </c>
      <c r="AP832" s="36">
        <v>12</v>
      </c>
      <c r="AQ832" s="36">
        <v>23</v>
      </c>
      <c r="AR832" s="25"/>
      <c r="AS832" s="36">
        <v>40</v>
      </c>
      <c r="AT832" s="25"/>
      <c r="AU832" s="82">
        <v>191</v>
      </c>
      <c r="AV832" s="75">
        <v>67</v>
      </c>
      <c r="AW832" s="54">
        <v>44</v>
      </c>
      <c r="AX832" s="54">
        <v>44</v>
      </c>
      <c r="AY832" s="54">
        <v>45</v>
      </c>
      <c r="AZ832" s="13" t="s">
        <v>85</v>
      </c>
      <c r="BA832" s="98" t="str">
        <f>IFERROR(VLOOKUP(AZ832,ACCESSORIES!F:J,5,FALSE),"N/A")</f>
        <v>N/A</v>
      </c>
      <c r="BB832" s="13" t="s">
        <v>85</v>
      </c>
      <c r="BC832" s="98" t="str">
        <f>IFERROR(VLOOKUP(BB832,ACCESSORIES!F:J,5,FALSE),"N/A")</f>
        <v>N/A</v>
      </c>
      <c r="BD832" s="77">
        <v>31.2</v>
      </c>
      <c r="BE832" s="56">
        <v>18.7</v>
      </c>
      <c r="BF832" s="56">
        <v>18.7</v>
      </c>
      <c r="BG832" s="56">
        <v>10.6</v>
      </c>
      <c r="BH832" s="379">
        <f t="shared" si="61"/>
        <v>6.0742159547695983E-2</v>
      </c>
      <c r="BI832" s="14">
        <v>36</v>
      </c>
      <c r="BJ832" s="114" t="s">
        <v>3532</v>
      </c>
      <c r="BK832" s="50" t="s">
        <v>4050</v>
      </c>
      <c r="BL832" s="81" t="s">
        <v>4964</v>
      </c>
      <c r="BM832" s="81" t="s">
        <v>4066</v>
      </c>
      <c r="BN832" s="81" t="s">
        <v>5448</v>
      </c>
      <c r="BO832" s="81" t="s">
        <v>2872</v>
      </c>
      <c r="BP832" s="81" t="s">
        <v>4298</v>
      </c>
      <c r="BQ832" s="81" t="s">
        <v>5446</v>
      </c>
      <c r="BR832" s="81" t="s">
        <v>5432</v>
      </c>
      <c r="BS832" s="81" t="s">
        <v>4275</v>
      </c>
      <c r="BT832" s="81" t="s">
        <v>4068</v>
      </c>
      <c r="BU832" s="81"/>
      <c r="BV832" s="349" t="s">
        <v>4205</v>
      </c>
      <c r="BW832" s="350" t="s">
        <v>4206</v>
      </c>
      <c r="BX832" s="352" t="s">
        <v>4207</v>
      </c>
      <c r="BY832" s="350" t="s">
        <v>4208</v>
      </c>
      <c r="BZ832" s="324" t="str">
        <f t="shared" si="67"/>
        <v>DISCONTINUED - MR704 Bead Grip, 16x8, 0mm Offset, 6x120, 67mm Centerbore, Matte Black</v>
      </c>
      <c r="CA832" s="324" t="s">
        <v>3878</v>
      </c>
      <c r="CB832" s="324" t="s">
        <v>3879</v>
      </c>
      <c r="CC832" s="313" t="str">
        <f t="shared" si="68"/>
        <v>TRAIL (7XX)</v>
      </c>
    </row>
    <row r="833" spans="1:83" s="38" customFormat="1" ht="15.75" customHeight="1">
      <c r="A833" s="22">
        <f t="shared" si="60"/>
        <v>830</v>
      </c>
      <c r="B833" s="13" t="s">
        <v>84</v>
      </c>
      <c r="C833" s="104" t="s">
        <v>1282</v>
      </c>
      <c r="D833" s="82" t="s">
        <v>5800</v>
      </c>
      <c r="E833" s="91" t="s">
        <v>6207</v>
      </c>
      <c r="F833" s="90"/>
      <c r="G833" s="90"/>
      <c r="H833" s="45" t="s">
        <v>3506</v>
      </c>
      <c r="I833" s="330">
        <v>43714</v>
      </c>
      <c r="J833" s="318">
        <v>44827</v>
      </c>
      <c r="K833" s="293" t="s">
        <v>1274</v>
      </c>
      <c r="L833" s="342">
        <v>329.88</v>
      </c>
      <c r="M833" s="92" t="s">
        <v>6179</v>
      </c>
      <c r="N833" s="344"/>
      <c r="O833" s="82">
        <v>17</v>
      </c>
      <c r="P833" s="82">
        <v>8.5</v>
      </c>
      <c r="Q833" s="99" t="s">
        <v>1758</v>
      </c>
      <c r="R833" s="82">
        <v>6</v>
      </c>
      <c r="S833" s="82">
        <v>120</v>
      </c>
      <c r="T833" s="82">
        <v>0</v>
      </c>
      <c r="U833" s="75">
        <v>4.75</v>
      </c>
      <c r="V833" s="102" t="s">
        <v>85</v>
      </c>
      <c r="W833" s="75">
        <v>67</v>
      </c>
      <c r="X833" s="41">
        <v>32.700000000000003</v>
      </c>
      <c r="Y833" s="51">
        <v>2650</v>
      </c>
      <c r="Z833" s="45" t="s">
        <v>2222</v>
      </c>
      <c r="AA833" s="79" t="s">
        <v>2992</v>
      </c>
      <c r="AB833" s="51" t="s">
        <v>4760</v>
      </c>
      <c r="AC833" s="81" t="s">
        <v>4102</v>
      </c>
      <c r="AD833" s="298">
        <f>IFERROR(VLOOKUP(AC833,ACCESSORIES!F:J,5,FALSE),"N/A")</f>
        <v>22</v>
      </c>
      <c r="AE833" s="14" t="s">
        <v>85</v>
      </c>
      <c r="AF833" s="14" t="s">
        <v>85</v>
      </c>
      <c r="AG833" s="14" t="s">
        <v>85</v>
      </c>
      <c r="AH833" s="14" t="s">
        <v>85</v>
      </c>
      <c r="AI833" s="299" t="str">
        <f>IFERROR(VLOOKUP(AH833,ACCESSORIES!F:J,5,FALSE),"N/A")</f>
        <v>N/A</v>
      </c>
      <c r="AJ833" s="99" t="s">
        <v>265</v>
      </c>
      <c r="AK833" s="82" t="s">
        <v>3493</v>
      </c>
      <c r="AL833" s="40" t="str">
        <f>IFERROR(VLOOKUP(AK833,ACCESSORIES!F:J,5,FALSE),"N/A")</f>
        <v>N/A</v>
      </c>
      <c r="AM833" s="82" t="s">
        <v>85</v>
      </c>
      <c r="AN833" s="82">
        <v>16.2</v>
      </c>
      <c r="AO833" s="82">
        <v>160</v>
      </c>
      <c r="AP833" s="36">
        <v>12</v>
      </c>
      <c r="AQ833" s="36">
        <v>23</v>
      </c>
      <c r="AR833" s="25"/>
      <c r="AS833" s="36">
        <v>48</v>
      </c>
      <c r="AT833" s="25"/>
      <c r="AU833" s="82">
        <v>206</v>
      </c>
      <c r="AV833" s="75">
        <v>67</v>
      </c>
      <c r="AW833" s="54">
        <v>44</v>
      </c>
      <c r="AX833" s="54">
        <v>44</v>
      </c>
      <c r="AY833" s="54">
        <v>46</v>
      </c>
      <c r="AZ833" s="13" t="s">
        <v>85</v>
      </c>
      <c r="BA833" s="98" t="str">
        <f>IFERROR(VLOOKUP(AZ833,ACCESSORIES!F:J,5,FALSE),"N/A")</f>
        <v>N/A</v>
      </c>
      <c r="BB833" s="13" t="s">
        <v>85</v>
      </c>
      <c r="BC833" s="98" t="str">
        <f>IFERROR(VLOOKUP(BB833,ACCESSORIES!F:J,5,FALSE),"N/A")</f>
        <v>N/A</v>
      </c>
      <c r="BD833" s="77">
        <v>38.36</v>
      </c>
      <c r="BE833" s="56">
        <v>19.7</v>
      </c>
      <c r="BF833" s="56">
        <v>19.7</v>
      </c>
      <c r="BG833" s="56">
        <v>11</v>
      </c>
      <c r="BH833" s="379">
        <f t="shared" si="61"/>
        <v>6.995621234535998E-2</v>
      </c>
      <c r="BI833" s="14">
        <v>36</v>
      </c>
      <c r="BJ833" s="114" t="s">
        <v>3532</v>
      </c>
      <c r="BK833" s="50" t="s">
        <v>4050</v>
      </c>
      <c r="BL833" s="81" t="s">
        <v>4964</v>
      </c>
      <c r="BM833" s="81" t="s">
        <v>4066</v>
      </c>
      <c r="BN833" s="81" t="s">
        <v>5448</v>
      </c>
      <c r="BO833" s="81" t="s">
        <v>2872</v>
      </c>
      <c r="BP833" s="81" t="s">
        <v>4298</v>
      </c>
      <c r="BQ833" s="81" t="s">
        <v>5446</v>
      </c>
      <c r="BR833" s="81" t="s">
        <v>5432</v>
      </c>
      <c r="BS833" s="81" t="s">
        <v>4275</v>
      </c>
      <c r="BT833" s="81" t="s">
        <v>4068</v>
      </c>
      <c r="BU833" s="81"/>
      <c r="BV833" s="349" t="s">
        <v>4202</v>
      </c>
      <c r="BW833" s="350" t="s">
        <v>4201</v>
      </c>
      <c r="BX833" s="352" t="s">
        <v>4203</v>
      </c>
      <c r="BY833" s="350" t="s">
        <v>4204</v>
      </c>
      <c r="BZ833" s="324" t="str">
        <f t="shared" si="67"/>
        <v>DISCONTINUED - MR704 Bead Grip, 17x8.5, 0mm Offset, 6x120, 67mm Centerbore, Titanium</v>
      </c>
      <c r="CA833" s="324" t="s">
        <v>3878</v>
      </c>
      <c r="CB833" s="324" t="s">
        <v>3879</v>
      </c>
      <c r="CC833" s="313" t="str">
        <f t="shared" si="68"/>
        <v>TRAIL (7XX)</v>
      </c>
    </row>
    <row r="834" spans="1:83" s="38" customFormat="1" ht="15.75" customHeight="1">
      <c r="A834" s="22">
        <f t="shared" si="60"/>
        <v>831</v>
      </c>
      <c r="B834" s="99" t="s">
        <v>84</v>
      </c>
      <c r="C834" s="99" t="s">
        <v>1072</v>
      </c>
      <c r="D834" s="99" t="s">
        <v>1121</v>
      </c>
      <c r="E834" s="91" t="s">
        <v>6231</v>
      </c>
      <c r="F834" s="90"/>
      <c r="G834" s="90"/>
      <c r="H834" s="79" t="s">
        <v>666</v>
      </c>
      <c r="I834" s="318">
        <v>42370</v>
      </c>
      <c r="J834" s="318">
        <v>44827</v>
      </c>
      <c r="K834" s="293" t="s">
        <v>1274</v>
      </c>
      <c r="L834" s="342">
        <v>377.5</v>
      </c>
      <c r="M834" s="92" t="s">
        <v>6179</v>
      </c>
      <c r="N834" s="344"/>
      <c r="O834" s="99">
        <v>17</v>
      </c>
      <c r="P834" s="8">
        <v>8.5</v>
      </c>
      <c r="Q834" s="99" t="s">
        <v>1760</v>
      </c>
      <c r="R834" s="3">
        <v>6</v>
      </c>
      <c r="S834" s="3">
        <v>135</v>
      </c>
      <c r="T834" s="3">
        <v>0</v>
      </c>
      <c r="U834" s="16">
        <v>4.75</v>
      </c>
      <c r="V834" s="100" t="s">
        <v>85</v>
      </c>
      <c r="W834" s="16">
        <v>87</v>
      </c>
      <c r="X834" s="8">
        <v>33.1</v>
      </c>
      <c r="Y834" s="51">
        <v>2650</v>
      </c>
      <c r="Z834" s="78" t="s">
        <v>5463</v>
      </c>
      <c r="AA834" s="78" t="s">
        <v>2988</v>
      </c>
      <c r="AB834" s="51" t="s">
        <v>4761</v>
      </c>
      <c r="AC834" s="80" t="s">
        <v>1631</v>
      </c>
      <c r="AD834" s="298">
        <f>IFERROR(VLOOKUP(AC834,ACCESSORIES!F:J,5,FALSE),"N/A")</f>
        <v>38.5</v>
      </c>
      <c r="AE834" s="80" t="s">
        <v>1798</v>
      </c>
      <c r="AF834" s="80" t="s">
        <v>1886</v>
      </c>
      <c r="AG834" s="80" t="s">
        <v>85</v>
      </c>
      <c r="AH834" s="80" t="s">
        <v>1938</v>
      </c>
      <c r="AI834" s="299">
        <f>IFERROR(VLOOKUP(AH834,ACCESSORIES!F:J,5,FALSE),"N/A")</f>
        <v>1.1000000000000001</v>
      </c>
      <c r="AJ834" s="3" t="s">
        <v>265</v>
      </c>
      <c r="AK834" s="3" t="s">
        <v>85</v>
      </c>
      <c r="AL834" s="40" t="str">
        <f>IFERROR(VLOOKUP(AK834,ACCESSORIES!F:J,5,FALSE),"N/A")</f>
        <v>N/A</v>
      </c>
      <c r="AM834" s="99" t="s">
        <v>85</v>
      </c>
      <c r="AN834" s="99">
        <v>16.100000000000001</v>
      </c>
      <c r="AO834" s="99">
        <v>175</v>
      </c>
      <c r="AP834" s="25">
        <v>6</v>
      </c>
      <c r="AQ834" s="25">
        <v>25</v>
      </c>
      <c r="AR834" s="25">
        <v>41</v>
      </c>
      <c r="AS834" s="25">
        <v>66</v>
      </c>
      <c r="AT834" s="25">
        <v>207</v>
      </c>
      <c r="AU834" s="101">
        <v>200</v>
      </c>
      <c r="AV834" s="100">
        <v>87</v>
      </c>
      <c r="AW834" s="54">
        <v>34</v>
      </c>
      <c r="AX834" s="54">
        <v>34</v>
      </c>
      <c r="AY834" s="54">
        <v>23</v>
      </c>
      <c r="AZ834" s="99" t="s">
        <v>85</v>
      </c>
      <c r="BA834" s="98" t="str">
        <f>IFERROR(VLOOKUP(AZ834,ACCESSORIES!F:J,5,FALSE),"N/A")</f>
        <v>N/A</v>
      </c>
      <c r="BB834" s="99" t="s">
        <v>85</v>
      </c>
      <c r="BC834" s="98" t="str">
        <f>IFERROR(VLOOKUP(BB834,ACCESSORIES!F:J,5,FALSE),"N/A")</f>
        <v>N/A</v>
      </c>
      <c r="BD834" s="77">
        <v>37.299999999999997</v>
      </c>
      <c r="BE834" s="56">
        <v>19.7</v>
      </c>
      <c r="BF834" s="56">
        <v>19.7</v>
      </c>
      <c r="BG834" s="56">
        <v>11</v>
      </c>
      <c r="BH834" s="379">
        <f t="shared" si="61"/>
        <v>6.995621234535998E-2</v>
      </c>
      <c r="BI834" s="80">
        <v>36</v>
      </c>
      <c r="BJ834" s="114" t="s">
        <v>3532</v>
      </c>
      <c r="BK834" s="50" t="s">
        <v>4050</v>
      </c>
      <c r="BL834" s="81" t="s">
        <v>4066</v>
      </c>
      <c r="BM834" s="81" t="s">
        <v>5516</v>
      </c>
      <c r="BN834" s="81" t="s">
        <v>5517</v>
      </c>
      <c r="BO834" s="81" t="s">
        <v>5507</v>
      </c>
      <c r="BP834" s="81" t="s">
        <v>5518</v>
      </c>
      <c r="BQ834" s="81" t="s">
        <v>5497</v>
      </c>
      <c r="BR834" s="81" t="s">
        <v>4275</v>
      </c>
      <c r="BS834" s="81" t="s">
        <v>4068</v>
      </c>
      <c r="BT834" s="81"/>
      <c r="BU834" s="81"/>
      <c r="BV834" s="313" t="s">
        <v>3633</v>
      </c>
      <c r="BW834" s="325" t="s">
        <v>3634</v>
      </c>
      <c r="BX834" s="313" t="s">
        <v>3635</v>
      </c>
      <c r="BY834" s="325" t="s">
        <v>3636</v>
      </c>
      <c r="BZ834" s="324" t="str">
        <f t="shared" ref="BZ834:BZ836" si="69">CONCATENATE("DISCONTINUED"," ","-"," ",D834,", ",O834,"x",P834,", ",IF(V834="N/A", "", CONCATENATE(V834, "/")),IF(T834&gt;0, CONCATENATE("+",T834), T834),"mm Offset, ",Q834,", ",W834,"mm Centerbore, ",PROPER(Z834), "", IF(BB834="N/A", "", CONCATENATE(", w/ ", BB834)))</f>
        <v>DISCONTINUED - MR310 Con6, 17x8.5, 0mm Offset, 6x135, 87mm Centerbore, Method Bronze - Matte Black Lip</v>
      </c>
      <c r="CA834" s="324" t="s">
        <v>3878</v>
      </c>
      <c r="CB834" s="324" t="s">
        <v>3879</v>
      </c>
      <c r="CC834" s="313" t="str">
        <f t="shared" ref="CC834:CC836" si="70">C834</f>
        <v>STREET (3XX)</v>
      </c>
    </row>
    <row r="835" spans="1:83" s="38" customFormat="1" ht="15.75" customHeight="1">
      <c r="A835" s="22">
        <f t="shared" si="60"/>
        <v>832</v>
      </c>
      <c r="B835" s="99" t="s">
        <v>84</v>
      </c>
      <c r="C835" s="99" t="s">
        <v>1072</v>
      </c>
      <c r="D835" s="99" t="s">
        <v>1281</v>
      </c>
      <c r="E835" s="91" t="s">
        <v>6232</v>
      </c>
      <c r="F835" s="90"/>
      <c r="G835" s="90"/>
      <c r="H835" s="79" t="s">
        <v>1986</v>
      </c>
      <c r="I835" s="318">
        <v>42736</v>
      </c>
      <c r="J835" s="318">
        <v>44827</v>
      </c>
      <c r="K835" s="293" t="s">
        <v>1274</v>
      </c>
      <c r="L835" s="342">
        <v>372.5</v>
      </c>
      <c r="M835" s="92" t="s">
        <v>6179</v>
      </c>
      <c r="N835" s="344"/>
      <c r="O835" s="99">
        <v>17</v>
      </c>
      <c r="P835" s="8">
        <v>8.5</v>
      </c>
      <c r="Q835" s="99" t="s">
        <v>1764</v>
      </c>
      <c r="R835" s="3">
        <v>8</v>
      </c>
      <c r="S835" s="3">
        <v>180</v>
      </c>
      <c r="T835" s="3">
        <v>0</v>
      </c>
      <c r="U835" s="16">
        <v>4.75</v>
      </c>
      <c r="V835" s="100" t="s">
        <v>85</v>
      </c>
      <c r="W835" s="16">
        <v>130.81</v>
      </c>
      <c r="X835" s="8">
        <v>34.06</v>
      </c>
      <c r="Y835" s="51">
        <v>3640</v>
      </c>
      <c r="Z835" s="78" t="s">
        <v>2294</v>
      </c>
      <c r="AA835" s="79" t="s">
        <v>2987</v>
      </c>
      <c r="AB835" s="51" t="s">
        <v>5260</v>
      </c>
      <c r="AC835" s="80" t="s">
        <v>1603</v>
      </c>
      <c r="AD835" s="298">
        <f>IFERROR(VLOOKUP(AC835,ACCESSORIES!F:J,5,FALSE),"N/A")</f>
        <v>33</v>
      </c>
      <c r="AE835" s="80" t="s">
        <v>85</v>
      </c>
      <c r="AF835" s="80" t="s">
        <v>85</v>
      </c>
      <c r="AG835" s="3" t="s">
        <v>3005</v>
      </c>
      <c r="AH835" s="99" t="s">
        <v>1937</v>
      </c>
      <c r="AI835" s="299">
        <f>IFERROR(VLOOKUP(AH835,ACCESSORIES!F:J,5,FALSE),"N/A")</f>
        <v>1.1000000000000001</v>
      </c>
      <c r="AJ835" s="78" t="s">
        <v>266</v>
      </c>
      <c r="AK835" s="3" t="s">
        <v>85</v>
      </c>
      <c r="AL835" s="40" t="str">
        <f>IFERROR(VLOOKUP(AK835,ACCESSORIES!F:J,5,FALSE),"N/A")</f>
        <v>N/A</v>
      </c>
      <c r="AM835" s="3" t="s">
        <v>85</v>
      </c>
      <c r="AN835" s="3">
        <v>16.100000000000001</v>
      </c>
      <c r="AO835" s="3">
        <v>210</v>
      </c>
      <c r="AP835" s="36">
        <v>3</v>
      </c>
      <c r="AQ835" s="36">
        <v>3</v>
      </c>
      <c r="AR835" s="36">
        <v>26</v>
      </c>
      <c r="AS835" s="36">
        <v>53</v>
      </c>
      <c r="AT835" s="36">
        <v>208</v>
      </c>
      <c r="AU835" s="101">
        <v>199</v>
      </c>
      <c r="AV835" s="100">
        <v>126</v>
      </c>
      <c r="AW835" s="54">
        <v>89</v>
      </c>
      <c r="AX835" s="54">
        <v>89</v>
      </c>
      <c r="AY835" s="54">
        <v>25</v>
      </c>
      <c r="AZ835" s="99" t="s">
        <v>85</v>
      </c>
      <c r="BA835" s="98" t="str">
        <f>IFERROR(VLOOKUP(AZ835,ACCESSORIES!F:J,5,FALSE),"N/A")</f>
        <v>N/A</v>
      </c>
      <c r="BB835" s="99" t="s">
        <v>85</v>
      </c>
      <c r="BC835" s="98" t="str">
        <f>IFERROR(VLOOKUP(BB835,ACCESSORIES!F:J,5,FALSE),"N/A")</f>
        <v>N/A</v>
      </c>
      <c r="BD835" s="77">
        <v>38.97</v>
      </c>
      <c r="BE835" s="56">
        <v>19.7</v>
      </c>
      <c r="BF835" s="56">
        <v>19.7</v>
      </c>
      <c r="BG835" s="56">
        <v>11</v>
      </c>
      <c r="BH835" s="379">
        <f t="shared" si="61"/>
        <v>6.995621234535998E-2</v>
      </c>
      <c r="BI835" s="80">
        <v>36</v>
      </c>
      <c r="BJ835" s="114" t="s">
        <v>3532</v>
      </c>
      <c r="BK835" s="50" t="s">
        <v>4050</v>
      </c>
      <c r="BL835" s="81" t="s">
        <v>4066</v>
      </c>
      <c r="BM835" s="29" t="s">
        <v>5473</v>
      </c>
      <c r="BN835" s="29" t="s">
        <v>5520</v>
      </c>
      <c r="BO835" s="29" t="s">
        <v>5507</v>
      </c>
      <c r="BP835" s="81" t="s">
        <v>5518</v>
      </c>
      <c r="BQ835" s="81" t="s">
        <v>5497</v>
      </c>
      <c r="BR835" s="81" t="s">
        <v>4275</v>
      </c>
      <c r="BS835" s="81" t="s">
        <v>4068</v>
      </c>
      <c r="BT835" s="81"/>
      <c r="BU835" s="81"/>
      <c r="BV835" s="313" t="s">
        <v>3661</v>
      </c>
      <c r="BW835" s="325" t="s">
        <v>3662</v>
      </c>
      <c r="BX835" s="313" t="s">
        <v>3663</v>
      </c>
      <c r="BY835" s="325" t="s">
        <v>3664</v>
      </c>
      <c r="BZ835" s="324" t="str">
        <f t="shared" si="69"/>
        <v>DISCONTINUED - MR312, 17x8.5, 0mm Offset, 8x180, 130.81mm Centerbore, Matte Black</v>
      </c>
      <c r="CA835" s="324" t="s">
        <v>3878</v>
      </c>
      <c r="CB835" s="324" t="s">
        <v>3879</v>
      </c>
      <c r="CC835" s="313" t="str">
        <f t="shared" si="70"/>
        <v>STREET (3XX)</v>
      </c>
    </row>
    <row r="836" spans="1:83" s="38" customFormat="1" ht="15.75" customHeight="1">
      <c r="A836" s="22">
        <f t="shared" ref="A836:A899" si="71">ROW(B836)-3</f>
        <v>833</v>
      </c>
      <c r="B836" s="99" t="s">
        <v>84</v>
      </c>
      <c r="C836" s="99" t="s">
        <v>1090</v>
      </c>
      <c r="D836" s="3" t="s">
        <v>4543</v>
      </c>
      <c r="E836" s="91" t="s">
        <v>6233</v>
      </c>
      <c r="F836" s="90" t="s">
        <v>1129</v>
      </c>
      <c r="G836" s="90"/>
      <c r="H836" s="79" t="s">
        <v>4472</v>
      </c>
      <c r="I836" s="319">
        <v>44067</v>
      </c>
      <c r="J836" s="318">
        <v>44827</v>
      </c>
      <c r="K836" s="293" t="s">
        <v>1274</v>
      </c>
      <c r="L836" s="342">
        <v>581</v>
      </c>
      <c r="M836" s="92" t="s">
        <v>6179</v>
      </c>
      <c r="N836" s="344"/>
      <c r="O836" s="3">
        <v>17</v>
      </c>
      <c r="P836" s="8">
        <v>9</v>
      </c>
      <c r="Q836" s="99" t="s">
        <v>1762</v>
      </c>
      <c r="R836" s="81">
        <v>8</v>
      </c>
      <c r="S836" s="3">
        <v>6.5</v>
      </c>
      <c r="T836" s="3">
        <v>-38</v>
      </c>
      <c r="U836" s="16">
        <v>3.5</v>
      </c>
      <c r="V836" s="100" t="s">
        <v>85</v>
      </c>
      <c r="W836" s="16">
        <v>130.81</v>
      </c>
      <c r="X836" s="8">
        <v>37.5</v>
      </c>
      <c r="Y836" s="51">
        <v>3600</v>
      </c>
      <c r="Z836" s="79" t="s">
        <v>2298</v>
      </c>
      <c r="AA836" s="79" t="s">
        <v>2989</v>
      </c>
      <c r="AB836" s="51" t="s">
        <v>6234</v>
      </c>
      <c r="AC836" s="2" t="s">
        <v>4539</v>
      </c>
      <c r="AD836" s="298">
        <f>IFERROR(VLOOKUP(AC836,ACCESSORIES!F:J,5,FALSE),"N/A")</f>
        <v>33</v>
      </c>
      <c r="AE836" s="87" t="s">
        <v>85</v>
      </c>
      <c r="AF836" s="87" t="s">
        <v>85</v>
      </c>
      <c r="AG836" s="3" t="s">
        <v>3005</v>
      </c>
      <c r="AH836" s="2" t="s">
        <v>85</v>
      </c>
      <c r="AI836" s="299" t="str">
        <f>IFERROR(VLOOKUP(AH836,ACCESSORIES!F:J,5,FALSE),"N/A")</f>
        <v>N/A</v>
      </c>
      <c r="AJ836" s="81" t="s">
        <v>265</v>
      </c>
      <c r="AK836" s="99" t="s">
        <v>85</v>
      </c>
      <c r="AL836" s="40" t="str">
        <f>IFERROR(VLOOKUP(AK836,ACCESSORIES!F:J,5,FALSE),"N/A")</f>
        <v>N/A</v>
      </c>
      <c r="AM836" s="99" t="s">
        <v>85</v>
      </c>
      <c r="AN836" s="81">
        <v>16</v>
      </c>
      <c r="AO836" s="81">
        <v>200</v>
      </c>
      <c r="AP836" s="81">
        <v>3</v>
      </c>
      <c r="AQ836" s="81">
        <v>3</v>
      </c>
      <c r="AR836" s="81">
        <v>53</v>
      </c>
      <c r="AS836" s="81">
        <v>65</v>
      </c>
      <c r="AT836" s="81">
        <v>209</v>
      </c>
      <c r="AU836" s="81">
        <v>204</v>
      </c>
      <c r="AV836" s="84">
        <v>126</v>
      </c>
      <c r="AW836" s="54">
        <v>89</v>
      </c>
      <c r="AX836" s="54">
        <v>89</v>
      </c>
      <c r="AY836" s="54">
        <v>45</v>
      </c>
      <c r="AZ836" s="81" t="s">
        <v>1534</v>
      </c>
      <c r="BA836" s="98">
        <f>IFERROR(VLOOKUP(AZ836,ACCESSORIES!F:J,5,FALSE),"N/A")</f>
        <v>220.00000000000003</v>
      </c>
      <c r="BB836" s="3" t="s">
        <v>1521</v>
      </c>
      <c r="BC836" s="98">
        <f>IFERROR(VLOOKUP(BB836,ACCESSORIES!F:J,5,FALSE),"N/A")</f>
        <v>11</v>
      </c>
      <c r="BD836" s="77">
        <v>41.5</v>
      </c>
      <c r="BE836" s="56">
        <v>20.100000000000001</v>
      </c>
      <c r="BF836" s="56">
        <v>20.100000000000001</v>
      </c>
      <c r="BG836" s="56">
        <v>12.1</v>
      </c>
      <c r="BH836" s="379">
        <f t="shared" si="61"/>
        <v>8.0108506492343995E-2</v>
      </c>
      <c r="BI836" s="3">
        <v>36</v>
      </c>
      <c r="BJ836" s="114" t="s">
        <v>3532</v>
      </c>
      <c r="BK836" s="50" t="s">
        <v>4050</v>
      </c>
      <c r="BL836" s="81" t="s">
        <v>4066</v>
      </c>
      <c r="BM836" s="81" t="s">
        <v>4836</v>
      </c>
      <c r="BN836" s="81" t="s">
        <v>5488</v>
      </c>
      <c r="BO836" s="81" t="s">
        <v>4094</v>
      </c>
      <c r="BP836" s="81" t="s">
        <v>4837</v>
      </c>
      <c r="BQ836" s="81" t="s">
        <v>4642</v>
      </c>
      <c r="BR836" s="81" t="s">
        <v>4275</v>
      </c>
      <c r="BS836" s="81"/>
      <c r="BT836" s="81"/>
      <c r="BU836" s="81"/>
      <c r="BV836" s="313" t="s">
        <v>4951</v>
      </c>
      <c r="BW836" s="325" t="s">
        <v>4950</v>
      </c>
      <c r="BX836" s="313" t="s">
        <v>4953</v>
      </c>
      <c r="BY836" s="325" t="s">
        <v>4952</v>
      </c>
      <c r="BZ836" s="324" t="str">
        <f t="shared" si="69"/>
        <v>DISCONTINUED - MR105 V3, 17x9, -38mm Offset, 8x6.5, 130.81mm Centerbore, Gold, w/ BH-H24125</v>
      </c>
      <c r="CA836" s="324" t="s">
        <v>3878</v>
      </c>
      <c r="CB836" s="324" t="s">
        <v>3879</v>
      </c>
      <c r="CC836" s="313" t="str">
        <f t="shared" si="70"/>
        <v>RACE (1XX)</v>
      </c>
      <c r="CE836" s="358"/>
    </row>
    <row r="837" spans="1:83" s="38" customFormat="1" ht="15.75" customHeight="1">
      <c r="A837" s="22">
        <f t="shared" si="71"/>
        <v>834</v>
      </c>
      <c r="B837" s="99" t="s">
        <v>84</v>
      </c>
      <c r="C837" s="99" t="s">
        <v>1072</v>
      </c>
      <c r="D837" s="99" t="s">
        <v>2105</v>
      </c>
      <c r="E837" s="91" t="s">
        <v>6244</v>
      </c>
      <c r="F837" s="90"/>
      <c r="G837" s="90"/>
      <c r="H837" s="79" t="s">
        <v>2622</v>
      </c>
      <c r="I837" s="318">
        <v>43340</v>
      </c>
      <c r="J837" s="318">
        <v>44855</v>
      </c>
      <c r="K837" s="293" t="s">
        <v>1274</v>
      </c>
      <c r="L837" s="342">
        <v>429.5</v>
      </c>
      <c r="M837" s="92" t="s">
        <v>6179</v>
      </c>
      <c r="N837" s="344"/>
      <c r="O837" s="29">
        <v>17</v>
      </c>
      <c r="P837" s="24">
        <v>8.5</v>
      </c>
      <c r="Q837" s="99" t="s">
        <v>1762</v>
      </c>
      <c r="R837" s="3">
        <v>8</v>
      </c>
      <c r="S837" s="29">
        <v>6.5</v>
      </c>
      <c r="T837" s="29">
        <v>0</v>
      </c>
      <c r="U837" s="16">
        <v>4.75</v>
      </c>
      <c r="V837" s="100" t="s">
        <v>85</v>
      </c>
      <c r="W837" s="16">
        <v>130.81</v>
      </c>
      <c r="X837" s="8">
        <v>28.51</v>
      </c>
      <c r="Y837" s="51">
        <v>3640</v>
      </c>
      <c r="Z837" s="78" t="s">
        <v>5468</v>
      </c>
      <c r="AA837" s="78" t="s">
        <v>2989</v>
      </c>
      <c r="AB837" s="51" t="s">
        <v>5556</v>
      </c>
      <c r="AC837" s="78" t="s">
        <v>1638</v>
      </c>
      <c r="AD837" s="298">
        <f>IFERROR(VLOOKUP(AC837,ACCESSORIES!F:J,5,FALSE),"N/A")</f>
        <v>33</v>
      </c>
      <c r="AE837" s="80" t="s">
        <v>85</v>
      </c>
      <c r="AF837" s="80" t="s">
        <v>85</v>
      </c>
      <c r="AG837" s="3" t="s">
        <v>3005</v>
      </c>
      <c r="AH837" s="86" t="s">
        <v>2614</v>
      </c>
      <c r="AI837" s="299">
        <f>IFERROR(VLOOKUP(AH837,ACCESSORIES!F:J,5,FALSE),"N/A")</f>
        <v>1.1000000000000001</v>
      </c>
      <c r="AJ837" s="78" t="s">
        <v>266</v>
      </c>
      <c r="AK837" s="3" t="s">
        <v>85</v>
      </c>
      <c r="AL837" s="40" t="str">
        <f>IFERROR(VLOOKUP(AK837,ACCESSORIES!F:J,5,FALSE),"N/A")</f>
        <v>N/A</v>
      </c>
      <c r="AM837" s="3" t="s">
        <v>85</v>
      </c>
      <c r="AN837" s="3">
        <v>16.2</v>
      </c>
      <c r="AO837" s="3">
        <v>200</v>
      </c>
      <c r="AP837" s="36">
        <v>0</v>
      </c>
      <c r="AQ837" s="36">
        <v>0</v>
      </c>
      <c r="AR837" s="36"/>
      <c r="AS837" s="36">
        <v>42</v>
      </c>
      <c r="AT837" s="36"/>
      <c r="AU837" s="101">
        <v>202</v>
      </c>
      <c r="AV837" s="84">
        <v>125</v>
      </c>
      <c r="AW837" s="54">
        <v>92</v>
      </c>
      <c r="AX837" s="54">
        <v>92</v>
      </c>
      <c r="AY837" s="54">
        <v>42</v>
      </c>
      <c r="AZ837" s="99" t="s">
        <v>85</v>
      </c>
      <c r="BA837" s="98" t="str">
        <f>IFERROR(VLOOKUP(AZ837,ACCESSORIES!F:J,5,FALSE),"N/A")</f>
        <v>N/A</v>
      </c>
      <c r="BB837" s="99" t="s">
        <v>85</v>
      </c>
      <c r="BC837" s="98" t="str">
        <f>IFERROR(VLOOKUP(BB837,ACCESSORIES!F:J,5,FALSE),"N/A")</f>
        <v>N/A</v>
      </c>
      <c r="BD837" s="77">
        <v>33.47</v>
      </c>
      <c r="BE837" s="56">
        <v>19.7</v>
      </c>
      <c r="BF837" s="56">
        <v>19.7</v>
      </c>
      <c r="BG837" s="56">
        <v>11</v>
      </c>
      <c r="BH837" s="379">
        <f t="shared" ref="BH837:BH900" si="72">SUM(((BE837*25.4)*(BF837*25.4)*(BG837*25.4))/1000000000)</f>
        <v>6.995621234535998E-2</v>
      </c>
      <c r="BI837" s="80">
        <v>36</v>
      </c>
      <c r="BJ837" s="114" t="s">
        <v>3532</v>
      </c>
      <c r="BK837" s="50" t="s">
        <v>4050</v>
      </c>
      <c r="BL837" s="29" t="s">
        <v>4066</v>
      </c>
      <c r="BM837" s="29" t="s">
        <v>5483</v>
      </c>
      <c r="BN837" s="29" t="s">
        <v>2847</v>
      </c>
      <c r="BO837" s="29" t="s">
        <v>5507</v>
      </c>
      <c r="BP837" s="81" t="s">
        <v>5518</v>
      </c>
      <c r="BQ837" s="81" t="s">
        <v>5497</v>
      </c>
      <c r="BR837" s="81" t="s">
        <v>4275</v>
      </c>
      <c r="BS837" s="81" t="s">
        <v>4068</v>
      </c>
      <c r="BT837" s="81"/>
      <c r="BU837" s="81"/>
      <c r="BV837" s="313" t="s">
        <v>3725</v>
      </c>
      <c r="BW837" s="325" t="s">
        <v>3726</v>
      </c>
      <c r="BX837" s="313" t="s">
        <v>3727</v>
      </c>
      <c r="BY837" s="325" t="s">
        <v>3728</v>
      </c>
      <c r="BZ837" s="324" t="str">
        <f t="shared" ref="BZ837:BZ842" si="73">CONCATENATE("DISCONTINUED"," ","-"," ",D837,", ",O837,"x",P837,", ",IF(V837="N/A", "", CONCATENATE(V837, "/")),IF(T837&gt;0, CONCATENATE("+",T837), T837),"mm Offset, ",Q837,", ",W837,"mm Centerbore, ",PROPER(Z837), "", IF(BB837="N/A", "", CONCATENATE(", w/ ", BB837)))</f>
        <v>DISCONTINUED - MR315, 17x8.5, 0mm Offset, 8x6.5, 130.81mm Centerbore, Gold - Black Lip</v>
      </c>
      <c r="CA837" s="324" t="s">
        <v>3878</v>
      </c>
      <c r="CB837" s="324" t="s">
        <v>3879</v>
      </c>
      <c r="CC837" s="313" t="str">
        <f t="shared" ref="CC837:CC842" si="74">C837</f>
        <v>STREET (3XX)</v>
      </c>
    </row>
    <row r="838" spans="1:83" s="38" customFormat="1" ht="15.75" customHeight="1">
      <c r="A838" s="22">
        <f t="shared" si="71"/>
        <v>835</v>
      </c>
      <c r="B838" s="99" t="s">
        <v>84</v>
      </c>
      <c r="C838" s="99" t="s">
        <v>1072</v>
      </c>
      <c r="D838" s="99" t="s">
        <v>2105</v>
      </c>
      <c r="E838" s="91" t="s">
        <v>6245</v>
      </c>
      <c r="F838" s="90" t="s">
        <v>2224</v>
      </c>
      <c r="G838" s="90"/>
      <c r="H838" s="79" t="s">
        <v>2627</v>
      </c>
      <c r="I838" s="318">
        <v>43340</v>
      </c>
      <c r="J838" s="318">
        <v>44855</v>
      </c>
      <c r="K838" s="293" t="s">
        <v>1274</v>
      </c>
      <c r="L838" s="342">
        <v>445.5</v>
      </c>
      <c r="M838" s="92" t="s">
        <v>6179</v>
      </c>
      <c r="N838" s="344"/>
      <c r="O838" s="29">
        <v>17</v>
      </c>
      <c r="P838" s="8">
        <v>9</v>
      </c>
      <c r="Q838" s="99" t="s">
        <v>1762</v>
      </c>
      <c r="R838" s="3">
        <v>8</v>
      </c>
      <c r="S838" s="29">
        <v>6.5</v>
      </c>
      <c r="T838" s="29">
        <v>-12</v>
      </c>
      <c r="U838" s="16">
        <v>4.5</v>
      </c>
      <c r="V838" s="100" t="s">
        <v>85</v>
      </c>
      <c r="W838" s="16">
        <v>130.81</v>
      </c>
      <c r="X838" s="8">
        <v>29.1</v>
      </c>
      <c r="Y838" s="51">
        <v>3640</v>
      </c>
      <c r="Z838" s="78" t="s">
        <v>5468</v>
      </c>
      <c r="AA838" s="78" t="s">
        <v>2989</v>
      </c>
      <c r="AB838" s="51" t="s">
        <v>6089</v>
      </c>
      <c r="AC838" s="78" t="s">
        <v>1638</v>
      </c>
      <c r="AD838" s="298">
        <f>IFERROR(VLOOKUP(AC838,ACCESSORIES!F:J,5,FALSE),"N/A")</f>
        <v>33</v>
      </c>
      <c r="AE838" s="80" t="s">
        <v>85</v>
      </c>
      <c r="AF838" s="80" t="s">
        <v>85</v>
      </c>
      <c r="AG838" s="3" t="s">
        <v>3005</v>
      </c>
      <c r="AH838" s="86" t="s">
        <v>2614</v>
      </c>
      <c r="AI838" s="299">
        <f>IFERROR(VLOOKUP(AH838,ACCESSORIES!F:J,5,FALSE),"N/A")</f>
        <v>1.1000000000000001</v>
      </c>
      <c r="AJ838" s="78" t="s">
        <v>266</v>
      </c>
      <c r="AK838" s="3" t="s">
        <v>85</v>
      </c>
      <c r="AL838" s="40" t="str">
        <f>IFERROR(VLOOKUP(AK838,ACCESSORIES!F:J,5,FALSE),"N/A")</f>
        <v>N/A</v>
      </c>
      <c r="AM838" s="3" t="s">
        <v>85</v>
      </c>
      <c r="AN838" s="3">
        <v>16.2</v>
      </c>
      <c r="AO838" s="3">
        <v>200</v>
      </c>
      <c r="AP838" s="36">
        <v>0</v>
      </c>
      <c r="AQ838" s="36">
        <v>0</v>
      </c>
      <c r="AR838" s="36">
        <v>35</v>
      </c>
      <c r="AS838" s="36">
        <v>43</v>
      </c>
      <c r="AT838" s="36">
        <v>207</v>
      </c>
      <c r="AU838" s="101">
        <v>203</v>
      </c>
      <c r="AV838" s="84">
        <v>125</v>
      </c>
      <c r="AW838" s="54">
        <v>92</v>
      </c>
      <c r="AX838" s="54">
        <v>92</v>
      </c>
      <c r="AY838" s="54">
        <v>42</v>
      </c>
      <c r="AZ838" s="99" t="s">
        <v>85</v>
      </c>
      <c r="BA838" s="98" t="str">
        <f>IFERROR(VLOOKUP(AZ838,ACCESSORIES!F:J,5,FALSE),"N/A")</f>
        <v>N/A</v>
      </c>
      <c r="BB838" s="99" t="s">
        <v>85</v>
      </c>
      <c r="BC838" s="98" t="str">
        <f>IFERROR(VLOOKUP(BB838,ACCESSORIES!F:J,5,FALSE),"N/A")</f>
        <v>N/A</v>
      </c>
      <c r="BD838" s="77">
        <v>34.880000000000003</v>
      </c>
      <c r="BE838" s="56">
        <v>19.7</v>
      </c>
      <c r="BF838" s="56">
        <v>19.7</v>
      </c>
      <c r="BG838" s="56">
        <v>11.5</v>
      </c>
      <c r="BH838" s="379">
        <f t="shared" si="72"/>
        <v>7.3136040179239969E-2</v>
      </c>
      <c r="BI838" s="80">
        <v>36</v>
      </c>
      <c r="BJ838" s="114" t="s">
        <v>3532</v>
      </c>
      <c r="BK838" s="50" t="s">
        <v>4050</v>
      </c>
      <c r="BL838" s="29" t="s">
        <v>4066</v>
      </c>
      <c r="BM838" s="29" t="s">
        <v>5483</v>
      </c>
      <c r="BN838" s="29" t="s">
        <v>2847</v>
      </c>
      <c r="BO838" s="29" t="s">
        <v>5507</v>
      </c>
      <c r="BP838" s="81" t="s">
        <v>5518</v>
      </c>
      <c r="BQ838" s="81" t="s">
        <v>5497</v>
      </c>
      <c r="BR838" s="81" t="s">
        <v>4275</v>
      </c>
      <c r="BS838" s="81" t="s">
        <v>4068</v>
      </c>
      <c r="BT838" s="81"/>
      <c r="BU838" s="81"/>
      <c r="BV838" s="313" t="s">
        <v>3725</v>
      </c>
      <c r="BW838" s="325" t="s">
        <v>3726</v>
      </c>
      <c r="BX838" s="313" t="s">
        <v>3727</v>
      </c>
      <c r="BY838" s="325" t="s">
        <v>3728</v>
      </c>
      <c r="BZ838" s="324" t="str">
        <f t="shared" si="73"/>
        <v>DISCONTINUED - MR315, 17x9, -12mm Offset, 8x6.5, 130.81mm Centerbore, Gold - Black Lip</v>
      </c>
      <c r="CA838" s="324" t="s">
        <v>3878</v>
      </c>
      <c r="CB838" s="324" t="s">
        <v>3879</v>
      </c>
      <c r="CC838" s="313" t="str">
        <f t="shared" si="74"/>
        <v>STREET (3XX)</v>
      </c>
    </row>
    <row r="839" spans="1:83" s="38" customFormat="1" ht="15.75" customHeight="1">
      <c r="A839" s="22">
        <f t="shared" si="71"/>
        <v>836</v>
      </c>
      <c r="B839" s="104" t="s">
        <v>84</v>
      </c>
      <c r="C839" s="104" t="s">
        <v>1072</v>
      </c>
      <c r="D839" s="104" t="s">
        <v>2105</v>
      </c>
      <c r="E839" s="91" t="s">
        <v>6246</v>
      </c>
      <c r="F839" s="90"/>
      <c r="G839" s="90"/>
      <c r="H839" s="44" t="s">
        <v>3292</v>
      </c>
      <c r="I839" s="329">
        <v>43613</v>
      </c>
      <c r="J839" s="318">
        <v>44855</v>
      </c>
      <c r="K839" s="293" t="s">
        <v>1274</v>
      </c>
      <c r="L839" s="342">
        <v>469</v>
      </c>
      <c r="M839" s="92" t="s">
        <v>6179</v>
      </c>
      <c r="N839" s="344"/>
      <c r="O839" s="90">
        <v>18</v>
      </c>
      <c r="P839" s="8">
        <v>9</v>
      </c>
      <c r="Q839" s="99" t="s">
        <v>1762</v>
      </c>
      <c r="R839" s="13">
        <v>8</v>
      </c>
      <c r="S839" s="90">
        <v>6.5</v>
      </c>
      <c r="T839" s="90">
        <v>18</v>
      </c>
      <c r="U839" s="42">
        <v>5.75</v>
      </c>
      <c r="V839" s="102" t="s">
        <v>85</v>
      </c>
      <c r="W839" s="42">
        <v>130.81</v>
      </c>
      <c r="X839" s="43">
        <v>34.99</v>
      </c>
      <c r="Y839" s="51">
        <v>3640</v>
      </c>
      <c r="Z839" s="78" t="s">
        <v>5468</v>
      </c>
      <c r="AA839" s="11" t="s">
        <v>2989</v>
      </c>
      <c r="AB839" s="51" t="s">
        <v>6237</v>
      </c>
      <c r="AC839" s="11" t="s">
        <v>1638</v>
      </c>
      <c r="AD839" s="298">
        <f>IFERROR(VLOOKUP(AC839,ACCESSORIES!F:J,5,FALSE),"N/A")</f>
        <v>33</v>
      </c>
      <c r="AE839" s="14" t="s">
        <v>85</v>
      </c>
      <c r="AF839" s="14" t="s">
        <v>85</v>
      </c>
      <c r="AG839" s="13" t="s">
        <v>3005</v>
      </c>
      <c r="AH839" s="31" t="s">
        <v>2614</v>
      </c>
      <c r="AI839" s="299">
        <f>IFERROR(VLOOKUP(AH839,ACCESSORIES!F:J,5,FALSE),"N/A")</f>
        <v>1.1000000000000001</v>
      </c>
      <c r="AJ839" s="11" t="s">
        <v>266</v>
      </c>
      <c r="AK839" s="13" t="s">
        <v>85</v>
      </c>
      <c r="AL839" s="40" t="str">
        <f>IFERROR(VLOOKUP(AK839,ACCESSORIES!F:J,5,FALSE),"N/A")</f>
        <v>N/A</v>
      </c>
      <c r="AM839" s="13" t="s">
        <v>85</v>
      </c>
      <c r="AN839" s="13">
        <v>16.2</v>
      </c>
      <c r="AO839" s="13">
        <v>200</v>
      </c>
      <c r="AP839" s="74">
        <v>3</v>
      </c>
      <c r="AQ839" s="74">
        <v>3</v>
      </c>
      <c r="AR839" s="74"/>
      <c r="AS839" s="74">
        <v>45</v>
      </c>
      <c r="AT839" s="74"/>
      <c r="AU839" s="103">
        <v>215</v>
      </c>
      <c r="AV839" s="75">
        <v>125</v>
      </c>
      <c r="AW839" s="54">
        <v>92</v>
      </c>
      <c r="AX839" s="54">
        <v>92</v>
      </c>
      <c r="AY839" s="54">
        <v>42</v>
      </c>
      <c r="AZ839" s="104" t="s">
        <v>85</v>
      </c>
      <c r="BA839" s="98" t="str">
        <f>IFERROR(VLOOKUP(AZ839,ACCESSORIES!F:J,5,FALSE),"N/A")</f>
        <v>N/A</v>
      </c>
      <c r="BB839" s="104" t="s">
        <v>85</v>
      </c>
      <c r="BC839" s="98" t="str">
        <f>IFERROR(VLOOKUP(BB839,ACCESSORIES!F:J,5,FALSE),"N/A")</f>
        <v>N/A</v>
      </c>
      <c r="BD839" s="77">
        <v>41.09</v>
      </c>
      <c r="BE839" s="56">
        <v>20.6</v>
      </c>
      <c r="BF839" s="56">
        <v>20.6</v>
      </c>
      <c r="BG839" s="56">
        <v>11.4</v>
      </c>
      <c r="BH839" s="379">
        <f t="shared" si="72"/>
        <v>7.9275765061056019E-2</v>
      </c>
      <c r="BI839" s="14">
        <v>36</v>
      </c>
      <c r="BJ839" s="114" t="s">
        <v>3532</v>
      </c>
      <c r="BK839" s="50" t="s">
        <v>4050</v>
      </c>
      <c r="BL839" s="29" t="s">
        <v>4066</v>
      </c>
      <c r="BM839" s="29" t="s">
        <v>5483</v>
      </c>
      <c r="BN839" s="29" t="s">
        <v>2847</v>
      </c>
      <c r="BO839" s="29" t="s">
        <v>5507</v>
      </c>
      <c r="BP839" s="81" t="s">
        <v>5518</v>
      </c>
      <c r="BQ839" s="81" t="s">
        <v>5497</v>
      </c>
      <c r="BR839" s="81" t="s">
        <v>4275</v>
      </c>
      <c r="BS839" s="81" t="s">
        <v>4068</v>
      </c>
      <c r="BT839" s="81"/>
      <c r="BU839" s="81"/>
      <c r="BV839" s="313" t="s">
        <v>3725</v>
      </c>
      <c r="BW839" s="325" t="s">
        <v>3726</v>
      </c>
      <c r="BX839" s="313" t="s">
        <v>3727</v>
      </c>
      <c r="BY839" s="325" t="s">
        <v>3728</v>
      </c>
      <c r="BZ839" s="324" t="str">
        <f t="shared" si="73"/>
        <v>DISCONTINUED - MR315, 18x9, +18mm Offset, 8x6.5, 130.81mm Centerbore, Gold - Black Lip</v>
      </c>
      <c r="CA839" s="324" t="s">
        <v>3878</v>
      </c>
      <c r="CB839" s="324" t="s">
        <v>3879</v>
      </c>
      <c r="CC839" s="313" t="str">
        <f t="shared" si="74"/>
        <v>STREET (3XX)</v>
      </c>
    </row>
    <row r="840" spans="1:83" s="38" customFormat="1" ht="15.75" customHeight="1">
      <c r="A840" s="22">
        <f t="shared" si="71"/>
        <v>837</v>
      </c>
      <c r="B840" s="3" t="s">
        <v>84</v>
      </c>
      <c r="C840" s="99" t="s">
        <v>1282</v>
      </c>
      <c r="D840" s="81" t="s">
        <v>5799</v>
      </c>
      <c r="E840" s="91" t="s">
        <v>6247</v>
      </c>
      <c r="F840" s="90"/>
      <c r="G840" s="90"/>
      <c r="H840" s="88" t="s">
        <v>4381</v>
      </c>
      <c r="I840" s="312">
        <v>44008</v>
      </c>
      <c r="J840" s="318">
        <v>44855</v>
      </c>
      <c r="K840" s="293" t="s">
        <v>1274</v>
      </c>
      <c r="L840" s="342">
        <v>356.5</v>
      </c>
      <c r="M840" s="92" t="s">
        <v>6179</v>
      </c>
      <c r="N840" s="344"/>
      <c r="O840" s="81">
        <v>17</v>
      </c>
      <c r="P840" s="81">
        <v>8.5</v>
      </c>
      <c r="Q840" s="99" t="s">
        <v>1758</v>
      </c>
      <c r="R840" s="81">
        <v>6</v>
      </c>
      <c r="S840" s="81">
        <v>120</v>
      </c>
      <c r="T840" s="81">
        <v>20</v>
      </c>
      <c r="U840" s="75">
        <v>5.58</v>
      </c>
      <c r="V840" s="100" t="s">
        <v>85</v>
      </c>
      <c r="W840" s="84">
        <v>67</v>
      </c>
      <c r="X840" s="83">
        <v>30.9</v>
      </c>
      <c r="Y840" s="51">
        <v>2650</v>
      </c>
      <c r="Z840" s="88" t="s">
        <v>2294</v>
      </c>
      <c r="AA840" s="79" t="s">
        <v>2987</v>
      </c>
      <c r="AB840" s="51" t="s">
        <v>6248</v>
      </c>
      <c r="AC840" s="81" t="s">
        <v>4102</v>
      </c>
      <c r="AD840" s="298">
        <f>IFERROR(VLOOKUP(AC840,ACCESSORIES!F:J,5,FALSE),"N/A")</f>
        <v>22</v>
      </c>
      <c r="AE840" s="87" t="s">
        <v>85</v>
      </c>
      <c r="AF840" s="87" t="s">
        <v>85</v>
      </c>
      <c r="AG840" s="87" t="s">
        <v>85</v>
      </c>
      <c r="AH840" s="87" t="s">
        <v>85</v>
      </c>
      <c r="AI840" s="299" t="str">
        <f>IFERROR(VLOOKUP(AH840,ACCESSORIES!F:J,5,FALSE),"N/A")</f>
        <v>N/A</v>
      </c>
      <c r="AJ840" s="99" t="s">
        <v>265</v>
      </c>
      <c r="AK840" s="81" t="s">
        <v>85</v>
      </c>
      <c r="AL840" s="40" t="str">
        <f>IFERROR(VLOOKUP(AK840,ACCESSORIES!F:J,5,FALSE),"N/A")</f>
        <v>N/A</v>
      </c>
      <c r="AM840" s="81" t="s">
        <v>85</v>
      </c>
      <c r="AN840" s="81">
        <v>16</v>
      </c>
      <c r="AO840" s="81">
        <v>150</v>
      </c>
      <c r="AP840" s="81">
        <v>17</v>
      </c>
      <c r="AQ840" s="81">
        <v>28</v>
      </c>
      <c r="AR840" s="81">
        <v>41</v>
      </c>
      <c r="AS840" s="81">
        <v>47</v>
      </c>
      <c r="AT840" s="81">
        <v>209</v>
      </c>
      <c r="AU840" s="81">
        <v>200</v>
      </c>
      <c r="AV840" s="84">
        <v>67</v>
      </c>
      <c r="AW840" s="54">
        <v>56</v>
      </c>
      <c r="AX840" s="54">
        <v>56</v>
      </c>
      <c r="AY840" s="54">
        <v>20</v>
      </c>
      <c r="AZ840" s="3" t="s">
        <v>85</v>
      </c>
      <c r="BA840" s="98" t="str">
        <f>IFERROR(VLOOKUP(AZ840,ACCESSORIES!F:J,5,FALSE),"N/A")</f>
        <v>N/A</v>
      </c>
      <c r="BB840" s="3" t="s">
        <v>85</v>
      </c>
      <c r="BC840" s="98" t="str">
        <f>IFERROR(VLOOKUP(BB840,ACCESSORIES!F:J,5,FALSE),"N/A")</f>
        <v>N/A</v>
      </c>
      <c r="BD840" s="77">
        <v>34.9</v>
      </c>
      <c r="BE840" s="56">
        <v>19.7</v>
      </c>
      <c r="BF840" s="56">
        <v>19.7</v>
      </c>
      <c r="BG840" s="56">
        <v>11</v>
      </c>
      <c r="BH840" s="379">
        <f t="shared" si="72"/>
        <v>6.995621234535998E-2</v>
      </c>
      <c r="BI840" s="80">
        <v>36</v>
      </c>
      <c r="BJ840" s="114" t="s">
        <v>3532</v>
      </c>
      <c r="BK840" s="50" t="s">
        <v>4050</v>
      </c>
      <c r="BL840" s="81" t="s">
        <v>4964</v>
      </c>
      <c r="BM840" s="81" t="s">
        <v>4066</v>
      </c>
      <c r="BN840" s="81" t="s">
        <v>4836</v>
      </c>
      <c r="BO840" s="81" t="s">
        <v>2872</v>
      </c>
      <c r="BP840" s="81" t="s">
        <v>4298</v>
      </c>
      <c r="BQ840" s="81" t="s">
        <v>5446</v>
      </c>
      <c r="BR840" s="81" t="s">
        <v>5432</v>
      </c>
      <c r="BS840" s="81" t="s">
        <v>4275</v>
      </c>
      <c r="BT840" s="81" t="s">
        <v>4068</v>
      </c>
      <c r="BU840" s="81"/>
      <c r="BV840" s="313" t="s">
        <v>4359</v>
      </c>
      <c r="BW840" s="325" t="s">
        <v>4358</v>
      </c>
      <c r="BX840" s="313" t="s">
        <v>4361</v>
      </c>
      <c r="BY840" s="325" t="s">
        <v>4360</v>
      </c>
      <c r="BZ840" s="324" t="str">
        <f t="shared" si="73"/>
        <v>DISCONTINUED - MR703 Bead Grip, 17x8.5, +20mm Offset, 6x120, 67mm Centerbore, Matte Black</v>
      </c>
      <c r="CA840" s="324" t="s">
        <v>3878</v>
      </c>
      <c r="CB840" s="324" t="s">
        <v>3879</v>
      </c>
      <c r="CC840" s="313" t="str">
        <f t="shared" si="74"/>
        <v>TRAIL (7XX)</v>
      </c>
    </row>
    <row r="841" spans="1:83" s="38" customFormat="1" ht="15.75" customHeight="1">
      <c r="A841" s="22">
        <f t="shared" si="71"/>
        <v>838</v>
      </c>
      <c r="B841" s="99" t="s">
        <v>84</v>
      </c>
      <c r="C841" s="99" t="s">
        <v>1072</v>
      </c>
      <c r="D841" s="99" t="s">
        <v>1121</v>
      </c>
      <c r="E841" s="91" t="s">
        <v>6249</v>
      </c>
      <c r="F841" s="90"/>
      <c r="G841" s="90"/>
      <c r="H841" s="79" t="s">
        <v>662</v>
      </c>
      <c r="I841" s="318">
        <v>42370</v>
      </c>
      <c r="J841" s="318">
        <v>44855</v>
      </c>
      <c r="K841" s="293" t="s">
        <v>1274</v>
      </c>
      <c r="L841" s="342">
        <v>377.5</v>
      </c>
      <c r="M841" s="92" t="s">
        <v>6179</v>
      </c>
      <c r="N841" s="344"/>
      <c r="O841" s="99">
        <v>17</v>
      </c>
      <c r="P841" s="8">
        <v>8.5</v>
      </c>
      <c r="Q841" s="99" t="s">
        <v>1756</v>
      </c>
      <c r="R841" s="3">
        <v>5</v>
      </c>
      <c r="S841" s="3">
        <v>5.5</v>
      </c>
      <c r="T841" s="3">
        <v>0</v>
      </c>
      <c r="U841" s="16">
        <v>4.75</v>
      </c>
      <c r="V841" s="100" t="s">
        <v>85</v>
      </c>
      <c r="W841" s="16">
        <v>108</v>
      </c>
      <c r="X841" s="8">
        <v>32.22</v>
      </c>
      <c r="Y841" s="51">
        <v>2650</v>
      </c>
      <c r="Z841" s="78" t="s">
        <v>5463</v>
      </c>
      <c r="AA841" s="78" t="s">
        <v>2988</v>
      </c>
      <c r="AB841" s="51" t="s">
        <v>6129</v>
      </c>
      <c r="AC841" s="80" t="s">
        <v>1635</v>
      </c>
      <c r="AD841" s="298">
        <f>IFERROR(VLOOKUP(AC841,ACCESSORIES!F:J,5,FALSE),"N/A")</f>
        <v>38.5</v>
      </c>
      <c r="AE841" s="80" t="s">
        <v>1799</v>
      </c>
      <c r="AF841" s="80" t="s">
        <v>1886</v>
      </c>
      <c r="AG841" s="80" t="s">
        <v>85</v>
      </c>
      <c r="AH841" s="80" t="s">
        <v>1938</v>
      </c>
      <c r="AI841" s="299">
        <f>IFERROR(VLOOKUP(AH841,ACCESSORIES!F:J,5,FALSE),"N/A")</f>
        <v>1.1000000000000001</v>
      </c>
      <c r="AJ841" s="3" t="s">
        <v>265</v>
      </c>
      <c r="AK841" s="3" t="s">
        <v>85</v>
      </c>
      <c r="AL841" s="40" t="str">
        <f>IFERROR(VLOOKUP(AK841,ACCESSORIES!F:J,5,FALSE),"N/A")</f>
        <v>N/A</v>
      </c>
      <c r="AM841" s="99" t="s">
        <v>85</v>
      </c>
      <c r="AN841" s="99">
        <v>16.100000000000001</v>
      </c>
      <c r="AO841" s="99">
        <v>175</v>
      </c>
      <c r="AP841" s="25">
        <v>6</v>
      </c>
      <c r="AQ841" s="25">
        <v>25</v>
      </c>
      <c r="AR841" s="25">
        <v>41</v>
      </c>
      <c r="AS841" s="25">
        <v>66</v>
      </c>
      <c r="AT841" s="25">
        <v>207</v>
      </c>
      <c r="AU841" s="101">
        <v>200</v>
      </c>
      <c r="AV841" s="100">
        <v>108</v>
      </c>
      <c r="AW841" s="54">
        <v>34</v>
      </c>
      <c r="AX841" s="54">
        <v>34</v>
      </c>
      <c r="AY841" s="54">
        <v>23</v>
      </c>
      <c r="AZ841" s="99" t="s">
        <v>85</v>
      </c>
      <c r="BA841" s="98" t="str">
        <f>IFERROR(VLOOKUP(AZ841,ACCESSORIES!F:J,5,FALSE),"N/A")</f>
        <v>N/A</v>
      </c>
      <c r="BB841" s="99" t="s">
        <v>85</v>
      </c>
      <c r="BC841" s="98" t="str">
        <f>IFERROR(VLOOKUP(BB841,ACCESSORIES!F:J,5,FALSE),"N/A")</f>
        <v>N/A</v>
      </c>
      <c r="BD841" s="77">
        <v>37.29</v>
      </c>
      <c r="BE841" s="56">
        <v>19.7</v>
      </c>
      <c r="BF841" s="56">
        <v>19.7</v>
      </c>
      <c r="BG841" s="56">
        <v>11</v>
      </c>
      <c r="BH841" s="379">
        <f t="shared" si="72"/>
        <v>6.995621234535998E-2</v>
      </c>
      <c r="BI841" s="80">
        <v>36</v>
      </c>
      <c r="BJ841" s="114" t="s">
        <v>3532</v>
      </c>
      <c r="BK841" s="50" t="s">
        <v>4050</v>
      </c>
      <c r="BL841" s="81" t="s">
        <v>4066</v>
      </c>
      <c r="BM841" s="81" t="s">
        <v>5516</v>
      </c>
      <c r="BN841" s="81" t="s">
        <v>5517</v>
      </c>
      <c r="BO841" s="81" t="s">
        <v>5507</v>
      </c>
      <c r="BP841" s="81" t="s">
        <v>5518</v>
      </c>
      <c r="BQ841" s="81" t="s">
        <v>5497</v>
      </c>
      <c r="BR841" s="81" t="s">
        <v>4275</v>
      </c>
      <c r="BS841" s="81" t="s">
        <v>4068</v>
      </c>
      <c r="BT841" s="81"/>
      <c r="BU841" s="81"/>
      <c r="BV841" s="313" t="s">
        <v>3625</v>
      </c>
      <c r="BW841" s="325" t="s">
        <v>3626</v>
      </c>
      <c r="BX841" s="313" t="s">
        <v>3627</v>
      </c>
      <c r="BY841" s="325" t="s">
        <v>3628</v>
      </c>
      <c r="BZ841" s="324" t="str">
        <f t="shared" si="73"/>
        <v>DISCONTINUED - MR310 Con6, 17x8.5, 0mm Offset, 5x5.5, 108mm Centerbore, Method Bronze - Matte Black Lip</v>
      </c>
      <c r="CA841" s="324" t="s">
        <v>3878</v>
      </c>
      <c r="CB841" s="324" t="s">
        <v>3879</v>
      </c>
      <c r="CC841" s="313" t="str">
        <f t="shared" si="74"/>
        <v>STREET (3XX)</v>
      </c>
    </row>
    <row r="842" spans="1:83" s="38" customFormat="1" ht="15.75" customHeight="1">
      <c r="A842" s="22">
        <f t="shared" si="71"/>
        <v>839</v>
      </c>
      <c r="B842" s="3" t="s">
        <v>84</v>
      </c>
      <c r="C842" s="99" t="s">
        <v>1282</v>
      </c>
      <c r="D842" s="81" t="s">
        <v>5798</v>
      </c>
      <c r="E842" s="91" t="s">
        <v>6250</v>
      </c>
      <c r="F842" s="90"/>
      <c r="G842" s="90"/>
      <c r="H842" s="88" t="s">
        <v>3215</v>
      </c>
      <c r="I842" s="312">
        <v>43592</v>
      </c>
      <c r="J842" s="318">
        <v>44855</v>
      </c>
      <c r="K842" s="293" t="s">
        <v>1274</v>
      </c>
      <c r="L842" s="342">
        <v>333.5</v>
      </c>
      <c r="M842" s="92" t="s">
        <v>6179</v>
      </c>
      <c r="N842" s="344"/>
      <c r="O842" s="81">
        <v>16</v>
      </c>
      <c r="P842" s="83">
        <v>8</v>
      </c>
      <c r="Q842" s="99" t="s">
        <v>1749</v>
      </c>
      <c r="R842" s="81">
        <v>5</v>
      </c>
      <c r="S842" s="81">
        <v>120</v>
      </c>
      <c r="T842" s="81">
        <v>0</v>
      </c>
      <c r="U842" s="84">
        <v>4.5</v>
      </c>
      <c r="V842" s="100" t="s">
        <v>85</v>
      </c>
      <c r="W842" s="84">
        <v>72.599999999999994</v>
      </c>
      <c r="X842" s="83">
        <v>24.4</v>
      </c>
      <c r="Y842" s="51">
        <v>2650</v>
      </c>
      <c r="Z842" s="88" t="s">
        <v>2294</v>
      </c>
      <c r="AA842" s="79" t="s">
        <v>2987</v>
      </c>
      <c r="AB842" s="51" t="s">
        <v>6251</v>
      </c>
      <c r="AC842" s="81" t="s">
        <v>4102</v>
      </c>
      <c r="AD842" s="298">
        <f>IFERROR(VLOOKUP(AC842,ACCESSORIES!F:J,5,FALSE),"N/A")</f>
        <v>22</v>
      </c>
      <c r="AE842" s="87" t="s">
        <v>85</v>
      </c>
      <c r="AF842" s="80" t="s">
        <v>85</v>
      </c>
      <c r="AG842" s="80" t="s">
        <v>85</v>
      </c>
      <c r="AH842" s="80" t="s">
        <v>85</v>
      </c>
      <c r="AI842" s="299" t="str">
        <f>IFERROR(VLOOKUP(AH842,ACCESSORIES!F:J,5,FALSE),"N/A")</f>
        <v>N/A</v>
      </c>
      <c r="AJ842" s="99" t="s">
        <v>265</v>
      </c>
      <c r="AK842" s="81" t="s">
        <v>85</v>
      </c>
      <c r="AL842" s="40" t="str">
        <f>IFERROR(VLOOKUP(AK842,ACCESSORIES!F:J,5,FALSE),"N/A")</f>
        <v>N/A</v>
      </c>
      <c r="AM842" s="81" t="s">
        <v>85</v>
      </c>
      <c r="AN842" s="81">
        <v>16.100000000000001</v>
      </c>
      <c r="AO842" s="81">
        <v>160</v>
      </c>
      <c r="AP842" s="36">
        <v>14</v>
      </c>
      <c r="AQ842" s="36">
        <v>28</v>
      </c>
      <c r="AR842" s="36"/>
      <c r="AS842" s="36">
        <v>72</v>
      </c>
      <c r="AT842" s="36"/>
      <c r="AU842" s="36">
        <v>191</v>
      </c>
      <c r="AV842" s="84">
        <v>72.599999999999994</v>
      </c>
      <c r="AW842" s="54">
        <v>49</v>
      </c>
      <c r="AX842" s="54">
        <v>49</v>
      </c>
      <c r="AY842" s="54">
        <v>12</v>
      </c>
      <c r="AZ842" s="3" t="s">
        <v>85</v>
      </c>
      <c r="BA842" s="98" t="str">
        <f>IFERROR(VLOOKUP(AZ842,ACCESSORIES!F:J,5,FALSE),"N/A")</f>
        <v>N/A</v>
      </c>
      <c r="BB842" s="3" t="s">
        <v>85</v>
      </c>
      <c r="BC842" s="98" t="str">
        <f>IFERROR(VLOOKUP(BB842,ACCESSORIES!F:J,5,FALSE),"N/A")</f>
        <v>N/A</v>
      </c>
      <c r="BD842" s="77">
        <v>27.9</v>
      </c>
      <c r="BE842" s="56">
        <v>18.7</v>
      </c>
      <c r="BF842" s="56">
        <v>18.7</v>
      </c>
      <c r="BG842" s="56">
        <v>10.6</v>
      </c>
      <c r="BH842" s="379">
        <f t="shared" si="72"/>
        <v>6.0742159547695983E-2</v>
      </c>
      <c r="BI842" s="80">
        <v>36</v>
      </c>
      <c r="BJ842" s="114" t="s">
        <v>3532</v>
      </c>
      <c r="BK842" s="50" t="s">
        <v>4050</v>
      </c>
      <c r="BL842" s="81" t="s">
        <v>4964</v>
      </c>
      <c r="BM842" s="81" t="s">
        <v>4066</v>
      </c>
      <c r="BN842" s="81" t="s">
        <v>5447</v>
      </c>
      <c r="BO842" s="81" t="s">
        <v>2872</v>
      </c>
      <c r="BP842" s="81" t="s">
        <v>4298</v>
      </c>
      <c r="BQ842" s="81" t="s">
        <v>5446</v>
      </c>
      <c r="BR842" s="81" t="s">
        <v>4275</v>
      </c>
      <c r="BS842" s="81" t="s">
        <v>4068</v>
      </c>
      <c r="BT842" s="81"/>
      <c r="BU842" s="81"/>
      <c r="BV842" s="313" t="s">
        <v>4194</v>
      </c>
      <c r="BW842" s="325" t="s">
        <v>4193</v>
      </c>
      <c r="BX842" s="313" t="s">
        <v>4195</v>
      </c>
      <c r="BY842" s="325" t="s">
        <v>4196</v>
      </c>
      <c r="BZ842" s="324" t="str">
        <f t="shared" si="73"/>
        <v>DISCONTINUED - MR702 Bead Grip, 16x8, 0mm Offset, 5x120, 72.6mm Centerbore, Matte Black</v>
      </c>
      <c r="CA842" s="324" t="s">
        <v>3878</v>
      </c>
      <c r="CB842" s="324" t="s">
        <v>3879</v>
      </c>
      <c r="CC842" s="313" t="str">
        <f t="shared" si="74"/>
        <v>TRAIL (7XX)</v>
      </c>
    </row>
    <row r="843" spans="1:83" ht="15.75" customHeight="1">
      <c r="A843" s="22">
        <f t="shared" si="71"/>
        <v>840</v>
      </c>
      <c r="B843" s="97" t="s">
        <v>3051</v>
      </c>
      <c r="C843" s="86" t="s">
        <v>1495</v>
      </c>
      <c r="D843" s="32" t="s">
        <v>5106</v>
      </c>
      <c r="E843" s="86" t="s">
        <v>3157</v>
      </c>
      <c r="H843" s="61">
        <v>191682017957</v>
      </c>
      <c r="I843" s="109">
        <v>43557</v>
      </c>
      <c r="J843" s="318">
        <v>44855</v>
      </c>
      <c r="K843" s="293" t="s">
        <v>1274</v>
      </c>
      <c r="L843" s="66">
        <v>35</v>
      </c>
      <c r="M843" s="66"/>
      <c r="N843" s="66"/>
      <c r="O843" s="66"/>
      <c r="P843" s="66"/>
      <c r="Q843" s="66"/>
      <c r="R843" s="66"/>
      <c r="S843" s="66"/>
      <c r="T843" s="66"/>
      <c r="U843" s="66"/>
      <c r="V843" s="66"/>
      <c r="W843" s="66"/>
      <c r="X843" s="66"/>
      <c r="Y843" s="66"/>
      <c r="Z843" s="66"/>
      <c r="AA843" s="66"/>
      <c r="AB843" s="66"/>
      <c r="AC843" s="66"/>
      <c r="AD843" s="298" t="str">
        <f>IFERROR(VLOOKUP(AC843,ACCESSORIES!F:J,5,FALSE),"N/A")</f>
        <v>N/A</v>
      </c>
      <c r="AE843" s="66"/>
      <c r="AF843" s="66"/>
      <c r="AG843" s="66"/>
      <c r="AH843" s="66"/>
      <c r="AI843" s="299" t="str">
        <f>IFERROR(VLOOKUP(AH843,ACCESSORIES!F:J,5,FALSE),"N/A")</f>
        <v>N/A</v>
      </c>
      <c r="AJ843" s="66"/>
      <c r="AK843" s="66"/>
      <c r="AL843" s="40" t="str">
        <f>IFERROR(VLOOKUP(AK843,ACCESSORIES!F:J,5,FALSE),"N/A")</f>
        <v>N/A</v>
      </c>
      <c r="AM843" s="66"/>
      <c r="AN843" s="66"/>
      <c r="AO843" s="66"/>
      <c r="AP843" s="66"/>
      <c r="AQ843" s="66"/>
      <c r="AR843" s="66"/>
      <c r="AS843" s="66"/>
      <c r="AT843" s="66"/>
      <c r="AU843" s="66"/>
      <c r="AV843" s="66"/>
      <c r="AW843" s="66"/>
      <c r="AX843" s="66"/>
      <c r="AY843" s="66"/>
      <c r="AZ843" s="66"/>
      <c r="BA843" s="98" t="str">
        <f>IFERROR(VLOOKUP(AZ843,ACCESSORIES!F:J,5,FALSE),"N/A")</f>
        <v>N/A</v>
      </c>
      <c r="BB843" s="66"/>
      <c r="BC843" s="98" t="str">
        <f>IFERROR(VLOOKUP(BB843,ACCESSORIES!F:J,5,FALSE),"N/A")</f>
        <v>N/A</v>
      </c>
      <c r="BD843" s="66"/>
      <c r="BE843" s="66"/>
      <c r="BF843" s="66"/>
      <c r="BG843" s="66"/>
      <c r="BH843" s="379">
        <f t="shared" si="72"/>
        <v>0</v>
      </c>
      <c r="BI843" s="66"/>
      <c r="BJ843" s="66"/>
      <c r="BK843" s="66"/>
      <c r="BL843" s="66"/>
      <c r="BM843" s="66"/>
      <c r="BN843" s="66"/>
      <c r="BO843" s="66"/>
      <c r="BP843" s="66"/>
      <c r="BQ843" s="66"/>
      <c r="BR843" s="66"/>
      <c r="BS843" s="66"/>
      <c r="BT843" s="66"/>
      <c r="BU843" s="66"/>
      <c r="BV843" s="66"/>
      <c r="BW843" s="325" t="s">
        <v>4227</v>
      </c>
      <c r="BX843" s="66"/>
      <c r="BY843" s="66"/>
      <c r="BZ843" s="324" t="s">
        <v>6253</v>
      </c>
      <c r="CA843" s="324" t="s">
        <v>3878</v>
      </c>
      <c r="CB843" s="324" t="s">
        <v>3879</v>
      </c>
      <c r="CC843" s="313" t="str">
        <f t="shared" ref="CC843:CC845" si="75">C843</f>
        <v>LUG KIT</v>
      </c>
    </row>
    <row r="844" spans="1:83" ht="15.75" customHeight="1">
      <c r="A844" s="22">
        <f t="shared" si="71"/>
        <v>841</v>
      </c>
      <c r="B844" s="97" t="s">
        <v>3051</v>
      </c>
      <c r="C844" s="86" t="s">
        <v>1495</v>
      </c>
      <c r="D844" s="32" t="s">
        <v>5104</v>
      </c>
      <c r="E844" s="86" t="s">
        <v>3158</v>
      </c>
      <c r="H844" s="61">
        <v>191682017964</v>
      </c>
      <c r="I844" s="109">
        <v>43557</v>
      </c>
      <c r="J844" s="318">
        <v>44855</v>
      </c>
      <c r="K844" s="293" t="s">
        <v>1274</v>
      </c>
      <c r="L844" s="66">
        <v>35</v>
      </c>
      <c r="M844" s="66"/>
      <c r="N844" s="66"/>
      <c r="O844" s="66"/>
      <c r="P844" s="66"/>
      <c r="Q844" s="66"/>
      <c r="R844" s="66"/>
      <c r="S844" s="66"/>
      <c r="T844" s="66"/>
      <c r="U844" s="66"/>
      <c r="V844" s="66"/>
      <c r="W844" s="66"/>
      <c r="X844" s="66"/>
      <c r="Y844" s="66"/>
      <c r="Z844" s="66"/>
      <c r="AA844" s="66"/>
      <c r="AB844" s="66"/>
      <c r="AC844" s="66"/>
      <c r="AD844" s="298" t="str">
        <f>IFERROR(VLOOKUP(AC844,ACCESSORIES!F:J,5,FALSE),"N/A")</f>
        <v>N/A</v>
      </c>
      <c r="AE844" s="66"/>
      <c r="AF844" s="66"/>
      <c r="AG844" s="66"/>
      <c r="AH844" s="66"/>
      <c r="AI844" s="299" t="str">
        <f>IFERROR(VLOOKUP(AH844,ACCESSORIES!F:J,5,FALSE),"N/A")</f>
        <v>N/A</v>
      </c>
      <c r="AJ844" s="66"/>
      <c r="AK844" s="66"/>
      <c r="AL844" s="40" t="str">
        <f>IFERROR(VLOOKUP(AK844,ACCESSORIES!F:J,5,FALSE),"N/A")</f>
        <v>N/A</v>
      </c>
      <c r="AM844" s="66"/>
      <c r="AN844" s="66"/>
      <c r="AO844" s="66"/>
      <c r="AP844" s="66"/>
      <c r="AQ844" s="66"/>
      <c r="AR844" s="66"/>
      <c r="AS844" s="66"/>
      <c r="AT844" s="66"/>
      <c r="AU844" s="66"/>
      <c r="AV844" s="66"/>
      <c r="AW844" s="66"/>
      <c r="AX844" s="66"/>
      <c r="AY844" s="66"/>
      <c r="AZ844" s="66"/>
      <c r="BA844" s="98" t="str">
        <f>IFERROR(VLOOKUP(AZ844,ACCESSORIES!F:J,5,FALSE),"N/A")</f>
        <v>N/A</v>
      </c>
      <c r="BB844" s="66"/>
      <c r="BC844" s="98" t="str">
        <f>IFERROR(VLOOKUP(BB844,ACCESSORIES!F:J,5,FALSE),"N/A")</f>
        <v>N/A</v>
      </c>
      <c r="BD844" s="66"/>
      <c r="BE844" s="66"/>
      <c r="BF844" s="66"/>
      <c r="BG844" s="66"/>
      <c r="BH844" s="379">
        <f t="shared" si="72"/>
        <v>0</v>
      </c>
      <c r="BI844" s="66"/>
      <c r="BJ844" s="66"/>
      <c r="BK844" s="66"/>
      <c r="BL844" s="66"/>
      <c r="BM844" s="66"/>
      <c r="BN844" s="66"/>
      <c r="BO844" s="66"/>
      <c r="BP844" s="66"/>
      <c r="BQ844" s="66"/>
      <c r="BR844" s="66"/>
      <c r="BS844" s="66"/>
      <c r="BT844" s="66"/>
      <c r="BU844" s="66"/>
      <c r="BV844" s="66"/>
      <c r="BW844" s="325" t="s">
        <v>4226</v>
      </c>
      <c r="BX844" s="66"/>
      <c r="BY844" s="66"/>
      <c r="BZ844" s="324" t="s">
        <v>6254</v>
      </c>
      <c r="CA844" s="324" t="s">
        <v>3878</v>
      </c>
      <c r="CB844" s="324" t="s">
        <v>3879</v>
      </c>
      <c r="CC844" s="313" t="str">
        <f t="shared" si="75"/>
        <v>LUG KIT</v>
      </c>
    </row>
    <row r="845" spans="1:83" s="38" customFormat="1" ht="15.75" customHeight="1">
      <c r="A845" s="22">
        <f t="shared" si="71"/>
        <v>842</v>
      </c>
      <c r="B845" s="99" t="s">
        <v>84</v>
      </c>
      <c r="C845" s="99" t="s">
        <v>1072</v>
      </c>
      <c r="D845" s="99" t="s">
        <v>1119</v>
      </c>
      <c r="E845" s="91" t="s">
        <v>6255</v>
      </c>
      <c r="F845" s="90"/>
      <c r="G845" s="90"/>
      <c r="H845" s="79" t="s">
        <v>562</v>
      </c>
      <c r="I845" s="318">
        <v>42005</v>
      </c>
      <c r="J845" s="318">
        <v>44855</v>
      </c>
      <c r="K845" s="293" t="s">
        <v>1274</v>
      </c>
      <c r="L845" s="342">
        <v>390</v>
      </c>
      <c r="M845" s="92" t="s">
        <v>6179</v>
      </c>
      <c r="N845" s="344"/>
      <c r="O845" s="99">
        <v>18</v>
      </c>
      <c r="P845" s="8">
        <v>9</v>
      </c>
      <c r="Q845" s="99" t="s">
        <v>1760</v>
      </c>
      <c r="R845" s="3">
        <v>6</v>
      </c>
      <c r="S845" s="3">
        <v>135</v>
      </c>
      <c r="T845" s="3">
        <v>18</v>
      </c>
      <c r="U845" s="19">
        <v>5.75</v>
      </c>
      <c r="V845" s="100" t="s">
        <v>85</v>
      </c>
      <c r="W845" s="16">
        <v>87</v>
      </c>
      <c r="X845" s="10">
        <v>27.67</v>
      </c>
      <c r="Y845" s="51">
        <v>2500</v>
      </c>
      <c r="Z845" s="79" t="s">
        <v>2294</v>
      </c>
      <c r="AA845" s="79" t="s">
        <v>2987</v>
      </c>
      <c r="AB845" s="51" t="s">
        <v>5240</v>
      </c>
      <c r="AC845" s="3" t="s">
        <v>1630</v>
      </c>
      <c r="AD845" s="298">
        <f>IFERROR(VLOOKUP(AC845,ACCESSORIES!F:J,5,FALSE),"N/A")</f>
        <v>33</v>
      </c>
      <c r="AE845" s="87" t="s">
        <v>1798</v>
      </c>
      <c r="AF845" s="80" t="s">
        <v>1886</v>
      </c>
      <c r="AG845" s="3" t="s">
        <v>85</v>
      </c>
      <c r="AH845" s="3" t="s">
        <v>85</v>
      </c>
      <c r="AI845" s="299" t="str">
        <f>IFERROR(VLOOKUP(AH845,ACCESSORIES!F:J,5,FALSE),"N/A")</f>
        <v>N/A</v>
      </c>
      <c r="AJ845" s="3" t="s">
        <v>265</v>
      </c>
      <c r="AK845" s="3" t="s">
        <v>85</v>
      </c>
      <c r="AL845" s="40" t="str">
        <f>IFERROR(VLOOKUP(AK845,ACCESSORIES!F:J,5,FALSE),"N/A")</f>
        <v>N/A</v>
      </c>
      <c r="AM845" s="99" t="s">
        <v>85</v>
      </c>
      <c r="AN845" s="99">
        <v>16.100000000000001</v>
      </c>
      <c r="AO845" s="99">
        <v>175</v>
      </c>
      <c r="AP845" s="25">
        <v>4</v>
      </c>
      <c r="AQ845" s="25">
        <v>19</v>
      </c>
      <c r="AR845" s="25">
        <v>36</v>
      </c>
      <c r="AS845" s="25">
        <v>48</v>
      </c>
      <c r="AT845" s="25">
        <v>219</v>
      </c>
      <c r="AU845" s="101">
        <v>209</v>
      </c>
      <c r="AV845" s="100">
        <v>87</v>
      </c>
      <c r="AW845" s="54">
        <v>30</v>
      </c>
      <c r="AX845" s="54">
        <v>30</v>
      </c>
      <c r="AY845" s="54">
        <v>0</v>
      </c>
      <c r="AZ845" s="99" t="s">
        <v>85</v>
      </c>
      <c r="BA845" s="98" t="str">
        <f>IFERROR(VLOOKUP(AZ845,ACCESSORIES!F:J,5,FALSE),"N/A")</f>
        <v>N/A</v>
      </c>
      <c r="BB845" s="99" t="s">
        <v>85</v>
      </c>
      <c r="BC845" s="98" t="str">
        <f>IFERROR(VLOOKUP(BB845,ACCESSORIES!F:J,5,FALSE),"N/A")</f>
        <v>N/A</v>
      </c>
      <c r="BD845" s="77">
        <v>32.08</v>
      </c>
      <c r="BE845" s="56">
        <v>20.6</v>
      </c>
      <c r="BF845" s="56">
        <v>20.6</v>
      </c>
      <c r="BG845" s="56">
        <v>11.4</v>
      </c>
      <c r="BH845" s="379">
        <f t="shared" si="72"/>
        <v>7.9275765061056019E-2</v>
      </c>
      <c r="BI845" s="80">
        <v>36</v>
      </c>
      <c r="BJ845" s="114" t="s">
        <v>3532</v>
      </c>
      <c r="BK845" s="50" t="s">
        <v>4050</v>
      </c>
      <c r="BL845" s="29" t="s">
        <v>4066</v>
      </c>
      <c r="BM845" s="29" t="s">
        <v>5514</v>
      </c>
      <c r="BN845" s="29" t="s">
        <v>5515</v>
      </c>
      <c r="BO845" s="29" t="s">
        <v>4275</v>
      </c>
      <c r="BP845" s="29" t="s">
        <v>4068</v>
      </c>
      <c r="BQ845" s="29"/>
      <c r="BR845" s="29"/>
      <c r="BS845" s="29"/>
      <c r="BT845" s="29"/>
      <c r="BU845" s="29"/>
      <c r="BV845" s="354" t="s">
        <v>3593</v>
      </c>
      <c r="BW845" s="325" t="s">
        <v>3594</v>
      </c>
      <c r="BX845" s="313" t="s">
        <v>3595</v>
      </c>
      <c r="BY845" s="325" t="s">
        <v>3596</v>
      </c>
      <c r="BZ845" s="324" t="str">
        <f t="shared" ref="BZ845" si="76">CONCATENATE("DISCONTINUED"," ","-"," ",D845,", ",O845,"x",P845,", ",IF(V845="N/A", "", CONCATENATE(V845, "/")),IF(T845&gt;0, CONCATENATE("+",T845), T845),"mm Offset, ",Q845,", ",W845,"mm Centerbore, ",PROPER(Z845), "", IF(BB845="N/A", "", CONCATENATE(", w/ ", BB845)))</f>
        <v>DISCONTINUED - MR308 Roost, 18x9, +18mm Offset, 6x135, 87mm Centerbore, Matte Black</v>
      </c>
      <c r="CA845" s="324" t="s">
        <v>3878</v>
      </c>
      <c r="CB845" s="324" t="s">
        <v>3879</v>
      </c>
      <c r="CC845" s="313" t="str">
        <f t="shared" si="75"/>
        <v>STREET (3XX)</v>
      </c>
    </row>
    <row r="846" spans="1:83" s="38" customFormat="1" ht="15.75" customHeight="1">
      <c r="A846" s="22">
        <f t="shared" si="71"/>
        <v>843</v>
      </c>
      <c r="B846" s="99" t="s">
        <v>84</v>
      </c>
      <c r="C846" s="99" t="s">
        <v>1072</v>
      </c>
      <c r="D846" s="99" t="s">
        <v>1121</v>
      </c>
      <c r="E846" s="91" t="s">
        <v>6257</v>
      </c>
      <c r="F846" s="90"/>
      <c r="G846" s="90"/>
      <c r="H846" s="79" t="s">
        <v>689</v>
      </c>
      <c r="I846" s="318">
        <v>42370</v>
      </c>
      <c r="J846" s="318">
        <v>44855</v>
      </c>
      <c r="K846" s="293" t="s">
        <v>1274</v>
      </c>
      <c r="L846" s="342">
        <v>405</v>
      </c>
      <c r="M846" s="92" t="s">
        <v>6179</v>
      </c>
      <c r="N846" s="344"/>
      <c r="O846" s="99">
        <v>18</v>
      </c>
      <c r="P846" s="8">
        <v>9</v>
      </c>
      <c r="Q846" s="99" t="s">
        <v>1751</v>
      </c>
      <c r="R846" s="3">
        <v>5</v>
      </c>
      <c r="S846" s="3">
        <v>150</v>
      </c>
      <c r="T846" s="3">
        <v>18</v>
      </c>
      <c r="U846" s="16">
        <v>5.75</v>
      </c>
      <c r="V846" s="100" t="s">
        <v>85</v>
      </c>
      <c r="W846" s="16">
        <v>110.5</v>
      </c>
      <c r="X846" s="8">
        <v>36.299999999999997</v>
      </c>
      <c r="Y846" s="51">
        <v>2650</v>
      </c>
      <c r="Z846" s="78" t="s">
        <v>2294</v>
      </c>
      <c r="AA846" s="79" t="s">
        <v>2987</v>
      </c>
      <c r="AB846" s="51" t="s">
        <v>6166</v>
      </c>
      <c r="AC846" s="80" t="s">
        <v>1634</v>
      </c>
      <c r="AD846" s="298">
        <f>IFERROR(VLOOKUP(AC846,ACCESSORIES!F:J,5,FALSE),"N/A")</f>
        <v>38.5</v>
      </c>
      <c r="AE846" s="80" t="s">
        <v>1799</v>
      </c>
      <c r="AF846" s="3" t="s">
        <v>1888</v>
      </c>
      <c r="AG846" s="80" t="s">
        <v>85</v>
      </c>
      <c r="AH846" s="80" t="s">
        <v>1938</v>
      </c>
      <c r="AI846" s="299">
        <f>IFERROR(VLOOKUP(AH846,ACCESSORIES!F:J,5,FALSE),"N/A")</f>
        <v>1.1000000000000001</v>
      </c>
      <c r="AJ846" s="3" t="s">
        <v>265</v>
      </c>
      <c r="AK846" s="3" t="s">
        <v>85</v>
      </c>
      <c r="AL846" s="40" t="str">
        <f>IFERROR(VLOOKUP(AK846,ACCESSORIES!F:J,5,FALSE),"N/A")</f>
        <v>N/A</v>
      </c>
      <c r="AM846" s="99" t="s">
        <v>85</v>
      </c>
      <c r="AN846" s="99">
        <v>16.100000000000001</v>
      </c>
      <c r="AO846" s="99">
        <v>185</v>
      </c>
      <c r="AP846" s="25">
        <v>5</v>
      </c>
      <c r="AQ846" s="25">
        <v>25</v>
      </c>
      <c r="AR846" s="25">
        <v>39</v>
      </c>
      <c r="AS846" s="25">
        <v>40</v>
      </c>
      <c r="AT846" s="25">
        <v>218</v>
      </c>
      <c r="AU846" s="101">
        <v>209</v>
      </c>
      <c r="AV846" s="100">
        <v>110.5</v>
      </c>
      <c r="AW846" s="54">
        <v>41</v>
      </c>
      <c r="AX846" s="54">
        <v>41</v>
      </c>
      <c r="AY846" s="54">
        <v>23</v>
      </c>
      <c r="AZ846" s="99" t="s">
        <v>85</v>
      </c>
      <c r="BA846" s="98" t="str">
        <f>IFERROR(VLOOKUP(AZ846,ACCESSORIES!F:J,5,FALSE),"N/A")</f>
        <v>N/A</v>
      </c>
      <c r="BB846" s="99" t="s">
        <v>85</v>
      </c>
      <c r="BC846" s="98" t="str">
        <f>IFERROR(VLOOKUP(BB846,ACCESSORIES!F:J,5,FALSE),"N/A")</f>
        <v>N/A</v>
      </c>
      <c r="BD846" s="77">
        <v>40.86</v>
      </c>
      <c r="BE846" s="56">
        <v>20.6</v>
      </c>
      <c r="BF846" s="56">
        <v>20.6</v>
      </c>
      <c r="BG846" s="56">
        <v>11.4</v>
      </c>
      <c r="BH846" s="379">
        <f t="shared" si="72"/>
        <v>7.9275765061056019E-2</v>
      </c>
      <c r="BI846" s="80">
        <v>36</v>
      </c>
      <c r="BJ846" s="114" t="s">
        <v>3532</v>
      </c>
      <c r="BK846" s="50" t="s">
        <v>4050</v>
      </c>
      <c r="BL846" s="81" t="s">
        <v>4066</v>
      </c>
      <c r="BM846" s="81" t="s">
        <v>5516</v>
      </c>
      <c r="BN846" s="81" t="s">
        <v>5517</v>
      </c>
      <c r="BO846" s="81" t="s">
        <v>5507</v>
      </c>
      <c r="BP846" s="81" t="s">
        <v>5518</v>
      </c>
      <c r="BQ846" s="81" t="s">
        <v>5497</v>
      </c>
      <c r="BR846" s="81" t="s">
        <v>4275</v>
      </c>
      <c r="BS846" s="81" t="s">
        <v>4068</v>
      </c>
      <c r="BT846" s="81"/>
      <c r="BU846" s="81"/>
      <c r="BV846" s="313" t="s">
        <v>3621</v>
      </c>
      <c r="BW846" s="325" t="s">
        <v>3622</v>
      </c>
      <c r="BX846" s="313" t="s">
        <v>3623</v>
      </c>
      <c r="BY846" s="325" t="s">
        <v>3624</v>
      </c>
      <c r="BZ846" s="324" t="str">
        <f t="shared" ref="BZ846:BZ850" si="77">CONCATENATE("DISCONTINUED"," ","-"," ",D846,", ",O846,"x",P846,", ",IF(V846="N/A", "", CONCATENATE(V846, "/")),IF(T846&gt;0, CONCATENATE("+",T846), T846),"mm Offset, ",Q846,", ",W846,"mm Centerbore, ",PROPER(Z846), "", IF(BB846="N/A", "", CONCATENATE(", w/ ", BB846)))</f>
        <v>DISCONTINUED - MR310 Con6, 18x9, +18mm Offset, 5x150, 110.5mm Centerbore, Matte Black</v>
      </c>
      <c r="CA846" s="324" t="s">
        <v>3878</v>
      </c>
      <c r="CB846" s="324" t="s">
        <v>3879</v>
      </c>
      <c r="CC846" s="313" t="str">
        <f t="shared" ref="CC846:CC850" si="78">C846</f>
        <v>STREET (3XX)</v>
      </c>
    </row>
    <row r="847" spans="1:83" s="38" customFormat="1" ht="15.75" customHeight="1">
      <c r="A847" s="22">
        <f t="shared" si="71"/>
        <v>844</v>
      </c>
      <c r="B847" s="99" t="s">
        <v>84</v>
      </c>
      <c r="C847" s="99" t="s">
        <v>1072</v>
      </c>
      <c r="D847" s="99" t="s">
        <v>1121</v>
      </c>
      <c r="E847" s="91" t="s">
        <v>6258</v>
      </c>
      <c r="F847" s="90"/>
      <c r="G847" s="90"/>
      <c r="H847" s="79" t="s">
        <v>692</v>
      </c>
      <c r="I847" s="318">
        <v>42370</v>
      </c>
      <c r="J847" s="318">
        <v>44855</v>
      </c>
      <c r="K847" s="293" t="s">
        <v>1274</v>
      </c>
      <c r="L847" s="342">
        <v>421</v>
      </c>
      <c r="M847" s="92" t="s">
        <v>6179</v>
      </c>
      <c r="N847" s="344"/>
      <c r="O847" s="99">
        <v>18</v>
      </c>
      <c r="P847" s="8">
        <v>9</v>
      </c>
      <c r="Q847" s="99" t="s">
        <v>1123</v>
      </c>
      <c r="R847" s="3">
        <v>6</v>
      </c>
      <c r="S847" s="3">
        <v>5.5</v>
      </c>
      <c r="T847" s="3">
        <v>18</v>
      </c>
      <c r="U847" s="16">
        <v>5.75</v>
      </c>
      <c r="V847" s="100" t="s">
        <v>85</v>
      </c>
      <c r="W847" s="16">
        <v>106.25</v>
      </c>
      <c r="X847" s="8">
        <v>35.75</v>
      </c>
      <c r="Y847" s="51">
        <v>2650</v>
      </c>
      <c r="Z847" s="78" t="s">
        <v>5463</v>
      </c>
      <c r="AA847" s="78" t="s">
        <v>2988</v>
      </c>
      <c r="AB847" s="51" t="s">
        <v>6060</v>
      </c>
      <c r="AC847" s="80" t="s">
        <v>1634</v>
      </c>
      <c r="AD847" s="298">
        <f>IFERROR(VLOOKUP(AC847,ACCESSORIES!F:J,5,FALSE),"N/A")</f>
        <v>38.5</v>
      </c>
      <c r="AE847" s="80" t="s">
        <v>1799</v>
      </c>
      <c r="AF847" s="3" t="s">
        <v>1888</v>
      </c>
      <c r="AG847" s="80" t="s">
        <v>85</v>
      </c>
      <c r="AH847" s="80" t="s">
        <v>1938</v>
      </c>
      <c r="AI847" s="299">
        <f>IFERROR(VLOOKUP(AH847,ACCESSORIES!F:J,5,FALSE),"N/A")</f>
        <v>1.1000000000000001</v>
      </c>
      <c r="AJ847" s="3" t="s">
        <v>265</v>
      </c>
      <c r="AK847" s="81" t="s">
        <v>1709</v>
      </c>
      <c r="AL847" s="40">
        <f>IFERROR(VLOOKUP(AK847,ACCESSORIES!F:J,5,FALSE),"N/A")</f>
        <v>2.75</v>
      </c>
      <c r="AM847" s="3">
        <v>78.3</v>
      </c>
      <c r="AN847" s="99">
        <v>16.100000000000001</v>
      </c>
      <c r="AO847" s="99">
        <v>175</v>
      </c>
      <c r="AP847" s="25">
        <v>3</v>
      </c>
      <c r="AQ847" s="25">
        <v>16</v>
      </c>
      <c r="AR847" s="25">
        <v>39</v>
      </c>
      <c r="AS847" s="25">
        <v>40</v>
      </c>
      <c r="AT847" s="25">
        <v>218</v>
      </c>
      <c r="AU847" s="101">
        <v>209</v>
      </c>
      <c r="AV847" s="100">
        <v>106.25</v>
      </c>
      <c r="AW847" s="54">
        <v>40</v>
      </c>
      <c r="AX847" s="54">
        <v>40</v>
      </c>
      <c r="AY847" s="54">
        <v>23</v>
      </c>
      <c r="AZ847" s="99" t="s">
        <v>85</v>
      </c>
      <c r="BA847" s="98" t="str">
        <f>IFERROR(VLOOKUP(AZ847,ACCESSORIES!F:J,5,FALSE),"N/A")</f>
        <v>N/A</v>
      </c>
      <c r="BB847" s="99" t="s">
        <v>85</v>
      </c>
      <c r="BC847" s="98" t="str">
        <f>IFERROR(VLOOKUP(BB847,ACCESSORIES!F:J,5,FALSE),"N/A")</f>
        <v>N/A</v>
      </c>
      <c r="BD847" s="77">
        <v>41.04</v>
      </c>
      <c r="BE847" s="56">
        <v>20.6</v>
      </c>
      <c r="BF847" s="56">
        <v>20.6</v>
      </c>
      <c r="BG847" s="56">
        <v>11.4</v>
      </c>
      <c r="BH847" s="379">
        <f t="shared" si="72"/>
        <v>7.9275765061056019E-2</v>
      </c>
      <c r="BI847" s="80">
        <v>36</v>
      </c>
      <c r="BJ847" s="114" t="s">
        <v>3532</v>
      </c>
      <c r="BK847" s="50" t="s">
        <v>4050</v>
      </c>
      <c r="BL847" s="81" t="s">
        <v>4066</v>
      </c>
      <c r="BM847" s="81" t="s">
        <v>5516</v>
      </c>
      <c r="BN847" s="81" t="s">
        <v>5517</v>
      </c>
      <c r="BO847" s="81" t="s">
        <v>5507</v>
      </c>
      <c r="BP847" s="81" t="s">
        <v>5518</v>
      </c>
      <c r="BQ847" s="81" t="s">
        <v>5497</v>
      </c>
      <c r="BR847" s="81" t="s">
        <v>4275</v>
      </c>
      <c r="BS847" s="81" t="s">
        <v>4068</v>
      </c>
      <c r="BT847" s="81"/>
      <c r="BU847" s="81"/>
      <c r="BV847" s="313" t="s">
        <v>3633</v>
      </c>
      <c r="BW847" s="325" t="s">
        <v>3634</v>
      </c>
      <c r="BX847" s="313" t="s">
        <v>3635</v>
      </c>
      <c r="BY847" s="325" t="s">
        <v>3636</v>
      </c>
      <c r="BZ847" s="324" t="str">
        <f t="shared" si="77"/>
        <v>DISCONTINUED - MR310 Con6, 18x9, +18mm Offset, 6x5.5, 106.25mm Centerbore, Method Bronze - Matte Black Lip</v>
      </c>
      <c r="CA847" s="324" t="s">
        <v>3878</v>
      </c>
      <c r="CB847" s="324" t="s">
        <v>3879</v>
      </c>
      <c r="CC847" s="313" t="str">
        <f t="shared" si="78"/>
        <v>STREET (3XX)</v>
      </c>
    </row>
    <row r="848" spans="1:83" s="38" customFormat="1" ht="15.75" customHeight="1">
      <c r="A848" s="22">
        <f t="shared" si="71"/>
        <v>845</v>
      </c>
      <c r="B848" s="99" t="s">
        <v>84</v>
      </c>
      <c r="C848" s="99" t="s">
        <v>1072</v>
      </c>
      <c r="D848" s="99" t="s">
        <v>1121</v>
      </c>
      <c r="E848" s="91" t="s">
        <v>6259</v>
      </c>
      <c r="F848" s="90"/>
      <c r="G848" s="90"/>
      <c r="H848" s="79" t="s">
        <v>651</v>
      </c>
      <c r="I848" s="318">
        <v>42370</v>
      </c>
      <c r="J848" s="318">
        <v>44855</v>
      </c>
      <c r="K848" s="293" t="s">
        <v>1274</v>
      </c>
      <c r="L848" s="342">
        <v>429.07</v>
      </c>
      <c r="M848" s="92" t="s">
        <v>6179</v>
      </c>
      <c r="N848" s="344"/>
      <c r="O848" s="99">
        <v>20</v>
      </c>
      <c r="P848" s="8">
        <v>9</v>
      </c>
      <c r="Q848" s="99" t="s">
        <v>1751</v>
      </c>
      <c r="R848" s="3">
        <v>5</v>
      </c>
      <c r="S848" s="3">
        <v>150</v>
      </c>
      <c r="T848" s="3">
        <v>18</v>
      </c>
      <c r="U848" s="16">
        <v>5.75</v>
      </c>
      <c r="V848" s="100" t="s">
        <v>85</v>
      </c>
      <c r="W848" s="16">
        <v>110.5</v>
      </c>
      <c r="X848" s="8">
        <v>42.73</v>
      </c>
      <c r="Y848" s="51">
        <v>2650</v>
      </c>
      <c r="Z848" s="78" t="s">
        <v>2294</v>
      </c>
      <c r="AA848" s="79" t="s">
        <v>2987</v>
      </c>
      <c r="AB848" s="51" t="s">
        <v>4881</v>
      </c>
      <c r="AC848" s="80" t="s">
        <v>1634</v>
      </c>
      <c r="AD848" s="298">
        <f>IFERROR(VLOOKUP(AC848,ACCESSORIES!F:J,5,FALSE),"N/A")</f>
        <v>38.5</v>
      </c>
      <c r="AE848" s="80" t="s">
        <v>1799</v>
      </c>
      <c r="AF848" s="3" t="s">
        <v>1888</v>
      </c>
      <c r="AG848" s="80" t="s">
        <v>85</v>
      </c>
      <c r="AH848" s="80" t="s">
        <v>1938</v>
      </c>
      <c r="AI848" s="299">
        <f>IFERROR(VLOOKUP(AH848,ACCESSORIES!F:J,5,FALSE),"N/A")</f>
        <v>1.1000000000000001</v>
      </c>
      <c r="AJ848" s="3" t="s">
        <v>265</v>
      </c>
      <c r="AK848" s="3" t="s">
        <v>85</v>
      </c>
      <c r="AL848" s="40" t="str">
        <f>IFERROR(VLOOKUP(AK848,ACCESSORIES!F:J,5,FALSE),"N/A")</f>
        <v>N/A</v>
      </c>
      <c r="AM848" s="99" t="s">
        <v>85</v>
      </c>
      <c r="AN848" s="99">
        <v>16.100000000000001</v>
      </c>
      <c r="AO848" s="99">
        <v>185</v>
      </c>
      <c r="AP848" s="25">
        <v>3</v>
      </c>
      <c r="AQ848" s="25">
        <v>13</v>
      </c>
      <c r="AR848" s="25">
        <v>33</v>
      </c>
      <c r="AS848" s="25">
        <v>42</v>
      </c>
      <c r="AT848" s="25">
        <v>243</v>
      </c>
      <c r="AU848" s="101">
        <v>234</v>
      </c>
      <c r="AV848" s="100">
        <v>110.5</v>
      </c>
      <c r="AW848" s="54">
        <v>52</v>
      </c>
      <c r="AX848" s="54">
        <v>52</v>
      </c>
      <c r="AY848" s="54">
        <v>23</v>
      </c>
      <c r="AZ848" s="99" t="s">
        <v>85</v>
      </c>
      <c r="BA848" s="98" t="str">
        <f>IFERROR(VLOOKUP(AZ848,ACCESSORIES!F:J,5,FALSE),"N/A")</f>
        <v>N/A</v>
      </c>
      <c r="BB848" s="99" t="s">
        <v>85</v>
      </c>
      <c r="BC848" s="98" t="str">
        <f>IFERROR(VLOOKUP(BB848,ACCESSORIES!F:J,5,FALSE),"N/A")</f>
        <v>N/A</v>
      </c>
      <c r="BD848" s="77">
        <v>47.78</v>
      </c>
      <c r="BE848" s="56">
        <v>22.6</v>
      </c>
      <c r="BF848" s="56">
        <v>22.6</v>
      </c>
      <c r="BG848" s="56">
        <v>11.6</v>
      </c>
      <c r="BH848" s="379">
        <f t="shared" si="72"/>
        <v>9.7090338980223984E-2</v>
      </c>
      <c r="BI848" s="80">
        <v>24</v>
      </c>
      <c r="BJ848" s="114" t="s">
        <v>3532</v>
      </c>
      <c r="BK848" s="50" t="s">
        <v>4050</v>
      </c>
      <c r="BL848" s="81" t="s">
        <v>4066</v>
      </c>
      <c r="BM848" s="81" t="s">
        <v>5516</v>
      </c>
      <c r="BN848" s="81" t="s">
        <v>5517</v>
      </c>
      <c r="BO848" s="81" t="s">
        <v>5507</v>
      </c>
      <c r="BP848" s="81" t="s">
        <v>5518</v>
      </c>
      <c r="BQ848" s="81" t="s">
        <v>5497</v>
      </c>
      <c r="BR848" s="81" t="s">
        <v>4275</v>
      </c>
      <c r="BS848" s="81" t="s">
        <v>4068</v>
      </c>
      <c r="BT848" s="81"/>
      <c r="BU848" s="81"/>
      <c r="BV848" s="313" t="s">
        <v>3621</v>
      </c>
      <c r="BW848" s="325" t="s">
        <v>3622</v>
      </c>
      <c r="BX848" s="313" t="s">
        <v>3623</v>
      </c>
      <c r="BY848" s="325" t="s">
        <v>3624</v>
      </c>
      <c r="BZ848" s="324" t="str">
        <f t="shared" si="77"/>
        <v>DISCONTINUED - MR310 Con6, 20x9, +18mm Offset, 5x150, 110.5mm Centerbore, Matte Black</v>
      </c>
      <c r="CA848" s="324" t="s">
        <v>3878</v>
      </c>
      <c r="CB848" s="324" t="s">
        <v>3879</v>
      </c>
      <c r="CC848" s="313" t="str">
        <f t="shared" si="78"/>
        <v>STREET (3XX)</v>
      </c>
    </row>
    <row r="849" spans="1:81" s="38" customFormat="1" ht="15.75" customHeight="1">
      <c r="A849" s="22">
        <f t="shared" si="71"/>
        <v>846</v>
      </c>
      <c r="B849" s="99" t="s">
        <v>84</v>
      </c>
      <c r="C849" s="99" t="s">
        <v>1090</v>
      </c>
      <c r="D849" s="3" t="s">
        <v>1108</v>
      </c>
      <c r="E849" s="91" t="s">
        <v>6260</v>
      </c>
      <c r="F849" s="90" t="s">
        <v>1129</v>
      </c>
      <c r="G849" s="90"/>
      <c r="H849" s="78" t="s">
        <v>2189</v>
      </c>
      <c r="I849" s="319">
        <v>43340</v>
      </c>
      <c r="J849" s="318">
        <v>44855</v>
      </c>
      <c r="K849" s="293" t="s">
        <v>1274</v>
      </c>
      <c r="L849" s="342">
        <v>764.64</v>
      </c>
      <c r="M849" s="92" t="s">
        <v>6179</v>
      </c>
      <c r="N849" s="344"/>
      <c r="O849" s="3">
        <v>20</v>
      </c>
      <c r="P849" s="8">
        <v>9</v>
      </c>
      <c r="Q849" s="99" t="s">
        <v>1755</v>
      </c>
      <c r="R849" s="3">
        <v>5</v>
      </c>
      <c r="S849" s="3">
        <v>5</v>
      </c>
      <c r="T849" s="3">
        <v>20</v>
      </c>
      <c r="U849" s="16">
        <v>5.7</v>
      </c>
      <c r="V849" s="100" t="s">
        <v>85</v>
      </c>
      <c r="W849" s="16">
        <v>71.5</v>
      </c>
      <c r="X849" s="8">
        <v>43.4</v>
      </c>
      <c r="Y849" s="51">
        <v>3600</v>
      </c>
      <c r="Z849" s="79" t="s">
        <v>2294</v>
      </c>
      <c r="AA849" s="79" t="s">
        <v>2987</v>
      </c>
      <c r="AB849" s="51" t="s">
        <v>6262</v>
      </c>
      <c r="AC849" s="2" t="s">
        <v>2439</v>
      </c>
      <c r="AD849" s="298">
        <f>IFERROR(VLOOKUP(AC849,ACCESSORIES!F:J,5,FALSE),"N/A")</f>
        <v>22</v>
      </c>
      <c r="AE849" s="87" t="s">
        <v>85</v>
      </c>
      <c r="AF849" s="3" t="s">
        <v>1894</v>
      </c>
      <c r="AG849" s="80" t="s">
        <v>85</v>
      </c>
      <c r="AH849" s="2" t="s">
        <v>85</v>
      </c>
      <c r="AI849" s="299" t="str">
        <f>IFERROR(VLOOKUP(AH849,ACCESSORIES!F:J,5,FALSE),"N/A")</f>
        <v>N/A</v>
      </c>
      <c r="AJ849" s="81" t="s">
        <v>265</v>
      </c>
      <c r="AK849" s="81" t="s">
        <v>85</v>
      </c>
      <c r="AL849" s="40" t="str">
        <f>IFERROR(VLOOKUP(AK849,ACCESSORIES!F:J,5,FALSE),"N/A")</f>
        <v>N/A</v>
      </c>
      <c r="AM849" s="81" t="s">
        <v>85</v>
      </c>
      <c r="AN849" s="81">
        <v>16</v>
      </c>
      <c r="AO849" s="81">
        <v>160</v>
      </c>
      <c r="AP849" s="81">
        <v>9</v>
      </c>
      <c r="AQ849" s="81">
        <v>16</v>
      </c>
      <c r="AR849" s="81"/>
      <c r="AS849" s="81">
        <v>34</v>
      </c>
      <c r="AT849" s="81"/>
      <c r="AU849" s="81">
        <v>235</v>
      </c>
      <c r="AV849" s="84">
        <v>60</v>
      </c>
      <c r="AW849" s="54">
        <v>57</v>
      </c>
      <c r="AX849" s="54">
        <v>57</v>
      </c>
      <c r="AY849" s="54">
        <v>0</v>
      </c>
      <c r="AZ849" s="3" t="s">
        <v>3350</v>
      </c>
      <c r="BA849" s="98">
        <f>IFERROR(VLOOKUP(AZ849,ACCESSORIES!F:J,5,FALSE),"N/A")</f>
        <v>172.5</v>
      </c>
      <c r="BB849" s="3" t="s">
        <v>2993</v>
      </c>
      <c r="BC849" s="98">
        <f>IFERROR(VLOOKUP(BB849,ACCESSORIES!F:J,5,FALSE),"N/A")</f>
        <v>11</v>
      </c>
      <c r="BD849" s="77">
        <v>46.9</v>
      </c>
      <c r="BE849" s="56">
        <v>23</v>
      </c>
      <c r="BF849" s="56">
        <v>23</v>
      </c>
      <c r="BG849" s="56">
        <v>12</v>
      </c>
      <c r="BH849" s="379">
        <f t="shared" si="72"/>
        <v>0.10402508227199996</v>
      </c>
      <c r="BI849" s="3">
        <v>24</v>
      </c>
      <c r="BJ849" s="114" t="s">
        <v>3532</v>
      </c>
      <c r="BK849" s="50" t="s">
        <v>4050</v>
      </c>
      <c r="BL849" s="81" t="s">
        <v>4066</v>
      </c>
      <c r="BM849" s="81" t="s">
        <v>4836</v>
      </c>
      <c r="BN849" s="81" t="s">
        <v>5476</v>
      </c>
      <c r="BO849" s="81" t="s">
        <v>4094</v>
      </c>
      <c r="BP849" s="81" t="s">
        <v>4837</v>
      </c>
      <c r="BQ849" s="81" t="s">
        <v>5319</v>
      </c>
      <c r="BR849" s="81" t="s">
        <v>4642</v>
      </c>
      <c r="BS849" s="81" t="s">
        <v>4275</v>
      </c>
      <c r="BT849" s="81"/>
      <c r="BU849" s="81"/>
      <c r="BV849" s="313" t="s">
        <v>3759</v>
      </c>
      <c r="BW849" s="325" t="s">
        <v>3760</v>
      </c>
      <c r="BX849" s="325"/>
      <c r="BY849" s="313"/>
      <c r="BZ849" s="324" t="str">
        <f t="shared" si="77"/>
        <v>DISCONTINUED - MR105 Beadlock, 20x9, +20mm Offset, 5x5, 71.5mm Centerbore, Matte Black, w/ BH-H36125</v>
      </c>
      <c r="CA849" s="324" t="s">
        <v>3878</v>
      </c>
      <c r="CB849" s="324" t="s">
        <v>3879</v>
      </c>
      <c r="CC849" s="313" t="str">
        <f t="shared" si="78"/>
        <v>RACE (1XX)</v>
      </c>
    </row>
    <row r="850" spans="1:81" s="38" customFormat="1" ht="15.75" customHeight="1">
      <c r="A850" s="22">
        <f t="shared" si="71"/>
        <v>847</v>
      </c>
      <c r="B850" s="3" t="s">
        <v>84</v>
      </c>
      <c r="C850" s="99" t="s">
        <v>1282</v>
      </c>
      <c r="D850" s="81" t="s">
        <v>5796</v>
      </c>
      <c r="E850" s="91" t="s">
        <v>6261</v>
      </c>
      <c r="F850" s="90" t="s">
        <v>2224</v>
      </c>
      <c r="G850" s="90"/>
      <c r="H850" s="88" t="s">
        <v>3450</v>
      </c>
      <c r="I850" s="312">
        <v>43696</v>
      </c>
      <c r="J850" s="318">
        <v>44855</v>
      </c>
      <c r="K850" s="293" t="s">
        <v>1274</v>
      </c>
      <c r="L850" s="342">
        <v>369.5</v>
      </c>
      <c r="M850" s="92" t="s">
        <v>6179</v>
      </c>
      <c r="N850" s="344"/>
      <c r="O850" s="81">
        <v>17</v>
      </c>
      <c r="P850" s="8">
        <v>9</v>
      </c>
      <c r="Q850" s="99" t="s">
        <v>1756</v>
      </c>
      <c r="R850" s="81">
        <v>5</v>
      </c>
      <c r="S850" s="81">
        <v>5.5</v>
      </c>
      <c r="T850" s="81">
        <v>-12</v>
      </c>
      <c r="U850" s="84">
        <v>4.5999999999999996</v>
      </c>
      <c r="V850" s="100" t="s">
        <v>85</v>
      </c>
      <c r="W850" s="16">
        <v>108</v>
      </c>
      <c r="X850" s="83">
        <v>31.31</v>
      </c>
      <c r="Y850" s="51">
        <v>2650</v>
      </c>
      <c r="Z850" s="88" t="s">
        <v>2297</v>
      </c>
      <c r="AA850" s="78" t="s">
        <v>2988</v>
      </c>
      <c r="AB850" s="51" t="s">
        <v>5005</v>
      </c>
      <c r="AC850" s="81" t="s">
        <v>4103</v>
      </c>
      <c r="AD850" s="298">
        <f>IFERROR(VLOOKUP(AC850,ACCESSORIES!F:J,5,FALSE),"N/A")</f>
        <v>22</v>
      </c>
      <c r="AE850" s="87" t="s">
        <v>85</v>
      </c>
      <c r="AF850" s="80" t="s">
        <v>85</v>
      </c>
      <c r="AG850" s="80" t="s">
        <v>85</v>
      </c>
      <c r="AH850" s="80" t="s">
        <v>85</v>
      </c>
      <c r="AI850" s="299" t="str">
        <f>IFERROR(VLOOKUP(AH850,ACCESSORIES!F:J,5,FALSE),"N/A")</f>
        <v>N/A</v>
      </c>
      <c r="AJ850" s="99" t="s">
        <v>265</v>
      </c>
      <c r="AK850" s="81" t="s">
        <v>85</v>
      </c>
      <c r="AL850" s="40" t="str">
        <f>IFERROR(VLOOKUP(AK850,ACCESSORIES!F:J,5,FALSE),"N/A")</f>
        <v>N/A</v>
      </c>
      <c r="AM850" s="81" t="s">
        <v>85</v>
      </c>
      <c r="AN850" s="82">
        <v>16.100000000000001</v>
      </c>
      <c r="AO850" s="81">
        <v>175</v>
      </c>
      <c r="AP850" s="81">
        <v>4</v>
      </c>
      <c r="AQ850" s="81">
        <v>21</v>
      </c>
      <c r="AR850" s="81"/>
      <c r="AS850" s="81">
        <v>61</v>
      </c>
      <c r="AT850" s="81"/>
      <c r="AU850" s="81">
        <v>205</v>
      </c>
      <c r="AV850" s="84">
        <v>100</v>
      </c>
      <c r="AW850" s="54">
        <v>42</v>
      </c>
      <c r="AX850" s="54">
        <v>42</v>
      </c>
      <c r="AY850" s="54">
        <v>50</v>
      </c>
      <c r="AZ850" s="3" t="s">
        <v>85</v>
      </c>
      <c r="BA850" s="98" t="str">
        <f>IFERROR(VLOOKUP(AZ850,ACCESSORIES!F:J,5,FALSE),"N/A")</f>
        <v>N/A</v>
      </c>
      <c r="BB850" s="3" t="s">
        <v>85</v>
      </c>
      <c r="BC850" s="98" t="str">
        <f>IFERROR(VLOOKUP(BB850,ACCESSORIES!F:J,5,FALSE),"N/A")</f>
        <v>N/A</v>
      </c>
      <c r="BD850" s="77">
        <v>36.74</v>
      </c>
      <c r="BE850" s="56">
        <v>19.7</v>
      </c>
      <c r="BF850" s="56">
        <v>19.7</v>
      </c>
      <c r="BG850" s="56">
        <v>11.5</v>
      </c>
      <c r="BH850" s="379">
        <f t="shared" si="72"/>
        <v>7.3136040179239969E-2</v>
      </c>
      <c r="BI850" s="80">
        <v>36</v>
      </c>
      <c r="BJ850" s="114" t="s">
        <v>3532</v>
      </c>
      <c r="BK850" s="50" t="s">
        <v>4050</v>
      </c>
      <c r="BL850" s="81" t="s">
        <v>4964</v>
      </c>
      <c r="BM850" s="81" t="s">
        <v>4066</v>
      </c>
      <c r="BN850" s="81" t="s">
        <v>5444</v>
      </c>
      <c r="BO850" s="81" t="s">
        <v>2872</v>
      </c>
      <c r="BP850" s="81" t="s">
        <v>5445</v>
      </c>
      <c r="BQ850" s="81" t="s">
        <v>5446</v>
      </c>
      <c r="BR850" s="96" t="s">
        <v>5432</v>
      </c>
      <c r="BS850" s="81" t="s">
        <v>4275</v>
      </c>
      <c r="BT850" s="81" t="s">
        <v>4068</v>
      </c>
      <c r="BU850" s="81"/>
      <c r="BV850" s="313" t="s">
        <v>4178</v>
      </c>
      <c r="BW850" s="325" t="s">
        <v>4177</v>
      </c>
      <c r="BX850" s="313" t="s">
        <v>4180</v>
      </c>
      <c r="BY850" s="325" t="s">
        <v>4179</v>
      </c>
      <c r="BZ850" s="324" t="str">
        <f t="shared" si="77"/>
        <v>DISCONTINUED - MR701 Bead Grip, 17x9, -12mm Offset, 5x5.5, 108mm Centerbore, Method Bronze</v>
      </c>
      <c r="CA850" s="324" t="s">
        <v>3878</v>
      </c>
      <c r="CB850" s="324" t="s">
        <v>3879</v>
      </c>
      <c r="CC850" s="313" t="str">
        <f t="shared" si="78"/>
        <v>TRAIL (7XX)</v>
      </c>
    </row>
    <row r="851" spans="1:81" s="38" customFormat="1" ht="15.75" customHeight="1">
      <c r="A851" s="22">
        <f t="shared" si="71"/>
        <v>848</v>
      </c>
      <c r="B851" s="99" t="s">
        <v>84</v>
      </c>
      <c r="C851" s="99" t="s">
        <v>1072</v>
      </c>
      <c r="D851" s="99" t="s">
        <v>1121</v>
      </c>
      <c r="E851" s="91" t="s">
        <v>6264</v>
      </c>
      <c r="F851" s="90"/>
      <c r="G851" s="90"/>
      <c r="H851" s="88" t="s">
        <v>1039</v>
      </c>
      <c r="I851" s="318">
        <v>42370</v>
      </c>
      <c r="J851" s="318">
        <v>44855</v>
      </c>
      <c r="K851" s="293" t="s">
        <v>1274</v>
      </c>
      <c r="L851" s="342">
        <v>356.5</v>
      </c>
      <c r="M851" s="92" t="s">
        <v>6179</v>
      </c>
      <c r="N851" s="344"/>
      <c r="O851" s="99">
        <v>17</v>
      </c>
      <c r="P851" s="8">
        <v>8.5</v>
      </c>
      <c r="Q851" s="99" t="s">
        <v>1758</v>
      </c>
      <c r="R851" s="81">
        <v>6</v>
      </c>
      <c r="S851" s="3">
        <v>120</v>
      </c>
      <c r="T851" s="3">
        <v>0</v>
      </c>
      <c r="U851" s="16">
        <v>4.75</v>
      </c>
      <c r="V851" s="100" t="s">
        <v>85</v>
      </c>
      <c r="W851" s="84">
        <v>67</v>
      </c>
      <c r="X851" s="83">
        <v>33.770000000000003</v>
      </c>
      <c r="Y851" s="51">
        <v>2650</v>
      </c>
      <c r="Z851" s="78" t="s">
        <v>2294</v>
      </c>
      <c r="AA851" s="79" t="s">
        <v>2987</v>
      </c>
      <c r="AB851" s="51" t="s">
        <v>4760</v>
      </c>
      <c r="AC851" s="80" t="s">
        <v>1802</v>
      </c>
      <c r="AD851" s="298">
        <f>IFERROR(VLOOKUP(AC851,ACCESSORIES!F:J,5,FALSE),"N/A")</f>
        <v>33</v>
      </c>
      <c r="AE851" s="80" t="s">
        <v>2091</v>
      </c>
      <c r="AF851" s="80" t="s">
        <v>1886</v>
      </c>
      <c r="AG851" s="80" t="s">
        <v>85</v>
      </c>
      <c r="AH851" s="80" t="s">
        <v>1938</v>
      </c>
      <c r="AI851" s="299">
        <f>IFERROR(VLOOKUP(AH851,ACCESSORIES!F:J,5,FALSE),"N/A")</f>
        <v>1.1000000000000001</v>
      </c>
      <c r="AJ851" s="3" t="s">
        <v>265</v>
      </c>
      <c r="AK851" s="3" t="s">
        <v>85</v>
      </c>
      <c r="AL851" s="40" t="str">
        <f>IFERROR(VLOOKUP(AK851,ACCESSORIES!F:J,5,FALSE),"N/A")</f>
        <v>N/A</v>
      </c>
      <c r="AM851" s="99" t="s">
        <v>85</v>
      </c>
      <c r="AN851" s="99">
        <v>16.100000000000001</v>
      </c>
      <c r="AO851" s="99">
        <v>170</v>
      </c>
      <c r="AP851" s="99">
        <v>18</v>
      </c>
      <c r="AQ851" s="99">
        <v>27</v>
      </c>
      <c r="AR851" s="99">
        <v>43</v>
      </c>
      <c r="AS851" s="99">
        <v>67</v>
      </c>
      <c r="AT851" s="99">
        <v>207</v>
      </c>
      <c r="AU851" s="99">
        <v>199</v>
      </c>
      <c r="AV851" s="100">
        <v>67</v>
      </c>
      <c r="AW851" s="54">
        <v>34</v>
      </c>
      <c r="AX851" s="54">
        <v>34</v>
      </c>
      <c r="AY851" s="54">
        <v>12</v>
      </c>
      <c r="AZ851" s="99" t="s">
        <v>85</v>
      </c>
      <c r="BA851" s="98" t="str">
        <f>IFERROR(VLOOKUP(AZ851,ACCESSORIES!F:J,5,FALSE),"N/A")</f>
        <v>N/A</v>
      </c>
      <c r="BB851" s="99" t="s">
        <v>85</v>
      </c>
      <c r="BC851" s="98" t="str">
        <f>IFERROR(VLOOKUP(BB851,ACCESSORIES!F:J,5,FALSE),"N/A")</f>
        <v>N/A</v>
      </c>
      <c r="BD851" s="77">
        <v>37.81</v>
      </c>
      <c r="BE851" s="56">
        <v>19.7</v>
      </c>
      <c r="BF851" s="56">
        <v>19.7</v>
      </c>
      <c r="BG851" s="56">
        <v>11</v>
      </c>
      <c r="BH851" s="379">
        <f t="shared" si="72"/>
        <v>6.995621234535998E-2</v>
      </c>
      <c r="BI851" s="80">
        <v>36</v>
      </c>
      <c r="BJ851" s="114" t="s">
        <v>3532</v>
      </c>
      <c r="BK851" s="50" t="s">
        <v>4050</v>
      </c>
      <c r="BL851" s="81" t="s">
        <v>4066</v>
      </c>
      <c r="BM851" s="81" t="s">
        <v>5516</v>
      </c>
      <c r="BN851" s="81" t="s">
        <v>5517</v>
      </c>
      <c r="BO851" s="81" t="s">
        <v>5507</v>
      </c>
      <c r="BP851" s="81" t="s">
        <v>5518</v>
      </c>
      <c r="BQ851" s="81" t="s">
        <v>5497</v>
      </c>
      <c r="BR851" s="81" t="s">
        <v>4275</v>
      </c>
      <c r="BS851" s="81" t="s">
        <v>4068</v>
      </c>
      <c r="BT851" s="81"/>
      <c r="BU851" s="81"/>
      <c r="BV851" s="313" t="s">
        <v>3629</v>
      </c>
      <c r="BW851" s="325" t="s">
        <v>3630</v>
      </c>
      <c r="BX851" s="313" t="s">
        <v>3631</v>
      </c>
      <c r="BY851" s="325" t="s">
        <v>3632</v>
      </c>
      <c r="BZ851" s="324" t="str">
        <f t="shared" ref="BZ851:BZ860" si="79">CONCATENATE("DISCONTINUED"," ","-"," ",D851,", ",O851,"x",P851,", ",IF(V851="N/A", "", CONCATENATE(V851, "/")),IF(T851&gt;0, CONCATENATE("+",T851), T851),"mm Offset, ",Q851,", ",W851,"mm Centerbore, ",PROPER(Z851), "", IF(BB851="N/A", "", CONCATENATE(", w/ ", BB851)))</f>
        <v>DISCONTINUED - MR310 Con6, 17x8.5, 0mm Offset, 6x120, 67mm Centerbore, Matte Black</v>
      </c>
      <c r="CA851" s="324" t="s">
        <v>3878</v>
      </c>
      <c r="CB851" s="324" t="s">
        <v>3879</v>
      </c>
      <c r="CC851" s="313" t="str">
        <f t="shared" ref="CC851:CC860" si="80">C851</f>
        <v>STREET (3XX)</v>
      </c>
    </row>
    <row r="852" spans="1:81" s="38" customFormat="1" ht="15.75" customHeight="1">
      <c r="A852" s="22">
        <f t="shared" si="71"/>
        <v>849</v>
      </c>
      <c r="B852" s="99" t="s">
        <v>84</v>
      </c>
      <c r="C852" s="99" t="s">
        <v>1072</v>
      </c>
      <c r="D852" s="99" t="s">
        <v>1121</v>
      </c>
      <c r="E852" s="91" t="s">
        <v>6265</v>
      </c>
      <c r="F852" s="90"/>
      <c r="G852" s="90"/>
      <c r="H852" s="79" t="s">
        <v>685</v>
      </c>
      <c r="I852" s="318">
        <v>42370</v>
      </c>
      <c r="J852" s="318">
        <v>44855</v>
      </c>
      <c r="K852" s="293" t="s">
        <v>1274</v>
      </c>
      <c r="L852" s="342">
        <v>374.96</v>
      </c>
      <c r="M852" s="92" t="s">
        <v>6179</v>
      </c>
      <c r="N852" s="344"/>
      <c r="O852" s="99">
        <v>18</v>
      </c>
      <c r="P852" s="8">
        <v>9</v>
      </c>
      <c r="Q852" s="99" t="s">
        <v>1760</v>
      </c>
      <c r="R852" s="3">
        <v>6</v>
      </c>
      <c r="S852" s="3">
        <v>135</v>
      </c>
      <c r="T852" s="3">
        <v>18</v>
      </c>
      <c r="U852" s="16">
        <v>5.75</v>
      </c>
      <c r="V852" s="100" t="s">
        <v>85</v>
      </c>
      <c r="W852" s="16">
        <v>87</v>
      </c>
      <c r="X852" s="8">
        <v>36.82</v>
      </c>
      <c r="Y852" s="51">
        <v>2650</v>
      </c>
      <c r="Z852" s="78" t="s">
        <v>2294</v>
      </c>
      <c r="AA852" s="79" t="s">
        <v>2987</v>
      </c>
      <c r="AB852" s="51" t="s">
        <v>5240</v>
      </c>
      <c r="AC852" s="80" t="s">
        <v>1637</v>
      </c>
      <c r="AD852" s="298">
        <f>IFERROR(VLOOKUP(AC852,ACCESSORIES!F:J,5,FALSE),"N/A")</f>
        <v>38.5</v>
      </c>
      <c r="AE852" s="80" t="s">
        <v>1800</v>
      </c>
      <c r="AF852" s="80" t="s">
        <v>1886</v>
      </c>
      <c r="AG852" s="80" t="s">
        <v>85</v>
      </c>
      <c r="AH852" s="80" t="s">
        <v>1938</v>
      </c>
      <c r="AI852" s="299">
        <f>IFERROR(VLOOKUP(AH852,ACCESSORIES!F:J,5,FALSE),"N/A")</f>
        <v>1.1000000000000001</v>
      </c>
      <c r="AJ852" s="3" t="s">
        <v>265</v>
      </c>
      <c r="AK852" s="3" t="s">
        <v>85</v>
      </c>
      <c r="AL852" s="40" t="str">
        <f>IFERROR(VLOOKUP(AK852,ACCESSORIES!F:J,5,FALSE),"N/A")</f>
        <v>N/A</v>
      </c>
      <c r="AM852" s="99" t="s">
        <v>85</v>
      </c>
      <c r="AN852" s="99">
        <v>16.100000000000001</v>
      </c>
      <c r="AO852" s="99">
        <v>175</v>
      </c>
      <c r="AP852" s="25">
        <v>5</v>
      </c>
      <c r="AQ852" s="25">
        <v>25</v>
      </c>
      <c r="AR852" s="25">
        <v>39</v>
      </c>
      <c r="AS852" s="25">
        <v>40</v>
      </c>
      <c r="AT852" s="25">
        <v>218</v>
      </c>
      <c r="AU852" s="101">
        <v>209</v>
      </c>
      <c r="AV852" s="100">
        <v>87</v>
      </c>
      <c r="AW852" s="54">
        <v>34</v>
      </c>
      <c r="AX852" s="54">
        <v>34</v>
      </c>
      <c r="AY852" s="54">
        <v>23</v>
      </c>
      <c r="AZ852" s="99" t="s">
        <v>85</v>
      </c>
      <c r="BA852" s="98" t="str">
        <f>IFERROR(VLOOKUP(AZ852,ACCESSORIES!F:J,5,FALSE),"N/A")</f>
        <v>N/A</v>
      </c>
      <c r="BB852" s="99" t="s">
        <v>85</v>
      </c>
      <c r="BC852" s="98" t="str">
        <f>IFERROR(VLOOKUP(BB852,ACCESSORIES!F:J,5,FALSE),"N/A")</f>
        <v>N/A</v>
      </c>
      <c r="BD852" s="77">
        <v>41.23</v>
      </c>
      <c r="BE852" s="56">
        <v>20.6</v>
      </c>
      <c r="BF852" s="56">
        <v>20.6</v>
      </c>
      <c r="BG852" s="56">
        <v>11.4</v>
      </c>
      <c r="BH852" s="379">
        <f t="shared" si="72"/>
        <v>7.9275765061056019E-2</v>
      </c>
      <c r="BI852" s="80">
        <v>36</v>
      </c>
      <c r="BJ852" s="114" t="s">
        <v>3532</v>
      </c>
      <c r="BK852" s="50" t="s">
        <v>4050</v>
      </c>
      <c r="BL852" s="81" t="s">
        <v>4066</v>
      </c>
      <c r="BM852" s="81" t="s">
        <v>5516</v>
      </c>
      <c r="BN852" s="81" t="s">
        <v>5517</v>
      </c>
      <c r="BO852" s="81" t="s">
        <v>5507</v>
      </c>
      <c r="BP852" s="81" t="s">
        <v>5518</v>
      </c>
      <c r="BQ852" s="81" t="s">
        <v>5497</v>
      </c>
      <c r="BR852" s="81" t="s">
        <v>4275</v>
      </c>
      <c r="BS852" s="81" t="s">
        <v>4068</v>
      </c>
      <c r="BT852" s="81"/>
      <c r="BU852" s="81"/>
      <c r="BV852" s="313" t="s">
        <v>3629</v>
      </c>
      <c r="BW852" s="325" t="s">
        <v>3630</v>
      </c>
      <c r="BX852" s="313" t="s">
        <v>3631</v>
      </c>
      <c r="BY852" s="325" t="s">
        <v>3632</v>
      </c>
      <c r="BZ852" s="324" t="str">
        <f t="shared" si="79"/>
        <v>DISCONTINUED - MR310 Con6, 18x9, +18mm Offset, 6x135, 87mm Centerbore, Matte Black</v>
      </c>
      <c r="CA852" s="324" t="s">
        <v>3878</v>
      </c>
      <c r="CB852" s="324" t="s">
        <v>3879</v>
      </c>
      <c r="CC852" s="313" t="str">
        <f t="shared" si="80"/>
        <v>STREET (3XX)</v>
      </c>
    </row>
    <row r="853" spans="1:81" s="38" customFormat="1" ht="15.75" customHeight="1">
      <c r="A853" s="22">
        <f t="shared" si="71"/>
        <v>850</v>
      </c>
      <c r="B853" s="99" t="s">
        <v>84</v>
      </c>
      <c r="C853" s="99" t="s">
        <v>1072</v>
      </c>
      <c r="D853" s="99" t="s">
        <v>1281</v>
      </c>
      <c r="E853" s="91" t="s">
        <v>6266</v>
      </c>
      <c r="F853" s="90"/>
      <c r="G853" s="90"/>
      <c r="H853" s="79" t="s">
        <v>2001</v>
      </c>
      <c r="I853" s="318">
        <v>42736</v>
      </c>
      <c r="J853" s="318">
        <v>44855</v>
      </c>
      <c r="K853" s="293" t="s">
        <v>1274</v>
      </c>
      <c r="L853" s="342">
        <v>437.5</v>
      </c>
      <c r="M853" s="92" t="s">
        <v>6179</v>
      </c>
      <c r="N853" s="344"/>
      <c r="O853" s="29">
        <v>18</v>
      </c>
      <c r="P853" s="8">
        <v>9</v>
      </c>
      <c r="Q853" s="99" t="s">
        <v>1763</v>
      </c>
      <c r="R853" s="3">
        <v>8</v>
      </c>
      <c r="S853" s="29">
        <v>170</v>
      </c>
      <c r="T853" s="29">
        <v>18</v>
      </c>
      <c r="U853" s="16">
        <v>5.75</v>
      </c>
      <c r="V853" s="100" t="s">
        <v>85</v>
      </c>
      <c r="W853" s="16">
        <v>130.81</v>
      </c>
      <c r="X853" s="8">
        <v>36.93</v>
      </c>
      <c r="Y853" s="51">
        <v>3640</v>
      </c>
      <c r="Z853" s="78" t="s">
        <v>5463</v>
      </c>
      <c r="AA853" s="78" t="s">
        <v>2988</v>
      </c>
      <c r="AB853" s="51" t="s">
        <v>5936</v>
      </c>
      <c r="AC853" s="80" t="s">
        <v>1851</v>
      </c>
      <c r="AD853" s="298">
        <f>IFERROR(VLOOKUP(AC853,ACCESSORIES!F:J,5,FALSE),"N/A")</f>
        <v>33</v>
      </c>
      <c r="AE853" s="80" t="s">
        <v>85</v>
      </c>
      <c r="AF853" s="80" t="s">
        <v>85</v>
      </c>
      <c r="AG853" s="3" t="s">
        <v>3005</v>
      </c>
      <c r="AH853" s="99" t="s">
        <v>1937</v>
      </c>
      <c r="AI853" s="299">
        <f>IFERROR(VLOOKUP(AH853,ACCESSORIES!F:J,5,FALSE),"N/A")</f>
        <v>1.1000000000000001</v>
      </c>
      <c r="AJ853" s="78" t="s">
        <v>266</v>
      </c>
      <c r="AK853" s="3" t="s">
        <v>85</v>
      </c>
      <c r="AL853" s="40" t="str">
        <f>IFERROR(VLOOKUP(AK853,ACCESSORIES!F:J,5,FALSE),"N/A")</f>
        <v>N/A</v>
      </c>
      <c r="AM853" s="3" t="s">
        <v>85</v>
      </c>
      <c r="AN853" s="3">
        <v>16.100000000000001</v>
      </c>
      <c r="AO853" s="3">
        <v>210</v>
      </c>
      <c r="AP853" s="36">
        <v>3</v>
      </c>
      <c r="AQ853" s="36">
        <v>3</v>
      </c>
      <c r="AR853" s="36">
        <v>23</v>
      </c>
      <c r="AS853" s="36">
        <v>40</v>
      </c>
      <c r="AT853" s="36">
        <v>218</v>
      </c>
      <c r="AU853" s="101">
        <v>209</v>
      </c>
      <c r="AV853" s="100">
        <v>128</v>
      </c>
      <c r="AW853" s="54">
        <v>97.7</v>
      </c>
      <c r="AX853" s="54">
        <v>107</v>
      </c>
      <c r="AY853" s="54">
        <v>26</v>
      </c>
      <c r="AZ853" s="99" t="s">
        <v>85</v>
      </c>
      <c r="BA853" s="98" t="str">
        <f>IFERROR(VLOOKUP(AZ853,ACCESSORIES!F:J,5,FALSE),"N/A")</f>
        <v>N/A</v>
      </c>
      <c r="BB853" s="99" t="s">
        <v>85</v>
      </c>
      <c r="BC853" s="98" t="str">
        <f>IFERROR(VLOOKUP(BB853,ACCESSORIES!F:J,5,FALSE),"N/A")</f>
        <v>N/A</v>
      </c>
      <c r="BD853" s="77">
        <v>42.66</v>
      </c>
      <c r="BE853" s="56">
        <v>20.6</v>
      </c>
      <c r="BF853" s="56">
        <v>20.6</v>
      </c>
      <c r="BG853" s="56">
        <v>11.4</v>
      </c>
      <c r="BH853" s="379">
        <f t="shared" si="72"/>
        <v>7.9275765061056019E-2</v>
      </c>
      <c r="BI853" s="80">
        <v>36</v>
      </c>
      <c r="BJ853" s="114" t="s">
        <v>3532</v>
      </c>
      <c r="BK853" s="50" t="s">
        <v>4050</v>
      </c>
      <c r="BL853" s="81" t="s">
        <v>4066</v>
      </c>
      <c r="BM853" s="29" t="s">
        <v>5473</v>
      </c>
      <c r="BN853" s="29" t="s">
        <v>5520</v>
      </c>
      <c r="BO853" s="29" t="s">
        <v>5507</v>
      </c>
      <c r="BP853" s="81" t="s">
        <v>5518</v>
      </c>
      <c r="BQ853" s="81" t="s">
        <v>5497</v>
      </c>
      <c r="BR853" s="81" t="s">
        <v>4275</v>
      </c>
      <c r="BS853" s="81" t="s">
        <v>4068</v>
      </c>
      <c r="BT853" s="81"/>
      <c r="BU853" s="81"/>
      <c r="BV853" s="313" t="s">
        <v>3665</v>
      </c>
      <c r="BW853" s="325" t="s">
        <v>3666</v>
      </c>
      <c r="BX853" s="313" t="s">
        <v>3667</v>
      </c>
      <c r="BY853" s="325" t="s">
        <v>3668</v>
      </c>
      <c r="BZ853" s="324" t="str">
        <f t="shared" si="79"/>
        <v>DISCONTINUED - MR312, 18x9, +18mm Offset, 8x170, 130.81mm Centerbore, Method Bronze - Matte Black Lip</v>
      </c>
      <c r="CA853" s="324" t="s">
        <v>3878</v>
      </c>
      <c r="CB853" s="324" t="s">
        <v>3879</v>
      </c>
      <c r="CC853" s="313" t="str">
        <f t="shared" si="80"/>
        <v>STREET (3XX)</v>
      </c>
    </row>
    <row r="854" spans="1:81" s="38" customFormat="1" ht="15.75" customHeight="1">
      <c r="A854" s="22">
        <f t="shared" si="71"/>
        <v>851</v>
      </c>
      <c r="B854" s="99" t="s">
        <v>84</v>
      </c>
      <c r="C854" s="99" t="s">
        <v>1072</v>
      </c>
      <c r="D854" s="99" t="s">
        <v>2105</v>
      </c>
      <c r="E854" s="91" t="s">
        <v>6267</v>
      </c>
      <c r="F854" s="90"/>
      <c r="G854" s="90"/>
      <c r="H854" s="79" t="s">
        <v>2623</v>
      </c>
      <c r="I854" s="318">
        <v>43340</v>
      </c>
      <c r="J854" s="318">
        <v>44855</v>
      </c>
      <c r="K854" s="293" t="s">
        <v>1274</v>
      </c>
      <c r="L854" s="342">
        <v>429.5</v>
      </c>
      <c r="M854" s="92" t="s">
        <v>6179</v>
      </c>
      <c r="N854" s="344"/>
      <c r="O854" s="29">
        <v>17</v>
      </c>
      <c r="P854" s="24">
        <v>8.5</v>
      </c>
      <c r="Q854" s="99" t="s">
        <v>1763</v>
      </c>
      <c r="R854" s="3">
        <v>8</v>
      </c>
      <c r="S854" s="29">
        <v>170</v>
      </c>
      <c r="T854" s="29">
        <v>0</v>
      </c>
      <c r="U854" s="16">
        <v>4.75</v>
      </c>
      <c r="V854" s="100" t="s">
        <v>85</v>
      </c>
      <c r="W854" s="16">
        <v>130.81</v>
      </c>
      <c r="X854" s="8">
        <v>28.75</v>
      </c>
      <c r="Y854" s="51">
        <v>3640</v>
      </c>
      <c r="Z854" s="78" t="s">
        <v>5468</v>
      </c>
      <c r="AA854" s="78" t="s">
        <v>2989</v>
      </c>
      <c r="AB854" s="51" t="s">
        <v>5557</v>
      </c>
      <c r="AC854" s="78" t="s">
        <v>1811</v>
      </c>
      <c r="AD854" s="298">
        <f>IFERROR(VLOOKUP(AC854,ACCESSORIES!F:J,5,FALSE),"N/A")</f>
        <v>33</v>
      </c>
      <c r="AE854" s="80" t="s">
        <v>85</v>
      </c>
      <c r="AF854" s="80" t="s">
        <v>85</v>
      </c>
      <c r="AG854" s="3" t="s">
        <v>3005</v>
      </c>
      <c r="AH854" s="86" t="s">
        <v>2614</v>
      </c>
      <c r="AI854" s="299">
        <f>IFERROR(VLOOKUP(AH854,ACCESSORIES!F:J,5,FALSE),"N/A")</f>
        <v>1.1000000000000001</v>
      </c>
      <c r="AJ854" s="78" t="s">
        <v>266</v>
      </c>
      <c r="AK854" s="3" t="s">
        <v>85</v>
      </c>
      <c r="AL854" s="40" t="str">
        <f>IFERROR(VLOOKUP(AK854,ACCESSORIES!F:J,5,FALSE),"N/A")</f>
        <v>N/A</v>
      </c>
      <c r="AM854" s="3" t="s">
        <v>85</v>
      </c>
      <c r="AN854" s="3">
        <v>16.2</v>
      </c>
      <c r="AO854" s="3">
        <v>200</v>
      </c>
      <c r="AP854" s="36">
        <v>0</v>
      </c>
      <c r="AQ854" s="36">
        <v>0</v>
      </c>
      <c r="AR854" s="36"/>
      <c r="AS854" s="36">
        <v>42</v>
      </c>
      <c r="AT854" s="36"/>
      <c r="AU854" s="101">
        <v>202</v>
      </c>
      <c r="AV854" s="84">
        <v>128</v>
      </c>
      <c r="AW854" s="54">
        <v>103.9</v>
      </c>
      <c r="AX854" s="54">
        <v>107</v>
      </c>
      <c r="AY854" s="54">
        <v>42</v>
      </c>
      <c r="AZ854" s="99" t="s">
        <v>85</v>
      </c>
      <c r="BA854" s="98" t="str">
        <f>IFERROR(VLOOKUP(AZ854,ACCESSORIES!F:J,5,FALSE),"N/A")</f>
        <v>N/A</v>
      </c>
      <c r="BB854" s="99" t="s">
        <v>85</v>
      </c>
      <c r="BC854" s="98" t="str">
        <f>IFERROR(VLOOKUP(BB854,ACCESSORIES!F:J,5,FALSE),"N/A")</f>
        <v>N/A</v>
      </c>
      <c r="BD854" s="77">
        <v>32.25</v>
      </c>
      <c r="BE854" s="56">
        <v>19.7</v>
      </c>
      <c r="BF854" s="56">
        <v>19.7</v>
      </c>
      <c r="BG854" s="56">
        <v>11</v>
      </c>
      <c r="BH854" s="379">
        <f t="shared" si="72"/>
        <v>6.995621234535998E-2</v>
      </c>
      <c r="BI854" s="80">
        <v>36</v>
      </c>
      <c r="BJ854" s="114" t="s">
        <v>3532</v>
      </c>
      <c r="BK854" s="50" t="s">
        <v>4050</v>
      </c>
      <c r="BL854" s="29" t="s">
        <v>4066</v>
      </c>
      <c r="BM854" s="29" t="s">
        <v>5483</v>
      </c>
      <c r="BN854" s="29" t="s">
        <v>2847</v>
      </c>
      <c r="BO854" s="29" t="s">
        <v>5507</v>
      </c>
      <c r="BP854" s="81" t="s">
        <v>5518</v>
      </c>
      <c r="BQ854" s="81" t="s">
        <v>5497</v>
      </c>
      <c r="BR854" s="81" t="s">
        <v>4275</v>
      </c>
      <c r="BS854" s="81" t="s">
        <v>4068</v>
      </c>
      <c r="BT854" s="81"/>
      <c r="BU854" s="81"/>
      <c r="BV854" s="313" t="s">
        <v>3725</v>
      </c>
      <c r="BW854" s="325" t="s">
        <v>3726</v>
      </c>
      <c r="BX854" s="313" t="s">
        <v>3727</v>
      </c>
      <c r="BY854" s="325" t="s">
        <v>3728</v>
      </c>
      <c r="BZ854" s="324" t="str">
        <f t="shared" si="79"/>
        <v>DISCONTINUED - MR315, 17x8.5, 0mm Offset, 8x170, 130.81mm Centerbore, Gold - Black Lip</v>
      </c>
      <c r="CA854" s="324" t="s">
        <v>3878</v>
      </c>
      <c r="CB854" s="324" t="s">
        <v>3879</v>
      </c>
      <c r="CC854" s="313" t="str">
        <f t="shared" si="80"/>
        <v>STREET (3XX)</v>
      </c>
    </row>
    <row r="855" spans="1:81" s="38" customFormat="1" ht="15.75" customHeight="1">
      <c r="A855" s="22">
        <f t="shared" si="71"/>
        <v>852</v>
      </c>
      <c r="B855" s="99" t="s">
        <v>84</v>
      </c>
      <c r="C855" s="99" t="s">
        <v>1072</v>
      </c>
      <c r="D855" s="99" t="s">
        <v>2105</v>
      </c>
      <c r="E855" s="91" t="s">
        <v>6268</v>
      </c>
      <c r="F855" s="90" t="s">
        <v>2224</v>
      </c>
      <c r="G855" s="90"/>
      <c r="H855" s="79" t="s">
        <v>2628</v>
      </c>
      <c r="I855" s="318">
        <v>43340</v>
      </c>
      <c r="J855" s="318">
        <v>44855</v>
      </c>
      <c r="K855" s="293" t="s">
        <v>1274</v>
      </c>
      <c r="L855" s="342">
        <v>445.5</v>
      </c>
      <c r="M855" s="92" t="s">
        <v>6179</v>
      </c>
      <c r="N855" s="344"/>
      <c r="O855" s="29">
        <v>17</v>
      </c>
      <c r="P855" s="8">
        <v>9</v>
      </c>
      <c r="Q855" s="99" t="s">
        <v>1763</v>
      </c>
      <c r="R855" s="3">
        <v>8</v>
      </c>
      <c r="S855" s="29">
        <v>170</v>
      </c>
      <c r="T855" s="29">
        <v>-12</v>
      </c>
      <c r="U855" s="16">
        <v>4.5</v>
      </c>
      <c r="V855" s="100" t="s">
        <v>85</v>
      </c>
      <c r="W855" s="16">
        <v>130.81</v>
      </c>
      <c r="X855" s="8">
        <v>28.9</v>
      </c>
      <c r="Y855" s="51">
        <v>3640</v>
      </c>
      <c r="Z855" s="78" t="s">
        <v>5468</v>
      </c>
      <c r="AA855" s="78" t="s">
        <v>2989</v>
      </c>
      <c r="AB855" s="51" t="s">
        <v>5842</v>
      </c>
      <c r="AC855" s="78" t="s">
        <v>1811</v>
      </c>
      <c r="AD855" s="298">
        <f>IFERROR(VLOOKUP(AC855,ACCESSORIES!F:J,5,FALSE),"N/A")</f>
        <v>33</v>
      </c>
      <c r="AE855" s="80" t="s">
        <v>85</v>
      </c>
      <c r="AF855" s="80" t="s">
        <v>85</v>
      </c>
      <c r="AG855" s="3" t="s">
        <v>3005</v>
      </c>
      <c r="AH855" s="86" t="s">
        <v>2614</v>
      </c>
      <c r="AI855" s="299">
        <f>IFERROR(VLOOKUP(AH855,ACCESSORIES!F:J,5,FALSE),"N/A")</f>
        <v>1.1000000000000001</v>
      </c>
      <c r="AJ855" s="78" t="s">
        <v>266</v>
      </c>
      <c r="AK855" s="3" t="s">
        <v>85</v>
      </c>
      <c r="AL855" s="40" t="str">
        <f>IFERROR(VLOOKUP(AK855,ACCESSORIES!F:J,5,FALSE),"N/A")</f>
        <v>N/A</v>
      </c>
      <c r="AM855" s="3" t="s">
        <v>85</v>
      </c>
      <c r="AN855" s="3">
        <v>16.2</v>
      </c>
      <c r="AO855" s="3">
        <v>200</v>
      </c>
      <c r="AP855" s="36">
        <v>0</v>
      </c>
      <c r="AQ855" s="36">
        <v>0</v>
      </c>
      <c r="AR855" s="36">
        <v>35</v>
      </c>
      <c r="AS855" s="36">
        <v>43</v>
      </c>
      <c r="AT855" s="36">
        <v>207</v>
      </c>
      <c r="AU855" s="101">
        <v>203</v>
      </c>
      <c r="AV855" s="84">
        <v>128</v>
      </c>
      <c r="AW855" s="54">
        <v>103.9</v>
      </c>
      <c r="AX855" s="54">
        <v>107</v>
      </c>
      <c r="AY855" s="54">
        <v>42</v>
      </c>
      <c r="AZ855" s="99" t="s">
        <v>85</v>
      </c>
      <c r="BA855" s="98" t="str">
        <f>IFERROR(VLOOKUP(AZ855,ACCESSORIES!F:J,5,FALSE),"N/A")</f>
        <v>N/A</v>
      </c>
      <c r="BB855" s="99" t="s">
        <v>85</v>
      </c>
      <c r="BC855" s="98" t="str">
        <f>IFERROR(VLOOKUP(BB855,ACCESSORIES!F:J,5,FALSE),"N/A")</f>
        <v>N/A</v>
      </c>
      <c r="BD855" s="77">
        <v>32.4</v>
      </c>
      <c r="BE855" s="56">
        <v>19.7</v>
      </c>
      <c r="BF855" s="56">
        <v>19.7</v>
      </c>
      <c r="BG855" s="56">
        <v>11.5</v>
      </c>
      <c r="BH855" s="379">
        <f t="shared" si="72"/>
        <v>7.3136040179239969E-2</v>
      </c>
      <c r="BI855" s="80">
        <v>36</v>
      </c>
      <c r="BJ855" s="114" t="s">
        <v>3532</v>
      </c>
      <c r="BK855" s="50" t="s">
        <v>4050</v>
      </c>
      <c r="BL855" s="29" t="s">
        <v>4066</v>
      </c>
      <c r="BM855" s="29" t="s">
        <v>5483</v>
      </c>
      <c r="BN855" s="29" t="s">
        <v>2847</v>
      </c>
      <c r="BO855" s="29" t="s">
        <v>5507</v>
      </c>
      <c r="BP855" s="81" t="s">
        <v>5518</v>
      </c>
      <c r="BQ855" s="81" t="s">
        <v>5497</v>
      </c>
      <c r="BR855" s="81" t="s">
        <v>4275</v>
      </c>
      <c r="BS855" s="81" t="s">
        <v>4068</v>
      </c>
      <c r="BT855" s="81"/>
      <c r="BU855" s="81"/>
      <c r="BV855" s="313" t="s">
        <v>3725</v>
      </c>
      <c r="BW855" s="325" t="s">
        <v>3726</v>
      </c>
      <c r="BX855" s="313" t="s">
        <v>3727</v>
      </c>
      <c r="BY855" s="325" t="s">
        <v>3728</v>
      </c>
      <c r="BZ855" s="324" t="str">
        <f t="shared" si="79"/>
        <v>DISCONTINUED - MR315, 17x9, -12mm Offset, 8x170, 130.81mm Centerbore, Gold - Black Lip</v>
      </c>
      <c r="CA855" s="324" t="s">
        <v>3878</v>
      </c>
      <c r="CB855" s="324" t="s">
        <v>3879</v>
      </c>
      <c r="CC855" s="313" t="str">
        <f t="shared" si="80"/>
        <v>STREET (3XX)</v>
      </c>
    </row>
    <row r="856" spans="1:81" s="38" customFormat="1" ht="15.75" customHeight="1">
      <c r="A856" s="22">
        <f t="shared" si="71"/>
        <v>853</v>
      </c>
      <c r="B856" s="99" t="s">
        <v>84</v>
      </c>
      <c r="C856" s="99" t="s">
        <v>1072</v>
      </c>
      <c r="D856" s="99" t="s">
        <v>4392</v>
      </c>
      <c r="E856" s="136" t="s">
        <v>6269</v>
      </c>
      <c r="F856" s="90"/>
      <c r="G856" s="90"/>
      <c r="H856" s="79" t="s">
        <v>4408</v>
      </c>
      <c r="I856" s="318">
        <v>44026</v>
      </c>
      <c r="J856" s="318">
        <v>44855</v>
      </c>
      <c r="K856" s="293" t="s">
        <v>1274</v>
      </c>
      <c r="L856" s="342">
        <v>381</v>
      </c>
      <c r="M856" s="92" t="s">
        <v>6179</v>
      </c>
      <c r="N856" s="344"/>
      <c r="O856" s="29">
        <v>17</v>
      </c>
      <c r="P856" s="24">
        <v>8.5</v>
      </c>
      <c r="Q856" s="99" t="s">
        <v>1764</v>
      </c>
      <c r="R856" s="3">
        <v>8</v>
      </c>
      <c r="S856" s="29">
        <v>180</v>
      </c>
      <c r="T856" s="29">
        <v>0</v>
      </c>
      <c r="U856" s="16">
        <v>4.75</v>
      </c>
      <c r="V856" s="100" t="s">
        <v>85</v>
      </c>
      <c r="W856" s="16">
        <v>130.81</v>
      </c>
      <c r="X856" s="8">
        <v>32.700000000000003</v>
      </c>
      <c r="Y856" s="51">
        <v>3640</v>
      </c>
      <c r="Z856" s="11" t="s">
        <v>2222</v>
      </c>
      <c r="AA856" s="11" t="s">
        <v>2992</v>
      </c>
      <c r="AB856" s="51" t="s">
        <v>5260</v>
      </c>
      <c r="AC856" s="81" t="s">
        <v>1638</v>
      </c>
      <c r="AD856" s="298">
        <f>IFERROR(VLOOKUP(AC856,ACCESSORIES!F:J,5,FALSE),"N/A")</f>
        <v>33</v>
      </c>
      <c r="AE856" s="87" t="s">
        <v>85</v>
      </c>
      <c r="AF856" s="80" t="s">
        <v>85</v>
      </c>
      <c r="AG856" s="13" t="s">
        <v>3005</v>
      </c>
      <c r="AH856" s="80" t="s">
        <v>1538</v>
      </c>
      <c r="AI856" s="299">
        <f>IFERROR(VLOOKUP(AH856,ACCESSORIES!F:J,5,FALSE),"N/A")</f>
        <v>1.1000000000000001</v>
      </c>
      <c r="AJ856" s="99" t="s">
        <v>266</v>
      </c>
      <c r="AK856" s="99" t="s">
        <v>85</v>
      </c>
      <c r="AL856" s="40" t="str">
        <f>IFERROR(VLOOKUP(AK856,ACCESSORIES!F:J,5,FALSE),"N/A")</f>
        <v>N/A</v>
      </c>
      <c r="AM856" s="99" t="s">
        <v>85</v>
      </c>
      <c r="AN856" s="3">
        <v>16.100000000000001</v>
      </c>
      <c r="AO856" s="3">
        <v>210</v>
      </c>
      <c r="AP856" s="36">
        <v>3</v>
      </c>
      <c r="AQ856" s="36">
        <v>3</v>
      </c>
      <c r="AR856" s="36">
        <v>41</v>
      </c>
      <c r="AS856" s="36">
        <v>78</v>
      </c>
      <c r="AT856" s="36">
        <v>208</v>
      </c>
      <c r="AU856" s="101">
        <v>205</v>
      </c>
      <c r="AV856" s="84">
        <v>125</v>
      </c>
      <c r="AW856" s="54">
        <v>92</v>
      </c>
      <c r="AX856" s="54">
        <v>92</v>
      </c>
      <c r="AY856" s="54">
        <v>21</v>
      </c>
      <c r="AZ856" s="3" t="s">
        <v>85</v>
      </c>
      <c r="BA856" s="98" t="str">
        <f>IFERROR(VLOOKUP(AZ856,ACCESSORIES!F:J,5,FALSE),"N/A")</f>
        <v>N/A</v>
      </c>
      <c r="BB856" s="3" t="s">
        <v>85</v>
      </c>
      <c r="BC856" s="98" t="str">
        <f>IFERROR(VLOOKUP(BB856,ACCESSORIES!F:J,5,FALSE),"N/A")</f>
        <v>N/A</v>
      </c>
      <c r="BD856" s="77">
        <v>37.880000000000003</v>
      </c>
      <c r="BE856" s="56">
        <v>19.7</v>
      </c>
      <c r="BF856" s="56">
        <v>19.7</v>
      </c>
      <c r="BG856" s="56">
        <v>11</v>
      </c>
      <c r="BH856" s="379">
        <f t="shared" si="72"/>
        <v>6.995621234535998E-2</v>
      </c>
      <c r="BI856" s="80">
        <v>36</v>
      </c>
      <c r="BJ856" s="114" t="s">
        <v>3532</v>
      </c>
      <c r="BK856" s="50" t="s">
        <v>4050</v>
      </c>
      <c r="BL856" s="29" t="s">
        <v>4066</v>
      </c>
      <c r="BM856" s="29" t="s">
        <v>4835</v>
      </c>
      <c r="BN856" s="29" t="s">
        <v>5532</v>
      </c>
      <c r="BO856" s="29" t="s">
        <v>5507</v>
      </c>
      <c r="BP856" s="81" t="s">
        <v>5533</v>
      </c>
      <c r="BQ856" s="81" t="s">
        <v>5534</v>
      </c>
      <c r="BR856" s="81" t="s">
        <v>4275</v>
      </c>
      <c r="BS856" s="81" t="s">
        <v>4068</v>
      </c>
      <c r="BT856" s="81"/>
      <c r="BU856" s="81"/>
      <c r="BV856" s="313" t="s">
        <v>4886</v>
      </c>
      <c r="BW856" s="355" t="s">
        <v>4887</v>
      </c>
      <c r="BX856" s="313" t="s">
        <v>4888</v>
      </c>
      <c r="BY856" s="355" t="s">
        <v>4889</v>
      </c>
      <c r="BZ856" s="324" t="str">
        <f t="shared" si="79"/>
        <v>DISCONTINUED - MR317, 17x8.5, 0mm Offset, 8x180, 130.81mm Centerbore, Titanium</v>
      </c>
      <c r="CA856" s="324" t="s">
        <v>3878</v>
      </c>
      <c r="CB856" s="324" t="s">
        <v>3879</v>
      </c>
      <c r="CC856" s="313" t="str">
        <f t="shared" si="80"/>
        <v>STREET (3XX)</v>
      </c>
    </row>
    <row r="857" spans="1:81" s="38" customFormat="1" ht="15.75" customHeight="1">
      <c r="A857" s="22">
        <f t="shared" si="71"/>
        <v>854</v>
      </c>
      <c r="B857" s="4" t="s">
        <v>84</v>
      </c>
      <c r="C857" s="99" t="s">
        <v>1089</v>
      </c>
      <c r="D857" s="5" t="s">
        <v>2353</v>
      </c>
      <c r="E857" s="91" t="s">
        <v>6270</v>
      </c>
      <c r="F857" s="90" t="s">
        <v>1129</v>
      </c>
      <c r="G857" s="90"/>
      <c r="H857" s="79" t="s">
        <v>822</v>
      </c>
      <c r="I857" s="318">
        <v>41640</v>
      </c>
      <c r="J857" s="318">
        <v>44855</v>
      </c>
      <c r="K857" s="293" t="s">
        <v>1274</v>
      </c>
      <c r="L857" s="342">
        <v>347.5</v>
      </c>
      <c r="M857" s="92" t="s">
        <v>6179</v>
      </c>
      <c r="N857" s="344"/>
      <c r="O857" s="5">
        <v>14</v>
      </c>
      <c r="P857" s="77">
        <v>8</v>
      </c>
      <c r="Q857" s="99" t="s">
        <v>1746</v>
      </c>
      <c r="R857" s="5">
        <v>4</v>
      </c>
      <c r="S857" s="5">
        <v>156</v>
      </c>
      <c r="T857" s="5">
        <v>-2</v>
      </c>
      <c r="U857" s="17">
        <v>4.3</v>
      </c>
      <c r="V857" s="5" t="s">
        <v>193</v>
      </c>
      <c r="W857" s="17">
        <v>132</v>
      </c>
      <c r="X857" s="77">
        <v>16.8</v>
      </c>
      <c r="Y857" s="51">
        <v>1600</v>
      </c>
      <c r="Z857" s="4" t="s">
        <v>5462</v>
      </c>
      <c r="AA857" s="78" t="s">
        <v>2988</v>
      </c>
      <c r="AB857" s="51" t="s">
        <v>6271</v>
      </c>
      <c r="AC857" s="2" t="s">
        <v>1803</v>
      </c>
      <c r="AD857" s="298">
        <f>IFERROR(VLOOKUP(AC857,ACCESSORIES!F:J,5,FALSE),"N/A")</f>
        <v>22</v>
      </c>
      <c r="AE857" s="87" t="s">
        <v>85</v>
      </c>
      <c r="AF857" s="81" t="s">
        <v>1894</v>
      </c>
      <c r="AG857" s="80" t="s">
        <v>85</v>
      </c>
      <c r="AH857" s="2" t="s">
        <v>85</v>
      </c>
      <c r="AI857" s="299" t="str">
        <f>IFERROR(VLOOKUP(AH857,ACCESSORIES!F:J,5,FALSE),"N/A")</f>
        <v>N/A</v>
      </c>
      <c r="AJ857" s="81" t="s">
        <v>266</v>
      </c>
      <c r="AK857" s="81" t="s">
        <v>85</v>
      </c>
      <c r="AL857" s="40" t="str">
        <f>IFERROR(VLOOKUP(AK857,ACCESSORIES!F:J,5,FALSE),"N/A")</f>
        <v>N/A</v>
      </c>
      <c r="AM857" s="81" t="s">
        <v>85</v>
      </c>
      <c r="AN857" s="81">
        <v>14.1</v>
      </c>
      <c r="AO857" s="81">
        <v>183</v>
      </c>
      <c r="AP857" s="25">
        <v>3</v>
      </c>
      <c r="AQ857" s="25">
        <v>12</v>
      </c>
      <c r="AR857" s="25"/>
      <c r="AS857" s="25">
        <v>26</v>
      </c>
      <c r="AT857" s="25"/>
      <c r="AU857" s="25">
        <v>176</v>
      </c>
      <c r="AV857" s="84">
        <v>68</v>
      </c>
      <c r="AW857" s="54">
        <v>51</v>
      </c>
      <c r="AX857" s="54">
        <v>51</v>
      </c>
      <c r="AY857" s="54">
        <v>60</v>
      </c>
      <c r="AZ857" s="3" t="s">
        <v>3339</v>
      </c>
      <c r="BA857" s="98">
        <f>IFERROR(VLOOKUP(AZ857,ACCESSORIES!F:J,5,FALSE),"N/A")</f>
        <v>89.1</v>
      </c>
      <c r="BB857" s="3" t="s">
        <v>1519</v>
      </c>
      <c r="BC857" s="98">
        <f>IFERROR(VLOOKUP(BB857,ACCESSORIES!F:J,5,FALSE),"N/A")</f>
        <v>11</v>
      </c>
      <c r="BD857" s="77">
        <v>20.3</v>
      </c>
      <c r="BE857" s="56">
        <v>16.899999999999999</v>
      </c>
      <c r="BF857" s="56">
        <v>16.899999999999999</v>
      </c>
      <c r="BG857" s="56">
        <v>10.8</v>
      </c>
      <c r="BH857" s="379">
        <f t="shared" si="72"/>
        <v>5.0547340969631982E-2</v>
      </c>
      <c r="BI857" s="5">
        <v>48</v>
      </c>
      <c r="BJ857" s="114" t="s">
        <v>3532</v>
      </c>
      <c r="BK857" s="50" t="s">
        <v>4050</v>
      </c>
      <c r="BL857" s="81" t="s">
        <v>4066</v>
      </c>
      <c r="BM857" s="81" t="s">
        <v>5474</v>
      </c>
      <c r="BN857" s="46" t="s">
        <v>4094</v>
      </c>
      <c r="BO857" s="81" t="s">
        <v>5478</v>
      </c>
      <c r="BP857" s="81" t="s">
        <v>5476</v>
      </c>
      <c r="BQ857" s="81" t="s">
        <v>4837</v>
      </c>
      <c r="BR857" s="81" t="s">
        <v>4642</v>
      </c>
      <c r="BS857" s="81"/>
      <c r="BT857" s="81"/>
      <c r="BU857" s="81"/>
      <c r="BV857" s="313" t="s">
        <v>3749</v>
      </c>
      <c r="BW857" s="325" t="s">
        <v>3750</v>
      </c>
      <c r="BX857" s="313" t="s">
        <v>3751</v>
      </c>
      <c r="BY857" s="325" t="s">
        <v>3752</v>
      </c>
      <c r="BZ857" s="324" t="str">
        <f t="shared" si="79"/>
        <v>DISCONTINUED - MR406 UTV Beadlock, 14x8, 4+4/-2mm Offset, 4x156, 132mm Centerbore, Method Bronze - Matte Black Ring, w/ BH-H20875</v>
      </c>
      <c r="CA857" s="324" t="s">
        <v>3878</v>
      </c>
      <c r="CB857" s="324" t="s">
        <v>3879</v>
      </c>
      <c r="CC857" s="313" t="str">
        <f t="shared" si="80"/>
        <v>UTV (4XX)</v>
      </c>
    </row>
    <row r="858" spans="1:81" s="38" customFormat="1" ht="15.75" customHeight="1">
      <c r="A858" s="22">
        <f t="shared" si="71"/>
        <v>855</v>
      </c>
      <c r="B858" s="3" t="s">
        <v>84</v>
      </c>
      <c r="C858" s="99" t="s">
        <v>1094</v>
      </c>
      <c r="D858" s="81" t="s">
        <v>940</v>
      </c>
      <c r="E858" s="91" t="s">
        <v>6272</v>
      </c>
      <c r="F858" s="90" t="s">
        <v>2224</v>
      </c>
      <c r="G858" s="90"/>
      <c r="H858" s="78" t="s">
        <v>990</v>
      </c>
      <c r="I858" s="318">
        <v>42736</v>
      </c>
      <c r="J858" s="318">
        <v>44855</v>
      </c>
      <c r="K858" s="293" t="s">
        <v>1274</v>
      </c>
      <c r="L858" s="342">
        <v>408.62</v>
      </c>
      <c r="M858" s="92" t="s">
        <v>6179</v>
      </c>
      <c r="N858" s="344"/>
      <c r="O858" s="81">
        <v>20</v>
      </c>
      <c r="P858" s="83">
        <v>10</v>
      </c>
      <c r="Q858" s="99" t="s">
        <v>1763</v>
      </c>
      <c r="R858" s="81">
        <v>8</v>
      </c>
      <c r="S858" s="81">
        <v>170</v>
      </c>
      <c r="T858" s="81">
        <v>-24</v>
      </c>
      <c r="U858" s="84">
        <v>4.55</v>
      </c>
      <c r="V858" s="100" t="s">
        <v>85</v>
      </c>
      <c r="W858" s="84">
        <v>124.9</v>
      </c>
      <c r="X858" s="83">
        <v>43.32</v>
      </c>
      <c r="Y858" s="51">
        <v>3640</v>
      </c>
      <c r="Z858" s="88" t="s">
        <v>2294</v>
      </c>
      <c r="AA858" s="79" t="s">
        <v>2987</v>
      </c>
      <c r="AB858" s="51" t="s">
        <v>4744</v>
      </c>
      <c r="AC858" s="81" t="s">
        <v>1618</v>
      </c>
      <c r="AD858" s="298">
        <f>IFERROR(VLOOKUP(AC858,ACCESSORIES!F:J,5,FALSE),"N/A")</f>
        <v>33</v>
      </c>
      <c r="AE858" s="80" t="s">
        <v>85</v>
      </c>
      <c r="AF858" s="3" t="s">
        <v>1888</v>
      </c>
      <c r="AG858" s="80" t="s">
        <v>85</v>
      </c>
      <c r="AH858" s="99" t="s">
        <v>1937</v>
      </c>
      <c r="AI858" s="299">
        <f>IFERROR(VLOOKUP(AH858,ACCESSORIES!F:J,5,FALSE),"N/A")</f>
        <v>1.1000000000000001</v>
      </c>
      <c r="AJ858" s="99" t="s">
        <v>265</v>
      </c>
      <c r="AK858" s="81" t="s">
        <v>85</v>
      </c>
      <c r="AL858" s="40" t="str">
        <f>IFERROR(VLOOKUP(AK858,ACCESSORIES!F:J,5,FALSE),"N/A")</f>
        <v>N/A</v>
      </c>
      <c r="AM858" s="81" t="s">
        <v>85</v>
      </c>
      <c r="AN858" s="81">
        <v>15.8</v>
      </c>
      <c r="AO858" s="81">
        <v>200</v>
      </c>
      <c r="AP858" s="36">
        <v>3</v>
      </c>
      <c r="AQ858" s="36">
        <v>3</v>
      </c>
      <c r="AR858" s="36"/>
      <c r="AS858" s="36">
        <v>58</v>
      </c>
      <c r="AT858" s="36"/>
      <c r="AU858" s="99">
        <v>230</v>
      </c>
      <c r="AV858" s="84">
        <v>124</v>
      </c>
      <c r="AW858" s="54">
        <v>108.5</v>
      </c>
      <c r="AX858" s="54">
        <v>108.5</v>
      </c>
      <c r="AY858" s="54">
        <v>72</v>
      </c>
      <c r="AZ858" s="3" t="s">
        <v>85</v>
      </c>
      <c r="BA858" s="98" t="str">
        <f>IFERROR(VLOOKUP(AZ858,ACCESSORIES!F:J,5,FALSE),"N/A")</f>
        <v>N/A</v>
      </c>
      <c r="BB858" s="3" t="s">
        <v>85</v>
      </c>
      <c r="BC858" s="98" t="str">
        <f>IFERROR(VLOOKUP(BB858,ACCESSORIES!F:J,5,FALSE),"N/A")</f>
        <v>N/A</v>
      </c>
      <c r="BD858" s="77">
        <v>48.85</v>
      </c>
      <c r="BE858" s="56">
        <v>22.1</v>
      </c>
      <c r="BF858" s="56">
        <v>22.1</v>
      </c>
      <c r="BG858" s="56">
        <v>12.2</v>
      </c>
      <c r="BH858" s="379">
        <f t="shared" si="72"/>
        <v>9.7643992324528001E-2</v>
      </c>
      <c r="BI858" s="81">
        <v>20</v>
      </c>
      <c r="BJ858" s="114" t="s">
        <v>3532</v>
      </c>
      <c r="BK858" s="50" t="s">
        <v>4050</v>
      </c>
      <c r="BL858" s="81" t="s">
        <v>2875</v>
      </c>
      <c r="BM858" s="81" t="s">
        <v>2819</v>
      </c>
      <c r="BN858" s="81" t="s">
        <v>2888</v>
      </c>
      <c r="BO858" s="81" t="s">
        <v>2889</v>
      </c>
      <c r="BP858" s="81"/>
      <c r="BQ858" s="81"/>
      <c r="BR858" s="81"/>
      <c r="BS858" s="81"/>
      <c r="BT858" s="81"/>
      <c r="BU858" s="81"/>
      <c r="BV858" s="313" t="s">
        <v>3817</v>
      </c>
      <c r="BW858" s="325" t="s">
        <v>3818</v>
      </c>
      <c r="BX858" s="313" t="s">
        <v>3819</v>
      </c>
      <c r="BY858" s="325" t="s">
        <v>3820</v>
      </c>
      <c r="BZ858" s="324" t="str">
        <f t="shared" si="79"/>
        <v>DISCONTINUED - MR606 Mesh, 20x10, -24mm Offset, 8x170, 124.9mm Centerbore, Matte Black</v>
      </c>
      <c r="CA858" s="324" t="s">
        <v>3878</v>
      </c>
      <c r="CB858" s="324" t="s">
        <v>3879</v>
      </c>
      <c r="CC858" s="313" t="str">
        <f t="shared" si="80"/>
        <v>DISCO (6XX)</v>
      </c>
    </row>
    <row r="859" spans="1:81" s="38" customFormat="1" ht="15.75" customHeight="1">
      <c r="A859" s="22">
        <f t="shared" si="71"/>
        <v>856</v>
      </c>
      <c r="B859" s="3" t="s">
        <v>84</v>
      </c>
      <c r="C859" s="99" t="s">
        <v>1282</v>
      </c>
      <c r="D859" s="81" t="s">
        <v>5798</v>
      </c>
      <c r="E859" s="91" t="s">
        <v>6273</v>
      </c>
      <c r="F859" s="90"/>
      <c r="G859" s="90"/>
      <c r="H859" s="88" t="s">
        <v>3222</v>
      </c>
      <c r="I859" s="312">
        <v>43592</v>
      </c>
      <c r="J859" s="318">
        <v>44855</v>
      </c>
      <c r="K859" s="293" t="s">
        <v>1274</v>
      </c>
      <c r="L859" s="342">
        <v>333.5</v>
      </c>
      <c r="M859" s="92" t="s">
        <v>6179</v>
      </c>
      <c r="N859" s="344"/>
      <c r="O859" s="81">
        <v>16</v>
      </c>
      <c r="P859" s="83">
        <v>8</v>
      </c>
      <c r="Q859" s="99" t="s">
        <v>1123</v>
      </c>
      <c r="R859" s="81">
        <v>6</v>
      </c>
      <c r="S859" s="81">
        <v>5.5</v>
      </c>
      <c r="T859" s="81">
        <v>0</v>
      </c>
      <c r="U859" s="84">
        <v>4.5</v>
      </c>
      <c r="V859" s="100" t="s">
        <v>85</v>
      </c>
      <c r="W859" s="84">
        <v>106.25</v>
      </c>
      <c r="X859" s="83">
        <v>25.02</v>
      </c>
      <c r="Y859" s="51">
        <v>2650</v>
      </c>
      <c r="Z859" s="88" t="s">
        <v>2297</v>
      </c>
      <c r="AA859" s="78" t="s">
        <v>2988</v>
      </c>
      <c r="AB859" s="51" t="s">
        <v>6127</v>
      </c>
      <c r="AC859" s="81" t="s">
        <v>4103</v>
      </c>
      <c r="AD859" s="298">
        <f>IFERROR(VLOOKUP(AC859,ACCESSORIES!F:J,5,FALSE),"N/A")</f>
        <v>22</v>
      </c>
      <c r="AE859" s="87" t="s">
        <v>85</v>
      </c>
      <c r="AF859" s="80" t="s">
        <v>85</v>
      </c>
      <c r="AG859" s="80" t="s">
        <v>85</v>
      </c>
      <c r="AH859" s="80" t="s">
        <v>85</v>
      </c>
      <c r="AI859" s="299" t="str">
        <f>IFERROR(VLOOKUP(AH859,ACCESSORIES!F:J,5,FALSE),"N/A")</f>
        <v>N/A</v>
      </c>
      <c r="AJ859" s="99" t="s">
        <v>265</v>
      </c>
      <c r="AK859" s="81" t="s">
        <v>1709</v>
      </c>
      <c r="AL859" s="40">
        <f>IFERROR(VLOOKUP(AK859,ACCESSORIES!F:J,5,FALSE),"N/A")</f>
        <v>2.75</v>
      </c>
      <c r="AM859" s="81">
        <v>78.3</v>
      </c>
      <c r="AN859" s="81">
        <v>16.100000000000001</v>
      </c>
      <c r="AO859" s="81">
        <v>175</v>
      </c>
      <c r="AP859" s="36">
        <v>4</v>
      </c>
      <c r="AQ859" s="36">
        <v>21</v>
      </c>
      <c r="AR859" s="36"/>
      <c r="AS859" s="36">
        <v>72</v>
      </c>
      <c r="AT859" s="36"/>
      <c r="AU859" s="36">
        <v>191</v>
      </c>
      <c r="AV859" s="84">
        <v>106.25</v>
      </c>
      <c r="AW859" s="54">
        <v>49</v>
      </c>
      <c r="AX859" s="54">
        <v>49</v>
      </c>
      <c r="AY859" s="54">
        <v>12</v>
      </c>
      <c r="AZ859" s="3" t="s">
        <v>85</v>
      </c>
      <c r="BA859" s="98" t="str">
        <f>IFERROR(VLOOKUP(AZ859,ACCESSORIES!F:J,5,FALSE),"N/A")</f>
        <v>N/A</v>
      </c>
      <c r="BB859" s="3" t="s">
        <v>85</v>
      </c>
      <c r="BC859" s="98" t="str">
        <f>IFERROR(VLOOKUP(BB859,ACCESSORIES!F:J,5,FALSE),"N/A")</f>
        <v>N/A</v>
      </c>
      <c r="BD859" s="77">
        <v>29.81</v>
      </c>
      <c r="BE859" s="56">
        <v>18.7</v>
      </c>
      <c r="BF859" s="56">
        <v>18.7</v>
      </c>
      <c r="BG859" s="56">
        <v>10.6</v>
      </c>
      <c r="BH859" s="379">
        <f t="shared" si="72"/>
        <v>6.0742159547695983E-2</v>
      </c>
      <c r="BI859" s="80">
        <v>36</v>
      </c>
      <c r="BJ859" s="114" t="s">
        <v>3532</v>
      </c>
      <c r="BK859" s="50" t="s">
        <v>4050</v>
      </c>
      <c r="BL859" s="81" t="s">
        <v>4964</v>
      </c>
      <c r="BM859" s="81" t="s">
        <v>4066</v>
      </c>
      <c r="BN859" s="81" t="s">
        <v>5447</v>
      </c>
      <c r="BO859" s="81" t="s">
        <v>2872</v>
      </c>
      <c r="BP859" s="81" t="s">
        <v>4298</v>
      </c>
      <c r="BQ859" s="81" t="s">
        <v>5446</v>
      </c>
      <c r="BR859" s="81" t="s">
        <v>4275</v>
      </c>
      <c r="BS859" s="81" t="s">
        <v>4068</v>
      </c>
      <c r="BT859" s="81"/>
      <c r="BU859" s="81"/>
      <c r="BV859" s="313" t="s">
        <v>4186</v>
      </c>
      <c r="BW859" s="325" t="s">
        <v>4185</v>
      </c>
      <c r="BX859" s="313" t="s">
        <v>4188</v>
      </c>
      <c r="BY859" s="325" t="s">
        <v>4187</v>
      </c>
      <c r="BZ859" s="324" t="str">
        <f t="shared" si="79"/>
        <v>DISCONTINUED - MR702 Bead Grip, 16x8, 0mm Offset, 6x5.5, 106.25mm Centerbore, Method Bronze</v>
      </c>
      <c r="CA859" s="324" t="s">
        <v>3878</v>
      </c>
      <c r="CB859" s="324" t="s">
        <v>3879</v>
      </c>
      <c r="CC859" s="313" t="str">
        <f t="shared" si="80"/>
        <v>TRAIL (7XX)</v>
      </c>
    </row>
    <row r="860" spans="1:81" s="38" customFormat="1" ht="15.75" customHeight="1">
      <c r="A860" s="22">
        <f t="shared" si="71"/>
        <v>857</v>
      </c>
      <c r="B860" s="3" t="s">
        <v>84</v>
      </c>
      <c r="C860" s="99" t="s">
        <v>1282</v>
      </c>
      <c r="D860" s="81" t="s">
        <v>5799</v>
      </c>
      <c r="E860" s="91" t="s">
        <v>6274</v>
      </c>
      <c r="F860" s="90"/>
      <c r="G860" s="90"/>
      <c r="H860" s="88" t="s">
        <v>4166</v>
      </c>
      <c r="I860" s="312">
        <v>43886</v>
      </c>
      <c r="J860" s="318">
        <v>44855</v>
      </c>
      <c r="K860" s="293" t="s">
        <v>1274</v>
      </c>
      <c r="L860" s="342">
        <v>372.5</v>
      </c>
      <c r="M860" s="92" t="s">
        <v>6179</v>
      </c>
      <c r="N860" s="344"/>
      <c r="O860" s="81">
        <v>17</v>
      </c>
      <c r="P860" s="81">
        <v>8.5</v>
      </c>
      <c r="Q860" s="99" t="s">
        <v>1764</v>
      </c>
      <c r="R860" s="81">
        <v>8</v>
      </c>
      <c r="S860" s="81">
        <v>180</v>
      </c>
      <c r="T860" s="81">
        <v>0</v>
      </c>
      <c r="U860" s="75">
        <v>4.75</v>
      </c>
      <c r="V860" s="100" t="s">
        <v>85</v>
      </c>
      <c r="W860" s="84">
        <v>130.81</v>
      </c>
      <c r="X860" s="83">
        <v>26.5</v>
      </c>
      <c r="Y860" s="51">
        <v>3640</v>
      </c>
      <c r="Z860" s="88" t="s">
        <v>2294</v>
      </c>
      <c r="AA860" s="79" t="s">
        <v>2987</v>
      </c>
      <c r="AB860" s="51" t="s">
        <v>5260</v>
      </c>
      <c r="AC860" s="81" t="s">
        <v>4106</v>
      </c>
      <c r="AD860" s="298">
        <f>IFERROR(VLOOKUP(AC860,ACCESSORIES!F:J,5,FALSE),"N/A")</f>
        <v>33</v>
      </c>
      <c r="AE860" s="87" t="s">
        <v>85</v>
      </c>
      <c r="AF860" s="14" t="s">
        <v>85</v>
      </c>
      <c r="AG860" s="3" t="s">
        <v>3005</v>
      </c>
      <c r="AH860" s="14" t="s">
        <v>85</v>
      </c>
      <c r="AI860" s="299" t="str">
        <f>IFERROR(VLOOKUP(AH860,ACCESSORIES!F:J,5,FALSE),"N/A")</f>
        <v>N/A</v>
      </c>
      <c r="AJ860" s="99" t="s">
        <v>265</v>
      </c>
      <c r="AK860" s="81" t="s">
        <v>85</v>
      </c>
      <c r="AL860" s="40" t="str">
        <f>IFERROR(VLOOKUP(AK860,ACCESSORIES!F:J,5,FALSE),"N/A")</f>
        <v>N/A</v>
      </c>
      <c r="AM860" s="81" t="s">
        <v>85</v>
      </c>
      <c r="AN860" s="81">
        <v>16</v>
      </c>
      <c r="AO860" s="81">
        <v>210</v>
      </c>
      <c r="AP860" s="81">
        <v>3</v>
      </c>
      <c r="AQ860" s="81">
        <v>3</v>
      </c>
      <c r="AR860" s="81">
        <v>36</v>
      </c>
      <c r="AS860" s="81">
        <v>48</v>
      </c>
      <c r="AT860" s="81">
        <v>209</v>
      </c>
      <c r="AU860" s="81">
        <v>203</v>
      </c>
      <c r="AV860" s="84">
        <v>125</v>
      </c>
      <c r="AW860" s="54">
        <v>92</v>
      </c>
      <c r="AX860" s="54">
        <v>92</v>
      </c>
      <c r="AY860" s="54">
        <v>36</v>
      </c>
      <c r="AZ860" s="3" t="s">
        <v>85</v>
      </c>
      <c r="BA860" s="98" t="str">
        <f>IFERROR(VLOOKUP(AZ860,ACCESSORIES!F:J,5,FALSE),"N/A")</f>
        <v>N/A</v>
      </c>
      <c r="BB860" s="3" t="s">
        <v>85</v>
      </c>
      <c r="BC860" s="98" t="str">
        <f>IFERROR(VLOOKUP(BB860,ACCESSORIES!F:J,5,FALSE),"N/A")</f>
        <v>N/A</v>
      </c>
      <c r="BD860" s="77">
        <v>30.5</v>
      </c>
      <c r="BE860" s="56">
        <v>19.7</v>
      </c>
      <c r="BF860" s="56">
        <v>19.7</v>
      </c>
      <c r="BG860" s="56">
        <v>11</v>
      </c>
      <c r="BH860" s="379">
        <f t="shared" si="72"/>
        <v>6.995621234535998E-2</v>
      </c>
      <c r="BI860" s="80">
        <v>36</v>
      </c>
      <c r="BJ860" s="114" t="s">
        <v>3532</v>
      </c>
      <c r="BK860" s="50" t="s">
        <v>4050</v>
      </c>
      <c r="BL860" s="81" t="s">
        <v>4964</v>
      </c>
      <c r="BM860" s="81" t="s">
        <v>4066</v>
      </c>
      <c r="BN860" s="81" t="s">
        <v>4836</v>
      </c>
      <c r="BO860" s="81" t="s">
        <v>2872</v>
      </c>
      <c r="BP860" s="81" t="s">
        <v>4298</v>
      </c>
      <c r="BQ860" s="81" t="s">
        <v>5446</v>
      </c>
      <c r="BR860" s="81" t="s">
        <v>5432</v>
      </c>
      <c r="BS860" s="81" t="s">
        <v>4275</v>
      </c>
      <c r="BT860" s="81" t="s">
        <v>4068</v>
      </c>
      <c r="BU860" s="81"/>
      <c r="BV860" s="313" t="s">
        <v>4363</v>
      </c>
      <c r="BW860" s="325" t="s">
        <v>4362</v>
      </c>
      <c r="BX860" s="313" t="s">
        <v>4365</v>
      </c>
      <c r="BY860" s="325" t="s">
        <v>4364</v>
      </c>
      <c r="BZ860" s="324" t="str">
        <f t="shared" si="79"/>
        <v>DISCONTINUED - MR703 Bead Grip, 17x8.5, 0mm Offset, 8x180, 130.81mm Centerbore, Matte Black</v>
      </c>
      <c r="CA860" s="324" t="s">
        <v>3878</v>
      </c>
      <c r="CB860" s="324" t="s">
        <v>3879</v>
      </c>
      <c r="CC860" s="313" t="str">
        <f t="shared" si="80"/>
        <v>TRAIL (7XX)</v>
      </c>
    </row>
    <row r="861" spans="1:81" s="38" customFormat="1" ht="15.75" customHeight="1">
      <c r="A861" s="22">
        <f t="shared" si="71"/>
        <v>858</v>
      </c>
      <c r="B861" s="99" t="s">
        <v>84</v>
      </c>
      <c r="C861" s="99" t="s">
        <v>1072</v>
      </c>
      <c r="D861" s="5" t="s">
        <v>2354</v>
      </c>
      <c r="E861" s="91" t="s">
        <v>6284</v>
      </c>
      <c r="F861" s="90" t="s">
        <v>2224</v>
      </c>
      <c r="G861" s="90"/>
      <c r="H861" s="79" t="s">
        <v>4258</v>
      </c>
      <c r="I861" s="318">
        <v>43924</v>
      </c>
      <c r="J861" s="318">
        <v>44883</v>
      </c>
      <c r="K861" s="293" t="s">
        <v>1274</v>
      </c>
      <c r="L861" s="342">
        <v>414.5</v>
      </c>
      <c r="M861" s="92" t="s">
        <v>6179</v>
      </c>
      <c r="N861" s="344"/>
      <c r="O861" s="5">
        <v>20</v>
      </c>
      <c r="P861" s="8">
        <v>10</v>
      </c>
      <c r="Q861" s="99" t="s">
        <v>1756</v>
      </c>
      <c r="R861" s="3">
        <v>5</v>
      </c>
      <c r="S861" s="3">
        <v>5.5</v>
      </c>
      <c r="T861" s="3">
        <v>-18</v>
      </c>
      <c r="U861" s="16">
        <v>4.76</v>
      </c>
      <c r="V861" s="100" t="s">
        <v>85</v>
      </c>
      <c r="W861" s="16">
        <v>108</v>
      </c>
      <c r="X861" s="8">
        <v>36.409999999999997</v>
      </c>
      <c r="Y861" s="51">
        <v>2650</v>
      </c>
      <c r="Z861" s="78" t="s">
        <v>2294</v>
      </c>
      <c r="AA861" s="79" t="s">
        <v>2987</v>
      </c>
      <c r="AB861" s="51" t="s">
        <v>6285</v>
      </c>
      <c r="AC861" s="80" t="s">
        <v>1597</v>
      </c>
      <c r="AD861" s="298">
        <f>IFERROR(VLOOKUP(AC861,ACCESSORIES!F:J,5,FALSE),"N/A")</f>
        <v>33</v>
      </c>
      <c r="AE861" s="87" t="s">
        <v>85</v>
      </c>
      <c r="AF861" s="99" t="s">
        <v>85</v>
      </c>
      <c r="AG861" s="99" t="s">
        <v>3001</v>
      </c>
      <c r="AH861" s="80" t="s">
        <v>1938</v>
      </c>
      <c r="AI861" s="299">
        <f>IFERROR(VLOOKUP(AH861,ACCESSORIES!F:J,5,FALSE),"N/A")</f>
        <v>1.1000000000000001</v>
      </c>
      <c r="AJ861" s="99" t="s">
        <v>266</v>
      </c>
      <c r="AK861" s="99" t="s">
        <v>85</v>
      </c>
      <c r="AL861" s="40" t="str">
        <f>IFERROR(VLOOKUP(AK861,ACCESSORIES!F:J,5,FALSE),"N/A")</f>
        <v>N/A</v>
      </c>
      <c r="AM861" s="99" t="s">
        <v>85</v>
      </c>
      <c r="AN861" s="99">
        <v>16.2</v>
      </c>
      <c r="AO861" s="99">
        <v>175</v>
      </c>
      <c r="AP861" s="25">
        <v>3.6</v>
      </c>
      <c r="AQ861" s="25">
        <v>17.8</v>
      </c>
      <c r="AR861" s="25">
        <v>43.8</v>
      </c>
      <c r="AS861" s="25">
        <v>59.5</v>
      </c>
      <c r="AT861" s="25">
        <v>245.4</v>
      </c>
      <c r="AU861" s="101">
        <v>241</v>
      </c>
      <c r="AV861" s="100">
        <v>107</v>
      </c>
      <c r="AW861" s="54">
        <v>41</v>
      </c>
      <c r="AX861" s="54">
        <v>74</v>
      </c>
      <c r="AY861" s="54">
        <v>52</v>
      </c>
      <c r="AZ861" s="99" t="s">
        <v>85</v>
      </c>
      <c r="BA861" s="98" t="str">
        <f>IFERROR(VLOOKUP(AZ861,ACCESSORIES!F:J,5,FALSE),"N/A")</f>
        <v>N/A</v>
      </c>
      <c r="BB861" s="99" t="s">
        <v>85</v>
      </c>
      <c r="BC861" s="98" t="str">
        <f>IFERROR(VLOOKUP(BB861,ACCESSORIES!F:J,5,FALSE),"N/A")</f>
        <v>N/A</v>
      </c>
      <c r="BD861" s="77">
        <v>42.48</v>
      </c>
      <c r="BE861" s="56">
        <v>22.6</v>
      </c>
      <c r="BF861" s="56">
        <v>22.6</v>
      </c>
      <c r="BG861" s="56">
        <v>12.6</v>
      </c>
      <c r="BH861" s="379">
        <f t="shared" si="72"/>
        <v>0.10546019578886397</v>
      </c>
      <c r="BI861" s="80">
        <v>20</v>
      </c>
      <c r="BJ861" s="114" t="s">
        <v>3532</v>
      </c>
      <c r="BK861" s="50" t="s">
        <v>4050</v>
      </c>
      <c r="BL861" s="81" t="s">
        <v>4066</v>
      </c>
      <c r="BM861" s="81" t="s">
        <v>4836</v>
      </c>
      <c r="BN861" s="81" t="s">
        <v>5506</v>
      </c>
      <c r="BO861" s="81" t="s">
        <v>5507</v>
      </c>
      <c r="BP861" s="81" t="s">
        <v>5477</v>
      </c>
      <c r="BQ861" s="81" t="s">
        <v>5504</v>
      </c>
      <c r="BR861" s="81" t="s">
        <v>4068</v>
      </c>
      <c r="BS861" s="81"/>
      <c r="BT861" s="81"/>
      <c r="BU861" s="81"/>
      <c r="BV861" s="313" t="s">
        <v>3577</v>
      </c>
      <c r="BW861" s="325" t="s">
        <v>3578</v>
      </c>
      <c r="BX861" s="313" t="s">
        <v>3579</v>
      </c>
      <c r="BY861" s="325" t="s">
        <v>3580</v>
      </c>
      <c r="BZ861" s="324" t="str">
        <f t="shared" ref="BZ861:BZ874" si="81">CONCATENATE("DISCONTINUED"," ","-"," ",D861,", ",O861,"x",P861,", ",IF(V861="N/A", "", CONCATENATE(V861, "/")),IF(T861&gt;0, CONCATENATE("+",T861), T861),"mm Offset, ",Q861,", ",W861,"mm Centerbore, ",PROPER(Z861), "", IF(BB861="N/A", "", CONCATENATE(", w/ ", BB861)))</f>
        <v>DISCONTINUED - MR305 NV, 20x10, -18mm Offset, 5x5.5, 108mm Centerbore, Matte Black</v>
      </c>
      <c r="CA861" s="324" t="s">
        <v>3878</v>
      </c>
      <c r="CB861" s="324" t="s">
        <v>3879</v>
      </c>
      <c r="CC861" s="313" t="str">
        <f t="shared" ref="CC861:CC874" si="82">C861</f>
        <v>STREET (3XX)</v>
      </c>
    </row>
    <row r="862" spans="1:81" s="38" customFormat="1" ht="15.75" customHeight="1">
      <c r="A862" s="22">
        <f t="shared" si="71"/>
        <v>859</v>
      </c>
      <c r="B862" s="99" t="s">
        <v>84</v>
      </c>
      <c r="C862" s="99" t="s">
        <v>1072</v>
      </c>
      <c r="D862" s="99" t="s">
        <v>1119</v>
      </c>
      <c r="E862" s="91" t="s">
        <v>6286</v>
      </c>
      <c r="F862" s="90"/>
      <c r="G862" s="90"/>
      <c r="H862" s="79" t="s">
        <v>555</v>
      </c>
      <c r="I862" s="318">
        <v>42005</v>
      </c>
      <c r="J862" s="318">
        <v>44883</v>
      </c>
      <c r="K862" s="293" t="s">
        <v>1274</v>
      </c>
      <c r="L862" s="342">
        <v>339</v>
      </c>
      <c r="M862" s="92" t="s">
        <v>6179</v>
      </c>
      <c r="N862" s="344"/>
      <c r="O862" s="99">
        <v>17</v>
      </c>
      <c r="P862" s="8">
        <v>8.5</v>
      </c>
      <c r="Q862" s="99" t="s">
        <v>1755</v>
      </c>
      <c r="R862" s="3">
        <v>5</v>
      </c>
      <c r="S862" s="3">
        <v>5</v>
      </c>
      <c r="T862" s="3">
        <v>0</v>
      </c>
      <c r="U862" s="16">
        <v>4.75</v>
      </c>
      <c r="V862" s="100" t="s">
        <v>85</v>
      </c>
      <c r="W862" s="16">
        <v>71.5</v>
      </c>
      <c r="X862" s="10">
        <v>25.2</v>
      </c>
      <c r="Y862" s="51">
        <v>2500</v>
      </c>
      <c r="Z862" s="79" t="s">
        <v>2297</v>
      </c>
      <c r="AA862" s="78" t="s">
        <v>2988</v>
      </c>
      <c r="AB862" s="51" t="s">
        <v>5188</v>
      </c>
      <c r="AC862" s="3" t="s">
        <v>1628</v>
      </c>
      <c r="AD862" s="298">
        <f>IFERROR(VLOOKUP(AC862,ACCESSORIES!F:J,5,FALSE),"N/A")</f>
        <v>33</v>
      </c>
      <c r="AE862" s="87" t="s">
        <v>1796</v>
      </c>
      <c r="AF862" s="80" t="s">
        <v>1886</v>
      </c>
      <c r="AG862" s="3" t="s">
        <v>85</v>
      </c>
      <c r="AH862" s="3" t="s">
        <v>85</v>
      </c>
      <c r="AI862" s="299" t="str">
        <f>IFERROR(VLOOKUP(AH862,ACCESSORIES!F:J,5,FALSE),"N/A")</f>
        <v>N/A</v>
      </c>
      <c r="AJ862" s="3" t="s">
        <v>265</v>
      </c>
      <c r="AK862" s="3" t="s">
        <v>85</v>
      </c>
      <c r="AL862" s="40" t="str">
        <f>IFERROR(VLOOKUP(AK862,ACCESSORIES!F:J,5,FALSE),"N/A")</f>
        <v>N/A</v>
      </c>
      <c r="AM862" s="99" t="s">
        <v>85</v>
      </c>
      <c r="AN862" s="99">
        <v>16.100000000000001</v>
      </c>
      <c r="AO862" s="99">
        <v>175</v>
      </c>
      <c r="AP862" s="25">
        <v>3.5</v>
      </c>
      <c r="AQ862" s="25">
        <v>17.7</v>
      </c>
      <c r="AR862" s="25">
        <v>36.799999999999997</v>
      </c>
      <c r="AS862" s="25">
        <v>52</v>
      </c>
      <c r="AT862" s="25">
        <v>208</v>
      </c>
      <c r="AU862" s="101">
        <v>199</v>
      </c>
      <c r="AV862" s="100">
        <v>71.5</v>
      </c>
      <c r="AW862" s="54">
        <v>30</v>
      </c>
      <c r="AX862" s="54">
        <v>30</v>
      </c>
      <c r="AY862" s="54">
        <v>0</v>
      </c>
      <c r="AZ862" s="99" t="s">
        <v>85</v>
      </c>
      <c r="BA862" s="98" t="str">
        <f>IFERROR(VLOOKUP(AZ862,ACCESSORIES!F:J,5,FALSE),"N/A")</f>
        <v>N/A</v>
      </c>
      <c r="BB862" s="99" t="s">
        <v>85</v>
      </c>
      <c r="BC862" s="98" t="str">
        <f>IFERROR(VLOOKUP(BB862,ACCESSORIES!F:J,5,FALSE),"N/A")</f>
        <v>N/A</v>
      </c>
      <c r="BD862" s="77">
        <v>28.7</v>
      </c>
      <c r="BE862" s="56">
        <v>19.7</v>
      </c>
      <c r="BF862" s="56">
        <v>19.7</v>
      </c>
      <c r="BG862" s="56">
        <v>11</v>
      </c>
      <c r="BH862" s="379">
        <f t="shared" si="72"/>
        <v>6.995621234535998E-2</v>
      </c>
      <c r="BI862" s="80">
        <v>36</v>
      </c>
      <c r="BJ862" s="114" t="s">
        <v>3532</v>
      </c>
      <c r="BK862" s="50" t="s">
        <v>4050</v>
      </c>
      <c r="BL862" s="29" t="s">
        <v>4066</v>
      </c>
      <c r="BM862" s="29" t="s">
        <v>5514</v>
      </c>
      <c r="BN862" s="29" t="s">
        <v>5515</v>
      </c>
      <c r="BO862" s="29" t="s">
        <v>4275</v>
      </c>
      <c r="BP862" s="29" t="s">
        <v>4068</v>
      </c>
      <c r="BQ862" s="81"/>
      <c r="BR862" s="81"/>
      <c r="BS862" s="81"/>
      <c r="BT862" s="81"/>
      <c r="BU862" s="81"/>
      <c r="BV862" s="313" t="s">
        <v>3597</v>
      </c>
      <c r="BW862" s="325" t="s">
        <v>3598</v>
      </c>
      <c r="BX862" s="313" t="s">
        <v>3599</v>
      </c>
      <c r="BY862" s="325" t="s">
        <v>3600</v>
      </c>
      <c r="BZ862" s="324" t="str">
        <f t="shared" si="81"/>
        <v>DISCONTINUED - MR308 Roost, 17x8.5, 0mm Offset, 5x5, 71.5mm Centerbore, Method Bronze</v>
      </c>
      <c r="CA862" s="324" t="s">
        <v>3878</v>
      </c>
      <c r="CB862" s="324" t="s">
        <v>3879</v>
      </c>
      <c r="CC862" s="313" t="str">
        <f t="shared" si="82"/>
        <v>STREET (3XX)</v>
      </c>
    </row>
    <row r="863" spans="1:81" s="38" customFormat="1" ht="15.75" customHeight="1">
      <c r="A863" s="22">
        <f t="shared" si="71"/>
        <v>860</v>
      </c>
      <c r="B863" s="99" t="s">
        <v>84</v>
      </c>
      <c r="C863" s="99" t="s">
        <v>1072</v>
      </c>
      <c r="D863" s="99" t="s">
        <v>1121</v>
      </c>
      <c r="E863" s="91" t="s">
        <v>6287</v>
      </c>
      <c r="F863" s="90"/>
      <c r="G863" s="90"/>
      <c r="H863" s="88" t="s">
        <v>2046</v>
      </c>
      <c r="I863" s="318">
        <v>42370</v>
      </c>
      <c r="J863" s="318">
        <v>44883</v>
      </c>
      <c r="K863" s="293" t="s">
        <v>1274</v>
      </c>
      <c r="L863" s="342">
        <v>356.5</v>
      </c>
      <c r="M863" s="92" t="s">
        <v>6179</v>
      </c>
      <c r="N863" s="344"/>
      <c r="O863" s="99">
        <v>17</v>
      </c>
      <c r="P863" s="8">
        <v>8.5</v>
      </c>
      <c r="Q863" s="99" t="s">
        <v>1123</v>
      </c>
      <c r="R863" s="81">
        <v>6</v>
      </c>
      <c r="S863" s="3">
        <v>5.5</v>
      </c>
      <c r="T863" s="3">
        <v>35</v>
      </c>
      <c r="U863" s="16">
        <v>6.1</v>
      </c>
      <c r="V863" s="100" t="s">
        <v>85</v>
      </c>
      <c r="W863" s="84">
        <v>106.25</v>
      </c>
      <c r="X863" s="83">
        <v>36.299999999999997</v>
      </c>
      <c r="Y863" s="51">
        <v>2650</v>
      </c>
      <c r="Z863" s="78" t="s">
        <v>2294</v>
      </c>
      <c r="AA863" s="79" t="s">
        <v>2987</v>
      </c>
      <c r="AB863" s="51" t="s">
        <v>6288</v>
      </c>
      <c r="AC863" s="80" t="s">
        <v>1637</v>
      </c>
      <c r="AD863" s="298">
        <f>IFERROR(VLOOKUP(AC863,ACCESSORIES!F:J,5,FALSE),"N/A")</f>
        <v>38.5</v>
      </c>
      <c r="AE863" s="80" t="s">
        <v>1800</v>
      </c>
      <c r="AF863" s="3" t="s">
        <v>1888</v>
      </c>
      <c r="AG863" s="80" t="s">
        <v>85</v>
      </c>
      <c r="AH863" s="80" t="s">
        <v>1938</v>
      </c>
      <c r="AI863" s="299">
        <f>IFERROR(VLOOKUP(AH863,ACCESSORIES!F:J,5,FALSE),"N/A")</f>
        <v>1.1000000000000001</v>
      </c>
      <c r="AJ863" s="3" t="s">
        <v>265</v>
      </c>
      <c r="AK863" s="81" t="s">
        <v>1709</v>
      </c>
      <c r="AL863" s="40">
        <f>IFERROR(VLOOKUP(AK863,ACCESSORIES!F:J,5,FALSE),"N/A")</f>
        <v>2.75</v>
      </c>
      <c r="AM863" s="3">
        <v>78.3</v>
      </c>
      <c r="AN863" s="99">
        <v>16.100000000000001</v>
      </c>
      <c r="AO863" s="101">
        <v>175</v>
      </c>
      <c r="AP863" s="101">
        <v>7</v>
      </c>
      <c r="AQ863" s="101">
        <v>20.9</v>
      </c>
      <c r="AR863" s="101">
        <v>30</v>
      </c>
      <c r="AS863" s="101">
        <v>41</v>
      </c>
      <c r="AT863" s="101">
        <v>209.9</v>
      </c>
      <c r="AU863" s="101">
        <v>199</v>
      </c>
      <c r="AV863" s="100">
        <v>106.25</v>
      </c>
      <c r="AW863" s="54">
        <v>34</v>
      </c>
      <c r="AX863" s="54">
        <v>34</v>
      </c>
      <c r="AY863" s="54">
        <v>20</v>
      </c>
      <c r="AZ863" s="99" t="s">
        <v>85</v>
      </c>
      <c r="BA863" s="98" t="str">
        <f>IFERROR(VLOOKUP(AZ863,ACCESSORIES!F:J,5,FALSE),"N/A")</f>
        <v>N/A</v>
      </c>
      <c r="BB863" s="99" t="s">
        <v>85</v>
      </c>
      <c r="BC863" s="98" t="str">
        <f>IFERROR(VLOOKUP(BB863,ACCESSORIES!F:J,5,FALSE),"N/A")</f>
        <v>N/A</v>
      </c>
      <c r="BD863" s="77">
        <v>41.81</v>
      </c>
      <c r="BE863" s="56">
        <v>19.7</v>
      </c>
      <c r="BF863" s="56">
        <v>19.7</v>
      </c>
      <c r="BG863" s="56">
        <v>11</v>
      </c>
      <c r="BH863" s="379">
        <f t="shared" si="72"/>
        <v>6.995621234535998E-2</v>
      </c>
      <c r="BI863" s="80">
        <v>36</v>
      </c>
      <c r="BJ863" s="114" t="s">
        <v>3532</v>
      </c>
      <c r="BK863" s="50" t="s">
        <v>4050</v>
      </c>
      <c r="BL863" s="81" t="s">
        <v>4066</v>
      </c>
      <c r="BM863" s="81" t="s">
        <v>5516</v>
      </c>
      <c r="BN863" s="81" t="s">
        <v>5517</v>
      </c>
      <c r="BO863" s="81" t="s">
        <v>5507</v>
      </c>
      <c r="BP863" s="81" t="s">
        <v>5518</v>
      </c>
      <c r="BQ863" s="81" t="s">
        <v>5497</v>
      </c>
      <c r="BR863" s="81" t="s">
        <v>4275</v>
      </c>
      <c r="BS863" s="81" t="s">
        <v>4068</v>
      </c>
      <c r="BT863" s="81"/>
      <c r="BU863" s="81"/>
      <c r="BV863" s="313" t="s">
        <v>3629</v>
      </c>
      <c r="BW863" s="325" t="s">
        <v>3630</v>
      </c>
      <c r="BX863" s="313" t="s">
        <v>3631</v>
      </c>
      <c r="BY863" s="325" t="s">
        <v>3632</v>
      </c>
      <c r="BZ863" s="324" t="str">
        <f t="shared" si="81"/>
        <v>DISCONTINUED - MR310 Con6, 17x8.5, +35mm Offset, 6x5.5, 106.25mm Centerbore, Matte Black</v>
      </c>
      <c r="CA863" s="324" t="s">
        <v>3878</v>
      </c>
      <c r="CB863" s="324" t="s">
        <v>3879</v>
      </c>
      <c r="CC863" s="313" t="str">
        <f t="shared" si="82"/>
        <v>STREET (3XX)</v>
      </c>
    </row>
    <row r="864" spans="1:81" s="38" customFormat="1" ht="15.75" customHeight="1">
      <c r="A864" s="22">
        <f t="shared" si="71"/>
        <v>861</v>
      </c>
      <c r="B864" s="99" t="s">
        <v>84</v>
      </c>
      <c r="C864" s="99" t="s">
        <v>1072</v>
      </c>
      <c r="D864" s="99" t="s">
        <v>2105</v>
      </c>
      <c r="E864" s="91" t="s">
        <v>6289</v>
      </c>
      <c r="F864" s="90"/>
      <c r="G864" s="90"/>
      <c r="H864" s="79" t="s">
        <v>2617</v>
      </c>
      <c r="I864" s="318">
        <v>43340</v>
      </c>
      <c r="J864" s="318">
        <v>44883</v>
      </c>
      <c r="K864" s="293" t="s">
        <v>1274</v>
      </c>
      <c r="L864" s="342">
        <v>418</v>
      </c>
      <c r="M864" s="92" t="s">
        <v>6179</v>
      </c>
      <c r="N864" s="344"/>
      <c r="O864" s="29">
        <v>17</v>
      </c>
      <c r="P864" s="24">
        <v>8.5</v>
      </c>
      <c r="Q864" s="99" t="s">
        <v>1755</v>
      </c>
      <c r="R864" s="3">
        <v>5</v>
      </c>
      <c r="S864" s="29">
        <v>5</v>
      </c>
      <c r="T864" s="29">
        <v>0</v>
      </c>
      <c r="U864" s="16">
        <v>4.75</v>
      </c>
      <c r="V864" s="100" t="s">
        <v>85</v>
      </c>
      <c r="W864" s="16">
        <v>71.5</v>
      </c>
      <c r="X864" s="8">
        <v>26.75</v>
      </c>
      <c r="Y864" s="51">
        <v>2650</v>
      </c>
      <c r="Z864" s="78" t="s">
        <v>5468</v>
      </c>
      <c r="AA864" s="78" t="s">
        <v>2989</v>
      </c>
      <c r="AB864" s="51" t="s">
        <v>5188</v>
      </c>
      <c r="AC864" s="78" t="s">
        <v>2178</v>
      </c>
      <c r="AD864" s="298">
        <f>IFERROR(VLOOKUP(AC864,ACCESSORIES!F:J,5,FALSE),"N/A")</f>
        <v>33</v>
      </c>
      <c r="AE864" s="80" t="s">
        <v>85</v>
      </c>
      <c r="AF864" s="86" t="s">
        <v>1886</v>
      </c>
      <c r="AG864" s="80" t="s">
        <v>85</v>
      </c>
      <c r="AH864" s="86" t="s">
        <v>2614</v>
      </c>
      <c r="AI864" s="299">
        <f>IFERROR(VLOOKUP(AH864,ACCESSORIES!F:J,5,FALSE),"N/A")</f>
        <v>1.1000000000000001</v>
      </c>
      <c r="AJ864" s="78" t="s">
        <v>266</v>
      </c>
      <c r="AK864" s="3" t="s">
        <v>85</v>
      </c>
      <c r="AL864" s="40" t="str">
        <f>IFERROR(VLOOKUP(AK864,ACCESSORIES!F:J,5,FALSE),"N/A")</f>
        <v>N/A</v>
      </c>
      <c r="AM864" s="3" t="s">
        <v>85</v>
      </c>
      <c r="AN864" s="3">
        <v>16.2</v>
      </c>
      <c r="AO864" s="3">
        <v>166</v>
      </c>
      <c r="AP864" s="36">
        <v>9</v>
      </c>
      <c r="AQ864" s="36">
        <v>21.8</v>
      </c>
      <c r="AR864" s="36">
        <v>41.1</v>
      </c>
      <c r="AS864" s="36">
        <v>44.7</v>
      </c>
      <c r="AT864" s="36">
        <v>207.8</v>
      </c>
      <c r="AU864" s="101">
        <v>203.8</v>
      </c>
      <c r="AV864" s="16">
        <v>71.5</v>
      </c>
      <c r="AW864" s="54">
        <v>38</v>
      </c>
      <c r="AX864" s="54">
        <v>38</v>
      </c>
      <c r="AY864" s="54">
        <v>42</v>
      </c>
      <c r="AZ864" s="99" t="s">
        <v>85</v>
      </c>
      <c r="BA864" s="98" t="str">
        <f>IFERROR(VLOOKUP(AZ864,ACCESSORIES!F:J,5,FALSE),"N/A")</f>
        <v>N/A</v>
      </c>
      <c r="BB864" s="99" t="s">
        <v>85</v>
      </c>
      <c r="BC864" s="98" t="str">
        <f>IFERROR(VLOOKUP(BB864,ACCESSORIES!F:J,5,FALSE),"N/A")</f>
        <v>N/A</v>
      </c>
      <c r="BD864" s="77">
        <v>30.25</v>
      </c>
      <c r="BE864" s="56">
        <v>19.7</v>
      </c>
      <c r="BF864" s="56">
        <v>19.7</v>
      </c>
      <c r="BG864" s="56">
        <v>11</v>
      </c>
      <c r="BH864" s="379">
        <f t="shared" si="72"/>
        <v>6.995621234535998E-2</v>
      </c>
      <c r="BI864" s="80">
        <v>36</v>
      </c>
      <c r="BJ864" s="114" t="s">
        <v>3532</v>
      </c>
      <c r="BK864" s="50" t="s">
        <v>4050</v>
      </c>
      <c r="BL864" s="29" t="s">
        <v>4066</v>
      </c>
      <c r="BM864" s="29" t="s">
        <v>5483</v>
      </c>
      <c r="BN864" s="29" t="s">
        <v>2847</v>
      </c>
      <c r="BO864" s="29" t="s">
        <v>5507</v>
      </c>
      <c r="BP864" s="81" t="s">
        <v>5518</v>
      </c>
      <c r="BQ864" s="81" t="s">
        <v>5497</v>
      </c>
      <c r="BR864" s="81" t="s">
        <v>4275</v>
      </c>
      <c r="BS864" s="81" t="s">
        <v>4068</v>
      </c>
      <c r="BT864" s="81"/>
      <c r="BU864" s="81"/>
      <c r="BV864" s="313" t="s">
        <v>3721</v>
      </c>
      <c r="BW864" s="325" t="s">
        <v>3722</v>
      </c>
      <c r="BX864" s="313" t="s">
        <v>3723</v>
      </c>
      <c r="BY864" s="325" t="s">
        <v>3724</v>
      </c>
      <c r="BZ864" s="324" t="str">
        <f t="shared" si="81"/>
        <v>DISCONTINUED - MR315, 17x8.5, 0mm Offset, 5x5, 71.5mm Centerbore, Gold - Black Lip</v>
      </c>
      <c r="CA864" s="324" t="s">
        <v>3878</v>
      </c>
      <c r="CB864" s="324" t="s">
        <v>3879</v>
      </c>
      <c r="CC864" s="313" t="str">
        <f t="shared" si="82"/>
        <v>STREET (3XX)</v>
      </c>
    </row>
    <row r="865" spans="1:81" s="38" customFormat="1" ht="15.75" customHeight="1">
      <c r="A865" s="22">
        <f t="shared" si="71"/>
        <v>862</v>
      </c>
      <c r="B865" s="99" t="s">
        <v>84</v>
      </c>
      <c r="C865" s="99" t="s">
        <v>1072</v>
      </c>
      <c r="D865" s="99" t="s">
        <v>2105</v>
      </c>
      <c r="E865" s="91" t="s">
        <v>6290</v>
      </c>
      <c r="F865" s="90" t="s">
        <v>2224</v>
      </c>
      <c r="G865" s="90"/>
      <c r="H865" s="79" t="s">
        <v>2625</v>
      </c>
      <c r="I865" s="318">
        <v>43340</v>
      </c>
      <c r="J865" s="318">
        <v>44883</v>
      </c>
      <c r="K865" s="293" t="s">
        <v>1274</v>
      </c>
      <c r="L865" s="342">
        <v>431</v>
      </c>
      <c r="M865" s="92" t="s">
        <v>6179</v>
      </c>
      <c r="N865" s="344"/>
      <c r="O865" s="29">
        <v>17</v>
      </c>
      <c r="P865" s="8">
        <v>9</v>
      </c>
      <c r="Q865" s="99" t="s">
        <v>1755</v>
      </c>
      <c r="R865" s="3">
        <v>5</v>
      </c>
      <c r="S865" s="29">
        <v>5</v>
      </c>
      <c r="T865" s="29">
        <v>-12</v>
      </c>
      <c r="U865" s="16">
        <v>4.5</v>
      </c>
      <c r="V865" s="100" t="s">
        <v>85</v>
      </c>
      <c r="W865" s="16">
        <v>71.5</v>
      </c>
      <c r="X865" s="8">
        <v>29.45</v>
      </c>
      <c r="Y865" s="51">
        <v>2650</v>
      </c>
      <c r="Z865" s="78" t="s">
        <v>5468</v>
      </c>
      <c r="AA865" s="78" t="s">
        <v>2989</v>
      </c>
      <c r="AB865" s="51" t="s">
        <v>5974</v>
      </c>
      <c r="AC865" s="78" t="s">
        <v>2178</v>
      </c>
      <c r="AD865" s="298">
        <f>IFERROR(VLOOKUP(AC865,ACCESSORIES!F:J,5,FALSE),"N/A")</f>
        <v>33</v>
      </c>
      <c r="AE865" s="80" t="s">
        <v>85</v>
      </c>
      <c r="AF865" s="86" t="s">
        <v>1886</v>
      </c>
      <c r="AG865" s="80" t="s">
        <v>85</v>
      </c>
      <c r="AH865" s="86" t="s">
        <v>2614</v>
      </c>
      <c r="AI865" s="299">
        <f>IFERROR(VLOOKUP(AH865,ACCESSORIES!F:J,5,FALSE),"N/A")</f>
        <v>1.1000000000000001</v>
      </c>
      <c r="AJ865" s="78" t="s">
        <v>266</v>
      </c>
      <c r="AK865" s="3" t="s">
        <v>85</v>
      </c>
      <c r="AL865" s="40" t="str">
        <f>IFERROR(VLOOKUP(AK865,ACCESSORIES!F:J,5,FALSE),"N/A")</f>
        <v>N/A</v>
      </c>
      <c r="AM865" s="3" t="s">
        <v>85</v>
      </c>
      <c r="AN865" s="3">
        <v>16.2</v>
      </c>
      <c r="AO865" s="3">
        <v>166</v>
      </c>
      <c r="AP865" s="36">
        <v>7.5</v>
      </c>
      <c r="AQ865" s="36">
        <v>18.2</v>
      </c>
      <c r="AR865" s="36">
        <v>38</v>
      </c>
      <c r="AS865" s="36">
        <v>44.1</v>
      </c>
      <c r="AT865" s="36">
        <v>208</v>
      </c>
      <c r="AU865" s="101">
        <v>203.6</v>
      </c>
      <c r="AV865" s="16">
        <v>71.5</v>
      </c>
      <c r="AW865" s="54">
        <v>35</v>
      </c>
      <c r="AX865" s="54">
        <v>35</v>
      </c>
      <c r="AY865" s="54">
        <v>69</v>
      </c>
      <c r="AZ865" s="99" t="s">
        <v>85</v>
      </c>
      <c r="BA865" s="98" t="str">
        <f>IFERROR(VLOOKUP(AZ865,ACCESSORIES!F:J,5,FALSE),"N/A")</f>
        <v>N/A</v>
      </c>
      <c r="BB865" s="99" t="s">
        <v>85</v>
      </c>
      <c r="BC865" s="98" t="str">
        <f>IFERROR(VLOOKUP(BB865,ACCESSORIES!F:J,5,FALSE),"N/A")</f>
        <v>N/A</v>
      </c>
      <c r="BD865" s="77">
        <v>34.880000000000003</v>
      </c>
      <c r="BE865" s="56">
        <v>19.7</v>
      </c>
      <c r="BF865" s="56">
        <v>19.7</v>
      </c>
      <c r="BG865" s="56">
        <v>11.5</v>
      </c>
      <c r="BH865" s="379">
        <f t="shared" si="72"/>
        <v>7.3136040179239969E-2</v>
      </c>
      <c r="BI865" s="80">
        <v>36</v>
      </c>
      <c r="BJ865" s="114" t="s">
        <v>3532</v>
      </c>
      <c r="BK865" s="50" t="s">
        <v>4050</v>
      </c>
      <c r="BL865" s="29" t="s">
        <v>4066</v>
      </c>
      <c r="BM865" s="29" t="s">
        <v>5483</v>
      </c>
      <c r="BN865" s="29" t="s">
        <v>2847</v>
      </c>
      <c r="BO865" s="29" t="s">
        <v>5507</v>
      </c>
      <c r="BP865" s="81" t="s">
        <v>5518</v>
      </c>
      <c r="BQ865" s="81" t="s">
        <v>5497</v>
      </c>
      <c r="BR865" s="81" t="s">
        <v>4275</v>
      </c>
      <c r="BS865" s="81" t="s">
        <v>4068</v>
      </c>
      <c r="BT865" s="81"/>
      <c r="BU865" s="81"/>
      <c r="BV865" s="313" t="s">
        <v>3721</v>
      </c>
      <c r="BW865" s="325" t="s">
        <v>3722</v>
      </c>
      <c r="BX865" s="313" t="s">
        <v>3723</v>
      </c>
      <c r="BY865" s="325" t="s">
        <v>3724</v>
      </c>
      <c r="BZ865" s="324" t="str">
        <f t="shared" si="81"/>
        <v>DISCONTINUED - MR315, 17x9, -12mm Offset, 5x5, 71.5mm Centerbore, Gold - Black Lip</v>
      </c>
      <c r="CA865" s="324" t="s">
        <v>3878</v>
      </c>
      <c r="CB865" s="324" t="s">
        <v>3879</v>
      </c>
      <c r="CC865" s="313" t="str">
        <f t="shared" si="82"/>
        <v>STREET (3XX)</v>
      </c>
    </row>
    <row r="866" spans="1:81" s="38" customFormat="1" ht="15.75" customHeight="1">
      <c r="A866" s="22">
        <f t="shared" si="71"/>
        <v>863</v>
      </c>
      <c r="B866" s="104" t="s">
        <v>84</v>
      </c>
      <c r="C866" s="104" t="s">
        <v>1072</v>
      </c>
      <c r="D866" s="104" t="s">
        <v>2105</v>
      </c>
      <c r="E866" s="91" t="s">
        <v>6291</v>
      </c>
      <c r="F866" s="90"/>
      <c r="G866" s="90"/>
      <c r="H866" s="44" t="s">
        <v>3295</v>
      </c>
      <c r="I866" s="329">
        <v>43613</v>
      </c>
      <c r="J866" s="318">
        <v>44883</v>
      </c>
      <c r="K866" s="293" t="s">
        <v>1274</v>
      </c>
      <c r="L866" s="342">
        <v>469</v>
      </c>
      <c r="M866" s="92" t="s">
        <v>6179</v>
      </c>
      <c r="N866" s="344"/>
      <c r="O866" s="90">
        <v>18</v>
      </c>
      <c r="P866" s="8">
        <v>9</v>
      </c>
      <c r="Q866" s="99" t="s">
        <v>1763</v>
      </c>
      <c r="R866" s="13">
        <v>8</v>
      </c>
      <c r="S866" s="90">
        <v>170</v>
      </c>
      <c r="T866" s="90">
        <v>18</v>
      </c>
      <c r="U866" s="42">
        <v>5.75</v>
      </c>
      <c r="V866" s="102" t="s">
        <v>85</v>
      </c>
      <c r="W866" s="42">
        <v>130.81</v>
      </c>
      <c r="X866" s="43">
        <v>34.130000000000003</v>
      </c>
      <c r="Y866" s="51">
        <v>3640</v>
      </c>
      <c r="Z866" s="78" t="s">
        <v>5468</v>
      </c>
      <c r="AA866" s="11" t="s">
        <v>2989</v>
      </c>
      <c r="AB866" s="51" t="s">
        <v>5936</v>
      </c>
      <c r="AC866" s="11" t="s">
        <v>1811</v>
      </c>
      <c r="AD866" s="298">
        <f>IFERROR(VLOOKUP(AC866,ACCESSORIES!F:J,5,FALSE),"N/A")</f>
        <v>33</v>
      </c>
      <c r="AE866" s="14" t="s">
        <v>85</v>
      </c>
      <c r="AF866" s="14" t="s">
        <v>85</v>
      </c>
      <c r="AG866" s="13" t="s">
        <v>3005</v>
      </c>
      <c r="AH866" s="31" t="s">
        <v>2614</v>
      </c>
      <c r="AI866" s="299">
        <f>IFERROR(VLOOKUP(AH866,ACCESSORIES!F:J,5,FALSE),"N/A")</f>
        <v>1.1000000000000001</v>
      </c>
      <c r="AJ866" s="11" t="s">
        <v>266</v>
      </c>
      <c r="AK866" s="13" t="s">
        <v>85</v>
      </c>
      <c r="AL866" s="40" t="str">
        <f>IFERROR(VLOOKUP(AK866,ACCESSORIES!F:J,5,FALSE),"N/A")</f>
        <v>N/A</v>
      </c>
      <c r="AM866" s="13" t="s">
        <v>85</v>
      </c>
      <c r="AN866" s="13">
        <v>16.2</v>
      </c>
      <c r="AO866" s="13">
        <v>200</v>
      </c>
      <c r="AP866" s="74">
        <v>3</v>
      </c>
      <c r="AQ866" s="74">
        <v>3</v>
      </c>
      <c r="AR866" s="74">
        <v>30</v>
      </c>
      <c r="AS866" s="74">
        <v>39.700000000000003</v>
      </c>
      <c r="AT866" s="74">
        <v>221.8</v>
      </c>
      <c r="AU866" s="103">
        <v>219.6</v>
      </c>
      <c r="AV866" s="75">
        <v>125</v>
      </c>
      <c r="AW866" s="54">
        <v>92</v>
      </c>
      <c r="AX866" s="54">
        <v>92</v>
      </c>
      <c r="AY866" s="54">
        <v>42</v>
      </c>
      <c r="AZ866" s="104" t="s">
        <v>85</v>
      </c>
      <c r="BA866" s="98" t="str">
        <f>IFERROR(VLOOKUP(AZ866,ACCESSORIES!F:J,5,FALSE),"N/A")</f>
        <v>N/A</v>
      </c>
      <c r="BB866" s="104" t="s">
        <v>85</v>
      </c>
      <c r="BC866" s="98" t="str">
        <f>IFERROR(VLOOKUP(BB866,ACCESSORIES!F:J,5,FALSE),"N/A")</f>
        <v>N/A</v>
      </c>
      <c r="BD866" s="77">
        <v>40.04</v>
      </c>
      <c r="BE866" s="56">
        <v>20.6</v>
      </c>
      <c r="BF866" s="56">
        <v>20.6</v>
      </c>
      <c r="BG866" s="56">
        <v>11.4</v>
      </c>
      <c r="BH866" s="379">
        <f t="shared" si="72"/>
        <v>7.9275765061056019E-2</v>
      </c>
      <c r="BI866" s="14">
        <v>36</v>
      </c>
      <c r="BJ866" s="114" t="s">
        <v>3532</v>
      </c>
      <c r="BK866" s="50" t="s">
        <v>4050</v>
      </c>
      <c r="BL866" s="29" t="s">
        <v>4066</v>
      </c>
      <c r="BM866" s="29" t="s">
        <v>5483</v>
      </c>
      <c r="BN866" s="29" t="s">
        <v>2847</v>
      </c>
      <c r="BO866" s="29" t="s">
        <v>5507</v>
      </c>
      <c r="BP866" s="81" t="s">
        <v>5518</v>
      </c>
      <c r="BQ866" s="81" t="s">
        <v>5497</v>
      </c>
      <c r="BR866" s="81" t="s">
        <v>4275</v>
      </c>
      <c r="BS866" s="81" t="s">
        <v>4068</v>
      </c>
      <c r="BT866" s="81"/>
      <c r="BU866" s="81"/>
      <c r="BV866" s="313" t="s">
        <v>3725</v>
      </c>
      <c r="BW866" s="325" t="s">
        <v>3726</v>
      </c>
      <c r="BX866" s="313" t="s">
        <v>3727</v>
      </c>
      <c r="BY866" s="325" t="s">
        <v>3728</v>
      </c>
      <c r="BZ866" s="324" t="str">
        <f t="shared" si="81"/>
        <v>DISCONTINUED - MR315, 18x9, +18mm Offset, 8x170, 130.81mm Centerbore, Gold - Black Lip</v>
      </c>
      <c r="CA866" s="324" t="s">
        <v>3878</v>
      </c>
      <c r="CB866" s="324" t="s">
        <v>3879</v>
      </c>
      <c r="CC866" s="313" t="str">
        <f t="shared" si="82"/>
        <v>STREET (3XX)</v>
      </c>
    </row>
    <row r="867" spans="1:81" s="38" customFormat="1" ht="15.75" customHeight="1">
      <c r="A867" s="22">
        <f t="shared" si="71"/>
        <v>864</v>
      </c>
      <c r="B867" s="4" t="s">
        <v>84</v>
      </c>
      <c r="C867" s="99" t="s">
        <v>1089</v>
      </c>
      <c r="D867" s="5" t="s">
        <v>5731</v>
      </c>
      <c r="E867" s="91" t="s">
        <v>6292</v>
      </c>
      <c r="F867" s="90"/>
      <c r="G867" s="90"/>
      <c r="H867" s="79" t="s">
        <v>2744</v>
      </c>
      <c r="I867" s="318">
        <v>43423</v>
      </c>
      <c r="J867" s="318">
        <v>44883</v>
      </c>
      <c r="K867" s="293" t="s">
        <v>1274</v>
      </c>
      <c r="L867" s="342">
        <v>226.5</v>
      </c>
      <c r="M867" s="92" t="s">
        <v>6179</v>
      </c>
      <c r="N867" s="344"/>
      <c r="O867" s="5">
        <v>15</v>
      </c>
      <c r="P867" s="77">
        <v>7</v>
      </c>
      <c r="Q867" s="99" t="s">
        <v>1745</v>
      </c>
      <c r="R867" s="5">
        <v>4</v>
      </c>
      <c r="S867" s="5">
        <v>136</v>
      </c>
      <c r="T867" s="5">
        <v>13</v>
      </c>
      <c r="U867" s="17">
        <v>4.5</v>
      </c>
      <c r="V867" s="5" t="s">
        <v>189</v>
      </c>
      <c r="W867" s="17">
        <v>106.25</v>
      </c>
      <c r="X867" s="8">
        <v>15.58</v>
      </c>
      <c r="Y867" s="51">
        <v>1600</v>
      </c>
      <c r="Z867" s="79" t="s">
        <v>2731</v>
      </c>
      <c r="AA867" s="79" t="s">
        <v>2991</v>
      </c>
      <c r="AB867" s="51" t="s">
        <v>5366</v>
      </c>
      <c r="AC867" s="2" t="s">
        <v>4107</v>
      </c>
      <c r="AD867" s="298">
        <f>IFERROR(VLOOKUP(AC867,ACCESSORIES!F:J,5,FALSE),"N/A")</f>
        <v>22</v>
      </c>
      <c r="AE867" s="87" t="s">
        <v>85</v>
      </c>
      <c r="AF867" s="87" t="s">
        <v>85</v>
      </c>
      <c r="AG867" s="80" t="s">
        <v>85</v>
      </c>
      <c r="AH867" s="2" t="s">
        <v>85</v>
      </c>
      <c r="AI867" s="299" t="str">
        <f>IFERROR(VLOOKUP(AH867,ACCESSORIES!F:J,5,FALSE),"N/A")</f>
        <v>N/A</v>
      </c>
      <c r="AJ867" s="81" t="s">
        <v>266</v>
      </c>
      <c r="AK867" s="81" t="s">
        <v>85</v>
      </c>
      <c r="AL867" s="40" t="str">
        <f>IFERROR(VLOOKUP(AK867,ACCESSORIES!F:J,5,FALSE),"N/A")</f>
        <v>N/A</v>
      </c>
      <c r="AM867" s="81" t="s">
        <v>85</v>
      </c>
      <c r="AN867" s="81">
        <v>14.1</v>
      </c>
      <c r="AO867" s="81">
        <v>180</v>
      </c>
      <c r="AP867" s="25">
        <v>0</v>
      </c>
      <c r="AQ867" s="25">
        <v>7</v>
      </c>
      <c r="AR867" s="25">
        <v>15.6</v>
      </c>
      <c r="AS867" s="25">
        <v>10.5</v>
      </c>
      <c r="AT867" s="25">
        <v>171</v>
      </c>
      <c r="AU867" s="25">
        <v>166.9</v>
      </c>
      <c r="AV867" s="84">
        <v>96</v>
      </c>
      <c r="AW867" s="54">
        <v>40</v>
      </c>
      <c r="AX867" s="54">
        <v>40</v>
      </c>
      <c r="AY867" s="54">
        <v>75</v>
      </c>
      <c r="AZ867" s="3" t="s">
        <v>85</v>
      </c>
      <c r="BA867" s="98" t="str">
        <f>IFERROR(VLOOKUP(AZ867,ACCESSORIES!F:J,5,FALSE),"N/A")</f>
        <v>N/A</v>
      </c>
      <c r="BB867" s="3" t="s">
        <v>85</v>
      </c>
      <c r="BC867" s="98" t="str">
        <f>IFERROR(VLOOKUP(BB867,ACCESSORIES!F:J,5,FALSE),"N/A")</f>
        <v>N/A</v>
      </c>
      <c r="BD867" s="77">
        <v>19.690000000000001</v>
      </c>
      <c r="BE867" s="56">
        <v>17.7</v>
      </c>
      <c r="BF867" s="56">
        <v>17.7</v>
      </c>
      <c r="BG867" s="56">
        <v>9.6</v>
      </c>
      <c r="BH867" s="379">
        <f t="shared" si="72"/>
        <v>4.9285471493375997E-2</v>
      </c>
      <c r="BI867" s="5">
        <v>48</v>
      </c>
      <c r="BJ867" s="114" t="s">
        <v>3532</v>
      </c>
      <c r="BK867" s="50" t="s">
        <v>4050</v>
      </c>
      <c r="BL867" s="81" t="s">
        <v>4964</v>
      </c>
      <c r="BM867" s="81" t="s">
        <v>4066</v>
      </c>
      <c r="BN867" s="81" t="s">
        <v>5447</v>
      </c>
      <c r="BO867" s="81" t="s">
        <v>2872</v>
      </c>
      <c r="BP867" s="81" t="s">
        <v>5445</v>
      </c>
      <c r="BQ867" s="81" t="s">
        <v>5446</v>
      </c>
      <c r="BR867" s="81"/>
      <c r="BS867" s="81"/>
      <c r="BT867" s="81"/>
      <c r="BU867" s="81"/>
      <c r="BV867" s="313" t="s">
        <v>4234</v>
      </c>
      <c r="BW867" s="325" t="s">
        <v>4233</v>
      </c>
      <c r="BX867" s="313" t="s">
        <v>4236</v>
      </c>
      <c r="BY867" s="325" t="s">
        <v>4235</v>
      </c>
      <c r="BZ867" s="324" t="str">
        <f t="shared" si="81"/>
        <v>DISCONTINUED - MR409 Bead Grip, 15x7, 4+3/+13mm Offset, 4x136, 106.25mm Centerbore, Steel Grey</v>
      </c>
      <c r="CA867" s="324" t="s">
        <v>3878</v>
      </c>
      <c r="CB867" s="324" t="s">
        <v>3879</v>
      </c>
      <c r="CC867" s="313" t="str">
        <f t="shared" si="82"/>
        <v>UTV (4XX)</v>
      </c>
    </row>
    <row r="868" spans="1:81" s="38" customFormat="1" ht="15.75" customHeight="1">
      <c r="A868" s="22">
        <f t="shared" si="71"/>
        <v>865</v>
      </c>
      <c r="B868" s="4" t="s">
        <v>84</v>
      </c>
      <c r="C868" s="99" t="s">
        <v>1089</v>
      </c>
      <c r="D868" s="5" t="s">
        <v>5732</v>
      </c>
      <c r="E868" s="91" t="s">
        <v>6293</v>
      </c>
      <c r="F868" s="90"/>
      <c r="G868" s="90"/>
      <c r="H868" s="79" t="s">
        <v>3414</v>
      </c>
      <c r="I868" s="312">
        <v>43677</v>
      </c>
      <c r="J868" s="318">
        <v>44883</v>
      </c>
      <c r="K868" s="293" t="s">
        <v>1274</v>
      </c>
      <c r="L868" s="342">
        <v>234.74</v>
      </c>
      <c r="M868" s="92" t="s">
        <v>6179</v>
      </c>
      <c r="N868" s="344"/>
      <c r="O868" s="5">
        <v>15</v>
      </c>
      <c r="P868" s="77">
        <v>10</v>
      </c>
      <c r="Q868" s="99" t="s">
        <v>1745</v>
      </c>
      <c r="R868" s="5">
        <v>4</v>
      </c>
      <c r="S868" s="5">
        <v>136</v>
      </c>
      <c r="T868" s="5">
        <v>25</v>
      </c>
      <c r="U868" s="17">
        <v>6.4</v>
      </c>
      <c r="V868" s="5" t="s">
        <v>3400</v>
      </c>
      <c r="W868" s="17">
        <v>106.25</v>
      </c>
      <c r="X868" s="8">
        <v>17.2</v>
      </c>
      <c r="Y868" s="51">
        <v>1600</v>
      </c>
      <c r="Z868" s="79" t="s">
        <v>2298</v>
      </c>
      <c r="AA868" s="79" t="s">
        <v>2989</v>
      </c>
      <c r="AB868" s="51" t="s">
        <v>5552</v>
      </c>
      <c r="AC868" s="2" t="s">
        <v>4107</v>
      </c>
      <c r="AD868" s="298">
        <f>IFERROR(VLOOKUP(AC868,ACCESSORIES!F:J,5,FALSE),"N/A")</f>
        <v>22</v>
      </c>
      <c r="AE868" s="87" t="s">
        <v>85</v>
      </c>
      <c r="AF868" s="87" t="s">
        <v>85</v>
      </c>
      <c r="AG868" s="80" t="s">
        <v>85</v>
      </c>
      <c r="AH868" s="2" t="s">
        <v>85</v>
      </c>
      <c r="AI868" s="299" t="str">
        <f>IFERROR(VLOOKUP(AH868,ACCESSORIES!F:J,5,FALSE),"N/A")</f>
        <v>N/A</v>
      </c>
      <c r="AJ868" s="81" t="s">
        <v>266</v>
      </c>
      <c r="AK868" s="81" t="s">
        <v>85</v>
      </c>
      <c r="AL868" s="40" t="str">
        <f>IFERROR(VLOOKUP(AK868,ACCESSORIES!F:J,5,FALSE),"N/A")</f>
        <v>N/A</v>
      </c>
      <c r="AM868" s="81" t="s">
        <v>85</v>
      </c>
      <c r="AN868" s="81">
        <v>14.1</v>
      </c>
      <c r="AO868" s="81">
        <v>180</v>
      </c>
      <c r="AP868" s="25"/>
      <c r="AQ868" s="25">
        <v>9</v>
      </c>
      <c r="AR868" s="25"/>
      <c r="AS868" s="25">
        <v>14</v>
      </c>
      <c r="AT868" s="25"/>
      <c r="AU868" s="25">
        <v>167</v>
      </c>
      <c r="AV868" s="84">
        <v>96</v>
      </c>
      <c r="AW868" s="54">
        <v>40</v>
      </c>
      <c r="AX868" s="54">
        <v>40</v>
      </c>
      <c r="AY868" s="54">
        <v>82</v>
      </c>
      <c r="AZ868" s="3" t="s">
        <v>85</v>
      </c>
      <c r="BA868" s="98" t="str">
        <f>IFERROR(VLOOKUP(AZ868,ACCESSORIES!F:J,5,FALSE),"N/A")</f>
        <v>N/A</v>
      </c>
      <c r="BB868" s="3" t="s">
        <v>85</v>
      </c>
      <c r="BC868" s="98" t="str">
        <f>IFERROR(VLOOKUP(BB868,ACCESSORIES!F:J,5,FALSE),"N/A")</f>
        <v>N/A</v>
      </c>
      <c r="BD868" s="77">
        <v>20.7</v>
      </c>
      <c r="BE868" s="56">
        <v>17.7</v>
      </c>
      <c r="BF868" s="56">
        <v>17.7</v>
      </c>
      <c r="BG868" s="56">
        <v>12.6</v>
      </c>
      <c r="BH868" s="379">
        <f t="shared" si="72"/>
        <v>6.4687181335055993E-2</v>
      </c>
      <c r="BI868" s="5">
        <v>48</v>
      </c>
      <c r="BJ868" s="114" t="s">
        <v>3532</v>
      </c>
      <c r="BK868" s="50" t="s">
        <v>4050</v>
      </c>
      <c r="BL868" s="81" t="s">
        <v>4964</v>
      </c>
      <c r="BM868" s="81" t="s">
        <v>4066</v>
      </c>
      <c r="BN868" s="81" t="s">
        <v>5470</v>
      </c>
      <c r="BO868" s="81" t="s">
        <v>2872</v>
      </c>
      <c r="BP868" s="81" t="s">
        <v>4298</v>
      </c>
      <c r="BQ868" s="81" t="s">
        <v>5446</v>
      </c>
      <c r="BR868" s="81"/>
      <c r="BS868" s="81"/>
      <c r="BT868" s="81"/>
      <c r="BU868" s="81"/>
      <c r="BV868" s="313" t="s">
        <v>4229</v>
      </c>
      <c r="BW868" s="325" t="s">
        <v>4228</v>
      </c>
      <c r="BX868" s="313" t="s">
        <v>4020</v>
      </c>
      <c r="BY868" s="325" t="s">
        <v>4230</v>
      </c>
      <c r="BZ868" s="324" t="str">
        <f t="shared" si="81"/>
        <v>DISCONTINUED - MR410 Bead Grip, 15x10, 6+4/+25mm Offset, 4x136, 106.25mm Centerbore, Gold</v>
      </c>
      <c r="CA868" s="324" t="s">
        <v>3878</v>
      </c>
      <c r="CB868" s="324" t="s">
        <v>3879</v>
      </c>
      <c r="CC868" s="313" t="str">
        <f t="shared" si="82"/>
        <v>UTV (4XX)</v>
      </c>
    </row>
    <row r="869" spans="1:81" s="38" customFormat="1" ht="15.75" customHeight="1">
      <c r="A869" s="22">
        <f t="shared" si="71"/>
        <v>866</v>
      </c>
      <c r="B869" s="4" t="s">
        <v>84</v>
      </c>
      <c r="C869" s="99" t="s">
        <v>1089</v>
      </c>
      <c r="D869" s="5" t="s">
        <v>5733</v>
      </c>
      <c r="E869" s="91" t="s">
        <v>6294</v>
      </c>
      <c r="F869" s="90"/>
      <c r="G869" s="90"/>
      <c r="H869" s="79" t="s">
        <v>3477</v>
      </c>
      <c r="I869" s="312">
        <v>43714</v>
      </c>
      <c r="J869" s="318">
        <v>44883</v>
      </c>
      <c r="K869" s="293" t="s">
        <v>1274</v>
      </c>
      <c r="L869" s="342">
        <v>200</v>
      </c>
      <c r="M869" s="92" t="s">
        <v>6179</v>
      </c>
      <c r="N869" s="344"/>
      <c r="O869" s="5">
        <v>14</v>
      </c>
      <c r="P869" s="77">
        <v>7</v>
      </c>
      <c r="Q869" s="99" t="s">
        <v>1745</v>
      </c>
      <c r="R869" s="5">
        <v>4</v>
      </c>
      <c r="S869" s="5">
        <v>136</v>
      </c>
      <c r="T869" s="5">
        <v>13</v>
      </c>
      <c r="U869" s="17">
        <v>4.5</v>
      </c>
      <c r="V869" s="5" t="s">
        <v>189</v>
      </c>
      <c r="W869" s="17">
        <v>106.25</v>
      </c>
      <c r="X869" s="8">
        <v>13.71</v>
      </c>
      <c r="Y869" s="51">
        <v>1600</v>
      </c>
      <c r="Z869" s="79" t="s">
        <v>2646</v>
      </c>
      <c r="AA869" s="79" t="s">
        <v>2992</v>
      </c>
      <c r="AB869" s="51" t="s">
        <v>4483</v>
      </c>
      <c r="AC869" s="2" t="s">
        <v>4107</v>
      </c>
      <c r="AD869" s="298">
        <f>IFERROR(VLOOKUP(AC869,ACCESSORIES!F:J,5,FALSE),"N/A")</f>
        <v>22</v>
      </c>
      <c r="AE869" s="87" t="s">
        <v>85</v>
      </c>
      <c r="AF869" s="87" t="s">
        <v>85</v>
      </c>
      <c r="AG869" s="87" t="s">
        <v>85</v>
      </c>
      <c r="AH869" s="87" t="s">
        <v>85</v>
      </c>
      <c r="AI869" s="299" t="str">
        <f>IFERROR(VLOOKUP(AH869,ACCESSORIES!F:J,5,FALSE),"N/A")</f>
        <v>N/A</v>
      </c>
      <c r="AJ869" s="81" t="s">
        <v>266</v>
      </c>
      <c r="AK869" s="81" t="s">
        <v>85</v>
      </c>
      <c r="AL869" s="40" t="str">
        <f>IFERROR(VLOOKUP(AK869,ACCESSORIES!F:J,5,FALSE),"N/A")</f>
        <v>N/A</v>
      </c>
      <c r="AM869" s="81" t="s">
        <v>85</v>
      </c>
      <c r="AN869" s="81">
        <v>14.1</v>
      </c>
      <c r="AO869" s="81">
        <v>180</v>
      </c>
      <c r="AP869" s="25">
        <v>0</v>
      </c>
      <c r="AQ869" s="25">
        <v>11</v>
      </c>
      <c r="AR869" s="25">
        <v>23</v>
      </c>
      <c r="AS869" s="25">
        <v>11</v>
      </c>
      <c r="AT869" s="25">
        <v>166</v>
      </c>
      <c r="AU869" s="25">
        <v>165</v>
      </c>
      <c r="AV869" s="84">
        <v>96</v>
      </c>
      <c r="AW869" s="54">
        <v>40</v>
      </c>
      <c r="AX869" s="54">
        <v>40</v>
      </c>
      <c r="AY869" s="54">
        <v>44</v>
      </c>
      <c r="AZ869" s="3" t="s">
        <v>85</v>
      </c>
      <c r="BA869" s="98" t="str">
        <f>IFERROR(VLOOKUP(AZ869,ACCESSORIES!F:J,5,FALSE),"N/A")</f>
        <v>N/A</v>
      </c>
      <c r="BB869" s="3" t="s">
        <v>85</v>
      </c>
      <c r="BC869" s="98" t="str">
        <f>IFERROR(VLOOKUP(BB869,ACCESSORIES!F:J,5,FALSE),"N/A")</f>
        <v>N/A</v>
      </c>
      <c r="BD869" s="77">
        <v>17.670000000000002</v>
      </c>
      <c r="BE869" s="56">
        <v>16.899999999999999</v>
      </c>
      <c r="BF869" s="56">
        <v>16.899999999999999</v>
      </c>
      <c r="BG869" s="56">
        <v>9.6999999999999993</v>
      </c>
      <c r="BH869" s="379">
        <f t="shared" si="72"/>
        <v>4.539900068568798E-2</v>
      </c>
      <c r="BI869" s="5">
        <v>48</v>
      </c>
      <c r="BJ869" s="114" t="s">
        <v>3532</v>
      </c>
      <c r="BK869" s="50" t="s">
        <v>4050</v>
      </c>
      <c r="BL869" s="81" t="s">
        <v>4964</v>
      </c>
      <c r="BM869" s="81" t="s">
        <v>4066</v>
      </c>
      <c r="BN869" s="81" t="s">
        <v>5471</v>
      </c>
      <c r="BO869" s="81" t="s">
        <v>2872</v>
      </c>
      <c r="BP869" s="81" t="s">
        <v>4298</v>
      </c>
      <c r="BQ869" s="81" t="s">
        <v>5446</v>
      </c>
      <c r="BR869" s="81"/>
      <c r="BS869" s="81"/>
      <c r="BT869" s="81"/>
      <c r="BU869" s="81"/>
      <c r="BV869" s="313" t="s">
        <v>4210</v>
      </c>
      <c r="BW869" s="325" t="s">
        <v>4209</v>
      </c>
      <c r="BX869" s="313" t="s">
        <v>4211</v>
      </c>
      <c r="BY869" s="325" t="s">
        <v>4212</v>
      </c>
      <c r="BZ869" s="324" t="str">
        <f t="shared" si="81"/>
        <v>DISCONTINUED - MR411 Bead Grip, 14x7, 4+3/+13mm Offset, 4x136, 106.25mm Centerbore, Gloss Titanium</v>
      </c>
      <c r="CA869" s="324" t="s">
        <v>3878</v>
      </c>
      <c r="CB869" s="324" t="s">
        <v>3879</v>
      </c>
      <c r="CC869" s="313" t="str">
        <f t="shared" si="82"/>
        <v>UTV (4XX)</v>
      </c>
    </row>
    <row r="870" spans="1:81" s="38" customFormat="1" ht="15.75" customHeight="1">
      <c r="A870" s="22">
        <f t="shared" si="71"/>
        <v>867</v>
      </c>
      <c r="B870" s="3" t="s">
        <v>84</v>
      </c>
      <c r="C870" s="99" t="s">
        <v>1093</v>
      </c>
      <c r="D870" s="81" t="s">
        <v>262</v>
      </c>
      <c r="E870" s="91" t="s">
        <v>6295</v>
      </c>
      <c r="F870" s="90"/>
      <c r="G870" s="90"/>
      <c r="H870" s="78" t="s">
        <v>893</v>
      </c>
      <c r="I870" s="318">
        <v>41640</v>
      </c>
      <c r="J870" s="318">
        <v>44883</v>
      </c>
      <c r="K870" s="293" t="s">
        <v>1274</v>
      </c>
      <c r="L870" s="342">
        <v>319.36</v>
      </c>
      <c r="M870" s="92" t="s">
        <v>6179</v>
      </c>
      <c r="N870" s="344"/>
      <c r="O870" s="81">
        <v>17</v>
      </c>
      <c r="P870" s="83">
        <v>8</v>
      </c>
      <c r="Q870" s="99" t="s">
        <v>1747</v>
      </c>
      <c r="R870" s="81">
        <v>5</v>
      </c>
      <c r="S870" s="81">
        <v>100</v>
      </c>
      <c r="T870" s="81">
        <v>42</v>
      </c>
      <c r="U870" s="84">
        <v>6.2</v>
      </c>
      <c r="V870" s="100" t="s">
        <v>85</v>
      </c>
      <c r="W870" s="84">
        <v>67.099999999999994</v>
      </c>
      <c r="X870" s="83">
        <v>23.8</v>
      </c>
      <c r="Y870" s="51">
        <v>1850</v>
      </c>
      <c r="Z870" s="88" t="s">
        <v>2222</v>
      </c>
      <c r="AA870" s="78" t="s">
        <v>2992</v>
      </c>
      <c r="AB870" s="51" t="s">
        <v>4920</v>
      </c>
      <c r="AC870" s="81" t="s">
        <v>1624</v>
      </c>
      <c r="AD870" s="298">
        <f>IFERROR(VLOOKUP(AC870,ACCESSORIES!F:J,5,FALSE),"N/A")</f>
        <v>33</v>
      </c>
      <c r="AE870" s="86" t="s">
        <v>1738</v>
      </c>
      <c r="AF870" s="81" t="s">
        <v>1886</v>
      </c>
      <c r="AG870" s="80" t="s">
        <v>85</v>
      </c>
      <c r="AH870" s="3" t="s">
        <v>85</v>
      </c>
      <c r="AI870" s="299" t="str">
        <f>IFERROR(VLOOKUP(AH870,ACCESSORIES!F:J,5,FALSE),"N/A")</f>
        <v>N/A</v>
      </c>
      <c r="AJ870" s="99" t="s">
        <v>265</v>
      </c>
      <c r="AK870" s="81" t="s">
        <v>1672</v>
      </c>
      <c r="AL870" s="40">
        <f>IFERROR(VLOOKUP(AK870,ACCESSORIES!F:J,5,FALSE),"N/A")</f>
        <v>2.75</v>
      </c>
      <c r="AM870" s="81">
        <v>56.1</v>
      </c>
      <c r="AN870" s="81">
        <v>16</v>
      </c>
      <c r="AO870" s="81">
        <v>155</v>
      </c>
      <c r="AP870" s="25">
        <v>31.6</v>
      </c>
      <c r="AQ870" s="25">
        <v>40</v>
      </c>
      <c r="AR870" s="25">
        <v>43</v>
      </c>
      <c r="AS870" s="25">
        <v>46</v>
      </c>
      <c r="AT870" s="25">
        <v>207.6</v>
      </c>
      <c r="AU870" s="25">
        <v>195.6</v>
      </c>
      <c r="AV870" s="84">
        <v>67.099999999999994</v>
      </c>
      <c r="AW870" s="54">
        <v>25</v>
      </c>
      <c r="AX870" s="54">
        <v>25</v>
      </c>
      <c r="AY870" s="54">
        <v>0</v>
      </c>
      <c r="AZ870" s="3" t="s">
        <v>85</v>
      </c>
      <c r="BA870" s="98" t="str">
        <f>IFERROR(VLOOKUP(AZ870,ACCESSORIES!F:J,5,FALSE),"N/A")</f>
        <v>N/A</v>
      </c>
      <c r="BB870" s="3" t="s">
        <v>85</v>
      </c>
      <c r="BC870" s="98" t="str">
        <f>IFERROR(VLOOKUP(BB870,ACCESSORIES!F:J,5,FALSE),"N/A")</f>
        <v>N/A</v>
      </c>
      <c r="BD870" s="77">
        <v>27.3</v>
      </c>
      <c r="BE870" s="56">
        <v>19.5</v>
      </c>
      <c r="BF870" s="56">
        <v>19.5</v>
      </c>
      <c r="BG870" s="56">
        <v>10.4</v>
      </c>
      <c r="BH870" s="379">
        <f t="shared" si="72"/>
        <v>6.4804283294399981E-2</v>
      </c>
      <c r="BI870" s="81">
        <v>36</v>
      </c>
      <c r="BJ870" s="114" t="s">
        <v>3532</v>
      </c>
      <c r="BK870" s="50" t="s">
        <v>4050</v>
      </c>
      <c r="BL870" s="81" t="s">
        <v>4066</v>
      </c>
      <c r="BM870" s="81" t="s">
        <v>5535</v>
      </c>
      <c r="BN870" s="81" t="s">
        <v>5478</v>
      </c>
      <c r="BO870" s="81" t="s">
        <v>4642</v>
      </c>
      <c r="BP870" s="81" t="s">
        <v>4275</v>
      </c>
      <c r="BQ870" s="81" t="s">
        <v>4068</v>
      </c>
      <c r="BR870" s="81" t="s">
        <v>5536</v>
      </c>
      <c r="BS870" s="81"/>
      <c r="BT870" s="81"/>
      <c r="BU870" s="81"/>
      <c r="BV870" s="313" t="s">
        <v>3769</v>
      </c>
      <c r="BW870" s="325" t="s">
        <v>3770</v>
      </c>
      <c r="BX870" s="313" t="s">
        <v>3771</v>
      </c>
      <c r="BY870" s="325" t="s">
        <v>3772</v>
      </c>
      <c r="BZ870" s="324" t="str">
        <f t="shared" si="81"/>
        <v>DISCONTINUED - MR501 RALLY, 17x8, +42mm Offset, 5x100, 67.1mm Centerbore, Titanium</v>
      </c>
      <c r="CA870" s="324" t="s">
        <v>3878</v>
      </c>
      <c r="CB870" s="324" t="s">
        <v>3879</v>
      </c>
      <c r="CC870" s="313" t="str">
        <f t="shared" si="82"/>
        <v>RALLY (5XX)</v>
      </c>
    </row>
    <row r="871" spans="1:81" s="38" customFormat="1" ht="15.75" customHeight="1">
      <c r="A871" s="22">
        <f t="shared" si="71"/>
        <v>868</v>
      </c>
      <c r="B871" s="3" t="s">
        <v>84</v>
      </c>
      <c r="C871" s="99" t="s">
        <v>1282</v>
      </c>
      <c r="D871" s="81" t="s">
        <v>5796</v>
      </c>
      <c r="E871" s="91" t="s">
        <v>6296</v>
      </c>
      <c r="F871" s="90"/>
      <c r="G871" s="90"/>
      <c r="H871" s="88" t="s">
        <v>2011</v>
      </c>
      <c r="I871" s="318">
        <v>43101</v>
      </c>
      <c r="J871" s="318">
        <v>44883</v>
      </c>
      <c r="K871" s="293" t="s">
        <v>1274</v>
      </c>
      <c r="L871" s="342">
        <v>308.83</v>
      </c>
      <c r="M871" s="92" t="s">
        <v>6179</v>
      </c>
      <c r="N871" s="344"/>
      <c r="O871" s="81">
        <v>16</v>
      </c>
      <c r="P871" s="83">
        <v>8</v>
      </c>
      <c r="Q871" s="99" t="s">
        <v>1757</v>
      </c>
      <c r="R871" s="81">
        <v>5</v>
      </c>
      <c r="S871" s="81">
        <v>6.5</v>
      </c>
      <c r="T871" s="81">
        <v>0</v>
      </c>
      <c r="U871" s="84">
        <v>4.5</v>
      </c>
      <c r="V871" s="100" t="s">
        <v>85</v>
      </c>
      <c r="W871" s="84">
        <v>114.25</v>
      </c>
      <c r="X871" s="83">
        <v>25.76</v>
      </c>
      <c r="Y871" s="51">
        <v>2650</v>
      </c>
      <c r="Z871" s="88" t="s">
        <v>2297</v>
      </c>
      <c r="AA871" s="78" t="s">
        <v>2988</v>
      </c>
      <c r="AB871" s="51" t="s">
        <v>6297</v>
      </c>
      <c r="AC871" s="2" t="s">
        <v>4104</v>
      </c>
      <c r="AD871" s="298">
        <f>IFERROR(VLOOKUP(AC871,ACCESSORIES!F:J,5,FALSE),"N/A")</f>
        <v>22</v>
      </c>
      <c r="AE871" s="87" t="s">
        <v>85</v>
      </c>
      <c r="AF871" s="80" t="s">
        <v>85</v>
      </c>
      <c r="AG871" s="80" t="s">
        <v>85</v>
      </c>
      <c r="AH871" s="80" t="s">
        <v>85</v>
      </c>
      <c r="AI871" s="299" t="str">
        <f>IFERROR(VLOOKUP(AH871,ACCESSORIES!F:J,5,FALSE),"N/A")</f>
        <v>N/A</v>
      </c>
      <c r="AJ871" s="99" t="s">
        <v>265</v>
      </c>
      <c r="AK871" s="81" t="s">
        <v>85</v>
      </c>
      <c r="AL871" s="40" t="str">
        <f>IFERROR(VLOOKUP(AK871,ACCESSORIES!F:J,5,FALSE),"N/A")</f>
        <v>N/A</v>
      </c>
      <c r="AM871" s="81" t="s">
        <v>85</v>
      </c>
      <c r="AN871" s="81">
        <v>19</v>
      </c>
      <c r="AO871" s="36">
        <v>200</v>
      </c>
      <c r="AP871" s="36">
        <v>0</v>
      </c>
      <c r="AQ871" s="36">
        <v>0</v>
      </c>
      <c r="AR871" s="36">
        <v>37.799999999999997</v>
      </c>
      <c r="AS871" s="36">
        <v>42</v>
      </c>
      <c r="AT871" s="36">
        <v>194</v>
      </c>
      <c r="AU871" s="81">
        <v>190</v>
      </c>
      <c r="AV871" s="84">
        <v>114</v>
      </c>
      <c r="AW871" s="54">
        <v>61</v>
      </c>
      <c r="AX871" s="54">
        <v>61</v>
      </c>
      <c r="AY871" s="54">
        <v>36</v>
      </c>
      <c r="AZ871" s="3" t="s">
        <v>85</v>
      </c>
      <c r="BA871" s="98" t="str">
        <f>IFERROR(VLOOKUP(AZ871,ACCESSORIES!F:J,5,FALSE),"N/A")</f>
        <v>N/A</v>
      </c>
      <c r="BB871" s="3" t="s">
        <v>85</v>
      </c>
      <c r="BC871" s="98" t="str">
        <f>IFERROR(VLOOKUP(BB871,ACCESSORIES!F:J,5,FALSE),"N/A")</f>
        <v>N/A</v>
      </c>
      <c r="BD871" s="77">
        <v>29.95</v>
      </c>
      <c r="BE871" s="56">
        <v>18.7</v>
      </c>
      <c r="BF871" s="56">
        <v>18.7</v>
      </c>
      <c r="BG871" s="56">
        <v>10.6</v>
      </c>
      <c r="BH871" s="379">
        <f t="shared" si="72"/>
        <v>6.0742159547695983E-2</v>
      </c>
      <c r="BI871" s="80">
        <v>36</v>
      </c>
      <c r="BJ871" s="114" t="s">
        <v>3532</v>
      </c>
      <c r="BK871" s="50" t="s">
        <v>4050</v>
      </c>
      <c r="BL871" s="81" t="s">
        <v>4964</v>
      </c>
      <c r="BM871" s="81" t="s">
        <v>4066</v>
      </c>
      <c r="BN871" s="81" t="s">
        <v>5444</v>
      </c>
      <c r="BO871" s="81" t="s">
        <v>2872</v>
      </c>
      <c r="BP871" s="81" t="s">
        <v>5445</v>
      </c>
      <c r="BQ871" s="81" t="s">
        <v>5446</v>
      </c>
      <c r="BR871" s="96" t="s">
        <v>5432</v>
      </c>
      <c r="BS871" s="81" t="s">
        <v>4275</v>
      </c>
      <c r="BT871" s="81" t="s">
        <v>4068</v>
      </c>
      <c r="BU871" s="81"/>
      <c r="BV871" s="313" t="s">
        <v>4178</v>
      </c>
      <c r="BW871" s="325" t="s">
        <v>4177</v>
      </c>
      <c r="BX871" s="313" t="s">
        <v>4180</v>
      </c>
      <c r="BY871" s="325" t="s">
        <v>4179</v>
      </c>
      <c r="BZ871" s="324" t="str">
        <f t="shared" si="81"/>
        <v>DISCONTINUED - MR701 Bead Grip, 16x8, 0mm Offset, 5x6.5, 114.25mm Centerbore, Method Bronze</v>
      </c>
      <c r="CA871" s="324" t="s">
        <v>3878</v>
      </c>
      <c r="CB871" s="324" t="s">
        <v>3879</v>
      </c>
      <c r="CC871" s="313" t="str">
        <f t="shared" si="82"/>
        <v>TRAIL (7XX)</v>
      </c>
    </row>
    <row r="872" spans="1:81" s="38" customFormat="1" ht="15.75" customHeight="1">
      <c r="A872" s="22">
        <f t="shared" si="71"/>
        <v>869</v>
      </c>
      <c r="B872" s="3" t="s">
        <v>84</v>
      </c>
      <c r="C872" s="99" t="s">
        <v>1282</v>
      </c>
      <c r="D872" s="81" t="s">
        <v>5796</v>
      </c>
      <c r="E872" s="136" t="s">
        <v>6298</v>
      </c>
      <c r="F872" s="90"/>
      <c r="G872" s="90"/>
      <c r="H872" s="88" t="s">
        <v>4624</v>
      </c>
      <c r="I872" s="312">
        <v>44134</v>
      </c>
      <c r="J872" s="318">
        <v>44883</v>
      </c>
      <c r="K872" s="293" t="s">
        <v>1274</v>
      </c>
      <c r="L872" s="342">
        <v>356.5</v>
      </c>
      <c r="M872" s="92" t="s">
        <v>6179</v>
      </c>
      <c r="N872" s="344"/>
      <c r="O872" s="81">
        <v>17</v>
      </c>
      <c r="P872" s="81">
        <v>8.5</v>
      </c>
      <c r="Q872" s="99" t="s">
        <v>1751</v>
      </c>
      <c r="R872" s="81">
        <v>5</v>
      </c>
      <c r="S872" s="81">
        <v>150</v>
      </c>
      <c r="T872" s="81">
        <v>0</v>
      </c>
      <c r="U872" s="84">
        <v>4.75</v>
      </c>
      <c r="V872" s="100" t="s">
        <v>85</v>
      </c>
      <c r="W872" s="84">
        <v>110.5</v>
      </c>
      <c r="X872" s="83">
        <v>30.4</v>
      </c>
      <c r="Y872" s="51">
        <v>2650</v>
      </c>
      <c r="Z872" s="88" t="s">
        <v>4617</v>
      </c>
      <c r="AA872" s="78" t="s">
        <v>4618</v>
      </c>
      <c r="AB872" s="51" t="s">
        <v>5242</v>
      </c>
      <c r="AC872" s="81" t="s">
        <v>4103</v>
      </c>
      <c r="AD872" s="298">
        <f>IFERROR(VLOOKUP(AC872,ACCESSORIES!F:J,5,FALSE),"N/A")</f>
        <v>22</v>
      </c>
      <c r="AE872" s="87" t="s">
        <v>85</v>
      </c>
      <c r="AF872" s="80" t="s">
        <v>85</v>
      </c>
      <c r="AG872" s="80" t="s">
        <v>85</v>
      </c>
      <c r="AH872" s="80" t="s">
        <v>85</v>
      </c>
      <c r="AI872" s="299" t="str">
        <f>IFERROR(VLOOKUP(AH872,ACCESSORIES!F:J,5,FALSE),"N/A")</f>
        <v>N/A</v>
      </c>
      <c r="AJ872" s="99" t="s">
        <v>265</v>
      </c>
      <c r="AK872" s="81" t="s">
        <v>85</v>
      </c>
      <c r="AL872" s="40" t="str">
        <f>IFERROR(VLOOKUP(AK872,ACCESSORIES!F:J,5,FALSE),"N/A")</f>
        <v>N/A</v>
      </c>
      <c r="AM872" s="81" t="s">
        <v>85</v>
      </c>
      <c r="AN872" s="81">
        <v>16.100000000000001</v>
      </c>
      <c r="AO872" s="81">
        <v>178</v>
      </c>
      <c r="AP872" s="81">
        <v>0</v>
      </c>
      <c r="AQ872" s="81">
        <v>14</v>
      </c>
      <c r="AR872" s="36">
        <v>43</v>
      </c>
      <c r="AS872" s="36">
        <v>50</v>
      </c>
      <c r="AT872" s="36">
        <v>208</v>
      </c>
      <c r="AU872" s="81">
        <v>204.5</v>
      </c>
      <c r="AV872" s="84">
        <v>100</v>
      </c>
      <c r="AW872" s="54">
        <v>44</v>
      </c>
      <c r="AX872" s="54">
        <v>44</v>
      </c>
      <c r="AY872" s="54">
        <v>46</v>
      </c>
      <c r="AZ872" s="3" t="s">
        <v>85</v>
      </c>
      <c r="BA872" s="98" t="str">
        <f>IFERROR(VLOOKUP(AZ872,ACCESSORIES!F:J,5,FALSE),"N/A")</f>
        <v>N/A</v>
      </c>
      <c r="BB872" s="3" t="s">
        <v>85</v>
      </c>
      <c r="BC872" s="98" t="str">
        <f>IFERROR(VLOOKUP(BB872,ACCESSORIES!F:J,5,FALSE),"N/A")</f>
        <v>N/A</v>
      </c>
      <c r="BD872" s="77">
        <v>35.57</v>
      </c>
      <c r="BE872" s="56">
        <v>19.7</v>
      </c>
      <c r="BF872" s="56">
        <v>19.7</v>
      </c>
      <c r="BG872" s="56">
        <v>11</v>
      </c>
      <c r="BH872" s="379">
        <f t="shared" si="72"/>
        <v>6.995621234535998E-2</v>
      </c>
      <c r="BI872" s="80">
        <v>36</v>
      </c>
      <c r="BJ872" s="114" t="s">
        <v>3532</v>
      </c>
      <c r="BK872" s="50" t="s">
        <v>4050</v>
      </c>
      <c r="BL872" s="81" t="s">
        <v>4964</v>
      </c>
      <c r="BM872" s="81" t="s">
        <v>4066</v>
      </c>
      <c r="BN872" s="81" t="s">
        <v>5444</v>
      </c>
      <c r="BO872" s="81" t="s">
        <v>2872</v>
      </c>
      <c r="BP872" s="81" t="s">
        <v>5445</v>
      </c>
      <c r="BQ872" s="81" t="s">
        <v>5446</v>
      </c>
      <c r="BR872" s="96" t="s">
        <v>5432</v>
      </c>
      <c r="BS872" s="81" t="s">
        <v>4275</v>
      </c>
      <c r="BT872" s="81" t="s">
        <v>4068</v>
      </c>
      <c r="BU872" s="81"/>
      <c r="BV872" s="313" t="s">
        <v>4643</v>
      </c>
      <c r="BW872" s="325" t="s">
        <v>4644</v>
      </c>
      <c r="BX872" s="313" t="s">
        <v>4646</v>
      </c>
      <c r="BY872" s="325" t="s">
        <v>4645</v>
      </c>
      <c r="BZ872" s="324" t="str">
        <f t="shared" si="81"/>
        <v>DISCONTINUED - MR701 Bead Grip, 17x8.5, 0mm Offset, 5x150, 110.5mm Centerbore, Bahia Blue</v>
      </c>
      <c r="CA872" s="324" t="s">
        <v>3878</v>
      </c>
      <c r="CB872" s="324" t="s">
        <v>3879</v>
      </c>
      <c r="CC872" s="313" t="str">
        <f t="shared" si="82"/>
        <v>TRAIL (7XX)</v>
      </c>
    </row>
    <row r="873" spans="1:81" s="38" customFormat="1" ht="15.75" customHeight="1">
      <c r="A873" s="22">
        <f t="shared" si="71"/>
        <v>870</v>
      </c>
      <c r="B873" s="3" t="s">
        <v>84</v>
      </c>
      <c r="C873" s="99" t="s">
        <v>1282</v>
      </c>
      <c r="D873" s="81" t="s">
        <v>5796</v>
      </c>
      <c r="E873" s="91" t="s">
        <v>6299</v>
      </c>
      <c r="F873" s="90"/>
      <c r="G873" s="90"/>
      <c r="H873" s="88" t="s">
        <v>2035</v>
      </c>
      <c r="I873" s="318">
        <v>43101</v>
      </c>
      <c r="J873" s="318">
        <v>44883</v>
      </c>
      <c r="K873" s="293" t="s">
        <v>1274</v>
      </c>
      <c r="L873" s="342">
        <v>372.5</v>
      </c>
      <c r="M873" s="92" t="s">
        <v>6179</v>
      </c>
      <c r="N873" s="344"/>
      <c r="O873" s="81">
        <v>17</v>
      </c>
      <c r="P873" s="81">
        <v>8.5</v>
      </c>
      <c r="Q873" s="99" t="s">
        <v>1762</v>
      </c>
      <c r="R873" s="81">
        <v>8</v>
      </c>
      <c r="S873" s="81">
        <v>6.5</v>
      </c>
      <c r="T873" s="81">
        <v>0</v>
      </c>
      <c r="U873" s="84">
        <v>4.75</v>
      </c>
      <c r="V873" s="100" t="s">
        <v>85</v>
      </c>
      <c r="W873" s="84">
        <v>130.81</v>
      </c>
      <c r="X873" s="83">
        <v>30.53</v>
      </c>
      <c r="Y873" s="51">
        <v>3640</v>
      </c>
      <c r="Z873" s="88" t="s">
        <v>2297</v>
      </c>
      <c r="AA873" s="78" t="s">
        <v>2988</v>
      </c>
      <c r="AB873" s="51" t="s">
        <v>5556</v>
      </c>
      <c r="AC873" s="81" t="s">
        <v>4106</v>
      </c>
      <c r="AD873" s="298">
        <f>IFERROR(VLOOKUP(AC873,ACCESSORIES!F:J,5,FALSE),"N/A")</f>
        <v>33</v>
      </c>
      <c r="AE873" s="87" t="s">
        <v>85</v>
      </c>
      <c r="AF873" s="80" t="s">
        <v>85</v>
      </c>
      <c r="AG873" s="3" t="s">
        <v>3005</v>
      </c>
      <c r="AH873" s="80" t="s">
        <v>85</v>
      </c>
      <c r="AI873" s="299" t="str">
        <f>IFERROR(VLOOKUP(AH873,ACCESSORIES!F:J,5,FALSE),"N/A")</f>
        <v>N/A</v>
      </c>
      <c r="AJ873" s="99" t="s">
        <v>265</v>
      </c>
      <c r="AK873" s="81" t="s">
        <v>85</v>
      </c>
      <c r="AL873" s="40" t="str">
        <f>IFERROR(VLOOKUP(AK873,ACCESSORIES!F:J,5,FALSE),"N/A")</f>
        <v>N/A</v>
      </c>
      <c r="AM873" s="81" t="s">
        <v>85</v>
      </c>
      <c r="AN873" s="81">
        <v>16.100000000000001</v>
      </c>
      <c r="AO873" s="81">
        <v>197</v>
      </c>
      <c r="AP873" s="81">
        <v>0</v>
      </c>
      <c r="AQ873" s="81">
        <v>0</v>
      </c>
      <c r="AR873" s="36">
        <v>45</v>
      </c>
      <c r="AS873" s="36">
        <v>50.6</v>
      </c>
      <c r="AT873" s="36">
        <v>208</v>
      </c>
      <c r="AU873" s="81">
        <v>204.5</v>
      </c>
      <c r="AV873" s="84">
        <v>125</v>
      </c>
      <c r="AW873" s="54">
        <v>92</v>
      </c>
      <c r="AX873" s="54">
        <v>92</v>
      </c>
      <c r="AY873" s="54">
        <v>46</v>
      </c>
      <c r="AZ873" s="3" t="s">
        <v>85</v>
      </c>
      <c r="BA873" s="98" t="str">
        <f>IFERROR(VLOOKUP(AZ873,ACCESSORIES!F:J,5,FALSE),"N/A")</f>
        <v>N/A</v>
      </c>
      <c r="BB873" s="3" t="s">
        <v>85</v>
      </c>
      <c r="BC873" s="98" t="str">
        <f>IFERROR(VLOOKUP(BB873,ACCESSORIES!F:J,5,FALSE),"N/A")</f>
        <v>N/A</v>
      </c>
      <c r="BD873" s="77">
        <v>35.49</v>
      </c>
      <c r="BE873" s="56">
        <v>19.7</v>
      </c>
      <c r="BF873" s="56">
        <v>19.7</v>
      </c>
      <c r="BG873" s="56">
        <v>11</v>
      </c>
      <c r="BH873" s="379">
        <f t="shared" si="72"/>
        <v>6.995621234535998E-2</v>
      </c>
      <c r="BI873" s="80">
        <v>36</v>
      </c>
      <c r="BJ873" s="114" t="s">
        <v>3532</v>
      </c>
      <c r="BK873" s="50" t="s">
        <v>4050</v>
      </c>
      <c r="BL873" s="81" t="s">
        <v>4964</v>
      </c>
      <c r="BM873" s="81" t="s">
        <v>4066</v>
      </c>
      <c r="BN873" s="81" t="s">
        <v>5444</v>
      </c>
      <c r="BO873" s="81" t="s">
        <v>2872</v>
      </c>
      <c r="BP873" s="81" t="s">
        <v>5445</v>
      </c>
      <c r="BQ873" s="81" t="s">
        <v>5446</v>
      </c>
      <c r="BR873" s="96" t="s">
        <v>5432</v>
      </c>
      <c r="BS873" s="81" t="s">
        <v>4275</v>
      </c>
      <c r="BT873" s="81" t="s">
        <v>4068</v>
      </c>
      <c r="BU873" s="81"/>
      <c r="BV873" s="313" t="s">
        <v>4184</v>
      </c>
      <c r="BW873" s="325" t="s">
        <v>4183</v>
      </c>
      <c r="BX873" s="313" t="s">
        <v>4182</v>
      </c>
      <c r="BY873" s="325" t="s">
        <v>4181</v>
      </c>
      <c r="BZ873" s="324" t="str">
        <f t="shared" si="81"/>
        <v>DISCONTINUED - MR701 Bead Grip, 17x8.5, 0mm Offset, 8x6.5, 130.81mm Centerbore, Method Bronze</v>
      </c>
      <c r="CA873" s="324" t="s">
        <v>3878</v>
      </c>
      <c r="CB873" s="324" t="s">
        <v>3879</v>
      </c>
      <c r="CC873" s="313" t="str">
        <f t="shared" si="82"/>
        <v>TRAIL (7XX)</v>
      </c>
    </row>
    <row r="874" spans="1:81" s="38" customFormat="1" ht="15.75" customHeight="1">
      <c r="A874" s="22">
        <f t="shared" si="71"/>
        <v>871</v>
      </c>
      <c r="B874" s="81" t="s">
        <v>3051</v>
      </c>
      <c r="C874" s="99" t="s">
        <v>3035</v>
      </c>
      <c r="D874" s="99" t="s">
        <v>3037</v>
      </c>
      <c r="E874" s="91" t="s">
        <v>6300</v>
      </c>
      <c r="F874" s="90" t="s">
        <v>1129</v>
      </c>
      <c r="G874" s="90"/>
      <c r="H874" s="11" t="s">
        <v>3056</v>
      </c>
      <c r="I874" s="320">
        <v>43518</v>
      </c>
      <c r="J874" s="318">
        <v>44883</v>
      </c>
      <c r="K874" s="293" t="s">
        <v>1274</v>
      </c>
      <c r="L874" s="342">
        <v>252.3</v>
      </c>
      <c r="M874" s="92" t="s">
        <v>6179</v>
      </c>
      <c r="N874" s="344"/>
      <c r="O874" s="99">
        <v>15</v>
      </c>
      <c r="P874" s="23">
        <v>7</v>
      </c>
      <c r="Q874" s="99" t="s">
        <v>1743</v>
      </c>
      <c r="R874" s="80">
        <v>4</v>
      </c>
      <c r="S874" s="80">
        <v>110</v>
      </c>
      <c r="T874" s="3">
        <v>10</v>
      </c>
      <c r="U874" s="16">
        <v>4.25</v>
      </c>
      <c r="V874" s="100" t="s">
        <v>189</v>
      </c>
      <c r="W874" s="16">
        <v>84</v>
      </c>
      <c r="X874" s="8">
        <v>18.25</v>
      </c>
      <c r="Y874" s="51">
        <v>1400</v>
      </c>
      <c r="Z874" s="78" t="s">
        <v>2294</v>
      </c>
      <c r="AA874" s="79" t="s">
        <v>2987</v>
      </c>
      <c r="AB874" s="51" t="s">
        <v>6301</v>
      </c>
      <c r="AC874" s="80" t="s">
        <v>3044</v>
      </c>
      <c r="AD874" s="298">
        <f>IFERROR(VLOOKUP(AC874,ACCESSORIES!F:J,5,FALSE),"N/A")</f>
        <v>14.454000000000002</v>
      </c>
      <c r="AE874" s="87" t="s">
        <v>85</v>
      </c>
      <c r="AF874" s="87" t="s">
        <v>3047</v>
      </c>
      <c r="AG874" s="80" t="s">
        <v>85</v>
      </c>
      <c r="AH874" s="80" t="s">
        <v>85</v>
      </c>
      <c r="AI874" s="299" t="str">
        <f>IFERROR(VLOOKUP(AH874,ACCESSORIES!F:J,5,FALSE),"N/A")</f>
        <v>N/A</v>
      </c>
      <c r="AJ874" s="99" t="s">
        <v>266</v>
      </c>
      <c r="AK874" s="99" t="s">
        <v>85</v>
      </c>
      <c r="AL874" s="40" t="str">
        <f>IFERROR(VLOOKUP(AK874,ACCESSORIES!F:J,5,FALSE),"N/A")</f>
        <v>N/A</v>
      </c>
      <c r="AM874" s="99" t="s">
        <v>85</v>
      </c>
      <c r="AN874" s="99">
        <v>13</v>
      </c>
      <c r="AO874" s="99">
        <v>136</v>
      </c>
      <c r="AP874" s="25">
        <v>2</v>
      </c>
      <c r="AQ874" s="25">
        <v>22</v>
      </c>
      <c r="AR874" s="25"/>
      <c r="AS874" s="25">
        <v>23</v>
      </c>
      <c r="AT874" s="25"/>
      <c r="AU874" s="101">
        <v>169</v>
      </c>
      <c r="AV874" s="100">
        <v>60</v>
      </c>
      <c r="AW874" s="54">
        <v>45</v>
      </c>
      <c r="AX874" s="54">
        <v>0</v>
      </c>
      <c r="AY874" s="54"/>
      <c r="AZ874" s="25" t="s">
        <v>3043</v>
      </c>
      <c r="BA874" s="98" t="str">
        <f>IFERROR(VLOOKUP(AZ874,ACCESSORIES!F:J,5,FALSE),"N/A")</f>
        <v>N/A</v>
      </c>
      <c r="BB874" s="80" t="s">
        <v>3041</v>
      </c>
      <c r="BC874" s="98" t="str">
        <f>IFERROR(VLOOKUP(BB874,ACCESSORIES!F:J,5,FALSE),"N/A")</f>
        <v>N/A</v>
      </c>
      <c r="BD874" s="77">
        <v>21.75</v>
      </c>
      <c r="BE874" s="56">
        <v>16</v>
      </c>
      <c r="BF874" s="56">
        <v>16</v>
      </c>
      <c r="BG874" s="56">
        <v>8</v>
      </c>
      <c r="BH874" s="379">
        <f t="shared" si="72"/>
        <v>3.3560707071999998E-2</v>
      </c>
      <c r="BI874" s="80">
        <v>53</v>
      </c>
      <c r="BJ874" s="114" t="s">
        <v>3532</v>
      </c>
      <c r="BK874" s="50" t="s">
        <v>4050</v>
      </c>
      <c r="BL874" s="81" t="s">
        <v>4063</v>
      </c>
      <c r="BM874" s="81" t="s">
        <v>4057</v>
      </c>
      <c r="BN874" s="81" t="s">
        <v>4065</v>
      </c>
      <c r="BO874" s="46"/>
      <c r="BP874" s="46"/>
      <c r="BQ874" s="46"/>
      <c r="BR874" s="46"/>
      <c r="BS874" s="46"/>
      <c r="BT874" s="46"/>
      <c r="BU874" s="46"/>
      <c r="BV874" s="313" t="s">
        <v>3970</v>
      </c>
      <c r="BW874" s="337" t="s">
        <v>3969</v>
      </c>
      <c r="BX874" s="313" t="s">
        <v>3972</v>
      </c>
      <c r="BY874" s="337" t="s">
        <v>3971</v>
      </c>
      <c r="BZ874" s="324" t="str">
        <f t="shared" si="81"/>
        <v>DISCONTINUED - GZ802 Gunslinger Beadlock, 15x7, 4+3/+10mm Offset, 4x110, 84mm Centerbore, Matte Black, w/ BH-H2020M</v>
      </c>
      <c r="CA874" s="324" t="s">
        <v>3878</v>
      </c>
      <c r="CB874" s="324" t="s">
        <v>3879</v>
      </c>
      <c r="CC874" s="313" t="str">
        <f t="shared" si="82"/>
        <v>GMZ (8XX)</v>
      </c>
    </row>
    <row r="875" spans="1:81" s="38" customFormat="1" ht="15.75" customHeight="1">
      <c r="A875" s="22">
        <f t="shared" si="71"/>
        <v>872</v>
      </c>
      <c r="B875" s="99" t="s">
        <v>84</v>
      </c>
      <c r="C875" s="99" t="s">
        <v>1072</v>
      </c>
      <c r="D875" s="99" t="s">
        <v>4392</v>
      </c>
      <c r="E875" s="136" t="s">
        <v>6305</v>
      </c>
      <c r="F875" s="90"/>
      <c r="G875" s="90"/>
      <c r="H875" s="79" t="s">
        <v>4407</v>
      </c>
      <c r="I875" s="318">
        <v>44026</v>
      </c>
      <c r="J875" s="318">
        <v>44883</v>
      </c>
      <c r="K875" s="293" t="s">
        <v>1274</v>
      </c>
      <c r="L875" s="342">
        <v>381</v>
      </c>
      <c r="M875" s="92" t="s">
        <v>6179</v>
      </c>
      <c r="N875" s="344"/>
      <c r="O875" s="29">
        <v>17</v>
      </c>
      <c r="P875" s="24">
        <v>8.5</v>
      </c>
      <c r="Q875" s="99" t="s">
        <v>1764</v>
      </c>
      <c r="R875" s="3">
        <v>8</v>
      </c>
      <c r="S875" s="29">
        <v>180</v>
      </c>
      <c r="T875" s="29">
        <v>0</v>
      </c>
      <c r="U875" s="16">
        <v>4.75</v>
      </c>
      <c r="V875" s="100" t="s">
        <v>85</v>
      </c>
      <c r="W875" s="16">
        <v>130.81</v>
      </c>
      <c r="X875" s="8">
        <v>33.33</v>
      </c>
      <c r="Y875" s="51">
        <v>3640</v>
      </c>
      <c r="Z875" s="78" t="s">
        <v>2294</v>
      </c>
      <c r="AA875" s="78" t="s">
        <v>2987</v>
      </c>
      <c r="AB875" s="51" t="s">
        <v>5260</v>
      </c>
      <c r="AC875" s="81" t="s">
        <v>1638</v>
      </c>
      <c r="AD875" s="298">
        <f>IFERROR(VLOOKUP(AC875,ACCESSORIES!F:J,5,FALSE),"N/A")</f>
        <v>33</v>
      </c>
      <c r="AE875" s="87" t="s">
        <v>85</v>
      </c>
      <c r="AF875" s="80" t="s">
        <v>85</v>
      </c>
      <c r="AG875" s="13" t="s">
        <v>3005</v>
      </c>
      <c r="AH875" s="80" t="s">
        <v>1538</v>
      </c>
      <c r="AI875" s="299">
        <f>IFERROR(VLOOKUP(AH875,ACCESSORIES!F:J,5,FALSE),"N/A")</f>
        <v>1.1000000000000001</v>
      </c>
      <c r="AJ875" s="99" t="s">
        <v>266</v>
      </c>
      <c r="AK875" s="99" t="s">
        <v>85</v>
      </c>
      <c r="AL875" s="40" t="str">
        <f>IFERROR(VLOOKUP(AK875,ACCESSORIES!F:J,5,FALSE),"N/A")</f>
        <v>N/A</v>
      </c>
      <c r="AM875" s="99" t="s">
        <v>85</v>
      </c>
      <c r="AN875" s="3">
        <v>16.100000000000001</v>
      </c>
      <c r="AO875" s="3">
        <v>210</v>
      </c>
      <c r="AP875" s="36">
        <v>0</v>
      </c>
      <c r="AQ875" s="36">
        <v>0</v>
      </c>
      <c r="AR875" s="36">
        <v>33.9</v>
      </c>
      <c r="AS875" s="36">
        <v>77.900000000000006</v>
      </c>
      <c r="AT875" s="36">
        <v>208</v>
      </c>
      <c r="AU875" s="101">
        <v>204.7</v>
      </c>
      <c r="AV875" s="84">
        <v>125</v>
      </c>
      <c r="AW875" s="54">
        <v>92</v>
      </c>
      <c r="AX875" s="54">
        <v>92</v>
      </c>
      <c r="AY875" s="54">
        <v>21</v>
      </c>
      <c r="AZ875" s="3" t="s">
        <v>85</v>
      </c>
      <c r="BA875" s="98" t="str">
        <f>IFERROR(VLOOKUP(AZ875,ACCESSORIES!F:J,5,FALSE),"N/A")</f>
        <v>N/A</v>
      </c>
      <c r="BB875" s="3" t="s">
        <v>85</v>
      </c>
      <c r="BC875" s="98" t="str">
        <f>IFERROR(VLOOKUP(BB875,ACCESSORIES!F:J,5,FALSE),"N/A")</f>
        <v>N/A</v>
      </c>
      <c r="BD875" s="77">
        <v>37.409999999999997</v>
      </c>
      <c r="BE875" s="56">
        <v>19.7</v>
      </c>
      <c r="BF875" s="56">
        <v>19.7</v>
      </c>
      <c r="BG875" s="56">
        <v>11</v>
      </c>
      <c r="BH875" s="379">
        <f t="shared" si="72"/>
        <v>6.995621234535998E-2</v>
      </c>
      <c r="BI875" s="80">
        <v>36</v>
      </c>
      <c r="BJ875" s="114" t="s">
        <v>3532</v>
      </c>
      <c r="BK875" s="50" t="s">
        <v>4050</v>
      </c>
      <c r="BL875" s="29" t="s">
        <v>4066</v>
      </c>
      <c r="BM875" s="29" t="s">
        <v>4835</v>
      </c>
      <c r="BN875" s="29" t="s">
        <v>5532</v>
      </c>
      <c r="BO875" s="29" t="s">
        <v>5507</v>
      </c>
      <c r="BP875" s="81" t="s">
        <v>5533</v>
      </c>
      <c r="BQ875" s="81" t="s">
        <v>5534</v>
      </c>
      <c r="BR875" s="81" t="s">
        <v>4275</v>
      </c>
      <c r="BS875" s="81" t="s">
        <v>4068</v>
      </c>
      <c r="BT875" s="81"/>
      <c r="BU875" s="81"/>
      <c r="BV875" s="313" t="s">
        <v>4882</v>
      </c>
      <c r="BW875" s="355" t="s">
        <v>4883</v>
      </c>
      <c r="BX875" s="313" t="s">
        <v>4884</v>
      </c>
      <c r="BY875" s="355" t="s">
        <v>4885</v>
      </c>
      <c r="BZ875" s="324" t="str">
        <f t="shared" ref="BZ875:BZ877" si="83">CONCATENATE("DISCONTINUED"," ","-"," ",D875,", ",O875,"x",P875,", ",IF(V875="N/A", "", CONCATENATE(V875, "/")),IF(T875&gt;0, CONCATENATE("+",T875), T875),"mm Offset, ",Q875,", ",W875,"mm Centerbore, ",PROPER(Z875), "", IF(BB875="N/A", "", CONCATENATE(", w/ ", BB875)))</f>
        <v>DISCONTINUED - MR317, 17x8.5, 0mm Offset, 8x180, 130.81mm Centerbore, Matte Black</v>
      </c>
      <c r="CA875" s="324" t="s">
        <v>3878</v>
      </c>
      <c r="CB875" s="324" t="s">
        <v>3879</v>
      </c>
      <c r="CC875" s="313" t="str">
        <f t="shared" ref="CC875:CC877" si="84">C875</f>
        <v>STREET (3XX)</v>
      </c>
    </row>
    <row r="876" spans="1:81" s="38" customFormat="1" ht="15.75" customHeight="1">
      <c r="A876" s="22">
        <f t="shared" si="71"/>
        <v>873</v>
      </c>
      <c r="B876" s="4" t="s">
        <v>84</v>
      </c>
      <c r="C876" s="99" t="s">
        <v>1089</v>
      </c>
      <c r="D876" s="5" t="s">
        <v>5732</v>
      </c>
      <c r="E876" s="91" t="s">
        <v>6306</v>
      </c>
      <c r="F876" s="90"/>
      <c r="G876" s="90"/>
      <c r="H876" s="79" t="s">
        <v>3406</v>
      </c>
      <c r="I876" s="312">
        <v>43677</v>
      </c>
      <c r="J876" s="318">
        <v>44883</v>
      </c>
      <c r="K876" s="293" t="s">
        <v>1274</v>
      </c>
      <c r="L876" s="342">
        <v>209.9</v>
      </c>
      <c r="M876" s="92" t="s">
        <v>6179</v>
      </c>
      <c r="N876" s="344"/>
      <c r="O876" s="5">
        <v>15</v>
      </c>
      <c r="P876" s="77">
        <v>7</v>
      </c>
      <c r="Q876" s="99" t="s">
        <v>1745</v>
      </c>
      <c r="R876" s="5">
        <v>4</v>
      </c>
      <c r="S876" s="5">
        <v>136</v>
      </c>
      <c r="T876" s="5">
        <v>13</v>
      </c>
      <c r="U876" s="17">
        <v>4.5</v>
      </c>
      <c r="V876" s="5" t="s">
        <v>189</v>
      </c>
      <c r="W876" s="17">
        <v>106.25</v>
      </c>
      <c r="X876" s="8">
        <v>15.3</v>
      </c>
      <c r="Y876" s="51">
        <v>1600</v>
      </c>
      <c r="Z876" s="79" t="s">
        <v>2298</v>
      </c>
      <c r="AA876" s="79" t="s">
        <v>2989</v>
      </c>
      <c r="AB876" s="51" t="s">
        <v>5366</v>
      </c>
      <c r="AC876" s="2" t="s">
        <v>4107</v>
      </c>
      <c r="AD876" s="298">
        <f>IFERROR(VLOOKUP(AC876,ACCESSORIES!F:J,5,FALSE),"N/A")</f>
        <v>22</v>
      </c>
      <c r="AE876" s="87" t="s">
        <v>85</v>
      </c>
      <c r="AF876" s="87" t="s">
        <v>85</v>
      </c>
      <c r="AG876" s="80" t="s">
        <v>85</v>
      </c>
      <c r="AH876" s="2" t="s">
        <v>85</v>
      </c>
      <c r="AI876" s="299" t="str">
        <f>IFERROR(VLOOKUP(AH876,ACCESSORIES!F:J,5,FALSE),"N/A")</f>
        <v>N/A</v>
      </c>
      <c r="AJ876" s="81" t="s">
        <v>266</v>
      </c>
      <c r="AK876" s="81" t="s">
        <v>85</v>
      </c>
      <c r="AL876" s="40" t="str">
        <f>IFERROR(VLOOKUP(AK876,ACCESSORIES!F:J,5,FALSE),"N/A")</f>
        <v>N/A</v>
      </c>
      <c r="AM876" s="81" t="s">
        <v>85</v>
      </c>
      <c r="AN876" s="81">
        <v>14.1</v>
      </c>
      <c r="AO876" s="81">
        <v>180</v>
      </c>
      <c r="AP876" s="25"/>
      <c r="AQ876" s="25">
        <v>8</v>
      </c>
      <c r="AR876" s="25"/>
      <c r="AS876" s="25">
        <v>9</v>
      </c>
      <c r="AT876" s="25"/>
      <c r="AU876" s="25">
        <v>167</v>
      </c>
      <c r="AV876" s="84">
        <v>96</v>
      </c>
      <c r="AW876" s="54">
        <v>40</v>
      </c>
      <c r="AX876" s="54">
        <v>40</v>
      </c>
      <c r="AY876" s="54">
        <v>65</v>
      </c>
      <c r="AZ876" s="3" t="s">
        <v>85</v>
      </c>
      <c r="BA876" s="98" t="str">
        <f>IFERROR(VLOOKUP(AZ876,ACCESSORIES!F:J,5,FALSE),"N/A")</f>
        <v>N/A</v>
      </c>
      <c r="BB876" s="3" t="s">
        <v>85</v>
      </c>
      <c r="BC876" s="98" t="str">
        <f>IFERROR(VLOOKUP(BB876,ACCESSORIES!F:J,5,FALSE),"N/A")</f>
        <v>N/A</v>
      </c>
      <c r="BD876" s="77">
        <v>19.690000000000001</v>
      </c>
      <c r="BE876" s="56">
        <v>17.7</v>
      </c>
      <c r="BF876" s="56">
        <v>17.7</v>
      </c>
      <c r="BG876" s="56">
        <v>9.6</v>
      </c>
      <c r="BH876" s="379">
        <f t="shared" si="72"/>
        <v>4.9285471493375997E-2</v>
      </c>
      <c r="BI876" s="5">
        <v>48</v>
      </c>
      <c r="BJ876" s="114" t="s">
        <v>3532</v>
      </c>
      <c r="BK876" s="50" t="s">
        <v>4050</v>
      </c>
      <c r="BL876" s="81" t="s">
        <v>4964</v>
      </c>
      <c r="BM876" s="81" t="s">
        <v>4066</v>
      </c>
      <c r="BN876" s="81" t="s">
        <v>5470</v>
      </c>
      <c r="BO876" s="81" t="s">
        <v>2872</v>
      </c>
      <c r="BP876" s="81" t="s">
        <v>4298</v>
      </c>
      <c r="BQ876" s="81" t="s">
        <v>5446</v>
      </c>
      <c r="BR876" s="81"/>
      <c r="BS876" s="81"/>
      <c r="BT876" s="81"/>
      <c r="BU876" s="81"/>
      <c r="BV876" s="313" t="s">
        <v>4229</v>
      </c>
      <c r="BW876" s="325" t="s">
        <v>4228</v>
      </c>
      <c r="BX876" s="313" t="s">
        <v>4020</v>
      </c>
      <c r="BY876" s="325" t="s">
        <v>4230</v>
      </c>
      <c r="BZ876" s="324" t="str">
        <f t="shared" si="83"/>
        <v>DISCONTINUED - MR410 Bead Grip, 15x7, 4+3/+13mm Offset, 4x136, 106.25mm Centerbore, Gold</v>
      </c>
      <c r="CA876" s="324" t="s">
        <v>3878</v>
      </c>
      <c r="CB876" s="324" t="s">
        <v>3879</v>
      </c>
      <c r="CC876" s="313" t="str">
        <f t="shared" si="84"/>
        <v>UTV (4XX)</v>
      </c>
    </row>
    <row r="877" spans="1:81" s="38" customFormat="1" ht="15.75" customHeight="1">
      <c r="A877" s="22">
        <f t="shared" si="71"/>
        <v>874</v>
      </c>
      <c r="B877" s="4" t="s">
        <v>84</v>
      </c>
      <c r="C877" s="99" t="s">
        <v>1089</v>
      </c>
      <c r="D877" s="5" t="s">
        <v>5732</v>
      </c>
      <c r="E877" s="91" t="s">
        <v>6307</v>
      </c>
      <c r="F877" s="90"/>
      <c r="G877" s="90"/>
      <c r="H877" s="79" t="s">
        <v>3415</v>
      </c>
      <c r="I877" s="312">
        <v>43677</v>
      </c>
      <c r="J877" s="318">
        <v>44883</v>
      </c>
      <c r="K877" s="293" t="s">
        <v>1274</v>
      </c>
      <c r="L877" s="342">
        <v>234.74</v>
      </c>
      <c r="M877" s="92" t="s">
        <v>6179</v>
      </c>
      <c r="N877" s="344"/>
      <c r="O877" s="5">
        <v>15</v>
      </c>
      <c r="P877" s="77">
        <v>10</v>
      </c>
      <c r="Q877" s="99" t="s">
        <v>1746</v>
      </c>
      <c r="R877" s="5">
        <v>4</v>
      </c>
      <c r="S877" s="5">
        <v>156</v>
      </c>
      <c r="T877" s="5">
        <v>25</v>
      </c>
      <c r="U877" s="17">
        <v>6.4</v>
      </c>
      <c r="V877" s="5" t="s">
        <v>3400</v>
      </c>
      <c r="W877" s="17">
        <v>132</v>
      </c>
      <c r="X877" s="8">
        <v>17.2</v>
      </c>
      <c r="Y877" s="51">
        <v>1600</v>
      </c>
      <c r="Z877" s="79" t="s">
        <v>2294</v>
      </c>
      <c r="AA877" s="79" t="s">
        <v>2987</v>
      </c>
      <c r="AB877" s="51" t="s">
        <v>6308</v>
      </c>
      <c r="AC877" s="2" t="s">
        <v>4104</v>
      </c>
      <c r="AD877" s="298">
        <f>IFERROR(VLOOKUP(AC877,ACCESSORIES!F:J,5,FALSE),"N/A")</f>
        <v>22</v>
      </c>
      <c r="AE877" s="87" t="s">
        <v>85</v>
      </c>
      <c r="AF877" s="87" t="s">
        <v>85</v>
      </c>
      <c r="AG877" s="80" t="s">
        <v>85</v>
      </c>
      <c r="AH877" s="2" t="s">
        <v>85</v>
      </c>
      <c r="AI877" s="299" t="str">
        <f>IFERROR(VLOOKUP(AH877,ACCESSORIES!F:J,5,FALSE),"N/A")</f>
        <v>N/A</v>
      </c>
      <c r="AJ877" s="81" t="s">
        <v>266</v>
      </c>
      <c r="AK877" s="81" t="s">
        <v>85</v>
      </c>
      <c r="AL877" s="40" t="str">
        <f>IFERROR(VLOOKUP(AK877,ACCESSORIES!F:J,5,FALSE),"N/A")</f>
        <v>N/A</v>
      </c>
      <c r="AM877" s="81" t="s">
        <v>85</v>
      </c>
      <c r="AN877" s="81">
        <v>14.1</v>
      </c>
      <c r="AO877" s="81">
        <v>180</v>
      </c>
      <c r="AP877" s="25"/>
      <c r="AQ877" s="25">
        <v>9</v>
      </c>
      <c r="AR877" s="25"/>
      <c r="AS877" s="25">
        <v>14</v>
      </c>
      <c r="AT877" s="25"/>
      <c r="AU877" s="25">
        <v>167</v>
      </c>
      <c r="AV877" s="84">
        <v>115</v>
      </c>
      <c r="AW877" s="54">
        <v>40</v>
      </c>
      <c r="AX877" s="54">
        <v>40</v>
      </c>
      <c r="AY877" s="54">
        <v>82</v>
      </c>
      <c r="AZ877" s="3" t="s">
        <v>85</v>
      </c>
      <c r="BA877" s="98" t="str">
        <f>IFERROR(VLOOKUP(AZ877,ACCESSORIES!F:J,5,FALSE),"N/A")</f>
        <v>N/A</v>
      </c>
      <c r="BB877" s="3" t="s">
        <v>85</v>
      </c>
      <c r="BC877" s="98" t="str">
        <f>IFERROR(VLOOKUP(BB877,ACCESSORIES!F:J,5,FALSE),"N/A")</f>
        <v>N/A</v>
      </c>
      <c r="BD877" s="77">
        <v>20.7</v>
      </c>
      <c r="BE877" s="56">
        <v>17.7</v>
      </c>
      <c r="BF877" s="56">
        <v>17.7</v>
      </c>
      <c r="BG877" s="56">
        <v>12.6</v>
      </c>
      <c r="BH877" s="379">
        <f t="shared" si="72"/>
        <v>6.4687181335055993E-2</v>
      </c>
      <c r="BI877" s="5">
        <v>48</v>
      </c>
      <c r="BJ877" s="114" t="s">
        <v>3532</v>
      </c>
      <c r="BK877" s="50" t="s">
        <v>4050</v>
      </c>
      <c r="BL877" s="81" t="s">
        <v>4964</v>
      </c>
      <c r="BM877" s="81" t="s">
        <v>4066</v>
      </c>
      <c r="BN877" s="81" t="s">
        <v>5470</v>
      </c>
      <c r="BO877" s="81" t="s">
        <v>2872</v>
      </c>
      <c r="BP877" s="81" t="s">
        <v>4298</v>
      </c>
      <c r="BQ877" s="81" t="s">
        <v>5446</v>
      </c>
      <c r="BR877" s="81"/>
      <c r="BS877" s="81"/>
      <c r="BT877" s="81"/>
      <c r="BU877" s="81"/>
      <c r="BV877" s="313" t="s">
        <v>4019</v>
      </c>
      <c r="BW877" s="325" t="s">
        <v>4231</v>
      </c>
      <c r="BX877" s="313" t="s">
        <v>4018</v>
      </c>
      <c r="BY877" s="325" t="s">
        <v>4232</v>
      </c>
      <c r="BZ877" s="324" t="str">
        <f t="shared" si="83"/>
        <v>DISCONTINUED - MR410 Bead Grip, 15x10, 6+4/+25mm Offset, 4x156, 132mm Centerbore, Matte Black</v>
      </c>
      <c r="CA877" s="324" t="s">
        <v>3878</v>
      </c>
      <c r="CB877" s="324" t="s">
        <v>3879</v>
      </c>
      <c r="CC877" s="313" t="str">
        <f t="shared" si="84"/>
        <v>UTV (4XX)</v>
      </c>
    </row>
    <row r="878" spans="1:81" s="38" customFormat="1" ht="15.75" customHeight="1">
      <c r="A878" s="22">
        <f t="shared" si="71"/>
        <v>875</v>
      </c>
      <c r="B878" s="13" t="s">
        <v>84</v>
      </c>
      <c r="C878" s="104" t="s">
        <v>1282</v>
      </c>
      <c r="D878" s="82" t="s">
        <v>5800</v>
      </c>
      <c r="E878" s="91" t="s">
        <v>6309</v>
      </c>
      <c r="F878" s="90"/>
      <c r="G878" s="90"/>
      <c r="H878" s="45" t="s">
        <v>3505</v>
      </c>
      <c r="I878" s="330">
        <v>43714</v>
      </c>
      <c r="J878" s="318">
        <v>44883</v>
      </c>
      <c r="K878" s="293" t="s">
        <v>1274</v>
      </c>
      <c r="L878" s="342">
        <v>356.5</v>
      </c>
      <c r="M878" s="92" t="s">
        <v>6179</v>
      </c>
      <c r="N878" s="344"/>
      <c r="O878" s="82">
        <v>17</v>
      </c>
      <c r="P878" s="82">
        <v>8.5</v>
      </c>
      <c r="Q878" s="99" t="s">
        <v>1758</v>
      </c>
      <c r="R878" s="82">
        <v>6</v>
      </c>
      <c r="S878" s="82">
        <v>120</v>
      </c>
      <c r="T878" s="82">
        <v>0</v>
      </c>
      <c r="U878" s="75">
        <v>4.75</v>
      </c>
      <c r="V878" s="102" t="s">
        <v>85</v>
      </c>
      <c r="W878" s="75">
        <v>67</v>
      </c>
      <c r="X878" s="41">
        <v>33.33</v>
      </c>
      <c r="Y878" s="51">
        <v>2650</v>
      </c>
      <c r="Z878" s="45" t="s">
        <v>2294</v>
      </c>
      <c r="AA878" s="79" t="s">
        <v>2987</v>
      </c>
      <c r="AB878" s="51" t="s">
        <v>4760</v>
      </c>
      <c r="AC878" s="81" t="s">
        <v>4102</v>
      </c>
      <c r="AD878" s="298">
        <f>IFERROR(VLOOKUP(AC878,ACCESSORIES!F:J,5,FALSE),"N/A")</f>
        <v>22</v>
      </c>
      <c r="AE878" s="14" t="s">
        <v>85</v>
      </c>
      <c r="AF878" s="14" t="s">
        <v>85</v>
      </c>
      <c r="AG878" s="14" t="s">
        <v>85</v>
      </c>
      <c r="AH878" s="14" t="s">
        <v>85</v>
      </c>
      <c r="AI878" s="299" t="str">
        <f>IFERROR(VLOOKUP(AH878,ACCESSORIES!F:J,5,FALSE),"N/A")</f>
        <v>N/A</v>
      </c>
      <c r="AJ878" s="99" t="s">
        <v>265</v>
      </c>
      <c r="AK878" s="82" t="s">
        <v>3493</v>
      </c>
      <c r="AL878" s="40" t="str">
        <f>IFERROR(VLOOKUP(AK878,ACCESSORIES!F:J,5,FALSE),"N/A")</f>
        <v>N/A</v>
      </c>
      <c r="AM878" s="82" t="s">
        <v>85</v>
      </c>
      <c r="AN878" s="82">
        <v>16.2</v>
      </c>
      <c r="AO878" s="82">
        <v>160</v>
      </c>
      <c r="AP878" s="36">
        <v>11.5</v>
      </c>
      <c r="AQ878" s="36">
        <v>23</v>
      </c>
      <c r="AR878" s="25">
        <v>42.9</v>
      </c>
      <c r="AS878" s="36">
        <v>47.7</v>
      </c>
      <c r="AT878" s="25">
        <v>209</v>
      </c>
      <c r="AU878" s="82">
        <v>206</v>
      </c>
      <c r="AV878" s="75">
        <v>67</v>
      </c>
      <c r="AW878" s="54">
        <v>44</v>
      </c>
      <c r="AX878" s="54">
        <v>44</v>
      </c>
      <c r="AY878" s="54">
        <v>46</v>
      </c>
      <c r="AZ878" s="13" t="s">
        <v>85</v>
      </c>
      <c r="BA878" s="98" t="str">
        <f>IFERROR(VLOOKUP(AZ878,ACCESSORIES!F:J,5,FALSE),"N/A")</f>
        <v>N/A</v>
      </c>
      <c r="BB878" s="13" t="s">
        <v>85</v>
      </c>
      <c r="BC878" s="98" t="str">
        <f>IFERROR(VLOOKUP(BB878,ACCESSORIES!F:J,5,FALSE),"N/A")</f>
        <v>N/A</v>
      </c>
      <c r="BD878" s="77">
        <v>37.74</v>
      </c>
      <c r="BE878" s="56">
        <v>19.7</v>
      </c>
      <c r="BF878" s="56">
        <v>19.7</v>
      </c>
      <c r="BG878" s="56">
        <v>11</v>
      </c>
      <c r="BH878" s="379">
        <f t="shared" si="72"/>
        <v>6.995621234535998E-2</v>
      </c>
      <c r="BI878" s="14">
        <v>36</v>
      </c>
      <c r="BJ878" s="114" t="s">
        <v>3532</v>
      </c>
      <c r="BK878" s="50" t="s">
        <v>4050</v>
      </c>
      <c r="BL878" s="81" t="s">
        <v>4964</v>
      </c>
      <c r="BM878" s="81" t="s">
        <v>4066</v>
      </c>
      <c r="BN878" s="81" t="s">
        <v>5448</v>
      </c>
      <c r="BO878" s="81" t="s">
        <v>2872</v>
      </c>
      <c r="BP878" s="81" t="s">
        <v>4298</v>
      </c>
      <c r="BQ878" s="81" t="s">
        <v>5446</v>
      </c>
      <c r="BR878" s="81" t="s">
        <v>5432</v>
      </c>
      <c r="BS878" s="81" t="s">
        <v>4275</v>
      </c>
      <c r="BT878" s="81" t="s">
        <v>4068</v>
      </c>
      <c r="BU878" s="81"/>
      <c r="BV878" s="349" t="s">
        <v>4205</v>
      </c>
      <c r="BW878" s="350" t="s">
        <v>4206</v>
      </c>
      <c r="BX878" s="352" t="s">
        <v>4207</v>
      </c>
      <c r="BY878" s="350" t="s">
        <v>4208</v>
      </c>
      <c r="BZ878" s="324" t="str">
        <f t="shared" ref="BZ878" si="85">CONCATENATE("DISCONTINUED"," ","-"," ",D878,", ",O878,"x",P878,", ",IF(V878="N/A", "", CONCATENATE(V878, "/")),IF(T878&gt;0, CONCATENATE("+",T878), T878),"mm Offset, ",Q878,", ",W878,"mm Centerbore, ",PROPER(Z878), "", IF(BB878="N/A", "", CONCATENATE(", w/ ", BB878)))</f>
        <v>DISCONTINUED - MR704 Bead Grip, 17x8.5, 0mm Offset, 6x120, 67mm Centerbore, Matte Black</v>
      </c>
      <c r="CA878" s="324" t="s">
        <v>3878</v>
      </c>
      <c r="CB878" s="324" t="s">
        <v>3879</v>
      </c>
      <c r="CC878" s="313" t="str">
        <f t="shared" ref="CC878" si="86">C878</f>
        <v>TRAIL (7XX)</v>
      </c>
    </row>
    <row r="879" spans="1:81" s="38" customFormat="1" ht="15.75" customHeight="1">
      <c r="A879" s="22">
        <f t="shared" si="71"/>
        <v>876</v>
      </c>
      <c r="B879" s="99" t="s">
        <v>84</v>
      </c>
      <c r="C879" s="99" t="s">
        <v>1072</v>
      </c>
      <c r="D879" s="5" t="s">
        <v>1116</v>
      </c>
      <c r="E879" s="91" t="s">
        <v>6310</v>
      </c>
      <c r="F879" s="90" t="s">
        <v>2224</v>
      </c>
      <c r="G879" s="90"/>
      <c r="H879" s="79" t="s">
        <v>4254</v>
      </c>
      <c r="I879" s="318">
        <v>43924</v>
      </c>
      <c r="J879" s="318">
        <v>44883</v>
      </c>
      <c r="K879" s="293" t="s">
        <v>1274</v>
      </c>
      <c r="L879" s="342">
        <v>414.5</v>
      </c>
      <c r="M879" s="92" t="s">
        <v>6179</v>
      </c>
      <c r="N879" s="344"/>
      <c r="O879" s="5">
        <v>20</v>
      </c>
      <c r="P879" s="8">
        <v>10</v>
      </c>
      <c r="Q879" s="99" t="s">
        <v>1764</v>
      </c>
      <c r="R879" s="3">
        <v>8</v>
      </c>
      <c r="S879" s="3">
        <v>180</v>
      </c>
      <c r="T879" s="3">
        <v>-18</v>
      </c>
      <c r="U879" s="16">
        <v>4.76</v>
      </c>
      <c r="V879" s="100" t="s">
        <v>85</v>
      </c>
      <c r="W879" s="16">
        <v>130.81</v>
      </c>
      <c r="X879" s="8">
        <v>36.630000000000003</v>
      </c>
      <c r="Y879" s="51">
        <v>3640</v>
      </c>
      <c r="Z879" s="78" t="s">
        <v>2294</v>
      </c>
      <c r="AA879" s="79" t="s">
        <v>2987</v>
      </c>
      <c r="AB879" s="51" t="s">
        <v>5453</v>
      </c>
      <c r="AC879" s="80" t="s">
        <v>1603</v>
      </c>
      <c r="AD879" s="298">
        <f>IFERROR(VLOOKUP(AC879,ACCESSORIES!F:J,5,FALSE),"N/A")</f>
        <v>33</v>
      </c>
      <c r="AE879" s="87" t="s">
        <v>85</v>
      </c>
      <c r="AF879" s="80" t="s">
        <v>85</v>
      </c>
      <c r="AG879" s="3" t="s">
        <v>3005</v>
      </c>
      <c r="AH879" s="80" t="s">
        <v>1938</v>
      </c>
      <c r="AI879" s="299">
        <f>IFERROR(VLOOKUP(AH879,ACCESSORIES!F:J,5,FALSE),"N/A")</f>
        <v>1.1000000000000001</v>
      </c>
      <c r="AJ879" s="99" t="s">
        <v>266</v>
      </c>
      <c r="AK879" s="99" t="s">
        <v>85</v>
      </c>
      <c r="AL879" s="40" t="str">
        <f>IFERROR(VLOOKUP(AK879,ACCESSORIES!F:J,5,FALSE),"N/A")</f>
        <v>N/A</v>
      </c>
      <c r="AM879" s="99" t="s">
        <v>85</v>
      </c>
      <c r="AN879" s="99">
        <v>16.2</v>
      </c>
      <c r="AO879" s="99">
        <v>210</v>
      </c>
      <c r="AP879" s="25">
        <v>0</v>
      </c>
      <c r="AQ879" s="25">
        <v>0</v>
      </c>
      <c r="AR879" s="25">
        <v>34.69</v>
      </c>
      <c r="AS879" s="25">
        <v>43.8</v>
      </c>
      <c r="AT879" s="25">
        <v>245</v>
      </c>
      <c r="AU879" s="101">
        <v>241</v>
      </c>
      <c r="AV879" s="100">
        <v>126</v>
      </c>
      <c r="AW879" s="54">
        <v>89</v>
      </c>
      <c r="AX879" s="54">
        <v>89</v>
      </c>
      <c r="AY879" s="54">
        <v>99</v>
      </c>
      <c r="AZ879" s="99" t="s">
        <v>85</v>
      </c>
      <c r="BA879" s="98" t="str">
        <f>IFERROR(VLOOKUP(AZ879,ACCESSORIES!F:J,5,FALSE),"N/A")</f>
        <v>N/A</v>
      </c>
      <c r="BB879" s="99" t="s">
        <v>85</v>
      </c>
      <c r="BC879" s="98" t="str">
        <f>IFERROR(VLOOKUP(BB879,ACCESSORIES!F:J,5,FALSE),"N/A")</f>
        <v>N/A</v>
      </c>
      <c r="BD879" s="77">
        <v>42.81</v>
      </c>
      <c r="BE879" s="56">
        <v>22.6</v>
      </c>
      <c r="BF879" s="56">
        <v>22.6</v>
      </c>
      <c r="BG879" s="56">
        <v>12.6</v>
      </c>
      <c r="BH879" s="379">
        <f t="shared" si="72"/>
        <v>0.10546019578886397</v>
      </c>
      <c r="BI879" s="80">
        <v>20</v>
      </c>
      <c r="BJ879" s="114" t="s">
        <v>3532</v>
      </c>
      <c r="BK879" s="50" t="s">
        <v>4050</v>
      </c>
      <c r="BL879" s="81" t="s">
        <v>4066</v>
      </c>
      <c r="BM879" s="29" t="s">
        <v>5448</v>
      </c>
      <c r="BN879" s="29" t="s">
        <v>5506</v>
      </c>
      <c r="BO879" s="81" t="s">
        <v>5507</v>
      </c>
      <c r="BP879" s="81" t="s">
        <v>5477</v>
      </c>
      <c r="BQ879" s="81" t="s">
        <v>5504</v>
      </c>
      <c r="BR879" s="81" t="s">
        <v>4068</v>
      </c>
      <c r="BS879" s="81"/>
      <c r="BT879" s="81"/>
      <c r="BU879" s="81"/>
      <c r="BV879" s="313" t="s">
        <v>3565</v>
      </c>
      <c r="BW879" s="325" t="s">
        <v>3566</v>
      </c>
      <c r="BX879" s="313" t="s">
        <v>3567</v>
      </c>
      <c r="BY879" s="325" t="s">
        <v>3568</v>
      </c>
      <c r="BZ879" s="324" t="str">
        <f t="shared" ref="BZ879:BZ886" si="87">CONCATENATE("DISCONTINUED"," ","-"," ",D879,", ",O879,"x",P879,", ",IF(V879="N/A", "", CONCATENATE(V879, "/")),IF(T879&gt;0, CONCATENATE("+",T879), T879),"mm Offset, ",Q879,", ",W879,"mm Centerbore, ",PROPER(Z879), "", IF(BB879="N/A", "", CONCATENATE(", w/ ", BB879)))</f>
        <v>DISCONTINUED - MR304 Double Standard, 20x10, -18mm Offset, 8x180, 130.81mm Centerbore, Matte Black</v>
      </c>
      <c r="CA879" s="324" t="s">
        <v>3878</v>
      </c>
      <c r="CB879" s="324" t="s">
        <v>3879</v>
      </c>
      <c r="CC879" s="313" t="str">
        <f t="shared" ref="CC879:CC886" si="88">C879</f>
        <v>STREET (3XX)</v>
      </c>
    </row>
    <row r="880" spans="1:81" s="38" customFormat="1" ht="15.75" customHeight="1">
      <c r="A880" s="22">
        <f t="shared" si="71"/>
        <v>877</v>
      </c>
      <c r="B880" s="99" t="s">
        <v>84</v>
      </c>
      <c r="C880" s="99" t="s">
        <v>1072</v>
      </c>
      <c r="D880" s="5" t="s">
        <v>2354</v>
      </c>
      <c r="E880" s="91" t="s">
        <v>6341</v>
      </c>
      <c r="F880" s="90"/>
      <c r="G880" s="90"/>
      <c r="H880" s="79" t="s">
        <v>4455</v>
      </c>
      <c r="I880" s="318">
        <v>44056</v>
      </c>
      <c r="J880" s="318">
        <v>44932</v>
      </c>
      <c r="K880" s="293" t="s">
        <v>1274</v>
      </c>
      <c r="L880" s="342">
        <v>371.5</v>
      </c>
      <c r="M880" s="92" t="s">
        <v>6179</v>
      </c>
      <c r="N880" s="344"/>
      <c r="O880" s="5">
        <v>18</v>
      </c>
      <c r="P880" s="8">
        <v>9</v>
      </c>
      <c r="Q880" s="99" t="s">
        <v>1751</v>
      </c>
      <c r="R880" s="3">
        <v>5</v>
      </c>
      <c r="S880" s="3">
        <v>150</v>
      </c>
      <c r="T880" s="3">
        <v>0</v>
      </c>
      <c r="U880" s="16">
        <v>5</v>
      </c>
      <c r="V880" s="100" t="s">
        <v>85</v>
      </c>
      <c r="W880" s="16">
        <v>116.5</v>
      </c>
      <c r="X880" s="8">
        <v>34.906524845938947</v>
      </c>
      <c r="Y880" s="51">
        <v>2500</v>
      </c>
      <c r="Z880" s="78" t="s">
        <v>5456</v>
      </c>
      <c r="AA880" s="78" t="s">
        <v>2990</v>
      </c>
      <c r="AB880" s="51" t="s">
        <v>6342</v>
      </c>
      <c r="AC880" s="80" t="s">
        <v>1600</v>
      </c>
      <c r="AD880" s="298">
        <f>IFERROR(VLOOKUP(AC880,ACCESSORIES!F:J,5,FALSE),"N/A")</f>
        <v>33</v>
      </c>
      <c r="AE880" s="87" t="s">
        <v>85</v>
      </c>
      <c r="AF880" s="87" t="s">
        <v>85</v>
      </c>
      <c r="AG880" s="99" t="s">
        <v>3003</v>
      </c>
      <c r="AH880" s="80" t="s">
        <v>1938</v>
      </c>
      <c r="AI880" s="299">
        <f>IFERROR(VLOOKUP(AH880,ACCESSORIES!F:J,5,FALSE),"N/A")</f>
        <v>1.1000000000000001</v>
      </c>
      <c r="AJ880" s="99" t="s">
        <v>266</v>
      </c>
      <c r="AK880" s="99" t="s">
        <v>85</v>
      </c>
      <c r="AL880" s="40" t="str">
        <f>IFERROR(VLOOKUP(AK880,ACCESSORIES!F:J,5,FALSE),"N/A")</f>
        <v>N/A</v>
      </c>
      <c r="AM880" s="99" t="s">
        <v>85</v>
      </c>
      <c r="AN880" s="99">
        <v>16.2</v>
      </c>
      <c r="AO880" s="99">
        <v>180</v>
      </c>
      <c r="AP880" s="25">
        <v>0</v>
      </c>
      <c r="AQ880" s="25">
        <v>30.4</v>
      </c>
      <c r="AR880" s="25">
        <v>56</v>
      </c>
      <c r="AS880" s="25">
        <v>63</v>
      </c>
      <c r="AT880" s="25">
        <v>220</v>
      </c>
      <c r="AU880" s="101">
        <v>213</v>
      </c>
      <c r="AV880" s="100">
        <v>112</v>
      </c>
      <c r="AW880" s="54">
        <v>46</v>
      </c>
      <c r="AX880" s="54">
        <v>46</v>
      </c>
      <c r="AY880" s="54">
        <v>34</v>
      </c>
      <c r="AZ880" s="3" t="s">
        <v>85</v>
      </c>
      <c r="BA880" s="98" t="str">
        <f>IFERROR(VLOOKUP(AZ880,ACCESSORIES!F:J,5,FALSE),"N/A")</f>
        <v>N/A</v>
      </c>
      <c r="BB880" s="3" t="s">
        <v>85</v>
      </c>
      <c r="BC880" s="98" t="str">
        <f>IFERROR(VLOOKUP(BB880,ACCESSORIES!F:J,5,FALSE),"N/A")</f>
        <v>N/A</v>
      </c>
      <c r="BD880" s="77">
        <v>39.79</v>
      </c>
      <c r="BE880" s="56">
        <v>20.6</v>
      </c>
      <c r="BF880" s="56">
        <v>20.6</v>
      </c>
      <c r="BG880" s="56">
        <v>11.4</v>
      </c>
      <c r="BH880" s="379">
        <f t="shared" si="72"/>
        <v>7.9275765061056019E-2</v>
      </c>
      <c r="BI880" s="80">
        <v>36</v>
      </c>
      <c r="BJ880" s="114" t="s">
        <v>3532</v>
      </c>
      <c r="BK880" s="50" t="s">
        <v>4050</v>
      </c>
      <c r="BL880" s="81" t="s">
        <v>4066</v>
      </c>
      <c r="BM880" s="81" t="s">
        <v>4836</v>
      </c>
      <c r="BN880" s="81" t="s">
        <v>5506</v>
      </c>
      <c r="BO880" s="81" t="s">
        <v>5507</v>
      </c>
      <c r="BP880" s="81" t="s">
        <v>5477</v>
      </c>
      <c r="BQ880" s="81" t="s">
        <v>5504</v>
      </c>
      <c r="BR880" s="81" t="s">
        <v>4068</v>
      </c>
      <c r="BS880" s="81"/>
      <c r="BT880" s="81"/>
      <c r="BU880" s="81"/>
      <c r="BV880" s="313" t="s">
        <v>3573</v>
      </c>
      <c r="BW880" s="325" t="s">
        <v>3574</v>
      </c>
      <c r="BX880" s="313" t="s">
        <v>3575</v>
      </c>
      <c r="BY880" s="325" t="s">
        <v>3576</v>
      </c>
      <c r="BZ880" s="324" t="str">
        <f t="shared" si="87"/>
        <v>DISCONTINUED - MR305 NV, 18x9, 0mm Offset, 5x150, 116.5mm Centerbore, Machined - Matte Black Lip</v>
      </c>
      <c r="CA880" s="324" t="s">
        <v>3878</v>
      </c>
      <c r="CB880" s="324" t="s">
        <v>3879</v>
      </c>
      <c r="CC880" s="313" t="str">
        <f t="shared" si="88"/>
        <v>STREET (3XX)</v>
      </c>
    </row>
    <row r="881" spans="1:81" s="38" customFormat="1" ht="15.75" customHeight="1">
      <c r="A881" s="22">
        <f t="shared" si="71"/>
        <v>878</v>
      </c>
      <c r="B881" s="99" t="s">
        <v>84</v>
      </c>
      <c r="C881" s="99" t="s">
        <v>1072</v>
      </c>
      <c r="D881" s="99" t="s">
        <v>1120</v>
      </c>
      <c r="E881" s="91" t="s">
        <v>6343</v>
      </c>
      <c r="F881" s="90"/>
      <c r="G881" s="90"/>
      <c r="H881" s="79" t="s">
        <v>614</v>
      </c>
      <c r="I881" s="318">
        <v>42005</v>
      </c>
      <c r="J881" s="318">
        <v>44932</v>
      </c>
      <c r="K881" s="293" t="s">
        <v>1274</v>
      </c>
      <c r="L881" s="342">
        <v>379.47</v>
      </c>
      <c r="M881" s="92" t="s">
        <v>6179</v>
      </c>
      <c r="N881" s="344"/>
      <c r="O881" s="99">
        <v>18</v>
      </c>
      <c r="P881" s="8">
        <v>9</v>
      </c>
      <c r="Q881" s="99" t="s">
        <v>1751</v>
      </c>
      <c r="R881" s="3">
        <v>5</v>
      </c>
      <c r="S881" s="3">
        <v>150</v>
      </c>
      <c r="T881" s="3">
        <v>0</v>
      </c>
      <c r="U881" s="16">
        <v>5</v>
      </c>
      <c r="V881" s="100" t="s">
        <v>85</v>
      </c>
      <c r="W881" s="16">
        <v>116.5</v>
      </c>
      <c r="X881" s="8">
        <v>33.950000000000003</v>
      </c>
      <c r="Y881" s="51">
        <v>2650</v>
      </c>
      <c r="Z881" s="78" t="s">
        <v>5693</v>
      </c>
      <c r="AA881" s="78" t="s">
        <v>2992</v>
      </c>
      <c r="AB881" s="51" t="s">
        <v>6342</v>
      </c>
      <c r="AC881" s="80" t="s">
        <v>1600</v>
      </c>
      <c r="AD881" s="298">
        <f>IFERROR(VLOOKUP(AC881,ACCESSORIES!F:J,5,FALSE),"N/A")</f>
        <v>33</v>
      </c>
      <c r="AE881" s="80" t="s">
        <v>85</v>
      </c>
      <c r="AF881" s="80" t="s">
        <v>85</v>
      </c>
      <c r="AG881" s="99" t="s">
        <v>3003</v>
      </c>
      <c r="AH881" s="80" t="s">
        <v>1938</v>
      </c>
      <c r="AI881" s="299">
        <f>IFERROR(VLOOKUP(AH881,ACCESSORIES!F:J,5,FALSE),"N/A")</f>
        <v>1.1000000000000001</v>
      </c>
      <c r="AJ881" s="3" t="s">
        <v>266</v>
      </c>
      <c r="AK881" s="3" t="s">
        <v>85</v>
      </c>
      <c r="AL881" s="40" t="str">
        <f>IFERROR(VLOOKUP(AK881,ACCESSORIES!F:J,5,FALSE),"N/A")</f>
        <v>N/A</v>
      </c>
      <c r="AM881" s="99" t="s">
        <v>85</v>
      </c>
      <c r="AN881" s="99">
        <v>16.100000000000001</v>
      </c>
      <c r="AO881" s="99">
        <v>180</v>
      </c>
      <c r="AP881" s="25">
        <v>0</v>
      </c>
      <c r="AQ881" s="25">
        <v>8</v>
      </c>
      <c r="AR881" s="25">
        <v>36.700000000000003</v>
      </c>
      <c r="AS881" s="25">
        <v>54.3</v>
      </c>
      <c r="AT881" s="25">
        <v>219</v>
      </c>
      <c r="AU881" s="101">
        <v>215</v>
      </c>
      <c r="AV881" s="100">
        <v>112</v>
      </c>
      <c r="AW881" s="54">
        <v>46</v>
      </c>
      <c r="AX881" s="54">
        <v>46</v>
      </c>
      <c r="AY881" s="54">
        <v>43</v>
      </c>
      <c r="AZ881" s="99" t="s">
        <v>85</v>
      </c>
      <c r="BA881" s="98" t="str">
        <f>IFERROR(VLOOKUP(AZ881,ACCESSORIES!F:J,5,FALSE),"N/A")</f>
        <v>N/A</v>
      </c>
      <c r="BB881" s="99" t="s">
        <v>85</v>
      </c>
      <c r="BC881" s="98" t="str">
        <f>IFERROR(VLOOKUP(BB881,ACCESSORIES!F:J,5,FALSE),"N/A")</f>
        <v>N/A</v>
      </c>
      <c r="BD881" s="77">
        <v>38.47</v>
      </c>
      <c r="BE881" s="56">
        <v>20.6</v>
      </c>
      <c r="BF881" s="56">
        <v>20.6</v>
      </c>
      <c r="BG881" s="56">
        <v>11.4</v>
      </c>
      <c r="BH881" s="379">
        <f t="shared" si="72"/>
        <v>7.9275765061056019E-2</v>
      </c>
      <c r="BI881" s="80">
        <v>36</v>
      </c>
      <c r="BJ881" s="114" t="s">
        <v>3532</v>
      </c>
      <c r="BK881" s="50" t="s">
        <v>4050</v>
      </c>
      <c r="BL881" s="81" t="s">
        <v>4066</v>
      </c>
      <c r="BM881" s="81" t="s">
        <v>5512</v>
      </c>
      <c r="BN881" s="81" t="s">
        <v>5506</v>
      </c>
      <c r="BO881" s="81" t="s">
        <v>5507</v>
      </c>
      <c r="BP881" s="81" t="s">
        <v>5477</v>
      </c>
      <c r="BQ881" s="81" t="s">
        <v>5504</v>
      </c>
      <c r="BR881" s="81" t="s">
        <v>4068</v>
      </c>
      <c r="BS881" s="81"/>
      <c r="BT881" s="81"/>
      <c r="BU881" s="81"/>
      <c r="BV881" s="313" t="s">
        <v>3605</v>
      </c>
      <c r="BW881" s="325" t="s">
        <v>3606</v>
      </c>
      <c r="BX881" s="313" t="s">
        <v>3607</v>
      </c>
      <c r="BY881" s="325" t="s">
        <v>3608</v>
      </c>
      <c r="BZ881" s="324" t="str">
        <f t="shared" si="87"/>
        <v>DISCONTINUED - MR309 Grid, 18x9, 0mm Offset, 5x150, 116.5mm Centerbore, Titanium - Matte Black Lip</v>
      </c>
      <c r="CA881" s="324" t="s">
        <v>3878</v>
      </c>
      <c r="CB881" s="324" t="s">
        <v>3879</v>
      </c>
      <c r="CC881" s="313" t="str">
        <f t="shared" si="88"/>
        <v>STREET (3XX)</v>
      </c>
    </row>
    <row r="882" spans="1:81" s="38" customFormat="1" ht="15.75" customHeight="1">
      <c r="A882" s="22">
        <f t="shared" si="71"/>
        <v>879</v>
      </c>
      <c r="B882" s="99" t="s">
        <v>84</v>
      </c>
      <c r="C882" s="99" t="s">
        <v>1072</v>
      </c>
      <c r="D882" s="99" t="s">
        <v>1121</v>
      </c>
      <c r="E882" s="91" t="s">
        <v>6344</v>
      </c>
      <c r="F882" s="90"/>
      <c r="G882" s="90"/>
      <c r="H882" s="79" t="s">
        <v>690</v>
      </c>
      <c r="I882" s="318">
        <v>42370</v>
      </c>
      <c r="J882" s="318">
        <v>44932</v>
      </c>
      <c r="K882" s="293" t="s">
        <v>1274</v>
      </c>
      <c r="L882" s="342">
        <v>421</v>
      </c>
      <c r="M882" s="92" t="s">
        <v>6179</v>
      </c>
      <c r="N882" s="344"/>
      <c r="O882" s="99">
        <v>18</v>
      </c>
      <c r="P882" s="8">
        <v>9</v>
      </c>
      <c r="Q882" s="99" t="s">
        <v>1751</v>
      </c>
      <c r="R882" s="3">
        <v>5</v>
      </c>
      <c r="S882" s="3">
        <v>150</v>
      </c>
      <c r="T882" s="3">
        <v>18</v>
      </c>
      <c r="U882" s="16">
        <v>5.75</v>
      </c>
      <c r="V882" s="100" t="s">
        <v>85</v>
      </c>
      <c r="W882" s="16">
        <v>110.5</v>
      </c>
      <c r="X882" s="8">
        <v>36.008836156863346</v>
      </c>
      <c r="Y882" s="51">
        <v>2650</v>
      </c>
      <c r="Z882" s="78" t="s">
        <v>5463</v>
      </c>
      <c r="AA882" s="78" t="s">
        <v>2988</v>
      </c>
      <c r="AB882" s="51" t="s">
        <v>6166</v>
      </c>
      <c r="AC882" s="80" t="s">
        <v>1637</v>
      </c>
      <c r="AD882" s="298">
        <f>IFERROR(VLOOKUP(AC882,ACCESSORIES!F:J,5,FALSE),"N/A")</f>
        <v>38.5</v>
      </c>
      <c r="AE882" s="80" t="s">
        <v>1800</v>
      </c>
      <c r="AF882" s="3" t="s">
        <v>1888</v>
      </c>
      <c r="AG882" s="80" t="s">
        <v>85</v>
      </c>
      <c r="AH882" s="80" t="s">
        <v>1938</v>
      </c>
      <c r="AI882" s="299">
        <f>IFERROR(VLOOKUP(AH882,ACCESSORIES!F:J,5,FALSE),"N/A")</f>
        <v>1.1000000000000001</v>
      </c>
      <c r="AJ882" s="3" t="s">
        <v>265</v>
      </c>
      <c r="AK882" s="3" t="s">
        <v>85</v>
      </c>
      <c r="AL882" s="40" t="str">
        <f>IFERROR(VLOOKUP(AK882,ACCESSORIES!F:J,5,FALSE),"N/A")</f>
        <v>N/A</v>
      </c>
      <c r="AM882" s="99" t="s">
        <v>85</v>
      </c>
      <c r="AN882" s="99">
        <v>16.100000000000001</v>
      </c>
      <c r="AO882" s="99">
        <v>185</v>
      </c>
      <c r="AP882" s="25">
        <v>0</v>
      </c>
      <c r="AQ882" s="25">
        <v>25</v>
      </c>
      <c r="AR882" s="25">
        <v>39.5</v>
      </c>
      <c r="AS882" s="25">
        <v>53</v>
      </c>
      <c r="AT882" s="25">
        <v>218</v>
      </c>
      <c r="AU882" s="101">
        <v>209</v>
      </c>
      <c r="AV882" s="100">
        <v>110.5</v>
      </c>
      <c r="AW882" s="54">
        <v>41</v>
      </c>
      <c r="AX882" s="54">
        <v>41</v>
      </c>
      <c r="AY882" s="54">
        <v>23</v>
      </c>
      <c r="AZ882" s="99" t="s">
        <v>85</v>
      </c>
      <c r="BA882" s="98" t="str">
        <f>IFERROR(VLOOKUP(AZ882,ACCESSORIES!F:J,5,FALSE),"N/A")</f>
        <v>N/A</v>
      </c>
      <c r="BB882" s="99" t="s">
        <v>85</v>
      </c>
      <c r="BC882" s="98" t="str">
        <f>IFERROR(VLOOKUP(BB882,ACCESSORIES!F:J,5,FALSE),"N/A")</f>
        <v>N/A</v>
      </c>
      <c r="BD882" s="77">
        <v>40.86</v>
      </c>
      <c r="BE882" s="56">
        <v>20.6</v>
      </c>
      <c r="BF882" s="56">
        <v>20.6</v>
      </c>
      <c r="BG882" s="56">
        <v>11.4</v>
      </c>
      <c r="BH882" s="379">
        <f t="shared" si="72"/>
        <v>7.9275765061056019E-2</v>
      </c>
      <c r="BI882" s="80">
        <v>36</v>
      </c>
      <c r="BJ882" s="114" t="s">
        <v>3532</v>
      </c>
      <c r="BK882" s="50" t="s">
        <v>4050</v>
      </c>
      <c r="BL882" s="81" t="s">
        <v>4066</v>
      </c>
      <c r="BM882" s="81" t="s">
        <v>5516</v>
      </c>
      <c r="BN882" s="81" t="s">
        <v>5517</v>
      </c>
      <c r="BO882" s="81" t="s">
        <v>5507</v>
      </c>
      <c r="BP882" s="81" t="s">
        <v>5518</v>
      </c>
      <c r="BQ882" s="81" t="s">
        <v>5497</v>
      </c>
      <c r="BR882" s="81" t="s">
        <v>4275</v>
      </c>
      <c r="BS882" s="81" t="s">
        <v>4068</v>
      </c>
      <c r="BT882" s="81"/>
      <c r="BU882" s="81"/>
      <c r="BV882" s="313" t="s">
        <v>3625</v>
      </c>
      <c r="BW882" s="325" t="s">
        <v>3626</v>
      </c>
      <c r="BX882" s="313" t="s">
        <v>3627</v>
      </c>
      <c r="BY882" s="325" t="s">
        <v>3628</v>
      </c>
      <c r="BZ882" s="324" t="str">
        <f t="shared" si="87"/>
        <v>DISCONTINUED - MR310 Con6, 18x9, +18mm Offset, 5x150, 110.5mm Centerbore, Method Bronze - Matte Black Lip</v>
      </c>
      <c r="CA882" s="324" t="s">
        <v>3878</v>
      </c>
      <c r="CB882" s="324" t="s">
        <v>3879</v>
      </c>
      <c r="CC882" s="313" t="str">
        <f t="shared" si="88"/>
        <v>STREET (3XX)</v>
      </c>
    </row>
    <row r="883" spans="1:81" s="38" customFormat="1" ht="15.75" customHeight="1">
      <c r="A883" s="22">
        <f t="shared" si="71"/>
        <v>880</v>
      </c>
      <c r="B883" s="99" t="s">
        <v>84</v>
      </c>
      <c r="C883" s="99" t="s">
        <v>1072</v>
      </c>
      <c r="D883" s="99" t="s">
        <v>2104</v>
      </c>
      <c r="E883" s="91" t="s">
        <v>6345</v>
      </c>
      <c r="F883" s="90"/>
      <c r="G883" s="90"/>
      <c r="H883" s="79" t="s">
        <v>2657</v>
      </c>
      <c r="I883" s="318">
        <v>43340</v>
      </c>
      <c r="J883" s="318">
        <v>44932</v>
      </c>
      <c r="K883" s="293" t="s">
        <v>1274</v>
      </c>
      <c r="L883" s="342">
        <v>416.5</v>
      </c>
      <c r="M883" s="92" t="s">
        <v>6179</v>
      </c>
      <c r="N883" s="344"/>
      <c r="O883" s="29">
        <v>18</v>
      </c>
      <c r="P883" s="8">
        <v>9</v>
      </c>
      <c r="Q883" s="99" t="s">
        <v>1760</v>
      </c>
      <c r="R883" s="3">
        <v>6</v>
      </c>
      <c r="S883" s="29">
        <v>135</v>
      </c>
      <c r="T883" s="29">
        <v>18</v>
      </c>
      <c r="U883" s="16">
        <v>5.75</v>
      </c>
      <c r="V883" s="100" t="s">
        <v>85</v>
      </c>
      <c r="W883" s="16">
        <v>87</v>
      </c>
      <c r="X883" s="8">
        <v>33.200000000000003</v>
      </c>
      <c r="Y883" s="51">
        <v>2650</v>
      </c>
      <c r="Z883" s="78" t="s">
        <v>2646</v>
      </c>
      <c r="AA883" s="78" t="s">
        <v>2992</v>
      </c>
      <c r="AB883" s="51" t="s">
        <v>5240</v>
      </c>
      <c r="AC883" s="78" t="s">
        <v>1641</v>
      </c>
      <c r="AD883" s="298">
        <f>IFERROR(VLOOKUP(AC883,ACCESSORIES!F:J,5,FALSE),"N/A")</f>
        <v>22</v>
      </c>
      <c r="AE883" s="80" t="s">
        <v>85</v>
      </c>
      <c r="AF883" s="80" t="s">
        <v>85</v>
      </c>
      <c r="AG883" s="80" t="s">
        <v>85</v>
      </c>
      <c r="AH883" s="80" t="s">
        <v>85</v>
      </c>
      <c r="AI883" s="299" t="str">
        <f>IFERROR(VLOOKUP(AH883,ACCESSORIES!F:J,5,FALSE),"N/A")</f>
        <v>N/A</v>
      </c>
      <c r="AJ883" s="78" t="s">
        <v>266</v>
      </c>
      <c r="AK883" s="3" t="s">
        <v>85</v>
      </c>
      <c r="AL883" s="40" t="str">
        <f>IFERROR(VLOOKUP(AK883,ACCESSORIES!F:J,5,FALSE),"N/A")</f>
        <v>N/A</v>
      </c>
      <c r="AM883" s="3" t="s">
        <v>85</v>
      </c>
      <c r="AN883" s="3">
        <v>16.2</v>
      </c>
      <c r="AO883" s="3">
        <v>170</v>
      </c>
      <c r="AP883" s="36">
        <v>11</v>
      </c>
      <c r="AQ883" s="36">
        <v>32</v>
      </c>
      <c r="AR883" s="36">
        <v>50</v>
      </c>
      <c r="AS883" s="36">
        <v>69.599999999999994</v>
      </c>
      <c r="AT883" s="36">
        <v>219</v>
      </c>
      <c r="AU883" s="101">
        <v>215</v>
      </c>
      <c r="AV883" s="16">
        <v>87</v>
      </c>
      <c r="AW883" s="54">
        <v>40</v>
      </c>
      <c r="AX883" s="54">
        <v>40</v>
      </c>
      <c r="AY883" s="54">
        <v>0</v>
      </c>
      <c r="AZ883" s="99" t="s">
        <v>85</v>
      </c>
      <c r="BA883" s="98" t="str">
        <f>IFERROR(VLOOKUP(AZ883,ACCESSORIES!F:J,5,FALSE),"N/A")</f>
        <v>N/A</v>
      </c>
      <c r="BB883" s="99" t="s">
        <v>85</v>
      </c>
      <c r="BC883" s="98" t="str">
        <f>IFERROR(VLOOKUP(BB883,ACCESSORIES!F:J,5,FALSE),"N/A")</f>
        <v>N/A</v>
      </c>
      <c r="BD883" s="77">
        <v>36.700000000000003</v>
      </c>
      <c r="BE883" s="56">
        <v>20.6</v>
      </c>
      <c r="BF883" s="56">
        <v>20.6</v>
      </c>
      <c r="BG883" s="56">
        <v>11.4</v>
      </c>
      <c r="BH883" s="379">
        <f t="shared" si="72"/>
        <v>7.9275765061056019E-2</v>
      </c>
      <c r="BI883" s="80">
        <v>36</v>
      </c>
      <c r="BJ883" s="114" t="s">
        <v>3532</v>
      </c>
      <c r="BK883" s="50" t="s">
        <v>4050</v>
      </c>
      <c r="BL883" s="29" t="s">
        <v>4066</v>
      </c>
      <c r="BM883" s="29" t="s">
        <v>5521</v>
      </c>
      <c r="BN883" s="29" t="s">
        <v>5522</v>
      </c>
      <c r="BO883" s="29" t="s">
        <v>5523</v>
      </c>
      <c r="BP883" s="81" t="s">
        <v>5524</v>
      </c>
      <c r="BQ883" s="81" t="s">
        <v>4275</v>
      </c>
      <c r="BR883" s="81" t="s">
        <v>4068</v>
      </c>
      <c r="BS883" s="81"/>
      <c r="BT883" s="81"/>
      <c r="BU883" s="81"/>
      <c r="BV883" s="313" t="s">
        <v>3697</v>
      </c>
      <c r="BW883" s="325" t="s">
        <v>3698</v>
      </c>
      <c r="BX883" s="313" t="s">
        <v>3699</v>
      </c>
      <c r="BY883" s="325" t="s">
        <v>3700</v>
      </c>
      <c r="BZ883" s="324" t="str">
        <f t="shared" si="87"/>
        <v>DISCONTINUED - MR314, 18x9, +18mm Offset, 6x135, 87mm Centerbore, Gloss Titanium</v>
      </c>
      <c r="CA883" s="324" t="s">
        <v>3878</v>
      </c>
      <c r="CB883" s="324" t="s">
        <v>3879</v>
      </c>
      <c r="CC883" s="313" t="str">
        <f t="shared" si="88"/>
        <v>STREET (3XX)</v>
      </c>
    </row>
    <row r="884" spans="1:81" s="38" customFormat="1" ht="15.75" customHeight="1">
      <c r="A884" s="22">
        <f t="shared" si="71"/>
        <v>881</v>
      </c>
      <c r="B884" s="99" t="s">
        <v>84</v>
      </c>
      <c r="C884" s="99" t="s">
        <v>1072</v>
      </c>
      <c r="D884" s="99" t="s">
        <v>4392</v>
      </c>
      <c r="E884" s="136" t="s">
        <v>6346</v>
      </c>
      <c r="F884" s="90"/>
      <c r="G884" s="90"/>
      <c r="H884" s="79" t="s">
        <v>4406</v>
      </c>
      <c r="I884" s="318">
        <v>44026</v>
      </c>
      <c r="J884" s="318">
        <v>44932</v>
      </c>
      <c r="K884" s="293" t="s">
        <v>1274</v>
      </c>
      <c r="L884" s="342">
        <v>381</v>
      </c>
      <c r="M884" s="92" t="s">
        <v>6179</v>
      </c>
      <c r="N884" s="344"/>
      <c r="O884" s="29">
        <v>17</v>
      </c>
      <c r="P884" s="24">
        <v>8.5</v>
      </c>
      <c r="Q884" s="99" t="s">
        <v>1763</v>
      </c>
      <c r="R884" s="3">
        <v>8</v>
      </c>
      <c r="S884" s="29">
        <v>170</v>
      </c>
      <c r="T884" s="29">
        <v>0</v>
      </c>
      <c r="U884" s="16">
        <v>4.75</v>
      </c>
      <c r="V884" s="100" t="s">
        <v>85</v>
      </c>
      <c r="W884" s="16">
        <v>130.81</v>
      </c>
      <c r="X884" s="8">
        <v>33.700000000000003</v>
      </c>
      <c r="Y884" s="51">
        <v>3640</v>
      </c>
      <c r="Z884" s="11" t="s">
        <v>2222</v>
      </c>
      <c r="AA884" s="11" t="s">
        <v>2992</v>
      </c>
      <c r="AB884" s="51" t="s">
        <v>5557</v>
      </c>
      <c r="AC884" s="81" t="s">
        <v>1811</v>
      </c>
      <c r="AD884" s="298">
        <f>IFERROR(VLOOKUP(AC884,ACCESSORIES!F:J,5,FALSE),"N/A")</f>
        <v>33</v>
      </c>
      <c r="AE884" s="87" t="s">
        <v>85</v>
      </c>
      <c r="AF884" s="80" t="s">
        <v>85</v>
      </c>
      <c r="AG884" s="13" t="s">
        <v>3005</v>
      </c>
      <c r="AH884" s="80" t="s">
        <v>1538</v>
      </c>
      <c r="AI884" s="299">
        <f>IFERROR(VLOOKUP(AH884,ACCESSORIES!F:J,5,FALSE),"N/A")</f>
        <v>1.1000000000000001</v>
      </c>
      <c r="AJ884" s="99" t="s">
        <v>266</v>
      </c>
      <c r="AK884" s="99" t="s">
        <v>85</v>
      </c>
      <c r="AL884" s="40" t="str">
        <f>IFERROR(VLOOKUP(AK884,ACCESSORIES!F:J,5,FALSE),"N/A")</f>
        <v>N/A</v>
      </c>
      <c r="AM884" s="99" t="s">
        <v>85</v>
      </c>
      <c r="AN884" s="3">
        <v>16.100000000000001</v>
      </c>
      <c r="AO884" s="3">
        <v>205</v>
      </c>
      <c r="AP884" s="36">
        <v>0</v>
      </c>
      <c r="AQ884" s="36">
        <v>0</v>
      </c>
      <c r="AR884" s="36">
        <v>39.6</v>
      </c>
      <c r="AS884" s="36">
        <v>77.900000000000006</v>
      </c>
      <c r="AT884" s="36">
        <v>208</v>
      </c>
      <c r="AU884" s="101">
        <v>204.7</v>
      </c>
      <c r="AV884" s="16">
        <v>128</v>
      </c>
      <c r="AW884" s="54">
        <v>103.9</v>
      </c>
      <c r="AX884" s="54">
        <v>107</v>
      </c>
      <c r="AY884" s="54">
        <v>21</v>
      </c>
      <c r="AZ884" s="3" t="s">
        <v>85</v>
      </c>
      <c r="BA884" s="98" t="str">
        <f>IFERROR(VLOOKUP(AZ884,ACCESSORIES!F:J,5,FALSE),"N/A")</f>
        <v>N/A</v>
      </c>
      <c r="BB884" s="3" t="s">
        <v>85</v>
      </c>
      <c r="BC884" s="98" t="str">
        <f>IFERROR(VLOOKUP(BB884,ACCESSORIES!F:J,5,FALSE),"N/A")</f>
        <v>N/A</v>
      </c>
      <c r="BD884" s="77">
        <v>38.1</v>
      </c>
      <c r="BE884" s="56">
        <v>19.7</v>
      </c>
      <c r="BF884" s="56">
        <v>19.7</v>
      </c>
      <c r="BG884" s="56">
        <v>11</v>
      </c>
      <c r="BH884" s="379">
        <f t="shared" si="72"/>
        <v>6.995621234535998E-2</v>
      </c>
      <c r="BI884" s="80">
        <v>36</v>
      </c>
      <c r="BJ884" s="114" t="s">
        <v>3532</v>
      </c>
      <c r="BK884" s="50" t="s">
        <v>4050</v>
      </c>
      <c r="BL884" s="29" t="s">
        <v>4066</v>
      </c>
      <c r="BM884" s="29" t="s">
        <v>4835</v>
      </c>
      <c r="BN884" s="29" t="s">
        <v>5532</v>
      </c>
      <c r="BO884" s="29" t="s">
        <v>5507</v>
      </c>
      <c r="BP884" s="81" t="s">
        <v>5533</v>
      </c>
      <c r="BQ884" s="81" t="s">
        <v>5534</v>
      </c>
      <c r="BR884" s="81" t="s">
        <v>4275</v>
      </c>
      <c r="BS884" s="81" t="s">
        <v>4068</v>
      </c>
      <c r="BT884" s="81"/>
      <c r="BU884" s="81"/>
      <c r="BV884" s="313" t="s">
        <v>4886</v>
      </c>
      <c r="BW884" s="355" t="s">
        <v>4887</v>
      </c>
      <c r="BX884" s="313" t="s">
        <v>4888</v>
      </c>
      <c r="BY884" s="355" t="s">
        <v>4889</v>
      </c>
      <c r="BZ884" s="324" t="str">
        <f t="shared" si="87"/>
        <v>DISCONTINUED - MR317, 17x8.5, 0mm Offset, 8x170, 130.81mm Centerbore, Titanium</v>
      </c>
      <c r="CA884" s="324" t="s">
        <v>3878</v>
      </c>
      <c r="CB884" s="324" t="s">
        <v>3879</v>
      </c>
      <c r="CC884" s="313" t="str">
        <f t="shared" si="88"/>
        <v>STREET (3XX)</v>
      </c>
    </row>
    <row r="885" spans="1:81" s="38" customFormat="1" ht="15.75" customHeight="1">
      <c r="A885" s="22">
        <f t="shared" si="71"/>
        <v>882</v>
      </c>
      <c r="B885" s="4" t="s">
        <v>84</v>
      </c>
      <c r="C885" s="99" t="s">
        <v>1089</v>
      </c>
      <c r="D885" s="5" t="s">
        <v>5732</v>
      </c>
      <c r="E885" s="91" t="s">
        <v>6347</v>
      </c>
      <c r="F885" s="90"/>
      <c r="G885" s="90"/>
      <c r="H885" s="79" t="s">
        <v>3416</v>
      </c>
      <c r="I885" s="312">
        <v>43677</v>
      </c>
      <c r="J885" s="318">
        <v>44932</v>
      </c>
      <c r="K885" s="293" t="s">
        <v>1274</v>
      </c>
      <c r="L885" s="342">
        <v>234.74</v>
      </c>
      <c r="M885" s="92" t="s">
        <v>6179</v>
      </c>
      <c r="N885" s="344"/>
      <c r="O885" s="5">
        <v>15</v>
      </c>
      <c r="P885" s="77">
        <v>10</v>
      </c>
      <c r="Q885" s="99" t="s">
        <v>1746</v>
      </c>
      <c r="R885" s="5">
        <v>4</v>
      </c>
      <c r="S885" s="5">
        <v>156</v>
      </c>
      <c r="T885" s="5">
        <v>25</v>
      </c>
      <c r="U885" s="17">
        <v>6.4</v>
      </c>
      <c r="V885" s="5" t="s">
        <v>3400</v>
      </c>
      <c r="W885" s="17">
        <v>132</v>
      </c>
      <c r="X885" s="8">
        <v>17.2</v>
      </c>
      <c r="Y885" s="51">
        <v>1600</v>
      </c>
      <c r="Z885" s="79" t="s">
        <v>2298</v>
      </c>
      <c r="AA885" s="79" t="s">
        <v>2989</v>
      </c>
      <c r="AB885" s="51" t="s">
        <v>6308</v>
      </c>
      <c r="AC885" s="2" t="s">
        <v>4104</v>
      </c>
      <c r="AD885" s="298">
        <f>IFERROR(VLOOKUP(AC885,ACCESSORIES!F:J,5,FALSE),"N/A")</f>
        <v>22</v>
      </c>
      <c r="AE885" s="87" t="s">
        <v>85</v>
      </c>
      <c r="AF885" s="87" t="s">
        <v>85</v>
      </c>
      <c r="AG885" s="80" t="s">
        <v>85</v>
      </c>
      <c r="AH885" s="2" t="s">
        <v>85</v>
      </c>
      <c r="AI885" s="299" t="str">
        <f>IFERROR(VLOOKUP(AH885,ACCESSORIES!F:J,5,FALSE),"N/A")</f>
        <v>N/A</v>
      </c>
      <c r="AJ885" s="81" t="s">
        <v>266</v>
      </c>
      <c r="AK885" s="81" t="s">
        <v>85</v>
      </c>
      <c r="AL885" s="40" t="str">
        <f>IFERROR(VLOOKUP(AK885,ACCESSORIES!F:J,5,FALSE),"N/A")</f>
        <v>N/A</v>
      </c>
      <c r="AM885" s="81" t="s">
        <v>85</v>
      </c>
      <c r="AN885" s="81">
        <v>14.1</v>
      </c>
      <c r="AO885" s="81">
        <v>180</v>
      </c>
      <c r="AP885" s="25">
        <v>0</v>
      </c>
      <c r="AQ885" s="25">
        <v>9</v>
      </c>
      <c r="AR885" s="25">
        <v>16</v>
      </c>
      <c r="AS885" s="25">
        <v>15</v>
      </c>
      <c r="AT885" s="25">
        <v>168</v>
      </c>
      <c r="AU885" s="25">
        <v>167</v>
      </c>
      <c r="AV885" s="84">
        <v>115</v>
      </c>
      <c r="AW885" s="54">
        <v>40</v>
      </c>
      <c r="AX885" s="54">
        <v>40</v>
      </c>
      <c r="AY885" s="54">
        <v>82</v>
      </c>
      <c r="AZ885" s="3" t="s">
        <v>85</v>
      </c>
      <c r="BA885" s="98" t="str">
        <f>IFERROR(VLOOKUP(AZ885,ACCESSORIES!F:J,5,FALSE),"N/A")</f>
        <v>N/A</v>
      </c>
      <c r="BB885" s="3" t="s">
        <v>85</v>
      </c>
      <c r="BC885" s="98" t="str">
        <f>IFERROR(VLOOKUP(BB885,ACCESSORIES!F:J,5,FALSE),"N/A")</f>
        <v>N/A</v>
      </c>
      <c r="BD885" s="77">
        <v>20.7</v>
      </c>
      <c r="BE885" s="56">
        <v>17.7</v>
      </c>
      <c r="BF885" s="56">
        <v>17.7</v>
      </c>
      <c r="BG885" s="56">
        <v>12.6</v>
      </c>
      <c r="BH885" s="379">
        <f t="shared" si="72"/>
        <v>6.4687181335055993E-2</v>
      </c>
      <c r="BI885" s="5">
        <v>48</v>
      </c>
      <c r="BJ885" s="114" t="s">
        <v>3532</v>
      </c>
      <c r="BK885" s="50" t="s">
        <v>4050</v>
      </c>
      <c r="BL885" s="81" t="s">
        <v>4964</v>
      </c>
      <c r="BM885" s="81" t="s">
        <v>4066</v>
      </c>
      <c r="BN885" s="81" t="s">
        <v>5470</v>
      </c>
      <c r="BO885" s="81" t="s">
        <v>2872</v>
      </c>
      <c r="BP885" s="81" t="s">
        <v>4298</v>
      </c>
      <c r="BQ885" s="81" t="s">
        <v>5446</v>
      </c>
      <c r="BR885" s="81"/>
      <c r="BS885" s="81"/>
      <c r="BT885" s="81"/>
      <c r="BU885" s="81"/>
      <c r="BV885" s="313" t="s">
        <v>4229</v>
      </c>
      <c r="BW885" s="325" t="s">
        <v>4228</v>
      </c>
      <c r="BX885" s="313" t="s">
        <v>4020</v>
      </c>
      <c r="BY885" s="325" t="s">
        <v>4230</v>
      </c>
      <c r="BZ885" s="324" t="str">
        <f t="shared" si="87"/>
        <v>DISCONTINUED - MR410 Bead Grip, 15x10, 6+4/+25mm Offset, 4x156, 132mm Centerbore, Gold</v>
      </c>
      <c r="CA885" s="324" t="s">
        <v>3878</v>
      </c>
      <c r="CB885" s="324" t="s">
        <v>3879</v>
      </c>
      <c r="CC885" s="313" t="str">
        <f t="shared" si="88"/>
        <v>UTV (4XX)</v>
      </c>
    </row>
    <row r="886" spans="1:81" s="38" customFormat="1" ht="15.75" customHeight="1">
      <c r="A886" s="22">
        <f t="shared" si="71"/>
        <v>883</v>
      </c>
      <c r="B886" s="3" t="s">
        <v>84</v>
      </c>
      <c r="C886" s="99" t="s">
        <v>1282</v>
      </c>
      <c r="D886" s="81" t="s">
        <v>5798</v>
      </c>
      <c r="E886" s="91" t="s">
        <v>6348</v>
      </c>
      <c r="F886" s="90"/>
      <c r="G886" s="90"/>
      <c r="H886" s="88" t="s">
        <v>3229</v>
      </c>
      <c r="I886" s="312">
        <v>43592</v>
      </c>
      <c r="J886" s="318">
        <v>44932</v>
      </c>
      <c r="K886" s="293" t="s">
        <v>1274</v>
      </c>
      <c r="L886" s="342">
        <v>341.5</v>
      </c>
      <c r="M886" s="92" t="s">
        <v>6179</v>
      </c>
      <c r="N886" s="344"/>
      <c r="O886" s="81">
        <v>17</v>
      </c>
      <c r="P886" s="81">
        <v>7.5</v>
      </c>
      <c r="Q886" s="99" t="s">
        <v>1752</v>
      </c>
      <c r="R886" s="81">
        <v>5</v>
      </c>
      <c r="S886" s="81">
        <v>160</v>
      </c>
      <c r="T886" s="81">
        <v>50</v>
      </c>
      <c r="U886" s="84">
        <v>6.2</v>
      </c>
      <c r="V886" s="100" t="s">
        <v>85</v>
      </c>
      <c r="W886" s="84">
        <v>65</v>
      </c>
      <c r="X886" s="83">
        <v>27.45</v>
      </c>
      <c r="Y886" s="51">
        <v>3640</v>
      </c>
      <c r="Z886" s="88" t="s">
        <v>2294</v>
      </c>
      <c r="AA886" s="79" t="s">
        <v>2987</v>
      </c>
      <c r="AB886" s="51" t="s">
        <v>6349</v>
      </c>
      <c r="AC886" s="81" t="s">
        <v>4102</v>
      </c>
      <c r="AD886" s="298">
        <f>IFERROR(VLOOKUP(AC886,ACCESSORIES!F:J,5,FALSE),"N/A")</f>
        <v>22</v>
      </c>
      <c r="AE886" s="87" t="s">
        <v>85</v>
      </c>
      <c r="AF886" s="80" t="s">
        <v>85</v>
      </c>
      <c r="AG886" s="80" t="s">
        <v>85</v>
      </c>
      <c r="AH886" s="80" t="s">
        <v>85</v>
      </c>
      <c r="AI886" s="299" t="str">
        <f>IFERROR(VLOOKUP(AH886,ACCESSORIES!F:J,5,FALSE),"N/A")</f>
        <v>N/A</v>
      </c>
      <c r="AJ886" s="99" t="s">
        <v>265</v>
      </c>
      <c r="AK886" s="81" t="s">
        <v>85</v>
      </c>
      <c r="AL886" s="40" t="str">
        <f>IFERROR(VLOOKUP(AK886,ACCESSORIES!F:J,5,FALSE),"N/A")</f>
        <v>N/A</v>
      </c>
      <c r="AM886" s="81" t="s">
        <v>85</v>
      </c>
      <c r="AN886" s="81">
        <v>16.100000000000001</v>
      </c>
      <c r="AO886" s="81">
        <v>190</v>
      </c>
      <c r="AP886" s="36">
        <v>0</v>
      </c>
      <c r="AQ886" s="36">
        <v>4</v>
      </c>
      <c r="AR886" s="36">
        <v>18.899999999999999</v>
      </c>
      <c r="AS886" s="36">
        <v>18</v>
      </c>
      <c r="AT886" s="36">
        <v>207</v>
      </c>
      <c r="AU886" s="36">
        <v>191.9</v>
      </c>
      <c r="AV886" s="84">
        <v>65</v>
      </c>
      <c r="AW886" s="54">
        <v>39</v>
      </c>
      <c r="AX886" s="54">
        <v>39</v>
      </c>
      <c r="AY886" s="54">
        <v>30</v>
      </c>
      <c r="AZ886" s="3" t="s">
        <v>85</v>
      </c>
      <c r="BA886" s="98" t="str">
        <f>IFERROR(VLOOKUP(AZ886,ACCESSORIES!F:J,5,FALSE),"N/A")</f>
        <v>N/A</v>
      </c>
      <c r="BB886" s="3" t="s">
        <v>85</v>
      </c>
      <c r="BC886" s="98" t="str">
        <f>IFERROR(VLOOKUP(BB886,ACCESSORIES!F:J,5,FALSE),"N/A")</f>
        <v>N/A</v>
      </c>
      <c r="BD886" s="77">
        <v>30.95</v>
      </c>
      <c r="BE886" s="56">
        <v>19.8</v>
      </c>
      <c r="BF886" s="56">
        <v>19.8</v>
      </c>
      <c r="BG886" s="56">
        <v>9.9</v>
      </c>
      <c r="BH886" s="379">
        <f t="shared" si="72"/>
        <v>6.3601407248544004E-2</v>
      </c>
      <c r="BI886" s="80">
        <v>36</v>
      </c>
      <c r="BJ886" s="114" t="s">
        <v>3532</v>
      </c>
      <c r="BK886" s="50" t="s">
        <v>4050</v>
      </c>
      <c r="BL886" s="81" t="s">
        <v>4964</v>
      </c>
      <c r="BM886" s="81" t="s">
        <v>4066</v>
      </c>
      <c r="BN886" s="81" t="s">
        <v>5447</v>
      </c>
      <c r="BO886" s="81" t="s">
        <v>2872</v>
      </c>
      <c r="BP886" s="81" t="s">
        <v>4298</v>
      </c>
      <c r="BQ886" s="81" t="s">
        <v>5446</v>
      </c>
      <c r="BR886" s="81" t="s">
        <v>4275</v>
      </c>
      <c r="BS886" s="81" t="s">
        <v>4068</v>
      </c>
      <c r="BT886" s="81"/>
      <c r="BU886" s="81"/>
      <c r="BV886" s="313" t="s">
        <v>4194</v>
      </c>
      <c r="BW886" s="325" t="s">
        <v>4193</v>
      </c>
      <c r="BX886" s="313" t="s">
        <v>4195</v>
      </c>
      <c r="BY886" s="325" t="s">
        <v>4196</v>
      </c>
      <c r="BZ886" s="324" t="str">
        <f t="shared" si="87"/>
        <v>DISCONTINUED - MR702 Bead Grip, 17x7.5, +50mm Offset, 5x160, 65mm Centerbore, Matte Black</v>
      </c>
      <c r="CA886" s="324" t="s">
        <v>3878</v>
      </c>
      <c r="CB886" s="324" t="s">
        <v>3879</v>
      </c>
      <c r="CC886" s="313" t="str">
        <f t="shared" si="88"/>
        <v>TRAIL (7XX)</v>
      </c>
    </row>
    <row r="887" spans="1:81" s="38" customFormat="1" ht="15.75" customHeight="1">
      <c r="A887" s="22">
        <f t="shared" si="71"/>
        <v>884</v>
      </c>
      <c r="B887" s="81" t="s">
        <v>3051</v>
      </c>
      <c r="C887" s="99" t="s">
        <v>3035</v>
      </c>
      <c r="D887" s="99" t="s">
        <v>3039</v>
      </c>
      <c r="E887" s="91" t="s">
        <v>6356</v>
      </c>
      <c r="F887" s="90"/>
      <c r="G887" s="90"/>
      <c r="H887" s="11" t="s">
        <v>3141</v>
      </c>
      <c r="I887" s="320">
        <v>43542</v>
      </c>
      <c r="J887" s="318">
        <v>44932</v>
      </c>
      <c r="K887" s="293" t="s">
        <v>1274</v>
      </c>
      <c r="L887" s="342">
        <v>160.22</v>
      </c>
      <c r="M887" s="92" t="s">
        <v>6179</v>
      </c>
      <c r="N887" s="344"/>
      <c r="O887" s="99">
        <v>14</v>
      </c>
      <c r="P887" s="23">
        <v>10</v>
      </c>
      <c r="Q887" s="99" t="s">
        <v>1746</v>
      </c>
      <c r="R887" s="80">
        <v>4</v>
      </c>
      <c r="S887" s="80">
        <v>156</v>
      </c>
      <c r="T887" s="3">
        <v>0</v>
      </c>
      <c r="U887" s="16">
        <v>5.4</v>
      </c>
      <c r="V887" s="100" t="s">
        <v>201</v>
      </c>
      <c r="W887" s="16">
        <v>131.30000000000001</v>
      </c>
      <c r="X887" s="8">
        <v>15.15</v>
      </c>
      <c r="Y887" s="51">
        <v>1000</v>
      </c>
      <c r="Z887" s="78" t="s">
        <v>4462</v>
      </c>
      <c r="AA887" s="79" t="s">
        <v>2988</v>
      </c>
      <c r="AB887" s="51" t="s">
        <v>4755</v>
      </c>
      <c r="AC887" s="80" t="s">
        <v>3045</v>
      </c>
      <c r="AD887" s="298">
        <f>IFERROR(VLOOKUP(AC887,ACCESSORIES!F:J,5,FALSE),"N/A")</f>
        <v>14.454000000000002</v>
      </c>
      <c r="AE887" s="87" t="s">
        <v>85</v>
      </c>
      <c r="AF887" s="87" t="s">
        <v>3047</v>
      </c>
      <c r="AG887" s="80" t="s">
        <v>85</v>
      </c>
      <c r="AH887" s="80" t="s">
        <v>85</v>
      </c>
      <c r="AI887" s="299" t="str">
        <f>IFERROR(VLOOKUP(AH887,ACCESSORIES!F:J,5,FALSE),"N/A")</f>
        <v>N/A</v>
      </c>
      <c r="AJ887" s="99" t="s">
        <v>266</v>
      </c>
      <c r="AK887" s="99" t="s">
        <v>85</v>
      </c>
      <c r="AL887" s="40" t="str">
        <f>IFERROR(VLOOKUP(AK887,ACCESSORIES!F:J,5,FALSE),"N/A")</f>
        <v>N/A</v>
      </c>
      <c r="AM887" s="99" t="s">
        <v>85</v>
      </c>
      <c r="AN887" s="99">
        <v>13</v>
      </c>
      <c r="AO887" s="99">
        <v>170</v>
      </c>
      <c r="AP887" s="25">
        <v>0</v>
      </c>
      <c r="AQ887" s="25">
        <v>19</v>
      </c>
      <c r="AR887" s="25">
        <v>30</v>
      </c>
      <c r="AS887" s="25" t="s">
        <v>3123</v>
      </c>
      <c r="AT887" s="25">
        <v>165</v>
      </c>
      <c r="AU887" s="101">
        <v>162</v>
      </c>
      <c r="AV887" s="100">
        <v>80</v>
      </c>
      <c r="AW887" s="54">
        <v>46</v>
      </c>
      <c r="AX887" s="54">
        <v>0</v>
      </c>
      <c r="AY887" s="54">
        <v>75</v>
      </c>
      <c r="AZ887" s="25" t="s">
        <v>85</v>
      </c>
      <c r="BA887" s="98" t="str">
        <f>IFERROR(VLOOKUP(AZ887,ACCESSORIES!F:J,5,FALSE),"N/A")</f>
        <v>N/A</v>
      </c>
      <c r="BB887" s="3" t="s">
        <v>85</v>
      </c>
      <c r="BC887" s="98" t="str">
        <f>IFERROR(VLOOKUP(BB887,ACCESSORIES!F:J,5,FALSE),"N/A")</f>
        <v>N/A</v>
      </c>
      <c r="BD887" s="77">
        <v>18.649999999999999</v>
      </c>
      <c r="BE887" s="56">
        <v>15</v>
      </c>
      <c r="BF887" s="56">
        <v>15</v>
      </c>
      <c r="BG887" s="56">
        <v>11</v>
      </c>
      <c r="BH887" s="379">
        <f t="shared" si="72"/>
        <v>4.0557983399999997E-2</v>
      </c>
      <c r="BI887" s="80">
        <v>57</v>
      </c>
      <c r="BJ887" s="114" t="s">
        <v>3532</v>
      </c>
      <c r="BK887" s="50" t="s">
        <v>4050</v>
      </c>
      <c r="BL887" s="81" t="s">
        <v>3109</v>
      </c>
      <c r="BM887" s="81" t="s">
        <v>4061</v>
      </c>
      <c r="BN887" s="81" t="s">
        <v>4057</v>
      </c>
      <c r="BO887" s="46" t="s">
        <v>4058</v>
      </c>
      <c r="BP887" s="46" t="s">
        <v>4062</v>
      </c>
      <c r="BQ887" s="46"/>
      <c r="BR887" s="46"/>
      <c r="BS887" s="46"/>
      <c r="BT887" s="46"/>
      <c r="BU887" s="46"/>
      <c r="BV887" s="313" t="s">
        <v>3986</v>
      </c>
      <c r="BW887" s="337" t="s">
        <v>3985</v>
      </c>
      <c r="BX887" s="313" t="s">
        <v>3988</v>
      </c>
      <c r="BY887" s="337" t="s">
        <v>3987</v>
      </c>
      <c r="BZ887" s="324" t="str">
        <f t="shared" ref="BZ887" si="89">CONCATENATE("DISCONTINUED"," ","-"," ",D887,", ",O887,"x",P887,", ",IF(V887="N/A", "", CONCATENATE(V887, "/")),IF(T887&gt;0, CONCATENATE("+",T887), T887),"mm Offset, ",Q887,", ",W887,"mm Centerbore, ",PROPER(Z887), "", IF(BB887="N/A", "", CONCATENATE(", w/ ", BB887)))</f>
        <v>DISCONTINUED - GZ804 Casino, 14x10, 5+5/0mm Offset, 4x156, 131.3mm Centerbore, Bronze</v>
      </c>
      <c r="CA887" s="324" t="s">
        <v>3878</v>
      </c>
      <c r="CB887" s="324" t="s">
        <v>3879</v>
      </c>
      <c r="CC887" s="313" t="str">
        <f t="shared" ref="CC887" si="90">C887</f>
        <v>GMZ (8XX)</v>
      </c>
    </row>
    <row r="888" spans="1:81" s="38" customFormat="1" ht="15.75" customHeight="1">
      <c r="A888" s="22">
        <f t="shared" si="71"/>
        <v>885</v>
      </c>
      <c r="B888" s="104" t="s">
        <v>84</v>
      </c>
      <c r="C888" s="104" t="s">
        <v>1072</v>
      </c>
      <c r="D888" s="104" t="s">
        <v>2105</v>
      </c>
      <c r="E888" s="91" t="s">
        <v>6357</v>
      </c>
      <c r="F888" s="90"/>
      <c r="G888" s="90"/>
      <c r="H888" s="44" t="s">
        <v>3286</v>
      </c>
      <c r="I888" s="329">
        <v>43613</v>
      </c>
      <c r="J888" s="318">
        <v>44932</v>
      </c>
      <c r="K888" s="293" t="s">
        <v>1274</v>
      </c>
      <c r="L888" s="342">
        <v>458</v>
      </c>
      <c r="M888" s="92" t="s">
        <v>6179</v>
      </c>
      <c r="N888" s="344"/>
      <c r="O888" s="90">
        <v>18</v>
      </c>
      <c r="P888" s="8">
        <v>9</v>
      </c>
      <c r="Q888" s="99" t="s">
        <v>1760</v>
      </c>
      <c r="R888" s="13">
        <v>6</v>
      </c>
      <c r="S888" s="90">
        <v>135</v>
      </c>
      <c r="T888" s="90">
        <v>18</v>
      </c>
      <c r="U888" s="42">
        <v>5.75</v>
      </c>
      <c r="V888" s="102" t="s">
        <v>85</v>
      </c>
      <c r="W888" s="42">
        <v>87</v>
      </c>
      <c r="X888" s="43">
        <v>34.92</v>
      </c>
      <c r="Y888" s="51">
        <v>2650</v>
      </c>
      <c r="Z888" s="78" t="s">
        <v>5468</v>
      </c>
      <c r="AA888" s="11" t="s">
        <v>2989</v>
      </c>
      <c r="AB888" s="51" t="s">
        <v>5240</v>
      </c>
      <c r="AC888" s="11" t="s">
        <v>2179</v>
      </c>
      <c r="AD888" s="298">
        <f>IFERROR(VLOOKUP(AC888,ACCESSORIES!F:J,5,FALSE),"N/A")</f>
        <v>33</v>
      </c>
      <c r="AE888" s="14" t="s">
        <v>85</v>
      </c>
      <c r="AF888" s="31" t="s">
        <v>1886</v>
      </c>
      <c r="AG888" s="14" t="s">
        <v>85</v>
      </c>
      <c r="AH888" s="31" t="s">
        <v>2614</v>
      </c>
      <c r="AI888" s="299">
        <f>IFERROR(VLOOKUP(AH888,ACCESSORIES!F:J,5,FALSE),"N/A")</f>
        <v>1.1000000000000001</v>
      </c>
      <c r="AJ888" s="11" t="s">
        <v>266</v>
      </c>
      <c r="AK888" s="13" t="s">
        <v>85</v>
      </c>
      <c r="AL888" s="40" t="str">
        <f>IFERROR(VLOOKUP(AK888,ACCESSORIES!F:J,5,FALSE),"N/A")</f>
        <v>N/A</v>
      </c>
      <c r="AM888" s="13" t="s">
        <v>85</v>
      </c>
      <c r="AN888" s="13">
        <v>16.2</v>
      </c>
      <c r="AO888" s="13">
        <v>170</v>
      </c>
      <c r="AP888" s="74">
        <v>7</v>
      </c>
      <c r="AQ888" s="74">
        <v>20</v>
      </c>
      <c r="AR888" s="372">
        <v>30</v>
      </c>
      <c r="AS888" s="74">
        <v>47</v>
      </c>
      <c r="AT888" s="371">
        <v>216</v>
      </c>
      <c r="AU888" s="103">
        <v>216</v>
      </c>
      <c r="AV888" s="75">
        <v>87</v>
      </c>
      <c r="AW888" s="54">
        <v>46</v>
      </c>
      <c r="AX888" s="54">
        <v>46</v>
      </c>
      <c r="AY888" s="54">
        <v>42</v>
      </c>
      <c r="AZ888" s="104" t="s">
        <v>85</v>
      </c>
      <c r="BA888" s="98" t="str">
        <f>IFERROR(VLOOKUP(AZ888,ACCESSORIES!F:J,5,FALSE),"N/A")</f>
        <v>N/A</v>
      </c>
      <c r="BB888" s="104" t="s">
        <v>85</v>
      </c>
      <c r="BC888" s="98" t="str">
        <f>IFERROR(VLOOKUP(BB888,ACCESSORIES!F:J,5,FALSE),"N/A")</f>
        <v>N/A</v>
      </c>
      <c r="BD888" s="77">
        <v>40.520000000000003</v>
      </c>
      <c r="BE888" s="56">
        <v>20.6</v>
      </c>
      <c r="BF888" s="56">
        <v>20.6</v>
      </c>
      <c r="BG888" s="56">
        <v>11.4</v>
      </c>
      <c r="BH888" s="379">
        <f t="shared" si="72"/>
        <v>7.9275765061056019E-2</v>
      </c>
      <c r="BI888" s="14">
        <v>36</v>
      </c>
      <c r="BJ888" s="114" t="s">
        <v>3532</v>
      </c>
      <c r="BK888" s="50" t="s">
        <v>4050</v>
      </c>
      <c r="BL888" s="29" t="s">
        <v>4066</v>
      </c>
      <c r="BM888" s="29" t="s">
        <v>5483</v>
      </c>
      <c r="BN888" s="29" t="s">
        <v>2847</v>
      </c>
      <c r="BO888" s="29" t="s">
        <v>5507</v>
      </c>
      <c r="BP888" s="81" t="s">
        <v>5518</v>
      </c>
      <c r="BQ888" s="81" t="s">
        <v>5497</v>
      </c>
      <c r="BR888" s="81" t="s">
        <v>4275</v>
      </c>
      <c r="BS888" s="81" t="s">
        <v>4068</v>
      </c>
      <c r="BT888" s="81"/>
      <c r="BU888" s="81"/>
      <c r="BV888" s="313" t="s">
        <v>3713</v>
      </c>
      <c r="BW888" s="325" t="s">
        <v>3714</v>
      </c>
      <c r="BX888" s="313" t="s">
        <v>3715</v>
      </c>
      <c r="BY888" s="325" t="s">
        <v>3716</v>
      </c>
      <c r="BZ888" s="324" t="str">
        <f t="shared" ref="BZ888:BZ891" si="91">CONCATENATE("DISCONTINUED"," ","-"," ",D888,", ",O888,"x",P888,", ",IF(V888="N/A", "", CONCATENATE(V888, "/")),IF(T888&gt;0, CONCATENATE("+",T888), T888),"mm Offset, ",Q888,", ",W888,"mm Centerbore, ",PROPER(Z888), "", IF(BB888="N/A", "", CONCATENATE(", w/ ", BB888)))</f>
        <v>DISCONTINUED - MR315, 18x9, +18mm Offset, 6x135, 87mm Centerbore, Gold - Black Lip</v>
      </c>
      <c r="CA888" s="324" t="s">
        <v>3878</v>
      </c>
      <c r="CB888" s="324" t="s">
        <v>3879</v>
      </c>
      <c r="CC888" s="313" t="str">
        <f t="shared" ref="CC888:CC891" si="92">C888</f>
        <v>STREET (3XX)</v>
      </c>
    </row>
    <row r="889" spans="1:81" s="38" customFormat="1" ht="15.75" customHeight="1">
      <c r="A889" s="22">
        <f t="shared" si="71"/>
        <v>886</v>
      </c>
      <c r="B889" s="99" t="s">
        <v>84</v>
      </c>
      <c r="C889" s="99" t="s">
        <v>1072</v>
      </c>
      <c r="D889" s="5" t="s">
        <v>2354</v>
      </c>
      <c r="E889" s="91" t="s">
        <v>6361</v>
      </c>
      <c r="F889" s="90" t="s">
        <v>2224</v>
      </c>
      <c r="G889" s="90"/>
      <c r="H889" s="79" t="s">
        <v>4259</v>
      </c>
      <c r="I889" s="318">
        <v>43924</v>
      </c>
      <c r="J889" s="318">
        <v>44932</v>
      </c>
      <c r="K889" s="293" t="s">
        <v>1274</v>
      </c>
      <c r="L889" s="342">
        <v>428</v>
      </c>
      <c r="M889" s="92" t="s">
        <v>6179</v>
      </c>
      <c r="N889" s="344"/>
      <c r="O889" s="5">
        <v>20</v>
      </c>
      <c r="P889" s="8">
        <v>10</v>
      </c>
      <c r="Q889" s="99" t="s">
        <v>1756</v>
      </c>
      <c r="R889" s="3">
        <v>5</v>
      </c>
      <c r="S889" s="3">
        <v>5.5</v>
      </c>
      <c r="T889" s="3">
        <v>-18</v>
      </c>
      <c r="U889" s="16">
        <v>4.76</v>
      </c>
      <c r="V889" s="100" t="s">
        <v>85</v>
      </c>
      <c r="W889" s="16">
        <v>108</v>
      </c>
      <c r="X889" s="8">
        <v>36.780454074510409</v>
      </c>
      <c r="Y889" s="51">
        <v>2650</v>
      </c>
      <c r="Z889" s="78" t="s">
        <v>5463</v>
      </c>
      <c r="AA889" s="78" t="s">
        <v>2988</v>
      </c>
      <c r="AB889" s="51" t="s">
        <v>6285</v>
      </c>
      <c r="AC889" s="80" t="s">
        <v>1597</v>
      </c>
      <c r="AD889" s="298">
        <f>IFERROR(VLOOKUP(AC889,ACCESSORIES!F:J,5,FALSE),"N/A")</f>
        <v>33</v>
      </c>
      <c r="AE889" s="87" t="s">
        <v>85</v>
      </c>
      <c r="AF889" s="99" t="s">
        <v>85</v>
      </c>
      <c r="AG889" s="99" t="s">
        <v>3001</v>
      </c>
      <c r="AH889" s="80" t="s">
        <v>1938</v>
      </c>
      <c r="AI889" s="299">
        <f>IFERROR(VLOOKUP(AH889,ACCESSORIES!F:J,5,FALSE),"N/A")</f>
        <v>1.1000000000000001</v>
      </c>
      <c r="AJ889" s="99" t="s">
        <v>266</v>
      </c>
      <c r="AK889" s="99" t="s">
        <v>85</v>
      </c>
      <c r="AL889" s="40" t="str">
        <f>IFERROR(VLOOKUP(AK889,ACCESSORIES!F:J,5,FALSE),"N/A")</f>
        <v>N/A</v>
      </c>
      <c r="AM889" s="99" t="s">
        <v>85</v>
      </c>
      <c r="AN889" s="99">
        <v>16.2</v>
      </c>
      <c r="AO889" s="99">
        <v>175</v>
      </c>
      <c r="AP889" s="25">
        <v>3.6</v>
      </c>
      <c r="AQ889" s="25">
        <v>17.8</v>
      </c>
      <c r="AR889" s="25">
        <v>43.8</v>
      </c>
      <c r="AS889" s="25">
        <v>59.5</v>
      </c>
      <c r="AT889" s="25">
        <v>245.4</v>
      </c>
      <c r="AU889" s="101">
        <v>241</v>
      </c>
      <c r="AV889" s="100">
        <v>107</v>
      </c>
      <c r="AW889" s="54">
        <v>41</v>
      </c>
      <c r="AX889" s="54">
        <v>74</v>
      </c>
      <c r="AY889" s="54">
        <v>52</v>
      </c>
      <c r="AZ889" s="99" t="s">
        <v>85</v>
      </c>
      <c r="BA889" s="98" t="str">
        <f>IFERROR(VLOOKUP(AZ889,ACCESSORIES!F:J,5,FALSE),"N/A")</f>
        <v>N/A</v>
      </c>
      <c r="BB889" s="99" t="s">
        <v>85</v>
      </c>
      <c r="BC889" s="98" t="str">
        <f>IFERROR(VLOOKUP(BB889,ACCESSORIES!F:J,5,FALSE),"N/A")</f>
        <v>N/A</v>
      </c>
      <c r="BD889" s="77">
        <v>42.4</v>
      </c>
      <c r="BE889" s="56">
        <v>22.6</v>
      </c>
      <c r="BF889" s="56">
        <v>22.6</v>
      </c>
      <c r="BG889" s="56">
        <v>12.6</v>
      </c>
      <c r="BH889" s="379">
        <f t="shared" si="72"/>
        <v>0.10546019578886397</v>
      </c>
      <c r="BI889" s="80">
        <v>20</v>
      </c>
      <c r="BJ889" s="114" t="s">
        <v>3532</v>
      </c>
      <c r="BK889" s="50" t="s">
        <v>4050</v>
      </c>
      <c r="BL889" s="81" t="s">
        <v>4066</v>
      </c>
      <c r="BM889" s="81" t="s">
        <v>4836</v>
      </c>
      <c r="BN889" s="81" t="s">
        <v>5506</v>
      </c>
      <c r="BO889" s="81" t="s">
        <v>5507</v>
      </c>
      <c r="BP889" s="81" t="s">
        <v>5477</v>
      </c>
      <c r="BQ889" s="81" t="s">
        <v>5504</v>
      </c>
      <c r="BR889" s="81" t="s">
        <v>4068</v>
      </c>
      <c r="BS889" s="81"/>
      <c r="BT889" s="81"/>
      <c r="BU889" s="81"/>
      <c r="BV889" s="313" t="s">
        <v>3585</v>
      </c>
      <c r="BW889" s="325" t="s">
        <v>3586</v>
      </c>
      <c r="BX889" s="313" t="s">
        <v>3587</v>
      </c>
      <c r="BY889" s="325" t="s">
        <v>3588</v>
      </c>
      <c r="BZ889" s="324" t="str">
        <f t="shared" si="91"/>
        <v>DISCONTINUED - MR305 NV, 20x10, -18mm Offset, 5x5.5, 108mm Centerbore, Method Bronze - Matte Black Lip</v>
      </c>
      <c r="CA889" s="324" t="s">
        <v>3878</v>
      </c>
      <c r="CB889" s="324" t="s">
        <v>3879</v>
      </c>
      <c r="CC889" s="313" t="str">
        <f t="shared" si="92"/>
        <v>STREET (3XX)</v>
      </c>
    </row>
    <row r="890" spans="1:81" s="38" customFormat="1" ht="15.75" customHeight="1">
      <c r="A890" s="22">
        <f t="shared" si="71"/>
        <v>887</v>
      </c>
      <c r="B890" s="99" t="s">
        <v>84</v>
      </c>
      <c r="C890" s="99" t="s">
        <v>1072</v>
      </c>
      <c r="D890" s="99" t="s">
        <v>2104</v>
      </c>
      <c r="E890" s="91" t="s">
        <v>6362</v>
      </c>
      <c r="F890" s="90"/>
      <c r="G890" s="90"/>
      <c r="H890" s="79" t="s">
        <v>2143</v>
      </c>
      <c r="I890" s="318">
        <v>43340</v>
      </c>
      <c r="J890" s="318">
        <v>44932</v>
      </c>
      <c r="K890" s="293" t="s">
        <v>1274</v>
      </c>
      <c r="L890" s="342">
        <v>416.5</v>
      </c>
      <c r="M890" s="92" t="s">
        <v>6179</v>
      </c>
      <c r="N890" s="344"/>
      <c r="O890" s="29">
        <v>18</v>
      </c>
      <c r="P890" s="8">
        <v>9</v>
      </c>
      <c r="Q890" s="99" t="s">
        <v>1760</v>
      </c>
      <c r="R890" s="3">
        <v>6</v>
      </c>
      <c r="S890" s="29">
        <v>135</v>
      </c>
      <c r="T890" s="29">
        <v>18</v>
      </c>
      <c r="U890" s="16">
        <v>5.75</v>
      </c>
      <c r="V890" s="100" t="s">
        <v>85</v>
      </c>
      <c r="W890" s="16">
        <v>87</v>
      </c>
      <c r="X890" s="8">
        <v>33.200000000000003</v>
      </c>
      <c r="Y890" s="51">
        <v>2650</v>
      </c>
      <c r="Z890" s="78" t="s">
        <v>2294</v>
      </c>
      <c r="AA890" s="79" t="s">
        <v>2987</v>
      </c>
      <c r="AB890" s="51" t="s">
        <v>5240</v>
      </c>
      <c r="AC890" s="78" t="s">
        <v>1641</v>
      </c>
      <c r="AD890" s="298">
        <f>IFERROR(VLOOKUP(AC890,ACCESSORIES!F:J,5,FALSE),"N/A")</f>
        <v>22</v>
      </c>
      <c r="AE890" s="80" t="s">
        <v>85</v>
      </c>
      <c r="AF890" s="80" t="s">
        <v>85</v>
      </c>
      <c r="AG890" s="80" t="s">
        <v>85</v>
      </c>
      <c r="AH890" s="80" t="s">
        <v>85</v>
      </c>
      <c r="AI890" s="299" t="str">
        <f>IFERROR(VLOOKUP(AH890,ACCESSORIES!F:J,5,FALSE),"N/A")</f>
        <v>N/A</v>
      </c>
      <c r="AJ890" s="78" t="s">
        <v>266</v>
      </c>
      <c r="AK890" s="3" t="s">
        <v>85</v>
      </c>
      <c r="AL890" s="40" t="str">
        <f>IFERROR(VLOOKUP(AK890,ACCESSORIES!F:J,5,FALSE),"N/A")</f>
        <v>N/A</v>
      </c>
      <c r="AM890" s="3" t="s">
        <v>85</v>
      </c>
      <c r="AN890" s="3">
        <v>16.2</v>
      </c>
      <c r="AO890" s="3">
        <v>170</v>
      </c>
      <c r="AP890" s="36">
        <v>11</v>
      </c>
      <c r="AQ890" s="36">
        <v>32</v>
      </c>
      <c r="AR890" s="36">
        <v>50</v>
      </c>
      <c r="AS890" s="36">
        <v>69.599999999999994</v>
      </c>
      <c r="AT890" s="36">
        <v>219</v>
      </c>
      <c r="AU890" s="101">
        <v>215</v>
      </c>
      <c r="AV890" s="16">
        <v>87</v>
      </c>
      <c r="AW890" s="54">
        <v>40</v>
      </c>
      <c r="AX890" s="54">
        <v>40</v>
      </c>
      <c r="AY890" s="54">
        <v>0</v>
      </c>
      <c r="AZ890" s="99" t="s">
        <v>85</v>
      </c>
      <c r="BA890" s="98" t="str">
        <f>IFERROR(VLOOKUP(AZ890,ACCESSORIES!F:J,5,FALSE),"N/A")</f>
        <v>N/A</v>
      </c>
      <c r="BB890" s="99" t="s">
        <v>85</v>
      </c>
      <c r="BC890" s="98" t="str">
        <f>IFERROR(VLOOKUP(BB890,ACCESSORIES!F:J,5,FALSE),"N/A")</f>
        <v>N/A</v>
      </c>
      <c r="BD890" s="77">
        <v>36.700000000000003</v>
      </c>
      <c r="BE890" s="56">
        <v>20.6</v>
      </c>
      <c r="BF890" s="56">
        <v>20.6</v>
      </c>
      <c r="BG890" s="56">
        <v>11.4</v>
      </c>
      <c r="BH890" s="379">
        <f t="shared" si="72"/>
        <v>7.9275765061056019E-2</v>
      </c>
      <c r="BI890" s="80">
        <v>36</v>
      </c>
      <c r="BJ890" s="114" t="s">
        <v>3532</v>
      </c>
      <c r="BK890" s="50" t="s">
        <v>4050</v>
      </c>
      <c r="BL890" s="29" t="s">
        <v>4066</v>
      </c>
      <c r="BM890" s="29" t="s">
        <v>5521</v>
      </c>
      <c r="BN890" s="29" t="s">
        <v>5522</v>
      </c>
      <c r="BO890" s="29" t="s">
        <v>5523</v>
      </c>
      <c r="BP890" s="81" t="s">
        <v>5524</v>
      </c>
      <c r="BQ890" s="81" t="s">
        <v>4275</v>
      </c>
      <c r="BR890" s="81" t="s">
        <v>4068</v>
      </c>
      <c r="BS890" s="81"/>
      <c r="BT890" s="81"/>
      <c r="BU890" s="81"/>
      <c r="BV890" s="313" t="s">
        <v>3693</v>
      </c>
      <c r="BW890" s="325" t="s">
        <v>3694</v>
      </c>
      <c r="BX890" s="313" t="s">
        <v>3695</v>
      </c>
      <c r="BY890" s="325" t="s">
        <v>3696</v>
      </c>
      <c r="BZ890" s="324" t="str">
        <f t="shared" si="91"/>
        <v>DISCONTINUED - MR314, 18x9, +18mm Offset, 6x135, 87mm Centerbore, Matte Black</v>
      </c>
      <c r="CA890" s="324" t="s">
        <v>3878</v>
      </c>
      <c r="CB890" s="324" t="s">
        <v>3879</v>
      </c>
      <c r="CC890" s="313" t="str">
        <f t="shared" si="92"/>
        <v>STREET (3XX)</v>
      </c>
    </row>
    <row r="891" spans="1:81" s="38" customFormat="1" ht="15.75" customHeight="1">
      <c r="A891" s="22">
        <f t="shared" si="71"/>
        <v>888</v>
      </c>
      <c r="B891" s="99" t="s">
        <v>84</v>
      </c>
      <c r="C891" s="99" t="s">
        <v>1072</v>
      </c>
      <c r="D891" s="99" t="s">
        <v>2105</v>
      </c>
      <c r="E891" s="91" t="s">
        <v>6363</v>
      </c>
      <c r="F891" s="90" t="s">
        <v>2224</v>
      </c>
      <c r="G891" s="90"/>
      <c r="H891" s="79" t="s">
        <v>2626</v>
      </c>
      <c r="I891" s="318">
        <v>43340</v>
      </c>
      <c r="J891" s="318">
        <v>44932</v>
      </c>
      <c r="K891" s="293" t="s">
        <v>1274</v>
      </c>
      <c r="L891" s="342">
        <v>431</v>
      </c>
      <c r="M891" s="92" t="s">
        <v>6179</v>
      </c>
      <c r="N891" s="344"/>
      <c r="O891" s="29">
        <v>17</v>
      </c>
      <c r="P891" s="8">
        <v>9</v>
      </c>
      <c r="Q891" s="99" t="s">
        <v>1123</v>
      </c>
      <c r="R891" s="3">
        <v>6</v>
      </c>
      <c r="S891" s="29">
        <v>5.5</v>
      </c>
      <c r="T891" s="29">
        <v>-12</v>
      </c>
      <c r="U891" s="16">
        <v>4.5</v>
      </c>
      <c r="V891" s="100" t="s">
        <v>85</v>
      </c>
      <c r="W891" s="16">
        <v>106.25</v>
      </c>
      <c r="X891" s="8">
        <v>28.1</v>
      </c>
      <c r="Y891" s="51">
        <v>2650</v>
      </c>
      <c r="Z891" s="78" t="s">
        <v>5468</v>
      </c>
      <c r="AA891" s="78" t="s">
        <v>2989</v>
      </c>
      <c r="AB891" s="51" t="s">
        <v>6364</v>
      </c>
      <c r="AC891" s="78" t="s">
        <v>2668</v>
      </c>
      <c r="AD891" s="298">
        <f>IFERROR(VLOOKUP(AC891,ACCESSORIES!F:J,5,FALSE),"N/A")</f>
        <v>33</v>
      </c>
      <c r="AE891" s="80" t="s">
        <v>85</v>
      </c>
      <c r="AF891" s="86" t="s">
        <v>1886</v>
      </c>
      <c r="AG891" s="80" t="s">
        <v>85</v>
      </c>
      <c r="AH891" s="86" t="s">
        <v>2614</v>
      </c>
      <c r="AI891" s="299">
        <f>IFERROR(VLOOKUP(AH891,ACCESSORIES!F:J,5,FALSE),"N/A")</f>
        <v>1.1000000000000001</v>
      </c>
      <c r="AJ891" s="3" t="s">
        <v>265</v>
      </c>
      <c r="AK891" s="81" t="s">
        <v>1709</v>
      </c>
      <c r="AL891" s="40">
        <f>IFERROR(VLOOKUP(AK891,ACCESSORIES!F:J,5,FALSE),"N/A")</f>
        <v>2.75</v>
      </c>
      <c r="AM891" s="3">
        <v>78.3</v>
      </c>
      <c r="AN891" s="3">
        <v>16.2</v>
      </c>
      <c r="AO891" s="3">
        <v>170</v>
      </c>
      <c r="AP891" s="36">
        <v>5.4</v>
      </c>
      <c r="AQ891" s="36">
        <v>16</v>
      </c>
      <c r="AR891" s="36">
        <v>36.6</v>
      </c>
      <c r="AS891" s="36">
        <v>44.1</v>
      </c>
      <c r="AT891" s="36">
        <v>208</v>
      </c>
      <c r="AU891" s="101">
        <v>203.6</v>
      </c>
      <c r="AV891" s="16">
        <v>106.3</v>
      </c>
      <c r="AW891" s="54">
        <v>41</v>
      </c>
      <c r="AX891" s="54">
        <v>41</v>
      </c>
      <c r="AY891" s="54">
        <v>69</v>
      </c>
      <c r="AZ891" s="99" t="s">
        <v>85</v>
      </c>
      <c r="BA891" s="98" t="str">
        <f>IFERROR(VLOOKUP(AZ891,ACCESSORIES!F:J,5,FALSE),"N/A")</f>
        <v>N/A</v>
      </c>
      <c r="BB891" s="99" t="s">
        <v>85</v>
      </c>
      <c r="BC891" s="98" t="str">
        <f>IFERROR(VLOOKUP(BB891,ACCESSORIES!F:J,5,FALSE),"N/A")</f>
        <v>N/A</v>
      </c>
      <c r="BD891" s="77">
        <v>34.33</v>
      </c>
      <c r="BE891" s="56">
        <v>19.7</v>
      </c>
      <c r="BF891" s="56">
        <v>19.7</v>
      </c>
      <c r="BG891" s="56">
        <v>11.5</v>
      </c>
      <c r="BH891" s="379">
        <f t="shared" si="72"/>
        <v>7.3136040179239969E-2</v>
      </c>
      <c r="BI891" s="80">
        <v>36</v>
      </c>
      <c r="BJ891" s="114" t="s">
        <v>3532</v>
      </c>
      <c r="BK891" s="50" t="s">
        <v>4050</v>
      </c>
      <c r="BL891" s="29" t="s">
        <v>4066</v>
      </c>
      <c r="BM891" s="29" t="s">
        <v>5483</v>
      </c>
      <c r="BN891" s="29" t="s">
        <v>2847</v>
      </c>
      <c r="BO891" s="29" t="s">
        <v>5507</v>
      </c>
      <c r="BP891" s="81" t="s">
        <v>5518</v>
      </c>
      <c r="BQ891" s="81" t="s">
        <v>5497</v>
      </c>
      <c r="BR891" s="81" t="s">
        <v>4275</v>
      </c>
      <c r="BS891" s="81" t="s">
        <v>4068</v>
      </c>
      <c r="BT891" s="81"/>
      <c r="BU891" s="81"/>
      <c r="BV891" s="313" t="s">
        <v>3713</v>
      </c>
      <c r="BW891" s="325" t="s">
        <v>3714</v>
      </c>
      <c r="BX891" s="313" t="s">
        <v>3715</v>
      </c>
      <c r="BY891" s="325" t="s">
        <v>3716</v>
      </c>
      <c r="BZ891" s="324" t="str">
        <f t="shared" si="91"/>
        <v>DISCONTINUED - MR315, 17x9, -12mm Offset, 6x5.5, 106.25mm Centerbore, Gold - Black Lip</v>
      </c>
      <c r="CA891" s="324" t="s">
        <v>3878</v>
      </c>
      <c r="CB891" s="324" t="s">
        <v>3879</v>
      </c>
      <c r="CC891" s="313" t="str">
        <f t="shared" si="92"/>
        <v>STREET (3XX)</v>
      </c>
    </row>
    <row r="892" spans="1:81" s="38" customFormat="1" ht="15.75" customHeight="1">
      <c r="A892" s="22">
        <f t="shared" si="71"/>
        <v>889</v>
      </c>
      <c r="B892" s="99" t="s">
        <v>84</v>
      </c>
      <c r="C892" s="99" t="s">
        <v>1072</v>
      </c>
      <c r="D892" s="99" t="s">
        <v>2104</v>
      </c>
      <c r="E892" s="91" t="s">
        <v>6365</v>
      </c>
      <c r="F892" s="90"/>
      <c r="G892" s="90"/>
      <c r="H892" s="79" t="s">
        <v>2656</v>
      </c>
      <c r="I892" s="318">
        <v>43340</v>
      </c>
      <c r="J892" s="318">
        <v>44932</v>
      </c>
      <c r="K892" s="293" t="s">
        <v>1274</v>
      </c>
      <c r="L892" s="342">
        <v>416.5</v>
      </c>
      <c r="M892" s="92" t="s">
        <v>6179</v>
      </c>
      <c r="N892" s="344"/>
      <c r="O892" s="29">
        <v>18</v>
      </c>
      <c r="P892" s="8">
        <v>9</v>
      </c>
      <c r="Q892" s="99" t="s">
        <v>1751</v>
      </c>
      <c r="R892" s="3">
        <v>5</v>
      </c>
      <c r="S892" s="29">
        <v>150</v>
      </c>
      <c r="T892" s="29">
        <v>18</v>
      </c>
      <c r="U892" s="16">
        <v>5.75</v>
      </c>
      <c r="V892" s="100" t="s">
        <v>85</v>
      </c>
      <c r="W892" s="16">
        <v>110.5</v>
      </c>
      <c r="X892" s="8">
        <v>33.200000000000003</v>
      </c>
      <c r="Y892" s="51">
        <v>2650</v>
      </c>
      <c r="Z892" s="78" t="s">
        <v>2646</v>
      </c>
      <c r="AA892" s="78" t="s">
        <v>2992</v>
      </c>
      <c r="AB892" s="51" t="s">
        <v>6166</v>
      </c>
      <c r="AC892" s="78" t="s">
        <v>1639</v>
      </c>
      <c r="AD892" s="298">
        <f>IFERROR(VLOOKUP(AC892,ACCESSORIES!F:J,5,FALSE),"N/A")</f>
        <v>22</v>
      </c>
      <c r="AE892" s="80" t="s">
        <v>85</v>
      </c>
      <c r="AF892" s="80" t="s">
        <v>85</v>
      </c>
      <c r="AG892" s="80" t="s">
        <v>85</v>
      </c>
      <c r="AH892" s="80" t="s">
        <v>85</v>
      </c>
      <c r="AI892" s="299" t="str">
        <f>IFERROR(VLOOKUP(AH892,ACCESSORIES!F:J,5,FALSE),"N/A")</f>
        <v>N/A</v>
      </c>
      <c r="AJ892" s="78" t="s">
        <v>266</v>
      </c>
      <c r="AK892" s="3" t="s">
        <v>85</v>
      </c>
      <c r="AL892" s="40" t="str">
        <f>IFERROR(VLOOKUP(AK892,ACCESSORIES!F:J,5,FALSE),"N/A")</f>
        <v>N/A</v>
      </c>
      <c r="AM892" s="3" t="s">
        <v>85</v>
      </c>
      <c r="AN892" s="3">
        <v>16.2</v>
      </c>
      <c r="AO892" s="3">
        <v>180</v>
      </c>
      <c r="AP892" s="36">
        <v>0</v>
      </c>
      <c r="AQ892" s="36">
        <v>27</v>
      </c>
      <c r="AR892" s="36">
        <v>50</v>
      </c>
      <c r="AS892" s="36">
        <v>70</v>
      </c>
      <c r="AT892" s="36">
        <v>219</v>
      </c>
      <c r="AU892" s="101">
        <v>215</v>
      </c>
      <c r="AV892" s="16">
        <v>110.5</v>
      </c>
      <c r="AW892" s="54">
        <v>40</v>
      </c>
      <c r="AX892" s="54">
        <v>40</v>
      </c>
      <c r="AY892" s="54">
        <v>0</v>
      </c>
      <c r="AZ892" s="99" t="s">
        <v>85</v>
      </c>
      <c r="BA892" s="98" t="str">
        <f>IFERROR(VLOOKUP(AZ892,ACCESSORIES!F:J,5,FALSE),"N/A")</f>
        <v>N/A</v>
      </c>
      <c r="BB892" s="99" t="s">
        <v>85</v>
      </c>
      <c r="BC892" s="98" t="str">
        <f>IFERROR(VLOOKUP(BB892,ACCESSORIES!F:J,5,FALSE),"N/A")</f>
        <v>N/A</v>
      </c>
      <c r="BD892" s="77">
        <v>36.700000000000003</v>
      </c>
      <c r="BE892" s="56">
        <v>20.6</v>
      </c>
      <c r="BF892" s="56">
        <v>20.6</v>
      </c>
      <c r="BG892" s="56">
        <v>11.4</v>
      </c>
      <c r="BH892" s="379">
        <f t="shared" si="72"/>
        <v>7.9275765061056019E-2</v>
      </c>
      <c r="BI892" s="80">
        <v>36</v>
      </c>
      <c r="BJ892" s="114" t="s">
        <v>3532</v>
      </c>
      <c r="BK892" s="50" t="s">
        <v>4050</v>
      </c>
      <c r="BL892" s="29" t="s">
        <v>4066</v>
      </c>
      <c r="BM892" s="29" t="s">
        <v>5521</v>
      </c>
      <c r="BN892" s="29" t="s">
        <v>5522</v>
      </c>
      <c r="BO892" s="29" t="s">
        <v>5523</v>
      </c>
      <c r="BP892" s="81" t="s">
        <v>5524</v>
      </c>
      <c r="BQ892" s="81" t="s">
        <v>4275</v>
      </c>
      <c r="BR892" s="81" t="s">
        <v>4068</v>
      </c>
      <c r="BS892" s="81"/>
      <c r="BT892" s="81"/>
      <c r="BU892" s="81"/>
      <c r="BV892" s="313" t="s">
        <v>3689</v>
      </c>
      <c r="BW892" s="325" t="s">
        <v>3690</v>
      </c>
      <c r="BX892" s="313" t="s">
        <v>3691</v>
      </c>
      <c r="BY892" s="325" t="s">
        <v>3692</v>
      </c>
      <c r="BZ892" s="324" t="str">
        <f t="shared" ref="BZ892:BZ895" si="93">CONCATENATE("DISCONTINUED"," ","-"," ",D892,", ",O892,"x",P892,", ",IF(V892="N/A", "", CONCATENATE(V892, "/")),IF(T892&gt;0, CONCATENATE("+",T892), T892),"mm Offset, ",Q892,", ",W892,"mm Centerbore, ",PROPER(Z892), "", IF(BB892="N/A", "", CONCATENATE(", w/ ", BB892)))</f>
        <v>DISCONTINUED - MR314, 18x9, +18mm Offset, 5x150, 110.5mm Centerbore, Gloss Titanium</v>
      </c>
      <c r="CA892" s="324" t="s">
        <v>3878</v>
      </c>
      <c r="CB892" s="324" t="s">
        <v>3879</v>
      </c>
      <c r="CC892" s="313" t="str">
        <f t="shared" ref="CC892:CC895" si="94">C892</f>
        <v>STREET (3XX)</v>
      </c>
    </row>
    <row r="893" spans="1:81" s="38" customFormat="1" ht="15.75" customHeight="1">
      <c r="A893" s="22">
        <f t="shared" si="71"/>
        <v>890</v>
      </c>
      <c r="B893" s="99" t="s">
        <v>84</v>
      </c>
      <c r="C893" s="99" t="s">
        <v>1072</v>
      </c>
      <c r="D893" s="99" t="s">
        <v>2105</v>
      </c>
      <c r="E893" s="91" t="s">
        <v>6366</v>
      </c>
      <c r="F893" s="90"/>
      <c r="G893" s="90"/>
      <c r="H893" s="79" t="s">
        <v>2630</v>
      </c>
      <c r="I893" s="318">
        <v>43340</v>
      </c>
      <c r="J893" s="318">
        <v>44932</v>
      </c>
      <c r="K893" s="293" t="s">
        <v>1274</v>
      </c>
      <c r="L893" s="342">
        <v>354.5</v>
      </c>
      <c r="M893" s="92" t="s">
        <v>6179</v>
      </c>
      <c r="N893" s="344"/>
      <c r="O893" s="29">
        <v>16</v>
      </c>
      <c r="P893" s="24">
        <v>8</v>
      </c>
      <c r="Q893" s="99" t="s">
        <v>1123</v>
      </c>
      <c r="R893" s="3">
        <v>6</v>
      </c>
      <c r="S893" s="29">
        <v>5.5</v>
      </c>
      <c r="T893" s="29">
        <v>0</v>
      </c>
      <c r="U893" s="16">
        <v>4.5</v>
      </c>
      <c r="V893" s="100" t="s">
        <v>85</v>
      </c>
      <c r="W893" s="16">
        <v>106.25</v>
      </c>
      <c r="X893" s="8">
        <v>23.75</v>
      </c>
      <c r="Y893" s="51">
        <v>2650</v>
      </c>
      <c r="Z893" s="47" t="s">
        <v>5454</v>
      </c>
      <c r="AA893" s="79" t="s">
        <v>196</v>
      </c>
      <c r="AB893" s="51" t="s">
        <v>6127</v>
      </c>
      <c r="AC893" s="78" t="s">
        <v>2668</v>
      </c>
      <c r="AD893" s="298">
        <f>IFERROR(VLOOKUP(AC893,ACCESSORIES!F:J,5,FALSE),"N/A")</f>
        <v>33</v>
      </c>
      <c r="AE893" s="80" t="s">
        <v>85</v>
      </c>
      <c r="AF893" s="80" t="s">
        <v>1886</v>
      </c>
      <c r="AG893" s="80" t="s">
        <v>85</v>
      </c>
      <c r="AH893" s="86" t="s">
        <v>2614</v>
      </c>
      <c r="AI893" s="299">
        <f>IFERROR(VLOOKUP(AH893,ACCESSORIES!F:J,5,FALSE),"N/A")</f>
        <v>1.1000000000000001</v>
      </c>
      <c r="AJ893" s="3" t="s">
        <v>265</v>
      </c>
      <c r="AK893" s="81" t="s">
        <v>1709</v>
      </c>
      <c r="AL893" s="40">
        <f>IFERROR(VLOOKUP(AK893,ACCESSORIES!F:J,5,FALSE),"N/A")</f>
        <v>2.75</v>
      </c>
      <c r="AM893" s="3">
        <v>78.3</v>
      </c>
      <c r="AN893" s="3">
        <v>16.2</v>
      </c>
      <c r="AO893" s="3">
        <v>170</v>
      </c>
      <c r="AP893" s="36">
        <v>8.6999999999999993</v>
      </c>
      <c r="AQ893" s="36">
        <v>25.6</v>
      </c>
      <c r="AR893" s="36">
        <v>37.700000000000003</v>
      </c>
      <c r="AS893" s="36">
        <v>37.4</v>
      </c>
      <c r="AT893" s="36">
        <v>194.6</v>
      </c>
      <c r="AU893" s="101">
        <v>192.4</v>
      </c>
      <c r="AV893" s="16">
        <v>106.25</v>
      </c>
      <c r="AW893" s="54">
        <v>41</v>
      </c>
      <c r="AX893" s="54">
        <v>41</v>
      </c>
      <c r="AY893" s="54">
        <v>39</v>
      </c>
      <c r="AZ893" s="99" t="s">
        <v>85</v>
      </c>
      <c r="BA893" s="98" t="str">
        <f>IFERROR(VLOOKUP(AZ893,ACCESSORIES!F:J,5,FALSE),"N/A")</f>
        <v>N/A</v>
      </c>
      <c r="BB893" s="99" t="s">
        <v>85</v>
      </c>
      <c r="BC893" s="98" t="str">
        <f>IFERROR(VLOOKUP(BB893,ACCESSORIES!F:J,5,FALSE),"N/A")</f>
        <v>N/A</v>
      </c>
      <c r="BD893" s="77">
        <v>27.25</v>
      </c>
      <c r="BE893" s="56">
        <v>18.7</v>
      </c>
      <c r="BF893" s="56">
        <v>18.7</v>
      </c>
      <c r="BG893" s="56">
        <v>10.6</v>
      </c>
      <c r="BH893" s="379">
        <f t="shared" si="72"/>
        <v>6.0742159547695983E-2</v>
      </c>
      <c r="BI893" s="80">
        <v>36</v>
      </c>
      <c r="BJ893" s="114" t="s">
        <v>3532</v>
      </c>
      <c r="BK893" s="50" t="s">
        <v>4050</v>
      </c>
      <c r="BL893" s="29" t="s">
        <v>4066</v>
      </c>
      <c r="BM893" s="29" t="s">
        <v>5483</v>
      </c>
      <c r="BN893" s="29" t="s">
        <v>2847</v>
      </c>
      <c r="BO893" s="29" t="s">
        <v>5507</v>
      </c>
      <c r="BP893" s="81" t="s">
        <v>5518</v>
      </c>
      <c r="BQ893" s="81" t="s">
        <v>5497</v>
      </c>
      <c r="BR893" s="81" t="s">
        <v>4275</v>
      </c>
      <c r="BS893" s="81" t="s">
        <v>4068</v>
      </c>
      <c r="BT893" s="81"/>
      <c r="BU893" s="81"/>
      <c r="BV893" s="313" t="s">
        <v>3717</v>
      </c>
      <c r="BW893" s="325" t="s">
        <v>3718</v>
      </c>
      <c r="BX893" s="313" t="s">
        <v>3719</v>
      </c>
      <c r="BY893" s="325" t="s">
        <v>3720</v>
      </c>
      <c r="BZ893" s="324" t="str">
        <f t="shared" si="93"/>
        <v>DISCONTINUED - MR315, 16x8, 0mm Offset, 6x5.5, 106.25mm Centerbore, Machined - Clear Coat</v>
      </c>
      <c r="CA893" s="324" t="s">
        <v>3878</v>
      </c>
      <c r="CB893" s="324" t="s">
        <v>3879</v>
      </c>
      <c r="CC893" s="313" t="str">
        <f t="shared" si="94"/>
        <v>STREET (3XX)</v>
      </c>
    </row>
    <row r="894" spans="1:81" s="38" customFormat="1" ht="15.75" customHeight="1">
      <c r="A894" s="22">
        <f t="shared" si="71"/>
        <v>891</v>
      </c>
      <c r="B894" s="99" t="s">
        <v>84</v>
      </c>
      <c r="C894" s="99" t="s">
        <v>1072</v>
      </c>
      <c r="D894" s="99" t="s">
        <v>4026</v>
      </c>
      <c r="E894" s="136" t="s">
        <v>6367</v>
      </c>
      <c r="F894" s="90"/>
      <c r="G894" s="90"/>
      <c r="H894" s="79" t="s">
        <v>4032</v>
      </c>
      <c r="I894" s="318">
        <v>43815</v>
      </c>
      <c r="J894" s="318">
        <v>44932</v>
      </c>
      <c r="K894" s="293" t="s">
        <v>1274</v>
      </c>
      <c r="L894" s="342">
        <v>299</v>
      </c>
      <c r="M894" s="92" t="s">
        <v>6179</v>
      </c>
      <c r="N894" s="344"/>
      <c r="O894" s="29">
        <v>17</v>
      </c>
      <c r="P894" s="24">
        <v>8.5</v>
      </c>
      <c r="Q894" s="99" t="s">
        <v>1758</v>
      </c>
      <c r="R894" s="3">
        <v>6</v>
      </c>
      <c r="S894" s="29">
        <v>120</v>
      </c>
      <c r="T894" s="29">
        <v>0</v>
      </c>
      <c r="U894" s="16">
        <v>4.75</v>
      </c>
      <c r="V894" s="100" t="s">
        <v>85</v>
      </c>
      <c r="W894" s="16">
        <v>67</v>
      </c>
      <c r="X894" s="8">
        <v>24.7</v>
      </c>
      <c r="Y894" s="51">
        <v>2650</v>
      </c>
      <c r="Z894" s="78" t="s">
        <v>2646</v>
      </c>
      <c r="AA894" s="78" t="s">
        <v>2992</v>
      </c>
      <c r="AB894" s="51" t="s">
        <v>4760</v>
      </c>
      <c r="AC894" s="81" t="s">
        <v>1641</v>
      </c>
      <c r="AD894" s="298">
        <f>IFERROR(VLOOKUP(AC894,ACCESSORIES!F:J,5,FALSE),"N/A")</f>
        <v>22</v>
      </c>
      <c r="AE894" s="87" t="s">
        <v>85</v>
      </c>
      <c r="AF894" s="80" t="s">
        <v>85</v>
      </c>
      <c r="AG894" s="80" t="s">
        <v>85</v>
      </c>
      <c r="AH894" s="80" t="s">
        <v>85</v>
      </c>
      <c r="AI894" s="299" t="str">
        <f>IFERROR(VLOOKUP(AH894,ACCESSORIES!F:J,5,FALSE),"N/A")</f>
        <v>N/A</v>
      </c>
      <c r="AJ894" s="81" t="s">
        <v>265</v>
      </c>
      <c r="AK894" s="81" t="s">
        <v>85</v>
      </c>
      <c r="AL894" s="40" t="str">
        <f>IFERROR(VLOOKUP(AK894,ACCESSORIES!F:J,5,FALSE),"N/A")</f>
        <v>N/A</v>
      </c>
      <c r="AM894" s="81" t="s">
        <v>85</v>
      </c>
      <c r="AN894" s="3">
        <v>16</v>
      </c>
      <c r="AO894" s="3">
        <v>150</v>
      </c>
      <c r="AP894" s="36">
        <v>15</v>
      </c>
      <c r="AQ894" s="36">
        <v>25.6</v>
      </c>
      <c r="AR894" s="36">
        <v>38</v>
      </c>
      <c r="AS894" s="36">
        <v>48</v>
      </c>
      <c r="AT894" s="36">
        <v>207.7</v>
      </c>
      <c r="AU894" s="101">
        <v>203</v>
      </c>
      <c r="AV894" s="16">
        <v>67</v>
      </c>
      <c r="AW894" s="54">
        <v>40</v>
      </c>
      <c r="AX894" s="54">
        <v>40</v>
      </c>
      <c r="AY894" s="54">
        <v>50</v>
      </c>
      <c r="AZ894" s="3" t="s">
        <v>85</v>
      </c>
      <c r="BA894" s="98" t="str">
        <f>IFERROR(VLOOKUP(AZ894,ACCESSORIES!F:J,5,FALSE),"N/A")</f>
        <v>N/A</v>
      </c>
      <c r="BB894" s="3" t="s">
        <v>85</v>
      </c>
      <c r="BC894" s="98" t="str">
        <f>IFERROR(VLOOKUP(BB894,ACCESSORIES!F:J,5,FALSE),"N/A")</f>
        <v>N/A</v>
      </c>
      <c r="BD894" s="77">
        <v>28.7</v>
      </c>
      <c r="BE894" s="56">
        <v>19.7</v>
      </c>
      <c r="BF894" s="56">
        <v>19.7</v>
      </c>
      <c r="BG894" s="56">
        <v>11</v>
      </c>
      <c r="BH894" s="379">
        <f t="shared" si="72"/>
        <v>6.995621234535998E-2</v>
      </c>
      <c r="BI894" s="80">
        <v>36</v>
      </c>
      <c r="BJ894" s="114" t="s">
        <v>3532</v>
      </c>
      <c r="BK894" s="50" t="s">
        <v>4050</v>
      </c>
      <c r="BL894" s="29" t="s">
        <v>4066</v>
      </c>
      <c r="BM894" s="29" t="s">
        <v>5530</v>
      </c>
      <c r="BN894" s="29" t="s">
        <v>5531</v>
      </c>
      <c r="BO894" s="29" t="s">
        <v>5524</v>
      </c>
      <c r="BP894" s="81" t="s">
        <v>4275</v>
      </c>
      <c r="BQ894" s="81" t="s">
        <v>4068</v>
      </c>
      <c r="BR894" s="81"/>
      <c r="BS894" s="81"/>
      <c r="BT894" s="81"/>
      <c r="BU894" s="81"/>
      <c r="BV894" s="313" t="s">
        <v>4324</v>
      </c>
      <c r="BW894" s="355" t="s">
        <v>4325</v>
      </c>
      <c r="BX894" s="313" t="s">
        <v>4326</v>
      </c>
      <c r="BY894" s="355" t="s">
        <v>4327</v>
      </c>
      <c r="BZ894" s="324" t="str">
        <f t="shared" si="93"/>
        <v>DISCONTINUED - MR316, 17x8.5, 0mm Offset, 6x120, 67mm Centerbore, Gloss Titanium</v>
      </c>
      <c r="CA894" s="324" t="s">
        <v>3878</v>
      </c>
      <c r="CB894" s="324" t="s">
        <v>3879</v>
      </c>
      <c r="CC894" s="313" t="str">
        <f t="shared" si="94"/>
        <v>STREET (3XX)</v>
      </c>
    </row>
    <row r="895" spans="1:81" s="38" customFormat="1" ht="15.75" customHeight="1">
      <c r="A895" s="22">
        <f t="shared" si="71"/>
        <v>892</v>
      </c>
      <c r="B895" s="3" t="s">
        <v>84</v>
      </c>
      <c r="C895" s="99" t="s">
        <v>1282</v>
      </c>
      <c r="D895" s="81" t="s">
        <v>5798</v>
      </c>
      <c r="E895" s="91" t="s">
        <v>6368</v>
      </c>
      <c r="F895" s="90"/>
      <c r="G895" s="90"/>
      <c r="H895" s="88" t="s">
        <v>3216</v>
      </c>
      <c r="I895" s="312">
        <v>43592</v>
      </c>
      <c r="J895" s="318">
        <v>44932</v>
      </c>
      <c r="K895" s="293" t="s">
        <v>1274</v>
      </c>
      <c r="L895" s="342">
        <v>333.5</v>
      </c>
      <c r="M895" s="92" t="s">
        <v>6179</v>
      </c>
      <c r="N895" s="344"/>
      <c r="O895" s="81">
        <v>16</v>
      </c>
      <c r="P895" s="83">
        <v>8</v>
      </c>
      <c r="Q895" s="99" t="s">
        <v>1749</v>
      </c>
      <c r="R895" s="81">
        <v>5</v>
      </c>
      <c r="S895" s="81">
        <v>120</v>
      </c>
      <c r="T895" s="81">
        <v>0</v>
      </c>
      <c r="U895" s="84">
        <v>4.5</v>
      </c>
      <c r="V895" s="100" t="s">
        <v>85</v>
      </c>
      <c r="W895" s="84">
        <v>72.599999999999994</v>
      </c>
      <c r="X895" s="83">
        <v>24.4</v>
      </c>
      <c r="Y895" s="51">
        <v>2650</v>
      </c>
      <c r="Z895" s="88" t="s">
        <v>2297</v>
      </c>
      <c r="AA895" s="78" t="s">
        <v>2988</v>
      </c>
      <c r="AB895" s="51" t="s">
        <v>6251</v>
      </c>
      <c r="AC895" s="81" t="s">
        <v>4102</v>
      </c>
      <c r="AD895" s="298">
        <f>IFERROR(VLOOKUP(AC895,ACCESSORIES!F:J,5,FALSE),"N/A")</f>
        <v>22</v>
      </c>
      <c r="AE895" s="87" t="s">
        <v>85</v>
      </c>
      <c r="AF895" s="80" t="s">
        <v>85</v>
      </c>
      <c r="AG895" s="80" t="s">
        <v>85</v>
      </c>
      <c r="AH895" s="80" t="s">
        <v>85</v>
      </c>
      <c r="AI895" s="299" t="str">
        <f>IFERROR(VLOOKUP(AH895,ACCESSORIES!F:J,5,FALSE),"N/A")</f>
        <v>N/A</v>
      </c>
      <c r="AJ895" s="99" t="s">
        <v>265</v>
      </c>
      <c r="AK895" s="81" t="s">
        <v>85</v>
      </c>
      <c r="AL895" s="40" t="str">
        <f>IFERROR(VLOOKUP(AK895,ACCESSORIES!F:J,5,FALSE),"N/A")</f>
        <v>N/A</v>
      </c>
      <c r="AM895" s="81" t="s">
        <v>85</v>
      </c>
      <c r="AN895" s="81">
        <v>16.100000000000001</v>
      </c>
      <c r="AO895" s="81">
        <v>160</v>
      </c>
      <c r="AP895" s="36">
        <v>13</v>
      </c>
      <c r="AQ895" s="36">
        <v>27</v>
      </c>
      <c r="AR895" s="36">
        <v>54</v>
      </c>
      <c r="AS895" s="36">
        <v>71.900000000000006</v>
      </c>
      <c r="AT895" s="36">
        <v>193</v>
      </c>
      <c r="AU895" s="36">
        <v>191</v>
      </c>
      <c r="AV895" s="84">
        <v>72.599999999999994</v>
      </c>
      <c r="AW895" s="54">
        <v>49</v>
      </c>
      <c r="AX895" s="54">
        <v>49</v>
      </c>
      <c r="AY895" s="54">
        <v>30</v>
      </c>
      <c r="AZ895" s="3" t="s">
        <v>85</v>
      </c>
      <c r="BA895" s="98" t="str">
        <f>IFERROR(VLOOKUP(AZ895,ACCESSORIES!F:J,5,FALSE),"N/A")</f>
        <v>N/A</v>
      </c>
      <c r="BB895" s="3" t="s">
        <v>85</v>
      </c>
      <c r="BC895" s="98" t="str">
        <f>IFERROR(VLOOKUP(BB895,ACCESSORIES!F:J,5,FALSE),"N/A")</f>
        <v>N/A</v>
      </c>
      <c r="BD895" s="77">
        <v>27.9</v>
      </c>
      <c r="BE895" s="56">
        <v>18.7</v>
      </c>
      <c r="BF895" s="56">
        <v>18.7</v>
      </c>
      <c r="BG895" s="56">
        <v>10.6</v>
      </c>
      <c r="BH895" s="379">
        <f t="shared" si="72"/>
        <v>6.0742159547695983E-2</v>
      </c>
      <c r="BI895" s="80">
        <v>36</v>
      </c>
      <c r="BJ895" s="114" t="s">
        <v>3532</v>
      </c>
      <c r="BK895" s="50" t="s">
        <v>4050</v>
      </c>
      <c r="BL895" s="81" t="s">
        <v>4964</v>
      </c>
      <c r="BM895" s="81" t="s">
        <v>4066</v>
      </c>
      <c r="BN895" s="81" t="s">
        <v>5447</v>
      </c>
      <c r="BO895" s="81" t="s">
        <v>2872</v>
      </c>
      <c r="BP895" s="81" t="s">
        <v>4298</v>
      </c>
      <c r="BQ895" s="81" t="s">
        <v>5446</v>
      </c>
      <c r="BR895" s="81" t="s">
        <v>4275</v>
      </c>
      <c r="BS895" s="81" t="s">
        <v>4068</v>
      </c>
      <c r="BT895" s="81"/>
      <c r="BU895" s="81"/>
      <c r="BV895" s="313" t="s">
        <v>4190</v>
      </c>
      <c r="BW895" s="325" t="s">
        <v>4189</v>
      </c>
      <c r="BX895" s="313" t="s">
        <v>4192</v>
      </c>
      <c r="BY895" s="325" t="s">
        <v>4191</v>
      </c>
      <c r="BZ895" s="324" t="str">
        <f t="shared" si="93"/>
        <v>DISCONTINUED - MR702 Bead Grip, 16x8, 0mm Offset, 5x120, 72.6mm Centerbore, Method Bronze</v>
      </c>
      <c r="CA895" s="324" t="s">
        <v>3878</v>
      </c>
      <c r="CB895" s="324" t="s">
        <v>3879</v>
      </c>
      <c r="CC895" s="313" t="str">
        <f t="shared" si="94"/>
        <v>TRAIL (7XX)</v>
      </c>
    </row>
    <row r="896" spans="1:81" s="38" customFormat="1" ht="15.75" customHeight="1">
      <c r="A896" s="22">
        <f t="shared" si="71"/>
        <v>893</v>
      </c>
      <c r="B896" s="3" t="s">
        <v>84</v>
      </c>
      <c r="C896" s="99" t="s">
        <v>1093</v>
      </c>
      <c r="D896" s="82" t="s">
        <v>263</v>
      </c>
      <c r="E896" s="91" t="s">
        <v>6379</v>
      </c>
      <c r="F896" s="90"/>
      <c r="G896" s="90"/>
      <c r="H896" s="78" t="s">
        <v>904</v>
      </c>
      <c r="I896" s="318">
        <v>41640</v>
      </c>
      <c r="J896" s="318">
        <v>44957</v>
      </c>
      <c r="K896" s="293" t="s">
        <v>1274</v>
      </c>
      <c r="L896" s="342">
        <v>345</v>
      </c>
      <c r="M896" s="92" t="s">
        <v>6179</v>
      </c>
      <c r="N896" s="344"/>
      <c r="O896" s="81">
        <v>17</v>
      </c>
      <c r="P896" s="83">
        <v>8</v>
      </c>
      <c r="Q896" s="99" t="s">
        <v>1845</v>
      </c>
      <c r="R896" s="81">
        <v>5</v>
      </c>
      <c r="S896" s="81">
        <v>4.5</v>
      </c>
      <c r="T896" s="81">
        <v>38</v>
      </c>
      <c r="U896" s="84">
        <v>6.1</v>
      </c>
      <c r="V896" s="100" t="s">
        <v>85</v>
      </c>
      <c r="W896" s="84">
        <v>67.099999999999994</v>
      </c>
      <c r="X896" s="83">
        <v>25.46339128235336</v>
      </c>
      <c r="Y896" s="51">
        <v>1850</v>
      </c>
      <c r="Z896" s="79" t="s">
        <v>2297</v>
      </c>
      <c r="AA896" s="78" t="s">
        <v>2988</v>
      </c>
      <c r="AB896" s="51" t="s">
        <v>6380</v>
      </c>
      <c r="AC896" s="81" t="s">
        <v>1624</v>
      </c>
      <c r="AD896" s="298">
        <f>IFERROR(VLOOKUP(AC896,ACCESSORIES!F:J,5,FALSE),"N/A")</f>
        <v>33</v>
      </c>
      <c r="AE896" s="86" t="s">
        <v>1738</v>
      </c>
      <c r="AF896" s="81" t="s">
        <v>1886</v>
      </c>
      <c r="AG896" s="80" t="s">
        <v>85</v>
      </c>
      <c r="AH896" s="3" t="s">
        <v>85</v>
      </c>
      <c r="AI896" s="299" t="str">
        <f>IFERROR(VLOOKUP(AH896,ACCESSORIES!F:J,5,FALSE),"N/A")</f>
        <v>N/A</v>
      </c>
      <c r="AJ896" s="99" t="s">
        <v>265</v>
      </c>
      <c r="AK896" s="81" t="s">
        <v>1672</v>
      </c>
      <c r="AL896" s="40">
        <f>IFERROR(VLOOKUP(AK896,ACCESSORIES!F:J,5,FALSE),"N/A")</f>
        <v>2.75</v>
      </c>
      <c r="AM896" s="81">
        <v>56.1</v>
      </c>
      <c r="AN896" s="81">
        <v>16</v>
      </c>
      <c r="AO896" s="81">
        <v>160</v>
      </c>
      <c r="AP896" s="25">
        <v>18</v>
      </c>
      <c r="AQ896" s="25">
        <v>33.4</v>
      </c>
      <c r="AR896" s="25">
        <v>42</v>
      </c>
      <c r="AS896" s="25">
        <v>48</v>
      </c>
      <c r="AT896" s="25">
        <v>208</v>
      </c>
      <c r="AU896" s="25">
        <v>203</v>
      </c>
      <c r="AV896" s="84">
        <v>67.099999999999994</v>
      </c>
      <c r="AW896" s="54">
        <v>20.399999999999999</v>
      </c>
      <c r="AX896" s="54">
        <v>20.399999999999999</v>
      </c>
      <c r="AY896" s="54">
        <v>0</v>
      </c>
      <c r="AZ896" s="3" t="s">
        <v>85</v>
      </c>
      <c r="BA896" s="98" t="str">
        <f>IFERROR(VLOOKUP(AZ896,ACCESSORIES!F:J,5,FALSE),"N/A")</f>
        <v>N/A</v>
      </c>
      <c r="BB896" s="3" t="s">
        <v>85</v>
      </c>
      <c r="BC896" s="98" t="str">
        <f>IFERROR(VLOOKUP(BB896,ACCESSORIES!F:J,5,FALSE),"N/A")</f>
        <v>N/A</v>
      </c>
      <c r="BD896" s="77">
        <v>29.87</v>
      </c>
      <c r="BE896" s="56">
        <v>19.5</v>
      </c>
      <c r="BF896" s="56">
        <v>19.5</v>
      </c>
      <c r="BG896" s="56">
        <v>10.4</v>
      </c>
      <c r="BH896" s="379">
        <f t="shared" si="72"/>
        <v>6.4804283294399981E-2</v>
      </c>
      <c r="BI896" s="81">
        <v>36</v>
      </c>
      <c r="BJ896" s="114" t="s">
        <v>3532</v>
      </c>
      <c r="BK896" s="50" t="s">
        <v>4050</v>
      </c>
      <c r="BL896" s="81" t="s">
        <v>4066</v>
      </c>
      <c r="BM896" s="81" t="s">
        <v>5514</v>
      </c>
      <c r="BN896" s="81" t="s">
        <v>5478</v>
      </c>
      <c r="BO896" s="81" t="s">
        <v>4642</v>
      </c>
      <c r="BP896" s="81" t="s">
        <v>4275</v>
      </c>
      <c r="BQ896" s="81" t="s">
        <v>4068</v>
      </c>
      <c r="BR896" s="81" t="s">
        <v>5543</v>
      </c>
      <c r="BS896" s="81"/>
      <c r="BT896" s="81"/>
      <c r="BU896" s="81"/>
      <c r="BV896" s="313" t="s">
        <v>3773</v>
      </c>
      <c r="BW896" s="325" t="s">
        <v>3774</v>
      </c>
      <c r="BX896" s="313" t="s">
        <v>3775</v>
      </c>
      <c r="BY896" s="325" t="s">
        <v>3776</v>
      </c>
      <c r="BZ896" s="324" t="str">
        <f t="shared" ref="BZ896:BZ900" si="95">CONCATENATE("DISCONTINUED"," ","-"," ",D896,", ",O896,"x",P896,", ",IF(V896="N/A", "", CONCATENATE(V896, "/")),IF(T896&gt;0, CONCATENATE("+",T896), T896),"mm Offset, ",Q896,", ",W896,"mm Centerbore, ",PROPER(Z896), "", IF(BB896="N/A", "", CONCATENATE(", w/ ", BB896)))</f>
        <v>DISCONTINUED - MR502 RALLY, 17x8, +38mm Offset, 5x4.5, 67.1mm Centerbore, Method Bronze</v>
      </c>
      <c r="CA896" s="324" t="s">
        <v>3878</v>
      </c>
      <c r="CB896" s="324" t="s">
        <v>3879</v>
      </c>
      <c r="CC896" s="313" t="str">
        <f t="shared" ref="CC896:CC900" si="96">C896</f>
        <v>RALLY (5XX)</v>
      </c>
    </row>
    <row r="897" spans="1:81" s="38" customFormat="1" ht="15.75" customHeight="1">
      <c r="A897" s="22">
        <f t="shared" si="71"/>
        <v>894</v>
      </c>
      <c r="B897" s="99" t="s">
        <v>84</v>
      </c>
      <c r="C897" s="99" t="s">
        <v>1072</v>
      </c>
      <c r="D897" s="99" t="s">
        <v>1119</v>
      </c>
      <c r="E897" s="91" t="s">
        <v>6391</v>
      </c>
      <c r="F897" s="90"/>
      <c r="G897" s="90"/>
      <c r="H897" s="79" t="s">
        <v>553</v>
      </c>
      <c r="I897" s="318">
        <v>42005</v>
      </c>
      <c r="J897" s="318">
        <v>44957</v>
      </c>
      <c r="K897" s="293" t="s">
        <v>1274</v>
      </c>
      <c r="L897" s="342">
        <v>339</v>
      </c>
      <c r="M897" s="92" t="s">
        <v>6179</v>
      </c>
      <c r="N897" s="344"/>
      <c r="O897" s="99">
        <v>17</v>
      </c>
      <c r="P897" s="8">
        <v>8.5</v>
      </c>
      <c r="Q897" s="99" t="s">
        <v>1760</v>
      </c>
      <c r="R897" s="3">
        <v>6</v>
      </c>
      <c r="S897" s="3">
        <v>135</v>
      </c>
      <c r="T897" s="3">
        <v>0</v>
      </c>
      <c r="U897" s="16">
        <v>4.75</v>
      </c>
      <c r="V897" s="100" t="s">
        <v>85</v>
      </c>
      <c r="W897" s="16">
        <v>87</v>
      </c>
      <c r="X897" s="10">
        <v>25.61036612380995</v>
      </c>
      <c r="Y897" s="51">
        <v>2500</v>
      </c>
      <c r="Z897" s="79" t="s">
        <v>2297</v>
      </c>
      <c r="AA897" s="78" t="s">
        <v>2988</v>
      </c>
      <c r="AB897" s="51" t="s">
        <v>4761</v>
      </c>
      <c r="AC897" s="3" t="s">
        <v>1630</v>
      </c>
      <c r="AD897" s="298">
        <f>IFERROR(VLOOKUP(AC897,ACCESSORIES!F:J,5,FALSE),"N/A")</f>
        <v>33</v>
      </c>
      <c r="AE897" s="87" t="s">
        <v>1798</v>
      </c>
      <c r="AF897" s="80" t="s">
        <v>1886</v>
      </c>
      <c r="AG897" s="3" t="s">
        <v>85</v>
      </c>
      <c r="AH897" s="3" t="s">
        <v>85</v>
      </c>
      <c r="AI897" s="299" t="str">
        <f>IFERROR(VLOOKUP(AH897,ACCESSORIES!F:J,5,FALSE),"N/A")</f>
        <v>N/A</v>
      </c>
      <c r="AJ897" s="3" t="s">
        <v>265</v>
      </c>
      <c r="AK897" s="3" t="s">
        <v>85</v>
      </c>
      <c r="AL897" s="40" t="str">
        <f>IFERROR(VLOOKUP(AK897,ACCESSORIES!F:J,5,FALSE),"N/A")</f>
        <v>N/A</v>
      </c>
      <c r="AM897" s="99" t="s">
        <v>85</v>
      </c>
      <c r="AN897" s="99">
        <v>16.100000000000001</v>
      </c>
      <c r="AO897" s="99">
        <v>175</v>
      </c>
      <c r="AP897" s="25">
        <v>3.5</v>
      </c>
      <c r="AQ897" s="25">
        <v>17.7</v>
      </c>
      <c r="AR897" s="25">
        <v>36.799999999999997</v>
      </c>
      <c r="AS897" s="25">
        <v>52</v>
      </c>
      <c r="AT897" s="25">
        <v>208</v>
      </c>
      <c r="AU897" s="101">
        <v>199</v>
      </c>
      <c r="AV897" s="100">
        <v>87</v>
      </c>
      <c r="AW897" s="54">
        <v>30</v>
      </c>
      <c r="AX897" s="54">
        <v>30</v>
      </c>
      <c r="AY897" s="54">
        <v>0</v>
      </c>
      <c r="AZ897" s="99" t="s">
        <v>85</v>
      </c>
      <c r="BA897" s="98" t="str">
        <f>IFERROR(VLOOKUP(AZ897,ACCESSORIES!F:J,5,FALSE),"N/A")</f>
        <v>N/A</v>
      </c>
      <c r="BB897" s="99" t="s">
        <v>85</v>
      </c>
      <c r="BC897" s="98" t="str">
        <f>IFERROR(VLOOKUP(BB897,ACCESSORIES!F:J,5,FALSE),"N/A")</f>
        <v>N/A</v>
      </c>
      <c r="BD897" s="77">
        <v>30.9</v>
      </c>
      <c r="BE897" s="56">
        <v>19.7</v>
      </c>
      <c r="BF897" s="56">
        <v>19.7</v>
      </c>
      <c r="BG897" s="56">
        <v>11</v>
      </c>
      <c r="BH897" s="379">
        <f t="shared" si="72"/>
        <v>6.995621234535998E-2</v>
      </c>
      <c r="BI897" s="80">
        <v>36</v>
      </c>
      <c r="BJ897" s="114" t="s">
        <v>3532</v>
      </c>
      <c r="BK897" s="50" t="s">
        <v>4050</v>
      </c>
      <c r="BL897" s="29" t="s">
        <v>4066</v>
      </c>
      <c r="BM897" s="29" t="s">
        <v>5514</v>
      </c>
      <c r="BN897" s="29" t="s">
        <v>5515</v>
      </c>
      <c r="BO897" s="29" t="s">
        <v>4275</v>
      </c>
      <c r="BP897" s="29" t="s">
        <v>4068</v>
      </c>
      <c r="BQ897" s="81"/>
      <c r="BR897" s="81"/>
      <c r="BS897" s="81"/>
      <c r="BT897" s="81"/>
      <c r="BU897" s="81"/>
      <c r="BV897" s="313" t="s">
        <v>3589</v>
      </c>
      <c r="BW897" s="325" t="s">
        <v>3590</v>
      </c>
      <c r="BX897" s="313" t="s">
        <v>3591</v>
      </c>
      <c r="BY897" s="325" t="s">
        <v>3592</v>
      </c>
      <c r="BZ897" s="324" t="str">
        <f t="shared" si="95"/>
        <v>DISCONTINUED - MR308 Roost, 17x8.5, 0mm Offset, 6x135, 87mm Centerbore, Method Bronze</v>
      </c>
      <c r="CA897" s="324" t="s">
        <v>3878</v>
      </c>
      <c r="CB897" s="324" t="s">
        <v>3879</v>
      </c>
      <c r="CC897" s="313" t="str">
        <f t="shared" si="96"/>
        <v>STREET (3XX)</v>
      </c>
    </row>
    <row r="898" spans="1:81" s="38" customFormat="1" ht="15.75" customHeight="1">
      <c r="A898" s="22">
        <f t="shared" si="71"/>
        <v>895</v>
      </c>
      <c r="B898" s="99" t="s">
        <v>84</v>
      </c>
      <c r="C898" s="99" t="s">
        <v>1072</v>
      </c>
      <c r="D898" s="99" t="s">
        <v>2104</v>
      </c>
      <c r="E898" s="91" t="s">
        <v>6392</v>
      </c>
      <c r="F898" s="90"/>
      <c r="G898" s="90"/>
      <c r="H898" s="79" t="s">
        <v>2661</v>
      </c>
      <c r="I898" s="318">
        <v>43340</v>
      </c>
      <c r="J898" s="318">
        <v>44957</v>
      </c>
      <c r="K898" s="293" t="s">
        <v>1274</v>
      </c>
      <c r="L898" s="342">
        <v>449.5</v>
      </c>
      <c r="M898" s="92" t="s">
        <v>6179</v>
      </c>
      <c r="N898" s="344"/>
      <c r="O898" s="29">
        <v>18</v>
      </c>
      <c r="P898" s="8">
        <v>9</v>
      </c>
      <c r="Q898" s="99" t="s">
        <v>1764</v>
      </c>
      <c r="R898" s="3">
        <v>8</v>
      </c>
      <c r="S898" s="29">
        <v>180</v>
      </c>
      <c r="T898" s="29">
        <v>18</v>
      </c>
      <c r="U898" s="16">
        <v>5.75</v>
      </c>
      <c r="V898" s="100" t="s">
        <v>85</v>
      </c>
      <c r="W898" s="16">
        <v>130.81</v>
      </c>
      <c r="X898" s="8">
        <v>36.6</v>
      </c>
      <c r="Y898" s="51">
        <v>3640</v>
      </c>
      <c r="Z898" s="78" t="s">
        <v>2646</v>
      </c>
      <c r="AA898" s="78" t="s">
        <v>2992</v>
      </c>
      <c r="AB898" s="51" t="s">
        <v>5939</v>
      </c>
      <c r="AC898" s="78" t="s">
        <v>1638</v>
      </c>
      <c r="AD898" s="298">
        <f>IFERROR(VLOOKUP(AC898,ACCESSORIES!F:J,5,FALSE),"N/A")</f>
        <v>33</v>
      </c>
      <c r="AE898" s="80" t="s">
        <v>85</v>
      </c>
      <c r="AF898" s="80" t="s">
        <v>85</v>
      </c>
      <c r="AG898" s="3" t="s">
        <v>3005</v>
      </c>
      <c r="AH898" s="80" t="s">
        <v>85</v>
      </c>
      <c r="AI898" s="299" t="str">
        <f>IFERROR(VLOOKUP(AH898,ACCESSORIES!F:J,5,FALSE),"N/A")</f>
        <v>N/A</v>
      </c>
      <c r="AJ898" s="78" t="s">
        <v>266</v>
      </c>
      <c r="AK898" s="3" t="s">
        <v>85</v>
      </c>
      <c r="AL898" s="40" t="str">
        <f>IFERROR(VLOOKUP(AK898,ACCESSORIES!F:J,5,FALSE),"N/A")</f>
        <v>N/A</v>
      </c>
      <c r="AM898" s="3" t="s">
        <v>85</v>
      </c>
      <c r="AN898" s="3">
        <v>16.2</v>
      </c>
      <c r="AO898" s="3">
        <v>210</v>
      </c>
      <c r="AP898" s="36">
        <v>0</v>
      </c>
      <c r="AQ898" s="36">
        <v>0</v>
      </c>
      <c r="AR898" s="36">
        <v>46.9</v>
      </c>
      <c r="AS898" s="36">
        <v>64.7</v>
      </c>
      <c r="AT898" s="36">
        <v>219</v>
      </c>
      <c r="AU898" s="101">
        <v>215</v>
      </c>
      <c r="AV898" s="84">
        <v>125</v>
      </c>
      <c r="AW898" s="54">
        <v>92</v>
      </c>
      <c r="AX898" s="54">
        <v>92</v>
      </c>
      <c r="AY898" s="54">
        <v>0</v>
      </c>
      <c r="AZ898" s="99" t="s">
        <v>85</v>
      </c>
      <c r="BA898" s="98" t="str">
        <f>IFERROR(VLOOKUP(AZ898,ACCESSORIES!F:J,5,FALSE),"N/A")</f>
        <v>N/A</v>
      </c>
      <c r="BB898" s="99" t="s">
        <v>85</v>
      </c>
      <c r="BC898" s="98" t="str">
        <f>IFERROR(VLOOKUP(BB898,ACCESSORIES!F:J,5,FALSE),"N/A")</f>
        <v>N/A</v>
      </c>
      <c r="BD898" s="77">
        <v>40.1</v>
      </c>
      <c r="BE898" s="56">
        <v>20.6</v>
      </c>
      <c r="BF898" s="56">
        <v>20.6</v>
      </c>
      <c r="BG898" s="56">
        <v>11.4</v>
      </c>
      <c r="BH898" s="379">
        <f t="shared" si="72"/>
        <v>7.9275765061056019E-2</v>
      </c>
      <c r="BI898" s="80">
        <v>36</v>
      </c>
      <c r="BJ898" s="114" t="s">
        <v>3532</v>
      </c>
      <c r="BK898" s="50" t="s">
        <v>4050</v>
      </c>
      <c r="BL898" s="29" t="s">
        <v>4066</v>
      </c>
      <c r="BM898" s="29" t="s">
        <v>5521</v>
      </c>
      <c r="BN898" s="29" t="s">
        <v>5522</v>
      </c>
      <c r="BO898" s="29" t="s">
        <v>5523</v>
      </c>
      <c r="BP898" s="81" t="s">
        <v>5524</v>
      </c>
      <c r="BQ898" s="81" t="s">
        <v>4275</v>
      </c>
      <c r="BR898" s="81" t="s">
        <v>4068</v>
      </c>
      <c r="BS898" s="81"/>
      <c r="BT898" s="81"/>
      <c r="BU898" s="81"/>
      <c r="BV898" s="313" t="s">
        <v>3705</v>
      </c>
      <c r="BW898" s="325" t="s">
        <v>3706</v>
      </c>
      <c r="BX898" s="313" t="s">
        <v>3707</v>
      </c>
      <c r="BY898" s="325" t="s">
        <v>3708</v>
      </c>
      <c r="BZ898" s="324" t="str">
        <f t="shared" si="95"/>
        <v>DISCONTINUED - MR314, 18x9, +18mm Offset, 8x180, 130.81mm Centerbore, Gloss Titanium</v>
      </c>
      <c r="CA898" s="324" t="s">
        <v>3878</v>
      </c>
      <c r="CB898" s="324" t="s">
        <v>3879</v>
      </c>
      <c r="CC898" s="313" t="str">
        <f t="shared" si="96"/>
        <v>STREET (3XX)</v>
      </c>
    </row>
    <row r="899" spans="1:81" s="38" customFormat="1" ht="15.75" customHeight="1">
      <c r="A899" s="22">
        <f t="shared" si="71"/>
        <v>896</v>
      </c>
      <c r="B899" s="3" t="s">
        <v>84</v>
      </c>
      <c r="C899" s="99" t="s">
        <v>1282</v>
      </c>
      <c r="D899" s="81" t="s">
        <v>5798</v>
      </c>
      <c r="E899" s="91" t="s">
        <v>6393</v>
      </c>
      <c r="F899" s="90"/>
      <c r="G899" s="90"/>
      <c r="H899" s="88" t="s">
        <v>2164</v>
      </c>
      <c r="I899" s="318">
        <v>43101</v>
      </c>
      <c r="J899" s="318">
        <v>44957</v>
      </c>
      <c r="K899" s="293" t="s">
        <v>1274</v>
      </c>
      <c r="L899" s="342">
        <v>356.5</v>
      </c>
      <c r="M899" s="92" t="s">
        <v>6179</v>
      </c>
      <c r="N899" s="344"/>
      <c r="O899" s="81">
        <v>17</v>
      </c>
      <c r="P899" s="81">
        <v>8.5</v>
      </c>
      <c r="Q899" s="99" t="s">
        <v>1760</v>
      </c>
      <c r="R899" s="81">
        <v>6</v>
      </c>
      <c r="S899" s="81">
        <v>135</v>
      </c>
      <c r="T899" s="81">
        <v>0</v>
      </c>
      <c r="U899" s="84">
        <v>4.75</v>
      </c>
      <c r="V899" s="100" t="s">
        <v>85</v>
      </c>
      <c r="W899" s="84">
        <v>87</v>
      </c>
      <c r="X899" s="83">
        <v>28.15</v>
      </c>
      <c r="Y899" s="51">
        <v>2650</v>
      </c>
      <c r="Z899" s="88" t="s">
        <v>2297</v>
      </c>
      <c r="AA899" s="78" t="s">
        <v>2988</v>
      </c>
      <c r="AB899" s="51" t="s">
        <v>4761</v>
      </c>
      <c r="AC899" s="81" t="s">
        <v>4102</v>
      </c>
      <c r="AD899" s="298">
        <f>IFERROR(VLOOKUP(AC899,ACCESSORIES!F:J,5,FALSE),"N/A")</f>
        <v>22</v>
      </c>
      <c r="AE899" s="87" t="s">
        <v>85</v>
      </c>
      <c r="AF899" s="80" t="s">
        <v>85</v>
      </c>
      <c r="AG899" s="80" t="s">
        <v>85</v>
      </c>
      <c r="AH899" s="80" t="s">
        <v>85</v>
      </c>
      <c r="AI899" s="299" t="str">
        <f>IFERROR(VLOOKUP(AH899,ACCESSORIES!F:J,5,FALSE),"N/A")</f>
        <v>N/A</v>
      </c>
      <c r="AJ899" s="99" t="s">
        <v>265</v>
      </c>
      <c r="AK899" s="81" t="s">
        <v>85</v>
      </c>
      <c r="AL899" s="40" t="str">
        <f>IFERROR(VLOOKUP(AK899,ACCESSORIES!F:J,5,FALSE),"N/A")</f>
        <v>N/A</v>
      </c>
      <c r="AM899" s="81" t="s">
        <v>85</v>
      </c>
      <c r="AN899" s="81">
        <v>16.100000000000001</v>
      </c>
      <c r="AO899" s="81">
        <v>170</v>
      </c>
      <c r="AP899" s="81">
        <v>8.8000000000000007</v>
      </c>
      <c r="AQ899" s="81">
        <v>26</v>
      </c>
      <c r="AR899" s="36">
        <v>59.8</v>
      </c>
      <c r="AS899" s="36">
        <v>75</v>
      </c>
      <c r="AT899" s="36">
        <v>208.9</v>
      </c>
      <c r="AU899" s="81">
        <v>207</v>
      </c>
      <c r="AV899" s="84">
        <v>87</v>
      </c>
      <c r="AW899" s="54">
        <v>40</v>
      </c>
      <c r="AX899" s="54">
        <v>40</v>
      </c>
      <c r="AY899" s="54">
        <v>30</v>
      </c>
      <c r="AZ899" s="3" t="s">
        <v>85</v>
      </c>
      <c r="BA899" s="98" t="str">
        <f>IFERROR(VLOOKUP(AZ899,ACCESSORIES!F:J,5,FALSE),"N/A")</f>
        <v>N/A</v>
      </c>
      <c r="BB899" s="3" t="s">
        <v>85</v>
      </c>
      <c r="BC899" s="98" t="str">
        <f>IFERROR(VLOOKUP(BB899,ACCESSORIES!F:J,5,FALSE),"N/A")</f>
        <v>N/A</v>
      </c>
      <c r="BD899" s="77">
        <v>31.65</v>
      </c>
      <c r="BE899" s="56">
        <v>19.7</v>
      </c>
      <c r="BF899" s="56">
        <v>19.7</v>
      </c>
      <c r="BG899" s="56">
        <v>11</v>
      </c>
      <c r="BH899" s="379">
        <f t="shared" si="72"/>
        <v>6.995621234535998E-2</v>
      </c>
      <c r="BI899" s="80">
        <v>36</v>
      </c>
      <c r="BJ899" s="114" t="s">
        <v>3532</v>
      </c>
      <c r="BK899" s="50" t="s">
        <v>4050</v>
      </c>
      <c r="BL899" s="81" t="s">
        <v>4964</v>
      </c>
      <c r="BM899" s="81" t="s">
        <v>4066</v>
      </c>
      <c r="BN899" s="81" t="s">
        <v>5447</v>
      </c>
      <c r="BO899" s="81" t="s">
        <v>2872</v>
      </c>
      <c r="BP899" s="81" t="s">
        <v>4298</v>
      </c>
      <c r="BQ899" s="81" t="s">
        <v>5446</v>
      </c>
      <c r="BR899" s="81" t="s">
        <v>4275</v>
      </c>
      <c r="BS899" s="81" t="s">
        <v>4068</v>
      </c>
      <c r="BT899" s="81"/>
      <c r="BU899" s="81"/>
      <c r="BV899" s="313" t="s">
        <v>4186</v>
      </c>
      <c r="BW899" s="325" t="s">
        <v>4185</v>
      </c>
      <c r="BX899" s="313" t="s">
        <v>4188</v>
      </c>
      <c r="BY899" s="325" t="s">
        <v>4187</v>
      </c>
      <c r="BZ899" s="324" t="str">
        <f t="shared" si="95"/>
        <v>DISCONTINUED - MR702 Bead Grip, 17x8.5, 0mm Offset, 6x135, 87mm Centerbore, Method Bronze</v>
      </c>
      <c r="CA899" s="324" t="s">
        <v>3878</v>
      </c>
      <c r="CB899" s="324" t="s">
        <v>3879</v>
      </c>
      <c r="CC899" s="313" t="str">
        <f t="shared" si="96"/>
        <v>TRAIL (7XX)</v>
      </c>
    </row>
    <row r="900" spans="1:81" s="38" customFormat="1" ht="15.75" customHeight="1">
      <c r="A900" s="22">
        <f t="shared" ref="A900:A963" si="97">ROW(B900)-3</f>
        <v>897</v>
      </c>
      <c r="B900" s="3" t="s">
        <v>84</v>
      </c>
      <c r="C900" s="99" t="s">
        <v>1282</v>
      </c>
      <c r="D900" s="81" t="s">
        <v>5799</v>
      </c>
      <c r="E900" s="91" t="s">
        <v>6394</v>
      </c>
      <c r="F900" s="90"/>
      <c r="G900" s="90"/>
      <c r="H900" s="88" t="s">
        <v>4663</v>
      </c>
      <c r="I900" s="312">
        <v>44159</v>
      </c>
      <c r="J900" s="318">
        <v>44957</v>
      </c>
      <c r="K900" s="293" t="s">
        <v>1274</v>
      </c>
      <c r="L900" s="342">
        <v>372.5</v>
      </c>
      <c r="M900" s="92" t="s">
        <v>6179</v>
      </c>
      <c r="N900" s="344"/>
      <c r="O900" s="81">
        <v>17</v>
      </c>
      <c r="P900" s="81">
        <v>8.5</v>
      </c>
      <c r="Q900" s="99" t="s">
        <v>1762</v>
      </c>
      <c r="R900" s="81">
        <v>8</v>
      </c>
      <c r="S900" s="81">
        <v>6.5</v>
      </c>
      <c r="T900" s="81">
        <v>0</v>
      </c>
      <c r="U900" s="75">
        <v>4.75</v>
      </c>
      <c r="V900" s="100" t="s">
        <v>85</v>
      </c>
      <c r="W900" s="84">
        <v>130.81</v>
      </c>
      <c r="X900" s="83">
        <v>26.5</v>
      </c>
      <c r="Y900" s="51">
        <v>3640</v>
      </c>
      <c r="Z900" s="88" t="s">
        <v>2646</v>
      </c>
      <c r="AA900" s="78" t="s">
        <v>2992</v>
      </c>
      <c r="AB900" s="51" t="s">
        <v>5556</v>
      </c>
      <c r="AC900" s="81" t="s">
        <v>4106</v>
      </c>
      <c r="AD900" s="298">
        <f>IFERROR(VLOOKUP(AC900,ACCESSORIES!F:J,5,FALSE),"N/A")</f>
        <v>33</v>
      </c>
      <c r="AE900" s="87" t="s">
        <v>85</v>
      </c>
      <c r="AF900" s="14" t="s">
        <v>85</v>
      </c>
      <c r="AG900" s="3" t="s">
        <v>3005</v>
      </c>
      <c r="AH900" s="14" t="s">
        <v>85</v>
      </c>
      <c r="AI900" s="299" t="str">
        <f>IFERROR(VLOOKUP(AH900,ACCESSORIES!F:J,5,FALSE),"N/A")</f>
        <v>N/A</v>
      </c>
      <c r="AJ900" s="99" t="s">
        <v>265</v>
      </c>
      <c r="AK900" s="81" t="s">
        <v>85</v>
      </c>
      <c r="AL900" s="40" t="str">
        <f>IFERROR(VLOOKUP(AK900,ACCESSORIES!F:J,5,FALSE),"N/A")</f>
        <v>N/A</v>
      </c>
      <c r="AM900" s="81" t="s">
        <v>85</v>
      </c>
      <c r="AN900" s="81">
        <v>16</v>
      </c>
      <c r="AO900" s="81">
        <v>200</v>
      </c>
      <c r="AP900" s="81">
        <v>0</v>
      </c>
      <c r="AQ900" s="81">
        <v>0</v>
      </c>
      <c r="AR900" s="36">
        <v>34</v>
      </c>
      <c r="AS900" s="36">
        <v>48</v>
      </c>
      <c r="AT900" s="36">
        <v>209.5</v>
      </c>
      <c r="AU900" s="81">
        <v>203</v>
      </c>
      <c r="AV900" s="84">
        <v>125</v>
      </c>
      <c r="AW900" s="54">
        <v>92</v>
      </c>
      <c r="AX900" s="54">
        <v>92</v>
      </c>
      <c r="AY900" s="54">
        <v>30</v>
      </c>
      <c r="AZ900" s="3" t="s">
        <v>85</v>
      </c>
      <c r="BA900" s="98" t="str">
        <f>IFERROR(VLOOKUP(AZ900,ACCESSORIES!F:J,5,FALSE),"N/A")</f>
        <v>N/A</v>
      </c>
      <c r="BB900" s="3" t="s">
        <v>85</v>
      </c>
      <c r="BC900" s="98" t="str">
        <f>IFERROR(VLOOKUP(BB900,ACCESSORIES!F:J,5,FALSE),"N/A")</f>
        <v>N/A</v>
      </c>
      <c r="BD900" s="77">
        <v>30.5</v>
      </c>
      <c r="BE900" s="56">
        <v>19.7</v>
      </c>
      <c r="BF900" s="56">
        <v>19.7</v>
      </c>
      <c r="BG900" s="56">
        <v>11</v>
      </c>
      <c r="BH900" s="379">
        <f t="shared" si="72"/>
        <v>6.995621234535998E-2</v>
      </c>
      <c r="BI900" s="80">
        <v>36</v>
      </c>
      <c r="BJ900" s="114" t="s">
        <v>3532</v>
      </c>
      <c r="BK900" s="50" t="s">
        <v>4050</v>
      </c>
      <c r="BL900" s="81" t="s">
        <v>4964</v>
      </c>
      <c r="BM900" s="81" t="s">
        <v>4066</v>
      </c>
      <c r="BN900" s="81" t="s">
        <v>4836</v>
      </c>
      <c r="BO900" s="81" t="s">
        <v>2872</v>
      </c>
      <c r="BP900" s="81" t="s">
        <v>4298</v>
      </c>
      <c r="BQ900" s="81" t="s">
        <v>5446</v>
      </c>
      <c r="BR900" s="81" t="s">
        <v>5432</v>
      </c>
      <c r="BS900" s="81" t="s">
        <v>4275</v>
      </c>
      <c r="BT900" s="81" t="s">
        <v>4068</v>
      </c>
      <c r="BU900" s="81"/>
      <c r="BV900" s="313" t="s">
        <v>4947</v>
      </c>
      <c r="BW900" s="325" t="s">
        <v>4946</v>
      </c>
      <c r="BX900" s="313" t="s">
        <v>4949</v>
      </c>
      <c r="BY900" s="325" t="s">
        <v>4948</v>
      </c>
      <c r="BZ900" s="324" t="str">
        <f t="shared" si="95"/>
        <v>DISCONTINUED - MR703 Bead Grip, 17x8.5, 0mm Offset, 8x6.5, 130.81mm Centerbore, Gloss Titanium</v>
      </c>
      <c r="CA900" s="324" t="s">
        <v>3878</v>
      </c>
      <c r="CB900" s="324" t="s">
        <v>3879</v>
      </c>
      <c r="CC900" s="313" t="str">
        <f t="shared" si="96"/>
        <v>TRAIL (7XX)</v>
      </c>
    </row>
    <row r="901" spans="1:81" s="38" customFormat="1" ht="15.75" customHeight="1">
      <c r="A901" s="22">
        <f t="shared" si="97"/>
        <v>898</v>
      </c>
      <c r="B901" s="99" t="s">
        <v>84</v>
      </c>
      <c r="C901" s="99" t="s">
        <v>1072</v>
      </c>
      <c r="D901" s="99" t="s">
        <v>2104</v>
      </c>
      <c r="E901" s="91" t="s">
        <v>6396</v>
      </c>
      <c r="F901" s="90"/>
      <c r="G901" s="90"/>
      <c r="H901" s="79" t="s">
        <v>4980</v>
      </c>
      <c r="I901" s="318">
        <v>44298</v>
      </c>
      <c r="J901" s="318">
        <v>44957</v>
      </c>
      <c r="K901" s="293" t="s">
        <v>1274</v>
      </c>
      <c r="L901" s="342">
        <v>323</v>
      </c>
      <c r="M901" s="92" t="s">
        <v>6179</v>
      </c>
      <c r="N901" s="344"/>
      <c r="O901" s="29">
        <v>17</v>
      </c>
      <c r="P901" s="24">
        <v>7.5</v>
      </c>
      <c r="Q901" s="99" t="s">
        <v>1747</v>
      </c>
      <c r="R901" s="3">
        <v>5</v>
      </c>
      <c r="S901" s="29">
        <v>100</v>
      </c>
      <c r="T901" s="29">
        <v>30</v>
      </c>
      <c r="U901" s="84">
        <v>5.5</v>
      </c>
      <c r="V901" s="100" t="s">
        <v>85</v>
      </c>
      <c r="W901" s="84">
        <v>56.1</v>
      </c>
      <c r="X901" s="83">
        <v>26.01</v>
      </c>
      <c r="Y901" s="51">
        <v>3640</v>
      </c>
      <c r="Z901" s="78" t="s">
        <v>2294</v>
      </c>
      <c r="AA901" s="79" t="s">
        <v>2987</v>
      </c>
      <c r="AB901" s="51" t="s">
        <v>6397</v>
      </c>
      <c r="AC901" s="86" t="s">
        <v>1874</v>
      </c>
      <c r="AD901" s="298">
        <f>IFERROR(VLOOKUP(AC901,ACCESSORIES!F:J,5,FALSE),"N/A")</f>
        <v>22</v>
      </c>
      <c r="AE901" s="87" t="s">
        <v>85</v>
      </c>
      <c r="AF901" s="80" t="s">
        <v>85</v>
      </c>
      <c r="AG901" s="80" t="s">
        <v>85</v>
      </c>
      <c r="AH901" s="80" t="s">
        <v>85</v>
      </c>
      <c r="AI901" s="299" t="str">
        <f>IFERROR(VLOOKUP(AH901,ACCESSORIES!F:J,5,FALSE),"N/A")</f>
        <v>N/A</v>
      </c>
      <c r="AJ901" s="80" t="s">
        <v>265</v>
      </c>
      <c r="AK901" s="80" t="s">
        <v>85</v>
      </c>
      <c r="AL901" s="40" t="str">
        <f>IFERROR(VLOOKUP(AK901,ACCESSORIES!F:J,5,FALSE),"N/A")</f>
        <v>N/A</v>
      </c>
      <c r="AM901" s="80" t="s">
        <v>85</v>
      </c>
      <c r="AN901" s="81">
        <v>16</v>
      </c>
      <c r="AO901" s="81">
        <v>150</v>
      </c>
      <c r="AP901" s="36">
        <v>15</v>
      </c>
      <c r="AQ901" s="36">
        <v>20.7</v>
      </c>
      <c r="AR901" s="36">
        <v>30.3</v>
      </c>
      <c r="AS901" s="36">
        <v>42</v>
      </c>
      <c r="AT901" s="36">
        <v>206.5</v>
      </c>
      <c r="AU901" s="36">
        <v>197.8</v>
      </c>
      <c r="AV901" s="84">
        <v>56.1</v>
      </c>
      <c r="AW901" s="54">
        <v>35</v>
      </c>
      <c r="AX901" s="54">
        <v>35</v>
      </c>
      <c r="AY901" s="54">
        <v>0</v>
      </c>
      <c r="AZ901" s="3" t="s">
        <v>85</v>
      </c>
      <c r="BA901" s="98" t="str">
        <f>IFERROR(VLOOKUP(AZ901,ACCESSORIES!F:J,5,FALSE),"N/A")</f>
        <v>N/A</v>
      </c>
      <c r="BB901" s="3" t="s">
        <v>85</v>
      </c>
      <c r="BC901" s="98" t="str">
        <f>IFERROR(VLOOKUP(BB901,ACCESSORIES!F:J,5,FALSE),"N/A")</f>
        <v>N/A</v>
      </c>
      <c r="BD901" s="77">
        <v>30.01</v>
      </c>
      <c r="BE901" s="56">
        <v>19.8</v>
      </c>
      <c r="BF901" s="56">
        <v>19.8</v>
      </c>
      <c r="BG901" s="56">
        <v>9.9</v>
      </c>
      <c r="BH901" s="379">
        <f t="shared" ref="BH901:BH915" si="98">SUM(((BE901*25.4)*(BF901*25.4)*(BG901*25.4))/1000000000)</f>
        <v>6.3601407248544004E-2</v>
      </c>
      <c r="BI901" s="80">
        <v>36</v>
      </c>
      <c r="BJ901" s="114" t="s">
        <v>3532</v>
      </c>
      <c r="BK901" s="50" t="s">
        <v>4050</v>
      </c>
      <c r="BL901" s="29" t="s">
        <v>4066</v>
      </c>
      <c r="BM901" s="29" t="s">
        <v>5521</v>
      </c>
      <c r="BN901" s="29" t="s">
        <v>5522</v>
      </c>
      <c r="BO901" s="29" t="s">
        <v>5523</v>
      </c>
      <c r="BP901" s="81" t="s">
        <v>5524</v>
      </c>
      <c r="BQ901" s="81" t="s">
        <v>4275</v>
      </c>
      <c r="BR901" s="81" t="s">
        <v>4068</v>
      </c>
      <c r="BS901" s="81"/>
      <c r="BT901" s="81"/>
      <c r="BU901" s="81"/>
      <c r="BV901" s="313" t="s">
        <v>3685</v>
      </c>
      <c r="BW901" s="325" t="s">
        <v>3686</v>
      </c>
      <c r="BX901" s="313" t="s">
        <v>3687</v>
      </c>
      <c r="BY901" s="325" t="s">
        <v>3688</v>
      </c>
      <c r="BZ901" s="324" t="str">
        <f t="shared" ref="BZ901:BZ909" si="99">CONCATENATE("DISCONTINUED"," ","-"," ",D901,", ",O901,"x",P901,", ",IF(V901="N/A", "", CONCATENATE(V901, "/")),IF(T901&gt;0, CONCATENATE("+",T901), T901),"mm Offset, ",Q901,", ",W901,"mm Centerbore, ",PROPER(Z901), "", IF(BB901="N/A", "", CONCATENATE(", w/ ", BB901)))</f>
        <v>DISCONTINUED - MR314, 17x7.5, +30mm Offset, 5x100, 56.1mm Centerbore, Matte Black</v>
      </c>
      <c r="CA901" s="324" t="s">
        <v>3878</v>
      </c>
      <c r="CB901" s="324" t="s">
        <v>3879</v>
      </c>
      <c r="CC901" s="313" t="str">
        <f t="shared" ref="CC901:CC909" si="100">C901</f>
        <v>STREET (3XX)</v>
      </c>
    </row>
    <row r="902" spans="1:81" s="38" customFormat="1" ht="15.75" customHeight="1">
      <c r="A902" s="22">
        <f t="shared" si="97"/>
        <v>899</v>
      </c>
      <c r="B902" s="99" t="s">
        <v>84</v>
      </c>
      <c r="C902" s="99" t="s">
        <v>1072</v>
      </c>
      <c r="D902" s="99" t="s">
        <v>2104</v>
      </c>
      <c r="E902" s="91" t="s">
        <v>6398</v>
      </c>
      <c r="F902" s="90"/>
      <c r="G902" s="90"/>
      <c r="H902" s="79" t="s">
        <v>4981</v>
      </c>
      <c r="I902" s="318">
        <v>44298</v>
      </c>
      <c r="J902" s="318">
        <v>44957</v>
      </c>
      <c r="K902" s="293" t="s">
        <v>1274</v>
      </c>
      <c r="L902" s="342">
        <v>323</v>
      </c>
      <c r="M902" s="92" t="s">
        <v>6179</v>
      </c>
      <c r="N902" s="344"/>
      <c r="O902" s="29">
        <v>17</v>
      </c>
      <c r="P902" s="24">
        <v>7.5</v>
      </c>
      <c r="Q902" s="99" t="s">
        <v>1747</v>
      </c>
      <c r="R902" s="3">
        <v>5</v>
      </c>
      <c r="S902" s="29">
        <v>100</v>
      </c>
      <c r="T902" s="29">
        <v>30</v>
      </c>
      <c r="U902" s="84">
        <v>5.5</v>
      </c>
      <c r="V902" s="100" t="s">
        <v>85</v>
      </c>
      <c r="W902" s="84">
        <v>56.1</v>
      </c>
      <c r="X902" s="83">
        <v>26.01</v>
      </c>
      <c r="Y902" s="51">
        <v>3640</v>
      </c>
      <c r="Z902" s="78" t="s">
        <v>2646</v>
      </c>
      <c r="AA902" s="78" t="s">
        <v>2992</v>
      </c>
      <c r="AB902" s="51" t="s">
        <v>6397</v>
      </c>
      <c r="AC902" s="86" t="s">
        <v>1874</v>
      </c>
      <c r="AD902" s="298">
        <f>IFERROR(VLOOKUP(AC902,ACCESSORIES!F:J,5,FALSE),"N/A")</f>
        <v>22</v>
      </c>
      <c r="AE902" s="87" t="s">
        <v>85</v>
      </c>
      <c r="AF902" s="80" t="s">
        <v>85</v>
      </c>
      <c r="AG902" s="80" t="s">
        <v>85</v>
      </c>
      <c r="AH902" s="80" t="s">
        <v>85</v>
      </c>
      <c r="AI902" s="299" t="str">
        <f>IFERROR(VLOOKUP(AH902,ACCESSORIES!F:J,5,FALSE),"N/A")</f>
        <v>N/A</v>
      </c>
      <c r="AJ902" s="80" t="s">
        <v>265</v>
      </c>
      <c r="AK902" s="80" t="s">
        <v>85</v>
      </c>
      <c r="AL902" s="40" t="str">
        <f>IFERROR(VLOOKUP(AK902,ACCESSORIES!F:J,5,FALSE),"N/A")</f>
        <v>N/A</v>
      </c>
      <c r="AM902" s="80" t="s">
        <v>85</v>
      </c>
      <c r="AN902" s="81">
        <v>16</v>
      </c>
      <c r="AO902" s="81">
        <v>150</v>
      </c>
      <c r="AP902" s="36">
        <v>15</v>
      </c>
      <c r="AQ902" s="36">
        <v>20.7</v>
      </c>
      <c r="AR902" s="36">
        <v>30.3</v>
      </c>
      <c r="AS902" s="36">
        <v>42</v>
      </c>
      <c r="AT902" s="36">
        <v>206.5</v>
      </c>
      <c r="AU902" s="36">
        <v>197.8</v>
      </c>
      <c r="AV902" s="84">
        <v>56.1</v>
      </c>
      <c r="AW902" s="54">
        <v>35</v>
      </c>
      <c r="AX902" s="54">
        <v>35</v>
      </c>
      <c r="AY902" s="54">
        <v>0</v>
      </c>
      <c r="AZ902" s="3" t="s">
        <v>85</v>
      </c>
      <c r="BA902" s="98" t="str">
        <f>IFERROR(VLOOKUP(AZ902,ACCESSORIES!F:J,5,FALSE),"N/A")</f>
        <v>N/A</v>
      </c>
      <c r="BB902" s="3" t="s">
        <v>85</v>
      </c>
      <c r="BC902" s="98" t="str">
        <f>IFERROR(VLOOKUP(BB902,ACCESSORIES!F:J,5,FALSE),"N/A")</f>
        <v>N/A</v>
      </c>
      <c r="BD902" s="77">
        <v>30.01</v>
      </c>
      <c r="BE902" s="56">
        <v>19.8</v>
      </c>
      <c r="BF902" s="56">
        <v>19.8</v>
      </c>
      <c r="BG902" s="56">
        <v>9.9</v>
      </c>
      <c r="BH902" s="379">
        <f t="shared" si="98"/>
        <v>6.3601407248544004E-2</v>
      </c>
      <c r="BI902" s="80">
        <v>36</v>
      </c>
      <c r="BJ902" s="114" t="s">
        <v>3532</v>
      </c>
      <c r="BK902" s="50" t="s">
        <v>4050</v>
      </c>
      <c r="BL902" s="29" t="s">
        <v>4066</v>
      </c>
      <c r="BM902" s="29" t="s">
        <v>5521</v>
      </c>
      <c r="BN902" s="29" t="s">
        <v>5522</v>
      </c>
      <c r="BO902" s="29" t="s">
        <v>5523</v>
      </c>
      <c r="BP902" s="81" t="s">
        <v>5524</v>
      </c>
      <c r="BQ902" s="81" t="s">
        <v>4275</v>
      </c>
      <c r="BR902" s="81" t="s">
        <v>4068</v>
      </c>
      <c r="BS902" s="81"/>
      <c r="BT902" s="81"/>
      <c r="BU902" s="81"/>
      <c r="BV902" s="313" t="s">
        <v>3689</v>
      </c>
      <c r="BW902" s="325" t="s">
        <v>3690</v>
      </c>
      <c r="BX902" s="313" t="s">
        <v>3691</v>
      </c>
      <c r="BY902" s="325" t="s">
        <v>3692</v>
      </c>
      <c r="BZ902" s="324" t="str">
        <f t="shared" si="99"/>
        <v>DISCONTINUED - MR314, 17x7.5, +30mm Offset, 5x100, 56.1mm Centerbore, Gloss Titanium</v>
      </c>
      <c r="CA902" s="324" t="s">
        <v>3878</v>
      </c>
      <c r="CB902" s="324" t="s">
        <v>3879</v>
      </c>
      <c r="CC902" s="313" t="str">
        <f t="shared" si="100"/>
        <v>STREET (3XX)</v>
      </c>
    </row>
    <row r="903" spans="1:81" s="38" customFormat="1" ht="15.75" customHeight="1">
      <c r="A903" s="22">
        <f t="shared" si="97"/>
        <v>900</v>
      </c>
      <c r="B903" s="104" t="s">
        <v>84</v>
      </c>
      <c r="C903" s="104" t="s">
        <v>1072</v>
      </c>
      <c r="D903" s="99" t="s">
        <v>4026</v>
      </c>
      <c r="E903" s="91" t="s">
        <v>6399</v>
      </c>
      <c r="F903" s="90"/>
      <c r="G903" s="90"/>
      <c r="H903" s="44" t="s">
        <v>5719</v>
      </c>
      <c r="I903" s="329">
        <v>44517</v>
      </c>
      <c r="J903" s="318">
        <v>44957</v>
      </c>
      <c r="K903" s="293" t="s">
        <v>1274</v>
      </c>
      <c r="L903" s="342">
        <v>299</v>
      </c>
      <c r="M903" s="92" t="s">
        <v>6179</v>
      </c>
      <c r="N903" s="344"/>
      <c r="O903" s="90">
        <v>17</v>
      </c>
      <c r="P903" s="73">
        <v>8</v>
      </c>
      <c r="Q903" s="99" t="s">
        <v>1748</v>
      </c>
      <c r="R903" s="13">
        <v>5</v>
      </c>
      <c r="S903" s="90">
        <v>108</v>
      </c>
      <c r="T903" s="90">
        <v>25</v>
      </c>
      <c r="U903" s="42">
        <v>5.44</v>
      </c>
      <c r="V903" s="102" t="s">
        <v>85</v>
      </c>
      <c r="W903" s="42">
        <v>63.4</v>
      </c>
      <c r="X903" s="43">
        <v>25.264975246386971</v>
      </c>
      <c r="Y903" s="51">
        <v>2650</v>
      </c>
      <c r="Z903" s="78" t="s">
        <v>2294</v>
      </c>
      <c r="AA903" s="11" t="s">
        <v>2987</v>
      </c>
      <c r="AB903" s="51" t="s">
        <v>6400</v>
      </c>
      <c r="AC903" s="11" t="s">
        <v>1874</v>
      </c>
      <c r="AD903" s="298">
        <f>IFERROR(VLOOKUP(AC903,ACCESSORIES!F:J,5,FALSE),"N/A")</f>
        <v>22</v>
      </c>
      <c r="AE903" s="80" t="s">
        <v>85</v>
      </c>
      <c r="AF903" s="80" t="s">
        <v>85</v>
      </c>
      <c r="AG903" s="3" t="s">
        <v>85</v>
      </c>
      <c r="AH903" s="31" t="s">
        <v>85</v>
      </c>
      <c r="AI903" s="299" t="str">
        <f>IFERROR(VLOOKUP(AH903,ACCESSORIES!F:J,5,FALSE),"N/A")</f>
        <v>N/A</v>
      </c>
      <c r="AJ903" s="11" t="s">
        <v>265</v>
      </c>
      <c r="AK903" s="3" t="s">
        <v>85</v>
      </c>
      <c r="AL903" s="40" t="str">
        <f>IFERROR(VLOOKUP(AK903,ACCESSORIES!F:J,5,FALSE),"N/A")</f>
        <v>N/A</v>
      </c>
      <c r="AM903" s="3" t="s">
        <v>85</v>
      </c>
      <c r="AN903" s="13">
        <v>16</v>
      </c>
      <c r="AO903" s="13">
        <v>150</v>
      </c>
      <c r="AP903" s="74">
        <v>20</v>
      </c>
      <c r="AQ903" s="74">
        <v>26.7</v>
      </c>
      <c r="AR903" s="74">
        <v>31.4</v>
      </c>
      <c r="AS903" s="74">
        <v>31.5</v>
      </c>
      <c r="AT903" s="74">
        <v>209.7</v>
      </c>
      <c r="AU903" s="103">
        <v>203</v>
      </c>
      <c r="AV903" s="84">
        <v>63.4</v>
      </c>
      <c r="AW903" s="54">
        <v>49</v>
      </c>
      <c r="AX903" s="54">
        <v>49</v>
      </c>
      <c r="AY903" s="54">
        <v>38</v>
      </c>
      <c r="AZ903" s="3" t="s">
        <v>85</v>
      </c>
      <c r="BA903" s="98" t="str">
        <f>IFERROR(VLOOKUP(AZ903,ACCESSORIES!F:J,5,FALSE),"N/A")</f>
        <v>N/A</v>
      </c>
      <c r="BB903" s="3" t="s">
        <v>85</v>
      </c>
      <c r="BC903" s="98" t="str">
        <f>IFERROR(VLOOKUP(BB903,ACCESSORIES!F:J,5,FALSE),"N/A")</f>
        <v>N/A</v>
      </c>
      <c r="BD903" s="77">
        <v>29.264975246386971</v>
      </c>
      <c r="BE903" s="56">
        <v>19.5</v>
      </c>
      <c r="BF903" s="56">
        <v>19.5</v>
      </c>
      <c r="BG903" s="56">
        <v>10.4</v>
      </c>
      <c r="BH903" s="379">
        <f t="shared" si="98"/>
        <v>6.4804283294399981E-2</v>
      </c>
      <c r="BI903" s="14">
        <v>36</v>
      </c>
      <c r="BJ903" s="114" t="s">
        <v>3532</v>
      </c>
      <c r="BK903" s="50" t="s">
        <v>4050</v>
      </c>
      <c r="BL903" s="29" t="s">
        <v>4066</v>
      </c>
      <c r="BM903" s="29" t="s">
        <v>5530</v>
      </c>
      <c r="BN903" s="29" t="s">
        <v>5531</v>
      </c>
      <c r="BO903" s="29" t="s">
        <v>5524</v>
      </c>
      <c r="BP903" s="81" t="s">
        <v>4275</v>
      </c>
      <c r="BQ903" s="81" t="s">
        <v>4068</v>
      </c>
      <c r="BR903" s="81"/>
      <c r="BS903" s="81"/>
      <c r="BT903" s="81"/>
      <c r="BU903" s="81"/>
      <c r="BV903" s="313" t="s">
        <v>4321</v>
      </c>
      <c r="BW903" s="355" t="s">
        <v>4320</v>
      </c>
      <c r="BX903" s="313" t="s">
        <v>4323</v>
      </c>
      <c r="BY903" s="355" t="s">
        <v>4322</v>
      </c>
      <c r="BZ903" s="324" t="str">
        <f t="shared" si="99"/>
        <v>DISCONTINUED - MR316, 17x8, +25mm Offset, 5x108, 63.4mm Centerbore, Matte Black</v>
      </c>
      <c r="CA903" s="324" t="s">
        <v>3878</v>
      </c>
      <c r="CB903" s="324" t="s">
        <v>3879</v>
      </c>
      <c r="CC903" s="313" t="str">
        <f t="shared" si="100"/>
        <v>STREET (3XX)</v>
      </c>
    </row>
    <row r="904" spans="1:81" s="38" customFormat="1" ht="15.75" customHeight="1">
      <c r="A904" s="22">
        <f t="shared" si="97"/>
        <v>901</v>
      </c>
      <c r="B904" s="104" t="s">
        <v>84</v>
      </c>
      <c r="C904" s="104" t="s">
        <v>1072</v>
      </c>
      <c r="D904" s="99" t="s">
        <v>4026</v>
      </c>
      <c r="E904" s="91" t="s">
        <v>6401</v>
      </c>
      <c r="F904" s="90"/>
      <c r="G904" s="90"/>
      <c r="H904" s="44" t="s">
        <v>5720</v>
      </c>
      <c r="I904" s="329">
        <v>44517</v>
      </c>
      <c r="J904" s="318">
        <v>44957</v>
      </c>
      <c r="K904" s="293" t="s">
        <v>1274</v>
      </c>
      <c r="L904" s="342">
        <v>299</v>
      </c>
      <c r="M904" s="92" t="s">
        <v>6179</v>
      </c>
      <c r="N904" s="344"/>
      <c r="O904" s="90">
        <v>17</v>
      </c>
      <c r="P904" s="73">
        <v>8</v>
      </c>
      <c r="Q904" s="99" t="s">
        <v>1748</v>
      </c>
      <c r="R904" s="13">
        <v>5</v>
      </c>
      <c r="S904" s="90">
        <v>108</v>
      </c>
      <c r="T904" s="90">
        <v>25</v>
      </c>
      <c r="U904" s="42">
        <v>5.44</v>
      </c>
      <c r="V904" s="102" t="s">
        <v>85</v>
      </c>
      <c r="W904" s="42">
        <v>63.4</v>
      </c>
      <c r="X904" s="43">
        <v>25.264975246386971</v>
      </c>
      <c r="Y904" s="51">
        <v>2650</v>
      </c>
      <c r="Z904" s="78" t="s">
        <v>2646</v>
      </c>
      <c r="AA904" s="11" t="s">
        <v>2992</v>
      </c>
      <c r="AB904" s="51" t="s">
        <v>6400</v>
      </c>
      <c r="AC904" s="11" t="s">
        <v>1874</v>
      </c>
      <c r="AD904" s="298">
        <f>IFERROR(VLOOKUP(AC904,ACCESSORIES!F:J,5,FALSE),"N/A")</f>
        <v>22</v>
      </c>
      <c r="AE904" s="80" t="s">
        <v>85</v>
      </c>
      <c r="AF904" s="80" t="s">
        <v>85</v>
      </c>
      <c r="AG904" s="3" t="s">
        <v>85</v>
      </c>
      <c r="AH904" s="31" t="s">
        <v>85</v>
      </c>
      <c r="AI904" s="299" t="str">
        <f>IFERROR(VLOOKUP(AH904,ACCESSORIES!F:J,5,FALSE),"N/A")</f>
        <v>N/A</v>
      </c>
      <c r="AJ904" s="11" t="s">
        <v>265</v>
      </c>
      <c r="AK904" s="3" t="s">
        <v>85</v>
      </c>
      <c r="AL904" s="40" t="str">
        <f>IFERROR(VLOOKUP(AK904,ACCESSORIES!F:J,5,FALSE),"N/A")</f>
        <v>N/A</v>
      </c>
      <c r="AM904" s="3" t="s">
        <v>85</v>
      </c>
      <c r="AN904" s="13">
        <v>16</v>
      </c>
      <c r="AO904" s="13">
        <v>150</v>
      </c>
      <c r="AP904" s="74">
        <v>20</v>
      </c>
      <c r="AQ904" s="74">
        <v>26.7</v>
      </c>
      <c r="AR904" s="74">
        <v>31.4</v>
      </c>
      <c r="AS904" s="74">
        <v>31.5</v>
      </c>
      <c r="AT904" s="74">
        <v>209.7</v>
      </c>
      <c r="AU904" s="103">
        <v>203</v>
      </c>
      <c r="AV904" s="84">
        <v>63.4</v>
      </c>
      <c r="AW904" s="54">
        <v>49</v>
      </c>
      <c r="AX904" s="54">
        <v>49</v>
      </c>
      <c r="AY904" s="54">
        <v>38</v>
      </c>
      <c r="AZ904" s="3" t="s">
        <v>85</v>
      </c>
      <c r="BA904" s="98" t="str">
        <f>IFERROR(VLOOKUP(AZ904,ACCESSORIES!F:J,5,FALSE),"N/A")</f>
        <v>N/A</v>
      </c>
      <c r="BB904" s="3" t="s">
        <v>85</v>
      </c>
      <c r="BC904" s="98" t="str">
        <f>IFERROR(VLOOKUP(BB904,ACCESSORIES!F:J,5,FALSE),"N/A")</f>
        <v>N/A</v>
      </c>
      <c r="BD904" s="77">
        <v>29.264975246386971</v>
      </c>
      <c r="BE904" s="56">
        <v>19.5</v>
      </c>
      <c r="BF904" s="56">
        <v>19.5</v>
      </c>
      <c r="BG904" s="56">
        <v>10.4</v>
      </c>
      <c r="BH904" s="379">
        <f t="shared" si="98"/>
        <v>6.4804283294399981E-2</v>
      </c>
      <c r="BI904" s="14">
        <v>36</v>
      </c>
      <c r="BJ904" s="114" t="s">
        <v>3532</v>
      </c>
      <c r="BK904" s="50" t="s">
        <v>4050</v>
      </c>
      <c r="BL904" s="29" t="s">
        <v>4066</v>
      </c>
      <c r="BM904" s="29" t="s">
        <v>5530</v>
      </c>
      <c r="BN904" s="29" t="s">
        <v>5531</v>
      </c>
      <c r="BO904" s="29" t="s">
        <v>5524</v>
      </c>
      <c r="BP904" s="81" t="s">
        <v>4275</v>
      </c>
      <c r="BQ904" s="81" t="s">
        <v>4068</v>
      </c>
      <c r="BR904" s="81"/>
      <c r="BS904" s="81"/>
      <c r="BT904" s="81"/>
      <c r="BU904" s="81"/>
      <c r="BV904" s="313" t="s">
        <v>4316</v>
      </c>
      <c r="BW904" s="355" t="s">
        <v>4317</v>
      </c>
      <c r="BX904" s="313" t="s">
        <v>4319</v>
      </c>
      <c r="BY904" s="355" t="s">
        <v>4318</v>
      </c>
      <c r="BZ904" s="324" t="str">
        <f t="shared" si="99"/>
        <v>DISCONTINUED - MR316, 17x8, +25mm Offset, 5x108, 63.4mm Centerbore, Gloss Titanium</v>
      </c>
      <c r="CA904" s="324" t="s">
        <v>3878</v>
      </c>
      <c r="CB904" s="324" t="s">
        <v>3879</v>
      </c>
      <c r="CC904" s="313" t="str">
        <f t="shared" si="100"/>
        <v>STREET (3XX)</v>
      </c>
    </row>
    <row r="905" spans="1:81" s="38" customFormat="1" ht="15.75" customHeight="1">
      <c r="A905" s="22">
        <f t="shared" si="97"/>
        <v>902</v>
      </c>
      <c r="B905" s="104" t="s">
        <v>84</v>
      </c>
      <c r="C905" s="104" t="s">
        <v>1072</v>
      </c>
      <c r="D905" s="99" t="s">
        <v>4026</v>
      </c>
      <c r="E905" s="91" t="s">
        <v>6402</v>
      </c>
      <c r="F905" s="90"/>
      <c r="G905" s="90"/>
      <c r="H905" s="79" t="s">
        <v>5721</v>
      </c>
      <c r="I905" s="329">
        <v>44517</v>
      </c>
      <c r="J905" s="318">
        <v>44957</v>
      </c>
      <c r="K905" s="293" t="s">
        <v>1274</v>
      </c>
      <c r="L905" s="342">
        <v>299</v>
      </c>
      <c r="M905" s="92" t="s">
        <v>6179</v>
      </c>
      <c r="N905" s="344"/>
      <c r="O905" s="29">
        <v>17</v>
      </c>
      <c r="P905" s="73">
        <v>8</v>
      </c>
      <c r="Q905" s="99" t="s">
        <v>1845</v>
      </c>
      <c r="R905" s="13">
        <v>5</v>
      </c>
      <c r="S905" s="90">
        <v>4.5</v>
      </c>
      <c r="T905" s="90" t="s">
        <v>5717</v>
      </c>
      <c r="U905" s="42">
        <v>5.44</v>
      </c>
      <c r="V905" s="102" t="s">
        <v>85</v>
      </c>
      <c r="W905" s="84">
        <v>73</v>
      </c>
      <c r="X905" s="43">
        <v>25.264975246386971</v>
      </c>
      <c r="Y905" s="51">
        <v>2650</v>
      </c>
      <c r="Z905" s="78" t="s">
        <v>2294</v>
      </c>
      <c r="AA905" s="78" t="s">
        <v>2987</v>
      </c>
      <c r="AB905" s="51" t="s">
        <v>6403</v>
      </c>
      <c r="AC905" s="11" t="s">
        <v>1874</v>
      </c>
      <c r="AD905" s="298">
        <f>IFERROR(VLOOKUP(AC905,ACCESSORIES!F:J,5,FALSE),"N/A")</f>
        <v>22</v>
      </c>
      <c r="AE905" s="14" t="s">
        <v>85</v>
      </c>
      <c r="AF905" s="14" t="s">
        <v>85</v>
      </c>
      <c r="AG905" s="80" t="s">
        <v>85</v>
      </c>
      <c r="AH905" s="80" t="s">
        <v>85</v>
      </c>
      <c r="AI905" s="299" t="str">
        <f>IFERROR(VLOOKUP(AH905,ACCESSORIES!F:J,5,FALSE),"N/A")</f>
        <v>N/A</v>
      </c>
      <c r="AJ905" s="81" t="s">
        <v>265</v>
      </c>
      <c r="AK905" s="81" t="s">
        <v>85</v>
      </c>
      <c r="AL905" s="40" t="str">
        <f>IFERROR(VLOOKUP(AK905,ACCESSORIES!F:J,5,FALSE),"N/A")</f>
        <v>N/A</v>
      </c>
      <c r="AM905" s="81" t="s">
        <v>85</v>
      </c>
      <c r="AN905" s="13">
        <v>16</v>
      </c>
      <c r="AO905" s="13">
        <v>150</v>
      </c>
      <c r="AP905" s="74">
        <v>20</v>
      </c>
      <c r="AQ905" s="74">
        <v>26.7</v>
      </c>
      <c r="AR905" s="74">
        <v>31.4</v>
      </c>
      <c r="AS905" s="74">
        <v>31.5</v>
      </c>
      <c r="AT905" s="74">
        <v>210</v>
      </c>
      <c r="AU905" s="103">
        <v>203</v>
      </c>
      <c r="AV905" s="84" t="s">
        <v>5718</v>
      </c>
      <c r="AW905" s="54">
        <v>49</v>
      </c>
      <c r="AX905" s="54">
        <v>49</v>
      </c>
      <c r="AY905" s="54">
        <v>38</v>
      </c>
      <c r="AZ905" s="3" t="s">
        <v>85</v>
      </c>
      <c r="BA905" s="98" t="str">
        <f>IFERROR(VLOOKUP(AZ905,ACCESSORIES!F:J,5,FALSE),"N/A")</f>
        <v>N/A</v>
      </c>
      <c r="BB905" s="3" t="s">
        <v>85</v>
      </c>
      <c r="BC905" s="98" t="str">
        <f>IFERROR(VLOOKUP(BB905,ACCESSORIES!F:J,5,FALSE),"N/A")</f>
        <v>N/A</v>
      </c>
      <c r="BD905" s="77">
        <v>29.264975246386971</v>
      </c>
      <c r="BE905" s="56">
        <v>19.5</v>
      </c>
      <c r="BF905" s="56">
        <v>19.5</v>
      </c>
      <c r="BG905" s="56">
        <v>10.4</v>
      </c>
      <c r="BH905" s="379">
        <f t="shared" si="98"/>
        <v>6.4804283294399981E-2</v>
      </c>
      <c r="BI905" s="14">
        <v>36</v>
      </c>
      <c r="BJ905" s="114" t="s">
        <v>3532</v>
      </c>
      <c r="BK905" s="50" t="s">
        <v>4050</v>
      </c>
      <c r="BL905" s="29" t="s">
        <v>4066</v>
      </c>
      <c r="BM905" s="29" t="s">
        <v>5530</v>
      </c>
      <c r="BN905" s="29" t="s">
        <v>5531</v>
      </c>
      <c r="BO905" s="29" t="s">
        <v>5524</v>
      </c>
      <c r="BP905" s="81" t="s">
        <v>4275</v>
      </c>
      <c r="BQ905" s="81" t="s">
        <v>4068</v>
      </c>
      <c r="BR905" s="81"/>
      <c r="BS905" s="81"/>
      <c r="BT905" s="81"/>
      <c r="BU905" s="81"/>
      <c r="BV905" s="313" t="s">
        <v>4321</v>
      </c>
      <c r="BW905" s="355" t="s">
        <v>4320</v>
      </c>
      <c r="BX905" s="313" t="s">
        <v>4323</v>
      </c>
      <c r="BY905" s="355" t="s">
        <v>4322</v>
      </c>
      <c r="BZ905" s="324" t="str">
        <f t="shared" si="99"/>
        <v>DISCONTINUED - MR316, 17x8, +25mm Offset, 5x4.5, 73mm Centerbore, Matte Black</v>
      </c>
      <c r="CA905" s="324" t="s">
        <v>3878</v>
      </c>
      <c r="CB905" s="324" t="s">
        <v>3879</v>
      </c>
      <c r="CC905" s="313" t="str">
        <f t="shared" si="100"/>
        <v>STREET (3XX)</v>
      </c>
    </row>
    <row r="906" spans="1:81" s="38" customFormat="1" ht="15.75" customHeight="1">
      <c r="A906" s="22">
        <f t="shared" si="97"/>
        <v>903</v>
      </c>
      <c r="B906" s="104" t="s">
        <v>84</v>
      </c>
      <c r="C906" s="104" t="s">
        <v>1072</v>
      </c>
      <c r="D906" s="99" t="s">
        <v>4026</v>
      </c>
      <c r="E906" s="91" t="s">
        <v>6404</v>
      </c>
      <c r="F906" s="90"/>
      <c r="G906" s="90"/>
      <c r="H906" s="79" t="s">
        <v>5722</v>
      </c>
      <c r="I906" s="329">
        <v>44517</v>
      </c>
      <c r="J906" s="318">
        <v>44957</v>
      </c>
      <c r="K906" s="293" t="s">
        <v>1274</v>
      </c>
      <c r="L906" s="342">
        <v>299</v>
      </c>
      <c r="M906" s="92" t="s">
        <v>6179</v>
      </c>
      <c r="N906" s="344"/>
      <c r="O906" s="29">
        <v>17</v>
      </c>
      <c r="P906" s="73">
        <v>8</v>
      </c>
      <c r="Q906" s="99" t="s">
        <v>1845</v>
      </c>
      <c r="R906" s="13">
        <v>5</v>
      </c>
      <c r="S906" s="90">
        <v>4.5</v>
      </c>
      <c r="T906" s="90" t="s">
        <v>5717</v>
      </c>
      <c r="U906" s="42">
        <v>5.44</v>
      </c>
      <c r="V906" s="102" t="s">
        <v>85</v>
      </c>
      <c r="W906" s="84">
        <v>73</v>
      </c>
      <c r="X906" s="43">
        <v>25.264975246386971</v>
      </c>
      <c r="Y906" s="51">
        <v>2650</v>
      </c>
      <c r="Z906" s="78" t="s">
        <v>2646</v>
      </c>
      <c r="AA906" s="78" t="s">
        <v>2992</v>
      </c>
      <c r="AB906" s="51" t="s">
        <v>6403</v>
      </c>
      <c r="AC906" s="11" t="s">
        <v>1874</v>
      </c>
      <c r="AD906" s="298">
        <f>IFERROR(VLOOKUP(AC906,ACCESSORIES!F:J,5,FALSE),"N/A")</f>
        <v>22</v>
      </c>
      <c r="AE906" s="14" t="s">
        <v>85</v>
      </c>
      <c r="AF906" s="14" t="s">
        <v>85</v>
      </c>
      <c r="AG906" s="80" t="s">
        <v>85</v>
      </c>
      <c r="AH906" s="80" t="s">
        <v>85</v>
      </c>
      <c r="AI906" s="299" t="str">
        <f>IFERROR(VLOOKUP(AH906,ACCESSORIES!F:J,5,FALSE),"N/A")</f>
        <v>N/A</v>
      </c>
      <c r="AJ906" s="81" t="s">
        <v>265</v>
      </c>
      <c r="AK906" s="81" t="s">
        <v>85</v>
      </c>
      <c r="AL906" s="40" t="str">
        <f>IFERROR(VLOOKUP(AK906,ACCESSORIES!F:J,5,FALSE),"N/A")</f>
        <v>N/A</v>
      </c>
      <c r="AM906" s="81" t="s">
        <v>85</v>
      </c>
      <c r="AN906" s="13">
        <v>16</v>
      </c>
      <c r="AO906" s="13">
        <v>150</v>
      </c>
      <c r="AP906" s="74">
        <v>20</v>
      </c>
      <c r="AQ906" s="74">
        <v>26.7</v>
      </c>
      <c r="AR906" s="74">
        <v>31.4</v>
      </c>
      <c r="AS906" s="74">
        <v>31.5</v>
      </c>
      <c r="AT906" s="74">
        <v>210</v>
      </c>
      <c r="AU906" s="103">
        <v>203</v>
      </c>
      <c r="AV906" s="84" t="s">
        <v>5718</v>
      </c>
      <c r="AW906" s="54">
        <v>49</v>
      </c>
      <c r="AX906" s="54">
        <v>49</v>
      </c>
      <c r="AY906" s="54">
        <v>38</v>
      </c>
      <c r="AZ906" s="3" t="s">
        <v>85</v>
      </c>
      <c r="BA906" s="98" t="str">
        <f>IFERROR(VLOOKUP(AZ906,ACCESSORIES!F:J,5,FALSE),"N/A")</f>
        <v>N/A</v>
      </c>
      <c r="BB906" s="3" t="s">
        <v>85</v>
      </c>
      <c r="BC906" s="98" t="str">
        <f>IFERROR(VLOOKUP(BB906,ACCESSORIES!F:J,5,FALSE),"N/A")</f>
        <v>N/A</v>
      </c>
      <c r="BD906" s="77">
        <v>29.264975246386971</v>
      </c>
      <c r="BE906" s="56">
        <v>19.5</v>
      </c>
      <c r="BF906" s="56">
        <v>19.5</v>
      </c>
      <c r="BG906" s="56">
        <v>10.4</v>
      </c>
      <c r="BH906" s="379">
        <f t="shared" si="98"/>
        <v>6.4804283294399981E-2</v>
      </c>
      <c r="BI906" s="14">
        <v>36</v>
      </c>
      <c r="BJ906" s="114" t="s">
        <v>3532</v>
      </c>
      <c r="BK906" s="50" t="s">
        <v>4050</v>
      </c>
      <c r="BL906" s="29" t="s">
        <v>4066</v>
      </c>
      <c r="BM906" s="29" t="s">
        <v>5530</v>
      </c>
      <c r="BN906" s="29" t="s">
        <v>5531</v>
      </c>
      <c r="BO906" s="29" t="s">
        <v>5524</v>
      </c>
      <c r="BP906" s="81" t="s">
        <v>4275</v>
      </c>
      <c r="BQ906" s="81" t="s">
        <v>4068</v>
      </c>
      <c r="BR906" s="81"/>
      <c r="BS906" s="81"/>
      <c r="BT906" s="81"/>
      <c r="BU906" s="81"/>
      <c r="BV906" s="313" t="s">
        <v>4316</v>
      </c>
      <c r="BW906" s="355" t="s">
        <v>4317</v>
      </c>
      <c r="BX906" s="313" t="s">
        <v>4319</v>
      </c>
      <c r="BY906" s="355" t="s">
        <v>4318</v>
      </c>
      <c r="BZ906" s="324" t="str">
        <f t="shared" si="99"/>
        <v>DISCONTINUED - MR316, 17x8, +25mm Offset, 5x4.5, 73mm Centerbore, Gloss Titanium</v>
      </c>
      <c r="CA906" s="324" t="s">
        <v>3878</v>
      </c>
      <c r="CB906" s="324" t="s">
        <v>3879</v>
      </c>
      <c r="CC906" s="313" t="str">
        <f t="shared" si="100"/>
        <v>STREET (3XX)</v>
      </c>
    </row>
    <row r="907" spans="1:81" s="38" customFormat="1" ht="15.75" customHeight="1">
      <c r="A907" s="22">
        <f t="shared" si="97"/>
        <v>904</v>
      </c>
      <c r="B907" s="99" t="s">
        <v>84</v>
      </c>
      <c r="C907" s="99" t="s">
        <v>1090</v>
      </c>
      <c r="D907" s="3" t="s">
        <v>4039</v>
      </c>
      <c r="E907" s="91" t="s">
        <v>6405</v>
      </c>
      <c r="F907" s="90" t="s">
        <v>1129</v>
      </c>
      <c r="G907" s="90"/>
      <c r="H907" s="78" t="s">
        <v>3391</v>
      </c>
      <c r="I907" s="319">
        <v>43668</v>
      </c>
      <c r="J907" s="318">
        <v>44957</v>
      </c>
      <c r="K907" s="293" t="s">
        <v>1274</v>
      </c>
      <c r="L907" s="342">
        <v>618</v>
      </c>
      <c r="M907" s="92" t="s">
        <v>6179</v>
      </c>
      <c r="N907" s="344"/>
      <c r="O907" s="3">
        <v>17</v>
      </c>
      <c r="P907" s="8">
        <v>6.5</v>
      </c>
      <c r="Q907" s="99" t="s">
        <v>1746</v>
      </c>
      <c r="R907" s="3">
        <v>4</v>
      </c>
      <c r="S907" s="3">
        <v>156</v>
      </c>
      <c r="T907" s="3">
        <v>20</v>
      </c>
      <c r="U907" s="16">
        <v>4.5</v>
      </c>
      <c r="V907" s="100" t="s">
        <v>85</v>
      </c>
      <c r="W907" s="16">
        <v>127</v>
      </c>
      <c r="X907" s="8">
        <v>23.817273058039607</v>
      </c>
      <c r="Y907" s="51">
        <v>1600</v>
      </c>
      <c r="Z907" s="79" t="s">
        <v>5466</v>
      </c>
      <c r="AA907" s="79" t="s">
        <v>196</v>
      </c>
      <c r="AB907" s="51" t="s">
        <v>6406</v>
      </c>
      <c r="AC907" s="3" t="s">
        <v>85</v>
      </c>
      <c r="AD907" s="298" t="str">
        <f>IFERROR(VLOOKUP(AC907,ACCESSORIES!F:J,5,FALSE),"N/A")</f>
        <v>N/A</v>
      </c>
      <c r="AE907" s="87" t="s">
        <v>85</v>
      </c>
      <c r="AF907" s="3" t="s">
        <v>85</v>
      </c>
      <c r="AG907" s="80" t="s">
        <v>85</v>
      </c>
      <c r="AH907" s="2" t="s">
        <v>85</v>
      </c>
      <c r="AI907" s="299" t="str">
        <f>IFERROR(VLOOKUP(AH907,ACCESSORIES!F:J,5,FALSE),"N/A")</f>
        <v>N/A</v>
      </c>
      <c r="AJ907" s="81" t="s">
        <v>266</v>
      </c>
      <c r="AK907" s="81" t="s">
        <v>85</v>
      </c>
      <c r="AL907" s="40" t="str">
        <f>IFERROR(VLOOKUP(AK907,ACCESSORIES!F:J,5,FALSE),"N/A")</f>
        <v>N/A</v>
      </c>
      <c r="AM907" s="81" t="s">
        <v>85</v>
      </c>
      <c r="AN907" s="81">
        <v>15</v>
      </c>
      <c r="AO907" s="81">
        <v>200</v>
      </c>
      <c r="AP907" s="25">
        <v>0</v>
      </c>
      <c r="AQ907" s="81">
        <v>5</v>
      </c>
      <c r="AR907" s="36">
        <v>12</v>
      </c>
      <c r="AS907" s="36">
        <v>25</v>
      </c>
      <c r="AT907" s="36">
        <v>191</v>
      </c>
      <c r="AU907" s="81">
        <v>189</v>
      </c>
      <c r="AV907" s="84" t="s">
        <v>85</v>
      </c>
      <c r="AW907" s="54" t="s">
        <v>85</v>
      </c>
      <c r="AX907" s="54" t="s">
        <v>85</v>
      </c>
      <c r="AY907" s="54">
        <v>0</v>
      </c>
      <c r="AZ907" s="3" t="s">
        <v>2709</v>
      </c>
      <c r="BA907" s="98">
        <f>IFERROR(VLOOKUP(AZ907,ACCESSORIES!F:J,5,FALSE),"N/A")</f>
        <v>152.625</v>
      </c>
      <c r="BB907" s="86" t="s">
        <v>1521</v>
      </c>
      <c r="BC907" s="98">
        <f>IFERROR(VLOOKUP(BB907,ACCESSORIES!F:J,5,FALSE),"N/A")</f>
        <v>11</v>
      </c>
      <c r="BD907" s="77">
        <v>28.777673957199351</v>
      </c>
      <c r="BE907" s="56">
        <v>19.5</v>
      </c>
      <c r="BF907" s="56">
        <v>19.5</v>
      </c>
      <c r="BG907" s="56">
        <v>9.1</v>
      </c>
      <c r="BH907" s="379">
        <f t="shared" si="98"/>
        <v>5.6703747882599985E-2</v>
      </c>
      <c r="BI907" s="3">
        <v>36</v>
      </c>
      <c r="BJ907" s="114" t="s">
        <v>3532</v>
      </c>
      <c r="BK907" s="50" t="s">
        <v>4050</v>
      </c>
      <c r="BL907" s="81"/>
      <c r="BM907" s="81"/>
      <c r="BN907" s="81"/>
      <c r="BO907" s="81"/>
      <c r="BP907" s="81"/>
      <c r="BQ907" s="81"/>
      <c r="BR907" s="81"/>
      <c r="BS907" s="81"/>
      <c r="BT907" s="81"/>
      <c r="BU907" s="81"/>
      <c r="BV907" s="313" t="s">
        <v>4355</v>
      </c>
      <c r="BW907" s="325" t="s">
        <v>4354</v>
      </c>
      <c r="BX907" s="357" t="s">
        <v>4357</v>
      </c>
      <c r="BY907" s="325" t="s">
        <v>4356</v>
      </c>
      <c r="BZ907" s="324" t="str">
        <f t="shared" si="99"/>
        <v>DISCONTINUED - MR103 UTV Beadlock, 17x6.5, +20mm Offset, 4x156, 127mm Centerbore, Machined - Raw, w/ BH-H24125</v>
      </c>
      <c r="CA907" s="324" t="s">
        <v>3878</v>
      </c>
      <c r="CB907" s="324" t="s">
        <v>3879</v>
      </c>
      <c r="CC907" s="313" t="str">
        <f t="shared" si="100"/>
        <v>RACE (1XX)</v>
      </c>
    </row>
    <row r="908" spans="1:81" s="38" customFormat="1" ht="15.75" customHeight="1">
      <c r="A908" s="22">
        <f t="shared" si="97"/>
        <v>905</v>
      </c>
      <c r="B908" s="13" t="s">
        <v>84</v>
      </c>
      <c r="C908" s="104" t="s">
        <v>1282</v>
      </c>
      <c r="D908" s="82" t="s">
        <v>5803</v>
      </c>
      <c r="E908" s="91" t="s">
        <v>6407</v>
      </c>
      <c r="F908" s="90"/>
      <c r="G908" s="90"/>
      <c r="H908" s="45" t="s">
        <v>5604</v>
      </c>
      <c r="I908" s="329">
        <v>44517</v>
      </c>
      <c r="J908" s="318">
        <v>44957</v>
      </c>
      <c r="K908" s="293" t="s">
        <v>1274</v>
      </c>
      <c r="L908" s="342">
        <v>372.5</v>
      </c>
      <c r="M908" s="92" t="s">
        <v>6179</v>
      </c>
      <c r="N908" s="344"/>
      <c r="O908" s="82">
        <v>17</v>
      </c>
      <c r="P908" s="83">
        <v>8.5</v>
      </c>
      <c r="Q908" s="99" t="s">
        <v>1764</v>
      </c>
      <c r="R908" s="82">
        <v>8</v>
      </c>
      <c r="S908" s="82">
        <v>180</v>
      </c>
      <c r="T908" s="82">
        <v>0</v>
      </c>
      <c r="U908" s="84">
        <v>4.72</v>
      </c>
      <c r="V908" s="102" t="s">
        <v>85</v>
      </c>
      <c r="W908" s="75">
        <v>130.81</v>
      </c>
      <c r="X908" s="41">
        <v>30.313561050420667</v>
      </c>
      <c r="Y908" s="51">
        <v>3640</v>
      </c>
      <c r="Z908" s="45" t="s">
        <v>2294</v>
      </c>
      <c r="AA908" s="79" t="s">
        <v>2987</v>
      </c>
      <c r="AB908" s="51" t="s">
        <v>5260</v>
      </c>
      <c r="AC908" s="81" t="s">
        <v>4106</v>
      </c>
      <c r="AD908" s="298">
        <f>IFERROR(VLOOKUP(AC908,ACCESSORIES!F:J,5,FALSE),"N/A")</f>
        <v>33</v>
      </c>
      <c r="AE908" s="14" t="s">
        <v>85</v>
      </c>
      <c r="AF908" s="14" t="s">
        <v>85</v>
      </c>
      <c r="AG908" s="13" t="s">
        <v>3005</v>
      </c>
      <c r="AH908" s="14" t="s">
        <v>85</v>
      </c>
      <c r="AI908" s="299" t="str">
        <f>IFERROR(VLOOKUP(AH908,ACCESSORIES!F:J,5,FALSE),"N/A")</f>
        <v>N/A</v>
      </c>
      <c r="AJ908" s="99" t="s">
        <v>265</v>
      </c>
      <c r="AK908" s="82" t="s">
        <v>85</v>
      </c>
      <c r="AL908" s="40" t="str">
        <f>IFERROR(VLOOKUP(AK908,ACCESSORIES!F:J,5,FALSE),"N/A")</f>
        <v>N/A</v>
      </c>
      <c r="AM908" s="82" t="s">
        <v>85</v>
      </c>
      <c r="AN908" s="82">
        <v>16.2</v>
      </c>
      <c r="AO908" s="82">
        <v>210</v>
      </c>
      <c r="AP908" s="36">
        <v>0</v>
      </c>
      <c r="AQ908" s="36">
        <v>0</v>
      </c>
      <c r="AR908" s="25">
        <v>31.4</v>
      </c>
      <c r="AS908" s="36">
        <v>47.5</v>
      </c>
      <c r="AT908" s="25">
        <v>210</v>
      </c>
      <c r="AU908" s="82">
        <v>206</v>
      </c>
      <c r="AV908" s="84">
        <v>125</v>
      </c>
      <c r="AW908" s="54">
        <v>92</v>
      </c>
      <c r="AX908" s="54">
        <v>92</v>
      </c>
      <c r="AY908" s="54">
        <v>22</v>
      </c>
      <c r="AZ908" s="13" t="s">
        <v>85</v>
      </c>
      <c r="BA908" s="98" t="str">
        <f>IFERROR(VLOOKUP(AZ908,ACCESSORIES!F:J,5,FALSE),"N/A")</f>
        <v>N/A</v>
      </c>
      <c r="BB908" s="13" t="s">
        <v>85</v>
      </c>
      <c r="BC908" s="98" t="str">
        <f>IFERROR(VLOOKUP(BB908,ACCESSORIES!F:J,5,FALSE),"N/A")</f>
        <v>N/A</v>
      </c>
      <c r="BD908" s="77">
        <v>34.313561050420667</v>
      </c>
      <c r="BE908" s="56">
        <v>19.7</v>
      </c>
      <c r="BF908" s="56">
        <v>19.7</v>
      </c>
      <c r="BG908" s="56">
        <v>11</v>
      </c>
      <c r="BH908" s="379">
        <f t="shared" si="98"/>
        <v>6.995621234535998E-2</v>
      </c>
      <c r="BI908" s="14">
        <v>36</v>
      </c>
      <c r="BJ908" s="114" t="s">
        <v>3532</v>
      </c>
      <c r="BK908" s="50" t="s">
        <v>4050</v>
      </c>
      <c r="BL908" s="81" t="s">
        <v>4964</v>
      </c>
      <c r="BM908" s="81" t="s">
        <v>4066</v>
      </c>
      <c r="BN908" s="81" t="s">
        <v>5473</v>
      </c>
      <c r="BO908" s="81" t="s">
        <v>2872</v>
      </c>
      <c r="BP908" s="81" t="s">
        <v>5941</v>
      </c>
      <c r="BQ908" s="81" t="s">
        <v>5431</v>
      </c>
      <c r="BR908" s="81" t="s">
        <v>5942</v>
      </c>
      <c r="BS908" s="81" t="s">
        <v>4275</v>
      </c>
      <c r="BT908" s="81" t="s">
        <v>4068</v>
      </c>
      <c r="BU908" s="81"/>
      <c r="BV908" s="349" t="s">
        <v>5919</v>
      </c>
      <c r="BW908" s="376" t="s">
        <v>5918</v>
      </c>
      <c r="BX908" s="352" t="s">
        <v>5921</v>
      </c>
      <c r="BY908" s="376" t="s">
        <v>5920</v>
      </c>
      <c r="BZ908" s="324" t="str">
        <f t="shared" si="99"/>
        <v>DISCONTINUED - MR706 Bead Grip, 17x8.5, 0mm Offset, 8x180, 130.81mm Centerbore, Matte Black</v>
      </c>
      <c r="CA908" s="324" t="s">
        <v>3878</v>
      </c>
      <c r="CB908" s="324" t="s">
        <v>3879</v>
      </c>
      <c r="CC908" s="313" t="str">
        <f t="shared" si="100"/>
        <v>TRAIL (7XX)</v>
      </c>
    </row>
    <row r="909" spans="1:81" s="38" customFormat="1" ht="15.75" customHeight="1">
      <c r="A909" s="22">
        <f t="shared" si="97"/>
        <v>906</v>
      </c>
      <c r="B909" s="13" t="s">
        <v>84</v>
      </c>
      <c r="C909" s="104" t="s">
        <v>1282</v>
      </c>
      <c r="D909" s="82" t="s">
        <v>5803</v>
      </c>
      <c r="E909" s="91" t="s">
        <v>6408</v>
      </c>
      <c r="F909" s="90"/>
      <c r="G909" s="90"/>
      <c r="H909" s="45" t="s">
        <v>5605</v>
      </c>
      <c r="I909" s="329">
        <v>44517</v>
      </c>
      <c r="J909" s="318">
        <v>44957</v>
      </c>
      <c r="K909" s="293" t="s">
        <v>1274</v>
      </c>
      <c r="L909" s="342">
        <v>372.5</v>
      </c>
      <c r="M909" s="92" t="s">
        <v>6179</v>
      </c>
      <c r="N909" s="344"/>
      <c r="O909" s="82">
        <v>17</v>
      </c>
      <c r="P909" s="83">
        <v>8.5</v>
      </c>
      <c r="Q909" s="99" t="s">
        <v>1764</v>
      </c>
      <c r="R909" s="82">
        <v>8</v>
      </c>
      <c r="S909" s="82">
        <v>180</v>
      </c>
      <c r="T909" s="82">
        <v>0</v>
      </c>
      <c r="U909" s="84">
        <v>4.72</v>
      </c>
      <c r="V909" s="102" t="s">
        <v>85</v>
      </c>
      <c r="W909" s="75">
        <v>130.81</v>
      </c>
      <c r="X909" s="41">
        <v>30.313561050420667</v>
      </c>
      <c r="Y909" s="51">
        <v>3640</v>
      </c>
      <c r="Z909" s="45" t="s">
        <v>2297</v>
      </c>
      <c r="AA909" s="79" t="s">
        <v>2988</v>
      </c>
      <c r="AB909" s="51" t="s">
        <v>5260</v>
      </c>
      <c r="AC909" s="81" t="s">
        <v>4106</v>
      </c>
      <c r="AD909" s="298">
        <f>IFERROR(VLOOKUP(AC909,ACCESSORIES!F:J,5,FALSE),"N/A")</f>
        <v>33</v>
      </c>
      <c r="AE909" s="14" t="s">
        <v>85</v>
      </c>
      <c r="AF909" s="14" t="s">
        <v>85</v>
      </c>
      <c r="AG909" s="13" t="s">
        <v>3005</v>
      </c>
      <c r="AH909" s="14" t="s">
        <v>85</v>
      </c>
      <c r="AI909" s="299" t="str">
        <f>IFERROR(VLOOKUP(AH909,ACCESSORIES!F:J,5,FALSE),"N/A")</f>
        <v>N/A</v>
      </c>
      <c r="AJ909" s="99" t="s">
        <v>265</v>
      </c>
      <c r="AK909" s="82" t="s">
        <v>85</v>
      </c>
      <c r="AL909" s="40" t="str">
        <f>IFERROR(VLOOKUP(AK909,ACCESSORIES!F:J,5,FALSE),"N/A")</f>
        <v>N/A</v>
      </c>
      <c r="AM909" s="82" t="s">
        <v>85</v>
      </c>
      <c r="AN909" s="82">
        <v>16.2</v>
      </c>
      <c r="AO909" s="82">
        <v>210</v>
      </c>
      <c r="AP909" s="36">
        <v>0</v>
      </c>
      <c r="AQ909" s="36">
        <v>0</v>
      </c>
      <c r="AR909" s="25">
        <v>31.4</v>
      </c>
      <c r="AS909" s="36">
        <v>47.5</v>
      </c>
      <c r="AT909" s="25">
        <v>210</v>
      </c>
      <c r="AU909" s="82">
        <v>206</v>
      </c>
      <c r="AV909" s="84">
        <v>125</v>
      </c>
      <c r="AW909" s="54">
        <v>92</v>
      </c>
      <c r="AX909" s="54">
        <v>92</v>
      </c>
      <c r="AY909" s="54">
        <v>22</v>
      </c>
      <c r="AZ909" s="13" t="s">
        <v>85</v>
      </c>
      <c r="BA909" s="98" t="str">
        <f>IFERROR(VLOOKUP(AZ909,ACCESSORIES!F:J,5,FALSE),"N/A")</f>
        <v>N/A</v>
      </c>
      <c r="BB909" s="13" t="s">
        <v>85</v>
      </c>
      <c r="BC909" s="98" t="str">
        <f>IFERROR(VLOOKUP(BB909,ACCESSORIES!F:J,5,FALSE),"N/A")</f>
        <v>N/A</v>
      </c>
      <c r="BD909" s="77">
        <v>34.313561050420667</v>
      </c>
      <c r="BE909" s="56">
        <v>19.7</v>
      </c>
      <c r="BF909" s="56">
        <v>19.7</v>
      </c>
      <c r="BG909" s="56">
        <v>11</v>
      </c>
      <c r="BH909" s="379">
        <f t="shared" si="98"/>
        <v>6.995621234535998E-2</v>
      </c>
      <c r="BI909" s="14">
        <v>36</v>
      </c>
      <c r="BJ909" s="114" t="s">
        <v>3532</v>
      </c>
      <c r="BK909" s="50" t="s">
        <v>4050</v>
      </c>
      <c r="BL909" s="81" t="s">
        <v>4964</v>
      </c>
      <c r="BM909" s="81" t="s">
        <v>4066</v>
      </c>
      <c r="BN909" s="81" t="s">
        <v>5473</v>
      </c>
      <c r="BO909" s="81" t="s">
        <v>2872</v>
      </c>
      <c r="BP909" s="81" t="s">
        <v>5941</v>
      </c>
      <c r="BQ909" s="81" t="s">
        <v>5431</v>
      </c>
      <c r="BR909" s="81" t="s">
        <v>5942</v>
      </c>
      <c r="BS909" s="81" t="s">
        <v>4275</v>
      </c>
      <c r="BT909" s="81" t="s">
        <v>4068</v>
      </c>
      <c r="BU909" s="81"/>
      <c r="BV909" s="349" t="s">
        <v>5923</v>
      </c>
      <c r="BW909" s="376" t="s">
        <v>5922</v>
      </c>
      <c r="BX909" s="352" t="s">
        <v>5925</v>
      </c>
      <c r="BY909" s="376" t="s">
        <v>5924</v>
      </c>
      <c r="BZ909" s="324" t="str">
        <f t="shared" si="99"/>
        <v>DISCONTINUED - MR706 Bead Grip, 17x8.5, 0mm Offset, 8x180, 130.81mm Centerbore, Method Bronze</v>
      </c>
      <c r="CA909" s="324" t="s">
        <v>3878</v>
      </c>
      <c r="CB909" s="324" t="s">
        <v>3879</v>
      </c>
      <c r="CC909" s="313" t="str">
        <f t="shared" si="100"/>
        <v>TRAIL (7XX)</v>
      </c>
    </row>
    <row r="910" spans="1:81" s="38" customFormat="1" ht="15" customHeight="1">
      <c r="A910" s="22">
        <f t="shared" si="97"/>
        <v>907</v>
      </c>
      <c r="B910" s="99" t="s">
        <v>84</v>
      </c>
      <c r="C910" s="99" t="s">
        <v>1072</v>
      </c>
      <c r="D910" s="99" t="s">
        <v>2104</v>
      </c>
      <c r="E910" s="91" t="s">
        <v>6992</v>
      </c>
      <c r="F910" s="90"/>
      <c r="G910" s="90"/>
      <c r="H910" s="79" t="s">
        <v>2147</v>
      </c>
      <c r="I910" s="318">
        <v>43340</v>
      </c>
      <c r="J910" s="318">
        <v>44973</v>
      </c>
      <c r="K910" s="293" t="s">
        <v>1274</v>
      </c>
      <c r="L910" s="342">
        <v>449.5</v>
      </c>
      <c r="M910" s="92" t="s">
        <v>6179</v>
      </c>
      <c r="N910" s="344"/>
      <c r="O910" s="29">
        <v>18</v>
      </c>
      <c r="P910" s="8">
        <v>9</v>
      </c>
      <c r="Q910" s="99" t="s">
        <v>1764</v>
      </c>
      <c r="R910" s="3">
        <v>8</v>
      </c>
      <c r="S910" s="29">
        <v>180</v>
      </c>
      <c r="T910" s="29">
        <v>18</v>
      </c>
      <c r="U910" s="16">
        <v>5.75</v>
      </c>
      <c r="V910" s="100" t="s">
        <v>85</v>
      </c>
      <c r="W910" s="16">
        <v>130.81</v>
      </c>
      <c r="X910" s="8">
        <v>36.6</v>
      </c>
      <c r="Y910" s="51">
        <v>3640</v>
      </c>
      <c r="Z910" s="78" t="s">
        <v>2294</v>
      </c>
      <c r="AA910" s="79" t="s">
        <v>2987</v>
      </c>
      <c r="AB910" s="51" t="s">
        <v>5939</v>
      </c>
      <c r="AC910" s="78" t="s">
        <v>1638</v>
      </c>
      <c r="AD910" s="298">
        <f>IFERROR(VLOOKUP(AC910,ACCESSORIES!F:J,5,FALSE),"N/A")</f>
        <v>33</v>
      </c>
      <c r="AE910" s="80" t="s">
        <v>85</v>
      </c>
      <c r="AF910" s="80" t="s">
        <v>85</v>
      </c>
      <c r="AG910" s="3" t="s">
        <v>3005</v>
      </c>
      <c r="AH910" s="80" t="s">
        <v>85</v>
      </c>
      <c r="AI910" s="299" t="str">
        <f>IFERROR(VLOOKUP(AH910,ACCESSORIES!F:J,5,FALSE),"N/A")</f>
        <v>N/A</v>
      </c>
      <c r="AJ910" s="78" t="s">
        <v>266</v>
      </c>
      <c r="AK910" s="3" t="s">
        <v>85</v>
      </c>
      <c r="AL910" s="40" t="str">
        <f>IFERROR(VLOOKUP(AK910,ACCESSORIES!F:J,5,FALSE),"N/A")</f>
        <v>N/A</v>
      </c>
      <c r="AM910" s="3" t="s">
        <v>85</v>
      </c>
      <c r="AN910" s="3">
        <v>16.2</v>
      </c>
      <c r="AO910" s="3">
        <v>210</v>
      </c>
      <c r="AP910" s="36">
        <v>0</v>
      </c>
      <c r="AQ910" s="36">
        <v>0</v>
      </c>
      <c r="AR910" s="36">
        <v>46.9</v>
      </c>
      <c r="AS910" s="36">
        <v>64.7</v>
      </c>
      <c r="AT910" s="36">
        <v>219</v>
      </c>
      <c r="AU910" s="101">
        <v>215</v>
      </c>
      <c r="AV910" s="84">
        <v>125</v>
      </c>
      <c r="AW910" s="54">
        <v>92</v>
      </c>
      <c r="AX910" s="54">
        <v>92</v>
      </c>
      <c r="AY910" s="54">
        <v>0</v>
      </c>
      <c r="AZ910" s="99" t="s">
        <v>85</v>
      </c>
      <c r="BA910" s="98" t="str">
        <f>IFERROR(VLOOKUP(AZ910,ACCESSORIES!F:J,5,FALSE),"N/A")</f>
        <v>N/A</v>
      </c>
      <c r="BB910" s="99" t="s">
        <v>85</v>
      </c>
      <c r="BC910" s="98" t="str">
        <f>IFERROR(VLOOKUP(BB910,ACCESSORIES!F:J,5,FALSE),"N/A")</f>
        <v>N/A</v>
      </c>
      <c r="BD910" s="77">
        <v>40.1</v>
      </c>
      <c r="BE910" s="56">
        <v>20.6</v>
      </c>
      <c r="BF910" s="56">
        <v>20.6</v>
      </c>
      <c r="BG910" s="56">
        <v>11.4</v>
      </c>
      <c r="BH910" s="379">
        <f t="shared" si="98"/>
        <v>7.9275765061056019E-2</v>
      </c>
      <c r="BI910" s="80">
        <v>36</v>
      </c>
      <c r="BJ910" s="114" t="s">
        <v>3532</v>
      </c>
      <c r="BK910" s="50" t="s">
        <v>4050</v>
      </c>
      <c r="BL910" s="29" t="s">
        <v>4066</v>
      </c>
      <c r="BM910" s="29" t="s">
        <v>5521</v>
      </c>
      <c r="BN910" s="29" t="s">
        <v>5522</v>
      </c>
      <c r="BO910" s="29" t="s">
        <v>5523</v>
      </c>
      <c r="BP910" s="81" t="s">
        <v>5524</v>
      </c>
      <c r="BQ910" s="81" t="s">
        <v>4275</v>
      </c>
      <c r="BR910" s="81" t="s">
        <v>4068</v>
      </c>
      <c r="BS910" s="81"/>
      <c r="BT910" s="81"/>
      <c r="BU910" s="81"/>
      <c r="BV910" s="313" t="s">
        <v>6569</v>
      </c>
      <c r="BW910" s="377" t="s">
        <v>6575</v>
      </c>
      <c r="BX910" s="313" t="s">
        <v>6577</v>
      </c>
      <c r="BY910" s="377" t="s">
        <v>6576</v>
      </c>
      <c r="BZ910" s="324" t="str">
        <f t="shared" ref="BZ910:BZ911" si="101">CONCATENATE("DISCONTINUED"," ","-"," ",D910,", ",O910,"x",P910,", ",IF(V910="N/A", "", CONCATENATE(V910, "/")),IF(T910&gt;0, CONCATENATE("+",T910), T910),"mm Offset, ",Q910,", ",W910,"mm Centerbore, ",PROPER(Z910), "", IF(BB910="N/A", "", CONCATENATE(", w/ ", BB910)))</f>
        <v>DISCONTINUED - MR314, 18x9, +18mm Offset, 8x180, 130.81mm Centerbore, Matte Black</v>
      </c>
      <c r="CA910" s="324" t="s">
        <v>3878</v>
      </c>
      <c r="CB910" s="324" t="s">
        <v>3879</v>
      </c>
      <c r="CC910" s="313" t="str">
        <f t="shared" ref="CC910:CC911" si="102">C910</f>
        <v>STREET (3XX)</v>
      </c>
    </row>
    <row r="911" spans="1:81" s="38" customFormat="1" ht="15" customHeight="1">
      <c r="A911" s="22">
        <f t="shared" si="97"/>
        <v>908</v>
      </c>
      <c r="B911" s="3" t="s">
        <v>84</v>
      </c>
      <c r="C911" s="99" t="s">
        <v>1282</v>
      </c>
      <c r="D911" s="81" t="s">
        <v>5796</v>
      </c>
      <c r="E911" s="91" t="s">
        <v>6993</v>
      </c>
      <c r="F911" s="90"/>
      <c r="G911" s="90"/>
      <c r="H911" s="88" t="s">
        <v>2009</v>
      </c>
      <c r="I911" s="318">
        <v>43101</v>
      </c>
      <c r="J911" s="318">
        <v>44973</v>
      </c>
      <c r="K911" s="293" t="s">
        <v>1274</v>
      </c>
      <c r="L911" s="342">
        <v>333.5</v>
      </c>
      <c r="M911" s="92" t="s">
        <v>6179</v>
      </c>
      <c r="N911" s="344"/>
      <c r="O911" s="81">
        <v>16</v>
      </c>
      <c r="P911" s="83">
        <v>8</v>
      </c>
      <c r="Q911" s="99" t="s">
        <v>1749</v>
      </c>
      <c r="R911" s="81">
        <v>5</v>
      </c>
      <c r="S911" s="81">
        <v>120</v>
      </c>
      <c r="T911" s="81">
        <v>0</v>
      </c>
      <c r="U911" s="84">
        <v>4.5</v>
      </c>
      <c r="V911" s="100" t="s">
        <v>85</v>
      </c>
      <c r="W911" s="84">
        <v>72.599999999999994</v>
      </c>
      <c r="X911" s="83">
        <v>27.3</v>
      </c>
      <c r="Y911" s="51">
        <v>2650</v>
      </c>
      <c r="Z911" s="88" t="s">
        <v>2297</v>
      </c>
      <c r="AA911" s="78" t="s">
        <v>2988</v>
      </c>
      <c r="AB911" s="51" t="s">
        <v>6251</v>
      </c>
      <c r="AC911" s="81" t="s">
        <v>4102</v>
      </c>
      <c r="AD911" s="298">
        <f>IFERROR(VLOOKUP(AC911,ACCESSORIES!F:J,5,FALSE),"N/A")</f>
        <v>22</v>
      </c>
      <c r="AE911" s="87" t="s">
        <v>85</v>
      </c>
      <c r="AF911" s="80" t="s">
        <v>85</v>
      </c>
      <c r="AG911" s="80" t="s">
        <v>85</v>
      </c>
      <c r="AH911" s="80" t="s">
        <v>85</v>
      </c>
      <c r="AI911" s="299" t="str">
        <f>IFERROR(VLOOKUP(AH911,ACCESSORIES!F:J,5,FALSE),"N/A")</f>
        <v>N/A</v>
      </c>
      <c r="AJ911" s="99" t="s">
        <v>265</v>
      </c>
      <c r="AK911" s="81" t="s">
        <v>85</v>
      </c>
      <c r="AL911" s="40" t="str">
        <f>IFERROR(VLOOKUP(AK911,ACCESSORIES!F:J,5,FALSE),"N/A")</f>
        <v>N/A</v>
      </c>
      <c r="AM911" s="81" t="s">
        <v>85</v>
      </c>
      <c r="AN911" s="81">
        <v>16.100000000000001</v>
      </c>
      <c r="AO911" s="36">
        <v>160</v>
      </c>
      <c r="AP911" s="36">
        <v>12.9</v>
      </c>
      <c r="AQ911" s="36">
        <v>23</v>
      </c>
      <c r="AR911" s="36">
        <v>39</v>
      </c>
      <c r="AS911" s="36">
        <v>42</v>
      </c>
      <c r="AT911" s="36">
        <v>194</v>
      </c>
      <c r="AU911" s="81">
        <v>190</v>
      </c>
      <c r="AV911" s="84">
        <v>72.599999999999994</v>
      </c>
      <c r="AW911" s="54">
        <v>44</v>
      </c>
      <c r="AX911" s="54">
        <v>44</v>
      </c>
      <c r="AY911" s="54">
        <v>36</v>
      </c>
      <c r="AZ911" s="3" t="s">
        <v>85</v>
      </c>
      <c r="BA911" s="98" t="str">
        <f>IFERROR(VLOOKUP(AZ911,ACCESSORIES!F:J,5,FALSE),"N/A")</f>
        <v>N/A</v>
      </c>
      <c r="BB911" s="3" t="s">
        <v>85</v>
      </c>
      <c r="BC911" s="98" t="str">
        <f>IFERROR(VLOOKUP(BB911,ACCESSORIES!F:J,5,FALSE),"N/A")</f>
        <v>N/A</v>
      </c>
      <c r="BD911" s="77">
        <v>30.8</v>
      </c>
      <c r="BE911" s="56">
        <v>18.7</v>
      </c>
      <c r="BF911" s="56">
        <v>18.7</v>
      </c>
      <c r="BG911" s="56">
        <v>10.6</v>
      </c>
      <c r="BH911" s="379">
        <f t="shared" si="98"/>
        <v>6.0742159547695983E-2</v>
      </c>
      <c r="BI911" s="80">
        <v>36</v>
      </c>
      <c r="BJ911" s="114" t="s">
        <v>3532</v>
      </c>
      <c r="BK911" s="50" t="s">
        <v>4050</v>
      </c>
      <c r="BL911" s="81" t="s">
        <v>4964</v>
      </c>
      <c r="BM911" s="81" t="s">
        <v>4066</v>
      </c>
      <c r="BN911" s="81" t="s">
        <v>5444</v>
      </c>
      <c r="BO911" s="81" t="s">
        <v>2872</v>
      </c>
      <c r="BP911" s="81" t="s">
        <v>5445</v>
      </c>
      <c r="BQ911" s="81" t="s">
        <v>5446</v>
      </c>
      <c r="BR911" s="96" t="s">
        <v>5432</v>
      </c>
      <c r="BS911" s="81" t="s">
        <v>4275</v>
      </c>
      <c r="BT911" s="81" t="s">
        <v>4068</v>
      </c>
      <c r="BU911" s="81"/>
      <c r="BV911" s="313" t="s">
        <v>6727</v>
      </c>
      <c r="BW911" s="377" t="s">
        <v>6726</v>
      </c>
      <c r="BX911" s="313" t="s">
        <v>6729</v>
      </c>
      <c r="BY911" s="377" t="s">
        <v>6728</v>
      </c>
      <c r="BZ911" s="324" t="str">
        <f t="shared" si="101"/>
        <v>DISCONTINUED - MR701 Bead Grip, 16x8, 0mm Offset, 5x120, 72.6mm Centerbore, Method Bronze</v>
      </c>
      <c r="CA911" s="324" t="s">
        <v>3878</v>
      </c>
      <c r="CB911" s="324" t="s">
        <v>3879</v>
      </c>
      <c r="CC911" s="313" t="str">
        <f t="shared" si="102"/>
        <v>TRAIL (7XX)</v>
      </c>
    </row>
    <row r="912" spans="1:81" s="38" customFormat="1" ht="15" customHeight="1">
      <c r="A912" s="22">
        <f t="shared" si="97"/>
        <v>909</v>
      </c>
      <c r="B912" s="99" t="s">
        <v>84</v>
      </c>
      <c r="C912" s="99" t="s">
        <v>1090</v>
      </c>
      <c r="D912" s="3" t="s">
        <v>1108</v>
      </c>
      <c r="E912" s="91" t="s">
        <v>7011</v>
      </c>
      <c r="F912" s="90" t="s">
        <v>1129</v>
      </c>
      <c r="G912" s="90"/>
      <c r="H912" s="78" t="s">
        <v>876</v>
      </c>
      <c r="I912" s="318">
        <v>41275</v>
      </c>
      <c r="J912" s="318">
        <v>44973</v>
      </c>
      <c r="K912" s="293" t="s">
        <v>1274</v>
      </c>
      <c r="L912" s="342">
        <v>472.42</v>
      </c>
      <c r="M912" s="92" t="s">
        <v>6179</v>
      </c>
      <c r="N912" s="344"/>
      <c r="O912" s="3">
        <v>17</v>
      </c>
      <c r="P912" s="8">
        <v>9</v>
      </c>
      <c r="Q912" s="3" t="s">
        <v>246</v>
      </c>
      <c r="R912" s="81" t="s">
        <v>246</v>
      </c>
      <c r="S912" s="3" t="s">
        <v>246</v>
      </c>
      <c r="T912" s="3">
        <v>-38</v>
      </c>
      <c r="U912" s="16">
        <v>3.5</v>
      </c>
      <c r="V912" s="100" t="s">
        <v>85</v>
      </c>
      <c r="W912" s="16">
        <v>71.5</v>
      </c>
      <c r="X912" s="8">
        <v>37.799999999999997</v>
      </c>
      <c r="Y912" s="51">
        <v>3600</v>
      </c>
      <c r="Z912" s="79" t="s">
        <v>2294</v>
      </c>
      <c r="AA912" s="79" t="s">
        <v>2987</v>
      </c>
      <c r="AB912" s="51" t="s">
        <v>7012</v>
      </c>
      <c r="AC912" s="2" t="s">
        <v>85</v>
      </c>
      <c r="AD912" s="298" t="str">
        <f>IFERROR(VLOOKUP(AC912,ACCESSORIES!F:J,5,FALSE),"N/A")</f>
        <v>N/A</v>
      </c>
      <c r="AE912" s="87" t="s">
        <v>85</v>
      </c>
      <c r="AF912" s="87" t="s">
        <v>85</v>
      </c>
      <c r="AG912" s="80" t="s">
        <v>85</v>
      </c>
      <c r="AH912" s="2" t="s">
        <v>85</v>
      </c>
      <c r="AI912" s="299" t="str">
        <f>IFERROR(VLOOKUP(AH912,ACCESSORIES!F:J,5,FALSE),"N/A")</f>
        <v>N/A</v>
      </c>
      <c r="AJ912" s="81" t="s">
        <v>266</v>
      </c>
      <c r="AK912" s="81" t="s">
        <v>85</v>
      </c>
      <c r="AL912" s="40" t="str">
        <f>IFERROR(VLOOKUP(AK912,ACCESSORIES!F:J,5,FALSE),"N/A")</f>
        <v>N/A</v>
      </c>
      <c r="AM912" s="2" t="s">
        <v>85</v>
      </c>
      <c r="AN912" s="81" t="s">
        <v>85</v>
      </c>
      <c r="AO912" s="81">
        <v>200</v>
      </c>
      <c r="AP912" s="81">
        <v>8</v>
      </c>
      <c r="AQ912" s="81">
        <v>25</v>
      </c>
      <c r="AR912" s="36">
        <v>53</v>
      </c>
      <c r="AS912" s="36">
        <v>65</v>
      </c>
      <c r="AT912" s="36">
        <v>209</v>
      </c>
      <c r="AU912" s="81">
        <v>204</v>
      </c>
      <c r="AV912" s="84" t="s">
        <v>85</v>
      </c>
      <c r="AW912" s="54" t="s">
        <v>85</v>
      </c>
      <c r="AX912" s="54" t="s">
        <v>85</v>
      </c>
      <c r="AY912" s="54">
        <v>45</v>
      </c>
      <c r="AZ912" s="3" t="s">
        <v>3348</v>
      </c>
      <c r="BA912" s="98">
        <f>IFERROR(VLOOKUP(AZ912,ACCESSORIES!F:J,5,FALSE),"N/A")</f>
        <v>152.625</v>
      </c>
      <c r="BB912" s="3" t="s">
        <v>1521</v>
      </c>
      <c r="BC912" s="98">
        <f>IFERROR(VLOOKUP(BB912,ACCESSORIES!F:J,5,FALSE),"N/A")</f>
        <v>11</v>
      </c>
      <c r="BD912" s="77">
        <v>41.3</v>
      </c>
      <c r="BE912" s="56">
        <v>20.100000000000001</v>
      </c>
      <c r="BF912" s="56">
        <v>20.100000000000001</v>
      </c>
      <c r="BG912" s="56">
        <v>12.1</v>
      </c>
      <c r="BH912" s="379">
        <f t="shared" si="98"/>
        <v>8.0108506492343995E-2</v>
      </c>
      <c r="BI912" s="3">
        <v>36</v>
      </c>
      <c r="BJ912" s="114" t="s">
        <v>3532</v>
      </c>
      <c r="BK912" s="50" t="s">
        <v>4050</v>
      </c>
      <c r="BL912" s="81" t="s">
        <v>4066</v>
      </c>
      <c r="BM912" s="81" t="s">
        <v>4836</v>
      </c>
      <c r="BN912" s="81" t="s">
        <v>5476</v>
      </c>
      <c r="BO912" s="81" t="s">
        <v>4094</v>
      </c>
      <c r="BP912" s="81" t="s">
        <v>4837</v>
      </c>
      <c r="BQ912" s="81" t="s">
        <v>5319</v>
      </c>
      <c r="BR912" s="81" t="s">
        <v>4642</v>
      </c>
      <c r="BS912" s="81" t="s">
        <v>4275</v>
      </c>
      <c r="BT912" s="81"/>
      <c r="BU912" s="81"/>
      <c r="BV912" s="313"/>
      <c r="BW912" s="374"/>
      <c r="BX912" s="325"/>
      <c r="BY912" s="374"/>
      <c r="BZ912" s="324" t="str">
        <f t="shared" ref="BZ912:BZ913" si="103">CONCATENATE("DISCONTINUED"," ","-"," ",D912,", ",O912,"x",P912,", ",IF(V912="N/A", "", CONCATENATE(V912, "/")),IF(T912&gt;0, CONCATENATE("+",T912), T912),"mm Offset, ",Q912,", ",W912,"mm Centerbore, ",PROPER(Z912), "", IF(BB912="N/A", "", CONCATENATE(", w/ ", BB912)))</f>
        <v>DISCONTINUED - MR105 Beadlock, 17x9, -38mm Offset, BLANK, 71.5mm Centerbore, Matte Black, w/ BH-H24125</v>
      </c>
      <c r="CA912" s="324" t="s">
        <v>3878</v>
      </c>
      <c r="CB912" s="324" t="s">
        <v>3879</v>
      </c>
      <c r="CC912" s="313" t="str">
        <f t="shared" ref="CC912:CC913" si="104">C912</f>
        <v>RACE (1XX)</v>
      </c>
    </row>
    <row r="913" spans="1:81" s="38" customFormat="1" ht="15" customHeight="1">
      <c r="A913" s="22">
        <f t="shared" si="97"/>
        <v>910</v>
      </c>
      <c r="B913" s="3" t="s">
        <v>84</v>
      </c>
      <c r="C913" s="99" t="s">
        <v>1282</v>
      </c>
      <c r="D913" s="81" t="s">
        <v>5799</v>
      </c>
      <c r="E913" s="91" t="s">
        <v>7013</v>
      </c>
      <c r="F913" s="90"/>
      <c r="G913" s="90"/>
      <c r="H913" s="88" t="s">
        <v>4668</v>
      </c>
      <c r="I913" s="312">
        <v>44159</v>
      </c>
      <c r="J913" s="318">
        <v>44973</v>
      </c>
      <c r="K913" s="293" t="s">
        <v>1274</v>
      </c>
      <c r="L913" s="342">
        <v>356.5</v>
      </c>
      <c r="M913" s="92" t="s">
        <v>6179</v>
      </c>
      <c r="N913" s="344"/>
      <c r="O913" s="81">
        <v>17</v>
      </c>
      <c r="P913" s="81">
        <v>8.5</v>
      </c>
      <c r="Q913" s="99" t="s">
        <v>1756</v>
      </c>
      <c r="R913" s="81">
        <v>5</v>
      </c>
      <c r="S913" s="81">
        <v>5.5</v>
      </c>
      <c r="T913" s="81">
        <v>0</v>
      </c>
      <c r="U913" s="75">
        <v>4.75</v>
      </c>
      <c r="V913" s="100" t="s">
        <v>85</v>
      </c>
      <c r="W913" s="84">
        <v>108</v>
      </c>
      <c r="X913" s="83">
        <v>26.9</v>
      </c>
      <c r="Y913" s="51">
        <v>2650</v>
      </c>
      <c r="Z913" s="88" t="s">
        <v>2297</v>
      </c>
      <c r="AA913" s="78" t="s">
        <v>2988</v>
      </c>
      <c r="AB913" s="51" t="s">
        <v>6129</v>
      </c>
      <c r="AC913" s="81" t="s">
        <v>4103</v>
      </c>
      <c r="AD913" s="298">
        <f>IFERROR(VLOOKUP(AC913,ACCESSORIES!F:J,5,FALSE),"N/A")</f>
        <v>22</v>
      </c>
      <c r="AE913" s="87" t="s">
        <v>85</v>
      </c>
      <c r="AF913" s="14" t="s">
        <v>85</v>
      </c>
      <c r="AG913" s="14" t="s">
        <v>85</v>
      </c>
      <c r="AH913" s="14" t="s">
        <v>85</v>
      </c>
      <c r="AI913" s="299" t="str">
        <f>IFERROR(VLOOKUP(AH913,ACCESSORIES!F:J,5,FALSE),"N/A")</f>
        <v>N/A</v>
      </c>
      <c r="AJ913" s="99" t="s">
        <v>265</v>
      </c>
      <c r="AK913" s="81" t="s">
        <v>85</v>
      </c>
      <c r="AL913" s="40" t="str">
        <f>IFERROR(VLOOKUP(AK913,ACCESSORIES!F:J,5,FALSE),"N/A")</f>
        <v>N/A</v>
      </c>
      <c r="AM913" s="81" t="s">
        <v>85</v>
      </c>
      <c r="AN913" s="81">
        <v>16</v>
      </c>
      <c r="AO913" s="81">
        <v>170</v>
      </c>
      <c r="AP913" s="81">
        <v>3</v>
      </c>
      <c r="AQ913" s="81">
        <v>14.9</v>
      </c>
      <c r="AR913" s="36">
        <v>35</v>
      </c>
      <c r="AS913" s="36">
        <v>48</v>
      </c>
      <c r="AT913" s="36">
        <v>209.5</v>
      </c>
      <c r="AU913" s="81">
        <v>203</v>
      </c>
      <c r="AV913" s="84">
        <v>108</v>
      </c>
      <c r="AW913" s="54">
        <v>40</v>
      </c>
      <c r="AX913" s="54">
        <v>40</v>
      </c>
      <c r="AY913" s="54">
        <v>30</v>
      </c>
      <c r="AZ913" s="3" t="s">
        <v>85</v>
      </c>
      <c r="BA913" s="98" t="str">
        <f>IFERROR(VLOOKUP(AZ913,ACCESSORIES!F:J,5,FALSE),"N/A")</f>
        <v>N/A</v>
      </c>
      <c r="BB913" s="3" t="s">
        <v>85</v>
      </c>
      <c r="BC913" s="98" t="str">
        <f>IFERROR(VLOOKUP(BB913,ACCESSORIES!F:J,5,FALSE),"N/A")</f>
        <v>N/A</v>
      </c>
      <c r="BD913" s="77">
        <v>31.6</v>
      </c>
      <c r="BE913" s="56">
        <v>19.7</v>
      </c>
      <c r="BF913" s="56">
        <v>19.7</v>
      </c>
      <c r="BG913" s="56">
        <v>11</v>
      </c>
      <c r="BH913" s="379">
        <f t="shared" si="98"/>
        <v>6.995621234535998E-2</v>
      </c>
      <c r="BI913" s="80">
        <v>36</v>
      </c>
      <c r="BJ913" s="114" t="s">
        <v>3532</v>
      </c>
      <c r="BK913" s="50" t="s">
        <v>4050</v>
      </c>
      <c r="BL913" s="81" t="s">
        <v>4964</v>
      </c>
      <c r="BM913" s="81" t="s">
        <v>4066</v>
      </c>
      <c r="BN913" s="81" t="s">
        <v>4836</v>
      </c>
      <c r="BO913" s="81" t="s">
        <v>2872</v>
      </c>
      <c r="BP913" s="81" t="s">
        <v>4298</v>
      </c>
      <c r="BQ913" s="81" t="s">
        <v>5446</v>
      </c>
      <c r="BR913" s="81" t="s">
        <v>5432</v>
      </c>
      <c r="BS913" s="81" t="s">
        <v>4275</v>
      </c>
      <c r="BT913" s="81" t="s">
        <v>4068</v>
      </c>
      <c r="BU913" s="81"/>
      <c r="BV913" s="313" t="s">
        <v>6779</v>
      </c>
      <c r="BW913" s="377" t="s">
        <v>6778</v>
      </c>
      <c r="BX913" s="313" t="s">
        <v>6783</v>
      </c>
      <c r="BY913" s="377" t="s">
        <v>6782</v>
      </c>
      <c r="BZ913" s="324" t="str">
        <f t="shared" si="103"/>
        <v>DISCONTINUED - MR703 Bead Grip, 17x8.5, 0mm Offset, 5x5.5, 108mm Centerbore, Method Bronze</v>
      </c>
      <c r="CA913" s="324" t="s">
        <v>3878</v>
      </c>
      <c r="CB913" s="324" t="s">
        <v>3879</v>
      </c>
      <c r="CC913" s="313" t="str">
        <f t="shared" si="104"/>
        <v>TRAIL (7XX)</v>
      </c>
    </row>
    <row r="914" spans="1:81" s="38" customFormat="1" ht="15" customHeight="1">
      <c r="A914" s="22">
        <f t="shared" si="97"/>
        <v>911</v>
      </c>
      <c r="B914" s="3" t="s">
        <v>84</v>
      </c>
      <c r="C914" s="99" t="s">
        <v>1282</v>
      </c>
      <c r="D914" s="81" t="s">
        <v>5798</v>
      </c>
      <c r="E914" s="91" t="s">
        <v>7019</v>
      </c>
      <c r="F914" s="90"/>
      <c r="G914" s="90"/>
      <c r="H914" s="88" t="s">
        <v>3226</v>
      </c>
      <c r="I914" s="312">
        <v>43592</v>
      </c>
      <c r="J914" s="312">
        <v>45002</v>
      </c>
      <c r="K914" s="293" t="s">
        <v>1274</v>
      </c>
      <c r="L914" s="342">
        <v>333.5</v>
      </c>
      <c r="M914" s="92" t="s">
        <v>6179</v>
      </c>
      <c r="N914" s="344"/>
      <c r="O914" s="81">
        <v>16</v>
      </c>
      <c r="P914" s="83">
        <v>8</v>
      </c>
      <c r="Q914" s="99" t="s">
        <v>1123</v>
      </c>
      <c r="R914" s="81">
        <v>6</v>
      </c>
      <c r="S914" s="81">
        <v>5.5</v>
      </c>
      <c r="T914" s="81">
        <v>30</v>
      </c>
      <c r="U914" s="84">
        <v>5.6</v>
      </c>
      <c r="V914" s="100" t="s">
        <v>85</v>
      </c>
      <c r="W914" s="84">
        <v>106.25</v>
      </c>
      <c r="X914" s="83">
        <v>22.5</v>
      </c>
      <c r="Y914" s="51">
        <v>2650</v>
      </c>
      <c r="Z914" s="88" t="s">
        <v>2297</v>
      </c>
      <c r="AA914" s="78" t="s">
        <v>2988</v>
      </c>
      <c r="AB914" s="51" t="s">
        <v>6203</v>
      </c>
      <c r="AC914" s="81" t="s">
        <v>4103</v>
      </c>
      <c r="AD914" s="298">
        <f>IFERROR(VLOOKUP(AC914,ACCESSORIES!F:J,5,FALSE),"N/A")</f>
        <v>22</v>
      </c>
      <c r="AE914" s="87" t="s">
        <v>85</v>
      </c>
      <c r="AF914" s="80" t="s">
        <v>85</v>
      </c>
      <c r="AG914" s="80" t="s">
        <v>85</v>
      </c>
      <c r="AH914" s="80" t="s">
        <v>85</v>
      </c>
      <c r="AI914" s="299" t="str">
        <f>IFERROR(VLOOKUP(AH914,ACCESSORIES!F:J,5,FALSE),"N/A")</f>
        <v>N/A</v>
      </c>
      <c r="AJ914" s="99" t="s">
        <v>265</v>
      </c>
      <c r="AK914" s="81" t="s">
        <v>1709</v>
      </c>
      <c r="AL914" s="40">
        <f>IFERROR(VLOOKUP(AK914,ACCESSORIES!F:J,5,FALSE),"N/A")</f>
        <v>2.75</v>
      </c>
      <c r="AM914" s="81">
        <v>78.3</v>
      </c>
      <c r="AN914" s="81">
        <v>16.100000000000001</v>
      </c>
      <c r="AO914" s="81">
        <v>175</v>
      </c>
      <c r="AP914" s="36">
        <v>4</v>
      </c>
      <c r="AQ914" s="36">
        <v>20.6</v>
      </c>
      <c r="AR914" s="36">
        <v>37.700000000000003</v>
      </c>
      <c r="AS914" s="36">
        <v>41.6</v>
      </c>
      <c r="AT914" s="36">
        <v>202.8</v>
      </c>
      <c r="AU914" s="36">
        <v>182</v>
      </c>
      <c r="AV914" s="84">
        <v>106.25</v>
      </c>
      <c r="AW914" s="54">
        <v>39</v>
      </c>
      <c r="AX914" s="54">
        <v>39</v>
      </c>
      <c r="AY914" s="54">
        <v>30</v>
      </c>
      <c r="AZ914" s="3" t="s">
        <v>85</v>
      </c>
      <c r="BA914" s="98" t="str">
        <f>IFERROR(VLOOKUP(AZ914,ACCESSORIES!F:J,5,FALSE),"N/A")</f>
        <v>N/A</v>
      </c>
      <c r="BB914" s="3" t="s">
        <v>85</v>
      </c>
      <c r="BC914" s="98" t="str">
        <f>IFERROR(VLOOKUP(BB914,ACCESSORIES!F:J,5,FALSE),"N/A")</f>
        <v>N/A</v>
      </c>
      <c r="BD914" s="77">
        <v>26</v>
      </c>
      <c r="BE914" s="56">
        <v>18.7</v>
      </c>
      <c r="BF914" s="56">
        <v>18.7</v>
      </c>
      <c r="BG914" s="56">
        <v>10.6</v>
      </c>
      <c r="BH914" s="379">
        <f t="shared" si="98"/>
        <v>6.0742159547695983E-2</v>
      </c>
      <c r="BI914" s="80">
        <v>36</v>
      </c>
      <c r="BJ914" s="114" t="s">
        <v>3532</v>
      </c>
      <c r="BK914" s="50" t="s">
        <v>4050</v>
      </c>
      <c r="BL914" s="81" t="s">
        <v>4964</v>
      </c>
      <c r="BM914" s="81" t="s">
        <v>4066</v>
      </c>
      <c r="BN914" s="81" t="s">
        <v>5447</v>
      </c>
      <c r="BO914" s="81" t="s">
        <v>2872</v>
      </c>
      <c r="BP914" s="81" t="s">
        <v>4298</v>
      </c>
      <c r="BQ914" s="81" t="s">
        <v>5446</v>
      </c>
      <c r="BR914" s="81" t="s">
        <v>4275</v>
      </c>
      <c r="BS914" s="81" t="s">
        <v>4068</v>
      </c>
      <c r="BT914" s="81"/>
      <c r="BU914" s="81"/>
      <c r="BV914" s="313" t="s">
        <v>6755</v>
      </c>
      <c r="BW914" s="377" t="s">
        <v>6754</v>
      </c>
      <c r="BX914" s="313" t="s">
        <v>6758</v>
      </c>
      <c r="BY914" s="377" t="s">
        <v>6757</v>
      </c>
      <c r="BZ914" s="324" t="str">
        <f t="shared" ref="BZ914:BZ915" si="105">CONCATENATE("DISCONTINUED"," ","-"," ",D914,", ",O914,"x",P914,", ",IF(V914="N/A", "", CONCATENATE(V914, "/")),IF(T914&gt;0, CONCATENATE("+",T914), T914),"mm Offset, ",Q914,", ",W914,"mm Centerbore, ",PROPER(Z914), "", IF(BB914="N/A", "", CONCATENATE(", w/ ", BB914)))</f>
        <v>DISCONTINUED - MR702 Bead Grip, 16x8, +30mm Offset, 6x5.5, 106.25mm Centerbore, Method Bronze</v>
      </c>
      <c r="CA914" s="324" t="s">
        <v>3878</v>
      </c>
      <c r="CB914" s="324" t="s">
        <v>3879</v>
      </c>
      <c r="CC914" s="313" t="str">
        <f t="shared" ref="CC914:CC915" si="106">C914</f>
        <v>TRAIL (7XX)</v>
      </c>
    </row>
    <row r="915" spans="1:81" s="38" customFormat="1" ht="15" customHeight="1">
      <c r="A915" s="22">
        <f t="shared" si="97"/>
        <v>912</v>
      </c>
      <c r="B915" s="3" t="s">
        <v>84</v>
      </c>
      <c r="C915" s="99" t="s">
        <v>1094</v>
      </c>
      <c r="D915" s="81" t="s">
        <v>940</v>
      </c>
      <c r="E915" s="91" t="s">
        <v>7029</v>
      </c>
      <c r="F915" s="90" t="s">
        <v>2224</v>
      </c>
      <c r="G915" s="90"/>
      <c r="H915" s="11" t="s">
        <v>995</v>
      </c>
      <c r="I915" s="318">
        <v>42736</v>
      </c>
      <c r="J915" s="312">
        <v>45002</v>
      </c>
      <c r="K915" s="293" t="s">
        <v>1274</v>
      </c>
      <c r="L915" s="342">
        <v>445.88</v>
      </c>
      <c r="M915" s="92" t="s">
        <v>6179</v>
      </c>
      <c r="N915" s="344"/>
      <c r="O915" s="81">
        <v>20</v>
      </c>
      <c r="P915" s="83">
        <v>12</v>
      </c>
      <c r="Q915" s="99" t="s">
        <v>1755</v>
      </c>
      <c r="R915" s="81">
        <v>5</v>
      </c>
      <c r="S915" s="81">
        <v>5</v>
      </c>
      <c r="T915" s="81">
        <v>-52</v>
      </c>
      <c r="U915" s="84">
        <v>4.5</v>
      </c>
      <c r="V915" s="100" t="s">
        <v>85</v>
      </c>
      <c r="W915" s="84">
        <v>71.5</v>
      </c>
      <c r="X915" s="83">
        <v>46.61</v>
      </c>
      <c r="Y915" s="51">
        <v>2650</v>
      </c>
      <c r="Z915" s="88" t="s">
        <v>2222</v>
      </c>
      <c r="AA915" s="78" t="s">
        <v>2992</v>
      </c>
      <c r="AB915" s="51" t="s">
        <v>4746</v>
      </c>
      <c r="AC915" s="3" t="s">
        <v>1628</v>
      </c>
      <c r="AD915" s="298">
        <f>IFERROR(VLOOKUP(AC915,ACCESSORIES!F:J,5,FALSE),"N/A")</f>
        <v>33</v>
      </c>
      <c r="AE915" s="87" t="s">
        <v>1796</v>
      </c>
      <c r="AF915" s="80" t="s">
        <v>1886</v>
      </c>
      <c r="AG915" s="80" t="s">
        <v>85</v>
      </c>
      <c r="AH915" s="99" t="s">
        <v>1937</v>
      </c>
      <c r="AI915" s="299">
        <f>IFERROR(VLOOKUP(AH915,ACCESSORIES!F:J,5,FALSE),"N/A")</f>
        <v>1.1000000000000001</v>
      </c>
      <c r="AJ915" s="99" t="s">
        <v>265</v>
      </c>
      <c r="AK915" s="81" t="s">
        <v>85</v>
      </c>
      <c r="AL915" s="40" t="str">
        <f>IFERROR(VLOOKUP(AK915,ACCESSORIES!F:J,5,FALSE),"N/A")</f>
        <v>N/A</v>
      </c>
      <c r="AM915" s="81" t="s">
        <v>85</v>
      </c>
      <c r="AN915" s="81">
        <v>15.8</v>
      </c>
      <c r="AO915" s="81">
        <v>165</v>
      </c>
      <c r="AP915" s="36">
        <v>7</v>
      </c>
      <c r="AQ915" s="36">
        <v>18</v>
      </c>
      <c r="AR915" s="36">
        <v>24</v>
      </c>
      <c r="AS915" s="36">
        <v>58</v>
      </c>
      <c r="AT915" s="36">
        <v>255</v>
      </c>
      <c r="AU915" s="99">
        <v>228</v>
      </c>
      <c r="AV915" s="100">
        <v>71.5</v>
      </c>
      <c r="AW915" s="54">
        <v>44</v>
      </c>
      <c r="AX915" s="54">
        <v>44</v>
      </c>
      <c r="AY915" s="54">
        <v>126</v>
      </c>
      <c r="AZ915" s="3" t="s">
        <v>85</v>
      </c>
      <c r="BA915" s="98" t="str">
        <f>IFERROR(VLOOKUP(AZ915,ACCESSORIES!F:J,5,FALSE),"N/A")</f>
        <v>N/A</v>
      </c>
      <c r="BB915" s="3" t="s">
        <v>85</v>
      </c>
      <c r="BC915" s="98" t="str">
        <f>IFERROR(VLOOKUP(BB915,ACCESSORIES!F:J,5,FALSE),"N/A")</f>
        <v>N/A</v>
      </c>
      <c r="BD915" s="77">
        <v>52.54</v>
      </c>
      <c r="BE915" s="56">
        <v>22</v>
      </c>
      <c r="BF915" s="56">
        <v>22</v>
      </c>
      <c r="BG915" s="56">
        <v>13.7</v>
      </c>
      <c r="BH915" s="379">
        <f t="shared" si="98"/>
        <v>0.10865934397119997</v>
      </c>
      <c r="BI915" s="81">
        <v>16</v>
      </c>
      <c r="BJ915" s="114" t="s">
        <v>3532</v>
      </c>
      <c r="BK915" s="50" t="s">
        <v>4050</v>
      </c>
      <c r="BL915" s="81" t="s">
        <v>2875</v>
      </c>
      <c r="BM915" s="81" t="s">
        <v>2819</v>
      </c>
      <c r="BN915" s="81" t="s">
        <v>2888</v>
      </c>
      <c r="BO915" s="81" t="s">
        <v>2889</v>
      </c>
      <c r="BQ915" s="81"/>
      <c r="BR915" s="81"/>
      <c r="BS915" s="81"/>
      <c r="BT915" s="81"/>
      <c r="BU915" s="81"/>
      <c r="BV915" s="81"/>
      <c r="BW915" s="313"/>
      <c r="BX915" s="325"/>
      <c r="BY915" s="313"/>
      <c r="BZ915" s="324" t="str">
        <f t="shared" si="105"/>
        <v>DISCONTINUED - MR606 Mesh, 20x12, -52mm Offset, 5x5, 71.5mm Centerbore, Titanium</v>
      </c>
      <c r="CA915" s="324" t="s">
        <v>3878</v>
      </c>
      <c r="CB915" s="324" t="s">
        <v>3879</v>
      </c>
      <c r="CC915" s="313" t="str">
        <f t="shared" si="106"/>
        <v>DISCO (6XX)</v>
      </c>
    </row>
    <row r="916" spans="1:81" s="38" customFormat="1" ht="15" customHeight="1">
      <c r="A916" s="22">
        <f t="shared" si="97"/>
        <v>913</v>
      </c>
      <c r="B916" s="3" t="s">
        <v>84</v>
      </c>
      <c r="C916" s="99" t="s">
        <v>1093</v>
      </c>
      <c r="D916" s="82" t="s">
        <v>263</v>
      </c>
      <c r="E916" s="91" t="s">
        <v>7213</v>
      </c>
      <c r="F916" s="90"/>
      <c r="G916" s="90"/>
      <c r="H916" s="78" t="s">
        <v>4464</v>
      </c>
      <c r="I916" s="319">
        <v>44067</v>
      </c>
      <c r="J916" s="319">
        <v>45020</v>
      </c>
      <c r="K916" s="293" t="s">
        <v>1274</v>
      </c>
      <c r="L916" s="342">
        <v>293.25</v>
      </c>
      <c r="M916" s="92" t="s">
        <v>6179</v>
      </c>
      <c r="N916" s="344"/>
      <c r="O916" s="81">
        <v>17</v>
      </c>
      <c r="P916" s="83">
        <v>8</v>
      </c>
      <c r="Q916" s="99" t="s">
        <v>1845</v>
      </c>
      <c r="R916" s="81">
        <v>5</v>
      </c>
      <c r="S916" s="81">
        <v>4.5</v>
      </c>
      <c r="T916" s="81">
        <v>38</v>
      </c>
      <c r="U916" s="84">
        <v>6.1</v>
      </c>
      <c r="V916" s="100" t="s">
        <v>85</v>
      </c>
      <c r="W916" s="84">
        <v>67.099999999999994</v>
      </c>
      <c r="X916" s="83">
        <v>24.95</v>
      </c>
      <c r="Y916" s="51">
        <v>1850</v>
      </c>
      <c r="Z916" s="79" t="s">
        <v>2298</v>
      </c>
      <c r="AA916" s="78" t="s">
        <v>2989</v>
      </c>
      <c r="AB916" s="51" t="s">
        <v>6380</v>
      </c>
      <c r="AC916" s="81" t="s">
        <v>1624</v>
      </c>
      <c r="AD916" s="89">
        <v>33</v>
      </c>
      <c r="AE916" s="86" t="s">
        <v>1738</v>
      </c>
      <c r="AF916" s="81" t="s">
        <v>1886</v>
      </c>
      <c r="AG916" s="80" t="s">
        <v>85</v>
      </c>
      <c r="AH916" s="3" t="s">
        <v>85</v>
      </c>
      <c r="AI916" s="9" t="s">
        <v>85</v>
      </c>
      <c r="AJ916" s="99" t="s">
        <v>265</v>
      </c>
      <c r="AK916" s="81" t="s">
        <v>1672</v>
      </c>
      <c r="AL916" s="40">
        <v>2.75</v>
      </c>
      <c r="AM916" s="81">
        <v>56.1</v>
      </c>
      <c r="AN916" s="81">
        <v>16</v>
      </c>
      <c r="AO916" s="81">
        <v>160</v>
      </c>
      <c r="AP916" s="25">
        <v>18</v>
      </c>
      <c r="AQ916" s="25">
        <v>33.4</v>
      </c>
      <c r="AR916" s="25">
        <v>42</v>
      </c>
      <c r="AS916" s="25">
        <v>48</v>
      </c>
      <c r="AT916" s="25">
        <v>208</v>
      </c>
      <c r="AU916" s="25">
        <v>203</v>
      </c>
      <c r="AV916" s="84">
        <v>67.099999999999994</v>
      </c>
      <c r="AW916" s="54">
        <v>20.399999999999999</v>
      </c>
      <c r="AX916" s="54">
        <v>20.399999999999999</v>
      </c>
      <c r="AY916" s="54">
        <v>0</v>
      </c>
      <c r="AZ916" s="3" t="s">
        <v>85</v>
      </c>
      <c r="BA916" s="98" t="s">
        <v>85</v>
      </c>
      <c r="BB916" s="3" t="s">
        <v>85</v>
      </c>
      <c r="BC916" s="98" t="s">
        <v>85</v>
      </c>
      <c r="BD916" s="77">
        <v>29.47</v>
      </c>
      <c r="BE916" s="56">
        <v>19.5</v>
      </c>
      <c r="BF916" s="56">
        <v>19.5</v>
      </c>
      <c r="BG916" s="56">
        <v>10.4</v>
      </c>
      <c r="BH916" s="378">
        <v>6.4804283294399981E-2</v>
      </c>
      <c r="BI916" s="81">
        <v>36</v>
      </c>
      <c r="BJ916" s="114" t="s">
        <v>3532</v>
      </c>
      <c r="BK916" s="50" t="s">
        <v>4050</v>
      </c>
      <c r="BL916" s="81" t="s">
        <v>4066</v>
      </c>
      <c r="BM916" s="81" t="s">
        <v>5514</v>
      </c>
      <c r="BN916" s="81" t="s">
        <v>5478</v>
      </c>
      <c r="BO916" s="81" t="s">
        <v>4642</v>
      </c>
      <c r="BP916" s="81" t="s">
        <v>4275</v>
      </c>
      <c r="BQ916" s="81" t="s">
        <v>4068</v>
      </c>
      <c r="BR916" s="81" t="s">
        <v>5543</v>
      </c>
      <c r="BS916" s="81"/>
      <c r="BT916" s="81"/>
      <c r="BU916" s="81"/>
      <c r="BV916" s="313" t="s">
        <v>6663</v>
      </c>
      <c r="BW916" s="377" t="s">
        <v>6662</v>
      </c>
      <c r="BX916" s="313" t="s">
        <v>6665</v>
      </c>
      <c r="BY916" s="377" t="s">
        <v>6664</v>
      </c>
      <c r="BZ916" s="324" t="str">
        <f t="shared" ref="BZ916" si="107">CONCATENATE("DISCONTINUED"," ","-"," ",D916,", ",O916,"x",P916,", ",IF(V916="N/A", "", CONCATENATE(V916, "/")),IF(T916&gt;0, CONCATENATE("+",T916), T916),"mm Offset, ",Q916,", ",W916,"mm Centerbore, ",PROPER(Z916), "", IF(BB916="N/A", "", CONCATENATE(", w/ ", BB916)))</f>
        <v>DISCONTINUED - MR502 RALLY, 17x8, +38mm Offset, 5x4.5, 67.1mm Centerbore, Gold</v>
      </c>
      <c r="CA916" s="324" t="s">
        <v>3878</v>
      </c>
      <c r="CB916" s="324" t="s">
        <v>3879</v>
      </c>
      <c r="CC916" s="313" t="str">
        <f t="shared" ref="CC916" si="108">C916</f>
        <v>RALLY (5XX)</v>
      </c>
    </row>
    <row r="917" spans="1:81" s="218" customFormat="1" ht="15">
      <c r="A917" s="22">
        <f t="shared" si="97"/>
        <v>914</v>
      </c>
      <c r="B917" s="97" t="s">
        <v>84</v>
      </c>
      <c r="C917" s="86" t="s">
        <v>1490</v>
      </c>
      <c r="D917" s="32" t="s">
        <v>5090</v>
      </c>
      <c r="E917" s="86" t="s">
        <v>4816</v>
      </c>
      <c r="F917" s="65"/>
      <c r="G917" s="65"/>
      <c r="H917" s="61">
        <v>191682014574</v>
      </c>
      <c r="I917" s="109">
        <v>43461</v>
      </c>
      <c r="J917" s="109">
        <v>45051</v>
      </c>
      <c r="K917" s="293" t="s">
        <v>1274</v>
      </c>
      <c r="L917" s="66">
        <v>22</v>
      </c>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32">
        <v>3</v>
      </c>
      <c r="BF917" s="32">
        <v>3</v>
      </c>
      <c r="BG917" s="32">
        <v>1</v>
      </c>
      <c r="BH917" s="66"/>
      <c r="BI917" s="66"/>
      <c r="BJ917" s="114" t="s">
        <v>3532</v>
      </c>
      <c r="BK917" s="66" t="s">
        <v>3999</v>
      </c>
      <c r="BL917" s="66"/>
      <c r="BW917" s="289" t="s">
        <v>7088</v>
      </c>
      <c r="BZ917" s="381" t="s">
        <v>7232</v>
      </c>
      <c r="CA917" s="324" t="s">
        <v>3878</v>
      </c>
      <c r="CB917" s="324" t="s">
        <v>3879</v>
      </c>
      <c r="CC917" s="313" t="str">
        <f t="shared" ref="CC917:CC919" si="109">C917</f>
        <v>CAP</v>
      </c>
    </row>
    <row r="918" spans="1:81" s="38" customFormat="1" ht="15" customHeight="1">
      <c r="A918" s="22">
        <f t="shared" si="97"/>
        <v>915</v>
      </c>
      <c r="B918" s="3" t="s">
        <v>84</v>
      </c>
      <c r="C918" s="99" t="s">
        <v>1093</v>
      </c>
      <c r="D918" s="81" t="s">
        <v>262</v>
      </c>
      <c r="E918" s="91" t="s">
        <v>7229</v>
      </c>
      <c r="F918" s="90"/>
      <c r="G918" s="90"/>
      <c r="H918" s="78" t="s">
        <v>2448</v>
      </c>
      <c r="I918" s="319">
        <v>43370</v>
      </c>
      <c r="J918" s="109">
        <v>45051</v>
      </c>
      <c r="K918" s="293" t="s">
        <v>1274</v>
      </c>
      <c r="L918" s="342">
        <v>293.25</v>
      </c>
      <c r="M918" s="92" t="s">
        <v>6179</v>
      </c>
      <c r="N918" s="344"/>
      <c r="O918" s="81">
        <v>17</v>
      </c>
      <c r="P918" s="83">
        <v>8</v>
      </c>
      <c r="Q918" s="99" t="s">
        <v>1747</v>
      </c>
      <c r="R918" s="81">
        <v>5</v>
      </c>
      <c r="S918" s="81">
        <v>100</v>
      </c>
      <c r="T918" s="81">
        <v>42</v>
      </c>
      <c r="U918" s="84">
        <v>6.2</v>
      </c>
      <c r="V918" s="100" t="s">
        <v>85</v>
      </c>
      <c r="W918" s="84">
        <v>67.099999999999994</v>
      </c>
      <c r="X918" s="83">
        <v>23.7</v>
      </c>
      <c r="Y918" s="51">
        <v>1850</v>
      </c>
      <c r="Z918" s="79" t="s">
        <v>2294</v>
      </c>
      <c r="AA918" s="79" t="s">
        <v>2987</v>
      </c>
      <c r="AB918" s="51" t="s">
        <v>4920</v>
      </c>
      <c r="AC918" s="81" t="s">
        <v>1624</v>
      </c>
      <c r="AD918" s="89">
        <v>33</v>
      </c>
      <c r="AE918" s="86" t="s">
        <v>1738</v>
      </c>
      <c r="AF918" s="81" t="s">
        <v>1886</v>
      </c>
      <c r="AG918" s="80" t="s">
        <v>85</v>
      </c>
      <c r="AH918" s="3" t="s">
        <v>85</v>
      </c>
      <c r="AI918" s="9" t="s">
        <v>85</v>
      </c>
      <c r="AJ918" s="99" t="s">
        <v>265</v>
      </c>
      <c r="AK918" s="81" t="s">
        <v>1672</v>
      </c>
      <c r="AL918" s="40">
        <v>2.75</v>
      </c>
      <c r="AM918" s="81">
        <v>56.1</v>
      </c>
      <c r="AN918" s="81">
        <v>16</v>
      </c>
      <c r="AO918" s="81">
        <v>155</v>
      </c>
      <c r="AP918" s="25">
        <v>31.6</v>
      </c>
      <c r="AQ918" s="25">
        <v>40</v>
      </c>
      <c r="AR918" s="25">
        <v>43</v>
      </c>
      <c r="AS918" s="25">
        <v>46</v>
      </c>
      <c r="AT918" s="25">
        <v>207.6</v>
      </c>
      <c r="AU918" s="25">
        <v>195.6</v>
      </c>
      <c r="AV918" s="84">
        <v>67.099999999999994</v>
      </c>
      <c r="AW918" s="54">
        <v>25</v>
      </c>
      <c r="AX918" s="54">
        <v>25</v>
      </c>
      <c r="AY918" s="54">
        <v>0</v>
      </c>
      <c r="AZ918" s="3" t="s">
        <v>85</v>
      </c>
      <c r="BA918" s="98" t="s">
        <v>85</v>
      </c>
      <c r="BB918" s="3" t="s">
        <v>85</v>
      </c>
      <c r="BC918" s="98" t="s">
        <v>85</v>
      </c>
      <c r="BD918" s="77">
        <v>28.99</v>
      </c>
      <c r="BE918" s="56">
        <v>19.5</v>
      </c>
      <c r="BF918" s="56">
        <v>19.5</v>
      </c>
      <c r="BG918" s="56">
        <v>10.4</v>
      </c>
      <c r="BH918" s="378">
        <v>6.4804283294399981E-2</v>
      </c>
      <c r="BI918" s="81">
        <v>36</v>
      </c>
      <c r="BJ918" s="114" t="s">
        <v>3532</v>
      </c>
      <c r="BK918" s="50" t="s">
        <v>4050</v>
      </c>
      <c r="BL918" s="81" t="s">
        <v>4066</v>
      </c>
      <c r="BM918" s="81" t="s">
        <v>5535</v>
      </c>
      <c r="BN918" s="81" t="s">
        <v>5478</v>
      </c>
      <c r="BO918" s="81" t="s">
        <v>4642</v>
      </c>
      <c r="BP918" s="81" t="s">
        <v>4275</v>
      </c>
      <c r="BQ918" s="81" t="s">
        <v>4068</v>
      </c>
      <c r="BR918" s="81" t="s">
        <v>5536</v>
      </c>
      <c r="BS918" s="81"/>
      <c r="BT918" s="81"/>
      <c r="BU918" s="81"/>
      <c r="BV918" s="313" t="s">
        <v>6643</v>
      </c>
      <c r="BW918" s="377" t="s">
        <v>6642</v>
      </c>
      <c r="BX918" s="313" t="s">
        <v>6645</v>
      </c>
      <c r="BY918" s="377" t="s">
        <v>6644</v>
      </c>
      <c r="BZ918" s="324" t="str">
        <f t="shared" ref="BZ918:BZ919" si="110">CONCATENATE("DISCONTINUED"," ","-"," ",D918,", ",O918,"x",P918,", ",IF(V918="N/A", "", CONCATENATE(V918, "/")),IF(T918&gt;0, CONCATENATE("+",T918), T918),"mm Offset, ",Q918,", ",W918,"mm Centerbore, ",PROPER(Z918), "", IF(BB918="N/A", "", CONCATENATE(", w/ ", BB918)))</f>
        <v>DISCONTINUED - MR501 RALLY, 17x8, +42mm Offset, 5x100, 67.1mm Centerbore, Matte Black</v>
      </c>
      <c r="CA918" s="324" t="s">
        <v>3878</v>
      </c>
      <c r="CB918" s="324" t="s">
        <v>3879</v>
      </c>
      <c r="CC918" s="313" t="str">
        <f t="shared" si="109"/>
        <v>RALLY (5XX)</v>
      </c>
    </row>
    <row r="919" spans="1:81" s="38" customFormat="1" ht="15" customHeight="1">
      <c r="A919" s="22">
        <f t="shared" si="97"/>
        <v>916</v>
      </c>
      <c r="B919" s="3" t="s">
        <v>84</v>
      </c>
      <c r="C919" s="99" t="s">
        <v>1093</v>
      </c>
      <c r="D919" s="82" t="s">
        <v>263</v>
      </c>
      <c r="E919" s="91" t="s">
        <v>7230</v>
      </c>
      <c r="F919" s="90"/>
      <c r="G919" s="90"/>
      <c r="H919" s="78" t="s">
        <v>906</v>
      </c>
      <c r="I919" s="318">
        <v>41640</v>
      </c>
      <c r="J919" s="109">
        <v>45051</v>
      </c>
      <c r="K919" s="293" t="s">
        <v>1274</v>
      </c>
      <c r="L919" s="342">
        <v>293.25</v>
      </c>
      <c r="M919" s="92" t="s">
        <v>6179</v>
      </c>
      <c r="N919" s="344"/>
      <c r="O919" s="81">
        <v>17</v>
      </c>
      <c r="P919" s="83">
        <v>8</v>
      </c>
      <c r="Q919" s="99" t="s">
        <v>1747</v>
      </c>
      <c r="R919" s="81">
        <v>5</v>
      </c>
      <c r="S919" s="81">
        <v>100</v>
      </c>
      <c r="T919" s="81">
        <v>38</v>
      </c>
      <c r="U919" s="84">
        <v>6.1</v>
      </c>
      <c r="V919" s="100" t="s">
        <v>85</v>
      </c>
      <c r="W919" s="84">
        <v>67.099999999999994</v>
      </c>
      <c r="X919" s="83">
        <v>26.01</v>
      </c>
      <c r="Y919" s="51">
        <v>1850</v>
      </c>
      <c r="Z919" s="79" t="s">
        <v>2297</v>
      </c>
      <c r="AA919" s="78" t="s">
        <v>2988</v>
      </c>
      <c r="AB919" s="51" t="s">
        <v>7231</v>
      </c>
      <c r="AC919" s="81" t="s">
        <v>1624</v>
      </c>
      <c r="AD919" s="89">
        <v>33</v>
      </c>
      <c r="AE919" s="86" t="s">
        <v>1738</v>
      </c>
      <c r="AF919" s="81" t="s">
        <v>1886</v>
      </c>
      <c r="AG919" s="80" t="s">
        <v>85</v>
      </c>
      <c r="AH919" s="3" t="s">
        <v>85</v>
      </c>
      <c r="AI919" s="9" t="s">
        <v>85</v>
      </c>
      <c r="AJ919" s="99" t="s">
        <v>265</v>
      </c>
      <c r="AK919" s="81" t="s">
        <v>1672</v>
      </c>
      <c r="AL919" s="40">
        <v>2.75</v>
      </c>
      <c r="AM919" s="81">
        <v>56.1</v>
      </c>
      <c r="AN919" s="81">
        <v>16</v>
      </c>
      <c r="AO919" s="81">
        <v>160</v>
      </c>
      <c r="AP919" s="25">
        <v>18</v>
      </c>
      <c r="AQ919" s="25">
        <v>34.9</v>
      </c>
      <c r="AR919" s="25">
        <v>42</v>
      </c>
      <c r="AS919" s="25">
        <v>48</v>
      </c>
      <c r="AT919" s="25">
        <v>208</v>
      </c>
      <c r="AU919" s="25">
        <v>203</v>
      </c>
      <c r="AV919" s="84">
        <v>67.099999999999994</v>
      </c>
      <c r="AW919" s="54">
        <v>20.399999999999999</v>
      </c>
      <c r="AX919" s="54">
        <v>20.399999999999999</v>
      </c>
      <c r="AY919" s="54">
        <v>0</v>
      </c>
      <c r="AZ919" s="3" t="s">
        <v>85</v>
      </c>
      <c r="BA919" s="98" t="s">
        <v>85</v>
      </c>
      <c r="BB919" s="3" t="s">
        <v>85</v>
      </c>
      <c r="BC919" s="98" t="s">
        <v>85</v>
      </c>
      <c r="BD919" s="77">
        <v>31.42</v>
      </c>
      <c r="BE919" s="56">
        <v>19.5</v>
      </c>
      <c r="BF919" s="56">
        <v>19.5</v>
      </c>
      <c r="BG919" s="56">
        <v>10.4</v>
      </c>
      <c r="BH919" s="378">
        <v>6.4804283294399981E-2</v>
      </c>
      <c r="BI919" s="81">
        <v>36</v>
      </c>
      <c r="BJ919" s="114" t="s">
        <v>3532</v>
      </c>
      <c r="BK919" s="50" t="s">
        <v>4050</v>
      </c>
      <c r="BL919" s="81" t="s">
        <v>4066</v>
      </c>
      <c r="BM919" s="81" t="s">
        <v>5514</v>
      </c>
      <c r="BN919" s="81" t="s">
        <v>5478</v>
      </c>
      <c r="BO919" s="81" t="s">
        <v>4642</v>
      </c>
      <c r="BP919" s="81" t="s">
        <v>4275</v>
      </c>
      <c r="BQ919" s="81" t="s">
        <v>4068</v>
      </c>
      <c r="BR919" s="81" t="s">
        <v>5543</v>
      </c>
      <c r="BS919" s="81"/>
      <c r="BT919" s="81"/>
      <c r="BU919" s="81"/>
      <c r="BV919" s="313" t="s">
        <v>6667</v>
      </c>
      <c r="BW919" s="377" t="s">
        <v>6666</v>
      </c>
      <c r="BX919" s="313" t="s">
        <v>6669</v>
      </c>
      <c r="BY919" s="377" t="s">
        <v>6668</v>
      </c>
      <c r="BZ919" s="324" t="str">
        <f t="shared" si="110"/>
        <v>DISCONTINUED - MR502 RALLY, 17x8, +38mm Offset, 5x100, 67.1mm Centerbore, Method Bronze</v>
      </c>
      <c r="CA919" s="324" t="s">
        <v>3878</v>
      </c>
      <c r="CB919" s="324" t="s">
        <v>3879</v>
      </c>
      <c r="CC919" s="313" t="str">
        <f t="shared" si="109"/>
        <v>RALLY (5XX)</v>
      </c>
    </row>
    <row r="920" spans="1:81" s="38" customFormat="1" ht="15" customHeight="1">
      <c r="A920" s="22">
        <f t="shared" si="97"/>
        <v>917</v>
      </c>
      <c r="B920" s="3" t="s">
        <v>84</v>
      </c>
      <c r="C920" s="99" t="s">
        <v>1282</v>
      </c>
      <c r="D920" s="81" t="s">
        <v>5796</v>
      </c>
      <c r="E920" s="136" t="s">
        <v>7243</v>
      </c>
      <c r="F920" s="90"/>
      <c r="G920" s="90"/>
      <c r="H920" s="88" t="s">
        <v>2025</v>
      </c>
      <c r="I920" s="318">
        <v>43101</v>
      </c>
      <c r="J920" s="109">
        <v>45051</v>
      </c>
      <c r="K920" s="293" t="s">
        <v>1274</v>
      </c>
      <c r="L920" s="342">
        <v>356.5</v>
      </c>
      <c r="M920" s="92" t="s">
        <v>6179</v>
      </c>
      <c r="N920" s="344"/>
      <c r="O920" s="81">
        <v>17</v>
      </c>
      <c r="P920" s="81">
        <v>8.5</v>
      </c>
      <c r="Q920" s="99" t="s">
        <v>1756</v>
      </c>
      <c r="R920" s="81">
        <v>5</v>
      </c>
      <c r="S920" s="81">
        <v>5.5</v>
      </c>
      <c r="T920" s="81">
        <v>0</v>
      </c>
      <c r="U920" s="84">
        <v>4.75</v>
      </c>
      <c r="V920" s="100" t="s">
        <v>85</v>
      </c>
      <c r="W920" s="84">
        <v>108</v>
      </c>
      <c r="X920" s="83">
        <v>31.31</v>
      </c>
      <c r="Y920" s="51">
        <v>2650</v>
      </c>
      <c r="Z920" s="88" t="s">
        <v>2297</v>
      </c>
      <c r="AA920" s="78" t="s">
        <v>2988</v>
      </c>
      <c r="AB920" s="51" t="s">
        <v>6129</v>
      </c>
      <c r="AC920" s="81" t="s">
        <v>4103</v>
      </c>
      <c r="AD920" s="89">
        <v>22</v>
      </c>
      <c r="AE920" s="87" t="s">
        <v>85</v>
      </c>
      <c r="AF920" s="80" t="s">
        <v>85</v>
      </c>
      <c r="AG920" s="80" t="s">
        <v>85</v>
      </c>
      <c r="AH920" s="80" t="s">
        <v>85</v>
      </c>
      <c r="AI920" s="9" t="s">
        <v>85</v>
      </c>
      <c r="AJ920" s="99" t="s">
        <v>265</v>
      </c>
      <c r="AK920" s="81" t="s">
        <v>85</v>
      </c>
      <c r="AL920" s="40" t="s">
        <v>85</v>
      </c>
      <c r="AM920" s="81" t="s">
        <v>85</v>
      </c>
      <c r="AN920" s="81">
        <v>16.100000000000001</v>
      </c>
      <c r="AO920" s="81">
        <v>173</v>
      </c>
      <c r="AP920" s="81">
        <v>3</v>
      </c>
      <c r="AQ920" s="81">
        <v>16</v>
      </c>
      <c r="AR920" s="36">
        <v>43</v>
      </c>
      <c r="AS920" s="36">
        <v>50</v>
      </c>
      <c r="AT920" s="36">
        <v>208</v>
      </c>
      <c r="AU920" s="81">
        <v>204.5</v>
      </c>
      <c r="AV920" s="84">
        <v>100</v>
      </c>
      <c r="AW920" s="54">
        <v>44</v>
      </c>
      <c r="AX920" s="54">
        <v>44</v>
      </c>
      <c r="AY920" s="54">
        <v>46</v>
      </c>
      <c r="AZ920" s="3" t="s">
        <v>85</v>
      </c>
      <c r="BA920" s="98" t="s">
        <v>85</v>
      </c>
      <c r="BB920" s="3" t="s">
        <v>85</v>
      </c>
      <c r="BC920" s="98" t="s">
        <v>85</v>
      </c>
      <c r="BD920" s="77">
        <v>36.299999999999997</v>
      </c>
      <c r="BE920" s="56">
        <v>19.7</v>
      </c>
      <c r="BF920" s="56">
        <v>19.7</v>
      </c>
      <c r="BG920" s="56">
        <v>11</v>
      </c>
      <c r="BH920" s="378">
        <v>6.995621234535998E-2</v>
      </c>
      <c r="BI920" s="80">
        <v>36</v>
      </c>
      <c r="BJ920" s="114" t="s">
        <v>3532</v>
      </c>
      <c r="BK920" s="50" t="s">
        <v>4050</v>
      </c>
      <c r="BL920" s="81" t="s">
        <v>4964</v>
      </c>
      <c r="BM920" s="81" t="s">
        <v>4066</v>
      </c>
      <c r="BN920" s="81" t="s">
        <v>5444</v>
      </c>
      <c r="BO920" s="81" t="s">
        <v>2872</v>
      </c>
      <c r="BP920" s="81" t="s">
        <v>5445</v>
      </c>
      <c r="BQ920" s="81" t="s">
        <v>5446</v>
      </c>
      <c r="BR920" s="96" t="s">
        <v>5432</v>
      </c>
      <c r="BS920" s="81" t="s">
        <v>4275</v>
      </c>
      <c r="BT920" s="81" t="s">
        <v>4068</v>
      </c>
      <c r="BU920" s="81"/>
      <c r="BV920" s="313" t="s">
        <v>6727</v>
      </c>
      <c r="BW920" s="377" t="s">
        <v>6726</v>
      </c>
      <c r="BX920" s="313" t="s">
        <v>6729</v>
      </c>
      <c r="BY920" s="377" t="s">
        <v>6728</v>
      </c>
      <c r="BZ920" s="324" t="str">
        <f t="shared" ref="BZ920" si="111">CONCATENATE("DISCONTINUED"," ","-"," ",D920,", ",O920,"x",P920,", ",IF(V920="N/A", "", CONCATENATE(V920, "/")),IF(T920&gt;0, CONCATENATE("+",T920), T920),"mm Offset, ",Q920,", ",W920,"mm Centerbore, ",PROPER(Z920), "", IF(BB920="N/A", "", CONCATENATE(", w/ ", BB920)))</f>
        <v>DISCONTINUED - MR701 Bead Grip, 17x8.5, 0mm Offset, 5x5.5, 108mm Centerbore, Method Bronze</v>
      </c>
      <c r="CA920" s="324" t="s">
        <v>3878</v>
      </c>
      <c r="CB920" s="324" t="s">
        <v>3879</v>
      </c>
      <c r="CC920" s="313" t="str">
        <f t="shared" ref="CC920" si="112">C920</f>
        <v>TRAIL (7XX)</v>
      </c>
    </row>
    <row r="921" spans="1:81" s="38" customFormat="1" ht="15" customHeight="1">
      <c r="A921" s="22">
        <f t="shared" si="97"/>
        <v>918</v>
      </c>
      <c r="B921" s="3" t="s">
        <v>84</v>
      </c>
      <c r="C921" s="99" t="s">
        <v>1282</v>
      </c>
      <c r="D921" s="81" t="s">
        <v>5799</v>
      </c>
      <c r="E921" s="91" t="s">
        <v>7258</v>
      </c>
      <c r="F921" s="90"/>
      <c r="G921" s="90"/>
      <c r="H921" s="88" t="s">
        <v>4699</v>
      </c>
      <c r="I921" s="312">
        <v>44159</v>
      </c>
      <c r="J921" s="312">
        <v>45070</v>
      </c>
      <c r="K921" s="293" t="s">
        <v>1274</v>
      </c>
      <c r="L921" s="342">
        <v>356.5</v>
      </c>
      <c r="M921" s="92" t="s">
        <v>6179</v>
      </c>
      <c r="N921" s="344"/>
      <c r="O921" s="81">
        <v>17</v>
      </c>
      <c r="P921" s="81">
        <v>8.5</v>
      </c>
      <c r="Q921" s="99" t="s">
        <v>1758</v>
      </c>
      <c r="R921" s="81">
        <v>6</v>
      </c>
      <c r="S921" s="81">
        <v>120</v>
      </c>
      <c r="T921" s="81">
        <v>0</v>
      </c>
      <c r="U921" s="75">
        <v>4.75</v>
      </c>
      <c r="V921" s="100" t="s">
        <v>85</v>
      </c>
      <c r="W921" s="84">
        <v>67</v>
      </c>
      <c r="X921" s="83">
        <v>26.9</v>
      </c>
      <c r="Y921" s="51">
        <v>2650</v>
      </c>
      <c r="Z921" s="88" t="s">
        <v>2646</v>
      </c>
      <c r="AA921" s="78" t="s">
        <v>2992</v>
      </c>
      <c r="AB921" s="51" t="s">
        <v>4760</v>
      </c>
      <c r="AC921" s="81" t="s">
        <v>4102</v>
      </c>
      <c r="AD921" s="89">
        <v>22</v>
      </c>
      <c r="AE921" s="87" t="s">
        <v>85</v>
      </c>
      <c r="AF921" s="14" t="s">
        <v>85</v>
      </c>
      <c r="AG921" s="14" t="s">
        <v>85</v>
      </c>
      <c r="AH921" s="14" t="s">
        <v>85</v>
      </c>
      <c r="AI921" s="9" t="s">
        <v>85</v>
      </c>
      <c r="AJ921" s="99" t="s">
        <v>265</v>
      </c>
      <c r="AK921" s="81" t="s">
        <v>85</v>
      </c>
      <c r="AL921" s="40" t="s">
        <v>85</v>
      </c>
      <c r="AM921" s="81" t="s">
        <v>85</v>
      </c>
      <c r="AN921" s="81">
        <v>16</v>
      </c>
      <c r="AO921" s="36">
        <v>160</v>
      </c>
      <c r="AP921" s="36">
        <v>11.9</v>
      </c>
      <c r="AQ921" s="36">
        <v>23.8</v>
      </c>
      <c r="AR921" s="36">
        <v>37</v>
      </c>
      <c r="AS921" s="36">
        <v>48</v>
      </c>
      <c r="AT921" s="36">
        <v>209.5</v>
      </c>
      <c r="AU921" s="36">
        <v>203</v>
      </c>
      <c r="AV921" s="36">
        <v>67</v>
      </c>
      <c r="AW921" s="54">
        <v>40</v>
      </c>
      <c r="AX921" s="54">
        <v>40</v>
      </c>
      <c r="AY921" s="54">
        <v>30</v>
      </c>
      <c r="AZ921" s="3" t="s">
        <v>85</v>
      </c>
      <c r="BA921" s="98" t="s">
        <v>85</v>
      </c>
      <c r="BB921" s="3" t="s">
        <v>85</v>
      </c>
      <c r="BC921" s="98" t="s">
        <v>85</v>
      </c>
      <c r="BD921" s="77">
        <v>31.6</v>
      </c>
      <c r="BE921" s="56">
        <v>19.7</v>
      </c>
      <c r="BF921" s="56">
        <v>19.7</v>
      </c>
      <c r="BG921" s="56">
        <v>11</v>
      </c>
      <c r="BH921" s="378">
        <v>6.995621234535998E-2</v>
      </c>
      <c r="BI921" s="80">
        <v>36</v>
      </c>
      <c r="BJ921" s="114" t="s">
        <v>3532</v>
      </c>
      <c r="BK921" s="50" t="s">
        <v>4050</v>
      </c>
      <c r="BL921" s="81" t="s">
        <v>4964</v>
      </c>
      <c r="BM921" s="81" t="s">
        <v>4066</v>
      </c>
      <c r="BN921" s="81" t="s">
        <v>4836</v>
      </c>
      <c r="BO921" s="81" t="s">
        <v>2872</v>
      </c>
      <c r="BP921" s="81" t="s">
        <v>4298</v>
      </c>
      <c r="BQ921" s="81" t="s">
        <v>5446</v>
      </c>
      <c r="BR921" s="81" t="s">
        <v>5432</v>
      </c>
      <c r="BS921" s="81" t="s">
        <v>4275</v>
      </c>
      <c r="BT921" s="81" t="s">
        <v>4068</v>
      </c>
      <c r="BU921" s="81"/>
      <c r="BV921" s="313" t="s">
        <v>6799</v>
      </c>
      <c r="BW921" s="377" t="s">
        <v>6798</v>
      </c>
      <c r="BX921" s="313" t="s">
        <v>6801</v>
      </c>
      <c r="BY921" s="377" t="s">
        <v>6800</v>
      </c>
      <c r="BZ921" s="324" t="str">
        <f t="shared" ref="BZ921" si="113">CONCATENATE("DISCONTINUED"," ","-"," ",D921,", ",O921,"x",P921,", ",IF(V921="N/A", "", CONCATENATE(V921, "/")),IF(T921&gt;0, CONCATENATE("+",T921), T921),"mm Offset, ",Q921,", ",W921,"mm Centerbore, ",PROPER(Z921), "", IF(BB921="N/A", "", CONCATENATE(", w/ ", BB921)))</f>
        <v>DISCONTINUED - MR703 Bead Grip, 17x8.5, 0mm Offset, 6x120, 67mm Centerbore, Gloss Titanium</v>
      </c>
      <c r="CA921" s="324" t="s">
        <v>3878</v>
      </c>
      <c r="CB921" s="324" t="s">
        <v>3879</v>
      </c>
      <c r="CC921" s="313" t="str">
        <f t="shared" ref="CC921" si="114">C921</f>
        <v>TRAIL (7XX)</v>
      </c>
    </row>
    <row r="922" spans="1:81" s="38" customFormat="1" ht="15" customHeight="1">
      <c r="A922" s="22">
        <f t="shared" si="97"/>
        <v>919</v>
      </c>
      <c r="B922" s="3" t="s">
        <v>84</v>
      </c>
      <c r="C922" s="99" t="s">
        <v>1093</v>
      </c>
      <c r="D922" s="82" t="s">
        <v>263</v>
      </c>
      <c r="E922" s="91" t="s">
        <v>7275</v>
      </c>
      <c r="F922" s="90"/>
      <c r="G922" s="90"/>
      <c r="H922" s="78" t="s">
        <v>2927</v>
      </c>
      <c r="I922" s="320">
        <v>43461</v>
      </c>
      <c r="J922" s="320">
        <v>45082</v>
      </c>
      <c r="K922" s="293" t="s">
        <v>1274</v>
      </c>
      <c r="L922" s="342">
        <v>252.875</v>
      </c>
      <c r="M922" s="92" t="s">
        <v>6179</v>
      </c>
      <c r="N922" s="344"/>
      <c r="O922" s="82">
        <v>16</v>
      </c>
      <c r="P922" s="41">
        <v>7</v>
      </c>
      <c r="Q922" s="99" t="s">
        <v>1747</v>
      </c>
      <c r="R922" s="82">
        <v>5</v>
      </c>
      <c r="S922" s="82">
        <v>100</v>
      </c>
      <c r="T922" s="82">
        <v>15</v>
      </c>
      <c r="U922" s="75">
        <v>4.5999999999999996</v>
      </c>
      <c r="V922" s="102" t="s">
        <v>85</v>
      </c>
      <c r="W922" s="75">
        <v>67.099999999999994</v>
      </c>
      <c r="X922" s="41">
        <v>19.88</v>
      </c>
      <c r="Y922" s="51">
        <v>1850</v>
      </c>
      <c r="Z922" s="44" t="s">
        <v>2294</v>
      </c>
      <c r="AA922" s="44" t="s">
        <v>2987</v>
      </c>
      <c r="AB922" s="51" t="s">
        <v>7276</v>
      </c>
      <c r="AC922" s="82" t="s">
        <v>1624</v>
      </c>
      <c r="AD922" s="89">
        <v>33</v>
      </c>
      <c r="AE922" s="86" t="s">
        <v>1738</v>
      </c>
      <c r="AF922" s="81" t="s">
        <v>1886</v>
      </c>
      <c r="AG922" s="14" t="s">
        <v>85</v>
      </c>
      <c r="AH922" s="13" t="s">
        <v>85</v>
      </c>
      <c r="AI922" s="9" t="s">
        <v>85</v>
      </c>
      <c r="AJ922" s="99" t="s">
        <v>265</v>
      </c>
      <c r="AK922" s="82" t="s">
        <v>1672</v>
      </c>
      <c r="AL922" s="40">
        <v>2.75</v>
      </c>
      <c r="AM922" s="82">
        <v>56.1</v>
      </c>
      <c r="AN922" s="82">
        <v>16</v>
      </c>
      <c r="AO922" s="82">
        <v>147</v>
      </c>
      <c r="AP922" s="36">
        <v>26</v>
      </c>
      <c r="AQ922" s="36">
        <v>36.5</v>
      </c>
      <c r="AR922" s="36">
        <v>42</v>
      </c>
      <c r="AS922" s="36">
        <v>52</v>
      </c>
      <c r="AT922" s="36">
        <v>195</v>
      </c>
      <c r="AU922" s="36">
        <v>193</v>
      </c>
      <c r="AV922" s="75">
        <v>67.099999999999994</v>
      </c>
      <c r="AW922" s="54">
        <v>25</v>
      </c>
      <c r="AX922" s="54">
        <v>25</v>
      </c>
      <c r="AY922" s="54">
        <v>0</v>
      </c>
      <c r="AZ922" s="13" t="s">
        <v>85</v>
      </c>
      <c r="BA922" s="98" t="s">
        <v>85</v>
      </c>
      <c r="BB922" s="13" t="s">
        <v>85</v>
      </c>
      <c r="BC922" s="98" t="s">
        <v>85</v>
      </c>
      <c r="BD922" s="76">
        <v>24.21</v>
      </c>
      <c r="BE922" s="56">
        <v>18.600000000000001</v>
      </c>
      <c r="BF922" s="56">
        <v>18.600000000000001</v>
      </c>
      <c r="BG922" s="56">
        <v>9.1</v>
      </c>
      <c r="BH922" s="378">
        <v>5.1590344819103996E-2</v>
      </c>
      <c r="BI922" s="82">
        <v>36</v>
      </c>
      <c r="BJ922" s="114" t="s">
        <v>3532</v>
      </c>
      <c r="BK922" s="50" t="s">
        <v>4050</v>
      </c>
      <c r="BL922" s="81" t="s">
        <v>4066</v>
      </c>
      <c r="BM922" s="81" t="s">
        <v>5514</v>
      </c>
      <c r="BN922" s="81" t="s">
        <v>5478</v>
      </c>
      <c r="BO922" s="81" t="s">
        <v>4642</v>
      </c>
      <c r="BP922" s="81" t="s">
        <v>4275</v>
      </c>
      <c r="BQ922" s="81" t="s">
        <v>4068</v>
      </c>
      <c r="BR922" s="81" t="s">
        <v>5543</v>
      </c>
      <c r="BS922" s="82"/>
      <c r="BT922" s="82"/>
      <c r="BU922" s="82"/>
      <c r="BV922" s="349" t="s">
        <v>6675</v>
      </c>
      <c r="BW922" s="388" t="s">
        <v>6674</v>
      </c>
      <c r="BX922" s="313" t="s">
        <v>6677</v>
      </c>
      <c r="BY922" s="388" t="s">
        <v>6676</v>
      </c>
      <c r="BZ922" s="324" t="str">
        <f t="shared" ref="BZ922:BZ923" si="115">CONCATENATE("DISCONTINUED"," ","-"," ",D922,", ",O922,"x",P922,", ",IF(V922="N/A", "", CONCATENATE(V922, "/")),IF(T922&gt;0, CONCATENATE("+",T922), T922),"mm Offset, ",Q922,", ",W922,"mm Centerbore, ",PROPER(Z922), "", IF(BB922="N/A", "", CONCATENATE(", w/ ", BB922)))</f>
        <v>DISCONTINUED - MR502 RALLY, 16x7, +15mm Offset, 5x100, 67.1mm Centerbore, Matte Black</v>
      </c>
      <c r="CA922" s="324" t="s">
        <v>3878</v>
      </c>
      <c r="CB922" s="324" t="s">
        <v>3879</v>
      </c>
      <c r="CC922" s="313" t="str">
        <f t="shared" ref="CC922:CC923" si="116">C922</f>
        <v>RALLY (5XX)</v>
      </c>
    </row>
    <row r="923" spans="1:81" s="38" customFormat="1" ht="15" customHeight="1">
      <c r="A923" s="22">
        <f t="shared" si="97"/>
        <v>920</v>
      </c>
      <c r="B923" s="3" t="s">
        <v>84</v>
      </c>
      <c r="C923" s="99" t="s">
        <v>1093</v>
      </c>
      <c r="D923" s="82" t="s">
        <v>263</v>
      </c>
      <c r="E923" s="91" t="s">
        <v>7277</v>
      </c>
      <c r="F923" s="90"/>
      <c r="G923" s="90"/>
      <c r="H923" s="78" t="s">
        <v>2929</v>
      </c>
      <c r="I923" s="320">
        <v>43461</v>
      </c>
      <c r="J923" s="320">
        <v>45082</v>
      </c>
      <c r="K923" s="293" t="s">
        <v>1274</v>
      </c>
      <c r="L923" s="342">
        <v>252.875</v>
      </c>
      <c r="M923" s="92" t="s">
        <v>6179</v>
      </c>
      <c r="N923" s="344"/>
      <c r="O923" s="82">
        <v>16</v>
      </c>
      <c r="P923" s="41">
        <v>7</v>
      </c>
      <c r="Q923" s="99" t="s">
        <v>1747</v>
      </c>
      <c r="R923" s="82">
        <v>5</v>
      </c>
      <c r="S923" s="82">
        <v>100</v>
      </c>
      <c r="T923" s="82">
        <v>30</v>
      </c>
      <c r="U923" s="75">
        <v>5.2</v>
      </c>
      <c r="V923" s="102" t="s">
        <v>85</v>
      </c>
      <c r="W923" s="75">
        <v>67.099999999999994</v>
      </c>
      <c r="X923" s="41">
        <v>19.329999999999998</v>
      </c>
      <c r="Y923" s="51">
        <v>1850</v>
      </c>
      <c r="Z923" s="44" t="s">
        <v>2294</v>
      </c>
      <c r="AA923" s="44" t="s">
        <v>2987</v>
      </c>
      <c r="AB923" s="51" t="s">
        <v>7278</v>
      </c>
      <c r="AC923" s="82" t="s">
        <v>1624</v>
      </c>
      <c r="AD923" s="89">
        <v>33</v>
      </c>
      <c r="AE923" s="86" t="s">
        <v>1738</v>
      </c>
      <c r="AF923" s="81" t="s">
        <v>1886</v>
      </c>
      <c r="AG923" s="14" t="s">
        <v>85</v>
      </c>
      <c r="AH923" s="13" t="s">
        <v>85</v>
      </c>
      <c r="AI923" s="9" t="s">
        <v>85</v>
      </c>
      <c r="AJ923" s="99" t="s">
        <v>265</v>
      </c>
      <c r="AK923" s="82" t="s">
        <v>1672</v>
      </c>
      <c r="AL923" s="40">
        <v>2.75</v>
      </c>
      <c r="AM923" s="82">
        <v>56.1</v>
      </c>
      <c r="AN923" s="82">
        <v>16</v>
      </c>
      <c r="AO923" s="82">
        <v>148</v>
      </c>
      <c r="AP923" s="36">
        <v>25</v>
      </c>
      <c r="AQ923" s="36">
        <v>34.799999999999997</v>
      </c>
      <c r="AR923" s="36">
        <v>37.799999999999997</v>
      </c>
      <c r="AS923" s="36">
        <v>41</v>
      </c>
      <c r="AT923" s="36">
        <v>194.7</v>
      </c>
      <c r="AU923" s="36">
        <v>189</v>
      </c>
      <c r="AV923" s="75">
        <v>67.099999999999994</v>
      </c>
      <c r="AW923" s="54">
        <v>25</v>
      </c>
      <c r="AX923" s="54">
        <v>25</v>
      </c>
      <c r="AY923" s="54">
        <v>0</v>
      </c>
      <c r="AZ923" s="13" t="s">
        <v>85</v>
      </c>
      <c r="BA923" s="98" t="s">
        <v>85</v>
      </c>
      <c r="BB923" s="13" t="s">
        <v>85</v>
      </c>
      <c r="BC923" s="98" t="s">
        <v>85</v>
      </c>
      <c r="BD923" s="76">
        <v>23.85</v>
      </c>
      <c r="BE923" s="56">
        <v>18.600000000000001</v>
      </c>
      <c r="BF923" s="56">
        <v>18.600000000000001</v>
      </c>
      <c r="BG923" s="56">
        <v>9.1</v>
      </c>
      <c r="BH923" s="378">
        <v>5.1590344819103996E-2</v>
      </c>
      <c r="BI923" s="82">
        <v>36</v>
      </c>
      <c r="BJ923" s="114" t="s">
        <v>3532</v>
      </c>
      <c r="BK923" s="50" t="s">
        <v>4050</v>
      </c>
      <c r="BL923" s="81" t="s">
        <v>4066</v>
      </c>
      <c r="BM923" s="81" t="s">
        <v>5514</v>
      </c>
      <c r="BN923" s="81" t="s">
        <v>5478</v>
      </c>
      <c r="BO923" s="81" t="s">
        <v>4642</v>
      </c>
      <c r="BP923" s="81" t="s">
        <v>4275</v>
      </c>
      <c r="BQ923" s="81" t="s">
        <v>4068</v>
      </c>
      <c r="BR923" s="81" t="s">
        <v>5543</v>
      </c>
      <c r="BS923" s="82"/>
      <c r="BT923" s="82"/>
      <c r="BU923" s="82"/>
      <c r="BV923" s="349" t="s">
        <v>6675</v>
      </c>
      <c r="BW923" s="388" t="s">
        <v>6674</v>
      </c>
      <c r="BX923" s="313" t="s">
        <v>6677</v>
      </c>
      <c r="BY923" s="388" t="s">
        <v>6676</v>
      </c>
      <c r="BZ923" s="324" t="str">
        <f t="shared" si="115"/>
        <v>DISCONTINUED - MR502 RALLY, 16x7, +30mm Offset, 5x100, 67.1mm Centerbore, Matte Black</v>
      </c>
      <c r="CA923" s="324" t="s">
        <v>3878</v>
      </c>
      <c r="CB923" s="324" t="s">
        <v>3879</v>
      </c>
      <c r="CC923" s="313" t="str">
        <f t="shared" si="116"/>
        <v>RALLY (5XX)</v>
      </c>
    </row>
    <row r="924" spans="1:81" s="38" customFormat="1" ht="15" customHeight="1">
      <c r="A924" s="22">
        <f t="shared" si="97"/>
        <v>921</v>
      </c>
      <c r="B924" s="99" t="s">
        <v>84</v>
      </c>
      <c r="C924" s="99" t="s">
        <v>1072</v>
      </c>
      <c r="D924" s="99" t="s">
        <v>2104</v>
      </c>
      <c r="E924" s="91" t="s">
        <v>7280</v>
      </c>
      <c r="F924" s="90"/>
      <c r="G924" s="90"/>
      <c r="H924" s="79" t="s">
        <v>2651</v>
      </c>
      <c r="I924" s="318">
        <v>43340</v>
      </c>
      <c r="J924" s="320">
        <v>45082</v>
      </c>
      <c r="K924" s="293" t="s">
        <v>1274</v>
      </c>
      <c r="L924" s="342">
        <v>380.5</v>
      </c>
      <c r="M924" s="92" t="s">
        <v>6179</v>
      </c>
      <c r="N924" s="344"/>
      <c r="O924" s="29">
        <v>17</v>
      </c>
      <c r="P924" s="24">
        <v>8.5</v>
      </c>
      <c r="Q924" s="99" t="s">
        <v>1760</v>
      </c>
      <c r="R924" s="3">
        <v>6</v>
      </c>
      <c r="S924" s="29">
        <v>135</v>
      </c>
      <c r="T924" s="29">
        <v>0</v>
      </c>
      <c r="U924" s="16">
        <v>4.75</v>
      </c>
      <c r="V924" s="100" t="s">
        <v>85</v>
      </c>
      <c r="W924" s="16">
        <v>87</v>
      </c>
      <c r="X924" s="8">
        <v>33.28</v>
      </c>
      <c r="Y924" s="51">
        <v>2650</v>
      </c>
      <c r="Z924" s="78" t="s">
        <v>2646</v>
      </c>
      <c r="AA924" s="78" t="s">
        <v>2992</v>
      </c>
      <c r="AB924" s="51" t="s">
        <v>4761</v>
      </c>
      <c r="AC924" s="78" t="s">
        <v>1641</v>
      </c>
      <c r="AD924" s="89">
        <v>22</v>
      </c>
      <c r="AE924" s="80" t="s">
        <v>85</v>
      </c>
      <c r="AF924" s="80" t="s">
        <v>85</v>
      </c>
      <c r="AG924" s="80" t="s">
        <v>85</v>
      </c>
      <c r="AH924" s="80" t="s">
        <v>85</v>
      </c>
      <c r="AI924" s="9" t="s">
        <v>85</v>
      </c>
      <c r="AJ924" s="78" t="s">
        <v>266</v>
      </c>
      <c r="AK924" s="3" t="s">
        <v>85</v>
      </c>
      <c r="AL924" s="40" t="s">
        <v>85</v>
      </c>
      <c r="AM924" s="3" t="s">
        <v>85</v>
      </c>
      <c r="AN924" s="3">
        <v>16.2</v>
      </c>
      <c r="AO924" s="3">
        <v>170</v>
      </c>
      <c r="AP924" s="36">
        <v>10.7</v>
      </c>
      <c r="AQ924" s="36">
        <v>32.1</v>
      </c>
      <c r="AR924" s="36">
        <v>66.5</v>
      </c>
      <c r="AS924" s="36">
        <v>83.8</v>
      </c>
      <c r="AT924" s="36">
        <v>207</v>
      </c>
      <c r="AU924" s="101">
        <v>205</v>
      </c>
      <c r="AV924" s="16">
        <v>87</v>
      </c>
      <c r="AW924" s="54">
        <v>40</v>
      </c>
      <c r="AX924" s="54">
        <v>40</v>
      </c>
      <c r="AY924" s="54">
        <v>0</v>
      </c>
      <c r="AZ924" s="99" t="s">
        <v>85</v>
      </c>
      <c r="BA924" s="98" t="s">
        <v>85</v>
      </c>
      <c r="BB924" s="99" t="s">
        <v>85</v>
      </c>
      <c r="BC924" s="98" t="s">
        <v>85</v>
      </c>
      <c r="BD924" s="77">
        <v>38.92</v>
      </c>
      <c r="BE924" s="382">
        <v>20.236220472440898</v>
      </c>
      <c r="BF924" s="382">
        <v>20.236220472440898</v>
      </c>
      <c r="BG924" s="382">
        <v>11.417322834645701</v>
      </c>
      <c r="BH924" s="378">
        <v>7.6616839999999839E-2</v>
      </c>
      <c r="BI924" s="80">
        <v>36</v>
      </c>
      <c r="BJ924" s="114" t="s">
        <v>3532</v>
      </c>
      <c r="BK924" s="50" t="s">
        <v>4050</v>
      </c>
      <c r="BL924" s="29" t="s">
        <v>4066</v>
      </c>
      <c r="BM924" s="29" t="s">
        <v>5521</v>
      </c>
      <c r="BN924" s="29" t="s">
        <v>5522</v>
      </c>
      <c r="BO924" s="29" t="s">
        <v>5523</v>
      </c>
      <c r="BP924" s="81" t="s">
        <v>5524</v>
      </c>
      <c r="BQ924" s="81" t="s">
        <v>4275</v>
      </c>
      <c r="BR924" s="81" t="s">
        <v>4068</v>
      </c>
      <c r="BS924" s="81"/>
      <c r="BT924" s="81"/>
      <c r="BU924" s="81"/>
      <c r="BV924" s="313" t="s">
        <v>6556</v>
      </c>
      <c r="BW924" s="377" t="s">
        <v>6560</v>
      </c>
      <c r="BX924" s="313" t="s">
        <v>6562</v>
      </c>
      <c r="BY924" s="377" t="s">
        <v>6561</v>
      </c>
      <c r="BZ924" s="324" t="str">
        <f t="shared" ref="BZ924:BZ932" si="117">CONCATENATE("DISCONTINUED"," ","-"," ",D924,", ",O924,"x",P924,", ",IF(V924="N/A", "", CONCATENATE(V924, "/")),IF(T924&gt;0, CONCATENATE("+",T924), T924),"mm Offset, ",Q924,", ",W924,"mm Centerbore, ",PROPER(Z924), "", IF(BB924="N/A", "", CONCATENATE(", w/ ", BB924)))</f>
        <v>DISCONTINUED - MR314, 17x8.5, 0mm Offset, 6x135, 87mm Centerbore, Gloss Titanium</v>
      </c>
      <c r="CA924" s="324" t="s">
        <v>3878</v>
      </c>
      <c r="CB924" s="324" t="s">
        <v>3879</v>
      </c>
      <c r="CC924" s="313" t="str">
        <f t="shared" ref="CC924:CC932" si="118">C924</f>
        <v>STREET (3XX)</v>
      </c>
    </row>
    <row r="925" spans="1:81" s="38" customFormat="1" ht="15" customHeight="1">
      <c r="A925" s="22">
        <f t="shared" si="97"/>
        <v>922</v>
      </c>
      <c r="B925" s="99" t="s">
        <v>84</v>
      </c>
      <c r="C925" s="99" t="s">
        <v>1072</v>
      </c>
      <c r="D925" s="99" t="s">
        <v>2105</v>
      </c>
      <c r="E925" s="91" t="s">
        <v>7281</v>
      </c>
      <c r="F925" s="90"/>
      <c r="G925" s="90"/>
      <c r="H925" s="79" t="s">
        <v>2205</v>
      </c>
      <c r="I925" s="318">
        <v>43340</v>
      </c>
      <c r="J925" s="320">
        <v>45082</v>
      </c>
      <c r="K925" s="293" t="s">
        <v>1274</v>
      </c>
      <c r="L925" s="342">
        <v>354.5</v>
      </c>
      <c r="M925" s="92" t="s">
        <v>6179</v>
      </c>
      <c r="N925" s="344"/>
      <c r="O925" s="29">
        <v>16</v>
      </c>
      <c r="P925" s="24">
        <v>8</v>
      </c>
      <c r="Q925" s="99" t="s">
        <v>1758</v>
      </c>
      <c r="R925" s="3">
        <v>6</v>
      </c>
      <c r="S925" s="29">
        <v>120</v>
      </c>
      <c r="T925" s="29">
        <v>0</v>
      </c>
      <c r="U925" s="16">
        <v>4.5</v>
      </c>
      <c r="V925" s="100" t="s">
        <v>85</v>
      </c>
      <c r="W925" s="16">
        <v>67</v>
      </c>
      <c r="X925" s="8">
        <v>25.07</v>
      </c>
      <c r="Y925" s="51">
        <v>2650</v>
      </c>
      <c r="Z925" s="78" t="s">
        <v>2294</v>
      </c>
      <c r="AA925" s="79" t="s">
        <v>2987</v>
      </c>
      <c r="AB925" s="51" t="s">
        <v>5413</v>
      </c>
      <c r="AC925" s="78" t="s">
        <v>2177</v>
      </c>
      <c r="AD925" s="89">
        <v>33</v>
      </c>
      <c r="AE925" s="80" t="s">
        <v>85</v>
      </c>
      <c r="AF925" s="80" t="s">
        <v>1886</v>
      </c>
      <c r="AG925" s="80" t="s">
        <v>85</v>
      </c>
      <c r="AH925" s="86" t="s">
        <v>2614</v>
      </c>
      <c r="AI925" s="9">
        <v>1.1000000000000001</v>
      </c>
      <c r="AJ925" s="3" t="s">
        <v>265</v>
      </c>
      <c r="AK925" s="3" t="s">
        <v>85</v>
      </c>
      <c r="AL925" s="40" t="s">
        <v>85</v>
      </c>
      <c r="AM925" s="3" t="s">
        <v>85</v>
      </c>
      <c r="AN925" s="3">
        <v>16.2</v>
      </c>
      <c r="AO925" s="3">
        <v>150</v>
      </c>
      <c r="AP925" s="36">
        <v>17.899999999999999</v>
      </c>
      <c r="AQ925" s="36">
        <v>29.5</v>
      </c>
      <c r="AR925" s="36">
        <v>38</v>
      </c>
      <c r="AS925" s="36">
        <v>37.4</v>
      </c>
      <c r="AT925" s="36">
        <v>194.6</v>
      </c>
      <c r="AU925" s="101">
        <v>192.4</v>
      </c>
      <c r="AV925" s="16">
        <v>67</v>
      </c>
      <c r="AW925" s="54">
        <v>35</v>
      </c>
      <c r="AX925" s="54">
        <v>35</v>
      </c>
      <c r="AY925" s="54">
        <v>39</v>
      </c>
      <c r="AZ925" s="99" t="s">
        <v>85</v>
      </c>
      <c r="BA925" s="98" t="s">
        <v>85</v>
      </c>
      <c r="BB925" s="99" t="s">
        <v>85</v>
      </c>
      <c r="BC925" s="98" t="s">
        <v>85</v>
      </c>
      <c r="BD925" s="77">
        <v>30.09</v>
      </c>
      <c r="BE925" s="382">
        <v>19.055118110236201</v>
      </c>
      <c r="BF925" s="382">
        <v>19.055118110236201</v>
      </c>
      <c r="BG925" s="382">
        <v>10.944881889763799</v>
      </c>
      <c r="BH925" s="378">
        <v>6.5123167999999981E-2</v>
      </c>
      <c r="BI925" s="80">
        <v>36</v>
      </c>
      <c r="BJ925" s="114" t="s">
        <v>3532</v>
      </c>
      <c r="BK925" s="50" t="s">
        <v>4050</v>
      </c>
      <c r="BL925" s="29" t="s">
        <v>4066</v>
      </c>
      <c r="BM925" s="29" t="s">
        <v>5483</v>
      </c>
      <c r="BN925" s="29" t="s">
        <v>2847</v>
      </c>
      <c r="BO925" s="29" t="s">
        <v>5507</v>
      </c>
      <c r="BP925" s="81" t="s">
        <v>5518</v>
      </c>
      <c r="BQ925" s="81" t="s">
        <v>5497</v>
      </c>
      <c r="BR925" s="81" t="s">
        <v>4275</v>
      </c>
      <c r="BS925" s="81" t="s">
        <v>4068</v>
      </c>
      <c r="BT925" s="81"/>
      <c r="BU925" s="81"/>
      <c r="BV925" s="313" t="s">
        <v>6583</v>
      </c>
      <c r="BW925" s="377" t="s">
        <v>6582</v>
      </c>
      <c r="BX925" s="313" t="s">
        <v>6585</v>
      </c>
      <c r="BY925" s="377" t="s">
        <v>6584</v>
      </c>
      <c r="BZ925" s="324" t="str">
        <f t="shared" si="117"/>
        <v>DISCONTINUED - MR315, 16x8, 0mm Offset, 6x120, 67mm Centerbore, Matte Black</v>
      </c>
      <c r="CA925" s="324" t="s">
        <v>3878</v>
      </c>
      <c r="CB925" s="324" t="s">
        <v>3879</v>
      </c>
      <c r="CC925" s="313" t="str">
        <f t="shared" si="118"/>
        <v>STREET (3XX)</v>
      </c>
    </row>
    <row r="926" spans="1:81" s="38" customFormat="1" ht="15" customHeight="1">
      <c r="A926" s="22">
        <f t="shared" si="97"/>
        <v>923</v>
      </c>
      <c r="B926" s="99" t="s">
        <v>84</v>
      </c>
      <c r="C926" s="99" t="s">
        <v>1072</v>
      </c>
      <c r="D926" s="99" t="s">
        <v>2105</v>
      </c>
      <c r="E926" s="91" t="s">
        <v>7282</v>
      </c>
      <c r="F926" s="90"/>
      <c r="G926" s="90"/>
      <c r="H926" s="79" t="s">
        <v>2619</v>
      </c>
      <c r="I926" s="318">
        <v>43340</v>
      </c>
      <c r="J926" s="320">
        <v>45082</v>
      </c>
      <c r="K926" s="293" t="s">
        <v>1274</v>
      </c>
      <c r="L926" s="342">
        <v>418</v>
      </c>
      <c r="M926" s="92" t="s">
        <v>6179</v>
      </c>
      <c r="N926" s="344"/>
      <c r="O926" s="29">
        <v>17</v>
      </c>
      <c r="P926" s="24">
        <v>8.5</v>
      </c>
      <c r="Q926" s="99" t="s">
        <v>1758</v>
      </c>
      <c r="R926" s="3">
        <v>6</v>
      </c>
      <c r="S926" s="29">
        <v>120</v>
      </c>
      <c r="T926" s="29">
        <v>0</v>
      </c>
      <c r="U926" s="16">
        <v>4.75</v>
      </c>
      <c r="V926" s="100" t="s">
        <v>85</v>
      </c>
      <c r="W926" s="16">
        <v>67</v>
      </c>
      <c r="X926" s="8">
        <v>28.42</v>
      </c>
      <c r="Y926" s="51">
        <v>2650</v>
      </c>
      <c r="Z926" s="78" t="s">
        <v>5468</v>
      </c>
      <c r="AA926" s="78" t="s">
        <v>2989</v>
      </c>
      <c r="AB926" s="51" t="s">
        <v>4760</v>
      </c>
      <c r="AC926" s="78" t="s">
        <v>2177</v>
      </c>
      <c r="AD926" s="89">
        <v>33</v>
      </c>
      <c r="AE926" s="80" t="s">
        <v>85</v>
      </c>
      <c r="AF926" s="86" t="s">
        <v>1886</v>
      </c>
      <c r="AG926" s="80" t="s">
        <v>85</v>
      </c>
      <c r="AH926" s="86" t="s">
        <v>2614</v>
      </c>
      <c r="AI926" s="9">
        <v>1.1000000000000001</v>
      </c>
      <c r="AJ926" s="3" t="s">
        <v>265</v>
      </c>
      <c r="AK926" s="3" t="s">
        <v>85</v>
      </c>
      <c r="AL926" s="40" t="s">
        <v>85</v>
      </c>
      <c r="AM926" s="3" t="s">
        <v>85</v>
      </c>
      <c r="AN926" s="3">
        <v>16.2</v>
      </c>
      <c r="AO926" s="3">
        <v>160</v>
      </c>
      <c r="AP926" s="36">
        <v>13</v>
      </c>
      <c r="AQ926" s="36">
        <v>26</v>
      </c>
      <c r="AR926" s="36">
        <v>42</v>
      </c>
      <c r="AS926" s="36">
        <v>44.7</v>
      </c>
      <c r="AT926" s="36">
        <v>207.8</v>
      </c>
      <c r="AU926" s="101">
        <v>203.8</v>
      </c>
      <c r="AV926" s="16">
        <v>67</v>
      </c>
      <c r="AW926" s="54">
        <v>38</v>
      </c>
      <c r="AX926" s="54">
        <v>38</v>
      </c>
      <c r="AY926" s="54">
        <v>42</v>
      </c>
      <c r="AZ926" s="99" t="s">
        <v>85</v>
      </c>
      <c r="BA926" s="98" t="s">
        <v>85</v>
      </c>
      <c r="BB926" s="99" t="s">
        <v>85</v>
      </c>
      <c r="BC926" s="98" t="s">
        <v>85</v>
      </c>
      <c r="BD926" s="77">
        <v>33.42</v>
      </c>
      <c r="BE926" s="382">
        <v>20.236220472440898</v>
      </c>
      <c r="BF926" s="382">
        <v>20.236220472440898</v>
      </c>
      <c r="BG926" s="382">
        <v>11.417322834645701</v>
      </c>
      <c r="BH926" s="378">
        <v>7.6616839999999839E-2</v>
      </c>
      <c r="BI926" s="80">
        <v>36</v>
      </c>
      <c r="BJ926" s="114" t="s">
        <v>3532</v>
      </c>
      <c r="BK926" s="50" t="s">
        <v>4050</v>
      </c>
      <c r="BL926" s="29" t="s">
        <v>4066</v>
      </c>
      <c r="BM926" s="29" t="s">
        <v>5483</v>
      </c>
      <c r="BN926" s="29" t="s">
        <v>2847</v>
      </c>
      <c r="BO926" s="29" t="s">
        <v>5507</v>
      </c>
      <c r="BP926" s="81" t="s">
        <v>5518</v>
      </c>
      <c r="BQ926" s="81" t="s">
        <v>5497</v>
      </c>
      <c r="BR926" s="81" t="s">
        <v>4275</v>
      </c>
      <c r="BS926" s="81" t="s">
        <v>4068</v>
      </c>
      <c r="BT926" s="81"/>
      <c r="BU926" s="81"/>
      <c r="BV926" s="313" t="s">
        <v>6589</v>
      </c>
      <c r="BW926" s="377" t="s">
        <v>6588</v>
      </c>
      <c r="BX926" s="313" t="s">
        <v>6591</v>
      </c>
      <c r="BY926" s="377" t="s">
        <v>6590</v>
      </c>
      <c r="BZ926" s="324" t="str">
        <f t="shared" si="117"/>
        <v>DISCONTINUED - MR315, 17x8.5, 0mm Offset, 6x120, 67mm Centerbore, Gold - Black Lip</v>
      </c>
      <c r="CA926" s="324" t="s">
        <v>3878</v>
      </c>
      <c r="CB926" s="324" t="s">
        <v>3879</v>
      </c>
      <c r="CC926" s="313" t="str">
        <f t="shared" si="118"/>
        <v>STREET (3XX)</v>
      </c>
    </row>
    <row r="927" spans="1:81" s="38" customFormat="1" ht="15" customHeight="1">
      <c r="A927" s="22">
        <f t="shared" si="97"/>
        <v>924</v>
      </c>
      <c r="B927" s="99" t="s">
        <v>84</v>
      </c>
      <c r="C927" s="99" t="s">
        <v>1072</v>
      </c>
      <c r="D927" s="99" t="s">
        <v>4392</v>
      </c>
      <c r="E927" s="136" t="s">
        <v>7283</v>
      </c>
      <c r="F927" s="90"/>
      <c r="G927" s="90"/>
      <c r="H927" s="79" t="s">
        <v>4420</v>
      </c>
      <c r="I927" s="318">
        <v>44026</v>
      </c>
      <c r="J927" s="320">
        <v>45082</v>
      </c>
      <c r="K927" s="293" t="s">
        <v>1274</v>
      </c>
      <c r="L927" s="342">
        <v>408.5</v>
      </c>
      <c r="M927" s="92" t="s">
        <v>6179</v>
      </c>
      <c r="N927" s="344"/>
      <c r="O927" s="29">
        <v>18</v>
      </c>
      <c r="P927" s="8">
        <v>9</v>
      </c>
      <c r="Q927" s="99" t="s">
        <v>1764</v>
      </c>
      <c r="R927" s="3">
        <v>8</v>
      </c>
      <c r="S927" s="29">
        <v>180</v>
      </c>
      <c r="T927" s="29">
        <v>18</v>
      </c>
      <c r="U927" s="16">
        <v>5.75</v>
      </c>
      <c r="V927" s="100" t="s">
        <v>85</v>
      </c>
      <c r="W927" s="16">
        <v>130.81</v>
      </c>
      <c r="X927" s="8">
        <v>34.54</v>
      </c>
      <c r="Y927" s="51">
        <v>3640</v>
      </c>
      <c r="Z927" s="11" t="s">
        <v>2222</v>
      </c>
      <c r="AA927" s="11" t="s">
        <v>2992</v>
      </c>
      <c r="AB927" s="51" t="s">
        <v>5939</v>
      </c>
      <c r="AC927" s="81" t="s">
        <v>1638</v>
      </c>
      <c r="AD927" s="89">
        <v>33</v>
      </c>
      <c r="AE927" s="87" t="s">
        <v>85</v>
      </c>
      <c r="AF927" s="80" t="s">
        <v>85</v>
      </c>
      <c r="AG927" s="13" t="s">
        <v>3005</v>
      </c>
      <c r="AH927" s="80" t="s">
        <v>1538</v>
      </c>
      <c r="AI927" s="9">
        <v>1.1000000000000001</v>
      </c>
      <c r="AJ927" s="99" t="s">
        <v>266</v>
      </c>
      <c r="AK927" s="99" t="s">
        <v>85</v>
      </c>
      <c r="AL927" s="40" t="s">
        <v>85</v>
      </c>
      <c r="AM927" s="99" t="s">
        <v>85</v>
      </c>
      <c r="AN927" s="3">
        <v>16.100000000000001</v>
      </c>
      <c r="AO927" s="3">
        <v>210</v>
      </c>
      <c r="AP927" s="36">
        <v>0</v>
      </c>
      <c r="AQ927" s="36">
        <v>0</v>
      </c>
      <c r="AR927" s="36">
        <v>36</v>
      </c>
      <c r="AS927" s="36">
        <v>64.59</v>
      </c>
      <c r="AT927" s="36">
        <v>219</v>
      </c>
      <c r="AU927" s="101">
        <v>215.8</v>
      </c>
      <c r="AV927" s="100">
        <v>123.1</v>
      </c>
      <c r="AW927" s="54">
        <v>92</v>
      </c>
      <c r="AX927" s="54">
        <v>92</v>
      </c>
      <c r="AY927" s="54">
        <v>21</v>
      </c>
      <c r="AZ927" s="3" t="s">
        <v>85</v>
      </c>
      <c r="BA927" s="98" t="s">
        <v>85</v>
      </c>
      <c r="BB927" s="3" t="s">
        <v>85</v>
      </c>
      <c r="BC927" s="98" t="s">
        <v>85</v>
      </c>
      <c r="BD927" s="77">
        <v>39.5</v>
      </c>
      <c r="BE927" s="56">
        <v>20.6</v>
      </c>
      <c r="BF927" s="56">
        <v>20.6</v>
      </c>
      <c r="BG927" s="56">
        <v>11.4</v>
      </c>
      <c r="BH927" s="378">
        <v>7.9275765061056019E-2</v>
      </c>
      <c r="BI927" s="14">
        <v>36</v>
      </c>
      <c r="BJ927" s="114" t="s">
        <v>3532</v>
      </c>
      <c r="BK927" s="50" t="s">
        <v>4050</v>
      </c>
      <c r="BL927" s="29" t="s">
        <v>4066</v>
      </c>
      <c r="BM927" s="29" t="s">
        <v>4835</v>
      </c>
      <c r="BN927" s="29" t="s">
        <v>5532</v>
      </c>
      <c r="BO927" s="29" t="s">
        <v>5507</v>
      </c>
      <c r="BP927" s="81" t="s">
        <v>5533</v>
      </c>
      <c r="BQ927" s="81" t="s">
        <v>5534</v>
      </c>
      <c r="BR927" s="81" t="s">
        <v>4275</v>
      </c>
      <c r="BS927" s="81" t="s">
        <v>4068</v>
      </c>
      <c r="BT927" s="81"/>
      <c r="BU927" s="81"/>
      <c r="BV927" s="313" t="s">
        <v>6632</v>
      </c>
      <c r="BW927" s="387" t="s">
        <v>6634</v>
      </c>
      <c r="BX927" s="313" t="s">
        <v>6636</v>
      </c>
      <c r="BY927" s="387" t="s">
        <v>6635</v>
      </c>
      <c r="BZ927" s="324" t="str">
        <f t="shared" si="117"/>
        <v>DISCONTINUED - MR317, 18x9, +18mm Offset, 8x180, 130.81mm Centerbore, Titanium</v>
      </c>
      <c r="CA927" s="324" t="s">
        <v>3878</v>
      </c>
      <c r="CB927" s="324" t="s">
        <v>3879</v>
      </c>
      <c r="CC927" s="313" t="str">
        <f t="shared" si="118"/>
        <v>STREET (3XX)</v>
      </c>
    </row>
    <row r="928" spans="1:81" s="38" customFormat="1" ht="15" customHeight="1">
      <c r="A928" s="22">
        <f t="shared" si="97"/>
        <v>925</v>
      </c>
      <c r="B928" s="4" t="s">
        <v>84</v>
      </c>
      <c r="C928" s="99" t="s">
        <v>1089</v>
      </c>
      <c r="D928" s="5" t="s">
        <v>2353</v>
      </c>
      <c r="E928" s="91" t="s">
        <v>7284</v>
      </c>
      <c r="F928" s="90" t="s">
        <v>1129</v>
      </c>
      <c r="G928" s="90"/>
      <c r="H928" s="79" t="s">
        <v>818</v>
      </c>
      <c r="I928" s="318">
        <v>41640</v>
      </c>
      <c r="J928" s="320">
        <v>45082</v>
      </c>
      <c r="K928" s="293" t="s">
        <v>1274</v>
      </c>
      <c r="L928" s="342">
        <v>361</v>
      </c>
      <c r="M928" s="92" t="s">
        <v>6179</v>
      </c>
      <c r="N928" s="344"/>
      <c r="O928" s="5">
        <v>14</v>
      </c>
      <c r="P928" s="77">
        <v>10</v>
      </c>
      <c r="Q928" s="99" t="s">
        <v>1746</v>
      </c>
      <c r="R928" s="5">
        <v>4</v>
      </c>
      <c r="S928" s="5">
        <v>156</v>
      </c>
      <c r="T928" s="5">
        <v>-2</v>
      </c>
      <c r="U928" s="17">
        <v>5.3</v>
      </c>
      <c r="V928" s="5" t="s">
        <v>201</v>
      </c>
      <c r="W928" s="17">
        <v>132</v>
      </c>
      <c r="X928" s="77">
        <v>18</v>
      </c>
      <c r="Y928" s="51">
        <v>1600</v>
      </c>
      <c r="Z928" s="4" t="s">
        <v>5462</v>
      </c>
      <c r="AA928" s="78" t="s">
        <v>2988</v>
      </c>
      <c r="AB928" s="51" t="s">
        <v>7165</v>
      </c>
      <c r="AC928" s="2" t="s">
        <v>1803</v>
      </c>
      <c r="AD928" s="89">
        <v>22</v>
      </c>
      <c r="AE928" s="87" t="s">
        <v>85</v>
      </c>
      <c r="AF928" s="81" t="s">
        <v>1894</v>
      </c>
      <c r="AG928" s="80" t="s">
        <v>85</v>
      </c>
      <c r="AH928" s="2" t="s">
        <v>85</v>
      </c>
      <c r="AI928" s="9" t="s">
        <v>85</v>
      </c>
      <c r="AJ928" s="81" t="s">
        <v>266</v>
      </c>
      <c r="AK928" s="81" t="s">
        <v>85</v>
      </c>
      <c r="AL928" s="40" t="s">
        <v>85</v>
      </c>
      <c r="AM928" s="81" t="s">
        <v>85</v>
      </c>
      <c r="AN928" s="81">
        <v>14.1</v>
      </c>
      <c r="AO928" s="81">
        <v>183</v>
      </c>
      <c r="AP928" s="25">
        <v>0</v>
      </c>
      <c r="AQ928" s="25">
        <v>11</v>
      </c>
      <c r="AR928" s="25">
        <v>16.7</v>
      </c>
      <c r="AS928" s="25">
        <v>13.8</v>
      </c>
      <c r="AT928" s="25">
        <v>167</v>
      </c>
      <c r="AU928" s="25">
        <v>163</v>
      </c>
      <c r="AV928" s="84">
        <v>60</v>
      </c>
      <c r="AW928" s="54">
        <v>51</v>
      </c>
      <c r="AX928" s="54">
        <v>51</v>
      </c>
      <c r="AY928" s="54">
        <v>87</v>
      </c>
      <c r="AZ928" s="3" t="s">
        <v>3339</v>
      </c>
      <c r="BA928" s="98">
        <v>89.1</v>
      </c>
      <c r="BB928" s="3" t="s">
        <v>1519</v>
      </c>
      <c r="BC928" s="98">
        <v>11</v>
      </c>
      <c r="BD928" s="77">
        <v>21.5</v>
      </c>
      <c r="BE928" s="56">
        <v>16.899999999999999</v>
      </c>
      <c r="BF928" s="56">
        <v>16.899999999999999</v>
      </c>
      <c r="BG928" s="56">
        <v>12.8</v>
      </c>
      <c r="BH928" s="378">
        <v>5.990795966771198E-2</v>
      </c>
      <c r="BI928" s="5">
        <v>48</v>
      </c>
      <c r="BJ928" s="114" t="s">
        <v>3532</v>
      </c>
      <c r="BK928" s="50" t="s">
        <v>4050</v>
      </c>
      <c r="BL928" s="81" t="s">
        <v>4066</v>
      </c>
      <c r="BM928" s="81" t="s">
        <v>5474</v>
      </c>
      <c r="BN928" s="46" t="s">
        <v>4094</v>
      </c>
      <c r="BO928" s="81" t="s">
        <v>5478</v>
      </c>
      <c r="BP928" s="81" t="s">
        <v>5476</v>
      </c>
      <c r="BQ928" s="81" t="s">
        <v>4837</v>
      </c>
      <c r="BR928" s="81" t="s">
        <v>4642</v>
      </c>
      <c r="BS928" s="81"/>
      <c r="BT928" s="81"/>
      <c r="BU928" s="81"/>
      <c r="BV928" s="313" t="s">
        <v>6988</v>
      </c>
      <c r="BW928" s="377" t="s">
        <v>6987</v>
      </c>
      <c r="BX928" s="313" t="s">
        <v>6990</v>
      </c>
      <c r="BY928" s="377" t="s">
        <v>6989</v>
      </c>
      <c r="BZ928" s="324" t="str">
        <f t="shared" si="117"/>
        <v>DISCONTINUED - MR406 UTV Beadlock, 14x10, 5+5/-2mm Offset, 4x156, 132mm Centerbore, Method Bronze - Matte Black Ring, w/ BH-H20875</v>
      </c>
      <c r="CA928" s="324" t="s">
        <v>3878</v>
      </c>
      <c r="CB928" s="324" t="s">
        <v>3879</v>
      </c>
      <c r="CC928" s="313" t="str">
        <f t="shared" si="118"/>
        <v>UTV (4XX)</v>
      </c>
    </row>
    <row r="929" spans="1:81" s="38" customFormat="1" ht="15" customHeight="1">
      <c r="A929" s="22">
        <f t="shared" si="97"/>
        <v>926</v>
      </c>
      <c r="B929" s="4" t="s">
        <v>84</v>
      </c>
      <c r="C929" s="99" t="s">
        <v>1089</v>
      </c>
      <c r="D929" s="5" t="s">
        <v>5732</v>
      </c>
      <c r="E929" s="91" t="s">
        <v>7285</v>
      </c>
      <c r="F929" s="90"/>
      <c r="G929" s="90"/>
      <c r="H929" s="79" t="s">
        <v>3409</v>
      </c>
      <c r="I929" s="312">
        <v>43677</v>
      </c>
      <c r="J929" s="320">
        <v>45082</v>
      </c>
      <c r="K929" s="293" t="s">
        <v>1274</v>
      </c>
      <c r="L929" s="342">
        <v>209.9</v>
      </c>
      <c r="M929" s="92" t="s">
        <v>6179</v>
      </c>
      <c r="N929" s="344"/>
      <c r="O929" s="5">
        <v>15</v>
      </c>
      <c r="P929" s="77">
        <v>7</v>
      </c>
      <c r="Q929" s="99" t="s">
        <v>1745</v>
      </c>
      <c r="R929" s="5">
        <v>4</v>
      </c>
      <c r="S929" s="5">
        <v>136</v>
      </c>
      <c r="T929" s="5">
        <v>38</v>
      </c>
      <c r="U929" s="17">
        <v>5.5</v>
      </c>
      <c r="V929" s="5" t="s">
        <v>186</v>
      </c>
      <c r="W929" s="17">
        <v>106.25</v>
      </c>
      <c r="X929" s="8">
        <v>16.23</v>
      </c>
      <c r="Y929" s="51">
        <v>1600</v>
      </c>
      <c r="Z929" s="79" t="s">
        <v>2294</v>
      </c>
      <c r="AA929" s="79" t="s">
        <v>2987</v>
      </c>
      <c r="AB929" s="51" t="s">
        <v>6076</v>
      </c>
      <c r="AC929" s="2" t="s">
        <v>4107</v>
      </c>
      <c r="AD929" s="89">
        <v>22</v>
      </c>
      <c r="AE929" s="87" t="s">
        <v>85</v>
      </c>
      <c r="AF929" s="87" t="s">
        <v>85</v>
      </c>
      <c r="AG929" s="80" t="s">
        <v>85</v>
      </c>
      <c r="AH929" s="2" t="s">
        <v>85</v>
      </c>
      <c r="AI929" s="9" t="s">
        <v>85</v>
      </c>
      <c r="AJ929" s="81" t="s">
        <v>266</v>
      </c>
      <c r="AK929" s="81" t="s">
        <v>85</v>
      </c>
      <c r="AL929" s="40" t="s">
        <v>85</v>
      </c>
      <c r="AM929" s="81" t="s">
        <v>85</v>
      </c>
      <c r="AN929" s="81">
        <v>14.1</v>
      </c>
      <c r="AO929" s="81">
        <v>180</v>
      </c>
      <c r="AP929" s="25">
        <v>0</v>
      </c>
      <c r="AQ929" s="25">
        <v>9</v>
      </c>
      <c r="AR929" s="25">
        <v>16</v>
      </c>
      <c r="AS929" s="25">
        <v>15</v>
      </c>
      <c r="AT929" s="25">
        <v>168</v>
      </c>
      <c r="AU929" s="25">
        <v>167</v>
      </c>
      <c r="AV929" s="84">
        <v>96</v>
      </c>
      <c r="AW929" s="54">
        <v>40</v>
      </c>
      <c r="AX929" s="54">
        <v>40</v>
      </c>
      <c r="AY929" s="54">
        <v>40</v>
      </c>
      <c r="AZ929" s="3" t="s">
        <v>85</v>
      </c>
      <c r="BA929" s="98" t="s">
        <v>85</v>
      </c>
      <c r="BB929" s="3" t="s">
        <v>85</v>
      </c>
      <c r="BC929" s="98" t="s">
        <v>85</v>
      </c>
      <c r="BD929" s="77">
        <v>20.75</v>
      </c>
      <c r="BE929" s="56">
        <v>17.7</v>
      </c>
      <c r="BF929" s="56">
        <v>17.7</v>
      </c>
      <c r="BG929" s="56">
        <v>9.6</v>
      </c>
      <c r="BH929" s="378">
        <v>4.9285471493375997E-2</v>
      </c>
      <c r="BI929" s="5">
        <v>48</v>
      </c>
      <c r="BJ929" s="114" t="s">
        <v>3532</v>
      </c>
      <c r="BK929" s="50" t="s">
        <v>4050</v>
      </c>
      <c r="BL929" s="81" t="s">
        <v>4964</v>
      </c>
      <c r="BM929" s="81" t="s">
        <v>4066</v>
      </c>
      <c r="BN929" s="81" t="s">
        <v>5470</v>
      </c>
      <c r="BO929" s="81" t="s">
        <v>2872</v>
      </c>
      <c r="BP929" s="81" t="s">
        <v>4298</v>
      </c>
      <c r="BQ929" s="81" t="s">
        <v>5446</v>
      </c>
      <c r="BR929" s="81"/>
      <c r="BS929" s="81"/>
      <c r="BT929" s="81"/>
      <c r="BU929" s="81"/>
      <c r="BV929" s="313" t="s">
        <v>6925</v>
      </c>
      <c r="BW929" s="377" t="s">
        <v>6937</v>
      </c>
      <c r="BX929" s="313" t="s">
        <v>6939</v>
      </c>
      <c r="BY929" s="377" t="s">
        <v>6938</v>
      </c>
      <c r="BZ929" s="324" t="str">
        <f t="shared" si="117"/>
        <v>DISCONTINUED - MR410 Bead Grip, 15x7, 5+2/+38mm Offset, 4x136, 106.25mm Centerbore, Matte Black</v>
      </c>
      <c r="CA929" s="324" t="s">
        <v>3878</v>
      </c>
      <c r="CB929" s="324" t="s">
        <v>3879</v>
      </c>
      <c r="CC929" s="313" t="str">
        <f t="shared" si="118"/>
        <v>UTV (4XX)</v>
      </c>
    </row>
    <row r="930" spans="1:81" s="38" customFormat="1" ht="15" customHeight="1">
      <c r="A930" s="22">
        <f t="shared" si="97"/>
        <v>927</v>
      </c>
      <c r="B930" s="3" t="s">
        <v>84</v>
      </c>
      <c r="C930" s="99" t="s">
        <v>1282</v>
      </c>
      <c r="D930" s="81" t="s">
        <v>5799</v>
      </c>
      <c r="E930" s="91" t="s">
        <v>7286</v>
      </c>
      <c r="F930" s="90"/>
      <c r="G930" s="90"/>
      <c r="H930" s="88" t="s">
        <v>4143</v>
      </c>
      <c r="I930" s="312">
        <v>43886</v>
      </c>
      <c r="J930" s="320">
        <v>45082</v>
      </c>
      <c r="K930" s="293" t="s">
        <v>1274</v>
      </c>
      <c r="L930" s="342">
        <v>333.5</v>
      </c>
      <c r="M930" s="92" t="s">
        <v>6179</v>
      </c>
      <c r="N930" s="344"/>
      <c r="O930" s="81">
        <v>16</v>
      </c>
      <c r="P930" s="8">
        <v>8</v>
      </c>
      <c r="Q930" s="99" t="s">
        <v>1758</v>
      </c>
      <c r="R930" s="81">
        <v>6</v>
      </c>
      <c r="S930" s="81">
        <v>120</v>
      </c>
      <c r="T930" s="81">
        <v>0</v>
      </c>
      <c r="U930" s="75">
        <v>4.5</v>
      </c>
      <c r="V930" s="100" t="s">
        <v>85</v>
      </c>
      <c r="W930" s="84">
        <v>67</v>
      </c>
      <c r="X930" s="83">
        <v>25.2</v>
      </c>
      <c r="Y930" s="51">
        <v>2650</v>
      </c>
      <c r="Z930" s="88" t="s">
        <v>2297</v>
      </c>
      <c r="AA930" s="78" t="s">
        <v>2988</v>
      </c>
      <c r="AB930" s="51" t="s">
        <v>5413</v>
      </c>
      <c r="AC930" s="81" t="s">
        <v>4102</v>
      </c>
      <c r="AD930" s="89">
        <v>22</v>
      </c>
      <c r="AE930" s="87" t="s">
        <v>85</v>
      </c>
      <c r="AF930" s="14" t="s">
        <v>85</v>
      </c>
      <c r="AG930" s="14" t="s">
        <v>85</v>
      </c>
      <c r="AH930" s="14" t="s">
        <v>85</v>
      </c>
      <c r="AI930" s="9" t="s">
        <v>85</v>
      </c>
      <c r="AJ930" s="99" t="s">
        <v>265</v>
      </c>
      <c r="AK930" s="81" t="s">
        <v>85</v>
      </c>
      <c r="AL930" s="40" t="s">
        <v>85</v>
      </c>
      <c r="AM930" s="81" t="s">
        <v>85</v>
      </c>
      <c r="AN930" s="81">
        <v>16.100000000000001</v>
      </c>
      <c r="AO930" s="81">
        <v>150</v>
      </c>
      <c r="AP930" s="81">
        <v>14</v>
      </c>
      <c r="AQ930" s="81">
        <v>24</v>
      </c>
      <c r="AR930" s="36">
        <v>34</v>
      </c>
      <c r="AS930" s="36">
        <v>47</v>
      </c>
      <c r="AT930" s="36">
        <v>193</v>
      </c>
      <c r="AU930" s="81">
        <v>187</v>
      </c>
      <c r="AV930" s="84">
        <v>67</v>
      </c>
      <c r="AW930" s="54">
        <v>40</v>
      </c>
      <c r="AX930" s="54">
        <v>40</v>
      </c>
      <c r="AY930" s="54">
        <v>31</v>
      </c>
      <c r="AZ930" s="3" t="s">
        <v>85</v>
      </c>
      <c r="BA930" s="98" t="s">
        <v>85</v>
      </c>
      <c r="BB930" s="3" t="s">
        <v>85</v>
      </c>
      <c r="BC930" s="98" t="s">
        <v>85</v>
      </c>
      <c r="BD930" s="77">
        <v>29.2</v>
      </c>
      <c r="BE930" s="382">
        <v>19.055118110236201</v>
      </c>
      <c r="BF930" s="382">
        <v>19.055118110236201</v>
      </c>
      <c r="BG930" s="382">
        <v>10.944881889763799</v>
      </c>
      <c r="BH930" s="378">
        <v>6.5123167999999981E-2</v>
      </c>
      <c r="BI930" s="14">
        <v>36</v>
      </c>
      <c r="BJ930" s="114" t="s">
        <v>3532</v>
      </c>
      <c r="BK930" s="50" t="s">
        <v>4050</v>
      </c>
      <c r="BL930" s="81" t="s">
        <v>4964</v>
      </c>
      <c r="BM930" s="81" t="s">
        <v>4066</v>
      </c>
      <c r="BN930" s="81" t="s">
        <v>4836</v>
      </c>
      <c r="BO930" s="81" t="s">
        <v>2872</v>
      </c>
      <c r="BP930" s="81" t="s">
        <v>4298</v>
      </c>
      <c r="BQ930" s="81" t="s">
        <v>5446</v>
      </c>
      <c r="BR930" s="81" t="s">
        <v>5432</v>
      </c>
      <c r="BS930" s="81" t="s">
        <v>4275</v>
      </c>
      <c r="BT930" s="81" t="s">
        <v>4068</v>
      </c>
      <c r="BU930" s="81"/>
      <c r="BV930" s="313" t="s">
        <v>6780</v>
      </c>
      <c r="BW930" s="377" t="s">
        <v>6784</v>
      </c>
      <c r="BX930" s="313" t="s">
        <v>6786</v>
      </c>
      <c r="BY930" s="377" t="s">
        <v>6785</v>
      </c>
      <c r="BZ930" s="324" t="str">
        <f t="shared" si="117"/>
        <v>DISCONTINUED - MR703 Bead Grip, 16x8, 0mm Offset, 6x120, 67mm Centerbore, Method Bronze</v>
      </c>
      <c r="CA930" s="324" t="s">
        <v>3878</v>
      </c>
      <c r="CB930" s="324" t="s">
        <v>3879</v>
      </c>
      <c r="CC930" s="313" t="str">
        <f t="shared" si="118"/>
        <v>TRAIL (7XX)</v>
      </c>
    </row>
    <row r="931" spans="1:81" s="38" customFormat="1" ht="15" customHeight="1">
      <c r="A931" s="22">
        <f t="shared" si="97"/>
        <v>928</v>
      </c>
      <c r="B931" s="3" t="s">
        <v>84</v>
      </c>
      <c r="C931" s="99" t="s">
        <v>1282</v>
      </c>
      <c r="D931" s="81" t="s">
        <v>5799</v>
      </c>
      <c r="E931" s="91" t="s">
        <v>7287</v>
      </c>
      <c r="F931" s="90"/>
      <c r="G931" s="90"/>
      <c r="H931" s="88" t="s">
        <v>4157</v>
      </c>
      <c r="I931" s="312">
        <v>43886</v>
      </c>
      <c r="J931" s="320">
        <v>45082</v>
      </c>
      <c r="K931" s="293" t="s">
        <v>1274</v>
      </c>
      <c r="L931" s="342">
        <v>356.5</v>
      </c>
      <c r="M931" s="92" t="s">
        <v>6179</v>
      </c>
      <c r="N931" s="344"/>
      <c r="O931" s="81">
        <v>17</v>
      </c>
      <c r="P931" s="81">
        <v>8.5</v>
      </c>
      <c r="Q931" s="99" t="s">
        <v>1758</v>
      </c>
      <c r="R931" s="81">
        <v>6</v>
      </c>
      <c r="S931" s="81">
        <v>120</v>
      </c>
      <c r="T931" s="81">
        <v>0</v>
      </c>
      <c r="U931" s="75">
        <v>4.75</v>
      </c>
      <c r="V931" s="100" t="s">
        <v>85</v>
      </c>
      <c r="W931" s="84">
        <v>67</v>
      </c>
      <c r="X931" s="83">
        <v>26.9</v>
      </c>
      <c r="Y931" s="51">
        <v>2650</v>
      </c>
      <c r="Z931" s="88" t="s">
        <v>2297</v>
      </c>
      <c r="AA931" s="78" t="s">
        <v>2988</v>
      </c>
      <c r="AB931" s="51" t="s">
        <v>4760</v>
      </c>
      <c r="AC931" s="81" t="s">
        <v>4102</v>
      </c>
      <c r="AD931" s="89">
        <v>22</v>
      </c>
      <c r="AE931" s="87" t="s">
        <v>85</v>
      </c>
      <c r="AF931" s="14" t="s">
        <v>85</v>
      </c>
      <c r="AG931" s="14" t="s">
        <v>85</v>
      </c>
      <c r="AH931" s="14" t="s">
        <v>85</v>
      </c>
      <c r="AI931" s="9" t="s">
        <v>85</v>
      </c>
      <c r="AJ931" s="99" t="s">
        <v>265</v>
      </c>
      <c r="AK931" s="81" t="s">
        <v>85</v>
      </c>
      <c r="AL931" s="40" t="s">
        <v>85</v>
      </c>
      <c r="AM931" s="81" t="s">
        <v>85</v>
      </c>
      <c r="AN931" s="81">
        <v>16</v>
      </c>
      <c r="AO931" s="36">
        <v>160</v>
      </c>
      <c r="AP931" s="36">
        <v>11.9</v>
      </c>
      <c r="AQ931" s="36">
        <v>23.8</v>
      </c>
      <c r="AR931" s="36">
        <v>37</v>
      </c>
      <c r="AS931" s="36">
        <v>48</v>
      </c>
      <c r="AT931" s="36">
        <v>209.5</v>
      </c>
      <c r="AU931" s="36">
        <v>203</v>
      </c>
      <c r="AV931" s="36">
        <v>67</v>
      </c>
      <c r="AW931" s="54">
        <v>40</v>
      </c>
      <c r="AX931" s="54">
        <v>40</v>
      </c>
      <c r="AY931" s="54">
        <v>30</v>
      </c>
      <c r="AZ931" s="3" t="s">
        <v>85</v>
      </c>
      <c r="BA931" s="98" t="s">
        <v>85</v>
      </c>
      <c r="BB931" s="3" t="s">
        <v>85</v>
      </c>
      <c r="BC931" s="98" t="s">
        <v>85</v>
      </c>
      <c r="BD931" s="77">
        <v>31.6</v>
      </c>
      <c r="BE931" s="382">
        <v>20.236220472440898</v>
      </c>
      <c r="BF931" s="382">
        <v>20.236220472440898</v>
      </c>
      <c r="BG931" s="382">
        <v>11.417322834645701</v>
      </c>
      <c r="BH931" s="378">
        <v>7.6616839999999839E-2</v>
      </c>
      <c r="BI931" s="80">
        <v>36</v>
      </c>
      <c r="BJ931" s="114" t="s">
        <v>3532</v>
      </c>
      <c r="BK931" s="50" t="s">
        <v>4050</v>
      </c>
      <c r="BL931" s="81" t="s">
        <v>4964</v>
      </c>
      <c r="BM931" s="81" t="s">
        <v>4066</v>
      </c>
      <c r="BN931" s="81" t="s">
        <v>4836</v>
      </c>
      <c r="BO931" s="81" t="s">
        <v>2872</v>
      </c>
      <c r="BP931" s="81" t="s">
        <v>4298</v>
      </c>
      <c r="BQ931" s="81" t="s">
        <v>5446</v>
      </c>
      <c r="BR931" s="81" t="s">
        <v>5432</v>
      </c>
      <c r="BS931" s="81" t="s">
        <v>4275</v>
      </c>
      <c r="BT931" s="81" t="s">
        <v>4068</v>
      </c>
      <c r="BU931" s="81"/>
      <c r="BV931" s="313" t="s">
        <v>6780</v>
      </c>
      <c r="BW931" s="377" t="s">
        <v>6784</v>
      </c>
      <c r="BX931" s="313" t="s">
        <v>6786</v>
      </c>
      <c r="BY931" s="377" t="s">
        <v>6785</v>
      </c>
      <c r="BZ931" s="324" t="str">
        <f t="shared" si="117"/>
        <v>DISCONTINUED - MR703 Bead Grip, 17x8.5, 0mm Offset, 6x120, 67mm Centerbore, Method Bronze</v>
      </c>
      <c r="CA931" s="324" t="s">
        <v>3878</v>
      </c>
      <c r="CB931" s="324" t="s">
        <v>3879</v>
      </c>
      <c r="CC931" s="313" t="str">
        <f t="shared" si="118"/>
        <v>TRAIL (7XX)</v>
      </c>
    </row>
    <row r="932" spans="1:81" s="38" customFormat="1" ht="15" customHeight="1">
      <c r="A932" s="22">
        <f t="shared" si="97"/>
        <v>929</v>
      </c>
      <c r="B932" s="3" t="s">
        <v>84</v>
      </c>
      <c r="C932" s="99" t="s">
        <v>1282</v>
      </c>
      <c r="D932" s="81" t="s">
        <v>5799</v>
      </c>
      <c r="E932" s="91" t="s">
        <v>7288</v>
      </c>
      <c r="F932" s="90"/>
      <c r="G932" s="90"/>
      <c r="H932" s="88" t="s">
        <v>4382</v>
      </c>
      <c r="I932" s="312">
        <v>44008</v>
      </c>
      <c r="J932" s="320">
        <v>45082</v>
      </c>
      <c r="K932" s="293" t="s">
        <v>1274</v>
      </c>
      <c r="L932" s="342">
        <v>356.5</v>
      </c>
      <c r="M932" s="92" t="s">
        <v>6179</v>
      </c>
      <c r="N932" s="344"/>
      <c r="O932" s="81">
        <v>17</v>
      </c>
      <c r="P932" s="81">
        <v>8.5</v>
      </c>
      <c r="Q932" s="99" t="s">
        <v>1758</v>
      </c>
      <c r="R932" s="81">
        <v>6</v>
      </c>
      <c r="S932" s="81">
        <v>120</v>
      </c>
      <c r="T932" s="81">
        <v>20</v>
      </c>
      <c r="U932" s="75">
        <v>5.58</v>
      </c>
      <c r="V932" s="102" t="s">
        <v>85</v>
      </c>
      <c r="W932" s="84">
        <v>67</v>
      </c>
      <c r="X932" s="83">
        <v>30.9</v>
      </c>
      <c r="Y932" s="51">
        <v>2650</v>
      </c>
      <c r="Z932" s="88" t="s">
        <v>2297</v>
      </c>
      <c r="AA932" s="78" t="s">
        <v>2988</v>
      </c>
      <c r="AB932" s="51" t="s">
        <v>6248</v>
      </c>
      <c r="AC932" s="81" t="s">
        <v>4102</v>
      </c>
      <c r="AD932" s="89">
        <v>22</v>
      </c>
      <c r="AE932" s="87" t="s">
        <v>85</v>
      </c>
      <c r="AF932" s="87" t="s">
        <v>85</v>
      </c>
      <c r="AG932" s="87" t="s">
        <v>85</v>
      </c>
      <c r="AH932" s="87" t="s">
        <v>85</v>
      </c>
      <c r="AI932" s="9" t="s">
        <v>85</v>
      </c>
      <c r="AJ932" s="99" t="s">
        <v>265</v>
      </c>
      <c r="AK932" s="81" t="s">
        <v>85</v>
      </c>
      <c r="AL932" s="40" t="s">
        <v>85</v>
      </c>
      <c r="AM932" s="81" t="s">
        <v>85</v>
      </c>
      <c r="AN932" s="81">
        <v>16</v>
      </c>
      <c r="AO932" s="81">
        <v>150</v>
      </c>
      <c r="AP932" s="81">
        <v>17</v>
      </c>
      <c r="AQ932" s="81">
        <v>28.6</v>
      </c>
      <c r="AR932" s="36">
        <v>41.8</v>
      </c>
      <c r="AS932" s="36">
        <v>47</v>
      </c>
      <c r="AT932" s="36">
        <v>209.5</v>
      </c>
      <c r="AU932" s="81">
        <v>200.7</v>
      </c>
      <c r="AV932" s="84">
        <v>67</v>
      </c>
      <c r="AW932" s="54">
        <v>56</v>
      </c>
      <c r="AX932" s="54">
        <v>56</v>
      </c>
      <c r="AY932" s="54">
        <v>20</v>
      </c>
      <c r="AZ932" s="3" t="s">
        <v>85</v>
      </c>
      <c r="BA932" s="98" t="s">
        <v>85</v>
      </c>
      <c r="BB932" s="3" t="s">
        <v>85</v>
      </c>
      <c r="BC932" s="98" t="s">
        <v>85</v>
      </c>
      <c r="BD932" s="77">
        <v>34.9</v>
      </c>
      <c r="BE932" s="382">
        <v>20.236220472440898</v>
      </c>
      <c r="BF932" s="382">
        <v>20.236220472440898</v>
      </c>
      <c r="BG932" s="382">
        <v>11.417322834645701</v>
      </c>
      <c r="BH932" s="378">
        <v>7.6616839999999839E-2</v>
      </c>
      <c r="BI932" s="80">
        <v>36</v>
      </c>
      <c r="BJ932" s="114" t="s">
        <v>3532</v>
      </c>
      <c r="BK932" s="50" t="s">
        <v>4050</v>
      </c>
      <c r="BL932" s="81" t="s">
        <v>4964</v>
      </c>
      <c r="BM932" s="81" t="s">
        <v>4066</v>
      </c>
      <c r="BN932" s="81" t="s">
        <v>4836</v>
      </c>
      <c r="BO932" s="81" t="s">
        <v>2872</v>
      </c>
      <c r="BP932" s="81" t="s">
        <v>4298</v>
      </c>
      <c r="BQ932" s="81" t="s">
        <v>5446</v>
      </c>
      <c r="BR932" s="81" t="s">
        <v>5432</v>
      </c>
      <c r="BS932" s="81" t="s">
        <v>4275</v>
      </c>
      <c r="BT932" s="81" t="s">
        <v>4068</v>
      </c>
      <c r="BU932" s="81"/>
      <c r="BV932" s="313" t="s">
        <v>6780</v>
      </c>
      <c r="BW932" s="377" t="s">
        <v>6784</v>
      </c>
      <c r="BX932" s="313" t="s">
        <v>6786</v>
      </c>
      <c r="BY932" s="377" t="s">
        <v>6785</v>
      </c>
      <c r="BZ932" s="324" t="str">
        <f t="shared" si="117"/>
        <v>DISCONTINUED - MR703 Bead Grip, 17x8.5, +20mm Offset, 6x120, 67mm Centerbore, Method Bronze</v>
      </c>
      <c r="CA932" s="324" t="s">
        <v>3878</v>
      </c>
      <c r="CB932" s="324" t="s">
        <v>3879</v>
      </c>
      <c r="CC932" s="313" t="str">
        <f t="shared" si="118"/>
        <v>TRAIL (7XX)</v>
      </c>
    </row>
    <row r="933" spans="1:81" s="38" customFormat="1" ht="15" customHeight="1">
      <c r="A933" s="22">
        <f t="shared" si="97"/>
        <v>930</v>
      </c>
      <c r="B933" s="104" t="s">
        <v>84</v>
      </c>
      <c r="C933" s="104" t="s">
        <v>1072</v>
      </c>
      <c r="D933" s="104" t="s">
        <v>2105</v>
      </c>
      <c r="E933" s="91" t="s">
        <v>7315</v>
      </c>
      <c r="F933" s="90"/>
      <c r="G933" s="90"/>
      <c r="H933" s="44" t="s">
        <v>3298</v>
      </c>
      <c r="I933" s="329">
        <v>43613</v>
      </c>
      <c r="J933" s="329">
        <v>45118</v>
      </c>
      <c r="K933" s="293" t="s">
        <v>1274</v>
      </c>
      <c r="L933" s="342">
        <v>469</v>
      </c>
      <c r="M933" s="92" t="s">
        <v>6179</v>
      </c>
      <c r="N933" s="344"/>
      <c r="O933" s="90">
        <v>18</v>
      </c>
      <c r="P933" s="8">
        <v>9</v>
      </c>
      <c r="Q933" s="99" t="s">
        <v>1764</v>
      </c>
      <c r="R933" s="13">
        <v>8</v>
      </c>
      <c r="S933" s="90">
        <v>180</v>
      </c>
      <c r="T933" s="90">
        <v>18</v>
      </c>
      <c r="U933" s="42">
        <v>5.75</v>
      </c>
      <c r="V933" s="102" t="s">
        <v>85</v>
      </c>
      <c r="W933" s="42">
        <v>130.81</v>
      </c>
      <c r="X933" s="43">
        <v>34.200000000000003</v>
      </c>
      <c r="Y933" s="51">
        <v>3640</v>
      </c>
      <c r="Z933" s="78" t="s">
        <v>5468</v>
      </c>
      <c r="AA933" s="11" t="s">
        <v>2989</v>
      </c>
      <c r="AB933" s="51" t="s">
        <v>5939</v>
      </c>
      <c r="AC933" s="11" t="s">
        <v>1638</v>
      </c>
      <c r="AD933" s="89">
        <v>33</v>
      </c>
      <c r="AE933" s="14" t="s">
        <v>85</v>
      </c>
      <c r="AF933" s="14" t="s">
        <v>85</v>
      </c>
      <c r="AG933" s="13" t="s">
        <v>3005</v>
      </c>
      <c r="AH933" s="31" t="s">
        <v>2614</v>
      </c>
      <c r="AI933" s="9">
        <v>1.1000000000000001</v>
      </c>
      <c r="AJ933" s="11" t="s">
        <v>266</v>
      </c>
      <c r="AK933" s="13" t="s">
        <v>85</v>
      </c>
      <c r="AL933" s="40" t="s">
        <v>85</v>
      </c>
      <c r="AM933" s="13" t="s">
        <v>85</v>
      </c>
      <c r="AN933" s="13">
        <v>16.2</v>
      </c>
      <c r="AO933" s="13">
        <v>210</v>
      </c>
      <c r="AP933" s="74">
        <v>0</v>
      </c>
      <c r="AQ933" s="74">
        <v>0</v>
      </c>
      <c r="AR933" s="74">
        <v>25</v>
      </c>
      <c r="AS933" s="74">
        <v>39.700000000000003</v>
      </c>
      <c r="AT933" s="74">
        <v>221.8</v>
      </c>
      <c r="AU933" s="103">
        <v>219.6</v>
      </c>
      <c r="AV933" s="100">
        <v>123.1</v>
      </c>
      <c r="AW933" s="54">
        <v>92</v>
      </c>
      <c r="AX933" s="54">
        <v>92</v>
      </c>
      <c r="AY933" s="54">
        <v>42</v>
      </c>
      <c r="AZ933" s="3" t="s">
        <v>85</v>
      </c>
      <c r="BA933" s="98" t="s">
        <v>85</v>
      </c>
      <c r="BB933" s="3" t="s">
        <v>85</v>
      </c>
      <c r="BC933" s="98" t="s">
        <v>85</v>
      </c>
      <c r="BD933" s="77">
        <v>37.700000000000003</v>
      </c>
      <c r="BE933" s="56">
        <v>21.141732283464599</v>
      </c>
      <c r="BF933" s="56">
        <v>21.141732283464599</v>
      </c>
      <c r="BG933" s="56">
        <v>11.929133858267701</v>
      </c>
      <c r="BH933" s="378">
        <v>8.7375807000000152E-2</v>
      </c>
      <c r="BI933" s="14">
        <v>36</v>
      </c>
      <c r="BJ933" s="114" t="s">
        <v>3532</v>
      </c>
      <c r="BK933" s="50" t="s">
        <v>4050</v>
      </c>
      <c r="BL933" s="29" t="s">
        <v>4066</v>
      </c>
      <c r="BM933" s="29" t="s">
        <v>5483</v>
      </c>
      <c r="BN933" s="29" t="s">
        <v>2847</v>
      </c>
      <c r="BO933" s="29" t="s">
        <v>5507</v>
      </c>
      <c r="BP933" s="81" t="s">
        <v>5518</v>
      </c>
      <c r="BQ933" s="81" t="s">
        <v>5497</v>
      </c>
      <c r="BR933" s="81" t="s">
        <v>4275</v>
      </c>
      <c r="BS933" s="81" t="s">
        <v>4068</v>
      </c>
      <c r="BT933" s="81"/>
      <c r="BU933" s="81"/>
      <c r="BV933" s="313" t="s">
        <v>6594</v>
      </c>
      <c r="BW933" s="377" t="s">
        <v>6597</v>
      </c>
      <c r="BX933" s="313" t="s">
        <v>6599</v>
      </c>
      <c r="BY933" s="377" t="s">
        <v>6598</v>
      </c>
      <c r="BZ933" s="324" t="str">
        <f t="shared" ref="BZ933:BZ937" si="119">CONCATENATE("DISCONTINUED"," ","-"," ",D933,", ",O933,"x",P933,", ",IF(V933="N/A", "", CONCATENATE(V933, "/")),IF(T933&gt;0, CONCATENATE("+",T933), T933),"mm Offset, ",Q933,", ",W933,"mm Centerbore, ",PROPER(Z933), "", IF(BB933="N/A", "", CONCATENATE(", w/ ", BB933)))</f>
        <v>DISCONTINUED - MR315, 18x9, +18mm Offset, 8x180, 130.81mm Centerbore, Gold - Black Lip</v>
      </c>
      <c r="CA933" s="324" t="s">
        <v>3878</v>
      </c>
      <c r="CB933" s="324" t="s">
        <v>3879</v>
      </c>
      <c r="CC933" s="313" t="str">
        <f t="shared" ref="CC933:CC937" si="120">C933</f>
        <v>STREET (3XX)</v>
      </c>
    </row>
    <row r="934" spans="1:81" s="38" customFormat="1" ht="15" customHeight="1">
      <c r="A934" s="22">
        <f t="shared" si="97"/>
        <v>931</v>
      </c>
      <c r="B934" s="99" t="s">
        <v>84</v>
      </c>
      <c r="C934" s="99" t="s">
        <v>1090</v>
      </c>
      <c r="D934" s="3" t="s">
        <v>1954</v>
      </c>
      <c r="E934" s="91" t="s">
        <v>7316</v>
      </c>
      <c r="F934" s="90" t="s">
        <v>1129</v>
      </c>
      <c r="G934" s="90"/>
      <c r="H934" s="78" t="s">
        <v>1466</v>
      </c>
      <c r="I934" s="318">
        <v>43101</v>
      </c>
      <c r="J934" s="329">
        <v>45118</v>
      </c>
      <c r="K934" s="293" t="s">
        <v>1274</v>
      </c>
      <c r="L934" s="342">
        <v>599</v>
      </c>
      <c r="M934" s="92" t="s">
        <v>6179</v>
      </c>
      <c r="N934" s="344"/>
      <c r="O934" s="3">
        <v>17</v>
      </c>
      <c r="P934" s="8">
        <v>9</v>
      </c>
      <c r="Q934" s="3" t="s">
        <v>246</v>
      </c>
      <c r="R934" s="3" t="s">
        <v>246</v>
      </c>
      <c r="S934" s="3" t="s">
        <v>246</v>
      </c>
      <c r="T934" s="3">
        <v>-12</v>
      </c>
      <c r="U934" s="16">
        <v>4.5</v>
      </c>
      <c r="V934" s="100" t="s">
        <v>85</v>
      </c>
      <c r="W934" s="16">
        <v>83</v>
      </c>
      <c r="X934" s="8">
        <v>37.299999999999997</v>
      </c>
      <c r="Y934" s="51">
        <v>4000</v>
      </c>
      <c r="Z934" s="79" t="s">
        <v>5466</v>
      </c>
      <c r="AA934" s="79" t="s">
        <v>196</v>
      </c>
      <c r="AB934" s="51" t="s">
        <v>4856</v>
      </c>
      <c r="AC934" s="3" t="s">
        <v>85</v>
      </c>
      <c r="AD934" s="89" t="s">
        <v>85</v>
      </c>
      <c r="AE934" s="87" t="s">
        <v>85</v>
      </c>
      <c r="AF934" s="3" t="s">
        <v>85</v>
      </c>
      <c r="AG934" s="80" t="s">
        <v>85</v>
      </c>
      <c r="AH934" s="2" t="s">
        <v>85</v>
      </c>
      <c r="AI934" s="9" t="s">
        <v>85</v>
      </c>
      <c r="AJ934" s="81" t="s">
        <v>266</v>
      </c>
      <c r="AK934" s="81" t="s">
        <v>85</v>
      </c>
      <c r="AL934" s="40" t="s">
        <v>85</v>
      </c>
      <c r="AM934" s="81" t="s">
        <v>85</v>
      </c>
      <c r="AN934" s="81" t="s">
        <v>85</v>
      </c>
      <c r="AO934" s="81">
        <v>204</v>
      </c>
      <c r="AP934" s="81">
        <v>0</v>
      </c>
      <c r="AQ934" s="81">
        <v>0</v>
      </c>
      <c r="AR934" s="36">
        <v>28</v>
      </c>
      <c r="AS934" s="36">
        <v>37</v>
      </c>
      <c r="AT934" s="36">
        <v>206</v>
      </c>
      <c r="AU934" s="81">
        <v>204</v>
      </c>
      <c r="AV934" s="84" t="s">
        <v>85</v>
      </c>
      <c r="AW934" s="54" t="s">
        <v>85</v>
      </c>
      <c r="AX934" s="54" t="s">
        <v>85</v>
      </c>
      <c r="AY934" s="54">
        <v>70</v>
      </c>
      <c r="AZ934" s="3" t="s">
        <v>2709</v>
      </c>
      <c r="BA934" s="98">
        <v>152.625</v>
      </c>
      <c r="BB934" s="3" t="s">
        <v>1521</v>
      </c>
      <c r="BC934" s="98">
        <v>11</v>
      </c>
      <c r="BD934" s="77">
        <v>42.7</v>
      </c>
      <c r="BE934" s="56">
        <v>20.4724409448819</v>
      </c>
      <c r="BF934" s="56">
        <v>20.4724409448819</v>
      </c>
      <c r="BG934" s="56">
        <v>12.4409448818898</v>
      </c>
      <c r="BH934" s="378">
        <v>8.5446400000000311E-2</v>
      </c>
      <c r="BI934" s="3">
        <v>36</v>
      </c>
      <c r="BJ934" s="114" t="s">
        <v>3532</v>
      </c>
      <c r="BK934" s="50" t="s">
        <v>4050</v>
      </c>
      <c r="BL934" s="81" t="s">
        <v>2851</v>
      </c>
      <c r="BM934" s="81" t="s">
        <v>5483</v>
      </c>
      <c r="BN934" s="81" t="s">
        <v>5484</v>
      </c>
      <c r="BO934" s="81" t="s">
        <v>4094</v>
      </c>
      <c r="BP934" s="81" t="s">
        <v>4837</v>
      </c>
      <c r="BQ934" s="81" t="s">
        <v>5319</v>
      </c>
      <c r="BR934" s="81" t="s">
        <v>4095</v>
      </c>
      <c r="BS934" s="81"/>
      <c r="BT934" s="81"/>
      <c r="BU934" s="81"/>
      <c r="BV934" s="313"/>
      <c r="BW934" s="325"/>
      <c r="BX934" s="313"/>
      <c r="BY934" s="325"/>
      <c r="BZ934" s="324" t="str">
        <f t="shared" si="119"/>
        <v>DISCONTINUED - MR103 Beadlock, 17x9, -12mm Offset, BLANK, 83mm Centerbore, Machined - Raw, w/ BH-H24125</v>
      </c>
      <c r="CA934" s="324" t="s">
        <v>3878</v>
      </c>
      <c r="CB934" s="324" t="s">
        <v>3879</v>
      </c>
      <c r="CC934" s="313" t="str">
        <f t="shared" si="120"/>
        <v>RACE (1XX)</v>
      </c>
    </row>
    <row r="935" spans="1:81" s="38" customFormat="1" ht="15" customHeight="1">
      <c r="A935" s="22">
        <f t="shared" si="97"/>
        <v>932</v>
      </c>
      <c r="B935" s="99" t="s">
        <v>84</v>
      </c>
      <c r="C935" s="99" t="s">
        <v>1090</v>
      </c>
      <c r="D935" s="3" t="s">
        <v>1108</v>
      </c>
      <c r="E935" s="91" t="s">
        <v>7317</v>
      </c>
      <c r="F935" s="90" t="s">
        <v>1129</v>
      </c>
      <c r="G935" s="90"/>
      <c r="H935" s="78" t="s">
        <v>2191</v>
      </c>
      <c r="I935" s="319">
        <v>43340</v>
      </c>
      <c r="J935" s="329">
        <v>45118</v>
      </c>
      <c r="K935" s="293" t="s">
        <v>1274</v>
      </c>
      <c r="L935" s="342">
        <v>649.94399999999996</v>
      </c>
      <c r="M935" s="92" t="s">
        <v>6179</v>
      </c>
      <c r="N935" s="344"/>
      <c r="O935" s="3">
        <v>20</v>
      </c>
      <c r="P935" s="8">
        <v>9</v>
      </c>
      <c r="Q935" s="99" t="s">
        <v>1123</v>
      </c>
      <c r="R935" s="3">
        <v>6</v>
      </c>
      <c r="S935" s="3">
        <v>5.5</v>
      </c>
      <c r="T935" s="3">
        <v>20</v>
      </c>
      <c r="U935" s="16">
        <v>5.7</v>
      </c>
      <c r="V935" s="100" t="s">
        <v>85</v>
      </c>
      <c r="W935" s="16">
        <v>108</v>
      </c>
      <c r="X935" s="8">
        <v>43</v>
      </c>
      <c r="Y935" s="51">
        <v>3600</v>
      </c>
      <c r="Z935" s="79" t="s">
        <v>2294</v>
      </c>
      <c r="AA935" s="79" t="s">
        <v>2987</v>
      </c>
      <c r="AB935" s="51" t="s">
        <v>7318</v>
      </c>
      <c r="AC935" s="2" t="s">
        <v>1597</v>
      </c>
      <c r="AD935" s="89">
        <v>33</v>
      </c>
      <c r="AE935" s="87" t="s">
        <v>85</v>
      </c>
      <c r="AF935" s="87" t="s">
        <v>85</v>
      </c>
      <c r="AG935" s="99" t="s">
        <v>3001</v>
      </c>
      <c r="AH935" s="2" t="s">
        <v>85</v>
      </c>
      <c r="AI935" s="9" t="s">
        <v>85</v>
      </c>
      <c r="AJ935" s="81" t="s">
        <v>265</v>
      </c>
      <c r="AK935" s="81" t="s">
        <v>85</v>
      </c>
      <c r="AL935" s="40" t="s">
        <v>85</v>
      </c>
      <c r="AM935" s="81" t="s">
        <v>85</v>
      </c>
      <c r="AN935" s="81">
        <v>16</v>
      </c>
      <c r="AO935" s="81">
        <v>170</v>
      </c>
      <c r="AP935" s="81">
        <v>4</v>
      </c>
      <c r="AQ935" s="81">
        <v>14</v>
      </c>
      <c r="AR935" s="36">
        <v>23</v>
      </c>
      <c r="AS935" s="36">
        <v>34</v>
      </c>
      <c r="AT935" s="36">
        <v>240</v>
      </c>
      <c r="AU935" s="81">
        <v>235</v>
      </c>
      <c r="AV935" s="100">
        <v>107</v>
      </c>
      <c r="AW935" s="54">
        <v>41</v>
      </c>
      <c r="AX935" s="54">
        <v>74</v>
      </c>
      <c r="AY935" s="54">
        <v>0</v>
      </c>
      <c r="AZ935" s="3" t="s">
        <v>3350</v>
      </c>
      <c r="BA935" s="98">
        <v>172.5</v>
      </c>
      <c r="BB935" s="3" t="s">
        <v>2993</v>
      </c>
      <c r="BC935" s="98">
        <v>11</v>
      </c>
      <c r="BD935" s="77">
        <v>46.5</v>
      </c>
      <c r="BE935" s="56">
        <v>23.228346456692901</v>
      </c>
      <c r="BF935" s="56">
        <v>23.228346456692901</v>
      </c>
      <c r="BG935" s="56">
        <v>11.81</v>
      </c>
      <c r="BH935" s="378">
        <v>0.10442094939999987</v>
      </c>
      <c r="BI935" s="3">
        <v>24</v>
      </c>
      <c r="BJ935" s="114" t="s">
        <v>3532</v>
      </c>
      <c r="BK935" s="50" t="s">
        <v>4050</v>
      </c>
      <c r="BL935" s="81" t="s">
        <v>4066</v>
      </c>
      <c r="BM935" s="81" t="s">
        <v>4836</v>
      </c>
      <c r="BN935" s="81" t="s">
        <v>5476</v>
      </c>
      <c r="BO935" s="81" t="s">
        <v>4094</v>
      </c>
      <c r="BP935" s="81" t="s">
        <v>4837</v>
      </c>
      <c r="BQ935" s="81" t="s">
        <v>5319</v>
      </c>
      <c r="BR935" s="81" t="s">
        <v>4642</v>
      </c>
      <c r="BS935" s="81" t="s">
        <v>4275</v>
      </c>
      <c r="BT935" s="81"/>
      <c r="BU935" s="81"/>
      <c r="BV935" s="313" t="s">
        <v>6913</v>
      </c>
      <c r="BW935" s="377" t="s">
        <v>6915</v>
      </c>
      <c r="BX935" s="325" t="s">
        <v>6917</v>
      </c>
      <c r="BY935" s="377" t="s">
        <v>6916</v>
      </c>
      <c r="BZ935" s="324" t="str">
        <f t="shared" si="119"/>
        <v>DISCONTINUED - MR105 Beadlock, 20x9, +20mm Offset, 6x5.5, 108mm Centerbore, Matte Black, w/ BH-H36125</v>
      </c>
      <c r="CA935" s="324" t="s">
        <v>3878</v>
      </c>
      <c r="CB935" s="324" t="s">
        <v>3879</v>
      </c>
      <c r="CC935" s="313" t="str">
        <f t="shared" si="120"/>
        <v>RACE (1XX)</v>
      </c>
    </row>
    <row r="936" spans="1:81" s="38" customFormat="1" ht="15" customHeight="1">
      <c r="A936" s="22">
        <f t="shared" si="97"/>
        <v>933</v>
      </c>
      <c r="B936" s="3" t="s">
        <v>84</v>
      </c>
      <c r="C936" s="99" t="s">
        <v>1093</v>
      </c>
      <c r="D936" s="82" t="s">
        <v>263</v>
      </c>
      <c r="E936" s="91" t="s">
        <v>7319</v>
      </c>
      <c r="F936" s="90"/>
      <c r="G936" s="90"/>
      <c r="H936" s="78" t="s">
        <v>2928</v>
      </c>
      <c r="I936" s="320">
        <v>43461</v>
      </c>
      <c r="J936" s="329">
        <v>45118</v>
      </c>
      <c r="K936" s="293" t="s">
        <v>1274</v>
      </c>
      <c r="L936" s="342">
        <v>249</v>
      </c>
      <c r="M936" s="92" t="s">
        <v>6179</v>
      </c>
      <c r="N936" s="344"/>
      <c r="O936" s="82">
        <v>16</v>
      </c>
      <c r="P936" s="41">
        <v>7</v>
      </c>
      <c r="Q936" s="99" t="s">
        <v>1845</v>
      </c>
      <c r="R936" s="82">
        <v>5</v>
      </c>
      <c r="S936" s="82">
        <v>4.5</v>
      </c>
      <c r="T936" s="82">
        <v>15</v>
      </c>
      <c r="U936" s="75">
        <v>4.5999999999999996</v>
      </c>
      <c r="V936" s="102" t="s">
        <v>85</v>
      </c>
      <c r="W936" s="75">
        <v>67.099999999999994</v>
      </c>
      <c r="X936" s="41">
        <v>19.88</v>
      </c>
      <c r="Y936" s="51">
        <v>1850</v>
      </c>
      <c r="Z936" s="44" t="s">
        <v>2294</v>
      </c>
      <c r="AA936" s="44" t="s">
        <v>2987</v>
      </c>
      <c r="AB936" s="51" t="s">
        <v>7320</v>
      </c>
      <c r="AC936" s="82" t="s">
        <v>1624</v>
      </c>
      <c r="AD936" s="89">
        <v>33</v>
      </c>
      <c r="AE936" s="86" t="s">
        <v>1738</v>
      </c>
      <c r="AF936" s="81" t="s">
        <v>1886</v>
      </c>
      <c r="AG936" s="14" t="s">
        <v>85</v>
      </c>
      <c r="AH936" s="13" t="s">
        <v>85</v>
      </c>
      <c r="AI936" s="9" t="s">
        <v>85</v>
      </c>
      <c r="AJ936" s="99" t="s">
        <v>265</v>
      </c>
      <c r="AK936" s="82" t="s">
        <v>1672</v>
      </c>
      <c r="AL936" s="40">
        <v>2.75</v>
      </c>
      <c r="AM936" s="82">
        <v>56.1</v>
      </c>
      <c r="AN936" s="82">
        <v>16</v>
      </c>
      <c r="AO936" s="82">
        <v>147</v>
      </c>
      <c r="AP936" s="36">
        <v>26</v>
      </c>
      <c r="AQ936" s="36">
        <v>36.5</v>
      </c>
      <c r="AR936" s="36">
        <v>42</v>
      </c>
      <c r="AS936" s="36">
        <v>52</v>
      </c>
      <c r="AT936" s="36">
        <v>195</v>
      </c>
      <c r="AU936" s="36">
        <v>193</v>
      </c>
      <c r="AV936" s="75">
        <v>67.099999999999994</v>
      </c>
      <c r="AW936" s="54">
        <v>25</v>
      </c>
      <c r="AX936" s="54">
        <v>25</v>
      </c>
      <c r="AY936" s="54">
        <v>0</v>
      </c>
      <c r="AZ936" s="13" t="s">
        <v>85</v>
      </c>
      <c r="BA936" s="98" t="s">
        <v>85</v>
      </c>
      <c r="BB936" s="13" t="s">
        <v>85</v>
      </c>
      <c r="BC936" s="98" t="s">
        <v>85</v>
      </c>
      <c r="BD936" s="76">
        <v>24.29</v>
      </c>
      <c r="BE936" s="56">
        <v>19.09</v>
      </c>
      <c r="BF936" s="56">
        <v>19.09</v>
      </c>
      <c r="BG936" s="56">
        <v>10.24</v>
      </c>
      <c r="BH936" s="378">
        <v>6.1152323564527607E-2</v>
      </c>
      <c r="BI936" s="82">
        <v>36</v>
      </c>
      <c r="BJ936" s="114" t="s">
        <v>3532</v>
      </c>
      <c r="BK936" s="50" t="s">
        <v>4050</v>
      </c>
      <c r="BL936" s="81" t="s">
        <v>4066</v>
      </c>
      <c r="BM936" s="81" t="s">
        <v>5514</v>
      </c>
      <c r="BN936" s="81" t="s">
        <v>5478</v>
      </c>
      <c r="BO936" s="81" t="s">
        <v>4642</v>
      </c>
      <c r="BP936" s="81" t="s">
        <v>4275</v>
      </c>
      <c r="BQ936" s="81" t="s">
        <v>4068</v>
      </c>
      <c r="BR936" s="81" t="s">
        <v>5543</v>
      </c>
      <c r="BS936" s="82"/>
      <c r="BT936" s="82"/>
      <c r="BU936" s="82"/>
      <c r="BV936" s="349" t="s">
        <v>6675</v>
      </c>
      <c r="BW936" s="388" t="s">
        <v>6674</v>
      </c>
      <c r="BX936" s="313" t="s">
        <v>6677</v>
      </c>
      <c r="BY936" s="388" t="s">
        <v>6676</v>
      </c>
      <c r="BZ936" s="324" t="str">
        <f t="shared" si="119"/>
        <v>DISCONTINUED - MR502 RALLY, 16x7, +15mm Offset, 5x4.5, 67.1mm Centerbore, Matte Black</v>
      </c>
      <c r="CA936" s="324" t="s">
        <v>3878</v>
      </c>
      <c r="CB936" s="324" t="s">
        <v>3879</v>
      </c>
      <c r="CC936" s="313" t="str">
        <f t="shared" si="120"/>
        <v>RALLY (5XX)</v>
      </c>
    </row>
    <row r="937" spans="1:81" s="38" customFormat="1" ht="15" customHeight="1">
      <c r="A937" s="22">
        <f t="shared" si="97"/>
        <v>934</v>
      </c>
      <c r="B937" s="3" t="s">
        <v>84</v>
      </c>
      <c r="C937" s="99" t="s">
        <v>1093</v>
      </c>
      <c r="D937" s="81" t="s">
        <v>263</v>
      </c>
      <c r="E937" s="91" t="s">
        <v>7321</v>
      </c>
      <c r="F937" s="90"/>
      <c r="G937" s="90"/>
      <c r="H937" s="78" t="s">
        <v>2452</v>
      </c>
      <c r="I937" s="319">
        <v>43370</v>
      </c>
      <c r="J937" s="329">
        <v>45118</v>
      </c>
      <c r="K937" s="293" t="s">
        <v>1274</v>
      </c>
      <c r="L937" s="342">
        <v>299</v>
      </c>
      <c r="M937" s="92" t="s">
        <v>6179</v>
      </c>
      <c r="N937" s="344"/>
      <c r="O937" s="81">
        <v>18</v>
      </c>
      <c r="P937" s="83">
        <v>8</v>
      </c>
      <c r="Q937" s="99" t="s">
        <v>1845</v>
      </c>
      <c r="R937" s="81">
        <v>5</v>
      </c>
      <c r="S937" s="83">
        <v>4.5</v>
      </c>
      <c r="T937" s="81">
        <v>38</v>
      </c>
      <c r="U937" s="84">
        <v>6.1</v>
      </c>
      <c r="V937" s="100" t="s">
        <v>85</v>
      </c>
      <c r="W937" s="84">
        <v>67.099999999999994</v>
      </c>
      <c r="X937" s="83">
        <v>27.37</v>
      </c>
      <c r="Y937" s="51">
        <v>1850</v>
      </c>
      <c r="Z937" s="88" t="s">
        <v>2294</v>
      </c>
      <c r="AA937" s="79" t="s">
        <v>2987</v>
      </c>
      <c r="AB937" s="51" t="s">
        <v>7208</v>
      </c>
      <c r="AC937" s="81" t="s">
        <v>1624</v>
      </c>
      <c r="AD937" s="89">
        <v>33</v>
      </c>
      <c r="AE937" s="86" t="s">
        <v>1738</v>
      </c>
      <c r="AF937" s="81" t="s">
        <v>1886</v>
      </c>
      <c r="AG937" s="80" t="s">
        <v>85</v>
      </c>
      <c r="AH937" s="3" t="s">
        <v>85</v>
      </c>
      <c r="AI937" s="9" t="s">
        <v>85</v>
      </c>
      <c r="AJ937" s="99" t="s">
        <v>265</v>
      </c>
      <c r="AK937" s="81" t="s">
        <v>1672</v>
      </c>
      <c r="AL937" s="40">
        <v>2.75</v>
      </c>
      <c r="AM937" s="81">
        <v>56.1</v>
      </c>
      <c r="AN937" s="81">
        <v>16</v>
      </c>
      <c r="AO937" s="81">
        <v>160</v>
      </c>
      <c r="AP937" s="25">
        <v>18</v>
      </c>
      <c r="AQ937" s="25">
        <v>34</v>
      </c>
      <c r="AR937" s="25">
        <v>41</v>
      </c>
      <c r="AS937" s="25">
        <v>45.7</v>
      </c>
      <c r="AT937" s="25">
        <v>221.6</v>
      </c>
      <c r="AU937" s="25">
        <v>215.6</v>
      </c>
      <c r="AV937" s="84">
        <v>67.099999999999994</v>
      </c>
      <c r="AW937" s="54">
        <v>20.399999999999999</v>
      </c>
      <c r="AX937" s="54">
        <v>20.399999999999999</v>
      </c>
      <c r="AY937" s="54">
        <v>0</v>
      </c>
      <c r="AZ937" s="3" t="s">
        <v>85</v>
      </c>
      <c r="BA937" s="98" t="s">
        <v>85</v>
      </c>
      <c r="BB937" s="3" t="s">
        <v>85</v>
      </c>
      <c r="BC937" s="98" t="s">
        <v>85</v>
      </c>
      <c r="BD937" s="77">
        <v>32.590000000000003</v>
      </c>
      <c r="BE937" s="56">
        <v>21.141732283464599</v>
      </c>
      <c r="BF937" s="56">
        <v>21.141732283464599</v>
      </c>
      <c r="BG937" s="56">
        <v>10.7086614173228</v>
      </c>
      <c r="BH937" s="378">
        <v>7.8436367999999965E-2</v>
      </c>
      <c r="BI937" s="81">
        <v>36</v>
      </c>
      <c r="BJ937" s="114" t="s">
        <v>3532</v>
      </c>
      <c r="BK937" s="50" t="s">
        <v>4050</v>
      </c>
      <c r="BL937" s="81" t="s">
        <v>4066</v>
      </c>
      <c r="BM937" s="81" t="s">
        <v>5514</v>
      </c>
      <c r="BN937" s="81" t="s">
        <v>5478</v>
      </c>
      <c r="BO937" s="81" t="s">
        <v>4642</v>
      </c>
      <c r="BP937" s="81" t="s">
        <v>4275</v>
      </c>
      <c r="BQ937" s="81" t="s">
        <v>4068</v>
      </c>
      <c r="BR937" s="81" t="s">
        <v>5543</v>
      </c>
      <c r="BS937" s="81"/>
      <c r="BT937" s="81"/>
      <c r="BU937" s="81"/>
      <c r="BV937" s="349" t="s">
        <v>6675</v>
      </c>
      <c r="BW937" s="388" t="s">
        <v>6674</v>
      </c>
      <c r="BX937" s="313" t="s">
        <v>6677</v>
      </c>
      <c r="BY937" s="388" t="s">
        <v>6676</v>
      </c>
      <c r="BZ937" s="324" t="str">
        <f t="shared" si="119"/>
        <v>DISCONTINUED - MR502 RALLY, 18x8, +38mm Offset, 5x4.5, 67.1mm Centerbore, Matte Black</v>
      </c>
      <c r="CA937" s="324" t="s">
        <v>3878</v>
      </c>
      <c r="CB937" s="324" t="s">
        <v>3879</v>
      </c>
      <c r="CC937" s="313" t="str">
        <f t="shared" si="120"/>
        <v>RALLY (5XX)</v>
      </c>
    </row>
    <row r="938" spans="1:81" s="38" customFormat="1" ht="15" customHeight="1">
      <c r="A938" s="22">
        <f t="shared" si="97"/>
        <v>935</v>
      </c>
      <c r="B938" s="99" t="s">
        <v>84</v>
      </c>
      <c r="C938" s="99" t="s">
        <v>1072</v>
      </c>
      <c r="D938" s="99" t="s">
        <v>2104</v>
      </c>
      <c r="E938" s="91" t="s">
        <v>7328</v>
      </c>
      <c r="F938" s="90"/>
      <c r="G938" s="90"/>
      <c r="H938" s="79" t="s">
        <v>2118</v>
      </c>
      <c r="I938" s="318">
        <v>43340</v>
      </c>
      <c r="J938" s="318">
        <v>45141</v>
      </c>
      <c r="K938" s="293" t="s">
        <v>1274</v>
      </c>
      <c r="L938" s="342">
        <v>380.5</v>
      </c>
      <c r="M938" s="92" t="s">
        <v>6179</v>
      </c>
      <c r="N938" s="344"/>
      <c r="O938" s="29">
        <v>17</v>
      </c>
      <c r="P938" s="24">
        <v>8.5</v>
      </c>
      <c r="Q938" s="99" t="s">
        <v>1758</v>
      </c>
      <c r="R938" s="3">
        <v>6</v>
      </c>
      <c r="S938" s="29">
        <v>120</v>
      </c>
      <c r="T938" s="29">
        <v>0</v>
      </c>
      <c r="U938" s="16">
        <v>4.75</v>
      </c>
      <c r="V938" s="100" t="s">
        <v>85</v>
      </c>
      <c r="W938" s="16">
        <v>67</v>
      </c>
      <c r="X938" s="8">
        <v>32.549999999999997</v>
      </c>
      <c r="Y938" s="51">
        <v>2650</v>
      </c>
      <c r="Z938" s="78" t="s">
        <v>2294</v>
      </c>
      <c r="AA938" s="79" t="s">
        <v>2987</v>
      </c>
      <c r="AB938" s="51" t="s">
        <v>4760</v>
      </c>
      <c r="AC938" s="78" t="s">
        <v>1641</v>
      </c>
      <c r="AD938" s="89">
        <v>22</v>
      </c>
      <c r="AE938" s="80" t="s">
        <v>85</v>
      </c>
      <c r="AF938" s="80" t="s">
        <v>85</v>
      </c>
      <c r="AG938" s="80" t="s">
        <v>85</v>
      </c>
      <c r="AH938" s="80" t="s">
        <v>85</v>
      </c>
      <c r="AI938" s="9" t="s">
        <v>85</v>
      </c>
      <c r="AJ938" s="78" t="s">
        <v>266</v>
      </c>
      <c r="AK938" s="3" t="s">
        <v>85</v>
      </c>
      <c r="AL938" s="40" t="s">
        <v>85</v>
      </c>
      <c r="AM938" s="3" t="s">
        <v>85</v>
      </c>
      <c r="AN938" s="3">
        <v>16.2</v>
      </c>
      <c r="AO938" s="3">
        <v>160</v>
      </c>
      <c r="AP938" s="36">
        <v>21.4</v>
      </c>
      <c r="AQ938" s="36">
        <v>42.8</v>
      </c>
      <c r="AR938" s="36">
        <v>66.8</v>
      </c>
      <c r="AS938" s="36">
        <v>83.8</v>
      </c>
      <c r="AT938" s="36">
        <v>207</v>
      </c>
      <c r="AU938" s="101">
        <v>205</v>
      </c>
      <c r="AV938" s="16">
        <v>67</v>
      </c>
      <c r="AW938" s="54">
        <v>40</v>
      </c>
      <c r="AX938" s="54">
        <v>40</v>
      </c>
      <c r="AY938" s="54">
        <v>0</v>
      </c>
      <c r="AZ938" s="99" t="s">
        <v>85</v>
      </c>
      <c r="BA938" s="98" t="s">
        <v>85</v>
      </c>
      <c r="BB938" s="99" t="s">
        <v>85</v>
      </c>
      <c r="BC938" s="98" t="s">
        <v>85</v>
      </c>
      <c r="BD938" s="77">
        <v>36.049999999999997</v>
      </c>
      <c r="BE938" s="56">
        <v>20.236220472440898</v>
      </c>
      <c r="BF938" s="56">
        <v>20.236220472440898</v>
      </c>
      <c r="BG938" s="56">
        <v>11.417322834645701</v>
      </c>
      <c r="BH938" s="378">
        <v>7.6616839999999839E-2</v>
      </c>
      <c r="BI938" s="80">
        <v>36</v>
      </c>
      <c r="BJ938" s="114" t="s">
        <v>3532</v>
      </c>
      <c r="BK938" s="50" t="s">
        <v>4050</v>
      </c>
      <c r="BL938" s="29" t="s">
        <v>4066</v>
      </c>
      <c r="BM938" s="29" t="s">
        <v>5521</v>
      </c>
      <c r="BN938" s="29" t="s">
        <v>5522</v>
      </c>
      <c r="BO938" s="29" t="s">
        <v>5523</v>
      </c>
      <c r="BP938" s="81" t="s">
        <v>5524</v>
      </c>
      <c r="BQ938" s="81" t="s">
        <v>4275</v>
      </c>
      <c r="BR938" s="81" t="s">
        <v>4068</v>
      </c>
      <c r="BS938" s="81"/>
      <c r="BT938" s="81"/>
      <c r="BU938" s="81"/>
      <c r="BV938" s="313" t="s">
        <v>6568</v>
      </c>
      <c r="BW938" s="377" t="s">
        <v>6572</v>
      </c>
      <c r="BX938" s="313" t="s">
        <v>6574</v>
      </c>
      <c r="BY938" s="377" t="s">
        <v>6573</v>
      </c>
      <c r="BZ938" s="324" t="str">
        <f t="shared" ref="BZ938" si="121">CONCATENATE("DISCONTINUED"," ","-"," ",D938,", ",O938,"x",P938,", ",IF(V938="N/A", "", CONCATENATE(V938, "/")),IF(T938&gt;0, CONCATENATE("+",T938), T938),"mm Offset, ",Q938,", ",W938,"mm Centerbore, ",PROPER(Z938), "", IF(BB938="N/A", "", CONCATENATE(", w/ ", BB938)))</f>
        <v>DISCONTINUED - MR314, 17x8.5, 0mm Offset, 6x120, 67mm Centerbore, Matte Black</v>
      </c>
      <c r="CA938" s="324" t="s">
        <v>3878</v>
      </c>
      <c r="CB938" s="324" t="s">
        <v>3879</v>
      </c>
      <c r="CC938" s="313" t="str">
        <f t="shared" ref="CC938" si="122">C938</f>
        <v>STREET (3XX)</v>
      </c>
    </row>
    <row r="939" spans="1:81" s="38" customFormat="1" ht="15" customHeight="1">
      <c r="A939" s="22">
        <f t="shared" si="97"/>
        <v>936</v>
      </c>
      <c r="B939" s="99" t="s">
        <v>84</v>
      </c>
      <c r="C939" s="99" t="s">
        <v>1072</v>
      </c>
      <c r="D939" s="99" t="s">
        <v>1114</v>
      </c>
      <c r="E939" s="91" t="s">
        <v>7336</v>
      </c>
      <c r="F939" s="90" t="s">
        <v>2224</v>
      </c>
      <c r="G939" s="90"/>
      <c r="H939" s="79" t="s">
        <v>4288</v>
      </c>
      <c r="I939" s="318">
        <v>43951</v>
      </c>
      <c r="J939" s="318">
        <v>45141</v>
      </c>
      <c r="K939" s="293" t="s">
        <v>1274</v>
      </c>
      <c r="L939" s="342">
        <v>383.78</v>
      </c>
      <c r="M939" s="92" t="s">
        <v>6179</v>
      </c>
      <c r="N939" s="344"/>
      <c r="O939" s="5">
        <v>20</v>
      </c>
      <c r="P939" s="8">
        <v>10</v>
      </c>
      <c r="Q939" s="99" t="s">
        <v>1756</v>
      </c>
      <c r="R939" s="3">
        <v>5</v>
      </c>
      <c r="S939" s="3">
        <v>5.5</v>
      </c>
      <c r="T939" s="3">
        <v>-18</v>
      </c>
      <c r="U939" s="16">
        <v>4.76</v>
      </c>
      <c r="V939" s="100" t="s">
        <v>85</v>
      </c>
      <c r="W939" s="16">
        <v>108</v>
      </c>
      <c r="X939" s="8">
        <v>37.5</v>
      </c>
      <c r="Y939" s="51">
        <v>2650</v>
      </c>
      <c r="Z939" s="78" t="s">
        <v>2294</v>
      </c>
      <c r="AA939" s="79" t="s">
        <v>2987</v>
      </c>
      <c r="AB939" s="51" t="s">
        <v>6285</v>
      </c>
      <c r="AC939" s="80" t="s">
        <v>1579</v>
      </c>
      <c r="AD939" s="89">
        <v>33</v>
      </c>
      <c r="AE939" s="87" t="s">
        <v>85</v>
      </c>
      <c r="AF939" s="80" t="s">
        <v>85</v>
      </c>
      <c r="AG939" s="99" t="s">
        <v>3001</v>
      </c>
      <c r="AH939" s="99" t="s">
        <v>1937</v>
      </c>
      <c r="AI939" s="9">
        <v>1.1000000000000001</v>
      </c>
      <c r="AJ939" s="99" t="s">
        <v>266</v>
      </c>
      <c r="AK939" s="99" t="s">
        <v>85</v>
      </c>
      <c r="AL939" s="40" t="s">
        <v>85</v>
      </c>
      <c r="AM939" s="99" t="s">
        <v>85</v>
      </c>
      <c r="AN939" s="99">
        <v>16.100000000000001</v>
      </c>
      <c r="AO939" s="99">
        <v>175</v>
      </c>
      <c r="AP939" s="99">
        <v>3</v>
      </c>
      <c r="AQ939" s="25">
        <v>17</v>
      </c>
      <c r="AR939" s="25">
        <v>38</v>
      </c>
      <c r="AS939" s="25">
        <v>47</v>
      </c>
      <c r="AT939" s="25">
        <v>245</v>
      </c>
      <c r="AU939" s="101">
        <v>241</v>
      </c>
      <c r="AV939" s="100">
        <v>106.4</v>
      </c>
      <c r="AW939" s="54">
        <v>55</v>
      </c>
      <c r="AX939" s="54">
        <v>55</v>
      </c>
      <c r="AY939" s="54">
        <v>94</v>
      </c>
      <c r="AZ939" s="99" t="s">
        <v>85</v>
      </c>
      <c r="BA939" s="98" t="s">
        <v>85</v>
      </c>
      <c r="BB939" s="99" t="s">
        <v>85</v>
      </c>
      <c r="BC939" s="98" t="s">
        <v>85</v>
      </c>
      <c r="BD939" s="77">
        <v>41.5</v>
      </c>
      <c r="BE939" s="56">
        <v>23.228346456692901</v>
      </c>
      <c r="BF939" s="56">
        <v>23.228346456692901</v>
      </c>
      <c r="BG939" s="56">
        <v>12.9133858267717</v>
      </c>
      <c r="BH939" s="378">
        <v>0.11417680000000027</v>
      </c>
      <c r="BI939" s="80">
        <v>20</v>
      </c>
      <c r="BJ939" s="114" t="s">
        <v>3532</v>
      </c>
      <c r="BK939" s="50" t="s">
        <v>4050</v>
      </c>
      <c r="BL939" s="81" t="s">
        <v>4066</v>
      </c>
      <c r="BM939" s="81" t="s">
        <v>5502</v>
      </c>
      <c r="BN939" s="81" t="s">
        <v>5503</v>
      </c>
      <c r="BO939" s="81" t="s">
        <v>5477</v>
      </c>
      <c r="BP939" s="81" t="s">
        <v>5504</v>
      </c>
      <c r="BQ939" s="81" t="s">
        <v>5505</v>
      </c>
      <c r="BR939" s="81" t="s">
        <v>4068</v>
      </c>
      <c r="BS939" s="81"/>
      <c r="BT939" s="81"/>
      <c r="BU939" s="81"/>
      <c r="BV939" s="353" t="s">
        <v>6412</v>
      </c>
      <c r="BW939" s="384" t="s">
        <v>6411</v>
      </c>
      <c r="BX939" s="353" t="s">
        <v>6414</v>
      </c>
      <c r="BY939" s="384" t="s">
        <v>6413</v>
      </c>
      <c r="BZ939" s="324" t="str">
        <f t="shared" ref="BZ939:BZ980" si="123">CONCATENATE("DISCONTINUED"," ","-"," ",D939,", ",O939,"x",P939,", ",IF(V939="N/A", "", CONCATENATE(V939, "/")),IF(T939&gt;0, CONCATENATE("+",T939), T939),"mm Offset, ",Q939,", ",W939,"mm Centerbore, ",PROPER(Z939), "", IF(BB939="N/A", "", CONCATENATE(", w/ ", BB939)))</f>
        <v>DISCONTINUED - MR301 The Standard, 20x10, -18mm Offset, 5x5.5, 108mm Centerbore, Matte Black</v>
      </c>
      <c r="CA939" s="324" t="s">
        <v>3878</v>
      </c>
      <c r="CB939" s="324" t="s">
        <v>3879</v>
      </c>
      <c r="CC939" s="313" t="str">
        <f t="shared" ref="CC939:CC980" si="124">C939</f>
        <v>STREET (3XX)</v>
      </c>
    </row>
    <row r="940" spans="1:81" s="38" customFormat="1" ht="15" customHeight="1">
      <c r="A940" s="22">
        <f t="shared" si="97"/>
        <v>937</v>
      </c>
      <c r="B940" s="99" t="s">
        <v>84</v>
      </c>
      <c r="C940" s="99" t="s">
        <v>1072</v>
      </c>
      <c r="D940" s="5" t="s">
        <v>1116</v>
      </c>
      <c r="E940" s="91" t="s">
        <v>7337</v>
      </c>
      <c r="F940" s="90" t="s">
        <v>2224</v>
      </c>
      <c r="G940" s="90"/>
      <c r="H940" s="79" t="s">
        <v>4244</v>
      </c>
      <c r="I940" s="318">
        <v>43924</v>
      </c>
      <c r="J940" s="318">
        <v>45141</v>
      </c>
      <c r="K940" s="293" t="s">
        <v>1274</v>
      </c>
      <c r="L940" s="342">
        <v>414.5</v>
      </c>
      <c r="M940" s="92" t="s">
        <v>6179</v>
      </c>
      <c r="N940" s="344"/>
      <c r="O940" s="5">
        <v>20</v>
      </c>
      <c r="P940" s="8">
        <v>10</v>
      </c>
      <c r="Q940" s="99" t="s">
        <v>1756</v>
      </c>
      <c r="R940" s="3">
        <v>5</v>
      </c>
      <c r="S940" s="3">
        <v>5.5</v>
      </c>
      <c r="T940" s="3">
        <v>-18</v>
      </c>
      <c r="U940" s="16">
        <v>4.76</v>
      </c>
      <c r="V940" s="100" t="s">
        <v>85</v>
      </c>
      <c r="W940" s="16">
        <v>108</v>
      </c>
      <c r="X940" s="8">
        <v>36.520000000000003</v>
      </c>
      <c r="Y940" s="51">
        <v>2650</v>
      </c>
      <c r="Z940" s="78" t="s">
        <v>2294</v>
      </c>
      <c r="AA940" s="79" t="s">
        <v>2987</v>
      </c>
      <c r="AB940" s="51" t="s">
        <v>6285</v>
      </c>
      <c r="AC940" s="80" t="s">
        <v>1597</v>
      </c>
      <c r="AD940" s="89">
        <v>33</v>
      </c>
      <c r="AE940" s="87" t="s">
        <v>85</v>
      </c>
      <c r="AF940" s="80" t="s">
        <v>85</v>
      </c>
      <c r="AG940" s="99" t="s">
        <v>3001</v>
      </c>
      <c r="AH940" s="80" t="s">
        <v>1938</v>
      </c>
      <c r="AI940" s="9">
        <v>1.1000000000000001</v>
      </c>
      <c r="AJ940" s="99" t="s">
        <v>266</v>
      </c>
      <c r="AK940" s="99" t="s">
        <v>85</v>
      </c>
      <c r="AL940" s="40" t="s">
        <v>85</v>
      </c>
      <c r="AM940" s="99" t="s">
        <v>85</v>
      </c>
      <c r="AN940" s="99">
        <v>16.2</v>
      </c>
      <c r="AO940" s="99">
        <v>175</v>
      </c>
      <c r="AP940" s="25">
        <v>3</v>
      </c>
      <c r="AQ940" s="25">
        <v>14.9</v>
      </c>
      <c r="AR940" s="25">
        <v>35.700000000000003</v>
      </c>
      <c r="AS940" s="25">
        <v>44.51</v>
      </c>
      <c r="AT940" s="25">
        <v>245.81</v>
      </c>
      <c r="AU940" s="101">
        <v>241.4</v>
      </c>
      <c r="AV940" s="100">
        <v>107</v>
      </c>
      <c r="AW940" s="54">
        <v>41</v>
      </c>
      <c r="AX940" s="54">
        <v>74</v>
      </c>
      <c r="AY940" s="54">
        <v>99</v>
      </c>
      <c r="AZ940" s="99" t="s">
        <v>85</v>
      </c>
      <c r="BA940" s="98" t="s">
        <v>85</v>
      </c>
      <c r="BB940" s="99" t="s">
        <v>85</v>
      </c>
      <c r="BC940" s="98" t="s">
        <v>85</v>
      </c>
      <c r="BD940" s="77">
        <v>42.29</v>
      </c>
      <c r="BE940" s="56">
        <v>23.228346456692901</v>
      </c>
      <c r="BF940" s="56">
        <v>23.228346456692901</v>
      </c>
      <c r="BG940" s="56">
        <v>12.9133858267717</v>
      </c>
      <c r="BH940" s="378">
        <v>0.11417680000000027</v>
      </c>
      <c r="BI940" s="80">
        <v>20</v>
      </c>
      <c r="BJ940" s="114" t="s">
        <v>3532</v>
      </c>
      <c r="BK940" s="50" t="s">
        <v>4050</v>
      </c>
      <c r="BL940" s="81" t="s">
        <v>4066</v>
      </c>
      <c r="BM940" s="29" t="s">
        <v>5448</v>
      </c>
      <c r="BN940" s="29" t="s">
        <v>5506</v>
      </c>
      <c r="BO940" s="81" t="s">
        <v>5507</v>
      </c>
      <c r="BP940" s="81" t="s">
        <v>5477</v>
      </c>
      <c r="BQ940" s="81" t="s">
        <v>5504</v>
      </c>
      <c r="BR940" s="81" t="s">
        <v>4068</v>
      </c>
      <c r="BS940" s="81"/>
      <c r="BT940" s="81"/>
      <c r="BU940" s="81"/>
      <c r="BV940" s="313" t="s">
        <v>6426</v>
      </c>
      <c r="BW940" s="377" t="s">
        <v>6427</v>
      </c>
      <c r="BX940" s="313" t="s">
        <v>6429</v>
      </c>
      <c r="BY940" s="377" t="s">
        <v>6428</v>
      </c>
      <c r="BZ940" s="324" t="str">
        <f t="shared" si="123"/>
        <v>DISCONTINUED - MR304 Double Standard, 20x10, -18mm Offset, 5x5.5, 108mm Centerbore, Matte Black</v>
      </c>
      <c r="CA940" s="324" t="s">
        <v>3878</v>
      </c>
      <c r="CB940" s="324" t="s">
        <v>3879</v>
      </c>
      <c r="CC940" s="313" t="str">
        <f t="shared" si="124"/>
        <v>STREET (3XX)</v>
      </c>
    </row>
    <row r="941" spans="1:81" s="38" customFormat="1" ht="15" customHeight="1">
      <c r="A941" s="22">
        <f t="shared" si="97"/>
        <v>938</v>
      </c>
      <c r="B941" s="99" t="s">
        <v>84</v>
      </c>
      <c r="C941" s="99" t="s">
        <v>1072</v>
      </c>
      <c r="D941" s="99" t="s">
        <v>1120</v>
      </c>
      <c r="E941" s="91" t="s">
        <v>7338</v>
      </c>
      <c r="F941" s="90"/>
      <c r="G941" s="90"/>
      <c r="H941" s="79" t="s">
        <v>622</v>
      </c>
      <c r="I941" s="318">
        <v>42005</v>
      </c>
      <c r="J941" s="318">
        <v>45141</v>
      </c>
      <c r="K941" s="293" t="s">
        <v>1274</v>
      </c>
      <c r="L941" s="342">
        <v>379.47</v>
      </c>
      <c r="M941" s="92" t="s">
        <v>6179</v>
      </c>
      <c r="N941" s="344"/>
      <c r="O941" s="99">
        <v>18</v>
      </c>
      <c r="P941" s="8">
        <v>9</v>
      </c>
      <c r="Q941" s="99" t="s">
        <v>1123</v>
      </c>
      <c r="R941" s="3">
        <v>6</v>
      </c>
      <c r="S941" s="3">
        <v>5.5</v>
      </c>
      <c r="T941" s="3">
        <v>18</v>
      </c>
      <c r="U941" s="19">
        <v>5.75</v>
      </c>
      <c r="V941" s="100" t="s">
        <v>85</v>
      </c>
      <c r="W941" s="16">
        <v>108</v>
      </c>
      <c r="X941" s="8">
        <v>32.119999999999997</v>
      </c>
      <c r="Y941" s="51">
        <v>2650</v>
      </c>
      <c r="Z941" s="78" t="s">
        <v>5693</v>
      </c>
      <c r="AA941" s="78" t="s">
        <v>2992</v>
      </c>
      <c r="AB941" s="51" t="s">
        <v>6060</v>
      </c>
      <c r="AC941" s="80" t="s">
        <v>1597</v>
      </c>
      <c r="AD941" s="89">
        <v>33</v>
      </c>
      <c r="AE941" s="80" t="s">
        <v>85</v>
      </c>
      <c r="AF941" s="80" t="s">
        <v>85</v>
      </c>
      <c r="AG941" s="99" t="s">
        <v>3001</v>
      </c>
      <c r="AH941" s="80" t="s">
        <v>1938</v>
      </c>
      <c r="AI941" s="9">
        <v>1.1000000000000001</v>
      </c>
      <c r="AJ941" s="3" t="s">
        <v>266</v>
      </c>
      <c r="AK941" s="3" t="s">
        <v>85</v>
      </c>
      <c r="AL941" s="40" t="s">
        <v>85</v>
      </c>
      <c r="AM941" s="99" t="s">
        <v>85</v>
      </c>
      <c r="AN941" s="99">
        <v>16.2</v>
      </c>
      <c r="AO941" s="99">
        <v>170</v>
      </c>
      <c r="AP941" s="25">
        <v>2.4</v>
      </c>
      <c r="AQ941" s="25">
        <v>8.9</v>
      </c>
      <c r="AR941" s="25">
        <v>27.6</v>
      </c>
      <c r="AS941" s="25">
        <v>36.299999999999997</v>
      </c>
      <c r="AT941" s="25">
        <v>217.8</v>
      </c>
      <c r="AU941" s="101">
        <v>209.6</v>
      </c>
      <c r="AV941" s="100">
        <v>107</v>
      </c>
      <c r="AW941" s="54">
        <v>41</v>
      </c>
      <c r="AX941" s="54">
        <v>74</v>
      </c>
      <c r="AY941" s="54">
        <v>42</v>
      </c>
      <c r="AZ941" s="99" t="s">
        <v>85</v>
      </c>
      <c r="BA941" s="98" t="s">
        <v>85</v>
      </c>
      <c r="BB941" s="99" t="s">
        <v>85</v>
      </c>
      <c r="BC941" s="98" t="s">
        <v>85</v>
      </c>
      <c r="BD941" s="77">
        <v>36.97</v>
      </c>
      <c r="BE941" s="56">
        <v>21.141732283464599</v>
      </c>
      <c r="BF941" s="56">
        <v>21.141732283464599</v>
      </c>
      <c r="BG941" s="56">
        <v>11.929133858267701</v>
      </c>
      <c r="BH941" s="378">
        <v>8.7375807000000152E-2</v>
      </c>
      <c r="BI941" s="80">
        <v>36</v>
      </c>
      <c r="BJ941" s="114" t="s">
        <v>3532</v>
      </c>
      <c r="BK941" s="50" t="s">
        <v>4050</v>
      </c>
      <c r="BL941" s="81" t="s">
        <v>4066</v>
      </c>
      <c r="BM941" s="81" t="s">
        <v>5512</v>
      </c>
      <c r="BN941" s="81" t="s">
        <v>5506</v>
      </c>
      <c r="BO941" s="81" t="s">
        <v>5507</v>
      </c>
      <c r="BP941" s="81" t="s">
        <v>5477</v>
      </c>
      <c r="BQ941" s="81" t="s">
        <v>5504</v>
      </c>
      <c r="BR941" s="81" t="s">
        <v>4068</v>
      </c>
      <c r="BS941" s="81"/>
      <c r="BT941" s="81"/>
      <c r="BU941" s="81"/>
      <c r="BV941" s="313" t="s">
        <v>6518</v>
      </c>
      <c r="BW941" s="377" t="s">
        <v>6517</v>
      </c>
      <c r="BX941" s="313" t="s">
        <v>6520</v>
      </c>
      <c r="BY941" s="377" t="s">
        <v>6519</v>
      </c>
      <c r="BZ941" s="324" t="str">
        <f t="shared" si="123"/>
        <v>DISCONTINUED - MR309 Grid, 18x9, +18mm Offset, 6x5.5, 108mm Centerbore, Titanium - Matte Black Lip</v>
      </c>
      <c r="CA941" s="324" t="s">
        <v>3878</v>
      </c>
      <c r="CB941" s="324" t="s">
        <v>3879</v>
      </c>
      <c r="CC941" s="313" t="str">
        <f t="shared" si="124"/>
        <v>STREET (3XX)</v>
      </c>
    </row>
    <row r="942" spans="1:81" s="38" customFormat="1" ht="15" customHeight="1">
      <c r="A942" s="22">
        <f t="shared" si="97"/>
        <v>939</v>
      </c>
      <c r="B942" s="99" t="s">
        <v>84</v>
      </c>
      <c r="C942" s="99" t="s">
        <v>1072</v>
      </c>
      <c r="D942" s="99" t="s">
        <v>1121</v>
      </c>
      <c r="E942" s="91" t="s">
        <v>7339</v>
      </c>
      <c r="F942" s="90"/>
      <c r="G942" s="90"/>
      <c r="H942" s="88" t="s">
        <v>2047</v>
      </c>
      <c r="I942" s="318">
        <v>42370</v>
      </c>
      <c r="J942" s="318">
        <v>45141</v>
      </c>
      <c r="K942" s="293" t="s">
        <v>1274</v>
      </c>
      <c r="L942" s="342">
        <v>377.5</v>
      </c>
      <c r="M942" s="92" t="s">
        <v>6179</v>
      </c>
      <c r="N942" s="344"/>
      <c r="O942" s="99">
        <v>17</v>
      </c>
      <c r="P942" s="8">
        <v>8.5</v>
      </c>
      <c r="Q942" s="99" t="s">
        <v>1123</v>
      </c>
      <c r="R942" s="81">
        <v>6</v>
      </c>
      <c r="S942" s="3">
        <v>5.5</v>
      </c>
      <c r="T942" s="3">
        <v>35</v>
      </c>
      <c r="U942" s="16">
        <v>6.1</v>
      </c>
      <c r="V942" s="100" t="s">
        <v>85</v>
      </c>
      <c r="W942" s="84">
        <v>106.25</v>
      </c>
      <c r="X942" s="83">
        <v>29.5</v>
      </c>
      <c r="Y942" s="51">
        <v>2650</v>
      </c>
      <c r="Z942" s="78" t="s">
        <v>5463</v>
      </c>
      <c r="AA942" s="78" t="s">
        <v>2988</v>
      </c>
      <c r="AB942" s="51" t="s">
        <v>6288</v>
      </c>
      <c r="AC942" s="80" t="s">
        <v>1634</v>
      </c>
      <c r="AD942" s="89">
        <v>38.5</v>
      </c>
      <c r="AE942" s="80" t="s">
        <v>1799</v>
      </c>
      <c r="AF942" s="3" t="s">
        <v>1888</v>
      </c>
      <c r="AG942" s="80" t="s">
        <v>85</v>
      </c>
      <c r="AH942" s="80" t="s">
        <v>1938</v>
      </c>
      <c r="AI942" s="9">
        <v>1.1000000000000001</v>
      </c>
      <c r="AJ942" s="3" t="s">
        <v>265</v>
      </c>
      <c r="AK942" s="81" t="s">
        <v>1709</v>
      </c>
      <c r="AL942" s="40">
        <v>2.75</v>
      </c>
      <c r="AM942" s="3">
        <v>78.3</v>
      </c>
      <c r="AN942" s="99">
        <v>16.100000000000001</v>
      </c>
      <c r="AO942" s="101">
        <v>175</v>
      </c>
      <c r="AP942" s="101">
        <v>7</v>
      </c>
      <c r="AQ942" s="101">
        <v>20.9</v>
      </c>
      <c r="AR942" s="101">
        <v>30</v>
      </c>
      <c r="AS942" s="101">
        <v>41</v>
      </c>
      <c r="AT942" s="101">
        <v>209.9</v>
      </c>
      <c r="AU942" s="101">
        <v>199</v>
      </c>
      <c r="AV942" s="100">
        <v>106.25</v>
      </c>
      <c r="AW942" s="54">
        <v>34</v>
      </c>
      <c r="AX942" s="54">
        <v>34</v>
      </c>
      <c r="AY942" s="54">
        <v>20</v>
      </c>
      <c r="AZ942" s="99" t="s">
        <v>85</v>
      </c>
      <c r="BA942" s="98" t="s">
        <v>85</v>
      </c>
      <c r="BB942" s="99" t="s">
        <v>85</v>
      </c>
      <c r="BC942" s="98" t="s">
        <v>85</v>
      </c>
      <c r="BD942" s="77">
        <v>33</v>
      </c>
      <c r="BE942" s="56">
        <v>20.236220472440898</v>
      </c>
      <c r="BF942" s="56">
        <v>20.236220472440898</v>
      </c>
      <c r="BG942" s="56">
        <v>11.417322834645701</v>
      </c>
      <c r="BH942" s="378">
        <v>7.6616839999999839E-2</v>
      </c>
      <c r="BI942" s="80">
        <v>36</v>
      </c>
      <c r="BJ942" s="114" t="s">
        <v>3532</v>
      </c>
      <c r="BK942" s="50" t="s">
        <v>4050</v>
      </c>
      <c r="BL942" s="81" t="s">
        <v>4066</v>
      </c>
      <c r="BM942" s="81" t="s">
        <v>5516</v>
      </c>
      <c r="BN942" s="81" t="s">
        <v>5517</v>
      </c>
      <c r="BO942" s="81" t="s">
        <v>5507</v>
      </c>
      <c r="BP942" s="81" t="s">
        <v>5518</v>
      </c>
      <c r="BQ942" s="81" t="s">
        <v>5497</v>
      </c>
      <c r="BR942" s="81" t="s">
        <v>4275</v>
      </c>
      <c r="BS942" s="81" t="s">
        <v>4068</v>
      </c>
      <c r="BT942" s="81"/>
      <c r="BU942" s="81"/>
      <c r="BV942" s="313"/>
      <c r="BW942" s="325"/>
      <c r="BX942" s="313"/>
      <c r="BY942" s="325"/>
      <c r="BZ942" s="324" t="str">
        <f t="shared" si="123"/>
        <v>DISCONTINUED - MR310 Con6, 17x8.5, +35mm Offset, 6x5.5, 106.25mm Centerbore, Method Bronze - Matte Black Lip</v>
      </c>
      <c r="CA942" s="324" t="s">
        <v>3878</v>
      </c>
      <c r="CB942" s="324" t="s">
        <v>3879</v>
      </c>
      <c r="CC942" s="313" t="str">
        <f t="shared" si="124"/>
        <v>STREET (3XX)</v>
      </c>
    </row>
    <row r="943" spans="1:81" s="38" customFormat="1" ht="15" customHeight="1">
      <c r="A943" s="22">
        <f t="shared" si="97"/>
        <v>940</v>
      </c>
      <c r="B943" s="99" t="s">
        <v>84</v>
      </c>
      <c r="C943" s="99" t="s">
        <v>1072</v>
      </c>
      <c r="D943" s="99" t="s">
        <v>1121</v>
      </c>
      <c r="E943" s="91" t="s">
        <v>7340</v>
      </c>
      <c r="F943" s="90"/>
      <c r="G943" s="90"/>
      <c r="H943" s="79" t="s">
        <v>691</v>
      </c>
      <c r="I943" s="318">
        <v>42370</v>
      </c>
      <c r="J943" s="318">
        <v>45141</v>
      </c>
      <c r="K943" s="293" t="s">
        <v>1274</v>
      </c>
      <c r="L943" s="342">
        <v>405</v>
      </c>
      <c r="M943" s="92" t="s">
        <v>6179</v>
      </c>
      <c r="N943" s="344"/>
      <c r="O943" s="99">
        <v>18</v>
      </c>
      <c r="P943" s="8">
        <v>9</v>
      </c>
      <c r="Q943" s="99" t="s">
        <v>1123</v>
      </c>
      <c r="R943" s="3">
        <v>6</v>
      </c>
      <c r="S943" s="3">
        <v>5.5</v>
      </c>
      <c r="T943" s="3">
        <v>18</v>
      </c>
      <c r="U943" s="16">
        <v>5.75</v>
      </c>
      <c r="V943" s="100" t="s">
        <v>85</v>
      </c>
      <c r="W943" s="16">
        <v>106.25</v>
      </c>
      <c r="X943" s="8">
        <v>35.86</v>
      </c>
      <c r="Y943" s="51">
        <v>2650</v>
      </c>
      <c r="Z943" s="78" t="s">
        <v>2294</v>
      </c>
      <c r="AA943" s="79" t="s">
        <v>2987</v>
      </c>
      <c r="AB943" s="51" t="s">
        <v>6060</v>
      </c>
      <c r="AC943" s="80" t="s">
        <v>1631</v>
      </c>
      <c r="AD943" s="89">
        <v>38.5</v>
      </c>
      <c r="AE943" s="80" t="s">
        <v>1798</v>
      </c>
      <c r="AF943" s="3" t="s">
        <v>1888</v>
      </c>
      <c r="AG943" s="80" t="s">
        <v>85</v>
      </c>
      <c r="AH943" s="80" t="s">
        <v>1938</v>
      </c>
      <c r="AI943" s="9">
        <v>1.1000000000000001</v>
      </c>
      <c r="AJ943" s="3" t="s">
        <v>265</v>
      </c>
      <c r="AK943" s="81" t="s">
        <v>1709</v>
      </c>
      <c r="AL943" s="40">
        <v>2.75</v>
      </c>
      <c r="AM943" s="3">
        <v>78.3</v>
      </c>
      <c r="AN943" s="99">
        <v>16.100000000000001</v>
      </c>
      <c r="AO943" s="99">
        <v>175</v>
      </c>
      <c r="AP943" s="25">
        <v>15</v>
      </c>
      <c r="AQ943" s="25">
        <v>29.9</v>
      </c>
      <c r="AR943" s="25">
        <v>39.5</v>
      </c>
      <c r="AS943" s="25">
        <v>53</v>
      </c>
      <c r="AT943" s="25">
        <v>218</v>
      </c>
      <c r="AU943" s="101">
        <v>209</v>
      </c>
      <c r="AV943" s="100">
        <v>106.25</v>
      </c>
      <c r="AW943" s="54">
        <v>40</v>
      </c>
      <c r="AX943" s="54">
        <v>40</v>
      </c>
      <c r="AY943" s="54">
        <v>23</v>
      </c>
      <c r="AZ943" s="99" t="s">
        <v>85</v>
      </c>
      <c r="BA943" s="98" t="s">
        <v>85</v>
      </c>
      <c r="BB943" s="99" t="s">
        <v>85</v>
      </c>
      <c r="BC943" s="98" t="s">
        <v>85</v>
      </c>
      <c r="BD943" s="77">
        <v>40.93</v>
      </c>
      <c r="BE943" s="56">
        <v>21.141732283464599</v>
      </c>
      <c r="BF943" s="56">
        <v>21.141732283464599</v>
      </c>
      <c r="BG943" s="56">
        <v>11.929133858267701</v>
      </c>
      <c r="BH943" s="378">
        <v>8.7375807000000152E-2</v>
      </c>
      <c r="BI943" s="80">
        <v>36</v>
      </c>
      <c r="BJ943" s="114" t="s">
        <v>3532</v>
      </c>
      <c r="BK943" s="50" t="s">
        <v>4050</v>
      </c>
      <c r="BL943" s="81" t="s">
        <v>4066</v>
      </c>
      <c r="BM943" s="81" t="s">
        <v>5516</v>
      </c>
      <c r="BN943" s="81" t="s">
        <v>5517</v>
      </c>
      <c r="BO943" s="81" t="s">
        <v>5507</v>
      </c>
      <c r="BP943" s="81" t="s">
        <v>5518</v>
      </c>
      <c r="BQ943" s="81" t="s">
        <v>5497</v>
      </c>
      <c r="BR943" s="81" t="s">
        <v>4275</v>
      </c>
      <c r="BS943" s="81" t="s">
        <v>4068</v>
      </c>
      <c r="BT943" s="81"/>
      <c r="BU943" s="81"/>
      <c r="BV943" s="313"/>
      <c r="BW943" s="325"/>
      <c r="BX943" s="313"/>
      <c r="BY943" s="325"/>
      <c r="BZ943" s="324" t="str">
        <f t="shared" si="123"/>
        <v>DISCONTINUED - MR310 Con6, 18x9, +18mm Offset, 6x5.5, 106.25mm Centerbore, Matte Black</v>
      </c>
      <c r="CA943" s="324" t="s">
        <v>3878</v>
      </c>
      <c r="CB943" s="324" t="s">
        <v>3879</v>
      </c>
      <c r="CC943" s="313" t="str">
        <f t="shared" si="124"/>
        <v>STREET (3XX)</v>
      </c>
    </row>
    <row r="944" spans="1:81" s="38" customFormat="1" ht="15" customHeight="1">
      <c r="A944" s="22">
        <f t="shared" si="97"/>
        <v>941</v>
      </c>
      <c r="B944" s="99" t="s">
        <v>84</v>
      </c>
      <c r="C944" s="99" t="s">
        <v>1072</v>
      </c>
      <c r="D944" s="99" t="s">
        <v>1281</v>
      </c>
      <c r="E944" s="91" t="s">
        <v>7341</v>
      </c>
      <c r="F944" s="90"/>
      <c r="G944" s="90"/>
      <c r="H944" s="79" t="s">
        <v>1984</v>
      </c>
      <c r="I944" s="318">
        <v>42736</v>
      </c>
      <c r="J944" s="318">
        <v>45141</v>
      </c>
      <c r="K944" s="293" t="s">
        <v>1274</v>
      </c>
      <c r="L944" s="342">
        <v>372.5</v>
      </c>
      <c r="M944" s="92" t="s">
        <v>6179</v>
      </c>
      <c r="N944" s="344"/>
      <c r="O944" s="99">
        <v>17</v>
      </c>
      <c r="P944" s="8">
        <v>8.5</v>
      </c>
      <c r="Q944" s="99" t="s">
        <v>1763</v>
      </c>
      <c r="R944" s="3">
        <v>8</v>
      </c>
      <c r="S944" s="3">
        <v>170</v>
      </c>
      <c r="T944" s="3">
        <v>0</v>
      </c>
      <c r="U944" s="16">
        <v>4.75</v>
      </c>
      <c r="V944" s="100" t="s">
        <v>85</v>
      </c>
      <c r="W944" s="16">
        <v>130.81</v>
      </c>
      <c r="X944" s="8">
        <v>34.94</v>
      </c>
      <c r="Y944" s="51">
        <v>3640</v>
      </c>
      <c r="Z944" s="78" t="s">
        <v>2294</v>
      </c>
      <c r="AA944" s="79" t="s">
        <v>2987</v>
      </c>
      <c r="AB944" s="51" t="s">
        <v>5557</v>
      </c>
      <c r="AC944" s="80" t="s">
        <v>1851</v>
      </c>
      <c r="AD944" s="89">
        <v>33</v>
      </c>
      <c r="AE944" s="80" t="s">
        <v>85</v>
      </c>
      <c r="AF944" s="80" t="s">
        <v>85</v>
      </c>
      <c r="AG944" s="3" t="s">
        <v>3005</v>
      </c>
      <c r="AH944" s="99" t="s">
        <v>1937</v>
      </c>
      <c r="AI944" s="9">
        <v>1.1000000000000001</v>
      </c>
      <c r="AJ944" s="78" t="s">
        <v>266</v>
      </c>
      <c r="AK944" s="3" t="s">
        <v>85</v>
      </c>
      <c r="AL944" s="40" t="s">
        <v>85</v>
      </c>
      <c r="AM944" s="3" t="s">
        <v>85</v>
      </c>
      <c r="AN944" s="3">
        <v>16.2</v>
      </c>
      <c r="AO944" s="3">
        <v>210</v>
      </c>
      <c r="AP944" s="36">
        <v>0</v>
      </c>
      <c r="AQ944" s="36">
        <v>0</v>
      </c>
      <c r="AR944" s="36">
        <v>26.5</v>
      </c>
      <c r="AS944" s="36">
        <v>50.8</v>
      </c>
      <c r="AT944" s="36">
        <v>208.4</v>
      </c>
      <c r="AU944" s="101">
        <v>198.8</v>
      </c>
      <c r="AV944" s="100">
        <v>128</v>
      </c>
      <c r="AW944" s="54">
        <v>97.7</v>
      </c>
      <c r="AX944" s="54">
        <v>107</v>
      </c>
      <c r="AY944" s="54">
        <v>25</v>
      </c>
      <c r="AZ944" s="99" t="s">
        <v>85</v>
      </c>
      <c r="BA944" s="98" t="s">
        <v>85</v>
      </c>
      <c r="BB944" s="99" t="s">
        <v>85</v>
      </c>
      <c r="BC944" s="98" t="s">
        <v>85</v>
      </c>
      <c r="BD944" s="77">
        <v>40.01</v>
      </c>
      <c r="BE944" s="56">
        <v>20.236220472440898</v>
      </c>
      <c r="BF944" s="56">
        <v>20.236220472440898</v>
      </c>
      <c r="BG944" s="56">
        <v>11.417322834645701</v>
      </c>
      <c r="BH944" s="378">
        <v>7.6616839999999839E-2</v>
      </c>
      <c r="BI944" s="80">
        <v>36</v>
      </c>
      <c r="BJ944" s="114" t="s">
        <v>3532</v>
      </c>
      <c r="BK944" s="50" t="s">
        <v>4050</v>
      </c>
      <c r="BL944" s="81" t="s">
        <v>4066</v>
      </c>
      <c r="BM944" s="29" t="s">
        <v>5473</v>
      </c>
      <c r="BN944" s="29" t="s">
        <v>5520</v>
      </c>
      <c r="BO944" s="29" t="s">
        <v>5507</v>
      </c>
      <c r="BP944" s="81" t="s">
        <v>5518</v>
      </c>
      <c r="BQ944" s="81" t="s">
        <v>5497</v>
      </c>
      <c r="BR944" s="81" t="s">
        <v>4275</v>
      </c>
      <c r="BS944" s="81" t="s">
        <v>4068</v>
      </c>
      <c r="BT944" s="81"/>
      <c r="BU944" s="81"/>
      <c r="BV944" s="313" t="s">
        <v>6549</v>
      </c>
      <c r="BW944" s="377" t="s">
        <v>6551</v>
      </c>
      <c r="BX944" s="313" t="s">
        <v>6553</v>
      </c>
      <c r="BY944" s="377" t="s">
        <v>6552</v>
      </c>
      <c r="BZ944" s="324" t="str">
        <f t="shared" si="123"/>
        <v>DISCONTINUED - MR312, 17x8.5, 0mm Offset, 8x170, 130.81mm Centerbore, Matte Black</v>
      </c>
      <c r="CA944" s="324" t="s">
        <v>3878</v>
      </c>
      <c r="CB944" s="324" t="s">
        <v>3879</v>
      </c>
      <c r="CC944" s="313" t="str">
        <f t="shared" si="124"/>
        <v>STREET (3XX)</v>
      </c>
    </row>
    <row r="945" spans="1:81" s="38" customFormat="1" ht="15" customHeight="1">
      <c r="A945" s="22">
        <f t="shared" si="97"/>
        <v>942</v>
      </c>
      <c r="B945" s="99" t="s">
        <v>84</v>
      </c>
      <c r="C945" s="99" t="s">
        <v>1072</v>
      </c>
      <c r="D945" s="99" t="s">
        <v>2103</v>
      </c>
      <c r="E945" s="91" t="s">
        <v>7342</v>
      </c>
      <c r="F945" s="90"/>
      <c r="G945" s="90"/>
      <c r="H945" s="79" t="s">
        <v>2106</v>
      </c>
      <c r="I945" s="318">
        <v>43340</v>
      </c>
      <c r="J945" s="318">
        <v>45141</v>
      </c>
      <c r="K945" s="293" t="s">
        <v>1274</v>
      </c>
      <c r="L945" s="342">
        <v>414.03</v>
      </c>
      <c r="M945" s="92" t="s">
        <v>6179</v>
      </c>
      <c r="N945" s="344"/>
      <c r="O945" s="29">
        <v>17</v>
      </c>
      <c r="P945" s="24">
        <v>8.5</v>
      </c>
      <c r="Q945" s="99" t="s">
        <v>1755</v>
      </c>
      <c r="R945" s="3">
        <v>5</v>
      </c>
      <c r="S945" s="29">
        <v>5</v>
      </c>
      <c r="T945" s="29">
        <v>0</v>
      </c>
      <c r="U945" s="16">
        <v>4.75</v>
      </c>
      <c r="V945" s="100" t="s">
        <v>85</v>
      </c>
      <c r="W945" s="16">
        <v>71.5</v>
      </c>
      <c r="X945" s="8">
        <v>23.75</v>
      </c>
      <c r="Y945" s="51">
        <v>2650</v>
      </c>
      <c r="Z945" s="78" t="s">
        <v>2294</v>
      </c>
      <c r="AA945" s="79" t="s">
        <v>2987</v>
      </c>
      <c r="AB945" s="51" t="s">
        <v>5188</v>
      </c>
      <c r="AC945" s="86" t="s">
        <v>4815</v>
      </c>
      <c r="AD945" s="89">
        <v>22</v>
      </c>
      <c r="AE945" s="80" t="s">
        <v>85</v>
      </c>
      <c r="AF945" s="80" t="s">
        <v>85</v>
      </c>
      <c r="AG945" s="80" t="s">
        <v>85</v>
      </c>
      <c r="AH945" s="80" t="s">
        <v>85</v>
      </c>
      <c r="AI945" s="9" t="s">
        <v>85</v>
      </c>
      <c r="AJ945" s="78" t="s">
        <v>266</v>
      </c>
      <c r="AK945" s="3" t="s">
        <v>85</v>
      </c>
      <c r="AL945" s="40" t="s">
        <v>85</v>
      </c>
      <c r="AM945" s="3" t="s">
        <v>85</v>
      </c>
      <c r="AN945" s="3">
        <v>16</v>
      </c>
      <c r="AO945" s="3">
        <v>165</v>
      </c>
      <c r="AP945" s="36">
        <v>15</v>
      </c>
      <c r="AQ945" s="36">
        <v>35</v>
      </c>
      <c r="AR945" s="36">
        <v>63</v>
      </c>
      <c r="AS945" s="36">
        <v>71</v>
      </c>
      <c r="AT945" s="36">
        <v>211</v>
      </c>
      <c r="AU945" s="101">
        <v>209</v>
      </c>
      <c r="AV945" s="16">
        <v>71.5</v>
      </c>
      <c r="AW945" s="54">
        <v>64</v>
      </c>
      <c r="AX945" s="54">
        <v>64</v>
      </c>
      <c r="AY945" s="54">
        <v>35</v>
      </c>
      <c r="AZ945" s="99" t="s">
        <v>85</v>
      </c>
      <c r="BA945" s="98" t="s">
        <v>85</v>
      </c>
      <c r="BB945" s="99" t="s">
        <v>85</v>
      </c>
      <c r="BC945" s="98" t="s">
        <v>85</v>
      </c>
      <c r="BD945" s="77">
        <v>27.4</v>
      </c>
      <c r="BE945" s="56">
        <v>20.236220472440898</v>
      </c>
      <c r="BF945" s="56">
        <v>20.236220472440898</v>
      </c>
      <c r="BG945" s="56">
        <v>11.417322834645701</v>
      </c>
      <c r="BH945" s="378">
        <v>7.6616839999999839E-2</v>
      </c>
      <c r="BI945" s="80">
        <v>36</v>
      </c>
      <c r="BJ945" s="114" t="s">
        <v>3532</v>
      </c>
      <c r="BK945" s="50" t="s">
        <v>4050</v>
      </c>
      <c r="BL945" s="46" t="s">
        <v>5525</v>
      </c>
      <c r="BM945" s="29" t="s">
        <v>4066</v>
      </c>
      <c r="BN945" s="29" t="s">
        <v>5447</v>
      </c>
      <c r="BO945" s="29" t="s">
        <v>5526</v>
      </c>
      <c r="BP945" s="81" t="s">
        <v>5527</v>
      </c>
      <c r="BQ945" s="81" t="s">
        <v>5528</v>
      </c>
      <c r="BR945" s="81" t="s">
        <v>5529</v>
      </c>
      <c r="BS945" s="81" t="s">
        <v>4275</v>
      </c>
      <c r="BT945" s="81" t="s">
        <v>4068</v>
      </c>
      <c r="BU945" s="81"/>
      <c r="BV945" s="313"/>
      <c r="BW945" s="325"/>
      <c r="BX945" s="313"/>
      <c r="BY945" s="325"/>
      <c r="BZ945" s="324" t="str">
        <f t="shared" si="123"/>
        <v>DISCONTINUED - MR313, 17x8.5, 0mm Offset, 5x5, 71.5mm Centerbore, Matte Black</v>
      </c>
      <c r="CA945" s="324" t="s">
        <v>3878</v>
      </c>
      <c r="CB945" s="324" t="s">
        <v>3879</v>
      </c>
      <c r="CC945" s="313" t="str">
        <f t="shared" si="124"/>
        <v>STREET (3XX)</v>
      </c>
    </row>
    <row r="946" spans="1:81" s="38" customFormat="1" ht="15" customHeight="1">
      <c r="A946" s="22">
        <f t="shared" si="97"/>
        <v>943</v>
      </c>
      <c r="B946" s="99" t="s">
        <v>84</v>
      </c>
      <c r="C946" s="99" t="s">
        <v>1072</v>
      </c>
      <c r="D946" s="99" t="s">
        <v>2103</v>
      </c>
      <c r="E946" s="91" t="s">
        <v>7343</v>
      </c>
      <c r="F946" s="90"/>
      <c r="G946" s="90"/>
      <c r="H946" s="79" t="s">
        <v>2702</v>
      </c>
      <c r="I946" s="318">
        <v>43340</v>
      </c>
      <c r="J946" s="318">
        <v>45141</v>
      </c>
      <c r="K946" s="293" t="s">
        <v>1274</v>
      </c>
      <c r="L946" s="342">
        <v>414.03</v>
      </c>
      <c r="M946" s="92" t="s">
        <v>6179</v>
      </c>
      <c r="N946" s="344"/>
      <c r="O946" s="29">
        <v>17</v>
      </c>
      <c r="P946" s="24">
        <v>8.5</v>
      </c>
      <c r="Q946" s="99" t="s">
        <v>1760</v>
      </c>
      <c r="R946" s="3">
        <v>6</v>
      </c>
      <c r="S946" s="29">
        <v>135</v>
      </c>
      <c r="T946" s="29">
        <v>0</v>
      </c>
      <c r="U946" s="16">
        <v>4.75</v>
      </c>
      <c r="V946" s="100" t="s">
        <v>85</v>
      </c>
      <c r="W946" s="16">
        <v>87</v>
      </c>
      <c r="X946" s="8">
        <v>24.7</v>
      </c>
      <c r="Y946" s="51">
        <v>2650</v>
      </c>
      <c r="Z946" s="78" t="s">
        <v>2646</v>
      </c>
      <c r="AA946" s="78" t="s">
        <v>2992</v>
      </c>
      <c r="AB946" s="51" t="s">
        <v>4761</v>
      </c>
      <c r="AC946" s="86" t="s">
        <v>4815</v>
      </c>
      <c r="AD946" s="89">
        <v>22</v>
      </c>
      <c r="AE946" s="80" t="s">
        <v>85</v>
      </c>
      <c r="AF946" s="80" t="s">
        <v>85</v>
      </c>
      <c r="AG946" s="80" t="s">
        <v>85</v>
      </c>
      <c r="AH946" s="80" t="s">
        <v>85</v>
      </c>
      <c r="AI946" s="9" t="s">
        <v>85</v>
      </c>
      <c r="AJ946" s="78" t="s">
        <v>266</v>
      </c>
      <c r="AK946" s="3" t="s">
        <v>85</v>
      </c>
      <c r="AL946" s="40" t="s">
        <v>85</v>
      </c>
      <c r="AM946" s="3" t="s">
        <v>85</v>
      </c>
      <c r="AN946" s="3">
        <v>16</v>
      </c>
      <c r="AO946" s="3">
        <v>170</v>
      </c>
      <c r="AP946" s="36">
        <v>11</v>
      </c>
      <c r="AQ946" s="36">
        <v>33</v>
      </c>
      <c r="AR946" s="36">
        <v>63</v>
      </c>
      <c r="AS946" s="36">
        <v>71</v>
      </c>
      <c r="AT946" s="36">
        <v>211</v>
      </c>
      <c r="AU946" s="101">
        <v>209</v>
      </c>
      <c r="AV946" s="16">
        <v>87</v>
      </c>
      <c r="AW946" s="54">
        <v>64</v>
      </c>
      <c r="AX946" s="54">
        <v>64</v>
      </c>
      <c r="AY946" s="54">
        <v>34</v>
      </c>
      <c r="AZ946" s="99" t="s">
        <v>85</v>
      </c>
      <c r="BA946" s="98" t="s">
        <v>85</v>
      </c>
      <c r="BB946" s="99" t="s">
        <v>85</v>
      </c>
      <c r="BC946" s="98" t="s">
        <v>85</v>
      </c>
      <c r="BD946" s="77">
        <v>28.2</v>
      </c>
      <c r="BE946" s="56">
        <v>20.236220472440898</v>
      </c>
      <c r="BF946" s="56">
        <v>20.236220472440898</v>
      </c>
      <c r="BG946" s="56">
        <v>11.417322834645701</v>
      </c>
      <c r="BH946" s="378">
        <v>7.6616839999999839E-2</v>
      </c>
      <c r="BI946" s="80">
        <v>36</v>
      </c>
      <c r="BJ946" s="114" t="s">
        <v>3532</v>
      </c>
      <c r="BK946" s="50" t="s">
        <v>4050</v>
      </c>
      <c r="BL946" s="46" t="s">
        <v>5525</v>
      </c>
      <c r="BM946" s="29" t="s">
        <v>4066</v>
      </c>
      <c r="BN946" s="29" t="s">
        <v>5447</v>
      </c>
      <c r="BO946" s="29" t="s">
        <v>5526</v>
      </c>
      <c r="BP946" s="81" t="s">
        <v>5527</v>
      </c>
      <c r="BQ946" s="81" t="s">
        <v>5528</v>
      </c>
      <c r="BR946" s="81" t="s">
        <v>5529</v>
      </c>
      <c r="BS946" s="81" t="s">
        <v>4275</v>
      </c>
      <c r="BT946" s="81" t="s">
        <v>4068</v>
      </c>
      <c r="BU946" s="81"/>
      <c r="BV946" s="313"/>
      <c r="BW946" s="325"/>
      <c r="BX946" s="313"/>
      <c r="BY946" s="325"/>
      <c r="BZ946" s="324" t="str">
        <f t="shared" si="123"/>
        <v>DISCONTINUED - MR313, 17x8.5, 0mm Offset, 6x135, 87mm Centerbore, Gloss Titanium</v>
      </c>
      <c r="CA946" s="324" t="s">
        <v>3878</v>
      </c>
      <c r="CB946" s="324" t="s">
        <v>3879</v>
      </c>
      <c r="CC946" s="313" t="str">
        <f t="shared" si="124"/>
        <v>STREET (3XX)</v>
      </c>
    </row>
    <row r="947" spans="1:81" s="38" customFormat="1" ht="15" customHeight="1">
      <c r="A947" s="22">
        <f t="shared" si="97"/>
        <v>944</v>
      </c>
      <c r="B947" s="99" t="s">
        <v>84</v>
      </c>
      <c r="C947" s="99" t="s">
        <v>1072</v>
      </c>
      <c r="D947" s="99" t="s">
        <v>2103</v>
      </c>
      <c r="E947" s="91" t="s">
        <v>7344</v>
      </c>
      <c r="F947" s="90"/>
      <c r="G947" s="90"/>
      <c r="H947" s="79" t="s">
        <v>3176</v>
      </c>
      <c r="I947" s="318">
        <v>43592</v>
      </c>
      <c r="J947" s="318">
        <v>45141</v>
      </c>
      <c r="K947" s="293" t="s">
        <v>1274</v>
      </c>
      <c r="L947" s="342">
        <v>545.86</v>
      </c>
      <c r="M947" s="92" t="s">
        <v>6179</v>
      </c>
      <c r="N947" s="344"/>
      <c r="O947" s="29">
        <v>20</v>
      </c>
      <c r="P947" s="24">
        <v>9.5</v>
      </c>
      <c r="Q947" s="99" t="s">
        <v>1750</v>
      </c>
      <c r="R947" s="3">
        <v>5</v>
      </c>
      <c r="S947" s="29">
        <v>130</v>
      </c>
      <c r="T947" s="29">
        <v>45</v>
      </c>
      <c r="U947" s="16">
        <v>6.9</v>
      </c>
      <c r="V947" s="100" t="s">
        <v>85</v>
      </c>
      <c r="W947" s="16">
        <v>71.599999999999994</v>
      </c>
      <c r="X947" s="8">
        <v>30</v>
      </c>
      <c r="Y947" s="51">
        <v>2650</v>
      </c>
      <c r="Z947" s="78" t="s">
        <v>2294</v>
      </c>
      <c r="AA947" s="79" t="s">
        <v>2987</v>
      </c>
      <c r="AB947" s="51" t="s">
        <v>4447</v>
      </c>
      <c r="AC947" s="86" t="s">
        <v>4815</v>
      </c>
      <c r="AD947" s="89">
        <v>22</v>
      </c>
      <c r="AE947" s="80" t="s">
        <v>85</v>
      </c>
      <c r="AF947" s="80" t="s">
        <v>85</v>
      </c>
      <c r="AG947" s="80" t="s">
        <v>85</v>
      </c>
      <c r="AH947" s="80" t="s">
        <v>85</v>
      </c>
      <c r="AI947" s="9" t="s">
        <v>85</v>
      </c>
      <c r="AJ947" s="3" t="s">
        <v>265</v>
      </c>
      <c r="AK947" s="3" t="s">
        <v>85</v>
      </c>
      <c r="AL947" s="40" t="s">
        <v>85</v>
      </c>
      <c r="AM947" s="3" t="s">
        <v>85</v>
      </c>
      <c r="AN947" s="3">
        <v>15</v>
      </c>
      <c r="AO947" s="3">
        <v>165</v>
      </c>
      <c r="AP947" s="36">
        <v>11</v>
      </c>
      <c r="AQ947" s="36">
        <v>26</v>
      </c>
      <c r="AR947" s="36">
        <v>43</v>
      </c>
      <c r="AS947" s="25">
        <v>51</v>
      </c>
      <c r="AT947" s="25">
        <v>247</v>
      </c>
      <c r="AU947" s="36">
        <v>241</v>
      </c>
      <c r="AV947" s="16">
        <v>71.599999999999994</v>
      </c>
      <c r="AW947" s="54">
        <v>49</v>
      </c>
      <c r="AX947" s="54">
        <v>49</v>
      </c>
      <c r="AY947" s="54">
        <v>12</v>
      </c>
      <c r="AZ947" s="99" t="s">
        <v>85</v>
      </c>
      <c r="BA947" s="98" t="s">
        <v>85</v>
      </c>
      <c r="BB947" s="99" t="s">
        <v>85</v>
      </c>
      <c r="BC947" s="98" t="s">
        <v>85</v>
      </c>
      <c r="BD947" s="77">
        <v>33.5</v>
      </c>
      <c r="BE947" s="56">
        <v>22.1</v>
      </c>
      <c r="BF947" s="56">
        <v>22.1</v>
      </c>
      <c r="BG947" s="56">
        <v>11.7</v>
      </c>
      <c r="BH947" s="378">
        <v>9.364218936040801E-2</v>
      </c>
      <c r="BI947" s="80">
        <v>24</v>
      </c>
      <c r="BJ947" s="114" t="s">
        <v>3532</v>
      </c>
      <c r="BK947" s="50" t="s">
        <v>4050</v>
      </c>
      <c r="BL947" s="46" t="s">
        <v>5525</v>
      </c>
      <c r="BM947" s="29" t="s">
        <v>4066</v>
      </c>
      <c r="BN947" s="29" t="s">
        <v>5447</v>
      </c>
      <c r="BO947" s="29" t="s">
        <v>5526</v>
      </c>
      <c r="BP947" s="81" t="s">
        <v>5527</v>
      </c>
      <c r="BQ947" s="81" t="s">
        <v>5528</v>
      </c>
      <c r="BR947" s="81" t="s">
        <v>5529</v>
      </c>
      <c r="BS947" s="81" t="s">
        <v>4275</v>
      </c>
      <c r="BT947" s="81" t="s">
        <v>4068</v>
      </c>
      <c r="BU947" s="81"/>
      <c r="BV947" s="313"/>
      <c r="BW947" s="325"/>
      <c r="BX947" s="313"/>
      <c r="BY947" s="325"/>
      <c r="BZ947" s="324" t="str">
        <f t="shared" si="123"/>
        <v>DISCONTINUED - MR313, 20x9.5, +45mm Offset, 5x130, 71.6mm Centerbore, Matte Black</v>
      </c>
      <c r="CA947" s="324" t="s">
        <v>3878</v>
      </c>
      <c r="CB947" s="324" t="s">
        <v>3879</v>
      </c>
      <c r="CC947" s="313" t="str">
        <f t="shared" si="124"/>
        <v>STREET (3XX)</v>
      </c>
    </row>
    <row r="948" spans="1:81" s="38" customFormat="1" ht="15" customHeight="1">
      <c r="A948" s="22">
        <f t="shared" si="97"/>
        <v>945</v>
      </c>
      <c r="B948" s="99" t="s">
        <v>84</v>
      </c>
      <c r="C948" s="99" t="s">
        <v>1072</v>
      </c>
      <c r="D948" s="99" t="s">
        <v>2103</v>
      </c>
      <c r="E948" s="91" t="s">
        <v>7345</v>
      </c>
      <c r="F948" s="90"/>
      <c r="G948" s="90"/>
      <c r="H948" s="79" t="s">
        <v>3180</v>
      </c>
      <c r="I948" s="318">
        <v>43592</v>
      </c>
      <c r="J948" s="318">
        <v>45141</v>
      </c>
      <c r="K948" s="293" t="s">
        <v>1274</v>
      </c>
      <c r="L948" s="342">
        <v>545.86</v>
      </c>
      <c r="M948" s="92" t="s">
        <v>6179</v>
      </c>
      <c r="N948" s="344"/>
      <c r="O948" s="29">
        <v>20</v>
      </c>
      <c r="P948" s="24">
        <v>9.5</v>
      </c>
      <c r="Q948" s="99" t="s">
        <v>1751</v>
      </c>
      <c r="R948" s="3">
        <v>5</v>
      </c>
      <c r="S948" s="29">
        <v>150</v>
      </c>
      <c r="T948" s="29">
        <v>25</v>
      </c>
      <c r="U948" s="16">
        <v>6.2</v>
      </c>
      <c r="V948" s="100" t="s">
        <v>85</v>
      </c>
      <c r="W948" s="16">
        <v>110.5</v>
      </c>
      <c r="X948" s="8">
        <v>31.5</v>
      </c>
      <c r="Y948" s="51">
        <v>2650</v>
      </c>
      <c r="Z948" s="78" t="s">
        <v>2294</v>
      </c>
      <c r="AA948" s="79" t="s">
        <v>2987</v>
      </c>
      <c r="AB948" s="51" t="s">
        <v>5418</v>
      </c>
      <c r="AC948" s="86" t="s">
        <v>4816</v>
      </c>
      <c r="AD948" s="89" t="s">
        <v>85</v>
      </c>
      <c r="AE948" s="80" t="s">
        <v>85</v>
      </c>
      <c r="AF948" s="80" t="s">
        <v>85</v>
      </c>
      <c r="AG948" s="80" t="s">
        <v>85</v>
      </c>
      <c r="AH948" s="80" t="s">
        <v>85</v>
      </c>
      <c r="AI948" s="9" t="s">
        <v>85</v>
      </c>
      <c r="AJ948" s="3" t="s">
        <v>265</v>
      </c>
      <c r="AK948" s="3" t="s">
        <v>85</v>
      </c>
      <c r="AL948" s="40" t="s">
        <v>85</v>
      </c>
      <c r="AM948" s="3" t="s">
        <v>85</v>
      </c>
      <c r="AN948" s="3">
        <v>16</v>
      </c>
      <c r="AO948" s="3">
        <v>185</v>
      </c>
      <c r="AP948" s="36">
        <v>0</v>
      </c>
      <c r="AQ948" s="36">
        <v>44</v>
      </c>
      <c r="AR948" s="36">
        <v>61</v>
      </c>
      <c r="AS948" s="25">
        <v>71</v>
      </c>
      <c r="AT948" s="25">
        <v>247</v>
      </c>
      <c r="AU948" s="36">
        <v>246</v>
      </c>
      <c r="AV948" s="16">
        <v>110.5</v>
      </c>
      <c r="AW948" s="54">
        <v>72</v>
      </c>
      <c r="AX948" s="54">
        <v>72</v>
      </c>
      <c r="AY948" s="54">
        <v>12</v>
      </c>
      <c r="AZ948" s="99" t="s">
        <v>85</v>
      </c>
      <c r="BA948" s="98" t="s">
        <v>85</v>
      </c>
      <c r="BB948" s="99" t="s">
        <v>85</v>
      </c>
      <c r="BC948" s="98" t="s">
        <v>85</v>
      </c>
      <c r="BD948" s="77">
        <v>35</v>
      </c>
      <c r="BE948" s="56">
        <v>22.1</v>
      </c>
      <c r="BF948" s="56">
        <v>22.1</v>
      </c>
      <c r="BG948" s="56">
        <v>11.7</v>
      </c>
      <c r="BH948" s="378">
        <v>9.364218936040801E-2</v>
      </c>
      <c r="BI948" s="80">
        <v>24</v>
      </c>
      <c r="BJ948" s="114" t="s">
        <v>3532</v>
      </c>
      <c r="BK948" s="50" t="s">
        <v>4050</v>
      </c>
      <c r="BL948" s="46" t="s">
        <v>5525</v>
      </c>
      <c r="BM948" s="29" t="s">
        <v>4066</v>
      </c>
      <c r="BN948" s="29" t="s">
        <v>5447</v>
      </c>
      <c r="BO948" s="29" t="s">
        <v>5526</v>
      </c>
      <c r="BP948" s="81" t="s">
        <v>5527</v>
      </c>
      <c r="BQ948" s="81" t="s">
        <v>5528</v>
      </c>
      <c r="BR948" s="81" t="s">
        <v>5529</v>
      </c>
      <c r="BS948" s="81" t="s">
        <v>4275</v>
      </c>
      <c r="BT948" s="81" t="s">
        <v>4068</v>
      </c>
      <c r="BU948" s="81"/>
      <c r="BV948" s="313"/>
      <c r="BW948" s="325"/>
      <c r="BX948" s="313"/>
      <c r="BY948" s="325"/>
      <c r="BZ948" s="324" t="str">
        <f t="shared" si="123"/>
        <v>DISCONTINUED - MR313, 20x9.5, +25mm Offset, 5x150, 110.5mm Centerbore, Matte Black</v>
      </c>
      <c r="CA948" s="324" t="s">
        <v>3878</v>
      </c>
      <c r="CB948" s="324" t="s">
        <v>3879</v>
      </c>
      <c r="CC948" s="313" t="str">
        <f t="shared" si="124"/>
        <v>STREET (3XX)</v>
      </c>
    </row>
    <row r="949" spans="1:81" s="38" customFormat="1" ht="15" customHeight="1">
      <c r="A949" s="22">
        <f t="shared" si="97"/>
        <v>946</v>
      </c>
      <c r="B949" s="99" t="s">
        <v>84</v>
      </c>
      <c r="C949" s="99" t="s">
        <v>1072</v>
      </c>
      <c r="D949" s="99" t="s">
        <v>2104</v>
      </c>
      <c r="E949" s="91" t="s">
        <v>7346</v>
      </c>
      <c r="F949" s="90"/>
      <c r="G949" s="90"/>
      <c r="H949" s="79" t="s">
        <v>2654</v>
      </c>
      <c r="I949" s="318">
        <v>43340</v>
      </c>
      <c r="J949" s="318">
        <v>45141</v>
      </c>
      <c r="K949" s="293" t="s">
        <v>1274</v>
      </c>
      <c r="L949" s="342">
        <v>397</v>
      </c>
      <c r="M949" s="92" t="s">
        <v>6179</v>
      </c>
      <c r="N949" s="344"/>
      <c r="O949" s="29">
        <v>17</v>
      </c>
      <c r="P949" s="24">
        <v>8.5</v>
      </c>
      <c r="Q949" s="99" t="s">
        <v>1763</v>
      </c>
      <c r="R949" s="3">
        <v>8</v>
      </c>
      <c r="S949" s="29">
        <v>170</v>
      </c>
      <c r="T949" s="29">
        <v>0</v>
      </c>
      <c r="U949" s="16">
        <v>4.75</v>
      </c>
      <c r="V949" s="100" t="s">
        <v>85</v>
      </c>
      <c r="W949" s="16">
        <v>130.81</v>
      </c>
      <c r="X949" s="8">
        <v>34.04</v>
      </c>
      <c r="Y949" s="51">
        <v>3640</v>
      </c>
      <c r="Z949" s="78" t="s">
        <v>2646</v>
      </c>
      <c r="AA949" s="78" t="s">
        <v>2992</v>
      </c>
      <c r="AB949" s="51" t="s">
        <v>5557</v>
      </c>
      <c r="AC949" s="78" t="s">
        <v>1811</v>
      </c>
      <c r="AD949" s="89">
        <v>33</v>
      </c>
      <c r="AE949" s="80" t="s">
        <v>85</v>
      </c>
      <c r="AF949" s="80" t="s">
        <v>85</v>
      </c>
      <c r="AG949" s="3" t="s">
        <v>3005</v>
      </c>
      <c r="AH949" s="80" t="s">
        <v>85</v>
      </c>
      <c r="AI949" s="9" t="s">
        <v>85</v>
      </c>
      <c r="AJ949" s="78" t="s">
        <v>266</v>
      </c>
      <c r="AK949" s="3" t="s">
        <v>85</v>
      </c>
      <c r="AL949" s="40" t="s">
        <v>85</v>
      </c>
      <c r="AM949" s="3" t="s">
        <v>85</v>
      </c>
      <c r="AN949" s="3">
        <v>16.2</v>
      </c>
      <c r="AO949" s="3">
        <v>200</v>
      </c>
      <c r="AP949" s="36">
        <v>0</v>
      </c>
      <c r="AQ949" s="36">
        <v>0</v>
      </c>
      <c r="AR949" s="36">
        <v>62.9</v>
      </c>
      <c r="AS949" s="36">
        <v>79</v>
      </c>
      <c r="AT949" s="36">
        <v>207</v>
      </c>
      <c r="AU949" s="101">
        <v>205</v>
      </c>
      <c r="AV949" s="84">
        <v>128</v>
      </c>
      <c r="AW949" s="54">
        <v>103.9</v>
      </c>
      <c r="AX949" s="54">
        <v>107</v>
      </c>
      <c r="AY949" s="54">
        <v>0</v>
      </c>
      <c r="AZ949" s="99" t="s">
        <v>85</v>
      </c>
      <c r="BA949" s="98" t="s">
        <v>85</v>
      </c>
      <c r="BB949" s="99" t="s">
        <v>85</v>
      </c>
      <c r="BC949" s="98" t="s">
        <v>85</v>
      </c>
      <c r="BD949" s="77">
        <v>39.07</v>
      </c>
      <c r="BE949" s="56">
        <v>20.236220472440898</v>
      </c>
      <c r="BF949" s="56">
        <v>20.236220472440898</v>
      </c>
      <c r="BG949" s="56">
        <v>11.417322834645701</v>
      </c>
      <c r="BH949" s="378">
        <v>7.6616839999999839E-2</v>
      </c>
      <c r="BI949" s="80">
        <v>36</v>
      </c>
      <c r="BJ949" s="114" t="s">
        <v>3532</v>
      </c>
      <c r="BK949" s="50" t="s">
        <v>4050</v>
      </c>
      <c r="BL949" s="29" t="s">
        <v>4066</v>
      </c>
      <c r="BM949" s="29" t="s">
        <v>5521</v>
      </c>
      <c r="BN949" s="29" t="s">
        <v>5522</v>
      </c>
      <c r="BO949" s="29" t="s">
        <v>5523</v>
      </c>
      <c r="BP949" s="81" t="s">
        <v>5524</v>
      </c>
      <c r="BQ949" s="81" t="s">
        <v>4275</v>
      </c>
      <c r="BR949" s="81" t="s">
        <v>4068</v>
      </c>
      <c r="BS949" s="81"/>
      <c r="BT949" s="81"/>
      <c r="BU949" s="81"/>
      <c r="BV949" s="313" t="s">
        <v>6557</v>
      </c>
      <c r="BW949" s="377" t="s">
        <v>6563</v>
      </c>
      <c r="BX949" s="313" t="s">
        <v>6565</v>
      </c>
      <c r="BY949" s="377" t="s">
        <v>6564</v>
      </c>
      <c r="BZ949" s="324" t="str">
        <f t="shared" si="123"/>
        <v>DISCONTINUED - MR314, 17x8.5, 0mm Offset, 8x170, 130.81mm Centerbore, Gloss Titanium</v>
      </c>
      <c r="CA949" s="324" t="s">
        <v>3878</v>
      </c>
      <c r="CB949" s="324" t="s">
        <v>3879</v>
      </c>
      <c r="CC949" s="313" t="str">
        <f t="shared" si="124"/>
        <v>STREET (3XX)</v>
      </c>
    </row>
    <row r="950" spans="1:81" s="38" customFormat="1" ht="15" customHeight="1">
      <c r="A950" s="22">
        <f t="shared" si="97"/>
        <v>947</v>
      </c>
      <c r="B950" s="99" t="s">
        <v>84</v>
      </c>
      <c r="C950" s="99" t="s">
        <v>1072</v>
      </c>
      <c r="D950" s="99" t="s">
        <v>2104</v>
      </c>
      <c r="E950" s="91" t="s">
        <v>7347</v>
      </c>
      <c r="F950" s="90"/>
      <c r="G950" s="90"/>
      <c r="H950" s="79" t="s">
        <v>2146</v>
      </c>
      <c r="I950" s="318">
        <v>43340</v>
      </c>
      <c r="J950" s="318">
        <v>45141</v>
      </c>
      <c r="K950" s="293" t="s">
        <v>1274</v>
      </c>
      <c r="L950" s="342">
        <v>449.5</v>
      </c>
      <c r="M950" s="92" t="s">
        <v>6179</v>
      </c>
      <c r="N950" s="344"/>
      <c r="O950" s="29">
        <v>18</v>
      </c>
      <c r="P950" s="8">
        <v>9</v>
      </c>
      <c r="Q950" s="99" t="s">
        <v>1763</v>
      </c>
      <c r="R950" s="3">
        <v>8</v>
      </c>
      <c r="S950" s="29">
        <v>170</v>
      </c>
      <c r="T950" s="29">
        <v>18</v>
      </c>
      <c r="U950" s="16">
        <v>5.75</v>
      </c>
      <c r="V950" s="100" t="s">
        <v>85</v>
      </c>
      <c r="W950" s="16">
        <v>130.81</v>
      </c>
      <c r="X950" s="8">
        <v>36.6</v>
      </c>
      <c r="Y950" s="51">
        <v>3640</v>
      </c>
      <c r="Z950" s="78" t="s">
        <v>2294</v>
      </c>
      <c r="AA950" s="79" t="s">
        <v>2987</v>
      </c>
      <c r="AB950" s="51" t="s">
        <v>5936</v>
      </c>
      <c r="AC950" s="78" t="s">
        <v>1811</v>
      </c>
      <c r="AD950" s="89">
        <v>33</v>
      </c>
      <c r="AE950" s="80" t="s">
        <v>85</v>
      </c>
      <c r="AF950" s="80" t="s">
        <v>85</v>
      </c>
      <c r="AG950" s="3" t="s">
        <v>3005</v>
      </c>
      <c r="AH950" s="80" t="s">
        <v>85</v>
      </c>
      <c r="AI950" s="9" t="s">
        <v>85</v>
      </c>
      <c r="AJ950" s="78" t="s">
        <v>266</v>
      </c>
      <c r="AK950" s="3" t="s">
        <v>85</v>
      </c>
      <c r="AL950" s="40" t="s">
        <v>85</v>
      </c>
      <c r="AM950" s="3" t="s">
        <v>85</v>
      </c>
      <c r="AN950" s="3">
        <v>16.2</v>
      </c>
      <c r="AO950" s="3">
        <v>200</v>
      </c>
      <c r="AP950" s="36">
        <v>0</v>
      </c>
      <c r="AQ950" s="36">
        <v>0</v>
      </c>
      <c r="AR950" s="36">
        <v>46.9</v>
      </c>
      <c r="AS950" s="36">
        <v>64.7</v>
      </c>
      <c r="AT950" s="36">
        <v>219</v>
      </c>
      <c r="AU950" s="101">
        <v>215</v>
      </c>
      <c r="AV950" s="84">
        <v>128</v>
      </c>
      <c r="AW950" s="54">
        <v>103.9</v>
      </c>
      <c r="AX950" s="54">
        <v>107</v>
      </c>
      <c r="AY950" s="54">
        <v>0</v>
      </c>
      <c r="AZ950" s="99" t="s">
        <v>85</v>
      </c>
      <c r="BA950" s="98" t="s">
        <v>85</v>
      </c>
      <c r="BB950" s="99" t="s">
        <v>85</v>
      </c>
      <c r="BC950" s="98" t="s">
        <v>85</v>
      </c>
      <c r="BD950" s="77">
        <v>40.1</v>
      </c>
      <c r="BE950" s="56">
        <v>21.141732283464599</v>
      </c>
      <c r="BF950" s="56">
        <v>21.141732283464599</v>
      </c>
      <c r="BG950" s="56">
        <v>11.929133858267701</v>
      </c>
      <c r="BH950" s="378">
        <v>8.7375807000000152E-2</v>
      </c>
      <c r="BI950" s="80">
        <v>36</v>
      </c>
      <c r="BJ950" s="114" t="s">
        <v>3532</v>
      </c>
      <c r="BK950" s="50" t="s">
        <v>4050</v>
      </c>
      <c r="BL950" s="29" t="s">
        <v>4066</v>
      </c>
      <c r="BM950" s="29" t="s">
        <v>5521</v>
      </c>
      <c r="BN950" s="29" t="s">
        <v>5522</v>
      </c>
      <c r="BO950" s="29" t="s">
        <v>5523</v>
      </c>
      <c r="BP950" s="81" t="s">
        <v>5524</v>
      </c>
      <c r="BQ950" s="81" t="s">
        <v>4275</v>
      </c>
      <c r="BR950" s="81" t="s">
        <v>4068</v>
      </c>
      <c r="BS950" s="81"/>
      <c r="BT950" s="81"/>
      <c r="BU950" s="81"/>
      <c r="BV950" s="313" t="s">
        <v>6569</v>
      </c>
      <c r="BW950" s="377" t="s">
        <v>6575</v>
      </c>
      <c r="BX950" s="313" t="s">
        <v>6577</v>
      </c>
      <c r="BY950" s="377" t="s">
        <v>6576</v>
      </c>
      <c r="BZ950" s="324" t="str">
        <f t="shared" si="123"/>
        <v>DISCONTINUED - MR314, 18x9, +18mm Offset, 8x170, 130.81mm Centerbore, Matte Black</v>
      </c>
      <c r="CA950" s="324" t="s">
        <v>3878</v>
      </c>
      <c r="CB950" s="324" t="s">
        <v>3879</v>
      </c>
      <c r="CC950" s="313" t="str">
        <f t="shared" si="124"/>
        <v>STREET (3XX)</v>
      </c>
    </row>
    <row r="951" spans="1:81" s="38" customFormat="1" ht="15" customHeight="1">
      <c r="A951" s="22">
        <f t="shared" si="97"/>
        <v>948</v>
      </c>
      <c r="B951" s="99" t="s">
        <v>84</v>
      </c>
      <c r="C951" s="99" t="s">
        <v>1072</v>
      </c>
      <c r="D951" s="99" t="s">
        <v>2105</v>
      </c>
      <c r="E951" s="91" t="s">
        <v>7348</v>
      </c>
      <c r="F951" s="90"/>
      <c r="G951" s="90"/>
      <c r="H951" s="79" t="s">
        <v>2616</v>
      </c>
      <c r="I951" s="318">
        <v>43340</v>
      </c>
      <c r="J951" s="318">
        <v>45141</v>
      </c>
      <c r="K951" s="293" t="s">
        <v>1274</v>
      </c>
      <c r="L951" s="342">
        <v>390.5</v>
      </c>
      <c r="M951" s="92" t="s">
        <v>6179</v>
      </c>
      <c r="N951" s="344"/>
      <c r="O951" s="29">
        <v>16</v>
      </c>
      <c r="P951" s="24">
        <v>8</v>
      </c>
      <c r="Q951" s="99" t="s">
        <v>1123</v>
      </c>
      <c r="R951" s="3">
        <v>6</v>
      </c>
      <c r="S951" s="29">
        <v>5.5</v>
      </c>
      <c r="T951" s="29">
        <v>0</v>
      </c>
      <c r="U951" s="16">
        <v>4.5</v>
      </c>
      <c r="V951" s="100" t="s">
        <v>85</v>
      </c>
      <c r="W951" s="16">
        <v>106.25</v>
      </c>
      <c r="X951" s="8">
        <v>23.75</v>
      </c>
      <c r="Y951" s="51">
        <v>2650</v>
      </c>
      <c r="Z951" s="78" t="s">
        <v>5468</v>
      </c>
      <c r="AA951" s="78" t="s">
        <v>2989</v>
      </c>
      <c r="AB951" s="51" t="s">
        <v>6127</v>
      </c>
      <c r="AC951" s="78" t="s">
        <v>2668</v>
      </c>
      <c r="AD951" s="89">
        <v>33</v>
      </c>
      <c r="AE951" s="80" t="s">
        <v>85</v>
      </c>
      <c r="AF951" s="80" t="s">
        <v>1886</v>
      </c>
      <c r="AG951" s="80" t="s">
        <v>85</v>
      </c>
      <c r="AH951" s="86" t="s">
        <v>2614</v>
      </c>
      <c r="AI951" s="9">
        <v>1.1000000000000001</v>
      </c>
      <c r="AJ951" s="3" t="s">
        <v>265</v>
      </c>
      <c r="AK951" s="81" t="s">
        <v>1709</v>
      </c>
      <c r="AL951" s="40">
        <v>2.75</v>
      </c>
      <c r="AM951" s="3">
        <v>78.3</v>
      </c>
      <c r="AN951" s="3">
        <v>16.2</v>
      </c>
      <c r="AO951" s="3">
        <v>170</v>
      </c>
      <c r="AP951" s="36">
        <v>8.6999999999999993</v>
      </c>
      <c r="AQ951" s="36">
        <v>25.6</v>
      </c>
      <c r="AR951" s="36">
        <v>37.700000000000003</v>
      </c>
      <c r="AS951" s="36">
        <v>37.4</v>
      </c>
      <c r="AT951" s="36">
        <v>194.6</v>
      </c>
      <c r="AU951" s="101">
        <v>192.4</v>
      </c>
      <c r="AV951" s="16">
        <v>106.25</v>
      </c>
      <c r="AW951" s="54">
        <v>41</v>
      </c>
      <c r="AX951" s="54">
        <v>41</v>
      </c>
      <c r="AY951" s="54">
        <v>39</v>
      </c>
      <c r="AZ951" s="99" t="s">
        <v>85</v>
      </c>
      <c r="BA951" s="98" t="s">
        <v>85</v>
      </c>
      <c r="BB951" s="99" t="s">
        <v>85</v>
      </c>
      <c r="BC951" s="98" t="s">
        <v>85</v>
      </c>
      <c r="BD951" s="77">
        <v>27.25</v>
      </c>
      <c r="BE951" s="56">
        <v>19.055118110236201</v>
      </c>
      <c r="BF951" s="56">
        <v>19.055118110236201</v>
      </c>
      <c r="BG951" s="56">
        <v>10.944881889763799</v>
      </c>
      <c r="BH951" s="378">
        <v>6.5123167999999981E-2</v>
      </c>
      <c r="BI951" s="80">
        <v>36</v>
      </c>
      <c r="BJ951" s="114" t="s">
        <v>3532</v>
      </c>
      <c r="BK951" s="50" t="s">
        <v>4050</v>
      </c>
      <c r="BL951" s="29" t="s">
        <v>4066</v>
      </c>
      <c r="BM951" s="29" t="s">
        <v>5483</v>
      </c>
      <c r="BN951" s="29" t="s">
        <v>2847</v>
      </c>
      <c r="BO951" s="29" t="s">
        <v>5507</v>
      </c>
      <c r="BP951" s="81" t="s">
        <v>5518</v>
      </c>
      <c r="BQ951" s="81" t="s">
        <v>5497</v>
      </c>
      <c r="BR951" s="81" t="s">
        <v>4275</v>
      </c>
      <c r="BS951" s="81" t="s">
        <v>4068</v>
      </c>
      <c r="BT951" s="81"/>
      <c r="BU951" s="81"/>
      <c r="BV951" s="313" t="s">
        <v>6589</v>
      </c>
      <c r="BW951" s="377" t="s">
        <v>6588</v>
      </c>
      <c r="BX951" s="313" t="s">
        <v>6591</v>
      </c>
      <c r="BY951" s="377" t="s">
        <v>6590</v>
      </c>
      <c r="BZ951" s="324" t="str">
        <f t="shared" si="123"/>
        <v>DISCONTINUED - MR315, 16x8, 0mm Offset, 6x5.5, 106.25mm Centerbore, Gold - Black Lip</v>
      </c>
      <c r="CA951" s="324" t="s">
        <v>3878</v>
      </c>
      <c r="CB951" s="324" t="s">
        <v>3879</v>
      </c>
      <c r="CC951" s="313" t="str">
        <f t="shared" si="124"/>
        <v>STREET (3XX)</v>
      </c>
    </row>
    <row r="952" spans="1:81" s="38" customFormat="1" ht="15" customHeight="1">
      <c r="A952" s="22">
        <f t="shared" si="97"/>
        <v>949</v>
      </c>
      <c r="B952" s="99" t="s">
        <v>84</v>
      </c>
      <c r="C952" s="99" t="s">
        <v>1072</v>
      </c>
      <c r="D952" s="99" t="s">
        <v>2105</v>
      </c>
      <c r="E952" s="91" t="s">
        <v>7349</v>
      </c>
      <c r="F952" s="90"/>
      <c r="G952" s="90"/>
      <c r="H952" s="79" t="s">
        <v>3280</v>
      </c>
      <c r="I952" s="318">
        <v>43705</v>
      </c>
      <c r="J952" s="318">
        <v>45141</v>
      </c>
      <c r="K952" s="293" t="s">
        <v>1274</v>
      </c>
      <c r="L952" s="342">
        <v>429.5</v>
      </c>
      <c r="M952" s="92" t="s">
        <v>6179</v>
      </c>
      <c r="N952" s="344"/>
      <c r="O952" s="29">
        <v>17</v>
      </c>
      <c r="P952" s="24">
        <v>8.5</v>
      </c>
      <c r="Q952" s="99" t="s">
        <v>1764</v>
      </c>
      <c r="R952" s="3">
        <v>8</v>
      </c>
      <c r="S952" s="29">
        <v>180</v>
      </c>
      <c r="T952" s="29">
        <v>25</v>
      </c>
      <c r="U952" s="16">
        <v>5.8</v>
      </c>
      <c r="V952" s="100" t="s">
        <v>85</v>
      </c>
      <c r="W952" s="16">
        <v>130.81</v>
      </c>
      <c r="X952" s="8">
        <v>28.1</v>
      </c>
      <c r="Y952" s="51">
        <v>3640</v>
      </c>
      <c r="Z952" s="78" t="s">
        <v>5468</v>
      </c>
      <c r="AA952" s="78" t="s">
        <v>2989</v>
      </c>
      <c r="AB952" s="51" t="s">
        <v>7350</v>
      </c>
      <c r="AC952" s="78" t="s">
        <v>1638</v>
      </c>
      <c r="AD952" s="89">
        <v>33</v>
      </c>
      <c r="AE952" s="80" t="s">
        <v>85</v>
      </c>
      <c r="AF952" s="80" t="s">
        <v>85</v>
      </c>
      <c r="AG952" s="3" t="s">
        <v>3005</v>
      </c>
      <c r="AH952" s="86" t="s">
        <v>2614</v>
      </c>
      <c r="AI952" s="9">
        <v>1.1000000000000001</v>
      </c>
      <c r="AJ952" s="78" t="s">
        <v>266</v>
      </c>
      <c r="AK952" s="3" t="s">
        <v>85</v>
      </c>
      <c r="AL952" s="40" t="s">
        <v>85</v>
      </c>
      <c r="AM952" s="3" t="s">
        <v>85</v>
      </c>
      <c r="AN952" s="3">
        <v>16.2</v>
      </c>
      <c r="AO952" s="3">
        <v>210</v>
      </c>
      <c r="AP952" s="36">
        <v>0</v>
      </c>
      <c r="AQ952" s="36">
        <v>0</v>
      </c>
      <c r="AR952" s="36">
        <v>16</v>
      </c>
      <c r="AS952" s="36">
        <v>16.600000000000001</v>
      </c>
      <c r="AT952" s="36">
        <v>207.7</v>
      </c>
      <c r="AU952" s="36">
        <v>198.8</v>
      </c>
      <c r="AV952" s="100">
        <v>123.1</v>
      </c>
      <c r="AW952" s="54">
        <v>92</v>
      </c>
      <c r="AX952" s="54">
        <v>92</v>
      </c>
      <c r="AY952" s="54">
        <v>52</v>
      </c>
      <c r="AZ952" s="99" t="s">
        <v>85</v>
      </c>
      <c r="BA952" s="98" t="s">
        <v>85</v>
      </c>
      <c r="BB952" s="99" t="s">
        <v>85</v>
      </c>
      <c r="BC952" s="98" t="s">
        <v>85</v>
      </c>
      <c r="BD952" s="77">
        <v>31.6</v>
      </c>
      <c r="BE952" s="56">
        <v>20.236220472440898</v>
      </c>
      <c r="BF952" s="56">
        <v>20.236220472440898</v>
      </c>
      <c r="BG952" s="56">
        <v>11.417322834645701</v>
      </c>
      <c r="BH952" s="378">
        <v>7.6616839999999839E-2</v>
      </c>
      <c r="BI952" s="80">
        <v>36</v>
      </c>
      <c r="BJ952" s="114" t="s">
        <v>3532</v>
      </c>
      <c r="BK952" s="50" t="s">
        <v>4050</v>
      </c>
      <c r="BL952" s="29" t="s">
        <v>4066</v>
      </c>
      <c r="BM952" s="29" t="s">
        <v>5483</v>
      </c>
      <c r="BN952" s="29" t="s">
        <v>2847</v>
      </c>
      <c r="BO952" s="29" t="s">
        <v>5507</v>
      </c>
      <c r="BP952" s="81" t="s">
        <v>5518</v>
      </c>
      <c r="BQ952" s="81" t="s">
        <v>5497</v>
      </c>
      <c r="BR952" s="81" t="s">
        <v>4275</v>
      </c>
      <c r="BS952" s="81" t="s">
        <v>4068</v>
      </c>
      <c r="BT952" s="81"/>
      <c r="BU952" s="81"/>
      <c r="BV952" s="313" t="s">
        <v>6594</v>
      </c>
      <c r="BW952" s="377" t="s">
        <v>6597</v>
      </c>
      <c r="BX952" s="313" t="s">
        <v>6599</v>
      </c>
      <c r="BY952" s="377" t="s">
        <v>6598</v>
      </c>
      <c r="BZ952" s="324" t="str">
        <f t="shared" si="123"/>
        <v>DISCONTINUED - MR315, 17x8.5, +25mm Offset, 8x180, 130.81mm Centerbore, Gold - Black Lip</v>
      </c>
      <c r="CA952" s="324" t="s">
        <v>3878</v>
      </c>
      <c r="CB952" s="324" t="s">
        <v>3879</v>
      </c>
      <c r="CC952" s="313" t="str">
        <f t="shared" si="124"/>
        <v>STREET (3XX)</v>
      </c>
    </row>
    <row r="953" spans="1:81" s="38" customFormat="1" ht="15" customHeight="1">
      <c r="A953" s="22">
        <f t="shared" si="97"/>
        <v>950</v>
      </c>
      <c r="B953" s="104" t="s">
        <v>84</v>
      </c>
      <c r="C953" s="104" t="s">
        <v>1072</v>
      </c>
      <c r="D953" s="104" t="s">
        <v>2105</v>
      </c>
      <c r="E953" s="91" t="s">
        <v>7351</v>
      </c>
      <c r="F953" s="90"/>
      <c r="G953" s="90"/>
      <c r="H953" s="44" t="s">
        <v>3283</v>
      </c>
      <c r="I953" s="329">
        <v>43613</v>
      </c>
      <c r="J953" s="318">
        <v>45141</v>
      </c>
      <c r="K953" s="293" t="s">
        <v>1274</v>
      </c>
      <c r="L953" s="342">
        <v>458</v>
      </c>
      <c r="M953" s="92" t="s">
        <v>6179</v>
      </c>
      <c r="N953" s="344"/>
      <c r="O953" s="90">
        <v>18</v>
      </c>
      <c r="P953" s="8">
        <v>9</v>
      </c>
      <c r="Q953" s="99" t="s">
        <v>1751</v>
      </c>
      <c r="R953" s="13">
        <v>5</v>
      </c>
      <c r="S953" s="90">
        <v>150</v>
      </c>
      <c r="T953" s="90">
        <v>18</v>
      </c>
      <c r="U953" s="42">
        <v>5.75</v>
      </c>
      <c r="V953" s="102" t="s">
        <v>85</v>
      </c>
      <c r="W953" s="42">
        <v>110.5</v>
      </c>
      <c r="X953" s="43">
        <v>34.5</v>
      </c>
      <c r="Y953" s="51">
        <v>2650</v>
      </c>
      <c r="Z953" s="78" t="s">
        <v>5468</v>
      </c>
      <c r="AA953" s="11" t="s">
        <v>2989</v>
      </c>
      <c r="AB953" s="51" t="s">
        <v>6166</v>
      </c>
      <c r="AC953" s="82" t="s">
        <v>2180</v>
      </c>
      <c r="AD953" s="89">
        <v>33</v>
      </c>
      <c r="AE953" s="14" t="s">
        <v>85</v>
      </c>
      <c r="AF953" s="31" t="s">
        <v>1886</v>
      </c>
      <c r="AG953" s="14" t="s">
        <v>85</v>
      </c>
      <c r="AH953" s="31" t="s">
        <v>2614</v>
      </c>
      <c r="AI953" s="9">
        <v>1.1000000000000001</v>
      </c>
      <c r="AJ953" s="11" t="s">
        <v>266</v>
      </c>
      <c r="AK953" s="13" t="s">
        <v>85</v>
      </c>
      <c r="AL953" s="40" t="s">
        <v>85</v>
      </c>
      <c r="AM953" s="13" t="s">
        <v>85</v>
      </c>
      <c r="AN953" s="13">
        <v>16.2</v>
      </c>
      <c r="AO953" s="13">
        <v>180</v>
      </c>
      <c r="AP953" s="74">
        <v>3</v>
      </c>
      <c r="AQ953" s="74">
        <v>17</v>
      </c>
      <c r="AR953" s="74">
        <v>30</v>
      </c>
      <c r="AS953" s="74">
        <v>47</v>
      </c>
      <c r="AT953" s="103">
        <v>216</v>
      </c>
      <c r="AU953" s="103">
        <v>216</v>
      </c>
      <c r="AV953" s="75">
        <v>110.5</v>
      </c>
      <c r="AW953" s="54">
        <v>52</v>
      </c>
      <c r="AX953" s="54">
        <v>52</v>
      </c>
      <c r="AY953" s="54">
        <v>42</v>
      </c>
      <c r="AZ953" s="104" t="s">
        <v>85</v>
      </c>
      <c r="BA953" s="98" t="s">
        <v>85</v>
      </c>
      <c r="BB953" s="104" t="s">
        <v>85</v>
      </c>
      <c r="BC953" s="98" t="s">
        <v>85</v>
      </c>
      <c r="BD953" s="77">
        <v>40.06</v>
      </c>
      <c r="BE953" s="56">
        <v>21.141732283464599</v>
      </c>
      <c r="BF953" s="56">
        <v>21.141732283464599</v>
      </c>
      <c r="BG953" s="56">
        <v>11.929133858267701</v>
      </c>
      <c r="BH953" s="378">
        <v>8.7375807000000152E-2</v>
      </c>
      <c r="BI953" s="14">
        <v>36</v>
      </c>
      <c r="BJ953" s="114" t="s">
        <v>3532</v>
      </c>
      <c r="BK953" s="50" t="s">
        <v>4050</v>
      </c>
      <c r="BL953" s="29" t="s">
        <v>4066</v>
      </c>
      <c r="BM953" s="29" t="s">
        <v>5483</v>
      </c>
      <c r="BN953" s="29" t="s">
        <v>2847</v>
      </c>
      <c r="BO953" s="29" t="s">
        <v>5507</v>
      </c>
      <c r="BP953" s="81" t="s">
        <v>5518</v>
      </c>
      <c r="BQ953" s="81" t="s">
        <v>5497</v>
      </c>
      <c r="BR953" s="81" t="s">
        <v>4275</v>
      </c>
      <c r="BS953" s="81" t="s">
        <v>4068</v>
      </c>
      <c r="BT953" s="81"/>
      <c r="BU953" s="81"/>
      <c r="BV953" s="313" t="s">
        <v>6593</v>
      </c>
      <c r="BW953" s="377" t="s">
        <v>6592</v>
      </c>
      <c r="BX953" s="313" t="s">
        <v>6596</v>
      </c>
      <c r="BY953" s="377" t="s">
        <v>6595</v>
      </c>
      <c r="BZ953" s="324" t="str">
        <f t="shared" si="123"/>
        <v>DISCONTINUED - MR315, 18x9, +18mm Offset, 5x150, 110.5mm Centerbore, Gold - Black Lip</v>
      </c>
      <c r="CA953" s="324" t="s">
        <v>3878</v>
      </c>
      <c r="CB953" s="324" t="s">
        <v>3879</v>
      </c>
      <c r="CC953" s="313" t="str">
        <f t="shared" si="124"/>
        <v>STREET (3XX)</v>
      </c>
    </row>
    <row r="954" spans="1:81" s="38" customFormat="1" ht="15" customHeight="1">
      <c r="A954" s="22">
        <f t="shared" si="97"/>
        <v>951</v>
      </c>
      <c r="B954" s="99" t="s">
        <v>84</v>
      </c>
      <c r="C954" s="99" t="s">
        <v>1072</v>
      </c>
      <c r="D954" s="99" t="s">
        <v>4392</v>
      </c>
      <c r="E954" s="136" t="s">
        <v>7352</v>
      </c>
      <c r="F954" s="90"/>
      <c r="G954" s="90"/>
      <c r="H954" s="79" t="s">
        <v>4398</v>
      </c>
      <c r="I954" s="318">
        <v>44026</v>
      </c>
      <c r="J954" s="318">
        <v>45141</v>
      </c>
      <c r="K954" s="293" t="s">
        <v>1274</v>
      </c>
      <c r="L954" s="342">
        <v>344.5</v>
      </c>
      <c r="M954" s="92" t="s">
        <v>6179</v>
      </c>
      <c r="N954" s="344"/>
      <c r="O954" s="29">
        <v>17</v>
      </c>
      <c r="P954" s="24">
        <v>8.5</v>
      </c>
      <c r="Q954" s="99" t="s">
        <v>1758</v>
      </c>
      <c r="R954" s="3">
        <v>6</v>
      </c>
      <c r="S954" s="29">
        <v>120</v>
      </c>
      <c r="T954" s="29">
        <v>0</v>
      </c>
      <c r="U954" s="16">
        <v>4.75</v>
      </c>
      <c r="V954" s="100" t="s">
        <v>85</v>
      </c>
      <c r="W954" s="16">
        <v>67</v>
      </c>
      <c r="X954" s="8">
        <v>29.95</v>
      </c>
      <c r="Y954" s="51">
        <v>2650</v>
      </c>
      <c r="Z954" s="11" t="s">
        <v>2222</v>
      </c>
      <c r="AA954" s="11" t="s">
        <v>2992</v>
      </c>
      <c r="AB954" s="51" t="s">
        <v>4760</v>
      </c>
      <c r="AC954" s="81" t="s">
        <v>1641</v>
      </c>
      <c r="AD954" s="89">
        <v>22</v>
      </c>
      <c r="AE954" s="87" t="s">
        <v>85</v>
      </c>
      <c r="AF954" s="80" t="s">
        <v>85</v>
      </c>
      <c r="AG954" s="80" t="s">
        <v>85</v>
      </c>
      <c r="AH954" s="80" t="s">
        <v>1538</v>
      </c>
      <c r="AI954" s="9">
        <v>1.1000000000000001</v>
      </c>
      <c r="AJ954" s="99" t="s">
        <v>266</v>
      </c>
      <c r="AK954" s="99" t="s">
        <v>85</v>
      </c>
      <c r="AL954" s="40" t="s">
        <v>85</v>
      </c>
      <c r="AM954" s="99" t="s">
        <v>85</v>
      </c>
      <c r="AN954" s="3">
        <v>16.100000000000001</v>
      </c>
      <c r="AO954" s="3">
        <v>170</v>
      </c>
      <c r="AP954" s="36">
        <v>11</v>
      </c>
      <c r="AQ954" s="36">
        <v>32</v>
      </c>
      <c r="AR954" s="36">
        <v>55</v>
      </c>
      <c r="AS954" s="36">
        <v>85</v>
      </c>
      <c r="AT954" s="36">
        <v>208.8</v>
      </c>
      <c r="AU954" s="101">
        <v>205.8</v>
      </c>
      <c r="AV954" s="25">
        <v>67</v>
      </c>
      <c r="AW954" s="54">
        <v>39</v>
      </c>
      <c r="AX954" s="54">
        <v>39</v>
      </c>
      <c r="AY954" s="54">
        <v>21</v>
      </c>
      <c r="AZ954" s="3" t="s">
        <v>85</v>
      </c>
      <c r="BA954" s="98" t="s">
        <v>85</v>
      </c>
      <c r="BB954" s="3" t="s">
        <v>85</v>
      </c>
      <c r="BC954" s="98" t="s">
        <v>85</v>
      </c>
      <c r="BD954" s="77">
        <v>34.69</v>
      </c>
      <c r="BE954" s="56">
        <v>20.236220472440898</v>
      </c>
      <c r="BF954" s="56">
        <v>20.236220472440898</v>
      </c>
      <c r="BG954" s="56">
        <v>11.417322834645701</v>
      </c>
      <c r="BH954" s="378">
        <v>7.6616839999999839E-2</v>
      </c>
      <c r="BI954" s="80">
        <v>36</v>
      </c>
      <c r="BJ954" s="114" t="s">
        <v>3532</v>
      </c>
      <c r="BK954" s="50" t="s">
        <v>4050</v>
      </c>
      <c r="BL954" s="29" t="s">
        <v>4066</v>
      </c>
      <c r="BM954" s="29" t="s">
        <v>4835</v>
      </c>
      <c r="BN954" s="29" t="s">
        <v>5532</v>
      </c>
      <c r="BO954" s="29" t="s">
        <v>5507</v>
      </c>
      <c r="BP954" s="81" t="s">
        <v>5533</v>
      </c>
      <c r="BQ954" s="81" t="s">
        <v>5534</v>
      </c>
      <c r="BR954" s="81" t="s">
        <v>4275</v>
      </c>
      <c r="BS954" s="81" t="s">
        <v>4068</v>
      </c>
      <c r="BT954" s="81"/>
      <c r="BU954" s="81"/>
      <c r="BV954" s="313" t="s">
        <v>6631</v>
      </c>
      <c r="BW954" s="387" t="s">
        <v>6637</v>
      </c>
      <c r="BX954" s="313" t="s">
        <v>6639</v>
      </c>
      <c r="BY954" s="387" t="s">
        <v>6638</v>
      </c>
      <c r="BZ954" s="324" t="str">
        <f t="shared" si="123"/>
        <v>DISCONTINUED - MR317, 17x8.5, 0mm Offset, 6x120, 67mm Centerbore, Titanium</v>
      </c>
      <c r="CA954" s="324" t="s">
        <v>3878</v>
      </c>
      <c r="CB954" s="324" t="s">
        <v>3879</v>
      </c>
      <c r="CC954" s="313" t="str">
        <f t="shared" si="124"/>
        <v>STREET (3XX)</v>
      </c>
    </row>
    <row r="955" spans="1:81" s="38" customFormat="1" ht="15" customHeight="1">
      <c r="A955" s="22">
        <f t="shared" si="97"/>
        <v>952</v>
      </c>
      <c r="B955" s="4" t="s">
        <v>84</v>
      </c>
      <c r="C955" s="99" t="s">
        <v>1089</v>
      </c>
      <c r="D955" s="3" t="s">
        <v>1147</v>
      </c>
      <c r="E955" s="91" t="s">
        <v>7353</v>
      </c>
      <c r="F955" s="90" t="s">
        <v>1129</v>
      </c>
      <c r="G955" s="90"/>
      <c r="H955" s="79" t="s">
        <v>761</v>
      </c>
      <c r="I955" s="318">
        <v>41640</v>
      </c>
      <c r="J955" s="318">
        <v>45141</v>
      </c>
      <c r="K955" s="293" t="s">
        <v>1274</v>
      </c>
      <c r="L955" s="342">
        <v>320.5</v>
      </c>
      <c r="M955" s="92" t="s">
        <v>6179</v>
      </c>
      <c r="N955" s="344"/>
      <c r="O955" s="5">
        <v>14</v>
      </c>
      <c r="P955" s="77">
        <v>7</v>
      </c>
      <c r="Q955" s="99" t="s">
        <v>1745</v>
      </c>
      <c r="R955" s="7">
        <v>4</v>
      </c>
      <c r="S955" s="7">
        <v>136</v>
      </c>
      <c r="T955" s="7">
        <v>13</v>
      </c>
      <c r="U955" s="26">
        <v>4.3</v>
      </c>
      <c r="V955" s="7" t="s">
        <v>189</v>
      </c>
      <c r="W955" s="26">
        <v>106</v>
      </c>
      <c r="X955" s="6">
        <v>13.45</v>
      </c>
      <c r="Y955" s="51">
        <v>1600</v>
      </c>
      <c r="Z955" s="79" t="s">
        <v>5466</v>
      </c>
      <c r="AA955" s="79" t="s">
        <v>196</v>
      </c>
      <c r="AB955" s="51" t="s">
        <v>4483</v>
      </c>
      <c r="AC955" s="2" t="s">
        <v>1622</v>
      </c>
      <c r="AD955" s="89">
        <v>22</v>
      </c>
      <c r="AE955" s="87" t="s">
        <v>85</v>
      </c>
      <c r="AF955" s="2" t="s">
        <v>85</v>
      </c>
      <c r="AG955" s="2" t="s">
        <v>3001</v>
      </c>
      <c r="AH955" s="2" t="s">
        <v>85</v>
      </c>
      <c r="AI955" s="9" t="s">
        <v>85</v>
      </c>
      <c r="AJ955" s="81" t="s">
        <v>266</v>
      </c>
      <c r="AK955" s="81" t="s">
        <v>85</v>
      </c>
      <c r="AL955" s="40" t="s">
        <v>85</v>
      </c>
      <c r="AM955" s="81" t="s">
        <v>85</v>
      </c>
      <c r="AN955" s="81">
        <v>14.1</v>
      </c>
      <c r="AO955" s="81">
        <v>194</v>
      </c>
      <c r="AP955" s="25">
        <v>0</v>
      </c>
      <c r="AQ955" s="25">
        <v>0.7</v>
      </c>
      <c r="AR955" s="25">
        <v>5</v>
      </c>
      <c r="AS955" s="25">
        <v>0</v>
      </c>
      <c r="AT955" s="25">
        <v>168</v>
      </c>
      <c r="AU955" s="25">
        <v>161</v>
      </c>
      <c r="AV955" s="84">
        <v>100</v>
      </c>
      <c r="AW955" s="54">
        <v>24.5</v>
      </c>
      <c r="AX955" s="54">
        <v>46.5</v>
      </c>
      <c r="AY955" s="54">
        <v>50</v>
      </c>
      <c r="AZ955" s="3" t="s">
        <v>3370</v>
      </c>
      <c r="BA955" s="98">
        <v>89.100000000000009</v>
      </c>
      <c r="BB955" s="3" t="s">
        <v>1519</v>
      </c>
      <c r="BC955" s="98">
        <v>11</v>
      </c>
      <c r="BD955" s="77">
        <v>19.73</v>
      </c>
      <c r="BE955" s="56">
        <v>16.968503937007899</v>
      </c>
      <c r="BF955" s="56">
        <v>16.968503937007899</v>
      </c>
      <c r="BG955" s="56">
        <v>10.354330708661401</v>
      </c>
      <c r="BH955" s="378">
        <v>4.8855143000000059E-2</v>
      </c>
      <c r="BI955" s="5">
        <v>48</v>
      </c>
      <c r="BJ955" s="114" t="s">
        <v>3532</v>
      </c>
      <c r="BK955" s="50" t="s">
        <v>4050</v>
      </c>
      <c r="BL955" s="81" t="s">
        <v>4066</v>
      </c>
      <c r="BM955" s="46" t="s">
        <v>4836</v>
      </c>
      <c r="BN955" s="46" t="s">
        <v>4094</v>
      </c>
      <c r="BO955" s="81" t="s">
        <v>5475</v>
      </c>
      <c r="BP955" s="81" t="s">
        <v>5476</v>
      </c>
      <c r="BQ955" s="81" t="s">
        <v>4837</v>
      </c>
      <c r="BR955" s="81" t="s">
        <v>5477</v>
      </c>
      <c r="BS955" s="81"/>
      <c r="BT955" s="81"/>
      <c r="BU955" s="81"/>
      <c r="BV955" s="313" t="s">
        <v>6975</v>
      </c>
      <c r="BW955" s="377" t="s">
        <v>6974</v>
      </c>
      <c r="BX955" s="313" t="s">
        <v>6973</v>
      </c>
      <c r="BY955" s="377" t="s">
        <v>6972</v>
      </c>
      <c r="BZ955" s="324" t="str">
        <f t="shared" si="123"/>
        <v>DISCONTINUED - MR401 UTV Beadlock, 14x7, 4+3/+13mm Offset, 4x136, 106mm Centerbore, Machined - Raw, w/ BH-H20875</v>
      </c>
      <c r="CA955" s="324" t="s">
        <v>3878</v>
      </c>
      <c r="CB955" s="324" t="s">
        <v>3879</v>
      </c>
      <c r="CC955" s="313" t="str">
        <f t="shared" si="124"/>
        <v>UTV (4XX)</v>
      </c>
    </row>
    <row r="956" spans="1:81" s="38" customFormat="1" ht="15" customHeight="1">
      <c r="A956" s="22">
        <f t="shared" si="97"/>
        <v>953</v>
      </c>
      <c r="B956" s="4" t="s">
        <v>84</v>
      </c>
      <c r="C956" s="99" t="s">
        <v>1089</v>
      </c>
      <c r="D956" s="5" t="s">
        <v>5731</v>
      </c>
      <c r="E956" s="91" t="s">
        <v>7354</v>
      </c>
      <c r="F956" s="90"/>
      <c r="G956" s="90"/>
      <c r="H956" s="79" t="s">
        <v>2736</v>
      </c>
      <c r="I956" s="318">
        <v>43423</v>
      </c>
      <c r="J956" s="318">
        <v>45141</v>
      </c>
      <c r="K956" s="293" t="s">
        <v>1274</v>
      </c>
      <c r="L956" s="342">
        <v>213.5</v>
      </c>
      <c r="M956" s="92" t="s">
        <v>6179</v>
      </c>
      <c r="N956" s="344"/>
      <c r="O956" s="5">
        <v>14</v>
      </c>
      <c r="P956" s="77">
        <v>7</v>
      </c>
      <c r="Q956" s="99" t="s">
        <v>1745</v>
      </c>
      <c r="R956" s="5">
        <v>4</v>
      </c>
      <c r="S956" s="5">
        <v>136</v>
      </c>
      <c r="T956" s="5">
        <v>13</v>
      </c>
      <c r="U956" s="17">
        <v>4.5</v>
      </c>
      <c r="V956" s="5" t="s">
        <v>189</v>
      </c>
      <c r="W956" s="17">
        <v>106.25</v>
      </c>
      <c r="X956" s="8">
        <v>14.2</v>
      </c>
      <c r="Y956" s="51">
        <v>1600</v>
      </c>
      <c r="Z956" s="79" t="s">
        <v>2731</v>
      </c>
      <c r="AA956" s="79" t="s">
        <v>2991</v>
      </c>
      <c r="AB956" s="51" t="s">
        <v>4483</v>
      </c>
      <c r="AC956" s="2" t="s">
        <v>4107</v>
      </c>
      <c r="AD956" s="89">
        <v>22</v>
      </c>
      <c r="AE956" s="87" t="s">
        <v>85</v>
      </c>
      <c r="AF956" s="87" t="s">
        <v>85</v>
      </c>
      <c r="AG956" s="80" t="s">
        <v>85</v>
      </c>
      <c r="AH956" s="2" t="s">
        <v>85</v>
      </c>
      <c r="AI956" s="9" t="s">
        <v>85</v>
      </c>
      <c r="AJ956" s="81" t="s">
        <v>266</v>
      </c>
      <c r="AK956" s="81" t="s">
        <v>85</v>
      </c>
      <c r="AL956" s="40" t="s">
        <v>85</v>
      </c>
      <c r="AM956" s="81" t="s">
        <v>85</v>
      </c>
      <c r="AN956" s="81">
        <v>14.1</v>
      </c>
      <c r="AO956" s="81">
        <v>180</v>
      </c>
      <c r="AP956" s="25">
        <v>0</v>
      </c>
      <c r="AQ956" s="25">
        <v>9</v>
      </c>
      <c r="AR956" s="25">
        <v>14</v>
      </c>
      <c r="AS956" s="25">
        <v>0</v>
      </c>
      <c r="AT956" s="25">
        <v>161</v>
      </c>
      <c r="AU956" s="25">
        <v>156</v>
      </c>
      <c r="AV956" s="84">
        <v>96</v>
      </c>
      <c r="AW956" s="54">
        <v>39</v>
      </c>
      <c r="AX956" s="54">
        <v>39</v>
      </c>
      <c r="AY956" s="54">
        <v>75</v>
      </c>
      <c r="AZ956" s="3" t="s">
        <v>85</v>
      </c>
      <c r="BA956" s="98" t="s">
        <v>85</v>
      </c>
      <c r="BB956" s="3" t="s">
        <v>85</v>
      </c>
      <c r="BC956" s="98" t="s">
        <v>85</v>
      </c>
      <c r="BD956" s="77">
        <v>17.7</v>
      </c>
      <c r="BE956" s="56">
        <v>16.8503937007874</v>
      </c>
      <c r="BF956" s="56">
        <v>16.8503937007874</v>
      </c>
      <c r="BG956" s="56">
        <v>9.8425196850393704</v>
      </c>
      <c r="BH956" s="378">
        <v>4.5795999999999983E-2</v>
      </c>
      <c r="BI956" s="5">
        <v>48</v>
      </c>
      <c r="BJ956" s="114" t="s">
        <v>3532</v>
      </c>
      <c r="BK956" s="50" t="s">
        <v>4050</v>
      </c>
      <c r="BL956" s="81" t="s">
        <v>4964</v>
      </c>
      <c r="BM956" s="81" t="s">
        <v>4066</v>
      </c>
      <c r="BN956" s="81" t="s">
        <v>5447</v>
      </c>
      <c r="BO956" s="81" t="s">
        <v>2872</v>
      </c>
      <c r="BP956" s="81" t="s">
        <v>5445</v>
      </c>
      <c r="BQ956" s="81" t="s">
        <v>5446</v>
      </c>
      <c r="BR956" s="81"/>
      <c r="BS956" s="81"/>
      <c r="BT956" s="81"/>
      <c r="BU956" s="81"/>
      <c r="BV956" s="313" t="s">
        <v>6934</v>
      </c>
      <c r="BW956" s="377" t="s">
        <v>6933</v>
      </c>
      <c r="BX956" s="313" t="s">
        <v>6936</v>
      </c>
      <c r="BY956" s="377" t="s">
        <v>6935</v>
      </c>
      <c r="BZ956" s="324" t="str">
        <f t="shared" si="123"/>
        <v>DISCONTINUED - MR409 Bead Grip, 14x7, 4+3/+13mm Offset, 4x136, 106.25mm Centerbore, Steel Grey</v>
      </c>
      <c r="CA956" s="324" t="s">
        <v>3878</v>
      </c>
      <c r="CB956" s="324" t="s">
        <v>3879</v>
      </c>
      <c r="CC956" s="313" t="str">
        <f t="shared" si="124"/>
        <v>UTV (4XX)</v>
      </c>
    </row>
    <row r="957" spans="1:81" s="38" customFormat="1" ht="15" customHeight="1">
      <c r="A957" s="22">
        <f t="shared" si="97"/>
        <v>954</v>
      </c>
      <c r="B957" s="4" t="s">
        <v>84</v>
      </c>
      <c r="C957" s="99" t="s">
        <v>1089</v>
      </c>
      <c r="D957" s="5" t="s">
        <v>5732</v>
      </c>
      <c r="E957" s="91" t="s">
        <v>7355</v>
      </c>
      <c r="F957" s="90"/>
      <c r="G957" s="90"/>
      <c r="H957" s="79" t="s">
        <v>3404</v>
      </c>
      <c r="I957" s="312">
        <v>43677</v>
      </c>
      <c r="J957" s="318">
        <v>45141</v>
      </c>
      <c r="K957" s="293" t="s">
        <v>1274</v>
      </c>
      <c r="L957" s="342">
        <v>197.48</v>
      </c>
      <c r="M957" s="92" t="s">
        <v>6179</v>
      </c>
      <c r="N957" s="344"/>
      <c r="O957" s="5">
        <v>14</v>
      </c>
      <c r="P957" s="77">
        <v>7</v>
      </c>
      <c r="Q957" s="99" t="s">
        <v>1746</v>
      </c>
      <c r="R957" s="5">
        <v>4</v>
      </c>
      <c r="S957" s="5">
        <v>156</v>
      </c>
      <c r="T957" s="5">
        <v>13</v>
      </c>
      <c r="U957" s="17">
        <v>4.5</v>
      </c>
      <c r="V957" s="5" t="s">
        <v>189</v>
      </c>
      <c r="W957" s="17">
        <v>132</v>
      </c>
      <c r="X957" s="8">
        <v>14.4</v>
      </c>
      <c r="Y957" s="51">
        <v>1600</v>
      </c>
      <c r="Z957" s="79" t="s">
        <v>2298</v>
      </c>
      <c r="AA957" s="79" t="s">
        <v>2989</v>
      </c>
      <c r="AB957" s="51" t="s">
        <v>5360</v>
      </c>
      <c r="AC957" s="2" t="s">
        <v>4104</v>
      </c>
      <c r="AD957" s="89">
        <v>22</v>
      </c>
      <c r="AE957" s="87" t="s">
        <v>85</v>
      </c>
      <c r="AF957" s="87" t="s">
        <v>85</v>
      </c>
      <c r="AG957" s="80" t="s">
        <v>85</v>
      </c>
      <c r="AH957" s="2" t="s">
        <v>85</v>
      </c>
      <c r="AI957" s="9" t="s">
        <v>85</v>
      </c>
      <c r="AJ957" s="81" t="s">
        <v>266</v>
      </c>
      <c r="AK957" s="81" t="s">
        <v>85</v>
      </c>
      <c r="AL957" s="40" t="s">
        <v>85</v>
      </c>
      <c r="AM957" s="81" t="s">
        <v>85</v>
      </c>
      <c r="AN957" s="81">
        <v>14.1</v>
      </c>
      <c r="AO957" s="81">
        <v>180</v>
      </c>
      <c r="AP957" s="25">
        <v>0</v>
      </c>
      <c r="AQ957" s="25">
        <v>11</v>
      </c>
      <c r="AR957" s="25">
        <v>20</v>
      </c>
      <c r="AS957" s="25">
        <v>12</v>
      </c>
      <c r="AT957" s="25">
        <v>166</v>
      </c>
      <c r="AU957" s="25">
        <v>165</v>
      </c>
      <c r="AV957" s="84">
        <v>115</v>
      </c>
      <c r="AW957" s="54">
        <v>40</v>
      </c>
      <c r="AX957" s="54">
        <v>40</v>
      </c>
      <c r="AY957" s="54">
        <v>44</v>
      </c>
      <c r="AZ957" s="3" t="s">
        <v>85</v>
      </c>
      <c r="BA957" s="98" t="s">
        <v>85</v>
      </c>
      <c r="BB957" s="3" t="s">
        <v>85</v>
      </c>
      <c r="BC957" s="98" t="s">
        <v>85</v>
      </c>
      <c r="BD957" s="77">
        <v>18.36</v>
      </c>
      <c r="BE957" s="56">
        <v>16.8503937007874</v>
      </c>
      <c r="BF957" s="56">
        <v>16.8503937007874</v>
      </c>
      <c r="BG957" s="56">
        <v>9.8425196850393704</v>
      </c>
      <c r="BH957" s="378">
        <v>4.5795999999999983E-2</v>
      </c>
      <c r="BI957" s="5">
        <v>48</v>
      </c>
      <c r="BJ957" s="114" t="s">
        <v>3532</v>
      </c>
      <c r="BK957" s="50" t="s">
        <v>4050</v>
      </c>
      <c r="BL957" s="81" t="s">
        <v>4964</v>
      </c>
      <c r="BM957" s="81" t="s">
        <v>4066</v>
      </c>
      <c r="BN957" s="81" t="s">
        <v>5470</v>
      </c>
      <c r="BO957" s="81" t="s">
        <v>2872</v>
      </c>
      <c r="BP957" s="81" t="s">
        <v>4298</v>
      </c>
      <c r="BQ957" s="81" t="s">
        <v>5446</v>
      </c>
      <c r="BR957" s="81"/>
      <c r="BS957" s="81"/>
      <c r="BT957" s="81"/>
      <c r="BU957" s="81"/>
      <c r="BV957" s="313" t="s">
        <v>6941</v>
      </c>
      <c r="BW957" s="377" t="s">
        <v>6940</v>
      </c>
      <c r="BX957" s="313" t="s">
        <v>6943</v>
      </c>
      <c r="BY957" s="377" t="s">
        <v>6942</v>
      </c>
      <c r="BZ957" s="324" t="str">
        <f t="shared" si="123"/>
        <v>DISCONTINUED - MR410 Bead Grip, 14x7, 4+3/+13mm Offset, 4x156, 132mm Centerbore, Gold</v>
      </c>
      <c r="CA957" s="324" t="s">
        <v>3878</v>
      </c>
      <c r="CB957" s="324" t="s">
        <v>3879</v>
      </c>
      <c r="CC957" s="313" t="str">
        <f t="shared" si="124"/>
        <v>UTV (4XX)</v>
      </c>
    </row>
    <row r="958" spans="1:81" s="38" customFormat="1" ht="15" customHeight="1">
      <c r="A958" s="22">
        <f t="shared" si="97"/>
        <v>955</v>
      </c>
      <c r="B958" s="99" t="s">
        <v>84</v>
      </c>
      <c r="C958" s="99" t="s">
        <v>1090</v>
      </c>
      <c r="D958" s="3" t="s">
        <v>1955</v>
      </c>
      <c r="E958" s="91" t="s">
        <v>4714</v>
      </c>
      <c r="F958" s="90" t="s">
        <v>1129</v>
      </c>
      <c r="G958" s="90" t="s">
        <v>2363</v>
      </c>
      <c r="H958" s="78" t="s">
        <v>1465</v>
      </c>
      <c r="I958" s="318"/>
      <c r="J958" s="318">
        <v>45141</v>
      </c>
      <c r="K958" s="293" t="s">
        <v>1274</v>
      </c>
      <c r="L958" s="342">
        <v>599</v>
      </c>
      <c r="M958" s="92" t="s">
        <v>6179</v>
      </c>
      <c r="N958" s="344"/>
      <c r="O958" s="3">
        <v>17</v>
      </c>
      <c r="P958" s="8">
        <v>9</v>
      </c>
      <c r="Q958" s="99" t="s">
        <v>1452</v>
      </c>
      <c r="R958" s="3">
        <v>6</v>
      </c>
      <c r="S958" s="3">
        <v>6.5</v>
      </c>
      <c r="T958" s="3">
        <v>-12</v>
      </c>
      <c r="U958" s="16">
        <v>4.5</v>
      </c>
      <c r="V958" s="100" t="s">
        <v>85</v>
      </c>
      <c r="W958" s="16">
        <v>108</v>
      </c>
      <c r="X958" s="8">
        <v>35</v>
      </c>
      <c r="Y958" s="51">
        <v>4000</v>
      </c>
      <c r="Z958" s="79" t="s">
        <v>5466</v>
      </c>
      <c r="AA958" s="79" t="s">
        <v>196</v>
      </c>
      <c r="AB958" s="51" t="s">
        <v>7197</v>
      </c>
      <c r="AC958" s="3" t="s">
        <v>85</v>
      </c>
      <c r="AD958" s="89" t="s">
        <v>85</v>
      </c>
      <c r="AE958" s="87" t="s">
        <v>85</v>
      </c>
      <c r="AF958" s="3" t="s">
        <v>85</v>
      </c>
      <c r="AG958" s="80" t="s">
        <v>85</v>
      </c>
      <c r="AH958" s="2" t="s">
        <v>85</v>
      </c>
      <c r="AI958" s="9" t="s">
        <v>85</v>
      </c>
      <c r="AJ958" s="81" t="s">
        <v>266</v>
      </c>
      <c r="AK958" s="81" t="s">
        <v>85</v>
      </c>
      <c r="AL958" s="40" t="s">
        <v>85</v>
      </c>
      <c r="AM958" s="81" t="s">
        <v>85</v>
      </c>
      <c r="AN958" s="81">
        <v>18.3</v>
      </c>
      <c r="AO958" s="81">
        <v>204</v>
      </c>
      <c r="AP958" s="81">
        <v>0</v>
      </c>
      <c r="AQ958" s="81">
        <v>0</v>
      </c>
      <c r="AR958" s="36">
        <v>28</v>
      </c>
      <c r="AS958" s="36">
        <v>37</v>
      </c>
      <c r="AT958" s="36">
        <v>206</v>
      </c>
      <c r="AU958" s="81">
        <v>204</v>
      </c>
      <c r="AV958" s="84" t="s">
        <v>85</v>
      </c>
      <c r="AW958" s="54" t="s">
        <v>85</v>
      </c>
      <c r="AX958" s="54" t="s">
        <v>85</v>
      </c>
      <c r="AY958" s="54">
        <v>70</v>
      </c>
      <c r="AZ958" s="3" t="s">
        <v>2709</v>
      </c>
      <c r="BA958" s="98">
        <v>152.625</v>
      </c>
      <c r="BB958" s="3" t="s">
        <v>1521</v>
      </c>
      <c r="BC958" s="98">
        <v>11</v>
      </c>
      <c r="BD958" s="77">
        <v>38.5</v>
      </c>
      <c r="BE958" s="56">
        <v>20.4724409448819</v>
      </c>
      <c r="BF958" s="56">
        <v>20.4724409448819</v>
      </c>
      <c r="BG958" s="56">
        <v>12.4409448818898</v>
      </c>
      <c r="BH958" s="378">
        <v>8.5446400000000311E-2</v>
      </c>
      <c r="BI958" s="3">
        <v>36</v>
      </c>
      <c r="BJ958" s="114" t="s">
        <v>3532</v>
      </c>
      <c r="BK958" s="50" t="s">
        <v>4050</v>
      </c>
      <c r="BL958" s="81"/>
      <c r="BM958" s="81"/>
      <c r="BN958" s="81"/>
      <c r="BO958" s="81"/>
      <c r="BP958" s="81"/>
      <c r="BQ958" s="81"/>
      <c r="BR958" s="81"/>
      <c r="BS958" s="81"/>
      <c r="BT958" s="81"/>
      <c r="BU958" s="81"/>
      <c r="BV958" s="313"/>
      <c r="BW958" s="325"/>
      <c r="BX958" s="313"/>
      <c r="BY958" s="325"/>
      <c r="BZ958" s="324" t="str">
        <f t="shared" si="123"/>
        <v>DISCONTINUED - MR103 LW Beadlock, 17x9, -12mm Offset, 6x6.5, 108mm Centerbore, Machined - Raw, w/ BH-H24125</v>
      </c>
      <c r="CA958" s="324" t="s">
        <v>3878</v>
      </c>
      <c r="CB958" s="324" t="s">
        <v>3879</v>
      </c>
      <c r="CC958" s="313" t="str">
        <f t="shared" si="124"/>
        <v>RACE (1XX)</v>
      </c>
    </row>
    <row r="959" spans="1:81" s="38" customFormat="1" ht="15" customHeight="1">
      <c r="A959" s="22">
        <f t="shared" si="97"/>
        <v>956</v>
      </c>
      <c r="B959" s="99" t="s">
        <v>84</v>
      </c>
      <c r="C959" s="99" t="s">
        <v>1090</v>
      </c>
      <c r="D959" s="3" t="s">
        <v>1108</v>
      </c>
      <c r="E959" s="91" t="s">
        <v>7356</v>
      </c>
      <c r="F959" s="90" t="s">
        <v>1129</v>
      </c>
      <c r="G959" s="90"/>
      <c r="H959" s="78" t="s">
        <v>2190</v>
      </c>
      <c r="I959" s="319">
        <v>43340</v>
      </c>
      <c r="J959" s="318">
        <v>45141</v>
      </c>
      <c r="K959" s="293" t="s">
        <v>1274</v>
      </c>
      <c r="L959" s="342">
        <v>649.94399999999996</v>
      </c>
      <c r="M959" s="92" t="s">
        <v>6179</v>
      </c>
      <c r="N959" s="344"/>
      <c r="O959" s="3">
        <v>20</v>
      </c>
      <c r="P959" s="8">
        <v>9</v>
      </c>
      <c r="Q959" s="99" t="s">
        <v>1760</v>
      </c>
      <c r="R959" s="3">
        <v>6</v>
      </c>
      <c r="S959" s="3">
        <v>135</v>
      </c>
      <c r="T959" s="3">
        <v>20</v>
      </c>
      <c r="U959" s="16">
        <v>5.7</v>
      </c>
      <c r="V959" s="100" t="s">
        <v>85</v>
      </c>
      <c r="W959" s="16">
        <v>87</v>
      </c>
      <c r="X959" s="8">
        <v>43.8</v>
      </c>
      <c r="Y959" s="51">
        <v>3600</v>
      </c>
      <c r="Z959" s="79" t="s">
        <v>2294</v>
      </c>
      <c r="AA959" s="79" t="s">
        <v>2987</v>
      </c>
      <c r="AB959" s="51" t="s">
        <v>7358</v>
      </c>
      <c r="AC959" s="2" t="s">
        <v>2439</v>
      </c>
      <c r="AD959" s="89">
        <v>22</v>
      </c>
      <c r="AE959" s="87" t="s">
        <v>85</v>
      </c>
      <c r="AF959" s="3" t="s">
        <v>1894</v>
      </c>
      <c r="AG959" s="80" t="s">
        <v>85</v>
      </c>
      <c r="AH959" s="2" t="s">
        <v>85</v>
      </c>
      <c r="AI959" s="9" t="s">
        <v>85</v>
      </c>
      <c r="AJ959" s="81" t="s">
        <v>265</v>
      </c>
      <c r="AK959" s="81" t="s">
        <v>85</v>
      </c>
      <c r="AL959" s="40" t="s">
        <v>85</v>
      </c>
      <c r="AM959" s="81" t="s">
        <v>85</v>
      </c>
      <c r="AN959" s="81">
        <v>16</v>
      </c>
      <c r="AO959" s="81">
        <v>170</v>
      </c>
      <c r="AP959" s="81">
        <v>4</v>
      </c>
      <c r="AQ959" s="81">
        <v>14</v>
      </c>
      <c r="AR959" s="36">
        <v>23</v>
      </c>
      <c r="AS959" s="36">
        <v>34</v>
      </c>
      <c r="AT959" s="36">
        <v>240</v>
      </c>
      <c r="AU959" s="81">
        <v>235</v>
      </c>
      <c r="AV959" s="84">
        <v>60</v>
      </c>
      <c r="AW959" s="54">
        <v>57</v>
      </c>
      <c r="AX959" s="54">
        <v>57</v>
      </c>
      <c r="AY959" s="54">
        <v>0</v>
      </c>
      <c r="AZ959" s="3" t="s">
        <v>3350</v>
      </c>
      <c r="BA959" s="98">
        <v>172.5</v>
      </c>
      <c r="BB959" s="3" t="s">
        <v>2993</v>
      </c>
      <c r="BC959" s="98">
        <v>11</v>
      </c>
      <c r="BD959" s="77">
        <v>47.3</v>
      </c>
      <c r="BE959" s="56">
        <v>23.228346456692901</v>
      </c>
      <c r="BF959" s="56">
        <v>23.228346456692901</v>
      </c>
      <c r="BG959" s="56">
        <v>11.81</v>
      </c>
      <c r="BH959" s="378">
        <v>0.10442094939999987</v>
      </c>
      <c r="BI959" s="3">
        <v>24</v>
      </c>
      <c r="BJ959" s="114" t="s">
        <v>3532</v>
      </c>
      <c r="BK959" s="50" t="s">
        <v>4050</v>
      </c>
      <c r="BL959" s="81" t="s">
        <v>4066</v>
      </c>
      <c r="BM959" s="81" t="s">
        <v>4836</v>
      </c>
      <c r="BN959" s="81" t="s">
        <v>5476</v>
      </c>
      <c r="BO959" s="81" t="s">
        <v>4094</v>
      </c>
      <c r="BP959" s="81" t="s">
        <v>4837</v>
      </c>
      <c r="BQ959" s="81" t="s">
        <v>5319</v>
      </c>
      <c r="BR959" s="81" t="s">
        <v>4642</v>
      </c>
      <c r="BS959" s="81" t="s">
        <v>4275</v>
      </c>
      <c r="BT959" s="81"/>
      <c r="BU959" s="81"/>
      <c r="BV959" s="313" t="s">
        <v>6913</v>
      </c>
      <c r="BW959" s="377" t="s">
        <v>6915</v>
      </c>
      <c r="BX959" s="325" t="s">
        <v>6917</v>
      </c>
      <c r="BY959" s="377" t="s">
        <v>6916</v>
      </c>
      <c r="BZ959" s="324" t="str">
        <f t="shared" si="123"/>
        <v>DISCONTINUED - MR105 Beadlock, 20x9, +20mm Offset, 6x135, 87mm Centerbore, Matte Black, w/ BH-H36125</v>
      </c>
      <c r="CA959" s="324" t="s">
        <v>3878</v>
      </c>
      <c r="CB959" s="324" t="s">
        <v>3879</v>
      </c>
      <c r="CC959" s="313" t="str">
        <f t="shared" si="124"/>
        <v>RACE (1XX)</v>
      </c>
    </row>
    <row r="960" spans="1:81" s="38" customFormat="1" ht="15" customHeight="1">
      <c r="A960" s="22">
        <f t="shared" si="97"/>
        <v>957</v>
      </c>
      <c r="B960" s="99" t="s">
        <v>84</v>
      </c>
      <c r="C960" s="99" t="s">
        <v>1090</v>
      </c>
      <c r="D960" s="3" t="s">
        <v>1108</v>
      </c>
      <c r="E960" s="91" t="s">
        <v>7357</v>
      </c>
      <c r="F960" s="90" t="s">
        <v>1129</v>
      </c>
      <c r="G960" s="90"/>
      <c r="H960" s="78" t="s">
        <v>2193</v>
      </c>
      <c r="I960" s="319">
        <v>43340</v>
      </c>
      <c r="J960" s="318">
        <v>45141</v>
      </c>
      <c r="K960" s="293" t="s">
        <v>1274</v>
      </c>
      <c r="L960" s="342">
        <v>649.94399999999996</v>
      </c>
      <c r="M960" s="92" t="s">
        <v>6179</v>
      </c>
      <c r="N960" s="344"/>
      <c r="O960" s="3">
        <v>20</v>
      </c>
      <c r="P960" s="8">
        <v>9</v>
      </c>
      <c r="Q960" s="99" t="s">
        <v>1762</v>
      </c>
      <c r="R960" s="3">
        <v>8</v>
      </c>
      <c r="S960" s="3">
        <v>6.5</v>
      </c>
      <c r="T960" s="3">
        <v>20</v>
      </c>
      <c r="U960" s="16">
        <v>5.7</v>
      </c>
      <c r="V960" s="100" t="s">
        <v>85</v>
      </c>
      <c r="W960" s="16">
        <v>130.81</v>
      </c>
      <c r="X960" s="8">
        <v>42</v>
      </c>
      <c r="Y960" s="51">
        <v>3600</v>
      </c>
      <c r="Z960" s="79" t="s">
        <v>2294</v>
      </c>
      <c r="AA960" s="79" t="s">
        <v>2987</v>
      </c>
      <c r="AB960" s="51" t="s">
        <v>7359</v>
      </c>
      <c r="AC960" s="2" t="s">
        <v>1603</v>
      </c>
      <c r="AD960" s="89">
        <v>33</v>
      </c>
      <c r="AE960" s="87" t="s">
        <v>85</v>
      </c>
      <c r="AF960" s="87" t="s">
        <v>85</v>
      </c>
      <c r="AG960" s="3" t="s">
        <v>3005</v>
      </c>
      <c r="AH960" s="2" t="s">
        <v>85</v>
      </c>
      <c r="AI960" s="9" t="s">
        <v>85</v>
      </c>
      <c r="AJ960" s="78" t="s">
        <v>266</v>
      </c>
      <c r="AK960" s="81" t="s">
        <v>85</v>
      </c>
      <c r="AL960" s="40" t="s">
        <v>85</v>
      </c>
      <c r="AM960" s="81" t="s">
        <v>85</v>
      </c>
      <c r="AN960" s="81">
        <v>16</v>
      </c>
      <c r="AO960" s="81">
        <v>200</v>
      </c>
      <c r="AP960" s="81">
        <v>0</v>
      </c>
      <c r="AQ960" s="81">
        <v>0</v>
      </c>
      <c r="AR960" s="36">
        <v>23</v>
      </c>
      <c r="AS960" s="36">
        <v>34</v>
      </c>
      <c r="AT960" s="36">
        <v>240</v>
      </c>
      <c r="AU960" s="81">
        <v>235</v>
      </c>
      <c r="AV960" s="100">
        <v>123</v>
      </c>
      <c r="AW960" s="54">
        <v>89.5</v>
      </c>
      <c r="AX960" s="54">
        <v>89.5</v>
      </c>
      <c r="AY960" s="54">
        <v>0</v>
      </c>
      <c r="AZ960" s="3" t="s">
        <v>3350</v>
      </c>
      <c r="BA960" s="98">
        <v>172.5</v>
      </c>
      <c r="BB960" s="3" t="s">
        <v>2993</v>
      </c>
      <c r="BC960" s="98">
        <v>11</v>
      </c>
      <c r="BD960" s="77">
        <v>45.5</v>
      </c>
      <c r="BE960" s="56">
        <v>23.228346456692901</v>
      </c>
      <c r="BF960" s="56">
        <v>23.228346456692901</v>
      </c>
      <c r="BG960" s="56">
        <v>11.81</v>
      </c>
      <c r="BH960" s="378">
        <v>0.10442094939999987</v>
      </c>
      <c r="BI960" s="3">
        <v>24</v>
      </c>
      <c r="BJ960" s="114" t="s">
        <v>3532</v>
      </c>
      <c r="BK960" s="50" t="s">
        <v>4050</v>
      </c>
      <c r="BL960" s="81" t="s">
        <v>4066</v>
      </c>
      <c r="BM960" s="81" t="s">
        <v>4836</v>
      </c>
      <c r="BN960" s="81" t="s">
        <v>5476</v>
      </c>
      <c r="BO960" s="81" t="s">
        <v>4094</v>
      </c>
      <c r="BP960" s="81" t="s">
        <v>4837</v>
      </c>
      <c r="BQ960" s="81" t="s">
        <v>5319</v>
      </c>
      <c r="BR960" s="81" t="s">
        <v>4642</v>
      </c>
      <c r="BS960" s="81" t="s">
        <v>4275</v>
      </c>
      <c r="BT960" s="81"/>
      <c r="BU960" s="81"/>
      <c r="BV960" s="313"/>
      <c r="BW960" s="325"/>
      <c r="BX960" s="325"/>
      <c r="BY960" s="313"/>
      <c r="BZ960" s="324" t="str">
        <f t="shared" si="123"/>
        <v>DISCONTINUED - MR105 Beadlock, 20x9, +20mm Offset, 8x6.5, 130.81mm Centerbore, Matte Black, w/ BH-H36125</v>
      </c>
      <c r="CA960" s="324" t="s">
        <v>3878</v>
      </c>
      <c r="CB960" s="324" t="s">
        <v>3879</v>
      </c>
      <c r="CC960" s="313" t="str">
        <f t="shared" si="124"/>
        <v>RACE (1XX)</v>
      </c>
    </row>
    <row r="961" spans="1:81" s="38" customFormat="1" ht="15" customHeight="1">
      <c r="A961" s="22">
        <f t="shared" si="97"/>
        <v>958</v>
      </c>
      <c r="B961" s="99" t="s">
        <v>84</v>
      </c>
      <c r="C961" s="99" t="s">
        <v>1092</v>
      </c>
      <c r="D961" s="3" t="s">
        <v>2694</v>
      </c>
      <c r="E961" s="96" t="s">
        <v>3432</v>
      </c>
      <c r="F961" s="90"/>
      <c r="G961" s="90"/>
      <c r="H961" s="78" t="s">
        <v>2696</v>
      </c>
      <c r="I961" s="318"/>
      <c r="J961" s="318">
        <v>45141</v>
      </c>
      <c r="K961" s="293" t="s">
        <v>1274</v>
      </c>
      <c r="L961" s="342" t="s">
        <v>85</v>
      </c>
      <c r="M961" s="92" t="s">
        <v>6179</v>
      </c>
      <c r="N961" s="344"/>
      <c r="O961" s="3">
        <v>17</v>
      </c>
      <c r="P961" s="8">
        <v>8.5</v>
      </c>
      <c r="Q961" s="3" t="s">
        <v>246</v>
      </c>
      <c r="R961" s="99" t="s">
        <v>246</v>
      </c>
      <c r="S961" s="99" t="s">
        <v>246</v>
      </c>
      <c r="T961" s="3">
        <v>0</v>
      </c>
      <c r="U961" s="16">
        <v>4.7</v>
      </c>
      <c r="V961" s="100" t="s">
        <v>85</v>
      </c>
      <c r="W961" s="16">
        <v>87</v>
      </c>
      <c r="X961" s="8">
        <v>32.4</v>
      </c>
      <c r="Y961" s="51">
        <v>3600</v>
      </c>
      <c r="Z961" s="79" t="s">
        <v>5466</v>
      </c>
      <c r="AA961" s="79" t="s">
        <v>196</v>
      </c>
      <c r="AB961" s="51" t="s">
        <v>7360</v>
      </c>
      <c r="AC961" s="3" t="s">
        <v>85</v>
      </c>
      <c r="AD961" s="89" t="s">
        <v>85</v>
      </c>
      <c r="AE961" s="3" t="s">
        <v>85</v>
      </c>
      <c r="AF961" s="3" t="s">
        <v>85</v>
      </c>
      <c r="AG961" s="3" t="s">
        <v>85</v>
      </c>
      <c r="AH961" s="3" t="s">
        <v>85</v>
      </c>
      <c r="AI961" s="9" t="s">
        <v>85</v>
      </c>
      <c r="AJ961" s="81" t="s">
        <v>266</v>
      </c>
      <c r="AK961" s="81" t="s">
        <v>85</v>
      </c>
      <c r="AL961" s="40" t="s">
        <v>85</v>
      </c>
      <c r="AM961" s="81" t="s">
        <v>85</v>
      </c>
      <c r="AN961" s="81" t="s">
        <v>85</v>
      </c>
      <c r="AO961" s="81">
        <v>200</v>
      </c>
      <c r="AP961" s="81" t="s">
        <v>85</v>
      </c>
      <c r="AQ961" s="81" t="s">
        <v>85</v>
      </c>
      <c r="AR961" s="36"/>
      <c r="AS961" s="36" t="s">
        <v>85</v>
      </c>
      <c r="AT961" s="36"/>
      <c r="AU961" s="81">
        <v>208</v>
      </c>
      <c r="AV961" s="84" t="s">
        <v>85</v>
      </c>
      <c r="AW961" s="54" t="s">
        <v>85</v>
      </c>
      <c r="AX961" s="54" t="s">
        <v>85</v>
      </c>
      <c r="AY961" s="54">
        <v>48</v>
      </c>
      <c r="AZ961" s="3" t="s">
        <v>85</v>
      </c>
      <c r="BA961" s="98" t="s">
        <v>85</v>
      </c>
      <c r="BB961" s="3" t="s">
        <v>85</v>
      </c>
      <c r="BC961" s="98" t="s">
        <v>85</v>
      </c>
      <c r="BD961" s="77">
        <v>36.4</v>
      </c>
      <c r="BE961" s="56">
        <v>20.236220472440898</v>
      </c>
      <c r="BF961" s="56">
        <v>20.236220472440898</v>
      </c>
      <c r="BG961" s="56">
        <v>11.417322834645701</v>
      </c>
      <c r="BH961" s="378">
        <v>7.6616839999999839E-2</v>
      </c>
      <c r="BI961" s="80">
        <v>36</v>
      </c>
      <c r="BJ961" s="114" t="s">
        <v>3532</v>
      </c>
      <c r="BK961" s="50" t="s">
        <v>4050</v>
      </c>
      <c r="BL961" s="81"/>
      <c r="BM961" s="81"/>
      <c r="BN961" s="81"/>
      <c r="BO961" s="81"/>
      <c r="BP961" s="81"/>
      <c r="BQ961" s="81"/>
      <c r="BR961" s="81"/>
      <c r="BS961" s="81"/>
      <c r="BT961" s="81"/>
      <c r="BU961" s="81"/>
      <c r="BV961" s="313"/>
      <c r="BW961" s="325"/>
      <c r="BX961" s="325"/>
      <c r="BY961" s="313"/>
      <c r="BZ961" s="324" t="str">
        <f t="shared" si="123"/>
        <v>DISCONTINUED - LATHE BLANK, 17x8.5, 0mm Offset, BLANK, 87mm Centerbore, Machined - Raw</v>
      </c>
      <c r="CA961" s="324" t="s">
        <v>3878</v>
      </c>
      <c r="CB961" s="324" t="s">
        <v>3879</v>
      </c>
      <c r="CC961" s="313" t="str">
        <f t="shared" si="124"/>
        <v>FORGED (2XX)</v>
      </c>
    </row>
    <row r="962" spans="1:81" s="38" customFormat="1" ht="15" customHeight="1">
      <c r="A962" s="22">
        <f t="shared" si="97"/>
        <v>959</v>
      </c>
      <c r="B962" s="3" t="s">
        <v>84</v>
      </c>
      <c r="C962" s="99" t="s">
        <v>1093</v>
      </c>
      <c r="D962" s="82" t="s">
        <v>263</v>
      </c>
      <c r="E962" s="91" t="s">
        <v>7361</v>
      </c>
      <c r="F962" s="90"/>
      <c r="G962" s="90"/>
      <c r="H962" s="78" t="s">
        <v>4465</v>
      </c>
      <c r="I962" s="319">
        <v>44067</v>
      </c>
      <c r="J962" s="318">
        <v>45141</v>
      </c>
      <c r="K962" s="293" t="s">
        <v>1274</v>
      </c>
      <c r="L962" s="342">
        <v>345</v>
      </c>
      <c r="M962" s="92" t="s">
        <v>6179</v>
      </c>
      <c r="N962" s="344"/>
      <c r="O962" s="81">
        <v>17</v>
      </c>
      <c r="P962" s="83">
        <v>8</v>
      </c>
      <c r="Q962" s="99" t="s">
        <v>1747</v>
      </c>
      <c r="R962" s="81">
        <v>5</v>
      </c>
      <c r="S962" s="81">
        <v>100</v>
      </c>
      <c r="T962" s="81">
        <v>38</v>
      </c>
      <c r="U962" s="84">
        <v>6.1</v>
      </c>
      <c r="V962" s="100" t="s">
        <v>85</v>
      </c>
      <c r="W962" s="84">
        <v>67.099999999999994</v>
      </c>
      <c r="X962" s="83">
        <v>25.43</v>
      </c>
      <c r="Y962" s="51">
        <v>1850</v>
      </c>
      <c r="Z962" s="79" t="s">
        <v>2298</v>
      </c>
      <c r="AA962" s="78" t="s">
        <v>2989</v>
      </c>
      <c r="AB962" s="51" t="s">
        <v>7231</v>
      </c>
      <c r="AC962" s="81" t="s">
        <v>1624</v>
      </c>
      <c r="AD962" s="89">
        <v>33</v>
      </c>
      <c r="AE962" s="86" t="s">
        <v>1738</v>
      </c>
      <c r="AF962" s="81" t="s">
        <v>1886</v>
      </c>
      <c r="AG962" s="80" t="s">
        <v>85</v>
      </c>
      <c r="AH962" s="3" t="s">
        <v>85</v>
      </c>
      <c r="AI962" s="9" t="s">
        <v>85</v>
      </c>
      <c r="AJ962" s="99" t="s">
        <v>265</v>
      </c>
      <c r="AK962" s="81" t="s">
        <v>1672</v>
      </c>
      <c r="AL962" s="40">
        <v>2.75</v>
      </c>
      <c r="AM962" s="81">
        <v>56.1</v>
      </c>
      <c r="AN962" s="81">
        <v>16</v>
      </c>
      <c r="AO962" s="81">
        <v>160</v>
      </c>
      <c r="AP962" s="25">
        <v>18</v>
      </c>
      <c r="AQ962" s="25">
        <v>34.9</v>
      </c>
      <c r="AR962" s="25">
        <v>42</v>
      </c>
      <c r="AS962" s="25">
        <v>48</v>
      </c>
      <c r="AT962" s="25">
        <v>208</v>
      </c>
      <c r="AU962" s="25">
        <v>203</v>
      </c>
      <c r="AV962" s="84">
        <v>67.099999999999994</v>
      </c>
      <c r="AW962" s="54">
        <v>20.399999999999999</v>
      </c>
      <c r="AX962" s="54">
        <v>20.399999999999999</v>
      </c>
      <c r="AY962" s="54">
        <v>0</v>
      </c>
      <c r="AZ962" s="3" t="s">
        <v>85</v>
      </c>
      <c r="BA962" s="98" t="s">
        <v>85</v>
      </c>
      <c r="BB962" s="3" t="s">
        <v>85</v>
      </c>
      <c r="BC962" s="98" t="s">
        <v>85</v>
      </c>
      <c r="BD962" s="77">
        <v>30.13</v>
      </c>
      <c r="BE962" s="56">
        <v>20.236220472440898</v>
      </c>
      <c r="BF962" s="56">
        <v>20.236220472440898</v>
      </c>
      <c r="BG962" s="56">
        <v>10.7086614173228</v>
      </c>
      <c r="BH962" s="378">
        <v>7.18613119999994E-2</v>
      </c>
      <c r="BI962" s="81">
        <v>36</v>
      </c>
      <c r="BJ962" s="114" t="s">
        <v>3532</v>
      </c>
      <c r="BK962" s="50" t="s">
        <v>4050</v>
      </c>
      <c r="BL962" s="81" t="s">
        <v>4066</v>
      </c>
      <c r="BM962" s="81" t="s">
        <v>5514</v>
      </c>
      <c r="BN962" s="81" t="s">
        <v>5478</v>
      </c>
      <c r="BO962" s="81" t="s">
        <v>4642</v>
      </c>
      <c r="BP962" s="81" t="s">
        <v>4275</v>
      </c>
      <c r="BQ962" s="81" t="s">
        <v>4068</v>
      </c>
      <c r="BR962" s="81" t="s">
        <v>5543</v>
      </c>
      <c r="BS962" s="81"/>
      <c r="BT962" s="81"/>
      <c r="BU962" s="81"/>
      <c r="BV962" s="313" t="s">
        <v>6663</v>
      </c>
      <c r="BW962" s="377" t="s">
        <v>6662</v>
      </c>
      <c r="BX962" s="313" t="s">
        <v>6665</v>
      </c>
      <c r="BY962" s="377" t="s">
        <v>6664</v>
      </c>
      <c r="BZ962" s="324" t="str">
        <f t="shared" si="123"/>
        <v>DISCONTINUED - MR502 RALLY, 17x8, +38mm Offset, 5x100, 67.1mm Centerbore, Gold</v>
      </c>
      <c r="CA962" s="324" t="s">
        <v>3878</v>
      </c>
      <c r="CB962" s="324" t="s">
        <v>3879</v>
      </c>
      <c r="CC962" s="313" t="str">
        <f t="shared" si="124"/>
        <v>RALLY (5XX)</v>
      </c>
    </row>
    <row r="963" spans="1:81" s="38" customFormat="1" ht="15" customHeight="1">
      <c r="A963" s="22">
        <f t="shared" si="97"/>
        <v>960</v>
      </c>
      <c r="B963" s="3" t="s">
        <v>84</v>
      </c>
      <c r="C963" s="99" t="s">
        <v>1093</v>
      </c>
      <c r="D963" s="81" t="s">
        <v>933</v>
      </c>
      <c r="E963" s="91" t="s">
        <v>7362</v>
      </c>
      <c r="F963" s="90"/>
      <c r="G963" s="90"/>
      <c r="H963" s="45" t="s">
        <v>951</v>
      </c>
      <c r="I963" s="318">
        <v>42736</v>
      </c>
      <c r="J963" s="318">
        <v>45141</v>
      </c>
      <c r="K963" s="293" t="s">
        <v>1274</v>
      </c>
      <c r="L963" s="342">
        <v>459.11</v>
      </c>
      <c r="M963" s="92" t="s">
        <v>6179</v>
      </c>
      <c r="N963" s="344"/>
      <c r="O963" s="81">
        <v>18</v>
      </c>
      <c r="P963" s="83">
        <v>8</v>
      </c>
      <c r="Q963" s="99" t="s">
        <v>1845</v>
      </c>
      <c r="R963" s="81">
        <v>5</v>
      </c>
      <c r="S963" s="81">
        <v>4.5</v>
      </c>
      <c r="T963" s="81">
        <v>42</v>
      </c>
      <c r="U963" s="84">
        <v>6.2</v>
      </c>
      <c r="V963" s="100" t="s">
        <v>85</v>
      </c>
      <c r="W963" s="84">
        <v>73</v>
      </c>
      <c r="X963" s="83">
        <v>18.95</v>
      </c>
      <c r="Y963" s="51">
        <v>1650</v>
      </c>
      <c r="Z963" s="45" t="s">
        <v>2298</v>
      </c>
      <c r="AA963" s="78" t="s">
        <v>2989</v>
      </c>
      <c r="AB963" s="51" t="s">
        <v>5697</v>
      </c>
      <c r="AC963" s="81" t="s">
        <v>1619</v>
      </c>
      <c r="AD963" s="89">
        <v>11</v>
      </c>
      <c r="AE963" s="87" t="s">
        <v>85</v>
      </c>
      <c r="AF963" s="81" t="s">
        <v>85</v>
      </c>
      <c r="AG963" s="80" t="s">
        <v>85</v>
      </c>
      <c r="AH963" s="3" t="s">
        <v>85</v>
      </c>
      <c r="AI963" s="9" t="s">
        <v>85</v>
      </c>
      <c r="AJ963" s="99" t="s">
        <v>265</v>
      </c>
      <c r="AK963" s="81" t="s">
        <v>1882</v>
      </c>
      <c r="AL963" s="40">
        <v>2.75</v>
      </c>
      <c r="AM963" s="81">
        <v>56.1</v>
      </c>
      <c r="AN963" s="81">
        <v>16</v>
      </c>
      <c r="AO963" s="81">
        <v>145</v>
      </c>
      <c r="AP963" s="81">
        <v>26</v>
      </c>
      <c r="AQ963" s="81">
        <v>34</v>
      </c>
      <c r="AR963" s="25">
        <v>41</v>
      </c>
      <c r="AS963" s="36">
        <v>46</v>
      </c>
      <c r="AT963" s="25">
        <v>221.6</v>
      </c>
      <c r="AU963" s="81">
        <v>212</v>
      </c>
      <c r="AV963" s="84">
        <v>53</v>
      </c>
      <c r="AW963" s="54">
        <v>29</v>
      </c>
      <c r="AX963" s="54">
        <v>29</v>
      </c>
      <c r="AY963" s="54">
        <v>0</v>
      </c>
      <c r="AZ963" s="3" t="s">
        <v>85</v>
      </c>
      <c r="BA963" s="98" t="s">
        <v>85</v>
      </c>
      <c r="BB963" s="3" t="s">
        <v>85</v>
      </c>
      <c r="BC963" s="98" t="s">
        <v>85</v>
      </c>
      <c r="BD963" s="77">
        <v>22.9</v>
      </c>
      <c r="BE963" s="56">
        <v>21.141732283464599</v>
      </c>
      <c r="BF963" s="56">
        <v>21.141732283464599</v>
      </c>
      <c r="BG963" s="56">
        <v>10.7086614173228</v>
      </c>
      <c r="BH963" s="378">
        <v>7.8436367999999965E-2</v>
      </c>
      <c r="BI963" s="81">
        <v>36</v>
      </c>
      <c r="BJ963" s="114" t="s">
        <v>3532</v>
      </c>
      <c r="BK963" s="50" t="s">
        <v>4050</v>
      </c>
      <c r="BL963" s="81" t="s">
        <v>5525</v>
      </c>
      <c r="BM963" s="81" t="s">
        <v>4066</v>
      </c>
      <c r="BN963" s="81" t="s">
        <v>5545</v>
      </c>
      <c r="BO963" s="81" t="s">
        <v>5546</v>
      </c>
      <c r="BP963" s="81" t="s">
        <v>5528</v>
      </c>
      <c r="BQ963" s="81" t="s">
        <v>5547</v>
      </c>
      <c r="BR963" s="81" t="s">
        <v>4275</v>
      </c>
      <c r="BS963" s="81" t="s">
        <v>5540</v>
      </c>
      <c r="BT963" s="81"/>
      <c r="BU963" s="81"/>
      <c r="BV963" s="313"/>
      <c r="BW963" s="325"/>
      <c r="BX963" s="313"/>
      <c r="BY963" s="325"/>
      <c r="BZ963" s="324" t="str">
        <f t="shared" si="123"/>
        <v>DISCONTINUED - MR503 RALLY, 18x8, +42mm Offset, 5x4.5, 73mm Centerbore, Gold</v>
      </c>
      <c r="CA963" s="324" t="s">
        <v>3878</v>
      </c>
      <c r="CB963" s="324" t="s">
        <v>3879</v>
      </c>
      <c r="CC963" s="313" t="str">
        <f t="shared" si="124"/>
        <v>RALLY (5XX)</v>
      </c>
    </row>
    <row r="964" spans="1:81" s="38" customFormat="1" ht="15" customHeight="1">
      <c r="A964" s="22">
        <f t="shared" ref="A964:A1027" si="125">ROW(B964)-3</f>
        <v>961</v>
      </c>
      <c r="B964" s="3" t="s">
        <v>84</v>
      </c>
      <c r="C964" s="99" t="s">
        <v>1094</v>
      </c>
      <c r="D964" s="81" t="s">
        <v>939</v>
      </c>
      <c r="E964" s="91" t="s">
        <v>7363</v>
      </c>
      <c r="F964" s="90" t="s">
        <v>2224</v>
      </c>
      <c r="G964" s="90"/>
      <c r="H964" s="78" t="s">
        <v>983</v>
      </c>
      <c r="I964" s="318">
        <v>42736</v>
      </c>
      <c r="J964" s="318">
        <v>45141</v>
      </c>
      <c r="K964" s="293" t="s">
        <v>1274</v>
      </c>
      <c r="L964" s="342">
        <v>470.72</v>
      </c>
      <c r="M964" s="92" t="s">
        <v>6179</v>
      </c>
      <c r="N964" s="344"/>
      <c r="O964" s="81">
        <v>20</v>
      </c>
      <c r="P964" s="83">
        <v>12</v>
      </c>
      <c r="Q964" s="99" t="s">
        <v>1764</v>
      </c>
      <c r="R964" s="81">
        <v>8</v>
      </c>
      <c r="S964" s="81">
        <v>180</v>
      </c>
      <c r="T964" s="81">
        <v>-52</v>
      </c>
      <c r="U964" s="84">
        <v>4.5</v>
      </c>
      <c r="V964" s="100" t="s">
        <v>85</v>
      </c>
      <c r="W964" s="84">
        <v>124.1</v>
      </c>
      <c r="X964" s="83">
        <v>44.4</v>
      </c>
      <c r="Y964" s="51">
        <v>3640</v>
      </c>
      <c r="Z964" s="79" t="s">
        <v>2297</v>
      </c>
      <c r="AA964" s="78" t="s">
        <v>2988</v>
      </c>
      <c r="AB964" s="51" t="s">
        <v>5402</v>
      </c>
      <c r="AC964" s="81" t="s">
        <v>1618</v>
      </c>
      <c r="AD964" s="89">
        <v>33</v>
      </c>
      <c r="AE964" s="80" t="s">
        <v>85</v>
      </c>
      <c r="AF964" s="3" t="s">
        <v>1888</v>
      </c>
      <c r="AG964" s="80" t="s">
        <v>85</v>
      </c>
      <c r="AH964" s="99" t="s">
        <v>1937</v>
      </c>
      <c r="AI964" s="9">
        <v>1.1000000000000001</v>
      </c>
      <c r="AJ964" s="99" t="s">
        <v>265</v>
      </c>
      <c r="AK964" s="81" t="s">
        <v>85</v>
      </c>
      <c r="AL964" s="40" t="s">
        <v>85</v>
      </c>
      <c r="AM964" s="81" t="s">
        <v>85</v>
      </c>
      <c r="AN964" s="81">
        <v>15.8</v>
      </c>
      <c r="AO964" s="81">
        <v>206</v>
      </c>
      <c r="AP964" s="36">
        <v>3</v>
      </c>
      <c r="AQ964" s="36">
        <v>3</v>
      </c>
      <c r="AR964" s="36">
        <v>23</v>
      </c>
      <c r="AS964" s="36">
        <v>37</v>
      </c>
      <c r="AT964" s="36">
        <v>246</v>
      </c>
      <c r="AU964" s="99">
        <v>241</v>
      </c>
      <c r="AV964" s="100">
        <v>124.2</v>
      </c>
      <c r="AW964" s="54">
        <v>108.5</v>
      </c>
      <c r="AX964" s="54">
        <v>108.5</v>
      </c>
      <c r="AY964" s="54">
        <v>125</v>
      </c>
      <c r="AZ964" s="3" t="s">
        <v>85</v>
      </c>
      <c r="BA964" s="98" t="s">
        <v>85</v>
      </c>
      <c r="BB964" s="3" t="s">
        <v>85</v>
      </c>
      <c r="BC964" s="98" t="s">
        <v>85</v>
      </c>
      <c r="BD964" s="77">
        <v>47.9</v>
      </c>
      <c r="BE964" s="56">
        <v>23.228346456692901</v>
      </c>
      <c r="BF964" s="56">
        <v>23.228346456692901</v>
      </c>
      <c r="BG964" s="56">
        <v>14.96</v>
      </c>
      <c r="BH964" s="378">
        <v>0.13227243039999984</v>
      </c>
      <c r="BI964" s="81">
        <v>16</v>
      </c>
      <c r="BJ964" s="114" t="s">
        <v>3532</v>
      </c>
      <c r="BK964" s="50" t="s">
        <v>4050</v>
      </c>
      <c r="BL964" s="81" t="s">
        <v>4066</v>
      </c>
      <c r="BM964" s="81" t="s">
        <v>4836</v>
      </c>
      <c r="BN964" s="81" t="s">
        <v>5506</v>
      </c>
      <c r="BO964" s="81" t="s">
        <v>5507</v>
      </c>
      <c r="BP964" s="81" t="s">
        <v>4642</v>
      </c>
      <c r="BQ964" s="81" t="s">
        <v>4275</v>
      </c>
      <c r="BR964" s="81" t="s">
        <v>4068</v>
      </c>
      <c r="BS964" s="81"/>
      <c r="BT964" s="81"/>
      <c r="BU964" s="81"/>
      <c r="BV964" s="313" t="s">
        <v>6695</v>
      </c>
      <c r="BW964" s="377" t="s">
        <v>6694</v>
      </c>
      <c r="BX964" s="356" t="s">
        <v>6697</v>
      </c>
      <c r="BY964" s="377" t="s">
        <v>6696</v>
      </c>
      <c r="BZ964" s="324" t="str">
        <f t="shared" si="123"/>
        <v>DISCONTINUED - MR605 NV, 20x12, -52mm Offset, 8x180, 124.1mm Centerbore, Method Bronze</v>
      </c>
      <c r="CA964" s="324" t="s">
        <v>3878</v>
      </c>
      <c r="CB964" s="324" t="s">
        <v>3879</v>
      </c>
      <c r="CC964" s="313" t="str">
        <f t="shared" si="124"/>
        <v>DISCO (6XX)</v>
      </c>
    </row>
    <row r="965" spans="1:81" s="38" customFormat="1" ht="15" customHeight="1">
      <c r="A965" s="22">
        <f t="shared" si="125"/>
        <v>962</v>
      </c>
      <c r="B965" s="3" t="s">
        <v>84</v>
      </c>
      <c r="C965" s="99" t="s">
        <v>1282</v>
      </c>
      <c r="D965" s="81" t="s">
        <v>5796</v>
      </c>
      <c r="E965" s="91" t="s">
        <v>7364</v>
      </c>
      <c r="F965" s="90"/>
      <c r="G965" s="90"/>
      <c r="H965" s="88" t="s">
        <v>2012</v>
      </c>
      <c r="I965" s="318">
        <v>43101</v>
      </c>
      <c r="J965" s="318">
        <v>45141</v>
      </c>
      <c r="K965" s="293" t="s">
        <v>1274</v>
      </c>
      <c r="L965" s="342">
        <v>308.83</v>
      </c>
      <c r="M965" s="92" t="s">
        <v>6179</v>
      </c>
      <c r="N965" s="344"/>
      <c r="O965" s="81">
        <v>16</v>
      </c>
      <c r="P965" s="83">
        <v>8</v>
      </c>
      <c r="Q965" s="99" t="s">
        <v>1758</v>
      </c>
      <c r="R965" s="81">
        <v>6</v>
      </c>
      <c r="S965" s="81">
        <v>120</v>
      </c>
      <c r="T965" s="81">
        <v>0</v>
      </c>
      <c r="U965" s="84">
        <v>4.5</v>
      </c>
      <c r="V965" s="100" t="s">
        <v>85</v>
      </c>
      <c r="W965" s="84">
        <v>67</v>
      </c>
      <c r="X965" s="83">
        <v>27.52</v>
      </c>
      <c r="Y965" s="51">
        <v>2650</v>
      </c>
      <c r="Z965" s="88" t="s">
        <v>2294</v>
      </c>
      <c r="AA965" s="79" t="s">
        <v>2987</v>
      </c>
      <c r="AB965" s="51" t="s">
        <v>5413</v>
      </c>
      <c r="AC965" s="81" t="s">
        <v>4102</v>
      </c>
      <c r="AD965" s="89">
        <v>22</v>
      </c>
      <c r="AE965" s="87" t="s">
        <v>85</v>
      </c>
      <c r="AF965" s="80" t="s">
        <v>85</v>
      </c>
      <c r="AG965" s="80" t="s">
        <v>85</v>
      </c>
      <c r="AH965" s="80" t="s">
        <v>85</v>
      </c>
      <c r="AI965" s="9" t="s">
        <v>85</v>
      </c>
      <c r="AJ965" s="99" t="s">
        <v>265</v>
      </c>
      <c r="AK965" s="81" t="s">
        <v>85</v>
      </c>
      <c r="AL965" s="40" t="s">
        <v>85</v>
      </c>
      <c r="AM965" s="81" t="s">
        <v>85</v>
      </c>
      <c r="AN965" s="81">
        <v>16.100000000000001</v>
      </c>
      <c r="AO965" s="36">
        <v>160</v>
      </c>
      <c r="AP965" s="36">
        <v>12.9</v>
      </c>
      <c r="AQ965" s="36">
        <v>23</v>
      </c>
      <c r="AR965" s="36">
        <v>39</v>
      </c>
      <c r="AS965" s="36">
        <v>42</v>
      </c>
      <c r="AT965" s="36">
        <v>194</v>
      </c>
      <c r="AU965" s="81">
        <v>190</v>
      </c>
      <c r="AV965" s="84">
        <v>67</v>
      </c>
      <c r="AW965" s="54">
        <v>44</v>
      </c>
      <c r="AX965" s="54">
        <v>44</v>
      </c>
      <c r="AY965" s="54">
        <v>36</v>
      </c>
      <c r="AZ965" s="3" t="s">
        <v>85</v>
      </c>
      <c r="BA965" s="98" t="s">
        <v>85</v>
      </c>
      <c r="BB965" s="3" t="s">
        <v>85</v>
      </c>
      <c r="BC965" s="98" t="s">
        <v>85</v>
      </c>
      <c r="BD965" s="77">
        <v>32.26</v>
      </c>
      <c r="BE965" s="56">
        <v>19.055118110236201</v>
      </c>
      <c r="BF965" s="56">
        <v>19.055118110236201</v>
      </c>
      <c r="BG965" s="56">
        <v>10.944881889763799</v>
      </c>
      <c r="BH965" s="378">
        <v>6.5123167999999981E-2</v>
      </c>
      <c r="BI965" s="80">
        <v>36</v>
      </c>
      <c r="BJ965" s="114" t="s">
        <v>3532</v>
      </c>
      <c r="BK965" s="50" t="s">
        <v>4050</v>
      </c>
      <c r="BL965" s="81" t="s">
        <v>4964</v>
      </c>
      <c r="BM965" s="81" t="s">
        <v>4066</v>
      </c>
      <c r="BN965" s="81" t="s">
        <v>5444</v>
      </c>
      <c r="BO965" s="81" t="s">
        <v>2872</v>
      </c>
      <c r="BP965" s="81" t="s">
        <v>5445</v>
      </c>
      <c r="BQ965" s="81" t="s">
        <v>5446</v>
      </c>
      <c r="BR965" s="96" t="s">
        <v>5432</v>
      </c>
      <c r="BS965" s="81" t="s">
        <v>4275</v>
      </c>
      <c r="BT965" s="81" t="s">
        <v>4068</v>
      </c>
      <c r="BU965" s="81"/>
      <c r="BV965" s="313" t="s">
        <v>6737</v>
      </c>
      <c r="BW965" s="377" t="s">
        <v>6742</v>
      </c>
      <c r="BX965" s="313" t="s">
        <v>6744</v>
      </c>
      <c r="BY965" s="377" t="s">
        <v>6743</v>
      </c>
      <c r="BZ965" s="324" t="str">
        <f t="shared" si="123"/>
        <v>DISCONTINUED - MR701 Bead Grip, 16x8, 0mm Offset, 6x120, 67mm Centerbore, Matte Black</v>
      </c>
      <c r="CA965" s="324" t="s">
        <v>3878</v>
      </c>
      <c r="CB965" s="324" t="s">
        <v>3879</v>
      </c>
      <c r="CC965" s="313" t="str">
        <f t="shared" si="124"/>
        <v>TRAIL (7XX)</v>
      </c>
    </row>
    <row r="966" spans="1:81" s="38" customFormat="1" ht="15" customHeight="1">
      <c r="A966" s="22">
        <f t="shared" si="125"/>
        <v>963</v>
      </c>
      <c r="B966" s="3" t="s">
        <v>84</v>
      </c>
      <c r="C966" s="99" t="s">
        <v>1282</v>
      </c>
      <c r="D966" s="81" t="s">
        <v>5796</v>
      </c>
      <c r="E966" s="91" t="s">
        <v>7365</v>
      </c>
      <c r="F966" s="90"/>
      <c r="G966" s="90"/>
      <c r="H966" s="88" t="s">
        <v>2013</v>
      </c>
      <c r="I966" s="318">
        <v>43101</v>
      </c>
      <c r="J966" s="318">
        <v>45141</v>
      </c>
      <c r="K966" s="293" t="s">
        <v>1274</v>
      </c>
      <c r="L966" s="342">
        <v>308.83</v>
      </c>
      <c r="M966" s="92" t="s">
        <v>6179</v>
      </c>
      <c r="N966" s="344"/>
      <c r="O966" s="81">
        <v>16</v>
      </c>
      <c r="P966" s="83">
        <v>8</v>
      </c>
      <c r="Q966" s="99" t="s">
        <v>1758</v>
      </c>
      <c r="R966" s="81">
        <v>6</v>
      </c>
      <c r="S966" s="81">
        <v>120</v>
      </c>
      <c r="T966" s="81">
        <v>0</v>
      </c>
      <c r="U966" s="84">
        <v>4.5</v>
      </c>
      <c r="V966" s="100" t="s">
        <v>85</v>
      </c>
      <c r="W966" s="84">
        <v>67</v>
      </c>
      <c r="X966" s="83">
        <v>27.52</v>
      </c>
      <c r="Y966" s="51">
        <v>2650</v>
      </c>
      <c r="Z966" s="88" t="s">
        <v>2297</v>
      </c>
      <c r="AA966" s="78" t="s">
        <v>2988</v>
      </c>
      <c r="AB966" s="51" t="s">
        <v>5413</v>
      </c>
      <c r="AC966" s="81" t="s">
        <v>4102</v>
      </c>
      <c r="AD966" s="89">
        <v>22</v>
      </c>
      <c r="AE966" s="87" t="s">
        <v>85</v>
      </c>
      <c r="AF966" s="80" t="s">
        <v>85</v>
      </c>
      <c r="AG966" s="80" t="s">
        <v>85</v>
      </c>
      <c r="AH966" s="80" t="s">
        <v>85</v>
      </c>
      <c r="AI966" s="9" t="s">
        <v>85</v>
      </c>
      <c r="AJ966" s="99" t="s">
        <v>265</v>
      </c>
      <c r="AK966" s="81" t="s">
        <v>85</v>
      </c>
      <c r="AL966" s="40" t="s">
        <v>85</v>
      </c>
      <c r="AM966" s="81" t="s">
        <v>85</v>
      </c>
      <c r="AN966" s="81">
        <v>16.100000000000001</v>
      </c>
      <c r="AO966" s="36">
        <v>160</v>
      </c>
      <c r="AP966" s="36">
        <v>12.9</v>
      </c>
      <c r="AQ966" s="36">
        <v>23</v>
      </c>
      <c r="AR966" s="36">
        <v>39</v>
      </c>
      <c r="AS966" s="36">
        <v>42</v>
      </c>
      <c r="AT966" s="36">
        <v>194</v>
      </c>
      <c r="AU966" s="81">
        <v>190</v>
      </c>
      <c r="AV966" s="84">
        <v>67</v>
      </c>
      <c r="AW966" s="54">
        <v>44</v>
      </c>
      <c r="AX966" s="54">
        <v>44</v>
      </c>
      <c r="AY966" s="54">
        <v>36</v>
      </c>
      <c r="AZ966" s="3" t="s">
        <v>85</v>
      </c>
      <c r="BA966" s="98" t="s">
        <v>85</v>
      </c>
      <c r="BB966" s="3" t="s">
        <v>85</v>
      </c>
      <c r="BC966" s="98" t="s">
        <v>85</v>
      </c>
      <c r="BD966" s="77">
        <v>32.26</v>
      </c>
      <c r="BE966" s="56">
        <v>19.055118110236201</v>
      </c>
      <c r="BF966" s="56">
        <v>19.055118110236201</v>
      </c>
      <c r="BG966" s="56">
        <v>10.944881889763799</v>
      </c>
      <c r="BH966" s="378">
        <v>6.5123167999999981E-2</v>
      </c>
      <c r="BI966" s="80">
        <v>36</v>
      </c>
      <c r="BJ966" s="114" t="s">
        <v>3532</v>
      </c>
      <c r="BK966" s="50" t="s">
        <v>4050</v>
      </c>
      <c r="BL966" s="81" t="s">
        <v>4964</v>
      </c>
      <c r="BM966" s="81" t="s">
        <v>4066</v>
      </c>
      <c r="BN966" s="81" t="s">
        <v>5444</v>
      </c>
      <c r="BO966" s="81" t="s">
        <v>2872</v>
      </c>
      <c r="BP966" s="81" t="s">
        <v>5445</v>
      </c>
      <c r="BQ966" s="81" t="s">
        <v>5446</v>
      </c>
      <c r="BR966" s="96" t="s">
        <v>5432</v>
      </c>
      <c r="BS966" s="81" t="s">
        <v>4275</v>
      </c>
      <c r="BT966" s="81" t="s">
        <v>4068</v>
      </c>
      <c r="BU966" s="81"/>
      <c r="BV966" s="313" t="s">
        <v>6723</v>
      </c>
      <c r="BW966" s="387" t="s">
        <v>6722</v>
      </c>
      <c r="BX966" s="313" t="s">
        <v>6725</v>
      </c>
      <c r="BY966" s="387" t="s">
        <v>6724</v>
      </c>
      <c r="BZ966" s="324" t="str">
        <f t="shared" si="123"/>
        <v>DISCONTINUED - MR701 Bead Grip, 16x8, 0mm Offset, 6x120, 67mm Centerbore, Method Bronze</v>
      </c>
      <c r="CA966" s="324" t="s">
        <v>3878</v>
      </c>
      <c r="CB966" s="324" t="s">
        <v>3879</v>
      </c>
      <c r="CC966" s="313" t="str">
        <f t="shared" si="124"/>
        <v>TRAIL (7XX)</v>
      </c>
    </row>
    <row r="967" spans="1:81" s="38" customFormat="1" ht="15" customHeight="1">
      <c r="A967" s="22">
        <f t="shared" si="125"/>
        <v>964</v>
      </c>
      <c r="B967" s="3" t="s">
        <v>84</v>
      </c>
      <c r="C967" s="99" t="s">
        <v>1282</v>
      </c>
      <c r="D967" s="81" t="s">
        <v>5796</v>
      </c>
      <c r="E967" s="136" t="s">
        <v>7366</v>
      </c>
      <c r="F967" s="90"/>
      <c r="G967" s="90"/>
      <c r="H967" s="88" t="s">
        <v>2029</v>
      </c>
      <c r="I967" s="318">
        <v>43101</v>
      </c>
      <c r="J967" s="318">
        <v>45141</v>
      </c>
      <c r="K967" s="293" t="s">
        <v>1274</v>
      </c>
      <c r="L967" s="342">
        <v>356.5</v>
      </c>
      <c r="M967" s="92" t="s">
        <v>6179</v>
      </c>
      <c r="N967" s="344"/>
      <c r="O967" s="81">
        <v>17</v>
      </c>
      <c r="P967" s="81">
        <v>8.5</v>
      </c>
      <c r="Q967" s="99" t="s">
        <v>1758</v>
      </c>
      <c r="R967" s="81">
        <v>6</v>
      </c>
      <c r="S967" s="81">
        <v>120</v>
      </c>
      <c r="T967" s="81">
        <v>0</v>
      </c>
      <c r="U967" s="84">
        <v>4.75</v>
      </c>
      <c r="V967" s="100" t="s">
        <v>85</v>
      </c>
      <c r="W967" s="84">
        <v>67</v>
      </c>
      <c r="X967" s="83">
        <v>31.16</v>
      </c>
      <c r="Y967" s="51">
        <v>2650</v>
      </c>
      <c r="Z967" s="88" t="s">
        <v>2297</v>
      </c>
      <c r="AA967" s="78" t="s">
        <v>2988</v>
      </c>
      <c r="AB967" s="51" t="s">
        <v>4760</v>
      </c>
      <c r="AC967" s="81" t="s">
        <v>4102</v>
      </c>
      <c r="AD967" s="89">
        <v>22</v>
      </c>
      <c r="AE967" s="87" t="s">
        <v>85</v>
      </c>
      <c r="AF967" s="80" t="s">
        <v>85</v>
      </c>
      <c r="AG967" s="80" t="s">
        <v>85</v>
      </c>
      <c r="AH967" s="80" t="s">
        <v>85</v>
      </c>
      <c r="AI967" s="9" t="s">
        <v>85</v>
      </c>
      <c r="AJ967" s="99" t="s">
        <v>265</v>
      </c>
      <c r="AK967" s="81" t="s">
        <v>85</v>
      </c>
      <c r="AL967" s="40" t="s">
        <v>85</v>
      </c>
      <c r="AM967" s="81" t="s">
        <v>85</v>
      </c>
      <c r="AN967" s="81">
        <v>16.100000000000001</v>
      </c>
      <c r="AO967" s="81">
        <v>158</v>
      </c>
      <c r="AP967" s="81">
        <v>12</v>
      </c>
      <c r="AQ967" s="81">
        <v>23</v>
      </c>
      <c r="AR967" s="36">
        <v>42</v>
      </c>
      <c r="AS967" s="36">
        <v>50.6</v>
      </c>
      <c r="AT967" s="36">
        <v>208</v>
      </c>
      <c r="AU967" s="81">
        <v>204.5</v>
      </c>
      <c r="AV967" s="84">
        <v>80</v>
      </c>
      <c r="AW967" s="54">
        <v>44</v>
      </c>
      <c r="AX967" s="54">
        <v>44</v>
      </c>
      <c r="AY967" s="54">
        <v>46</v>
      </c>
      <c r="AZ967" s="3" t="s">
        <v>85</v>
      </c>
      <c r="BA967" s="98" t="s">
        <v>85</v>
      </c>
      <c r="BB967" s="3" t="s">
        <v>85</v>
      </c>
      <c r="BC967" s="98" t="s">
        <v>85</v>
      </c>
      <c r="BD967" s="77">
        <v>36.450000000000003</v>
      </c>
      <c r="BE967" s="56">
        <v>20.236220472440898</v>
      </c>
      <c r="BF967" s="56">
        <v>20.236220472440898</v>
      </c>
      <c r="BG967" s="56">
        <v>11.417322834645701</v>
      </c>
      <c r="BH967" s="378">
        <v>7.6616839999999839E-2</v>
      </c>
      <c r="BI967" s="80">
        <v>36</v>
      </c>
      <c r="BJ967" s="114" t="s">
        <v>3532</v>
      </c>
      <c r="BK967" s="50" t="s">
        <v>4050</v>
      </c>
      <c r="BL967" s="81" t="s">
        <v>4964</v>
      </c>
      <c r="BM967" s="81" t="s">
        <v>4066</v>
      </c>
      <c r="BN967" s="81" t="s">
        <v>5444</v>
      </c>
      <c r="BO967" s="81" t="s">
        <v>2872</v>
      </c>
      <c r="BP967" s="81" t="s">
        <v>5445</v>
      </c>
      <c r="BQ967" s="81" t="s">
        <v>5446</v>
      </c>
      <c r="BR967" s="96" t="s">
        <v>5432</v>
      </c>
      <c r="BS967" s="81" t="s">
        <v>4275</v>
      </c>
      <c r="BT967" s="81" t="s">
        <v>4068</v>
      </c>
      <c r="BU967" s="81"/>
      <c r="BV967" s="313" t="s">
        <v>6723</v>
      </c>
      <c r="BW967" s="387" t="s">
        <v>6722</v>
      </c>
      <c r="BX967" s="313" t="s">
        <v>6725</v>
      </c>
      <c r="BY967" s="387" t="s">
        <v>6724</v>
      </c>
      <c r="BZ967" s="324" t="str">
        <f t="shared" si="123"/>
        <v>DISCONTINUED - MR701 Bead Grip, 17x8.5, 0mm Offset, 6x120, 67mm Centerbore, Method Bronze</v>
      </c>
      <c r="CA967" s="324" t="s">
        <v>3878</v>
      </c>
      <c r="CB967" s="324" t="s">
        <v>3879</v>
      </c>
      <c r="CC967" s="313" t="str">
        <f t="shared" si="124"/>
        <v>TRAIL (7XX)</v>
      </c>
    </row>
    <row r="968" spans="1:81" s="38" customFormat="1" ht="15" customHeight="1">
      <c r="A968" s="22">
        <f t="shared" si="125"/>
        <v>965</v>
      </c>
      <c r="B968" s="3" t="s">
        <v>84</v>
      </c>
      <c r="C968" s="99" t="s">
        <v>1282</v>
      </c>
      <c r="D968" s="81" t="s">
        <v>5796</v>
      </c>
      <c r="E968" s="136" t="s">
        <v>7367</v>
      </c>
      <c r="F968" s="90"/>
      <c r="G968" s="90"/>
      <c r="H968" s="88" t="s">
        <v>4625</v>
      </c>
      <c r="I968" s="312">
        <v>44134</v>
      </c>
      <c r="J968" s="318">
        <v>45141</v>
      </c>
      <c r="K968" s="293" t="s">
        <v>1274</v>
      </c>
      <c r="L968" s="342">
        <v>356.5</v>
      </c>
      <c r="M968" s="92" t="s">
        <v>6179</v>
      </c>
      <c r="N968" s="344"/>
      <c r="O968" s="81">
        <v>17</v>
      </c>
      <c r="P968" s="81">
        <v>8.5</v>
      </c>
      <c r="Q968" s="99" t="s">
        <v>1758</v>
      </c>
      <c r="R968" s="81">
        <v>6</v>
      </c>
      <c r="S968" s="81">
        <v>120</v>
      </c>
      <c r="T968" s="81">
        <v>0</v>
      </c>
      <c r="U968" s="84">
        <v>4.75</v>
      </c>
      <c r="V968" s="100" t="s">
        <v>85</v>
      </c>
      <c r="W968" s="84">
        <v>67</v>
      </c>
      <c r="X968" s="83">
        <v>31.16</v>
      </c>
      <c r="Y968" s="51">
        <v>2650</v>
      </c>
      <c r="Z968" s="88" t="s">
        <v>4617</v>
      </c>
      <c r="AA968" s="78" t="s">
        <v>4618</v>
      </c>
      <c r="AB968" s="51" t="s">
        <v>4760</v>
      </c>
      <c r="AC968" s="81" t="s">
        <v>4102</v>
      </c>
      <c r="AD968" s="89">
        <v>22</v>
      </c>
      <c r="AE968" s="87" t="s">
        <v>85</v>
      </c>
      <c r="AF968" s="80" t="s">
        <v>85</v>
      </c>
      <c r="AG968" s="80" t="s">
        <v>85</v>
      </c>
      <c r="AH968" s="80" t="s">
        <v>85</v>
      </c>
      <c r="AI968" s="9" t="s">
        <v>85</v>
      </c>
      <c r="AJ968" s="99" t="s">
        <v>265</v>
      </c>
      <c r="AK968" s="81" t="s">
        <v>85</v>
      </c>
      <c r="AL968" s="40" t="s">
        <v>85</v>
      </c>
      <c r="AM968" s="81" t="s">
        <v>85</v>
      </c>
      <c r="AN968" s="81">
        <v>16.100000000000001</v>
      </c>
      <c r="AO968" s="81">
        <v>158</v>
      </c>
      <c r="AP968" s="81">
        <v>12</v>
      </c>
      <c r="AQ968" s="81">
        <v>23</v>
      </c>
      <c r="AR968" s="36">
        <v>42</v>
      </c>
      <c r="AS968" s="36">
        <v>50.6</v>
      </c>
      <c r="AT968" s="36">
        <v>208</v>
      </c>
      <c r="AU968" s="81">
        <v>204.5</v>
      </c>
      <c r="AV968" s="84">
        <v>80</v>
      </c>
      <c r="AW968" s="54">
        <v>44</v>
      </c>
      <c r="AX968" s="54">
        <v>44</v>
      </c>
      <c r="AY968" s="54">
        <v>46</v>
      </c>
      <c r="AZ968" s="3" t="s">
        <v>85</v>
      </c>
      <c r="BA968" s="98" t="s">
        <v>85</v>
      </c>
      <c r="BB968" s="3" t="s">
        <v>85</v>
      </c>
      <c r="BC968" s="98" t="s">
        <v>85</v>
      </c>
      <c r="BD968" s="77">
        <v>36.450000000000003</v>
      </c>
      <c r="BE968" s="56">
        <v>20.236220472440898</v>
      </c>
      <c r="BF968" s="56">
        <v>20.236220472440898</v>
      </c>
      <c r="BG968" s="56">
        <v>11.417322834645701</v>
      </c>
      <c r="BH968" s="378">
        <v>7.6616839999999839E-2</v>
      </c>
      <c r="BI968" s="80">
        <v>36</v>
      </c>
      <c r="BJ968" s="114" t="s">
        <v>3532</v>
      </c>
      <c r="BK968" s="50" t="s">
        <v>4050</v>
      </c>
      <c r="BL968" s="81" t="s">
        <v>4964</v>
      </c>
      <c r="BM968" s="81" t="s">
        <v>4066</v>
      </c>
      <c r="BN968" s="81" t="s">
        <v>5444</v>
      </c>
      <c r="BO968" s="81" t="s">
        <v>2872</v>
      </c>
      <c r="BP968" s="81" t="s">
        <v>5445</v>
      </c>
      <c r="BQ968" s="81" t="s">
        <v>5446</v>
      </c>
      <c r="BR968" s="96" t="s">
        <v>5432</v>
      </c>
      <c r="BS968" s="81" t="s">
        <v>4275</v>
      </c>
      <c r="BT968" s="81" t="s">
        <v>4068</v>
      </c>
      <c r="BU968" s="81"/>
      <c r="BV968" s="313" t="s">
        <v>6731</v>
      </c>
      <c r="BW968" s="387" t="s">
        <v>6730</v>
      </c>
      <c r="BX968" s="313" t="s">
        <v>6733</v>
      </c>
      <c r="BY968" s="387" t="s">
        <v>6732</v>
      </c>
      <c r="BZ968" s="324" t="str">
        <f t="shared" si="123"/>
        <v>DISCONTINUED - MR701 Bead Grip, 17x8.5, 0mm Offset, 6x120, 67mm Centerbore, Bahia Blue</v>
      </c>
      <c r="CA968" s="324" t="s">
        <v>3878</v>
      </c>
      <c r="CB968" s="324" t="s">
        <v>3879</v>
      </c>
      <c r="CC968" s="313" t="str">
        <f t="shared" si="124"/>
        <v>TRAIL (7XX)</v>
      </c>
    </row>
    <row r="969" spans="1:81" s="38" customFormat="1" ht="15" customHeight="1">
      <c r="A969" s="22">
        <f t="shared" si="125"/>
        <v>966</v>
      </c>
      <c r="B969" s="3" t="s">
        <v>84</v>
      </c>
      <c r="C969" s="99" t="s">
        <v>1282</v>
      </c>
      <c r="D969" s="81" t="s">
        <v>5796</v>
      </c>
      <c r="E969" s="91" t="s">
        <v>7368</v>
      </c>
      <c r="F969" s="90"/>
      <c r="G969" s="90"/>
      <c r="H969" s="88" t="s">
        <v>4631</v>
      </c>
      <c r="I969" s="312">
        <v>44134</v>
      </c>
      <c r="J969" s="318">
        <v>45141</v>
      </c>
      <c r="K969" s="293" t="s">
        <v>1274</v>
      </c>
      <c r="L969" s="342">
        <v>421</v>
      </c>
      <c r="M969" s="92" t="s">
        <v>6179</v>
      </c>
      <c r="N969" s="344"/>
      <c r="O969" s="81">
        <v>18</v>
      </c>
      <c r="P969" s="8">
        <v>9</v>
      </c>
      <c r="Q969" s="99" t="s">
        <v>1760</v>
      </c>
      <c r="R969" s="81">
        <v>6</v>
      </c>
      <c r="S969" s="81">
        <v>135</v>
      </c>
      <c r="T969" s="81">
        <v>18</v>
      </c>
      <c r="U969" s="84">
        <v>5.8</v>
      </c>
      <c r="V969" s="100" t="s">
        <v>85</v>
      </c>
      <c r="W969" s="16">
        <v>87</v>
      </c>
      <c r="X969" s="83">
        <v>32.08</v>
      </c>
      <c r="Y969" s="51">
        <v>2650</v>
      </c>
      <c r="Z969" s="88" t="s">
        <v>4617</v>
      </c>
      <c r="AA969" s="78" t="s">
        <v>4618</v>
      </c>
      <c r="AB969" s="51" t="s">
        <v>5240</v>
      </c>
      <c r="AC969" s="81" t="s">
        <v>4102</v>
      </c>
      <c r="AD969" s="89">
        <v>22</v>
      </c>
      <c r="AE969" s="87" t="s">
        <v>85</v>
      </c>
      <c r="AF969" s="80" t="s">
        <v>85</v>
      </c>
      <c r="AG969" s="80" t="s">
        <v>85</v>
      </c>
      <c r="AH969" s="80" t="s">
        <v>85</v>
      </c>
      <c r="AI969" s="9" t="s">
        <v>85</v>
      </c>
      <c r="AJ969" s="99" t="s">
        <v>265</v>
      </c>
      <c r="AK969" s="81" t="s">
        <v>85</v>
      </c>
      <c r="AL969" s="40" t="s">
        <v>85</v>
      </c>
      <c r="AM969" s="81" t="s">
        <v>85</v>
      </c>
      <c r="AN969" s="81">
        <v>16.100000000000001</v>
      </c>
      <c r="AO969" s="81">
        <v>175</v>
      </c>
      <c r="AP969" s="36">
        <v>4</v>
      </c>
      <c r="AQ969" s="36">
        <v>21.6</v>
      </c>
      <c r="AR969" s="36">
        <v>44</v>
      </c>
      <c r="AS969" s="36">
        <v>48</v>
      </c>
      <c r="AT969" s="36">
        <v>223.7</v>
      </c>
      <c r="AU969" s="36">
        <v>222</v>
      </c>
      <c r="AV969" s="84">
        <v>87</v>
      </c>
      <c r="AW969" s="54">
        <v>48</v>
      </c>
      <c r="AX969" s="54">
        <v>48</v>
      </c>
      <c r="AY969" s="54">
        <v>46</v>
      </c>
      <c r="AZ969" s="3" t="s">
        <v>85</v>
      </c>
      <c r="BA969" s="98" t="s">
        <v>85</v>
      </c>
      <c r="BB969" s="3" t="s">
        <v>85</v>
      </c>
      <c r="BC969" s="98" t="s">
        <v>85</v>
      </c>
      <c r="BD969" s="77">
        <v>36.74</v>
      </c>
      <c r="BE969" s="56">
        <v>21.141732283464599</v>
      </c>
      <c r="BF969" s="56">
        <v>21.141732283464599</v>
      </c>
      <c r="BG969" s="56">
        <v>11.929133858267701</v>
      </c>
      <c r="BH969" s="378">
        <v>8.7375807000000152E-2</v>
      </c>
      <c r="BI969" s="80">
        <v>36</v>
      </c>
      <c r="BJ969" s="114" t="s">
        <v>3532</v>
      </c>
      <c r="BK969" s="50" t="s">
        <v>4050</v>
      </c>
      <c r="BL969" s="81" t="s">
        <v>4964</v>
      </c>
      <c r="BM969" s="81" t="s">
        <v>4066</v>
      </c>
      <c r="BN969" s="81" t="s">
        <v>5444</v>
      </c>
      <c r="BO969" s="81" t="s">
        <v>2872</v>
      </c>
      <c r="BP969" s="81" t="s">
        <v>5445</v>
      </c>
      <c r="BQ969" s="81" t="s">
        <v>5446</v>
      </c>
      <c r="BR969" s="96" t="s">
        <v>5432</v>
      </c>
      <c r="BS969" s="81" t="s">
        <v>4275</v>
      </c>
      <c r="BT969" s="81" t="s">
        <v>4068</v>
      </c>
      <c r="BU969" s="81"/>
      <c r="BV969" s="313" t="s">
        <v>6731</v>
      </c>
      <c r="BW969" s="387" t="s">
        <v>6730</v>
      </c>
      <c r="BX969" s="313" t="s">
        <v>6733</v>
      </c>
      <c r="BY969" s="387" t="s">
        <v>6732</v>
      </c>
      <c r="BZ969" s="324" t="str">
        <f t="shared" si="123"/>
        <v>DISCONTINUED - MR701 Bead Grip, 18x9, +18mm Offset, 6x135, 87mm Centerbore, Bahia Blue</v>
      </c>
      <c r="CA969" s="324" t="s">
        <v>3878</v>
      </c>
      <c r="CB969" s="324" t="s">
        <v>3879</v>
      </c>
      <c r="CC969" s="313" t="str">
        <f t="shared" si="124"/>
        <v>TRAIL (7XX)</v>
      </c>
    </row>
    <row r="970" spans="1:81" s="38" customFormat="1" ht="15" customHeight="1">
      <c r="A970" s="22">
        <f t="shared" si="125"/>
        <v>967</v>
      </c>
      <c r="B970" s="3" t="s">
        <v>84</v>
      </c>
      <c r="C970" s="99" t="s">
        <v>1282</v>
      </c>
      <c r="D970" s="81" t="s">
        <v>5798</v>
      </c>
      <c r="E970" s="91" t="s">
        <v>7369</v>
      </c>
      <c r="F970" s="90"/>
      <c r="G970" s="90"/>
      <c r="H970" s="88" t="s">
        <v>3214</v>
      </c>
      <c r="I970" s="312">
        <v>43592</v>
      </c>
      <c r="J970" s="318">
        <v>45141</v>
      </c>
      <c r="K970" s="293" t="s">
        <v>1274</v>
      </c>
      <c r="L970" s="342">
        <v>266</v>
      </c>
      <c r="M970" s="92" t="s">
        <v>6179</v>
      </c>
      <c r="N970" s="344"/>
      <c r="O970" s="81">
        <v>15</v>
      </c>
      <c r="P970" s="83">
        <v>7</v>
      </c>
      <c r="Q970" s="99" t="s">
        <v>1747</v>
      </c>
      <c r="R970" s="81">
        <v>5</v>
      </c>
      <c r="S970" s="81">
        <v>100</v>
      </c>
      <c r="T970" s="81">
        <v>15</v>
      </c>
      <c r="U970" s="84">
        <v>4.5999999999999996</v>
      </c>
      <c r="V970" s="100" t="s">
        <v>85</v>
      </c>
      <c r="W970" s="84">
        <v>56.1</v>
      </c>
      <c r="X970" s="83">
        <v>21.6</v>
      </c>
      <c r="Y970" s="51">
        <v>2100</v>
      </c>
      <c r="Z970" s="88" t="s">
        <v>2297</v>
      </c>
      <c r="AA970" s="78" t="s">
        <v>2988</v>
      </c>
      <c r="AB970" s="51" t="s">
        <v>6059</v>
      </c>
      <c r="AC970" s="81" t="s">
        <v>4101</v>
      </c>
      <c r="AD970" s="89">
        <v>22</v>
      </c>
      <c r="AE970" s="87" t="s">
        <v>85</v>
      </c>
      <c r="AF970" s="80" t="s">
        <v>85</v>
      </c>
      <c r="AG970" s="80" t="s">
        <v>85</v>
      </c>
      <c r="AH970" s="80" t="s">
        <v>85</v>
      </c>
      <c r="AI970" s="9" t="s">
        <v>85</v>
      </c>
      <c r="AJ970" s="99" t="s">
        <v>265</v>
      </c>
      <c r="AK970" s="81" t="s">
        <v>85</v>
      </c>
      <c r="AL970" s="40" t="s">
        <v>85</v>
      </c>
      <c r="AM970" s="81" t="s">
        <v>85</v>
      </c>
      <c r="AN970" s="81">
        <v>16.100000000000001</v>
      </c>
      <c r="AO970" s="81">
        <v>141</v>
      </c>
      <c r="AP970" s="36">
        <v>32</v>
      </c>
      <c r="AQ970" s="36">
        <v>41.9</v>
      </c>
      <c r="AR970" s="36">
        <v>51</v>
      </c>
      <c r="AS970" s="36">
        <v>44.8</v>
      </c>
      <c r="AT970" s="36">
        <v>181</v>
      </c>
      <c r="AU970" s="36">
        <v>171.9</v>
      </c>
      <c r="AV970" s="84">
        <v>56.1</v>
      </c>
      <c r="AW970" s="54">
        <v>32</v>
      </c>
      <c r="AX970" s="54">
        <v>32</v>
      </c>
      <c r="AY970" s="54">
        <v>30</v>
      </c>
      <c r="AZ970" s="3" t="s">
        <v>85</v>
      </c>
      <c r="BA970" s="98" t="s">
        <v>85</v>
      </c>
      <c r="BB970" s="3" t="s">
        <v>85</v>
      </c>
      <c r="BC970" s="98" t="s">
        <v>85</v>
      </c>
      <c r="BD970" s="77">
        <v>25</v>
      </c>
      <c r="BE970" s="56">
        <v>17.8740157480315</v>
      </c>
      <c r="BF970" s="56">
        <v>17.8740157480315</v>
      </c>
      <c r="BG970" s="56">
        <v>9.8425196850393704</v>
      </c>
      <c r="BH970" s="378">
        <v>5.1529000000000012E-2</v>
      </c>
      <c r="BI970" s="3">
        <v>48</v>
      </c>
      <c r="BJ970" s="114" t="s">
        <v>3532</v>
      </c>
      <c r="BK970" s="50" t="s">
        <v>4050</v>
      </c>
      <c r="BL970" s="81" t="s">
        <v>4964</v>
      </c>
      <c r="BM970" s="81" t="s">
        <v>4066</v>
      </c>
      <c r="BN970" s="81" t="s">
        <v>5447</v>
      </c>
      <c r="BO970" s="81" t="s">
        <v>2872</v>
      </c>
      <c r="BP970" s="81" t="s">
        <v>4298</v>
      </c>
      <c r="BQ970" s="81" t="s">
        <v>5446</v>
      </c>
      <c r="BR970" s="81" t="s">
        <v>4275</v>
      </c>
      <c r="BS970" s="81" t="s">
        <v>4068</v>
      </c>
      <c r="BT970" s="81"/>
      <c r="BU970" s="81"/>
      <c r="BV970" s="313" t="s">
        <v>6756</v>
      </c>
      <c r="BW970" s="377" t="s">
        <v>6759</v>
      </c>
      <c r="BX970" s="313" t="s">
        <v>6761</v>
      </c>
      <c r="BY970" s="377" t="s">
        <v>6760</v>
      </c>
      <c r="BZ970" s="324" t="str">
        <f t="shared" si="123"/>
        <v>DISCONTINUED - MR702 Bead Grip, 15x7, +15mm Offset, 5x100, 56.1mm Centerbore, Method Bronze</v>
      </c>
      <c r="CA970" s="324" t="s">
        <v>3878</v>
      </c>
      <c r="CB970" s="324" t="s">
        <v>3879</v>
      </c>
      <c r="CC970" s="313" t="str">
        <f t="shared" si="124"/>
        <v>TRAIL (7XX)</v>
      </c>
    </row>
    <row r="971" spans="1:81" s="38" customFormat="1" ht="15" customHeight="1">
      <c r="A971" s="22">
        <f t="shared" si="125"/>
        <v>968</v>
      </c>
      <c r="B971" s="3" t="s">
        <v>84</v>
      </c>
      <c r="C971" s="99" t="s">
        <v>1282</v>
      </c>
      <c r="D971" s="81" t="s">
        <v>5798</v>
      </c>
      <c r="E971" s="91" t="s">
        <v>7370</v>
      </c>
      <c r="F971" s="90"/>
      <c r="G971" s="90"/>
      <c r="H971" s="88" t="s">
        <v>3217</v>
      </c>
      <c r="I971" s="312">
        <v>43592</v>
      </c>
      <c r="J971" s="318">
        <v>45141</v>
      </c>
      <c r="K971" s="293" t="s">
        <v>1274</v>
      </c>
      <c r="L971" s="342">
        <v>308.83</v>
      </c>
      <c r="M971" s="92" t="s">
        <v>6179</v>
      </c>
      <c r="N971" s="344"/>
      <c r="O971" s="81">
        <v>16</v>
      </c>
      <c r="P971" s="83">
        <v>8</v>
      </c>
      <c r="Q971" s="99" t="s">
        <v>1757</v>
      </c>
      <c r="R971" s="81">
        <v>5</v>
      </c>
      <c r="S971" s="81">
        <v>6.5</v>
      </c>
      <c r="T971" s="81">
        <v>0</v>
      </c>
      <c r="U971" s="84">
        <v>4.5</v>
      </c>
      <c r="V971" s="100" t="s">
        <v>85</v>
      </c>
      <c r="W971" s="84">
        <v>114.25</v>
      </c>
      <c r="X971" s="83">
        <v>24.4</v>
      </c>
      <c r="Y971" s="51">
        <v>2650</v>
      </c>
      <c r="Z971" s="88" t="s">
        <v>2294</v>
      </c>
      <c r="AA971" s="79" t="s">
        <v>2987</v>
      </c>
      <c r="AB971" s="51" t="s">
        <v>6297</v>
      </c>
      <c r="AC971" s="2" t="s">
        <v>4104</v>
      </c>
      <c r="AD971" s="89">
        <v>22</v>
      </c>
      <c r="AE971" s="87" t="s">
        <v>85</v>
      </c>
      <c r="AF971" s="80" t="s">
        <v>85</v>
      </c>
      <c r="AG971" s="80" t="s">
        <v>85</v>
      </c>
      <c r="AH971" s="80" t="s">
        <v>85</v>
      </c>
      <c r="AI971" s="9" t="s">
        <v>85</v>
      </c>
      <c r="AJ971" s="99" t="s">
        <v>265</v>
      </c>
      <c r="AK971" s="81" t="s">
        <v>85</v>
      </c>
      <c r="AL971" s="40" t="s">
        <v>85</v>
      </c>
      <c r="AM971" s="81" t="s">
        <v>85</v>
      </c>
      <c r="AN971" s="81">
        <v>16.100000000000001</v>
      </c>
      <c r="AO971" s="81">
        <v>200</v>
      </c>
      <c r="AP971" s="36">
        <v>0</v>
      </c>
      <c r="AQ971" s="36">
        <v>0</v>
      </c>
      <c r="AR971" s="36">
        <v>55</v>
      </c>
      <c r="AS971" s="36">
        <v>71.900000000000006</v>
      </c>
      <c r="AT971" s="36">
        <v>193</v>
      </c>
      <c r="AU971" s="36">
        <v>191</v>
      </c>
      <c r="AV971" s="84">
        <v>114</v>
      </c>
      <c r="AW971" s="54">
        <v>69</v>
      </c>
      <c r="AX971" s="54">
        <v>69</v>
      </c>
      <c r="AY971" s="54">
        <v>30</v>
      </c>
      <c r="AZ971" s="3" t="s">
        <v>85</v>
      </c>
      <c r="BA971" s="98" t="s">
        <v>85</v>
      </c>
      <c r="BB971" s="3" t="s">
        <v>85</v>
      </c>
      <c r="BC971" s="98" t="s">
        <v>85</v>
      </c>
      <c r="BD971" s="77">
        <v>27.9</v>
      </c>
      <c r="BE971" s="56">
        <v>19.055118110236201</v>
      </c>
      <c r="BF971" s="56">
        <v>19.055118110236201</v>
      </c>
      <c r="BG971" s="56">
        <v>10.944881889763799</v>
      </c>
      <c r="BH971" s="378">
        <v>6.5123167999999981E-2</v>
      </c>
      <c r="BI971" s="80">
        <v>36</v>
      </c>
      <c r="BJ971" s="114" t="s">
        <v>3532</v>
      </c>
      <c r="BK971" s="50" t="s">
        <v>4050</v>
      </c>
      <c r="BL971" s="81" t="s">
        <v>4964</v>
      </c>
      <c r="BM971" s="81" t="s">
        <v>4066</v>
      </c>
      <c r="BN971" s="81" t="s">
        <v>5447</v>
      </c>
      <c r="BO971" s="81" t="s">
        <v>2872</v>
      </c>
      <c r="BP971" s="81" t="s">
        <v>4298</v>
      </c>
      <c r="BQ971" s="81" t="s">
        <v>5446</v>
      </c>
      <c r="BR971" s="81" t="s">
        <v>4275</v>
      </c>
      <c r="BS971" s="81" t="s">
        <v>4068</v>
      </c>
      <c r="BT971" s="81"/>
      <c r="BU971" s="81"/>
      <c r="BV971" s="313" t="s">
        <v>6747</v>
      </c>
      <c r="BW971" s="377" t="s">
        <v>6746</v>
      </c>
      <c r="BX971" s="313" t="s">
        <v>6750</v>
      </c>
      <c r="BY971" s="377" t="s">
        <v>6749</v>
      </c>
      <c r="BZ971" s="324" t="str">
        <f t="shared" si="123"/>
        <v>DISCONTINUED - MR702 Bead Grip, 16x8, 0mm Offset, 5x6.5, 114.25mm Centerbore, Matte Black</v>
      </c>
      <c r="CA971" s="324" t="s">
        <v>3878</v>
      </c>
      <c r="CB971" s="324" t="s">
        <v>3879</v>
      </c>
      <c r="CC971" s="313" t="str">
        <f t="shared" si="124"/>
        <v>TRAIL (7XX)</v>
      </c>
    </row>
    <row r="972" spans="1:81" s="38" customFormat="1" ht="15" customHeight="1">
      <c r="A972" s="22">
        <f t="shared" si="125"/>
        <v>969</v>
      </c>
      <c r="B972" s="3" t="s">
        <v>84</v>
      </c>
      <c r="C972" s="99" t="s">
        <v>1282</v>
      </c>
      <c r="D972" s="81" t="s">
        <v>5798</v>
      </c>
      <c r="E972" s="91" t="s">
        <v>7371</v>
      </c>
      <c r="F972" s="90"/>
      <c r="G972" s="90"/>
      <c r="H972" s="88" t="s">
        <v>3218</v>
      </c>
      <c r="I972" s="312">
        <v>43592</v>
      </c>
      <c r="J972" s="318">
        <v>45141</v>
      </c>
      <c r="K972" s="293" t="s">
        <v>1274</v>
      </c>
      <c r="L972" s="342">
        <v>333.5</v>
      </c>
      <c r="M972" s="92" t="s">
        <v>6179</v>
      </c>
      <c r="N972" s="344"/>
      <c r="O972" s="81">
        <v>16</v>
      </c>
      <c r="P972" s="83">
        <v>8</v>
      </c>
      <c r="Q972" s="99" t="s">
        <v>1757</v>
      </c>
      <c r="R972" s="81">
        <v>5</v>
      </c>
      <c r="S972" s="81">
        <v>6.5</v>
      </c>
      <c r="T972" s="81">
        <v>0</v>
      </c>
      <c r="U972" s="84">
        <v>4.5</v>
      </c>
      <c r="V972" s="100" t="s">
        <v>85</v>
      </c>
      <c r="W972" s="84">
        <v>114.25</v>
      </c>
      <c r="X972" s="83">
        <v>24.4</v>
      </c>
      <c r="Y972" s="51">
        <v>2650</v>
      </c>
      <c r="Z972" s="88" t="s">
        <v>2297</v>
      </c>
      <c r="AA972" s="78" t="s">
        <v>2988</v>
      </c>
      <c r="AB972" s="51" t="s">
        <v>6297</v>
      </c>
      <c r="AC972" s="2" t="s">
        <v>4104</v>
      </c>
      <c r="AD972" s="89">
        <v>22</v>
      </c>
      <c r="AE972" s="87" t="s">
        <v>85</v>
      </c>
      <c r="AF972" s="80" t="s">
        <v>85</v>
      </c>
      <c r="AG972" s="80" t="s">
        <v>85</v>
      </c>
      <c r="AH972" s="80" t="s">
        <v>85</v>
      </c>
      <c r="AI972" s="9" t="s">
        <v>85</v>
      </c>
      <c r="AJ972" s="99" t="s">
        <v>265</v>
      </c>
      <c r="AK972" s="81" t="s">
        <v>85</v>
      </c>
      <c r="AL972" s="40" t="s">
        <v>85</v>
      </c>
      <c r="AM972" s="81" t="s">
        <v>85</v>
      </c>
      <c r="AN972" s="81">
        <v>16.100000000000001</v>
      </c>
      <c r="AO972" s="81">
        <v>200</v>
      </c>
      <c r="AP972" s="36">
        <v>0</v>
      </c>
      <c r="AQ972" s="36">
        <v>0</v>
      </c>
      <c r="AR972" s="36">
        <v>55</v>
      </c>
      <c r="AS972" s="36">
        <v>71.900000000000006</v>
      </c>
      <c r="AT972" s="36">
        <v>193</v>
      </c>
      <c r="AU972" s="36">
        <v>191</v>
      </c>
      <c r="AV972" s="84">
        <v>114</v>
      </c>
      <c r="AW972" s="54">
        <v>69</v>
      </c>
      <c r="AX972" s="54">
        <v>69</v>
      </c>
      <c r="AY972" s="54">
        <v>30</v>
      </c>
      <c r="AZ972" s="3" t="s">
        <v>85</v>
      </c>
      <c r="BA972" s="98" t="s">
        <v>85</v>
      </c>
      <c r="BB972" s="3" t="s">
        <v>85</v>
      </c>
      <c r="BC972" s="98" t="s">
        <v>85</v>
      </c>
      <c r="BD972" s="77">
        <v>27.9</v>
      </c>
      <c r="BE972" s="56">
        <v>19.055118110236201</v>
      </c>
      <c r="BF972" s="56">
        <v>19.055118110236201</v>
      </c>
      <c r="BG972" s="56">
        <v>10.944881889763799</v>
      </c>
      <c r="BH972" s="378">
        <v>6.5123167999999981E-2</v>
      </c>
      <c r="BI972" s="80">
        <v>36</v>
      </c>
      <c r="BJ972" s="114" t="s">
        <v>3532</v>
      </c>
      <c r="BK972" s="50" t="s">
        <v>4050</v>
      </c>
      <c r="BL972" s="81" t="s">
        <v>4964</v>
      </c>
      <c r="BM972" s="81" t="s">
        <v>4066</v>
      </c>
      <c r="BN972" s="81" t="s">
        <v>5447</v>
      </c>
      <c r="BO972" s="81" t="s">
        <v>2872</v>
      </c>
      <c r="BP972" s="81" t="s">
        <v>4298</v>
      </c>
      <c r="BQ972" s="81" t="s">
        <v>5446</v>
      </c>
      <c r="BR972" s="81" t="s">
        <v>4275</v>
      </c>
      <c r="BS972" s="81" t="s">
        <v>4068</v>
      </c>
      <c r="BT972" s="81"/>
      <c r="BU972" s="81"/>
      <c r="BV972" s="313" t="s">
        <v>6756</v>
      </c>
      <c r="BW972" s="377" t="s">
        <v>6759</v>
      </c>
      <c r="BX972" s="313" t="s">
        <v>6761</v>
      </c>
      <c r="BY972" s="377" t="s">
        <v>6760</v>
      </c>
      <c r="BZ972" s="324" t="str">
        <f t="shared" si="123"/>
        <v>DISCONTINUED - MR702 Bead Grip, 16x8, 0mm Offset, 5x6.5, 114.25mm Centerbore, Method Bronze</v>
      </c>
      <c r="CA972" s="324" t="s">
        <v>3878</v>
      </c>
      <c r="CB972" s="324" t="s">
        <v>3879</v>
      </c>
      <c r="CC972" s="313" t="str">
        <f t="shared" si="124"/>
        <v>TRAIL (7XX)</v>
      </c>
    </row>
    <row r="973" spans="1:81" s="38" customFormat="1" ht="15" customHeight="1">
      <c r="A973" s="22">
        <f t="shared" si="125"/>
        <v>970</v>
      </c>
      <c r="B973" s="3" t="s">
        <v>84</v>
      </c>
      <c r="C973" s="99" t="s">
        <v>1282</v>
      </c>
      <c r="D973" s="81" t="s">
        <v>5798</v>
      </c>
      <c r="E973" s="91" t="s">
        <v>7372</v>
      </c>
      <c r="F973" s="90"/>
      <c r="G973" s="90"/>
      <c r="H973" s="88" t="s">
        <v>3219</v>
      </c>
      <c r="I973" s="312">
        <v>43592</v>
      </c>
      <c r="J973" s="318">
        <v>45141</v>
      </c>
      <c r="K973" s="293" t="s">
        <v>1274</v>
      </c>
      <c r="L973" s="342">
        <v>333.5</v>
      </c>
      <c r="M973" s="92" t="s">
        <v>6179</v>
      </c>
      <c r="N973" s="344"/>
      <c r="O973" s="81">
        <v>16</v>
      </c>
      <c r="P973" s="83">
        <v>8</v>
      </c>
      <c r="Q973" s="99" t="s">
        <v>1758</v>
      </c>
      <c r="R973" s="81">
        <v>6</v>
      </c>
      <c r="S973" s="81">
        <v>120</v>
      </c>
      <c r="T973" s="81">
        <v>0</v>
      </c>
      <c r="U973" s="84">
        <v>4.5</v>
      </c>
      <c r="V973" s="100" t="s">
        <v>85</v>
      </c>
      <c r="W973" s="84">
        <v>67</v>
      </c>
      <c r="X973" s="83">
        <v>24.4</v>
      </c>
      <c r="Y973" s="51">
        <v>2650</v>
      </c>
      <c r="Z973" s="88" t="s">
        <v>2294</v>
      </c>
      <c r="AA973" s="79" t="s">
        <v>2987</v>
      </c>
      <c r="AB973" s="51" t="s">
        <v>5413</v>
      </c>
      <c r="AC973" s="81" t="s">
        <v>4102</v>
      </c>
      <c r="AD973" s="89">
        <v>22</v>
      </c>
      <c r="AE973" s="87" t="s">
        <v>85</v>
      </c>
      <c r="AF973" s="80" t="s">
        <v>85</v>
      </c>
      <c r="AG973" s="80" t="s">
        <v>85</v>
      </c>
      <c r="AH973" s="80" t="s">
        <v>85</v>
      </c>
      <c r="AI973" s="9" t="s">
        <v>85</v>
      </c>
      <c r="AJ973" s="99" t="s">
        <v>265</v>
      </c>
      <c r="AK973" s="81" t="s">
        <v>85</v>
      </c>
      <c r="AL973" s="40" t="s">
        <v>85</v>
      </c>
      <c r="AM973" s="81" t="s">
        <v>85</v>
      </c>
      <c r="AN973" s="81">
        <v>16.100000000000001</v>
      </c>
      <c r="AO973" s="81">
        <v>160</v>
      </c>
      <c r="AP973" s="36">
        <v>13</v>
      </c>
      <c r="AQ973" s="36">
        <v>27</v>
      </c>
      <c r="AR973" s="36">
        <v>54</v>
      </c>
      <c r="AS973" s="36">
        <v>71.900000000000006</v>
      </c>
      <c r="AT973" s="36">
        <v>193</v>
      </c>
      <c r="AU973" s="36">
        <v>191</v>
      </c>
      <c r="AV973" s="84">
        <v>67</v>
      </c>
      <c r="AW973" s="54">
        <v>49</v>
      </c>
      <c r="AX973" s="54">
        <v>49</v>
      </c>
      <c r="AY973" s="54">
        <v>30</v>
      </c>
      <c r="AZ973" s="3" t="s">
        <v>85</v>
      </c>
      <c r="BA973" s="98" t="s">
        <v>85</v>
      </c>
      <c r="BB973" s="3" t="s">
        <v>85</v>
      </c>
      <c r="BC973" s="98" t="s">
        <v>85</v>
      </c>
      <c r="BD973" s="77">
        <v>27.9</v>
      </c>
      <c r="BE973" s="56">
        <v>19.055118110236201</v>
      </c>
      <c r="BF973" s="56">
        <v>19.055118110236201</v>
      </c>
      <c r="BG973" s="56">
        <v>10.944881889763799</v>
      </c>
      <c r="BH973" s="378">
        <v>6.5123167999999981E-2</v>
      </c>
      <c r="BI973" s="80">
        <v>36</v>
      </c>
      <c r="BJ973" s="114" t="s">
        <v>3532</v>
      </c>
      <c r="BK973" s="50" t="s">
        <v>4050</v>
      </c>
      <c r="BL973" s="81" t="s">
        <v>4964</v>
      </c>
      <c r="BM973" s="81" t="s">
        <v>4066</v>
      </c>
      <c r="BN973" s="81" t="s">
        <v>5447</v>
      </c>
      <c r="BO973" s="81" t="s">
        <v>2872</v>
      </c>
      <c r="BP973" s="81" t="s">
        <v>4298</v>
      </c>
      <c r="BQ973" s="81" t="s">
        <v>5446</v>
      </c>
      <c r="BR973" s="81" t="s">
        <v>4275</v>
      </c>
      <c r="BS973" s="81" t="s">
        <v>4068</v>
      </c>
      <c r="BT973" s="81"/>
      <c r="BU973" s="81"/>
      <c r="BV973" s="313" t="s">
        <v>6748</v>
      </c>
      <c r="BW973" s="377" t="s">
        <v>6751</v>
      </c>
      <c r="BX973" s="313" t="s">
        <v>6753</v>
      </c>
      <c r="BY973" s="377" t="s">
        <v>6752</v>
      </c>
      <c r="BZ973" s="324" t="str">
        <f t="shared" si="123"/>
        <v>DISCONTINUED - MR702 Bead Grip, 16x8, 0mm Offset, 6x120, 67mm Centerbore, Matte Black</v>
      </c>
      <c r="CA973" s="324" t="s">
        <v>3878</v>
      </c>
      <c r="CB973" s="324" t="s">
        <v>3879</v>
      </c>
      <c r="CC973" s="313" t="str">
        <f t="shared" si="124"/>
        <v>TRAIL (7XX)</v>
      </c>
    </row>
    <row r="974" spans="1:81" s="38" customFormat="1" ht="15" customHeight="1">
      <c r="A974" s="22">
        <f t="shared" si="125"/>
        <v>971</v>
      </c>
      <c r="B974" s="3" t="s">
        <v>84</v>
      </c>
      <c r="C974" s="99" t="s">
        <v>1282</v>
      </c>
      <c r="D974" s="81" t="s">
        <v>5798</v>
      </c>
      <c r="E974" s="91" t="s">
        <v>7373</v>
      </c>
      <c r="F974" s="90"/>
      <c r="G974" s="90"/>
      <c r="H974" s="88" t="s">
        <v>3223</v>
      </c>
      <c r="I974" s="312">
        <v>43592</v>
      </c>
      <c r="J974" s="318">
        <v>45141</v>
      </c>
      <c r="K974" s="293" t="s">
        <v>1274</v>
      </c>
      <c r="L974" s="342">
        <v>333.5</v>
      </c>
      <c r="M974" s="92" t="s">
        <v>6179</v>
      </c>
      <c r="N974" s="344"/>
      <c r="O974" s="81">
        <v>16</v>
      </c>
      <c r="P974" s="83">
        <v>8</v>
      </c>
      <c r="Q974" s="99" t="s">
        <v>1758</v>
      </c>
      <c r="R974" s="81">
        <v>6</v>
      </c>
      <c r="S974" s="81">
        <v>120</v>
      </c>
      <c r="T974" s="81">
        <v>30</v>
      </c>
      <c r="U974" s="84">
        <v>5.6</v>
      </c>
      <c r="V974" s="100" t="s">
        <v>85</v>
      </c>
      <c r="W974" s="84">
        <v>67</v>
      </c>
      <c r="X974" s="83">
        <v>22.5</v>
      </c>
      <c r="Y974" s="51">
        <v>2650</v>
      </c>
      <c r="Z974" s="88" t="s">
        <v>2294</v>
      </c>
      <c r="AA974" s="79" t="s">
        <v>2987</v>
      </c>
      <c r="AB974" s="51" t="s">
        <v>7375</v>
      </c>
      <c r="AC974" s="81" t="s">
        <v>4102</v>
      </c>
      <c r="AD974" s="89">
        <v>22</v>
      </c>
      <c r="AE974" s="87" t="s">
        <v>85</v>
      </c>
      <c r="AF974" s="80" t="s">
        <v>85</v>
      </c>
      <c r="AG974" s="80" t="s">
        <v>85</v>
      </c>
      <c r="AH974" s="80" t="s">
        <v>85</v>
      </c>
      <c r="AI974" s="9" t="s">
        <v>85</v>
      </c>
      <c r="AJ974" s="99" t="s">
        <v>265</v>
      </c>
      <c r="AK974" s="81" t="s">
        <v>85</v>
      </c>
      <c r="AL974" s="40" t="s">
        <v>85</v>
      </c>
      <c r="AM974" s="81" t="s">
        <v>85</v>
      </c>
      <c r="AN974" s="81">
        <v>16.100000000000001</v>
      </c>
      <c r="AO974" s="81">
        <v>160</v>
      </c>
      <c r="AP974" s="36">
        <v>12.6</v>
      </c>
      <c r="AQ974" s="36">
        <v>25</v>
      </c>
      <c r="AR974" s="36">
        <v>37.700000000000003</v>
      </c>
      <c r="AS974" s="36">
        <v>41.6</v>
      </c>
      <c r="AT974" s="36">
        <v>202.8</v>
      </c>
      <c r="AU974" s="36">
        <v>182</v>
      </c>
      <c r="AV974" s="84">
        <v>67</v>
      </c>
      <c r="AW974" s="54">
        <v>39</v>
      </c>
      <c r="AX974" s="54">
        <v>39</v>
      </c>
      <c r="AY974" s="54">
        <v>30</v>
      </c>
      <c r="AZ974" s="3" t="s">
        <v>85</v>
      </c>
      <c r="BA974" s="98" t="s">
        <v>85</v>
      </c>
      <c r="BB974" s="3" t="s">
        <v>85</v>
      </c>
      <c r="BC974" s="98" t="s">
        <v>85</v>
      </c>
      <c r="BD974" s="77">
        <v>26</v>
      </c>
      <c r="BE974" s="56">
        <v>19.055118110236201</v>
      </c>
      <c r="BF974" s="56">
        <v>19.055118110236201</v>
      </c>
      <c r="BG974" s="56">
        <v>10.944881889763799</v>
      </c>
      <c r="BH974" s="378">
        <v>6.5123167999999981E-2</v>
      </c>
      <c r="BI974" s="80">
        <v>36</v>
      </c>
      <c r="BJ974" s="114" t="s">
        <v>3532</v>
      </c>
      <c r="BK974" s="50" t="s">
        <v>4050</v>
      </c>
      <c r="BL974" s="81" t="s">
        <v>4964</v>
      </c>
      <c r="BM974" s="81" t="s">
        <v>4066</v>
      </c>
      <c r="BN974" s="81" t="s">
        <v>5447</v>
      </c>
      <c r="BO974" s="81" t="s">
        <v>2872</v>
      </c>
      <c r="BP974" s="81" t="s">
        <v>4298</v>
      </c>
      <c r="BQ974" s="81" t="s">
        <v>5446</v>
      </c>
      <c r="BR974" s="81" t="s">
        <v>4275</v>
      </c>
      <c r="BS974" s="81" t="s">
        <v>4068</v>
      </c>
      <c r="BT974" s="81"/>
      <c r="BU974" s="81"/>
      <c r="BV974" s="313" t="s">
        <v>6748</v>
      </c>
      <c r="BW974" s="377" t="s">
        <v>6751</v>
      </c>
      <c r="BX974" s="313" t="s">
        <v>6753</v>
      </c>
      <c r="BY974" s="377" t="s">
        <v>6752</v>
      </c>
      <c r="BZ974" s="324" t="str">
        <f t="shared" si="123"/>
        <v>DISCONTINUED - MR702 Bead Grip, 16x8, +30mm Offset, 6x120, 67mm Centerbore, Matte Black</v>
      </c>
      <c r="CA974" s="324" t="s">
        <v>3878</v>
      </c>
      <c r="CB974" s="324" t="s">
        <v>3879</v>
      </c>
      <c r="CC974" s="313" t="str">
        <f t="shared" si="124"/>
        <v>TRAIL (7XX)</v>
      </c>
    </row>
    <row r="975" spans="1:81" s="38" customFormat="1" ht="15" customHeight="1">
      <c r="A975" s="22">
        <f t="shared" si="125"/>
        <v>972</v>
      </c>
      <c r="B975" s="3" t="s">
        <v>84</v>
      </c>
      <c r="C975" s="99" t="s">
        <v>1282</v>
      </c>
      <c r="D975" s="81" t="s">
        <v>5798</v>
      </c>
      <c r="E975" s="91" t="s">
        <v>7374</v>
      </c>
      <c r="F975" s="90"/>
      <c r="G975" s="90"/>
      <c r="H975" s="88" t="s">
        <v>3224</v>
      </c>
      <c r="I975" s="312">
        <v>43592</v>
      </c>
      <c r="J975" s="318">
        <v>45141</v>
      </c>
      <c r="K975" s="293" t="s">
        <v>1274</v>
      </c>
      <c r="L975" s="342">
        <v>333.5</v>
      </c>
      <c r="M975" s="92" t="s">
        <v>6179</v>
      </c>
      <c r="N975" s="344"/>
      <c r="O975" s="81">
        <v>16</v>
      </c>
      <c r="P975" s="83">
        <v>8</v>
      </c>
      <c r="Q975" s="99" t="s">
        <v>1758</v>
      </c>
      <c r="R975" s="81">
        <v>6</v>
      </c>
      <c r="S975" s="81">
        <v>120</v>
      </c>
      <c r="T975" s="81">
        <v>30</v>
      </c>
      <c r="U975" s="84">
        <v>5.6</v>
      </c>
      <c r="V975" s="100" t="s">
        <v>85</v>
      </c>
      <c r="W975" s="84">
        <v>67</v>
      </c>
      <c r="X975" s="83">
        <v>22.5</v>
      </c>
      <c r="Y975" s="51">
        <v>2650</v>
      </c>
      <c r="Z975" s="88" t="s">
        <v>2297</v>
      </c>
      <c r="AA975" s="78" t="s">
        <v>2988</v>
      </c>
      <c r="AB975" s="51" t="s">
        <v>7375</v>
      </c>
      <c r="AC975" s="81" t="s">
        <v>4102</v>
      </c>
      <c r="AD975" s="89">
        <v>22</v>
      </c>
      <c r="AE975" s="87" t="s">
        <v>85</v>
      </c>
      <c r="AF975" s="80" t="s">
        <v>85</v>
      </c>
      <c r="AG975" s="80" t="s">
        <v>85</v>
      </c>
      <c r="AH975" s="80" t="s">
        <v>85</v>
      </c>
      <c r="AI975" s="9" t="s">
        <v>85</v>
      </c>
      <c r="AJ975" s="99" t="s">
        <v>265</v>
      </c>
      <c r="AK975" s="81" t="s">
        <v>85</v>
      </c>
      <c r="AL975" s="40" t="s">
        <v>85</v>
      </c>
      <c r="AM975" s="81" t="s">
        <v>85</v>
      </c>
      <c r="AN975" s="81">
        <v>16.100000000000001</v>
      </c>
      <c r="AO975" s="81">
        <v>160</v>
      </c>
      <c r="AP975" s="36">
        <v>12.6</v>
      </c>
      <c r="AQ975" s="36">
        <v>25</v>
      </c>
      <c r="AR975" s="36">
        <v>37.700000000000003</v>
      </c>
      <c r="AS975" s="36">
        <v>41.6</v>
      </c>
      <c r="AT975" s="36">
        <v>202.8</v>
      </c>
      <c r="AU975" s="36">
        <v>182</v>
      </c>
      <c r="AV975" s="84">
        <v>67</v>
      </c>
      <c r="AW975" s="54">
        <v>39</v>
      </c>
      <c r="AX975" s="54">
        <v>39</v>
      </c>
      <c r="AY975" s="54">
        <v>30</v>
      </c>
      <c r="AZ975" s="3" t="s">
        <v>85</v>
      </c>
      <c r="BA975" s="98" t="s">
        <v>85</v>
      </c>
      <c r="BB975" s="3" t="s">
        <v>85</v>
      </c>
      <c r="BC975" s="98" t="s">
        <v>85</v>
      </c>
      <c r="BD975" s="77">
        <v>26</v>
      </c>
      <c r="BE975" s="56">
        <v>19.055118110236201</v>
      </c>
      <c r="BF975" s="56">
        <v>19.055118110236201</v>
      </c>
      <c r="BG975" s="56">
        <v>10.944881889763799</v>
      </c>
      <c r="BH975" s="378">
        <v>6.5123167999999981E-2</v>
      </c>
      <c r="BI975" s="80">
        <v>36</v>
      </c>
      <c r="BJ975" s="114" t="s">
        <v>3532</v>
      </c>
      <c r="BK975" s="50" t="s">
        <v>4050</v>
      </c>
      <c r="BL975" s="81" t="s">
        <v>4964</v>
      </c>
      <c r="BM975" s="81" t="s">
        <v>4066</v>
      </c>
      <c r="BN975" s="81" t="s">
        <v>5447</v>
      </c>
      <c r="BO975" s="81" t="s">
        <v>2872</v>
      </c>
      <c r="BP975" s="81" t="s">
        <v>4298</v>
      </c>
      <c r="BQ975" s="81" t="s">
        <v>5446</v>
      </c>
      <c r="BR975" s="81" t="s">
        <v>4275</v>
      </c>
      <c r="BS975" s="81" t="s">
        <v>4068</v>
      </c>
      <c r="BT975" s="81"/>
      <c r="BU975" s="81"/>
      <c r="BV975" s="313" t="s">
        <v>6755</v>
      </c>
      <c r="BW975" s="377" t="s">
        <v>6754</v>
      </c>
      <c r="BX975" s="313" t="s">
        <v>6758</v>
      </c>
      <c r="BY975" s="377" t="s">
        <v>6757</v>
      </c>
      <c r="BZ975" s="324" t="str">
        <f t="shared" si="123"/>
        <v>DISCONTINUED - MR702 Bead Grip, 16x8, +30mm Offset, 6x120, 67mm Centerbore, Method Bronze</v>
      </c>
      <c r="CA975" s="324" t="s">
        <v>3878</v>
      </c>
      <c r="CB975" s="324" t="s">
        <v>3879</v>
      </c>
      <c r="CC975" s="313" t="str">
        <f t="shared" si="124"/>
        <v>TRAIL (7XX)</v>
      </c>
    </row>
    <row r="976" spans="1:81" s="38" customFormat="1" ht="15" customHeight="1">
      <c r="A976" s="22">
        <f t="shared" si="125"/>
        <v>973</v>
      </c>
      <c r="B976" s="3" t="s">
        <v>84</v>
      </c>
      <c r="C976" s="99" t="s">
        <v>1282</v>
      </c>
      <c r="D976" s="81" t="s">
        <v>5798</v>
      </c>
      <c r="E976" s="91" t="s">
        <v>7376</v>
      </c>
      <c r="F976" s="90"/>
      <c r="G976" s="90"/>
      <c r="H976" s="88" t="s">
        <v>3230</v>
      </c>
      <c r="I976" s="312">
        <v>43592</v>
      </c>
      <c r="J976" s="318">
        <v>45141</v>
      </c>
      <c r="K976" s="293" t="s">
        <v>1274</v>
      </c>
      <c r="L976" s="342">
        <v>341.5</v>
      </c>
      <c r="M976" s="92" t="s">
        <v>6179</v>
      </c>
      <c r="N976" s="344"/>
      <c r="O976" s="81">
        <v>17</v>
      </c>
      <c r="P976" s="81">
        <v>7.5</v>
      </c>
      <c r="Q976" s="99" t="s">
        <v>1752</v>
      </c>
      <c r="R976" s="81">
        <v>5</v>
      </c>
      <c r="S976" s="81">
        <v>160</v>
      </c>
      <c r="T976" s="81">
        <v>50</v>
      </c>
      <c r="U976" s="84">
        <v>6.2</v>
      </c>
      <c r="V976" s="100" t="s">
        <v>85</v>
      </c>
      <c r="W976" s="84">
        <v>65</v>
      </c>
      <c r="X976" s="83">
        <v>27.45</v>
      </c>
      <c r="Y976" s="51">
        <v>3640</v>
      </c>
      <c r="Z976" s="88" t="s">
        <v>2297</v>
      </c>
      <c r="AA976" s="78" t="s">
        <v>2988</v>
      </c>
      <c r="AB976" s="51" t="s">
        <v>6349</v>
      </c>
      <c r="AC976" s="81" t="s">
        <v>4102</v>
      </c>
      <c r="AD976" s="89">
        <v>22</v>
      </c>
      <c r="AE976" s="87" t="s">
        <v>85</v>
      </c>
      <c r="AF976" s="80" t="s">
        <v>85</v>
      </c>
      <c r="AG976" s="80" t="s">
        <v>85</v>
      </c>
      <c r="AH976" s="80" t="s">
        <v>85</v>
      </c>
      <c r="AI976" s="9" t="s">
        <v>85</v>
      </c>
      <c r="AJ976" s="99" t="s">
        <v>265</v>
      </c>
      <c r="AK976" s="81" t="s">
        <v>85</v>
      </c>
      <c r="AL976" s="40" t="s">
        <v>85</v>
      </c>
      <c r="AM976" s="81" t="s">
        <v>85</v>
      </c>
      <c r="AN976" s="81">
        <v>16.100000000000001</v>
      </c>
      <c r="AO976" s="81">
        <v>190</v>
      </c>
      <c r="AP976" s="36">
        <v>0</v>
      </c>
      <c r="AQ976" s="36">
        <v>4</v>
      </c>
      <c r="AR976" s="36">
        <v>18.899999999999999</v>
      </c>
      <c r="AS976" s="36">
        <v>18</v>
      </c>
      <c r="AT976" s="36">
        <v>207</v>
      </c>
      <c r="AU976" s="36">
        <v>191.9</v>
      </c>
      <c r="AV976" s="84">
        <v>65</v>
      </c>
      <c r="AW976" s="54">
        <v>39</v>
      </c>
      <c r="AX976" s="54">
        <v>39</v>
      </c>
      <c r="AY976" s="54">
        <v>30</v>
      </c>
      <c r="AZ976" s="3" t="s">
        <v>85</v>
      </c>
      <c r="BA976" s="98" t="s">
        <v>85</v>
      </c>
      <c r="BB976" s="3" t="s">
        <v>85</v>
      </c>
      <c r="BC976" s="98" t="s">
        <v>85</v>
      </c>
      <c r="BD976" s="77">
        <v>30.95</v>
      </c>
      <c r="BE976" s="56">
        <v>20.236220472440898</v>
      </c>
      <c r="BF976" s="56">
        <v>20.236220472440898</v>
      </c>
      <c r="BG976" s="56">
        <v>10.4330708661417</v>
      </c>
      <c r="BH976" s="378">
        <v>7.001193999999944E-2</v>
      </c>
      <c r="BI976" s="80">
        <v>36</v>
      </c>
      <c r="BJ976" s="114" t="s">
        <v>3532</v>
      </c>
      <c r="BK976" s="50" t="s">
        <v>4050</v>
      </c>
      <c r="BL976" s="81" t="s">
        <v>4964</v>
      </c>
      <c r="BM976" s="81" t="s">
        <v>4066</v>
      </c>
      <c r="BN976" s="81" t="s">
        <v>5447</v>
      </c>
      <c r="BO976" s="81" t="s">
        <v>2872</v>
      </c>
      <c r="BP976" s="81" t="s">
        <v>4298</v>
      </c>
      <c r="BQ976" s="81" t="s">
        <v>5446</v>
      </c>
      <c r="BR976" s="81" t="s">
        <v>4275</v>
      </c>
      <c r="BS976" s="81" t="s">
        <v>4068</v>
      </c>
      <c r="BT976" s="81"/>
      <c r="BU976" s="81"/>
      <c r="BV976" s="313" t="s">
        <v>6756</v>
      </c>
      <c r="BW976" s="377" t="s">
        <v>6759</v>
      </c>
      <c r="BX976" s="313" t="s">
        <v>6761</v>
      </c>
      <c r="BY976" s="377" t="s">
        <v>6760</v>
      </c>
      <c r="BZ976" s="324" t="str">
        <f t="shared" si="123"/>
        <v>DISCONTINUED - MR702 Bead Grip, 17x7.5, +50mm Offset, 5x160, 65mm Centerbore, Method Bronze</v>
      </c>
      <c r="CA976" s="324" t="s">
        <v>3878</v>
      </c>
      <c r="CB976" s="324" t="s">
        <v>3879</v>
      </c>
      <c r="CC976" s="313" t="str">
        <f t="shared" si="124"/>
        <v>TRAIL (7XX)</v>
      </c>
    </row>
    <row r="977" spans="1:81" s="38" customFormat="1" ht="15" customHeight="1">
      <c r="A977" s="22">
        <f t="shared" si="125"/>
        <v>974</v>
      </c>
      <c r="B977" s="3" t="s">
        <v>84</v>
      </c>
      <c r="C977" s="99" t="s">
        <v>1282</v>
      </c>
      <c r="D977" s="81" t="s">
        <v>5799</v>
      </c>
      <c r="E977" s="91" t="s">
        <v>7377</v>
      </c>
      <c r="F977" s="90"/>
      <c r="G977" s="90"/>
      <c r="H977" s="88" t="s">
        <v>4142</v>
      </c>
      <c r="I977" s="312">
        <v>43886</v>
      </c>
      <c r="J977" s="318">
        <v>45141</v>
      </c>
      <c r="K977" s="293" t="s">
        <v>1274</v>
      </c>
      <c r="L977" s="342">
        <v>333.5</v>
      </c>
      <c r="M977" s="92" t="s">
        <v>6179</v>
      </c>
      <c r="N977" s="344"/>
      <c r="O977" s="81">
        <v>16</v>
      </c>
      <c r="P977" s="8">
        <v>8</v>
      </c>
      <c r="Q977" s="99" t="s">
        <v>1758</v>
      </c>
      <c r="R977" s="81">
        <v>6</v>
      </c>
      <c r="S977" s="81">
        <v>120</v>
      </c>
      <c r="T977" s="81">
        <v>0</v>
      </c>
      <c r="U977" s="75">
        <v>4.5</v>
      </c>
      <c r="V977" s="100" t="s">
        <v>85</v>
      </c>
      <c r="W977" s="84">
        <v>67</v>
      </c>
      <c r="X977" s="83">
        <v>25.2</v>
      </c>
      <c r="Y977" s="51">
        <v>2650</v>
      </c>
      <c r="Z977" s="88" t="s">
        <v>2294</v>
      </c>
      <c r="AA977" s="79" t="s">
        <v>2987</v>
      </c>
      <c r="AB977" s="51" t="s">
        <v>5413</v>
      </c>
      <c r="AC977" s="81" t="s">
        <v>4102</v>
      </c>
      <c r="AD977" s="89">
        <v>22</v>
      </c>
      <c r="AE977" s="87" t="s">
        <v>85</v>
      </c>
      <c r="AF977" s="14" t="s">
        <v>85</v>
      </c>
      <c r="AG977" s="14" t="s">
        <v>85</v>
      </c>
      <c r="AH977" s="14" t="s">
        <v>85</v>
      </c>
      <c r="AI977" s="9" t="s">
        <v>85</v>
      </c>
      <c r="AJ977" s="99" t="s">
        <v>265</v>
      </c>
      <c r="AK977" s="81" t="s">
        <v>85</v>
      </c>
      <c r="AL977" s="40" t="s">
        <v>85</v>
      </c>
      <c r="AM977" s="81" t="s">
        <v>85</v>
      </c>
      <c r="AN977" s="81">
        <v>16.100000000000001</v>
      </c>
      <c r="AO977" s="81">
        <v>150</v>
      </c>
      <c r="AP977" s="81">
        <v>14</v>
      </c>
      <c r="AQ977" s="81">
        <v>24</v>
      </c>
      <c r="AR977" s="36">
        <v>34</v>
      </c>
      <c r="AS977" s="36">
        <v>47</v>
      </c>
      <c r="AT977" s="36">
        <v>193</v>
      </c>
      <c r="AU977" s="81">
        <v>187</v>
      </c>
      <c r="AV977" s="84">
        <v>67</v>
      </c>
      <c r="AW977" s="54">
        <v>40</v>
      </c>
      <c r="AX977" s="54">
        <v>40</v>
      </c>
      <c r="AY977" s="54">
        <v>31</v>
      </c>
      <c r="AZ977" s="3" t="s">
        <v>85</v>
      </c>
      <c r="BA977" s="98" t="s">
        <v>85</v>
      </c>
      <c r="BB977" s="3" t="s">
        <v>85</v>
      </c>
      <c r="BC977" s="98" t="s">
        <v>85</v>
      </c>
      <c r="BD977" s="77">
        <v>29.2</v>
      </c>
      <c r="BE977" s="56">
        <v>19.055118110236201</v>
      </c>
      <c r="BF977" s="56">
        <v>19.055118110236201</v>
      </c>
      <c r="BG977" s="56">
        <v>10.944881889763799</v>
      </c>
      <c r="BH977" s="378">
        <v>6.5123167999999981E-2</v>
      </c>
      <c r="BI977" s="14">
        <v>36</v>
      </c>
      <c r="BJ977" s="114" t="s">
        <v>3532</v>
      </c>
      <c r="BK977" s="50" t="s">
        <v>4050</v>
      </c>
      <c r="BL977" s="81" t="s">
        <v>4964</v>
      </c>
      <c r="BM977" s="81" t="s">
        <v>4066</v>
      </c>
      <c r="BN977" s="81" t="s">
        <v>4836</v>
      </c>
      <c r="BO977" s="81" t="s">
        <v>2872</v>
      </c>
      <c r="BP977" s="81" t="s">
        <v>4298</v>
      </c>
      <c r="BQ977" s="81" t="s">
        <v>5446</v>
      </c>
      <c r="BR977" s="81" t="s">
        <v>5432</v>
      </c>
      <c r="BS977" s="81" t="s">
        <v>4275</v>
      </c>
      <c r="BT977" s="81" t="s">
        <v>4068</v>
      </c>
      <c r="BU977" s="81"/>
      <c r="BV977" s="313" t="s">
        <v>6766</v>
      </c>
      <c r="BW977" s="377" t="s">
        <v>6770</v>
      </c>
      <c r="BX977" s="313" t="s">
        <v>6772</v>
      </c>
      <c r="BY977" s="377" t="s">
        <v>6771</v>
      </c>
      <c r="BZ977" s="324" t="str">
        <f t="shared" si="123"/>
        <v>DISCONTINUED - MR703 Bead Grip, 16x8, 0mm Offset, 6x120, 67mm Centerbore, Matte Black</v>
      </c>
      <c r="CA977" s="324" t="s">
        <v>3878</v>
      </c>
      <c r="CB977" s="324" t="s">
        <v>3879</v>
      </c>
      <c r="CC977" s="313" t="str">
        <f t="shared" si="124"/>
        <v>TRAIL (7XX)</v>
      </c>
    </row>
    <row r="978" spans="1:81" s="38" customFormat="1" ht="15" customHeight="1">
      <c r="A978" s="22">
        <f t="shared" si="125"/>
        <v>975</v>
      </c>
      <c r="B978" s="3" t="s">
        <v>84</v>
      </c>
      <c r="C978" s="99" t="s">
        <v>1282</v>
      </c>
      <c r="D978" s="81" t="s">
        <v>5799</v>
      </c>
      <c r="E978" s="91" t="s">
        <v>7378</v>
      </c>
      <c r="F978" s="90"/>
      <c r="G978" s="90"/>
      <c r="H978" s="88" t="s">
        <v>4669</v>
      </c>
      <c r="I978" s="312">
        <v>44159</v>
      </c>
      <c r="J978" s="318">
        <v>45141</v>
      </c>
      <c r="K978" s="293" t="s">
        <v>1274</v>
      </c>
      <c r="L978" s="342">
        <v>356.5</v>
      </c>
      <c r="M978" s="92" t="s">
        <v>6179</v>
      </c>
      <c r="N978" s="344"/>
      <c r="O978" s="81">
        <v>17</v>
      </c>
      <c r="P978" s="81">
        <v>8.5</v>
      </c>
      <c r="Q978" s="99" t="s">
        <v>1756</v>
      </c>
      <c r="R978" s="81">
        <v>5</v>
      </c>
      <c r="S978" s="81">
        <v>5.5</v>
      </c>
      <c r="T978" s="81">
        <v>0</v>
      </c>
      <c r="U978" s="75">
        <v>4.75</v>
      </c>
      <c r="V978" s="100" t="s">
        <v>85</v>
      </c>
      <c r="W978" s="84">
        <v>108</v>
      </c>
      <c r="X978" s="83">
        <v>26.9</v>
      </c>
      <c r="Y978" s="51">
        <v>2650</v>
      </c>
      <c r="Z978" s="88" t="s">
        <v>2294</v>
      </c>
      <c r="AA978" s="79" t="s">
        <v>2987</v>
      </c>
      <c r="AB978" s="51" t="s">
        <v>6129</v>
      </c>
      <c r="AC978" s="81" t="s">
        <v>4103</v>
      </c>
      <c r="AD978" s="89">
        <v>22</v>
      </c>
      <c r="AE978" s="87" t="s">
        <v>85</v>
      </c>
      <c r="AF978" s="14" t="s">
        <v>85</v>
      </c>
      <c r="AG978" s="14" t="s">
        <v>85</v>
      </c>
      <c r="AH978" s="14" t="s">
        <v>85</v>
      </c>
      <c r="AI978" s="9" t="s">
        <v>85</v>
      </c>
      <c r="AJ978" s="99" t="s">
        <v>265</v>
      </c>
      <c r="AK978" s="81" t="s">
        <v>85</v>
      </c>
      <c r="AL978" s="40" t="s">
        <v>85</v>
      </c>
      <c r="AM978" s="81" t="s">
        <v>85</v>
      </c>
      <c r="AN978" s="81">
        <v>16</v>
      </c>
      <c r="AO978" s="81">
        <v>170</v>
      </c>
      <c r="AP978" s="81">
        <v>3</v>
      </c>
      <c r="AQ978" s="81">
        <v>14.9</v>
      </c>
      <c r="AR978" s="36">
        <v>35</v>
      </c>
      <c r="AS978" s="36">
        <v>48</v>
      </c>
      <c r="AT978" s="36">
        <v>209.5</v>
      </c>
      <c r="AU978" s="81">
        <v>203</v>
      </c>
      <c r="AV978" s="84">
        <v>108</v>
      </c>
      <c r="AW978" s="54">
        <v>40</v>
      </c>
      <c r="AX978" s="54">
        <v>40</v>
      </c>
      <c r="AY978" s="54">
        <v>30</v>
      </c>
      <c r="AZ978" s="3" t="s">
        <v>85</v>
      </c>
      <c r="BA978" s="98" t="s">
        <v>85</v>
      </c>
      <c r="BB978" s="3" t="s">
        <v>85</v>
      </c>
      <c r="BC978" s="98" t="s">
        <v>85</v>
      </c>
      <c r="BD978" s="77">
        <v>31.6</v>
      </c>
      <c r="BE978" s="56">
        <v>20.236220472440898</v>
      </c>
      <c r="BF978" s="56">
        <v>20.236220472440898</v>
      </c>
      <c r="BG978" s="56">
        <v>11.417322834645701</v>
      </c>
      <c r="BH978" s="378">
        <v>7.6616839999999839E-2</v>
      </c>
      <c r="BI978" s="80">
        <v>36</v>
      </c>
      <c r="BJ978" s="114" t="s">
        <v>3532</v>
      </c>
      <c r="BK978" s="50" t="s">
        <v>4050</v>
      </c>
      <c r="BL978" s="81" t="s">
        <v>4964</v>
      </c>
      <c r="BM978" s="81" t="s">
        <v>4066</v>
      </c>
      <c r="BN978" s="81" t="s">
        <v>4836</v>
      </c>
      <c r="BO978" s="81" t="s">
        <v>2872</v>
      </c>
      <c r="BP978" s="81" t="s">
        <v>4298</v>
      </c>
      <c r="BQ978" s="81" t="s">
        <v>5446</v>
      </c>
      <c r="BR978" s="81" t="s">
        <v>5432</v>
      </c>
      <c r="BS978" s="81" t="s">
        <v>4275</v>
      </c>
      <c r="BT978" s="81" t="s">
        <v>4068</v>
      </c>
      <c r="BU978" s="81"/>
      <c r="BV978" s="313" t="s">
        <v>6765</v>
      </c>
      <c r="BW978" s="377" t="s">
        <v>6764</v>
      </c>
      <c r="BX978" s="313" t="s">
        <v>6769</v>
      </c>
      <c r="BY978" s="377" t="s">
        <v>6768</v>
      </c>
      <c r="BZ978" s="324" t="str">
        <f t="shared" si="123"/>
        <v>DISCONTINUED - MR703 Bead Grip, 17x8.5, 0mm Offset, 5x5.5, 108mm Centerbore, Matte Black</v>
      </c>
      <c r="CA978" s="324" t="s">
        <v>3878</v>
      </c>
      <c r="CB978" s="324" t="s">
        <v>3879</v>
      </c>
      <c r="CC978" s="313" t="str">
        <f t="shared" si="124"/>
        <v>TRAIL (7XX)</v>
      </c>
    </row>
    <row r="979" spans="1:81" s="38" customFormat="1" ht="15" customHeight="1">
      <c r="A979" s="22">
        <f t="shared" si="125"/>
        <v>976</v>
      </c>
      <c r="B979" s="3" t="s">
        <v>84</v>
      </c>
      <c r="C979" s="99" t="s">
        <v>1282</v>
      </c>
      <c r="D979" s="81" t="s">
        <v>5799</v>
      </c>
      <c r="E979" s="91" t="s">
        <v>7379</v>
      </c>
      <c r="F979" s="90"/>
      <c r="G979" s="90"/>
      <c r="H979" s="88" t="s">
        <v>4660</v>
      </c>
      <c r="I979" s="312">
        <v>44159</v>
      </c>
      <c r="J979" s="318">
        <v>45141</v>
      </c>
      <c r="K979" s="293" t="s">
        <v>1274</v>
      </c>
      <c r="L979" s="342">
        <v>356.5</v>
      </c>
      <c r="M979" s="92" t="s">
        <v>6179</v>
      </c>
      <c r="N979" s="344"/>
      <c r="O979" s="81">
        <v>17</v>
      </c>
      <c r="P979" s="81">
        <v>8.5</v>
      </c>
      <c r="Q979" s="99" t="s">
        <v>1751</v>
      </c>
      <c r="R979" s="81">
        <v>5</v>
      </c>
      <c r="S979" s="81">
        <v>150</v>
      </c>
      <c r="T979" s="81">
        <v>0</v>
      </c>
      <c r="U979" s="75">
        <v>4.75</v>
      </c>
      <c r="V979" s="100" t="s">
        <v>85</v>
      </c>
      <c r="W979" s="84">
        <v>110.5</v>
      </c>
      <c r="X979" s="83">
        <v>26.9</v>
      </c>
      <c r="Y979" s="51">
        <v>2650</v>
      </c>
      <c r="Z979" s="88" t="s">
        <v>2646</v>
      </c>
      <c r="AA979" s="78" t="s">
        <v>2992</v>
      </c>
      <c r="AB979" s="51" t="s">
        <v>5242</v>
      </c>
      <c r="AC979" s="81" t="s">
        <v>4103</v>
      </c>
      <c r="AD979" s="89">
        <v>22</v>
      </c>
      <c r="AE979" s="87" t="s">
        <v>85</v>
      </c>
      <c r="AF979" s="14" t="s">
        <v>85</v>
      </c>
      <c r="AG979" s="14" t="s">
        <v>85</v>
      </c>
      <c r="AH979" s="14" t="s">
        <v>85</v>
      </c>
      <c r="AI979" s="9" t="s">
        <v>85</v>
      </c>
      <c r="AJ979" s="99" t="s">
        <v>265</v>
      </c>
      <c r="AK979" s="81" t="s">
        <v>85</v>
      </c>
      <c r="AL979" s="40" t="s">
        <v>85</v>
      </c>
      <c r="AM979" s="81" t="s">
        <v>85</v>
      </c>
      <c r="AN979" s="81">
        <v>16</v>
      </c>
      <c r="AO979" s="81">
        <v>180</v>
      </c>
      <c r="AP979" s="81">
        <v>0</v>
      </c>
      <c r="AQ979" s="81">
        <v>14</v>
      </c>
      <c r="AR979" s="36">
        <v>35.799999999999997</v>
      </c>
      <c r="AS979" s="36">
        <v>48</v>
      </c>
      <c r="AT979" s="36">
        <v>209.5</v>
      </c>
      <c r="AU979" s="81">
        <v>203</v>
      </c>
      <c r="AV979" s="84">
        <v>110.5</v>
      </c>
      <c r="AW979" s="54">
        <v>40</v>
      </c>
      <c r="AX979" s="54">
        <v>40</v>
      </c>
      <c r="AY979" s="54">
        <v>30</v>
      </c>
      <c r="AZ979" s="3" t="s">
        <v>85</v>
      </c>
      <c r="BA979" s="98" t="s">
        <v>85</v>
      </c>
      <c r="BB979" s="3" t="s">
        <v>85</v>
      </c>
      <c r="BC979" s="98" t="s">
        <v>85</v>
      </c>
      <c r="BD979" s="77">
        <v>31.6</v>
      </c>
      <c r="BE979" s="56">
        <v>20.236220472440898</v>
      </c>
      <c r="BF979" s="56">
        <v>20.236220472440898</v>
      </c>
      <c r="BG979" s="56">
        <v>11.417322834645701</v>
      </c>
      <c r="BH979" s="378">
        <v>7.6616839999999839E-2</v>
      </c>
      <c r="BI979" s="80">
        <v>36</v>
      </c>
      <c r="BJ979" s="114" t="s">
        <v>3532</v>
      </c>
      <c r="BK979" s="50" t="s">
        <v>4050</v>
      </c>
      <c r="BL979" s="81" t="s">
        <v>4964</v>
      </c>
      <c r="BM979" s="81" t="s">
        <v>4066</v>
      </c>
      <c r="BN979" s="81" t="s">
        <v>4836</v>
      </c>
      <c r="BO979" s="81" t="s">
        <v>2872</v>
      </c>
      <c r="BP979" s="81" t="s">
        <v>4298</v>
      </c>
      <c r="BQ979" s="81" t="s">
        <v>5446</v>
      </c>
      <c r="BR979" s="81" t="s">
        <v>5432</v>
      </c>
      <c r="BS979" s="81" t="s">
        <v>4275</v>
      </c>
      <c r="BT979" s="81" t="s">
        <v>4068</v>
      </c>
      <c r="BU979" s="81"/>
      <c r="BV979" s="313" t="s">
        <v>6795</v>
      </c>
      <c r="BW979" s="377" t="s">
        <v>6794</v>
      </c>
      <c r="BX979" s="313" t="s">
        <v>6797</v>
      </c>
      <c r="BY979" s="377" t="s">
        <v>6796</v>
      </c>
      <c r="BZ979" s="324" t="str">
        <f t="shared" si="123"/>
        <v>DISCONTINUED - MR703 Bead Grip, 17x8.5, 0mm Offset, 5x150, 110.5mm Centerbore, Gloss Titanium</v>
      </c>
      <c r="CA979" s="324" t="s">
        <v>3878</v>
      </c>
      <c r="CB979" s="324" t="s">
        <v>3879</v>
      </c>
      <c r="CC979" s="313" t="str">
        <f t="shared" si="124"/>
        <v>TRAIL (7XX)</v>
      </c>
    </row>
    <row r="980" spans="1:81" s="38" customFormat="1" ht="15" customHeight="1">
      <c r="A980" s="22">
        <f t="shared" si="125"/>
        <v>977</v>
      </c>
      <c r="B980" s="13" t="s">
        <v>84</v>
      </c>
      <c r="C980" s="104" t="s">
        <v>1282</v>
      </c>
      <c r="D980" s="82" t="s">
        <v>5800</v>
      </c>
      <c r="E980" s="91" t="s">
        <v>7380</v>
      </c>
      <c r="F980" s="90"/>
      <c r="G980" s="90"/>
      <c r="H980" s="45" t="s">
        <v>3499</v>
      </c>
      <c r="I980" s="330">
        <v>43714</v>
      </c>
      <c r="J980" s="318">
        <v>45141</v>
      </c>
      <c r="K980" s="293" t="s">
        <v>1274</v>
      </c>
      <c r="L980" s="342">
        <v>308.83</v>
      </c>
      <c r="M980" s="92" t="s">
        <v>6179</v>
      </c>
      <c r="N980" s="344"/>
      <c r="O980" s="82">
        <v>16</v>
      </c>
      <c r="P980" s="41">
        <v>8</v>
      </c>
      <c r="Q980" s="99" t="s">
        <v>1758</v>
      </c>
      <c r="R980" s="82">
        <v>6</v>
      </c>
      <c r="S980" s="82">
        <v>120</v>
      </c>
      <c r="T980" s="82">
        <v>0</v>
      </c>
      <c r="U980" s="75">
        <v>4.5</v>
      </c>
      <c r="V980" s="102" t="s">
        <v>85</v>
      </c>
      <c r="W980" s="75">
        <v>67</v>
      </c>
      <c r="X980" s="41">
        <v>27.45</v>
      </c>
      <c r="Y980" s="51">
        <v>2650</v>
      </c>
      <c r="Z980" s="45" t="s">
        <v>2222</v>
      </c>
      <c r="AA980" s="79" t="s">
        <v>2992</v>
      </c>
      <c r="AB980" s="51" t="s">
        <v>5413</v>
      </c>
      <c r="AC980" s="81" t="s">
        <v>4102</v>
      </c>
      <c r="AD980" s="89">
        <v>22</v>
      </c>
      <c r="AE980" s="14" t="s">
        <v>85</v>
      </c>
      <c r="AF980" s="14" t="s">
        <v>85</v>
      </c>
      <c r="AG980" s="14" t="s">
        <v>85</v>
      </c>
      <c r="AH980" s="14" t="s">
        <v>85</v>
      </c>
      <c r="AI980" s="9" t="s">
        <v>85</v>
      </c>
      <c r="AJ980" s="99" t="s">
        <v>265</v>
      </c>
      <c r="AK980" s="82" t="s">
        <v>3493</v>
      </c>
      <c r="AL980" s="40" t="s">
        <v>85</v>
      </c>
      <c r="AM980" s="82" t="s">
        <v>85</v>
      </c>
      <c r="AN980" s="82">
        <v>16.2</v>
      </c>
      <c r="AO980" s="82">
        <v>160</v>
      </c>
      <c r="AP980" s="36">
        <v>11.5</v>
      </c>
      <c r="AQ980" s="36">
        <v>23</v>
      </c>
      <c r="AR980" s="25">
        <v>40</v>
      </c>
      <c r="AS980" s="36">
        <v>40</v>
      </c>
      <c r="AT980" s="25">
        <v>194</v>
      </c>
      <c r="AU980" s="82">
        <v>191</v>
      </c>
      <c r="AV980" s="75">
        <v>67</v>
      </c>
      <c r="AW980" s="54">
        <v>44</v>
      </c>
      <c r="AX980" s="54">
        <v>44</v>
      </c>
      <c r="AY980" s="54">
        <v>45</v>
      </c>
      <c r="AZ980" s="13" t="s">
        <v>85</v>
      </c>
      <c r="BA980" s="98" t="s">
        <v>85</v>
      </c>
      <c r="BB980" s="13" t="s">
        <v>85</v>
      </c>
      <c r="BC980" s="98" t="s">
        <v>85</v>
      </c>
      <c r="BD980" s="77">
        <v>32.08</v>
      </c>
      <c r="BE980" s="56">
        <v>19.055118110236201</v>
      </c>
      <c r="BF980" s="56">
        <v>19.055118110236201</v>
      </c>
      <c r="BG980" s="56">
        <v>10.944881889763799</v>
      </c>
      <c r="BH980" s="378">
        <v>6.5123167999999981E-2</v>
      </c>
      <c r="BI980" s="14">
        <v>36</v>
      </c>
      <c r="BJ980" s="114" t="s">
        <v>3532</v>
      </c>
      <c r="BK980" s="50" t="s">
        <v>4050</v>
      </c>
      <c r="BL980" s="81" t="s">
        <v>4964</v>
      </c>
      <c r="BM980" s="81" t="s">
        <v>4066</v>
      </c>
      <c r="BN980" s="81" t="s">
        <v>5448</v>
      </c>
      <c r="BO980" s="81" t="s">
        <v>2872</v>
      </c>
      <c r="BP980" s="81" t="s">
        <v>4298</v>
      </c>
      <c r="BQ980" s="81" t="s">
        <v>5446</v>
      </c>
      <c r="BR980" s="81" t="s">
        <v>5432</v>
      </c>
      <c r="BS980" s="81" t="s">
        <v>4275</v>
      </c>
      <c r="BT980" s="81" t="s">
        <v>4068</v>
      </c>
      <c r="BU980" s="81"/>
      <c r="BV980" s="349" t="s">
        <v>6813</v>
      </c>
      <c r="BW980" s="388" t="s">
        <v>6812</v>
      </c>
      <c r="BX980" s="352" t="s">
        <v>6817</v>
      </c>
      <c r="BY980" s="388" t="s">
        <v>6816</v>
      </c>
      <c r="BZ980" s="324" t="str">
        <f t="shared" si="123"/>
        <v>DISCONTINUED - MR704 Bead Grip, 16x8, 0mm Offset, 6x120, 67mm Centerbore, Titanium</v>
      </c>
      <c r="CA980" s="324" t="s">
        <v>3878</v>
      </c>
      <c r="CB980" s="324" t="s">
        <v>3879</v>
      </c>
      <c r="CC980" s="313" t="str">
        <f t="shared" si="124"/>
        <v>TRAIL (7XX)</v>
      </c>
    </row>
    <row r="981" spans="1:81" s="38" customFormat="1" ht="15" customHeight="1">
      <c r="A981" s="22">
        <f t="shared" si="125"/>
        <v>978</v>
      </c>
      <c r="B981" s="3" t="s">
        <v>84</v>
      </c>
      <c r="C981" s="99" t="s">
        <v>1093</v>
      </c>
      <c r="D981" s="82" t="s">
        <v>263</v>
      </c>
      <c r="E981" s="91" t="s">
        <v>7387</v>
      </c>
      <c r="F981" s="90"/>
      <c r="G981" s="90"/>
      <c r="H981" s="78" t="s">
        <v>2933</v>
      </c>
      <c r="I981" s="320">
        <v>43461</v>
      </c>
      <c r="J981" s="318">
        <v>45141</v>
      </c>
      <c r="K981" s="293" t="s">
        <v>1274</v>
      </c>
      <c r="L981" s="342">
        <v>249</v>
      </c>
      <c r="M981" s="92" t="s">
        <v>6179</v>
      </c>
      <c r="N981" s="344"/>
      <c r="O981" s="82">
        <v>16</v>
      </c>
      <c r="P981" s="41">
        <v>7</v>
      </c>
      <c r="Q981" s="99" t="s">
        <v>1845</v>
      </c>
      <c r="R981" s="82">
        <v>5</v>
      </c>
      <c r="S981" s="82">
        <v>4.5</v>
      </c>
      <c r="T981" s="82">
        <v>30</v>
      </c>
      <c r="U981" s="75">
        <v>5.2</v>
      </c>
      <c r="V981" s="102" t="s">
        <v>85</v>
      </c>
      <c r="W981" s="75">
        <v>67.099999999999994</v>
      </c>
      <c r="X981" s="41">
        <v>19</v>
      </c>
      <c r="Y981" s="51">
        <v>1850</v>
      </c>
      <c r="Z981" s="44" t="s">
        <v>2294</v>
      </c>
      <c r="AA981" s="44" t="s">
        <v>2987</v>
      </c>
      <c r="AB981" s="51" t="s">
        <v>7388</v>
      </c>
      <c r="AC981" s="82" t="s">
        <v>1624</v>
      </c>
      <c r="AD981" s="89">
        <v>33</v>
      </c>
      <c r="AE981" s="86" t="s">
        <v>1738</v>
      </c>
      <c r="AF981" s="81" t="s">
        <v>1886</v>
      </c>
      <c r="AG981" s="14" t="s">
        <v>85</v>
      </c>
      <c r="AH981" s="13" t="s">
        <v>85</v>
      </c>
      <c r="AI981" s="9" t="s">
        <v>85</v>
      </c>
      <c r="AJ981" s="99" t="s">
        <v>265</v>
      </c>
      <c r="AK981" s="82" t="s">
        <v>1672</v>
      </c>
      <c r="AL981" s="40">
        <v>2.75</v>
      </c>
      <c r="AM981" s="82">
        <v>56.1</v>
      </c>
      <c r="AN981" s="82">
        <v>16</v>
      </c>
      <c r="AO981" s="82">
        <v>148</v>
      </c>
      <c r="AP981" s="36">
        <v>25</v>
      </c>
      <c r="AQ981" s="36">
        <v>34.799999999999997</v>
      </c>
      <c r="AR981" s="36">
        <v>37.799999999999997</v>
      </c>
      <c r="AS981" s="36">
        <v>41</v>
      </c>
      <c r="AT981" s="36">
        <v>194.7</v>
      </c>
      <c r="AU981" s="36">
        <v>189</v>
      </c>
      <c r="AV981" s="75">
        <v>67.099999999999994</v>
      </c>
      <c r="AW981" s="54">
        <v>25</v>
      </c>
      <c r="AX981" s="54">
        <v>25</v>
      </c>
      <c r="AY981" s="54">
        <v>0</v>
      </c>
      <c r="AZ981" s="13" t="s">
        <v>85</v>
      </c>
      <c r="BA981" s="98" t="s">
        <v>85</v>
      </c>
      <c r="BB981" s="13" t="s">
        <v>85</v>
      </c>
      <c r="BC981" s="98" t="s">
        <v>85</v>
      </c>
      <c r="BD981" s="76">
        <v>22.2</v>
      </c>
      <c r="BE981" s="56">
        <v>19.09</v>
      </c>
      <c r="BF981" s="56">
        <v>19.09</v>
      </c>
      <c r="BG981" s="56">
        <v>10.24</v>
      </c>
      <c r="BH981" s="378">
        <v>6.1152323564527607E-2</v>
      </c>
      <c r="BI981" s="82">
        <v>36</v>
      </c>
      <c r="BJ981" s="114" t="s">
        <v>3532</v>
      </c>
      <c r="BK981" s="50" t="s">
        <v>4050</v>
      </c>
      <c r="BL981" s="81" t="s">
        <v>4066</v>
      </c>
      <c r="BM981" s="81" t="s">
        <v>5514</v>
      </c>
      <c r="BN981" s="81" t="s">
        <v>5478</v>
      </c>
      <c r="BO981" s="81" t="s">
        <v>4642</v>
      </c>
      <c r="BP981" s="81" t="s">
        <v>4275</v>
      </c>
      <c r="BQ981" s="81" t="s">
        <v>4068</v>
      </c>
      <c r="BR981" s="81" t="s">
        <v>5543</v>
      </c>
      <c r="BS981" s="82"/>
      <c r="BT981" s="82"/>
      <c r="BU981" s="82"/>
      <c r="BV981" s="349" t="s">
        <v>6675</v>
      </c>
      <c r="BW981" s="388" t="s">
        <v>6674</v>
      </c>
      <c r="BX981" s="313" t="s">
        <v>6677</v>
      </c>
      <c r="BY981" s="388" t="s">
        <v>6676</v>
      </c>
      <c r="BZ981" s="324" t="str">
        <f t="shared" ref="BZ981" si="126">CONCATENATE("DISCONTINUED"," ","-"," ",D981,", ",O981,"x",P981,", ",IF(V981="N/A", "", CONCATENATE(V981, "/")),IF(T981&gt;0, CONCATENATE("+",T981), T981),"mm Offset, ",Q981,", ",W981,"mm Centerbore, ",PROPER(Z981), "", IF(BB981="N/A", "", CONCATENATE(", w/ ", BB981)))</f>
        <v>DISCONTINUED - MR502 RALLY, 16x7, +30mm Offset, 5x4.5, 67.1mm Centerbore, Matte Black</v>
      </c>
      <c r="CA981" s="324" t="s">
        <v>3878</v>
      </c>
      <c r="CB981" s="324" t="s">
        <v>3879</v>
      </c>
      <c r="CC981" s="313" t="str">
        <f t="shared" ref="CC981" si="127">C981</f>
        <v>RALLY (5XX)</v>
      </c>
    </row>
    <row r="982" spans="1:81" s="38" customFormat="1" ht="15" customHeight="1">
      <c r="A982" s="22">
        <f t="shared" si="125"/>
        <v>979</v>
      </c>
      <c r="B982" s="3" t="s">
        <v>84</v>
      </c>
      <c r="C982" s="99" t="s">
        <v>1093</v>
      </c>
      <c r="D982" s="81" t="s">
        <v>262</v>
      </c>
      <c r="E982" s="91" t="s">
        <v>7398</v>
      </c>
      <c r="F982" s="90"/>
      <c r="G982" s="90"/>
      <c r="H982" s="78" t="s">
        <v>892</v>
      </c>
      <c r="I982" s="318">
        <v>41640</v>
      </c>
      <c r="J982" s="318">
        <v>45155</v>
      </c>
      <c r="K982" s="293" t="s">
        <v>1274</v>
      </c>
      <c r="L982" s="342">
        <v>289</v>
      </c>
      <c r="M982" s="92" t="s">
        <v>6179</v>
      </c>
      <c r="N982" s="344"/>
      <c r="O982" s="81">
        <v>17</v>
      </c>
      <c r="P982" s="83">
        <v>8</v>
      </c>
      <c r="Q982" s="99" t="s">
        <v>1845</v>
      </c>
      <c r="R982" s="81">
        <v>5</v>
      </c>
      <c r="S982" s="81">
        <v>4.5</v>
      </c>
      <c r="T982" s="81">
        <v>42</v>
      </c>
      <c r="U982" s="84">
        <v>6.2</v>
      </c>
      <c r="V982" s="100" t="s">
        <v>85</v>
      </c>
      <c r="W982" s="84">
        <v>67.099999999999994</v>
      </c>
      <c r="X982" s="83">
        <v>24.32</v>
      </c>
      <c r="Y982" s="51">
        <v>1850</v>
      </c>
      <c r="Z982" s="79" t="s">
        <v>2297</v>
      </c>
      <c r="AA982" s="78" t="s">
        <v>2988</v>
      </c>
      <c r="AB982" s="51" t="s">
        <v>5407</v>
      </c>
      <c r="AC982" s="81" t="s">
        <v>1624</v>
      </c>
      <c r="AD982" s="89">
        <v>33</v>
      </c>
      <c r="AE982" s="86" t="s">
        <v>1738</v>
      </c>
      <c r="AF982" s="81" t="s">
        <v>1886</v>
      </c>
      <c r="AG982" s="80" t="s">
        <v>85</v>
      </c>
      <c r="AH982" s="3" t="s">
        <v>85</v>
      </c>
      <c r="AI982" s="9" t="s">
        <v>85</v>
      </c>
      <c r="AJ982" s="99" t="s">
        <v>265</v>
      </c>
      <c r="AK982" s="81" t="s">
        <v>1672</v>
      </c>
      <c r="AL982" s="40">
        <v>2.75</v>
      </c>
      <c r="AM982" s="81">
        <v>56.1</v>
      </c>
      <c r="AN982" s="81">
        <v>16</v>
      </c>
      <c r="AO982" s="81">
        <v>155</v>
      </c>
      <c r="AP982" s="25">
        <v>31.6</v>
      </c>
      <c r="AQ982" s="25">
        <v>40</v>
      </c>
      <c r="AR982" s="25">
        <v>43</v>
      </c>
      <c r="AS982" s="25">
        <v>46</v>
      </c>
      <c r="AT982" s="25">
        <v>207.6</v>
      </c>
      <c r="AU982" s="25">
        <v>195.6</v>
      </c>
      <c r="AV982" s="84">
        <v>67.099999999999994</v>
      </c>
      <c r="AW982" s="54">
        <v>25</v>
      </c>
      <c r="AX982" s="54">
        <v>25</v>
      </c>
      <c r="AY982" s="54">
        <v>0</v>
      </c>
      <c r="AZ982" s="3" t="s">
        <v>85</v>
      </c>
      <c r="BA982" s="98" t="s">
        <v>85</v>
      </c>
      <c r="BB982" s="3" t="s">
        <v>85</v>
      </c>
      <c r="BC982" s="98" t="s">
        <v>85</v>
      </c>
      <c r="BD982" s="77">
        <v>28.81</v>
      </c>
      <c r="BE982" s="56">
        <v>20.236220472440898</v>
      </c>
      <c r="BF982" s="56">
        <v>20.236220472440898</v>
      </c>
      <c r="BG982" s="56">
        <v>10.7086614173228</v>
      </c>
      <c r="BH982" s="378">
        <v>7.18613119999994E-2</v>
      </c>
      <c r="BI982" s="81">
        <v>36</v>
      </c>
      <c r="BJ982" s="114" t="s">
        <v>3532</v>
      </c>
      <c r="BK982" s="50" t="s">
        <v>4050</v>
      </c>
      <c r="BL982" s="81" t="s">
        <v>4066</v>
      </c>
      <c r="BM982" s="81" t="s">
        <v>5535</v>
      </c>
      <c r="BN982" s="81" t="s">
        <v>5478</v>
      </c>
      <c r="BO982" s="81" t="s">
        <v>4642</v>
      </c>
      <c r="BP982" s="81" t="s">
        <v>4275</v>
      </c>
      <c r="BQ982" s="81" t="s">
        <v>4068</v>
      </c>
      <c r="BR982" s="81" t="s">
        <v>5536</v>
      </c>
      <c r="BS982" s="81"/>
      <c r="BT982" s="81"/>
      <c r="BU982" s="81"/>
      <c r="BV982" s="313" t="s">
        <v>6651</v>
      </c>
      <c r="BW982" s="377" t="s">
        <v>6650</v>
      </c>
      <c r="BX982" s="313" t="s">
        <v>6653</v>
      </c>
      <c r="BY982" s="377" t="s">
        <v>6652</v>
      </c>
      <c r="BZ982" s="324" t="str">
        <f t="shared" ref="BZ982" si="128">CONCATENATE("DISCONTINUED"," ","-"," ",D982,", ",O982,"x",P982,", ",IF(V982="N/A", "", CONCATENATE(V982, "/")),IF(T982&gt;0, CONCATENATE("+",T982), T982),"mm Offset, ",Q982,", ",W982,"mm Centerbore, ",PROPER(Z982), "", IF(BB982="N/A", "", CONCATENATE(", w/ ", BB982)))</f>
        <v>DISCONTINUED - MR501 RALLY, 17x8, +42mm Offset, 5x4.5, 67.1mm Centerbore, Method Bronze</v>
      </c>
      <c r="CA982" s="324" t="s">
        <v>3878</v>
      </c>
      <c r="CB982" s="324" t="s">
        <v>3879</v>
      </c>
      <c r="CC982" s="313" t="str">
        <f t="shared" ref="CC982" si="129">C982</f>
        <v>RALLY (5XX)</v>
      </c>
    </row>
    <row r="983" spans="1:81" s="38" customFormat="1" ht="15" customHeight="1">
      <c r="A983" s="22">
        <f t="shared" si="125"/>
        <v>980</v>
      </c>
      <c r="B983" s="3" t="s">
        <v>84</v>
      </c>
      <c r="C983" s="99" t="s">
        <v>1093</v>
      </c>
      <c r="D983" s="81" t="s">
        <v>262</v>
      </c>
      <c r="E983" s="91" t="s">
        <v>7422</v>
      </c>
      <c r="F983" s="90"/>
      <c r="G983" s="90"/>
      <c r="H983" s="78" t="s">
        <v>894</v>
      </c>
      <c r="I983" s="318">
        <v>41640</v>
      </c>
      <c r="J983" s="318">
        <v>45176</v>
      </c>
      <c r="K983" s="293" t="s">
        <v>1274</v>
      </c>
      <c r="L983" s="342">
        <v>289</v>
      </c>
      <c r="M983" s="92" t="s">
        <v>6179</v>
      </c>
      <c r="N983" s="344"/>
      <c r="O983" s="81">
        <v>17</v>
      </c>
      <c r="P983" s="83">
        <v>8</v>
      </c>
      <c r="Q983" s="99" t="s">
        <v>1747</v>
      </c>
      <c r="R983" s="81">
        <v>5</v>
      </c>
      <c r="S983" s="81">
        <v>100</v>
      </c>
      <c r="T983" s="81">
        <v>42</v>
      </c>
      <c r="U983" s="84">
        <v>6.2</v>
      </c>
      <c r="V983" s="100" t="s">
        <v>85</v>
      </c>
      <c r="W983" s="84">
        <v>67.099999999999994</v>
      </c>
      <c r="X983" s="83">
        <v>23.81</v>
      </c>
      <c r="Y983" s="51">
        <v>1850</v>
      </c>
      <c r="Z983" s="79" t="s">
        <v>2297</v>
      </c>
      <c r="AA983" s="78" t="s">
        <v>2988</v>
      </c>
      <c r="AB983" s="51" t="s">
        <v>4920</v>
      </c>
      <c r="AC983" s="81" t="s">
        <v>1624</v>
      </c>
      <c r="AD983" s="89">
        <v>33</v>
      </c>
      <c r="AE983" s="86" t="s">
        <v>1738</v>
      </c>
      <c r="AF983" s="81" t="s">
        <v>1886</v>
      </c>
      <c r="AG983" s="80" t="s">
        <v>85</v>
      </c>
      <c r="AH983" s="3" t="s">
        <v>85</v>
      </c>
      <c r="AI983" s="9" t="s">
        <v>85</v>
      </c>
      <c r="AJ983" s="99" t="s">
        <v>265</v>
      </c>
      <c r="AK983" s="81" t="s">
        <v>1672</v>
      </c>
      <c r="AL983" s="40">
        <v>2.75</v>
      </c>
      <c r="AM983" s="81">
        <v>56.1</v>
      </c>
      <c r="AN983" s="81">
        <v>16</v>
      </c>
      <c r="AO983" s="81">
        <v>155</v>
      </c>
      <c r="AP983" s="25">
        <v>31.6</v>
      </c>
      <c r="AQ983" s="25">
        <v>40</v>
      </c>
      <c r="AR983" s="25">
        <v>43</v>
      </c>
      <c r="AS983" s="25">
        <v>46</v>
      </c>
      <c r="AT983" s="25">
        <v>207.6</v>
      </c>
      <c r="AU983" s="25">
        <v>195.6</v>
      </c>
      <c r="AV983" s="84">
        <v>67.099999999999994</v>
      </c>
      <c r="AW983" s="54">
        <v>25</v>
      </c>
      <c r="AX983" s="54">
        <v>25</v>
      </c>
      <c r="AY983" s="54">
        <v>0</v>
      </c>
      <c r="AZ983" s="3" t="s">
        <v>85</v>
      </c>
      <c r="BA983" s="98" t="s">
        <v>85</v>
      </c>
      <c r="BB983" s="3" t="s">
        <v>85</v>
      </c>
      <c r="BC983" s="98" t="s">
        <v>85</v>
      </c>
      <c r="BD983" s="77">
        <v>28.99</v>
      </c>
      <c r="BE983" s="56">
        <v>20.236220472440898</v>
      </c>
      <c r="BF983" s="56">
        <v>20.236220472440898</v>
      </c>
      <c r="BG983" s="56">
        <v>10.7086614173228</v>
      </c>
      <c r="BH983" s="378">
        <v>7.18613119999994E-2</v>
      </c>
      <c r="BI983" s="81">
        <v>36</v>
      </c>
      <c r="BJ983" s="114" t="s">
        <v>3532</v>
      </c>
      <c r="BK983" s="50" t="s">
        <v>4050</v>
      </c>
      <c r="BL983" s="81" t="s">
        <v>4066</v>
      </c>
      <c r="BM983" s="81" t="s">
        <v>5535</v>
      </c>
      <c r="BN983" s="81" t="s">
        <v>5478</v>
      </c>
      <c r="BO983" s="81" t="s">
        <v>4642</v>
      </c>
      <c r="BP983" s="81" t="s">
        <v>4275</v>
      </c>
      <c r="BQ983" s="81" t="s">
        <v>4068</v>
      </c>
      <c r="BR983" s="81" t="s">
        <v>5536</v>
      </c>
      <c r="BS983" s="81"/>
      <c r="BT983" s="81"/>
      <c r="BU983" s="81"/>
      <c r="BV983" s="313" t="s">
        <v>6651</v>
      </c>
      <c r="BW983" s="377" t="s">
        <v>6650</v>
      </c>
      <c r="BX983" s="313" t="s">
        <v>6653</v>
      </c>
      <c r="BY983" s="377" t="s">
        <v>6652</v>
      </c>
      <c r="BZ983" s="324" t="str">
        <f t="shared" ref="BZ983" si="130">CONCATENATE("DISCONTINUED"," ","-"," ",D983,", ",O983,"x",P983,", ",IF(V983="N/A", "", CONCATENATE(V983, "/")),IF(T983&gt;0, CONCATENATE("+",T983), T983),"mm Offset, ",Q983,", ",W983,"mm Centerbore, ",PROPER(Z983), "", IF(BB983="N/A", "", CONCATENATE(", w/ ", BB983)))</f>
        <v>DISCONTINUED - MR501 RALLY, 17x8, +42mm Offset, 5x100, 67.1mm Centerbore, Method Bronze</v>
      </c>
      <c r="CA983" s="324" t="s">
        <v>3878</v>
      </c>
      <c r="CB983" s="324" t="s">
        <v>3879</v>
      </c>
      <c r="CC983" s="313" t="str">
        <f t="shared" ref="CC983" si="131">C983</f>
        <v>RALLY (5XX)</v>
      </c>
    </row>
    <row r="984" spans="1:81" s="38" customFormat="1" ht="15" customHeight="1">
      <c r="A984" s="22">
        <f t="shared" si="125"/>
        <v>981</v>
      </c>
      <c r="B984" s="99" t="s">
        <v>84</v>
      </c>
      <c r="C984" s="99" t="s">
        <v>1072</v>
      </c>
      <c r="D984" s="5" t="s">
        <v>2354</v>
      </c>
      <c r="E984" s="136" t="s">
        <v>7427</v>
      </c>
      <c r="F984" s="90"/>
      <c r="G984" s="90"/>
      <c r="H984" s="79" t="s">
        <v>5145</v>
      </c>
      <c r="I984" s="318">
        <v>44351</v>
      </c>
      <c r="J984" s="318">
        <v>45176</v>
      </c>
      <c r="K984" s="293" t="s">
        <v>1274</v>
      </c>
      <c r="L984" s="342">
        <v>299</v>
      </c>
      <c r="M984" s="92" t="s">
        <v>6179</v>
      </c>
      <c r="N984" s="344"/>
      <c r="O984" s="5">
        <v>17</v>
      </c>
      <c r="P984" s="8">
        <v>8.5</v>
      </c>
      <c r="Q984" s="99" t="s">
        <v>1755</v>
      </c>
      <c r="R984" s="3">
        <v>5</v>
      </c>
      <c r="S984" s="3">
        <v>5</v>
      </c>
      <c r="T984" s="3">
        <v>25</v>
      </c>
      <c r="U984" s="16">
        <v>5.7</v>
      </c>
      <c r="V984" s="100" t="s">
        <v>85</v>
      </c>
      <c r="W984" s="16">
        <v>94</v>
      </c>
      <c r="X984" s="16">
        <v>29.32</v>
      </c>
      <c r="Y984" s="51">
        <v>2500</v>
      </c>
      <c r="Z984" s="78" t="s">
        <v>5456</v>
      </c>
      <c r="AA984" s="78" t="s">
        <v>2990</v>
      </c>
      <c r="AB984" s="51" t="s">
        <v>4759</v>
      </c>
      <c r="AC984" s="80" t="s">
        <v>1593</v>
      </c>
      <c r="AD984" s="89">
        <v>33</v>
      </c>
      <c r="AE984" s="87" t="s">
        <v>85</v>
      </c>
      <c r="AF984" s="87" t="s">
        <v>85</v>
      </c>
      <c r="AG984" s="80" t="s">
        <v>3000</v>
      </c>
      <c r="AH984" s="80" t="s">
        <v>1938</v>
      </c>
      <c r="AI984" s="9">
        <v>1.1000000000000001</v>
      </c>
      <c r="AJ984" s="99" t="s">
        <v>266</v>
      </c>
      <c r="AK984" s="99" t="s">
        <v>85</v>
      </c>
      <c r="AL984" s="40" t="s">
        <v>85</v>
      </c>
      <c r="AM984" s="99" t="s">
        <v>85</v>
      </c>
      <c r="AN984" s="99">
        <v>16.2</v>
      </c>
      <c r="AO984" s="99">
        <v>155</v>
      </c>
      <c r="AP984" s="25">
        <v>12.8</v>
      </c>
      <c r="AQ984" s="25">
        <v>23.4</v>
      </c>
      <c r="AR984" s="25">
        <v>33.5</v>
      </c>
      <c r="AS984" s="25">
        <v>39.4</v>
      </c>
      <c r="AT984" s="25">
        <v>209.8</v>
      </c>
      <c r="AU984" s="101">
        <v>200.5</v>
      </c>
      <c r="AV984" s="100">
        <v>88.2</v>
      </c>
      <c r="AW984" s="54">
        <v>52.7</v>
      </c>
      <c r="AX984" s="54">
        <v>75</v>
      </c>
      <c r="AY984" s="54">
        <v>30</v>
      </c>
      <c r="AZ984" s="99" t="s">
        <v>85</v>
      </c>
      <c r="BA984" s="98" t="s">
        <v>85</v>
      </c>
      <c r="BB984" s="99" t="s">
        <v>85</v>
      </c>
      <c r="BC984" s="98" t="s">
        <v>85</v>
      </c>
      <c r="BD984" s="77">
        <v>34.54</v>
      </c>
      <c r="BE984" s="56">
        <v>20.236220472440898</v>
      </c>
      <c r="BF984" s="56">
        <v>20.236220472440898</v>
      </c>
      <c r="BG984" s="56">
        <v>11.417322834645701</v>
      </c>
      <c r="BH984" s="378">
        <v>7.6616839999999839E-2</v>
      </c>
      <c r="BI984" s="14">
        <v>36</v>
      </c>
      <c r="BJ984" s="114" t="s">
        <v>3532</v>
      </c>
      <c r="BK984" s="50" t="s">
        <v>4050</v>
      </c>
      <c r="BL984" s="81" t="s">
        <v>4066</v>
      </c>
      <c r="BM984" s="81" t="s">
        <v>4836</v>
      </c>
      <c r="BN984" s="81" t="s">
        <v>5506</v>
      </c>
      <c r="BO984" s="81" t="s">
        <v>5507</v>
      </c>
      <c r="BP984" s="81" t="s">
        <v>5477</v>
      </c>
      <c r="BQ984" s="81" t="s">
        <v>5504</v>
      </c>
      <c r="BR984" s="81" t="s">
        <v>4068</v>
      </c>
      <c r="BS984" s="81"/>
      <c r="BT984" s="81"/>
      <c r="BU984" s="81"/>
      <c r="BV984" s="313" t="s">
        <v>6473</v>
      </c>
      <c r="BW984" s="377" t="s">
        <v>6472</v>
      </c>
      <c r="BX984" s="313" t="s">
        <v>6476</v>
      </c>
      <c r="BY984" s="377" t="s">
        <v>6475</v>
      </c>
      <c r="BZ984" s="324" t="str">
        <f t="shared" ref="BZ984:BZ988" si="132">CONCATENATE("DISCONTINUED"," ","-"," ",D984,", ",O984,"x",P984,", ",IF(V984="N/A", "", CONCATENATE(V984, "/")),IF(T984&gt;0, CONCATENATE("+",T984), T984),"mm Offset, ",Q984,", ",W984,"mm Centerbore, ",PROPER(Z984), "", IF(BB984="N/A", "", CONCATENATE(", w/ ", BB984)))</f>
        <v>DISCONTINUED - MR305 NV, 17x8.5, +25mm Offset, 5x5, 94mm Centerbore, Machined - Matte Black Lip</v>
      </c>
      <c r="CA984" s="324" t="s">
        <v>3878</v>
      </c>
      <c r="CB984" s="324" t="s">
        <v>3879</v>
      </c>
      <c r="CC984" s="313" t="str">
        <f t="shared" ref="CC984:CC988" si="133">C984</f>
        <v>STREET (3XX)</v>
      </c>
    </row>
    <row r="985" spans="1:81" s="38" customFormat="1" ht="15" customHeight="1">
      <c r="A985" s="22">
        <f t="shared" si="125"/>
        <v>982</v>
      </c>
      <c r="B985" s="3" t="s">
        <v>84</v>
      </c>
      <c r="C985" s="99" t="s">
        <v>1093</v>
      </c>
      <c r="D985" s="82" t="s">
        <v>263</v>
      </c>
      <c r="E985" s="91" t="s">
        <v>7428</v>
      </c>
      <c r="F985" s="90"/>
      <c r="G985" s="90"/>
      <c r="H985" s="78" t="s">
        <v>903</v>
      </c>
      <c r="I985" s="318">
        <v>41640</v>
      </c>
      <c r="J985" s="318">
        <v>45176</v>
      </c>
      <c r="K985" s="293" t="s">
        <v>1274</v>
      </c>
      <c r="L985" s="342">
        <v>289</v>
      </c>
      <c r="M985" s="92" t="s">
        <v>6179</v>
      </c>
      <c r="N985" s="344"/>
      <c r="O985" s="81">
        <v>17</v>
      </c>
      <c r="P985" s="83">
        <v>8</v>
      </c>
      <c r="Q985" s="99" t="s">
        <v>1845</v>
      </c>
      <c r="R985" s="81">
        <v>5</v>
      </c>
      <c r="S985" s="81">
        <v>4.5</v>
      </c>
      <c r="T985" s="81">
        <v>38</v>
      </c>
      <c r="U985" s="84">
        <v>6.1</v>
      </c>
      <c r="V985" s="100" t="s">
        <v>85</v>
      </c>
      <c r="W985" s="84">
        <v>67.099999999999994</v>
      </c>
      <c r="X985" s="83">
        <v>24.88</v>
      </c>
      <c r="Y985" s="51">
        <v>1850</v>
      </c>
      <c r="Z985" s="88" t="s">
        <v>2222</v>
      </c>
      <c r="AA985" s="78" t="s">
        <v>2992</v>
      </c>
      <c r="AB985" s="51" t="s">
        <v>6380</v>
      </c>
      <c r="AC985" s="81" t="s">
        <v>1624</v>
      </c>
      <c r="AD985" s="89">
        <v>33</v>
      </c>
      <c r="AE985" s="86" t="s">
        <v>1738</v>
      </c>
      <c r="AF985" s="81" t="s">
        <v>1886</v>
      </c>
      <c r="AG985" s="80" t="s">
        <v>85</v>
      </c>
      <c r="AH985" s="3" t="s">
        <v>85</v>
      </c>
      <c r="AI985" s="9" t="s">
        <v>85</v>
      </c>
      <c r="AJ985" s="99" t="s">
        <v>265</v>
      </c>
      <c r="AK985" s="81" t="s">
        <v>1672</v>
      </c>
      <c r="AL985" s="40">
        <v>2.75</v>
      </c>
      <c r="AM985" s="81">
        <v>56.1</v>
      </c>
      <c r="AN985" s="81">
        <v>16</v>
      </c>
      <c r="AO985" s="81">
        <v>160</v>
      </c>
      <c r="AP985" s="25">
        <v>18</v>
      </c>
      <c r="AQ985" s="25">
        <v>33.4</v>
      </c>
      <c r="AR985" s="25">
        <v>42</v>
      </c>
      <c r="AS985" s="25">
        <v>48</v>
      </c>
      <c r="AT985" s="25">
        <v>208</v>
      </c>
      <c r="AU985" s="25">
        <v>203</v>
      </c>
      <c r="AV985" s="84">
        <v>67.099999999999994</v>
      </c>
      <c r="AW985" s="54">
        <v>20.399999999999999</v>
      </c>
      <c r="AX985" s="54">
        <v>20.399999999999999</v>
      </c>
      <c r="AY985" s="54">
        <v>0</v>
      </c>
      <c r="AZ985" s="3" t="s">
        <v>85</v>
      </c>
      <c r="BA985" s="98" t="s">
        <v>85</v>
      </c>
      <c r="BB985" s="3" t="s">
        <v>85</v>
      </c>
      <c r="BC985" s="98" t="s">
        <v>85</v>
      </c>
      <c r="BD985" s="77">
        <v>29.06</v>
      </c>
      <c r="BE985" s="56">
        <v>20.236220472440898</v>
      </c>
      <c r="BF985" s="56">
        <v>20.236220472440898</v>
      </c>
      <c r="BG985" s="56">
        <v>10.7086614173228</v>
      </c>
      <c r="BH985" s="378">
        <v>7.18613119999994E-2</v>
      </c>
      <c r="BI985" s="81">
        <v>36</v>
      </c>
      <c r="BJ985" s="114" t="s">
        <v>3532</v>
      </c>
      <c r="BK985" s="50" t="s">
        <v>4050</v>
      </c>
      <c r="BL985" s="81" t="s">
        <v>4066</v>
      </c>
      <c r="BM985" s="81" t="s">
        <v>5514</v>
      </c>
      <c r="BN985" s="81" t="s">
        <v>5478</v>
      </c>
      <c r="BO985" s="81" t="s">
        <v>4642</v>
      </c>
      <c r="BP985" s="81" t="s">
        <v>4275</v>
      </c>
      <c r="BQ985" s="81" t="s">
        <v>4068</v>
      </c>
      <c r="BR985" s="81" t="s">
        <v>5543</v>
      </c>
      <c r="BS985" s="81"/>
      <c r="BT985" s="81"/>
      <c r="BU985" s="81"/>
      <c r="BV985" s="313" t="s">
        <v>6671</v>
      </c>
      <c r="BW985" s="377" t="s">
        <v>6670</v>
      </c>
      <c r="BX985" s="313" t="s">
        <v>6673</v>
      </c>
      <c r="BY985" s="377" t="s">
        <v>6672</v>
      </c>
      <c r="BZ985" s="324" t="str">
        <f t="shared" si="132"/>
        <v>DISCONTINUED - MR502 RALLY, 17x8, +38mm Offset, 5x4.5, 67.1mm Centerbore, Titanium</v>
      </c>
      <c r="CA985" s="324" t="s">
        <v>3878</v>
      </c>
      <c r="CB985" s="324" t="s">
        <v>3879</v>
      </c>
      <c r="CC985" s="313" t="str">
        <f t="shared" si="133"/>
        <v>RALLY (5XX)</v>
      </c>
    </row>
    <row r="986" spans="1:81" s="38" customFormat="1" ht="15" customHeight="1">
      <c r="A986" s="22">
        <f t="shared" si="125"/>
        <v>983</v>
      </c>
      <c r="B986" s="3" t="s">
        <v>84</v>
      </c>
      <c r="C986" s="99" t="s">
        <v>1282</v>
      </c>
      <c r="D986" s="81" t="s">
        <v>5796</v>
      </c>
      <c r="E986" s="91" t="s">
        <v>7429</v>
      </c>
      <c r="F986" s="90"/>
      <c r="G986" s="90"/>
      <c r="H986" s="88" t="s">
        <v>2445</v>
      </c>
      <c r="I986" s="312">
        <v>43356</v>
      </c>
      <c r="J986" s="318">
        <v>45176</v>
      </c>
      <c r="K986" s="293" t="s">
        <v>1274</v>
      </c>
      <c r="L986" s="342">
        <v>309</v>
      </c>
      <c r="M986" s="92" t="s">
        <v>6179</v>
      </c>
      <c r="N986" s="344"/>
      <c r="O986" s="81">
        <v>17</v>
      </c>
      <c r="P986" s="83">
        <v>7.5</v>
      </c>
      <c r="Q986" s="99" t="s">
        <v>2436</v>
      </c>
      <c r="R986" s="81">
        <v>5</v>
      </c>
      <c r="S986" s="81">
        <v>110</v>
      </c>
      <c r="T986" s="81">
        <v>30</v>
      </c>
      <c r="U986" s="84">
        <v>5.5</v>
      </c>
      <c r="V986" s="100" t="s">
        <v>85</v>
      </c>
      <c r="W986" s="84">
        <v>65.099999999999994</v>
      </c>
      <c r="X986" s="83">
        <v>30.09</v>
      </c>
      <c r="Y986" s="51">
        <v>2650</v>
      </c>
      <c r="Z986" s="88" t="s">
        <v>2297</v>
      </c>
      <c r="AA986" s="78" t="s">
        <v>2988</v>
      </c>
      <c r="AB986" s="51" t="s">
        <v>7430</v>
      </c>
      <c r="AC986" s="81" t="s">
        <v>4101</v>
      </c>
      <c r="AD986" s="89">
        <v>22</v>
      </c>
      <c r="AE986" s="87" t="s">
        <v>85</v>
      </c>
      <c r="AF986" s="80" t="s">
        <v>85</v>
      </c>
      <c r="AG986" s="80" t="s">
        <v>85</v>
      </c>
      <c r="AH986" s="80" t="s">
        <v>85</v>
      </c>
      <c r="AI986" s="9" t="s">
        <v>85</v>
      </c>
      <c r="AJ986" s="99" t="s">
        <v>265</v>
      </c>
      <c r="AK986" s="81" t="s">
        <v>85</v>
      </c>
      <c r="AL986" s="40" t="s">
        <v>85</v>
      </c>
      <c r="AM986" s="81" t="s">
        <v>85</v>
      </c>
      <c r="AN986" s="81">
        <v>16.100000000000001</v>
      </c>
      <c r="AO986" s="81">
        <v>140</v>
      </c>
      <c r="AP986" s="81">
        <v>25.9</v>
      </c>
      <c r="AQ986" s="81">
        <v>33.700000000000003</v>
      </c>
      <c r="AR986" s="36">
        <v>37.700000000000003</v>
      </c>
      <c r="AS986" s="36">
        <v>35</v>
      </c>
      <c r="AT986" s="36">
        <v>206.7</v>
      </c>
      <c r="AU986" s="81">
        <v>195.9</v>
      </c>
      <c r="AV986" s="84">
        <v>65</v>
      </c>
      <c r="AW986" s="54">
        <v>64</v>
      </c>
      <c r="AX986" s="54">
        <v>64</v>
      </c>
      <c r="AY986" s="54">
        <v>25</v>
      </c>
      <c r="AZ986" s="3" t="s">
        <v>85</v>
      </c>
      <c r="BA986" s="98" t="s">
        <v>85</v>
      </c>
      <c r="BB986" s="3" t="s">
        <v>85</v>
      </c>
      <c r="BC986" s="98" t="s">
        <v>85</v>
      </c>
      <c r="BD986" s="77">
        <v>34.61</v>
      </c>
      <c r="BE986" s="56">
        <v>20.236220472440898</v>
      </c>
      <c r="BF986" s="56">
        <v>20.236220472440898</v>
      </c>
      <c r="BG986" s="56">
        <v>10.4330708661417</v>
      </c>
      <c r="BH986" s="378">
        <v>7.001193999999944E-2</v>
      </c>
      <c r="BI986" s="80">
        <v>36</v>
      </c>
      <c r="BJ986" s="114" t="s">
        <v>3532</v>
      </c>
      <c r="BK986" s="50" t="s">
        <v>4050</v>
      </c>
      <c r="BL986" s="81" t="s">
        <v>4964</v>
      </c>
      <c r="BM986" s="81" t="s">
        <v>4066</v>
      </c>
      <c r="BN986" s="81" t="s">
        <v>5444</v>
      </c>
      <c r="BO986" s="81" t="s">
        <v>2872</v>
      </c>
      <c r="BP986" s="81" t="s">
        <v>5445</v>
      </c>
      <c r="BQ986" s="81" t="s">
        <v>5446</v>
      </c>
      <c r="BR986" s="96" t="s">
        <v>5432</v>
      </c>
      <c r="BS986" s="81" t="s">
        <v>4275</v>
      </c>
      <c r="BT986" s="81" t="s">
        <v>4068</v>
      </c>
      <c r="BU986" s="81"/>
      <c r="BV986" s="313" t="s">
        <v>6727</v>
      </c>
      <c r="BW986" s="377" t="s">
        <v>6726</v>
      </c>
      <c r="BX986" s="313" t="s">
        <v>6729</v>
      </c>
      <c r="BY986" s="377" t="s">
        <v>6728</v>
      </c>
      <c r="BZ986" s="324" t="str">
        <f t="shared" si="132"/>
        <v>DISCONTINUED - MR701 Bead Grip, 17x7.5, +30mm Offset, 5x110, 65.1mm Centerbore, Method Bronze</v>
      </c>
      <c r="CA986" s="324" t="s">
        <v>3878</v>
      </c>
      <c r="CB986" s="324" t="s">
        <v>3879</v>
      </c>
      <c r="CC986" s="313" t="str">
        <f t="shared" si="133"/>
        <v>TRAIL (7XX)</v>
      </c>
    </row>
    <row r="987" spans="1:81" s="38" customFormat="1" ht="15" customHeight="1">
      <c r="A987" s="22">
        <f t="shared" si="125"/>
        <v>984</v>
      </c>
      <c r="B987" s="13" t="s">
        <v>84</v>
      </c>
      <c r="C987" s="104" t="s">
        <v>1282</v>
      </c>
      <c r="D987" s="82" t="s">
        <v>5803</v>
      </c>
      <c r="E987" s="91" t="s">
        <v>7431</v>
      </c>
      <c r="F987" s="90"/>
      <c r="G987" s="90"/>
      <c r="H987" s="45" t="s">
        <v>5583</v>
      </c>
      <c r="I987" s="329">
        <v>44517</v>
      </c>
      <c r="J987" s="318">
        <v>45176</v>
      </c>
      <c r="K987" s="293" t="s">
        <v>1274</v>
      </c>
      <c r="L987" s="342">
        <v>319</v>
      </c>
      <c r="M987" s="92" t="s">
        <v>6179</v>
      </c>
      <c r="N987" s="344"/>
      <c r="O987" s="82">
        <v>17</v>
      </c>
      <c r="P987" s="83">
        <v>8.5</v>
      </c>
      <c r="Q987" s="99" t="s">
        <v>1756</v>
      </c>
      <c r="R987" s="82">
        <v>5</v>
      </c>
      <c r="S987" s="82">
        <v>5.5</v>
      </c>
      <c r="T987" s="82">
        <v>0</v>
      </c>
      <c r="U987" s="84">
        <v>4.72</v>
      </c>
      <c r="V987" s="102" t="s">
        <v>85</v>
      </c>
      <c r="W987" s="75">
        <v>108</v>
      </c>
      <c r="X987" s="41">
        <v>30.42</v>
      </c>
      <c r="Y987" s="51">
        <v>2650</v>
      </c>
      <c r="Z987" s="45" t="s">
        <v>2297</v>
      </c>
      <c r="AA987" s="79" t="s">
        <v>2988</v>
      </c>
      <c r="AB987" s="51" t="s">
        <v>6129</v>
      </c>
      <c r="AC987" s="81" t="s">
        <v>4103</v>
      </c>
      <c r="AD987" s="89">
        <v>22</v>
      </c>
      <c r="AE987" s="14" t="s">
        <v>85</v>
      </c>
      <c r="AF987" s="14" t="s">
        <v>85</v>
      </c>
      <c r="AG987" s="13" t="s">
        <v>85</v>
      </c>
      <c r="AH987" s="14" t="s">
        <v>85</v>
      </c>
      <c r="AI987" s="9" t="s">
        <v>85</v>
      </c>
      <c r="AJ987" s="99" t="s">
        <v>265</v>
      </c>
      <c r="AK987" s="82" t="s">
        <v>85</v>
      </c>
      <c r="AL987" s="40" t="s">
        <v>85</v>
      </c>
      <c r="AM987" s="82" t="s">
        <v>85</v>
      </c>
      <c r="AN987" s="82">
        <v>16.2</v>
      </c>
      <c r="AO987" s="82">
        <v>175</v>
      </c>
      <c r="AP987" s="36">
        <v>5.4</v>
      </c>
      <c r="AQ987" s="36">
        <v>22.2</v>
      </c>
      <c r="AR987" s="25">
        <v>37.5</v>
      </c>
      <c r="AS987" s="36">
        <v>53</v>
      </c>
      <c r="AT987" s="25">
        <v>210</v>
      </c>
      <c r="AU987" s="82">
        <v>206</v>
      </c>
      <c r="AV987" s="84">
        <v>108</v>
      </c>
      <c r="AW987" s="54">
        <v>44</v>
      </c>
      <c r="AX987" s="54">
        <v>44</v>
      </c>
      <c r="AY987" s="54">
        <v>22</v>
      </c>
      <c r="AZ987" s="13" t="s">
        <v>85</v>
      </c>
      <c r="BA987" s="98" t="s">
        <v>85</v>
      </c>
      <c r="BB987" s="13" t="s">
        <v>85</v>
      </c>
      <c r="BC987" s="98" t="s">
        <v>85</v>
      </c>
      <c r="BD987" s="77">
        <v>36.21</v>
      </c>
      <c r="BE987" s="56">
        <v>20.236220472440898</v>
      </c>
      <c r="BF987" s="56">
        <v>20.236220472440898</v>
      </c>
      <c r="BG987" s="56">
        <v>11.417322834645701</v>
      </c>
      <c r="BH987" s="378">
        <v>7.6616839999999839E-2</v>
      </c>
      <c r="BI987" s="14">
        <v>36</v>
      </c>
      <c r="BJ987" s="114" t="s">
        <v>3532</v>
      </c>
      <c r="BK987" s="50" t="s">
        <v>4050</v>
      </c>
      <c r="BL987" s="81" t="s">
        <v>4964</v>
      </c>
      <c r="BM987" s="81" t="s">
        <v>4066</v>
      </c>
      <c r="BN987" s="81" t="s">
        <v>5473</v>
      </c>
      <c r="BO987" s="81" t="s">
        <v>2872</v>
      </c>
      <c r="BP987" s="81" t="s">
        <v>5941</v>
      </c>
      <c r="BQ987" s="81" t="s">
        <v>5431</v>
      </c>
      <c r="BR987" s="81" t="s">
        <v>5942</v>
      </c>
      <c r="BS987" s="81" t="s">
        <v>4275</v>
      </c>
      <c r="BT987" s="81" t="s">
        <v>4068</v>
      </c>
      <c r="BU987" s="81"/>
      <c r="BV987" s="349" t="s">
        <v>6853</v>
      </c>
      <c r="BW987" s="388" t="s">
        <v>6852</v>
      </c>
      <c r="BX987" s="352" t="s">
        <v>6857</v>
      </c>
      <c r="BY987" s="388" t="s">
        <v>6856</v>
      </c>
      <c r="BZ987" s="324" t="str">
        <f t="shared" si="132"/>
        <v>DISCONTINUED - MR706 Bead Grip, 17x8.5, 0mm Offset, 5x5.5, 108mm Centerbore, Method Bronze</v>
      </c>
      <c r="CA987" s="324" t="s">
        <v>3878</v>
      </c>
      <c r="CB987" s="324" t="s">
        <v>3879</v>
      </c>
      <c r="CC987" s="313" t="str">
        <f t="shared" si="133"/>
        <v>TRAIL (7XX)</v>
      </c>
    </row>
    <row r="988" spans="1:81" s="38" customFormat="1" ht="15" customHeight="1">
      <c r="A988" s="22">
        <f t="shared" si="125"/>
        <v>985</v>
      </c>
      <c r="B988" s="13" t="s">
        <v>84</v>
      </c>
      <c r="C988" s="104" t="s">
        <v>1282</v>
      </c>
      <c r="D988" s="82" t="s">
        <v>5803</v>
      </c>
      <c r="E988" s="91" t="s">
        <v>7432</v>
      </c>
      <c r="F988" s="90" t="s">
        <v>4712</v>
      </c>
      <c r="G988" s="90"/>
      <c r="H988" s="45" t="s">
        <v>5594</v>
      </c>
      <c r="I988" s="329">
        <v>44517</v>
      </c>
      <c r="J988" s="318">
        <v>45176</v>
      </c>
      <c r="K988" s="293" t="s">
        <v>1274</v>
      </c>
      <c r="L988" s="342">
        <v>319</v>
      </c>
      <c r="M988" s="92" t="s">
        <v>6179</v>
      </c>
      <c r="N988" s="344"/>
      <c r="O988" s="82">
        <v>17</v>
      </c>
      <c r="P988" s="83">
        <v>8.5</v>
      </c>
      <c r="Q988" s="99" t="s">
        <v>1123</v>
      </c>
      <c r="R988" s="82">
        <v>6</v>
      </c>
      <c r="S988" s="82">
        <v>5.5</v>
      </c>
      <c r="T988" s="82">
        <v>0</v>
      </c>
      <c r="U988" s="84">
        <v>4.72</v>
      </c>
      <c r="V988" s="102" t="s">
        <v>85</v>
      </c>
      <c r="W988" s="75">
        <v>106.25</v>
      </c>
      <c r="X988" s="41">
        <v>29.87</v>
      </c>
      <c r="Y988" s="51">
        <v>2650</v>
      </c>
      <c r="Z988" s="45" t="s">
        <v>2294</v>
      </c>
      <c r="AA988" s="79" t="s">
        <v>2987</v>
      </c>
      <c r="AB988" s="51" t="s">
        <v>4485</v>
      </c>
      <c r="AC988" s="87" t="s">
        <v>85</v>
      </c>
      <c r="AD988" s="89" t="s">
        <v>85</v>
      </c>
      <c r="AE988" s="14" t="s">
        <v>85</v>
      </c>
      <c r="AF988" s="14" t="s">
        <v>85</v>
      </c>
      <c r="AG988" s="13" t="s">
        <v>85</v>
      </c>
      <c r="AH988" s="14" t="s">
        <v>85</v>
      </c>
      <c r="AI988" s="9" t="s">
        <v>85</v>
      </c>
      <c r="AJ988" s="99" t="s">
        <v>265</v>
      </c>
      <c r="AK988" s="82" t="s">
        <v>85</v>
      </c>
      <c r="AL988" s="40" t="s">
        <v>85</v>
      </c>
      <c r="AM988" s="82" t="s">
        <v>85</v>
      </c>
      <c r="AN988" s="82">
        <v>16.2</v>
      </c>
      <c r="AO988" s="82">
        <v>175</v>
      </c>
      <c r="AP988" s="36">
        <v>5.4</v>
      </c>
      <c r="AQ988" s="36">
        <v>22.2</v>
      </c>
      <c r="AR988" s="25">
        <v>37.5</v>
      </c>
      <c r="AS988" s="36">
        <v>53</v>
      </c>
      <c r="AT988" s="25">
        <v>210</v>
      </c>
      <c r="AU988" s="82">
        <v>206</v>
      </c>
      <c r="AV988" s="84">
        <v>106.25</v>
      </c>
      <c r="AW988" s="54"/>
      <c r="AX988" s="54"/>
      <c r="AY988" s="54">
        <v>22</v>
      </c>
      <c r="AZ988" s="13" t="s">
        <v>85</v>
      </c>
      <c r="BA988" s="98" t="s">
        <v>85</v>
      </c>
      <c r="BB988" s="13" t="s">
        <v>85</v>
      </c>
      <c r="BC988" s="98" t="s">
        <v>85</v>
      </c>
      <c r="BD988" s="77">
        <v>33.869999999999997</v>
      </c>
      <c r="BE988" s="56">
        <v>20.236220472440898</v>
      </c>
      <c r="BF988" s="56">
        <v>20.236220472440898</v>
      </c>
      <c r="BG988" s="56">
        <v>11.417322834645701</v>
      </c>
      <c r="BH988" s="378">
        <v>7.6616839999999839E-2</v>
      </c>
      <c r="BI988" s="14">
        <v>36</v>
      </c>
      <c r="BJ988" s="114" t="s">
        <v>3532</v>
      </c>
      <c r="BK988" s="50" t="s">
        <v>4050</v>
      </c>
      <c r="BL988" s="81" t="s">
        <v>4964</v>
      </c>
      <c r="BM988" s="81" t="s">
        <v>4066</v>
      </c>
      <c r="BN988" s="81" t="s">
        <v>5473</v>
      </c>
      <c r="BO988" s="81" t="s">
        <v>2872</v>
      </c>
      <c r="BP988" s="81" t="s">
        <v>5941</v>
      </c>
      <c r="BQ988" s="81" t="s">
        <v>5431</v>
      </c>
      <c r="BR988" s="81" t="s">
        <v>5942</v>
      </c>
      <c r="BS988" s="81" t="s">
        <v>4275</v>
      </c>
      <c r="BT988" s="81" t="s">
        <v>4068</v>
      </c>
      <c r="BU988" s="81"/>
      <c r="BV988" s="349"/>
      <c r="BW988" s="376"/>
      <c r="BX988" s="352"/>
      <c r="BY988" s="376"/>
      <c r="BZ988" s="324" t="str">
        <f t="shared" si="132"/>
        <v>DISCONTINUED - MR706 Bead Grip, 17x8.5, 0mm Offset, 6x5.5, 106.25mm Centerbore, Matte Black</v>
      </c>
      <c r="CA988" s="324" t="s">
        <v>3878</v>
      </c>
      <c r="CB988" s="324" t="s">
        <v>3879</v>
      </c>
      <c r="CC988" s="313" t="str">
        <f t="shared" si="133"/>
        <v>TRAIL (7XX)</v>
      </c>
    </row>
    <row r="989" spans="1:81" s="38" customFormat="1" ht="15" customHeight="1">
      <c r="A989" s="22">
        <f t="shared" si="125"/>
        <v>986</v>
      </c>
      <c r="B989" s="13" t="s">
        <v>84</v>
      </c>
      <c r="C989" s="104" t="s">
        <v>1282</v>
      </c>
      <c r="D989" s="82" t="s">
        <v>5803</v>
      </c>
      <c r="E989" s="91" t="s">
        <v>7464</v>
      </c>
      <c r="F989" s="90"/>
      <c r="G989" s="90"/>
      <c r="H989" s="45" t="s">
        <v>5603</v>
      </c>
      <c r="I989" s="329">
        <v>44517</v>
      </c>
      <c r="J989" s="329">
        <v>45208</v>
      </c>
      <c r="K989" s="293" t="s">
        <v>1274</v>
      </c>
      <c r="L989" s="342">
        <v>339</v>
      </c>
      <c r="M989" s="92" t="s">
        <v>6179</v>
      </c>
      <c r="N989" s="344"/>
      <c r="O989" s="82">
        <v>17</v>
      </c>
      <c r="P989" s="83">
        <v>8.5</v>
      </c>
      <c r="Q989" s="99" t="s">
        <v>1763</v>
      </c>
      <c r="R989" s="82">
        <v>8</v>
      </c>
      <c r="S989" s="82">
        <v>170</v>
      </c>
      <c r="T989" s="82">
        <v>0</v>
      </c>
      <c r="U989" s="84">
        <v>4.72</v>
      </c>
      <c r="V989" s="102" t="s">
        <v>85</v>
      </c>
      <c r="W989" s="75">
        <v>130.81</v>
      </c>
      <c r="X989" s="41">
        <v>29.87</v>
      </c>
      <c r="Y989" s="51">
        <v>3640</v>
      </c>
      <c r="Z989" s="45" t="s">
        <v>2297</v>
      </c>
      <c r="AA989" s="79" t="s">
        <v>2988</v>
      </c>
      <c r="AB989" s="51" t="s">
        <v>5557</v>
      </c>
      <c r="AC989" s="81" t="s">
        <v>4105</v>
      </c>
      <c r="AD989" s="89">
        <v>33</v>
      </c>
      <c r="AE989" s="14" t="s">
        <v>85</v>
      </c>
      <c r="AF989" s="14" t="s">
        <v>85</v>
      </c>
      <c r="AG989" s="13" t="s">
        <v>3005</v>
      </c>
      <c r="AH989" s="14" t="s">
        <v>85</v>
      </c>
      <c r="AI989" s="9" t="s">
        <v>85</v>
      </c>
      <c r="AJ989" s="99" t="s">
        <v>266</v>
      </c>
      <c r="AK989" s="82" t="s">
        <v>85</v>
      </c>
      <c r="AL989" s="40" t="s">
        <v>85</v>
      </c>
      <c r="AM989" s="82" t="s">
        <v>85</v>
      </c>
      <c r="AN989" s="82">
        <v>16.2</v>
      </c>
      <c r="AO989" s="82">
        <v>200</v>
      </c>
      <c r="AP989" s="36">
        <v>0</v>
      </c>
      <c r="AQ989" s="36">
        <v>0</v>
      </c>
      <c r="AR989" s="25">
        <v>31.4</v>
      </c>
      <c r="AS989" s="36">
        <v>47.5</v>
      </c>
      <c r="AT989" s="25">
        <v>210</v>
      </c>
      <c r="AU989" s="74">
        <v>206</v>
      </c>
      <c r="AV989" s="84">
        <v>128</v>
      </c>
      <c r="AW989" s="54">
        <v>103.9</v>
      </c>
      <c r="AX989" s="54">
        <v>107</v>
      </c>
      <c r="AY989" s="54">
        <v>22</v>
      </c>
      <c r="AZ989" s="13" t="s">
        <v>85</v>
      </c>
      <c r="BA989" s="98" t="s">
        <v>85</v>
      </c>
      <c r="BB989" s="13" t="s">
        <v>85</v>
      </c>
      <c r="BC989" s="98" t="s">
        <v>85</v>
      </c>
      <c r="BD989" s="77">
        <v>33.869999999999997</v>
      </c>
      <c r="BE989" s="56">
        <v>20.236220472440898</v>
      </c>
      <c r="BF989" s="56">
        <v>20.236220472440898</v>
      </c>
      <c r="BG989" s="56">
        <v>11.417322834645701</v>
      </c>
      <c r="BH989" s="378">
        <v>7.6616839999999839E-2</v>
      </c>
      <c r="BI989" s="14">
        <v>36</v>
      </c>
      <c r="BJ989" s="114" t="s">
        <v>3532</v>
      </c>
      <c r="BK989" s="50" t="s">
        <v>4050</v>
      </c>
      <c r="BL989" s="81" t="s">
        <v>4964</v>
      </c>
      <c r="BM989" s="81" t="s">
        <v>4066</v>
      </c>
      <c r="BN989" s="81" t="s">
        <v>5473</v>
      </c>
      <c r="BO989" s="81" t="s">
        <v>2872</v>
      </c>
      <c r="BP989" s="81" t="s">
        <v>5941</v>
      </c>
      <c r="BQ989" s="81" t="s">
        <v>5431</v>
      </c>
      <c r="BR989" s="81" t="s">
        <v>5942</v>
      </c>
      <c r="BS989" s="81" t="s">
        <v>4275</v>
      </c>
      <c r="BT989" s="81" t="s">
        <v>4068</v>
      </c>
      <c r="BU989" s="81"/>
      <c r="BV989" s="349" t="s">
        <v>6855</v>
      </c>
      <c r="BW989" s="388" t="s">
        <v>6861</v>
      </c>
      <c r="BX989" s="352" t="s">
        <v>6863</v>
      </c>
      <c r="BY989" s="388" t="s">
        <v>6862</v>
      </c>
      <c r="BZ989" s="324" t="str">
        <f t="shared" ref="BZ989" si="134">CONCATENATE("DISCONTINUED"," ","-"," ",D989,", ",O989,"x",P989,", ",IF(V989="N/A", "", CONCATENATE(V989, "/")),IF(T989&gt;0, CONCATENATE("+",T989), T989),"mm Offset, ",Q989,", ",W989,"mm Centerbore, ",PROPER(Z989), "", IF(BB989="N/A", "", CONCATENATE(", w/ ", BB989)))</f>
        <v>DISCONTINUED - MR706 Bead Grip, 17x8.5, 0mm Offset, 8x170, 130.81mm Centerbore, Method Bronze</v>
      </c>
      <c r="CA989" s="324" t="s">
        <v>3878</v>
      </c>
      <c r="CB989" s="324" t="s">
        <v>3879</v>
      </c>
      <c r="CC989" s="313" t="str">
        <f t="shared" ref="CC989" si="135">C989</f>
        <v>TRAIL (7XX)</v>
      </c>
    </row>
    <row r="990" spans="1:81" s="38" customFormat="1" ht="15" customHeight="1">
      <c r="A990" s="22">
        <f t="shared" si="125"/>
        <v>987</v>
      </c>
      <c r="B990" s="4" t="s">
        <v>84</v>
      </c>
      <c r="C990" s="99" t="s">
        <v>1089</v>
      </c>
      <c r="D990" s="3" t="s">
        <v>1147</v>
      </c>
      <c r="E990" s="91" t="s">
        <v>7485</v>
      </c>
      <c r="F990" s="90" t="s">
        <v>1129</v>
      </c>
      <c r="G990" s="90"/>
      <c r="H990" s="79" t="s">
        <v>757</v>
      </c>
      <c r="I990" s="318">
        <v>41640</v>
      </c>
      <c r="J990" s="329">
        <v>45208</v>
      </c>
      <c r="K990" s="293" t="s">
        <v>1274</v>
      </c>
      <c r="L990" s="342">
        <v>289</v>
      </c>
      <c r="M990" s="92" t="s">
        <v>6179</v>
      </c>
      <c r="N990" s="344"/>
      <c r="O990" s="5">
        <v>14</v>
      </c>
      <c r="P990" s="77">
        <v>7</v>
      </c>
      <c r="Q990" s="99" t="s">
        <v>1746</v>
      </c>
      <c r="R990" s="5">
        <v>4</v>
      </c>
      <c r="S990" s="5">
        <v>156</v>
      </c>
      <c r="T990" s="5">
        <v>13</v>
      </c>
      <c r="U990" s="17">
        <v>4.3</v>
      </c>
      <c r="V990" s="5" t="s">
        <v>189</v>
      </c>
      <c r="W990" s="26">
        <v>132</v>
      </c>
      <c r="X990" s="6">
        <v>13.45</v>
      </c>
      <c r="Y990" s="51">
        <v>1600</v>
      </c>
      <c r="Z990" s="79" t="s">
        <v>5466</v>
      </c>
      <c r="AA990" s="79" t="s">
        <v>196</v>
      </c>
      <c r="AB990" s="51" t="s">
        <v>5360</v>
      </c>
      <c r="AC990" s="2" t="s">
        <v>1623</v>
      </c>
      <c r="AD990" s="89">
        <v>22</v>
      </c>
      <c r="AE990" s="87" t="s">
        <v>85</v>
      </c>
      <c r="AF990" s="2" t="s">
        <v>85</v>
      </c>
      <c r="AG990" s="2" t="s">
        <v>3004</v>
      </c>
      <c r="AH990" s="2" t="s">
        <v>85</v>
      </c>
      <c r="AI990" s="9" t="s">
        <v>85</v>
      </c>
      <c r="AJ990" s="81" t="s">
        <v>266</v>
      </c>
      <c r="AK990" s="81" t="s">
        <v>85</v>
      </c>
      <c r="AL990" s="40" t="s">
        <v>85</v>
      </c>
      <c r="AM990" s="81" t="s">
        <v>85</v>
      </c>
      <c r="AN990" s="81">
        <v>14.1</v>
      </c>
      <c r="AO990" s="81">
        <v>194</v>
      </c>
      <c r="AP990" s="25">
        <v>0</v>
      </c>
      <c r="AQ990" s="25">
        <v>0.7</v>
      </c>
      <c r="AR990" s="25">
        <v>5</v>
      </c>
      <c r="AS990" s="25">
        <v>0</v>
      </c>
      <c r="AT990" s="25">
        <v>168</v>
      </c>
      <c r="AU990" s="25">
        <v>161</v>
      </c>
      <c r="AV990" s="84">
        <v>120</v>
      </c>
      <c r="AW990" s="54">
        <v>22</v>
      </c>
      <c r="AX990" s="54">
        <v>46.5</v>
      </c>
      <c r="AY990" s="54">
        <v>50</v>
      </c>
      <c r="AZ990" s="3" t="s">
        <v>3370</v>
      </c>
      <c r="BA990" s="98">
        <v>89.100000000000009</v>
      </c>
      <c r="BB990" s="3" t="s">
        <v>1519</v>
      </c>
      <c r="BC990" s="98">
        <v>11</v>
      </c>
      <c r="BD990" s="77">
        <v>19.73</v>
      </c>
      <c r="BE990" s="56">
        <v>16.968503937007899</v>
      </c>
      <c r="BF990" s="56">
        <v>16.968503937007899</v>
      </c>
      <c r="BG990" s="56">
        <v>10.354330708661401</v>
      </c>
      <c r="BH990" s="378">
        <v>4.8855143000000059E-2</v>
      </c>
      <c r="BI990" s="5">
        <v>48</v>
      </c>
      <c r="BJ990" s="114" t="s">
        <v>3532</v>
      </c>
      <c r="BK990" s="50" t="s">
        <v>4050</v>
      </c>
      <c r="BL990" s="81" t="s">
        <v>4066</v>
      </c>
      <c r="BM990" s="46" t="s">
        <v>4836</v>
      </c>
      <c r="BN990" s="46" t="s">
        <v>4094</v>
      </c>
      <c r="BO990" s="81" t="s">
        <v>5475</v>
      </c>
      <c r="BP990" s="81" t="s">
        <v>5476</v>
      </c>
      <c r="BQ990" s="81" t="s">
        <v>4837</v>
      </c>
      <c r="BR990" s="81" t="s">
        <v>5477</v>
      </c>
      <c r="BS990" s="81"/>
      <c r="BT990" s="81"/>
      <c r="BU990" s="81"/>
      <c r="BV990" s="313" t="s">
        <v>6975</v>
      </c>
      <c r="BW990" s="377" t="s">
        <v>6974</v>
      </c>
      <c r="BX990" s="313" t="s">
        <v>6973</v>
      </c>
      <c r="BY990" s="377" t="s">
        <v>6972</v>
      </c>
      <c r="BZ990" s="324" t="str">
        <f t="shared" ref="BZ990:BZ992" si="136">CONCATENATE("DISCONTINUED"," ","-"," ",D990,", ",O990,"x",P990,", ",IF(V990="N/A", "", CONCATENATE(V990, "/")),IF(T990&gt;0, CONCATENATE("+",T990), T990),"mm Offset, ",Q990,", ",W990,"mm Centerbore, ",PROPER(Z990), "", IF(BB990="N/A", "", CONCATENATE(", w/ ", BB990)))</f>
        <v>DISCONTINUED - MR401 UTV Beadlock, 14x7, 4+3/+13mm Offset, 4x156, 132mm Centerbore, Machined - Raw, w/ BH-H20875</v>
      </c>
      <c r="CA990" s="324" t="s">
        <v>3878</v>
      </c>
      <c r="CB990" s="324" t="s">
        <v>3879</v>
      </c>
      <c r="CC990" s="313" t="str">
        <f t="shared" ref="CC990:CC992" si="137">C990</f>
        <v>UTV (4XX)</v>
      </c>
    </row>
    <row r="991" spans="1:81" s="38" customFormat="1" ht="15" customHeight="1">
      <c r="A991" s="22">
        <f t="shared" si="125"/>
        <v>988</v>
      </c>
      <c r="B991" s="3" t="s">
        <v>84</v>
      </c>
      <c r="C991" s="99" t="s">
        <v>1094</v>
      </c>
      <c r="D991" s="81" t="s">
        <v>939</v>
      </c>
      <c r="E991" s="91" t="s">
        <v>7486</v>
      </c>
      <c r="F991" s="90" t="s">
        <v>2224</v>
      </c>
      <c r="G991" s="90"/>
      <c r="H991" s="79" t="s">
        <v>5164</v>
      </c>
      <c r="I991" s="318">
        <v>44351</v>
      </c>
      <c r="J991" s="329">
        <v>45208</v>
      </c>
      <c r="K991" s="293" t="s">
        <v>1274</v>
      </c>
      <c r="L991" s="342">
        <v>399</v>
      </c>
      <c r="M991" s="92" t="s">
        <v>6179</v>
      </c>
      <c r="N991" s="344"/>
      <c r="O991" s="81">
        <v>20</v>
      </c>
      <c r="P991" s="83">
        <v>10</v>
      </c>
      <c r="Q991" s="99" t="s">
        <v>1755</v>
      </c>
      <c r="R991" s="81">
        <v>5</v>
      </c>
      <c r="S991" s="81">
        <v>5</v>
      </c>
      <c r="T991" s="81">
        <v>-24</v>
      </c>
      <c r="U991" s="84">
        <v>4.55</v>
      </c>
      <c r="V991" s="100" t="s">
        <v>85</v>
      </c>
      <c r="W991" s="84">
        <v>71.5</v>
      </c>
      <c r="X991" s="83">
        <v>43</v>
      </c>
      <c r="Y991" s="51">
        <v>2650</v>
      </c>
      <c r="Z991" s="47" t="s">
        <v>5454</v>
      </c>
      <c r="AA991" s="78" t="s">
        <v>196</v>
      </c>
      <c r="AB991" s="51" t="s">
        <v>4742</v>
      </c>
      <c r="AC991" s="3" t="s">
        <v>1628</v>
      </c>
      <c r="AD991" s="89">
        <v>33</v>
      </c>
      <c r="AE991" s="87" t="s">
        <v>1796</v>
      </c>
      <c r="AF991" s="80" t="s">
        <v>1886</v>
      </c>
      <c r="AG991" s="80" t="s">
        <v>85</v>
      </c>
      <c r="AH991" s="99" t="s">
        <v>1937</v>
      </c>
      <c r="AI991" s="9">
        <v>1.1000000000000001</v>
      </c>
      <c r="AJ991" s="99" t="s">
        <v>265</v>
      </c>
      <c r="AK991" s="81" t="s">
        <v>85</v>
      </c>
      <c r="AL991" s="40" t="s">
        <v>85</v>
      </c>
      <c r="AM991" s="81" t="s">
        <v>85</v>
      </c>
      <c r="AN991" s="81">
        <v>15.8</v>
      </c>
      <c r="AO991" s="81">
        <v>165</v>
      </c>
      <c r="AP991" s="36">
        <v>6</v>
      </c>
      <c r="AQ991" s="36">
        <v>15</v>
      </c>
      <c r="AR991" s="36">
        <v>25</v>
      </c>
      <c r="AS991" s="36">
        <v>37</v>
      </c>
      <c r="AT991" s="36">
        <v>245</v>
      </c>
      <c r="AU991" s="101">
        <v>241</v>
      </c>
      <c r="AV991" s="100">
        <v>71.5</v>
      </c>
      <c r="AW991" s="54">
        <v>38</v>
      </c>
      <c r="AX991" s="54">
        <v>38</v>
      </c>
      <c r="AY991" s="54">
        <v>72</v>
      </c>
      <c r="AZ991" s="3" t="s">
        <v>85</v>
      </c>
      <c r="BA991" s="98" t="s">
        <v>85</v>
      </c>
      <c r="BB991" s="3" t="s">
        <v>85</v>
      </c>
      <c r="BC991" s="98" t="s">
        <v>85</v>
      </c>
      <c r="BD991" s="77">
        <v>47.84</v>
      </c>
      <c r="BE991" s="56">
        <v>23.228346456692901</v>
      </c>
      <c r="BF991" s="56">
        <v>23.228346456692901</v>
      </c>
      <c r="BG991" s="56">
        <v>12.9133858267717</v>
      </c>
      <c r="BH991" s="378">
        <v>0.11417680000000027</v>
      </c>
      <c r="BI991" s="81">
        <v>20</v>
      </c>
      <c r="BJ991" s="114" t="s">
        <v>3532</v>
      </c>
      <c r="BK991" s="50" t="s">
        <v>4050</v>
      </c>
      <c r="BL991" s="81" t="s">
        <v>4066</v>
      </c>
      <c r="BM991" s="81" t="s">
        <v>4836</v>
      </c>
      <c r="BN991" s="81" t="s">
        <v>5506</v>
      </c>
      <c r="BO991" s="81" t="s">
        <v>5507</v>
      </c>
      <c r="BP991" s="81" t="s">
        <v>4642</v>
      </c>
      <c r="BQ991" s="81" t="s">
        <v>4275</v>
      </c>
      <c r="BR991" s="81" t="s">
        <v>4068</v>
      </c>
      <c r="BS991" s="81"/>
      <c r="BT991" s="81"/>
      <c r="BU991" s="81"/>
      <c r="BV991" s="313" t="s">
        <v>6703</v>
      </c>
      <c r="BW991" s="377" t="s">
        <v>6702</v>
      </c>
      <c r="BX991" s="313" t="s">
        <v>6705</v>
      </c>
      <c r="BY991" s="377" t="s">
        <v>6704</v>
      </c>
      <c r="BZ991" s="324" t="str">
        <f t="shared" si="136"/>
        <v>DISCONTINUED - MR605 NV, 20x10, -24mm Offset, 5x5, 71.5mm Centerbore, Machined - Clear Coat</v>
      </c>
      <c r="CA991" s="324" t="s">
        <v>3878</v>
      </c>
      <c r="CB991" s="324" t="s">
        <v>3879</v>
      </c>
      <c r="CC991" s="313" t="str">
        <f t="shared" si="137"/>
        <v>DISCO (6XX)</v>
      </c>
    </row>
    <row r="992" spans="1:81" s="38" customFormat="1" ht="15" customHeight="1">
      <c r="A992" s="22">
        <f t="shared" si="125"/>
        <v>989</v>
      </c>
      <c r="B992" s="13" t="s">
        <v>84</v>
      </c>
      <c r="C992" s="104" t="s">
        <v>1282</v>
      </c>
      <c r="D992" s="82" t="s">
        <v>5803</v>
      </c>
      <c r="E992" s="91" t="s">
        <v>7487</v>
      </c>
      <c r="F992" s="90"/>
      <c r="G992" s="90"/>
      <c r="H992" s="45" t="s">
        <v>5612</v>
      </c>
      <c r="I992" s="329">
        <v>44517</v>
      </c>
      <c r="J992" s="329">
        <v>45208</v>
      </c>
      <c r="K992" s="293" t="s">
        <v>1274</v>
      </c>
      <c r="L992" s="342">
        <v>379</v>
      </c>
      <c r="M992" s="92" t="s">
        <v>6179</v>
      </c>
      <c r="N992" s="344"/>
      <c r="O992" s="82">
        <v>18</v>
      </c>
      <c r="P992" s="8">
        <v>9</v>
      </c>
      <c r="Q992" s="99" t="s">
        <v>1749</v>
      </c>
      <c r="R992" s="82">
        <v>5</v>
      </c>
      <c r="S992" s="82">
        <v>120</v>
      </c>
      <c r="T992" s="82">
        <v>25</v>
      </c>
      <c r="U992" s="84">
        <v>5.95</v>
      </c>
      <c r="V992" s="102" t="s">
        <v>85</v>
      </c>
      <c r="W992" s="75">
        <v>72.599999999999994</v>
      </c>
      <c r="X992" s="41">
        <v>33.58</v>
      </c>
      <c r="Y992" s="51">
        <v>2650</v>
      </c>
      <c r="Z992" s="45" t="s">
        <v>2294</v>
      </c>
      <c r="AA992" s="79" t="s">
        <v>2987</v>
      </c>
      <c r="AB992" s="51" t="s">
        <v>7488</v>
      </c>
      <c r="AC992" s="81" t="s">
        <v>4102</v>
      </c>
      <c r="AD992" s="89">
        <v>22</v>
      </c>
      <c r="AE992" s="14" t="s">
        <v>85</v>
      </c>
      <c r="AF992" s="14" t="s">
        <v>85</v>
      </c>
      <c r="AG992" s="13" t="s">
        <v>85</v>
      </c>
      <c r="AH992" s="14" t="s">
        <v>85</v>
      </c>
      <c r="AI992" s="9" t="s">
        <v>85</v>
      </c>
      <c r="AJ992" s="99" t="s">
        <v>265</v>
      </c>
      <c r="AK992" s="82" t="s">
        <v>85</v>
      </c>
      <c r="AL992" s="40" t="s">
        <v>85</v>
      </c>
      <c r="AM992" s="82" t="s">
        <v>85</v>
      </c>
      <c r="AN992" s="82">
        <v>16.2</v>
      </c>
      <c r="AO992" s="82">
        <v>150</v>
      </c>
      <c r="AP992" s="36">
        <v>15</v>
      </c>
      <c r="AQ992" s="36">
        <v>24.6</v>
      </c>
      <c r="AR992" s="25">
        <v>34.9</v>
      </c>
      <c r="AS992" s="36">
        <v>41</v>
      </c>
      <c r="AT992" s="25">
        <v>223.3</v>
      </c>
      <c r="AU992" s="74">
        <v>213.8</v>
      </c>
      <c r="AV992" s="84">
        <v>72.599999999999994</v>
      </c>
      <c r="AW992" s="54">
        <v>44</v>
      </c>
      <c r="AX992" s="54">
        <v>44</v>
      </c>
      <c r="AY992" s="54">
        <v>24</v>
      </c>
      <c r="AZ992" s="13" t="s">
        <v>85</v>
      </c>
      <c r="BA992" s="98" t="s">
        <v>85</v>
      </c>
      <c r="BB992" s="13" t="s">
        <v>85</v>
      </c>
      <c r="BC992" s="98" t="s">
        <v>85</v>
      </c>
      <c r="BD992" s="77">
        <v>37.58</v>
      </c>
      <c r="BE992" s="56">
        <v>21.141732283464599</v>
      </c>
      <c r="BF992" s="56">
        <v>21.141732283464599</v>
      </c>
      <c r="BG992" s="56">
        <v>11.929133858267701</v>
      </c>
      <c r="BH992" s="378">
        <v>8.7375807000000152E-2</v>
      </c>
      <c r="BI992" s="14">
        <v>36</v>
      </c>
      <c r="BJ992" s="114" t="s">
        <v>3532</v>
      </c>
      <c r="BK992" s="50" t="s">
        <v>4050</v>
      </c>
      <c r="BL992" s="81" t="s">
        <v>4964</v>
      </c>
      <c r="BM992" s="81" t="s">
        <v>4066</v>
      </c>
      <c r="BN992" s="81" t="s">
        <v>5473</v>
      </c>
      <c r="BO992" s="81" t="s">
        <v>2872</v>
      </c>
      <c r="BP992" s="81" t="s">
        <v>5941</v>
      </c>
      <c r="BQ992" s="81" t="s">
        <v>5431</v>
      </c>
      <c r="BR992" s="81" t="s">
        <v>5942</v>
      </c>
      <c r="BS992" s="81" t="s">
        <v>4275</v>
      </c>
      <c r="BT992" s="81" t="s">
        <v>4068</v>
      </c>
      <c r="BU992" s="81"/>
      <c r="BV992" s="349" t="s">
        <v>6841</v>
      </c>
      <c r="BW992" s="388" t="s">
        <v>6840</v>
      </c>
      <c r="BX992" s="352" t="s">
        <v>6845</v>
      </c>
      <c r="BY992" s="388" t="s">
        <v>6844</v>
      </c>
      <c r="BZ992" s="324" t="str">
        <f t="shared" si="136"/>
        <v>DISCONTINUED - MR706 Bead Grip, 18x9, +25mm Offset, 5x120, 72.6mm Centerbore, Matte Black</v>
      </c>
      <c r="CA992" s="324" t="s">
        <v>3878</v>
      </c>
      <c r="CB992" s="324" t="s">
        <v>3879</v>
      </c>
      <c r="CC992" s="313" t="str">
        <f t="shared" si="137"/>
        <v>TRAIL (7XX)</v>
      </c>
    </row>
    <row r="993" spans="1:81" s="38" customFormat="1" ht="15" customHeight="1">
      <c r="A993" s="22">
        <f t="shared" si="125"/>
        <v>990</v>
      </c>
      <c r="B993" s="13" t="s">
        <v>84</v>
      </c>
      <c r="C993" s="104" t="s">
        <v>1282</v>
      </c>
      <c r="D993" s="82" t="s">
        <v>5803</v>
      </c>
      <c r="E993" s="91" t="s">
        <v>7525</v>
      </c>
      <c r="F993" s="90"/>
      <c r="G993" s="90"/>
      <c r="H993" s="45" t="s">
        <v>5600</v>
      </c>
      <c r="I993" s="329">
        <v>44517</v>
      </c>
      <c r="J993" s="329">
        <v>45236</v>
      </c>
      <c r="K993" s="293" t="s">
        <v>1274</v>
      </c>
      <c r="L993" s="342">
        <v>339</v>
      </c>
      <c r="M993" s="92" t="s">
        <v>6179</v>
      </c>
      <c r="N993" s="344"/>
      <c r="O993" s="82">
        <v>17</v>
      </c>
      <c r="P993" s="83">
        <v>8.5</v>
      </c>
      <c r="Q993" s="99" t="s">
        <v>1762</v>
      </c>
      <c r="R993" s="82">
        <v>8</v>
      </c>
      <c r="S993" s="82">
        <v>6.5</v>
      </c>
      <c r="T993" s="82">
        <v>0</v>
      </c>
      <c r="U993" s="84">
        <v>4.72</v>
      </c>
      <c r="V993" s="102" t="s">
        <v>85</v>
      </c>
      <c r="W993" s="75">
        <v>130.81</v>
      </c>
      <c r="X993" s="41">
        <v>29.96</v>
      </c>
      <c r="Y993" s="51">
        <v>3640</v>
      </c>
      <c r="Z993" s="45" t="s">
        <v>2294</v>
      </c>
      <c r="AA993" s="79" t="s">
        <v>2987</v>
      </c>
      <c r="AB993" s="51" t="s">
        <v>5556</v>
      </c>
      <c r="AC993" s="81" t="s">
        <v>4106</v>
      </c>
      <c r="AD993" s="89">
        <v>33</v>
      </c>
      <c r="AE993" s="14" t="s">
        <v>85</v>
      </c>
      <c r="AF993" s="14" t="s">
        <v>85</v>
      </c>
      <c r="AG993" s="13" t="s">
        <v>3005</v>
      </c>
      <c r="AH993" s="14" t="s">
        <v>85</v>
      </c>
      <c r="AI993" s="9" t="s">
        <v>85</v>
      </c>
      <c r="AJ993" s="99" t="s">
        <v>266</v>
      </c>
      <c r="AK993" s="82" t="s">
        <v>85</v>
      </c>
      <c r="AL993" s="40" t="s">
        <v>85</v>
      </c>
      <c r="AM993" s="82" t="s">
        <v>85</v>
      </c>
      <c r="AN993" s="82">
        <v>16.2</v>
      </c>
      <c r="AO993" s="82">
        <v>200</v>
      </c>
      <c r="AP993" s="36">
        <v>0</v>
      </c>
      <c r="AQ993" s="36">
        <v>0</v>
      </c>
      <c r="AR993" s="25">
        <v>31.4</v>
      </c>
      <c r="AS993" s="36">
        <v>47.5</v>
      </c>
      <c r="AT993" s="25">
        <v>210</v>
      </c>
      <c r="AU993" s="74">
        <v>206</v>
      </c>
      <c r="AV993" s="84">
        <v>123.1</v>
      </c>
      <c r="AW993" s="54">
        <v>92</v>
      </c>
      <c r="AX993" s="54">
        <v>92</v>
      </c>
      <c r="AY993" s="54">
        <v>22</v>
      </c>
      <c r="AZ993" s="13" t="s">
        <v>85</v>
      </c>
      <c r="BA993" s="98" t="s">
        <v>85</v>
      </c>
      <c r="BB993" s="13" t="s">
        <v>85</v>
      </c>
      <c r="BC993" s="98" t="s">
        <v>85</v>
      </c>
      <c r="BD993" s="77">
        <v>33.96</v>
      </c>
      <c r="BE993" s="56">
        <v>20.236220472440898</v>
      </c>
      <c r="BF993" s="56">
        <v>20.236220472440898</v>
      </c>
      <c r="BG993" s="56">
        <v>11.417322834645701</v>
      </c>
      <c r="BH993" s="378">
        <v>7.6616839999999839E-2</v>
      </c>
      <c r="BI993" s="14">
        <v>36</v>
      </c>
      <c r="BJ993" s="114" t="s">
        <v>3532</v>
      </c>
      <c r="BK993" s="50" t="s">
        <v>4050</v>
      </c>
      <c r="BL993" s="81" t="s">
        <v>4964</v>
      </c>
      <c r="BM993" s="81" t="s">
        <v>4066</v>
      </c>
      <c r="BN993" s="81" t="s">
        <v>5473</v>
      </c>
      <c r="BO993" s="81" t="s">
        <v>2872</v>
      </c>
      <c r="BP993" s="81" t="s">
        <v>5941</v>
      </c>
      <c r="BQ993" s="81" t="s">
        <v>5431</v>
      </c>
      <c r="BR993" s="81" t="s">
        <v>5942</v>
      </c>
      <c r="BS993" s="81" t="s">
        <v>4275</v>
      </c>
      <c r="BT993" s="81" t="s">
        <v>4068</v>
      </c>
      <c r="BU993" s="81"/>
      <c r="BV993" s="349" t="s">
        <v>6843</v>
      </c>
      <c r="BW993" s="388" t="s">
        <v>6849</v>
      </c>
      <c r="BX993" s="352" t="s">
        <v>6851</v>
      </c>
      <c r="BY993" s="388" t="s">
        <v>6850</v>
      </c>
      <c r="BZ993" s="324" t="str">
        <f t="shared" ref="BZ993:BZ995" si="138">CONCATENATE("DISCONTINUED"," ","-"," ",D993,", ",O993,"x",P993,", ",IF(V993="N/A", "", CONCATENATE(V993, "/")),IF(T993&gt;0, CONCATENATE("+",T993), T993),"mm Offset, ",Q993,", ",W993,"mm Centerbore, ",PROPER(Z993), "", IF(BB993="N/A", "", CONCATENATE(", w/ ", BB993)))</f>
        <v>DISCONTINUED - MR706 Bead Grip, 17x8.5, 0mm Offset, 8x6.5, 130.81mm Centerbore, Matte Black</v>
      </c>
      <c r="CA993" s="324" t="s">
        <v>3878</v>
      </c>
      <c r="CB993" s="324" t="s">
        <v>3879</v>
      </c>
      <c r="CC993" s="313" t="str">
        <f t="shared" ref="CC993:CC995" si="139">C993</f>
        <v>TRAIL (7XX)</v>
      </c>
    </row>
    <row r="994" spans="1:81" s="38" customFormat="1" ht="15" customHeight="1">
      <c r="A994" s="22">
        <f t="shared" si="125"/>
        <v>991</v>
      </c>
      <c r="B994" s="13" t="s">
        <v>84</v>
      </c>
      <c r="C994" s="104" t="s">
        <v>1282</v>
      </c>
      <c r="D994" s="82" t="s">
        <v>5803</v>
      </c>
      <c r="E994" s="91" t="s">
        <v>7526</v>
      </c>
      <c r="F994" s="90"/>
      <c r="G994" s="90"/>
      <c r="H994" s="45" t="s">
        <v>5601</v>
      </c>
      <c r="I994" s="329">
        <v>44517</v>
      </c>
      <c r="J994" s="329">
        <v>45236</v>
      </c>
      <c r="K994" s="293" t="s">
        <v>1274</v>
      </c>
      <c r="L994" s="342">
        <v>339</v>
      </c>
      <c r="M994" s="92" t="s">
        <v>6179</v>
      </c>
      <c r="N994" s="344"/>
      <c r="O994" s="82">
        <v>17</v>
      </c>
      <c r="P994" s="83">
        <v>8.5</v>
      </c>
      <c r="Q994" s="99" t="s">
        <v>1762</v>
      </c>
      <c r="R994" s="82">
        <v>8</v>
      </c>
      <c r="S994" s="82">
        <v>6.5</v>
      </c>
      <c r="T994" s="82">
        <v>0</v>
      </c>
      <c r="U994" s="84">
        <v>4.72</v>
      </c>
      <c r="V994" s="102" t="s">
        <v>85</v>
      </c>
      <c r="W994" s="75">
        <v>130.81</v>
      </c>
      <c r="X994" s="41">
        <v>29.96</v>
      </c>
      <c r="Y994" s="51">
        <v>3640</v>
      </c>
      <c r="Z994" s="45" t="s">
        <v>2297</v>
      </c>
      <c r="AA994" s="79" t="s">
        <v>2988</v>
      </c>
      <c r="AB994" s="51" t="s">
        <v>5556</v>
      </c>
      <c r="AC994" s="81" t="s">
        <v>4106</v>
      </c>
      <c r="AD994" s="89">
        <v>33</v>
      </c>
      <c r="AE994" s="14" t="s">
        <v>85</v>
      </c>
      <c r="AF994" s="14" t="s">
        <v>85</v>
      </c>
      <c r="AG994" s="13" t="s">
        <v>3005</v>
      </c>
      <c r="AH994" s="14" t="s">
        <v>85</v>
      </c>
      <c r="AI994" s="9" t="s">
        <v>85</v>
      </c>
      <c r="AJ994" s="99" t="s">
        <v>266</v>
      </c>
      <c r="AK994" s="82" t="s">
        <v>85</v>
      </c>
      <c r="AL994" s="40" t="s">
        <v>85</v>
      </c>
      <c r="AM994" s="82" t="s">
        <v>85</v>
      </c>
      <c r="AN994" s="82">
        <v>16.2</v>
      </c>
      <c r="AO994" s="82">
        <v>200</v>
      </c>
      <c r="AP994" s="36">
        <v>0</v>
      </c>
      <c r="AQ994" s="36">
        <v>0</v>
      </c>
      <c r="AR994" s="25">
        <v>31.4</v>
      </c>
      <c r="AS994" s="36">
        <v>47.5</v>
      </c>
      <c r="AT994" s="25">
        <v>210</v>
      </c>
      <c r="AU994" s="74">
        <v>206</v>
      </c>
      <c r="AV994" s="84">
        <v>123.1</v>
      </c>
      <c r="AW994" s="54">
        <v>92</v>
      </c>
      <c r="AX994" s="54">
        <v>92</v>
      </c>
      <c r="AY994" s="54">
        <v>22</v>
      </c>
      <c r="AZ994" s="13" t="s">
        <v>85</v>
      </c>
      <c r="BA994" s="98" t="s">
        <v>85</v>
      </c>
      <c r="BB994" s="13" t="s">
        <v>85</v>
      </c>
      <c r="BC994" s="98" t="s">
        <v>85</v>
      </c>
      <c r="BD994" s="77">
        <v>33.96</v>
      </c>
      <c r="BE994" s="56">
        <v>20.236220472440898</v>
      </c>
      <c r="BF994" s="56">
        <v>20.236220472440898</v>
      </c>
      <c r="BG994" s="56">
        <v>11.417322834645701</v>
      </c>
      <c r="BH994" s="378">
        <v>7.6616839999999839E-2</v>
      </c>
      <c r="BI994" s="14">
        <v>36</v>
      </c>
      <c r="BJ994" s="114" t="s">
        <v>3532</v>
      </c>
      <c r="BK994" s="50" t="s">
        <v>4050</v>
      </c>
      <c r="BL994" s="81" t="s">
        <v>4964</v>
      </c>
      <c r="BM994" s="81" t="s">
        <v>4066</v>
      </c>
      <c r="BN994" s="81" t="s">
        <v>5473</v>
      </c>
      <c r="BO994" s="81" t="s">
        <v>2872</v>
      </c>
      <c r="BP994" s="81" t="s">
        <v>5941</v>
      </c>
      <c r="BQ994" s="81" t="s">
        <v>5431</v>
      </c>
      <c r="BR994" s="81" t="s">
        <v>5942</v>
      </c>
      <c r="BS994" s="81" t="s">
        <v>4275</v>
      </c>
      <c r="BT994" s="81" t="s">
        <v>4068</v>
      </c>
      <c r="BU994" s="81"/>
      <c r="BV994" s="349" t="s">
        <v>6855</v>
      </c>
      <c r="BW994" s="388" t="s">
        <v>6861</v>
      </c>
      <c r="BX994" s="352" t="s">
        <v>6863</v>
      </c>
      <c r="BY994" s="388" t="s">
        <v>6862</v>
      </c>
      <c r="BZ994" s="324" t="str">
        <f t="shared" si="138"/>
        <v>DISCONTINUED - MR706 Bead Grip, 17x8.5, 0mm Offset, 8x6.5, 130.81mm Centerbore, Method Bronze</v>
      </c>
      <c r="CA994" s="324" t="s">
        <v>3878</v>
      </c>
      <c r="CB994" s="324" t="s">
        <v>3879</v>
      </c>
      <c r="CC994" s="313" t="str">
        <f t="shared" si="139"/>
        <v>TRAIL (7XX)</v>
      </c>
    </row>
    <row r="995" spans="1:81" s="38" customFormat="1" ht="15" customHeight="1">
      <c r="A995" s="22">
        <f t="shared" si="125"/>
        <v>992</v>
      </c>
      <c r="B995" s="3" t="s">
        <v>84</v>
      </c>
      <c r="C995" s="99" t="s">
        <v>1093</v>
      </c>
      <c r="D995" s="81" t="s">
        <v>262</v>
      </c>
      <c r="E995" s="91" t="s">
        <v>7527</v>
      </c>
      <c r="F995" s="90"/>
      <c r="G995" s="90"/>
      <c r="H995" s="78" t="s">
        <v>4783</v>
      </c>
      <c r="I995" s="319">
        <v>44210</v>
      </c>
      <c r="J995" s="329">
        <v>45236</v>
      </c>
      <c r="K995" s="293" t="s">
        <v>1274</v>
      </c>
      <c r="L995" s="342">
        <v>289</v>
      </c>
      <c r="M995" s="92" t="s">
        <v>6179</v>
      </c>
      <c r="N995" s="344"/>
      <c r="O995" s="81">
        <v>17</v>
      </c>
      <c r="P995" s="83">
        <v>8</v>
      </c>
      <c r="Q995" s="99" t="s">
        <v>1748</v>
      </c>
      <c r="R995" s="81">
        <v>5</v>
      </c>
      <c r="S995" s="81">
        <v>108</v>
      </c>
      <c r="T995" s="81">
        <v>42</v>
      </c>
      <c r="U995" s="84">
        <v>6.2</v>
      </c>
      <c r="V995" s="100" t="s">
        <v>85</v>
      </c>
      <c r="W995" s="84">
        <v>63.4</v>
      </c>
      <c r="X995" s="83">
        <v>24.29</v>
      </c>
      <c r="Y995" s="51">
        <v>1850</v>
      </c>
      <c r="Z995" s="79" t="s">
        <v>2294</v>
      </c>
      <c r="AA995" s="79" t="s">
        <v>2987</v>
      </c>
      <c r="AB995" s="51" t="s">
        <v>7528</v>
      </c>
      <c r="AC995" s="81" t="s">
        <v>1624</v>
      </c>
      <c r="AD995" s="89">
        <v>33</v>
      </c>
      <c r="AE995" s="86" t="s">
        <v>1738</v>
      </c>
      <c r="AF995" s="81" t="s">
        <v>1886</v>
      </c>
      <c r="AG995" s="80" t="s">
        <v>85</v>
      </c>
      <c r="AH995" s="3" t="s">
        <v>85</v>
      </c>
      <c r="AI995" s="9" t="s">
        <v>85</v>
      </c>
      <c r="AJ995" s="99" t="s">
        <v>265</v>
      </c>
      <c r="AK995" s="81" t="s">
        <v>85</v>
      </c>
      <c r="AL995" s="40" t="s">
        <v>85</v>
      </c>
      <c r="AM995" s="81" t="s">
        <v>85</v>
      </c>
      <c r="AN995" s="81">
        <v>16</v>
      </c>
      <c r="AO995" s="81">
        <v>160</v>
      </c>
      <c r="AP995" s="25">
        <v>31.6</v>
      </c>
      <c r="AQ995" s="25">
        <v>40</v>
      </c>
      <c r="AR995" s="25">
        <v>43</v>
      </c>
      <c r="AS995" s="25">
        <v>46</v>
      </c>
      <c r="AT995" s="25">
        <v>207.6</v>
      </c>
      <c r="AU995" s="25">
        <v>195.6</v>
      </c>
      <c r="AV995" s="84">
        <v>63.4</v>
      </c>
      <c r="AW995" s="54">
        <v>25</v>
      </c>
      <c r="AX995" s="54">
        <v>25</v>
      </c>
      <c r="AY995" s="54">
        <v>0</v>
      </c>
      <c r="AZ995" s="3" t="s">
        <v>85</v>
      </c>
      <c r="BA995" s="98" t="s">
        <v>85</v>
      </c>
      <c r="BB995" s="3" t="s">
        <v>85</v>
      </c>
      <c r="BC995" s="98" t="s">
        <v>85</v>
      </c>
      <c r="BD995" s="77">
        <v>28.7</v>
      </c>
      <c r="BE995" s="56">
        <v>20.236220472440898</v>
      </c>
      <c r="BF995" s="56">
        <v>20.236220472440898</v>
      </c>
      <c r="BG995" s="56">
        <v>10.7086614173228</v>
      </c>
      <c r="BH995" s="378">
        <v>7.18613119999994E-2</v>
      </c>
      <c r="BI995" s="81">
        <v>36</v>
      </c>
      <c r="BJ995" s="114" t="s">
        <v>3532</v>
      </c>
      <c r="BK995" s="50" t="s">
        <v>4050</v>
      </c>
      <c r="BL995" s="81" t="s">
        <v>4066</v>
      </c>
      <c r="BM995" s="81" t="s">
        <v>5535</v>
      </c>
      <c r="BN995" s="81" t="s">
        <v>5478</v>
      </c>
      <c r="BO995" s="81" t="s">
        <v>4642</v>
      </c>
      <c r="BP995" s="81" t="s">
        <v>4275</v>
      </c>
      <c r="BQ995" s="81" t="s">
        <v>4068</v>
      </c>
      <c r="BR995" s="81" t="s">
        <v>5536</v>
      </c>
      <c r="BS995" s="81"/>
      <c r="BT995" s="81"/>
      <c r="BU995" s="81"/>
      <c r="BV995" s="313" t="s">
        <v>6643</v>
      </c>
      <c r="BW995" s="377" t="s">
        <v>6642</v>
      </c>
      <c r="BX995" s="313" t="s">
        <v>6645</v>
      </c>
      <c r="BY995" s="377" t="s">
        <v>6644</v>
      </c>
      <c r="BZ995" s="324" t="str">
        <f t="shared" si="138"/>
        <v>DISCONTINUED - MR501 RALLY, 17x8, +42mm Offset, 5x108, 63.4mm Centerbore, Matte Black</v>
      </c>
      <c r="CA995" s="324" t="s">
        <v>3878</v>
      </c>
      <c r="CB995" s="324" t="s">
        <v>3879</v>
      </c>
      <c r="CC995" s="313" t="str">
        <f t="shared" si="139"/>
        <v>RALLY (5XX)</v>
      </c>
    </row>
    <row r="996" spans="1:81" s="38" customFormat="1" ht="15" customHeight="1">
      <c r="A996" s="22">
        <f t="shared" si="125"/>
        <v>993</v>
      </c>
      <c r="B996" s="99" t="s">
        <v>84</v>
      </c>
      <c r="C996" s="99" t="s">
        <v>1072</v>
      </c>
      <c r="D996" s="99" t="s">
        <v>2104</v>
      </c>
      <c r="E996" s="91" t="s">
        <v>7532</v>
      </c>
      <c r="F996" s="90"/>
      <c r="G996" s="90"/>
      <c r="H996" s="79" t="s">
        <v>4639</v>
      </c>
      <c r="I996" s="318">
        <v>44159</v>
      </c>
      <c r="J996" s="329">
        <v>45236</v>
      </c>
      <c r="K996" s="293" t="s">
        <v>1274</v>
      </c>
      <c r="L996" s="342">
        <v>284.24</v>
      </c>
      <c r="M996" s="92" t="s">
        <v>6179</v>
      </c>
      <c r="N996" s="344"/>
      <c r="O996" s="29">
        <v>17</v>
      </c>
      <c r="P996" s="24">
        <v>7.5</v>
      </c>
      <c r="Q996" s="99" t="s">
        <v>1761</v>
      </c>
      <c r="R996" s="3">
        <v>6</v>
      </c>
      <c r="S996" s="29">
        <v>4.5</v>
      </c>
      <c r="T996" s="29">
        <v>24</v>
      </c>
      <c r="U996" s="84">
        <v>5.16</v>
      </c>
      <c r="V996" s="100" t="s">
        <v>85</v>
      </c>
      <c r="W996" s="84">
        <v>66.099999999999994</v>
      </c>
      <c r="X996" s="83">
        <v>26.52</v>
      </c>
      <c r="Y996" s="51">
        <v>3640</v>
      </c>
      <c r="Z996" s="78" t="s">
        <v>2294</v>
      </c>
      <c r="AA996" s="79" t="s">
        <v>2987</v>
      </c>
      <c r="AB996" s="51" t="s">
        <v>7533</v>
      </c>
      <c r="AC996" s="86" t="s">
        <v>1874</v>
      </c>
      <c r="AD996" s="89">
        <v>22</v>
      </c>
      <c r="AE996" s="87" t="s">
        <v>85</v>
      </c>
      <c r="AF996" s="80" t="s">
        <v>85</v>
      </c>
      <c r="AG996" s="80" t="s">
        <v>85</v>
      </c>
      <c r="AH996" s="80" t="s">
        <v>85</v>
      </c>
      <c r="AI996" s="9" t="s">
        <v>85</v>
      </c>
      <c r="AJ996" s="81" t="s">
        <v>265</v>
      </c>
      <c r="AK996" s="3" t="s">
        <v>85</v>
      </c>
      <c r="AL996" s="40" t="s">
        <v>85</v>
      </c>
      <c r="AM996" s="3" t="s">
        <v>85</v>
      </c>
      <c r="AN996" s="81">
        <v>16</v>
      </c>
      <c r="AO996" s="81">
        <v>160</v>
      </c>
      <c r="AP996" s="36">
        <v>14</v>
      </c>
      <c r="AQ996" s="36">
        <v>26</v>
      </c>
      <c r="AR996" s="36">
        <v>38</v>
      </c>
      <c r="AS996" s="36">
        <v>48.8</v>
      </c>
      <c r="AT996" s="36">
        <v>206.5</v>
      </c>
      <c r="AU996" s="36">
        <v>197.8</v>
      </c>
      <c r="AV996" s="84">
        <v>66.099999999999994</v>
      </c>
      <c r="AW996" s="54">
        <v>41</v>
      </c>
      <c r="AX996" s="54">
        <v>41</v>
      </c>
      <c r="AY996" s="54">
        <v>0</v>
      </c>
      <c r="AZ996" s="3" t="s">
        <v>85</v>
      </c>
      <c r="BA996" s="98" t="s">
        <v>85</v>
      </c>
      <c r="BB996" s="3" t="s">
        <v>85</v>
      </c>
      <c r="BC996" s="98" t="s">
        <v>85</v>
      </c>
      <c r="BD996" s="77">
        <v>30.52</v>
      </c>
      <c r="BE996" s="56">
        <v>20.236220472440898</v>
      </c>
      <c r="BF996" s="56">
        <v>20.236220472440898</v>
      </c>
      <c r="BG996" s="56">
        <v>10.4330708661417</v>
      </c>
      <c r="BH996" s="378">
        <v>7.001193999999944E-2</v>
      </c>
      <c r="BI996" s="80">
        <v>36</v>
      </c>
      <c r="BJ996" s="114" t="s">
        <v>3532</v>
      </c>
      <c r="BK996" s="50" t="s">
        <v>4050</v>
      </c>
      <c r="BL996" s="29" t="s">
        <v>4066</v>
      </c>
      <c r="BM996" s="29" t="s">
        <v>5521</v>
      </c>
      <c r="BN996" s="29" t="s">
        <v>5522</v>
      </c>
      <c r="BO996" s="29" t="s">
        <v>5523</v>
      </c>
      <c r="BP996" s="81" t="s">
        <v>5524</v>
      </c>
      <c r="BQ996" s="81" t="s">
        <v>4275</v>
      </c>
      <c r="BR996" s="81" t="s">
        <v>4068</v>
      </c>
      <c r="BS996" s="81"/>
      <c r="BT996" s="81"/>
      <c r="BU996" s="81"/>
      <c r="BV996" s="313" t="s">
        <v>6568</v>
      </c>
      <c r="BW996" s="377" t="s">
        <v>6572</v>
      </c>
      <c r="BX996" s="313" t="s">
        <v>6574</v>
      </c>
      <c r="BY996" s="377" t="s">
        <v>6573</v>
      </c>
      <c r="BZ996" s="324" t="str">
        <f t="shared" ref="BZ996:BZ997" si="140">CONCATENATE("DISCONTINUED"," ","-"," ",D996,", ",O996,"x",P996,", ",IF(V996="N/A", "", CONCATENATE(V996, "/")),IF(T996&gt;0, CONCATENATE("+",T996), T996),"mm Offset, ",Q996,", ",W996,"mm Centerbore, ",PROPER(Z996), "", IF(BB996="N/A", "", CONCATENATE(", w/ ", BB996)))</f>
        <v>DISCONTINUED - MR314, 17x7.5, +24mm Offset, 6x4.5, 66.1mm Centerbore, Matte Black</v>
      </c>
      <c r="CA996" s="324" t="s">
        <v>3878</v>
      </c>
      <c r="CB996" s="324" t="s">
        <v>3879</v>
      </c>
      <c r="CC996" s="313" t="str">
        <f t="shared" ref="CC996:CC997" si="141">C996</f>
        <v>STREET (3XX)</v>
      </c>
    </row>
    <row r="997" spans="1:81" s="38" customFormat="1" ht="15" customHeight="1">
      <c r="A997" s="22">
        <f t="shared" si="125"/>
        <v>994</v>
      </c>
      <c r="B997" s="13" t="s">
        <v>84</v>
      </c>
      <c r="C997" s="104" t="s">
        <v>1282</v>
      </c>
      <c r="D997" s="82" t="s">
        <v>5803</v>
      </c>
      <c r="E997" s="91" t="s">
        <v>7534</v>
      </c>
      <c r="F997" s="90"/>
      <c r="G997" s="90"/>
      <c r="H997" s="45" t="s">
        <v>5592</v>
      </c>
      <c r="I997" s="329">
        <v>44517</v>
      </c>
      <c r="J997" s="329">
        <v>45236</v>
      </c>
      <c r="K997" s="293" t="s">
        <v>1274</v>
      </c>
      <c r="L997" s="342">
        <v>319</v>
      </c>
      <c r="M997" s="92" t="s">
        <v>6179</v>
      </c>
      <c r="N997" s="344"/>
      <c r="O997" s="82">
        <v>17</v>
      </c>
      <c r="P997" s="83">
        <v>8.5</v>
      </c>
      <c r="Q997" s="99" t="s">
        <v>1123</v>
      </c>
      <c r="R997" s="82">
        <v>6</v>
      </c>
      <c r="S997" s="82">
        <v>5.5</v>
      </c>
      <c r="T997" s="82">
        <v>0</v>
      </c>
      <c r="U997" s="84">
        <v>4.72</v>
      </c>
      <c r="V997" s="102" t="s">
        <v>85</v>
      </c>
      <c r="W997" s="75">
        <v>106.25</v>
      </c>
      <c r="X997" s="41">
        <v>29.87</v>
      </c>
      <c r="Y997" s="51">
        <v>2650</v>
      </c>
      <c r="Z997" s="45" t="s">
        <v>2294</v>
      </c>
      <c r="AA997" s="79" t="s">
        <v>2987</v>
      </c>
      <c r="AB997" s="51" t="s">
        <v>4485</v>
      </c>
      <c r="AC997" s="81" t="s">
        <v>4103</v>
      </c>
      <c r="AD997" s="89">
        <v>22</v>
      </c>
      <c r="AE997" s="14" t="s">
        <v>85</v>
      </c>
      <c r="AF997" s="14" t="s">
        <v>85</v>
      </c>
      <c r="AG997" s="13" t="s">
        <v>85</v>
      </c>
      <c r="AH997" s="14" t="s">
        <v>85</v>
      </c>
      <c r="AI997" s="9" t="s">
        <v>85</v>
      </c>
      <c r="AJ997" s="99" t="s">
        <v>265</v>
      </c>
      <c r="AK997" s="82" t="s">
        <v>1709</v>
      </c>
      <c r="AL997" s="40">
        <v>2.75</v>
      </c>
      <c r="AM997" s="82">
        <v>78.3</v>
      </c>
      <c r="AN997" s="82">
        <v>16.2</v>
      </c>
      <c r="AO997" s="82">
        <v>175</v>
      </c>
      <c r="AP997" s="36">
        <v>5.4</v>
      </c>
      <c r="AQ997" s="36">
        <v>22.2</v>
      </c>
      <c r="AR997" s="25">
        <v>37.5</v>
      </c>
      <c r="AS997" s="36">
        <v>53</v>
      </c>
      <c r="AT997" s="25">
        <v>210</v>
      </c>
      <c r="AU997" s="74">
        <v>206</v>
      </c>
      <c r="AV997" s="84">
        <v>106.25</v>
      </c>
      <c r="AW997" s="54">
        <v>44</v>
      </c>
      <c r="AX997" s="54">
        <v>44</v>
      </c>
      <c r="AY997" s="54">
        <v>22</v>
      </c>
      <c r="AZ997" s="13" t="s">
        <v>85</v>
      </c>
      <c r="BA997" s="98" t="s">
        <v>85</v>
      </c>
      <c r="BB997" s="13" t="s">
        <v>85</v>
      </c>
      <c r="BC997" s="98" t="s">
        <v>85</v>
      </c>
      <c r="BD997" s="77">
        <v>35.29</v>
      </c>
      <c r="BE997" s="56">
        <v>20.236220472440898</v>
      </c>
      <c r="BF997" s="56">
        <v>20.236220472440898</v>
      </c>
      <c r="BG997" s="56">
        <v>11.417322834645701</v>
      </c>
      <c r="BH997" s="378">
        <v>7.6616839999999839E-2</v>
      </c>
      <c r="BI997" s="14">
        <v>36</v>
      </c>
      <c r="BJ997" s="114" t="s">
        <v>3532</v>
      </c>
      <c r="BK997" s="50" t="s">
        <v>4050</v>
      </c>
      <c r="BL997" s="81" t="s">
        <v>4964</v>
      </c>
      <c r="BM997" s="81" t="s">
        <v>4066</v>
      </c>
      <c r="BN997" s="81" t="s">
        <v>5473</v>
      </c>
      <c r="BO997" s="81" t="s">
        <v>2872</v>
      </c>
      <c r="BP997" s="81" t="s">
        <v>5941</v>
      </c>
      <c r="BQ997" s="81" t="s">
        <v>5431</v>
      </c>
      <c r="BR997" s="81" t="s">
        <v>5942</v>
      </c>
      <c r="BS997" s="81" t="s">
        <v>4275</v>
      </c>
      <c r="BT997" s="81" t="s">
        <v>4068</v>
      </c>
      <c r="BU997" s="81"/>
      <c r="BV997" s="349" t="s">
        <v>6842</v>
      </c>
      <c r="BW997" s="388" t="s">
        <v>6846</v>
      </c>
      <c r="BX997" s="352" t="s">
        <v>6848</v>
      </c>
      <c r="BY997" s="388" t="s">
        <v>6847</v>
      </c>
      <c r="BZ997" s="324" t="str">
        <f t="shared" si="140"/>
        <v>DISCONTINUED - MR706 Bead Grip, 17x8.5, 0mm Offset, 6x5.5, 106.25mm Centerbore, Matte Black</v>
      </c>
      <c r="CA997" s="324" t="s">
        <v>3878</v>
      </c>
      <c r="CB997" s="324" t="s">
        <v>3879</v>
      </c>
      <c r="CC997" s="313" t="str">
        <f t="shared" si="141"/>
        <v>TRAIL (7XX)</v>
      </c>
    </row>
    <row r="998" spans="1:81" s="38" customFormat="1" ht="15" customHeight="1">
      <c r="A998" s="22">
        <f t="shared" si="125"/>
        <v>995</v>
      </c>
      <c r="B998" s="99" t="s">
        <v>84</v>
      </c>
      <c r="C998" s="99" t="s">
        <v>1072</v>
      </c>
      <c r="D998" s="99" t="s">
        <v>1281</v>
      </c>
      <c r="E998" s="91" t="s">
        <v>7537</v>
      </c>
      <c r="F998" s="90"/>
      <c r="G998" s="90"/>
      <c r="H998" s="79" t="s">
        <v>6333</v>
      </c>
      <c r="I998" s="318">
        <v>44564</v>
      </c>
      <c r="J998" s="318">
        <v>45246</v>
      </c>
      <c r="K998" s="293" t="s">
        <v>1274</v>
      </c>
      <c r="L998" s="342">
        <v>369</v>
      </c>
      <c r="M998" s="92" t="s">
        <v>6179</v>
      </c>
      <c r="N998" s="344"/>
      <c r="O998" s="99">
        <v>17</v>
      </c>
      <c r="P998" s="8">
        <v>8.5</v>
      </c>
      <c r="Q998" s="99" t="s">
        <v>1762</v>
      </c>
      <c r="R998" s="3">
        <v>8</v>
      </c>
      <c r="S998" s="3">
        <v>6.5</v>
      </c>
      <c r="T998" s="3">
        <v>0</v>
      </c>
      <c r="U998" s="16">
        <v>4.75</v>
      </c>
      <c r="V998" s="100" t="s">
        <v>85</v>
      </c>
      <c r="W998" s="16">
        <v>130.81</v>
      </c>
      <c r="X998" s="8">
        <v>33.36</v>
      </c>
      <c r="Y998" s="51">
        <v>3640</v>
      </c>
      <c r="Z998" s="78" t="s">
        <v>5464</v>
      </c>
      <c r="AA998" s="79" t="s">
        <v>7386</v>
      </c>
      <c r="AB998" s="51" t="s">
        <v>5556</v>
      </c>
      <c r="AC998" s="80" t="s">
        <v>1638</v>
      </c>
      <c r="AD998" s="89">
        <v>33</v>
      </c>
      <c r="AE998" s="80" t="s">
        <v>85</v>
      </c>
      <c r="AF998" s="80" t="s">
        <v>85</v>
      </c>
      <c r="AG998" s="3" t="s">
        <v>3005</v>
      </c>
      <c r="AH998" s="99" t="s">
        <v>1538</v>
      </c>
      <c r="AI998" s="9">
        <v>1.1000000000000001</v>
      </c>
      <c r="AJ998" s="78" t="s">
        <v>266</v>
      </c>
      <c r="AK998" s="3" t="s">
        <v>85</v>
      </c>
      <c r="AL998" s="40" t="s">
        <v>85</v>
      </c>
      <c r="AM998" s="3" t="s">
        <v>85</v>
      </c>
      <c r="AN998" s="3">
        <v>16.2</v>
      </c>
      <c r="AO998" s="3">
        <v>200</v>
      </c>
      <c r="AP998" s="36">
        <v>0</v>
      </c>
      <c r="AQ998" s="36">
        <v>0</v>
      </c>
      <c r="AR998" s="36">
        <v>28.3</v>
      </c>
      <c r="AS998" s="36">
        <v>50.8</v>
      </c>
      <c r="AT998" s="36">
        <v>208.4</v>
      </c>
      <c r="AU998" s="101">
        <v>198.8</v>
      </c>
      <c r="AV998" s="100">
        <v>123.1</v>
      </c>
      <c r="AW998" s="54">
        <v>92</v>
      </c>
      <c r="AX998" s="54">
        <v>92</v>
      </c>
      <c r="AY998" s="54">
        <v>25</v>
      </c>
      <c r="AZ998" s="99" t="s">
        <v>85</v>
      </c>
      <c r="BA998" s="98" t="s">
        <v>85</v>
      </c>
      <c r="BB998" s="99" t="s">
        <v>85</v>
      </c>
      <c r="BC998" s="98" t="s">
        <v>85</v>
      </c>
      <c r="BD998" s="77">
        <v>38.43</v>
      </c>
      <c r="BE998" s="56">
        <v>20.236220472440898</v>
      </c>
      <c r="BF998" s="56">
        <v>20.236220472440898</v>
      </c>
      <c r="BG998" s="56">
        <v>11.417322834645701</v>
      </c>
      <c r="BH998" s="378">
        <v>7.6616839999999839E-2</v>
      </c>
      <c r="BI998" s="80">
        <v>36</v>
      </c>
      <c r="BJ998" s="114" t="s">
        <v>3532</v>
      </c>
      <c r="BK998" s="50" t="s">
        <v>4050</v>
      </c>
      <c r="BL998" s="81" t="s">
        <v>4066</v>
      </c>
      <c r="BM998" s="29" t="s">
        <v>5473</v>
      </c>
      <c r="BN998" s="29" t="s">
        <v>5520</v>
      </c>
      <c r="BO998" s="29" t="s">
        <v>5507</v>
      </c>
      <c r="BP998" s="81" t="s">
        <v>5518</v>
      </c>
      <c r="BQ998" s="81" t="s">
        <v>5497</v>
      </c>
      <c r="BR998" s="81" t="s">
        <v>4275</v>
      </c>
      <c r="BS998" s="81" t="s">
        <v>4068</v>
      </c>
      <c r="BT998" s="81"/>
      <c r="BU998" s="81"/>
      <c r="BV998" s="313" t="s">
        <v>6537</v>
      </c>
      <c r="BW998" s="377" t="s">
        <v>6543</v>
      </c>
      <c r="BX998" s="313" t="s">
        <v>6545</v>
      </c>
      <c r="BY998" s="377" t="s">
        <v>6544</v>
      </c>
      <c r="BZ998" s="324" t="str">
        <f t="shared" ref="BZ998:BZ1001" si="142">CONCATENATE("DISCONTINUED"," ","-"," ",D998,", ",O998,"x",P998,", ",IF(V998="N/A", "", CONCATENATE(V998, "/")),IF(T998&gt;0, CONCATENATE("+",T998), T998),"mm Offset, ",Q998,", ",W998,"mm Centerbore, ",PROPER(Z998), "", IF(BB998="N/A", "", CONCATENATE(", w/ ", BB998)))</f>
        <v>DISCONTINUED - MR312, 17x8.5, 0mm Offset, 8x6.5, 130.81mm Centerbore, Matte Black - Gloss Black Lip</v>
      </c>
      <c r="CA998" s="324" t="s">
        <v>3878</v>
      </c>
      <c r="CB998" s="324" t="s">
        <v>3879</v>
      </c>
      <c r="CC998" s="313" t="str">
        <f t="shared" ref="CC998:CC1001" si="143">C998</f>
        <v>STREET (3XX)</v>
      </c>
    </row>
    <row r="999" spans="1:81" s="38" customFormat="1" ht="15" customHeight="1">
      <c r="A999" s="22">
        <f t="shared" si="125"/>
        <v>996</v>
      </c>
      <c r="B999" s="99" t="s">
        <v>84</v>
      </c>
      <c r="C999" s="99" t="s">
        <v>1072</v>
      </c>
      <c r="D999" s="99" t="s">
        <v>1281</v>
      </c>
      <c r="E999" s="91" t="s">
        <v>7538</v>
      </c>
      <c r="F999" s="90"/>
      <c r="G999" s="90"/>
      <c r="H999" s="79" t="s">
        <v>6334</v>
      </c>
      <c r="I999" s="318">
        <v>44564</v>
      </c>
      <c r="J999" s="318">
        <v>45246</v>
      </c>
      <c r="K999" s="293" t="s">
        <v>1274</v>
      </c>
      <c r="L999" s="342">
        <v>369</v>
      </c>
      <c r="M999" s="92" t="s">
        <v>6179</v>
      </c>
      <c r="N999" s="344"/>
      <c r="O999" s="99">
        <v>17</v>
      </c>
      <c r="P999" s="8">
        <v>8.5</v>
      </c>
      <c r="Q999" s="99" t="s">
        <v>1763</v>
      </c>
      <c r="R999" s="3">
        <v>8</v>
      </c>
      <c r="S999" s="3">
        <v>170</v>
      </c>
      <c r="T999" s="3">
        <v>0</v>
      </c>
      <c r="U999" s="16">
        <v>4.75</v>
      </c>
      <c r="V999" s="100" t="s">
        <v>85</v>
      </c>
      <c r="W999" s="16">
        <v>130.81</v>
      </c>
      <c r="X999" s="8">
        <v>33.840000000000003</v>
      </c>
      <c r="Y999" s="51">
        <v>3640</v>
      </c>
      <c r="Z999" s="78" t="s">
        <v>5464</v>
      </c>
      <c r="AA999" s="79" t="s">
        <v>7386</v>
      </c>
      <c r="AB999" s="51" t="s">
        <v>5557</v>
      </c>
      <c r="AC999" s="80" t="s">
        <v>1638</v>
      </c>
      <c r="AD999" s="89">
        <v>33</v>
      </c>
      <c r="AE999" s="80" t="s">
        <v>85</v>
      </c>
      <c r="AF999" s="80" t="s">
        <v>85</v>
      </c>
      <c r="AG999" s="3" t="s">
        <v>3005</v>
      </c>
      <c r="AH999" s="99" t="s">
        <v>1538</v>
      </c>
      <c r="AI999" s="9">
        <v>1.1000000000000001</v>
      </c>
      <c r="AJ999" s="78" t="s">
        <v>266</v>
      </c>
      <c r="AK999" s="3" t="s">
        <v>85</v>
      </c>
      <c r="AL999" s="40" t="s">
        <v>85</v>
      </c>
      <c r="AM999" s="3" t="s">
        <v>85</v>
      </c>
      <c r="AN999" s="3">
        <v>16.2</v>
      </c>
      <c r="AO999" s="3">
        <v>210</v>
      </c>
      <c r="AP999" s="36">
        <v>0</v>
      </c>
      <c r="AQ999" s="36">
        <v>0</v>
      </c>
      <c r="AR999" s="36">
        <v>26.5</v>
      </c>
      <c r="AS999" s="36">
        <v>50.8</v>
      </c>
      <c r="AT999" s="36">
        <v>208.4</v>
      </c>
      <c r="AU999" s="101">
        <v>198.8</v>
      </c>
      <c r="AV999" s="100">
        <v>123.1</v>
      </c>
      <c r="AW999" s="54">
        <v>92</v>
      </c>
      <c r="AX999" s="54">
        <v>92</v>
      </c>
      <c r="AY999" s="54">
        <v>25</v>
      </c>
      <c r="AZ999" s="99" t="s">
        <v>85</v>
      </c>
      <c r="BA999" s="98" t="s">
        <v>85</v>
      </c>
      <c r="BB999" s="99" t="s">
        <v>85</v>
      </c>
      <c r="BC999" s="98" t="s">
        <v>85</v>
      </c>
      <c r="BD999" s="77">
        <v>38.69</v>
      </c>
      <c r="BE999" s="56">
        <v>20.236220472440898</v>
      </c>
      <c r="BF999" s="56">
        <v>20.236220472440898</v>
      </c>
      <c r="BG999" s="56">
        <v>11.417322834645701</v>
      </c>
      <c r="BH999" s="378">
        <v>7.6616839999999839E-2</v>
      </c>
      <c r="BI999" s="80">
        <v>36</v>
      </c>
      <c r="BJ999" s="114" t="s">
        <v>3532</v>
      </c>
      <c r="BK999" s="50" t="s">
        <v>4050</v>
      </c>
      <c r="BL999" s="81" t="s">
        <v>4066</v>
      </c>
      <c r="BM999" s="29" t="s">
        <v>5473</v>
      </c>
      <c r="BN999" s="29" t="s">
        <v>5520</v>
      </c>
      <c r="BO999" s="29" t="s">
        <v>5507</v>
      </c>
      <c r="BP999" s="81" t="s">
        <v>5518</v>
      </c>
      <c r="BQ999" s="81" t="s">
        <v>5497</v>
      </c>
      <c r="BR999" s="81" t="s">
        <v>4275</v>
      </c>
      <c r="BS999" s="81" t="s">
        <v>4068</v>
      </c>
      <c r="BT999" s="81"/>
      <c r="BU999" s="81"/>
      <c r="BV999" s="313" t="s">
        <v>6537</v>
      </c>
      <c r="BW999" s="377" t="s">
        <v>6543</v>
      </c>
      <c r="BX999" s="313" t="s">
        <v>6545</v>
      </c>
      <c r="BY999" s="377" t="s">
        <v>6544</v>
      </c>
      <c r="BZ999" s="324" t="str">
        <f t="shared" si="142"/>
        <v>DISCONTINUED - MR312, 17x8.5, 0mm Offset, 8x170, 130.81mm Centerbore, Matte Black - Gloss Black Lip</v>
      </c>
      <c r="CA999" s="324" t="s">
        <v>3878</v>
      </c>
      <c r="CB999" s="324" t="s">
        <v>3879</v>
      </c>
      <c r="CC999" s="313" t="str">
        <f t="shared" si="143"/>
        <v>STREET (3XX)</v>
      </c>
    </row>
    <row r="1000" spans="1:81" s="38" customFormat="1" ht="15" customHeight="1">
      <c r="A1000" s="22">
        <f t="shared" si="125"/>
        <v>997</v>
      </c>
      <c r="B1000" s="99" t="s">
        <v>84</v>
      </c>
      <c r="C1000" s="99" t="s">
        <v>1072</v>
      </c>
      <c r="D1000" s="99" t="s">
        <v>1281</v>
      </c>
      <c r="E1000" s="91" t="s">
        <v>7539</v>
      </c>
      <c r="F1000" s="90"/>
      <c r="G1000" s="90"/>
      <c r="H1000" s="79" t="s">
        <v>6339</v>
      </c>
      <c r="I1000" s="318">
        <v>44564</v>
      </c>
      <c r="J1000" s="318">
        <v>45246</v>
      </c>
      <c r="K1000" s="293" t="s">
        <v>1274</v>
      </c>
      <c r="L1000" s="342">
        <v>419</v>
      </c>
      <c r="M1000" s="92" t="s">
        <v>6179</v>
      </c>
      <c r="N1000" s="344"/>
      <c r="O1000" s="29">
        <v>18</v>
      </c>
      <c r="P1000" s="8">
        <v>9</v>
      </c>
      <c r="Q1000" s="99" t="s">
        <v>1763</v>
      </c>
      <c r="R1000" s="3">
        <v>8</v>
      </c>
      <c r="S1000" s="29">
        <v>170</v>
      </c>
      <c r="T1000" s="29">
        <v>18</v>
      </c>
      <c r="U1000" s="16">
        <v>5.75</v>
      </c>
      <c r="V1000" s="100" t="s">
        <v>85</v>
      </c>
      <c r="W1000" s="16">
        <v>130.81</v>
      </c>
      <c r="X1000" s="8">
        <v>36.229999999999997</v>
      </c>
      <c r="Y1000" s="51">
        <v>3640</v>
      </c>
      <c r="Z1000" s="78" t="s">
        <v>5464</v>
      </c>
      <c r="AA1000" s="79" t="s">
        <v>7386</v>
      </c>
      <c r="AB1000" s="51" t="s">
        <v>5936</v>
      </c>
      <c r="AC1000" s="80" t="s">
        <v>1638</v>
      </c>
      <c r="AD1000" s="89">
        <v>33</v>
      </c>
      <c r="AE1000" s="80" t="s">
        <v>85</v>
      </c>
      <c r="AF1000" s="80" t="s">
        <v>85</v>
      </c>
      <c r="AG1000" s="3" t="s">
        <v>3005</v>
      </c>
      <c r="AH1000" s="99" t="s">
        <v>1538</v>
      </c>
      <c r="AI1000" s="9">
        <v>1.1000000000000001</v>
      </c>
      <c r="AJ1000" s="78" t="s">
        <v>266</v>
      </c>
      <c r="AK1000" s="3" t="s">
        <v>85</v>
      </c>
      <c r="AL1000" s="40" t="s">
        <v>85</v>
      </c>
      <c r="AM1000" s="3" t="s">
        <v>85</v>
      </c>
      <c r="AN1000" s="3">
        <v>16.2</v>
      </c>
      <c r="AO1000" s="3">
        <v>210</v>
      </c>
      <c r="AP1000" s="36">
        <v>0</v>
      </c>
      <c r="AQ1000" s="36">
        <v>0</v>
      </c>
      <c r="AR1000" s="36">
        <v>23.3</v>
      </c>
      <c r="AS1000" s="36">
        <v>41.3</v>
      </c>
      <c r="AT1000" s="36">
        <v>218.8</v>
      </c>
      <c r="AU1000" s="101">
        <v>208.3</v>
      </c>
      <c r="AV1000" s="100">
        <v>123.1</v>
      </c>
      <c r="AW1000" s="54">
        <v>92</v>
      </c>
      <c r="AX1000" s="54">
        <v>92</v>
      </c>
      <c r="AY1000" s="54">
        <v>26</v>
      </c>
      <c r="AZ1000" s="99" t="s">
        <v>85</v>
      </c>
      <c r="BA1000" s="98" t="s">
        <v>85</v>
      </c>
      <c r="BB1000" s="99" t="s">
        <v>85</v>
      </c>
      <c r="BC1000" s="98" t="s">
        <v>85</v>
      </c>
      <c r="BD1000" s="77">
        <v>41.26</v>
      </c>
      <c r="BE1000" s="56">
        <v>21.141732283464599</v>
      </c>
      <c r="BF1000" s="56">
        <v>21.141732283464599</v>
      </c>
      <c r="BG1000" s="56">
        <v>11.929133858267701</v>
      </c>
      <c r="BH1000" s="378">
        <v>8.7375807000000152E-2</v>
      </c>
      <c r="BI1000" s="80">
        <v>36</v>
      </c>
      <c r="BJ1000" s="114" t="s">
        <v>3532</v>
      </c>
      <c r="BK1000" s="50" t="s">
        <v>4050</v>
      </c>
      <c r="BL1000" s="81" t="s">
        <v>4066</v>
      </c>
      <c r="BM1000" s="29" t="s">
        <v>5473</v>
      </c>
      <c r="BN1000" s="29" t="s">
        <v>5520</v>
      </c>
      <c r="BO1000" s="29" t="s">
        <v>5507</v>
      </c>
      <c r="BP1000" s="81" t="s">
        <v>5518</v>
      </c>
      <c r="BQ1000" s="81" t="s">
        <v>5497</v>
      </c>
      <c r="BR1000" s="81" t="s">
        <v>4275</v>
      </c>
      <c r="BS1000" s="81" t="s">
        <v>4068</v>
      </c>
      <c r="BT1000" s="81"/>
      <c r="BU1000" s="81"/>
      <c r="BV1000" s="313" t="s">
        <v>6537</v>
      </c>
      <c r="BW1000" s="377" t="s">
        <v>6543</v>
      </c>
      <c r="BX1000" s="313" t="s">
        <v>6545</v>
      </c>
      <c r="BY1000" s="377" t="s">
        <v>6544</v>
      </c>
      <c r="BZ1000" s="324" t="str">
        <f t="shared" si="142"/>
        <v>DISCONTINUED - MR312, 18x9, +18mm Offset, 8x170, 130.81mm Centerbore, Matte Black - Gloss Black Lip</v>
      </c>
      <c r="CA1000" s="324" t="s">
        <v>3878</v>
      </c>
      <c r="CB1000" s="324" t="s">
        <v>3879</v>
      </c>
      <c r="CC1000" s="313" t="str">
        <f t="shared" si="143"/>
        <v>STREET (3XX)</v>
      </c>
    </row>
    <row r="1001" spans="1:81" s="38" customFormat="1" ht="15" customHeight="1">
      <c r="A1001" s="22">
        <f t="shared" si="125"/>
        <v>998</v>
      </c>
      <c r="B1001" s="99" t="s">
        <v>84</v>
      </c>
      <c r="C1001" s="99" t="s">
        <v>1093</v>
      </c>
      <c r="D1001" s="3" t="s">
        <v>1446</v>
      </c>
      <c r="E1001" s="91" t="s">
        <v>7540</v>
      </c>
      <c r="F1001" s="90" t="s">
        <v>2216</v>
      </c>
      <c r="G1001" s="90" t="s">
        <v>1131</v>
      </c>
      <c r="H1001" s="78" t="s">
        <v>1459</v>
      </c>
      <c r="I1001" s="318">
        <v>43831</v>
      </c>
      <c r="J1001" s="318">
        <v>45246</v>
      </c>
      <c r="K1001" s="293" t="s">
        <v>1274</v>
      </c>
      <c r="L1001" s="342">
        <v>224</v>
      </c>
      <c r="M1001" s="92" t="s">
        <v>6179</v>
      </c>
      <c r="N1001" s="344"/>
      <c r="O1001" s="3">
        <v>15</v>
      </c>
      <c r="P1001" s="8">
        <v>7</v>
      </c>
      <c r="Q1001" s="99" t="s">
        <v>1845</v>
      </c>
      <c r="R1001" s="3">
        <v>5</v>
      </c>
      <c r="S1001" s="3">
        <v>4.5</v>
      </c>
      <c r="T1001" s="3">
        <v>15</v>
      </c>
      <c r="U1001" s="16">
        <v>4.5999999999999996</v>
      </c>
      <c r="V1001" s="100" t="s">
        <v>85</v>
      </c>
      <c r="W1001" s="16">
        <v>56.1</v>
      </c>
      <c r="X1001" s="8">
        <v>19.3</v>
      </c>
      <c r="Y1001" s="51">
        <v>2100</v>
      </c>
      <c r="Z1001" s="79" t="s">
        <v>2297</v>
      </c>
      <c r="AA1001" s="78" t="s">
        <v>2988</v>
      </c>
      <c r="AB1001" s="51" t="s">
        <v>7192</v>
      </c>
      <c r="AC1001" s="3" t="s">
        <v>4100</v>
      </c>
      <c r="AD1001" s="89">
        <v>8</v>
      </c>
      <c r="AE1001" s="87" t="s">
        <v>85</v>
      </c>
      <c r="AF1001" s="3" t="s">
        <v>85</v>
      </c>
      <c r="AG1001" s="80" t="s">
        <v>85</v>
      </c>
      <c r="AH1001" s="2" t="s">
        <v>85</v>
      </c>
      <c r="AI1001" s="9" t="s">
        <v>85</v>
      </c>
      <c r="AJ1001" s="81" t="s">
        <v>266</v>
      </c>
      <c r="AK1001" s="81" t="s">
        <v>85</v>
      </c>
      <c r="AL1001" s="40" t="s">
        <v>85</v>
      </c>
      <c r="AM1001" s="81" t="s">
        <v>85</v>
      </c>
      <c r="AN1001" s="81">
        <v>14.9</v>
      </c>
      <c r="AO1001" s="81">
        <v>145</v>
      </c>
      <c r="AP1001" s="36">
        <v>37</v>
      </c>
      <c r="AQ1001" s="36">
        <v>40</v>
      </c>
      <c r="AR1001" s="36">
        <v>45</v>
      </c>
      <c r="AS1001" s="36">
        <v>51</v>
      </c>
      <c r="AT1001" s="36">
        <v>181</v>
      </c>
      <c r="AU1001" s="36">
        <v>178.8</v>
      </c>
      <c r="AV1001" s="84">
        <v>48</v>
      </c>
      <c r="AW1001" s="54">
        <v>25</v>
      </c>
      <c r="AX1001" s="54">
        <v>25</v>
      </c>
      <c r="AY1001" s="54">
        <v>0</v>
      </c>
      <c r="AZ1001" s="3" t="s">
        <v>85</v>
      </c>
      <c r="BA1001" s="98" t="s">
        <v>85</v>
      </c>
      <c r="BB1001" s="3" t="s">
        <v>85</v>
      </c>
      <c r="BC1001" s="98" t="s">
        <v>85</v>
      </c>
      <c r="BD1001" s="77">
        <v>24.1</v>
      </c>
      <c r="BE1001" s="56">
        <v>17.8740157480315</v>
      </c>
      <c r="BF1001" s="56">
        <v>17.8740157480315</v>
      </c>
      <c r="BG1001" s="56">
        <v>9.8425196850393704</v>
      </c>
      <c r="BH1001" s="378">
        <v>5.1529000000000012E-2</v>
      </c>
      <c r="BI1001" s="3">
        <v>48</v>
      </c>
      <c r="BJ1001" s="114" t="s">
        <v>3532</v>
      </c>
      <c r="BK1001" s="50" t="s">
        <v>4050</v>
      </c>
      <c r="BL1001" s="81" t="s">
        <v>4066</v>
      </c>
      <c r="BM1001" s="81" t="s">
        <v>5535</v>
      </c>
      <c r="BN1001" s="81" t="s">
        <v>5537</v>
      </c>
      <c r="BO1001" s="81" t="s">
        <v>5538</v>
      </c>
      <c r="BP1001" s="81" t="s">
        <v>5539</v>
      </c>
      <c r="BQ1001" s="81" t="s">
        <v>5540</v>
      </c>
      <c r="BR1001" s="81" t="s">
        <v>5541</v>
      </c>
      <c r="BS1001" s="81" t="s">
        <v>5544</v>
      </c>
      <c r="BT1001" s="81"/>
      <c r="BU1001" s="81"/>
      <c r="BV1001" s="313" t="s">
        <v>6659</v>
      </c>
      <c r="BW1001" s="377" t="s">
        <v>6658</v>
      </c>
      <c r="BX1001" s="313" t="s">
        <v>6661</v>
      </c>
      <c r="BY1001" s="377" t="s">
        <v>6660</v>
      </c>
      <c r="BZ1001" s="324" t="str">
        <f t="shared" si="142"/>
        <v>DISCONTINUED - MR502 VT-SPEC 2, 15x7, +15mm Offset, 5x4.5, 56.1mm Centerbore, Method Bronze</v>
      </c>
      <c r="CA1001" s="324" t="s">
        <v>3878</v>
      </c>
      <c r="CB1001" s="324" t="s">
        <v>3879</v>
      </c>
      <c r="CC1001" s="313" t="str">
        <f t="shared" si="143"/>
        <v>RALLY (5XX)</v>
      </c>
    </row>
    <row r="1002" spans="1:81" s="38" customFormat="1" ht="15" customHeight="1">
      <c r="A1002" s="22">
        <f t="shared" si="125"/>
        <v>999</v>
      </c>
      <c r="B1002" s="13" t="s">
        <v>84</v>
      </c>
      <c r="C1002" s="104" t="s">
        <v>1282</v>
      </c>
      <c r="D1002" s="82" t="s">
        <v>5804</v>
      </c>
      <c r="E1002" s="91" t="s">
        <v>7543</v>
      </c>
      <c r="F1002" s="90"/>
      <c r="G1002" s="90"/>
      <c r="H1002" s="79" t="s">
        <v>5744</v>
      </c>
      <c r="I1002" s="319">
        <v>44539</v>
      </c>
      <c r="J1002" s="319">
        <v>45300</v>
      </c>
      <c r="K1002" s="293" t="s">
        <v>1274</v>
      </c>
      <c r="L1002" s="342">
        <v>309</v>
      </c>
      <c r="M1002" s="92" t="s">
        <v>6179</v>
      </c>
      <c r="N1002" s="344"/>
      <c r="O1002" s="82">
        <v>17</v>
      </c>
      <c r="P1002" s="83">
        <v>7.5</v>
      </c>
      <c r="Q1002" s="99" t="s">
        <v>1752</v>
      </c>
      <c r="R1002" s="82">
        <v>5</v>
      </c>
      <c r="S1002" s="82">
        <v>160</v>
      </c>
      <c r="T1002" s="82">
        <v>50</v>
      </c>
      <c r="U1002" s="84">
        <v>6.2</v>
      </c>
      <c r="V1002" s="102" t="s">
        <v>85</v>
      </c>
      <c r="W1002" s="75">
        <v>65</v>
      </c>
      <c r="X1002" s="41">
        <v>27.96</v>
      </c>
      <c r="Y1002" s="51">
        <v>3640</v>
      </c>
      <c r="Z1002" s="45" t="s">
        <v>2294</v>
      </c>
      <c r="AA1002" s="79" t="s">
        <v>2987</v>
      </c>
      <c r="AB1002" s="51" t="s">
        <v>6349</v>
      </c>
      <c r="AC1002" s="81" t="s">
        <v>4102</v>
      </c>
      <c r="AD1002" s="89">
        <v>22</v>
      </c>
      <c r="AE1002" s="14" t="s">
        <v>85</v>
      </c>
      <c r="AF1002" s="14" t="s">
        <v>85</v>
      </c>
      <c r="AG1002" s="13" t="s">
        <v>85</v>
      </c>
      <c r="AH1002" s="14" t="s">
        <v>85</v>
      </c>
      <c r="AI1002" s="9" t="s">
        <v>85</v>
      </c>
      <c r="AJ1002" s="99" t="s">
        <v>265</v>
      </c>
      <c r="AK1002" s="82" t="s">
        <v>85</v>
      </c>
      <c r="AL1002" s="40" t="s">
        <v>85</v>
      </c>
      <c r="AM1002" s="82" t="s">
        <v>85</v>
      </c>
      <c r="AN1002" s="82">
        <v>16</v>
      </c>
      <c r="AO1002" s="82">
        <v>190</v>
      </c>
      <c r="AP1002" s="36">
        <v>0</v>
      </c>
      <c r="AQ1002" s="36">
        <v>2.2999999999999998</v>
      </c>
      <c r="AR1002" s="25">
        <v>10</v>
      </c>
      <c r="AS1002" s="36">
        <v>23.8</v>
      </c>
      <c r="AT1002" s="25">
        <v>204</v>
      </c>
      <c r="AU1002" s="74">
        <v>192</v>
      </c>
      <c r="AV1002" s="84">
        <v>65</v>
      </c>
      <c r="AW1002" s="54">
        <v>33</v>
      </c>
      <c r="AX1002" s="54">
        <v>33</v>
      </c>
      <c r="AY1002" s="54">
        <v>0</v>
      </c>
      <c r="AZ1002" s="13" t="s">
        <v>85</v>
      </c>
      <c r="BA1002" s="98" t="s">
        <v>85</v>
      </c>
      <c r="BB1002" s="13" t="s">
        <v>85</v>
      </c>
      <c r="BC1002" s="98" t="s">
        <v>85</v>
      </c>
      <c r="BD1002" s="77">
        <v>34.76</v>
      </c>
      <c r="BE1002" s="56">
        <v>20.236220472440898</v>
      </c>
      <c r="BF1002" s="56">
        <v>20.236220472440898</v>
      </c>
      <c r="BG1002" s="56">
        <v>10.4330708661417</v>
      </c>
      <c r="BH1002" s="378">
        <v>7.001193999999944E-2</v>
      </c>
      <c r="BI1002" s="14">
        <v>36</v>
      </c>
      <c r="BJ1002" s="114" t="s">
        <v>3532</v>
      </c>
      <c r="BK1002" s="50" t="s">
        <v>4050</v>
      </c>
      <c r="BL1002" s="81" t="s">
        <v>4964</v>
      </c>
      <c r="BM1002" s="81" t="s">
        <v>4066</v>
      </c>
      <c r="BN1002" s="81" t="s">
        <v>5469</v>
      </c>
      <c r="BO1002" s="81" t="s">
        <v>2872</v>
      </c>
      <c r="BP1002" s="81" t="s">
        <v>5941</v>
      </c>
      <c r="BQ1002" s="81" t="s">
        <v>5431</v>
      </c>
      <c r="BR1002" s="81" t="s">
        <v>5942</v>
      </c>
      <c r="BS1002" s="81" t="s">
        <v>4275</v>
      </c>
      <c r="BT1002" s="81" t="s">
        <v>4068</v>
      </c>
      <c r="BU1002" s="81"/>
      <c r="BV1002" s="349" t="s">
        <v>6877</v>
      </c>
      <c r="BW1002" s="388" t="s">
        <v>6876</v>
      </c>
      <c r="BX1002" s="352" t="s">
        <v>6881</v>
      </c>
      <c r="BY1002" s="388" t="s">
        <v>6880</v>
      </c>
      <c r="BZ1002" s="324" t="str">
        <f t="shared" ref="BZ1002" si="144">CONCATENATE("DISCONTINUED"," ","-"," ",D1002,", ",O1002,"x",P1002,", ",IF(V1002="N/A", "", CONCATENATE(V1002, "/")),IF(T1002&gt;0, CONCATENATE("+",T1002), T1002),"mm Offset, ",Q1002,", ",W1002,"mm Centerbore, ",PROPER(Z1002), "", IF(BB1002="N/A", "", CONCATENATE(", w/ ", BB1002)))</f>
        <v>DISCONTINUED - MR707 Bead Grip, 17x7.5, +50mm Offset, 5x160, 65mm Centerbore, Matte Black</v>
      </c>
      <c r="CA1002" s="324" t="s">
        <v>3878</v>
      </c>
      <c r="CB1002" s="324" t="s">
        <v>3879</v>
      </c>
      <c r="CC1002" s="313" t="str">
        <f t="shared" ref="CC1002" si="145">C1002</f>
        <v>TRAIL (7XX)</v>
      </c>
    </row>
    <row r="1003" spans="1:81" s="38" customFormat="1" ht="15" customHeight="1">
      <c r="A1003" s="22">
        <f t="shared" si="125"/>
        <v>1000</v>
      </c>
      <c r="B1003" s="4" t="s">
        <v>84</v>
      </c>
      <c r="C1003" s="99" t="s">
        <v>1072</v>
      </c>
      <c r="D1003" s="99" t="s">
        <v>7018</v>
      </c>
      <c r="E1003" s="91" t="s">
        <v>7544</v>
      </c>
      <c r="F1003" s="90"/>
      <c r="G1003" s="90"/>
      <c r="H1003" s="364">
        <v>191682034190</v>
      </c>
      <c r="I1003" s="318">
        <v>45002</v>
      </c>
      <c r="J1003" s="319">
        <v>45300</v>
      </c>
      <c r="K1003" s="293" t="s">
        <v>1274</v>
      </c>
      <c r="L1003" s="342">
        <v>285</v>
      </c>
      <c r="M1003" s="92" t="s">
        <v>6179</v>
      </c>
      <c r="N1003" s="344"/>
      <c r="O1003" s="29">
        <v>17</v>
      </c>
      <c r="P1003" s="8">
        <v>8.5</v>
      </c>
      <c r="Q1003" s="99" t="s">
        <v>1758</v>
      </c>
      <c r="R1003" s="3">
        <v>6</v>
      </c>
      <c r="S1003" s="29">
        <v>120</v>
      </c>
      <c r="T1003" s="29">
        <v>0</v>
      </c>
      <c r="U1003" s="16">
        <v>4.72</v>
      </c>
      <c r="V1003" s="100" t="s">
        <v>85</v>
      </c>
      <c r="W1003" s="16">
        <v>67</v>
      </c>
      <c r="X1003" s="8">
        <v>28.17</v>
      </c>
      <c r="Y1003" s="51">
        <v>2650</v>
      </c>
      <c r="Z1003" s="11" t="s">
        <v>4304</v>
      </c>
      <c r="AA1003" s="11" t="s">
        <v>2987</v>
      </c>
      <c r="AB1003" s="51" t="s">
        <v>4760</v>
      </c>
      <c r="AC1003" s="81" t="s">
        <v>5202</v>
      </c>
      <c r="AD1003" s="89">
        <v>22</v>
      </c>
      <c r="AE1003" s="87" t="s">
        <v>85</v>
      </c>
      <c r="AF1003" s="87" t="s">
        <v>85</v>
      </c>
      <c r="AG1003" s="87" t="s">
        <v>85</v>
      </c>
      <c r="AH1003" s="87" t="s">
        <v>85</v>
      </c>
      <c r="AI1003" s="87" t="s">
        <v>85</v>
      </c>
      <c r="AJ1003" s="13" t="s">
        <v>266</v>
      </c>
      <c r="AK1003" s="40" t="s">
        <v>85</v>
      </c>
      <c r="AL1003" s="40" t="s">
        <v>85</v>
      </c>
      <c r="AM1003" s="3" t="s">
        <v>85</v>
      </c>
      <c r="AN1003" s="3">
        <v>16</v>
      </c>
      <c r="AO1003" s="3">
        <v>170</v>
      </c>
      <c r="AP1003" s="36">
        <v>10.39</v>
      </c>
      <c r="AQ1003" s="36">
        <v>30.94</v>
      </c>
      <c r="AR1003" s="36">
        <v>47.16</v>
      </c>
      <c r="AS1003" s="36">
        <v>57.93</v>
      </c>
      <c r="AT1003" s="36">
        <v>209.8</v>
      </c>
      <c r="AU1003" s="101">
        <v>206</v>
      </c>
      <c r="AV1003" s="101">
        <v>67</v>
      </c>
      <c r="AW1003" s="54">
        <v>43.6</v>
      </c>
      <c r="AX1003" s="54">
        <v>43.6</v>
      </c>
      <c r="AY1003" s="54">
        <v>35</v>
      </c>
      <c r="AZ1003" s="3" t="s">
        <v>85</v>
      </c>
      <c r="BA1003" s="98" t="s">
        <v>85</v>
      </c>
      <c r="BB1003" s="3" t="s">
        <v>85</v>
      </c>
      <c r="BC1003" s="98" t="s">
        <v>85</v>
      </c>
      <c r="BD1003" s="77">
        <v>32.67</v>
      </c>
      <c r="BE1003" s="56">
        <v>20.236220472440898</v>
      </c>
      <c r="BF1003" s="56">
        <v>20.236220472440898</v>
      </c>
      <c r="BG1003" s="56">
        <v>11.417322834645701</v>
      </c>
      <c r="BH1003" s="378">
        <v>7.6616839999999839E-2</v>
      </c>
      <c r="BI1003" s="80">
        <v>36</v>
      </c>
      <c r="BJ1003" s="114" t="s">
        <v>4923</v>
      </c>
      <c r="BK1003" s="50" t="s">
        <v>4050</v>
      </c>
      <c r="BL1003" s="29" t="s">
        <v>4066</v>
      </c>
      <c r="BM1003" s="29" t="s">
        <v>5474</v>
      </c>
      <c r="BN1003" s="29" t="s">
        <v>7541</v>
      </c>
      <c r="BO1003" s="29" t="s">
        <v>7291</v>
      </c>
      <c r="BP1003" s="81" t="s">
        <v>4275</v>
      </c>
      <c r="BQ1003" s="81" t="s">
        <v>4068</v>
      </c>
      <c r="BR1003" s="81" t="s">
        <v>7542</v>
      </c>
      <c r="BS1003" s="81"/>
      <c r="BT1003" s="81"/>
      <c r="BU1003" s="81"/>
      <c r="BV1003" s="313"/>
      <c r="BW1003" s="355"/>
      <c r="BX1003" s="313"/>
      <c r="BY1003" s="355"/>
      <c r="BZ1003" s="324" t="str">
        <f t="shared" ref="BZ1003:BZ1004" si="146">CONCATENATE("DISCONTINUED"," ","-"," ",D1003,", ",O1003,"x",P1003,", ",IF(V1003="N/A", "", CONCATENATE(V1003, "/")),IF(T1003&gt;0, CONCATENATE("+",T1003), T1003),"mm Offset, ",Q1003,", ",W1003,"mm Centerbore, ",PROPER(Z1003), "", IF(BB1003="N/A", "", CONCATENATE(", w/ ", BB1003)))</f>
        <v>DISCONTINUED - MR321, 17x8.5, 0mm Offset, 6x120, 67mm Centerbore, Gloss Black</v>
      </c>
      <c r="CA1003" s="324" t="s">
        <v>3878</v>
      </c>
      <c r="CB1003" s="324" t="s">
        <v>3879</v>
      </c>
      <c r="CC1003" s="313" t="str">
        <f t="shared" ref="CC1003:CC1004" si="147">C1003</f>
        <v>STREET (3XX)</v>
      </c>
    </row>
    <row r="1004" spans="1:81" s="38" customFormat="1" ht="15" customHeight="1">
      <c r="A1004" s="22">
        <f t="shared" si="125"/>
        <v>1001</v>
      </c>
      <c r="B1004" s="4" t="s">
        <v>84</v>
      </c>
      <c r="C1004" s="99" t="s">
        <v>1072</v>
      </c>
      <c r="D1004" s="99" t="s">
        <v>7018</v>
      </c>
      <c r="E1004" s="91" t="s">
        <v>7545</v>
      </c>
      <c r="F1004" s="90"/>
      <c r="G1004" s="90"/>
      <c r="H1004" s="364">
        <v>191682034688</v>
      </c>
      <c r="I1004" s="109">
        <v>45118</v>
      </c>
      <c r="J1004" s="319">
        <v>45300</v>
      </c>
      <c r="K1004" s="293" t="s">
        <v>1274</v>
      </c>
      <c r="L1004" s="342">
        <v>299</v>
      </c>
      <c r="M1004" s="92" t="s">
        <v>6179</v>
      </c>
      <c r="N1004" s="344"/>
      <c r="O1004" s="29">
        <v>17</v>
      </c>
      <c r="P1004" s="8">
        <v>8.5</v>
      </c>
      <c r="Q1004" s="99" t="s">
        <v>1758</v>
      </c>
      <c r="R1004" s="3">
        <v>6</v>
      </c>
      <c r="S1004" s="29">
        <v>120</v>
      </c>
      <c r="T1004" s="29">
        <v>0</v>
      </c>
      <c r="U1004" s="16">
        <v>4.72</v>
      </c>
      <c r="V1004" s="100" t="s">
        <v>85</v>
      </c>
      <c r="W1004" s="16">
        <v>67</v>
      </c>
      <c r="X1004" s="8">
        <v>28.17</v>
      </c>
      <c r="Y1004" s="51">
        <v>2650</v>
      </c>
      <c r="Z1004" s="11" t="s">
        <v>5454</v>
      </c>
      <c r="AA1004" s="11" t="s">
        <v>196</v>
      </c>
      <c r="AB1004" s="51" t="s">
        <v>4760</v>
      </c>
      <c r="AC1004" s="81" t="s">
        <v>7295</v>
      </c>
      <c r="AD1004" s="89">
        <v>22</v>
      </c>
      <c r="AE1004" s="87" t="s">
        <v>85</v>
      </c>
      <c r="AF1004" s="87" t="s">
        <v>85</v>
      </c>
      <c r="AG1004" s="87" t="s">
        <v>85</v>
      </c>
      <c r="AH1004" s="87" t="s">
        <v>85</v>
      </c>
      <c r="AI1004" s="87" t="s">
        <v>85</v>
      </c>
      <c r="AJ1004" s="13" t="s">
        <v>266</v>
      </c>
      <c r="AK1004" s="40" t="s">
        <v>85</v>
      </c>
      <c r="AL1004" s="40" t="s">
        <v>85</v>
      </c>
      <c r="AM1004" s="3" t="s">
        <v>85</v>
      </c>
      <c r="AN1004" s="3">
        <v>16</v>
      </c>
      <c r="AO1004" s="3">
        <v>170</v>
      </c>
      <c r="AP1004" s="36">
        <v>10.39</v>
      </c>
      <c r="AQ1004" s="36">
        <v>30.94</v>
      </c>
      <c r="AR1004" s="36">
        <v>47.16</v>
      </c>
      <c r="AS1004" s="36">
        <v>57.93</v>
      </c>
      <c r="AT1004" s="36">
        <v>209.8</v>
      </c>
      <c r="AU1004" s="101">
        <v>206</v>
      </c>
      <c r="AV1004" s="101">
        <v>67</v>
      </c>
      <c r="AW1004" s="54">
        <v>43.6</v>
      </c>
      <c r="AX1004" s="54">
        <v>43.6</v>
      </c>
      <c r="AY1004" s="54">
        <v>35</v>
      </c>
      <c r="AZ1004" s="3" t="s">
        <v>85</v>
      </c>
      <c r="BA1004" s="98" t="s">
        <v>85</v>
      </c>
      <c r="BB1004" s="3" t="s">
        <v>85</v>
      </c>
      <c r="BC1004" s="98" t="s">
        <v>85</v>
      </c>
      <c r="BD1004" s="77">
        <v>32.67</v>
      </c>
      <c r="BE1004" s="56">
        <v>20.236220472440898</v>
      </c>
      <c r="BF1004" s="56">
        <v>20.236220472440898</v>
      </c>
      <c r="BG1004" s="56">
        <v>11.417322834645701</v>
      </c>
      <c r="BH1004" s="378">
        <v>7.6616839999999839E-2</v>
      </c>
      <c r="BI1004" s="80">
        <v>36</v>
      </c>
      <c r="BJ1004" s="114" t="s">
        <v>4923</v>
      </c>
      <c r="BK1004" s="50" t="s">
        <v>4050</v>
      </c>
      <c r="BL1004" s="29" t="s">
        <v>4066</v>
      </c>
      <c r="BM1004" s="29" t="s">
        <v>5474</v>
      </c>
      <c r="BN1004" s="29" t="s">
        <v>7541</v>
      </c>
      <c r="BO1004" s="29" t="s">
        <v>7291</v>
      </c>
      <c r="BP1004" s="81" t="s">
        <v>4275</v>
      </c>
      <c r="BQ1004" s="81" t="s">
        <v>4068</v>
      </c>
      <c r="BR1004" s="81" t="s">
        <v>7542</v>
      </c>
      <c r="BS1004" s="81"/>
      <c r="BT1004" s="81"/>
      <c r="BU1004" s="81"/>
      <c r="BV1004" s="313"/>
      <c r="BW1004" s="355"/>
      <c r="BX1004" s="313"/>
      <c r="BY1004" s="355"/>
      <c r="BZ1004" s="324" t="str">
        <f t="shared" si="146"/>
        <v>DISCONTINUED - MR321, 17x8.5, 0mm Offset, 6x120, 67mm Centerbore, Machined - Clear Coat</v>
      </c>
      <c r="CA1004" s="324" t="s">
        <v>3878</v>
      </c>
      <c r="CB1004" s="324" t="s">
        <v>3879</v>
      </c>
      <c r="CC1004" s="313" t="str">
        <f t="shared" si="147"/>
        <v>STREET (3XX)</v>
      </c>
    </row>
    <row r="1005" spans="1:81" s="38" customFormat="1" ht="15" customHeight="1">
      <c r="A1005" s="22">
        <f t="shared" si="125"/>
        <v>1002</v>
      </c>
      <c r="B1005" s="99" t="s">
        <v>84</v>
      </c>
      <c r="C1005" s="99" t="s">
        <v>1072</v>
      </c>
      <c r="D1005" s="5" t="s">
        <v>1116</v>
      </c>
      <c r="E1005" s="91" t="s">
        <v>7546</v>
      </c>
      <c r="F1005" s="90"/>
      <c r="G1005" s="90"/>
      <c r="H1005" s="79" t="s">
        <v>427</v>
      </c>
      <c r="I1005" s="318">
        <v>40909</v>
      </c>
      <c r="J1005" s="319">
        <v>45300</v>
      </c>
      <c r="K1005" s="293" t="s">
        <v>1274</v>
      </c>
      <c r="L1005" s="342">
        <v>329</v>
      </c>
      <c r="M1005" s="92" t="s">
        <v>6179</v>
      </c>
      <c r="N1005" s="344"/>
      <c r="O1005" s="5">
        <v>18</v>
      </c>
      <c r="P1005" s="8">
        <v>9</v>
      </c>
      <c r="Q1005" s="99" t="s">
        <v>1123</v>
      </c>
      <c r="R1005" s="3">
        <v>6</v>
      </c>
      <c r="S1005" s="3">
        <v>5.5</v>
      </c>
      <c r="T1005" s="3">
        <v>18</v>
      </c>
      <c r="U1005" s="16">
        <v>5.75</v>
      </c>
      <c r="V1005" s="100" t="s">
        <v>85</v>
      </c>
      <c r="W1005" s="16">
        <v>108</v>
      </c>
      <c r="X1005" s="8">
        <v>31.67</v>
      </c>
      <c r="Y1005" s="51">
        <v>2500</v>
      </c>
      <c r="Z1005" s="78" t="s">
        <v>2294</v>
      </c>
      <c r="AA1005" s="79" t="s">
        <v>2987</v>
      </c>
      <c r="AB1005" s="51" t="s">
        <v>6060</v>
      </c>
      <c r="AC1005" s="80" t="s">
        <v>1597</v>
      </c>
      <c r="AD1005" s="89">
        <v>33</v>
      </c>
      <c r="AE1005" s="87" t="s">
        <v>85</v>
      </c>
      <c r="AF1005" s="99" t="s">
        <v>85</v>
      </c>
      <c r="AG1005" s="99" t="s">
        <v>3001</v>
      </c>
      <c r="AH1005" s="80" t="s">
        <v>1938</v>
      </c>
      <c r="AI1005" s="9">
        <v>1.1000000000000001</v>
      </c>
      <c r="AJ1005" s="99" t="s">
        <v>266</v>
      </c>
      <c r="AK1005" s="99" t="s">
        <v>85</v>
      </c>
      <c r="AL1005" s="40" t="s">
        <v>85</v>
      </c>
      <c r="AM1005" s="99" t="s">
        <v>85</v>
      </c>
      <c r="AN1005" s="99">
        <v>16.2</v>
      </c>
      <c r="AO1005" s="99">
        <v>170</v>
      </c>
      <c r="AP1005" s="25">
        <v>6</v>
      </c>
      <c r="AQ1005" s="25">
        <v>18</v>
      </c>
      <c r="AR1005" s="25">
        <v>34.200000000000003</v>
      </c>
      <c r="AS1005" s="25">
        <v>31.3</v>
      </c>
      <c r="AT1005" s="25">
        <v>217.8</v>
      </c>
      <c r="AU1005" s="101">
        <v>213.3</v>
      </c>
      <c r="AV1005" s="100">
        <v>107</v>
      </c>
      <c r="AW1005" s="54">
        <v>41</v>
      </c>
      <c r="AX1005" s="54">
        <v>74</v>
      </c>
      <c r="AY1005" s="54">
        <v>62</v>
      </c>
      <c r="AZ1005" s="99" t="s">
        <v>85</v>
      </c>
      <c r="BA1005" s="98" t="s">
        <v>85</v>
      </c>
      <c r="BB1005" s="99" t="s">
        <v>85</v>
      </c>
      <c r="BC1005" s="98" t="s">
        <v>85</v>
      </c>
      <c r="BD1005" s="77">
        <v>37.33</v>
      </c>
      <c r="BE1005" s="56">
        <v>21.141732283464599</v>
      </c>
      <c r="BF1005" s="56">
        <v>21.141732283464599</v>
      </c>
      <c r="BG1005" s="56">
        <v>11.929133858267701</v>
      </c>
      <c r="BH1005" s="378">
        <v>8.7375807000000152E-2</v>
      </c>
      <c r="BI1005" s="80">
        <v>36</v>
      </c>
      <c r="BJ1005" s="114" t="s">
        <v>3532</v>
      </c>
      <c r="BK1005" s="50" t="s">
        <v>4050</v>
      </c>
      <c r="BL1005" s="81" t="s">
        <v>4066</v>
      </c>
      <c r="BM1005" s="29" t="s">
        <v>5448</v>
      </c>
      <c r="BN1005" s="29" t="s">
        <v>5506</v>
      </c>
      <c r="BO1005" s="81" t="s">
        <v>5507</v>
      </c>
      <c r="BP1005" s="81" t="s">
        <v>5477</v>
      </c>
      <c r="BQ1005" s="81" t="s">
        <v>5504</v>
      </c>
      <c r="BR1005" s="81" t="s">
        <v>4068</v>
      </c>
      <c r="BS1005" s="81"/>
      <c r="BT1005" s="81"/>
      <c r="BU1005" s="81"/>
      <c r="BV1005" s="313" t="s">
        <v>6437</v>
      </c>
      <c r="BW1005" s="377" t="s">
        <v>6436</v>
      </c>
      <c r="BX1005" s="313" t="s">
        <v>6439</v>
      </c>
      <c r="BY1005" s="377" t="s">
        <v>6438</v>
      </c>
      <c r="BZ1005" s="324" t="str">
        <f t="shared" ref="BZ1005:BZ1018" si="148">CONCATENATE("DISCONTINUED"," ","-"," ",D1005,", ",O1005,"x",P1005,", ",IF(V1005="N/A", "", CONCATENATE(V1005, "/")),IF(T1005&gt;0, CONCATENATE("+",T1005), T1005),"mm Offset, ",Q1005,", ",W1005,"mm Centerbore, ",PROPER(Z1005), "", IF(BB1005="N/A", "", CONCATENATE(", w/ ", BB1005)))</f>
        <v>DISCONTINUED - MR304 Double Standard, 18x9, +18mm Offset, 6x5.5, 108mm Centerbore, Matte Black</v>
      </c>
      <c r="CA1005" s="324" t="s">
        <v>3878</v>
      </c>
      <c r="CB1005" s="324" t="s">
        <v>3879</v>
      </c>
      <c r="CC1005" s="313" t="str">
        <f t="shared" ref="CC1005:CC1018" si="149">C1005</f>
        <v>STREET (3XX)</v>
      </c>
    </row>
    <row r="1006" spans="1:81" s="38" customFormat="1" ht="15" customHeight="1">
      <c r="A1006" s="22">
        <f t="shared" si="125"/>
        <v>1003</v>
      </c>
      <c r="B1006" s="99" t="s">
        <v>84</v>
      </c>
      <c r="C1006" s="99" t="s">
        <v>1072</v>
      </c>
      <c r="D1006" s="5" t="s">
        <v>2354</v>
      </c>
      <c r="E1006" s="136" t="s">
        <v>7547</v>
      </c>
      <c r="F1006" s="90"/>
      <c r="G1006" s="90"/>
      <c r="H1006" s="79" t="s">
        <v>5148</v>
      </c>
      <c r="I1006" s="318">
        <v>44351</v>
      </c>
      <c r="J1006" s="319">
        <v>45300</v>
      </c>
      <c r="K1006" s="293" t="s">
        <v>1274</v>
      </c>
      <c r="L1006" s="342">
        <v>299</v>
      </c>
      <c r="M1006" s="92" t="s">
        <v>6179</v>
      </c>
      <c r="N1006" s="344"/>
      <c r="O1006" s="5">
        <v>17</v>
      </c>
      <c r="P1006" s="8">
        <v>8.5</v>
      </c>
      <c r="Q1006" s="99" t="s">
        <v>1751</v>
      </c>
      <c r="R1006" s="3">
        <v>5</v>
      </c>
      <c r="S1006" s="3">
        <v>150</v>
      </c>
      <c r="T1006" s="3">
        <v>25</v>
      </c>
      <c r="U1006" s="16">
        <v>5.7</v>
      </c>
      <c r="V1006" s="100" t="s">
        <v>85</v>
      </c>
      <c r="W1006" s="16">
        <v>116.5</v>
      </c>
      <c r="X1006" s="16">
        <v>29.03</v>
      </c>
      <c r="Y1006" s="51">
        <v>2500</v>
      </c>
      <c r="Z1006" s="78" t="s">
        <v>5456</v>
      </c>
      <c r="AA1006" s="78" t="s">
        <v>2990</v>
      </c>
      <c r="AB1006" s="51" t="s">
        <v>5424</v>
      </c>
      <c r="AC1006" s="80" t="s">
        <v>1600</v>
      </c>
      <c r="AD1006" s="89">
        <v>33</v>
      </c>
      <c r="AE1006" s="87" t="s">
        <v>85</v>
      </c>
      <c r="AF1006" s="87" t="s">
        <v>85</v>
      </c>
      <c r="AG1006" s="99" t="s">
        <v>3003</v>
      </c>
      <c r="AH1006" s="80" t="s">
        <v>1938</v>
      </c>
      <c r="AI1006" s="9">
        <v>1.1000000000000001</v>
      </c>
      <c r="AJ1006" s="99" t="s">
        <v>266</v>
      </c>
      <c r="AK1006" s="99" t="s">
        <v>85</v>
      </c>
      <c r="AL1006" s="40" t="s">
        <v>85</v>
      </c>
      <c r="AM1006" s="99" t="s">
        <v>85</v>
      </c>
      <c r="AN1006" s="99">
        <v>16.2</v>
      </c>
      <c r="AO1006" s="99">
        <v>180</v>
      </c>
      <c r="AP1006" s="25">
        <v>0</v>
      </c>
      <c r="AQ1006" s="25">
        <v>22.8</v>
      </c>
      <c r="AR1006" s="25">
        <v>33.5</v>
      </c>
      <c r="AS1006" s="25">
        <v>39.4</v>
      </c>
      <c r="AT1006" s="25">
        <v>209.8</v>
      </c>
      <c r="AU1006" s="101">
        <v>200.5</v>
      </c>
      <c r="AV1006" s="100">
        <v>110.7</v>
      </c>
      <c r="AW1006" s="54">
        <v>46.7</v>
      </c>
      <c r="AX1006" s="54">
        <v>46.7</v>
      </c>
      <c r="AY1006" s="54">
        <v>30</v>
      </c>
      <c r="AZ1006" s="3" t="s">
        <v>85</v>
      </c>
      <c r="BA1006" s="98" t="s">
        <v>85</v>
      </c>
      <c r="BB1006" s="3" t="s">
        <v>85</v>
      </c>
      <c r="BC1006" s="98" t="s">
        <v>85</v>
      </c>
      <c r="BD1006" s="77">
        <v>33.729999999999997</v>
      </c>
      <c r="BE1006" s="56">
        <v>20.236220472440898</v>
      </c>
      <c r="BF1006" s="56">
        <v>20.236220472440898</v>
      </c>
      <c r="BG1006" s="56">
        <v>11.417322834645701</v>
      </c>
      <c r="BH1006" s="378">
        <v>7.6616839999999839E-2</v>
      </c>
      <c r="BI1006" s="80">
        <v>36</v>
      </c>
      <c r="BJ1006" s="114" t="s">
        <v>3532</v>
      </c>
      <c r="BK1006" s="50" t="s">
        <v>4050</v>
      </c>
      <c r="BL1006" s="81" t="s">
        <v>4066</v>
      </c>
      <c r="BM1006" s="81" t="s">
        <v>4836</v>
      </c>
      <c r="BN1006" s="81" t="s">
        <v>5506</v>
      </c>
      <c r="BO1006" s="81" t="s">
        <v>5507</v>
      </c>
      <c r="BP1006" s="81" t="s">
        <v>5477</v>
      </c>
      <c r="BQ1006" s="81" t="s">
        <v>5504</v>
      </c>
      <c r="BR1006" s="81" t="s">
        <v>4068</v>
      </c>
      <c r="BS1006" s="81"/>
      <c r="BT1006" s="81"/>
      <c r="BU1006" s="81"/>
      <c r="BV1006" s="313" t="s">
        <v>6473</v>
      </c>
      <c r="BW1006" s="377" t="s">
        <v>6472</v>
      </c>
      <c r="BX1006" s="313" t="s">
        <v>6476</v>
      </c>
      <c r="BY1006" s="377" t="s">
        <v>6475</v>
      </c>
      <c r="BZ1006" s="324" t="str">
        <f t="shared" si="148"/>
        <v>DISCONTINUED - MR305 NV, 17x8.5, +25mm Offset, 5x150, 116.5mm Centerbore, Machined - Matte Black Lip</v>
      </c>
      <c r="CA1006" s="324" t="s">
        <v>3878</v>
      </c>
      <c r="CB1006" s="324" t="s">
        <v>3879</v>
      </c>
      <c r="CC1006" s="313" t="str">
        <f t="shared" si="149"/>
        <v>STREET (3XX)</v>
      </c>
    </row>
    <row r="1007" spans="1:81" s="38" customFormat="1" ht="15" customHeight="1">
      <c r="A1007" s="22">
        <f t="shared" si="125"/>
        <v>1004</v>
      </c>
      <c r="B1007" s="99" t="s">
        <v>84</v>
      </c>
      <c r="C1007" s="99" t="s">
        <v>1072</v>
      </c>
      <c r="D1007" s="99" t="s">
        <v>1119</v>
      </c>
      <c r="E1007" s="91" t="s">
        <v>7548</v>
      </c>
      <c r="F1007" s="90"/>
      <c r="G1007" s="90"/>
      <c r="H1007" s="79" t="s">
        <v>566</v>
      </c>
      <c r="I1007" s="318">
        <v>42005</v>
      </c>
      <c r="J1007" s="319">
        <v>45300</v>
      </c>
      <c r="K1007" s="293" t="s">
        <v>1274</v>
      </c>
      <c r="L1007" s="342">
        <v>312</v>
      </c>
      <c r="M1007" s="92" t="s">
        <v>6179</v>
      </c>
      <c r="N1007" s="344"/>
      <c r="O1007" s="99">
        <v>18</v>
      </c>
      <c r="P1007" s="8">
        <v>9</v>
      </c>
      <c r="Q1007" s="99" t="s">
        <v>1123</v>
      </c>
      <c r="R1007" s="3">
        <v>6</v>
      </c>
      <c r="S1007" s="3">
        <v>5.5</v>
      </c>
      <c r="T1007" s="3">
        <v>18</v>
      </c>
      <c r="U1007" s="19">
        <v>5.75</v>
      </c>
      <c r="V1007" s="100" t="s">
        <v>85</v>
      </c>
      <c r="W1007" s="16">
        <v>106.25</v>
      </c>
      <c r="X1007" s="10">
        <v>27.7</v>
      </c>
      <c r="Y1007" s="51">
        <v>2500</v>
      </c>
      <c r="Z1007" s="79" t="s">
        <v>2294</v>
      </c>
      <c r="AA1007" s="79" t="s">
        <v>2987</v>
      </c>
      <c r="AB1007" s="51" t="s">
        <v>6060</v>
      </c>
      <c r="AC1007" s="3" t="s">
        <v>1633</v>
      </c>
      <c r="AD1007" s="89">
        <v>33</v>
      </c>
      <c r="AE1007" s="87" t="s">
        <v>1799</v>
      </c>
      <c r="AF1007" s="3" t="s">
        <v>1888</v>
      </c>
      <c r="AG1007" s="3" t="s">
        <v>85</v>
      </c>
      <c r="AH1007" s="3" t="s">
        <v>85</v>
      </c>
      <c r="AI1007" s="9" t="s">
        <v>85</v>
      </c>
      <c r="AJ1007" s="3" t="s">
        <v>265</v>
      </c>
      <c r="AK1007" s="81" t="s">
        <v>1709</v>
      </c>
      <c r="AL1007" s="40">
        <v>2.75</v>
      </c>
      <c r="AM1007" s="3">
        <v>78.3</v>
      </c>
      <c r="AN1007" s="99">
        <v>16.2</v>
      </c>
      <c r="AO1007" s="99">
        <v>175</v>
      </c>
      <c r="AP1007" s="25">
        <v>3.6</v>
      </c>
      <c r="AQ1007" s="25">
        <v>18</v>
      </c>
      <c r="AR1007" s="25">
        <v>36.9</v>
      </c>
      <c r="AS1007" s="25">
        <v>48.2</v>
      </c>
      <c r="AT1007" s="25">
        <v>218.9</v>
      </c>
      <c r="AU1007" s="25">
        <v>209.8</v>
      </c>
      <c r="AV1007" s="100">
        <v>106.25</v>
      </c>
      <c r="AW1007" s="54">
        <v>30</v>
      </c>
      <c r="AX1007" s="54">
        <v>30</v>
      </c>
      <c r="AY1007" s="54">
        <v>0</v>
      </c>
      <c r="AZ1007" s="99" t="s">
        <v>85</v>
      </c>
      <c r="BA1007" s="98" t="s">
        <v>85</v>
      </c>
      <c r="BB1007" s="99" t="s">
        <v>85</v>
      </c>
      <c r="BC1007" s="98" t="s">
        <v>85</v>
      </c>
      <c r="BD1007" s="77">
        <v>32.89</v>
      </c>
      <c r="BE1007" s="56">
        <v>21.141732283464599</v>
      </c>
      <c r="BF1007" s="56">
        <v>21.141732283464599</v>
      </c>
      <c r="BG1007" s="56">
        <v>11.929133858267701</v>
      </c>
      <c r="BH1007" s="378">
        <v>8.7375807000000152E-2</v>
      </c>
      <c r="BI1007" s="80">
        <v>36</v>
      </c>
      <c r="BJ1007" s="114" t="s">
        <v>3532</v>
      </c>
      <c r="BK1007" s="50" t="s">
        <v>4050</v>
      </c>
      <c r="BL1007" s="29" t="s">
        <v>4066</v>
      </c>
      <c r="BM1007" s="29" t="s">
        <v>5514</v>
      </c>
      <c r="BN1007" s="29" t="s">
        <v>5515</v>
      </c>
      <c r="BO1007" s="29" t="s">
        <v>4275</v>
      </c>
      <c r="BP1007" s="29" t="s">
        <v>4068</v>
      </c>
      <c r="BQ1007" s="29"/>
      <c r="BR1007" s="29"/>
      <c r="BS1007" s="29"/>
      <c r="BT1007" s="29"/>
      <c r="BU1007" s="29"/>
      <c r="BV1007" s="354" t="s">
        <v>6505</v>
      </c>
      <c r="BW1007" s="377" t="s">
        <v>6504</v>
      </c>
      <c r="BX1007" s="313" t="s">
        <v>6507</v>
      </c>
      <c r="BY1007" s="377" t="s">
        <v>6506</v>
      </c>
      <c r="BZ1007" s="324" t="str">
        <f t="shared" si="148"/>
        <v>DISCONTINUED - MR308 Roost, 18x9, +18mm Offset, 6x5.5, 106.25mm Centerbore, Matte Black</v>
      </c>
      <c r="CA1007" s="324" t="s">
        <v>3878</v>
      </c>
      <c r="CB1007" s="324" t="s">
        <v>3879</v>
      </c>
      <c r="CC1007" s="313" t="str">
        <f t="shared" si="149"/>
        <v>STREET (3XX)</v>
      </c>
    </row>
    <row r="1008" spans="1:81" s="38" customFormat="1" ht="15" customHeight="1">
      <c r="A1008" s="22">
        <f t="shared" si="125"/>
        <v>1005</v>
      </c>
      <c r="B1008" s="99" t="s">
        <v>84</v>
      </c>
      <c r="C1008" s="99" t="s">
        <v>1072</v>
      </c>
      <c r="D1008" s="99" t="s">
        <v>1120</v>
      </c>
      <c r="E1008" s="91" t="s">
        <v>7549</v>
      </c>
      <c r="F1008" s="90"/>
      <c r="G1008" s="90"/>
      <c r="H1008" s="79" t="s">
        <v>613</v>
      </c>
      <c r="I1008" s="318">
        <v>42005</v>
      </c>
      <c r="J1008" s="319">
        <v>45300</v>
      </c>
      <c r="K1008" s="293" t="s">
        <v>1274</v>
      </c>
      <c r="L1008" s="342">
        <v>369</v>
      </c>
      <c r="M1008" s="92" t="s">
        <v>6179</v>
      </c>
      <c r="N1008" s="344"/>
      <c r="O1008" s="99">
        <v>18</v>
      </c>
      <c r="P1008" s="8">
        <v>9</v>
      </c>
      <c r="Q1008" s="99" t="s">
        <v>1751</v>
      </c>
      <c r="R1008" s="3">
        <v>5</v>
      </c>
      <c r="S1008" s="3">
        <v>150</v>
      </c>
      <c r="T1008" s="3">
        <v>0</v>
      </c>
      <c r="U1008" s="16">
        <v>5</v>
      </c>
      <c r="V1008" s="100" t="s">
        <v>85</v>
      </c>
      <c r="W1008" s="16">
        <v>116.5</v>
      </c>
      <c r="X1008" s="8">
        <v>33.25</v>
      </c>
      <c r="Y1008" s="51">
        <v>2650</v>
      </c>
      <c r="Z1008" s="78" t="s">
        <v>2294</v>
      </c>
      <c r="AA1008" s="79" t="s">
        <v>2987</v>
      </c>
      <c r="AB1008" s="51" t="s">
        <v>6342</v>
      </c>
      <c r="AC1008" s="80" t="s">
        <v>1600</v>
      </c>
      <c r="AD1008" s="89">
        <v>33</v>
      </c>
      <c r="AE1008" s="80" t="s">
        <v>85</v>
      </c>
      <c r="AF1008" s="80" t="s">
        <v>85</v>
      </c>
      <c r="AG1008" s="99" t="s">
        <v>3003</v>
      </c>
      <c r="AH1008" s="80" t="s">
        <v>1938</v>
      </c>
      <c r="AI1008" s="9">
        <v>1.1000000000000001</v>
      </c>
      <c r="AJ1008" s="3" t="s">
        <v>266</v>
      </c>
      <c r="AK1008" s="3" t="s">
        <v>85</v>
      </c>
      <c r="AL1008" s="40" t="s">
        <v>85</v>
      </c>
      <c r="AM1008" s="99" t="s">
        <v>85</v>
      </c>
      <c r="AN1008" s="99">
        <v>16.2</v>
      </c>
      <c r="AO1008" s="99">
        <v>180</v>
      </c>
      <c r="AP1008" s="25">
        <v>0</v>
      </c>
      <c r="AQ1008" s="25">
        <v>8</v>
      </c>
      <c r="AR1008" s="25">
        <v>36.700000000000003</v>
      </c>
      <c r="AS1008" s="25">
        <v>54.3</v>
      </c>
      <c r="AT1008" s="101">
        <v>219.2</v>
      </c>
      <c r="AU1008" s="101">
        <v>214.8</v>
      </c>
      <c r="AV1008" s="100">
        <v>110.7</v>
      </c>
      <c r="AW1008" s="54">
        <v>46.7</v>
      </c>
      <c r="AX1008" s="54">
        <v>46.7</v>
      </c>
      <c r="AY1008" s="54">
        <v>43</v>
      </c>
      <c r="AZ1008" s="99" t="s">
        <v>85</v>
      </c>
      <c r="BA1008" s="98" t="s">
        <v>85</v>
      </c>
      <c r="BB1008" s="99" t="s">
        <v>85</v>
      </c>
      <c r="BC1008" s="98" t="s">
        <v>85</v>
      </c>
      <c r="BD1008" s="77">
        <v>37.92</v>
      </c>
      <c r="BE1008" s="56">
        <v>21.141732283464599</v>
      </c>
      <c r="BF1008" s="56">
        <v>21.141732283464599</v>
      </c>
      <c r="BG1008" s="56">
        <v>11.929133858267701</v>
      </c>
      <c r="BH1008" s="378">
        <v>8.7375807000000152E-2</v>
      </c>
      <c r="BI1008" s="80">
        <v>36</v>
      </c>
      <c r="BJ1008" s="114" t="s">
        <v>3532</v>
      </c>
      <c r="BK1008" s="50" t="s">
        <v>4050</v>
      </c>
      <c r="BL1008" s="81" t="s">
        <v>4066</v>
      </c>
      <c r="BM1008" s="81" t="s">
        <v>5512</v>
      </c>
      <c r="BN1008" s="81" t="s">
        <v>5506</v>
      </c>
      <c r="BO1008" s="81" t="s">
        <v>5507</v>
      </c>
      <c r="BP1008" s="81" t="s">
        <v>5477</v>
      </c>
      <c r="BQ1008" s="81" t="s">
        <v>5504</v>
      </c>
      <c r="BR1008" s="81" t="s">
        <v>4068</v>
      </c>
      <c r="BS1008" s="81"/>
      <c r="BT1008" s="81"/>
      <c r="BU1008" s="81"/>
      <c r="BV1008" s="313"/>
      <c r="BW1008" s="325"/>
      <c r="BX1008" s="313"/>
      <c r="BY1008" s="325"/>
      <c r="BZ1008" s="324" t="str">
        <f t="shared" si="148"/>
        <v>DISCONTINUED - MR309 Grid, 18x9, 0mm Offset, 5x150, 116.5mm Centerbore, Matte Black</v>
      </c>
      <c r="CA1008" s="324" t="s">
        <v>3878</v>
      </c>
      <c r="CB1008" s="324" t="s">
        <v>3879</v>
      </c>
      <c r="CC1008" s="313" t="str">
        <f t="shared" si="149"/>
        <v>STREET (3XX)</v>
      </c>
    </row>
    <row r="1009" spans="1:81" s="38" customFormat="1" ht="15" customHeight="1">
      <c r="A1009" s="22">
        <f t="shared" si="125"/>
        <v>1006</v>
      </c>
      <c r="B1009" s="99" t="s">
        <v>84</v>
      </c>
      <c r="C1009" s="99" t="s">
        <v>1072</v>
      </c>
      <c r="D1009" s="99" t="s">
        <v>2104</v>
      </c>
      <c r="E1009" s="91" t="s">
        <v>7550</v>
      </c>
      <c r="F1009" s="90"/>
      <c r="G1009" s="90"/>
      <c r="H1009" s="79" t="s">
        <v>3272</v>
      </c>
      <c r="I1009" s="318">
        <v>43613</v>
      </c>
      <c r="J1009" s="319">
        <v>45300</v>
      </c>
      <c r="K1009" s="293" t="s">
        <v>1274</v>
      </c>
      <c r="L1009" s="342">
        <v>234.08</v>
      </c>
      <c r="M1009" s="92" t="s">
        <v>6179</v>
      </c>
      <c r="N1009" s="344"/>
      <c r="O1009" s="29">
        <v>15</v>
      </c>
      <c r="P1009" s="24">
        <v>7</v>
      </c>
      <c r="Q1009" s="99" t="s">
        <v>1747</v>
      </c>
      <c r="R1009" s="3">
        <v>5</v>
      </c>
      <c r="S1009" s="29">
        <v>100</v>
      </c>
      <c r="T1009" s="29">
        <v>15</v>
      </c>
      <c r="U1009" s="84">
        <v>4.5999999999999996</v>
      </c>
      <c r="V1009" s="100" t="s">
        <v>85</v>
      </c>
      <c r="W1009" s="84">
        <v>56.1</v>
      </c>
      <c r="X1009" s="83">
        <v>20</v>
      </c>
      <c r="Y1009" s="51">
        <v>1850</v>
      </c>
      <c r="Z1009" s="78" t="s">
        <v>2646</v>
      </c>
      <c r="AA1009" s="78" t="s">
        <v>2992</v>
      </c>
      <c r="AB1009" s="51" t="s">
        <v>6059</v>
      </c>
      <c r="AC1009" s="86" t="s">
        <v>1874</v>
      </c>
      <c r="AD1009" s="89">
        <v>22</v>
      </c>
      <c r="AE1009" s="87" t="s">
        <v>85</v>
      </c>
      <c r="AF1009" s="80" t="s">
        <v>85</v>
      </c>
      <c r="AG1009" s="80" t="s">
        <v>85</v>
      </c>
      <c r="AH1009" s="80" t="s">
        <v>85</v>
      </c>
      <c r="AI1009" s="9" t="s">
        <v>85</v>
      </c>
      <c r="AJ1009" s="81" t="s">
        <v>265</v>
      </c>
      <c r="AK1009" s="81" t="s">
        <v>85</v>
      </c>
      <c r="AL1009" s="40" t="s">
        <v>85</v>
      </c>
      <c r="AM1009" s="81" t="s">
        <v>85</v>
      </c>
      <c r="AN1009" s="81">
        <v>16</v>
      </c>
      <c r="AO1009" s="81">
        <v>140</v>
      </c>
      <c r="AP1009" s="36">
        <v>36</v>
      </c>
      <c r="AQ1009" s="36">
        <v>42.7</v>
      </c>
      <c r="AR1009" s="36">
        <v>50.4</v>
      </c>
      <c r="AS1009" s="36">
        <v>53.2</v>
      </c>
      <c r="AT1009" s="36">
        <v>181</v>
      </c>
      <c r="AU1009" s="36">
        <v>175.5</v>
      </c>
      <c r="AV1009" s="84">
        <v>56.1</v>
      </c>
      <c r="AW1009" s="54">
        <v>27</v>
      </c>
      <c r="AX1009" s="54">
        <v>27</v>
      </c>
      <c r="AY1009" s="54">
        <v>0</v>
      </c>
      <c r="AZ1009" s="3" t="s">
        <v>85</v>
      </c>
      <c r="BA1009" s="98" t="s">
        <v>85</v>
      </c>
      <c r="BB1009" s="3" t="s">
        <v>85</v>
      </c>
      <c r="BC1009" s="98" t="s">
        <v>85</v>
      </c>
      <c r="BD1009" s="77">
        <v>24.97</v>
      </c>
      <c r="BE1009" s="56">
        <v>17.8740157480315</v>
      </c>
      <c r="BF1009" s="56">
        <v>17.8740157480315</v>
      </c>
      <c r="BG1009" s="56">
        <v>9.8425196850393704</v>
      </c>
      <c r="BH1009" s="378">
        <v>5.1529000000000012E-2</v>
      </c>
      <c r="BI1009" s="5">
        <v>48</v>
      </c>
      <c r="BJ1009" s="114" t="s">
        <v>3532</v>
      </c>
      <c r="BK1009" s="50" t="s">
        <v>4050</v>
      </c>
      <c r="BL1009" s="29" t="s">
        <v>4066</v>
      </c>
      <c r="BM1009" s="29" t="s">
        <v>5521</v>
      </c>
      <c r="BN1009" s="29" t="s">
        <v>5522</v>
      </c>
      <c r="BO1009" s="29" t="s">
        <v>5523</v>
      </c>
      <c r="BP1009" s="81" t="s">
        <v>5524</v>
      </c>
      <c r="BQ1009" s="81" t="s">
        <v>4275</v>
      </c>
      <c r="BR1009" s="81" t="s">
        <v>4068</v>
      </c>
      <c r="BS1009" s="81"/>
      <c r="BT1009" s="81"/>
      <c r="BU1009" s="81"/>
      <c r="BV1009" s="313" t="s">
        <v>6555</v>
      </c>
      <c r="BW1009" s="377" t="s">
        <v>6554</v>
      </c>
      <c r="BX1009" s="313" t="s">
        <v>6559</v>
      </c>
      <c r="BY1009" s="377" t="s">
        <v>6558</v>
      </c>
      <c r="BZ1009" s="324" t="str">
        <f t="shared" si="148"/>
        <v>DISCONTINUED - MR314, 15x7, +15mm Offset, 5x100, 56.1mm Centerbore, Gloss Titanium</v>
      </c>
      <c r="CA1009" s="324" t="s">
        <v>3878</v>
      </c>
      <c r="CB1009" s="324" t="s">
        <v>3879</v>
      </c>
      <c r="CC1009" s="313" t="str">
        <f t="shared" si="149"/>
        <v>STREET (3XX)</v>
      </c>
    </row>
    <row r="1010" spans="1:81" s="38" customFormat="1" ht="15" customHeight="1">
      <c r="A1010" s="22">
        <f t="shared" si="125"/>
        <v>1007</v>
      </c>
      <c r="B1010" s="99" t="s">
        <v>84</v>
      </c>
      <c r="C1010" s="99" t="s">
        <v>1072</v>
      </c>
      <c r="D1010" s="99" t="s">
        <v>2104</v>
      </c>
      <c r="E1010" s="91" t="s">
        <v>7551</v>
      </c>
      <c r="F1010" s="90"/>
      <c r="G1010" s="90"/>
      <c r="H1010" s="79" t="s">
        <v>4983</v>
      </c>
      <c r="I1010" s="318">
        <v>44298</v>
      </c>
      <c r="J1010" s="319">
        <v>45300</v>
      </c>
      <c r="K1010" s="293" t="s">
        <v>1274</v>
      </c>
      <c r="L1010" s="342">
        <v>284.24</v>
      </c>
      <c r="M1010" s="92" t="s">
        <v>6179</v>
      </c>
      <c r="N1010" s="344"/>
      <c r="O1010" s="29">
        <v>17</v>
      </c>
      <c r="P1010" s="24">
        <v>7.5</v>
      </c>
      <c r="Q1010" s="99" t="s">
        <v>1845</v>
      </c>
      <c r="R1010" s="3">
        <v>5</v>
      </c>
      <c r="S1010" s="29">
        <v>4.5</v>
      </c>
      <c r="T1010" s="29">
        <v>30</v>
      </c>
      <c r="U1010" s="84">
        <v>5.5</v>
      </c>
      <c r="V1010" s="100" t="s">
        <v>85</v>
      </c>
      <c r="W1010" s="84">
        <v>73</v>
      </c>
      <c r="X1010" s="83">
        <v>26.01</v>
      </c>
      <c r="Y1010" s="51">
        <v>3640</v>
      </c>
      <c r="Z1010" s="78" t="s">
        <v>2646</v>
      </c>
      <c r="AA1010" s="78" t="s">
        <v>2992</v>
      </c>
      <c r="AB1010" s="51" t="s">
        <v>7552</v>
      </c>
      <c r="AC1010" s="86" t="s">
        <v>1874</v>
      </c>
      <c r="AD1010" s="89">
        <v>22</v>
      </c>
      <c r="AE1010" s="87" t="s">
        <v>85</v>
      </c>
      <c r="AF1010" s="80" t="s">
        <v>85</v>
      </c>
      <c r="AG1010" s="80" t="s">
        <v>85</v>
      </c>
      <c r="AH1010" s="80" t="s">
        <v>85</v>
      </c>
      <c r="AI1010" s="9" t="s">
        <v>85</v>
      </c>
      <c r="AJ1010" s="80" t="s">
        <v>266</v>
      </c>
      <c r="AK1010" s="80" t="s">
        <v>85</v>
      </c>
      <c r="AL1010" s="40" t="s">
        <v>85</v>
      </c>
      <c r="AM1010" s="80" t="s">
        <v>85</v>
      </c>
      <c r="AN1010" s="81">
        <v>16</v>
      </c>
      <c r="AO1010" s="81">
        <v>150</v>
      </c>
      <c r="AP1010" s="36">
        <v>15</v>
      </c>
      <c r="AQ1010" s="36">
        <v>20.7</v>
      </c>
      <c r="AR1010" s="36">
        <v>30.3</v>
      </c>
      <c r="AS1010" s="36">
        <v>42.1</v>
      </c>
      <c r="AT1010" s="36">
        <v>206.5</v>
      </c>
      <c r="AU1010" s="36">
        <v>196</v>
      </c>
      <c r="AV1010" s="84">
        <v>73</v>
      </c>
      <c r="AW1010" s="54">
        <v>27</v>
      </c>
      <c r="AX1010" s="54">
        <v>35</v>
      </c>
      <c r="AY1010" s="54">
        <v>0</v>
      </c>
      <c r="AZ1010" s="3" t="s">
        <v>85</v>
      </c>
      <c r="BA1010" s="98" t="s">
        <v>85</v>
      </c>
      <c r="BB1010" s="3" t="s">
        <v>85</v>
      </c>
      <c r="BC1010" s="98" t="s">
        <v>85</v>
      </c>
      <c r="BD1010" s="77">
        <v>30.01</v>
      </c>
      <c r="BE1010" s="56">
        <v>20.236220472440898</v>
      </c>
      <c r="BF1010" s="56">
        <v>20.236220472440898</v>
      </c>
      <c r="BG1010" s="56">
        <v>10.4330708661417</v>
      </c>
      <c r="BH1010" s="378">
        <v>7.001193999999944E-2</v>
      </c>
      <c r="BI1010" s="80">
        <v>36</v>
      </c>
      <c r="BJ1010" s="114" t="s">
        <v>3532</v>
      </c>
      <c r="BK1010" s="50" t="s">
        <v>4050</v>
      </c>
      <c r="BL1010" s="29" t="s">
        <v>4066</v>
      </c>
      <c r="BM1010" s="29" t="s">
        <v>5521</v>
      </c>
      <c r="BN1010" s="29" t="s">
        <v>5522</v>
      </c>
      <c r="BO1010" s="29" t="s">
        <v>5523</v>
      </c>
      <c r="BP1010" s="81" t="s">
        <v>5524</v>
      </c>
      <c r="BQ1010" s="81" t="s">
        <v>4275</v>
      </c>
      <c r="BR1010" s="81" t="s">
        <v>4068</v>
      </c>
      <c r="BS1010" s="81"/>
      <c r="BT1010" s="81"/>
      <c r="BU1010" s="81"/>
      <c r="BV1010" s="313" t="s">
        <v>6555</v>
      </c>
      <c r="BW1010" s="377" t="s">
        <v>6554</v>
      </c>
      <c r="BX1010" s="313" t="s">
        <v>6559</v>
      </c>
      <c r="BY1010" s="377" t="s">
        <v>6558</v>
      </c>
      <c r="BZ1010" s="324" t="str">
        <f t="shared" si="148"/>
        <v>DISCONTINUED - MR314, 17x7.5, +30mm Offset, 5x4.5, 73mm Centerbore, Gloss Titanium</v>
      </c>
      <c r="CA1010" s="324" t="s">
        <v>3878</v>
      </c>
      <c r="CB1010" s="324" t="s">
        <v>3879</v>
      </c>
      <c r="CC1010" s="313" t="str">
        <f t="shared" si="149"/>
        <v>STREET (3XX)</v>
      </c>
    </row>
    <row r="1011" spans="1:81" s="38" customFormat="1" ht="15" customHeight="1">
      <c r="A1011" s="22">
        <f t="shared" si="125"/>
        <v>1008</v>
      </c>
      <c r="B1011" s="99" t="s">
        <v>84</v>
      </c>
      <c r="C1011" s="99" t="s">
        <v>1072</v>
      </c>
      <c r="D1011" s="99" t="s">
        <v>2104</v>
      </c>
      <c r="E1011" s="91" t="s">
        <v>7553</v>
      </c>
      <c r="F1011" s="90"/>
      <c r="G1011" s="90"/>
      <c r="H1011" s="79" t="s">
        <v>2121</v>
      </c>
      <c r="I1011" s="318">
        <v>43340</v>
      </c>
      <c r="J1011" s="319">
        <v>45300</v>
      </c>
      <c r="K1011" s="293" t="s">
        <v>1274</v>
      </c>
      <c r="L1011" s="342">
        <v>349.36</v>
      </c>
      <c r="M1011" s="92" t="s">
        <v>6179</v>
      </c>
      <c r="N1011" s="344"/>
      <c r="O1011" s="29">
        <v>17</v>
      </c>
      <c r="P1011" s="24">
        <v>8.5</v>
      </c>
      <c r="Q1011" s="99" t="s">
        <v>1762</v>
      </c>
      <c r="R1011" s="3">
        <v>8</v>
      </c>
      <c r="S1011" s="29">
        <v>6.5</v>
      </c>
      <c r="T1011" s="29">
        <v>0</v>
      </c>
      <c r="U1011" s="16">
        <v>4.75</v>
      </c>
      <c r="V1011" s="100" t="s">
        <v>85</v>
      </c>
      <c r="W1011" s="16">
        <v>130.81</v>
      </c>
      <c r="X1011" s="8">
        <v>34.25</v>
      </c>
      <c r="Y1011" s="51">
        <v>3640</v>
      </c>
      <c r="Z1011" s="78" t="s">
        <v>2294</v>
      </c>
      <c r="AA1011" s="79" t="s">
        <v>2987</v>
      </c>
      <c r="AB1011" s="51" t="s">
        <v>5556</v>
      </c>
      <c r="AC1011" s="78" t="s">
        <v>1638</v>
      </c>
      <c r="AD1011" s="89">
        <v>33</v>
      </c>
      <c r="AE1011" s="80" t="s">
        <v>85</v>
      </c>
      <c r="AF1011" s="80" t="s">
        <v>85</v>
      </c>
      <c r="AG1011" s="3" t="s">
        <v>3005</v>
      </c>
      <c r="AH1011" s="80" t="s">
        <v>85</v>
      </c>
      <c r="AI1011" s="9" t="s">
        <v>85</v>
      </c>
      <c r="AJ1011" s="78" t="s">
        <v>266</v>
      </c>
      <c r="AK1011" s="3" t="s">
        <v>85</v>
      </c>
      <c r="AL1011" s="40" t="s">
        <v>85</v>
      </c>
      <c r="AM1011" s="3" t="s">
        <v>85</v>
      </c>
      <c r="AN1011" s="3">
        <v>16.2</v>
      </c>
      <c r="AO1011" s="3">
        <v>200</v>
      </c>
      <c r="AP1011" s="36">
        <v>0</v>
      </c>
      <c r="AQ1011" s="36">
        <v>0</v>
      </c>
      <c r="AR1011" s="36">
        <v>62.9</v>
      </c>
      <c r="AS1011" s="36">
        <v>79</v>
      </c>
      <c r="AT1011" s="36">
        <v>207</v>
      </c>
      <c r="AU1011" s="101">
        <v>205</v>
      </c>
      <c r="AV1011" s="100">
        <v>123.1</v>
      </c>
      <c r="AW1011" s="54">
        <v>92</v>
      </c>
      <c r="AX1011" s="54">
        <v>92</v>
      </c>
      <c r="AY1011" s="54">
        <v>0</v>
      </c>
      <c r="AZ1011" s="99" t="s">
        <v>85</v>
      </c>
      <c r="BA1011" s="98" t="s">
        <v>85</v>
      </c>
      <c r="BB1011" s="99" t="s">
        <v>85</v>
      </c>
      <c r="BC1011" s="98" t="s">
        <v>85</v>
      </c>
      <c r="BD1011" s="77">
        <v>37.75</v>
      </c>
      <c r="BE1011" s="56">
        <v>20.236220472440898</v>
      </c>
      <c r="BF1011" s="56">
        <v>20.236220472440898</v>
      </c>
      <c r="BG1011" s="56">
        <v>11.417322834645701</v>
      </c>
      <c r="BH1011" s="378">
        <v>7.6616839999999839E-2</v>
      </c>
      <c r="BI1011" s="80">
        <v>36</v>
      </c>
      <c r="BJ1011" s="114" t="s">
        <v>3532</v>
      </c>
      <c r="BK1011" s="50" t="s">
        <v>4050</v>
      </c>
      <c r="BL1011" s="29" t="s">
        <v>4066</v>
      </c>
      <c r="BM1011" s="29" t="s">
        <v>5521</v>
      </c>
      <c r="BN1011" s="29" t="s">
        <v>5522</v>
      </c>
      <c r="BO1011" s="29" t="s">
        <v>5523</v>
      </c>
      <c r="BP1011" s="81" t="s">
        <v>5524</v>
      </c>
      <c r="BQ1011" s="81" t="s">
        <v>4275</v>
      </c>
      <c r="BR1011" s="81" t="s">
        <v>4068</v>
      </c>
      <c r="BS1011" s="81"/>
      <c r="BT1011" s="81"/>
      <c r="BU1011" s="81"/>
      <c r="BV1011" s="313" t="s">
        <v>6569</v>
      </c>
      <c r="BW1011" s="377" t="s">
        <v>6575</v>
      </c>
      <c r="BX1011" s="313" t="s">
        <v>6577</v>
      </c>
      <c r="BY1011" s="377" t="s">
        <v>6576</v>
      </c>
      <c r="BZ1011" s="324" t="str">
        <f t="shared" si="148"/>
        <v>DISCONTINUED - MR314, 17x8.5, 0mm Offset, 8x6.5, 130.81mm Centerbore, Matte Black</v>
      </c>
      <c r="CA1011" s="324" t="s">
        <v>3878</v>
      </c>
      <c r="CB1011" s="324" t="s">
        <v>3879</v>
      </c>
      <c r="CC1011" s="313" t="str">
        <f t="shared" si="149"/>
        <v>STREET (3XX)</v>
      </c>
    </row>
    <row r="1012" spans="1:81" s="38" customFormat="1" ht="15" customHeight="1">
      <c r="A1012" s="22">
        <f t="shared" si="125"/>
        <v>1009</v>
      </c>
      <c r="B1012" s="99" t="s">
        <v>84</v>
      </c>
      <c r="C1012" s="99" t="s">
        <v>1072</v>
      </c>
      <c r="D1012" s="99" t="s">
        <v>6058</v>
      </c>
      <c r="E1012" s="136" t="s">
        <v>7554</v>
      </c>
      <c r="F1012" s="90" t="s">
        <v>4712</v>
      </c>
      <c r="G1012" s="90"/>
      <c r="H1012" s="318" t="s">
        <v>6025</v>
      </c>
      <c r="I1012" s="318">
        <v>44701</v>
      </c>
      <c r="J1012" s="319">
        <v>45300</v>
      </c>
      <c r="K1012" s="293" t="s">
        <v>1274</v>
      </c>
      <c r="L1012" s="342">
        <v>269</v>
      </c>
      <c r="M1012" s="92" t="s">
        <v>6179</v>
      </c>
      <c r="N1012" s="344"/>
      <c r="O1012" s="29">
        <v>17</v>
      </c>
      <c r="P1012" s="8">
        <v>8.5</v>
      </c>
      <c r="Q1012" s="99" t="s">
        <v>1123</v>
      </c>
      <c r="R1012" s="3">
        <v>6</v>
      </c>
      <c r="S1012" s="29">
        <v>5.5</v>
      </c>
      <c r="T1012" s="29">
        <v>0</v>
      </c>
      <c r="U1012" s="16">
        <v>4.7</v>
      </c>
      <c r="V1012" s="100" t="s">
        <v>85</v>
      </c>
      <c r="W1012" s="16">
        <v>106.25</v>
      </c>
      <c r="X1012" s="8">
        <v>25.72</v>
      </c>
      <c r="Y1012" s="51">
        <v>2650</v>
      </c>
      <c r="Z1012" s="11" t="s">
        <v>2297</v>
      </c>
      <c r="AA1012" s="11" t="s">
        <v>2988</v>
      </c>
      <c r="AB1012" s="51" t="s">
        <v>4485</v>
      </c>
      <c r="AC1012" s="87" t="s">
        <v>85</v>
      </c>
      <c r="AD1012" s="89" t="s">
        <v>85</v>
      </c>
      <c r="AE1012" s="87" t="s">
        <v>85</v>
      </c>
      <c r="AF1012" s="80" t="s">
        <v>85</v>
      </c>
      <c r="AG1012" s="80" t="s">
        <v>85</v>
      </c>
      <c r="AH1012" s="80" t="s">
        <v>85</v>
      </c>
      <c r="AI1012" s="9" t="s">
        <v>85</v>
      </c>
      <c r="AJ1012" s="13" t="s">
        <v>266</v>
      </c>
      <c r="AK1012" s="82" t="s">
        <v>85</v>
      </c>
      <c r="AL1012" s="40" t="s">
        <v>85</v>
      </c>
      <c r="AM1012" s="3" t="s">
        <v>85</v>
      </c>
      <c r="AN1012" s="3">
        <v>16</v>
      </c>
      <c r="AO1012" s="3">
        <v>175</v>
      </c>
      <c r="AP1012" s="36">
        <v>7</v>
      </c>
      <c r="AQ1012" s="36">
        <v>25</v>
      </c>
      <c r="AR1012" s="36">
        <v>38</v>
      </c>
      <c r="AS1012" s="36">
        <v>48</v>
      </c>
      <c r="AT1012" s="36">
        <v>210</v>
      </c>
      <c r="AU1012" s="101">
        <v>202</v>
      </c>
      <c r="AV1012" s="101">
        <v>106.25</v>
      </c>
      <c r="AW1012" s="54">
        <v>53</v>
      </c>
      <c r="AX1012" s="54">
        <v>53</v>
      </c>
      <c r="AY1012" s="54">
        <v>50</v>
      </c>
      <c r="AZ1012" s="3" t="s">
        <v>85</v>
      </c>
      <c r="BA1012" s="98" t="s">
        <v>85</v>
      </c>
      <c r="BB1012" s="3" t="s">
        <v>85</v>
      </c>
      <c r="BC1012" s="98" t="s">
        <v>85</v>
      </c>
      <c r="BD1012" s="77">
        <v>30.42</v>
      </c>
      <c r="BE1012" s="56">
        <v>20.236220472440898</v>
      </c>
      <c r="BF1012" s="56">
        <v>20.236220472440898</v>
      </c>
      <c r="BG1012" s="56">
        <v>11.417322834645701</v>
      </c>
      <c r="BH1012" s="378">
        <v>7.6616839999999839E-2</v>
      </c>
      <c r="BI1012" s="80">
        <v>36</v>
      </c>
      <c r="BJ1012" s="114" t="s">
        <v>3532</v>
      </c>
      <c r="BK1012" s="50" t="s">
        <v>4050</v>
      </c>
      <c r="BL1012" s="29" t="s">
        <v>4066</v>
      </c>
      <c r="BM1012" s="29" t="s">
        <v>6382</v>
      </c>
      <c r="BN1012" s="29" t="s">
        <v>6383</v>
      </c>
      <c r="BO1012" s="29" t="s">
        <v>6384</v>
      </c>
      <c r="BP1012" s="81" t="s">
        <v>6385</v>
      </c>
      <c r="BQ1012" s="81" t="s">
        <v>4068</v>
      </c>
      <c r="BR1012" s="81" t="s">
        <v>6386</v>
      </c>
      <c r="BS1012" s="81"/>
      <c r="BT1012" s="81"/>
      <c r="BU1012" s="81"/>
      <c r="BV1012" s="313" t="s">
        <v>7133</v>
      </c>
      <c r="BW1012" s="387" t="s">
        <v>7132</v>
      </c>
      <c r="BX1012" s="313" t="s">
        <v>7135</v>
      </c>
      <c r="BY1012" s="387" t="s">
        <v>7134</v>
      </c>
      <c r="BZ1012" s="324" t="str">
        <f t="shared" si="148"/>
        <v>DISCONTINUED - MR318, 17x8.5, 0mm Offset, 6x5.5, 106.25mm Centerbore, Method Bronze</v>
      </c>
      <c r="CA1012" s="324" t="s">
        <v>3878</v>
      </c>
      <c r="CB1012" s="324" t="s">
        <v>3879</v>
      </c>
      <c r="CC1012" s="313" t="str">
        <f t="shared" si="149"/>
        <v>STREET (3XX)</v>
      </c>
    </row>
    <row r="1013" spans="1:81" s="38" customFormat="1" ht="15" customHeight="1">
      <c r="A1013" s="22">
        <f t="shared" si="125"/>
        <v>1010</v>
      </c>
      <c r="B1013" s="3" t="s">
        <v>84</v>
      </c>
      <c r="C1013" s="99" t="s">
        <v>1093</v>
      </c>
      <c r="D1013" s="82" t="s">
        <v>263</v>
      </c>
      <c r="E1013" s="91" t="s">
        <v>7555</v>
      </c>
      <c r="F1013" s="90"/>
      <c r="G1013" s="90"/>
      <c r="H1013" s="78" t="s">
        <v>2932</v>
      </c>
      <c r="I1013" s="320">
        <v>43461</v>
      </c>
      <c r="J1013" s="319">
        <v>45300</v>
      </c>
      <c r="K1013" s="293" t="s">
        <v>1274</v>
      </c>
      <c r="L1013" s="342">
        <v>249</v>
      </c>
      <c r="M1013" s="92" t="s">
        <v>6179</v>
      </c>
      <c r="N1013" s="344"/>
      <c r="O1013" s="82">
        <v>16</v>
      </c>
      <c r="P1013" s="41">
        <v>7</v>
      </c>
      <c r="Q1013" s="99" t="s">
        <v>2926</v>
      </c>
      <c r="R1013" s="82">
        <v>5</v>
      </c>
      <c r="S1013" s="82">
        <v>112</v>
      </c>
      <c r="T1013" s="82">
        <v>30</v>
      </c>
      <c r="U1013" s="75">
        <v>5.2</v>
      </c>
      <c r="V1013" s="102" t="s">
        <v>85</v>
      </c>
      <c r="W1013" s="75">
        <v>66.7</v>
      </c>
      <c r="X1013" s="41">
        <v>19.95</v>
      </c>
      <c r="Y1013" s="51">
        <v>1850</v>
      </c>
      <c r="Z1013" s="44" t="s">
        <v>2294</v>
      </c>
      <c r="AA1013" s="44" t="s">
        <v>2987</v>
      </c>
      <c r="AB1013" s="51" t="s">
        <v>7556</v>
      </c>
      <c r="AC1013" s="82" t="s">
        <v>1624</v>
      </c>
      <c r="AD1013" s="89">
        <v>33</v>
      </c>
      <c r="AE1013" s="86" t="s">
        <v>1738</v>
      </c>
      <c r="AF1013" s="81" t="s">
        <v>1886</v>
      </c>
      <c r="AG1013" s="14" t="s">
        <v>85</v>
      </c>
      <c r="AH1013" s="13" t="s">
        <v>85</v>
      </c>
      <c r="AI1013" s="9" t="s">
        <v>85</v>
      </c>
      <c r="AJ1013" s="99" t="s">
        <v>265</v>
      </c>
      <c r="AK1013" s="82" t="s">
        <v>85</v>
      </c>
      <c r="AL1013" s="40" t="s">
        <v>85</v>
      </c>
      <c r="AM1013" s="82" t="s">
        <v>85</v>
      </c>
      <c r="AN1013" s="82">
        <v>16</v>
      </c>
      <c r="AO1013" s="82">
        <v>148</v>
      </c>
      <c r="AP1013" s="36">
        <v>25</v>
      </c>
      <c r="AQ1013" s="36">
        <v>34.799999999999997</v>
      </c>
      <c r="AR1013" s="36">
        <v>37.799999999999997</v>
      </c>
      <c r="AS1013" s="36">
        <v>41</v>
      </c>
      <c r="AT1013" s="36">
        <v>194.7</v>
      </c>
      <c r="AU1013" s="36">
        <v>189</v>
      </c>
      <c r="AV1013" s="75">
        <v>66.599999999999994</v>
      </c>
      <c r="AW1013" s="54">
        <v>25</v>
      </c>
      <c r="AX1013" s="54">
        <v>25</v>
      </c>
      <c r="AY1013" s="54">
        <v>0</v>
      </c>
      <c r="AZ1013" s="13" t="s">
        <v>85</v>
      </c>
      <c r="BA1013" s="98" t="s">
        <v>85</v>
      </c>
      <c r="BB1013" s="13" t="s">
        <v>85</v>
      </c>
      <c r="BC1013" s="98" t="s">
        <v>85</v>
      </c>
      <c r="BD1013" s="76">
        <v>23.96</v>
      </c>
      <c r="BE1013" s="56">
        <v>19.09</v>
      </c>
      <c r="BF1013" s="56">
        <v>19.09</v>
      </c>
      <c r="BG1013" s="56">
        <v>10.24</v>
      </c>
      <c r="BH1013" s="378">
        <v>6.1152323564527607E-2</v>
      </c>
      <c r="BI1013" s="82">
        <v>36</v>
      </c>
      <c r="BJ1013" s="114" t="s">
        <v>3532</v>
      </c>
      <c r="BK1013" s="50" t="s">
        <v>4050</v>
      </c>
      <c r="BL1013" s="81" t="s">
        <v>4066</v>
      </c>
      <c r="BM1013" s="81" t="s">
        <v>5514</v>
      </c>
      <c r="BN1013" s="81" t="s">
        <v>5478</v>
      </c>
      <c r="BO1013" s="81" t="s">
        <v>4642</v>
      </c>
      <c r="BP1013" s="81" t="s">
        <v>4275</v>
      </c>
      <c r="BQ1013" s="81" t="s">
        <v>4068</v>
      </c>
      <c r="BR1013" s="81" t="s">
        <v>5543</v>
      </c>
      <c r="BS1013" s="82"/>
      <c r="BT1013" s="82"/>
      <c r="BU1013" s="82"/>
      <c r="BV1013" s="349" t="s">
        <v>6675</v>
      </c>
      <c r="BW1013" s="388" t="s">
        <v>6674</v>
      </c>
      <c r="BX1013" s="313" t="s">
        <v>6677</v>
      </c>
      <c r="BY1013" s="388" t="s">
        <v>6676</v>
      </c>
      <c r="BZ1013" s="324" t="str">
        <f t="shared" si="148"/>
        <v>DISCONTINUED - MR502 RALLY, 16x7, +30mm Offset, 5x112, 66.7mm Centerbore, Matte Black</v>
      </c>
      <c r="CA1013" s="324" t="s">
        <v>3878</v>
      </c>
      <c r="CB1013" s="324" t="s">
        <v>3879</v>
      </c>
      <c r="CC1013" s="313" t="str">
        <f t="shared" si="149"/>
        <v>RALLY (5XX)</v>
      </c>
    </row>
    <row r="1014" spans="1:81" s="38" customFormat="1" ht="15" customHeight="1">
      <c r="A1014" s="22">
        <f t="shared" si="125"/>
        <v>1011</v>
      </c>
      <c r="B1014" s="3" t="s">
        <v>84</v>
      </c>
      <c r="C1014" s="99" t="s">
        <v>1093</v>
      </c>
      <c r="D1014" s="82" t="s">
        <v>263</v>
      </c>
      <c r="E1014" s="91" t="s">
        <v>7557</v>
      </c>
      <c r="F1014" s="90"/>
      <c r="G1014" s="90"/>
      <c r="H1014" s="78" t="s">
        <v>905</v>
      </c>
      <c r="I1014" s="318">
        <v>41640</v>
      </c>
      <c r="J1014" s="319">
        <v>45300</v>
      </c>
      <c r="K1014" s="293" t="s">
        <v>1274</v>
      </c>
      <c r="L1014" s="342">
        <v>289</v>
      </c>
      <c r="M1014" s="92" t="s">
        <v>6179</v>
      </c>
      <c r="N1014" s="344"/>
      <c r="O1014" s="81">
        <v>17</v>
      </c>
      <c r="P1014" s="83">
        <v>8</v>
      </c>
      <c r="Q1014" s="99" t="s">
        <v>1747</v>
      </c>
      <c r="R1014" s="81">
        <v>5</v>
      </c>
      <c r="S1014" s="81">
        <v>100</v>
      </c>
      <c r="T1014" s="81">
        <v>38</v>
      </c>
      <c r="U1014" s="84">
        <v>6.1</v>
      </c>
      <c r="V1014" s="100" t="s">
        <v>85</v>
      </c>
      <c r="W1014" s="84">
        <v>67.099999999999994</v>
      </c>
      <c r="X1014" s="83">
        <v>24.62</v>
      </c>
      <c r="Y1014" s="51">
        <v>1850</v>
      </c>
      <c r="Z1014" s="88" t="s">
        <v>2222</v>
      </c>
      <c r="AA1014" s="78" t="s">
        <v>2992</v>
      </c>
      <c r="AB1014" s="51" t="s">
        <v>7231</v>
      </c>
      <c r="AC1014" s="81" t="s">
        <v>1624</v>
      </c>
      <c r="AD1014" s="89">
        <v>33</v>
      </c>
      <c r="AE1014" s="86" t="s">
        <v>1738</v>
      </c>
      <c r="AF1014" s="81" t="s">
        <v>1886</v>
      </c>
      <c r="AG1014" s="80" t="s">
        <v>85</v>
      </c>
      <c r="AH1014" s="3" t="s">
        <v>85</v>
      </c>
      <c r="AI1014" s="9" t="s">
        <v>85</v>
      </c>
      <c r="AJ1014" s="99" t="s">
        <v>265</v>
      </c>
      <c r="AK1014" s="81" t="s">
        <v>1672</v>
      </c>
      <c r="AL1014" s="40">
        <v>2.75</v>
      </c>
      <c r="AM1014" s="81">
        <v>56.1</v>
      </c>
      <c r="AN1014" s="81">
        <v>16</v>
      </c>
      <c r="AO1014" s="81">
        <v>160</v>
      </c>
      <c r="AP1014" s="25">
        <v>18</v>
      </c>
      <c r="AQ1014" s="25">
        <v>34.9</v>
      </c>
      <c r="AR1014" s="25">
        <v>42</v>
      </c>
      <c r="AS1014" s="25">
        <v>48</v>
      </c>
      <c r="AT1014" s="25">
        <v>208</v>
      </c>
      <c r="AU1014" s="25">
        <v>203</v>
      </c>
      <c r="AV1014" s="84">
        <v>67.099999999999994</v>
      </c>
      <c r="AW1014" s="54">
        <v>20.399999999999999</v>
      </c>
      <c r="AX1014" s="54">
        <v>20.399999999999999</v>
      </c>
      <c r="AY1014" s="54">
        <v>0</v>
      </c>
      <c r="AZ1014" s="3" t="s">
        <v>85</v>
      </c>
      <c r="BA1014" s="98" t="s">
        <v>85</v>
      </c>
      <c r="BB1014" s="3" t="s">
        <v>85</v>
      </c>
      <c r="BC1014" s="98" t="s">
        <v>85</v>
      </c>
      <c r="BD1014" s="77">
        <v>29.14</v>
      </c>
      <c r="BE1014" s="56">
        <v>20.236220472440898</v>
      </c>
      <c r="BF1014" s="56">
        <v>20.236220472440898</v>
      </c>
      <c r="BG1014" s="56">
        <v>10.7086614173228</v>
      </c>
      <c r="BH1014" s="378">
        <v>7.18613119999994E-2</v>
      </c>
      <c r="BI1014" s="81">
        <v>36</v>
      </c>
      <c r="BJ1014" s="114" t="s">
        <v>3532</v>
      </c>
      <c r="BK1014" s="50" t="s">
        <v>4050</v>
      </c>
      <c r="BL1014" s="81" t="s">
        <v>4066</v>
      </c>
      <c r="BM1014" s="81" t="s">
        <v>5514</v>
      </c>
      <c r="BN1014" s="81" t="s">
        <v>5478</v>
      </c>
      <c r="BO1014" s="81" t="s">
        <v>4642</v>
      </c>
      <c r="BP1014" s="81" t="s">
        <v>4275</v>
      </c>
      <c r="BQ1014" s="81" t="s">
        <v>4068</v>
      </c>
      <c r="BR1014" s="81" t="s">
        <v>5543</v>
      </c>
      <c r="BS1014" s="81"/>
      <c r="BT1014" s="81"/>
      <c r="BU1014" s="81"/>
      <c r="BV1014" s="313" t="s">
        <v>6671</v>
      </c>
      <c r="BW1014" s="377" t="s">
        <v>6670</v>
      </c>
      <c r="BX1014" s="313" t="s">
        <v>6673</v>
      </c>
      <c r="BY1014" s="377" t="s">
        <v>6672</v>
      </c>
      <c r="BZ1014" s="324" t="str">
        <f t="shared" si="148"/>
        <v>DISCONTINUED - MR502 RALLY, 17x8, +38mm Offset, 5x100, 67.1mm Centerbore, Titanium</v>
      </c>
      <c r="CA1014" s="324" t="s">
        <v>3878</v>
      </c>
      <c r="CB1014" s="324" t="s">
        <v>3879</v>
      </c>
      <c r="CC1014" s="313" t="str">
        <f t="shared" si="149"/>
        <v>RALLY (5XX)</v>
      </c>
    </row>
    <row r="1015" spans="1:81" s="38" customFormat="1" ht="15" customHeight="1">
      <c r="A1015" s="22">
        <f t="shared" si="125"/>
        <v>1012</v>
      </c>
      <c r="B1015" s="3" t="s">
        <v>84</v>
      </c>
      <c r="C1015" s="99" t="s">
        <v>1282</v>
      </c>
      <c r="D1015" s="81" t="s">
        <v>5799</v>
      </c>
      <c r="E1015" s="91" t="s">
        <v>7558</v>
      </c>
      <c r="F1015" s="90"/>
      <c r="G1015" s="90"/>
      <c r="H1015" s="88" t="s">
        <v>4656</v>
      </c>
      <c r="I1015" s="312">
        <v>44159</v>
      </c>
      <c r="J1015" s="319">
        <v>45300</v>
      </c>
      <c r="K1015" s="293" t="s">
        <v>1274</v>
      </c>
      <c r="L1015" s="342">
        <v>239</v>
      </c>
      <c r="M1015" s="92" t="s">
        <v>6179</v>
      </c>
      <c r="N1015" s="344"/>
      <c r="O1015" s="81">
        <v>15</v>
      </c>
      <c r="P1015" s="83">
        <v>7</v>
      </c>
      <c r="Q1015" s="99" t="s">
        <v>1747</v>
      </c>
      <c r="R1015" s="81">
        <v>5</v>
      </c>
      <c r="S1015" s="81">
        <v>100</v>
      </c>
      <c r="T1015" s="81">
        <v>15</v>
      </c>
      <c r="U1015" s="84">
        <v>4.5999999999999996</v>
      </c>
      <c r="V1015" s="100" t="s">
        <v>85</v>
      </c>
      <c r="W1015" s="84">
        <v>56.1</v>
      </c>
      <c r="X1015" s="83">
        <v>19.399999999999999</v>
      </c>
      <c r="Y1015" s="51">
        <v>2100</v>
      </c>
      <c r="Z1015" s="88" t="s">
        <v>2646</v>
      </c>
      <c r="AA1015" s="78" t="s">
        <v>2992</v>
      </c>
      <c r="AB1015" s="51" t="s">
        <v>6059</v>
      </c>
      <c r="AC1015" s="81" t="s">
        <v>4101</v>
      </c>
      <c r="AD1015" s="89">
        <v>22</v>
      </c>
      <c r="AE1015" s="87" t="s">
        <v>85</v>
      </c>
      <c r="AF1015" s="14" t="s">
        <v>85</v>
      </c>
      <c r="AG1015" s="14" t="s">
        <v>85</v>
      </c>
      <c r="AH1015" s="14" t="s">
        <v>85</v>
      </c>
      <c r="AI1015" s="9" t="s">
        <v>85</v>
      </c>
      <c r="AJ1015" s="99" t="s">
        <v>265</v>
      </c>
      <c r="AK1015" s="81" t="s">
        <v>85</v>
      </c>
      <c r="AL1015" s="40" t="s">
        <v>85</v>
      </c>
      <c r="AM1015" s="81" t="s">
        <v>85</v>
      </c>
      <c r="AN1015" s="81">
        <v>16</v>
      </c>
      <c r="AO1015" s="36">
        <v>130</v>
      </c>
      <c r="AP1015" s="36">
        <v>20.9</v>
      </c>
      <c r="AQ1015" s="36">
        <v>23.5</v>
      </c>
      <c r="AR1015" s="36">
        <v>26.8</v>
      </c>
      <c r="AS1015" s="36">
        <v>25</v>
      </c>
      <c r="AT1015" s="36">
        <v>178</v>
      </c>
      <c r="AU1015" s="36">
        <v>171</v>
      </c>
      <c r="AV1015" s="84">
        <v>56.1</v>
      </c>
      <c r="AW1015" s="54">
        <v>28</v>
      </c>
      <c r="AX1015" s="54">
        <v>28</v>
      </c>
      <c r="AY1015" s="54">
        <v>30</v>
      </c>
      <c r="AZ1015" s="3" t="s">
        <v>85</v>
      </c>
      <c r="BA1015" s="98" t="s">
        <v>85</v>
      </c>
      <c r="BB1015" s="3" t="s">
        <v>85</v>
      </c>
      <c r="BC1015" s="98" t="s">
        <v>85</v>
      </c>
      <c r="BD1015" s="77">
        <v>23.4</v>
      </c>
      <c r="BE1015" s="56">
        <v>17.8740157480315</v>
      </c>
      <c r="BF1015" s="56">
        <v>17.8740157480315</v>
      </c>
      <c r="BG1015" s="56">
        <v>9.8425196850393704</v>
      </c>
      <c r="BH1015" s="378">
        <v>5.1529000000000012E-2</v>
      </c>
      <c r="BI1015" s="3">
        <v>48</v>
      </c>
      <c r="BJ1015" s="114" t="s">
        <v>3532</v>
      </c>
      <c r="BK1015" s="50" t="s">
        <v>4050</v>
      </c>
      <c r="BL1015" s="81" t="s">
        <v>4964</v>
      </c>
      <c r="BM1015" s="81" t="s">
        <v>4066</v>
      </c>
      <c r="BN1015" s="81" t="s">
        <v>4836</v>
      </c>
      <c r="BO1015" s="81" t="s">
        <v>2872</v>
      </c>
      <c r="BP1015" s="81" t="s">
        <v>4298</v>
      </c>
      <c r="BQ1015" s="81" t="s">
        <v>5446</v>
      </c>
      <c r="BR1015" s="81" t="s">
        <v>5432</v>
      </c>
      <c r="BS1015" s="81" t="s">
        <v>4275</v>
      </c>
      <c r="BT1015" s="81" t="s">
        <v>4068</v>
      </c>
      <c r="BU1015" s="81"/>
      <c r="BV1015" s="313" t="s">
        <v>6795</v>
      </c>
      <c r="BW1015" s="377" t="s">
        <v>6794</v>
      </c>
      <c r="BX1015" s="313" t="s">
        <v>6797</v>
      </c>
      <c r="BY1015" s="377" t="s">
        <v>6796</v>
      </c>
      <c r="BZ1015" s="324" t="str">
        <f t="shared" si="148"/>
        <v>DISCONTINUED - MR703 Bead Grip, 15x7, +15mm Offset, 5x100, 56.1mm Centerbore, Gloss Titanium</v>
      </c>
      <c r="CA1015" s="324" t="s">
        <v>3878</v>
      </c>
      <c r="CB1015" s="324" t="s">
        <v>3879</v>
      </c>
      <c r="CC1015" s="313" t="str">
        <f t="shared" si="149"/>
        <v>TRAIL (7XX)</v>
      </c>
    </row>
    <row r="1016" spans="1:81" s="38" customFormat="1" ht="15" customHeight="1">
      <c r="A1016" s="22">
        <f t="shared" si="125"/>
        <v>1013</v>
      </c>
      <c r="B1016" s="13" t="s">
        <v>84</v>
      </c>
      <c r="C1016" s="104" t="s">
        <v>1282</v>
      </c>
      <c r="D1016" s="82" t="s">
        <v>5800</v>
      </c>
      <c r="E1016" s="91" t="s">
        <v>7559</v>
      </c>
      <c r="F1016" s="90"/>
      <c r="G1016" s="90"/>
      <c r="H1016" s="45" t="s">
        <v>3495</v>
      </c>
      <c r="I1016" s="330">
        <v>43714</v>
      </c>
      <c r="J1016" s="319">
        <v>45300</v>
      </c>
      <c r="K1016" s="293" t="s">
        <v>1274</v>
      </c>
      <c r="L1016" s="342">
        <v>239</v>
      </c>
      <c r="M1016" s="92" t="s">
        <v>6179</v>
      </c>
      <c r="N1016" s="344"/>
      <c r="O1016" s="82">
        <v>15</v>
      </c>
      <c r="P1016" s="83">
        <v>7</v>
      </c>
      <c r="Q1016" s="99" t="s">
        <v>1747</v>
      </c>
      <c r="R1016" s="82">
        <v>5</v>
      </c>
      <c r="S1016" s="82">
        <v>100</v>
      </c>
      <c r="T1016" s="82">
        <v>15</v>
      </c>
      <c r="U1016" s="75">
        <v>4.5999999999999996</v>
      </c>
      <c r="V1016" s="102" t="s">
        <v>85</v>
      </c>
      <c r="W1016" s="84">
        <v>56.1</v>
      </c>
      <c r="X1016" s="41">
        <v>20.5</v>
      </c>
      <c r="Y1016" s="51">
        <v>2100</v>
      </c>
      <c r="Z1016" s="45" t="s">
        <v>2222</v>
      </c>
      <c r="AA1016" s="79" t="s">
        <v>2992</v>
      </c>
      <c r="AB1016" s="51" t="s">
        <v>6059</v>
      </c>
      <c r="AC1016" s="81" t="s">
        <v>4101</v>
      </c>
      <c r="AD1016" s="89">
        <v>22</v>
      </c>
      <c r="AE1016" s="14" t="s">
        <v>85</v>
      </c>
      <c r="AF1016" s="14" t="s">
        <v>85</v>
      </c>
      <c r="AG1016" s="14" t="s">
        <v>85</v>
      </c>
      <c r="AH1016" s="14" t="s">
        <v>85</v>
      </c>
      <c r="AI1016" s="9" t="s">
        <v>85</v>
      </c>
      <c r="AJ1016" s="99" t="s">
        <v>265</v>
      </c>
      <c r="AK1016" s="81" t="s">
        <v>85</v>
      </c>
      <c r="AL1016" s="40" t="s">
        <v>85</v>
      </c>
      <c r="AM1016" s="81" t="s">
        <v>85</v>
      </c>
      <c r="AN1016" s="81">
        <v>16.100000000000001</v>
      </c>
      <c r="AO1016" s="82">
        <v>130</v>
      </c>
      <c r="AP1016" s="36">
        <v>30</v>
      </c>
      <c r="AQ1016" s="36">
        <v>33.9</v>
      </c>
      <c r="AR1016" s="25">
        <v>35</v>
      </c>
      <c r="AS1016" s="36">
        <v>32.799999999999997</v>
      </c>
      <c r="AT1016" s="25">
        <v>178</v>
      </c>
      <c r="AU1016" s="74">
        <v>172</v>
      </c>
      <c r="AV1016" s="75">
        <v>56.1</v>
      </c>
      <c r="AW1016" s="54">
        <v>28</v>
      </c>
      <c r="AX1016" s="54">
        <v>28</v>
      </c>
      <c r="AY1016" s="54">
        <v>30</v>
      </c>
      <c r="AZ1016" s="13" t="s">
        <v>85</v>
      </c>
      <c r="BA1016" s="98" t="s">
        <v>85</v>
      </c>
      <c r="BB1016" s="13" t="s">
        <v>85</v>
      </c>
      <c r="BC1016" s="98" t="s">
        <v>85</v>
      </c>
      <c r="BD1016" s="77">
        <v>24</v>
      </c>
      <c r="BE1016" s="56">
        <v>17.8740157480315</v>
      </c>
      <c r="BF1016" s="56">
        <v>17.8740157480315</v>
      </c>
      <c r="BG1016" s="56">
        <v>9.8425196850393704</v>
      </c>
      <c r="BH1016" s="378">
        <v>5.1529000000000012E-2</v>
      </c>
      <c r="BI1016" s="3">
        <v>48</v>
      </c>
      <c r="BJ1016" s="114" t="s">
        <v>3532</v>
      </c>
      <c r="BK1016" s="50" t="s">
        <v>4050</v>
      </c>
      <c r="BL1016" s="81" t="s">
        <v>4964</v>
      </c>
      <c r="BM1016" s="81" t="s">
        <v>4066</v>
      </c>
      <c r="BN1016" s="81" t="s">
        <v>5448</v>
      </c>
      <c r="BO1016" s="81" t="s">
        <v>2872</v>
      </c>
      <c r="BP1016" s="81" t="s">
        <v>4298</v>
      </c>
      <c r="BQ1016" s="81" t="s">
        <v>5446</v>
      </c>
      <c r="BR1016" s="81" t="s">
        <v>5432</v>
      </c>
      <c r="BS1016" s="81" t="s">
        <v>4275</v>
      </c>
      <c r="BT1016" s="81" t="s">
        <v>4068</v>
      </c>
      <c r="BU1016" s="81"/>
      <c r="BV1016" s="349" t="s">
        <v>6814</v>
      </c>
      <c r="BW1016" s="388" t="s">
        <v>6819</v>
      </c>
      <c r="BX1016" s="352" t="s">
        <v>6821</v>
      </c>
      <c r="BY1016" s="388" t="s">
        <v>6820</v>
      </c>
      <c r="BZ1016" s="324" t="str">
        <f t="shared" si="148"/>
        <v>DISCONTINUED - MR704 Bead Grip, 15x7, +15mm Offset, 5x100, 56.1mm Centerbore, Titanium</v>
      </c>
      <c r="CA1016" s="324" t="s">
        <v>3878</v>
      </c>
      <c r="CB1016" s="324" t="s">
        <v>3879</v>
      </c>
      <c r="CC1016" s="313" t="str">
        <f t="shared" si="149"/>
        <v>TRAIL (7XX)</v>
      </c>
    </row>
    <row r="1017" spans="1:81" s="38" customFormat="1" ht="15" customHeight="1">
      <c r="A1017" s="22">
        <f t="shared" si="125"/>
        <v>1014</v>
      </c>
      <c r="B1017" s="13" t="s">
        <v>84</v>
      </c>
      <c r="C1017" s="104" t="s">
        <v>1282</v>
      </c>
      <c r="D1017" s="82" t="s">
        <v>5803</v>
      </c>
      <c r="E1017" s="91" t="s">
        <v>7560</v>
      </c>
      <c r="F1017" s="90"/>
      <c r="G1017" s="90"/>
      <c r="H1017" s="45" t="s">
        <v>5558</v>
      </c>
      <c r="I1017" s="329">
        <v>44517</v>
      </c>
      <c r="J1017" s="319">
        <v>45300</v>
      </c>
      <c r="K1017" s="293" t="s">
        <v>1274</v>
      </c>
      <c r="L1017" s="342">
        <v>309</v>
      </c>
      <c r="M1017" s="92" t="s">
        <v>6179</v>
      </c>
      <c r="N1017" s="344"/>
      <c r="O1017" s="82">
        <v>17</v>
      </c>
      <c r="P1017" s="83">
        <v>7.5</v>
      </c>
      <c r="Q1017" s="99" t="s">
        <v>1748</v>
      </c>
      <c r="R1017" s="82">
        <v>5</v>
      </c>
      <c r="S1017" s="82">
        <v>108</v>
      </c>
      <c r="T1017" s="82">
        <v>30</v>
      </c>
      <c r="U1017" s="84">
        <v>5.4</v>
      </c>
      <c r="V1017" s="102" t="s">
        <v>85</v>
      </c>
      <c r="W1017" s="75">
        <v>63.4</v>
      </c>
      <c r="X1017" s="41">
        <v>28</v>
      </c>
      <c r="Y1017" s="51">
        <v>2650</v>
      </c>
      <c r="Z1017" s="45" t="s">
        <v>2294</v>
      </c>
      <c r="AA1017" s="79" t="s">
        <v>2987</v>
      </c>
      <c r="AB1017" s="51" t="s">
        <v>7561</v>
      </c>
      <c r="AC1017" s="81" t="s">
        <v>4101</v>
      </c>
      <c r="AD1017" s="89">
        <v>22</v>
      </c>
      <c r="AE1017" s="14" t="s">
        <v>85</v>
      </c>
      <c r="AF1017" s="14" t="s">
        <v>85</v>
      </c>
      <c r="AG1017" s="13" t="s">
        <v>85</v>
      </c>
      <c r="AH1017" s="14" t="s">
        <v>85</v>
      </c>
      <c r="AI1017" s="9" t="s">
        <v>85</v>
      </c>
      <c r="AJ1017" s="99" t="s">
        <v>265</v>
      </c>
      <c r="AK1017" s="82" t="s">
        <v>85</v>
      </c>
      <c r="AL1017" s="40" t="s">
        <v>85</v>
      </c>
      <c r="AM1017" s="82" t="s">
        <v>85</v>
      </c>
      <c r="AN1017" s="82">
        <v>16.2</v>
      </c>
      <c r="AO1017" s="82">
        <v>150</v>
      </c>
      <c r="AP1017" s="36">
        <v>15</v>
      </c>
      <c r="AQ1017" s="36">
        <v>22</v>
      </c>
      <c r="AR1017" s="25">
        <v>25.9</v>
      </c>
      <c r="AS1017" s="36">
        <v>30.8</v>
      </c>
      <c r="AT1017" s="25">
        <v>203</v>
      </c>
      <c r="AU1017" s="74">
        <v>192</v>
      </c>
      <c r="AV1017" s="84">
        <v>63.4</v>
      </c>
      <c r="AW1017" s="54">
        <v>41</v>
      </c>
      <c r="AX1017" s="54">
        <v>41</v>
      </c>
      <c r="AY1017" s="54">
        <v>0</v>
      </c>
      <c r="AZ1017" s="13" t="s">
        <v>85</v>
      </c>
      <c r="BA1017" s="98" t="s">
        <v>85</v>
      </c>
      <c r="BB1017" s="13" t="s">
        <v>85</v>
      </c>
      <c r="BC1017" s="98" t="s">
        <v>85</v>
      </c>
      <c r="BD1017" s="77">
        <v>33.42</v>
      </c>
      <c r="BE1017" s="56">
        <v>20.236220472440898</v>
      </c>
      <c r="BF1017" s="56">
        <v>20.236220472440898</v>
      </c>
      <c r="BG1017" s="56">
        <v>10.4330708661417</v>
      </c>
      <c r="BH1017" s="378">
        <v>7.001193999999944E-2</v>
      </c>
      <c r="BI1017" s="14">
        <v>36</v>
      </c>
      <c r="BJ1017" s="114" t="s">
        <v>3532</v>
      </c>
      <c r="BK1017" s="50" t="s">
        <v>4050</v>
      </c>
      <c r="BL1017" s="81" t="s">
        <v>4964</v>
      </c>
      <c r="BM1017" s="81" t="s">
        <v>4066</v>
      </c>
      <c r="BN1017" s="81" t="s">
        <v>5473</v>
      </c>
      <c r="BO1017" s="81" t="s">
        <v>2872</v>
      </c>
      <c r="BP1017" s="81" t="s">
        <v>5941</v>
      </c>
      <c r="BQ1017" s="81" t="s">
        <v>5431</v>
      </c>
      <c r="BR1017" s="81" t="s">
        <v>5942</v>
      </c>
      <c r="BS1017" s="81" t="s">
        <v>4275</v>
      </c>
      <c r="BT1017" s="81" t="s">
        <v>4068</v>
      </c>
      <c r="BU1017" s="81"/>
      <c r="BV1017" s="349" t="s">
        <v>6841</v>
      </c>
      <c r="BW1017" s="388" t="s">
        <v>6840</v>
      </c>
      <c r="BX1017" s="352" t="s">
        <v>6845</v>
      </c>
      <c r="BY1017" s="388" t="s">
        <v>6844</v>
      </c>
      <c r="BZ1017" s="324" t="str">
        <f t="shared" si="148"/>
        <v>DISCONTINUED - MR706 Bead Grip, 17x7.5, +30mm Offset, 5x108, 63.4mm Centerbore, Matte Black</v>
      </c>
      <c r="CA1017" s="324" t="s">
        <v>3878</v>
      </c>
      <c r="CB1017" s="324" t="s">
        <v>3879</v>
      </c>
      <c r="CC1017" s="313" t="str">
        <f t="shared" si="149"/>
        <v>TRAIL (7XX)</v>
      </c>
    </row>
    <row r="1018" spans="1:81" s="38" customFormat="1" ht="15" customHeight="1">
      <c r="A1018" s="22">
        <f t="shared" si="125"/>
        <v>1015</v>
      </c>
      <c r="B1018" s="13" t="s">
        <v>84</v>
      </c>
      <c r="C1018" s="104" t="s">
        <v>1282</v>
      </c>
      <c r="D1018" s="82" t="s">
        <v>5803</v>
      </c>
      <c r="E1018" s="91" t="s">
        <v>7562</v>
      </c>
      <c r="F1018" s="90"/>
      <c r="G1018" s="90"/>
      <c r="H1018" s="45" t="s">
        <v>5608</v>
      </c>
      <c r="I1018" s="329">
        <v>44517</v>
      </c>
      <c r="J1018" s="319">
        <v>45300</v>
      </c>
      <c r="K1018" s="293" t="s">
        <v>1274</v>
      </c>
      <c r="L1018" s="342">
        <v>379</v>
      </c>
      <c r="M1018" s="92" t="s">
        <v>6179</v>
      </c>
      <c r="N1018" s="344"/>
      <c r="O1018" s="82">
        <v>18</v>
      </c>
      <c r="P1018" s="8">
        <v>9</v>
      </c>
      <c r="Q1018" s="99" t="s">
        <v>1123</v>
      </c>
      <c r="R1018" s="82">
        <v>6</v>
      </c>
      <c r="S1018" s="82">
        <v>5.5</v>
      </c>
      <c r="T1018" s="82">
        <v>18</v>
      </c>
      <c r="U1018" s="84">
        <v>5.68</v>
      </c>
      <c r="V1018" s="102" t="s">
        <v>85</v>
      </c>
      <c r="W1018" s="75">
        <v>106.25</v>
      </c>
      <c r="X1018" s="41">
        <v>33.29</v>
      </c>
      <c r="Y1018" s="51">
        <v>2650</v>
      </c>
      <c r="Z1018" s="45" t="s">
        <v>2294</v>
      </c>
      <c r="AA1018" s="79" t="s">
        <v>2987</v>
      </c>
      <c r="AB1018" s="51" t="s">
        <v>6060</v>
      </c>
      <c r="AC1018" s="81" t="s">
        <v>4103</v>
      </c>
      <c r="AD1018" s="89">
        <v>22</v>
      </c>
      <c r="AE1018" s="14" t="s">
        <v>85</v>
      </c>
      <c r="AF1018" s="14" t="s">
        <v>85</v>
      </c>
      <c r="AG1018" s="13" t="s">
        <v>85</v>
      </c>
      <c r="AH1018" s="14" t="s">
        <v>85</v>
      </c>
      <c r="AI1018" s="9" t="s">
        <v>85</v>
      </c>
      <c r="AJ1018" s="99" t="s">
        <v>265</v>
      </c>
      <c r="AK1018" s="82" t="s">
        <v>1709</v>
      </c>
      <c r="AL1018" s="40">
        <v>2.75</v>
      </c>
      <c r="AM1018" s="82">
        <v>78.3</v>
      </c>
      <c r="AN1018" s="82">
        <v>16.2</v>
      </c>
      <c r="AO1018" s="82">
        <v>175</v>
      </c>
      <c r="AP1018" s="36">
        <v>5</v>
      </c>
      <c r="AQ1018" s="36">
        <v>21.6</v>
      </c>
      <c r="AR1018" s="25">
        <v>38</v>
      </c>
      <c r="AS1018" s="36">
        <v>48</v>
      </c>
      <c r="AT1018" s="25">
        <v>223.7</v>
      </c>
      <c r="AU1018" s="74">
        <v>217</v>
      </c>
      <c r="AV1018" s="84">
        <v>106.25</v>
      </c>
      <c r="AW1018" s="54">
        <v>44</v>
      </c>
      <c r="AX1018" s="54">
        <v>44</v>
      </c>
      <c r="AY1018" s="54">
        <v>22</v>
      </c>
      <c r="AZ1018" s="13" t="s">
        <v>85</v>
      </c>
      <c r="BA1018" s="98" t="s">
        <v>85</v>
      </c>
      <c r="BB1018" s="13" t="s">
        <v>85</v>
      </c>
      <c r="BC1018" s="98" t="s">
        <v>85</v>
      </c>
      <c r="BD1018" s="77">
        <v>39.4</v>
      </c>
      <c r="BE1018" s="56">
        <v>21.141732283464599</v>
      </c>
      <c r="BF1018" s="56">
        <v>21.141732283464599</v>
      </c>
      <c r="BG1018" s="56">
        <v>11.929133858267701</v>
      </c>
      <c r="BH1018" s="378">
        <v>8.7375807000000152E-2</v>
      </c>
      <c r="BI1018" s="14">
        <v>36</v>
      </c>
      <c r="BJ1018" s="114" t="s">
        <v>3532</v>
      </c>
      <c r="BK1018" s="50" t="s">
        <v>4050</v>
      </c>
      <c r="BL1018" s="81" t="s">
        <v>4964</v>
      </c>
      <c r="BM1018" s="81" t="s">
        <v>4066</v>
      </c>
      <c r="BN1018" s="81" t="s">
        <v>5473</v>
      </c>
      <c r="BO1018" s="81" t="s">
        <v>2872</v>
      </c>
      <c r="BP1018" s="81" t="s">
        <v>5941</v>
      </c>
      <c r="BQ1018" s="81" t="s">
        <v>5431</v>
      </c>
      <c r="BR1018" s="81" t="s">
        <v>5942</v>
      </c>
      <c r="BS1018" s="81" t="s">
        <v>4275</v>
      </c>
      <c r="BT1018" s="81" t="s">
        <v>4068</v>
      </c>
      <c r="BU1018" s="81"/>
      <c r="BV1018" s="349" t="s">
        <v>6842</v>
      </c>
      <c r="BW1018" s="388" t="s">
        <v>6846</v>
      </c>
      <c r="BX1018" s="352" t="s">
        <v>6848</v>
      </c>
      <c r="BY1018" s="388" t="s">
        <v>6847</v>
      </c>
      <c r="BZ1018" s="324" t="str">
        <f t="shared" si="148"/>
        <v>DISCONTINUED - MR706 Bead Grip, 18x9, +18mm Offset, 6x5.5, 106.25mm Centerbore, Matte Black</v>
      </c>
      <c r="CA1018" s="324" t="s">
        <v>3878</v>
      </c>
      <c r="CB1018" s="324" t="s">
        <v>3879</v>
      </c>
      <c r="CC1018" s="313" t="str">
        <f t="shared" si="149"/>
        <v>TRAIL (7XX)</v>
      </c>
    </row>
    <row r="1019" spans="1:81" s="38" customFormat="1" ht="15" customHeight="1">
      <c r="A1019" s="22">
        <f t="shared" si="125"/>
        <v>1016</v>
      </c>
      <c r="B1019" s="99" t="s">
        <v>84</v>
      </c>
      <c r="C1019" s="99" t="s">
        <v>1072</v>
      </c>
      <c r="D1019" s="99" t="s">
        <v>1118</v>
      </c>
      <c r="E1019" s="91" t="s">
        <v>7565</v>
      </c>
      <c r="F1019" s="90"/>
      <c r="G1019" s="90"/>
      <c r="H1019" s="79" t="s">
        <v>545</v>
      </c>
      <c r="I1019" s="318">
        <v>41640</v>
      </c>
      <c r="J1019" s="319">
        <v>45300</v>
      </c>
      <c r="K1019" s="293" t="s">
        <v>1274</v>
      </c>
      <c r="L1019" s="342">
        <v>290</v>
      </c>
      <c r="M1019" s="92" t="s">
        <v>6179</v>
      </c>
      <c r="N1019" s="344"/>
      <c r="O1019" s="99">
        <v>17</v>
      </c>
      <c r="P1019" s="8">
        <v>8.5</v>
      </c>
      <c r="Q1019" s="99" t="s">
        <v>1123</v>
      </c>
      <c r="R1019" s="3">
        <v>6</v>
      </c>
      <c r="S1019" s="3">
        <v>5.5</v>
      </c>
      <c r="T1019" s="3">
        <v>0</v>
      </c>
      <c r="U1019" s="16">
        <v>4.75</v>
      </c>
      <c r="V1019" s="100" t="s">
        <v>85</v>
      </c>
      <c r="W1019" s="16">
        <v>108</v>
      </c>
      <c r="X1019" s="10">
        <v>28.27</v>
      </c>
      <c r="Y1019" s="51">
        <v>2500</v>
      </c>
      <c r="Z1019" s="79" t="s">
        <v>2294</v>
      </c>
      <c r="AA1019" s="79" t="s">
        <v>2987</v>
      </c>
      <c r="AB1019" s="51" t="s">
        <v>4485</v>
      </c>
      <c r="AC1019" s="80" t="s">
        <v>1597</v>
      </c>
      <c r="AD1019" s="89">
        <v>33</v>
      </c>
      <c r="AE1019" s="87" t="s">
        <v>85</v>
      </c>
      <c r="AF1019" s="80" t="s">
        <v>85</v>
      </c>
      <c r="AG1019" s="99" t="s">
        <v>3001</v>
      </c>
      <c r="AH1019" s="99" t="s">
        <v>1937</v>
      </c>
      <c r="AI1019" s="9">
        <v>1.1000000000000001</v>
      </c>
      <c r="AJ1019" s="99" t="s">
        <v>266</v>
      </c>
      <c r="AK1019" s="99" t="s">
        <v>85</v>
      </c>
      <c r="AL1019" s="40" t="s">
        <v>85</v>
      </c>
      <c r="AM1019" s="99" t="s">
        <v>85</v>
      </c>
      <c r="AN1019" s="99">
        <v>16.2</v>
      </c>
      <c r="AO1019" s="99">
        <v>170</v>
      </c>
      <c r="AP1019" s="25">
        <v>6</v>
      </c>
      <c r="AQ1019" s="25">
        <v>17.8</v>
      </c>
      <c r="AR1019" s="25">
        <v>30.8</v>
      </c>
      <c r="AS1019" s="25">
        <v>26.9</v>
      </c>
      <c r="AT1019" s="25">
        <v>208</v>
      </c>
      <c r="AU1019" s="25">
        <v>203</v>
      </c>
      <c r="AV1019" s="100">
        <v>107</v>
      </c>
      <c r="AW1019" s="54">
        <v>41</v>
      </c>
      <c r="AX1019" s="54">
        <v>74</v>
      </c>
      <c r="AY1019" s="54">
        <v>78</v>
      </c>
      <c r="AZ1019" s="99" t="s">
        <v>85</v>
      </c>
      <c r="BA1019" s="98" t="s">
        <v>85</v>
      </c>
      <c r="BB1019" s="99" t="s">
        <v>85</v>
      </c>
      <c r="BC1019" s="98" t="s">
        <v>85</v>
      </c>
      <c r="BD1019" s="77">
        <v>33.68</v>
      </c>
      <c r="BE1019" s="56">
        <v>20.236220472440898</v>
      </c>
      <c r="BF1019" s="56">
        <v>20.236220472440898</v>
      </c>
      <c r="BG1019" s="56">
        <v>11.417322834645701</v>
      </c>
      <c r="BH1019" s="378">
        <v>7.6616839999999839E-2</v>
      </c>
      <c r="BI1019" s="80">
        <v>36</v>
      </c>
      <c r="BJ1019" s="114" t="s">
        <v>3532</v>
      </c>
      <c r="BK1019" s="50" t="s">
        <v>4050</v>
      </c>
      <c r="BL1019" s="29" t="s">
        <v>4066</v>
      </c>
      <c r="BM1019" s="29" t="s">
        <v>5513</v>
      </c>
      <c r="BN1019" s="29" t="s">
        <v>5506</v>
      </c>
      <c r="BO1019" s="29" t="s">
        <v>5507</v>
      </c>
      <c r="BP1019" s="29" t="s">
        <v>5477</v>
      </c>
      <c r="BQ1019" s="29" t="s">
        <v>5504</v>
      </c>
      <c r="BR1019" s="29" t="s">
        <v>4068</v>
      </c>
      <c r="BS1019" s="29"/>
      <c r="BT1019" s="29"/>
      <c r="BU1019" s="29"/>
      <c r="BV1019" s="354" t="s">
        <v>6497</v>
      </c>
      <c r="BW1019" s="377" t="s">
        <v>6496</v>
      </c>
      <c r="BX1019" s="313" t="s">
        <v>6498</v>
      </c>
      <c r="BY1019" s="377" t="s">
        <v>6499</v>
      </c>
      <c r="BZ1019" s="324" t="str">
        <f t="shared" ref="BZ1019:BZ1031" si="150">CONCATENATE("DISCONTINUED"," ","-"," ",D1019,", ",O1019,"x",P1019,", ",IF(V1019="N/A", "", CONCATENATE(V1019, "/")),IF(T1019&gt;0, CONCATENATE("+",T1019), T1019),"mm Offset, ",Q1019,", ",W1019,"mm Centerbore, ",PROPER(Z1019), "", IF(BB1019="N/A", "", CONCATENATE(", w/ ", BB1019)))</f>
        <v>DISCONTINUED - MR307 Hole, 17x8.5, 0mm Offset, 6x5.5, 108mm Centerbore, Matte Black</v>
      </c>
      <c r="CA1019" s="324" t="s">
        <v>3878</v>
      </c>
      <c r="CB1019" s="324" t="s">
        <v>3879</v>
      </c>
      <c r="CC1019" s="313" t="str">
        <f t="shared" ref="CC1019:CC1031" si="151">C1019</f>
        <v>STREET (3XX)</v>
      </c>
    </row>
    <row r="1020" spans="1:81" s="38" customFormat="1" ht="15" customHeight="1">
      <c r="A1020" s="22">
        <f t="shared" si="125"/>
        <v>1017</v>
      </c>
      <c r="B1020" s="99" t="s">
        <v>84</v>
      </c>
      <c r="C1020" s="99" t="s">
        <v>1072</v>
      </c>
      <c r="D1020" s="99" t="s">
        <v>1119</v>
      </c>
      <c r="E1020" s="91" t="s">
        <v>7566</v>
      </c>
      <c r="F1020" s="90"/>
      <c r="G1020" s="90"/>
      <c r="H1020" s="79" t="s">
        <v>564</v>
      </c>
      <c r="I1020" s="318">
        <v>42005</v>
      </c>
      <c r="J1020" s="319">
        <v>45300</v>
      </c>
      <c r="K1020" s="293" t="s">
        <v>1274</v>
      </c>
      <c r="L1020" s="342">
        <v>312</v>
      </c>
      <c r="M1020" s="92" t="s">
        <v>6179</v>
      </c>
      <c r="N1020" s="344"/>
      <c r="O1020" s="99">
        <v>18</v>
      </c>
      <c r="P1020" s="8">
        <v>9</v>
      </c>
      <c r="Q1020" s="99" t="s">
        <v>1751</v>
      </c>
      <c r="R1020" s="3">
        <v>5</v>
      </c>
      <c r="S1020" s="3">
        <v>150</v>
      </c>
      <c r="T1020" s="3">
        <v>18</v>
      </c>
      <c r="U1020" s="19">
        <v>5.75</v>
      </c>
      <c r="V1020" s="100" t="s">
        <v>85</v>
      </c>
      <c r="W1020" s="16">
        <v>110.5</v>
      </c>
      <c r="X1020" s="10">
        <v>27.59</v>
      </c>
      <c r="Y1020" s="51">
        <v>2500</v>
      </c>
      <c r="Z1020" s="79" t="s">
        <v>2294</v>
      </c>
      <c r="AA1020" s="79" t="s">
        <v>2987</v>
      </c>
      <c r="AB1020" s="51" t="s">
        <v>6166</v>
      </c>
      <c r="AC1020" s="3" t="s">
        <v>1636</v>
      </c>
      <c r="AD1020" s="89">
        <v>33</v>
      </c>
      <c r="AE1020" s="87" t="s">
        <v>1800</v>
      </c>
      <c r="AF1020" s="3" t="s">
        <v>1888</v>
      </c>
      <c r="AG1020" s="3" t="s">
        <v>85</v>
      </c>
      <c r="AH1020" s="3" t="s">
        <v>85</v>
      </c>
      <c r="AI1020" s="9" t="s">
        <v>85</v>
      </c>
      <c r="AJ1020" s="3" t="s">
        <v>265</v>
      </c>
      <c r="AK1020" s="3" t="s">
        <v>85</v>
      </c>
      <c r="AL1020" s="40" t="s">
        <v>85</v>
      </c>
      <c r="AM1020" s="99" t="s">
        <v>85</v>
      </c>
      <c r="AN1020" s="99">
        <v>16.2</v>
      </c>
      <c r="AO1020" s="99">
        <v>175</v>
      </c>
      <c r="AP1020" s="25">
        <v>3.6</v>
      </c>
      <c r="AQ1020" s="25">
        <v>18</v>
      </c>
      <c r="AR1020" s="25">
        <v>36.9</v>
      </c>
      <c r="AS1020" s="25">
        <v>48.2</v>
      </c>
      <c r="AT1020" s="25">
        <v>218.9</v>
      </c>
      <c r="AU1020" s="101">
        <v>209.8</v>
      </c>
      <c r="AV1020" s="100">
        <v>110.5</v>
      </c>
      <c r="AW1020" s="54">
        <v>30</v>
      </c>
      <c r="AX1020" s="54">
        <v>30</v>
      </c>
      <c r="AY1020" s="54">
        <v>0</v>
      </c>
      <c r="AZ1020" s="99" t="s">
        <v>85</v>
      </c>
      <c r="BA1020" s="98" t="s">
        <v>85</v>
      </c>
      <c r="BB1020" s="99" t="s">
        <v>85</v>
      </c>
      <c r="BC1020" s="98" t="s">
        <v>85</v>
      </c>
      <c r="BD1020" s="77">
        <v>32.89</v>
      </c>
      <c r="BE1020" s="56">
        <v>21.141732283464599</v>
      </c>
      <c r="BF1020" s="56">
        <v>21.141732283464599</v>
      </c>
      <c r="BG1020" s="56">
        <v>11.929133858267701</v>
      </c>
      <c r="BH1020" s="378">
        <v>8.7375807000000152E-2</v>
      </c>
      <c r="BI1020" s="80">
        <v>36</v>
      </c>
      <c r="BJ1020" s="114" t="s">
        <v>3532</v>
      </c>
      <c r="BK1020" s="50" t="s">
        <v>4050</v>
      </c>
      <c r="BL1020" s="29" t="s">
        <v>4066</v>
      </c>
      <c r="BM1020" s="29" t="s">
        <v>5514</v>
      </c>
      <c r="BN1020" s="29" t="s">
        <v>5515</v>
      </c>
      <c r="BO1020" s="29" t="s">
        <v>4275</v>
      </c>
      <c r="BP1020" s="29" t="s">
        <v>4068</v>
      </c>
      <c r="BQ1020" s="29"/>
      <c r="BR1020" s="29"/>
      <c r="BS1020" s="29"/>
      <c r="BT1020" s="29"/>
      <c r="BU1020" s="29"/>
      <c r="BV1020" s="354" t="s">
        <v>6508</v>
      </c>
      <c r="BW1020" s="377" t="s">
        <v>6509</v>
      </c>
      <c r="BX1020" s="313" t="s">
        <v>6511</v>
      </c>
      <c r="BY1020" s="377" t="s">
        <v>6510</v>
      </c>
      <c r="BZ1020" s="324" t="str">
        <f t="shared" si="150"/>
        <v>DISCONTINUED - MR308 Roost, 18x9, +18mm Offset, 5x150, 110.5mm Centerbore, Matte Black</v>
      </c>
      <c r="CA1020" s="324" t="s">
        <v>3878</v>
      </c>
      <c r="CB1020" s="324" t="s">
        <v>3879</v>
      </c>
      <c r="CC1020" s="313" t="str">
        <f t="shared" si="151"/>
        <v>STREET (3XX)</v>
      </c>
    </row>
    <row r="1021" spans="1:81" s="38" customFormat="1" ht="15" customHeight="1">
      <c r="A1021" s="22">
        <f t="shared" si="125"/>
        <v>1018</v>
      </c>
      <c r="B1021" s="99" t="s">
        <v>84</v>
      </c>
      <c r="C1021" s="99" t="s">
        <v>1072</v>
      </c>
      <c r="D1021" s="99" t="s">
        <v>1281</v>
      </c>
      <c r="E1021" s="91" t="s">
        <v>7567</v>
      </c>
      <c r="F1021" s="90"/>
      <c r="G1021" s="90"/>
      <c r="H1021" s="79" t="s">
        <v>6330</v>
      </c>
      <c r="I1021" s="318">
        <v>44564</v>
      </c>
      <c r="J1021" s="319">
        <v>45300</v>
      </c>
      <c r="K1021" s="293" t="s">
        <v>1274</v>
      </c>
      <c r="L1021" s="342">
        <v>369</v>
      </c>
      <c r="M1021" s="92" t="s">
        <v>6179</v>
      </c>
      <c r="N1021" s="344"/>
      <c r="O1021" s="99">
        <v>17</v>
      </c>
      <c r="P1021" s="8">
        <v>8.5</v>
      </c>
      <c r="Q1021" s="99" t="s">
        <v>1755</v>
      </c>
      <c r="R1021" s="3">
        <v>5</v>
      </c>
      <c r="S1021" s="3">
        <v>5</v>
      </c>
      <c r="T1021" s="3">
        <v>0</v>
      </c>
      <c r="U1021" s="16">
        <v>4.75</v>
      </c>
      <c r="V1021" s="100" t="s">
        <v>85</v>
      </c>
      <c r="W1021" s="16">
        <v>71.5</v>
      </c>
      <c r="X1021" s="8">
        <v>33.33</v>
      </c>
      <c r="Y1021" s="51">
        <v>2650</v>
      </c>
      <c r="Z1021" s="78" t="s">
        <v>5464</v>
      </c>
      <c r="AA1021" s="79" t="s">
        <v>7386</v>
      </c>
      <c r="AB1021" s="51" t="s">
        <v>5188</v>
      </c>
      <c r="AC1021" s="80" t="s">
        <v>2178</v>
      </c>
      <c r="AD1021" s="89">
        <v>33</v>
      </c>
      <c r="AE1021" s="80" t="s">
        <v>85</v>
      </c>
      <c r="AF1021" s="80" t="s">
        <v>1886</v>
      </c>
      <c r="AG1021" s="80" t="s">
        <v>85</v>
      </c>
      <c r="AH1021" s="99" t="s">
        <v>1538</v>
      </c>
      <c r="AI1021" s="9">
        <v>1.1000000000000001</v>
      </c>
      <c r="AJ1021" s="78" t="s">
        <v>266</v>
      </c>
      <c r="AK1021" s="3" t="s">
        <v>85</v>
      </c>
      <c r="AL1021" s="40" t="s">
        <v>85</v>
      </c>
      <c r="AM1021" s="3" t="s">
        <v>85</v>
      </c>
      <c r="AN1021" s="3">
        <v>16.2</v>
      </c>
      <c r="AO1021" s="3">
        <v>160</v>
      </c>
      <c r="AP1021" s="36">
        <v>13</v>
      </c>
      <c r="AQ1021" s="36">
        <v>19.7</v>
      </c>
      <c r="AR1021" s="36">
        <v>30.3</v>
      </c>
      <c r="AS1021" s="36">
        <v>52.1</v>
      </c>
      <c r="AT1021" s="36">
        <v>208.9</v>
      </c>
      <c r="AU1021" s="101">
        <v>199.1</v>
      </c>
      <c r="AV1021" s="100">
        <v>71.5</v>
      </c>
      <c r="AW1021" s="54">
        <v>41.3</v>
      </c>
      <c r="AX1021" s="54">
        <v>41.3</v>
      </c>
      <c r="AY1021" s="54">
        <v>25</v>
      </c>
      <c r="AZ1021" s="99" t="s">
        <v>85</v>
      </c>
      <c r="BA1021" s="98" t="s">
        <v>85</v>
      </c>
      <c r="BB1021" s="99" t="s">
        <v>85</v>
      </c>
      <c r="BC1021" s="98" t="s">
        <v>85</v>
      </c>
      <c r="BD1021" s="77">
        <v>38.619999999999997</v>
      </c>
      <c r="BE1021" s="56">
        <v>20.236220472440898</v>
      </c>
      <c r="BF1021" s="56">
        <v>20.236220472440898</v>
      </c>
      <c r="BG1021" s="56">
        <v>11.417322834645701</v>
      </c>
      <c r="BH1021" s="378">
        <v>7.6616839999999839E-2</v>
      </c>
      <c r="BI1021" s="80">
        <v>36</v>
      </c>
      <c r="BJ1021" s="114" t="s">
        <v>3532</v>
      </c>
      <c r="BK1021" s="50" t="s">
        <v>4050</v>
      </c>
      <c r="BL1021" s="81" t="s">
        <v>4066</v>
      </c>
      <c r="BM1021" s="29" t="s">
        <v>5473</v>
      </c>
      <c r="BN1021" s="29" t="s">
        <v>5520</v>
      </c>
      <c r="BO1021" s="29" t="s">
        <v>5507</v>
      </c>
      <c r="BP1021" s="81" t="s">
        <v>5518</v>
      </c>
      <c r="BQ1021" s="81" t="s">
        <v>5497</v>
      </c>
      <c r="BR1021" s="81" t="s">
        <v>4275</v>
      </c>
      <c r="BS1021" s="81" t="s">
        <v>4068</v>
      </c>
      <c r="BT1021" s="81"/>
      <c r="BU1021" s="81"/>
      <c r="BV1021" s="313" t="s">
        <v>6535</v>
      </c>
      <c r="BW1021" s="377" t="s">
        <v>6534</v>
      </c>
      <c r="BX1021" s="313" t="s">
        <v>6538</v>
      </c>
      <c r="BY1021" s="377" t="s">
        <v>6539</v>
      </c>
      <c r="BZ1021" s="324" t="str">
        <f t="shared" si="150"/>
        <v>DISCONTINUED - MR312, 17x8.5, 0mm Offset, 5x5, 71.5mm Centerbore, Matte Black - Gloss Black Lip</v>
      </c>
      <c r="CA1021" s="324" t="s">
        <v>3878</v>
      </c>
      <c r="CB1021" s="324" t="s">
        <v>3879</v>
      </c>
      <c r="CC1021" s="313" t="str">
        <f t="shared" si="151"/>
        <v>STREET (3XX)</v>
      </c>
    </row>
    <row r="1022" spans="1:81" s="38" customFormat="1" ht="15" customHeight="1">
      <c r="A1022" s="22">
        <f t="shared" si="125"/>
        <v>1019</v>
      </c>
      <c r="B1022" s="99" t="s">
        <v>84</v>
      </c>
      <c r="C1022" s="99" t="s">
        <v>1072</v>
      </c>
      <c r="D1022" s="99" t="s">
        <v>1281</v>
      </c>
      <c r="E1022" s="91" t="s">
        <v>7568</v>
      </c>
      <c r="F1022" s="90"/>
      <c r="G1022" s="90"/>
      <c r="H1022" s="79" t="s">
        <v>1973</v>
      </c>
      <c r="I1022" s="318">
        <v>42736</v>
      </c>
      <c r="J1022" s="319">
        <v>45300</v>
      </c>
      <c r="K1022" s="293" t="s">
        <v>1274</v>
      </c>
      <c r="L1022" s="342">
        <v>349</v>
      </c>
      <c r="M1022" s="92" t="s">
        <v>6179</v>
      </c>
      <c r="N1022" s="344"/>
      <c r="O1022" s="99">
        <v>17</v>
      </c>
      <c r="P1022" s="8">
        <v>8.5</v>
      </c>
      <c r="Q1022" s="99" t="s">
        <v>1756</v>
      </c>
      <c r="R1022" s="3">
        <v>5</v>
      </c>
      <c r="S1022" s="3">
        <v>5.5</v>
      </c>
      <c r="T1022" s="3">
        <v>0</v>
      </c>
      <c r="U1022" s="16">
        <v>4.75</v>
      </c>
      <c r="V1022" s="100" t="s">
        <v>85</v>
      </c>
      <c r="W1022" s="16">
        <v>108</v>
      </c>
      <c r="X1022" s="8">
        <v>33.51</v>
      </c>
      <c r="Y1022" s="51">
        <v>2650</v>
      </c>
      <c r="Z1022" s="78" t="s">
        <v>5463</v>
      </c>
      <c r="AA1022" s="78" t="s">
        <v>2988</v>
      </c>
      <c r="AB1022" s="51" t="s">
        <v>6129</v>
      </c>
      <c r="AC1022" s="80" t="s">
        <v>5631</v>
      </c>
      <c r="AD1022" s="89">
        <v>33</v>
      </c>
      <c r="AE1022" s="80" t="s">
        <v>85</v>
      </c>
      <c r="AF1022" s="80" t="s">
        <v>1886</v>
      </c>
      <c r="AG1022" s="80" t="s">
        <v>85</v>
      </c>
      <c r="AH1022" s="99" t="s">
        <v>1937</v>
      </c>
      <c r="AI1022" s="9">
        <v>1.1000000000000001</v>
      </c>
      <c r="AJ1022" s="78" t="s">
        <v>266</v>
      </c>
      <c r="AK1022" s="3" t="s">
        <v>85</v>
      </c>
      <c r="AL1022" s="40" t="s">
        <v>85</v>
      </c>
      <c r="AM1022" s="3" t="s">
        <v>85</v>
      </c>
      <c r="AN1022" s="3">
        <v>16.2</v>
      </c>
      <c r="AO1022" s="3">
        <v>175</v>
      </c>
      <c r="AP1022" s="36">
        <v>4.3</v>
      </c>
      <c r="AQ1022" s="36">
        <v>18.3</v>
      </c>
      <c r="AR1022" s="36">
        <v>30.3</v>
      </c>
      <c r="AS1022" s="36">
        <v>52.1</v>
      </c>
      <c r="AT1022" s="36">
        <v>208.9</v>
      </c>
      <c r="AU1022" s="101">
        <v>199.1</v>
      </c>
      <c r="AV1022" s="100">
        <v>108</v>
      </c>
      <c r="AW1022" s="54">
        <v>45</v>
      </c>
      <c r="AX1022" s="54">
        <v>45</v>
      </c>
      <c r="AY1022" s="54">
        <v>25</v>
      </c>
      <c r="AZ1022" s="99" t="s">
        <v>85</v>
      </c>
      <c r="BA1022" s="98" t="s">
        <v>85</v>
      </c>
      <c r="BB1022" s="99" t="s">
        <v>85</v>
      </c>
      <c r="BC1022" s="98" t="s">
        <v>85</v>
      </c>
      <c r="BD1022" s="77">
        <v>38.36</v>
      </c>
      <c r="BE1022" s="56">
        <v>20.236220472440898</v>
      </c>
      <c r="BF1022" s="56">
        <v>20.236220472440898</v>
      </c>
      <c r="BG1022" s="56">
        <v>11.417322834645701</v>
      </c>
      <c r="BH1022" s="378">
        <v>7.6616839999999839E-2</v>
      </c>
      <c r="BI1022" s="80">
        <v>36</v>
      </c>
      <c r="BJ1022" s="114" t="s">
        <v>3532</v>
      </c>
      <c r="BK1022" s="50" t="s">
        <v>4050</v>
      </c>
      <c r="BL1022" s="81" t="s">
        <v>4066</v>
      </c>
      <c r="BM1022" s="29" t="s">
        <v>5473</v>
      </c>
      <c r="BN1022" s="29" t="s">
        <v>5520</v>
      </c>
      <c r="BO1022" s="29" t="s">
        <v>5507</v>
      </c>
      <c r="BP1022" s="81" t="s">
        <v>5518</v>
      </c>
      <c r="BQ1022" s="81" t="s">
        <v>5497</v>
      </c>
      <c r="BR1022" s="81" t="s">
        <v>4275</v>
      </c>
      <c r="BS1022" s="81" t="s">
        <v>4068</v>
      </c>
      <c r="BT1022" s="81"/>
      <c r="BU1022" s="81"/>
      <c r="BV1022" s="313" t="s">
        <v>6527</v>
      </c>
      <c r="BW1022" s="377" t="s">
        <v>6526</v>
      </c>
      <c r="BX1022" s="313" t="s">
        <v>6529</v>
      </c>
      <c r="BY1022" s="377" t="s">
        <v>6528</v>
      </c>
      <c r="BZ1022" s="324" t="str">
        <f t="shared" si="150"/>
        <v>DISCONTINUED - MR312, 17x8.5, 0mm Offset, 5x5.5, 108mm Centerbore, Method Bronze - Matte Black Lip</v>
      </c>
      <c r="CA1022" s="324" t="s">
        <v>3878</v>
      </c>
      <c r="CB1022" s="324" t="s">
        <v>3879</v>
      </c>
      <c r="CC1022" s="313" t="str">
        <f t="shared" si="151"/>
        <v>STREET (3XX)</v>
      </c>
    </row>
    <row r="1023" spans="1:81" s="38" customFormat="1" ht="15" customHeight="1">
      <c r="A1023" s="22">
        <f t="shared" si="125"/>
        <v>1020</v>
      </c>
      <c r="B1023" s="99" t="s">
        <v>84</v>
      </c>
      <c r="C1023" s="99" t="s">
        <v>1072</v>
      </c>
      <c r="D1023" s="99" t="s">
        <v>2104</v>
      </c>
      <c r="E1023" s="91" t="s">
        <v>7569</v>
      </c>
      <c r="F1023" s="90"/>
      <c r="G1023" s="90"/>
      <c r="H1023" s="79" t="s">
        <v>2125</v>
      </c>
      <c r="I1023" s="318">
        <v>43340</v>
      </c>
      <c r="J1023" s="319">
        <v>45300</v>
      </c>
      <c r="K1023" s="293" t="s">
        <v>1274</v>
      </c>
      <c r="L1023" s="342">
        <v>395.56</v>
      </c>
      <c r="M1023" s="92" t="s">
        <v>6179</v>
      </c>
      <c r="N1023" s="344"/>
      <c r="O1023" s="29">
        <v>18</v>
      </c>
      <c r="P1023" s="8">
        <v>9</v>
      </c>
      <c r="Q1023" s="99" t="s">
        <v>1762</v>
      </c>
      <c r="R1023" s="3">
        <v>8</v>
      </c>
      <c r="S1023" s="29">
        <v>6.5</v>
      </c>
      <c r="T1023" s="29">
        <v>18</v>
      </c>
      <c r="U1023" s="16">
        <v>5.75</v>
      </c>
      <c r="V1023" s="100" t="s">
        <v>85</v>
      </c>
      <c r="W1023" s="16">
        <v>130.81</v>
      </c>
      <c r="X1023" s="8">
        <v>36.6</v>
      </c>
      <c r="Y1023" s="51">
        <v>3640</v>
      </c>
      <c r="Z1023" s="78" t="s">
        <v>2294</v>
      </c>
      <c r="AA1023" s="79" t="s">
        <v>2987</v>
      </c>
      <c r="AB1023" s="51" t="s">
        <v>6237</v>
      </c>
      <c r="AC1023" s="78" t="s">
        <v>1638</v>
      </c>
      <c r="AD1023" s="89">
        <v>33</v>
      </c>
      <c r="AE1023" s="80" t="s">
        <v>85</v>
      </c>
      <c r="AF1023" s="80" t="s">
        <v>85</v>
      </c>
      <c r="AG1023" s="3" t="s">
        <v>3005</v>
      </c>
      <c r="AH1023" s="80" t="s">
        <v>85</v>
      </c>
      <c r="AI1023" s="9" t="s">
        <v>85</v>
      </c>
      <c r="AJ1023" s="78" t="s">
        <v>266</v>
      </c>
      <c r="AK1023" s="3" t="s">
        <v>85</v>
      </c>
      <c r="AL1023" s="40" t="s">
        <v>85</v>
      </c>
      <c r="AM1023" s="3" t="s">
        <v>85</v>
      </c>
      <c r="AN1023" s="3">
        <v>16.2</v>
      </c>
      <c r="AO1023" s="3">
        <v>200</v>
      </c>
      <c r="AP1023" s="36">
        <v>0</v>
      </c>
      <c r="AQ1023" s="36">
        <v>0</v>
      </c>
      <c r="AR1023" s="36">
        <v>46.9</v>
      </c>
      <c r="AS1023" s="36">
        <v>64.7</v>
      </c>
      <c r="AT1023" s="36">
        <v>219</v>
      </c>
      <c r="AU1023" s="101">
        <v>215</v>
      </c>
      <c r="AV1023" s="100">
        <v>123.1</v>
      </c>
      <c r="AW1023" s="54">
        <v>92</v>
      </c>
      <c r="AX1023" s="54">
        <v>92</v>
      </c>
      <c r="AY1023" s="54">
        <v>0</v>
      </c>
      <c r="AZ1023" s="99" t="s">
        <v>85</v>
      </c>
      <c r="BA1023" s="98" t="s">
        <v>85</v>
      </c>
      <c r="BB1023" s="99" t="s">
        <v>85</v>
      </c>
      <c r="BC1023" s="98" t="s">
        <v>85</v>
      </c>
      <c r="BD1023" s="77">
        <v>40.1</v>
      </c>
      <c r="BE1023" s="56">
        <v>21.141732283464599</v>
      </c>
      <c r="BF1023" s="56">
        <v>21.141732283464599</v>
      </c>
      <c r="BG1023" s="56">
        <v>11.929133858267701</v>
      </c>
      <c r="BH1023" s="378">
        <v>8.7375807000000152E-2</v>
      </c>
      <c r="BI1023" s="80">
        <v>36</v>
      </c>
      <c r="BJ1023" s="114" t="s">
        <v>3532</v>
      </c>
      <c r="BK1023" s="50" t="s">
        <v>4050</v>
      </c>
      <c r="BL1023" s="29" t="s">
        <v>4066</v>
      </c>
      <c r="BM1023" s="29" t="s">
        <v>5521</v>
      </c>
      <c r="BN1023" s="29" t="s">
        <v>5522</v>
      </c>
      <c r="BO1023" s="29" t="s">
        <v>5523</v>
      </c>
      <c r="BP1023" s="81" t="s">
        <v>5524</v>
      </c>
      <c r="BQ1023" s="81" t="s">
        <v>4275</v>
      </c>
      <c r="BR1023" s="81" t="s">
        <v>4068</v>
      </c>
      <c r="BS1023" s="81"/>
      <c r="BT1023" s="81"/>
      <c r="BU1023" s="81"/>
      <c r="BV1023" s="313" t="s">
        <v>6569</v>
      </c>
      <c r="BW1023" s="377" t="s">
        <v>6575</v>
      </c>
      <c r="BX1023" s="313" t="s">
        <v>6577</v>
      </c>
      <c r="BY1023" s="377" t="s">
        <v>6576</v>
      </c>
      <c r="BZ1023" s="324" t="str">
        <f t="shared" si="150"/>
        <v>DISCONTINUED - MR314, 18x9, +18mm Offset, 8x6.5, 130.81mm Centerbore, Matte Black</v>
      </c>
      <c r="CA1023" s="324" t="s">
        <v>3878</v>
      </c>
      <c r="CB1023" s="324" t="s">
        <v>3879</v>
      </c>
      <c r="CC1023" s="313" t="str">
        <f t="shared" si="151"/>
        <v>STREET (3XX)</v>
      </c>
    </row>
    <row r="1024" spans="1:81" s="38" customFormat="1" ht="15" customHeight="1">
      <c r="A1024" s="22">
        <f t="shared" si="125"/>
        <v>1021</v>
      </c>
      <c r="B1024" s="99" t="s">
        <v>84</v>
      </c>
      <c r="C1024" s="99" t="s">
        <v>1072</v>
      </c>
      <c r="D1024" s="99" t="s">
        <v>4026</v>
      </c>
      <c r="E1024" s="91" t="s">
        <v>7570</v>
      </c>
      <c r="F1024" s="90"/>
      <c r="G1024" s="90"/>
      <c r="H1024" s="79" t="s">
        <v>5680</v>
      </c>
      <c r="I1024" s="329">
        <v>44517</v>
      </c>
      <c r="J1024" s="319">
        <v>45300</v>
      </c>
      <c r="K1024" s="293" t="s">
        <v>1274</v>
      </c>
      <c r="L1024" s="342">
        <v>349</v>
      </c>
      <c r="M1024" s="92" t="s">
        <v>6179</v>
      </c>
      <c r="N1024" s="344"/>
      <c r="O1024" s="29">
        <v>20</v>
      </c>
      <c r="P1024" s="8">
        <v>9</v>
      </c>
      <c r="Q1024" s="99" t="s">
        <v>1760</v>
      </c>
      <c r="R1024" s="3">
        <v>6</v>
      </c>
      <c r="S1024" s="29">
        <v>135</v>
      </c>
      <c r="T1024" s="29">
        <v>18</v>
      </c>
      <c r="U1024" s="16">
        <v>5.7</v>
      </c>
      <c r="V1024" s="100" t="s">
        <v>85</v>
      </c>
      <c r="W1024" s="16">
        <v>87</v>
      </c>
      <c r="X1024" s="43">
        <v>33.67</v>
      </c>
      <c r="Y1024" s="51">
        <v>2650</v>
      </c>
      <c r="Z1024" s="11" t="s">
        <v>2646</v>
      </c>
      <c r="AA1024" s="11" t="s">
        <v>2992</v>
      </c>
      <c r="AB1024" s="51" t="s">
        <v>4739</v>
      </c>
      <c r="AC1024" s="81" t="s">
        <v>1641</v>
      </c>
      <c r="AD1024" s="89">
        <v>22</v>
      </c>
      <c r="AE1024" s="87" t="s">
        <v>85</v>
      </c>
      <c r="AF1024" s="80" t="s">
        <v>85</v>
      </c>
      <c r="AG1024" s="80" t="s">
        <v>85</v>
      </c>
      <c r="AH1024" s="80" t="s">
        <v>85</v>
      </c>
      <c r="AI1024" s="9" t="s">
        <v>85</v>
      </c>
      <c r="AJ1024" s="81" t="s">
        <v>265</v>
      </c>
      <c r="AK1024" s="81" t="s">
        <v>85</v>
      </c>
      <c r="AL1024" s="40" t="s">
        <v>85</v>
      </c>
      <c r="AM1024" s="81" t="s">
        <v>85</v>
      </c>
      <c r="AN1024" s="3">
        <v>16.100000000000001</v>
      </c>
      <c r="AO1024" s="3">
        <v>175</v>
      </c>
      <c r="AP1024" s="36">
        <v>3</v>
      </c>
      <c r="AQ1024" s="36">
        <v>16.600000000000001</v>
      </c>
      <c r="AR1024" s="36">
        <v>36.799999999999997</v>
      </c>
      <c r="AS1024" s="36">
        <v>42.9</v>
      </c>
      <c r="AT1024" s="36">
        <v>244</v>
      </c>
      <c r="AU1024" s="101">
        <v>238</v>
      </c>
      <c r="AV1024" s="16">
        <v>87</v>
      </c>
      <c r="AW1024" s="54">
        <v>46</v>
      </c>
      <c r="AX1024" s="54">
        <v>46</v>
      </c>
      <c r="AY1024" s="54">
        <v>45</v>
      </c>
      <c r="AZ1024" s="3" t="s">
        <v>85</v>
      </c>
      <c r="BA1024" s="98" t="s">
        <v>85</v>
      </c>
      <c r="BB1024" s="3" t="s">
        <v>85</v>
      </c>
      <c r="BC1024" s="98" t="s">
        <v>85</v>
      </c>
      <c r="BD1024" s="77">
        <v>40.549999999999997</v>
      </c>
      <c r="BE1024" s="56">
        <v>23.228346456692901</v>
      </c>
      <c r="BF1024" s="56">
        <v>23.228346456692901</v>
      </c>
      <c r="BG1024" s="56">
        <v>11.771653543307099</v>
      </c>
      <c r="BH1024" s="378">
        <v>0.10408189999999996</v>
      </c>
      <c r="BI1024" s="14">
        <v>24</v>
      </c>
      <c r="BJ1024" s="114" t="s">
        <v>3532</v>
      </c>
      <c r="BK1024" s="50" t="s">
        <v>4050</v>
      </c>
      <c r="BL1024" s="29" t="s">
        <v>4066</v>
      </c>
      <c r="BM1024" s="29" t="s">
        <v>5530</v>
      </c>
      <c r="BN1024" s="29" t="s">
        <v>5531</v>
      </c>
      <c r="BO1024" s="29" t="s">
        <v>5524</v>
      </c>
      <c r="BP1024" s="81" t="s">
        <v>4275</v>
      </c>
      <c r="BQ1024" s="81" t="s">
        <v>4068</v>
      </c>
      <c r="BR1024" s="81"/>
      <c r="BS1024" s="81"/>
      <c r="BT1024" s="81"/>
      <c r="BU1024" s="81"/>
      <c r="BV1024" s="313" t="s">
        <v>6617</v>
      </c>
      <c r="BW1024" s="387" t="s">
        <v>6616</v>
      </c>
      <c r="BX1024" s="313" t="s">
        <v>6619</v>
      </c>
      <c r="BY1024" s="387" t="s">
        <v>6618</v>
      </c>
      <c r="BZ1024" s="324" t="str">
        <f t="shared" si="150"/>
        <v>DISCONTINUED - MR316, 20x9, +18mm Offset, 6x135, 87mm Centerbore, Gloss Titanium</v>
      </c>
      <c r="CA1024" s="324" t="s">
        <v>3878</v>
      </c>
      <c r="CB1024" s="324" t="s">
        <v>3879</v>
      </c>
      <c r="CC1024" s="313" t="str">
        <f t="shared" si="151"/>
        <v>STREET (3XX)</v>
      </c>
    </row>
    <row r="1025" spans="1:81" s="38" customFormat="1" ht="15" customHeight="1">
      <c r="A1025" s="22">
        <f t="shared" si="125"/>
        <v>1022</v>
      </c>
      <c r="B1025" s="3" t="s">
        <v>84</v>
      </c>
      <c r="C1025" s="99" t="s">
        <v>1282</v>
      </c>
      <c r="D1025" s="81" t="s">
        <v>5796</v>
      </c>
      <c r="E1025" s="91" t="s">
        <v>7571</v>
      </c>
      <c r="F1025" s="90"/>
      <c r="G1025" s="90"/>
      <c r="H1025" s="88" t="s">
        <v>3204</v>
      </c>
      <c r="I1025" s="312">
        <v>43592</v>
      </c>
      <c r="J1025" s="319">
        <v>45300</v>
      </c>
      <c r="K1025" s="293" t="s">
        <v>1274</v>
      </c>
      <c r="L1025" s="342">
        <v>379</v>
      </c>
      <c r="M1025" s="92" t="s">
        <v>6179</v>
      </c>
      <c r="N1025" s="344"/>
      <c r="O1025" s="81">
        <v>18</v>
      </c>
      <c r="P1025" s="8">
        <v>9</v>
      </c>
      <c r="Q1025" s="99" t="s">
        <v>1760</v>
      </c>
      <c r="R1025" s="81">
        <v>6</v>
      </c>
      <c r="S1025" s="81">
        <v>135</v>
      </c>
      <c r="T1025" s="81">
        <v>18</v>
      </c>
      <c r="U1025" s="84">
        <v>5.8</v>
      </c>
      <c r="V1025" s="100" t="s">
        <v>85</v>
      </c>
      <c r="W1025" s="16">
        <v>87</v>
      </c>
      <c r="X1025" s="83">
        <v>31.49</v>
      </c>
      <c r="Y1025" s="51">
        <v>2650</v>
      </c>
      <c r="Z1025" s="88" t="s">
        <v>2297</v>
      </c>
      <c r="AA1025" s="78" t="s">
        <v>2988</v>
      </c>
      <c r="AB1025" s="51" t="s">
        <v>5240</v>
      </c>
      <c r="AC1025" s="81" t="s">
        <v>4102</v>
      </c>
      <c r="AD1025" s="89">
        <v>22</v>
      </c>
      <c r="AE1025" s="87" t="s">
        <v>85</v>
      </c>
      <c r="AF1025" s="80" t="s">
        <v>85</v>
      </c>
      <c r="AG1025" s="80" t="s">
        <v>85</v>
      </c>
      <c r="AH1025" s="80" t="s">
        <v>85</v>
      </c>
      <c r="AI1025" s="9" t="s">
        <v>85</v>
      </c>
      <c r="AJ1025" s="99" t="s">
        <v>265</v>
      </c>
      <c r="AK1025" s="81" t="s">
        <v>85</v>
      </c>
      <c r="AL1025" s="40" t="s">
        <v>85</v>
      </c>
      <c r="AM1025" s="81" t="s">
        <v>85</v>
      </c>
      <c r="AN1025" s="81">
        <v>16.100000000000001</v>
      </c>
      <c r="AO1025" s="81">
        <v>175</v>
      </c>
      <c r="AP1025" s="36">
        <v>4</v>
      </c>
      <c r="AQ1025" s="36">
        <v>21.6</v>
      </c>
      <c r="AR1025" s="36">
        <v>44</v>
      </c>
      <c r="AS1025" s="36">
        <v>48</v>
      </c>
      <c r="AT1025" s="36">
        <v>223.7</v>
      </c>
      <c r="AU1025" s="36">
        <v>222</v>
      </c>
      <c r="AV1025" s="84">
        <v>87</v>
      </c>
      <c r="AW1025" s="54">
        <v>48</v>
      </c>
      <c r="AX1025" s="54">
        <v>48</v>
      </c>
      <c r="AY1025" s="54">
        <v>46</v>
      </c>
      <c r="AZ1025" s="3" t="s">
        <v>85</v>
      </c>
      <c r="BA1025" s="98" t="s">
        <v>85</v>
      </c>
      <c r="BB1025" s="3" t="s">
        <v>85</v>
      </c>
      <c r="BC1025" s="98" t="s">
        <v>85</v>
      </c>
      <c r="BD1025" s="77">
        <v>36.96</v>
      </c>
      <c r="BE1025" s="56">
        <v>21.141732283464599</v>
      </c>
      <c r="BF1025" s="56">
        <v>21.141732283464599</v>
      </c>
      <c r="BG1025" s="56">
        <v>11.929133858267701</v>
      </c>
      <c r="BH1025" s="378">
        <v>8.7375807000000152E-2</v>
      </c>
      <c r="BI1025" s="80">
        <v>36</v>
      </c>
      <c r="BJ1025" s="114" t="s">
        <v>3532</v>
      </c>
      <c r="BK1025" s="50" t="s">
        <v>4050</v>
      </c>
      <c r="BL1025" s="81" t="s">
        <v>4964</v>
      </c>
      <c r="BM1025" s="81" t="s">
        <v>4066</v>
      </c>
      <c r="BN1025" s="81" t="s">
        <v>5444</v>
      </c>
      <c r="BO1025" s="81" t="s">
        <v>2872</v>
      </c>
      <c r="BP1025" s="81" t="s">
        <v>5445</v>
      </c>
      <c r="BQ1025" s="81" t="s">
        <v>5446</v>
      </c>
      <c r="BR1025" s="96" t="s">
        <v>5432</v>
      </c>
      <c r="BS1025" s="81" t="s">
        <v>4275</v>
      </c>
      <c r="BT1025" s="81" t="s">
        <v>4068</v>
      </c>
      <c r="BU1025" s="81"/>
      <c r="BV1025" s="313" t="s">
        <v>6723</v>
      </c>
      <c r="BW1025" s="387" t="s">
        <v>6722</v>
      </c>
      <c r="BX1025" s="313" t="s">
        <v>6725</v>
      </c>
      <c r="BY1025" s="387" t="s">
        <v>6724</v>
      </c>
      <c r="BZ1025" s="324" t="str">
        <f t="shared" si="150"/>
        <v>DISCONTINUED - MR701 Bead Grip, 18x9, +18mm Offset, 6x135, 87mm Centerbore, Method Bronze</v>
      </c>
      <c r="CA1025" s="324" t="s">
        <v>3878</v>
      </c>
      <c r="CB1025" s="324" t="s">
        <v>3879</v>
      </c>
      <c r="CC1025" s="313" t="str">
        <f t="shared" si="151"/>
        <v>TRAIL (7XX)</v>
      </c>
    </row>
    <row r="1026" spans="1:81" s="38" customFormat="1" ht="15" customHeight="1">
      <c r="A1026" s="22">
        <f t="shared" si="125"/>
        <v>1023</v>
      </c>
      <c r="B1026" s="13" t="s">
        <v>84</v>
      </c>
      <c r="C1026" s="104" t="s">
        <v>1282</v>
      </c>
      <c r="D1026" s="82" t="s">
        <v>5802</v>
      </c>
      <c r="E1026" s="91" t="s">
        <v>7572</v>
      </c>
      <c r="F1026" s="90"/>
      <c r="G1026" s="90"/>
      <c r="H1026" s="45" t="s">
        <v>5128</v>
      </c>
      <c r="I1026" s="318">
        <v>44351</v>
      </c>
      <c r="J1026" s="319">
        <v>45300</v>
      </c>
      <c r="K1026" s="293" t="s">
        <v>1274</v>
      </c>
      <c r="L1026" s="342">
        <v>379</v>
      </c>
      <c r="M1026" s="92" t="s">
        <v>6179</v>
      </c>
      <c r="N1026" s="344"/>
      <c r="O1026" s="82">
        <v>18</v>
      </c>
      <c r="P1026" s="8">
        <v>9</v>
      </c>
      <c r="Q1026" s="99" t="s">
        <v>1123</v>
      </c>
      <c r="R1026" s="82">
        <v>6</v>
      </c>
      <c r="S1026" s="82">
        <v>5.5</v>
      </c>
      <c r="T1026" s="82">
        <v>0</v>
      </c>
      <c r="U1026" s="75">
        <v>5</v>
      </c>
      <c r="V1026" s="102" t="s">
        <v>85</v>
      </c>
      <c r="W1026" s="75">
        <v>106.25</v>
      </c>
      <c r="X1026" s="8">
        <v>30.864716705882859</v>
      </c>
      <c r="Y1026" s="51">
        <v>2650</v>
      </c>
      <c r="Z1026" s="45" t="s">
        <v>2222</v>
      </c>
      <c r="AA1026" s="79" t="s">
        <v>2992</v>
      </c>
      <c r="AB1026" s="51" t="s">
        <v>7573</v>
      </c>
      <c r="AC1026" s="81" t="s">
        <v>4103</v>
      </c>
      <c r="AD1026" s="89">
        <v>22</v>
      </c>
      <c r="AE1026" s="14" t="s">
        <v>85</v>
      </c>
      <c r="AF1026" s="14" t="s">
        <v>85</v>
      </c>
      <c r="AG1026" s="14" t="s">
        <v>85</v>
      </c>
      <c r="AH1026" s="14" t="s">
        <v>85</v>
      </c>
      <c r="AI1026" s="9" t="s">
        <v>85</v>
      </c>
      <c r="AJ1026" s="99" t="s">
        <v>265</v>
      </c>
      <c r="AK1026" s="82" t="s">
        <v>1709</v>
      </c>
      <c r="AL1026" s="40">
        <v>2.75</v>
      </c>
      <c r="AM1026" s="82">
        <v>78.3</v>
      </c>
      <c r="AN1026" s="82">
        <v>16.100000000000001</v>
      </c>
      <c r="AO1026" s="82">
        <v>175</v>
      </c>
      <c r="AP1026" s="36">
        <v>5</v>
      </c>
      <c r="AQ1026" s="36">
        <v>26.8</v>
      </c>
      <c r="AR1026" s="25">
        <v>55</v>
      </c>
      <c r="AS1026" s="36">
        <v>60</v>
      </c>
      <c r="AT1026" s="25">
        <v>221</v>
      </c>
      <c r="AU1026" s="74">
        <v>218</v>
      </c>
      <c r="AV1026" s="75">
        <v>106.25</v>
      </c>
      <c r="AW1026" s="54">
        <v>65</v>
      </c>
      <c r="AX1026" s="54">
        <v>65</v>
      </c>
      <c r="AY1026" s="54">
        <v>31</v>
      </c>
      <c r="AZ1026" s="13" t="s">
        <v>85</v>
      </c>
      <c r="BA1026" s="98" t="s">
        <v>85</v>
      </c>
      <c r="BB1026" s="13" t="s">
        <v>85</v>
      </c>
      <c r="BC1026" s="98" t="s">
        <v>85</v>
      </c>
      <c r="BD1026" s="77">
        <v>35.36</v>
      </c>
      <c r="BE1026" s="56">
        <v>21.141732283464599</v>
      </c>
      <c r="BF1026" s="56">
        <v>21.141732283464599</v>
      </c>
      <c r="BG1026" s="56">
        <v>11.929133858267701</v>
      </c>
      <c r="BH1026" s="378">
        <v>8.7375807000000152E-2</v>
      </c>
      <c r="BI1026" s="14">
        <v>36</v>
      </c>
      <c r="BJ1026" s="114" t="s">
        <v>4923</v>
      </c>
      <c r="BK1026" s="50" t="s">
        <v>4050</v>
      </c>
      <c r="BL1026" s="81" t="s">
        <v>4964</v>
      </c>
      <c r="BM1026" s="81" t="s">
        <v>4066</v>
      </c>
      <c r="BN1026" s="81" t="s">
        <v>5318</v>
      </c>
      <c r="BO1026" s="81" t="s">
        <v>2872</v>
      </c>
      <c r="BP1026" s="81" t="s">
        <v>4298</v>
      </c>
      <c r="BQ1026" s="81" t="s">
        <v>5431</v>
      </c>
      <c r="BR1026" s="81" t="s">
        <v>5432</v>
      </c>
      <c r="BS1026" s="81" t="s">
        <v>4275</v>
      </c>
      <c r="BT1026" s="81" t="s">
        <v>4068</v>
      </c>
      <c r="BU1026" s="81"/>
      <c r="BV1026" s="349" t="s">
        <v>6831</v>
      </c>
      <c r="BW1026" s="388" t="s">
        <v>6834</v>
      </c>
      <c r="BX1026" s="352" t="s">
        <v>6836</v>
      </c>
      <c r="BY1026" s="388" t="s">
        <v>6835</v>
      </c>
      <c r="BZ1026" s="324" t="str">
        <f t="shared" si="150"/>
        <v>DISCONTINUED - MR705 Bead Grip, 18x9, 0mm Offset, 6x5.5, 106.25mm Centerbore, Titanium</v>
      </c>
      <c r="CA1026" s="324" t="s">
        <v>3878</v>
      </c>
      <c r="CB1026" s="324" t="s">
        <v>3879</v>
      </c>
      <c r="CC1026" s="313" t="str">
        <f t="shared" si="151"/>
        <v>TRAIL (7XX)</v>
      </c>
    </row>
    <row r="1027" spans="1:81" s="38" customFormat="1" ht="15" customHeight="1">
      <c r="A1027" s="22">
        <f t="shared" si="125"/>
        <v>1024</v>
      </c>
      <c r="B1027" s="13" t="s">
        <v>84</v>
      </c>
      <c r="C1027" s="104" t="s">
        <v>1282</v>
      </c>
      <c r="D1027" s="82" t="s">
        <v>5802</v>
      </c>
      <c r="E1027" s="91" t="s">
        <v>7574</v>
      </c>
      <c r="F1027" s="90"/>
      <c r="G1027" s="90"/>
      <c r="H1027" s="45" t="s">
        <v>5130</v>
      </c>
      <c r="I1027" s="318">
        <v>44351</v>
      </c>
      <c r="J1027" s="319">
        <v>45300</v>
      </c>
      <c r="K1027" s="293" t="s">
        <v>1274</v>
      </c>
      <c r="L1027" s="342">
        <v>379</v>
      </c>
      <c r="M1027" s="92" t="s">
        <v>6179</v>
      </c>
      <c r="N1027" s="344"/>
      <c r="O1027" s="82">
        <v>18</v>
      </c>
      <c r="P1027" s="8">
        <v>9</v>
      </c>
      <c r="Q1027" s="99" t="s">
        <v>1762</v>
      </c>
      <c r="R1027" s="82">
        <v>8</v>
      </c>
      <c r="S1027" s="82">
        <v>6.5</v>
      </c>
      <c r="T1027" s="82">
        <v>18</v>
      </c>
      <c r="U1027" s="84">
        <v>5.75</v>
      </c>
      <c r="V1027" s="102" t="s">
        <v>85</v>
      </c>
      <c r="W1027" s="75">
        <v>130.81</v>
      </c>
      <c r="X1027" s="8">
        <v>31.768611980840863</v>
      </c>
      <c r="Y1027" s="51">
        <v>3640</v>
      </c>
      <c r="Z1027" s="45" t="s">
        <v>2222</v>
      </c>
      <c r="AA1027" s="79" t="s">
        <v>2992</v>
      </c>
      <c r="AB1027" s="51" t="s">
        <v>6237</v>
      </c>
      <c r="AC1027" s="81" t="s">
        <v>4106</v>
      </c>
      <c r="AD1027" s="89">
        <v>33</v>
      </c>
      <c r="AE1027" s="14" t="s">
        <v>85</v>
      </c>
      <c r="AF1027" s="14" t="s">
        <v>85</v>
      </c>
      <c r="AG1027" s="13" t="s">
        <v>3005</v>
      </c>
      <c r="AH1027" s="14" t="s">
        <v>85</v>
      </c>
      <c r="AI1027" s="9" t="s">
        <v>85</v>
      </c>
      <c r="AJ1027" s="99" t="s">
        <v>266</v>
      </c>
      <c r="AK1027" s="82" t="s">
        <v>85</v>
      </c>
      <c r="AL1027" s="40" t="s">
        <v>85</v>
      </c>
      <c r="AM1027" s="82" t="s">
        <v>85</v>
      </c>
      <c r="AN1027" s="82">
        <v>16.100000000000001</v>
      </c>
      <c r="AO1027" s="82">
        <v>200</v>
      </c>
      <c r="AP1027" s="36">
        <v>0</v>
      </c>
      <c r="AQ1027" s="36">
        <v>7</v>
      </c>
      <c r="AR1027" s="25">
        <v>28.5</v>
      </c>
      <c r="AS1027" s="36">
        <v>40</v>
      </c>
      <c r="AT1027" s="25">
        <v>218</v>
      </c>
      <c r="AU1027" s="74">
        <v>214</v>
      </c>
      <c r="AV1027" s="84">
        <v>123.1</v>
      </c>
      <c r="AW1027" s="54">
        <v>92</v>
      </c>
      <c r="AX1027" s="54">
        <v>92</v>
      </c>
      <c r="AY1027" s="54">
        <v>31</v>
      </c>
      <c r="AZ1027" s="13" t="s">
        <v>85</v>
      </c>
      <c r="BA1027" s="98" t="s">
        <v>85</v>
      </c>
      <c r="BB1027" s="13" t="s">
        <v>85</v>
      </c>
      <c r="BC1027" s="98" t="s">
        <v>85</v>
      </c>
      <c r="BD1027" s="77">
        <v>36.270000000000003</v>
      </c>
      <c r="BE1027" s="56">
        <v>21.141732283464599</v>
      </c>
      <c r="BF1027" s="56">
        <v>21.141732283464599</v>
      </c>
      <c r="BG1027" s="56">
        <v>11.929133858267701</v>
      </c>
      <c r="BH1027" s="378">
        <v>8.7375807000000152E-2</v>
      </c>
      <c r="BI1027" s="14">
        <v>36</v>
      </c>
      <c r="BJ1027" s="114" t="s">
        <v>4923</v>
      </c>
      <c r="BK1027" s="50" t="s">
        <v>4050</v>
      </c>
      <c r="BL1027" s="81" t="s">
        <v>4964</v>
      </c>
      <c r="BM1027" s="81" t="s">
        <v>4066</v>
      </c>
      <c r="BN1027" s="81" t="s">
        <v>5318</v>
      </c>
      <c r="BO1027" s="81" t="s">
        <v>2872</v>
      </c>
      <c r="BP1027" s="81" t="s">
        <v>4298</v>
      </c>
      <c r="BQ1027" s="81" t="s">
        <v>5431</v>
      </c>
      <c r="BR1027" s="81" t="s">
        <v>5432</v>
      </c>
      <c r="BS1027" s="81" t="s">
        <v>4275</v>
      </c>
      <c r="BT1027" s="81" t="s">
        <v>4068</v>
      </c>
      <c r="BU1027" s="81"/>
      <c r="BV1027" s="349" t="s">
        <v>6832</v>
      </c>
      <c r="BW1027" s="388" t="s">
        <v>6837</v>
      </c>
      <c r="BX1027" s="352" t="s">
        <v>6839</v>
      </c>
      <c r="BY1027" s="388" t="s">
        <v>6838</v>
      </c>
      <c r="BZ1027" s="324" t="str">
        <f t="shared" si="150"/>
        <v>DISCONTINUED - MR705 Bead Grip, 18x9, +18mm Offset, 8x6.5, 130.81mm Centerbore, Titanium</v>
      </c>
      <c r="CA1027" s="324" t="s">
        <v>3878</v>
      </c>
      <c r="CB1027" s="324" t="s">
        <v>3879</v>
      </c>
      <c r="CC1027" s="313" t="str">
        <f t="shared" si="151"/>
        <v>TRAIL (7XX)</v>
      </c>
    </row>
    <row r="1028" spans="1:81" s="38" customFormat="1" ht="15" customHeight="1">
      <c r="A1028" s="22">
        <f t="shared" ref="A1028:A1091" si="152">ROW(B1028)-3</f>
        <v>1025</v>
      </c>
      <c r="B1028" s="13" t="s">
        <v>84</v>
      </c>
      <c r="C1028" s="104" t="s">
        <v>1282</v>
      </c>
      <c r="D1028" s="82" t="s">
        <v>5803</v>
      </c>
      <c r="E1028" s="91" t="s">
        <v>7575</v>
      </c>
      <c r="F1028" s="90"/>
      <c r="G1028" s="90"/>
      <c r="H1028" s="45" t="s">
        <v>5560</v>
      </c>
      <c r="I1028" s="329">
        <v>44517</v>
      </c>
      <c r="J1028" s="319">
        <v>45300</v>
      </c>
      <c r="K1028" s="293" t="s">
        <v>1274</v>
      </c>
      <c r="L1028" s="342">
        <v>309</v>
      </c>
      <c r="M1028" s="92" t="s">
        <v>6179</v>
      </c>
      <c r="N1028" s="344"/>
      <c r="O1028" s="82">
        <v>17</v>
      </c>
      <c r="P1028" s="83">
        <v>7.5</v>
      </c>
      <c r="Q1028" s="99" t="s">
        <v>1747</v>
      </c>
      <c r="R1028" s="82">
        <v>5</v>
      </c>
      <c r="S1028" s="82">
        <v>100</v>
      </c>
      <c r="T1028" s="82">
        <v>30</v>
      </c>
      <c r="U1028" s="84">
        <v>5.4</v>
      </c>
      <c r="V1028" s="102" t="s">
        <v>85</v>
      </c>
      <c r="W1028" s="75">
        <v>63.4</v>
      </c>
      <c r="X1028" s="41">
        <v>28.77</v>
      </c>
      <c r="Y1028" s="51">
        <v>2650</v>
      </c>
      <c r="Z1028" s="45" t="s">
        <v>2294</v>
      </c>
      <c r="AA1028" s="79" t="s">
        <v>2987</v>
      </c>
      <c r="AB1028" s="51" t="s">
        <v>6397</v>
      </c>
      <c r="AC1028" s="81" t="s">
        <v>4101</v>
      </c>
      <c r="AD1028" s="89">
        <v>22</v>
      </c>
      <c r="AE1028" s="14" t="s">
        <v>85</v>
      </c>
      <c r="AF1028" s="14" t="s">
        <v>85</v>
      </c>
      <c r="AG1028" s="13" t="s">
        <v>85</v>
      </c>
      <c r="AH1028" s="14" t="s">
        <v>85</v>
      </c>
      <c r="AI1028" s="9" t="s">
        <v>85</v>
      </c>
      <c r="AJ1028" s="99" t="s">
        <v>265</v>
      </c>
      <c r="AK1028" s="82" t="s">
        <v>85</v>
      </c>
      <c r="AL1028" s="40" t="s">
        <v>85</v>
      </c>
      <c r="AM1028" s="82" t="s">
        <v>85</v>
      </c>
      <c r="AN1028" s="82">
        <v>16.2</v>
      </c>
      <c r="AO1028" s="82">
        <v>150</v>
      </c>
      <c r="AP1028" s="36">
        <v>15</v>
      </c>
      <c r="AQ1028" s="36">
        <v>22</v>
      </c>
      <c r="AR1028" s="25">
        <v>25.9</v>
      </c>
      <c r="AS1028" s="36">
        <v>30.8</v>
      </c>
      <c r="AT1028" s="25">
        <v>203</v>
      </c>
      <c r="AU1028" s="74">
        <v>192</v>
      </c>
      <c r="AV1028" s="84">
        <v>63.4</v>
      </c>
      <c r="AW1028" s="54">
        <v>41</v>
      </c>
      <c r="AX1028" s="54">
        <v>41</v>
      </c>
      <c r="AY1028" s="54">
        <v>0</v>
      </c>
      <c r="AZ1028" s="13" t="s">
        <v>85</v>
      </c>
      <c r="BA1028" s="98" t="s">
        <v>85</v>
      </c>
      <c r="BB1028" s="13" t="s">
        <v>85</v>
      </c>
      <c r="BC1028" s="98" t="s">
        <v>85</v>
      </c>
      <c r="BD1028" s="77">
        <v>32.770000000000003</v>
      </c>
      <c r="BE1028" s="56">
        <v>20.236220472440898</v>
      </c>
      <c r="BF1028" s="56">
        <v>20.236220472440898</v>
      </c>
      <c r="BG1028" s="56">
        <v>10.4330708661417</v>
      </c>
      <c r="BH1028" s="378">
        <v>7.001193999999944E-2</v>
      </c>
      <c r="BI1028" s="14">
        <v>36</v>
      </c>
      <c r="BJ1028" s="114" t="s">
        <v>3532</v>
      </c>
      <c r="BK1028" s="50" t="s">
        <v>4050</v>
      </c>
      <c r="BL1028" s="81" t="s">
        <v>4964</v>
      </c>
      <c r="BM1028" s="81" t="s">
        <v>4066</v>
      </c>
      <c r="BN1028" s="81" t="s">
        <v>5473</v>
      </c>
      <c r="BO1028" s="81" t="s">
        <v>2872</v>
      </c>
      <c r="BP1028" s="81" t="s">
        <v>5941</v>
      </c>
      <c r="BQ1028" s="81" t="s">
        <v>5431</v>
      </c>
      <c r="BR1028" s="81" t="s">
        <v>5942</v>
      </c>
      <c r="BS1028" s="81" t="s">
        <v>4275</v>
      </c>
      <c r="BT1028" s="81" t="s">
        <v>4068</v>
      </c>
      <c r="BU1028" s="81"/>
      <c r="BV1028" s="349" t="s">
        <v>6841</v>
      </c>
      <c r="BW1028" s="388" t="s">
        <v>6840</v>
      </c>
      <c r="BX1028" s="352" t="s">
        <v>6845</v>
      </c>
      <c r="BY1028" s="388" t="s">
        <v>6844</v>
      </c>
      <c r="BZ1028" s="324" t="str">
        <f t="shared" si="150"/>
        <v>DISCONTINUED - MR706 Bead Grip, 17x7.5, +30mm Offset, 5x100, 63.4mm Centerbore, Matte Black</v>
      </c>
      <c r="CA1028" s="324" t="s">
        <v>3878</v>
      </c>
      <c r="CB1028" s="324" t="s">
        <v>3879</v>
      </c>
      <c r="CC1028" s="313" t="str">
        <f t="shared" si="151"/>
        <v>TRAIL (7XX)</v>
      </c>
    </row>
    <row r="1029" spans="1:81" s="38" customFormat="1" ht="15" customHeight="1">
      <c r="A1029" s="22">
        <f t="shared" si="152"/>
        <v>1026</v>
      </c>
      <c r="B1029" s="13" t="s">
        <v>84</v>
      </c>
      <c r="C1029" s="104" t="s">
        <v>1282</v>
      </c>
      <c r="D1029" s="82" t="s">
        <v>5803</v>
      </c>
      <c r="E1029" s="91" t="s">
        <v>7576</v>
      </c>
      <c r="F1029" s="90"/>
      <c r="G1029" s="90"/>
      <c r="H1029" s="45" t="s">
        <v>5562</v>
      </c>
      <c r="I1029" s="329">
        <v>44517</v>
      </c>
      <c r="J1029" s="319">
        <v>45300</v>
      </c>
      <c r="K1029" s="293" t="s">
        <v>1274</v>
      </c>
      <c r="L1029" s="342">
        <v>309</v>
      </c>
      <c r="M1029" s="92" t="s">
        <v>6179</v>
      </c>
      <c r="N1029" s="344"/>
      <c r="O1029" s="82">
        <v>17</v>
      </c>
      <c r="P1029" s="83">
        <v>7.5</v>
      </c>
      <c r="Q1029" s="99" t="s">
        <v>1845</v>
      </c>
      <c r="R1029" s="82">
        <v>5</v>
      </c>
      <c r="S1029" s="82">
        <v>4.5</v>
      </c>
      <c r="T1029" s="82">
        <v>30</v>
      </c>
      <c r="U1029" s="84">
        <v>5.4</v>
      </c>
      <c r="V1029" s="102" t="s">
        <v>85</v>
      </c>
      <c r="W1029" s="75">
        <v>73.099999999999994</v>
      </c>
      <c r="X1029" s="41">
        <v>28.15</v>
      </c>
      <c r="Y1029" s="51">
        <v>2650</v>
      </c>
      <c r="Z1029" s="45" t="s">
        <v>2294</v>
      </c>
      <c r="AA1029" s="79" t="s">
        <v>2987</v>
      </c>
      <c r="AB1029" s="51" t="s">
        <v>7552</v>
      </c>
      <c r="AC1029" s="81" t="s">
        <v>4101</v>
      </c>
      <c r="AD1029" s="89">
        <v>22</v>
      </c>
      <c r="AE1029" s="14" t="s">
        <v>85</v>
      </c>
      <c r="AF1029" s="14" t="s">
        <v>85</v>
      </c>
      <c r="AG1029" s="13" t="s">
        <v>85</v>
      </c>
      <c r="AH1029" s="14" t="s">
        <v>85</v>
      </c>
      <c r="AI1029" s="9" t="s">
        <v>85</v>
      </c>
      <c r="AJ1029" s="99" t="s">
        <v>265</v>
      </c>
      <c r="AK1029" s="82" t="s">
        <v>85</v>
      </c>
      <c r="AL1029" s="40" t="s">
        <v>85</v>
      </c>
      <c r="AM1029" s="82" t="s">
        <v>85</v>
      </c>
      <c r="AN1029" s="82">
        <v>16.2</v>
      </c>
      <c r="AO1029" s="82">
        <v>150</v>
      </c>
      <c r="AP1029" s="36">
        <v>15</v>
      </c>
      <c r="AQ1029" s="36">
        <v>22</v>
      </c>
      <c r="AR1029" s="25">
        <v>25.9</v>
      </c>
      <c r="AS1029" s="36">
        <v>30.8</v>
      </c>
      <c r="AT1029" s="25">
        <v>203</v>
      </c>
      <c r="AU1029" s="74">
        <v>192</v>
      </c>
      <c r="AV1029" s="84">
        <v>73.099999999999994</v>
      </c>
      <c r="AW1029" s="54">
        <v>41</v>
      </c>
      <c r="AX1029" s="54">
        <v>41</v>
      </c>
      <c r="AY1029" s="54">
        <v>0</v>
      </c>
      <c r="AZ1029" s="13" t="s">
        <v>85</v>
      </c>
      <c r="BA1029" s="98" t="s">
        <v>85</v>
      </c>
      <c r="BB1029" s="13" t="s">
        <v>85</v>
      </c>
      <c r="BC1029" s="98" t="s">
        <v>85</v>
      </c>
      <c r="BD1029" s="77">
        <v>32.15</v>
      </c>
      <c r="BE1029" s="56">
        <v>20.236220472440898</v>
      </c>
      <c r="BF1029" s="56">
        <v>20.236220472440898</v>
      </c>
      <c r="BG1029" s="56">
        <v>10.4330708661417</v>
      </c>
      <c r="BH1029" s="378">
        <v>7.001193999999944E-2</v>
      </c>
      <c r="BI1029" s="14">
        <v>36</v>
      </c>
      <c r="BJ1029" s="114" t="s">
        <v>3532</v>
      </c>
      <c r="BK1029" s="50" t="s">
        <v>4050</v>
      </c>
      <c r="BL1029" s="81" t="s">
        <v>4964</v>
      </c>
      <c r="BM1029" s="81" t="s">
        <v>4066</v>
      </c>
      <c r="BN1029" s="81" t="s">
        <v>5473</v>
      </c>
      <c r="BO1029" s="81" t="s">
        <v>2872</v>
      </c>
      <c r="BP1029" s="81" t="s">
        <v>5941</v>
      </c>
      <c r="BQ1029" s="81" t="s">
        <v>5431</v>
      </c>
      <c r="BR1029" s="81" t="s">
        <v>5942</v>
      </c>
      <c r="BS1029" s="81" t="s">
        <v>4275</v>
      </c>
      <c r="BT1029" s="81" t="s">
        <v>4068</v>
      </c>
      <c r="BU1029" s="81"/>
      <c r="BV1029" s="349" t="s">
        <v>6841</v>
      </c>
      <c r="BW1029" s="388" t="s">
        <v>6840</v>
      </c>
      <c r="BX1029" s="352" t="s">
        <v>6845</v>
      </c>
      <c r="BY1029" s="388" t="s">
        <v>6844</v>
      </c>
      <c r="BZ1029" s="324" t="str">
        <f t="shared" si="150"/>
        <v>DISCONTINUED - MR706 Bead Grip, 17x7.5, +30mm Offset, 5x4.5, 73.1mm Centerbore, Matte Black</v>
      </c>
      <c r="CA1029" s="324" t="s">
        <v>3878</v>
      </c>
      <c r="CB1029" s="324" t="s">
        <v>3879</v>
      </c>
      <c r="CC1029" s="313" t="str">
        <f t="shared" si="151"/>
        <v>TRAIL (7XX)</v>
      </c>
    </row>
    <row r="1030" spans="1:81" s="38" customFormat="1" ht="15" customHeight="1">
      <c r="A1030" s="22">
        <f t="shared" si="152"/>
        <v>1027</v>
      </c>
      <c r="B1030" s="13" t="s">
        <v>84</v>
      </c>
      <c r="C1030" s="104" t="s">
        <v>1282</v>
      </c>
      <c r="D1030" s="82" t="s">
        <v>5803</v>
      </c>
      <c r="E1030" s="91" t="s">
        <v>7577</v>
      </c>
      <c r="F1030" s="90"/>
      <c r="G1030" s="90"/>
      <c r="H1030" s="45" t="s">
        <v>5563</v>
      </c>
      <c r="I1030" s="329">
        <v>44517</v>
      </c>
      <c r="J1030" s="319">
        <v>45300</v>
      </c>
      <c r="K1030" s="293" t="s">
        <v>1274</v>
      </c>
      <c r="L1030" s="342">
        <v>309</v>
      </c>
      <c r="M1030" s="92" t="s">
        <v>6179</v>
      </c>
      <c r="N1030" s="344"/>
      <c r="O1030" s="82">
        <v>17</v>
      </c>
      <c r="P1030" s="83">
        <v>7.5</v>
      </c>
      <c r="Q1030" s="99" t="s">
        <v>1845</v>
      </c>
      <c r="R1030" s="82">
        <v>5</v>
      </c>
      <c r="S1030" s="82">
        <v>4.5</v>
      </c>
      <c r="T1030" s="82">
        <v>30</v>
      </c>
      <c r="U1030" s="84">
        <v>5.4</v>
      </c>
      <c r="V1030" s="102" t="s">
        <v>85</v>
      </c>
      <c r="W1030" s="75">
        <v>73.099999999999994</v>
      </c>
      <c r="X1030" s="41">
        <v>27.21</v>
      </c>
      <c r="Y1030" s="51">
        <v>2650</v>
      </c>
      <c r="Z1030" s="45" t="s">
        <v>2297</v>
      </c>
      <c r="AA1030" s="79" t="s">
        <v>2988</v>
      </c>
      <c r="AB1030" s="51" t="s">
        <v>7552</v>
      </c>
      <c r="AC1030" s="81" t="s">
        <v>4101</v>
      </c>
      <c r="AD1030" s="89">
        <v>22</v>
      </c>
      <c r="AE1030" s="14" t="s">
        <v>85</v>
      </c>
      <c r="AF1030" s="14" t="s">
        <v>85</v>
      </c>
      <c r="AG1030" s="13" t="s">
        <v>85</v>
      </c>
      <c r="AH1030" s="14" t="s">
        <v>85</v>
      </c>
      <c r="AI1030" s="9" t="s">
        <v>85</v>
      </c>
      <c r="AJ1030" s="99" t="s">
        <v>265</v>
      </c>
      <c r="AK1030" s="82" t="s">
        <v>85</v>
      </c>
      <c r="AL1030" s="40" t="s">
        <v>85</v>
      </c>
      <c r="AM1030" s="82" t="s">
        <v>85</v>
      </c>
      <c r="AN1030" s="82">
        <v>16.2</v>
      </c>
      <c r="AO1030" s="82">
        <v>150</v>
      </c>
      <c r="AP1030" s="36">
        <v>15</v>
      </c>
      <c r="AQ1030" s="36">
        <v>22</v>
      </c>
      <c r="AR1030" s="25">
        <v>25.9</v>
      </c>
      <c r="AS1030" s="36">
        <v>30.8</v>
      </c>
      <c r="AT1030" s="25">
        <v>203</v>
      </c>
      <c r="AU1030" s="74">
        <v>192</v>
      </c>
      <c r="AV1030" s="84">
        <v>73.099999999999994</v>
      </c>
      <c r="AW1030" s="54">
        <v>41</v>
      </c>
      <c r="AX1030" s="54">
        <v>41</v>
      </c>
      <c r="AY1030" s="54">
        <v>0</v>
      </c>
      <c r="AZ1030" s="13" t="s">
        <v>85</v>
      </c>
      <c r="BA1030" s="98" t="s">
        <v>85</v>
      </c>
      <c r="BB1030" s="13" t="s">
        <v>85</v>
      </c>
      <c r="BC1030" s="98" t="s">
        <v>85</v>
      </c>
      <c r="BD1030" s="77">
        <v>32.54</v>
      </c>
      <c r="BE1030" s="56">
        <v>20.236220472440898</v>
      </c>
      <c r="BF1030" s="56">
        <v>20.236220472440898</v>
      </c>
      <c r="BG1030" s="56">
        <v>10.4330708661417</v>
      </c>
      <c r="BH1030" s="378">
        <v>7.001193999999944E-2</v>
      </c>
      <c r="BI1030" s="14">
        <v>36</v>
      </c>
      <c r="BJ1030" s="114" t="s">
        <v>3532</v>
      </c>
      <c r="BK1030" s="50" t="s">
        <v>4050</v>
      </c>
      <c r="BL1030" s="81" t="s">
        <v>4964</v>
      </c>
      <c r="BM1030" s="81" t="s">
        <v>4066</v>
      </c>
      <c r="BN1030" s="81" t="s">
        <v>5473</v>
      </c>
      <c r="BO1030" s="81" t="s">
        <v>2872</v>
      </c>
      <c r="BP1030" s="81" t="s">
        <v>5941</v>
      </c>
      <c r="BQ1030" s="81" t="s">
        <v>5431</v>
      </c>
      <c r="BR1030" s="81" t="s">
        <v>5942</v>
      </c>
      <c r="BS1030" s="81" t="s">
        <v>4275</v>
      </c>
      <c r="BT1030" s="81" t="s">
        <v>4068</v>
      </c>
      <c r="BU1030" s="81"/>
      <c r="BV1030" s="349" t="s">
        <v>6853</v>
      </c>
      <c r="BW1030" s="388" t="s">
        <v>6852</v>
      </c>
      <c r="BX1030" s="352" t="s">
        <v>6857</v>
      </c>
      <c r="BY1030" s="388" t="s">
        <v>6856</v>
      </c>
      <c r="BZ1030" s="324" t="str">
        <f t="shared" si="150"/>
        <v>DISCONTINUED - MR706 Bead Grip, 17x7.5, +30mm Offset, 5x4.5, 73.1mm Centerbore, Method Bronze</v>
      </c>
      <c r="CA1030" s="324" t="s">
        <v>3878</v>
      </c>
      <c r="CB1030" s="324" t="s">
        <v>3879</v>
      </c>
      <c r="CC1030" s="313" t="str">
        <f t="shared" si="151"/>
        <v>TRAIL (7XX)</v>
      </c>
    </row>
    <row r="1031" spans="1:81" s="38" customFormat="1" ht="15" customHeight="1">
      <c r="A1031" s="22">
        <f t="shared" si="152"/>
        <v>1028</v>
      </c>
      <c r="B1031" s="13" t="s">
        <v>84</v>
      </c>
      <c r="C1031" s="104" t="s">
        <v>1282</v>
      </c>
      <c r="D1031" s="82" t="s">
        <v>5803</v>
      </c>
      <c r="E1031" s="91" t="s">
        <v>7578</v>
      </c>
      <c r="F1031" s="90" t="s">
        <v>4712</v>
      </c>
      <c r="G1031" s="90"/>
      <c r="H1031" s="45" t="s">
        <v>5580</v>
      </c>
      <c r="I1031" s="329">
        <v>44517</v>
      </c>
      <c r="J1031" s="319">
        <v>45300</v>
      </c>
      <c r="K1031" s="293" t="s">
        <v>1274</v>
      </c>
      <c r="L1031" s="342">
        <v>319</v>
      </c>
      <c r="M1031" s="92" t="s">
        <v>6179</v>
      </c>
      <c r="N1031" s="344"/>
      <c r="O1031" s="82">
        <v>17</v>
      </c>
      <c r="P1031" s="83">
        <v>8.5</v>
      </c>
      <c r="Q1031" s="99" t="s">
        <v>1751</v>
      </c>
      <c r="R1031" s="82">
        <v>5</v>
      </c>
      <c r="S1031" s="82">
        <v>150</v>
      </c>
      <c r="T1031" s="82">
        <v>35</v>
      </c>
      <c r="U1031" s="84">
        <v>6.1</v>
      </c>
      <c r="V1031" s="102" t="s">
        <v>85</v>
      </c>
      <c r="W1031" s="75">
        <v>110.5</v>
      </c>
      <c r="X1031" s="41">
        <v>28.75</v>
      </c>
      <c r="Y1031" s="51">
        <v>2650</v>
      </c>
      <c r="Z1031" s="45" t="s">
        <v>2294</v>
      </c>
      <c r="AA1031" s="79" t="s">
        <v>2987</v>
      </c>
      <c r="AB1031" s="51" t="s">
        <v>5427</v>
      </c>
      <c r="AC1031" s="81" t="s">
        <v>5555</v>
      </c>
      <c r="AD1031" s="89">
        <v>22</v>
      </c>
      <c r="AE1031" s="14" t="s">
        <v>85</v>
      </c>
      <c r="AF1031" s="14" t="s">
        <v>85</v>
      </c>
      <c r="AG1031" s="13" t="s">
        <v>85</v>
      </c>
      <c r="AH1031" s="14" t="s">
        <v>85</v>
      </c>
      <c r="AI1031" s="9" t="s">
        <v>85</v>
      </c>
      <c r="AJ1031" s="99" t="s">
        <v>265</v>
      </c>
      <c r="AK1031" s="82" t="s">
        <v>85</v>
      </c>
      <c r="AL1031" s="40" t="s">
        <v>85</v>
      </c>
      <c r="AM1031" s="82" t="s">
        <v>85</v>
      </c>
      <c r="AN1031" s="82">
        <v>16.2</v>
      </c>
      <c r="AO1031" s="82">
        <v>185</v>
      </c>
      <c r="AP1031" s="36">
        <v>0</v>
      </c>
      <c r="AQ1031" s="36">
        <v>8.9</v>
      </c>
      <c r="AR1031" s="25">
        <v>23.4</v>
      </c>
      <c r="AS1031" s="36">
        <v>32.9</v>
      </c>
      <c r="AT1031" s="25">
        <v>209.5</v>
      </c>
      <c r="AU1031" s="74">
        <v>192</v>
      </c>
      <c r="AV1031" s="84">
        <v>110.5</v>
      </c>
      <c r="AW1031" s="54">
        <v>66</v>
      </c>
      <c r="AX1031" s="54">
        <v>66</v>
      </c>
      <c r="AY1031" s="54">
        <v>22</v>
      </c>
      <c r="AZ1031" s="13" t="s">
        <v>85</v>
      </c>
      <c r="BA1031" s="98" t="s">
        <v>85</v>
      </c>
      <c r="BB1031" s="13" t="s">
        <v>85</v>
      </c>
      <c r="BC1031" s="98" t="s">
        <v>85</v>
      </c>
      <c r="BD1031" s="77">
        <v>32.75</v>
      </c>
      <c r="BE1031" s="56">
        <v>20.236220472440898</v>
      </c>
      <c r="BF1031" s="56">
        <v>20.236220472440898</v>
      </c>
      <c r="BG1031" s="56">
        <v>11.417322834645701</v>
      </c>
      <c r="BH1031" s="378">
        <v>7.6616839999999839E-2</v>
      </c>
      <c r="BI1031" s="14">
        <v>36</v>
      </c>
      <c r="BJ1031" s="114" t="s">
        <v>3532</v>
      </c>
      <c r="BK1031" s="50" t="s">
        <v>4050</v>
      </c>
      <c r="BL1031" s="81" t="s">
        <v>4964</v>
      </c>
      <c r="BM1031" s="81" t="s">
        <v>4066</v>
      </c>
      <c r="BN1031" s="81" t="s">
        <v>5473</v>
      </c>
      <c r="BO1031" s="81" t="s">
        <v>2872</v>
      </c>
      <c r="BP1031" s="81" t="s">
        <v>5941</v>
      </c>
      <c r="BQ1031" s="81" t="s">
        <v>5431</v>
      </c>
      <c r="BR1031" s="81" t="s">
        <v>5942</v>
      </c>
      <c r="BS1031" s="81" t="s">
        <v>4275</v>
      </c>
      <c r="BT1031" s="81" t="s">
        <v>4068</v>
      </c>
      <c r="BU1031" s="81"/>
      <c r="BV1031" s="349"/>
      <c r="BW1031" s="376"/>
      <c r="BX1031" s="352"/>
      <c r="BY1031" s="376"/>
      <c r="BZ1031" s="324" t="str">
        <f t="shared" si="150"/>
        <v>DISCONTINUED - MR706 Bead Grip, 17x8.5, +35mm Offset, 5x150, 110.5mm Centerbore, Matte Black</v>
      </c>
      <c r="CA1031" s="324" t="s">
        <v>3878</v>
      </c>
      <c r="CB1031" s="324" t="s">
        <v>3879</v>
      </c>
      <c r="CC1031" s="313" t="str">
        <f t="shared" si="151"/>
        <v>TRAIL (7XX)</v>
      </c>
    </row>
    <row r="1032" spans="1:81" s="38" customFormat="1" ht="15" customHeight="1">
      <c r="A1032" s="22">
        <f t="shared" si="152"/>
        <v>1029</v>
      </c>
      <c r="B1032" s="4" t="s">
        <v>84</v>
      </c>
      <c r="C1032" s="99" t="s">
        <v>1089</v>
      </c>
      <c r="D1032" s="5" t="s">
        <v>5844</v>
      </c>
      <c r="E1032" s="91" t="s">
        <v>7579</v>
      </c>
      <c r="F1032" s="90"/>
      <c r="G1032" s="90"/>
      <c r="H1032" s="79" t="s">
        <v>5850</v>
      </c>
      <c r="I1032" s="318">
        <v>44596</v>
      </c>
      <c r="J1032" s="319">
        <v>45300</v>
      </c>
      <c r="K1032" s="293" t="s">
        <v>1274</v>
      </c>
      <c r="L1032" s="342">
        <v>216</v>
      </c>
      <c r="M1032" s="92" t="s">
        <v>6179</v>
      </c>
      <c r="N1032" s="344"/>
      <c r="O1032" s="5">
        <v>14</v>
      </c>
      <c r="P1032" s="77">
        <v>7</v>
      </c>
      <c r="Q1032" s="99" t="s">
        <v>1745</v>
      </c>
      <c r="R1032" s="5">
        <v>4</v>
      </c>
      <c r="S1032" s="5">
        <v>136</v>
      </c>
      <c r="T1032" s="5">
        <v>38</v>
      </c>
      <c r="U1032" s="17">
        <v>5.33</v>
      </c>
      <c r="V1032" s="5" t="s">
        <v>186</v>
      </c>
      <c r="W1032" s="17">
        <v>106</v>
      </c>
      <c r="X1032" s="8">
        <v>15.43</v>
      </c>
      <c r="Y1032" s="51">
        <v>1600</v>
      </c>
      <c r="Z1032" s="79" t="s">
        <v>5874</v>
      </c>
      <c r="AA1032" s="79" t="s">
        <v>5875</v>
      </c>
      <c r="AB1032" s="51" t="s">
        <v>4756</v>
      </c>
      <c r="AC1032" s="2" t="s">
        <v>4107</v>
      </c>
      <c r="AD1032" s="89">
        <v>22</v>
      </c>
      <c r="AE1032" s="87" t="s">
        <v>85</v>
      </c>
      <c r="AF1032" s="87" t="s">
        <v>85</v>
      </c>
      <c r="AG1032" s="87" t="s">
        <v>85</v>
      </c>
      <c r="AH1032" s="87" t="s">
        <v>85</v>
      </c>
      <c r="AI1032" s="9" t="s">
        <v>85</v>
      </c>
      <c r="AJ1032" s="81" t="s">
        <v>266</v>
      </c>
      <c r="AK1032" s="81" t="s">
        <v>85</v>
      </c>
      <c r="AL1032" s="40" t="s">
        <v>85</v>
      </c>
      <c r="AM1032" s="81" t="s">
        <v>85</v>
      </c>
      <c r="AN1032" s="81">
        <v>14.1</v>
      </c>
      <c r="AO1032" s="81">
        <v>180</v>
      </c>
      <c r="AP1032" s="25">
        <v>0</v>
      </c>
      <c r="AQ1032" s="25">
        <v>3.8</v>
      </c>
      <c r="AR1032" s="25">
        <v>8.8000000000000007</v>
      </c>
      <c r="AS1032" s="25">
        <v>0</v>
      </c>
      <c r="AT1032" s="25">
        <v>168</v>
      </c>
      <c r="AU1032" s="25">
        <v>155.69999999999999</v>
      </c>
      <c r="AV1032" s="84">
        <v>104</v>
      </c>
      <c r="AW1032" s="54">
        <v>48</v>
      </c>
      <c r="AX1032" s="54">
        <v>48</v>
      </c>
      <c r="AY1032" s="54">
        <v>20</v>
      </c>
      <c r="AZ1032" s="3" t="s">
        <v>85</v>
      </c>
      <c r="BA1032" s="98" t="s">
        <v>85</v>
      </c>
      <c r="BB1032" s="3" t="s">
        <v>85</v>
      </c>
      <c r="BC1032" s="98" t="s">
        <v>85</v>
      </c>
      <c r="BD1032" s="77">
        <v>19.22</v>
      </c>
      <c r="BE1032" s="56">
        <v>16.8503937007874</v>
      </c>
      <c r="BF1032" s="56">
        <v>16.8503937007874</v>
      </c>
      <c r="BG1032" s="56">
        <v>9.8425196850393704</v>
      </c>
      <c r="BH1032" s="378">
        <v>4.5795999999999983E-2</v>
      </c>
      <c r="BI1032" s="5">
        <v>48</v>
      </c>
      <c r="BJ1032" s="114" t="s">
        <v>3532</v>
      </c>
      <c r="BK1032" s="50" t="s">
        <v>4050</v>
      </c>
      <c r="BL1032" s="81" t="s">
        <v>5904</v>
      </c>
      <c r="BM1032" s="81" t="s">
        <v>4066</v>
      </c>
      <c r="BN1032" s="81" t="s">
        <v>4836</v>
      </c>
      <c r="BO1032" s="81" t="s">
        <v>2872</v>
      </c>
      <c r="BP1032" s="81" t="s">
        <v>4298</v>
      </c>
      <c r="BQ1032" s="81" t="s">
        <v>5446</v>
      </c>
      <c r="BR1032" s="81" t="s">
        <v>5903</v>
      </c>
      <c r="BS1032" s="81"/>
      <c r="BT1032" s="81"/>
      <c r="BU1032" s="81"/>
      <c r="BV1032" s="313" t="s">
        <v>6957</v>
      </c>
      <c r="BW1032" s="377" t="s">
        <v>6956</v>
      </c>
      <c r="BX1032" s="313" t="s">
        <v>6959</v>
      </c>
      <c r="BY1032" s="377" t="s">
        <v>6958</v>
      </c>
      <c r="BZ1032" s="324" t="str">
        <f t="shared" ref="BZ1032:BZ1043" si="153">CONCATENATE("DISCONTINUED"," ","-"," ",D1032,", ",O1032,"x",P1032,", ",IF(V1032="N/A", "", CONCATENATE(V1032, "/")),IF(T1032&gt;0, CONCATENATE("+",T1032), T1032),"mm Offset, ",Q1032,", ",W1032,"mm Centerbore, ",PROPER(Z1032), "", IF(BB1032="N/A", "", CONCATENATE(", w/ ", BB1032)))</f>
        <v>DISCONTINUED - MR414 Bead Grip, 14x7, 5+2/+38mm Offset, 4x136, 106mm Centerbore, Graphite</v>
      </c>
      <c r="CA1032" s="324" t="s">
        <v>3878</v>
      </c>
      <c r="CB1032" s="324" t="s">
        <v>3879</v>
      </c>
      <c r="CC1032" s="313" t="str">
        <f t="shared" ref="CC1032:CC1037" si="154">C1032</f>
        <v>UTV (4XX)</v>
      </c>
    </row>
    <row r="1033" spans="1:81" s="38" customFormat="1" ht="15" customHeight="1">
      <c r="A1033" s="22">
        <f t="shared" si="152"/>
        <v>1030</v>
      </c>
      <c r="B1033" s="13" t="s">
        <v>84</v>
      </c>
      <c r="C1033" s="104" t="s">
        <v>1282</v>
      </c>
      <c r="D1033" s="82" t="s">
        <v>5803</v>
      </c>
      <c r="E1033" s="91" t="s">
        <v>7580</v>
      </c>
      <c r="F1033" s="90"/>
      <c r="G1033" s="90"/>
      <c r="H1033" s="45" t="s">
        <v>5574</v>
      </c>
      <c r="I1033" s="329">
        <v>44517</v>
      </c>
      <c r="J1033" s="319">
        <v>45300</v>
      </c>
      <c r="K1033" s="293" t="s">
        <v>1274</v>
      </c>
      <c r="L1033" s="342">
        <v>319</v>
      </c>
      <c r="M1033" s="92" t="s">
        <v>6179</v>
      </c>
      <c r="N1033" s="344"/>
      <c r="O1033" s="82">
        <v>17</v>
      </c>
      <c r="P1033" s="83">
        <v>8.5</v>
      </c>
      <c r="Q1033" s="99" t="s">
        <v>1751</v>
      </c>
      <c r="R1033" s="82">
        <v>5</v>
      </c>
      <c r="S1033" s="82">
        <v>150</v>
      </c>
      <c r="T1033" s="82">
        <v>0</v>
      </c>
      <c r="U1033" s="84">
        <v>4.72</v>
      </c>
      <c r="V1033" s="102" t="s">
        <v>85</v>
      </c>
      <c r="W1033" s="75">
        <v>110.5</v>
      </c>
      <c r="X1033" s="41">
        <v>29.67</v>
      </c>
      <c r="Y1033" s="51">
        <v>2650</v>
      </c>
      <c r="Z1033" s="45" t="s">
        <v>2294</v>
      </c>
      <c r="AA1033" s="79" t="s">
        <v>2987</v>
      </c>
      <c r="AB1033" s="51" t="s">
        <v>5242</v>
      </c>
      <c r="AC1033" s="81" t="s">
        <v>4103</v>
      </c>
      <c r="AD1033" s="89">
        <v>22</v>
      </c>
      <c r="AE1033" s="14" t="s">
        <v>85</v>
      </c>
      <c r="AF1033" s="14" t="s">
        <v>85</v>
      </c>
      <c r="AG1033" s="13" t="s">
        <v>85</v>
      </c>
      <c r="AH1033" s="14" t="s">
        <v>85</v>
      </c>
      <c r="AI1033" s="9" t="s">
        <v>85</v>
      </c>
      <c r="AJ1033" s="99" t="s">
        <v>265</v>
      </c>
      <c r="AK1033" s="82" t="s">
        <v>85</v>
      </c>
      <c r="AL1033" s="40" t="s">
        <v>85</v>
      </c>
      <c r="AM1033" s="82" t="s">
        <v>85</v>
      </c>
      <c r="AN1033" s="82">
        <v>16.2</v>
      </c>
      <c r="AO1033" s="82">
        <v>180</v>
      </c>
      <c r="AP1033" s="36">
        <v>0</v>
      </c>
      <c r="AQ1033" s="36">
        <v>21.2</v>
      </c>
      <c r="AR1033" s="25">
        <v>37.6</v>
      </c>
      <c r="AS1033" s="36">
        <v>53</v>
      </c>
      <c r="AT1033" s="25">
        <v>210</v>
      </c>
      <c r="AU1033" s="74">
        <v>206</v>
      </c>
      <c r="AV1033" s="84">
        <v>110.5</v>
      </c>
      <c r="AW1033" s="54">
        <v>44</v>
      </c>
      <c r="AX1033" s="54">
        <v>44</v>
      </c>
      <c r="AY1033" s="54">
        <v>22</v>
      </c>
      <c r="AZ1033" s="13" t="s">
        <v>85</v>
      </c>
      <c r="BA1033" s="98" t="s">
        <v>85</v>
      </c>
      <c r="BB1033" s="13" t="s">
        <v>85</v>
      </c>
      <c r="BC1033" s="98" t="s">
        <v>85</v>
      </c>
      <c r="BD1033" s="77">
        <v>33.67</v>
      </c>
      <c r="BE1033" s="56">
        <v>20.236220472440898</v>
      </c>
      <c r="BF1033" s="56">
        <v>20.236220472440898</v>
      </c>
      <c r="BG1033" s="56">
        <v>11.417322834645701</v>
      </c>
      <c r="BH1033" s="378">
        <v>7.6616839999999839E-2</v>
      </c>
      <c r="BI1033" s="14">
        <v>36</v>
      </c>
      <c r="BJ1033" s="114" t="s">
        <v>3532</v>
      </c>
      <c r="BK1033" s="50" t="s">
        <v>4050</v>
      </c>
      <c r="BL1033" s="81" t="s">
        <v>4964</v>
      </c>
      <c r="BM1033" s="81" t="s">
        <v>4066</v>
      </c>
      <c r="BN1033" s="81" t="s">
        <v>5473</v>
      </c>
      <c r="BO1033" s="81" t="s">
        <v>2872</v>
      </c>
      <c r="BP1033" s="81" t="s">
        <v>5941</v>
      </c>
      <c r="BQ1033" s="81" t="s">
        <v>5431</v>
      </c>
      <c r="BR1033" s="81" t="s">
        <v>5942</v>
      </c>
      <c r="BS1033" s="81" t="s">
        <v>4275</v>
      </c>
      <c r="BT1033" s="81" t="s">
        <v>4068</v>
      </c>
      <c r="BU1033" s="81"/>
      <c r="BV1033" s="349" t="s">
        <v>6841</v>
      </c>
      <c r="BW1033" s="388" t="s">
        <v>6840</v>
      </c>
      <c r="BX1033" s="352" t="s">
        <v>6845</v>
      </c>
      <c r="BY1033" s="388" t="s">
        <v>6844</v>
      </c>
      <c r="BZ1033" s="324" t="str">
        <f t="shared" si="153"/>
        <v>DISCONTINUED - MR706 Bead Grip, 17x8.5, 0mm Offset, 5x150, 110.5mm Centerbore, Matte Black</v>
      </c>
      <c r="CA1033" s="324" t="s">
        <v>3878</v>
      </c>
      <c r="CB1033" s="324" t="s">
        <v>3879</v>
      </c>
      <c r="CC1033" s="313" t="str">
        <f t="shared" si="154"/>
        <v>TRAIL (7XX)</v>
      </c>
    </row>
    <row r="1034" spans="1:81" s="38" customFormat="1" ht="15" customHeight="1">
      <c r="A1034" s="22">
        <f t="shared" si="152"/>
        <v>1031</v>
      </c>
      <c r="B1034" s="13" t="s">
        <v>84</v>
      </c>
      <c r="C1034" s="104" t="s">
        <v>1282</v>
      </c>
      <c r="D1034" s="82" t="s">
        <v>5803</v>
      </c>
      <c r="E1034" s="91" t="s">
        <v>7581</v>
      </c>
      <c r="F1034" s="90"/>
      <c r="G1034" s="90"/>
      <c r="H1034" s="45" t="s">
        <v>5575</v>
      </c>
      <c r="I1034" s="329">
        <v>44517</v>
      </c>
      <c r="J1034" s="319">
        <v>45300</v>
      </c>
      <c r="K1034" s="293" t="s">
        <v>1274</v>
      </c>
      <c r="L1034" s="342">
        <v>319</v>
      </c>
      <c r="M1034" s="92" t="s">
        <v>6179</v>
      </c>
      <c r="N1034" s="344"/>
      <c r="O1034" s="82">
        <v>17</v>
      </c>
      <c r="P1034" s="83">
        <v>8.5</v>
      </c>
      <c r="Q1034" s="99" t="s">
        <v>1751</v>
      </c>
      <c r="R1034" s="82">
        <v>5</v>
      </c>
      <c r="S1034" s="82">
        <v>150</v>
      </c>
      <c r="T1034" s="82">
        <v>0</v>
      </c>
      <c r="U1034" s="84">
        <v>4.72</v>
      </c>
      <c r="V1034" s="102" t="s">
        <v>85</v>
      </c>
      <c r="W1034" s="75">
        <v>110.5</v>
      </c>
      <c r="X1034" s="41">
        <v>29.67</v>
      </c>
      <c r="Y1034" s="51">
        <v>2650</v>
      </c>
      <c r="Z1034" s="45" t="s">
        <v>2297</v>
      </c>
      <c r="AA1034" s="79" t="s">
        <v>2988</v>
      </c>
      <c r="AB1034" s="51" t="s">
        <v>5242</v>
      </c>
      <c r="AC1034" s="81" t="s">
        <v>4103</v>
      </c>
      <c r="AD1034" s="89">
        <v>22</v>
      </c>
      <c r="AE1034" s="14" t="s">
        <v>85</v>
      </c>
      <c r="AF1034" s="14" t="s">
        <v>85</v>
      </c>
      <c r="AG1034" s="13" t="s">
        <v>85</v>
      </c>
      <c r="AH1034" s="14" t="s">
        <v>85</v>
      </c>
      <c r="AI1034" s="9" t="s">
        <v>85</v>
      </c>
      <c r="AJ1034" s="99" t="s">
        <v>265</v>
      </c>
      <c r="AK1034" s="82" t="s">
        <v>85</v>
      </c>
      <c r="AL1034" s="40" t="s">
        <v>85</v>
      </c>
      <c r="AM1034" s="82" t="s">
        <v>85</v>
      </c>
      <c r="AN1034" s="82">
        <v>16.2</v>
      </c>
      <c r="AO1034" s="82">
        <v>180</v>
      </c>
      <c r="AP1034" s="36">
        <v>0</v>
      </c>
      <c r="AQ1034" s="36">
        <v>21.2</v>
      </c>
      <c r="AR1034" s="25">
        <v>37.6</v>
      </c>
      <c r="AS1034" s="36">
        <v>53</v>
      </c>
      <c r="AT1034" s="25">
        <v>210</v>
      </c>
      <c r="AU1034" s="74">
        <v>206</v>
      </c>
      <c r="AV1034" s="84">
        <v>110.5</v>
      </c>
      <c r="AW1034" s="54">
        <v>44</v>
      </c>
      <c r="AX1034" s="54">
        <v>44</v>
      </c>
      <c r="AY1034" s="54">
        <v>22</v>
      </c>
      <c r="AZ1034" s="13" t="s">
        <v>85</v>
      </c>
      <c r="BA1034" s="98" t="s">
        <v>85</v>
      </c>
      <c r="BB1034" s="13" t="s">
        <v>85</v>
      </c>
      <c r="BC1034" s="98" t="s">
        <v>85</v>
      </c>
      <c r="BD1034" s="77">
        <v>33.67</v>
      </c>
      <c r="BE1034" s="56">
        <v>20.236220472440898</v>
      </c>
      <c r="BF1034" s="56">
        <v>20.236220472440898</v>
      </c>
      <c r="BG1034" s="56">
        <v>11.417322834645701</v>
      </c>
      <c r="BH1034" s="378">
        <v>7.6616839999999839E-2</v>
      </c>
      <c r="BI1034" s="14">
        <v>36</v>
      </c>
      <c r="BJ1034" s="114" t="s">
        <v>3532</v>
      </c>
      <c r="BK1034" s="50" t="s">
        <v>4050</v>
      </c>
      <c r="BL1034" s="81" t="s">
        <v>4964</v>
      </c>
      <c r="BM1034" s="81" t="s">
        <v>4066</v>
      </c>
      <c r="BN1034" s="81" t="s">
        <v>5473</v>
      </c>
      <c r="BO1034" s="81" t="s">
        <v>2872</v>
      </c>
      <c r="BP1034" s="81" t="s">
        <v>5941</v>
      </c>
      <c r="BQ1034" s="81" t="s">
        <v>5431</v>
      </c>
      <c r="BR1034" s="81" t="s">
        <v>5942</v>
      </c>
      <c r="BS1034" s="81" t="s">
        <v>4275</v>
      </c>
      <c r="BT1034" s="81" t="s">
        <v>4068</v>
      </c>
      <c r="BU1034" s="81"/>
      <c r="BV1034" s="349" t="s">
        <v>6853</v>
      </c>
      <c r="BW1034" s="388" t="s">
        <v>6852</v>
      </c>
      <c r="BX1034" s="352" t="s">
        <v>6857</v>
      </c>
      <c r="BY1034" s="388" t="s">
        <v>6856</v>
      </c>
      <c r="BZ1034" s="324" t="str">
        <f t="shared" si="153"/>
        <v>DISCONTINUED - MR706 Bead Grip, 17x8.5, 0mm Offset, 5x150, 110.5mm Centerbore, Method Bronze</v>
      </c>
      <c r="CA1034" s="324" t="s">
        <v>3878</v>
      </c>
      <c r="CB1034" s="324" t="s">
        <v>3879</v>
      </c>
      <c r="CC1034" s="313" t="str">
        <f t="shared" si="154"/>
        <v>TRAIL (7XX)</v>
      </c>
    </row>
    <row r="1035" spans="1:81" s="38" customFormat="1" ht="15" customHeight="1">
      <c r="A1035" s="22">
        <f t="shared" si="152"/>
        <v>1032</v>
      </c>
      <c r="B1035" s="13" t="s">
        <v>84</v>
      </c>
      <c r="C1035" s="104" t="s">
        <v>1282</v>
      </c>
      <c r="D1035" s="82" t="s">
        <v>5803</v>
      </c>
      <c r="E1035" s="91" t="s">
        <v>7582</v>
      </c>
      <c r="F1035" s="90"/>
      <c r="G1035" s="90"/>
      <c r="H1035" s="45" t="s">
        <v>5593</v>
      </c>
      <c r="I1035" s="329">
        <v>44517</v>
      </c>
      <c r="J1035" s="319">
        <v>45300</v>
      </c>
      <c r="K1035" s="293" t="s">
        <v>1274</v>
      </c>
      <c r="L1035" s="342">
        <v>319</v>
      </c>
      <c r="M1035" s="92" t="s">
        <v>6179</v>
      </c>
      <c r="N1035" s="344"/>
      <c r="O1035" s="82">
        <v>17</v>
      </c>
      <c r="P1035" s="83">
        <v>8.5</v>
      </c>
      <c r="Q1035" s="99" t="s">
        <v>1123</v>
      </c>
      <c r="R1035" s="82">
        <v>6</v>
      </c>
      <c r="S1035" s="82">
        <v>5.5</v>
      </c>
      <c r="T1035" s="82">
        <v>0</v>
      </c>
      <c r="U1035" s="84">
        <v>4.72</v>
      </c>
      <c r="V1035" s="102" t="s">
        <v>85</v>
      </c>
      <c r="W1035" s="75">
        <v>106.25</v>
      </c>
      <c r="X1035" s="41">
        <v>29.88</v>
      </c>
      <c r="Y1035" s="51">
        <v>2650</v>
      </c>
      <c r="Z1035" s="45" t="s">
        <v>2297</v>
      </c>
      <c r="AA1035" s="79" t="s">
        <v>2988</v>
      </c>
      <c r="AB1035" s="51" t="s">
        <v>4485</v>
      </c>
      <c r="AC1035" s="81" t="s">
        <v>4103</v>
      </c>
      <c r="AD1035" s="89">
        <v>22</v>
      </c>
      <c r="AE1035" s="14" t="s">
        <v>85</v>
      </c>
      <c r="AF1035" s="14" t="s">
        <v>85</v>
      </c>
      <c r="AG1035" s="13" t="s">
        <v>85</v>
      </c>
      <c r="AH1035" s="14" t="s">
        <v>85</v>
      </c>
      <c r="AI1035" s="9" t="s">
        <v>85</v>
      </c>
      <c r="AJ1035" s="99" t="s">
        <v>265</v>
      </c>
      <c r="AK1035" s="82" t="s">
        <v>1709</v>
      </c>
      <c r="AL1035" s="40">
        <v>2.75</v>
      </c>
      <c r="AM1035" s="82">
        <v>78.3</v>
      </c>
      <c r="AN1035" s="82">
        <v>16.2</v>
      </c>
      <c r="AO1035" s="82">
        <v>175</v>
      </c>
      <c r="AP1035" s="36">
        <v>5.4</v>
      </c>
      <c r="AQ1035" s="36">
        <v>22.2</v>
      </c>
      <c r="AR1035" s="25">
        <v>37.5</v>
      </c>
      <c r="AS1035" s="36">
        <v>53</v>
      </c>
      <c r="AT1035" s="25">
        <v>210</v>
      </c>
      <c r="AU1035" s="74">
        <v>206</v>
      </c>
      <c r="AV1035" s="84">
        <v>106.25</v>
      </c>
      <c r="AW1035" s="54">
        <v>44</v>
      </c>
      <c r="AX1035" s="54">
        <v>44</v>
      </c>
      <c r="AY1035" s="54">
        <v>22</v>
      </c>
      <c r="AZ1035" s="13" t="s">
        <v>85</v>
      </c>
      <c r="BA1035" s="98" t="s">
        <v>85</v>
      </c>
      <c r="BB1035" s="13" t="s">
        <v>85</v>
      </c>
      <c r="BC1035" s="98" t="s">
        <v>85</v>
      </c>
      <c r="BD1035" s="77">
        <v>35.299999999999997</v>
      </c>
      <c r="BE1035" s="56">
        <v>20.236220472440898</v>
      </c>
      <c r="BF1035" s="56">
        <v>20.236220472440898</v>
      </c>
      <c r="BG1035" s="56">
        <v>11.417322834645701</v>
      </c>
      <c r="BH1035" s="378">
        <v>7.6616839999999839E-2</v>
      </c>
      <c r="BI1035" s="14">
        <v>36</v>
      </c>
      <c r="BJ1035" s="114" t="s">
        <v>3532</v>
      </c>
      <c r="BK1035" s="50" t="s">
        <v>4050</v>
      </c>
      <c r="BL1035" s="81" t="s">
        <v>4964</v>
      </c>
      <c r="BM1035" s="81" t="s">
        <v>4066</v>
      </c>
      <c r="BN1035" s="81" t="s">
        <v>5473</v>
      </c>
      <c r="BO1035" s="81" t="s">
        <v>2872</v>
      </c>
      <c r="BP1035" s="81" t="s">
        <v>5941</v>
      </c>
      <c r="BQ1035" s="81" t="s">
        <v>5431</v>
      </c>
      <c r="BR1035" s="81" t="s">
        <v>5942</v>
      </c>
      <c r="BS1035" s="81" t="s">
        <v>4275</v>
      </c>
      <c r="BT1035" s="81" t="s">
        <v>4068</v>
      </c>
      <c r="BU1035" s="81"/>
      <c r="BV1035" s="349" t="s">
        <v>6854</v>
      </c>
      <c r="BW1035" s="388" t="s">
        <v>6858</v>
      </c>
      <c r="BX1035" s="352" t="s">
        <v>6860</v>
      </c>
      <c r="BY1035" s="388" t="s">
        <v>6859</v>
      </c>
      <c r="BZ1035" s="324" t="str">
        <f t="shared" si="153"/>
        <v>DISCONTINUED - MR706 Bead Grip, 17x8.5, 0mm Offset, 6x5.5, 106.25mm Centerbore, Method Bronze</v>
      </c>
      <c r="CA1035" s="324" t="s">
        <v>3878</v>
      </c>
      <c r="CB1035" s="324" t="s">
        <v>3879</v>
      </c>
      <c r="CC1035" s="313" t="str">
        <f t="shared" si="154"/>
        <v>TRAIL (7XX)</v>
      </c>
    </row>
    <row r="1036" spans="1:81" s="38" customFormat="1" ht="15" customHeight="1">
      <c r="A1036" s="22">
        <f t="shared" si="152"/>
        <v>1033</v>
      </c>
      <c r="B1036" s="13" t="s">
        <v>84</v>
      </c>
      <c r="C1036" s="104" t="s">
        <v>1282</v>
      </c>
      <c r="D1036" s="82" t="s">
        <v>5803</v>
      </c>
      <c r="E1036" s="91" t="s">
        <v>7583</v>
      </c>
      <c r="F1036" s="90" t="s">
        <v>4712</v>
      </c>
      <c r="G1036" s="90"/>
      <c r="H1036" s="45" t="s">
        <v>5595</v>
      </c>
      <c r="I1036" s="329">
        <v>44517</v>
      </c>
      <c r="J1036" s="319">
        <v>45300</v>
      </c>
      <c r="K1036" s="293" t="s">
        <v>1274</v>
      </c>
      <c r="L1036" s="342">
        <v>319</v>
      </c>
      <c r="M1036" s="92" t="s">
        <v>6179</v>
      </c>
      <c r="N1036" s="344"/>
      <c r="O1036" s="82">
        <v>17</v>
      </c>
      <c r="P1036" s="83">
        <v>8.5</v>
      </c>
      <c r="Q1036" s="99" t="s">
        <v>1123</v>
      </c>
      <c r="R1036" s="82">
        <v>6</v>
      </c>
      <c r="S1036" s="82">
        <v>5.5</v>
      </c>
      <c r="T1036" s="82">
        <v>0</v>
      </c>
      <c r="U1036" s="84">
        <v>4.72</v>
      </c>
      <c r="V1036" s="102" t="s">
        <v>85</v>
      </c>
      <c r="W1036" s="75">
        <v>106.25</v>
      </c>
      <c r="X1036" s="41">
        <v>29.87</v>
      </c>
      <c r="Y1036" s="51">
        <v>2650</v>
      </c>
      <c r="Z1036" s="45" t="s">
        <v>2297</v>
      </c>
      <c r="AA1036" s="79" t="s">
        <v>2988</v>
      </c>
      <c r="AB1036" s="51" t="s">
        <v>4485</v>
      </c>
      <c r="AC1036" s="87" t="s">
        <v>85</v>
      </c>
      <c r="AD1036" s="89" t="s">
        <v>85</v>
      </c>
      <c r="AE1036" s="14" t="s">
        <v>85</v>
      </c>
      <c r="AF1036" s="14" t="s">
        <v>85</v>
      </c>
      <c r="AG1036" s="13" t="s">
        <v>85</v>
      </c>
      <c r="AH1036" s="14" t="s">
        <v>85</v>
      </c>
      <c r="AI1036" s="9" t="s">
        <v>85</v>
      </c>
      <c r="AJ1036" s="99" t="s">
        <v>265</v>
      </c>
      <c r="AK1036" s="82" t="s">
        <v>85</v>
      </c>
      <c r="AL1036" s="40" t="s">
        <v>85</v>
      </c>
      <c r="AM1036" s="82" t="s">
        <v>85</v>
      </c>
      <c r="AN1036" s="82">
        <v>16.2</v>
      </c>
      <c r="AO1036" s="82">
        <v>175</v>
      </c>
      <c r="AP1036" s="36">
        <v>5.4</v>
      </c>
      <c r="AQ1036" s="36">
        <v>22.2</v>
      </c>
      <c r="AR1036" s="25">
        <v>37.5</v>
      </c>
      <c r="AS1036" s="36">
        <v>53</v>
      </c>
      <c r="AT1036" s="25">
        <v>210</v>
      </c>
      <c r="AU1036" s="74">
        <v>206</v>
      </c>
      <c r="AV1036" s="84">
        <v>106.25</v>
      </c>
      <c r="AW1036" s="54"/>
      <c r="AX1036" s="54"/>
      <c r="AY1036" s="54">
        <v>22</v>
      </c>
      <c r="AZ1036" s="13" t="s">
        <v>85</v>
      </c>
      <c r="BA1036" s="98" t="s">
        <v>85</v>
      </c>
      <c r="BB1036" s="13" t="s">
        <v>85</v>
      </c>
      <c r="BC1036" s="98" t="s">
        <v>85</v>
      </c>
      <c r="BD1036" s="77">
        <v>33.869999999999997</v>
      </c>
      <c r="BE1036" s="56">
        <v>20.236220472440898</v>
      </c>
      <c r="BF1036" s="56">
        <v>20.236220472440898</v>
      </c>
      <c r="BG1036" s="56">
        <v>11.417322834645701</v>
      </c>
      <c r="BH1036" s="378">
        <v>7.6616839999999839E-2</v>
      </c>
      <c r="BI1036" s="14">
        <v>36</v>
      </c>
      <c r="BJ1036" s="114" t="s">
        <v>3532</v>
      </c>
      <c r="BK1036" s="50" t="s">
        <v>4050</v>
      </c>
      <c r="BL1036" s="81" t="s">
        <v>4964</v>
      </c>
      <c r="BM1036" s="81" t="s">
        <v>4066</v>
      </c>
      <c r="BN1036" s="81" t="s">
        <v>5473</v>
      </c>
      <c r="BO1036" s="81" t="s">
        <v>2872</v>
      </c>
      <c r="BP1036" s="81" t="s">
        <v>5941</v>
      </c>
      <c r="BQ1036" s="81" t="s">
        <v>5431</v>
      </c>
      <c r="BR1036" s="81" t="s">
        <v>5942</v>
      </c>
      <c r="BS1036" s="81" t="s">
        <v>4275</v>
      </c>
      <c r="BT1036" s="81" t="s">
        <v>4068</v>
      </c>
      <c r="BU1036" s="81"/>
      <c r="BV1036" s="349"/>
      <c r="BW1036" s="376"/>
      <c r="BX1036" s="352"/>
      <c r="BY1036" s="376"/>
      <c r="BZ1036" s="324" t="str">
        <f t="shared" si="153"/>
        <v>DISCONTINUED - MR706 Bead Grip, 17x8.5, 0mm Offset, 6x5.5, 106.25mm Centerbore, Method Bronze</v>
      </c>
      <c r="CA1036" s="324" t="s">
        <v>3878</v>
      </c>
      <c r="CB1036" s="324" t="s">
        <v>3879</v>
      </c>
      <c r="CC1036" s="313" t="str">
        <f t="shared" si="154"/>
        <v>TRAIL (7XX)</v>
      </c>
    </row>
    <row r="1037" spans="1:81" s="38" customFormat="1" ht="15" customHeight="1">
      <c r="A1037" s="22">
        <f t="shared" si="152"/>
        <v>1034</v>
      </c>
      <c r="B1037" s="13" t="s">
        <v>84</v>
      </c>
      <c r="C1037" s="104" t="s">
        <v>1282</v>
      </c>
      <c r="D1037" s="82" t="s">
        <v>5804</v>
      </c>
      <c r="E1037" s="91" t="s">
        <v>7584</v>
      </c>
      <c r="F1037" s="90"/>
      <c r="G1037" s="90"/>
      <c r="H1037" s="79" t="s">
        <v>5769</v>
      </c>
      <c r="I1037" s="319">
        <v>44539</v>
      </c>
      <c r="J1037" s="319">
        <v>45300</v>
      </c>
      <c r="K1037" s="293" t="s">
        <v>1274</v>
      </c>
      <c r="L1037" s="342">
        <v>379</v>
      </c>
      <c r="M1037" s="92" t="s">
        <v>6179</v>
      </c>
      <c r="N1037" s="344"/>
      <c r="O1037" s="82">
        <v>18</v>
      </c>
      <c r="P1037" s="8">
        <v>9</v>
      </c>
      <c r="Q1037" s="99" t="s">
        <v>1751</v>
      </c>
      <c r="R1037" s="82">
        <v>5</v>
      </c>
      <c r="S1037" s="82">
        <v>150</v>
      </c>
      <c r="T1037" s="82">
        <v>25</v>
      </c>
      <c r="U1037" s="84">
        <v>6</v>
      </c>
      <c r="V1037" s="102" t="s">
        <v>85</v>
      </c>
      <c r="W1037" s="75">
        <v>110.5</v>
      </c>
      <c r="X1037" s="41">
        <v>29.69</v>
      </c>
      <c r="Y1037" s="51">
        <v>2650</v>
      </c>
      <c r="Z1037" s="45" t="s">
        <v>4617</v>
      </c>
      <c r="AA1037" s="79" t="s">
        <v>4618</v>
      </c>
      <c r="AB1037" s="51" t="s">
        <v>5430</v>
      </c>
      <c r="AC1037" s="81" t="s">
        <v>4103</v>
      </c>
      <c r="AD1037" s="89">
        <v>22</v>
      </c>
      <c r="AE1037" s="14" t="s">
        <v>85</v>
      </c>
      <c r="AF1037" s="14" t="s">
        <v>85</v>
      </c>
      <c r="AG1037" s="13" t="s">
        <v>85</v>
      </c>
      <c r="AH1037" s="14" t="s">
        <v>85</v>
      </c>
      <c r="AI1037" s="9" t="s">
        <v>85</v>
      </c>
      <c r="AJ1037" s="99" t="s">
        <v>265</v>
      </c>
      <c r="AK1037" s="82" t="s">
        <v>85</v>
      </c>
      <c r="AL1037" s="40" t="s">
        <v>85</v>
      </c>
      <c r="AM1037" s="82" t="s">
        <v>85</v>
      </c>
      <c r="AN1037" s="82">
        <v>16.2</v>
      </c>
      <c r="AO1037" s="82">
        <v>180</v>
      </c>
      <c r="AP1037" s="36">
        <v>0</v>
      </c>
      <c r="AQ1037" s="36">
        <v>11.9</v>
      </c>
      <c r="AR1037" s="25">
        <v>35.700000000000003</v>
      </c>
      <c r="AS1037" s="36">
        <v>56.9</v>
      </c>
      <c r="AT1037" s="25">
        <v>222</v>
      </c>
      <c r="AU1037" s="74">
        <v>209.9</v>
      </c>
      <c r="AV1037" s="84">
        <v>110.5</v>
      </c>
      <c r="AW1037" s="54">
        <v>44</v>
      </c>
      <c r="AX1037" s="54">
        <v>44</v>
      </c>
      <c r="AY1037" s="54">
        <v>0</v>
      </c>
      <c r="AZ1037" s="13" t="s">
        <v>85</v>
      </c>
      <c r="BA1037" s="98" t="s">
        <v>85</v>
      </c>
      <c r="BB1037" s="13" t="s">
        <v>85</v>
      </c>
      <c r="BC1037" s="98" t="s">
        <v>85</v>
      </c>
      <c r="BD1037" s="77">
        <v>34.799999999999997</v>
      </c>
      <c r="BE1037" s="56">
        <v>21.141732283464599</v>
      </c>
      <c r="BF1037" s="56">
        <v>21.141732283464599</v>
      </c>
      <c r="BG1037" s="56">
        <v>11.929133858267701</v>
      </c>
      <c r="BH1037" s="378">
        <v>8.7375807000000152E-2</v>
      </c>
      <c r="BI1037" s="14">
        <v>36</v>
      </c>
      <c r="BJ1037" s="114" t="s">
        <v>3532</v>
      </c>
      <c r="BK1037" s="50" t="s">
        <v>4050</v>
      </c>
      <c r="BL1037" s="81" t="s">
        <v>4964</v>
      </c>
      <c r="BM1037" s="81" t="s">
        <v>4066</v>
      </c>
      <c r="BN1037" s="81" t="s">
        <v>5469</v>
      </c>
      <c r="BO1037" s="81" t="s">
        <v>2872</v>
      </c>
      <c r="BP1037" s="81" t="s">
        <v>5941</v>
      </c>
      <c r="BQ1037" s="81" t="s">
        <v>5431</v>
      </c>
      <c r="BR1037" s="81" t="s">
        <v>5942</v>
      </c>
      <c r="BS1037" s="81" t="s">
        <v>4275</v>
      </c>
      <c r="BT1037" s="81" t="s">
        <v>4068</v>
      </c>
      <c r="BU1037" s="81"/>
      <c r="BV1037" s="349" t="s">
        <v>6865</v>
      </c>
      <c r="BW1037" s="388" t="s">
        <v>6864</v>
      </c>
      <c r="BX1037" s="352" t="s">
        <v>6868</v>
      </c>
      <c r="BY1037" s="388" t="s">
        <v>6867</v>
      </c>
      <c r="BZ1037" s="324" t="str">
        <f t="shared" si="153"/>
        <v>DISCONTINUED - MR707 Bead Grip, 18x9, +25mm Offset, 5x150, 110.5mm Centerbore, Bahia Blue</v>
      </c>
      <c r="CA1037" s="324" t="s">
        <v>3878</v>
      </c>
      <c r="CB1037" s="324" t="s">
        <v>3879</v>
      </c>
      <c r="CC1037" s="313" t="str">
        <f t="shared" si="154"/>
        <v>TRAIL (7XX)</v>
      </c>
    </row>
    <row r="1038" spans="1:81" s="38" customFormat="1" ht="15" customHeight="1">
      <c r="A1038" s="22">
        <f t="shared" si="152"/>
        <v>1035</v>
      </c>
      <c r="B1038" s="99" t="s">
        <v>84</v>
      </c>
      <c r="C1038" s="99" t="s">
        <v>1072</v>
      </c>
      <c r="D1038" s="5" t="s">
        <v>4533</v>
      </c>
      <c r="E1038" s="91" t="s">
        <v>7595</v>
      </c>
      <c r="F1038" s="90"/>
      <c r="G1038" s="90"/>
      <c r="H1038" s="79" t="s">
        <v>520</v>
      </c>
      <c r="I1038" s="318">
        <v>41640</v>
      </c>
      <c r="J1038" s="318">
        <v>45324</v>
      </c>
      <c r="K1038" s="293" t="s">
        <v>1274</v>
      </c>
      <c r="L1038" s="342">
        <v>271.2</v>
      </c>
      <c r="M1038" s="92" t="s">
        <v>6179</v>
      </c>
      <c r="N1038" s="344"/>
      <c r="O1038" s="12">
        <v>17</v>
      </c>
      <c r="P1038" s="8">
        <v>8.5</v>
      </c>
      <c r="Q1038" s="99" t="s">
        <v>1760</v>
      </c>
      <c r="R1038" s="3">
        <v>6</v>
      </c>
      <c r="S1038" s="3">
        <v>135</v>
      </c>
      <c r="T1038" s="5">
        <v>0</v>
      </c>
      <c r="U1038" s="16">
        <v>4.75</v>
      </c>
      <c r="V1038" s="100" t="s">
        <v>85</v>
      </c>
      <c r="W1038" s="19">
        <v>94</v>
      </c>
      <c r="X1038" s="8">
        <v>27.16</v>
      </c>
      <c r="Y1038" s="51">
        <v>2650</v>
      </c>
      <c r="Z1038" s="78" t="s">
        <v>2294</v>
      </c>
      <c r="AA1038" s="79" t="s">
        <v>2987</v>
      </c>
      <c r="AB1038" s="51" t="s">
        <v>4761</v>
      </c>
      <c r="AC1038" s="3" t="s">
        <v>1608</v>
      </c>
      <c r="AD1038" s="89">
        <v>33</v>
      </c>
      <c r="AE1038" s="87" t="s">
        <v>85</v>
      </c>
      <c r="AF1038" s="80" t="s">
        <v>85</v>
      </c>
      <c r="AG1038" s="80" t="s">
        <v>3000</v>
      </c>
      <c r="AH1038" s="99" t="s">
        <v>1937</v>
      </c>
      <c r="AI1038" s="9">
        <v>1.1000000000000001</v>
      </c>
      <c r="AJ1038" s="99" t="s">
        <v>266</v>
      </c>
      <c r="AK1038" s="99" t="s">
        <v>85</v>
      </c>
      <c r="AL1038" s="40" t="s">
        <v>85</v>
      </c>
      <c r="AM1038" s="99" t="s">
        <v>85</v>
      </c>
      <c r="AN1038" s="99">
        <v>16.2</v>
      </c>
      <c r="AO1038" s="99">
        <v>168</v>
      </c>
      <c r="AP1038" s="25">
        <v>7.1</v>
      </c>
      <c r="AQ1038" s="25">
        <v>20.5</v>
      </c>
      <c r="AR1038" s="25">
        <v>32.5</v>
      </c>
      <c r="AS1038" s="25">
        <v>41.4</v>
      </c>
      <c r="AT1038" s="25">
        <v>209</v>
      </c>
      <c r="AU1038" s="25">
        <v>205.8</v>
      </c>
      <c r="AV1038" s="102">
        <v>87.9</v>
      </c>
      <c r="AW1038" s="54">
        <v>68</v>
      </c>
      <c r="AX1038" s="54">
        <v>68</v>
      </c>
      <c r="AY1038" s="54">
        <v>46</v>
      </c>
      <c r="AZ1038" s="99" t="s">
        <v>85</v>
      </c>
      <c r="BA1038" s="98" t="s">
        <v>85</v>
      </c>
      <c r="BB1038" s="99" t="s">
        <v>85</v>
      </c>
      <c r="BC1038" s="98" t="s">
        <v>85</v>
      </c>
      <c r="BD1038" s="77">
        <v>31.77</v>
      </c>
      <c r="BE1038" s="56">
        <v>20.236220472440898</v>
      </c>
      <c r="BF1038" s="56">
        <v>20.236220472440898</v>
      </c>
      <c r="BG1038" s="56">
        <v>11.417322834645701</v>
      </c>
      <c r="BH1038" s="378">
        <v>7.6616839999999839E-2</v>
      </c>
      <c r="BI1038" s="80">
        <v>36</v>
      </c>
      <c r="BJ1038" s="114" t="s">
        <v>3532</v>
      </c>
      <c r="BK1038" s="50" t="s">
        <v>4050</v>
      </c>
      <c r="BL1038" s="81" t="s">
        <v>4066</v>
      </c>
      <c r="BM1038" s="81" t="s">
        <v>5512</v>
      </c>
      <c r="BN1038" s="81" t="s">
        <v>5503</v>
      </c>
      <c r="BO1038" s="81" t="s">
        <v>5477</v>
      </c>
      <c r="BP1038" s="81" t="s">
        <v>5504</v>
      </c>
      <c r="BQ1038" s="81" t="s">
        <v>4068</v>
      </c>
      <c r="BR1038" s="81"/>
      <c r="BS1038" s="81"/>
      <c r="BT1038" s="81"/>
      <c r="BU1038" s="81"/>
      <c r="BV1038" s="313" t="s">
        <v>6485</v>
      </c>
      <c r="BW1038" s="377" t="s">
        <v>6484</v>
      </c>
      <c r="BX1038" s="313" t="s">
        <v>6487</v>
      </c>
      <c r="BY1038" s="377" t="s">
        <v>6486</v>
      </c>
      <c r="BZ1038" s="324" t="str">
        <f t="shared" si="153"/>
        <v>DISCONTINUED - MR306 Mesh, 17x8.5, 0mm Offset, 6x135, 94mm Centerbore, Matte Black</v>
      </c>
      <c r="CA1038" s="324" t="s">
        <v>3878</v>
      </c>
      <c r="CB1038" s="324" t="s">
        <v>3879</v>
      </c>
      <c r="CC1038" s="313" t="str">
        <f t="shared" ref="CC1038:CC1044" si="155">C1038</f>
        <v>STREET (3XX)</v>
      </c>
    </row>
    <row r="1039" spans="1:81" s="38" customFormat="1" ht="15" customHeight="1">
      <c r="A1039" s="22">
        <f t="shared" si="152"/>
        <v>1036</v>
      </c>
      <c r="B1039" s="3" t="s">
        <v>84</v>
      </c>
      <c r="C1039" s="99" t="s">
        <v>1093</v>
      </c>
      <c r="D1039" s="82" t="s">
        <v>263</v>
      </c>
      <c r="E1039" s="91" t="s">
        <v>7596</v>
      </c>
      <c r="F1039" s="90"/>
      <c r="G1039" s="90"/>
      <c r="H1039" s="78" t="s">
        <v>4784</v>
      </c>
      <c r="I1039" s="319">
        <v>44210</v>
      </c>
      <c r="J1039" s="318">
        <v>45324</v>
      </c>
      <c r="K1039" s="293" t="s">
        <v>1274</v>
      </c>
      <c r="L1039" s="342">
        <v>289</v>
      </c>
      <c r="M1039" s="92" t="s">
        <v>6179</v>
      </c>
      <c r="N1039" s="344"/>
      <c r="O1039" s="81">
        <v>17</v>
      </c>
      <c r="P1039" s="83">
        <v>8</v>
      </c>
      <c r="Q1039" s="99" t="s">
        <v>1748</v>
      </c>
      <c r="R1039" s="81">
        <v>5</v>
      </c>
      <c r="S1039" s="81">
        <v>108</v>
      </c>
      <c r="T1039" s="81">
        <v>38</v>
      </c>
      <c r="U1039" s="84">
        <v>6.1</v>
      </c>
      <c r="V1039" s="100" t="s">
        <v>85</v>
      </c>
      <c r="W1039" s="84">
        <v>63.4</v>
      </c>
      <c r="X1039" s="16">
        <v>25.54</v>
      </c>
      <c r="Y1039" s="51">
        <v>1850</v>
      </c>
      <c r="Z1039" s="79" t="s">
        <v>2294</v>
      </c>
      <c r="AA1039" s="79" t="s">
        <v>2987</v>
      </c>
      <c r="AB1039" s="51" t="s">
        <v>7597</v>
      </c>
      <c r="AC1039" s="81" t="s">
        <v>1624</v>
      </c>
      <c r="AD1039" s="89">
        <v>33</v>
      </c>
      <c r="AE1039" s="86" t="s">
        <v>1738</v>
      </c>
      <c r="AF1039" s="81" t="s">
        <v>1886</v>
      </c>
      <c r="AG1039" s="80" t="s">
        <v>85</v>
      </c>
      <c r="AH1039" s="3" t="s">
        <v>85</v>
      </c>
      <c r="AI1039" s="9" t="s">
        <v>85</v>
      </c>
      <c r="AJ1039" s="99" t="s">
        <v>265</v>
      </c>
      <c r="AK1039" s="81" t="s">
        <v>85</v>
      </c>
      <c r="AL1039" s="40" t="s">
        <v>85</v>
      </c>
      <c r="AM1039" s="81" t="s">
        <v>85</v>
      </c>
      <c r="AN1039" s="81">
        <v>16</v>
      </c>
      <c r="AO1039" s="81">
        <v>160</v>
      </c>
      <c r="AP1039" s="25">
        <v>18</v>
      </c>
      <c r="AQ1039" s="25">
        <v>34.9</v>
      </c>
      <c r="AR1039" s="25">
        <v>42</v>
      </c>
      <c r="AS1039" s="25">
        <v>48</v>
      </c>
      <c r="AT1039" s="25">
        <v>208</v>
      </c>
      <c r="AU1039" s="25">
        <v>203</v>
      </c>
      <c r="AV1039" s="84">
        <v>63.4</v>
      </c>
      <c r="AW1039" s="54">
        <v>20.399999999999999</v>
      </c>
      <c r="AX1039" s="54">
        <v>20.399999999999999</v>
      </c>
      <c r="AY1039" s="54">
        <v>0</v>
      </c>
      <c r="AZ1039" s="3" t="s">
        <v>85</v>
      </c>
      <c r="BA1039" s="98" t="s">
        <v>85</v>
      </c>
      <c r="BB1039" s="3" t="s">
        <v>85</v>
      </c>
      <c r="BC1039" s="98" t="s">
        <v>85</v>
      </c>
      <c r="BD1039" s="77">
        <v>29.5</v>
      </c>
      <c r="BE1039" s="56">
        <v>20.236220472440898</v>
      </c>
      <c r="BF1039" s="56">
        <v>20.236220472440898</v>
      </c>
      <c r="BG1039" s="56">
        <v>10.7086614173228</v>
      </c>
      <c r="BH1039" s="378">
        <v>7.18613119999994E-2</v>
      </c>
      <c r="BI1039" s="81">
        <v>36</v>
      </c>
      <c r="BJ1039" s="114" t="s">
        <v>3532</v>
      </c>
      <c r="BK1039" s="50" t="s">
        <v>4050</v>
      </c>
      <c r="BL1039" s="81" t="s">
        <v>4066</v>
      </c>
      <c r="BM1039" s="81" t="s">
        <v>5514</v>
      </c>
      <c r="BN1039" s="81" t="s">
        <v>5478</v>
      </c>
      <c r="BO1039" s="81" t="s">
        <v>4642</v>
      </c>
      <c r="BP1039" s="81" t="s">
        <v>4275</v>
      </c>
      <c r="BQ1039" s="81" t="s">
        <v>4068</v>
      </c>
      <c r="BR1039" s="81" t="s">
        <v>5543</v>
      </c>
      <c r="BS1039" s="81"/>
      <c r="BT1039" s="81"/>
      <c r="BU1039" s="81"/>
      <c r="BV1039" s="349" t="s">
        <v>6675</v>
      </c>
      <c r="BW1039" s="388" t="s">
        <v>6674</v>
      </c>
      <c r="BX1039" s="313" t="s">
        <v>6677</v>
      </c>
      <c r="BY1039" s="388" t="s">
        <v>6676</v>
      </c>
      <c r="BZ1039" s="324" t="str">
        <f t="shared" si="153"/>
        <v>DISCONTINUED - MR502 RALLY, 17x8, +38mm Offset, 5x108, 63.4mm Centerbore, Matte Black</v>
      </c>
      <c r="CA1039" s="324" t="s">
        <v>3878</v>
      </c>
      <c r="CB1039" s="324" t="s">
        <v>3879</v>
      </c>
      <c r="CC1039" s="313" t="str">
        <f t="shared" si="155"/>
        <v>RALLY (5XX)</v>
      </c>
    </row>
    <row r="1040" spans="1:81" s="38" customFormat="1" ht="15" customHeight="1">
      <c r="A1040" s="22">
        <f t="shared" si="152"/>
        <v>1037</v>
      </c>
      <c r="B1040" s="13" t="s">
        <v>84</v>
      </c>
      <c r="C1040" s="104" t="s">
        <v>1282</v>
      </c>
      <c r="D1040" s="82" t="s">
        <v>5803</v>
      </c>
      <c r="E1040" s="91" t="s">
        <v>7598</v>
      </c>
      <c r="F1040" s="90"/>
      <c r="G1040" s="90"/>
      <c r="H1040" s="45" t="s">
        <v>5570</v>
      </c>
      <c r="I1040" s="329">
        <v>44517</v>
      </c>
      <c r="J1040" s="318">
        <v>45324</v>
      </c>
      <c r="K1040" s="293" t="s">
        <v>1274</v>
      </c>
      <c r="L1040" s="342">
        <v>319</v>
      </c>
      <c r="M1040" s="92" t="s">
        <v>6179</v>
      </c>
      <c r="N1040" s="344"/>
      <c r="O1040" s="82">
        <v>17</v>
      </c>
      <c r="P1040" s="83">
        <v>8.5</v>
      </c>
      <c r="Q1040" s="99" t="s">
        <v>1755</v>
      </c>
      <c r="R1040" s="82">
        <v>5</v>
      </c>
      <c r="S1040" s="82">
        <v>5</v>
      </c>
      <c r="T1040" s="82">
        <v>0</v>
      </c>
      <c r="U1040" s="84">
        <v>4.72</v>
      </c>
      <c r="V1040" s="102" t="s">
        <v>85</v>
      </c>
      <c r="W1040" s="75">
        <v>71.5</v>
      </c>
      <c r="X1040" s="41">
        <v>31.17</v>
      </c>
      <c r="Y1040" s="51">
        <v>2650</v>
      </c>
      <c r="Z1040" s="45" t="s">
        <v>2294</v>
      </c>
      <c r="AA1040" s="79" t="s">
        <v>2987</v>
      </c>
      <c r="AB1040" s="51" t="s">
        <v>5188</v>
      </c>
      <c r="AC1040" s="81" t="s">
        <v>4102</v>
      </c>
      <c r="AD1040" s="89">
        <v>22</v>
      </c>
      <c r="AE1040" s="14" t="s">
        <v>85</v>
      </c>
      <c r="AF1040" s="14" t="s">
        <v>85</v>
      </c>
      <c r="AG1040" s="13" t="s">
        <v>85</v>
      </c>
      <c r="AH1040" s="14" t="s">
        <v>85</v>
      </c>
      <c r="AI1040" s="9" t="s">
        <v>85</v>
      </c>
      <c r="AJ1040" s="99" t="s">
        <v>265</v>
      </c>
      <c r="AK1040" s="82" t="s">
        <v>85</v>
      </c>
      <c r="AL1040" s="40" t="s">
        <v>85</v>
      </c>
      <c r="AM1040" s="82" t="s">
        <v>85</v>
      </c>
      <c r="AN1040" s="82">
        <v>16.2</v>
      </c>
      <c r="AO1040" s="82">
        <v>165</v>
      </c>
      <c r="AP1040" s="36">
        <v>10.7</v>
      </c>
      <c r="AQ1040" s="36">
        <v>24</v>
      </c>
      <c r="AR1040" s="25">
        <v>37.6</v>
      </c>
      <c r="AS1040" s="36">
        <v>53</v>
      </c>
      <c r="AT1040" s="25">
        <v>210</v>
      </c>
      <c r="AU1040" s="74">
        <v>206</v>
      </c>
      <c r="AV1040" s="84">
        <v>71.5</v>
      </c>
      <c r="AW1040" s="54">
        <v>44</v>
      </c>
      <c r="AX1040" s="54">
        <v>44</v>
      </c>
      <c r="AY1040" s="54">
        <v>22</v>
      </c>
      <c r="AZ1040" s="13" t="s">
        <v>85</v>
      </c>
      <c r="BA1040" s="98" t="s">
        <v>85</v>
      </c>
      <c r="BB1040" s="13" t="s">
        <v>85</v>
      </c>
      <c r="BC1040" s="98" t="s">
        <v>85</v>
      </c>
      <c r="BD1040" s="77">
        <v>36.89</v>
      </c>
      <c r="BE1040" s="56">
        <v>20.236220472440898</v>
      </c>
      <c r="BF1040" s="56">
        <v>20.236220472440898</v>
      </c>
      <c r="BG1040" s="56">
        <v>11.417322834645701</v>
      </c>
      <c r="BH1040" s="378">
        <v>7.6616839999999839E-2</v>
      </c>
      <c r="BI1040" s="14">
        <v>36</v>
      </c>
      <c r="BJ1040" s="114" t="s">
        <v>3532</v>
      </c>
      <c r="BK1040" s="50" t="s">
        <v>4050</v>
      </c>
      <c r="BL1040" s="81" t="s">
        <v>4964</v>
      </c>
      <c r="BM1040" s="81" t="s">
        <v>4066</v>
      </c>
      <c r="BN1040" s="81" t="s">
        <v>5473</v>
      </c>
      <c r="BO1040" s="81" t="s">
        <v>2872</v>
      </c>
      <c r="BP1040" s="81" t="s">
        <v>5941</v>
      </c>
      <c r="BQ1040" s="81" t="s">
        <v>5431</v>
      </c>
      <c r="BR1040" s="81" t="s">
        <v>5942</v>
      </c>
      <c r="BS1040" s="81" t="s">
        <v>4275</v>
      </c>
      <c r="BT1040" s="81" t="s">
        <v>4068</v>
      </c>
      <c r="BU1040" s="81"/>
      <c r="BV1040" s="349" t="s">
        <v>6841</v>
      </c>
      <c r="BW1040" s="388" t="s">
        <v>6840</v>
      </c>
      <c r="BX1040" s="352" t="s">
        <v>6845</v>
      </c>
      <c r="BY1040" s="388" t="s">
        <v>6844</v>
      </c>
      <c r="BZ1040" s="324" t="str">
        <f t="shared" si="153"/>
        <v>DISCONTINUED - MR706 Bead Grip, 17x8.5, 0mm Offset, 5x5, 71.5mm Centerbore, Matte Black</v>
      </c>
      <c r="CA1040" s="324" t="s">
        <v>3878</v>
      </c>
      <c r="CB1040" s="324" t="s">
        <v>3879</v>
      </c>
      <c r="CC1040" s="313" t="str">
        <f t="shared" si="155"/>
        <v>TRAIL (7XX)</v>
      </c>
    </row>
    <row r="1041" spans="1:81" s="38" customFormat="1" ht="15" customHeight="1">
      <c r="A1041" s="22">
        <f t="shared" si="152"/>
        <v>1038</v>
      </c>
      <c r="B1041" s="13" t="s">
        <v>84</v>
      </c>
      <c r="C1041" s="104" t="s">
        <v>1282</v>
      </c>
      <c r="D1041" s="82" t="s">
        <v>5803</v>
      </c>
      <c r="E1041" s="91" t="s">
        <v>7599</v>
      </c>
      <c r="F1041" s="90"/>
      <c r="G1041" s="90"/>
      <c r="H1041" s="45" t="s">
        <v>5579</v>
      </c>
      <c r="I1041" s="329">
        <v>44517</v>
      </c>
      <c r="J1041" s="318">
        <v>45324</v>
      </c>
      <c r="K1041" s="293" t="s">
        <v>1274</v>
      </c>
      <c r="L1041" s="342">
        <v>319</v>
      </c>
      <c r="M1041" s="92" t="s">
        <v>6179</v>
      </c>
      <c r="N1041" s="344"/>
      <c r="O1041" s="82">
        <v>17</v>
      </c>
      <c r="P1041" s="83">
        <v>8.5</v>
      </c>
      <c r="Q1041" s="99" t="s">
        <v>1751</v>
      </c>
      <c r="R1041" s="82">
        <v>5</v>
      </c>
      <c r="S1041" s="82">
        <v>150</v>
      </c>
      <c r="T1041" s="82">
        <v>35</v>
      </c>
      <c r="U1041" s="84">
        <v>6.1</v>
      </c>
      <c r="V1041" s="102" t="s">
        <v>85</v>
      </c>
      <c r="W1041" s="75">
        <v>110.5</v>
      </c>
      <c r="X1041" s="41">
        <v>28.75</v>
      </c>
      <c r="Y1041" s="51">
        <v>2650</v>
      </c>
      <c r="Z1041" s="45" t="s">
        <v>2297</v>
      </c>
      <c r="AA1041" s="79" t="s">
        <v>2988</v>
      </c>
      <c r="AB1041" s="51" t="s">
        <v>5427</v>
      </c>
      <c r="AC1041" s="81" t="s">
        <v>4103</v>
      </c>
      <c r="AD1041" s="89">
        <v>22</v>
      </c>
      <c r="AE1041" s="14" t="s">
        <v>85</v>
      </c>
      <c r="AF1041" s="14" t="s">
        <v>85</v>
      </c>
      <c r="AG1041" s="13" t="s">
        <v>85</v>
      </c>
      <c r="AH1041" s="14" t="s">
        <v>85</v>
      </c>
      <c r="AI1041" s="9" t="s">
        <v>85</v>
      </c>
      <c r="AJ1041" s="99" t="s">
        <v>265</v>
      </c>
      <c r="AK1041" s="82" t="s">
        <v>85</v>
      </c>
      <c r="AL1041" s="40" t="s">
        <v>85</v>
      </c>
      <c r="AM1041" s="82" t="s">
        <v>85</v>
      </c>
      <c r="AN1041" s="82">
        <v>16.2</v>
      </c>
      <c r="AO1041" s="82">
        <v>185</v>
      </c>
      <c r="AP1041" s="36">
        <v>0</v>
      </c>
      <c r="AQ1041" s="36">
        <v>8.9</v>
      </c>
      <c r="AR1041" s="25">
        <v>23.4</v>
      </c>
      <c r="AS1041" s="36">
        <v>32.9</v>
      </c>
      <c r="AT1041" s="25">
        <v>209.4</v>
      </c>
      <c r="AU1041" s="74">
        <v>192</v>
      </c>
      <c r="AV1041" s="84">
        <v>110.5</v>
      </c>
      <c r="AW1041" s="54">
        <v>44</v>
      </c>
      <c r="AX1041" s="54">
        <v>44</v>
      </c>
      <c r="AY1041" s="54">
        <v>22</v>
      </c>
      <c r="AZ1041" s="13" t="s">
        <v>85</v>
      </c>
      <c r="BA1041" s="98" t="s">
        <v>85</v>
      </c>
      <c r="BB1041" s="13" t="s">
        <v>85</v>
      </c>
      <c r="BC1041" s="98" t="s">
        <v>85</v>
      </c>
      <c r="BD1041" s="77">
        <v>32.75</v>
      </c>
      <c r="BE1041" s="56">
        <v>20.236220472440898</v>
      </c>
      <c r="BF1041" s="56">
        <v>20.236220472440898</v>
      </c>
      <c r="BG1041" s="56">
        <v>11.417322834645701</v>
      </c>
      <c r="BH1041" s="378">
        <v>7.6616839999999839E-2</v>
      </c>
      <c r="BI1041" s="14">
        <v>36</v>
      </c>
      <c r="BJ1041" s="114" t="s">
        <v>3532</v>
      </c>
      <c r="BK1041" s="50" t="s">
        <v>4050</v>
      </c>
      <c r="BL1041" s="81" t="s">
        <v>4964</v>
      </c>
      <c r="BM1041" s="81" t="s">
        <v>4066</v>
      </c>
      <c r="BN1041" s="81" t="s">
        <v>5473</v>
      </c>
      <c r="BO1041" s="81" t="s">
        <v>2872</v>
      </c>
      <c r="BP1041" s="81" t="s">
        <v>5941</v>
      </c>
      <c r="BQ1041" s="81" t="s">
        <v>5431</v>
      </c>
      <c r="BR1041" s="81" t="s">
        <v>5942</v>
      </c>
      <c r="BS1041" s="81" t="s">
        <v>4275</v>
      </c>
      <c r="BT1041" s="81" t="s">
        <v>4068</v>
      </c>
      <c r="BU1041" s="81"/>
      <c r="BV1041" s="349" t="s">
        <v>6853</v>
      </c>
      <c r="BW1041" s="388" t="s">
        <v>6852</v>
      </c>
      <c r="BX1041" s="352" t="s">
        <v>6857</v>
      </c>
      <c r="BY1041" s="388" t="s">
        <v>6856</v>
      </c>
      <c r="BZ1041" s="324" t="str">
        <f t="shared" si="153"/>
        <v>DISCONTINUED - MR706 Bead Grip, 17x8.5, +35mm Offset, 5x150, 110.5mm Centerbore, Method Bronze</v>
      </c>
      <c r="CA1041" s="324" t="s">
        <v>3878</v>
      </c>
      <c r="CB1041" s="324" t="s">
        <v>3879</v>
      </c>
      <c r="CC1041" s="313" t="str">
        <f t="shared" si="155"/>
        <v>TRAIL (7XX)</v>
      </c>
    </row>
    <row r="1042" spans="1:81" s="38" customFormat="1" ht="15" customHeight="1">
      <c r="A1042" s="22">
        <f t="shared" si="152"/>
        <v>1039</v>
      </c>
      <c r="B1042" s="13" t="s">
        <v>84</v>
      </c>
      <c r="C1042" s="104" t="s">
        <v>1282</v>
      </c>
      <c r="D1042" s="82" t="s">
        <v>5803</v>
      </c>
      <c r="E1042" s="91" t="s">
        <v>7600</v>
      </c>
      <c r="F1042" s="90"/>
      <c r="G1042" s="90"/>
      <c r="H1042" s="45" t="s">
        <v>5591</v>
      </c>
      <c r="I1042" s="329">
        <v>44517</v>
      </c>
      <c r="J1042" s="318">
        <v>45324</v>
      </c>
      <c r="K1042" s="293" t="s">
        <v>1274</v>
      </c>
      <c r="L1042" s="342">
        <v>319</v>
      </c>
      <c r="M1042" s="92" t="s">
        <v>6179</v>
      </c>
      <c r="N1042" s="344"/>
      <c r="O1042" s="82">
        <v>17</v>
      </c>
      <c r="P1042" s="83">
        <v>8.5</v>
      </c>
      <c r="Q1042" s="99" t="s">
        <v>1760</v>
      </c>
      <c r="R1042" s="82">
        <v>6</v>
      </c>
      <c r="S1042" s="82">
        <v>135</v>
      </c>
      <c r="T1042" s="82">
        <v>25</v>
      </c>
      <c r="U1042" s="84">
        <v>5.7</v>
      </c>
      <c r="V1042" s="102" t="s">
        <v>85</v>
      </c>
      <c r="W1042" s="75">
        <v>87</v>
      </c>
      <c r="X1042" s="41">
        <v>30.38</v>
      </c>
      <c r="Y1042" s="51">
        <v>2650</v>
      </c>
      <c r="Z1042" s="45" t="s">
        <v>2297</v>
      </c>
      <c r="AA1042" s="79" t="s">
        <v>2988</v>
      </c>
      <c r="AB1042" s="51" t="s">
        <v>4762</v>
      </c>
      <c r="AC1042" s="81" t="s">
        <v>4102</v>
      </c>
      <c r="AD1042" s="89">
        <v>22</v>
      </c>
      <c r="AE1042" s="14" t="s">
        <v>85</v>
      </c>
      <c r="AF1042" s="14" t="s">
        <v>85</v>
      </c>
      <c r="AG1042" s="13" t="s">
        <v>85</v>
      </c>
      <c r="AH1042" s="14" t="s">
        <v>85</v>
      </c>
      <c r="AI1042" s="9" t="s">
        <v>85</v>
      </c>
      <c r="AJ1042" s="99" t="s">
        <v>265</v>
      </c>
      <c r="AK1042" s="82" t="s">
        <v>85</v>
      </c>
      <c r="AL1042" s="40" t="s">
        <v>85</v>
      </c>
      <c r="AM1042" s="82" t="s">
        <v>85</v>
      </c>
      <c r="AN1042" s="82">
        <v>16.2</v>
      </c>
      <c r="AO1042" s="82">
        <v>170</v>
      </c>
      <c r="AP1042" s="36">
        <v>7</v>
      </c>
      <c r="AQ1042" s="36">
        <v>20</v>
      </c>
      <c r="AR1042" s="25">
        <v>33.700000000000003</v>
      </c>
      <c r="AS1042" s="36">
        <v>42.9</v>
      </c>
      <c r="AT1042" s="25">
        <v>209.7</v>
      </c>
      <c r="AU1042" s="74">
        <v>197</v>
      </c>
      <c r="AV1042" s="84">
        <v>87</v>
      </c>
      <c r="AW1042" s="54">
        <v>53</v>
      </c>
      <c r="AX1042" s="54">
        <v>53</v>
      </c>
      <c r="AY1042" s="54">
        <v>22</v>
      </c>
      <c r="AZ1042" s="13" t="s">
        <v>85</v>
      </c>
      <c r="BA1042" s="98" t="s">
        <v>85</v>
      </c>
      <c r="BB1042" s="13" t="s">
        <v>85</v>
      </c>
      <c r="BC1042" s="98" t="s">
        <v>85</v>
      </c>
      <c r="BD1042" s="77">
        <v>34.380000000000003</v>
      </c>
      <c r="BE1042" s="56">
        <v>20.236220472440898</v>
      </c>
      <c r="BF1042" s="56">
        <v>20.236220472440898</v>
      </c>
      <c r="BG1042" s="56">
        <v>11.417322834645701</v>
      </c>
      <c r="BH1042" s="378">
        <v>7.6616839999999839E-2</v>
      </c>
      <c r="BI1042" s="14">
        <v>36</v>
      </c>
      <c r="BJ1042" s="114" t="s">
        <v>3532</v>
      </c>
      <c r="BK1042" s="50" t="s">
        <v>4050</v>
      </c>
      <c r="BL1042" s="81" t="s">
        <v>4964</v>
      </c>
      <c r="BM1042" s="81" t="s">
        <v>4066</v>
      </c>
      <c r="BN1042" s="81" t="s">
        <v>5473</v>
      </c>
      <c r="BO1042" s="81" t="s">
        <v>2872</v>
      </c>
      <c r="BP1042" s="81" t="s">
        <v>5941</v>
      </c>
      <c r="BQ1042" s="81" t="s">
        <v>5431</v>
      </c>
      <c r="BR1042" s="81" t="s">
        <v>5942</v>
      </c>
      <c r="BS1042" s="81" t="s">
        <v>4275</v>
      </c>
      <c r="BT1042" s="81" t="s">
        <v>4068</v>
      </c>
      <c r="BU1042" s="81"/>
      <c r="BV1042" s="349" t="s">
        <v>6854</v>
      </c>
      <c r="BW1042" s="388" t="s">
        <v>6858</v>
      </c>
      <c r="BX1042" s="352" t="s">
        <v>6860</v>
      </c>
      <c r="BY1042" s="388" t="s">
        <v>6859</v>
      </c>
      <c r="BZ1042" s="324" t="str">
        <f t="shared" si="153"/>
        <v>DISCONTINUED - MR706 Bead Grip, 17x8.5, +25mm Offset, 6x135, 87mm Centerbore, Method Bronze</v>
      </c>
      <c r="CA1042" s="324" t="s">
        <v>3878</v>
      </c>
      <c r="CB1042" s="324" t="s">
        <v>3879</v>
      </c>
      <c r="CC1042" s="313" t="str">
        <f t="shared" si="155"/>
        <v>TRAIL (7XX)</v>
      </c>
    </row>
    <row r="1043" spans="1:81" s="38" customFormat="1" ht="15" customHeight="1">
      <c r="A1043" s="22">
        <f t="shared" si="152"/>
        <v>1040</v>
      </c>
      <c r="B1043" s="13" t="s">
        <v>84</v>
      </c>
      <c r="C1043" s="104" t="s">
        <v>1282</v>
      </c>
      <c r="D1043" s="82" t="s">
        <v>5803</v>
      </c>
      <c r="E1043" s="91" t="s">
        <v>7601</v>
      </c>
      <c r="F1043" s="90"/>
      <c r="G1043" s="90"/>
      <c r="H1043" s="45" t="s">
        <v>5620</v>
      </c>
      <c r="I1043" s="329">
        <v>44517</v>
      </c>
      <c r="J1043" s="318">
        <v>45324</v>
      </c>
      <c r="K1043" s="293" t="s">
        <v>1274</v>
      </c>
      <c r="L1043" s="342">
        <v>379</v>
      </c>
      <c r="M1043" s="92" t="s">
        <v>6179</v>
      </c>
      <c r="N1043" s="344"/>
      <c r="O1043" s="82">
        <v>18</v>
      </c>
      <c r="P1043" s="8">
        <v>9</v>
      </c>
      <c r="Q1043" s="99" t="s">
        <v>1763</v>
      </c>
      <c r="R1043" s="82">
        <v>8</v>
      </c>
      <c r="S1043" s="82">
        <v>170</v>
      </c>
      <c r="T1043" s="82">
        <v>18</v>
      </c>
      <c r="U1043" s="84">
        <v>5.68</v>
      </c>
      <c r="V1043" s="102" t="s">
        <v>85</v>
      </c>
      <c r="W1043" s="75">
        <v>130.81</v>
      </c>
      <c r="X1043" s="41">
        <v>36.57</v>
      </c>
      <c r="Y1043" s="51">
        <v>3640</v>
      </c>
      <c r="Z1043" s="45" t="s">
        <v>2294</v>
      </c>
      <c r="AA1043" s="79" t="s">
        <v>2987</v>
      </c>
      <c r="AB1043" s="51" t="s">
        <v>5936</v>
      </c>
      <c r="AC1043" s="81" t="s">
        <v>4105</v>
      </c>
      <c r="AD1043" s="89">
        <v>33</v>
      </c>
      <c r="AE1043" s="14" t="s">
        <v>85</v>
      </c>
      <c r="AF1043" s="14" t="s">
        <v>85</v>
      </c>
      <c r="AG1043" s="13" t="s">
        <v>3005</v>
      </c>
      <c r="AH1043" s="14" t="s">
        <v>85</v>
      </c>
      <c r="AI1043" s="9" t="s">
        <v>85</v>
      </c>
      <c r="AJ1043" s="99" t="s">
        <v>266</v>
      </c>
      <c r="AK1043" s="82" t="s">
        <v>85</v>
      </c>
      <c r="AL1043" s="40" t="s">
        <v>85</v>
      </c>
      <c r="AM1043" s="82" t="s">
        <v>85</v>
      </c>
      <c r="AN1043" s="82">
        <v>16.2</v>
      </c>
      <c r="AO1043" s="82">
        <v>200</v>
      </c>
      <c r="AP1043" s="36">
        <v>0</v>
      </c>
      <c r="AQ1043" s="36">
        <v>0</v>
      </c>
      <c r="AR1043" s="25">
        <v>24.5</v>
      </c>
      <c r="AS1043" s="36">
        <v>42.5</v>
      </c>
      <c r="AT1043" s="25">
        <v>219.6</v>
      </c>
      <c r="AU1043" s="74">
        <v>211.8</v>
      </c>
      <c r="AV1043" s="84">
        <v>128</v>
      </c>
      <c r="AW1043" s="54">
        <v>103.9</v>
      </c>
      <c r="AX1043" s="54">
        <v>107</v>
      </c>
      <c r="AY1043" s="54">
        <v>22</v>
      </c>
      <c r="AZ1043" s="13" t="s">
        <v>85</v>
      </c>
      <c r="BA1043" s="98" t="s">
        <v>85</v>
      </c>
      <c r="BB1043" s="13" t="s">
        <v>85</v>
      </c>
      <c r="BC1043" s="98" t="s">
        <v>85</v>
      </c>
      <c r="BD1043" s="77">
        <v>40.57</v>
      </c>
      <c r="BE1043" s="56">
        <v>21.141732283464599</v>
      </c>
      <c r="BF1043" s="56">
        <v>21.141732283464599</v>
      </c>
      <c r="BG1043" s="56">
        <v>11.929133858267701</v>
      </c>
      <c r="BH1043" s="378">
        <v>8.7375807000000152E-2</v>
      </c>
      <c r="BI1043" s="14">
        <v>36</v>
      </c>
      <c r="BJ1043" s="114" t="s">
        <v>3532</v>
      </c>
      <c r="BK1043" s="50" t="s">
        <v>4050</v>
      </c>
      <c r="BL1043" s="81" t="s">
        <v>4964</v>
      </c>
      <c r="BM1043" s="81" t="s">
        <v>4066</v>
      </c>
      <c r="BN1043" s="81" t="s">
        <v>5473</v>
      </c>
      <c r="BO1043" s="81" t="s">
        <v>2872</v>
      </c>
      <c r="BP1043" s="81" t="s">
        <v>5941</v>
      </c>
      <c r="BQ1043" s="81" t="s">
        <v>5431</v>
      </c>
      <c r="BR1043" s="81" t="s">
        <v>5942</v>
      </c>
      <c r="BS1043" s="81" t="s">
        <v>4275</v>
      </c>
      <c r="BT1043" s="81" t="s">
        <v>4068</v>
      </c>
      <c r="BU1043" s="81"/>
      <c r="BV1043" s="349" t="s">
        <v>6843</v>
      </c>
      <c r="BW1043" s="388" t="s">
        <v>6849</v>
      </c>
      <c r="BX1043" s="352" t="s">
        <v>6851</v>
      </c>
      <c r="BY1043" s="388" t="s">
        <v>6850</v>
      </c>
      <c r="BZ1043" s="324" t="str">
        <f t="shared" si="153"/>
        <v>DISCONTINUED - MR706 Bead Grip, 18x9, +18mm Offset, 8x170, 130.81mm Centerbore, Matte Black</v>
      </c>
      <c r="CA1043" s="324" t="s">
        <v>3878</v>
      </c>
      <c r="CB1043" s="324" t="s">
        <v>3879</v>
      </c>
      <c r="CC1043" s="313" t="str">
        <f t="shared" si="155"/>
        <v>TRAIL (7XX)</v>
      </c>
    </row>
    <row r="1044" spans="1:81" s="218" customFormat="1" ht="15">
      <c r="A1044" s="22">
        <f t="shared" si="152"/>
        <v>1041</v>
      </c>
      <c r="B1044" s="97" t="s">
        <v>3051</v>
      </c>
      <c r="C1044" s="32" t="s">
        <v>1478</v>
      </c>
      <c r="D1044" s="32" t="s">
        <v>5044</v>
      </c>
      <c r="E1044" s="32" t="s">
        <v>3041</v>
      </c>
      <c r="F1044" s="32"/>
      <c r="G1044" s="67"/>
      <c r="H1044" s="67">
        <v>191682015199</v>
      </c>
      <c r="I1044" s="108">
        <v>43518</v>
      </c>
      <c r="J1044" s="318">
        <v>45324</v>
      </c>
      <c r="K1044" s="293" t="s">
        <v>1274</v>
      </c>
      <c r="L1044" s="66">
        <v>11</v>
      </c>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32">
        <v>3</v>
      </c>
      <c r="BF1044" s="32">
        <v>4</v>
      </c>
      <c r="BG1044" s="32">
        <v>3</v>
      </c>
      <c r="BH1044" s="66"/>
      <c r="BI1044" s="66"/>
      <c r="BJ1044" s="114" t="s">
        <v>3532</v>
      </c>
      <c r="BK1044" s="289" t="s">
        <v>6389</v>
      </c>
      <c r="BZ1044" s="398" t="s">
        <v>7603</v>
      </c>
      <c r="CA1044" s="324" t="s">
        <v>3878</v>
      </c>
      <c r="CB1044" s="324" t="s">
        <v>3879</v>
      </c>
      <c r="CC1044" s="313" t="str">
        <f t="shared" si="155"/>
        <v>BEADLOCK HARDWARE</v>
      </c>
    </row>
    <row r="1045" spans="1:81" s="38" customFormat="1" ht="15" customHeight="1">
      <c r="A1045" s="22">
        <f t="shared" si="152"/>
        <v>1042</v>
      </c>
      <c r="B1045" s="99" t="s">
        <v>84</v>
      </c>
      <c r="C1045" s="99" t="s">
        <v>1072</v>
      </c>
      <c r="D1045" s="99" t="s">
        <v>2104</v>
      </c>
      <c r="E1045" s="91" t="s">
        <v>7604</v>
      </c>
      <c r="F1045" s="90"/>
      <c r="G1045" s="90"/>
      <c r="H1045" s="79" t="s">
        <v>4984</v>
      </c>
      <c r="I1045" s="318">
        <v>44298</v>
      </c>
      <c r="J1045" s="318">
        <v>45324</v>
      </c>
      <c r="K1045" s="293" t="s">
        <v>1274</v>
      </c>
      <c r="L1045" s="342">
        <v>284.24</v>
      </c>
      <c r="M1045" s="92" t="s">
        <v>6179</v>
      </c>
      <c r="N1045" s="344"/>
      <c r="O1045" s="29">
        <v>17</v>
      </c>
      <c r="P1045" s="24">
        <v>7.5</v>
      </c>
      <c r="Q1045" s="99" t="s">
        <v>2436</v>
      </c>
      <c r="R1045" s="3">
        <v>5</v>
      </c>
      <c r="S1045" s="29">
        <v>110</v>
      </c>
      <c r="T1045" s="29">
        <v>30</v>
      </c>
      <c r="U1045" s="84">
        <v>5.5</v>
      </c>
      <c r="V1045" s="100" t="s">
        <v>85</v>
      </c>
      <c r="W1045" s="75">
        <v>65.099999999999994</v>
      </c>
      <c r="X1045" s="83">
        <v>26.01</v>
      </c>
      <c r="Y1045" s="51">
        <v>3640</v>
      </c>
      <c r="Z1045" s="78" t="s">
        <v>2294</v>
      </c>
      <c r="AA1045" s="79" t="s">
        <v>2987</v>
      </c>
      <c r="AB1045" s="51" t="s">
        <v>7430</v>
      </c>
      <c r="AC1045" s="86" t="s">
        <v>1874</v>
      </c>
      <c r="AD1045" s="89">
        <v>22</v>
      </c>
      <c r="AE1045" s="87" t="s">
        <v>85</v>
      </c>
      <c r="AF1045" s="80" t="s">
        <v>85</v>
      </c>
      <c r="AG1045" s="80" t="s">
        <v>85</v>
      </c>
      <c r="AH1045" s="80" t="s">
        <v>85</v>
      </c>
      <c r="AI1045" s="9" t="s">
        <v>85</v>
      </c>
      <c r="AJ1045" s="80" t="s">
        <v>265</v>
      </c>
      <c r="AK1045" s="80" t="s">
        <v>85</v>
      </c>
      <c r="AL1045" s="40" t="s">
        <v>85</v>
      </c>
      <c r="AM1045" s="80" t="s">
        <v>85</v>
      </c>
      <c r="AN1045" s="81">
        <v>16</v>
      </c>
      <c r="AO1045" s="81">
        <v>150</v>
      </c>
      <c r="AP1045" s="36">
        <v>15</v>
      </c>
      <c r="AQ1045" s="36">
        <v>20.7</v>
      </c>
      <c r="AR1045" s="36">
        <v>30.3</v>
      </c>
      <c r="AS1045" s="36">
        <v>42</v>
      </c>
      <c r="AT1045" s="36">
        <v>206.5</v>
      </c>
      <c r="AU1045" s="36">
        <v>197.8</v>
      </c>
      <c r="AV1045" s="84">
        <v>65.099999999999994</v>
      </c>
      <c r="AW1045" s="54">
        <v>27</v>
      </c>
      <c r="AX1045" s="54">
        <v>35</v>
      </c>
      <c r="AY1045" s="54">
        <v>0</v>
      </c>
      <c r="AZ1045" s="3" t="s">
        <v>85</v>
      </c>
      <c r="BA1045" s="98" t="s">
        <v>85</v>
      </c>
      <c r="BB1045" s="3" t="s">
        <v>85</v>
      </c>
      <c r="BC1045" s="98" t="s">
        <v>85</v>
      </c>
      <c r="BD1045" s="77">
        <v>30.01</v>
      </c>
      <c r="BE1045" s="56">
        <v>20.236220472440898</v>
      </c>
      <c r="BF1045" s="56">
        <v>20.236220472440898</v>
      </c>
      <c r="BG1045" s="56">
        <v>10.4330708661417</v>
      </c>
      <c r="BH1045" s="378">
        <v>7.001193999999944E-2</v>
      </c>
      <c r="BI1045" s="80">
        <v>36</v>
      </c>
      <c r="BJ1045" s="114" t="s">
        <v>3532</v>
      </c>
      <c r="BK1045" s="50" t="s">
        <v>4050</v>
      </c>
      <c r="BL1045" s="29" t="s">
        <v>4066</v>
      </c>
      <c r="BM1045" s="29" t="s">
        <v>5521</v>
      </c>
      <c r="BN1045" s="29" t="s">
        <v>5522</v>
      </c>
      <c r="BO1045" s="29" t="s">
        <v>5523</v>
      </c>
      <c r="BP1045" s="81" t="s">
        <v>5524</v>
      </c>
      <c r="BQ1045" s="81" t="s">
        <v>4275</v>
      </c>
      <c r="BR1045" s="81" t="s">
        <v>4068</v>
      </c>
      <c r="BS1045" s="81"/>
      <c r="BT1045" s="81"/>
      <c r="BU1045" s="81"/>
      <c r="BV1045" s="313" t="s">
        <v>6567</v>
      </c>
      <c r="BW1045" s="377" t="s">
        <v>6566</v>
      </c>
      <c r="BX1045" s="313" t="s">
        <v>6571</v>
      </c>
      <c r="BY1045" s="377" t="s">
        <v>6570</v>
      </c>
      <c r="BZ1045" s="324" t="str">
        <f t="shared" ref="BZ1045" si="156">CONCATENATE("DISCONTINUED"," ","-"," ",D1045,", ",O1045,"x",P1045,", ",IF(V1045="N/A", "", CONCATENATE(V1045, "/")),IF(T1045&gt;0, CONCATENATE("+",T1045), T1045),"mm Offset, ",Q1045,", ",W1045,"mm Centerbore, ",PROPER(Z1045), "", IF(BB1045="N/A", "", CONCATENATE(", w/ ", BB1045)))</f>
        <v>DISCONTINUED - MR314, 17x7.5, +30mm Offset, 5x110, 65.1mm Centerbore, Matte Black</v>
      </c>
      <c r="CA1045" s="324" t="s">
        <v>3878</v>
      </c>
      <c r="CB1045" s="324" t="s">
        <v>3879</v>
      </c>
      <c r="CC1045" s="313" t="str">
        <f t="shared" ref="CC1045" si="157">C1045</f>
        <v>STREET (3XX)</v>
      </c>
    </row>
    <row r="1046" spans="1:81" s="38" customFormat="1" ht="15" customHeight="1">
      <c r="A1046" s="22">
        <f t="shared" si="152"/>
        <v>1043</v>
      </c>
      <c r="B1046" s="4" t="s">
        <v>84</v>
      </c>
      <c r="C1046" s="99" t="s">
        <v>1089</v>
      </c>
      <c r="D1046" s="3" t="s">
        <v>1147</v>
      </c>
      <c r="E1046" s="91" t="s">
        <v>7605</v>
      </c>
      <c r="F1046" s="90" t="s">
        <v>1129</v>
      </c>
      <c r="G1046" s="90"/>
      <c r="H1046" s="79" t="s">
        <v>1285</v>
      </c>
      <c r="I1046" s="318">
        <v>41640</v>
      </c>
      <c r="J1046" s="318">
        <v>45324</v>
      </c>
      <c r="K1046" s="293" t="s">
        <v>1274</v>
      </c>
      <c r="L1046" s="342">
        <v>289</v>
      </c>
      <c r="M1046" s="92" t="s">
        <v>6179</v>
      </c>
      <c r="N1046" s="344"/>
      <c r="O1046" s="5">
        <v>14</v>
      </c>
      <c r="P1046" s="77">
        <v>7</v>
      </c>
      <c r="Q1046" s="99" t="s">
        <v>1746</v>
      </c>
      <c r="R1046" s="5">
        <v>4</v>
      </c>
      <c r="S1046" s="5">
        <v>156</v>
      </c>
      <c r="T1046" s="3">
        <v>38</v>
      </c>
      <c r="U1046" s="17">
        <v>5.3</v>
      </c>
      <c r="V1046" s="5" t="s">
        <v>186</v>
      </c>
      <c r="W1046" s="26">
        <v>132</v>
      </c>
      <c r="X1046" s="6">
        <v>16.09</v>
      </c>
      <c r="Y1046" s="51">
        <v>1600</v>
      </c>
      <c r="Z1046" s="79" t="s">
        <v>5459</v>
      </c>
      <c r="AA1046" s="78" t="s">
        <v>2992</v>
      </c>
      <c r="AB1046" s="51" t="s">
        <v>4757</v>
      </c>
      <c r="AC1046" s="2" t="s">
        <v>1623</v>
      </c>
      <c r="AD1046" s="89">
        <v>22</v>
      </c>
      <c r="AE1046" s="87" t="s">
        <v>85</v>
      </c>
      <c r="AF1046" s="2" t="s">
        <v>85</v>
      </c>
      <c r="AG1046" s="2" t="s">
        <v>3004</v>
      </c>
      <c r="AH1046" s="2" t="s">
        <v>85</v>
      </c>
      <c r="AI1046" s="9" t="s">
        <v>85</v>
      </c>
      <c r="AJ1046" s="81" t="s">
        <v>266</v>
      </c>
      <c r="AK1046" s="81" t="s">
        <v>85</v>
      </c>
      <c r="AL1046" s="40" t="s">
        <v>85</v>
      </c>
      <c r="AM1046" s="81" t="s">
        <v>85</v>
      </c>
      <c r="AN1046" s="81">
        <v>14.1</v>
      </c>
      <c r="AO1046" s="81">
        <v>194</v>
      </c>
      <c r="AP1046" s="25">
        <v>0</v>
      </c>
      <c r="AQ1046" s="25">
        <v>0.7</v>
      </c>
      <c r="AR1046" s="25">
        <v>5</v>
      </c>
      <c r="AS1046" s="25">
        <v>0</v>
      </c>
      <c r="AT1046" s="25">
        <v>167</v>
      </c>
      <c r="AU1046" s="25">
        <v>158</v>
      </c>
      <c r="AV1046" s="84">
        <v>120</v>
      </c>
      <c r="AW1046" s="54">
        <v>22</v>
      </c>
      <c r="AX1046" s="54">
        <v>46.5</v>
      </c>
      <c r="AY1046" s="54">
        <v>24</v>
      </c>
      <c r="AZ1046" s="3" t="s">
        <v>3339</v>
      </c>
      <c r="BA1046" s="98">
        <v>89.1</v>
      </c>
      <c r="BB1046" s="3" t="s">
        <v>1519</v>
      </c>
      <c r="BC1046" s="98">
        <v>11</v>
      </c>
      <c r="BD1046" s="77">
        <v>19.180216810084346</v>
      </c>
      <c r="BE1046" s="56">
        <v>16.968503937007899</v>
      </c>
      <c r="BF1046" s="56">
        <v>16.968503937007899</v>
      </c>
      <c r="BG1046" s="56">
        <v>10.354330708661401</v>
      </c>
      <c r="BH1046" s="378">
        <v>4.8855143000000059E-2</v>
      </c>
      <c r="BI1046" s="5">
        <v>48</v>
      </c>
      <c r="BJ1046" s="114" t="s">
        <v>3532</v>
      </c>
      <c r="BK1046" s="50" t="s">
        <v>4050</v>
      </c>
      <c r="BL1046" s="81" t="s">
        <v>4066</v>
      </c>
      <c r="BM1046" s="46" t="s">
        <v>4836</v>
      </c>
      <c r="BN1046" s="46" t="s">
        <v>4094</v>
      </c>
      <c r="BO1046" s="81" t="s">
        <v>5475</v>
      </c>
      <c r="BP1046" s="81" t="s">
        <v>5476</v>
      </c>
      <c r="BQ1046" s="81" t="s">
        <v>4837</v>
      </c>
      <c r="BR1046" s="81" t="s">
        <v>5477</v>
      </c>
      <c r="BS1046" s="81"/>
      <c r="BT1046" s="81"/>
      <c r="BU1046" s="81"/>
      <c r="BV1046" s="313" t="s">
        <v>6977</v>
      </c>
      <c r="BW1046" s="377" t="s">
        <v>6976</v>
      </c>
      <c r="BX1046" s="313" t="s">
        <v>6979</v>
      </c>
      <c r="BY1046" s="377" t="s">
        <v>6978</v>
      </c>
      <c r="BZ1046" s="324" t="str">
        <f t="shared" ref="BZ1046:BZ1049" si="158">CONCATENATE("DISCONTINUED"," ","-"," ",D1046,", ",O1046,"x",P1046,", ",IF(V1046="N/A", "", CONCATENATE(V1046, "/")),IF(T1046&gt;0, CONCATENATE("+",T1046), T1046),"mm Offset, ",Q1046,", ",W1046,"mm Centerbore, ",PROPER(Z1046), "", IF(BB1046="N/A", "", CONCATENATE(", w/ ", BB1046)))</f>
        <v>DISCONTINUED - MR401 UTV Beadlock, 14x7, 5+2/+38mm Offset, 4x156, 132mm Centerbore, Titanium - Matte Black Ring, w/ BH-H20875</v>
      </c>
      <c r="CA1046" s="324" t="s">
        <v>3878</v>
      </c>
      <c r="CB1046" s="324" t="s">
        <v>3879</v>
      </c>
      <c r="CC1046" s="313" t="str">
        <f t="shared" ref="CC1046:CC1049" si="159">C1046</f>
        <v>UTV (4XX)</v>
      </c>
    </row>
    <row r="1047" spans="1:81" s="38" customFormat="1" ht="15" customHeight="1">
      <c r="A1047" s="22">
        <f t="shared" si="152"/>
        <v>1044</v>
      </c>
      <c r="B1047" s="13" t="s">
        <v>84</v>
      </c>
      <c r="C1047" s="104" t="s">
        <v>1282</v>
      </c>
      <c r="D1047" s="82" t="s">
        <v>5803</v>
      </c>
      <c r="E1047" s="91" t="s">
        <v>7606</v>
      </c>
      <c r="F1047" s="90"/>
      <c r="G1047" s="90"/>
      <c r="H1047" s="45" t="s">
        <v>5578</v>
      </c>
      <c r="I1047" s="329">
        <v>44517</v>
      </c>
      <c r="J1047" s="318">
        <v>45324</v>
      </c>
      <c r="K1047" s="293" t="s">
        <v>1274</v>
      </c>
      <c r="L1047" s="342">
        <v>319</v>
      </c>
      <c r="M1047" s="92" t="s">
        <v>6179</v>
      </c>
      <c r="N1047" s="344"/>
      <c r="O1047" s="82">
        <v>17</v>
      </c>
      <c r="P1047" s="83">
        <v>8.5</v>
      </c>
      <c r="Q1047" s="99" t="s">
        <v>1751</v>
      </c>
      <c r="R1047" s="82">
        <v>5</v>
      </c>
      <c r="S1047" s="82">
        <v>150</v>
      </c>
      <c r="T1047" s="82">
        <v>35</v>
      </c>
      <c r="U1047" s="84">
        <v>6.1</v>
      </c>
      <c r="V1047" s="102" t="s">
        <v>85</v>
      </c>
      <c r="W1047" s="75">
        <v>110.5</v>
      </c>
      <c r="X1047" s="41">
        <v>28.75</v>
      </c>
      <c r="Y1047" s="51">
        <v>2650</v>
      </c>
      <c r="Z1047" s="45" t="s">
        <v>2294</v>
      </c>
      <c r="AA1047" s="79" t="s">
        <v>2987</v>
      </c>
      <c r="AB1047" s="51" t="s">
        <v>5427</v>
      </c>
      <c r="AC1047" s="81" t="s">
        <v>4103</v>
      </c>
      <c r="AD1047" s="89">
        <v>22</v>
      </c>
      <c r="AE1047" s="14" t="s">
        <v>85</v>
      </c>
      <c r="AF1047" s="14" t="s">
        <v>85</v>
      </c>
      <c r="AG1047" s="13" t="s">
        <v>85</v>
      </c>
      <c r="AH1047" s="14" t="s">
        <v>85</v>
      </c>
      <c r="AI1047" s="9" t="s">
        <v>85</v>
      </c>
      <c r="AJ1047" s="99" t="s">
        <v>265</v>
      </c>
      <c r="AK1047" s="82" t="s">
        <v>85</v>
      </c>
      <c r="AL1047" s="40" t="s">
        <v>85</v>
      </c>
      <c r="AM1047" s="82" t="s">
        <v>85</v>
      </c>
      <c r="AN1047" s="82">
        <v>16.2</v>
      </c>
      <c r="AO1047" s="82">
        <v>185</v>
      </c>
      <c r="AP1047" s="36">
        <v>0</v>
      </c>
      <c r="AQ1047" s="36">
        <v>8.9</v>
      </c>
      <c r="AR1047" s="25">
        <v>23.4</v>
      </c>
      <c r="AS1047" s="36">
        <v>32.9</v>
      </c>
      <c r="AT1047" s="25">
        <v>209.4</v>
      </c>
      <c r="AU1047" s="74">
        <v>192</v>
      </c>
      <c r="AV1047" s="84">
        <v>110.5</v>
      </c>
      <c r="AW1047" s="54">
        <v>44</v>
      </c>
      <c r="AX1047" s="54">
        <v>44</v>
      </c>
      <c r="AY1047" s="54">
        <v>22</v>
      </c>
      <c r="AZ1047" s="13" t="s">
        <v>85</v>
      </c>
      <c r="BA1047" s="98" t="s">
        <v>85</v>
      </c>
      <c r="BB1047" s="13" t="s">
        <v>85</v>
      </c>
      <c r="BC1047" s="98" t="s">
        <v>85</v>
      </c>
      <c r="BD1047" s="77">
        <v>32.75</v>
      </c>
      <c r="BE1047" s="56">
        <v>20.236220472440898</v>
      </c>
      <c r="BF1047" s="56">
        <v>20.236220472440898</v>
      </c>
      <c r="BG1047" s="56">
        <v>11.417322834645701</v>
      </c>
      <c r="BH1047" s="378">
        <v>7.6616839999999839E-2</v>
      </c>
      <c r="BI1047" s="14">
        <v>36</v>
      </c>
      <c r="BJ1047" s="114" t="s">
        <v>3532</v>
      </c>
      <c r="BK1047" s="50" t="s">
        <v>4050</v>
      </c>
      <c r="BL1047" s="81" t="s">
        <v>4964</v>
      </c>
      <c r="BM1047" s="81" t="s">
        <v>4066</v>
      </c>
      <c r="BN1047" s="81" t="s">
        <v>5473</v>
      </c>
      <c r="BO1047" s="81" t="s">
        <v>2872</v>
      </c>
      <c r="BP1047" s="81" t="s">
        <v>5941</v>
      </c>
      <c r="BQ1047" s="81" t="s">
        <v>5431</v>
      </c>
      <c r="BR1047" s="81" t="s">
        <v>5942</v>
      </c>
      <c r="BS1047" s="81" t="s">
        <v>4275</v>
      </c>
      <c r="BT1047" s="81" t="s">
        <v>4068</v>
      </c>
      <c r="BU1047" s="81"/>
      <c r="BV1047" s="349" t="s">
        <v>6841</v>
      </c>
      <c r="BW1047" s="388" t="s">
        <v>6840</v>
      </c>
      <c r="BX1047" s="352" t="s">
        <v>6845</v>
      </c>
      <c r="BY1047" s="388" t="s">
        <v>6844</v>
      </c>
      <c r="BZ1047" s="324" t="str">
        <f t="shared" si="158"/>
        <v>DISCONTINUED - MR706 Bead Grip, 17x8.5, +35mm Offset, 5x150, 110.5mm Centerbore, Matte Black</v>
      </c>
      <c r="CA1047" s="324" t="s">
        <v>3878</v>
      </c>
      <c r="CB1047" s="324" t="s">
        <v>3879</v>
      </c>
      <c r="CC1047" s="313" t="str">
        <f t="shared" si="159"/>
        <v>TRAIL (7XX)</v>
      </c>
    </row>
    <row r="1048" spans="1:81" s="38" customFormat="1" ht="15" customHeight="1">
      <c r="A1048" s="22">
        <f t="shared" si="152"/>
        <v>1045</v>
      </c>
      <c r="B1048" s="13" t="s">
        <v>84</v>
      </c>
      <c r="C1048" s="104" t="s">
        <v>1282</v>
      </c>
      <c r="D1048" s="82" t="s">
        <v>5803</v>
      </c>
      <c r="E1048" s="91" t="s">
        <v>7607</v>
      </c>
      <c r="F1048" s="90"/>
      <c r="G1048" s="90"/>
      <c r="H1048" s="45" t="s">
        <v>5584</v>
      </c>
      <c r="I1048" s="329">
        <v>44517</v>
      </c>
      <c r="J1048" s="318">
        <v>45324</v>
      </c>
      <c r="K1048" s="293" t="s">
        <v>1274</v>
      </c>
      <c r="L1048" s="342">
        <v>319</v>
      </c>
      <c r="M1048" s="92" t="s">
        <v>6179</v>
      </c>
      <c r="N1048" s="344"/>
      <c r="O1048" s="82">
        <v>17</v>
      </c>
      <c r="P1048" s="83">
        <v>8.5</v>
      </c>
      <c r="Q1048" s="99" t="s">
        <v>1758</v>
      </c>
      <c r="R1048" s="82">
        <v>6</v>
      </c>
      <c r="S1048" s="82">
        <v>120</v>
      </c>
      <c r="T1048" s="82">
        <v>0</v>
      </c>
      <c r="U1048" s="84">
        <v>4.72</v>
      </c>
      <c r="V1048" s="102" t="s">
        <v>85</v>
      </c>
      <c r="W1048" s="75">
        <v>67</v>
      </c>
      <c r="X1048" s="41">
        <v>30.17</v>
      </c>
      <c r="Y1048" s="51">
        <v>2650</v>
      </c>
      <c r="Z1048" s="45" t="s">
        <v>2294</v>
      </c>
      <c r="AA1048" s="79" t="s">
        <v>2987</v>
      </c>
      <c r="AB1048" s="51" t="s">
        <v>4760</v>
      </c>
      <c r="AC1048" s="81" t="s">
        <v>4102</v>
      </c>
      <c r="AD1048" s="89">
        <v>22</v>
      </c>
      <c r="AE1048" s="14" t="s">
        <v>85</v>
      </c>
      <c r="AF1048" s="14" t="s">
        <v>85</v>
      </c>
      <c r="AG1048" s="13" t="s">
        <v>85</v>
      </c>
      <c r="AH1048" s="14" t="s">
        <v>85</v>
      </c>
      <c r="AI1048" s="9" t="s">
        <v>85</v>
      </c>
      <c r="AJ1048" s="99" t="s">
        <v>265</v>
      </c>
      <c r="AK1048" s="82" t="s">
        <v>85</v>
      </c>
      <c r="AL1048" s="40" t="s">
        <v>85</v>
      </c>
      <c r="AM1048" s="82" t="s">
        <v>85</v>
      </c>
      <c r="AN1048" s="82">
        <v>16.2</v>
      </c>
      <c r="AO1048" s="82">
        <v>150</v>
      </c>
      <c r="AP1048" s="36">
        <v>17.899999999999999</v>
      </c>
      <c r="AQ1048" s="36">
        <v>27.6</v>
      </c>
      <c r="AR1048" s="25">
        <v>37.5</v>
      </c>
      <c r="AS1048" s="36">
        <v>53</v>
      </c>
      <c r="AT1048" s="25">
        <v>210</v>
      </c>
      <c r="AU1048" s="74">
        <v>206</v>
      </c>
      <c r="AV1048" s="84">
        <v>67</v>
      </c>
      <c r="AW1048" s="54">
        <v>44</v>
      </c>
      <c r="AX1048" s="54">
        <v>44</v>
      </c>
      <c r="AY1048" s="54">
        <v>22</v>
      </c>
      <c r="AZ1048" s="13" t="s">
        <v>85</v>
      </c>
      <c r="BA1048" s="98" t="s">
        <v>85</v>
      </c>
      <c r="BB1048" s="13" t="s">
        <v>85</v>
      </c>
      <c r="BC1048" s="98" t="s">
        <v>85</v>
      </c>
      <c r="BD1048" s="77">
        <v>34.76</v>
      </c>
      <c r="BE1048" s="56">
        <v>20.236220472440898</v>
      </c>
      <c r="BF1048" s="56">
        <v>20.236220472440898</v>
      </c>
      <c r="BG1048" s="56">
        <v>11.417322834645701</v>
      </c>
      <c r="BH1048" s="378">
        <v>7.6616839999999839E-2</v>
      </c>
      <c r="BI1048" s="14">
        <v>36</v>
      </c>
      <c r="BJ1048" s="114" t="s">
        <v>3532</v>
      </c>
      <c r="BK1048" s="50" t="s">
        <v>4050</v>
      </c>
      <c r="BL1048" s="81" t="s">
        <v>4964</v>
      </c>
      <c r="BM1048" s="81" t="s">
        <v>4066</v>
      </c>
      <c r="BN1048" s="81" t="s">
        <v>5473</v>
      </c>
      <c r="BO1048" s="81" t="s">
        <v>2872</v>
      </c>
      <c r="BP1048" s="81" t="s">
        <v>5941</v>
      </c>
      <c r="BQ1048" s="81" t="s">
        <v>5431</v>
      </c>
      <c r="BR1048" s="81" t="s">
        <v>5942</v>
      </c>
      <c r="BS1048" s="81" t="s">
        <v>4275</v>
      </c>
      <c r="BT1048" s="81" t="s">
        <v>4068</v>
      </c>
      <c r="BU1048" s="81"/>
      <c r="BV1048" s="349" t="s">
        <v>6842</v>
      </c>
      <c r="BW1048" s="388" t="s">
        <v>6846</v>
      </c>
      <c r="BX1048" s="352" t="s">
        <v>6848</v>
      </c>
      <c r="BY1048" s="388" t="s">
        <v>6847</v>
      </c>
      <c r="BZ1048" s="324" t="str">
        <f t="shared" si="158"/>
        <v>DISCONTINUED - MR706 Bead Grip, 17x8.5, 0mm Offset, 6x120, 67mm Centerbore, Matte Black</v>
      </c>
      <c r="CA1048" s="324" t="s">
        <v>3878</v>
      </c>
      <c r="CB1048" s="324" t="s">
        <v>3879</v>
      </c>
      <c r="CC1048" s="313" t="str">
        <f t="shared" si="159"/>
        <v>TRAIL (7XX)</v>
      </c>
    </row>
    <row r="1049" spans="1:81" s="38" customFormat="1" ht="15" customHeight="1">
      <c r="A1049" s="22">
        <f t="shared" si="152"/>
        <v>1046</v>
      </c>
      <c r="B1049" s="13" t="s">
        <v>84</v>
      </c>
      <c r="C1049" s="104" t="s">
        <v>1282</v>
      </c>
      <c r="D1049" s="82" t="s">
        <v>5804</v>
      </c>
      <c r="E1049" s="91" t="s">
        <v>7608</v>
      </c>
      <c r="F1049" s="90"/>
      <c r="G1049" s="90"/>
      <c r="H1049" s="79" t="s">
        <v>5762</v>
      </c>
      <c r="I1049" s="319">
        <v>44539</v>
      </c>
      <c r="J1049" s="318">
        <v>45324</v>
      </c>
      <c r="K1049" s="293" t="s">
        <v>1274</v>
      </c>
      <c r="L1049" s="342">
        <v>339</v>
      </c>
      <c r="M1049" s="92" t="s">
        <v>6179</v>
      </c>
      <c r="N1049" s="344"/>
      <c r="O1049" s="82">
        <v>17</v>
      </c>
      <c r="P1049" s="83">
        <v>8.5</v>
      </c>
      <c r="Q1049" s="99" t="s">
        <v>1762</v>
      </c>
      <c r="R1049" s="82">
        <v>8</v>
      </c>
      <c r="S1049" s="82">
        <v>6.5</v>
      </c>
      <c r="T1049" s="82">
        <v>0</v>
      </c>
      <c r="U1049" s="84">
        <v>4.72</v>
      </c>
      <c r="V1049" s="102" t="s">
        <v>85</v>
      </c>
      <c r="W1049" s="75">
        <v>130.81</v>
      </c>
      <c r="X1049" s="41">
        <v>33.22</v>
      </c>
      <c r="Y1049" s="51">
        <v>3640</v>
      </c>
      <c r="Z1049" s="45" t="s">
        <v>4617</v>
      </c>
      <c r="AA1049" s="79" t="s">
        <v>4618</v>
      </c>
      <c r="AB1049" s="51" t="s">
        <v>5556</v>
      </c>
      <c r="AC1049" s="81" t="s">
        <v>4106</v>
      </c>
      <c r="AD1049" s="89">
        <v>33</v>
      </c>
      <c r="AE1049" s="14" t="s">
        <v>85</v>
      </c>
      <c r="AF1049" s="14" t="s">
        <v>85</v>
      </c>
      <c r="AG1049" s="13" t="s">
        <v>3005</v>
      </c>
      <c r="AH1049" s="14" t="s">
        <v>85</v>
      </c>
      <c r="AI1049" s="9" t="s">
        <v>85</v>
      </c>
      <c r="AJ1049" s="99" t="s">
        <v>266</v>
      </c>
      <c r="AK1049" s="82" t="s">
        <v>85</v>
      </c>
      <c r="AL1049" s="40" t="s">
        <v>85</v>
      </c>
      <c r="AM1049" s="82" t="s">
        <v>85</v>
      </c>
      <c r="AN1049" s="82">
        <v>16.2</v>
      </c>
      <c r="AO1049" s="82">
        <v>200</v>
      </c>
      <c r="AP1049" s="36">
        <v>0</v>
      </c>
      <c r="AQ1049" s="36">
        <v>0</v>
      </c>
      <c r="AR1049" s="25">
        <v>34.700000000000003</v>
      </c>
      <c r="AS1049" s="36">
        <v>85.6</v>
      </c>
      <c r="AT1049" s="25">
        <v>210</v>
      </c>
      <c r="AU1049" s="74">
        <v>203</v>
      </c>
      <c r="AV1049" s="84">
        <v>123.1</v>
      </c>
      <c r="AW1049" s="54">
        <v>92</v>
      </c>
      <c r="AX1049" s="54">
        <v>92</v>
      </c>
      <c r="AY1049" s="54">
        <v>0</v>
      </c>
      <c r="AZ1049" s="13" t="s">
        <v>85</v>
      </c>
      <c r="BA1049" s="98" t="s">
        <v>85</v>
      </c>
      <c r="BB1049" s="13" t="s">
        <v>85</v>
      </c>
      <c r="BC1049" s="98" t="s">
        <v>85</v>
      </c>
      <c r="BD1049" s="77">
        <v>38.07</v>
      </c>
      <c r="BE1049" s="56">
        <v>20.236220472440898</v>
      </c>
      <c r="BF1049" s="56">
        <v>20.236220472440898</v>
      </c>
      <c r="BG1049" s="56">
        <v>11.417322834645701</v>
      </c>
      <c r="BH1049" s="378">
        <v>7.6616839999999839E-2</v>
      </c>
      <c r="BI1049" s="14">
        <v>36</v>
      </c>
      <c r="BJ1049" s="114" t="s">
        <v>3532</v>
      </c>
      <c r="BK1049" s="50" t="s">
        <v>4050</v>
      </c>
      <c r="BL1049" s="81" t="s">
        <v>4964</v>
      </c>
      <c r="BM1049" s="81" t="s">
        <v>4066</v>
      </c>
      <c r="BN1049" s="81" t="s">
        <v>5469</v>
      </c>
      <c r="BO1049" s="81" t="s">
        <v>2872</v>
      </c>
      <c r="BP1049" s="81" t="s">
        <v>5941</v>
      </c>
      <c r="BQ1049" s="81" t="s">
        <v>5431</v>
      </c>
      <c r="BR1049" s="81" t="s">
        <v>5942</v>
      </c>
      <c r="BS1049" s="81" t="s">
        <v>4275</v>
      </c>
      <c r="BT1049" s="81" t="s">
        <v>4068</v>
      </c>
      <c r="BU1049" s="81"/>
      <c r="BV1049" s="349" t="s">
        <v>6866</v>
      </c>
      <c r="BW1049" s="388" t="s">
        <v>6873</v>
      </c>
      <c r="BX1049" s="352" t="s">
        <v>6875</v>
      </c>
      <c r="BY1049" s="388" t="s">
        <v>6874</v>
      </c>
      <c r="BZ1049" s="324" t="str">
        <f t="shared" si="158"/>
        <v>DISCONTINUED - MR707 Bead Grip, 17x8.5, 0mm Offset, 8x6.5, 130.81mm Centerbore, Bahia Blue</v>
      </c>
      <c r="CA1049" s="324" t="s">
        <v>3878</v>
      </c>
      <c r="CB1049" s="324" t="s">
        <v>3879</v>
      </c>
      <c r="CC1049" s="313" t="str">
        <f t="shared" si="159"/>
        <v>TRAIL (7XX)</v>
      </c>
    </row>
    <row r="1050" spans="1:81" s="218" customFormat="1">
      <c r="A1050" s="22">
        <f t="shared" si="152"/>
        <v>1047</v>
      </c>
      <c r="B1050" s="97" t="s">
        <v>84</v>
      </c>
      <c r="C1050" s="86" t="s">
        <v>1490</v>
      </c>
      <c r="D1050" s="32" t="s">
        <v>5089</v>
      </c>
      <c r="E1050" s="81" t="s">
        <v>3435</v>
      </c>
      <c r="F1050" s="81"/>
      <c r="G1050" s="399"/>
      <c r="H1050" s="95">
        <v>191682017933</v>
      </c>
      <c r="I1050" s="109">
        <v>43689</v>
      </c>
      <c r="J1050" s="318">
        <v>45324</v>
      </c>
      <c r="K1050" s="293" t="s">
        <v>1274</v>
      </c>
      <c r="L1050" s="66">
        <v>12.5</v>
      </c>
      <c r="M1050" s="92" t="s">
        <v>6179</v>
      </c>
      <c r="P1050" s="380"/>
      <c r="W1050" s="94"/>
      <c r="X1050" s="94"/>
      <c r="Y1050" s="68"/>
      <c r="Z1050" s="68"/>
      <c r="AA1050" s="68"/>
      <c r="BE1050" s="32">
        <v>3</v>
      </c>
      <c r="BF1050" s="32">
        <v>3</v>
      </c>
      <c r="BG1050" s="32">
        <v>2</v>
      </c>
      <c r="BH1050" s="66"/>
      <c r="BI1050" s="66"/>
      <c r="BJ1050" s="66" t="s">
        <v>3930</v>
      </c>
      <c r="BK1050" s="66" t="s">
        <v>3999</v>
      </c>
      <c r="BZ1050" s="324" t="s">
        <v>7609</v>
      </c>
      <c r="CA1050" s="324" t="s">
        <v>3878</v>
      </c>
      <c r="CB1050" s="324" t="s">
        <v>3879</v>
      </c>
      <c r="CC1050" s="313" t="s">
        <v>1490</v>
      </c>
    </row>
    <row r="1051" spans="1:81" s="38" customFormat="1" ht="15" customHeight="1">
      <c r="A1051" s="22">
        <f t="shared" si="152"/>
        <v>1048</v>
      </c>
      <c r="B1051" s="104" t="s">
        <v>84</v>
      </c>
      <c r="C1051" s="104" t="s">
        <v>1072</v>
      </c>
      <c r="D1051" s="99" t="s">
        <v>4026</v>
      </c>
      <c r="E1051" s="91" t="s">
        <v>7610</v>
      </c>
      <c r="F1051" s="90"/>
      <c r="G1051" s="90"/>
      <c r="H1051" s="79" t="s">
        <v>5161</v>
      </c>
      <c r="I1051" s="318">
        <v>44351</v>
      </c>
      <c r="J1051" s="318">
        <v>45324</v>
      </c>
      <c r="K1051" s="293" t="s">
        <v>1274</v>
      </c>
      <c r="L1051" s="342">
        <v>269</v>
      </c>
      <c r="M1051" s="92" t="s">
        <v>6179</v>
      </c>
      <c r="N1051" s="344"/>
      <c r="O1051" s="29">
        <v>17</v>
      </c>
      <c r="P1051" s="73">
        <v>8</v>
      </c>
      <c r="Q1051" s="99" t="s">
        <v>1760</v>
      </c>
      <c r="R1051" s="13">
        <v>6</v>
      </c>
      <c r="S1051" s="90">
        <v>135</v>
      </c>
      <c r="T1051" s="90">
        <v>25</v>
      </c>
      <c r="U1051" s="42">
        <v>5.44</v>
      </c>
      <c r="V1051" s="102" t="s">
        <v>85</v>
      </c>
      <c r="W1051" s="16">
        <v>87</v>
      </c>
      <c r="X1051" s="42">
        <v>26.565702593277749</v>
      </c>
      <c r="Y1051" s="51">
        <v>2650</v>
      </c>
      <c r="Z1051" s="78" t="s">
        <v>2646</v>
      </c>
      <c r="AA1051" s="78" t="s">
        <v>2992</v>
      </c>
      <c r="AB1051" s="51" t="s">
        <v>7611</v>
      </c>
      <c r="AC1051" s="11" t="s">
        <v>1641</v>
      </c>
      <c r="AD1051" s="89">
        <v>22</v>
      </c>
      <c r="AE1051" s="14" t="s">
        <v>85</v>
      </c>
      <c r="AF1051" s="14" t="s">
        <v>85</v>
      </c>
      <c r="AG1051" s="80" t="s">
        <v>85</v>
      </c>
      <c r="AH1051" s="80" t="s">
        <v>85</v>
      </c>
      <c r="AI1051" s="9" t="s">
        <v>85</v>
      </c>
      <c r="AJ1051" s="81" t="s">
        <v>265</v>
      </c>
      <c r="AK1051" s="81" t="s">
        <v>85</v>
      </c>
      <c r="AL1051" s="40" t="s">
        <v>85</v>
      </c>
      <c r="AM1051" s="81" t="s">
        <v>85</v>
      </c>
      <c r="AN1051" s="13">
        <v>16</v>
      </c>
      <c r="AO1051" s="13">
        <v>175</v>
      </c>
      <c r="AP1051" s="74">
        <v>7.6</v>
      </c>
      <c r="AQ1051" s="74">
        <v>23</v>
      </c>
      <c r="AR1051" s="74">
        <v>31.4</v>
      </c>
      <c r="AS1051" s="74">
        <v>31.4</v>
      </c>
      <c r="AT1051" s="74">
        <v>209.7</v>
      </c>
      <c r="AU1051" s="103">
        <v>203</v>
      </c>
      <c r="AV1051" s="84">
        <v>87</v>
      </c>
      <c r="AW1051" s="54">
        <v>47</v>
      </c>
      <c r="AX1051" s="54">
        <v>47</v>
      </c>
      <c r="AY1051" s="54">
        <v>38</v>
      </c>
      <c r="AZ1051" s="3" t="s">
        <v>85</v>
      </c>
      <c r="BA1051" s="98" t="s">
        <v>85</v>
      </c>
      <c r="BB1051" s="3" t="s">
        <v>85</v>
      </c>
      <c r="BC1051" s="98" t="s">
        <v>85</v>
      </c>
      <c r="BD1051" s="77">
        <v>30.35</v>
      </c>
      <c r="BE1051" s="56">
        <v>20.236220472440898</v>
      </c>
      <c r="BF1051" s="56">
        <v>20.236220472440898</v>
      </c>
      <c r="BG1051" s="56">
        <v>10.7086614173228</v>
      </c>
      <c r="BH1051" s="378">
        <v>7.18613119999994E-2</v>
      </c>
      <c r="BI1051" s="14">
        <v>36</v>
      </c>
      <c r="BJ1051" s="114" t="s">
        <v>3532</v>
      </c>
      <c r="BK1051" s="50" t="s">
        <v>4050</v>
      </c>
      <c r="BL1051" s="29" t="s">
        <v>4066</v>
      </c>
      <c r="BM1051" s="29" t="s">
        <v>5530</v>
      </c>
      <c r="BN1051" s="29" t="s">
        <v>5531</v>
      </c>
      <c r="BO1051" s="29" t="s">
        <v>5524</v>
      </c>
      <c r="BP1051" s="81" t="s">
        <v>4275</v>
      </c>
      <c r="BQ1051" s="81" t="s">
        <v>4068</v>
      </c>
      <c r="BR1051" s="81"/>
      <c r="BS1051" s="81"/>
      <c r="BT1051" s="81"/>
      <c r="BU1051" s="81"/>
      <c r="BV1051" s="313" t="s">
        <v>6617</v>
      </c>
      <c r="BW1051" s="387" t="s">
        <v>6616</v>
      </c>
      <c r="BX1051" s="313" t="s">
        <v>6619</v>
      </c>
      <c r="BY1051" s="387" t="s">
        <v>6618</v>
      </c>
      <c r="BZ1051" s="324" t="str">
        <f t="shared" ref="BZ1051:BZ1064" si="160">CONCATENATE("DISCONTINUED"," ","-"," ",D1051,", ",O1051,"x",P1051,", ",IF(V1051="N/A", "", CONCATENATE(V1051, "/")),IF(T1051&gt;0, CONCATENATE("+",T1051), T1051),"mm Offset, ",Q1051,", ",W1051,"mm Centerbore, ",PROPER(Z1051), "", IF(BB1051="N/A", "", CONCATENATE(", w/ ", BB1051)))</f>
        <v>DISCONTINUED - MR316, 17x8, +25mm Offset, 6x135, 87mm Centerbore, Gloss Titanium</v>
      </c>
      <c r="CA1051" s="324" t="s">
        <v>3878</v>
      </c>
      <c r="CB1051" s="324" t="s">
        <v>3879</v>
      </c>
      <c r="CC1051" s="313" t="str">
        <f t="shared" ref="CC1051:CC1054" si="161">C1051</f>
        <v>STREET (3XX)</v>
      </c>
    </row>
    <row r="1052" spans="1:81" s="38" customFormat="1" ht="15" customHeight="1">
      <c r="A1052" s="22">
        <f t="shared" si="152"/>
        <v>1049</v>
      </c>
      <c r="B1052" s="99" t="s">
        <v>84</v>
      </c>
      <c r="C1052" s="99" t="s">
        <v>1072</v>
      </c>
      <c r="D1052" s="99" t="s">
        <v>4026</v>
      </c>
      <c r="E1052" s="91" t="s">
        <v>7612</v>
      </c>
      <c r="F1052" s="90"/>
      <c r="G1052" s="90"/>
      <c r="H1052" s="79" t="s">
        <v>5684</v>
      </c>
      <c r="I1052" s="329">
        <v>44517</v>
      </c>
      <c r="J1052" s="318">
        <v>45324</v>
      </c>
      <c r="K1052" s="293" t="s">
        <v>1274</v>
      </c>
      <c r="L1052" s="342">
        <v>349</v>
      </c>
      <c r="M1052" s="92" t="s">
        <v>6179</v>
      </c>
      <c r="N1052" s="344"/>
      <c r="O1052" s="29">
        <v>20</v>
      </c>
      <c r="P1052" s="8">
        <v>9</v>
      </c>
      <c r="Q1052" s="99" t="s">
        <v>1123</v>
      </c>
      <c r="R1052" s="3">
        <v>6</v>
      </c>
      <c r="S1052" s="29">
        <v>5.5</v>
      </c>
      <c r="T1052" s="29">
        <v>0</v>
      </c>
      <c r="U1052" s="16">
        <v>5</v>
      </c>
      <c r="V1052" s="100" t="s">
        <v>85</v>
      </c>
      <c r="W1052" s="16">
        <v>106.25</v>
      </c>
      <c r="X1052" s="43">
        <v>34.450902837423534</v>
      </c>
      <c r="Y1052" s="51">
        <v>2650</v>
      </c>
      <c r="Z1052" s="11" t="s">
        <v>2646</v>
      </c>
      <c r="AA1052" s="11" t="s">
        <v>2992</v>
      </c>
      <c r="AB1052" s="51" t="s">
        <v>7199</v>
      </c>
      <c r="AC1052" s="81" t="s">
        <v>1639</v>
      </c>
      <c r="AD1052" s="89">
        <v>22</v>
      </c>
      <c r="AE1052" s="87" t="s">
        <v>85</v>
      </c>
      <c r="AF1052" s="80" t="s">
        <v>85</v>
      </c>
      <c r="AG1052" s="80" t="s">
        <v>85</v>
      </c>
      <c r="AH1052" s="80" t="s">
        <v>85</v>
      </c>
      <c r="AI1052" s="9" t="s">
        <v>85</v>
      </c>
      <c r="AJ1052" s="81" t="s">
        <v>265</v>
      </c>
      <c r="AK1052" s="81" t="s">
        <v>1709</v>
      </c>
      <c r="AL1052" s="40">
        <v>2.75</v>
      </c>
      <c r="AM1052" s="81">
        <v>78.3</v>
      </c>
      <c r="AN1052" s="3">
        <v>16.100000000000001</v>
      </c>
      <c r="AO1052" s="3">
        <v>175</v>
      </c>
      <c r="AP1052" s="36">
        <v>7</v>
      </c>
      <c r="AQ1052" s="36">
        <v>34</v>
      </c>
      <c r="AR1052" s="36">
        <v>54</v>
      </c>
      <c r="AS1052" s="36">
        <v>60</v>
      </c>
      <c r="AT1052" s="36">
        <v>245</v>
      </c>
      <c r="AU1052" s="101">
        <v>242</v>
      </c>
      <c r="AV1052" s="16">
        <v>106.25</v>
      </c>
      <c r="AW1052" s="54">
        <v>64</v>
      </c>
      <c r="AX1052" s="54">
        <v>64</v>
      </c>
      <c r="AY1052" s="54">
        <v>45</v>
      </c>
      <c r="AZ1052" s="3" t="s">
        <v>85</v>
      </c>
      <c r="BA1052" s="98" t="s">
        <v>85</v>
      </c>
      <c r="BB1052" s="3" t="s">
        <v>85</v>
      </c>
      <c r="BC1052" s="98" t="s">
        <v>85</v>
      </c>
      <c r="BD1052" s="77">
        <v>39.521534867675719</v>
      </c>
      <c r="BE1052" s="56">
        <v>23.228346456692901</v>
      </c>
      <c r="BF1052" s="56">
        <v>23.228346456692901</v>
      </c>
      <c r="BG1052" s="56">
        <v>11.771653543307099</v>
      </c>
      <c r="BH1052" s="378">
        <v>0.10408189999999996</v>
      </c>
      <c r="BI1052" s="14">
        <v>24</v>
      </c>
      <c r="BJ1052" s="114" t="s">
        <v>3532</v>
      </c>
      <c r="BK1052" s="50" t="s">
        <v>4050</v>
      </c>
      <c r="BL1052" s="29" t="s">
        <v>4066</v>
      </c>
      <c r="BM1052" s="29" t="s">
        <v>5530</v>
      </c>
      <c r="BN1052" s="29" t="s">
        <v>5531</v>
      </c>
      <c r="BO1052" s="29" t="s">
        <v>5524</v>
      </c>
      <c r="BP1052" s="81" t="s">
        <v>4275</v>
      </c>
      <c r="BQ1052" s="81" t="s">
        <v>4068</v>
      </c>
      <c r="BR1052" s="81"/>
      <c r="BS1052" s="81"/>
      <c r="BT1052" s="81"/>
      <c r="BU1052" s="81"/>
      <c r="BV1052" s="313" t="s">
        <v>6617</v>
      </c>
      <c r="BW1052" s="387" t="s">
        <v>6616</v>
      </c>
      <c r="BX1052" s="313" t="s">
        <v>6619</v>
      </c>
      <c r="BY1052" s="387" t="s">
        <v>6618</v>
      </c>
      <c r="BZ1052" s="324" t="str">
        <f t="shared" si="160"/>
        <v>DISCONTINUED - MR316, 20x9, 0mm Offset, 6x5.5, 106.25mm Centerbore, Gloss Titanium</v>
      </c>
      <c r="CA1052" s="324" t="s">
        <v>3878</v>
      </c>
      <c r="CB1052" s="324" t="s">
        <v>3879</v>
      </c>
      <c r="CC1052" s="313" t="str">
        <f t="shared" si="161"/>
        <v>STREET (3XX)</v>
      </c>
    </row>
    <row r="1053" spans="1:81" s="38" customFormat="1" ht="15" customHeight="1">
      <c r="A1053" s="22">
        <f t="shared" si="152"/>
        <v>1050</v>
      </c>
      <c r="B1053" s="3" t="s">
        <v>84</v>
      </c>
      <c r="C1053" s="99" t="s">
        <v>1093</v>
      </c>
      <c r="D1053" s="81" t="s">
        <v>262</v>
      </c>
      <c r="E1053" s="91" t="s">
        <v>7613</v>
      </c>
      <c r="F1053" s="90"/>
      <c r="G1053" s="90"/>
      <c r="H1053" s="78" t="s">
        <v>2449</v>
      </c>
      <c r="I1053" s="319">
        <v>43370</v>
      </c>
      <c r="J1053" s="318">
        <v>45324</v>
      </c>
      <c r="K1053" s="293" t="s">
        <v>1274</v>
      </c>
      <c r="L1053" s="342">
        <v>289</v>
      </c>
      <c r="M1053" s="92" t="s">
        <v>6179</v>
      </c>
      <c r="N1053" s="344"/>
      <c r="O1053" s="81">
        <v>17</v>
      </c>
      <c r="P1053" s="83">
        <v>8</v>
      </c>
      <c r="Q1053" s="99" t="s">
        <v>1845</v>
      </c>
      <c r="R1053" s="81">
        <v>5</v>
      </c>
      <c r="S1053" s="81">
        <v>4.5</v>
      </c>
      <c r="T1053" s="81">
        <v>42</v>
      </c>
      <c r="U1053" s="84">
        <v>6.2</v>
      </c>
      <c r="V1053" s="100" t="s">
        <v>85</v>
      </c>
      <c r="W1053" s="84">
        <v>67.099999999999994</v>
      </c>
      <c r="X1053" s="83">
        <v>24.36</v>
      </c>
      <c r="Y1053" s="51">
        <v>1850</v>
      </c>
      <c r="Z1053" s="79" t="s">
        <v>2294</v>
      </c>
      <c r="AA1053" s="79" t="s">
        <v>2987</v>
      </c>
      <c r="AB1053" s="51" t="s">
        <v>5407</v>
      </c>
      <c r="AC1053" s="81" t="s">
        <v>1624</v>
      </c>
      <c r="AD1053" s="89">
        <v>33</v>
      </c>
      <c r="AE1053" s="86" t="s">
        <v>1738</v>
      </c>
      <c r="AF1053" s="81" t="s">
        <v>1886</v>
      </c>
      <c r="AG1053" s="80" t="s">
        <v>85</v>
      </c>
      <c r="AH1053" s="3" t="s">
        <v>85</v>
      </c>
      <c r="AI1053" s="9" t="s">
        <v>85</v>
      </c>
      <c r="AJ1053" s="99" t="s">
        <v>265</v>
      </c>
      <c r="AK1053" s="81" t="s">
        <v>1672</v>
      </c>
      <c r="AL1053" s="40">
        <v>2.75</v>
      </c>
      <c r="AM1053" s="81">
        <v>56.1</v>
      </c>
      <c r="AN1053" s="81">
        <v>16</v>
      </c>
      <c r="AO1053" s="81">
        <v>155</v>
      </c>
      <c r="AP1053" s="25">
        <v>31.6</v>
      </c>
      <c r="AQ1053" s="25">
        <v>40</v>
      </c>
      <c r="AR1053" s="25">
        <v>43</v>
      </c>
      <c r="AS1053" s="25">
        <v>46</v>
      </c>
      <c r="AT1053" s="25">
        <v>207.6</v>
      </c>
      <c r="AU1053" s="25">
        <v>195.6</v>
      </c>
      <c r="AV1053" s="84">
        <v>67.099999999999994</v>
      </c>
      <c r="AW1053" s="54">
        <v>25</v>
      </c>
      <c r="AX1053" s="54">
        <v>25</v>
      </c>
      <c r="AY1053" s="54">
        <v>0</v>
      </c>
      <c r="AZ1053" s="3" t="s">
        <v>85</v>
      </c>
      <c r="BA1053" s="98" t="s">
        <v>85</v>
      </c>
      <c r="BB1053" s="3" t="s">
        <v>85</v>
      </c>
      <c r="BC1053" s="98" t="s">
        <v>85</v>
      </c>
      <c r="BD1053" s="77">
        <v>28.2</v>
      </c>
      <c r="BE1053" s="56">
        <v>20.236220472440898</v>
      </c>
      <c r="BF1053" s="56">
        <v>20.236220472440898</v>
      </c>
      <c r="BG1053" s="56">
        <v>10.7086614173228</v>
      </c>
      <c r="BH1053" s="378">
        <v>7.18613119999994E-2</v>
      </c>
      <c r="BI1053" s="81">
        <v>36</v>
      </c>
      <c r="BJ1053" s="114" t="s">
        <v>3532</v>
      </c>
      <c r="BK1053" s="50" t="s">
        <v>4050</v>
      </c>
      <c r="BL1053" s="81" t="s">
        <v>4066</v>
      </c>
      <c r="BM1053" s="81" t="s">
        <v>5535</v>
      </c>
      <c r="BN1053" s="81" t="s">
        <v>5478</v>
      </c>
      <c r="BO1053" s="81" t="s">
        <v>4642</v>
      </c>
      <c r="BP1053" s="81" t="s">
        <v>4275</v>
      </c>
      <c r="BQ1053" s="81" t="s">
        <v>4068</v>
      </c>
      <c r="BR1053" s="81" t="s">
        <v>5536</v>
      </c>
      <c r="BS1053" s="81"/>
      <c r="BT1053" s="81"/>
      <c r="BU1053" s="81"/>
      <c r="BV1053" s="313" t="s">
        <v>6643</v>
      </c>
      <c r="BW1053" s="377" t="s">
        <v>6642</v>
      </c>
      <c r="BX1053" s="313" t="s">
        <v>6645</v>
      </c>
      <c r="BY1053" s="377" t="s">
        <v>6644</v>
      </c>
      <c r="BZ1053" s="324" t="str">
        <f t="shared" si="160"/>
        <v>DISCONTINUED - MR501 RALLY, 17x8, +42mm Offset, 5x4.5, 67.1mm Centerbore, Matte Black</v>
      </c>
      <c r="CA1053" s="324" t="s">
        <v>3878</v>
      </c>
      <c r="CB1053" s="324" t="s">
        <v>3879</v>
      </c>
      <c r="CC1053" s="313" t="str">
        <f t="shared" si="161"/>
        <v>RALLY (5XX)</v>
      </c>
    </row>
    <row r="1054" spans="1:81" s="38" customFormat="1" ht="15" customHeight="1">
      <c r="A1054" s="22">
        <f t="shared" si="152"/>
        <v>1051</v>
      </c>
      <c r="B1054" s="3" t="s">
        <v>84</v>
      </c>
      <c r="C1054" s="99" t="s">
        <v>1093</v>
      </c>
      <c r="D1054" s="82" t="s">
        <v>263</v>
      </c>
      <c r="E1054" s="91" t="s">
        <v>7614</v>
      </c>
      <c r="F1054" s="90"/>
      <c r="G1054" s="90"/>
      <c r="H1054" s="78" t="s">
        <v>2451</v>
      </c>
      <c r="I1054" s="319">
        <v>43370</v>
      </c>
      <c r="J1054" s="318">
        <v>45324</v>
      </c>
      <c r="K1054" s="293" t="s">
        <v>1274</v>
      </c>
      <c r="L1054" s="342">
        <v>289</v>
      </c>
      <c r="M1054" s="92" t="s">
        <v>6179</v>
      </c>
      <c r="N1054" s="344"/>
      <c r="O1054" s="81">
        <v>17</v>
      </c>
      <c r="P1054" s="83">
        <v>8</v>
      </c>
      <c r="Q1054" s="99" t="s">
        <v>1845</v>
      </c>
      <c r="R1054" s="81">
        <v>5</v>
      </c>
      <c r="S1054" s="81">
        <v>4.5</v>
      </c>
      <c r="T1054" s="81">
        <v>38</v>
      </c>
      <c r="U1054" s="84">
        <v>6.1</v>
      </c>
      <c r="V1054" s="100" t="s">
        <v>85</v>
      </c>
      <c r="W1054" s="84">
        <v>67.099999999999994</v>
      </c>
      <c r="X1054" s="83">
        <v>25.35</v>
      </c>
      <c r="Y1054" s="51">
        <v>1850</v>
      </c>
      <c r="Z1054" s="79" t="s">
        <v>2294</v>
      </c>
      <c r="AA1054" s="79" t="s">
        <v>2987</v>
      </c>
      <c r="AB1054" s="51" t="s">
        <v>6380</v>
      </c>
      <c r="AC1054" s="81" t="s">
        <v>1624</v>
      </c>
      <c r="AD1054" s="89">
        <v>33</v>
      </c>
      <c r="AE1054" s="86" t="s">
        <v>1738</v>
      </c>
      <c r="AF1054" s="81" t="s">
        <v>1886</v>
      </c>
      <c r="AG1054" s="80" t="s">
        <v>85</v>
      </c>
      <c r="AH1054" s="3" t="s">
        <v>85</v>
      </c>
      <c r="AI1054" s="9" t="s">
        <v>85</v>
      </c>
      <c r="AJ1054" s="99" t="s">
        <v>265</v>
      </c>
      <c r="AK1054" s="81" t="s">
        <v>1672</v>
      </c>
      <c r="AL1054" s="40">
        <v>2.75</v>
      </c>
      <c r="AM1054" s="81">
        <v>56.1</v>
      </c>
      <c r="AN1054" s="81">
        <v>16</v>
      </c>
      <c r="AO1054" s="81">
        <v>160</v>
      </c>
      <c r="AP1054" s="25">
        <v>18</v>
      </c>
      <c r="AQ1054" s="25">
        <v>33.4</v>
      </c>
      <c r="AR1054" s="25">
        <v>42</v>
      </c>
      <c r="AS1054" s="25">
        <v>48</v>
      </c>
      <c r="AT1054" s="25">
        <v>208</v>
      </c>
      <c r="AU1054" s="25">
        <v>203</v>
      </c>
      <c r="AV1054" s="84">
        <v>67.099999999999994</v>
      </c>
      <c r="AW1054" s="54">
        <v>20.399999999999999</v>
      </c>
      <c r="AX1054" s="54">
        <v>20.399999999999999</v>
      </c>
      <c r="AY1054" s="54">
        <v>0</v>
      </c>
      <c r="AZ1054" s="3" t="s">
        <v>85</v>
      </c>
      <c r="BA1054" s="98" t="s">
        <v>85</v>
      </c>
      <c r="BB1054" s="3" t="s">
        <v>85</v>
      </c>
      <c r="BC1054" s="98" t="s">
        <v>85</v>
      </c>
      <c r="BD1054" s="77">
        <v>29.3</v>
      </c>
      <c r="BE1054" s="56">
        <v>20.236220472440898</v>
      </c>
      <c r="BF1054" s="56">
        <v>20.236220472440898</v>
      </c>
      <c r="BG1054" s="56">
        <v>10.7086614173228</v>
      </c>
      <c r="BH1054" s="378">
        <v>7.18613119999994E-2</v>
      </c>
      <c r="BI1054" s="81">
        <v>36</v>
      </c>
      <c r="BJ1054" s="114" t="s">
        <v>3532</v>
      </c>
      <c r="BK1054" s="50" t="s">
        <v>4050</v>
      </c>
      <c r="BL1054" s="81" t="s">
        <v>4066</v>
      </c>
      <c r="BM1054" s="81" t="s">
        <v>5514</v>
      </c>
      <c r="BN1054" s="81" t="s">
        <v>5478</v>
      </c>
      <c r="BO1054" s="81" t="s">
        <v>4642</v>
      </c>
      <c r="BP1054" s="81" t="s">
        <v>4275</v>
      </c>
      <c r="BQ1054" s="81" t="s">
        <v>4068</v>
      </c>
      <c r="BR1054" s="81" t="s">
        <v>5543</v>
      </c>
      <c r="BS1054" s="81"/>
      <c r="BT1054" s="81"/>
      <c r="BU1054" s="81"/>
      <c r="BV1054" s="349" t="s">
        <v>6675</v>
      </c>
      <c r="BW1054" s="388" t="s">
        <v>6674</v>
      </c>
      <c r="BX1054" s="313" t="s">
        <v>6677</v>
      </c>
      <c r="BY1054" s="388" t="s">
        <v>6676</v>
      </c>
      <c r="BZ1054" s="324" t="str">
        <f t="shared" si="160"/>
        <v>DISCONTINUED - MR502 RALLY, 17x8, +38mm Offset, 5x4.5, 67.1mm Centerbore, Matte Black</v>
      </c>
      <c r="CA1054" s="324" t="s">
        <v>3878</v>
      </c>
      <c r="CB1054" s="324" t="s">
        <v>3879</v>
      </c>
      <c r="CC1054" s="313" t="str">
        <f t="shared" si="161"/>
        <v>RALLY (5XX)</v>
      </c>
    </row>
    <row r="1055" spans="1:81" s="38" customFormat="1" ht="15" customHeight="1">
      <c r="A1055" s="22">
        <f t="shared" si="152"/>
        <v>1052</v>
      </c>
      <c r="B1055" s="13" t="s">
        <v>84</v>
      </c>
      <c r="C1055" s="104" t="s">
        <v>1282</v>
      </c>
      <c r="D1055" s="82" t="s">
        <v>5803</v>
      </c>
      <c r="E1055" s="91" t="s">
        <v>7615</v>
      </c>
      <c r="F1055" s="90"/>
      <c r="G1055" s="90"/>
      <c r="H1055" s="45" t="s">
        <v>5573</v>
      </c>
      <c r="I1055" s="329">
        <v>44517</v>
      </c>
      <c r="J1055" s="318">
        <v>45324</v>
      </c>
      <c r="K1055" s="293" t="s">
        <v>1274</v>
      </c>
      <c r="L1055" s="342">
        <v>319</v>
      </c>
      <c r="M1055" s="92" t="s">
        <v>6179</v>
      </c>
      <c r="N1055" s="344"/>
      <c r="O1055" s="82">
        <v>17</v>
      </c>
      <c r="P1055" s="83">
        <v>8.5</v>
      </c>
      <c r="Q1055" s="99" t="s">
        <v>1755</v>
      </c>
      <c r="R1055" s="82">
        <v>5</v>
      </c>
      <c r="S1055" s="82">
        <v>5</v>
      </c>
      <c r="T1055" s="82">
        <v>25</v>
      </c>
      <c r="U1055" s="84">
        <v>5.7</v>
      </c>
      <c r="V1055" s="102" t="s">
        <v>85</v>
      </c>
      <c r="W1055" s="75">
        <v>71.5</v>
      </c>
      <c r="X1055" s="41">
        <v>30.95</v>
      </c>
      <c r="Y1055" s="51">
        <v>2650</v>
      </c>
      <c r="Z1055" s="45" t="s">
        <v>2297</v>
      </c>
      <c r="AA1055" s="79" t="s">
        <v>2988</v>
      </c>
      <c r="AB1055" s="51" t="s">
        <v>4759</v>
      </c>
      <c r="AC1055" s="81" t="s">
        <v>4102</v>
      </c>
      <c r="AD1055" s="89">
        <v>22</v>
      </c>
      <c r="AE1055" s="14" t="s">
        <v>85</v>
      </c>
      <c r="AF1055" s="14" t="s">
        <v>85</v>
      </c>
      <c r="AG1055" s="13" t="s">
        <v>85</v>
      </c>
      <c r="AH1055" s="14" t="s">
        <v>85</v>
      </c>
      <c r="AI1055" s="9" t="s">
        <v>85</v>
      </c>
      <c r="AJ1055" s="99" t="s">
        <v>265</v>
      </c>
      <c r="AK1055" s="82" t="s">
        <v>85</v>
      </c>
      <c r="AL1055" s="40" t="s">
        <v>85</v>
      </c>
      <c r="AM1055" s="82" t="s">
        <v>85</v>
      </c>
      <c r="AN1055" s="82">
        <v>16.2</v>
      </c>
      <c r="AO1055" s="82">
        <v>165</v>
      </c>
      <c r="AP1055" s="36">
        <v>10.5</v>
      </c>
      <c r="AQ1055" s="36">
        <v>20</v>
      </c>
      <c r="AR1055" s="25">
        <v>33</v>
      </c>
      <c r="AS1055" s="36">
        <v>42.9</v>
      </c>
      <c r="AT1055" s="25">
        <v>209.7</v>
      </c>
      <c r="AU1055" s="74">
        <v>197</v>
      </c>
      <c r="AV1055" s="84">
        <v>71.5</v>
      </c>
      <c r="AW1055" s="54">
        <v>44</v>
      </c>
      <c r="AX1055" s="54">
        <v>44</v>
      </c>
      <c r="AY1055" s="54">
        <v>22</v>
      </c>
      <c r="AZ1055" s="13" t="s">
        <v>85</v>
      </c>
      <c r="BA1055" s="98" t="s">
        <v>85</v>
      </c>
      <c r="BB1055" s="13" t="s">
        <v>85</v>
      </c>
      <c r="BC1055" s="98" t="s">
        <v>85</v>
      </c>
      <c r="BD1055" s="77">
        <v>34.950000000000003</v>
      </c>
      <c r="BE1055" s="56">
        <v>20.236220472440898</v>
      </c>
      <c r="BF1055" s="56">
        <v>20.236220472440898</v>
      </c>
      <c r="BG1055" s="56">
        <v>11.417322834645701</v>
      </c>
      <c r="BH1055" s="378">
        <v>7.6616839999999839E-2</v>
      </c>
      <c r="BI1055" s="14">
        <v>36</v>
      </c>
      <c r="BJ1055" s="114" t="s">
        <v>3532</v>
      </c>
      <c r="BK1055" s="50" t="s">
        <v>4050</v>
      </c>
      <c r="BL1055" s="81" t="s">
        <v>4964</v>
      </c>
      <c r="BM1055" s="81" t="s">
        <v>4066</v>
      </c>
      <c r="BN1055" s="81" t="s">
        <v>5473</v>
      </c>
      <c r="BO1055" s="81" t="s">
        <v>2872</v>
      </c>
      <c r="BP1055" s="81" t="s">
        <v>5941</v>
      </c>
      <c r="BQ1055" s="81" t="s">
        <v>5431</v>
      </c>
      <c r="BR1055" s="81" t="s">
        <v>5942</v>
      </c>
      <c r="BS1055" s="81" t="s">
        <v>4275</v>
      </c>
      <c r="BT1055" s="81" t="s">
        <v>4068</v>
      </c>
      <c r="BU1055" s="81"/>
      <c r="BV1055" s="349" t="s">
        <v>6853</v>
      </c>
      <c r="BW1055" s="388" t="s">
        <v>6852</v>
      </c>
      <c r="BX1055" s="352" t="s">
        <v>6857</v>
      </c>
      <c r="BY1055" s="388" t="s">
        <v>6856</v>
      </c>
      <c r="BZ1055" s="324" t="str">
        <f t="shared" si="160"/>
        <v>DISCONTINUED - MR706 Bead Grip, 17x8.5, +25mm Offset, 5x5, 71.5mm Centerbore, Method Bronze</v>
      </c>
      <c r="CA1055" s="324" t="s">
        <v>3878</v>
      </c>
      <c r="CB1055" s="324" t="s">
        <v>3879</v>
      </c>
      <c r="CC1055" s="313" t="str">
        <f t="shared" ref="CC1055:CC1064" si="162">C1055</f>
        <v>TRAIL (7XX)</v>
      </c>
    </row>
    <row r="1056" spans="1:81" s="38" customFormat="1" ht="15" customHeight="1">
      <c r="A1056" s="22">
        <f t="shared" si="152"/>
        <v>1053</v>
      </c>
      <c r="B1056" s="13" t="s">
        <v>84</v>
      </c>
      <c r="C1056" s="104" t="s">
        <v>1282</v>
      </c>
      <c r="D1056" s="82" t="s">
        <v>5803</v>
      </c>
      <c r="E1056" s="91" t="s">
        <v>7616</v>
      </c>
      <c r="F1056" s="90"/>
      <c r="G1056" s="90"/>
      <c r="H1056" s="45" t="s">
        <v>5596</v>
      </c>
      <c r="I1056" s="329">
        <v>44517</v>
      </c>
      <c r="J1056" s="318">
        <v>45324</v>
      </c>
      <c r="K1056" s="293" t="s">
        <v>1274</v>
      </c>
      <c r="L1056" s="342">
        <v>319</v>
      </c>
      <c r="M1056" s="92" t="s">
        <v>6179</v>
      </c>
      <c r="N1056" s="344"/>
      <c r="O1056" s="82">
        <v>17</v>
      </c>
      <c r="P1056" s="83">
        <v>8.5</v>
      </c>
      <c r="Q1056" s="99" t="s">
        <v>1123</v>
      </c>
      <c r="R1056" s="82">
        <v>6</v>
      </c>
      <c r="S1056" s="82">
        <v>5.5</v>
      </c>
      <c r="T1056" s="82">
        <v>35</v>
      </c>
      <c r="U1056" s="84">
        <v>6.1</v>
      </c>
      <c r="V1056" s="102" t="s">
        <v>85</v>
      </c>
      <c r="W1056" s="75">
        <v>106.25</v>
      </c>
      <c r="X1056" s="41">
        <v>28.73</v>
      </c>
      <c r="Y1056" s="51">
        <v>2650</v>
      </c>
      <c r="Z1056" s="45" t="s">
        <v>2294</v>
      </c>
      <c r="AA1056" s="79" t="s">
        <v>2987</v>
      </c>
      <c r="AB1056" s="51" t="s">
        <v>6288</v>
      </c>
      <c r="AC1056" s="81" t="s">
        <v>4103</v>
      </c>
      <c r="AD1056" s="89">
        <v>22</v>
      </c>
      <c r="AE1056" s="14" t="s">
        <v>85</v>
      </c>
      <c r="AF1056" s="14" t="s">
        <v>85</v>
      </c>
      <c r="AG1056" s="13" t="s">
        <v>85</v>
      </c>
      <c r="AH1056" s="14" t="s">
        <v>85</v>
      </c>
      <c r="AI1056" s="9" t="s">
        <v>85</v>
      </c>
      <c r="AJ1056" s="99" t="s">
        <v>265</v>
      </c>
      <c r="AK1056" s="82" t="s">
        <v>1709</v>
      </c>
      <c r="AL1056" s="40">
        <v>2.75</v>
      </c>
      <c r="AM1056" s="82">
        <v>78.3</v>
      </c>
      <c r="AN1056" s="82">
        <v>16.2</v>
      </c>
      <c r="AO1056" s="82">
        <v>175</v>
      </c>
      <c r="AP1056" s="36">
        <v>2</v>
      </c>
      <c r="AQ1056" s="36">
        <v>10</v>
      </c>
      <c r="AR1056" s="25">
        <v>23.4</v>
      </c>
      <c r="AS1056" s="36">
        <v>32.9</v>
      </c>
      <c r="AT1056" s="25">
        <v>209.5</v>
      </c>
      <c r="AU1056" s="74">
        <v>192</v>
      </c>
      <c r="AV1056" s="84">
        <v>106.25</v>
      </c>
      <c r="AW1056" s="54">
        <v>44</v>
      </c>
      <c r="AX1056" s="54">
        <v>44</v>
      </c>
      <c r="AY1056" s="54">
        <v>22</v>
      </c>
      <c r="AZ1056" s="13" t="s">
        <v>85</v>
      </c>
      <c r="BA1056" s="98" t="s">
        <v>85</v>
      </c>
      <c r="BB1056" s="13" t="s">
        <v>85</v>
      </c>
      <c r="BC1056" s="98" t="s">
        <v>85</v>
      </c>
      <c r="BD1056" s="77">
        <v>32.729999999999997</v>
      </c>
      <c r="BE1056" s="56">
        <v>20.236220472440898</v>
      </c>
      <c r="BF1056" s="56">
        <v>20.236220472440898</v>
      </c>
      <c r="BG1056" s="56">
        <v>11.417322834645701</v>
      </c>
      <c r="BH1056" s="378">
        <v>7.6616839999999839E-2</v>
      </c>
      <c r="BI1056" s="14">
        <v>36</v>
      </c>
      <c r="BJ1056" s="114" t="s">
        <v>3532</v>
      </c>
      <c r="BK1056" s="50" t="s">
        <v>4050</v>
      </c>
      <c r="BL1056" s="81" t="s">
        <v>4964</v>
      </c>
      <c r="BM1056" s="81" t="s">
        <v>4066</v>
      </c>
      <c r="BN1056" s="81" t="s">
        <v>5473</v>
      </c>
      <c r="BO1056" s="81" t="s">
        <v>2872</v>
      </c>
      <c r="BP1056" s="81" t="s">
        <v>5941</v>
      </c>
      <c r="BQ1056" s="81" t="s">
        <v>5431</v>
      </c>
      <c r="BR1056" s="81" t="s">
        <v>5942</v>
      </c>
      <c r="BS1056" s="81" t="s">
        <v>4275</v>
      </c>
      <c r="BT1056" s="81" t="s">
        <v>4068</v>
      </c>
      <c r="BU1056" s="81"/>
      <c r="BV1056" s="349" t="s">
        <v>6842</v>
      </c>
      <c r="BW1056" s="388" t="s">
        <v>6846</v>
      </c>
      <c r="BX1056" s="352" t="s">
        <v>6848</v>
      </c>
      <c r="BY1056" s="388" t="s">
        <v>6847</v>
      </c>
      <c r="BZ1056" s="324" t="str">
        <f t="shared" si="160"/>
        <v>DISCONTINUED - MR706 Bead Grip, 17x8.5, +35mm Offset, 6x5.5, 106.25mm Centerbore, Matte Black</v>
      </c>
      <c r="CA1056" s="324" t="s">
        <v>3878</v>
      </c>
      <c r="CB1056" s="324" t="s">
        <v>3879</v>
      </c>
      <c r="CC1056" s="313" t="str">
        <f t="shared" si="162"/>
        <v>TRAIL (7XX)</v>
      </c>
    </row>
    <row r="1057" spans="1:81" s="38" customFormat="1" ht="15" customHeight="1">
      <c r="A1057" s="22">
        <f t="shared" si="152"/>
        <v>1054</v>
      </c>
      <c r="B1057" s="13" t="s">
        <v>84</v>
      </c>
      <c r="C1057" s="104" t="s">
        <v>1282</v>
      </c>
      <c r="D1057" s="82" t="s">
        <v>5803</v>
      </c>
      <c r="E1057" s="91" t="s">
        <v>7617</v>
      </c>
      <c r="F1057" s="90"/>
      <c r="G1057" s="90"/>
      <c r="H1057" s="45" t="s">
        <v>5613</v>
      </c>
      <c r="I1057" s="329">
        <v>44517</v>
      </c>
      <c r="J1057" s="318">
        <v>45324</v>
      </c>
      <c r="K1057" s="293" t="s">
        <v>1274</v>
      </c>
      <c r="L1057" s="342">
        <v>379</v>
      </c>
      <c r="M1057" s="92" t="s">
        <v>6179</v>
      </c>
      <c r="N1057" s="344"/>
      <c r="O1057" s="82">
        <v>18</v>
      </c>
      <c r="P1057" s="8">
        <v>9</v>
      </c>
      <c r="Q1057" s="99" t="s">
        <v>1749</v>
      </c>
      <c r="R1057" s="82">
        <v>5</v>
      </c>
      <c r="S1057" s="82">
        <v>120</v>
      </c>
      <c r="T1057" s="82">
        <v>25</v>
      </c>
      <c r="U1057" s="84">
        <v>5.95</v>
      </c>
      <c r="V1057" s="102" t="s">
        <v>85</v>
      </c>
      <c r="W1057" s="75">
        <v>72.599999999999994</v>
      </c>
      <c r="X1057" s="41">
        <v>33.58</v>
      </c>
      <c r="Y1057" s="51">
        <v>2650</v>
      </c>
      <c r="Z1057" s="45" t="s">
        <v>2297</v>
      </c>
      <c r="AA1057" s="79" t="s">
        <v>2988</v>
      </c>
      <c r="AB1057" s="51" t="s">
        <v>7488</v>
      </c>
      <c r="AC1057" s="81" t="s">
        <v>4102</v>
      </c>
      <c r="AD1057" s="89">
        <v>22</v>
      </c>
      <c r="AE1057" s="14" t="s">
        <v>85</v>
      </c>
      <c r="AF1057" s="14" t="s">
        <v>85</v>
      </c>
      <c r="AG1057" s="13" t="s">
        <v>85</v>
      </c>
      <c r="AH1057" s="14" t="s">
        <v>85</v>
      </c>
      <c r="AI1057" s="9" t="s">
        <v>85</v>
      </c>
      <c r="AJ1057" s="99" t="s">
        <v>265</v>
      </c>
      <c r="AK1057" s="82" t="s">
        <v>85</v>
      </c>
      <c r="AL1057" s="40" t="s">
        <v>85</v>
      </c>
      <c r="AM1057" s="82" t="s">
        <v>85</v>
      </c>
      <c r="AN1057" s="82">
        <v>16.2</v>
      </c>
      <c r="AO1057" s="82">
        <v>150</v>
      </c>
      <c r="AP1057" s="36">
        <v>15</v>
      </c>
      <c r="AQ1057" s="36">
        <v>24.6</v>
      </c>
      <c r="AR1057" s="25">
        <v>34.9</v>
      </c>
      <c r="AS1057" s="36">
        <v>41</v>
      </c>
      <c r="AT1057" s="25">
        <v>223.3</v>
      </c>
      <c r="AU1057" s="74">
        <v>213.8</v>
      </c>
      <c r="AV1057" s="84">
        <v>72.599999999999994</v>
      </c>
      <c r="AW1057" s="54">
        <v>44</v>
      </c>
      <c r="AX1057" s="54">
        <v>44</v>
      </c>
      <c r="AY1057" s="54">
        <v>24</v>
      </c>
      <c r="AZ1057" s="13" t="s">
        <v>85</v>
      </c>
      <c r="BA1057" s="98" t="s">
        <v>85</v>
      </c>
      <c r="BB1057" s="13" t="s">
        <v>85</v>
      </c>
      <c r="BC1057" s="98" t="s">
        <v>85</v>
      </c>
      <c r="BD1057" s="77">
        <v>37.58</v>
      </c>
      <c r="BE1057" s="56">
        <v>21.141732283464599</v>
      </c>
      <c r="BF1057" s="56">
        <v>21.141732283464599</v>
      </c>
      <c r="BG1057" s="56">
        <v>11.929133858267701</v>
      </c>
      <c r="BH1057" s="378">
        <v>8.7375807000000152E-2</v>
      </c>
      <c r="BI1057" s="14">
        <v>36</v>
      </c>
      <c r="BJ1057" s="114" t="s">
        <v>3532</v>
      </c>
      <c r="BK1057" s="50" t="s">
        <v>4050</v>
      </c>
      <c r="BL1057" s="81" t="s">
        <v>4964</v>
      </c>
      <c r="BM1057" s="81" t="s">
        <v>4066</v>
      </c>
      <c r="BN1057" s="81" t="s">
        <v>5473</v>
      </c>
      <c r="BO1057" s="81" t="s">
        <v>2872</v>
      </c>
      <c r="BP1057" s="81" t="s">
        <v>5941</v>
      </c>
      <c r="BQ1057" s="81" t="s">
        <v>5431</v>
      </c>
      <c r="BR1057" s="81" t="s">
        <v>5942</v>
      </c>
      <c r="BS1057" s="81" t="s">
        <v>4275</v>
      </c>
      <c r="BT1057" s="81" t="s">
        <v>4068</v>
      </c>
      <c r="BU1057" s="81"/>
      <c r="BV1057" s="349" t="s">
        <v>6853</v>
      </c>
      <c r="BW1057" s="388" t="s">
        <v>6852</v>
      </c>
      <c r="BX1057" s="352" t="s">
        <v>6857</v>
      </c>
      <c r="BY1057" s="388" t="s">
        <v>6856</v>
      </c>
      <c r="BZ1057" s="324" t="str">
        <f t="shared" si="160"/>
        <v>DISCONTINUED - MR706 Bead Grip, 18x9, +25mm Offset, 5x120, 72.6mm Centerbore, Method Bronze</v>
      </c>
      <c r="CA1057" s="324" t="s">
        <v>3878</v>
      </c>
      <c r="CB1057" s="324" t="s">
        <v>3879</v>
      </c>
      <c r="CC1057" s="313" t="str">
        <f t="shared" si="162"/>
        <v>TRAIL (7XX)</v>
      </c>
    </row>
    <row r="1058" spans="1:81" s="38" customFormat="1" ht="15" customHeight="1">
      <c r="A1058" s="22">
        <f t="shared" si="152"/>
        <v>1055</v>
      </c>
      <c r="B1058" s="99" t="s">
        <v>84</v>
      </c>
      <c r="C1058" s="99" t="s">
        <v>1072</v>
      </c>
      <c r="D1058" s="99" t="s">
        <v>2104</v>
      </c>
      <c r="E1058" s="91" t="s">
        <v>7619</v>
      </c>
      <c r="F1058" s="90"/>
      <c r="G1058" s="90"/>
      <c r="H1058" s="79" t="s">
        <v>4638</v>
      </c>
      <c r="I1058" s="318">
        <v>44159</v>
      </c>
      <c r="J1058" s="318">
        <v>45324</v>
      </c>
      <c r="K1058" s="293" t="s">
        <v>1274</v>
      </c>
      <c r="L1058" s="342">
        <v>284.24</v>
      </c>
      <c r="M1058" s="92" t="s">
        <v>6179</v>
      </c>
      <c r="N1058" s="344"/>
      <c r="O1058" s="29">
        <v>17</v>
      </c>
      <c r="P1058" s="24">
        <v>7.5</v>
      </c>
      <c r="Q1058" s="99" t="s">
        <v>1749</v>
      </c>
      <c r="R1058" s="3">
        <v>5</v>
      </c>
      <c r="S1058" s="29">
        <v>120</v>
      </c>
      <c r="T1058" s="29">
        <v>25</v>
      </c>
      <c r="U1058" s="84">
        <v>5.2</v>
      </c>
      <c r="V1058" s="100" t="s">
        <v>85</v>
      </c>
      <c r="W1058" s="84">
        <v>70.099999999999994</v>
      </c>
      <c r="X1058" s="83">
        <v>26.52</v>
      </c>
      <c r="Y1058" s="51">
        <v>3640</v>
      </c>
      <c r="Z1058" s="78" t="s">
        <v>2646</v>
      </c>
      <c r="AA1058" s="78" t="s">
        <v>2992</v>
      </c>
      <c r="AB1058" s="51" t="s">
        <v>7620</v>
      </c>
      <c r="AC1058" s="78" t="s">
        <v>1641</v>
      </c>
      <c r="AD1058" s="89">
        <v>22</v>
      </c>
      <c r="AE1058" s="87" t="s">
        <v>85</v>
      </c>
      <c r="AF1058" s="80" t="s">
        <v>85</v>
      </c>
      <c r="AG1058" s="80" t="s">
        <v>85</v>
      </c>
      <c r="AH1058" s="80" t="s">
        <v>85</v>
      </c>
      <c r="AI1058" s="9" t="s">
        <v>85</v>
      </c>
      <c r="AJ1058" s="81" t="s">
        <v>265</v>
      </c>
      <c r="AK1058" s="3" t="s">
        <v>85</v>
      </c>
      <c r="AL1058" s="40" t="s">
        <v>85</v>
      </c>
      <c r="AM1058" s="3" t="s">
        <v>85</v>
      </c>
      <c r="AN1058" s="81">
        <v>16</v>
      </c>
      <c r="AO1058" s="81">
        <v>160</v>
      </c>
      <c r="AP1058" s="36">
        <v>10.9</v>
      </c>
      <c r="AQ1058" s="36">
        <v>21.8</v>
      </c>
      <c r="AR1058" s="36">
        <v>35.299999999999997</v>
      </c>
      <c r="AS1058" s="36">
        <v>47</v>
      </c>
      <c r="AT1058" s="36">
        <v>206.5</v>
      </c>
      <c r="AU1058" s="36">
        <v>197.8</v>
      </c>
      <c r="AV1058" s="84">
        <v>70.099999999999994</v>
      </c>
      <c r="AW1058" s="54">
        <v>40</v>
      </c>
      <c r="AX1058" s="54">
        <v>40</v>
      </c>
      <c r="AY1058" s="54">
        <v>0</v>
      </c>
      <c r="AZ1058" s="3" t="s">
        <v>85</v>
      </c>
      <c r="BA1058" s="98" t="s">
        <v>85</v>
      </c>
      <c r="BB1058" s="3" t="s">
        <v>85</v>
      </c>
      <c r="BC1058" s="98" t="s">
        <v>85</v>
      </c>
      <c r="BD1058" s="77">
        <v>30.52</v>
      </c>
      <c r="BE1058" s="56">
        <v>20.236220472440898</v>
      </c>
      <c r="BF1058" s="56">
        <v>20.236220472440898</v>
      </c>
      <c r="BG1058" s="56">
        <v>10.4330708661417</v>
      </c>
      <c r="BH1058" s="378">
        <v>7.001193999999944E-2</v>
      </c>
      <c r="BI1058" s="80">
        <v>36</v>
      </c>
      <c r="BJ1058" s="114" t="s">
        <v>3532</v>
      </c>
      <c r="BK1058" s="50" t="s">
        <v>4050</v>
      </c>
      <c r="BL1058" s="29" t="s">
        <v>4066</v>
      </c>
      <c r="BM1058" s="29" t="s">
        <v>5521</v>
      </c>
      <c r="BN1058" s="29" t="s">
        <v>5522</v>
      </c>
      <c r="BO1058" s="29" t="s">
        <v>5523</v>
      </c>
      <c r="BP1058" s="81" t="s">
        <v>5524</v>
      </c>
      <c r="BQ1058" s="81" t="s">
        <v>4275</v>
      </c>
      <c r="BR1058" s="81" t="s">
        <v>4068</v>
      </c>
      <c r="BS1058" s="81"/>
      <c r="BT1058" s="81"/>
      <c r="BU1058" s="81"/>
      <c r="BV1058" s="313" t="s">
        <v>6555</v>
      </c>
      <c r="BW1058" s="377" t="s">
        <v>6554</v>
      </c>
      <c r="BX1058" s="313" t="s">
        <v>6559</v>
      </c>
      <c r="BY1058" s="377" t="s">
        <v>6558</v>
      </c>
      <c r="BZ1058" s="324" t="str">
        <f t="shared" si="160"/>
        <v>DISCONTINUED - MR314, 17x7.5, +25mm Offset, 5x120, 70.1mm Centerbore, Gloss Titanium</v>
      </c>
      <c r="CA1058" s="324" t="s">
        <v>3878</v>
      </c>
      <c r="CB1058" s="324" t="s">
        <v>3879</v>
      </c>
      <c r="CC1058" s="313" t="str">
        <f t="shared" si="162"/>
        <v>STREET (3XX)</v>
      </c>
    </row>
    <row r="1059" spans="1:81" s="38" customFormat="1" ht="15" customHeight="1">
      <c r="A1059" s="22">
        <f t="shared" si="152"/>
        <v>1056</v>
      </c>
      <c r="B1059" s="104" t="s">
        <v>84</v>
      </c>
      <c r="C1059" s="104" t="s">
        <v>1072</v>
      </c>
      <c r="D1059" s="104" t="s">
        <v>2105</v>
      </c>
      <c r="E1059" s="91" t="s">
        <v>7621</v>
      </c>
      <c r="F1059" s="90" t="s">
        <v>2224</v>
      </c>
      <c r="G1059" s="90"/>
      <c r="H1059" s="44" t="s">
        <v>5673</v>
      </c>
      <c r="I1059" s="329">
        <v>44517</v>
      </c>
      <c r="J1059" s="318">
        <v>45324</v>
      </c>
      <c r="K1059" s="293" t="s">
        <v>1274</v>
      </c>
      <c r="L1059" s="342">
        <v>439</v>
      </c>
      <c r="M1059" s="92" t="s">
        <v>6179</v>
      </c>
      <c r="N1059" s="344"/>
      <c r="O1059" s="90">
        <v>20</v>
      </c>
      <c r="P1059" s="73">
        <v>10</v>
      </c>
      <c r="Q1059" s="99" t="s">
        <v>1763</v>
      </c>
      <c r="R1059" s="13">
        <v>8</v>
      </c>
      <c r="S1059" s="90">
        <v>170</v>
      </c>
      <c r="T1059" s="90">
        <v>-18</v>
      </c>
      <c r="U1059" s="42">
        <v>4.76</v>
      </c>
      <c r="V1059" s="102" t="s">
        <v>85</v>
      </c>
      <c r="W1059" s="42">
        <v>130.81</v>
      </c>
      <c r="X1059" s="43">
        <v>41.01</v>
      </c>
      <c r="Y1059" s="51">
        <v>3640</v>
      </c>
      <c r="Z1059" s="78" t="s">
        <v>5468</v>
      </c>
      <c r="AA1059" s="11" t="s">
        <v>2989</v>
      </c>
      <c r="AB1059" s="51" t="s">
        <v>5452</v>
      </c>
      <c r="AC1059" s="11" t="s">
        <v>1811</v>
      </c>
      <c r="AD1059" s="89">
        <v>33</v>
      </c>
      <c r="AE1059" s="80" t="s">
        <v>85</v>
      </c>
      <c r="AF1059" s="80" t="s">
        <v>85</v>
      </c>
      <c r="AG1059" s="3" t="s">
        <v>3005</v>
      </c>
      <c r="AH1059" s="31" t="s">
        <v>2614</v>
      </c>
      <c r="AI1059" s="9">
        <v>1.1000000000000001</v>
      </c>
      <c r="AJ1059" s="11" t="s">
        <v>266</v>
      </c>
      <c r="AK1059" s="3" t="s">
        <v>85</v>
      </c>
      <c r="AL1059" s="40" t="s">
        <v>85</v>
      </c>
      <c r="AM1059" s="3" t="s">
        <v>85</v>
      </c>
      <c r="AN1059" s="13">
        <v>16</v>
      </c>
      <c r="AO1059" s="13">
        <v>200</v>
      </c>
      <c r="AP1059" s="74">
        <v>0</v>
      </c>
      <c r="AQ1059" s="74">
        <v>0</v>
      </c>
      <c r="AR1059" s="74">
        <v>41</v>
      </c>
      <c r="AS1059" s="74">
        <v>50.8</v>
      </c>
      <c r="AT1059" s="74">
        <v>247</v>
      </c>
      <c r="AU1059" s="103">
        <v>244</v>
      </c>
      <c r="AV1059" s="84">
        <v>128</v>
      </c>
      <c r="AW1059" s="54">
        <v>103.9</v>
      </c>
      <c r="AX1059" s="54">
        <v>107</v>
      </c>
      <c r="AY1059" s="54">
        <v>83</v>
      </c>
      <c r="AZ1059" s="3" t="s">
        <v>85</v>
      </c>
      <c r="BA1059" s="98" t="s">
        <v>85</v>
      </c>
      <c r="BB1059" s="3" t="s">
        <v>85</v>
      </c>
      <c r="BC1059" s="98" t="s">
        <v>85</v>
      </c>
      <c r="BD1059" s="77">
        <v>47.71</v>
      </c>
      <c r="BE1059" s="56">
        <v>23.228346456692901</v>
      </c>
      <c r="BF1059" s="56">
        <v>23.228346456692901</v>
      </c>
      <c r="BG1059" s="56">
        <v>12.9133858267717</v>
      </c>
      <c r="BH1059" s="378">
        <v>0.11417680000000027</v>
      </c>
      <c r="BI1059" s="80">
        <v>20</v>
      </c>
      <c r="BJ1059" s="114" t="s">
        <v>3532</v>
      </c>
      <c r="BK1059" s="50" t="s">
        <v>4050</v>
      </c>
      <c r="BL1059" s="29" t="s">
        <v>4066</v>
      </c>
      <c r="BM1059" s="29" t="s">
        <v>5483</v>
      </c>
      <c r="BN1059" s="29" t="s">
        <v>2847</v>
      </c>
      <c r="BO1059" s="29" t="s">
        <v>5507</v>
      </c>
      <c r="BP1059" s="81" t="s">
        <v>5518</v>
      </c>
      <c r="BQ1059" s="81" t="s">
        <v>5497</v>
      </c>
      <c r="BR1059" s="81" t="s">
        <v>4275</v>
      </c>
      <c r="BS1059" s="81" t="s">
        <v>4068</v>
      </c>
      <c r="BT1059" s="81"/>
      <c r="BU1059" s="81"/>
      <c r="BV1059" s="313" t="s">
        <v>6594</v>
      </c>
      <c r="BW1059" s="377" t="s">
        <v>6597</v>
      </c>
      <c r="BX1059" s="313" t="s">
        <v>6599</v>
      </c>
      <c r="BY1059" s="377" t="s">
        <v>6598</v>
      </c>
      <c r="BZ1059" s="324" t="str">
        <f t="shared" si="160"/>
        <v>DISCONTINUED - MR315, 20x10, -18mm Offset, 8x170, 130.81mm Centerbore, Gold - Black Lip</v>
      </c>
      <c r="CA1059" s="324" t="s">
        <v>3878</v>
      </c>
      <c r="CB1059" s="324" t="s">
        <v>3879</v>
      </c>
      <c r="CC1059" s="313" t="str">
        <f t="shared" si="162"/>
        <v>STREET (3XX)</v>
      </c>
    </row>
    <row r="1060" spans="1:81" s="38" customFormat="1" ht="15" customHeight="1">
      <c r="A1060" s="22">
        <f t="shared" si="152"/>
        <v>1057</v>
      </c>
      <c r="B1060" s="4" t="s">
        <v>84</v>
      </c>
      <c r="C1060" s="99" t="s">
        <v>1089</v>
      </c>
      <c r="D1060" s="5" t="s">
        <v>5731</v>
      </c>
      <c r="E1060" s="91" t="s">
        <v>7622</v>
      </c>
      <c r="F1060" s="90"/>
      <c r="G1060" s="90"/>
      <c r="H1060" s="79" t="s">
        <v>2738</v>
      </c>
      <c r="I1060" s="318">
        <v>43423</v>
      </c>
      <c r="J1060" s="318">
        <v>45324</v>
      </c>
      <c r="K1060" s="293" t="s">
        <v>1274</v>
      </c>
      <c r="L1060" s="342">
        <v>189</v>
      </c>
      <c r="M1060" s="92" t="s">
        <v>6179</v>
      </c>
      <c r="N1060" s="344"/>
      <c r="O1060" s="5">
        <v>14</v>
      </c>
      <c r="P1060" s="77">
        <v>7</v>
      </c>
      <c r="Q1060" s="99" t="s">
        <v>1746</v>
      </c>
      <c r="R1060" s="5">
        <v>4</v>
      </c>
      <c r="S1060" s="5">
        <v>156</v>
      </c>
      <c r="T1060" s="5">
        <v>13</v>
      </c>
      <c r="U1060" s="17">
        <v>4.5</v>
      </c>
      <c r="V1060" s="5" t="s">
        <v>189</v>
      </c>
      <c r="W1060" s="17">
        <v>132</v>
      </c>
      <c r="X1060" s="8">
        <v>13.71</v>
      </c>
      <c r="Y1060" s="51">
        <v>1600</v>
      </c>
      <c r="Z1060" s="79" t="s">
        <v>2731</v>
      </c>
      <c r="AA1060" s="79" t="s">
        <v>2991</v>
      </c>
      <c r="AB1060" s="51" t="s">
        <v>5360</v>
      </c>
      <c r="AC1060" s="2" t="s">
        <v>4104</v>
      </c>
      <c r="AD1060" s="89">
        <v>22</v>
      </c>
      <c r="AE1060" s="87" t="s">
        <v>85</v>
      </c>
      <c r="AF1060" s="87" t="s">
        <v>85</v>
      </c>
      <c r="AG1060" s="80" t="s">
        <v>85</v>
      </c>
      <c r="AH1060" s="2" t="s">
        <v>85</v>
      </c>
      <c r="AI1060" s="9" t="s">
        <v>85</v>
      </c>
      <c r="AJ1060" s="81" t="s">
        <v>266</v>
      </c>
      <c r="AK1060" s="81" t="s">
        <v>85</v>
      </c>
      <c r="AL1060" s="40" t="s">
        <v>85</v>
      </c>
      <c r="AM1060" s="81" t="s">
        <v>85</v>
      </c>
      <c r="AN1060" s="81">
        <v>14.1</v>
      </c>
      <c r="AO1060" s="81">
        <v>180</v>
      </c>
      <c r="AP1060" s="25">
        <v>0</v>
      </c>
      <c r="AQ1060" s="25">
        <v>9</v>
      </c>
      <c r="AR1060" s="25">
        <v>14</v>
      </c>
      <c r="AS1060" s="25">
        <v>0</v>
      </c>
      <c r="AT1060" s="25">
        <v>161</v>
      </c>
      <c r="AU1060" s="25">
        <v>156</v>
      </c>
      <c r="AV1060" s="84">
        <v>115</v>
      </c>
      <c r="AW1060" s="54">
        <v>39</v>
      </c>
      <c r="AX1060" s="54">
        <v>39</v>
      </c>
      <c r="AY1060" s="54">
        <v>75</v>
      </c>
      <c r="AZ1060" s="3" t="s">
        <v>85</v>
      </c>
      <c r="BA1060" s="98" t="s">
        <v>85</v>
      </c>
      <c r="BB1060" s="3" t="s">
        <v>85</v>
      </c>
      <c r="BC1060" s="98" t="s">
        <v>85</v>
      </c>
      <c r="BD1060" s="77">
        <v>16.68</v>
      </c>
      <c r="BE1060" s="56">
        <v>16.8503937007874</v>
      </c>
      <c r="BF1060" s="56">
        <v>16.8503937007874</v>
      </c>
      <c r="BG1060" s="56">
        <v>9.8425196850393704</v>
      </c>
      <c r="BH1060" s="378">
        <v>4.5795999999999983E-2</v>
      </c>
      <c r="BI1060" s="5">
        <v>48</v>
      </c>
      <c r="BJ1060" s="114" t="s">
        <v>3532</v>
      </c>
      <c r="BK1060" s="50" t="s">
        <v>4050</v>
      </c>
      <c r="BL1060" s="81" t="s">
        <v>4964</v>
      </c>
      <c r="BM1060" s="81" t="s">
        <v>4066</v>
      </c>
      <c r="BN1060" s="81" t="s">
        <v>5447</v>
      </c>
      <c r="BO1060" s="81" t="s">
        <v>2872</v>
      </c>
      <c r="BP1060" s="81" t="s">
        <v>5445</v>
      </c>
      <c r="BQ1060" s="81" t="s">
        <v>5446</v>
      </c>
      <c r="BR1060" s="81"/>
      <c r="BS1060" s="81"/>
      <c r="BT1060" s="81"/>
      <c r="BU1060" s="81"/>
      <c r="BV1060" s="313" t="s">
        <v>6934</v>
      </c>
      <c r="BW1060" s="377" t="s">
        <v>6933</v>
      </c>
      <c r="BX1060" s="313" t="s">
        <v>6936</v>
      </c>
      <c r="BY1060" s="377" t="s">
        <v>6935</v>
      </c>
      <c r="BZ1060" s="324" t="str">
        <f t="shared" si="160"/>
        <v>DISCONTINUED - MR409 Bead Grip, 14x7, 4+3/+13mm Offset, 4x156, 132mm Centerbore, Steel Grey</v>
      </c>
      <c r="CA1060" s="324" t="s">
        <v>3878</v>
      </c>
      <c r="CB1060" s="324" t="s">
        <v>3879</v>
      </c>
      <c r="CC1060" s="313" t="str">
        <f t="shared" si="162"/>
        <v>UTV (4XX)</v>
      </c>
    </row>
    <row r="1061" spans="1:81" s="38" customFormat="1" ht="15" customHeight="1">
      <c r="A1061" s="22">
        <f t="shared" si="152"/>
        <v>1058</v>
      </c>
      <c r="B1061" s="3" t="s">
        <v>84</v>
      </c>
      <c r="C1061" s="99" t="s">
        <v>1282</v>
      </c>
      <c r="D1061" s="81" t="s">
        <v>5798</v>
      </c>
      <c r="E1061" s="91" t="s">
        <v>7623</v>
      </c>
      <c r="F1061" s="90"/>
      <c r="G1061" s="90"/>
      <c r="H1061" s="88" t="s">
        <v>2159</v>
      </c>
      <c r="I1061" s="318">
        <v>43101</v>
      </c>
      <c r="J1061" s="318">
        <v>45324</v>
      </c>
      <c r="K1061" s="293" t="s">
        <v>1274</v>
      </c>
      <c r="L1061" s="342">
        <v>319</v>
      </c>
      <c r="M1061" s="92" t="s">
        <v>6179</v>
      </c>
      <c r="N1061" s="344"/>
      <c r="O1061" s="81">
        <v>17</v>
      </c>
      <c r="P1061" s="81">
        <v>8.5</v>
      </c>
      <c r="Q1061" s="99" t="s">
        <v>1751</v>
      </c>
      <c r="R1061" s="81">
        <v>5</v>
      </c>
      <c r="S1061" s="81">
        <v>150</v>
      </c>
      <c r="T1061" s="81">
        <v>0</v>
      </c>
      <c r="U1061" s="84">
        <v>4.75</v>
      </c>
      <c r="V1061" s="100" t="s">
        <v>85</v>
      </c>
      <c r="W1061" s="84">
        <v>110.5</v>
      </c>
      <c r="X1061" s="83">
        <v>29.06</v>
      </c>
      <c r="Y1061" s="51">
        <v>2650</v>
      </c>
      <c r="Z1061" s="88" t="s">
        <v>2294</v>
      </c>
      <c r="AA1061" s="79" t="s">
        <v>2987</v>
      </c>
      <c r="AB1061" s="51" t="s">
        <v>5242</v>
      </c>
      <c r="AC1061" s="81" t="s">
        <v>4103</v>
      </c>
      <c r="AD1061" s="89">
        <v>22</v>
      </c>
      <c r="AE1061" s="87" t="s">
        <v>85</v>
      </c>
      <c r="AF1061" s="80" t="s">
        <v>85</v>
      </c>
      <c r="AG1061" s="80" t="s">
        <v>85</v>
      </c>
      <c r="AH1061" s="80" t="s">
        <v>85</v>
      </c>
      <c r="AI1061" s="9" t="s">
        <v>85</v>
      </c>
      <c r="AJ1061" s="99" t="s">
        <v>265</v>
      </c>
      <c r="AK1061" s="81" t="s">
        <v>85</v>
      </c>
      <c r="AL1061" s="40" t="s">
        <v>85</v>
      </c>
      <c r="AM1061" s="81" t="s">
        <v>85</v>
      </c>
      <c r="AN1061" s="82">
        <v>16.100000000000001</v>
      </c>
      <c r="AO1061" s="81">
        <v>180</v>
      </c>
      <c r="AP1061" s="36">
        <v>0</v>
      </c>
      <c r="AQ1061" s="36">
        <v>17.5</v>
      </c>
      <c r="AR1061" s="36">
        <v>52</v>
      </c>
      <c r="AS1061" s="36">
        <v>75</v>
      </c>
      <c r="AT1061" s="36">
        <v>208.9</v>
      </c>
      <c r="AU1061" s="36">
        <v>207</v>
      </c>
      <c r="AV1061" s="84">
        <v>110.5</v>
      </c>
      <c r="AW1061" s="54">
        <v>40</v>
      </c>
      <c r="AX1061" s="54">
        <v>40</v>
      </c>
      <c r="AY1061" s="54">
        <v>30</v>
      </c>
      <c r="AZ1061" s="3" t="s">
        <v>85</v>
      </c>
      <c r="BA1061" s="98" t="s">
        <v>85</v>
      </c>
      <c r="BB1061" s="3" t="s">
        <v>85</v>
      </c>
      <c r="BC1061" s="98" t="s">
        <v>85</v>
      </c>
      <c r="BD1061" s="77">
        <v>34.17</v>
      </c>
      <c r="BE1061" s="56">
        <v>20.236220472440898</v>
      </c>
      <c r="BF1061" s="56">
        <v>20.236220472440898</v>
      </c>
      <c r="BG1061" s="56">
        <v>11.417322834645701</v>
      </c>
      <c r="BH1061" s="378">
        <v>7.6616839999999839E-2</v>
      </c>
      <c r="BI1061" s="80">
        <v>36</v>
      </c>
      <c r="BJ1061" s="114" t="s">
        <v>3532</v>
      </c>
      <c r="BK1061" s="50" t="s">
        <v>4050</v>
      </c>
      <c r="BL1061" s="81" t="s">
        <v>4964</v>
      </c>
      <c r="BM1061" s="81" t="s">
        <v>4066</v>
      </c>
      <c r="BN1061" s="81" t="s">
        <v>5447</v>
      </c>
      <c r="BO1061" s="81" t="s">
        <v>2872</v>
      </c>
      <c r="BP1061" s="81" t="s">
        <v>4298</v>
      </c>
      <c r="BQ1061" s="81" t="s">
        <v>5446</v>
      </c>
      <c r="BR1061" s="81" t="s">
        <v>4275</v>
      </c>
      <c r="BS1061" s="81" t="s">
        <v>4068</v>
      </c>
      <c r="BT1061" s="81"/>
      <c r="BU1061" s="81"/>
      <c r="BV1061" s="313" t="s">
        <v>6747</v>
      </c>
      <c r="BW1061" s="377" t="s">
        <v>6746</v>
      </c>
      <c r="BX1061" s="313" t="s">
        <v>6750</v>
      </c>
      <c r="BY1061" s="377" t="s">
        <v>6749</v>
      </c>
      <c r="BZ1061" s="324" t="str">
        <f t="shared" si="160"/>
        <v>DISCONTINUED - MR702 Bead Grip, 17x8.5, 0mm Offset, 5x150, 110.5mm Centerbore, Matte Black</v>
      </c>
      <c r="CA1061" s="324" t="s">
        <v>3878</v>
      </c>
      <c r="CB1061" s="324" t="s">
        <v>3879</v>
      </c>
      <c r="CC1061" s="313" t="str">
        <f t="shared" si="162"/>
        <v>TRAIL (7XX)</v>
      </c>
    </row>
    <row r="1062" spans="1:81" s="38" customFormat="1" ht="15" customHeight="1">
      <c r="A1062" s="22">
        <f t="shared" si="152"/>
        <v>1059</v>
      </c>
      <c r="B1062" s="13" t="s">
        <v>84</v>
      </c>
      <c r="C1062" s="104" t="s">
        <v>1282</v>
      </c>
      <c r="D1062" s="82" t="s">
        <v>5803</v>
      </c>
      <c r="E1062" s="91" t="s">
        <v>7624</v>
      </c>
      <c r="F1062" s="90"/>
      <c r="G1062" s="90"/>
      <c r="H1062" s="45" t="s">
        <v>5572</v>
      </c>
      <c r="I1062" s="329">
        <v>44517</v>
      </c>
      <c r="J1062" s="318">
        <v>45324</v>
      </c>
      <c r="K1062" s="293" t="s">
        <v>1274</v>
      </c>
      <c r="L1062" s="342">
        <v>319</v>
      </c>
      <c r="M1062" s="92" t="s">
        <v>6179</v>
      </c>
      <c r="N1062" s="344"/>
      <c r="O1062" s="82">
        <v>17</v>
      </c>
      <c r="P1062" s="83">
        <v>8.5</v>
      </c>
      <c r="Q1062" s="99" t="s">
        <v>1755</v>
      </c>
      <c r="R1062" s="82">
        <v>5</v>
      </c>
      <c r="S1062" s="82">
        <v>5</v>
      </c>
      <c r="T1062" s="82">
        <v>25</v>
      </c>
      <c r="U1062" s="84">
        <v>5.7</v>
      </c>
      <c r="V1062" s="102" t="s">
        <v>85</v>
      </c>
      <c r="W1062" s="75">
        <v>71.5</v>
      </c>
      <c r="X1062" s="41">
        <v>30.95</v>
      </c>
      <c r="Y1062" s="51">
        <v>2650</v>
      </c>
      <c r="Z1062" s="45" t="s">
        <v>2294</v>
      </c>
      <c r="AA1062" s="79" t="s">
        <v>2987</v>
      </c>
      <c r="AB1062" s="51" t="s">
        <v>4759</v>
      </c>
      <c r="AC1062" s="81" t="s">
        <v>4102</v>
      </c>
      <c r="AD1062" s="89">
        <v>22</v>
      </c>
      <c r="AE1062" s="14" t="s">
        <v>85</v>
      </c>
      <c r="AF1062" s="14" t="s">
        <v>85</v>
      </c>
      <c r="AG1062" s="13" t="s">
        <v>85</v>
      </c>
      <c r="AH1062" s="14" t="s">
        <v>85</v>
      </c>
      <c r="AI1062" s="9" t="s">
        <v>85</v>
      </c>
      <c r="AJ1062" s="99" t="s">
        <v>265</v>
      </c>
      <c r="AK1062" s="82" t="s">
        <v>85</v>
      </c>
      <c r="AL1062" s="40" t="s">
        <v>85</v>
      </c>
      <c r="AM1062" s="82" t="s">
        <v>85</v>
      </c>
      <c r="AN1062" s="82">
        <v>16.2</v>
      </c>
      <c r="AO1062" s="82">
        <v>165</v>
      </c>
      <c r="AP1062" s="36">
        <v>10.5</v>
      </c>
      <c r="AQ1062" s="36">
        <v>20</v>
      </c>
      <c r="AR1062" s="25">
        <v>33</v>
      </c>
      <c r="AS1062" s="36">
        <v>42.9</v>
      </c>
      <c r="AT1062" s="25">
        <v>209.7</v>
      </c>
      <c r="AU1062" s="74">
        <v>197</v>
      </c>
      <c r="AV1062" s="84">
        <v>71.5</v>
      </c>
      <c r="AW1062" s="54">
        <v>44</v>
      </c>
      <c r="AX1062" s="54">
        <v>44</v>
      </c>
      <c r="AY1062" s="54">
        <v>22</v>
      </c>
      <c r="AZ1062" s="13" t="s">
        <v>85</v>
      </c>
      <c r="BA1062" s="98" t="s">
        <v>85</v>
      </c>
      <c r="BB1062" s="13" t="s">
        <v>85</v>
      </c>
      <c r="BC1062" s="98" t="s">
        <v>85</v>
      </c>
      <c r="BD1062" s="77">
        <v>34.950000000000003</v>
      </c>
      <c r="BE1062" s="56">
        <v>20.236220472440898</v>
      </c>
      <c r="BF1062" s="56">
        <v>20.236220472440898</v>
      </c>
      <c r="BG1062" s="56">
        <v>11.417322834645701</v>
      </c>
      <c r="BH1062" s="378">
        <v>7.6616839999999839E-2</v>
      </c>
      <c r="BI1062" s="14">
        <v>36</v>
      </c>
      <c r="BJ1062" s="114" t="s">
        <v>3532</v>
      </c>
      <c r="BK1062" s="50" t="s">
        <v>4050</v>
      </c>
      <c r="BL1062" s="81" t="s">
        <v>4964</v>
      </c>
      <c r="BM1062" s="81" t="s">
        <v>4066</v>
      </c>
      <c r="BN1062" s="81" t="s">
        <v>5473</v>
      </c>
      <c r="BO1062" s="81" t="s">
        <v>2872</v>
      </c>
      <c r="BP1062" s="81" t="s">
        <v>5941</v>
      </c>
      <c r="BQ1062" s="81" t="s">
        <v>5431</v>
      </c>
      <c r="BR1062" s="81" t="s">
        <v>5942</v>
      </c>
      <c r="BS1062" s="81" t="s">
        <v>4275</v>
      </c>
      <c r="BT1062" s="81" t="s">
        <v>4068</v>
      </c>
      <c r="BU1062" s="81"/>
      <c r="BV1062" s="349" t="s">
        <v>6841</v>
      </c>
      <c r="BW1062" s="388" t="s">
        <v>6840</v>
      </c>
      <c r="BX1062" s="352" t="s">
        <v>6845</v>
      </c>
      <c r="BY1062" s="388" t="s">
        <v>6844</v>
      </c>
      <c r="BZ1062" s="324" t="str">
        <f t="shared" si="160"/>
        <v>DISCONTINUED - MR706 Bead Grip, 17x8.5, +25mm Offset, 5x5, 71.5mm Centerbore, Matte Black</v>
      </c>
      <c r="CA1062" s="324" t="s">
        <v>3878</v>
      </c>
      <c r="CB1062" s="324" t="s">
        <v>3879</v>
      </c>
      <c r="CC1062" s="313" t="str">
        <f t="shared" si="162"/>
        <v>TRAIL (7XX)</v>
      </c>
    </row>
    <row r="1063" spans="1:81" s="38" customFormat="1" ht="15" customHeight="1">
      <c r="A1063" s="22">
        <f t="shared" si="152"/>
        <v>1060</v>
      </c>
      <c r="B1063" s="13" t="s">
        <v>84</v>
      </c>
      <c r="C1063" s="104" t="s">
        <v>1282</v>
      </c>
      <c r="D1063" s="82" t="s">
        <v>5803</v>
      </c>
      <c r="E1063" s="91" t="s">
        <v>7625</v>
      </c>
      <c r="F1063" s="90" t="s">
        <v>4712</v>
      </c>
      <c r="G1063" s="90"/>
      <c r="H1063" s="45" t="s">
        <v>5617</v>
      </c>
      <c r="I1063" s="329">
        <v>44517</v>
      </c>
      <c r="J1063" s="318">
        <v>45324</v>
      </c>
      <c r="K1063" s="293" t="s">
        <v>1274</v>
      </c>
      <c r="L1063" s="342">
        <v>379</v>
      </c>
      <c r="M1063" s="92" t="s">
        <v>6179</v>
      </c>
      <c r="N1063" s="344"/>
      <c r="O1063" s="82">
        <v>18</v>
      </c>
      <c r="P1063" s="8">
        <v>9</v>
      </c>
      <c r="Q1063" s="99" t="s">
        <v>1751</v>
      </c>
      <c r="R1063" s="82">
        <v>5</v>
      </c>
      <c r="S1063" s="82">
        <v>150</v>
      </c>
      <c r="T1063" s="82">
        <v>35</v>
      </c>
      <c r="U1063" s="84">
        <v>6.35</v>
      </c>
      <c r="V1063" s="102" t="s">
        <v>85</v>
      </c>
      <c r="W1063" s="75">
        <v>110.5</v>
      </c>
      <c r="X1063" s="41">
        <v>32.43</v>
      </c>
      <c r="Y1063" s="51">
        <v>2650</v>
      </c>
      <c r="Z1063" s="45" t="s">
        <v>2297</v>
      </c>
      <c r="AA1063" s="79" t="s">
        <v>2988</v>
      </c>
      <c r="AB1063" s="51" t="s">
        <v>7626</v>
      </c>
      <c r="AC1063" s="81" t="s">
        <v>5555</v>
      </c>
      <c r="AD1063" s="89">
        <v>22</v>
      </c>
      <c r="AE1063" s="14" t="s">
        <v>85</v>
      </c>
      <c r="AF1063" s="14" t="s">
        <v>85</v>
      </c>
      <c r="AG1063" s="13" t="s">
        <v>85</v>
      </c>
      <c r="AH1063" s="14" t="s">
        <v>85</v>
      </c>
      <c r="AI1063" s="9" t="s">
        <v>85</v>
      </c>
      <c r="AJ1063" s="99" t="s">
        <v>265</v>
      </c>
      <c r="AK1063" s="82" t="s">
        <v>85</v>
      </c>
      <c r="AL1063" s="40" t="s">
        <v>85</v>
      </c>
      <c r="AM1063" s="82" t="s">
        <v>85</v>
      </c>
      <c r="AN1063" s="82">
        <v>16.2</v>
      </c>
      <c r="AO1063" s="82">
        <v>185</v>
      </c>
      <c r="AP1063" s="36">
        <v>0</v>
      </c>
      <c r="AQ1063" s="36">
        <v>6</v>
      </c>
      <c r="AR1063" s="25">
        <v>21</v>
      </c>
      <c r="AS1063" s="36">
        <v>31</v>
      </c>
      <c r="AT1063" s="25">
        <v>222.8</v>
      </c>
      <c r="AU1063" s="74">
        <v>209</v>
      </c>
      <c r="AV1063" s="84">
        <v>110.5</v>
      </c>
      <c r="AW1063" s="54">
        <v>66</v>
      </c>
      <c r="AX1063" s="54">
        <v>66</v>
      </c>
      <c r="AY1063" s="54">
        <v>24</v>
      </c>
      <c r="AZ1063" s="13" t="s">
        <v>85</v>
      </c>
      <c r="BA1063" s="98" t="s">
        <v>85</v>
      </c>
      <c r="BB1063" s="13" t="s">
        <v>85</v>
      </c>
      <c r="BC1063" s="98" t="s">
        <v>85</v>
      </c>
      <c r="BD1063" s="77">
        <v>36.43</v>
      </c>
      <c r="BE1063" s="56">
        <v>21.141732283464599</v>
      </c>
      <c r="BF1063" s="56">
        <v>21.141732283464599</v>
      </c>
      <c r="BG1063" s="56">
        <v>11.929133858267701</v>
      </c>
      <c r="BH1063" s="378">
        <v>8.7375807000000152E-2</v>
      </c>
      <c r="BI1063" s="14">
        <v>36</v>
      </c>
      <c r="BJ1063" s="114" t="s">
        <v>3532</v>
      </c>
      <c r="BK1063" s="50" t="s">
        <v>4050</v>
      </c>
      <c r="BL1063" s="81" t="s">
        <v>4964</v>
      </c>
      <c r="BM1063" s="81" t="s">
        <v>4066</v>
      </c>
      <c r="BN1063" s="81" t="s">
        <v>5473</v>
      </c>
      <c r="BO1063" s="81" t="s">
        <v>2872</v>
      </c>
      <c r="BP1063" s="81" t="s">
        <v>5941</v>
      </c>
      <c r="BQ1063" s="81" t="s">
        <v>5431</v>
      </c>
      <c r="BR1063" s="81" t="s">
        <v>5942</v>
      </c>
      <c r="BS1063" s="81" t="s">
        <v>4275</v>
      </c>
      <c r="BT1063" s="81" t="s">
        <v>4068</v>
      </c>
      <c r="BU1063" s="81"/>
      <c r="BV1063" s="349"/>
      <c r="BW1063" s="376"/>
      <c r="BX1063" s="352"/>
      <c r="BY1063" s="376"/>
      <c r="BZ1063" s="324" t="str">
        <f t="shared" si="160"/>
        <v>DISCONTINUED - MR706 Bead Grip, 18x9, +35mm Offset, 5x150, 110.5mm Centerbore, Method Bronze</v>
      </c>
      <c r="CA1063" s="324" t="s">
        <v>3878</v>
      </c>
      <c r="CB1063" s="324" t="s">
        <v>3879</v>
      </c>
      <c r="CC1063" s="313" t="str">
        <f t="shared" si="162"/>
        <v>TRAIL (7XX)</v>
      </c>
    </row>
    <row r="1064" spans="1:81" s="38" customFormat="1" ht="15" customHeight="1">
      <c r="A1064" s="22">
        <f t="shared" si="152"/>
        <v>1061</v>
      </c>
      <c r="B1064" s="99" t="s">
        <v>84</v>
      </c>
      <c r="C1064" s="99" t="s">
        <v>1072</v>
      </c>
      <c r="D1064" s="99" t="s">
        <v>2104</v>
      </c>
      <c r="E1064" s="91" t="s">
        <v>7627</v>
      </c>
      <c r="F1064" s="90"/>
      <c r="G1064" s="90"/>
      <c r="H1064" s="79" t="s">
        <v>4637</v>
      </c>
      <c r="I1064" s="318">
        <v>44159</v>
      </c>
      <c r="J1064" s="318">
        <v>45324</v>
      </c>
      <c r="K1064" s="293" t="s">
        <v>1274</v>
      </c>
      <c r="L1064" s="342">
        <v>284.24</v>
      </c>
      <c r="M1064" s="92" t="s">
        <v>6179</v>
      </c>
      <c r="N1064" s="344"/>
      <c r="O1064" s="29">
        <v>17</v>
      </c>
      <c r="P1064" s="24">
        <v>7.5</v>
      </c>
      <c r="Q1064" s="99" t="s">
        <v>1749</v>
      </c>
      <c r="R1064" s="3">
        <v>5</v>
      </c>
      <c r="S1064" s="29">
        <v>120</v>
      </c>
      <c r="T1064" s="29">
        <v>25</v>
      </c>
      <c r="U1064" s="84">
        <v>5.2</v>
      </c>
      <c r="V1064" s="100" t="s">
        <v>85</v>
      </c>
      <c r="W1064" s="84">
        <v>70.099999999999994</v>
      </c>
      <c r="X1064" s="83">
        <v>26.52</v>
      </c>
      <c r="Y1064" s="51">
        <v>3640</v>
      </c>
      <c r="Z1064" s="78" t="s">
        <v>2294</v>
      </c>
      <c r="AA1064" s="79" t="s">
        <v>2987</v>
      </c>
      <c r="AB1064" s="51" t="s">
        <v>7620</v>
      </c>
      <c r="AC1064" s="78" t="s">
        <v>1641</v>
      </c>
      <c r="AD1064" s="89">
        <v>22</v>
      </c>
      <c r="AE1064" s="87" t="s">
        <v>85</v>
      </c>
      <c r="AF1064" s="80" t="s">
        <v>85</v>
      </c>
      <c r="AG1064" s="80" t="s">
        <v>85</v>
      </c>
      <c r="AH1064" s="80" t="s">
        <v>85</v>
      </c>
      <c r="AI1064" s="9" t="s">
        <v>85</v>
      </c>
      <c r="AJ1064" s="81" t="s">
        <v>265</v>
      </c>
      <c r="AK1064" s="3" t="s">
        <v>85</v>
      </c>
      <c r="AL1064" s="40" t="s">
        <v>85</v>
      </c>
      <c r="AM1064" s="3" t="s">
        <v>85</v>
      </c>
      <c r="AN1064" s="81">
        <v>16</v>
      </c>
      <c r="AO1064" s="81">
        <v>160</v>
      </c>
      <c r="AP1064" s="36">
        <v>10.9</v>
      </c>
      <c r="AQ1064" s="36">
        <v>21.8</v>
      </c>
      <c r="AR1064" s="36">
        <v>35.299999999999997</v>
      </c>
      <c r="AS1064" s="36">
        <v>47</v>
      </c>
      <c r="AT1064" s="36">
        <v>206.5</v>
      </c>
      <c r="AU1064" s="36">
        <v>197.8</v>
      </c>
      <c r="AV1064" s="84">
        <v>70.099999999999994</v>
      </c>
      <c r="AW1064" s="54">
        <v>40</v>
      </c>
      <c r="AX1064" s="54">
        <v>40</v>
      </c>
      <c r="AY1064" s="54">
        <v>0</v>
      </c>
      <c r="AZ1064" s="3" t="s">
        <v>85</v>
      </c>
      <c r="BA1064" s="98" t="s">
        <v>85</v>
      </c>
      <c r="BB1064" s="3" t="s">
        <v>85</v>
      </c>
      <c r="BC1064" s="98" t="s">
        <v>85</v>
      </c>
      <c r="BD1064" s="77">
        <v>30.52</v>
      </c>
      <c r="BE1064" s="56">
        <v>20.236220472440898</v>
      </c>
      <c r="BF1064" s="56">
        <v>20.236220472440898</v>
      </c>
      <c r="BG1064" s="56">
        <v>10.4330708661417</v>
      </c>
      <c r="BH1064" s="378">
        <v>7.001193999999944E-2</v>
      </c>
      <c r="BI1064" s="80">
        <v>36</v>
      </c>
      <c r="BJ1064" s="114" t="s">
        <v>3532</v>
      </c>
      <c r="BK1064" s="50" t="s">
        <v>4050</v>
      </c>
      <c r="BL1064" s="29" t="s">
        <v>4066</v>
      </c>
      <c r="BM1064" s="29" t="s">
        <v>5521</v>
      </c>
      <c r="BN1064" s="29" t="s">
        <v>5522</v>
      </c>
      <c r="BO1064" s="29" t="s">
        <v>5523</v>
      </c>
      <c r="BP1064" s="81" t="s">
        <v>5524</v>
      </c>
      <c r="BQ1064" s="81" t="s">
        <v>4275</v>
      </c>
      <c r="BR1064" s="81" t="s">
        <v>4068</v>
      </c>
      <c r="BS1064" s="81"/>
      <c r="BT1064" s="81"/>
      <c r="BU1064" s="81"/>
      <c r="BV1064" s="313" t="s">
        <v>6567</v>
      </c>
      <c r="BW1064" s="377" t="s">
        <v>6566</v>
      </c>
      <c r="BX1064" s="313" t="s">
        <v>6571</v>
      </c>
      <c r="BY1064" s="377" t="s">
        <v>6570</v>
      </c>
      <c r="BZ1064" s="324" t="str">
        <f t="shared" si="160"/>
        <v>DISCONTINUED - MR314, 17x7.5, +25mm Offset, 5x120, 70.1mm Centerbore, Matte Black</v>
      </c>
      <c r="CA1064" s="324" t="s">
        <v>3878</v>
      </c>
      <c r="CB1064" s="324" t="s">
        <v>3879</v>
      </c>
      <c r="CC1064" s="313" t="str">
        <f t="shared" si="162"/>
        <v>STREET (3XX)</v>
      </c>
    </row>
    <row r="1065" spans="1:81" s="38" customFormat="1" ht="15" customHeight="1">
      <c r="A1065" s="22">
        <f t="shared" si="152"/>
        <v>1062</v>
      </c>
      <c r="B1065" s="99" t="s">
        <v>84</v>
      </c>
      <c r="C1065" s="99" t="s">
        <v>1072</v>
      </c>
      <c r="D1065" s="99" t="s">
        <v>1281</v>
      </c>
      <c r="E1065" s="91" t="s">
        <v>7631</v>
      </c>
      <c r="F1065" s="90"/>
      <c r="G1065" s="90"/>
      <c r="H1065" s="79" t="s">
        <v>6329</v>
      </c>
      <c r="I1065" s="318">
        <v>44564</v>
      </c>
      <c r="J1065" s="318">
        <v>45336</v>
      </c>
      <c r="K1065" s="293" t="s">
        <v>1274</v>
      </c>
      <c r="L1065" s="342">
        <v>369</v>
      </c>
      <c r="M1065" s="92" t="s">
        <v>6179</v>
      </c>
      <c r="N1065" s="344"/>
      <c r="O1065" s="99">
        <v>17</v>
      </c>
      <c r="P1065" s="8">
        <v>8.5</v>
      </c>
      <c r="Q1065" s="99" t="s">
        <v>1760</v>
      </c>
      <c r="R1065" s="3">
        <v>6</v>
      </c>
      <c r="S1065" s="3">
        <v>135</v>
      </c>
      <c r="T1065" s="3">
        <v>0</v>
      </c>
      <c r="U1065" s="16">
        <v>4.75</v>
      </c>
      <c r="V1065" s="100" t="s">
        <v>85</v>
      </c>
      <c r="W1065" s="16">
        <v>87</v>
      </c>
      <c r="X1065" s="8">
        <v>33.547007562465531</v>
      </c>
      <c r="Y1065" s="51">
        <v>2650</v>
      </c>
      <c r="Z1065" s="78" t="s">
        <v>5464</v>
      </c>
      <c r="AA1065" s="79" t="s">
        <v>7386</v>
      </c>
      <c r="AB1065" s="51" t="s">
        <v>4761</v>
      </c>
      <c r="AC1065" s="80" t="s">
        <v>2179</v>
      </c>
      <c r="AD1065" s="89">
        <v>33</v>
      </c>
      <c r="AE1065" s="80" t="s">
        <v>85</v>
      </c>
      <c r="AF1065" s="80" t="s">
        <v>1886</v>
      </c>
      <c r="AG1065" s="80" t="s">
        <v>85</v>
      </c>
      <c r="AH1065" s="99" t="s">
        <v>1538</v>
      </c>
      <c r="AI1065" s="9">
        <v>1.1000000000000001</v>
      </c>
      <c r="AJ1065" s="78" t="s">
        <v>266</v>
      </c>
      <c r="AK1065" s="3" t="s">
        <v>85</v>
      </c>
      <c r="AL1065" s="40" t="s">
        <v>85</v>
      </c>
      <c r="AM1065" s="3" t="s">
        <v>85</v>
      </c>
      <c r="AN1065" s="3">
        <v>16.2</v>
      </c>
      <c r="AO1065" s="3">
        <v>175</v>
      </c>
      <c r="AP1065" s="36">
        <v>4.3</v>
      </c>
      <c r="AQ1065" s="36">
        <v>18.3</v>
      </c>
      <c r="AR1065" s="36">
        <v>30.3</v>
      </c>
      <c r="AS1065" s="36">
        <v>52.1</v>
      </c>
      <c r="AT1065" s="36">
        <v>208.9</v>
      </c>
      <c r="AU1065" s="101">
        <v>199.1</v>
      </c>
      <c r="AV1065" s="100">
        <v>87</v>
      </c>
      <c r="AW1065" s="54">
        <v>40</v>
      </c>
      <c r="AX1065" s="54">
        <v>40</v>
      </c>
      <c r="AY1065" s="54">
        <v>25</v>
      </c>
      <c r="AZ1065" s="99" t="s">
        <v>85</v>
      </c>
      <c r="BA1065" s="98" t="s">
        <v>85</v>
      </c>
      <c r="BB1065" s="99" t="s">
        <v>85</v>
      </c>
      <c r="BC1065" s="98" t="s">
        <v>85</v>
      </c>
      <c r="BD1065" s="77">
        <v>37.51532828179333</v>
      </c>
      <c r="BE1065" s="56">
        <v>20.236220472440898</v>
      </c>
      <c r="BF1065" s="56">
        <v>20.236220472440898</v>
      </c>
      <c r="BG1065" s="56">
        <v>11.417322834645701</v>
      </c>
      <c r="BH1065" s="378">
        <v>7.6616839999999839E-2</v>
      </c>
      <c r="BI1065" s="80">
        <v>36</v>
      </c>
      <c r="BJ1065" s="114" t="s">
        <v>3532</v>
      </c>
      <c r="BK1065" s="50" t="s">
        <v>4050</v>
      </c>
      <c r="BL1065" s="81" t="s">
        <v>4066</v>
      </c>
      <c r="BM1065" s="29" t="s">
        <v>5473</v>
      </c>
      <c r="BN1065" s="29" t="s">
        <v>5520</v>
      </c>
      <c r="BO1065" s="29" t="s">
        <v>5507</v>
      </c>
      <c r="BP1065" s="81" t="s">
        <v>5518</v>
      </c>
      <c r="BQ1065" s="81" t="s">
        <v>5497</v>
      </c>
      <c r="BR1065" s="81" t="s">
        <v>4275</v>
      </c>
      <c r="BS1065" s="81" t="s">
        <v>4068</v>
      </c>
      <c r="BT1065" s="81"/>
      <c r="BU1065" s="81"/>
      <c r="BV1065" s="313" t="s">
        <v>6536</v>
      </c>
      <c r="BW1065" s="377" t="s">
        <v>6540</v>
      </c>
      <c r="BX1065" s="313" t="s">
        <v>6541</v>
      </c>
      <c r="BY1065" s="377" t="s">
        <v>6542</v>
      </c>
      <c r="BZ1065" s="324" t="str">
        <f t="shared" ref="BZ1065:BZ1070" si="163">CONCATENATE("DISCONTINUED"," ","-"," ",D1065,", ",O1065,"x",P1065,", ",IF(V1065="N/A", "", CONCATENATE(V1065, "/")),IF(T1065&gt;0, CONCATENATE("+",T1065), T1065),"mm Offset, ",Q1065,", ",W1065,"mm Centerbore, ",PROPER(Z1065), "", IF(BB1065="N/A", "", CONCATENATE(", w/ ", BB1065)))</f>
        <v>DISCONTINUED - MR312, 17x8.5, 0mm Offset, 6x135, 87mm Centerbore, Matte Black - Gloss Black Lip</v>
      </c>
      <c r="CA1065" s="324" t="s">
        <v>3878</v>
      </c>
      <c r="CB1065" s="324" t="s">
        <v>3879</v>
      </c>
      <c r="CC1065" s="313" t="str">
        <f t="shared" ref="CC1065:CC1070" si="164">C1065</f>
        <v>STREET (3XX)</v>
      </c>
    </row>
    <row r="1066" spans="1:81" s="38" customFormat="1" ht="15" customHeight="1">
      <c r="A1066" s="22">
        <f t="shared" si="152"/>
        <v>1063</v>
      </c>
      <c r="B1066" s="99" t="s">
        <v>84</v>
      </c>
      <c r="C1066" s="99" t="s">
        <v>1072</v>
      </c>
      <c r="D1066" s="99" t="s">
        <v>1281</v>
      </c>
      <c r="E1066" s="91" t="s">
        <v>7632</v>
      </c>
      <c r="F1066" s="90"/>
      <c r="G1066" s="90"/>
      <c r="H1066" s="79" t="s">
        <v>6331</v>
      </c>
      <c r="I1066" s="318">
        <v>44564</v>
      </c>
      <c r="J1066" s="318">
        <v>45336</v>
      </c>
      <c r="K1066" s="293" t="s">
        <v>1274</v>
      </c>
      <c r="L1066" s="342">
        <v>369</v>
      </c>
      <c r="M1066" s="92" t="s">
        <v>6179</v>
      </c>
      <c r="N1066" s="344"/>
      <c r="O1066" s="99">
        <v>17</v>
      </c>
      <c r="P1066" s="8">
        <v>8.5</v>
      </c>
      <c r="Q1066" s="99" t="s">
        <v>1751</v>
      </c>
      <c r="R1066" s="3">
        <v>5</v>
      </c>
      <c r="S1066" s="3">
        <v>150</v>
      </c>
      <c r="T1066" s="3">
        <v>0</v>
      </c>
      <c r="U1066" s="16">
        <v>4.75</v>
      </c>
      <c r="V1066" s="100" t="s">
        <v>85</v>
      </c>
      <c r="W1066" s="16">
        <v>110.5</v>
      </c>
      <c r="X1066" s="8">
        <v>33.29</v>
      </c>
      <c r="Y1066" s="51">
        <v>2650</v>
      </c>
      <c r="Z1066" s="78" t="s">
        <v>5464</v>
      </c>
      <c r="AA1066" s="79" t="s">
        <v>7386</v>
      </c>
      <c r="AB1066" s="51" t="s">
        <v>5242</v>
      </c>
      <c r="AC1066" s="80" t="s">
        <v>2180</v>
      </c>
      <c r="AD1066" s="89">
        <v>33</v>
      </c>
      <c r="AE1066" s="80" t="s">
        <v>85</v>
      </c>
      <c r="AF1066" s="80" t="s">
        <v>1886</v>
      </c>
      <c r="AG1066" s="80" t="s">
        <v>85</v>
      </c>
      <c r="AH1066" s="99" t="s">
        <v>1538</v>
      </c>
      <c r="AI1066" s="9">
        <v>1.1000000000000001</v>
      </c>
      <c r="AJ1066" s="78" t="s">
        <v>266</v>
      </c>
      <c r="AK1066" s="3" t="s">
        <v>85</v>
      </c>
      <c r="AL1066" s="40" t="s">
        <v>85</v>
      </c>
      <c r="AM1066" s="3" t="s">
        <v>85</v>
      </c>
      <c r="AN1066" s="3">
        <v>16.2</v>
      </c>
      <c r="AO1066" s="3">
        <v>185</v>
      </c>
      <c r="AP1066" s="36">
        <v>0</v>
      </c>
      <c r="AQ1066" s="36">
        <v>13</v>
      </c>
      <c r="AR1066" s="36">
        <v>30.3</v>
      </c>
      <c r="AS1066" s="36">
        <v>52.1</v>
      </c>
      <c r="AT1066" s="36">
        <v>208.9</v>
      </c>
      <c r="AU1066" s="101">
        <v>199.1</v>
      </c>
      <c r="AV1066" s="100">
        <v>110.5</v>
      </c>
      <c r="AW1066" s="54">
        <v>46</v>
      </c>
      <c r="AX1066" s="54">
        <v>46</v>
      </c>
      <c r="AY1066" s="54">
        <v>25</v>
      </c>
      <c r="AZ1066" s="99" t="s">
        <v>85</v>
      </c>
      <c r="BA1066" s="98" t="s">
        <v>85</v>
      </c>
      <c r="BB1066" s="99" t="s">
        <v>85</v>
      </c>
      <c r="BC1066" s="98" t="s">
        <v>85</v>
      </c>
      <c r="BD1066" s="77">
        <v>37.368353440336747</v>
      </c>
      <c r="BE1066" s="56">
        <v>20.236220472440898</v>
      </c>
      <c r="BF1066" s="56">
        <v>20.236220472440898</v>
      </c>
      <c r="BG1066" s="56">
        <v>11.417322834645701</v>
      </c>
      <c r="BH1066" s="378">
        <v>7.6616839999999839E-2</v>
      </c>
      <c r="BI1066" s="80">
        <v>36</v>
      </c>
      <c r="BJ1066" s="114" t="s">
        <v>3532</v>
      </c>
      <c r="BK1066" s="50" t="s">
        <v>4050</v>
      </c>
      <c r="BL1066" s="81" t="s">
        <v>4066</v>
      </c>
      <c r="BM1066" s="29" t="s">
        <v>5473</v>
      </c>
      <c r="BN1066" s="29" t="s">
        <v>5520</v>
      </c>
      <c r="BO1066" s="29" t="s">
        <v>5507</v>
      </c>
      <c r="BP1066" s="81" t="s">
        <v>5518</v>
      </c>
      <c r="BQ1066" s="81" t="s">
        <v>5497</v>
      </c>
      <c r="BR1066" s="81" t="s">
        <v>4275</v>
      </c>
      <c r="BS1066" s="81" t="s">
        <v>4068</v>
      </c>
      <c r="BT1066" s="81"/>
      <c r="BU1066" s="81"/>
      <c r="BV1066" s="313" t="s">
        <v>6535</v>
      </c>
      <c r="BW1066" s="377" t="s">
        <v>6534</v>
      </c>
      <c r="BX1066" s="313" t="s">
        <v>6538</v>
      </c>
      <c r="BY1066" s="377" t="s">
        <v>6539</v>
      </c>
      <c r="BZ1066" s="324" t="str">
        <f t="shared" si="163"/>
        <v>DISCONTINUED - MR312, 17x8.5, 0mm Offset, 5x150, 110.5mm Centerbore, Matte Black - Gloss Black Lip</v>
      </c>
      <c r="CA1066" s="324" t="s">
        <v>3878</v>
      </c>
      <c r="CB1066" s="324" t="s">
        <v>3879</v>
      </c>
      <c r="CC1066" s="313" t="str">
        <f t="shared" si="164"/>
        <v>STREET (3XX)</v>
      </c>
    </row>
    <row r="1067" spans="1:81" s="38" customFormat="1" ht="15" customHeight="1">
      <c r="A1067" s="22">
        <f t="shared" si="152"/>
        <v>1064</v>
      </c>
      <c r="B1067" s="99" t="s">
        <v>84</v>
      </c>
      <c r="C1067" s="99" t="s">
        <v>1072</v>
      </c>
      <c r="D1067" s="99" t="s">
        <v>1281</v>
      </c>
      <c r="E1067" s="91" t="s">
        <v>7633</v>
      </c>
      <c r="F1067" s="90"/>
      <c r="G1067" s="90"/>
      <c r="H1067" s="79" t="s">
        <v>6332</v>
      </c>
      <c r="I1067" s="318">
        <v>44564</v>
      </c>
      <c r="J1067" s="318">
        <v>45336</v>
      </c>
      <c r="K1067" s="293" t="s">
        <v>1274</v>
      </c>
      <c r="L1067" s="342">
        <v>369</v>
      </c>
      <c r="M1067" s="92" t="s">
        <v>6179</v>
      </c>
      <c r="N1067" s="344"/>
      <c r="O1067" s="99">
        <v>17</v>
      </c>
      <c r="P1067" s="8">
        <v>8.5</v>
      </c>
      <c r="Q1067" s="99" t="s">
        <v>1123</v>
      </c>
      <c r="R1067" s="3">
        <v>6</v>
      </c>
      <c r="S1067" s="3">
        <v>5.5</v>
      </c>
      <c r="T1067" s="3">
        <v>0</v>
      </c>
      <c r="U1067" s="16">
        <v>4.75</v>
      </c>
      <c r="V1067" s="100" t="s">
        <v>85</v>
      </c>
      <c r="W1067" s="16">
        <v>106.25</v>
      </c>
      <c r="X1067" s="8">
        <v>32.85</v>
      </c>
      <c r="Y1067" s="51">
        <v>2650</v>
      </c>
      <c r="Z1067" s="78" t="s">
        <v>5464</v>
      </c>
      <c r="AA1067" s="79" t="s">
        <v>7386</v>
      </c>
      <c r="AB1067" s="51" t="s">
        <v>4485</v>
      </c>
      <c r="AC1067" s="80" t="s">
        <v>2668</v>
      </c>
      <c r="AD1067" s="89">
        <v>33</v>
      </c>
      <c r="AE1067" s="80" t="s">
        <v>85</v>
      </c>
      <c r="AF1067" s="80" t="s">
        <v>1886</v>
      </c>
      <c r="AG1067" s="80" t="s">
        <v>85</v>
      </c>
      <c r="AH1067" s="99" t="s">
        <v>1538</v>
      </c>
      <c r="AI1067" s="9">
        <v>1.1000000000000001</v>
      </c>
      <c r="AJ1067" s="3" t="s">
        <v>265</v>
      </c>
      <c r="AK1067" s="81" t="s">
        <v>1709</v>
      </c>
      <c r="AL1067" s="40">
        <v>2.75</v>
      </c>
      <c r="AM1067" s="3">
        <v>78.3</v>
      </c>
      <c r="AN1067" s="3">
        <v>16.2</v>
      </c>
      <c r="AO1067" s="3">
        <v>175</v>
      </c>
      <c r="AP1067" s="36">
        <v>4</v>
      </c>
      <c r="AQ1067" s="36">
        <v>18.3</v>
      </c>
      <c r="AR1067" s="36">
        <v>30.3</v>
      </c>
      <c r="AS1067" s="36">
        <v>52.1</v>
      </c>
      <c r="AT1067" s="36">
        <v>208.9</v>
      </c>
      <c r="AU1067" s="101">
        <v>199.1</v>
      </c>
      <c r="AV1067" s="100">
        <v>106.25</v>
      </c>
      <c r="AW1067" s="54">
        <v>47</v>
      </c>
      <c r="AX1067" s="54">
        <v>47</v>
      </c>
      <c r="AY1067" s="54">
        <v>25</v>
      </c>
      <c r="AZ1067" s="99" t="s">
        <v>85</v>
      </c>
      <c r="BA1067" s="98" t="s">
        <v>85</v>
      </c>
      <c r="BB1067" s="99" t="s">
        <v>85</v>
      </c>
      <c r="BC1067" s="98" t="s">
        <v>85</v>
      </c>
      <c r="BD1067" s="77">
        <v>36.927428915966992</v>
      </c>
      <c r="BE1067" s="56">
        <v>20.236220472440898</v>
      </c>
      <c r="BF1067" s="56">
        <v>20.236220472440898</v>
      </c>
      <c r="BG1067" s="56">
        <v>11.417322834645701</v>
      </c>
      <c r="BH1067" s="378">
        <v>7.6616839999999839E-2</v>
      </c>
      <c r="BI1067" s="80">
        <v>36</v>
      </c>
      <c r="BJ1067" s="114" t="s">
        <v>3532</v>
      </c>
      <c r="BK1067" s="50" t="s">
        <v>4050</v>
      </c>
      <c r="BL1067" s="81" t="s">
        <v>4066</v>
      </c>
      <c r="BM1067" s="29" t="s">
        <v>5473</v>
      </c>
      <c r="BN1067" s="29" t="s">
        <v>5520</v>
      </c>
      <c r="BO1067" s="29" t="s">
        <v>5507</v>
      </c>
      <c r="BP1067" s="81" t="s">
        <v>5518</v>
      </c>
      <c r="BQ1067" s="81" t="s">
        <v>5497</v>
      </c>
      <c r="BR1067" s="81" t="s">
        <v>4275</v>
      </c>
      <c r="BS1067" s="81" t="s">
        <v>4068</v>
      </c>
      <c r="BT1067" s="81"/>
      <c r="BU1067" s="81"/>
      <c r="BV1067" s="313" t="s">
        <v>6536</v>
      </c>
      <c r="BW1067" s="377" t="s">
        <v>6540</v>
      </c>
      <c r="BX1067" s="313" t="s">
        <v>6541</v>
      </c>
      <c r="BY1067" s="377" t="s">
        <v>6542</v>
      </c>
      <c r="BZ1067" s="324" t="str">
        <f t="shared" si="163"/>
        <v>DISCONTINUED - MR312, 17x8.5, 0mm Offset, 6x5.5, 106.25mm Centerbore, Matte Black - Gloss Black Lip</v>
      </c>
      <c r="CA1067" s="324" t="s">
        <v>3878</v>
      </c>
      <c r="CB1067" s="324" t="s">
        <v>3879</v>
      </c>
      <c r="CC1067" s="313" t="str">
        <f t="shared" si="164"/>
        <v>STREET (3XX)</v>
      </c>
    </row>
    <row r="1068" spans="1:81" s="38" customFormat="1" ht="15" customHeight="1">
      <c r="A1068" s="22">
        <f t="shared" si="152"/>
        <v>1065</v>
      </c>
      <c r="B1068" s="99" t="s">
        <v>84</v>
      </c>
      <c r="C1068" s="99" t="s">
        <v>1072</v>
      </c>
      <c r="D1068" s="99" t="s">
        <v>1281</v>
      </c>
      <c r="E1068" s="91" t="s">
        <v>7634</v>
      </c>
      <c r="F1068" s="90" t="s">
        <v>2224</v>
      </c>
      <c r="G1068" s="90"/>
      <c r="H1068" s="79" t="s">
        <v>6335</v>
      </c>
      <c r="I1068" s="318">
        <v>44564</v>
      </c>
      <c r="J1068" s="318">
        <v>45336</v>
      </c>
      <c r="K1068" s="293" t="s">
        <v>1274</v>
      </c>
      <c r="L1068" s="342">
        <v>399</v>
      </c>
      <c r="M1068" s="92" t="s">
        <v>6179</v>
      </c>
      <c r="N1068" s="344"/>
      <c r="O1068" s="29">
        <v>17</v>
      </c>
      <c r="P1068" s="8">
        <v>9</v>
      </c>
      <c r="Q1068" s="99" t="s">
        <v>1755</v>
      </c>
      <c r="R1068" s="3">
        <v>5</v>
      </c>
      <c r="S1068" s="29">
        <v>5</v>
      </c>
      <c r="T1068" s="29">
        <v>-12</v>
      </c>
      <c r="U1068" s="16">
        <v>4.5</v>
      </c>
      <c r="V1068" s="100" t="s">
        <v>85</v>
      </c>
      <c r="W1068" s="16">
        <v>71.5</v>
      </c>
      <c r="X1068" s="8">
        <v>34.020000000000003</v>
      </c>
      <c r="Y1068" s="51">
        <v>2650</v>
      </c>
      <c r="Z1068" s="78" t="s">
        <v>5464</v>
      </c>
      <c r="AA1068" s="79" t="s">
        <v>7386</v>
      </c>
      <c r="AB1068" s="51" t="s">
        <v>5974</v>
      </c>
      <c r="AC1068" s="80" t="s">
        <v>2178</v>
      </c>
      <c r="AD1068" s="89">
        <v>33</v>
      </c>
      <c r="AE1068" s="80" t="s">
        <v>85</v>
      </c>
      <c r="AF1068" s="80" t="s">
        <v>1886</v>
      </c>
      <c r="AG1068" s="80" t="s">
        <v>85</v>
      </c>
      <c r="AH1068" s="99" t="s">
        <v>1538</v>
      </c>
      <c r="AI1068" s="9">
        <v>1.1000000000000001</v>
      </c>
      <c r="AJ1068" s="78" t="s">
        <v>266</v>
      </c>
      <c r="AK1068" s="3" t="s">
        <v>85</v>
      </c>
      <c r="AL1068" s="40" t="s">
        <v>85</v>
      </c>
      <c r="AM1068" s="3" t="s">
        <v>85</v>
      </c>
      <c r="AN1068" s="3">
        <v>16.2</v>
      </c>
      <c r="AO1068" s="3">
        <v>160</v>
      </c>
      <c r="AP1068" s="36">
        <v>11.9</v>
      </c>
      <c r="AQ1068" s="36">
        <v>23.8</v>
      </c>
      <c r="AR1068" s="36">
        <v>39.700000000000003</v>
      </c>
      <c r="AS1068" s="36">
        <v>61.6</v>
      </c>
      <c r="AT1068" s="36">
        <v>208.8</v>
      </c>
      <c r="AU1068" s="101">
        <v>203.9</v>
      </c>
      <c r="AV1068" s="100">
        <v>71.5</v>
      </c>
      <c r="AW1068" s="54">
        <v>41</v>
      </c>
      <c r="AX1068" s="54">
        <v>41</v>
      </c>
      <c r="AY1068" s="54">
        <v>23</v>
      </c>
      <c r="AZ1068" s="99" t="s">
        <v>85</v>
      </c>
      <c r="BA1068" s="98" t="s">
        <v>85</v>
      </c>
      <c r="BB1068" s="99" t="s">
        <v>85</v>
      </c>
      <c r="BC1068" s="98" t="s">
        <v>85</v>
      </c>
      <c r="BD1068" s="77">
        <v>38.103227647619676</v>
      </c>
      <c r="BE1068" s="56">
        <v>20.236220472440898</v>
      </c>
      <c r="BF1068" s="56">
        <v>20.236220472440898</v>
      </c>
      <c r="BG1068" s="56">
        <v>12.4409448818898</v>
      </c>
      <c r="BH1068" s="378">
        <v>8.348593599999983E-2</v>
      </c>
      <c r="BI1068" s="80">
        <v>36</v>
      </c>
      <c r="BJ1068" s="114" t="s">
        <v>3532</v>
      </c>
      <c r="BK1068" s="50" t="s">
        <v>4050</v>
      </c>
      <c r="BL1068" s="81" t="s">
        <v>4066</v>
      </c>
      <c r="BM1068" s="29" t="s">
        <v>5473</v>
      </c>
      <c r="BN1068" s="29" t="s">
        <v>5520</v>
      </c>
      <c r="BO1068" s="29" t="s">
        <v>5507</v>
      </c>
      <c r="BP1068" s="81" t="s">
        <v>5518</v>
      </c>
      <c r="BQ1068" s="81" t="s">
        <v>5497</v>
      </c>
      <c r="BR1068" s="81" t="s">
        <v>4275</v>
      </c>
      <c r="BS1068" s="81" t="s">
        <v>4068</v>
      </c>
      <c r="BT1068" s="81"/>
      <c r="BU1068" s="81"/>
      <c r="BV1068" s="313" t="s">
        <v>6535</v>
      </c>
      <c r="BW1068" s="377" t="s">
        <v>6534</v>
      </c>
      <c r="BX1068" s="313" t="s">
        <v>6538</v>
      </c>
      <c r="BY1068" s="377" t="s">
        <v>6539</v>
      </c>
      <c r="BZ1068" s="324" t="str">
        <f t="shared" si="163"/>
        <v>DISCONTINUED - MR312, 17x9, -12mm Offset, 5x5, 71.5mm Centerbore, Matte Black - Gloss Black Lip</v>
      </c>
      <c r="CA1068" s="324" t="s">
        <v>3878</v>
      </c>
      <c r="CB1068" s="324" t="s">
        <v>3879</v>
      </c>
      <c r="CC1068" s="313" t="str">
        <f t="shared" si="164"/>
        <v>STREET (3XX)</v>
      </c>
    </row>
    <row r="1069" spans="1:81" s="38" customFormat="1" ht="15" customHeight="1">
      <c r="A1069" s="22">
        <f t="shared" si="152"/>
        <v>1066</v>
      </c>
      <c r="B1069" s="99" t="s">
        <v>84</v>
      </c>
      <c r="C1069" s="99" t="s">
        <v>1072</v>
      </c>
      <c r="D1069" s="99" t="s">
        <v>1281</v>
      </c>
      <c r="E1069" s="91" t="s">
        <v>7635</v>
      </c>
      <c r="F1069" s="90" t="s">
        <v>2224</v>
      </c>
      <c r="G1069" s="90"/>
      <c r="H1069" s="79" t="s">
        <v>6336</v>
      </c>
      <c r="I1069" s="318">
        <v>44564</v>
      </c>
      <c r="J1069" s="318">
        <v>45336</v>
      </c>
      <c r="K1069" s="293" t="s">
        <v>1274</v>
      </c>
      <c r="L1069" s="342">
        <v>399</v>
      </c>
      <c r="M1069" s="92" t="s">
        <v>6179</v>
      </c>
      <c r="N1069" s="344"/>
      <c r="O1069" s="29">
        <v>17</v>
      </c>
      <c r="P1069" s="8">
        <v>9</v>
      </c>
      <c r="Q1069" s="99" t="s">
        <v>1123</v>
      </c>
      <c r="R1069" s="3">
        <v>6</v>
      </c>
      <c r="S1069" s="29">
        <v>5.5</v>
      </c>
      <c r="T1069" s="29">
        <v>-12</v>
      </c>
      <c r="U1069" s="16">
        <v>4.5</v>
      </c>
      <c r="V1069" s="100" t="s">
        <v>85</v>
      </c>
      <c r="W1069" s="16">
        <v>106.25</v>
      </c>
      <c r="X1069" s="8">
        <v>33.4</v>
      </c>
      <c r="Y1069" s="51">
        <v>2650</v>
      </c>
      <c r="Z1069" s="78" t="s">
        <v>5464</v>
      </c>
      <c r="AA1069" s="79" t="s">
        <v>7386</v>
      </c>
      <c r="AB1069" s="51" t="s">
        <v>6364</v>
      </c>
      <c r="AC1069" s="80" t="s">
        <v>2668</v>
      </c>
      <c r="AD1069" s="89">
        <v>33</v>
      </c>
      <c r="AE1069" s="80" t="s">
        <v>85</v>
      </c>
      <c r="AF1069" s="80" t="s">
        <v>1886</v>
      </c>
      <c r="AG1069" s="80" t="s">
        <v>85</v>
      </c>
      <c r="AH1069" s="99" t="s">
        <v>1538</v>
      </c>
      <c r="AI1069" s="9">
        <v>1.1000000000000001</v>
      </c>
      <c r="AJ1069" s="3" t="s">
        <v>265</v>
      </c>
      <c r="AK1069" s="81" t="s">
        <v>1709</v>
      </c>
      <c r="AL1069" s="40">
        <v>2.75</v>
      </c>
      <c r="AM1069" s="3">
        <v>78.3</v>
      </c>
      <c r="AN1069" s="3">
        <v>16.2</v>
      </c>
      <c r="AO1069" s="3">
        <v>175</v>
      </c>
      <c r="AP1069" s="36">
        <v>4.3</v>
      </c>
      <c r="AQ1069" s="36">
        <v>21.5</v>
      </c>
      <c r="AR1069" s="36">
        <v>39.700000000000003</v>
      </c>
      <c r="AS1069" s="36">
        <v>61.6</v>
      </c>
      <c r="AT1069" s="36">
        <v>208.8</v>
      </c>
      <c r="AU1069" s="101">
        <v>203.9</v>
      </c>
      <c r="AV1069" s="100">
        <v>106.25</v>
      </c>
      <c r="AW1069" s="54">
        <v>47</v>
      </c>
      <c r="AX1069" s="54">
        <v>47</v>
      </c>
      <c r="AY1069" s="54">
        <v>23</v>
      </c>
      <c r="AZ1069" s="99" t="s">
        <v>85</v>
      </c>
      <c r="BA1069" s="98" t="s">
        <v>85</v>
      </c>
      <c r="BB1069" s="99" t="s">
        <v>85</v>
      </c>
      <c r="BC1069" s="98" t="s">
        <v>85</v>
      </c>
      <c r="BD1069" s="77">
        <v>37.992996516527235</v>
      </c>
      <c r="BE1069" s="56">
        <v>20.236220472440898</v>
      </c>
      <c r="BF1069" s="56">
        <v>20.236220472440898</v>
      </c>
      <c r="BG1069" s="56">
        <v>12.4409448818898</v>
      </c>
      <c r="BH1069" s="378">
        <v>8.348593599999983E-2</v>
      </c>
      <c r="BI1069" s="80">
        <v>36</v>
      </c>
      <c r="BJ1069" s="114" t="s">
        <v>3532</v>
      </c>
      <c r="BK1069" s="50" t="s">
        <v>4050</v>
      </c>
      <c r="BL1069" s="81" t="s">
        <v>4066</v>
      </c>
      <c r="BM1069" s="29" t="s">
        <v>5473</v>
      </c>
      <c r="BN1069" s="29" t="s">
        <v>5520</v>
      </c>
      <c r="BO1069" s="29" t="s">
        <v>5507</v>
      </c>
      <c r="BP1069" s="81" t="s">
        <v>5518</v>
      </c>
      <c r="BQ1069" s="81" t="s">
        <v>5497</v>
      </c>
      <c r="BR1069" s="81" t="s">
        <v>4275</v>
      </c>
      <c r="BS1069" s="81" t="s">
        <v>4068</v>
      </c>
      <c r="BT1069" s="81"/>
      <c r="BU1069" s="81"/>
      <c r="BV1069" s="313" t="s">
        <v>6536</v>
      </c>
      <c r="BW1069" s="377" t="s">
        <v>6540</v>
      </c>
      <c r="BX1069" s="313" t="s">
        <v>6541</v>
      </c>
      <c r="BY1069" s="377" t="s">
        <v>6542</v>
      </c>
      <c r="BZ1069" s="324" t="str">
        <f t="shared" si="163"/>
        <v>DISCONTINUED - MR312, 17x9, -12mm Offset, 6x5.5, 106.25mm Centerbore, Matte Black - Gloss Black Lip</v>
      </c>
      <c r="CA1069" s="324" t="s">
        <v>3878</v>
      </c>
      <c r="CB1069" s="324" t="s">
        <v>3879</v>
      </c>
      <c r="CC1069" s="313" t="str">
        <f t="shared" si="164"/>
        <v>STREET (3XX)</v>
      </c>
    </row>
    <row r="1070" spans="1:81" s="38" customFormat="1" ht="15" customHeight="1">
      <c r="A1070" s="22">
        <f t="shared" si="152"/>
        <v>1067</v>
      </c>
      <c r="B1070" s="99" t="s">
        <v>84</v>
      </c>
      <c r="C1070" s="99" t="s">
        <v>1072</v>
      </c>
      <c r="D1070" s="99" t="s">
        <v>1281</v>
      </c>
      <c r="E1070" s="91" t="s">
        <v>7636</v>
      </c>
      <c r="F1070" s="90"/>
      <c r="G1070" s="90"/>
      <c r="H1070" s="79" t="s">
        <v>6337</v>
      </c>
      <c r="I1070" s="318">
        <v>44564</v>
      </c>
      <c r="J1070" s="318">
        <v>45336</v>
      </c>
      <c r="K1070" s="293" t="s">
        <v>1274</v>
      </c>
      <c r="L1070" s="342">
        <v>419</v>
      </c>
      <c r="M1070" s="92" t="s">
        <v>6179</v>
      </c>
      <c r="N1070" s="344"/>
      <c r="O1070" s="29">
        <v>18</v>
      </c>
      <c r="P1070" s="8">
        <v>9</v>
      </c>
      <c r="Q1070" s="99" t="s">
        <v>1123</v>
      </c>
      <c r="R1070" s="3">
        <v>6</v>
      </c>
      <c r="S1070" s="29">
        <v>5.5</v>
      </c>
      <c r="T1070" s="29">
        <v>18</v>
      </c>
      <c r="U1070" s="16">
        <v>5.75</v>
      </c>
      <c r="V1070" s="100" t="s">
        <v>85</v>
      </c>
      <c r="W1070" s="16">
        <v>106.25</v>
      </c>
      <c r="X1070" s="8">
        <v>35.94</v>
      </c>
      <c r="Y1070" s="51">
        <v>2650</v>
      </c>
      <c r="Z1070" s="78" t="s">
        <v>5464</v>
      </c>
      <c r="AA1070" s="79" t="s">
        <v>7386</v>
      </c>
      <c r="AB1070" s="51" t="s">
        <v>6060</v>
      </c>
      <c r="AC1070" s="80" t="s">
        <v>2668</v>
      </c>
      <c r="AD1070" s="89">
        <v>33</v>
      </c>
      <c r="AE1070" s="80" t="s">
        <v>85</v>
      </c>
      <c r="AF1070" s="80" t="s">
        <v>1886</v>
      </c>
      <c r="AG1070" s="80" t="s">
        <v>85</v>
      </c>
      <c r="AH1070" s="99" t="s">
        <v>1538</v>
      </c>
      <c r="AI1070" s="9">
        <v>1.1000000000000001</v>
      </c>
      <c r="AJ1070" s="3" t="s">
        <v>265</v>
      </c>
      <c r="AK1070" s="81" t="s">
        <v>1709</v>
      </c>
      <c r="AL1070" s="40">
        <v>2.75</v>
      </c>
      <c r="AM1070" s="3">
        <v>78.3</v>
      </c>
      <c r="AN1070" s="3">
        <v>16.2</v>
      </c>
      <c r="AO1070" s="3">
        <v>175</v>
      </c>
      <c r="AP1070" s="36">
        <v>4.3</v>
      </c>
      <c r="AQ1070" s="36">
        <v>20.5</v>
      </c>
      <c r="AR1070" s="36">
        <v>32.4</v>
      </c>
      <c r="AS1070" s="36">
        <v>43.1</v>
      </c>
      <c r="AT1070" s="36">
        <v>218.8</v>
      </c>
      <c r="AU1070" s="101">
        <v>208.6</v>
      </c>
      <c r="AV1070" s="84">
        <v>106.25</v>
      </c>
      <c r="AW1070" s="54">
        <v>47</v>
      </c>
      <c r="AX1070" s="54">
        <v>47</v>
      </c>
      <c r="AY1070" s="54">
        <v>26</v>
      </c>
      <c r="AZ1070" s="99" t="s">
        <v>85</v>
      </c>
      <c r="BA1070" s="98" t="s">
        <v>85</v>
      </c>
      <c r="BB1070" s="99" t="s">
        <v>85</v>
      </c>
      <c r="BC1070" s="98" t="s">
        <v>85</v>
      </c>
      <c r="BD1070" s="77">
        <v>40.344593979832602</v>
      </c>
      <c r="BE1070" s="56">
        <v>21.141732283464599</v>
      </c>
      <c r="BF1070" s="56">
        <v>21.141732283464599</v>
      </c>
      <c r="BG1070" s="56">
        <v>11.929133858267701</v>
      </c>
      <c r="BH1070" s="378">
        <v>8.7375807000000152E-2</v>
      </c>
      <c r="BI1070" s="80">
        <v>36</v>
      </c>
      <c r="BJ1070" s="114" t="s">
        <v>3532</v>
      </c>
      <c r="BK1070" s="50" t="s">
        <v>4050</v>
      </c>
      <c r="BL1070" s="81" t="s">
        <v>4066</v>
      </c>
      <c r="BM1070" s="29" t="s">
        <v>5473</v>
      </c>
      <c r="BN1070" s="29" t="s">
        <v>5520</v>
      </c>
      <c r="BO1070" s="29" t="s">
        <v>5507</v>
      </c>
      <c r="BP1070" s="81" t="s">
        <v>5518</v>
      </c>
      <c r="BQ1070" s="81" t="s">
        <v>5497</v>
      </c>
      <c r="BR1070" s="81" t="s">
        <v>4275</v>
      </c>
      <c r="BS1070" s="81" t="s">
        <v>4068</v>
      </c>
      <c r="BT1070" s="81"/>
      <c r="BU1070" s="81"/>
      <c r="BV1070" s="313" t="s">
        <v>6536</v>
      </c>
      <c r="BW1070" s="377" t="s">
        <v>6540</v>
      </c>
      <c r="BX1070" s="313" t="s">
        <v>6541</v>
      </c>
      <c r="BY1070" s="377" t="s">
        <v>6542</v>
      </c>
      <c r="BZ1070" s="324" t="str">
        <f t="shared" si="163"/>
        <v>DISCONTINUED - MR312, 18x9, +18mm Offset, 6x5.5, 106.25mm Centerbore, Matte Black - Gloss Black Lip</v>
      </c>
      <c r="CA1070" s="324" t="s">
        <v>3878</v>
      </c>
      <c r="CB1070" s="324" t="s">
        <v>3879</v>
      </c>
      <c r="CC1070" s="313" t="str">
        <f t="shared" si="164"/>
        <v>STREET (3XX)</v>
      </c>
    </row>
    <row r="1071" spans="1:81" s="38" customFormat="1" ht="15" customHeight="1">
      <c r="A1071" s="22">
        <f t="shared" si="152"/>
        <v>1068</v>
      </c>
      <c r="B1071" s="99" t="s">
        <v>84</v>
      </c>
      <c r="C1071" s="99" t="s">
        <v>1072</v>
      </c>
      <c r="D1071" s="99" t="s">
        <v>1114</v>
      </c>
      <c r="E1071" s="91" t="s">
        <v>7638</v>
      </c>
      <c r="F1071" s="90"/>
      <c r="G1071" s="90"/>
      <c r="H1071" s="79" t="s">
        <v>311</v>
      </c>
      <c r="I1071" s="318">
        <v>40544</v>
      </c>
      <c r="J1071" s="318">
        <v>45336</v>
      </c>
      <c r="K1071" s="293" t="s">
        <v>1274</v>
      </c>
      <c r="L1071" s="342">
        <v>285</v>
      </c>
      <c r="M1071" s="92" t="s">
        <v>6179</v>
      </c>
      <c r="N1071" s="344"/>
      <c r="O1071" s="99">
        <v>17</v>
      </c>
      <c r="P1071" s="8">
        <v>8.5</v>
      </c>
      <c r="Q1071" s="99" t="s">
        <v>1751</v>
      </c>
      <c r="R1071" s="3">
        <v>5</v>
      </c>
      <c r="S1071" s="3">
        <v>150</v>
      </c>
      <c r="T1071" s="3">
        <v>0</v>
      </c>
      <c r="U1071" s="16">
        <v>4.75</v>
      </c>
      <c r="V1071" s="100" t="s">
        <v>85</v>
      </c>
      <c r="W1071" s="16">
        <v>116.5</v>
      </c>
      <c r="X1071" s="8">
        <v>27.4</v>
      </c>
      <c r="Y1071" s="51">
        <v>2650</v>
      </c>
      <c r="Z1071" s="79" t="s">
        <v>2294</v>
      </c>
      <c r="AA1071" s="79" t="s">
        <v>2987</v>
      </c>
      <c r="AB1071" s="51" t="s">
        <v>5242</v>
      </c>
      <c r="AC1071" s="80" t="s">
        <v>1583</v>
      </c>
      <c r="AD1071" s="89">
        <v>33</v>
      </c>
      <c r="AE1071" s="87" t="s">
        <v>85</v>
      </c>
      <c r="AF1071" s="99" t="s">
        <v>85</v>
      </c>
      <c r="AG1071" s="99" t="s">
        <v>3003</v>
      </c>
      <c r="AH1071" s="99" t="s">
        <v>1937</v>
      </c>
      <c r="AI1071" s="9">
        <v>1.1000000000000001</v>
      </c>
      <c r="AJ1071" s="99" t="s">
        <v>266</v>
      </c>
      <c r="AK1071" s="99" t="s">
        <v>85</v>
      </c>
      <c r="AL1071" s="40" t="s">
        <v>85</v>
      </c>
      <c r="AM1071" s="99" t="s">
        <v>85</v>
      </c>
      <c r="AN1071" s="99">
        <v>16.2</v>
      </c>
      <c r="AO1071" s="99">
        <v>185</v>
      </c>
      <c r="AP1071" s="25">
        <v>0</v>
      </c>
      <c r="AQ1071" s="25">
        <v>13</v>
      </c>
      <c r="AR1071" s="25">
        <v>29.7</v>
      </c>
      <c r="AS1071" s="25">
        <v>29.3</v>
      </c>
      <c r="AT1071" s="25">
        <v>208.4</v>
      </c>
      <c r="AU1071" s="101">
        <v>204.8</v>
      </c>
      <c r="AV1071" s="100">
        <v>110.5</v>
      </c>
      <c r="AW1071" s="54">
        <v>38.9</v>
      </c>
      <c r="AX1071" s="54">
        <v>38.9</v>
      </c>
      <c r="AY1071" s="54">
        <v>70</v>
      </c>
      <c r="AZ1071" s="99" t="s">
        <v>85</v>
      </c>
      <c r="BA1071" s="98" t="s">
        <v>85</v>
      </c>
      <c r="BB1071" s="99" t="s">
        <v>85</v>
      </c>
      <c r="BC1071" s="98" t="s">
        <v>85</v>
      </c>
      <c r="BD1071" s="77">
        <v>32</v>
      </c>
      <c r="BE1071" s="56">
        <v>20.236220472440898</v>
      </c>
      <c r="BF1071" s="56">
        <v>20.236220472440898</v>
      </c>
      <c r="BG1071" s="56">
        <v>11.417322834645701</v>
      </c>
      <c r="BH1071" s="378">
        <v>7.6616839999999839E-2</v>
      </c>
      <c r="BI1071" s="80">
        <v>36</v>
      </c>
      <c r="BJ1071" s="114" t="s">
        <v>3532</v>
      </c>
      <c r="BK1071" s="50" t="s">
        <v>4050</v>
      </c>
      <c r="BL1071" s="81" t="s">
        <v>4066</v>
      </c>
      <c r="BM1071" s="81" t="s">
        <v>5502</v>
      </c>
      <c r="BN1071" s="81" t="s">
        <v>5503</v>
      </c>
      <c r="BO1071" s="81" t="s">
        <v>5477</v>
      </c>
      <c r="BP1071" s="81" t="s">
        <v>5504</v>
      </c>
      <c r="BQ1071" s="81" t="s">
        <v>5505</v>
      </c>
      <c r="BR1071" s="81" t="s">
        <v>4068</v>
      </c>
      <c r="BS1071" s="81"/>
      <c r="BT1071" s="81"/>
      <c r="BU1071" s="81"/>
      <c r="BV1071" s="353" t="s">
        <v>6412</v>
      </c>
      <c r="BW1071" s="384" t="s">
        <v>6411</v>
      </c>
      <c r="BX1071" s="353" t="s">
        <v>6414</v>
      </c>
      <c r="BY1071" s="384" t="s">
        <v>6413</v>
      </c>
      <c r="BZ1071" s="324" t="str">
        <f t="shared" ref="BZ1071:BZ1075" si="165">CONCATENATE("DISCONTINUED"," ","-"," ",D1071,", ",O1071,"x",P1071,", ",IF(V1071="N/A", "", CONCATENATE(V1071, "/")),IF(T1071&gt;0, CONCATENATE("+",T1071), T1071),"mm Offset, ",Q1071,", ",W1071,"mm Centerbore, ",PROPER(Z1071), "", IF(BB1071="N/A", "", CONCATENATE(", w/ ", BB1071)))</f>
        <v>DISCONTINUED - MR301 The Standard, 17x8.5, 0mm Offset, 5x150, 116.5mm Centerbore, Matte Black</v>
      </c>
      <c r="CA1071" s="324" t="s">
        <v>3878</v>
      </c>
      <c r="CB1071" s="324" t="s">
        <v>3879</v>
      </c>
      <c r="CC1071" s="313" t="str">
        <f t="shared" ref="CC1071:CC1075" si="166">C1071</f>
        <v>STREET (3XX)</v>
      </c>
    </row>
    <row r="1072" spans="1:81" s="38" customFormat="1" ht="15" customHeight="1">
      <c r="A1072" s="22">
        <f t="shared" si="152"/>
        <v>1069</v>
      </c>
      <c r="B1072" s="99" t="s">
        <v>84</v>
      </c>
      <c r="C1072" s="99" t="s">
        <v>1072</v>
      </c>
      <c r="D1072" s="99" t="s">
        <v>1118</v>
      </c>
      <c r="E1072" s="91" t="s">
        <v>7639</v>
      </c>
      <c r="F1072" s="90"/>
      <c r="G1072" s="90"/>
      <c r="H1072" s="79" t="s">
        <v>547</v>
      </c>
      <c r="I1072" s="318">
        <v>41640</v>
      </c>
      <c r="J1072" s="318">
        <v>45336</v>
      </c>
      <c r="K1072" s="293" t="s">
        <v>1274</v>
      </c>
      <c r="L1072" s="342">
        <v>290</v>
      </c>
      <c r="M1072" s="92" t="s">
        <v>6179</v>
      </c>
      <c r="N1072" s="344"/>
      <c r="O1072" s="99">
        <v>17</v>
      </c>
      <c r="P1072" s="8">
        <v>8.5</v>
      </c>
      <c r="Q1072" s="99" t="s">
        <v>1755</v>
      </c>
      <c r="R1072" s="3">
        <v>5</v>
      </c>
      <c r="S1072" s="25">
        <v>5</v>
      </c>
      <c r="T1072" s="3">
        <v>0</v>
      </c>
      <c r="U1072" s="16">
        <v>4.75</v>
      </c>
      <c r="V1072" s="100" t="s">
        <v>85</v>
      </c>
      <c r="W1072" s="16">
        <v>94</v>
      </c>
      <c r="X1072" s="10">
        <v>28.22</v>
      </c>
      <c r="Y1072" s="51">
        <v>2500</v>
      </c>
      <c r="Z1072" s="79" t="s">
        <v>2294</v>
      </c>
      <c r="AA1072" s="79" t="s">
        <v>2987</v>
      </c>
      <c r="AB1072" s="51" t="s">
        <v>5188</v>
      </c>
      <c r="AC1072" s="80" t="s">
        <v>1593</v>
      </c>
      <c r="AD1072" s="89">
        <v>33</v>
      </c>
      <c r="AE1072" s="87" t="s">
        <v>85</v>
      </c>
      <c r="AF1072" s="80" t="s">
        <v>85</v>
      </c>
      <c r="AG1072" s="80" t="s">
        <v>3000</v>
      </c>
      <c r="AH1072" s="99" t="s">
        <v>1937</v>
      </c>
      <c r="AI1072" s="9">
        <v>1.1000000000000001</v>
      </c>
      <c r="AJ1072" s="99" t="s">
        <v>266</v>
      </c>
      <c r="AK1072" s="99" t="s">
        <v>85</v>
      </c>
      <c r="AL1072" s="40" t="s">
        <v>85</v>
      </c>
      <c r="AM1072" s="99" t="s">
        <v>85</v>
      </c>
      <c r="AN1072" s="99">
        <v>16.2</v>
      </c>
      <c r="AO1072" s="99">
        <v>155</v>
      </c>
      <c r="AP1072" s="25">
        <v>12.9</v>
      </c>
      <c r="AQ1072" s="25">
        <v>23.3</v>
      </c>
      <c r="AR1072" s="25">
        <v>31.4</v>
      </c>
      <c r="AS1072" s="25">
        <v>26.9</v>
      </c>
      <c r="AT1072" s="25">
        <v>208.2</v>
      </c>
      <c r="AU1072" s="25">
        <v>203</v>
      </c>
      <c r="AV1072" s="100">
        <v>88.2</v>
      </c>
      <c r="AW1072" s="54">
        <v>52.7</v>
      </c>
      <c r="AX1072" s="54">
        <v>75</v>
      </c>
      <c r="AY1072" s="54">
        <v>78</v>
      </c>
      <c r="AZ1072" s="99" t="s">
        <v>85</v>
      </c>
      <c r="BA1072" s="98" t="s">
        <v>85</v>
      </c>
      <c r="BB1072" s="99" t="s">
        <v>85</v>
      </c>
      <c r="BC1072" s="98" t="s">
        <v>85</v>
      </c>
      <c r="BD1072" s="77">
        <v>33.069339327731633</v>
      </c>
      <c r="BE1072" s="56">
        <v>20.236220472440898</v>
      </c>
      <c r="BF1072" s="56">
        <v>20.236220472440898</v>
      </c>
      <c r="BG1072" s="56">
        <v>11.417322834645701</v>
      </c>
      <c r="BH1072" s="378">
        <v>7.6616839999999839E-2</v>
      </c>
      <c r="BI1072" s="80">
        <v>36</v>
      </c>
      <c r="BJ1072" s="114" t="s">
        <v>3532</v>
      </c>
      <c r="BK1072" s="50" t="s">
        <v>4050</v>
      </c>
      <c r="BL1072" s="29" t="s">
        <v>4066</v>
      </c>
      <c r="BM1072" s="29" t="s">
        <v>5513</v>
      </c>
      <c r="BN1072" s="29" t="s">
        <v>5506</v>
      </c>
      <c r="BO1072" s="29" t="s">
        <v>5507</v>
      </c>
      <c r="BP1072" s="29" t="s">
        <v>5477</v>
      </c>
      <c r="BQ1072" s="29" t="s">
        <v>5504</v>
      </c>
      <c r="BR1072" s="29" t="s">
        <v>4068</v>
      </c>
      <c r="BS1072" s="29"/>
      <c r="BT1072" s="29"/>
      <c r="BU1072" s="29"/>
      <c r="BV1072" s="354" t="s">
        <v>6493</v>
      </c>
      <c r="BW1072" s="377" t="s">
        <v>6492</v>
      </c>
      <c r="BX1072" s="313" t="s">
        <v>6495</v>
      </c>
      <c r="BY1072" s="377" t="s">
        <v>6494</v>
      </c>
      <c r="BZ1072" s="324" t="str">
        <f t="shared" si="165"/>
        <v>DISCONTINUED - MR307 Hole, 17x8.5, 0mm Offset, 5x5, 94mm Centerbore, Matte Black</v>
      </c>
      <c r="CA1072" s="324" t="s">
        <v>3878</v>
      </c>
      <c r="CB1072" s="324" t="s">
        <v>3879</v>
      </c>
      <c r="CC1072" s="313" t="str">
        <f t="shared" si="166"/>
        <v>STREET (3XX)</v>
      </c>
    </row>
    <row r="1073" spans="1:81" s="38" customFormat="1" ht="15" customHeight="1">
      <c r="A1073" s="22">
        <f t="shared" si="152"/>
        <v>1070</v>
      </c>
      <c r="B1073" s="99" t="s">
        <v>84</v>
      </c>
      <c r="C1073" s="99" t="s">
        <v>1072</v>
      </c>
      <c r="D1073" s="99" t="s">
        <v>1120</v>
      </c>
      <c r="E1073" s="91" t="s">
        <v>7640</v>
      </c>
      <c r="F1073" s="90"/>
      <c r="G1073" s="90"/>
      <c r="H1073" s="79" t="s">
        <v>619</v>
      </c>
      <c r="I1073" s="318">
        <v>42005</v>
      </c>
      <c r="J1073" s="318">
        <v>45336</v>
      </c>
      <c r="K1073" s="293" t="s">
        <v>1274</v>
      </c>
      <c r="L1073" s="342">
        <v>369</v>
      </c>
      <c r="M1073" s="92" t="s">
        <v>6179</v>
      </c>
      <c r="N1073" s="344"/>
      <c r="O1073" s="99">
        <v>18</v>
      </c>
      <c r="P1073" s="8">
        <v>9</v>
      </c>
      <c r="Q1073" s="99" t="s">
        <v>1751</v>
      </c>
      <c r="R1073" s="3">
        <v>5</v>
      </c>
      <c r="S1073" s="3">
        <v>150</v>
      </c>
      <c r="T1073" s="3">
        <v>18</v>
      </c>
      <c r="U1073" s="19">
        <v>5.75</v>
      </c>
      <c r="V1073" s="100" t="s">
        <v>85</v>
      </c>
      <c r="W1073" s="16">
        <v>116.5</v>
      </c>
      <c r="X1073" s="8">
        <v>32.299999999999997</v>
      </c>
      <c r="Y1073" s="51">
        <v>2650</v>
      </c>
      <c r="Z1073" s="78" t="s">
        <v>2294</v>
      </c>
      <c r="AA1073" s="79" t="s">
        <v>2987</v>
      </c>
      <c r="AB1073" s="51" t="s">
        <v>6166</v>
      </c>
      <c r="AC1073" s="80" t="s">
        <v>1600</v>
      </c>
      <c r="AD1073" s="89">
        <v>33</v>
      </c>
      <c r="AE1073" s="80" t="s">
        <v>85</v>
      </c>
      <c r="AF1073" s="80" t="s">
        <v>85</v>
      </c>
      <c r="AG1073" s="99" t="s">
        <v>3003</v>
      </c>
      <c r="AH1073" s="80" t="s">
        <v>1938</v>
      </c>
      <c r="AI1073" s="9">
        <v>1.1000000000000001</v>
      </c>
      <c r="AJ1073" s="3" t="s">
        <v>266</v>
      </c>
      <c r="AK1073" s="3" t="s">
        <v>85</v>
      </c>
      <c r="AL1073" s="40" t="s">
        <v>85</v>
      </c>
      <c r="AM1073" s="99" t="s">
        <v>85</v>
      </c>
      <c r="AN1073" s="99">
        <v>16.2</v>
      </c>
      <c r="AO1073" s="99">
        <v>180</v>
      </c>
      <c r="AP1073" s="25">
        <v>0</v>
      </c>
      <c r="AQ1073" s="25">
        <v>8.6</v>
      </c>
      <c r="AR1073" s="25">
        <v>27.1</v>
      </c>
      <c r="AS1073" s="25">
        <v>36.299999999999997</v>
      </c>
      <c r="AT1073" s="25">
        <v>217.8</v>
      </c>
      <c r="AU1073" s="101">
        <v>209.6</v>
      </c>
      <c r="AV1073" s="100">
        <v>110.7</v>
      </c>
      <c r="AW1073" s="54">
        <v>46.7</v>
      </c>
      <c r="AX1073" s="54">
        <v>46.7</v>
      </c>
      <c r="AY1073" s="54">
        <v>42</v>
      </c>
      <c r="AZ1073" s="99" t="s">
        <v>85</v>
      </c>
      <c r="BA1073" s="98" t="s">
        <v>85</v>
      </c>
      <c r="BB1073" s="99" t="s">
        <v>85</v>
      </c>
      <c r="BC1073" s="98" t="s">
        <v>85</v>
      </c>
      <c r="BD1073" s="77">
        <v>37.020000000000003</v>
      </c>
      <c r="BE1073" s="56">
        <v>21.141732283464599</v>
      </c>
      <c r="BF1073" s="56">
        <v>21.141732283464599</v>
      </c>
      <c r="BG1073" s="56">
        <v>11.929133858267701</v>
      </c>
      <c r="BH1073" s="378">
        <v>8.7375807000000152E-2</v>
      </c>
      <c r="BI1073" s="80">
        <v>36</v>
      </c>
      <c r="BJ1073" s="114" t="s">
        <v>3532</v>
      </c>
      <c r="BK1073" s="50" t="s">
        <v>4050</v>
      </c>
      <c r="BL1073" s="81" t="s">
        <v>4066</v>
      </c>
      <c r="BM1073" s="81" t="s">
        <v>5512</v>
      </c>
      <c r="BN1073" s="81" t="s">
        <v>5506</v>
      </c>
      <c r="BO1073" s="81" t="s">
        <v>5507</v>
      </c>
      <c r="BP1073" s="81" t="s">
        <v>5477</v>
      </c>
      <c r="BQ1073" s="81" t="s">
        <v>5504</v>
      </c>
      <c r="BR1073" s="81" t="s">
        <v>4068</v>
      </c>
      <c r="BS1073" s="81"/>
      <c r="BT1073" s="81"/>
      <c r="BU1073" s="81"/>
      <c r="BV1073" s="313"/>
      <c r="BW1073" s="325"/>
      <c r="BX1073" s="313"/>
      <c r="BY1073" s="325"/>
      <c r="BZ1073" s="324" t="str">
        <f t="shared" si="165"/>
        <v>DISCONTINUED - MR309 Grid, 18x9, +18mm Offset, 5x150, 116.5mm Centerbore, Matte Black</v>
      </c>
      <c r="CA1073" s="324" t="s">
        <v>3878</v>
      </c>
      <c r="CB1073" s="324" t="s">
        <v>3879</v>
      </c>
      <c r="CC1073" s="313" t="str">
        <f t="shared" si="166"/>
        <v>STREET (3XX)</v>
      </c>
    </row>
    <row r="1074" spans="1:81" s="38" customFormat="1" ht="15" customHeight="1">
      <c r="A1074" s="22">
        <f t="shared" si="152"/>
        <v>1071</v>
      </c>
      <c r="B1074" s="104" t="s">
        <v>84</v>
      </c>
      <c r="C1074" s="104" t="s">
        <v>1072</v>
      </c>
      <c r="D1074" s="99" t="s">
        <v>4026</v>
      </c>
      <c r="E1074" s="91" t="s">
        <v>7641</v>
      </c>
      <c r="F1074" s="90"/>
      <c r="G1074" s="90"/>
      <c r="H1074" s="79" t="s">
        <v>5159</v>
      </c>
      <c r="I1074" s="318">
        <v>44351</v>
      </c>
      <c r="J1074" s="318">
        <v>45336</v>
      </c>
      <c r="K1074" s="293" t="s">
        <v>1274</v>
      </c>
      <c r="L1074" s="342">
        <v>269</v>
      </c>
      <c r="M1074" s="92" t="s">
        <v>6179</v>
      </c>
      <c r="N1074" s="344"/>
      <c r="O1074" s="29">
        <v>17</v>
      </c>
      <c r="P1074" s="73">
        <v>8</v>
      </c>
      <c r="Q1074" s="99" t="s">
        <v>1758</v>
      </c>
      <c r="R1074" s="13">
        <v>6</v>
      </c>
      <c r="S1074" s="90">
        <v>120</v>
      </c>
      <c r="T1074" s="90">
        <v>25</v>
      </c>
      <c r="U1074" s="42">
        <v>5.44</v>
      </c>
      <c r="V1074" s="102" t="s">
        <v>85</v>
      </c>
      <c r="W1074" s="16">
        <v>67</v>
      </c>
      <c r="X1074" s="42">
        <v>26.896395986555063</v>
      </c>
      <c r="Y1074" s="51">
        <v>2650</v>
      </c>
      <c r="Z1074" s="78" t="s">
        <v>2646</v>
      </c>
      <c r="AA1074" s="78" t="s">
        <v>2992</v>
      </c>
      <c r="AB1074" s="51" t="s">
        <v>7642</v>
      </c>
      <c r="AC1074" s="11" t="s">
        <v>1641</v>
      </c>
      <c r="AD1074" s="89">
        <v>22</v>
      </c>
      <c r="AE1074" s="14" t="s">
        <v>85</v>
      </c>
      <c r="AF1074" s="14" t="s">
        <v>85</v>
      </c>
      <c r="AG1074" s="80" t="s">
        <v>85</v>
      </c>
      <c r="AH1074" s="80" t="s">
        <v>85</v>
      </c>
      <c r="AI1074" s="9" t="s">
        <v>85</v>
      </c>
      <c r="AJ1074" s="81" t="s">
        <v>265</v>
      </c>
      <c r="AK1074" s="81" t="s">
        <v>85</v>
      </c>
      <c r="AL1074" s="40" t="s">
        <v>85</v>
      </c>
      <c r="AM1074" s="81" t="s">
        <v>85</v>
      </c>
      <c r="AN1074" s="13">
        <v>16</v>
      </c>
      <c r="AO1074" s="13">
        <v>175</v>
      </c>
      <c r="AP1074" s="74">
        <v>7.6</v>
      </c>
      <c r="AQ1074" s="74">
        <v>23</v>
      </c>
      <c r="AR1074" s="74">
        <v>31.4</v>
      </c>
      <c r="AS1074" s="74">
        <v>31.4</v>
      </c>
      <c r="AT1074" s="74">
        <v>209.7</v>
      </c>
      <c r="AU1074" s="103">
        <v>203</v>
      </c>
      <c r="AV1074" s="84">
        <v>67</v>
      </c>
      <c r="AW1074" s="54">
        <v>47</v>
      </c>
      <c r="AX1074" s="54">
        <v>47</v>
      </c>
      <c r="AY1074" s="54">
        <v>38</v>
      </c>
      <c r="AZ1074" s="3" t="s">
        <v>85</v>
      </c>
      <c r="BA1074" s="98" t="s">
        <v>85</v>
      </c>
      <c r="BB1074" s="3" t="s">
        <v>85</v>
      </c>
      <c r="BC1074" s="98" t="s">
        <v>85</v>
      </c>
      <c r="BD1074" s="77">
        <v>31.526103492437489</v>
      </c>
      <c r="BE1074" s="56">
        <v>20.236220472440898</v>
      </c>
      <c r="BF1074" s="56">
        <v>20.236220472440898</v>
      </c>
      <c r="BG1074" s="56">
        <v>10.7086614173228</v>
      </c>
      <c r="BH1074" s="378">
        <v>7.18613119999994E-2</v>
      </c>
      <c r="BI1074" s="14">
        <v>36</v>
      </c>
      <c r="BJ1074" s="114" t="s">
        <v>3532</v>
      </c>
      <c r="BK1074" s="50" t="s">
        <v>4050</v>
      </c>
      <c r="BL1074" s="29" t="s">
        <v>4066</v>
      </c>
      <c r="BM1074" s="29" t="s">
        <v>5530</v>
      </c>
      <c r="BN1074" s="29" t="s">
        <v>5531</v>
      </c>
      <c r="BO1074" s="29" t="s">
        <v>5524</v>
      </c>
      <c r="BP1074" s="81" t="s">
        <v>4275</v>
      </c>
      <c r="BQ1074" s="81" t="s">
        <v>4068</v>
      </c>
      <c r="BR1074" s="81"/>
      <c r="BS1074" s="81"/>
      <c r="BT1074" s="81"/>
      <c r="BU1074" s="81"/>
      <c r="BV1074" s="313" t="s">
        <v>6617</v>
      </c>
      <c r="BW1074" s="387" t="s">
        <v>6616</v>
      </c>
      <c r="BX1074" s="313" t="s">
        <v>6619</v>
      </c>
      <c r="BY1074" s="387" t="s">
        <v>6618</v>
      </c>
      <c r="BZ1074" s="324" t="str">
        <f t="shared" si="165"/>
        <v>DISCONTINUED - MR316, 17x8, +25mm Offset, 6x120, 67mm Centerbore, Gloss Titanium</v>
      </c>
      <c r="CA1074" s="324" t="s">
        <v>3878</v>
      </c>
      <c r="CB1074" s="324" t="s">
        <v>3879</v>
      </c>
      <c r="CC1074" s="313" t="str">
        <f t="shared" si="166"/>
        <v>STREET (3XX)</v>
      </c>
    </row>
    <row r="1075" spans="1:81" s="38" customFormat="1" ht="15" customHeight="1">
      <c r="A1075" s="22">
        <f t="shared" si="152"/>
        <v>1072</v>
      </c>
      <c r="B1075" s="13" t="s">
        <v>84</v>
      </c>
      <c r="C1075" s="104" t="s">
        <v>1282</v>
      </c>
      <c r="D1075" s="82" t="s">
        <v>5803</v>
      </c>
      <c r="E1075" s="91" t="s">
        <v>7643</v>
      </c>
      <c r="F1075" s="90"/>
      <c r="G1075" s="90"/>
      <c r="H1075" s="45" t="s">
        <v>5571</v>
      </c>
      <c r="I1075" s="329">
        <v>44517</v>
      </c>
      <c r="J1075" s="318">
        <v>45336</v>
      </c>
      <c r="K1075" s="293" t="s">
        <v>1274</v>
      </c>
      <c r="L1075" s="342">
        <v>319</v>
      </c>
      <c r="M1075" s="92" t="s">
        <v>6179</v>
      </c>
      <c r="N1075" s="344"/>
      <c r="O1075" s="82">
        <v>17</v>
      </c>
      <c r="P1075" s="83">
        <v>8.5</v>
      </c>
      <c r="Q1075" s="99" t="s">
        <v>1755</v>
      </c>
      <c r="R1075" s="82">
        <v>5</v>
      </c>
      <c r="S1075" s="82">
        <v>5</v>
      </c>
      <c r="T1075" s="82">
        <v>0</v>
      </c>
      <c r="U1075" s="84">
        <v>4.72</v>
      </c>
      <c r="V1075" s="102" t="s">
        <v>85</v>
      </c>
      <c r="W1075" s="75">
        <v>71.5</v>
      </c>
      <c r="X1075" s="41">
        <v>30.82</v>
      </c>
      <c r="Y1075" s="51">
        <v>2650</v>
      </c>
      <c r="Z1075" s="45" t="s">
        <v>2297</v>
      </c>
      <c r="AA1075" s="79" t="s">
        <v>2988</v>
      </c>
      <c r="AB1075" s="51" t="s">
        <v>5188</v>
      </c>
      <c r="AC1075" s="81" t="s">
        <v>4102</v>
      </c>
      <c r="AD1075" s="89">
        <v>22</v>
      </c>
      <c r="AE1075" s="14" t="s">
        <v>85</v>
      </c>
      <c r="AF1075" s="14" t="s">
        <v>85</v>
      </c>
      <c r="AG1075" s="13" t="s">
        <v>85</v>
      </c>
      <c r="AH1075" s="14" t="s">
        <v>85</v>
      </c>
      <c r="AI1075" s="9" t="s">
        <v>85</v>
      </c>
      <c r="AJ1075" s="99" t="s">
        <v>265</v>
      </c>
      <c r="AK1075" s="82" t="s">
        <v>85</v>
      </c>
      <c r="AL1075" s="40" t="s">
        <v>85</v>
      </c>
      <c r="AM1075" s="82" t="s">
        <v>85</v>
      </c>
      <c r="AN1075" s="82">
        <v>16.2</v>
      </c>
      <c r="AO1075" s="82">
        <v>165</v>
      </c>
      <c r="AP1075" s="36">
        <v>10.7</v>
      </c>
      <c r="AQ1075" s="36">
        <v>24</v>
      </c>
      <c r="AR1075" s="25">
        <v>37.6</v>
      </c>
      <c r="AS1075" s="36">
        <v>53</v>
      </c>
      <c r="AT1075" s="25">
        <v>210</v>
      </c>
      <c r="AU1075" s="74">
        <v>206</v>
      </c>
      <c r="AV1075" s="84">
        <v>71.5</v>
      </c>
      <c r="AW1075" s="54">
        <v>44</v>
      </c>
      <c r="AX1075" s="54">
        <v>44</v>
      </c>
      <c r="AY1075" s="54">
        <v>22</v>
      </c>
      <c r="AZ1075" s="13" t="s">
        <v>85</v>
      </c>
      <c r="BA1075" s="98" t="s">
        <v>85</v>
      </c>
      <c r="BB1075" s="13" t="s">
        <v>85</v>
      </c>
      <c r="BC1075" s="98" t="s">
        <v>85</v>
      </c>
      <c r="BD1075" s="77">
        <v>36.24</v>
      </c>
      <c r="BE1075" s="56">
        <v>20.236220472440898</v>
      </c>
      <c r="BF1075" s="56">
        <v>20.236220472440898</v>
      </c>
      <c r="BG1075" s="56">
        <v>11.417322834645701</v>
      </c>
      <c r="BH1075" s="378">
        <v>7.6616839999999839E-2</v>
      </c>
      <c r="BI1075" s="14">
        <v>36</v>
      </c>
      <c r="BJ1075" s="114" t="s">
        <v>3532</v>
      </c>
      <c r="BK1075" s="50" t="s">
        <v>4050</v>
      </c>
      <c r="BL1075" s="81" t="s">
        <v>4964</v>
      </c>
      <c r="BM1075" s="81" t="s">
        <v>4066</v>
      </c>
      <c r="BN1075" s="81" t="s">
        <v>5473</v>
      </c>
      <c r="BO1075" s="81" t="s">
        <v>2872</v>
      </c>
      <c r="BP1075" s="81" t="s">
        <v>5941</v>
      </c>
      <c r="BQ1075" s="81" t="s">
        <v>5431</v>
      </c>
      <c r="BR1075" s="81" t="s">
        <v>5942</v>
      </c>
      <c r="BS1075" s="81" t="s">
        <v>4275</v>
      </c>
      <c r="BT1075" s="81" t="s">
        <v>4068</v>
      </c>
      <c r="BU1075" s="81"/>
      <c r="BV1075" s="349" t="s">
        <v>6853</v>
      </c>
      <c r="BW1075" s="388" t="s">
        <v>6852</v>
      </c>
      <c r="BX1075" s="352" t="s">
        <v>6857</v>
      </c>
      <c r="BY1075" s="388" t="s">
        <v>6856</v>
      </c>
      <c r="BZ1075" s="324" t="str">
        <f t="shared" si="165"/>
        <v>DISCONTINUED - MR706 Bead Grip, 17x8.5, 0mm Offset, 5x5, 71.5mm Centerbore, Method Bronze</v>
      </c>
      <c r="CA1075" s="324" t="s">
        <v>3878</v>
      </c>
      <c r="CB1075" s="324" t="s">
        <v>3879</v>
      </c>
      <c r="CC1075" s="313" t="str">
        <f t="shared" si="166"/>
        <v>TRAIL (7XX)</v>
      </c>
    </row>
    <row r="1076" spans="1:81" s="38" customFormat="1" ht="15" customHeight="1">
      <c r="A1076" s="22">
        <f t="shared" si="152"/>
        <v>1073</v>
      </c>
      <c r="B1076" s="99" t="s">
        <v>84</v>
      </c>
      <c r="C1076" s="99" t="s">
        <v>1072</v>
      </c>
      <c r="D1076" s="99" t="s">
        <v>1119</v>
      </c>
      <c r="E1076" s="91" t="s">
        <v>7939</v>
      </c>
      <c r="F1076" s="90"/>
      <c r="G1076" s="90"/>
      <c r="H1076" s="79" t="s">
        <v>556</v>
      </c>
      <c r="I1076" s="318">
        <v>42005</v>
      </c>
      <c r="J1076" s="318">
        <v>45344</v>
      </c>
      <c r="K1076" s="293" t="s">
        <v>1274</v>
      </c>
      <c r="L1076" s="342">
        <v>271.2</v>
      </c>
      <c r="M1076" s="92" t="s">
        <v>6179</v>
      </c>
      <c r="N1076" s="344"/>
      <c r="O1076" s="99">
        <v>17</v>
      </c>
      <c r="P1076" s="8">
        <v>8.5</v>
      </c>
      <c r="Q1076" s="99" t="s">
        <v>1755</v>
      </c>
      <c r="R1076" s="3">
        <v>5</v>
      </c>
      <c r="S1076" s="3">
        <v>5</v>
      </c>
      <c r="T1076" s="3">
        <v>0</v>
      </c>
      <c r="U1076" s="16">
        <v>4.75</v>
      </c>
      <c r="V1076" s="100" t="s">
        <v>85</v>
      </c>
      <c r="W1076" s="16">
        <v>71.5</v>
      </c>
      <c r="X1076" s="10">
        <v>25.87</v>
      </c>
      <c r="Y1076" s="51">
        <v>2500</v>
      </c>
      <c r="Z1076" s="79" t="s">
        <v>2294</v>
      </c>
      <c r="AA1076" s="79" t="s">
        <v>2987</v>
      </c>
      <c r="AB1076" s="51" t="s">
        <v>5188</v>
      </c>
      <c r="AC1076" s="3" t="s">
        <v>1628</v>
      </c>
      <c r="AD1076" s="89">
        <v>33</v>
      </c>
      <c r="AE1076" s="87" t="s">
        <v>1796</v>
      </c>
      <c r="AF1076" s="80" t="s">
        <v>1886</v>
      </c>
      <c r="AG1076" s="3" t="s">
        <v>85</v>
      </c>
      <c r="AH1076" s="3" t="s">
        <v>85</v>
      </c>
      <c r="AI1076" s="9" t="s">
        <v>85</v>
      </c>
      <c r="AJ1076" s="3" t="s">
        <v>265</v>
      </c>
      <c r="AK1076" s="3" t="s">
        <v>85</v>
      </c>
      <c r="AL1076" s="40" t="s">
        <v>85</v>
      </c>
      <c r="AM1076" s="99" t="s">
        <v>85</v>
      </c>
      <c r="AN1076" s="99">
        <v>16.2</v>
      </c>
      <c r="AO1076" s="99">
        <v>175</v>
      </c>
      <c r="AP1076" s="25">
        <v>3.6</v>
      </c>
      <c r="AQ1076" s="25">
        <v>17.7</v>
      </c>
      <c r="AR1076" s="25">
        <v>36.799999999999997</v>
      </c>
      <c r="AS1076" s="25">
        <v>52.5</v>
      </c>
      <c r="AT1076" s="25">
        <v>208.9</v>
      </c>
      <c r="AU1076" s="101">
        <v>199.3</v>
      </c>
      <c r="AV1076" s="100">
        <v>71.5</v>
      </c>
      <c r="AW1076" s="54">
        <v>30</v>
      </c>
      <c r="AX1076" s="54">
        <v>30</v>
      </c>
      <c r="AY1076" s="54">
        <v>0</v>
      </c>
      <c r="AZ1076" s="99" t="s">
        <v>85</v>
      </c>
      <c r="BA1076" s="98" t="s">
        <v>85</v>
      </c>
      <c r="BB1076" s="99" t="s">
        <v>85</v>
      </c>
      <c r="BC1076" s="98" t="s">
        <v>85</v>
      </c>
      <c r="BD1076" s="77">
        <v>30.019611367507498</v>
      </c>
      <c r="BE1076" s="56">
        <v>20.236220472440898</v>
      </c>
      <c r="BF1076" s="56">
        <v>20.236220472440898</v>
      </c>
      <c r="BG1076" s="56">
        <v>11.417322834645701</v>
      </c>
      <c r="BH1076" s="378">
        <v>7.6616839999999839E-2</v>
      </c>
      <c r="BI1076" s="80">
        <v>36</v>
      </c>
      <c r="BJ1076" s="114" t="s">
        <v>3532</v>
      </c>
      <c r="BK1076" s="50" t="s">
        <v>4050</v>
      </c>
      <c r="BL1076" s="29" t="s">
        <v>4066</v>
      </c>
      <c r="BM1076" s="29" t="s">
        <v>5514</v>
      </c>
      <c r="BN1076" s="29" t="s">
        <v>5515</v>
      </c>
      <c r="BO1076" s="29" t="s">
        <v>4275</v>
      </c>
      <c r="BP1076" s="29" t="s">
        <v>4068</v>
      </c>
      <c r="BQ1076" s="29"/>
      <c r="BR1076" s="29"/>
      <c r="BS1076" s="29"/>
      <c r="BT1076" s="29"/>
      <c r="BU1076" s="29"/>
      <c r="BV1076" s="354" t="s">
        <v>6508</v>
      </c>
      <c r="BW1076" s="377" t="s">
        <v>6509</v>
      </c>
      <c r="BX1076" s="313" t="s">
        <v>6511</v>
      </c>
      <c r="BY1076" s="377" t="s">
        <v>6510</v>
      </c>
      <c r="BZ1076" s="324" t="str">
        <f t="shared" ref="BZ1076:BZ1084" si="167">CONCATENATE("DISCONTINUED"," ","-"," ",D1076,", ",O1076,"x",P1076,", ",IF(V1076="N/A", "", CONCATENATE(V1076, "/")),IF(T1076&gt;0, CONCATENATE("+",T1076), T1076),"mm Offset, ",Q1076,", ",W1076,"mm Centerbore, ",PROPER(Z1076), "", IF(BB1076="N/A", "", CONCATENATE(", w/ ", BB1076)))</f>
        <v>DISCONTINUED - MR308 Roost, 17x8.5, 0mm Offset, 5x5, 71.5mm Centerbore, Matte Black</v>
      </c>
      <c r="CA1076" s="324" t="s">
        <v>3878</v>
      </c>
      <c r="CB1076" s="324" t="s">
        <v>3879</v>
      </c>
      <c r="CC1076" s="313" t="str">
        <f t="shared" ref="CC1076:CC1084" si="168">C1076</f>
        <v>STREET (3XX)</v>
      </c>
    </row>
    <row r="1077" spans="1:81" s="38" customFormat="1" ht="15" customHeight="1">
      <c r="A1077" s="22">
        <f t="shared" si="152"/>
        <v>1074</v>
      </c>
      <c r="B1077" s="99" t="s">
        <v>84</v>
      </c>
      <c r="C1077" s="99" t="s">
        <v>1072</v>
      </c>
      <c r="D1077" s="99" t="s">
        <v>4392</v>
      </c>
      <c r="E1077" s="136" t="s">
        <v>7940</v>
      </c>
      <c r="F1077" s="90" t="s">
        <v>2224</v>
      </c>
      <c r="G1077" s="90"/>
      <c r="H1077" s="79" t="s">
        <v>5812</v>
      </c>
      <c r="I1077" s="312">
        <v>44564</v>
      </c>
      <c r="J1077" s="318">
        <v>45344</v>
      </c>
      <c r="K1077" s="293" t="s">
        <v>1274</v>
      </c>
      <c r="L1077" s="342">
        <v>399</v>
      </c>
      <c r="M1077" s="92" t="s">
        <v>6179</v>
      </c>
      <c r="N1077" s="344"/>
      <c r="O1077" s="29">
        <v>17</v>
      </c>
      <c r="P1077" s="8">
        <v>9</v>
      </c>
      <c r="Q1077" s="99" t="s">
        <v>1762</v>
      </c>
      <c r="R1077" s="3">
        <v>8</v>
      </c>
      <c r="S1077" s="29">
        <v>6.5</v>
      </c>
      <c r="T1077" s="29">
        <v>-12</v>
      </c>
      <c r="U1077" s="16">
        <v>4.5</v>
      </c>
      <c r="V1077" s="100" t="s">
        <v>85</v>
      </c>
      <c r="W1077" s="16">
        <v>130.81</v>
      </c>
      <c r="X1077" s="8">
        <v>31.67</v>
      </c>
      <c r="Y1077" s="51">
        <v>3640</v>
      </c>
      <c r="Z1077" s="78" t="s">
        <v>2294</v>
      </c>
      <c r="AA1077" s="78" t="s">
        <v>2987</v>
      </c>
      <c r="AB1077" s="51" t="s">
        <v>6089</v>
      </c>
      <c r="AC1077" s="81" t="s">
        <v>1638</v>
      </c>
      <c r="AD1077" s="89">
        <v>33</v>
      </c>
      <c r="AE1077" s="87" t="s">
        <v>85</v>
      </c>
      <c r="AF1077" s="80" t="s">
        <v>85</v>
      </c>
      <c r="AG1077" s="13" t="s">
        <v>3005</v>
      </c>
      <c r="AH1077" s="80" t="s">
        <v>1538</v>
      </c>
      <c r="AI1077" s="9">
        <v>1.1000000000000001</v>
      </c>
      <c r="AJ1077" s="99" t="s">
        <v>266</v>
      </c>
      <c r="AK1077" s="99" t="s">
        <v>85</v>
      </c>
      <c r="AL1077" s="40" t="s">
        <v>85</v>
      </c>
      <c r="AM1077" s="99" t="s">
        <v>85</v>
      </c>
      <c r="AN1077" s="3">
        <v>16.100000000000001</v>
      </c>
      <c r="AO1077" s="3">
        <v>200</v>
      </c>
      <c r="AP1077" s="36">
        <v>0</v>
      </c>
      <c r="AQ1077" s="36">
        <v>0</v>
      </c>
      <c r="AR1077" s="36">
        <v>48</v>
      </c>
      <c r="AS1077" s="36">
        <v>81.900000000000006</v>
      </c>
      <c r="AT1077" s="36">
        <v>208</v>
      </c>
      <c r="AU1077" s="101">
        <v>205</v>
      </c>
      <c r="AV1077" s="100">
        <v>123.1</v>
      </c>
      <c r="AW1077" s="54">
        <v>92</v>
      </c>
      <c r="AX1077" s="54">
        <v>92</v>
      </c>
      <c r="AY1077" s="54">
        <v>40</v>
      </c>
      <c r="AZ1077" s="3" t="s">
        <v>85</v>
      </c>
      <c r="BA1077" s="98" t="s">
        <v>85</v>
      </c>
      <c r="BB1077" s="3" t="s">
        <v>85</v>
      </c>
      <c r="BC1077" s="98" t="s">
        <v>85</v>
      </c>
      <c r="BD1077" s="77">
        <v>36.299999999999997</v>
      </c>
      <c r="BE1077" s="56">
        <v>20.236220472440898</v>
      </c>
      <c r="BF1077" s="56">
        <v>20.236220472440898</v>
      </c>
      <c r="BG1077" s="56">
        <v>12.4409448818898</v>
      </c>
      <c r="BH1077" s="378">
        <v>8.348593599999983E-2</v>
      </c>
      <c r="BI1077" s="80">
        <v>36</v>
      </c>
      <c r="BJ1077" s="114" t="s">
        <v>3532</v>
      </c>
      <c r="BK1077" s="50" t="s">
        <v>4050</v>
      </c>
      <c r="BL1077" s="29" t="s">
        <v>4066</v>
      </c>
      <c r="BM1077" s="29" t="s">
        <v>4835</v>
      </c>
      <c r="BN1077" s="29" t="s">
        <v>5532</v>
      </c>
      <c r="BO1077" s="29" t="s">
        <v>5507</v>
      </c>
      <c r="BP1077" s="81" t="s">
        <v>5533</v>
      </c>
      <c r="BQ1077" s="81" t="s">
        <v>5534</v>
      </c>
      <c r="BR1077" s="81" t="s">
        <v>4275</v>
      </c>
      <c r="BS1077" s="81" t="s">
        <v>4068</v>
      </c>
      <c r="BT1077" s="81"/>
      <c r="BU1077" s="81"/>
      <c r="BV1077" s="313" t="s">
        <v>6625</v>
      </c>
      <c r="BW1077" s="387" t="s">
        <v>6627</v>
      </c>
      <c r="BX1077" s="313" t="s">
        <v>6629</v>
      </c>
      <c r="BY1077" s="387" t="s">
        <v>6628</v>
      </c>
      <c r="BZ1077" s="324" t="str">
        <f t="shared" si="167"/>
        <v>DISCONTINUED - MR317, 17x9, -12mm Offset, 8x6.5, 130.81mm Centerbore, Matte Black</v>
      </c>
      <c r="CA1077" s="324" t="s">
        <v>3878</v>
      </c>
      <c r="CB1077" s="324" t="s">
        <v>3879</v>
      </c>
      <c r="CC1077" s="313" t="str">
        <f t="shared" si="168"/>
        <v>STREET (3XX)</v>
      </c>
    </row>
    <row r="1078" spans="1:81" s="38" customFormat="1" ht="15" customHeight="1">
      <c r="A1078" s="22">
        <f t="shared" si="152"/>
        <v>1075</v>
      </c>
      <c r="B1078" s="99" t="s">
        <v>84</v>
      </c>
      <c r="C1078" s="99" t="s">
        <v>1072</v>
      </c>
      <c r="D1078" s="99" t="s">
        <v>6058</v>
      </c>
      <c r="E1078" s="136" t="s">
        <v>7941</v>
      </c>
      <c r="F1078" s="90"/>
      <c r="G1078" s="90"/>
      <c r="H1078" s="318" t="s">
        <v>6055</v>
      </c>
      <c r="I1078" s="318">
        <v>44701</v>
      </c>
      <c r="J1078" s="318">
        <v>45344</v>
      </c>
      <c r="K1078" s="293" t="s">
        <v>1274</v>
      </c>
      <c r="L1078" s="342">
        <v>339</v>
      </c>
      <c r="M1078" s="92" t="s">
        <v>6179</v>
      </c>
      <c r="N1078" s="344"/>
      <c r="O1078" s="29">
        <v>18</v>
      </c>
      <c r="P1078" s="8">
        <v>9</v>
      </c>
      <c r="Q1078" s="99" t="s">
        <v>1763</v>
      </c>
      <c r="R1078" s="3">
        <v>8</v>
      </c>
      <c r="S1078" s="29">
        <v>170</v>
      </c>
      <c r="T1078" s="29">
        <v>18</v>
      </c>
      <c r="U1078" s="16">
        <v>5.66</v>
      </c>
      <c r="V1078" s="100" t="s">
        <v>85</v>
      </c>
      <c r="W1078" s="16">
        <v>130.81</v>
      </c>
      <c r="X1078" s="8">
        <v>33.200000000000003</v>
      </c>
      <c r="Y1078" s="51">
        <v>3640</v>
      </c>
      <c r="Z1078" s="11" t="s">
        <v>2297</v>
      </c>
      <c r="AA1078" s="11" t="s">
        <v>2988</v>
      </c>
      <c r="AB1078" s="51" t="s">
        <v>5936</v>
      </c>
      <c r="AC1078" s="81" t="s">
        <v>5950</v>
      </c>
      <c r="AD1078" s="89">
        <v>33</v>
      </c>
      <c r="AE1078" s="87" t="s">
        <v>85</v>
      </c>
      <c r="AF1078" s="80" t="s">
        <v>85</v>
      </c>
      <c r="AG1078" s="80" t="s">
        <v>3005</v>
      </c>
      <c r="AH1078" s="80" t="s">
        <v>85</v>
      </c>
      <c r="AI1078" s="9" t="s">
        <v>85</v>
      </c>
      <c r="AJ1078" s="13" t="s">
        <v>266</v>
      </c>
      <c r="AK1078" s="82" t="s">
        <v>85</v>
      </c>
      <c r="AL1078" s="40" t="s">
        <v>85</v>
      </c>
      <c r="AM1078" s="3" t="s">
        <v>85</v>
      </c>
      <c r="AN1078" s="3">
        <v>16</v>
      </c>
      <c r="AO1078" s="3">
        <v>200</v>
      </c>
      <c r="AP1078" s="36">
        <v>0</v>
      </c>
      <c r="AQ1078" s="36">
        <v>0</v>
      </c>
      <c r="AR1078" s="36">
        <v>18</v>
      </c>
      <c r="AS1078" s="36">
        <v>27</v>
      </c>
      <c r="AT1078" s="36">
        <v>221</v>
      </c>
      <c r="AU1078" s="101">
        <v>213</v>
      </c>
      <c r="AV1078" s="101">
        <v>128</v>
      </c>
      <c r="AW1078" s="54">
        <v>108</v>
      </c>
      <c r="AX1078" s="54">
        <v>108</v>
      </c>
      <c r="AY1078" s="54">
        <v>48</v>
      </c>
      <c r="AZ1078" s="3" t="s">
        <v>85</v>
      </c>
      <c r="BA1078" s="98" t="s">
        <v>85</v>
      </c>
      <c r="BB1078" s="3" t="s">
        <v>85</v>
      </c>
      <c r="BC1078" s="98" t="s">
        <v>85</v>
      </c>
      <c r="BD1078" s="77">
        <v>36.817197784874551</v>
      </c>
      <c r="BE1078" s="56">
        <v>21.141732283464599</v>
      </c>
      <c r="BF1078" s="56">
        <v>21.141732283464599</v>
      </c>
      <c r="BG1078" s="56">
        <v>11.929133858267701</v>
      </c>
      <c r="BH1078" s="378">
        <v>8.7375807000000152E-2</v>
      </c>
      <c r="BI1078" s="80">
        <v>36</v>
      </c>
      <c r="BJ1078" s="114" t="s">
        <v>3532</v>
      </c>
      <c r="BK1078" s="50" t="s">
        <v>4050</v>
      </c>
      <c r="BL1078" s="29" t="s">
        <v>4066</v>
      </c>
      <c r="BM1078" s="29" t="s">
        <v>6382</v>
      </c>
      <c r="BN1078" s="29" t="s">
        <v>6383</v>
      </c>
      <c r="BO1078" s="29" t="s">
        <v>6384</v>
      </c>
      <c r="BP1078" s="81" t="s">
        <v>6385</v>
      </c>
      <c r="BQ1078" s="81" t="s">
        <v>4068</v>
      </c>
      <c r="BR1078" s="81" t="s">
        <v>6386</v>
      </c>
      <c r="BS1078" s="81"/>
      <c r="BT1078" s="81"/>
      <c r="BU1078" s="81"/>
      <c r="BV1078" s="313" t="s">
        <v>7126</v>
      </c>
      <c r="BW1078" s="387" t="s">
        <v>7127</v>
      </c>
      <c r="BX1078" s="313" t="s">
        <v>7129</v>
      </c>
      <c r="BY1078" s="387" t="s">
        <v>7128</v>
      </c>
      <c r="BZ1078" s="324" t="str">
        <f t="shared" si="167"/>
        <v>DISCONTINUED - MR318, 18x9, +18mm Offset, 8x170, 130.81mm Centerbore, Method Bronze</v>
      </c>
      <c r="CA1078" s="324" t="s">
        <v>3878</v>
      </c>
      <c r="CB1078" s="324" t="s">
        <v>3879</v>
      </c>
      <c r="CC1078" s="313" t="str">
        <f t="shared" si="168"/>
        <v>STREET (3XX)</v>
      </c>
    </row>
    <row r="1079" spans="1:81" s="38" customFormat="1" ht="15" customHeight="1">
      <c r="A1079" s="22">
        <f t="shared" si="152"/>
        <v>1076</v>
      </c>
      <c r="B1079" s="3" t="s">
        <v>84</v>
      </c>
      <c r="C1079" s="99" t="s">
        <v>1282</v>
      </c>
      <c r="D1079" s="81" t="s">
        <v>5796</v>
      </c>
      <c r="E1079" s="136" t="s">
        <v>7942</v>
      </c>
      <c r="F1079" s="90"/>
      <c r="G1079" s="90"/>
      <c r="H1079" s="88" t="s">
        <v>4626</v>
      </c>
      <c r="I1079" s="312">
        <v>44134</v>
      </c>
      <c r="J1079" s="318">
        <v>45344</v>
      </c>
      <c r="K1079" s="293" t="s">
        <v>1274</v>
      </c>
      <c r="L1079" s="342">
        <v>319</v>
      </c>
      <c r="M1079" s="92" t="s">
        <v>6179</v>
      </c>
      <c r="N1079" s="344"/>
      <c r="O1079" s="81">
        <v>17</v>
      </c>
      <c r="P1079" s="81">
        <v>8.5</v>
      </c>
      <c r="Q1079" s="99" t="s">
        <v>1760</v>
      </c>
      <c r="R1079" s="81">
        <v>6</v>
      </c>
      <c r="S1079" s="81">
        <v>135</v>
      </c>
      <c r="T1079" s="81">
        <v>0</v>
      </c>
      <c r="U1079" s="84">
        <v>4.75</v>
      </c>
      <c r="V1079" s="100" t="s">
        <v>85</v>
      </c>
      <c r="W1079" s="84">
        <v>87</v>
      </c>
      <c r="X1079" s="83">
        <v>31.82</v>
      </c>
      <c r="Y1079" s="51">
        <v>2650</v>
      </c>
      <c r="Z1079" s="88" t="s">
        <v>4617</v>
      </c>
      <c r="AA1079" s="78" t="s">
        <v>4618</v>
      </c>
      <c r="AB1079" s="51" t="s">
        <v>4761</v>
      </c>
      <c r="AC1079" s="81" t="s">
        <v>4102</v>
      </c>
      <c r="AD1079" s="89">
        <v>22</v>
      </c>
      <c r="AE1079" s="87" t="s">
        <v>85</v>
      </c>
      <c r="AF1079" s="80" t="s">
        <v>85</v>
      </c>
      <c r="AG1079" s="80" t="s">
        <v>85</v>
      </c>
      <c r="AH1079" s="80" t="s">
        <v>85</v>
      </c>
      <c r="AI1079" s="9" t="s">
        <v>85</v>
      </c>
      <c r="AJ1079" s="99" t="s">
        <v>265</v>
      </c>
      <c r="AK1079" s="81" t="s">
        <v>85</v>
      </c>
      <c r="AL1079" s="40" t="s">
        <v>85</v>
      </c>
      <c r="AM1079" s="81" t="s">
        <v>85</v>
      </c>
      <c r="AN1079" s="81">
        <v>16.100000000000001</v>
      </c>
      <c r="AO1079" s="81">
        <v>173</v>
      </c>
      <c r="AP1079" s="36">
        <v>3</v>
      </c>
      <c r="AQ1079" s="36">
        <v>16</v>
      </c>
      <c r="AR1079" s="36">
        <v>43</v>
      </c>
      <c r="AS1079" s="36">
        <v>50.6</v>
      </c>
      <c r="AT1079" s="36">
        <v>208</v>
      </c>
      <c r="AU1079" s="36">
        <v>204.5</v>
      </c>
      <c r="AV1079" s="84">
        <v>87</v>
      </c>
      <c r="AW1079" s="54">
        <v>44</v>
      </c>
      <c r="AX1079" s="54">
        <v>44</v>
      </c>
      <c r="AY1079" s="54">
        <v>46</v>
      </c>
      <c r="AZ1079" s="3" t="s">
        <v>85</v>
      </c>
      <c r="BA1079" s="98" t="s">
        <v>85</v>
      </c>
      <c r="BB1079" s="3" t="s">
        <v>85</v>
      </c>
      <c r="BC1079" s="98" t="s">
        <v>85</v>
      </c>
      <c r="BD1079" s="77">
        <v>35.531167922129434</v>
      </c>
      <c r="BE1079" s="56">
        <v>20.236220472440898</v>
      </c>
      <c r="BF1079" s="56">
        <v>20.236220472440898</v>
      </c>
      <c r="BG1079" s="56">
        <v>11.417322834645701</v>
      </c>
      <c r="BH1079" s="378">
        <v>7.6616839999999839E-2</v>
      </c>
      <c r="BI1079" s="80">
        <v>36</v>
      </c>
      <c r="BJ1079" s="114" t="s">
        <v>3532</v>
      </c>
      <c r="BK1079" s="50" t="s">
        <v>4050</v>
      </c>
      <c r="BL1079" s="81" t="s">
        <v>4964</v>
      </c>
      <c r="BM1079" s="81" t="s">
        <v>4066</v>
      </c>
      <c r="BN1079" s="81" t="s">
        <v>5444</v>
      </c>
      <c r="BO1079" s="81" t="s">
        <v>2872</v>
      </c>
      <c r="BP1079" s="81" t="s">
        <v>5445</v>
      </c>
      <c r="BQ1079" s="81" t="s">
        <v>5446</v>
      </c>
      <c r="BR1079" s="96" t="s">
        <v>5432</v>
      </c>
      <c r="BS1079" s="81" t="s">
        <v>4275</v>
      </c>
      <c r="BT1079" s="81" t="s">
        <v>4068</v>
      </c>
      <c r="BU1079" s="81"/>
      <c r="BV1079" s="313" t="s">
        <v>6731</v>
      </c>
      <c r="BW1079" s="387" t="s">
        <v>6730</v>
      </c>
      <c r="BX1079" s="313" t="s">
        <v>6733</v>
      </c>
      <c r="BY1079" s="387" t="s">
        <v>6732</v>
      </c>
      <c r="BZ1079" s="324" t="str">
        <f t="shared" si="167"/>
        <v>DISCONTINUED - MR701 Bead Grip, 17x8.5, 0mm Offset, 6x135, 87mm Centerbore, Bahia Blue</v>
      </c>
      <c r="CA1079" s="324" t="s">
        <v>3878</v>
      </c>
      <c r="CB1079" s="324" t="s">
        <v>3879</v>
      </c>
      <c r="CC1079" s="313" t="str">
        <f t="shared" si="168"/>
        <v>TRAIL (7XX)</v>
      </c>
    </row>
    <row r="1080" spans="1:81" s="38" customFormat="1" ht="15" customHeight="1">
      <c r="A1080" s="22">
        <f t="shared" si="152"/>
        <v>1077</v>
      </c>
      <c r="B1080" s="13" t="s">
        <v>84</v>
      </c>
      <c r="C1080" s="104" t="s">
        <v>1282</v>
      </c>
      <c r="D1080" s="82" t="s">
        <v>5802</v>
      </c>
      <c r="E1080" s="91" t="s">
        <v>7943</v>
      </c>
      <c r="F1080" s="90"/>
      <c r="G1080" s="90"/>
      <c r="H1080" s="45" t="s">
        <v>4791</v>
      </c>
      <c r="I1080" s="330">
        <v>44210</v>
      </c>
      <c r="J1080" s="318">
        <v>45344</v>
      </c>
      <c r="K1080" s="293" t="s">
        <v>1274</v>
      </c>
      <c r="L1080" s="342">
        <v>319</v>
      </c>
      <c r="M1080" s="92" t="s">
        <v>6179</v>
      </c>
      <c r="N1080" s="344"/>
      <c r="O1080" s="82">
        <v>17</v>
      </c>
      <c r="P1080" s="82">
        <v>8.5</v>
      </c>
      <c r="Q1080" s="99" t="s">
        <v>1758</v>
      </c>
      <c r="R1080" s="82">
        <v>6</v>
      </c>
      <c r="S1080" s="82">
        <v>120</v>
      </c>
      <c r="T1080" s="82">
        <v>0</v>
      </c>
      <c r="U1080" s="75">
        <v>4.75</v>
      </c>
      <c r="V1080" s="102" t="s">
        <v>85</v>
      </c>
      <c r="W1080" s="75">
        <v>67</v>
      </c>
      <c r="X1080" s="8">
        <v>27.249135606050867</v>
      </c>
      <c r="Y1080" s="51">
        <v>2650</v>
      </c>
      <c r="Z1080" s="45" t="s">
        <v>2294</v>
      </c>
      <c r="AA1080" s="79" t="s">
        <v>2987</v>
      </c>
      <c r="AB1080" s="51" t="s">
        <v>4760</v>
      </c>
      <c r="AC1080" s="81" t="s">
        <v>4102</v>
      </c>
      <c r="AD1080" s="89">
        <v>22</v>
      </c>
      <c r="AE1080" s="14" t="s">
        <v>85</v>
      </c>
      <c r="AF1080" s="14" t="s">
        <v>85</v>
      </c>
      <c r="AG1080" s="14" t="s">
        <v>85</v>
      </c>
      <c r="AH1080" s="14" t="s">
        <v>85</v>
      </c>
      <c r="AI1080" s="9" t="s">
        <v>85</v>
      </c>
      <c r="AJ1080" s="99" t="s">
        <v>265</v>
      </c>
      <c r="AK1080" s="82" t="s">
        <v>85</v>
      </c>
      <c r="AL1080" s="40" t="s">
        <v>85</v>
      </c>
      <c r="AM1080" s="82" t="s">
        <v>85</v>
      </c>
      <c r="AN1080" s="82">
        <v>16.100000000000001</v>
      </c>
      <c r="AO1080" s="82">
        <v>160</v>
      </c>
      <c r="AP1080" s="36">
        <v>10.6</v>
      </c>
      <c r="AQ1080" s="36">
        <v>25</v>
      </c>
      <c r="AR1080" s="25">
        <v>45</v>
      </c>
      <c r="AS1080" s="36">
        <v>54</v>
      </c>
      <c r="AT1080" s="25">
        <v>208.7</v>
      </c>
      <c r="AU1080" s="74">
        <v>205.8</v>
      </c>
      <c r="AV1080" s="75">
        <v>67</v>
      </c>
      <c r="AW1080" s="54">
        <v>39</v>
      </c>
      <c r="AX1080" s="54">
        <v>39</v>
      </c>
      <c r="AY1080" s="54">
        <v>31</v>
      </c>
      <c r="AZ1080" s="13" t="s">
        <v>85</v>
      </c>
      <c r="BA1080" s="98" t="s">
        <v>85</v>
      </c>
      <c r="BB1080" s="13" t="s">
        <v>85</v>
      </c>
      <c r="BC1080" s="98" t="s">
        <v>85</v>
      </c>
      <c r="BD1080" s="77">
        <v>31.75</v>
      </c>
      <c r="BE1080" s="56">
        <v>20.236220472440898</v>
      </c>
      <c r="BF1080" s="56">
        <v>20.236220472440898</v>
      </c>
      <c r="BG1080" s="56">
        <v>11.417322834645701</v>
      </c>
      <c r="BH1080" s="378">
        <v>7.6616839999999839E-2</v>
      </c>
      <c r="BI1080" s="14">
        <v>36</v>
      </c>
      <c r="BJ1080" s="114" t="s">
        <v>4923</v>
      </c>
      <c r="BK1080" s="50" t="s">
        <v>4050</v>
      </c>
      <c r="BL1080" s="81" t="s">
        <v>4964</v>
      </c>
      <c r="BM1080" s="81" t="s">
        <v>4066</v>
      </c>
      <c r="BN1080" s="81" t="s">
        <v>5318</v>
      </c>
      <c r="BO1080" s="81" t="s">
        <v>2872</v>
      </c>
      <c r="BP1080" s="81" t="s">
        <v>4298</v>
      </c>
      <c r="BQ1080" s="81" t="s">
        <v>5431</v>
      </c>
      <c r="BR1080" s="81" t="s">
        <v>5432</v>
      </c>
      <c r="BS1080" s="81" t="s">
        <v>4275</v>
      </c>
      <c r="BT1080" s="81" t="s">
        <v>4068</v>
      </c>
      <c r="BU1080" s="81"/>
      <c r="BV1080" s="349" t="s">
        <v>6823</v>
      </c>
      <c r="BW1080" s="388" t="s">
        <v>6826</v>
      </c>
      <c r="BX1080" s="352" t="s">
        <v>6828</v>
      </c>
      <c r="BY1080" s="388" t="s">
        <v>6827</v>
      </c>
      <c r="BZ1080" s="324" t="str">
        <f t="shared" si="167"/>
        <v>DISCONTINUED - MR705 Bead Grip, 17x8.5, 0mm Offset, 6x120, 67mm Centerbore, Matte Black</v>
      </c>
      <c r="CA1080" s="324" t="s">
        <v>3878</v>
      </c>
      <c r="CB1080" s="324" t="s">
        <v>3879</v>
      </c>
      <c r="CC1080" s="313" t="str">
        <f t="shared" si="168"/>
        <v>TRAIL (7XX)</v>
      </c>
    </row>
    <row r="1081" spans="1:81" s="38" customFormat="1" ht="15" customHeight="1">
      <c r="A1081" s="22">
        <f t="shared" si="152"/>
        <v>1078</v>
      </c>
      <c r="B1081" s="13" t="s">
        <v>84</v>
      </c>
      <c r="C1081" s="104" t="s">
        <v>1282</v>
      </c>
      <c r="D1081" s="82" t="s">
        <v>5802</v>
      </c>
      <c r="E1081" s="91" t="s">
        <v>7944</v>
      </c>
      <c r="F1081" s="90"/>
      <c r="G1081" s="90"/>
      <c r="H1081" s="45" t="s">
        <v>5131</v>
      </c>
      <c r="I1081" s="318">
        <v>44351</v>
      </c>
      <c r="J1081" s="318">
        <v>45344</v>
      </c>
      <c r="K1081" s="293" t="s">
        <v>1274</v>
      </c>
      <c r="L1081" s="342">
        <v>379</v>
      </c>
      <c r="M1081" s="92" t="s">
        <v>6179</v>
      </c>
      <c r="N1081" s="344"/>
      <c r="O1081" s="82">
        <v>18</v>
      </c>
      <c r="P1081" s="8">
        <v>9</v>
      </c>
      <c r="Q1081" s="99" t="s">
        <v>1763</v>
      </c>
      <c r="R1081" s="82">
        <v>8</v>
      </c>
      <c r="S1081" s="82">
        <v>170</v>
      </c>
      <c r="T1081" s="82">
        <v>18</v>
      </c>
      <c r="U1081" s="84">
        <v>5.75</v>
      </c>
      <c r="V1081" s="102" t="s">
        <v>85</v>
      </c>
      <c r="W1081" s="75">
        <v>130.81</v>
      </c>
      <c r="X1081" s="8">
        <v>30.622208217479496</v>
      </c>
      <c r="Y1081" s="51">
        <v>3640</v>
      </c>
      <c r="Z1081" s="45" t="s">
        <v>2222</v>
      </c>
      <c r="AA1081" s="79" t="s">
        <v>2992</v>
      </c>
      <c r="AB1081" s="51" t="s">
        <v>5936</v>
      </c>
      <c r="AC1081" s="81" t="s">
        <v>4105</v>
      </c>
      <c r="AD1081" s="89">
        <v>33</v>
      </c>
      <c r="AE1081" s="14" t="s">
        <v>85</v>
      </c>
      <c r="AF1081" s="14" t="s">
        <v>85</v>
      </c>
      <c r="AG1081" s="13" t="s">
        <v>3005</v>
      </c>
      <c r="AH1081" s="14" t="s">
        <v>85</v>
      </c>
      <c r="AI1081" s="9" t="s">
        <v>85</v>
      </c>
      <c r="AJ1081" s="99" t="s">
        <v>266</v>
      </c>
      <c r="AK1081" s="82" t="s">
        <v>85</v>
      </c>
      <c r="AL1081" s="40" t="s">
        <v>85</v>
      </c>
      <c r="AM1081" s="82" t="s">
        <v>85</v>
      </c>
      <c r="AN1081" s="82">
        <v>16.100000000000001</v>
      </c>
      <c r="AO1081" s="82">
        <v>200</v>
      </c>
      <c r="AP1081" s="36">
        <v>0</v>
      </c>
      <c r="AQ1081" s="36">
        <v>7</v>
      </c>
      <c r="AR1081" s="25">
        <v>28.5</v>
      </c>
      <c r="AS1081" s="36">
        <v>40</v>
      </c>
      <c r="AT1081" s="25">
        <v>218</v>
      </c>
      <c r="AU1081" s="74">
        <v>214</v>
      </c>
      <c r="AV1081" s="75">
        <v>128</v>
      </c>
      <c r="AW1081" s="54">
        <v>103.9</v>
      </c>
      <c r="AX1081" s="54">
        <v>107</v>
      </c>
      <c r="AY1081" s="54">
        <v>31</v>
      </c>
      <c r="AZ1081" s="13" t="s">
        <v>85</v>
      </c>
      <c r="BA1081" s="98" t="s">
        <v>85</v>
      </c>
      <c r="BB1081" s="13" t="s">
        <v>85</v>
      </c>
      <c r="BC1081" s="98" t="s">
        <v>85</v>
      </c>
      <c r="BD1081" s="77">
        <v>35.119999999999997</v>
      </c>
      <c r="BE1081" s="56">
        <v>21.141732283464599</v>
      </c>
      <c r="BF1081" s="56">
        <v>21.141732283464599</v>
      </c>
      <c r="BG1081" s="56">
        <v>11.929133858267701</v>
      </c>
      <c r="BH1081" s="378">
        <v>8.7375807000000152E-2</v>
      </c>
      <c r="BI1081" s="14">
        <v>36</v>
      </c>
      <c r="BJ1081" s="114" t="s">
        <v>4923</v>
      </c>
      <c r="BK1081" s="50" t="s">
        <v>4050</v>
      </c>
      <c r="BL1081" s="81" t="s">
        <v>4964</v>
      </c>
      <c r="BM1081" s="81" t="s">
        <v>4066</v>
      </c>
      <c r="BN1081" s="81" t="s">
        <v>5318</v>
      </c>
      <c r="BO1081" s="81" t="s">
        <v>2872</v>
      </c>
      <c r="BP1081" s="81" t="s">
        <v>4298</v>
      </c>
      <c r="BQ1081" s="81" t="s">
        <v>5431</v>
      </c>
      <c r="BR1081" s="81" t="s">
        <v>5432</v>
      </c>
      <c r="BS1081" s="81" t="s">
        <v>4275</v>
      </c>
      <c r="BT1081" s="81" t="s">
        <v>4068</v>
      </c>
      <c r="BU1081" s="81"/>
      <c r="BV1081" s="349" t="s">
        <v>6832</v>
      </c>
      <c r="BW1081" s="388" t="s">
        <v>6837</v>
      </c>
      <c r="BX1081" s="352" t="s">
        <v>6839</v>
      </c>
      <c r="BY1081" s="388" t="s">
        <v>6838</v>
      </c>
      <c r="BZ1081" s="324" t="str">
        <f t="shared" si="167"/>
        <v>DISCONTINUED - MR705 Bead Grip, 18x9, +18mm Offset, 8x170, 130.81mm Centerbore, Titanium</v>
      </c>
      <c r="CA1081" s="324" t="s">
        <v>3878</v>
      </c>
      <c r="CB1081" s="324" t="s">
        <v>3879</v>
      </c>
      <c r="CC1081" s="313" t="str">
        <f t="shared" si="168"/>
        <v>TRAIL (7XX)</v>
      </c>
    </row>
    <row r="1082" spans="1:81" s="38" customFormat="1" ht="15" customHeight="1">
      <c r="A1082" s="22">
        <f t="shared" si="152"/>
        <v>1079</v>
      </c>
      <c r="B1082" s="13" t="s">
        <v>84</v>
      </c>
      <c r="C1082" s="104" t="s">
        <v>1282</v>
      </c>
      <c r="D1082" s="82" t="s">
        <v>5803</v>
      </c>
      <c r="E1082" s="91" t="s">
        <v>7945</v>
      </c>
      <c r="F1082" s="90"/>
      <c r="G1082" s="90"/>
      <c r="H1082" s="45" t="s">
        <v>5585</v>
      </c>
      <c r="I1082" s="329">
        <v>44517</v>
      </c>
      <c r="J1082" s="318">
        <v>45344</v>
      </c>
      <c r="K1082" s="293" t="s">
        <v>1274</v>
      </c>
      <c r="L1082" s="342">
        <v>319</v>
      </c>
      <c r="M1082" s="92" t="s">
        <v>6179</v>
      </c>
      <c r="N1082" s="344"/>
      <c r="O1082" s="82">
        <v>17</v>
      </c>
      <c r="P1082" s="83">
        <v>8.5</v>
      </c>
      <c r="Q1082" s="99" t="s">
        <v>1758</v>
      </c>
      <c r="R1082" s="82">
        <v>6</v>
      </c>
      <c r="S1082" s="82">
        <v>120</v>
      </c>
      <c r="T1082" s="82">
        <v>0</v>
      </c>
      <c r="U1082" s="84">
        <v>4.72</v>
      </c>
      <c r="V1082" s="102" t="s">
        <v>85</v>
      </c>
      <c r="W1082" s="75">
        <v>67</v>
      </c>
      <c r="X1082" s="41">
        <v>30.34</v>
      </c>
      <c r="Y1082" s="51">
        <v>2650</v>
      </c>
      <c r="Z1082" s="45" t="s">
        <v>2297</v>
      </c>
      <c r="AA1082" s="79" t="s">
        <v>2988</v>
      </c>
      <c r="AB1082" s="51" t="s">
        <v>4760</v>
      </c>
      <c r="AC1082" s="81" t="s">
        <v>4102</v>
      </c>
      <c r="AD1082" s="89">
        <v>22</v>
      </c>
      <c r="AE1082" s="14" t="s">
        <v>85</v>
      </c>
      <c r="AF1082" s="14" t="s">
        <v>85</v>
      </c>
      <c r="AG1082" s="13" t="s">
        <v>85</v>
      </c>
      <c r="AH1082" s="14" t="s">
        <v>85</v>
      </c>
      <c r="AI1082" s="9" t="s">
        <v>85</v>
      </c>
      <c r="AJ1082" s="99" t="s">
        <v>265</v>
      </c>
      <c r="AK1082" s="82" t="s">
        <v>85</v>
      </c>
      <c r="AL1082" s="40" t="s">
        <v>85</v>
      </c>
      <c r="AM1082" s="82" t="s">
        <v>85</v>
      </c>
      <c r="AN1082" s="82">
        <v>16.2</v>
      </c>
      <c r="AO1082" s="82">
        <v>150</v>
      </c>
      <c r="AP1082" s="36">
        <v>17.899999999999999</v>
      </c>
      <c r="AQ1082" s="36">
        <v>27.6</v>
      </c>
      <c r="AR1082" s="25">
        <v>37.5</v>
      </c>
      <c r="AS1082" s="36">
        <v>53</v>
      </c>
      <c r="AT1082" s="25">
        <v>210</v>
      </c>
      <c r="AU1082" s="74">
        <v>206</v>
      </c>
      <c r="AV1082" s="84">
        <v>67</v>
      </c>
      <c r="AW1082" s="54">
        <v>44</v>
      </c>
      <c r="AX1082" s="54">
        <v>44</v>
      </c>
      <c r="AY1082" s="54">
        <v>22</v>
      </c>
      <c r="AZ1082" s="13" t="s">
        <v>85</v>
      </c>
      <c r="BA1082" s="98" t="s">
        <v>85</v>
      </c>
      <c r="BB1082" s="13" t="s">
        <v>85</v>
      </c>
      <c r="BC1082" s="98" t="s">
        <v>85</v>
      </c>
      <c r="BD1082" s="77">
        <v>34.340000000000003</v>
      </c>
      <c r="BE1082" s="56">
        <v>20.236220472440898</v>
      </c>
      <c r="BF1082" s="56">
        <v>20.236220472440898</v>
      </c>
      <c r="BG1082" s="56">
        <v>11.417322834645701</v>
      </c>
      <c r="BH1082" s="378">
        <v>7.6616839999999839E-2</v>
      </c>
      <c r="BI1082" s="14">
        <v>36</v>
      </c>
      <c r="BJ1082" s="114" t="s">
        <v>3532</v>
      </c>
      <c r="BK1082" s="50" t="s">
        <v>4050</v>
      </c>
      <c r="BL1082" s="81" t="s">
        <v>4964</v>
      </c>
      <c r="BM1082" s="81" t="s">
        <v>4066</v>
      </c>
      <c r="BN1082" s="81" t="s">
        <v>5473</v>
      </c>
      <c r="BO1082" s="81" t="s">
        <v>2872</v>
      </c>
      <c r="BP1082" s="81" t="s">
        <v>5941</v>
      </c>
      <c r="BQ1082" s="81" t="s">
        <v>5431</v>
      </c>
      <c r="BR1082" s="81" t="s">
        <v>5942</v>
      </c>
      <c r="BS1082" s="81" t="s">
        <v>4275</v>
      </c>
      <c r="BT1082" s="81" t="s">
        <v>4068</v>
      </c>
      <c r="BU1082" s="81"/>
      <c r="BV1082" s="349" t="s">
        <v>6854</v>
      </c>
      <c r="BW1082" s="388" t="s">
        <v>6858</v>
      </c>
      <c r="BX1082" s="352" t="s">
        <v>6860</v>
      </c>
      <c r="BY1082" s="388" t="s">
        <v>6859</v>
      </c>
      <c r="BZ1082" s="324" t="str">
        <f t="shared" si="167"/>
        <v>DISCONTINUED - MR706 Bead Grip, 17x8.5, 0mm Offset, 6x120, 67mm Centerbore, Method Bronze</v>
      </c>
      <c r="CA1082" s="324" t="s">
        <v>3878</v>
      </c>
      <c r="CB1082" s="324" t="s">
        <v>3879</v>
      </c>
      <c r="CC1082" s="313" t="str">
        <f t="shared" si="168"/>
        <v>TRAIL (7XX)</v>
      </c>
    </row>
    <row r="1083" spans="1:81" s="38" customFormat="1" ht="15" customHeight="1">
      <c r="A1083" s="22">
        <f t="shared" si="152"/>
        <v>1080</v>
      </c>
      <c r="B1083" s="13" t="s">
        <v>84</v>
      </c>
      <c r="C1083" s="104" t="s">
        <v>1282</v>
      </c>
      <c r="D1083" s="82" t="s">
        <v>5803</v>
      </c>
      <c r="E1083" s="91" t="s">
        <v>7946</v>
      </c>
      <c r="F1083" s="90"/>
      <c r="G1083" s="90"/>
      <c r="H1083" s="45" t="s">
        <v>5588</v>
      </c>
      <c r="I1083" s="329">
        <v>44517</v>
      </c>
      <c r="J1083" s="318">
        <v>45344</v>
      </c>
      <c r="K1083" s="293" t="s">
        <v>1274</v>
      </c>
      <c r="L1083" s="342">
        <v>319</v>
      </c>
      <c r="M1083" s="92" t="s">
        <v>6179</v>
      </c>
      <c r="N1083" s="344"/>
      <c r="O1083" s="82">
        <v>17</v>
      </c>
      <c r="P1083" s="83">
        <v>8.5</v>
      </c>
      <c r="Q1083" s="99" t="s">
        <v>1760</v>
      </c>
      <c r="R1083" s="82">
        <v>6</v>
      </c>
      <c r="S1083" s="82">
        <v>135</v>
      </c>
      <c r="T1083" s="82">
        <v>0</v>
      </c>
      <c r="U1083" s="84">
        <v>4.72</v>
      </c>
      <c r="V1083" s="102" t="s">
        <v>85</v>
      </c>
      <c r="W1083" s="75">
        <v>87</v>
      </c>
      <c r="X1083" s="41">
        <v>31.17</v>
      </c>
      <c r="Y1083" s="51">
        <v>2650</v>
      </c>
      <c r="Z1083" s="45" t="s">
        <v>2294</v>
      </c>
      <c r="AA1083" s="79" t="s">
        <v>2987</v>
      </c>
      <c r="AB1083" s="51" t="s">
        <v>4761</v>
      </c>
      <c r="AC1083" s="81" t="s">
        <v>4102</v>
      </c>
      <c r="AD1083" s="89">
        <v>22</v>
      </c>
      <c r="AE1083" s="14" t="s">
        <v>85</v>
      </c>
      <c r="AF1083" s="14" t="s">
        <v>85</v>
      </c>
      <c r="AG1083" s="13" t="s">
        <v>85</v>
      </c>
      <c r="AH1083" s="14" t="s">
        <v>85</v>
      </c>
      <c r="AI1083" s="9" t="s">
        <v>85</v>
      </c>
      <c r="AJ1083" s="99" t="s">
        <v>265</v>
      </c>
      <c r="AK1083" s="82" t="s">
        <v>85</v>
      </c>
      <c r="AL1083" s="40" t="s">
        <v>85</v>
      </c>
      <c r="AM1083" s="82" t="s">
        <v>85</v>
      </c>
      <c r="AN1083" s="82">
        <v>16.2</v>
      </c>
      <c r="AO1083" s="82">
        <v>170</v>
      </c>
      <c r="AP1083" s="36">
        <v>7.7</v>
      </c>
      <c r="AQ1083" s="36">
        <v>22.2</v>
      </c>
      <c r="AR1083" s="25">
        <v>37.5</v>
      </c>
      <c r="AS1083" s="36">
        <v>53</v>
      </c>
      <c r="AT1083" s="25">
        <v>210</v>
      </c>
      <c r="AU1083" s="74">
        <v>206</v>
      </c>
      <c r="AV1083" s="84">
        <v>87</v>
      </c>
      <c r="AW1083" s="54">
        <v>53</v>
      </c>
      <c r="AX1083" s="54">
        <v>53</v>
      </c>
      <c r="AY1083" s="54">
        <v>22</v>
      </c>
      <c r="AZ1083" s="13" t="s">
        <v>85</v>
      </c>
      <c r="BA1083" s="98" t="s">
        <v>85</v>
      </c>
      <c r="BB1083" s="13" t="s">
        <v>85</v>
      </c>
      <c r="BC1083" s="98" t="s">
        <v>85</v>
      </c>
      <c r="BD1083" s="77">
        <v>36.89</v>
      </c>
      <c r="BE1083" s="56">
        <v>20.236220472440898</v>
      </c>
      <c r="BF1083" s="56">
        <v>20.236220472440898</v>
      </c>
      <c r="BG1083" s="56">
        <v>11.417322834645701</v>
      </c>
      <c r="BH1083" s="378">
        <v>7.6616839999999839E-2</v>
      </c>
      <c r="BI1083" s="14">
        <v>36</v>
      </c>
      <c r="BJ1083" s="114" t="s">
        <v>3532</v>
      </c>
      <c r="BK1083" s="50" t="s">
        <v>4050</v>
      </c>
      <c r="BL1083" s="81" t="s">
        <v>4964</v>
      </c>
      <c r="BM1083" s="81" t="s">
        <v>4066</v>
      </c>
      <c r="BN1083" s="81" t="s">
        <v>5473</v>
      </c>
      <c r="BO1083" s="81" t="s">
        <v>2872</v>
      </c>
      <c r="BP1083" s="81" t="s">
        <v>5941</v>
      </c>
      <c r="BQ1083" s="81" t="s">
        <v>5431</v>
      </c>
      <c r="BR1083" s="81" t="s">
        <v>5942</v>
      </c>
      <c r="BS1083" s="81" t="s">
        <v>4275</v>
      </c>
      <c r="BT1083" s="81" t="s">
        <v>4068</v>
      </c>
      <c r="BU1083" s="81"/>
      <c r="BV1083" s="349" t="s">
        <v>6842</v>
      </c>
      <c r="BW1083" s="388" t="s">
        <v>6846</v>
      </c>
      <c r="BX1083" s="352" t="s">
        <v>6848</v>
      </c>
      <c r="BY1083" s="388" t="s">
        <v>6847</v>
      </c>
      <c r="BZ1083" s="324" t="str">
        <f t="shared" si="167"/>
        <v>DISCONTINUED - MR706 Bead Grip, 17x8.5, 0mm Offset, 6x135, 87mm Centerbore, Matte Black</v>
      </c>
      <c r="CA1083" s="324" t="s">
        <v>3878</v>
      </c>
      <c r="CB1083" s="324" t="s">
        <v>3879</v>
      </c>
      <c r="CC1083" s="313" t="str">
        <f t="shared" si="168"/>
        <v>TRAIL (7XX)</v>
      </c>
    </row>
    <row r="1084" spans="1:81" s="38" customFormat="1" ht="15" customHeight="1">
      <c r="A1084" s="22">
        <f t="shared" si="152"/>
        <v>1081</v>
      </c>
      <c r="B1084" s="13" t="s">
        <v>84</v>
      </c>
      <c r="C1084" s="104" t="s">
        <v>1282</v>
      </c>
      <c r="D1084" s="82" t="s">
        <v>5803</v>
      </c>
      <c r="E1084" s="91" t="s">
        <v>7947</v>
      </c>
      <c r="F1084" s="90" t="s">
        <v>4712</v>
      </c>
      <c r="G1084" s="90"/>
      <c r="H1084" s="45" t="s">
        <v>5610</v>
      </c>
      <c r="I1084" s="329">
        <v>44517</v>
      </c>
      <c r="J1084" s="318">
        <v>45344</v>
      </c>
      <c r="K1084" s="293" t="s">
        <v>1274</v>
      </c>
      <c r="L1084" s="342">
        <v>379</v>
      </c>
      <c r="M1084" s="92" t="s">
        <v>6179</v>
      </c>
      <c r="N1084" s="344"/>
      <c r="O1084" s="82">
        <v>18</v>
      </c>
      <c r="P1084" s="8">
        <v>9</v>
      </c>
      <c r="Q1084" s="99" t="s">
        <v>1123</v>
      </c>
      <c r="R1084" s="82">
        <v>6</v>
      </c>
      <c r="S1084" s="82">
        <v>5.5</v>
      </c>
      <c r="T1084" s="82">
        <v>35</v>
      </c>
      <c r="U1084" s="84">
        <v>6.35</v>
      </c>
      <c r="V1084" s="102" t="s">
        <v>85</v>
      </c>
      <c r="W1084" s="75">
        <v>106.25</v>
      </c>
      <c r="X1084" s="41">
        <v>32.85</v>
      </c>
      <c r="Y1084" s="51">
        <v>2650</v>
      </c>
      <c r="Z1084" s="45" t="s">
        <v>2294</v>
      </c>
      <c r="AA1084" s="79" t="s">
        <v>2987</v>
      </c>
      <c r="AB1084" s="51" t="s">
        <v>7948</v>
      </c>
      <c r="AC1084" s="87" t="s">
        <v>85</v>
      </c>
      <c r="AD1084" s="89" t="s">
        <v>85</v>
      </c>
      <c r="AE1084" s="14" t="s">
        <v>85</v>
      </c>
      <c r="AF1084" s="14" t="s">
        <v>85</v>
      </c>
      <c r="AG1084" s="13" t="s">
        <v>85</v>
      </c>
      <c r="AH1084" s="14" t="s">
        <v>85</v>
      </c>
      <c r="AI1084" s="9" t="s">
        <v>85</v>
      </c>
      <c r="AJ1084" s="99" t="s">
        <v>265</v>
      </c>
      <c r="AK1084" s="82" t="s">
        <v>85</v>
      </c>
      <c r="AL1084" s="40" t="s">
        <v>85</v>
      </c>
      <c r="AM1084" s="82" t="s">
        <v>85</v>
      </c>
      <c r="AN1084" s="82">
        <v>16.2</v>
      </c>
      <c r="AO1084" s="82">
        <v>175</v>
      </c>
      <c r="AP1084" s="36">
        <v>1.6</v>
      </c>
      <c r="AQ1084" s="36">
        <v>8</v>
      </c>
      <c r="AR1084" s="25">
        <v>21</v>
      </c>
      <c r="AS1084" s="36">
        <v>31</v>
      </c>
      <c r="AT1084" s="25">
        <v>222.8</v>
      </c>
      <c r="AU1084" s="74">
        <v>209</v>
      </c>
      <c r="AV1084" s="84">
        <v>106.25</v>
      </c>
      <c r="AW1084" s="54"/>
      <c r="AX1084" s="54"/>
      <c r="AY1084" s="54">
        <v>24</v>
      </c>
      <c r="AZ1084" s="13" t="s">
        <v>85</v>
      </c>
      <c r="BA1084" s="98" t="s">
        <v>85</v>
      </c>
      <c r="BB1084" s="13" t="s">
        <v>85</v>
      </c>
      <c r="BC1084" s="98" t="s">
        <v>85</v>
      </c>
      <c r="BD1084" s="77">
        <v>36.85</v>
      </c>
      <c r="BE1084" s="56">
        <v>21.141732283464599</v>
      </c>
      <c r="BF1084" s="56">
        <v>21.141732283464599</v>
      </c>
      <c r="BG1084" s="56">
        <v>11.929133858267701</v>
      </c>
      <c r="BH1084" s="378">
        <v>8.7375807000000152E-2</v>
      </c>
      <c r="BI1084" s="14">
        <v>36</v>
      </c>
      <c r="BJ1084" s="114" t="s">
        <v>3532</v>
      </c>
      <c r="BK1084" s="50" t="s">
        <v>4050</v>
      </c>
      <c r="BL1084" s="81" t="s">
        <v>4964</v>
      </c>
      <c r="BM1084" s="81" t="s">
        <v>4066</v>
      </c>
      <c r="BN1084" s="81" t="s">
        <v>5473</v>
      </c>
      <c r="BO1084" s="81" t="s">
        <v>2872</v>
      </c>
      <c r="BP1084" s="81" t="s">
        <v>5941</v>
      </c>
      <c r="BQ1084" s="81" t="s">
        <v>5431</v>
      </c>
      <c r="BR1084" s="81" t="s">
        <v>5942</v>
      </c>
      <c r="BS1084" s="81" t="s">
        <v>4275</v>
      </c>
      <c r="BT1084" s="81" t="s">
        <v>4068</v>
      </c>
      <c r="BU1084" s="81"/>
      <c r="BV1084" s="349"/>
      <c r="BW1084" s="376"/>
      <c r="BX1084" s="352"/>
      <c r="BY1084" s="376"/>
      <c r="BZ1084" s="324" t="str">
        <f t="shared" si="167"/>
        <v>DISCONTINUED - MR706 Bead Grip, 18x9, +35mm Offset, 6x5.5, 106.25mm Centerbore, Matte Black</v>
      </c>
      <c r="CA1084" s="324" t="s">
        <v>3878</v>
      </c>
      <c r="CB1084" s="324" t="s">
        <v>3879</v>
      </c>
      <c r="CC1084" s="313" t="str">
        <f t="shared" si="168"/>
        <v>TRAIL (7XX)</v>
      </c>
    </row>
    <row r="1085" spans="1:81" s="38" customFormat="1" ht="15" customHeight="1">
      <c r="A1085" s="22">
        <f t="shared" si="152"/>
        <v>1082</v>
      </c>
      <c r="B1085" s="99" t="s">
        <v>84</v>
      </c>
      <c r="C1085" s="99" t="s">
        <v>1072</v>
      </c>
      <c r="D1085" s="5" t="s">
        <v>4533</v>
      </c>
      <c r="E1085" s="91" t="s">
        <v>7955</v>
      </c>
      <c r="F1085" s="90"/>
      <c r="G1085" s="90"/>
      <c r="H1085" s="79" t="s">
        <v>522</v>
      </c>
      <c r="I1085" s="318">
        <v>41640</v>
      </c>
      <c r="J1085" s="318">
        <v>45372</v>
      </c>
      <c r="K1085" s="293" t="s">
        <v>1274</v>
      </c>
      <c r="L1085" s="342">
        <v>271.2</v>
      </c>
      <c r="M1085" s="92" t="s">
        <v>6179</v>
      </c>
      <c r="N1085" s="344"/>
      <c r="O1085" s="12">
        <v>17</v>
      </c>
      <c r="P1085" s="8">
        <v>8.5</v>
      </c>
      <c r="Q1085" s="99" t="s">
        <v>1756</v>
      </c>
      <c r="R1085" s="3">
        <v>5</v>
      </c>
      <c r="S1085" s="3">
        <v>5.5</v>
      </c>
      <c r="T1085" s="12">
        <v>0</v>
      </c>
      <c r="U1085" s="16">
        <v>4.75</v>
      </c>
      <c r="V1085" s="100" t="s">
        <v>85</v>
      </c>
      <c r="W1085" s="19">
        <v>108</v>
      </c>
      <c r="X1085" s="8">
        <v>26.98</v>
      </c>
      <c r="Y1085" s="51">
        <v>2650</v>
      </c>
      <c r="Z1085" s="78" t="s">
        <v>2294</v>
      </c>
      <c r="AA1085" s="79" t="s">
        <v>2987</v>
      </c>
      <c r="AB1085" s="51" t="s">
        <v>6129</v>
      </c>
      <c r="AC1085" s="3" t="s">
        <v>1610</v>
      </c>
      <c r="AD1085" s="89">
        <v>33</v>
      </c>
      <c r="AE1085" s="87" t="s">
        <v>85</v>
      </c>
      <c r="AF1085" s="80" t="s">
        <v>85</v>
      </c>
      <c r="AG1085" s="99" t="s">
        <v>3001</v>
      </c>
      <c r="AH1085" s="99" t="s">
        <v>1937</v>
      </c>
      <c r="AI1085" s="9">
        <v>1.1000000000000001</v>
      </c>
      <c r="AJ1085" s="99" t="s">
        <v>266</v>
      </c>
      <c r="AK1085" s="99" t="s">
        <v>85</v>
      </c>
      <c r="AL1085" s="40" t="s">
        <v>85</v>
      </c>
      <c r="AM1085" s="99" t="s">
        <v>85</v>
      </c>
      <c r="AN1085" s="99">
        <v>16.2</v>
      </c>
      <c r="AO1085" s="99">
        <v>168</v>
      </c>
      <c r="AP1085" s="25">
        <v>7.1</v>
      </c>
      <c r="AQ1085" s="25">
        <v>20.5</v>
      </c>
      <c r="AR1085" s="25">
        <v>32.5</v>
      </c>
      <c r="AS1085" s="25">
        <v>41.4</v>
      </c>
      <c r="AT1085" s="25">
        <v>209</v>
      </c>
      <c r="AU1085" s="25">
        <v>205.8</v>
      </c>
      <c r="AV1085" s="100">
        <v>103.6</v>
      </c>
      <c r="AW1085" s="54">
        <v>61.8</v>
      </c>
      <c r="AX1085" s="54">
        <v>61.8</v>
      </c>
      <c r="AY1085" s="54">
        <v>46</v>
      </c>
      <c r="AZ1085" s="99" t="s">
        <v>85</v>
      </c>
      <c r="BA1085" s="98" t="s">
        <v>85</v>
      </c>
      <c r="BB1085" s="99" t="s">
        <v>85</v>
      </c>
      <c r="BC1085" s="98" t="s">
        <v>85</v>
      </c>
      <c r="BD1085" s="77">
        <v>31.79</v>
      </c>
      <c r="BE1085" s="56">
        <v>20.236220472440898</v>
      </c>
      <c r="BF1085" s="56">
        <v>20.236220472440898</v>
      </c>
      <c r="BG1085" s="56">
        <v>11.417322834645701</v>
      </c>
      <c r="BH1085" s="378">
        <v>7.6616839999999839E-2</v>
      </c>
      <c r="BI1085" s="80">
        <v>36</v>
      </c>
      <c r="BJ1085" s="114" t="s">
        <v>3532</v>
      </c>
      <c r="BK1085" s="50" t="s">
        <v>4050</v>
      </c>
      <c r="BL1085" s="81" t="s">
        <v>4066</v>
      </c>
      <c r="BM1085" s="81" t="s">
        <v>5512</v>
      </c>
      <c r="BN1085" s="81" t="s">
        <v>5503</v>
      </c>
      <c r="BO1085" s="81" t="s">
        <v>5477</v>
      </c>
      <c r="BP1085" s="81" t="s">
        <v>5504</v>
      </c>
      <c r="BQ1085" s="81" t="s">
        <v>4068</v>
      </c>
      <c r="BR1085" s="81"/>
      <c r="BS1085" s="81"/>
      <c r="BT1085" s="81"/>
      <c r="BU1085" s="81"/>
      <c r="BV1085" s="313" t="s">
        <v>6481</v>
      </c>
      <c r="BW1085" s="377" t="s">
        <v>6480</v>
      </c>
      <c r="BX1085" s="313" t="s">
        <v>6483</v>
      </c>
      <c r="BY1085" s="377" t="s">
        <v>6482</v>
      </c>
      <c r="BZ1085" s="324" t="str">
        <f t="shared" ref="BZ1085:BZ1100" si="169">CONCATENATE("DISCONTINUED"," ","-"," ",D1085,", ",O1085,"x",P1085,", ",IF(V1085="N/A", "", CONCATENATE(V1085, "/")),IF(T1085&gt;0, CONCATENATE("+",T1085), T1085),"mm Offset, ",Q1085,", ",W1085,"mm Centerbore, ",PROPER(Z1085), "", IF(BB1085="N/A", "", CONCATENATE(", w/ ", BB1085)))</f>
        <v>DISCONTINUED - MR306 Mesh, 17x8.5, 0mm Offset, 5x5.5, 108mm Centerbore, Matte Black</v>
      </c>
      <c r="CA1085" s="324" t="s">
        <v>3878</v>
      </c>
      <c r="CB1085" s="324" t="s">
        <v>3879</v>
      </c>
      <c r="CC1085" s="313" t="str">
        <f t="shared" ref="CC1085:CC1100" si="170">C1085</f>
        <v>STREET (3XX)</v>
      </c>
    </row>
    <row r="1086" spans="1:81" s="38" customFormat="1" ht="15" customHeight="1">
      <c r="A1086" s="22">
        <f t="shared" si="152"/>
        <v>1083</v>
      </c>
      <c r="B1086" s="99" t="s">
        <v>84</v>
      </c>
      <c r="C1086" s="99" t="s">
        <v>1072</v>
      </c>
      <c r="D1086" s="5" t="s">
        <v>4533</v>
      </c>
      <c r="E1086" s="91" t="s">
        <v>7956</v>
      </c>
      <c r="F1086" s="90" t="s">
        <v>2224</v>
      </c>
      <c r="G1086" s="90"/>
      <c r="H1086" s="79" t="s">
        <v>531</v>
      </c>
      <c r="I1086" s="318">
        <v>41640</v>
      </c>
      <c r="J1086" s="318">
        <v>45372</v>
      </c>
      <c r="K1086" s="293" t="s">
        <v>1274</v>
      </c>
      <c r="L1086" s="342">
        <v>312</v>
      </c>
      <c r="M1086" s="92" t="s">
        <v>6179</v>
      </c>
      <c r="N1086" s="344"/>
      <c r="O1086" s="12">
        <v>18</v>
      </c>
      <c r="P1086" s="8">
        <v>9</v>
      </c>
      <c r="Q1086" s="99" t="s">
        <v>1762</v>
      </c>
      <c r="R1086" s="3">
        <v>8</v>
      </c>
      <c r="S1086" s="3">
        <v>6.5</v>
      </c>
      <c r="T1086" s="7">
        <v>-12</v>
      </c>
      <c r="U1086" s="16">
        <v>4.5</v>
      </c>
      <c r="V1086" s="100" t="s">
        <v>85</v>
      </c>
      <c r="W1086" s="16">
        <v>130.81</v>
      </c>
      <c r="X1086" s="8">
        <v>32.69</v>
      </c>
      <c r="Y1086" s="51">
        <v>3600</v>
      </c>
      <c r="Z1086" s="79" t="s">
        <v>2294</v>
      </c>
      <c r="AA1086" s="79" t="s">
        <v>2987</v>
      </c>
      <c r="AB1086" s="51" t="s">
        <v>7141</v>
      </c>
      <c r="AC1086" s="3" t="s">
        <v>1614</v>
      </c>
      <c r="AD1086" s="89">
        <v>33</v>
      </c>
      <c r="AE1086" s="87" t="s">
        <v>85</v>
      </c>
      <c r="AF1086" s="99" t="s">
        <v>85</v>
      </c>
      <c r="AG1086" s="3" t="s">
        <v>3005</v>
      </c>
      <c r="AH1086" s="99" t="s">
        <v>1937</v>
      </c>
      <c r="AI1086" s="9">
        <v>1.1000000000000001</v>
      </c>
      <c r="AJ1086" s="99" t="s">
        <v>266</v>
      </c>
      <c r="AK1086" s="99" t="s">
        <v>85</v>
      </c>
      <c r="AL1086" s="40" t="s">
        <v>85</v>
      </c>
      <c r="AM1086" s="99" t="s">
        <v>85</v>
      </c>
      <c r="AN1086" s="99">
        <v>16.2</v>
      </c>
      <c r="AO1086" s="99">
        <v>198</v>
      </c>
      <c r="AP1086" s="25">
        <v>0</v>
      </c>
      <c r="AQ1086" s="25">
        <v>0</v>
      </c>
      <c r="AR1086" s="25">
        <v>37.4</v>
      </c>
      <c r="AS1086" s="25">
        <v>54.6</v>
      </c>
      <c r="AT1086" s="25">
        <v>220.4</v>
      </c>
      <c r="AU1086" s="25">
        <v>216</v>
      </c>
      <c r="AV1086" s="102">
        <v>123.7</v>
      </c>
      <c r="AW1086" s="54">
        <v>76</v>
      </c>
      <c r="AX1086" s="54">
        <v>76</v>
      </c>
      <c r="AY1086" s="54">
        <v>47</v>
      </c>
      <c r="AZ1086" s="99" t="s">
        <v>85</v>
      </c>
      <c r="BA1086" s="98" t="s">
        <v>85</v>
      </c>
      <c r="BB1086" s="99" t="s">
        <v>85</v>
      </c>
      <c r="BC1086" s="98" t="s">
        <v>85</v>
      </c>
      <c r="BD1086" s="77">
        <v>37.08</v>
      </c>
      <c r="BE1086" s="56">
        <v>21.141732283464599</v>
      </c>
      <c r="BF1086" s="56">
        <v>21.141732283464599</v>
      </c>
      <c r="BG1086" s="56">
        <v>11.929133858267701</v>
      </c>
      <c r="BH1086" s="378">
        <v>8.7375807000000152E-2</v>
      </c>
      <c r="BI1086" s="80">
        <v>36</v>
      </c>
      <c r="BJ1086" s="114" t="s">
        <v>3532</v>
      </c>
      <c r="BK1086" s="50" t="s">
        <v>4050</v>
      </c>
      <c r="BL1086" s="81" t="s">
        <v>4066</v>
      </c>
      <c r="BM1086" s="81" t="s">
        <v>5512</v>
      </c>
      <c r="BN1086" s="81" t="s">
        <v>5503</v>
      </c>
      <c r="BO1086" s="81" t="s">
        <v>5477</v>
      </c>
      <c r="BP1086" s="81" t="s">
        <v>5504</v>
      </c>
      <c r="BQ1086" s="81" t="s">
        <v>4068</v>
      </c>
      <c r="BR1086" s="81"/>
      <c r="BS1086" s="81"/>
      <c r="BT1086" s="81"/>
      <c r="BU1086" s="81"/>
      <c r="BV1086" s="313" t="s">
        <v>6489</v>
      </c>
      <c r="BW1086" s="377" t="s">
        <v>6488</v>
      </c>
      <c r="BX1086" s="313" t="s">
        <v>6490</v>
      </c>
      <c r="BY1086" s="377" t="s">
        <v>6491</v>
      </c>
      <c r="BZ1086" s="324" t="str">
        <f t="shared" si="169"/>
        <v>DISCONTINUED - MR306 Mesh, 18x9, -12mm Offset, 8x6.5, 130.81mm Centerbore, Matte Black</v>
      </c>
      <c r="CA1086" s="324" t="s">
        <v>3878</v>
      </c>
      <c r="CB1086" s="324" t="s">
        <v>3879</v>
      </c>
      <c r="CC1086" s="313" t="str">
        <f t="shared" si="170"/>
        <v>STREET (3XX)</v>
      </c>
    </row>
    <row r="1087" spans="1:81" s="38" customFormat="1" ht="15" customHeight="1">
      <c r="A1087" s="22">
        <f t="shared" si="152"/>
        <v>1084</v>
      </c>
      <c r="B1087" s="99" t="s">
        <v>84</v>
      </c>
      <c r="C1087" s="99" t="s">
        <v>1072</v>
      </c>
      <c r="D1087" s="5" t="s">
        <v>4533</v>
      </c>
      <c r="E1087" s="91" t="s">
        <v>7957</v>
      </c>
      <c r="F1087" s="90"/>
      <c r="G1087" s="90"/>
      <c r="H1087" s="79" t="s">
        <v>534</v>
      </c>
      <c r="I1087" s="318">
        <v>41640</v>
      </c>
      <c r="J1087" s="318">
        <v>45372</v>
      </c>
      <c r="K1087" s="293" t="s">
        <v>1274</v>
      </c>
      <c r="L1087" s="342">
        <v>312</v>
      </c>
      <c r="M1087" s="92" t="s">
        <v>6179</v>
      </c>
      <c r="N1087" s="344"/>
      <c r="O1087" s="12">
        <v>18</v>
      </c>
      <c r="P1087" s="8">
        <v>9</v>
      </c>
      <c r="Q1087" s="99" t="s">
        <v>1763</v>
      </c>
      <c r="R1087" s="3">
        <v>8</v>
      </c>
      <c r="S1087" s="3">
        <v>170</v>
      </c>
      <c r="T1087" s="3">
        <v>18</v>
      </c>
      <c r="U1087" s="19">
        <v>5.75</v>
      </c>
      <c r="V1087" s="100" t="s">
        <v>85</v>
      </c>
      <c r="W1087" s="16">
        <v>130.81</v>
      </c>
      <c r="X1087" s="8">
        <v>32.799999999999997</v>
      </c>
      <c r="Y1087" s="51">
        <v>3600</v>
      </c>
      <c r="Z1087" s="79" t="s">
        <v>2294</v>
      </c>
      <c r="AA1087" s="79" t="s">
        <v>2987</v>
      </c>
      <c r="AB1087" s="51" t="s">
        <v>5936</v>
      </c>
      <c r="AC1087" s="3" t="s">
        <v>1614</v>
      </c>
      <c r="AD1087" s="89">
        <v>33</v>
      </c>
      <c r="AE1087" s="87" t="s">
        <v>85</v>
      </c>
      <c r="AF1087" s="80" t="s">
        <v>85</v>
      </c>
      <c r="AG1087" s="3" t="s">
        <v>3005</v>
      </c>
      <c r="AH1087" s="99" t="s">
        <v>1937</v>
      </c>
      <c r="AI1087" s="9">
        <v>1.1000000000000001</v>
      </c>
      <c r="AJ1087" s="99" t="s">
        <v>266</v>
      </c>
      <c r="AK1087" s="99" t="s">
        <v>85</v>
      </c>
      <c r="AL1087" s="40" t="s">
        <v>85</v>
      </c>
      <c r="AM1087" s="99" t="s">
        <v>85</v>
      </c>
      <c r="AN1087" s="99">
        <v>16.2</v>
      </c>
      <c r="AO1087" s="99">
        <v>198</v>
      </c>
      <c r="AP1087" s="25">
        <v>0</v>
      </c>
      <c r="AQ1087" s="25">
        <v>0</v>
      </c>
      <c r="AR1087" s="25">
        <v>27.3</v>
      </c>
      <c r="AS1087" s="25">
        <v>35.799999999999997</v>
      </c>
      <c r="AT1087" s="25">
        <v>217.8</v>
      </c>
      <c r="AU1087" s="25">
        <v>208.2</v>
      </c>
      <c r="AV1087" s="102">
        <v>123.7</v>
      </c>
      <c r="AW1087" s="54">
        <v>76</v>
      </c>
      <c r="AX1087" s="54">
        <v>76</v>
      </c>
      <c r="AY1087" s="54">
        <v>44</v>
      </c>
      <c r="AZ1087" s="99" t="s">
        <v>85</v>
      </c>
      <c r="BA1087" s="98" t="s">
        <v>85</v>
      </c>
      <c r="BB1087" s="99" t="s">
        <v>85</v>
      </c>
      <c r="BC1087" s="98" t="s">
        <v>85</v>
      </c>
      <c r="BD1087" s="77">
        <v>37.147891178151873</v>
      </c>
      <c r="BE1087" s="56">
        <v>21.141732283464599</v>
      </c>
      <c r="BF1087" s="56">
        <v>21.141732283464599</v>
      </c>
      <c r="BG1087" s="56">
        <v>11.929133858267701</v>
      </c>
      <c r="BH1087" s="378">
        <v>8.7375807000000152E-2</v>
      </c>
      <c r="BI1087" s="80">
        <v>36</v>
      </c>
      <c r="BJ1087" s="114" t="s">
        <v>3532</v>
      </c>
      <c r="BK1087" s="50" t="s">
        <v>4050</v>
      </c>
      <c r="BL1087" s="81" t="s">
        <v>4066</v>
      </c>
      <c r="BM1087" s="81" t="s">
        <v>5512</v>
      </c>
      <c r="BN1087" s="81" t="s">
        <v>5503</v>
      </c>
      <c r="BO1087" s="81" t="s">
        <v>5477</v>
      </c>
      <c r="BP1087" s="81" t="s">
        <v>5504</v>
      </c>
      <c r="BQ1087" s="81" t="s">
        <v>4068</v>
      </c>
      <c r="BR1087" s="81"/>
      <c r="BS1087" s="81"/>
      <c r="BT1087" s="81"/>
      <c r="BU1087" s="81"/>
      <c r="BV1087" s="313" t="s">
        <v>6489</v>
      </c>
      <c r="BW1087" s="377" t="s">
        <v>6488</v>
      </c>
      <c r="BX1087" s="313" t="s">
        <v>6490</v>
      </c>
      <c r="BY1087" s="377" t="s">
        <v>6491</v>
      </c>
      <c r="BZ1087" s="324" t="str">
        <f t="shared" si="169"/>
        <v>DISCONTINUED - MR306 Mesh, 18x9, +18mm Offset, 8x170, 130.81mm Centerbore, Matte Black</v>
      </c>
      <c r="CA1087" s="324" t="s">
        <v>3878</v>
      </c>
      <c r="CB1087" s="324" t="s">
        <v>3879</v>
      </c>
      <c r="CC1087" s="313" t="str">
        <f t="shared" si="170"/>
        <v>STREET (3XX)</v>
      </c>
    </row>
    <row r="1088" spans="1:81" s="38" customFormat="1" ht="15" customHeight="1">
      <c r="A1088" s="22">
        <f t="shared" si="152"/>
        <v>1085</v>
      </c>
      <c r="B1088" s="99" t="s">
        <v>84</v>
      </c>
      <c r="C1088" s="99" t="s">
        <v>1072</v>
      </c>
      <c r="D1088" s="99" t="s">
        <v>1118</v>
      </c>
      <c r="E1088" s="91" t="s">
        <v>7958</v>
      </c>
      <c r="F1088" s="90"/>
      <c r="G1088" s="90"/>
      <c r="H1088" s="79" t="s">
        <v>546</v>
      </c>
      <c r="I1088" s="318">
        <v>41640</v>
      </c>
      <c r="J1088" s="318">
        <v>45372</v>
      </c>
      <c r="K1088" s="293" t="s">
        <v>1274</v>
      </c>
      <c r="L1088" s="342">
        <v>290</v>
      </c>
      <c r="M1088" s="92" t="s">
        <v>6179</v>
      </c>
      <c r="N1088" s="344"/>
      <c r="O1088" s="99">
        <v>17</v>
      </c>
      <c r="P1088" s="8">
        <v>8.5</v>
      </c>
      <c r="Q1088" s="99" t="s">
        <v>1760</v>
      </c>
      <c r="R1088" s="3">
        <v>6</v>
      </c>
      <c r="S1088" s="3">
        <v>135</v>
      </c>
      <c r="T1088" s="3">
        <v>0</v>
      </c>
      <c r="U1088" s="16">
        <v>4.75</v>
      </c>
      <c r="V1088" s="100" t="s">
        <v>85</v>
      </c>
      <c r="W1088" s="16">
        <v>94</v>
      </c>
      <c r="X1088" s="10">
        <v>28.55</v>
      </c>
      <c r="Y1088" s="51">
        <v>2500</v>
      </c>
      <c r="Z1088" s="79" t="s">
        <v>2294</v>
      </c>
      <c r="AA1088" s="79" t="s">
        <v>2987</v>
      </c>
      <c r="AB1088" s="51" t="s">
        <v>4761</v>
      </c>
      <c r="AC1088" s="80" t="s">
        <v>1593</v>
      </c>
      <c r="AD1088" s="89">
        <v>33</v>
      </c>
      <c r="AE1088" s="87" t="s">
        <v>85</v>
      </c>
      <c r="AF1088" s="80" t="s">
        <v>85</v>
      </c>
      <c r="AG1088" s="80" t="s">
        <v>3000</v>
      </c>
      <c r="AH1088" s="99" t="s">
        <v>1937</v>
      </c>
      <c r="AI1088" s="9">
        <v>1.1000000000000001</v>
      </c>
      <c r="AJ1088" s="99" t="s">
        <v>266</v>
      </c>
      <c r="AK1088" s="99" t="s">
        <v>85</v>
      </c>
      <c r="AL1088" s="40" t="s">
        <v>85</v>
      </c>
      <c r="AM1088" s="99" t="s">
        <v>85</v>
      </c>
      <c r="AN1088" s="99">
        <v>16.2</v>
      </c>
      <c r="AO1088" s="99">
        <v>170</v>
      </c>
      <c r="AP1088" s="25">
        <v>6</v>
      </c>
      <c r="AQ1088" s="25">
        <v>17.899999999999999</v>
      </c>
      <c r="AR1088" s="25">
        <v>30.8</v>
      </c>
      <c r="AS1088" s="25">
        <v>26.9</v>
      </c>
      <c r="AT1088" s="25">
        <v>208</v>
      </c>
      <c r="AU1088" s="25">
        <v>203</v>
      </c>
      <c r="AV1088" s="100">
        <v>88.2</v>
      </c>
      <c r="AW1088" s="54">
        <v>52.7</v>
      </c>
      <c r="AX1088" s="54">
        <v>75</v>
      </c>
      <c r="AY1088" s="54">
        <v>78</v>
      </c>
      <c r="AZ1088" s="99" t="s">
        <v>85</v>
      </c>
      <c r="BA1088" s="98" t="s">
        <v>85</v>
      </c>
      <c r="BB1088" s="99" t="s">
        <v>85</v>
      </c>
      <c r="BC1088" s="98" t="s">
        <v>85</v>
      </c>
      <c r="BD1088" s="77">
        <v>33.326545300280657</v>
      </c>
      <c r="BE1088" s="56">
        <v>20.236220472440898</v>
      </c>
      <c r="BF1088" s="56">
        <v>20.236220472440898</v>
      </c>
      <c r="BG1088" s="56">
        <v>11.417322834645701</v>
      </c>
      <c r="BH1088" s="378">
        <v>7.6616839999999839E-2</v>
      </c>
      <c r="BI1088" s="80">
        <v>36</v>
      </c>
      <c r="BJ1088" s="114" t="s">
        <v>3532</v>
      </c>
      <c r="BK1088" s="50" t="s">
        <v>4050</v>
      </c>
      <c r="BL1088" s="29" t="s">
        <v>4066</v>
      </c>
      <c r="BM1088" s="29" t="s">
        <v>5513</v>
      </c>
      <c r="BN1088" s="29" t="s">
        <v>5506</v>
      </c>
      <c r="BO1088" s="29" t="s">
        <v>5507</v>
      </c>
      <c r="BP1088" s="29" t="s">
        <v>5477</v>
      </c>
      <c r="BQ1088" s="29" t="s">
        <v>5504</v>
      </c>
      <c r="BR1088" s="29" t="s">
        <v>4068</v>
      </c>
      <c r="BS1088" s="29"/>
      <c r="BT1088" s="29"/>
      <c r="BU1088" s="29"/>
      <c r="BV1088" s="354" t="s">
        <v>6497</v>
      </c>
      <c r="BW1088" s="377" t="s">
        <v>6496</v>
      </c>
      <c r="BX1088" s="313" t="s">
        <v>6498</v>
      </c>
      <c r="BY1088" s="377" t="s">
        <v>6499</v>
      </c>
      <c r="BZ1088" s="324" t="str">
        <f t="shared" si="169"/>
        <v>DISCONTINUED - MR307 Hole, 17x8.5, 0mm Offset, 6x135, 94mm Centerbore, Matte Black</v>
      </c>
      <c r="CA1088" s="324" t="s">
        <v>3878</v>
      </c>
      <c r="CB1088" s="324" t="s">
        <v>3879</v>
      </c>
      <c r="CC1088" s="313" t="str">
        <f t="shared" si="170"/>
        <v>STREET (3XX)</v>
      </c>
    </row>
    <row r="1089" spans="1:81" s="38" customFormat="1" ht="15" customHeight="1">
      <c r="A1089" s="22">
        <f t="shared" si="152"/>
        <v>1086</v>
      </c>
      <c r="B1089" s="99" t="s">
        <v>84</v>
      </c>
      <c r="C1089" s="99" t="s">
        <v>1072</v>
      </c>
      <c r="D1089" s="99" t="s">
        <v>1119</v>
      </c>
      <c r="E1089" s="91" t="s">
        <v>7959</v>
      </c>
      <c r="F1089" s="90"/>
      <c r="G1089" s="90"/>
      <c r="H1089" s="79" t="s">
        <v>554</v>
      </c>
      <c r="I1089" s="318">
        <v>42005</v>
      </c>
      <c r="J1089" s="318">
        <v>45372</v>
      </c>
      <c r="K1089" s="293" t="s">
        <v>1274</v>
      </c>
      <c r="L1089" s="342">
        <v>271.2</v>
      </c>
      <c r="M1089" s="92" t="s">
        <v>6179</v>
      </c>
      <c r="N1089" s="344"/>
      <c r="O1089" s="99">
        <v>17</v>
      </c>
      <c r="P1089" s="8">
        <v>8.5</v>
      </c>
      <c r="Q1089" s="99" t="s">
        <v>1760</v>
      </c>
      <c r="R1089" s="3">
        <v>6</v>
      </c>
      <c r="S1089" s="3">
        <v>135</v>
      </c>
      <c r="T1089" s="3">
        <v>0</v>
      </c>
      <c r="U1089" s="16">
        <v>4.75</v>
      </c>
      <c r="V1089" s="100" t="s">
        <v>85</v>
      </c>
      <c r="W1089" s="16">
        <v>87</v>
      </c>
      <c r="X1089" s="10">
        <v>25.24</v>
      </c>
      <c r="Y1089" s="51">
        <v>2500</v>
      </c>
      <c r="Z1089" s="79" t="s">
        <v>2294</v>
      </c>
      <c r="AA1089" s="79" t="s">
        <v>2987</v>
      </c>
      <c r="AB1089" s="51" t="s">
        <v>4761</v>
      </c>
      <c r="AC1089" s="3" t="s">
        <v>1630</v>
      </c>
      <c r="AD1089" s="89">
        <v>33</v>
      </c>
      <c r="AE1089" s="87" t="s">
        <v>1798</v>
      </c>
      <c r="AF1089" s="80" t="s">
        <v>1886</v>
      </c>
      <c r="AG1089" s="3" t="s">
        <v>85</v>
      </c>
      <c r="AH1089" s="3" t="s">
        <v>85</v>
      </c>
      <c r="AI1089" s="9" t="s">
        <v>85</v>
      </c>
      <c r="AJ1089" s="3" t="s">
        <v>265</v>
      </c>
      <c r="AK1089" s="3" t="s">
        <v>85</v>
      </c>
      <c r="AL1089" s="40" t="s">
        <v>85</v>
      </c>
      <c r="AM1089" s="99" t="s">
        <v>85</v>
      </c>
      <c r="AN1089" s="99">
        <v>16.2</v>
      </c>
      <c r="AO1089" s="99">
        <v>175</v>
      </c>
      <c r="AP1089" s="25">
        <v>3.6</v>
      </c>
      <c r="AQ1089" s="25">
        <v>17.7</v>
      </c>
      <c r="AR1089" s="25">
        <v>36.799999999999997</v>
      </c>
      <c r="AS1089" s="25">
        <v>52.5</v>
      </c>
      <c r="AT1089" s="25">
        <v>208.9</v>
      </c>
      <c r="AU1089" s="101">
        <v>199.3</v>
      </c>
      <c r="AV1089" s="100">
        <v>87</v>
      </c>
      <c r="AW1089" s="54">
        <v>30</v>
      </c>
      <c r="AX1089" s="54">
        <v>30</v>
      </c>
      <c r="AY1089" s="54">
        <v>0</v>
      </c>
      <c r="AZ1089" s="99" t="s">
        <v>85</v>
      </c>
      <c r="BA1089" s="98" t="s">
        <v>85</v>
      </c>
      <c r="BB1089" s="99" t="s">
        <v>85</v>
      </c>
      <c r="BC1089" s="98" t="s">
        <v>85</v>
      </c>
      <c r="BD1089" s="77">
        <v>29.615430553501891</v>
      </c>
      <c r="BE1089" s="56">
        <v>20.236220472440898</v>
      </c>
      <c r="BF1089" s="56">
        <v>20.236220472440898</v>
      </c>
      <c r="BG1089" s="56">
        <v>11.417322834645701</v>
      </c>
      <c r="BH1089" s="378">
        <v>7.6616839999999839E-2</v>
      </c>
      <c r="BI1089" s="80">
        <v>36</v>
      </c>
      <c r="BJ1089" s="114" t="s">
        <v>3532</v>
      </c>
      <c r="BK1089" s="50" t="s">
        <v>4050</v>
      </c>
      <c r="BL1089" s="29" t="s">
        <v>4066</v>
      </c>
      <c r="BM1089" s="29" t="s">
        <v>5514</v>
      </c>
      <c r="BN1089" s="29" t="s">
        <v>5515</v>
      </c>
      <c r="BO1089" s="29" t="s">
        <v>4275</v>
      </c>
      <c r="BP1089" s="29" t="s">
        <v>4068</v>
      </c>
      <c r="BQ1089" s="29"/>
      <c r="BR1089" s="29"/>
      <c r="BS1089" s="29"/>
      <c r="BT1089" s="29"/>
      <c r="BU1089" s="29"/>
      <c r="BV1089" s="354" t="s">
        <v>6505</v>
      </c>
      <c r="BW1089" s="377" t="s">
        <v>6504</v>
      </c>
      <c r="BX1089" s="313" t="s">
        <v>6507</v>
      </c>
      <c r="BY1089" s="377" t="s">
        <v>6506</v>
      </c>
      <c r="BZ1089" s="324" t="str">
        <f t="shared" si="169"/>
        <v>DISCONTINUED - MR308 Roost, 17x8.5, 0mm Offset, 6x135, 87mm Centerbore, Matte Black</v>
      </c>
      <c r="CA1089" s="324" t="s">
        <v>3878</v>
      </c>
      <c r="CB1089" s="324" t="s">
        <v>3879</v>
      </c>
      <c r="CC1089" s="313" t="str">
        <f t="shared" si="170"/>
        <v>STREET (3XX)</v>
      </c>
    </row>
    <row r="1090" spans="1:81" s="38" customFormat="1" ht="15" customHeight="1">
      <c r="A1090" s="22">
        <f t="shared" si="152"/>
        <v>1087</v>
      </c>
      <c r="B1090" s="99" t="s">
        <v>84</v>
      </c>
      <c r="C1090" s="99" t="s">
        <v>1072</v>
      </c>
      <c r="D1090" s="99" t="s">
        <v>1120</v>
      </c>
      <c r="E1090" s="91" t="s">
        <v>7960</v>
      </c>
      <c r="F1090" s="90"/>
      <c r="G1090" s="90"/>
      <c r="H1090" s="79" t="s">
        <v>612</v>
      </c>
      <c r="I1090" s="318">
        <v>42005</v>
      </c>
      <c r="J1090" s="318">
        <v>45372</v>
      </c>
      <c r="K1090" s="293" t="s">
        <v>1274</v>
      </c>
      <c r="L1090" s="342">
        <v>369</v>
      </c>
      <c r="M1090" s="92" t="s">
        <v>6179</v>
      </c>
      <c r="N1090" s="344"/>
      <c r="O1090" s="99">
        <v>18</v>
      </c>
      <c r="P1090" s="8">
        <v>9</v>
      </c>
      <c r="Q1090" s="99" t="s">
        <v>1123</v>
      </c>
      <c r="R1090" s="3">
        <v>6</v>
      </c>
      <c r="S1090" s="3">
        <v>5.5</v>
      </c>
      <c r="T1090" s="3">
        <v>0</v>
      </c>
      <c r="U1090" s="16">
        <v>5</v>
      </c>
      <c r="V1090" s="100" t="s">
        <v>85</v>
      </c>
      <c r="W1090" s="16">
        <v>108</v>
      </c>
      <c r="X1090" s="8">
        <v>33.4</v>
      </c>
      <c r="Y1090" s="51">
        <v>2650</v>
      </c>
      <c r="Z1090" s="78" t="s">
        <v>5693</v>
      </c>
      <c r="AA1090" s="78" t="s">
        <v>2992</v>
      </c>
      <c r="AB1090" s="51" t="s">
        <v>7573</v>
      </c>
      <c r="AC1090" s="80" t="s">
        <v>1597</v>
      </c>
      <c r="AD1090" s="89">
        <v>33</v>
      </c>
      <c r="AE1090" s="80" t="s">
        <v>85</v>
      </c>
      <c r="AF1090" s="80" t="s">
        <v>85</v>
      </c>
      <c r="AG1090" s="99" t="s">
        <v>3001</v>
      </c>
      <c r="AH1090" s="80" t="s">
        <v>1938</v>
      </c>
      <c r="AI1090" s="9">
        <v>1.1000000000000001</v>
      </c>
      <c r="AJ1090" s="3" t="s">
        <v>266</v>
      </c>
      <c r="AK1090" s="3" t="s">
        <v>85</v>
      </c>
      <c r="AL1090" s="40" t="s">
        <v>85</v>
      </c>
      <c r="AM1090" s="99" t="s">
        <v>85</v>
      </c>
      <c r="AN1090" s="99">
        <v>16.2</v>
      </c>
      <c r="AO1090" s="99">
        <v>170</v>
      </c>
      <c r="AP1090" s="25">
        <v>2.8</v>
      </c>
      <c r="AQ1090" s="25">
        <v>10.6</v>
      </c>
      <c r="AR1090" s="25">
        <v>36.700000000000003</v>
      </c>
      <c r="AS1090" s="25">
        <v>54.3</v>
      </c>
      <c r="AT1090" s="101">
        <v>219.2</v>
      </c>
      <c r="AU1090" s="101">
        <v>214.8</v>
      </c>
      <c r="AV1090" s="100">
        <v>107</v>
      </c>
      <c r="AW1090" s="54">
        <v>41</v>
      </c>
      <c r="AX1090" s="54">
        <v>74</v>
      </c>
      <c r="AY1090" s="54">
        <v>43</v>
      </c>
      <c r="AZ1090" s="99" t="s">
        <v>85</v>
      </c>
      <c r="BA1090" s="98" t="s">
        <v>85</v>
      </c>
      <c r="BB1090" s="99" t="s">
        <v>85</v>
      </c>
      <c r="BC1090" s="98" t="s">
        <v>85</v>
      </c>
      <c r="BD1090" s="77">
        <v>37.699046833614069</v>
      </c>
      <c r="BE1090" s="56">
        <v>21.141732283464599</v>
      </c>
      <c r="BF1090" s="56">
        <v>21.141732283464599</v>
      </c>
      <c r="BG1090" s="56">
        <v>11.929133858267701</v>
      </c>
      <c r="BH1090" s="378">
        <v>8.7375807000000152E-2</v>
      </c>
      <c r="BI1090" s="80">
        <v>36</v>
      </c>
      <c r="BJ1090" s="114" t="s">
        <v>3532</v>
      </c>
      <c r="BK1090" s="50" t="s">
        <v>4050</v>
      </c>
      <c r="BL1090" s="81" t="s">
        <v>4066</v>
      </c>
      <c r="BM1090" s="81" t="s">
        <v>5512</v>
      </c>
      <c r="BN1090" s="81" t="s">
        <v>5506</v>
      </c>
      <c r="BO1090" s="81" t="s">
        <v>5507</v>
      </c>
      <c r="BP1090" s="81" t="s">
        <v>5477</v>
      </c>
      <c r="BQ1090" s="81" t="s">
        <v>5504</v>
      </c>
      <c r="BR1090" s="81" t="s">
        <v>4068</v>
      </c>
      <c r="BS1090" s="81"/>
      <c r="BT1090" s="81"/>
      <c r="BU1090" s="81"/>
      <c r="BV1090" s="313" t="s">
        <v>6518</v>
      </c>
      <c r="BW1090" s="377" t="s">
        <v>6517</v>
      </c>
      <c r="BX1090" s="313" t="s">
        <v>6520</v>
      </c>
      <c r="BY1090" s="377" t="s">
        <v>6519</v>
      </c>
      <c r="BZ1090" s="324" t="str">
        <f t="shared" si="169"/>
        <v>DISCONTINUED - MR309 Grid, 18x9, 0mm Offset, 6x5.5, 108mm Centerbore, Titanium - Matte Black Lip</v>
      </c>
      <c r="CA1090" s="324" t="s">
        <v>3878</v>
      </c>
      <c r="CB1090" s="324" t="s">
        <v>3879</v>
      </c>
      <c r="CC1090" s="313" t="str">
        <f t="shared" si="170"/>
        <v>STREET (3XX)</v>
      </c>
    </row>
    <row r="1091" spans="1:81" s="38" customFormat="1" ht="15" customHeight="1">
      <c r="A1091" s="22">
        <f t="shared" si="152"/>
        <v>1088</v>
      </c>
      <c r="B1091" s="99" t="s">
        <v>84</v>
      </c>
      <c r="C1091" s="99" t="s">
        <v>1072</v>
      </c>
      <c r="D1091" s="99" t="s">
        <v>1120</v>
      </c>
      <c r="E1091" s="91" t="s">
        <v>7961</v>
      </c>
      <c r="F1091" s="90"/>
      <c r="G1091" s="90"/>
      <c r="H1091" s="79" t="s">
        <v>620</v>
      </c>
      <c r="I1091" s="318">
        <v>42005</v>
      </c>
      <c r="J1091" s="318">
        <v>45372</v>
      </c>
      <c r="K1091" s="293" t="s">
        <v>1274</v>
      </c>
      <c r="L1091" s="342">
        <v>369</v>
      </c>
      <c r="M1091" s="92" t="s">
        <v>6179</v>
      </c>
      <c r="N1091" s="344"/>
      <c r="O1091" s="99">
        <v>18</v>
      </c>
      <c r="P1091" s="8">
        <v>9</v>
      </c>
      <c r="Q1091" s="99" t="s">
        <v>1751</v>
      </c>
      <c r="R1091" s="3">
        <v>5</v>
      </c>
      <c r="S1091" s="3">
        <v>150</v>
      </c>
      <c r="T1091" s="3">
        <v>18</v>
      </c>
      <c r="U1091" s="19">
        <v>5.75</v>
      </c>
      <c r="V1091" s="100" t="s">
        <v>85</v>
      </c>
      <c r="W1091" s="16">
        <v>116.5</v>
      </c>
      <c r="X1091" s="8">
        <v>31.97</v>
      </c>
      <c r="Y1091" s="51">
        <v>2650</v>
      </c>
      <c r="Z1091" s="78" t="s">
        <v>5693</v>
      </c>
      <c r="AA1091" s="78" t="s">
        <v>2992</v>
      </c>
      <c r="AB1091" s="51" t="s">
        <v>6166</v>
      </c>
      <c r="AC1091" s="80" t="s">
        <v>1600</v>
      </c>
      <c r="AD1091" s="89">
        <v>33</v>
      </c>
      <c r="AE1091" s="80" t="s">
        <v>85</v>
      </c>
      <c r="AF1091" s="80" t="s">
        <v>85</v>
      </c>
      <c r="AG1091" s="99" t="s">
        <v>3003</v>
      </c>
      <c r="AH1091" s="80" t="s">
        <v>1938</v>
      </c>
      <c r="AI1091" s="9">
        <v>1.1000000000000001</v>
      </c>
      <c r="AJ1091" s="3" t="s">
        <v>266</v>
      </c>
      <c r="AK1091" s="3" t="s">
        <v>85</v>
      </c>
      <c r="AL1091" s="40" t="s">
        <v>85</v>
      </c>
      <c r="AM1091" s="99" t="s">
        <v>85</v>
      </c>
      <c r="AN1091" s="99">
        <v>16.2</v>
      </c>
      <c r="AO1091" s="99">
        <v>180</v>
      </c>
      <c r="AP1091" s="25">
        <v>0</v>
      </c>
      <c r="AQ1091" s="25">
        <v>8.6</v>
      </c>
      <c r="AR1091" s="25">
        <v>27.1</v>
      </c>
      <c r="AS1091" s="25">
        <v>36.299999999999997</v>
      </c>
      <c r="AT1091" s="25">
        <v>217.8</v>
      </c>
      <c r="AU1091" s="101">
        <v>209.6</v>
      </c>
      <c r="AV1091" s="100">
        <v>110.7</v>
      </c>
      <c r="AW1091" s="54">
        <v>46.7</v>
      </c>
      <c r="AX1091" s="54">
        <v>46.7</v>
      </c>
      <c r="AY1091" s="54">
        <v>42</v>
      </c>
      <c r="AZ1091" s="99" t="s">
        <v>85</v>
      </c>
      <c r="BA1091" s="98" t="s">
        <v>85</v>
      </c>
      <c r="BB1091" s="99" t="s">
        <v>85</v>
      </c>
      <c r="BC1091" s="98" t="s">
        <v>85</v>
      </c>
      <c r="BD1091" s="77">
        <v>35.270000000000003</v>
      </c>
      <c r="BE1091" s="56">
        <v>21.141732283464599</v>
      </c>
      <c r="BF1091" s="56">
        <v>21.141732283464599</v>
      </c>
      <c r="BG1091" s="56">
        <v>11.929133858267701</v>
      </c>
      <c r="BH1091" s="378">
        <v>8.7375807000000152E-2</v>
      </c>
      <c r="BI1091" s="80">
        <v>36</v>
      </c>
      <c r="BJ1091" s="114" t="s">
        <v>3532</v>
      </c>
      <c r="BK1091" s="50" t="s">
        <v>4050</v>
      </c>
      <c r="BL1091" s="81" t="s">
        <v>4066</v>
      </c>
      <c r="BM1091" s="81" t="s">
        <v>5512</v>
      </c>
      <c r="BN1091" s="81" t="s">
        <v>5506</v>
      </c>
      <c r="BO1091" s="81" t="s">
        <v>5507</v>
      </c>
      <c r="BP1091" s="81" t="s">
        <v>5477</v>
      </c>
      <c r="BQ1091" s="81" t="s">
        <v>5504</v>
      </c>
      <c r="BR1091" s="81" t="s">
        <v>4068</v>
      </c>
      <c r="BS1091" s="81"/>
      <c r="BT1091" s="81"/>
      <c r="BU1091" s="81"/>
      <c r="BV1091" s="313" t="s">
        <v>6513</v>
      </c>
      <c r="BW1091" s="377" t="s">
        <v>6512</v>
      </c>
      <c r="BX1091" s="313" t="s">
        <v>6516</v>
      </c>
      <c r="BY1091" s="377" t="s">
        <v>6515</v>
      </c>
      <c r="BZ1091" s="324" t="str">
        <f t="shared" si="169"/>
        <v>DISCONTINUED - MR309 Grid, 18x9, +18mm Offset, 5x150, 116.5mm Centerbore, Titanium - Matte Black Lip</v>
      </c>
      <c r="CA1091" s="324" t="s">
        <v>3878</v>
      </c>
      <c r="CB1091" s="324" t="s">
        <v>3879</v>
      </c>
      <c r="CC1091" s="313" t="str">
        <f t="shared" si="170"/>
        <v>STREET (3XX)</v>
      </c>
    </row>
    <row r="1092" spans="1:81" s="38" customFormat="1" ht="15" customHeight="1">
      <c r="A1092" s="22">
        <f t="shared" ref="A1092:A1141" si="171">ROW(B1092)-3</f>
        <v>1089</v>
      </c>
      <c r="B1092" s="99" t="s">
        <v>84</v>
      </c>
      <c r="C1092" s="99" t="s">
        <v>1072</v>
      </c>
      <c r="D1092" s="99" t="s">
        <v>2104</v>
      </c>
      <c r="E1092" s="91" t="s">
        <v>7962</v>
      </c>
      <c r="F1092" s="90"/>
      <c r="G1092" s="90"/>
      <c r="H1092" s="79" t="s">
        <v>4640</v>
      </c>
      <c r="I1092" s="318">
        <v>44159</v>
      </c>
      <c r="J1092" s="318">
        <v>45372</v>
      </c>
      <c r="K1092" s="293" t="s">
        <v>1274</v>
      </c>
      <c r="L1092" s="342">
        <v>284.24</v>
      </c>
      <c r="M1092" s="92" t="s">
        <v>6179</v>
      </c>
      <c r="N1092" s="344"/>
      <c r="O1092" s="29">
        <v>17</v>
      </c>
      <c r="P1092" s="24">
        <v>7.5</v>
      </c>
      <c r="Q1092" s="99" t="s">
        <v>1761</v>
      </c>
      <c r="R1092" s="3">
        <v>6</v>
      </c>
      <c r="S1092" s="29">
        <v>4.5</v>
      </c>
      <c r="T1092" s="29">
        <v>24</v>
      </c>
      <c r="U1092" s="84">
        <v>5.16</v>
      </c>
      <c r="V1092" s="100" t="s">
        <v>85</v>
      </c>
      <c r="W1092" s="84">
        <v>66.099999999999994</v>
      </c>
      <c r="X1092" s="83">
        <v>26.52</v>
      </c>
      <c r="Y1092" s="51">
        <v>3640</v>
      </c>
      <c r="Z1092" s="78" t="s">
        <v>2646</v>
      </c>
      <c r="AA1092" s="78" t="s">
        <v>2992</v>
      </c>
      <c r="AB1092" s="51" t="s">
        <v>7533</v>
      </c>
      <c r="AC1092" s="86" t="s">
        <v>1874</v>
      </c>
      <c r="AD1092" s="89">
        <v>22</v>
      </c>
      <c r="AE1092" s="87" t="s">
        <v>85</v>
      </c>
      <c r="AF1092" s="80" t="s">
        <v>85</v>
      </c>
      <c r="AG1092" s="80" t="s">
        <v>85</v>
      </c>
      <c r="AH1092" s="80" t="s">
        <v>85</v>
      </c>
      <c r="AI1092" s="9" t="s">
        <v>85</v>
      </c>
      <c r="AJ1092" s="81" t="s">
        <v>265</v>
      </c>
      <c r="AK1092" s="3" t="s">
        <v>85</v>
      </c>
      <c r="AL1092" s="40" t="s">
        <v>85</v>
      </c>
      <c r="AM1092" s="3" t="s">
        <v>85</v>
      </c>
      <c r="AN1092" s="81">
        <v>16</v>
      </c>
      <c r="AO1092" s="81">
        <v>160</v>
      </c>
      <c r="AP1092" s="36">
        <v>14</v>
      </c>
      <c r="AQ1092" s="36">
        <v>26</v>
      </c>
      <c r="AR1092" s="36">
        <v>38</v>
      </c>
      <c r="AS1092" s="36">
        <v>48.8</v>
      </c>
      <c r="AT1092" s="36">
        <v>206.5</v>
      </c>
      <c r="AU1092" s="36">
        <v>197.8</v>
      </c>
      <c r="AV1092" s="84">
        <v>66.099999999999994</v>
      </c>
      <c r="AW1092" s="54">
        <v>41</v>
      </c>
      <c r="AX1092" s="54">
        <v>41</v>
      </c>
      <c r="AY1092" s="54">
        <v>0</v>
      </c>
      <c r="AZ1092" s="3" t="s">
        <v>85</v>
      </c>
      <c r="BA1092" s="98" t="s">
        <v>85</v>
      </c>
      <c r="BB1092" s="3" t="s">
        <v>85</v>
      </c>
      <c r="BC1092" s="98" t="s">
        <v>85</v>
      </c>
      <c r="BD1092" s="77">
        <v>30.52</v>
      </c>
      <c r="BE1092" s="56">
        <v>20.236220472440898</v>
      </c>
      <c r="BF1092" s="56">
        <v>20.236220472440898</v>
      </c>
      <c r="BG1092" s="56">
        <v>10.4330708661417</v>
      </c>
      <c r="BH1092" s="378">
        <v>7.001193999999944E-2</v>
      </c>
      <c r="BI1092" s="80">
        <v>36</v>
      </c>
      <c r="BJ1092" s="114" t="s">
        <v>3532</v>
      </c>
      <c r="BK1092" s="50" t="s">
        <v>4050</v>
      </c>
      <c r="BL1092" s="29" t="s">
        <v>4066</v>
      </c>
      <c r="BM1092" s="29" t="s">
        <v>5521</v>
      </c>
      <c r="BN1092" s="29" t="s">
        <v>5522</v>
      </c>
      <c r="BO1092" s="29" t="s">
        <v>5523</v>
      </c>
      <c r="BP1092" s="81" t="s">
        <v>5524</v>
      </c>
      <c r="BQ1092" s="81" t="s">
        <v>4275</v>
      </c>
      <c r="BR1092" s="81" t="s">
        <v>4068</v>
      </c>
      <c r="BS1092" s="81"/>
      <c r="BT1092" s="81"/>
      <c r="BU1092" s="81"/>
      <c r="BV1092" s="313" t="s">
        <v>6556</v>
      </c>
      <c r="BW1092" s="377" t="s">
        <v>6560</v>
      </c>
      <c r="BX1092" s="313" t="s">
        <v>6562</v>
      </c>
      <c r="BY1092" s="377" t="s">
        <v>6561</v>
      </c>
      <c r="BZ1092" s="324" t="str">
        <f t="shared" si="169"/>
        <v>DISCONTINUED - MR314, 17x7.5, +24mm Offset, 6x4.5, 66.1mm Centerbore, Gloss Titanium</v>
      </c>
      <c r="CA1092" s="324" t="s">
        <v>3878</v>
      </c>
      <c r="CB1092" s="324" t="s">
        <v>3879</v>
      </c>
      <c r="CC1092" s="313" t="str">
        <f t="shared" si="170"/>
        <v>STREET (3XX)</v>
      </c>
    </row>
    <row r="1093" spans="1:81" s="38" customFormat="1" ht="15" customHeight="1">
      <c r="A1093" s="22">
        <f t="shared" si="171"/>
        <v>1090</v>
      </c>
      <c r="B1093" s="104" t="s">
        <v>84</v>
      </c>
      <c r="C1093" s="104" t="s">
        <v>1072</v>
      </c>
      <c r="D1093" s="104" t="s">
        <v>2105</v>
      </c>
      <c r="E1093" s="91" t="s">
        <v>7963</v>
      </c>
      <c r="F1093" s="90" t="s">
        <v>2224</v>
      </c>
      <c r="G1093" s="90"/>
      <c r="H1093" s="44" t="s">
        <v>5656</v>
      </c>
      <c r="I1093" s="329">
        <v>44517</v>
      </c>
      <c r="J1093" s="318">
        <v>45372</v>
      </c>
      <c r="K1093" s="293" t="s">
        <v>1274</v>
      </c>
      <c r="L1093" s="342">
        <v>419</v>
      </c>
      <c r="M1093" s="92" t="s">
        <v>6179</v>
      </c>
      <c r="N1093" s="344"/>
      <c r="O1093" s="90">
        <v>20</v>
      </c>
      <c r="P1093" s="73">
        <v>10</v>
      </c>
      <c r="Q1093" s="99" t="s">
        <v>1755</v>
      </c>
      <c r="R1093" s="13">
        <v>5</v>
      </c>
      <c r="S1093" s="90">
        <v>5</v>
      </c>
      <c r="T1093" s="90">
        <v>-18</v>
      </c>
      <c r="U1093" s="42">
        <v>4.76</v>
      </c>
      <c r="V1093" s="102" t="s">
        <v>85</v>
      </c>
      <c r="W1093" s="42">
        <v>71.5</v>
      </c>
      <c r="X1093" s="43">
        <v>42.14</v>
      </c>
      <c r="Y1093" s="51">
        <v>2650</v>
      </c>
      <c r="Z1093" s="11" t="s">
        <v>2294</v>
      </c>
      <c r="AA1093" s="44" t="s">
        <v>2987</v>
      </c>
      <c r="AB1093" s="51" t="s">
        <v>5627</v>
      </c>
      <c r="AC1093" s="11" t="s">
        <v>2178</v>
      </c>
      <c r="AD1093" s="89">
        <v>33</v>
      </c>
      <c r="AE1093" s="80" t="s">
        <v>85</v>
      </c>
      <c r="AF1093" s="86" t="s">
        <v>1886</v>
      </c>
      <c r="AG1093" s="14" t="s">
        <v>85</v>
      </c>
      <c r="AH1093" s="31" t="s">
        <v>2614</v>
      </c>
      <c r="AI1093" s="9">
        <v>1.1000000000000001</v>
      </c>
      <c r="AJ1093" s="11" t="s">
        <v>266</v>
      </c>
      <c r="AK1093" s="3" t="s">
        <v>85</v>
      </c>
      <c r="AL1093" s="40" t="s">
        <v>85</v>
      </c>
      <c r="AM1093" s="3" t="s">
        <v>85</v>
      </c>
      <c r="AN1093" s="13">
        <v>16</v>
      </c>
      <c r="AO1093" s="13">
        <v>160</v>
      </c>
      <c r="AP1093" s="74">
        <v>11.8</v>
      </c>
      <c r="AQ1093" s="74">
        <v>23.6</v>
      </c>
      <c r="AR1093" s="74">
        <v>45.9</v>
      </c>
      <c r="AS1093" s="74">
        <v>50.8</v>
      </c>
      <c r="AT1093" s="74">
        <v>247</v>
      </c>
      <c r="AU1093" s="103">
        <v>244</v>
      </c>
      <c r="AV1093" s="84">
        <v>71.5</v>
      </c>
      <c r="AW1093" s="54">
        <v>37</v>
      </c>
      <c r="AX1093" s="54">
        <v>37</v>
      </c>
      <c r="AY1093" s="54">
        <v>83</v>
      </c>
      <c r="AZ1093" s="3" t="s">
        <v>85</v>
      </c>
      <c r="BA1093" s="98" t="s">
        <v>85</v>
      </c>
      <c r="BB1093" s="3" t="s">
        <v>85</v>
      </c>
      <c r="BC1093" s="98" t="s">
        <v>85</v>
      </c>
      <c r="BD1093" s="77">
        <v>49.1</v>
      </c>
      <c r="BE1093" s="56">
        <v>23.228346456692901</v>
      </c>
      <c r="BF1093" s="56">
        <v>23.228346456692901</v>
      </c>
      <c r="BG1093" s="56">
        <v>12.9133858267717</v>
      </c>
      <c r="BH1093" s="378">
        <v>0.11417680000000027</v>
      </c>
      <c r="BI1093" s="80">
        <v>20</v>
      </c>
      <c r="BJ1093" s="114" t="s">
        <v>3532</v>
      </c>
      <c r="BK1093" s="50" t="s">
        <v>4050</v>
      </c>
      <c r="BL1093" s="29" t="s">
        <v>4066</v>
      </c>
      <c r="BM1093" s="29" t="s">
        <v>5483</v>
      </c>
      <c r="BN1093" s="29" t="s">
        <v>2847</v>
      </c>
      <c r="BO1093" s="29" t="s">
        <v>5507</v>
      </c>
      <c r="BP1093" s="81" t="s">
        <v>5518</v>
      </c>
      <c r="BQ1093" s="81" t="s">
        <v>5497</v>
      </c>
      <c r="BR1093" s="81" t="s">
        <v>4275</v>
      </c>
      <c r="BS1093" s="81" t="s">
        <v>4068</v>
      </c>
      <c r="BT1093" s="81"/>
      <c r="BU1093" s="81"/>
      <c r="BV1093" s="313" t="s">
        <v>6579</v>
      </c>
      <c r="BW1093" s="377" t="s">
        <v>6578</v>
      </c>
      <c r="BX1093" s="313" t="s">
        <v>6581</v>
      </c>
      <c r="BY1093" s="377" t="s">
        <v>6580</v>
      </c>
      <c r="BZ1093" s="324" t="str">
        <f t="shared" si="169"/>
        <v>DISCONTINUED - MR315, 20x10, -18mm Offset, 5x5, 71.5mm Centerbore, Matte Black</v>
      </c>
      <c r="CA1093" s="324" t="s">
        <v>3878</v>
      </c>
      <c r="CB1093" s="324" t="s">
        <v>3879</v>
      </c>
      <c r="CC1093" s="313" t="str">
        <f t="shared" si="170"/>
        <v>STREET (3XX)</v>
      </c>
    </row>
    <row r="1094" spans="1:81" s="38" customFormat="1" ht="15" customHeight="1">
      <c r="A1094" s="22">
        <f t="shared" si="171"/>
        <v>1091</v>
      </c>
      <c r="B1094" s="99" t="s">
        <v>84</v>
      </c>
      <c r="C1094" s="99" t="s">
        <v>1072</v>
      </c>
      <c r="D1094" s="99" t="s">
        <v>4392</v>
      </c>
      <c r="E1094" s="136" t="s">
        <v>7964</v>
      </c>
      <c r="F1094" s="90"/>
      <c r="G1094" s="90"/>
      <c r="H1094" s="79" t="s">
        <v>4405</v>
      </c>
      <c r="I1094" s="318">
        <v>44026</v>
      </c>
      <c r="J1094" s="318">
        <v>45372</v>
      </c>
      <c r="K1094" s="293" t="s">
        <v>1274</v>
      </c>
      <c r="L1094" s="342">
        <v>339</v>
      </c>
      <c r="M1094" s="92" t="s">
        <v>6179</v>
      </c>
      <c r="N1094" s="344"/>
      <c r="O1094" s="29">
        <v>17</v>
      </c>
      <c r="P1094" s="24">
        <v>8.5</v>
      </c>
      <c r="Q1094" s="99" t="s">
        <v>1763</v>
      </c>
      <c r="R1094" s="3">
        <v>8</v>
      </c>
      <c r="S1094" s="29">
        <v>170</v>
      </c>
      <c r="T1094" s="29">
        <v>0</v>
      </c>
      <c r="U1094" s="16">
        <v>4.75</v>
      </c>
      <c r="V1094" s="100" t="s">
        <v>85</v>
      </c>
      <c r="W1094" s="16">
        <v>130.81</v>
      </c>
      <c r="X1094" s="8">
        <v>33.799999999999997</v>
      </c>
      <c r="Y1094" s="51">
        <v>3640</v>
      </c>
      <c r="Z1094" s="78" t="s">
        <v>2294</v>
      </c>
      <c r="AA1094" s="78" t="s">
        <v>2987</v>
      </c>
      <c r="AB1094" s="51" t="s">
        <v>5557</v>
      </c>
      <c r="AC1094" s="81" t="s">
        <v>1811</v>
      </c>
      <c r="AD1094" s="89">
        <v>33</v>
      </c>
      <c r="AE1094" s="87" t="s">
        <v>85</v>
      </c>
      <c r="AF1094" s="80" t="s">
        <v>85</v>
      </c>
      <c r="AG1094" s="13" t="s">
        <v>3005</v>
      </c>
      <c r="AH1094" s="80" t="s">
        <v>1538</v>
      </c>
      <c r="AI1094" s="9">
        <v>1.1000000000000001</v>
      </c>
      <c r="AJ1094" s="99" t="s">
        <v>266</v>
      </c>
      <c r="AK1094" s="99" t="s">
        <v>85</v>
      </c>
      <c r="AL1094" s="40" t="s">
        <v>85</v>
      </c>
      <c r="AM1094" s="99" t="s">
        <v>85</v>
      </c>
      <c r="AN1094" s="3">
        <v>16.100000000000001</v>
      </c>
      <c r="AO1094" s="3">
        <v>205</v>
      </c>
      <c r="AP1094" s="36">
        <v>0</v>
      </c>
      <c r="AQ1094" s="36">
        <v>0</v>
      </c>
      <c r="AR1094" s="36">
        <v>39.6</v>
      </c>
      <c r="AS1094" s="36">
        <v>77.900000000000006</v>
      </c>
      <c r="AT1094" s="36">
        <v>208</v>
      </c>
      <c r="AU1094" s="101">
        <v>204.7</v>
      </c>
      <c r="AV1094" s="16">
        <v>128</v>
      </c>
      <c r="AW1094" s="54">
        <v>103.9</v>
      </c>
      <c r="AX1094" s="54">
        <v>107</v>
      </c>
      <c r="AY1094" s="54">
        <v>21</v>
      </c>
      <c r="AZ1094" s="3" t="s">
        <v>85</v>
      </c>
      <c r="BA1094" s="98" t="s">
        <v>85</v>
      </c>
      <c r="BB1094" s="3" t="s">
        <v>85</v>
      </c>
      <c r="BC1094" s="98" t="s">
        <v>85</v>
      </c>
      <c r="BD1094" s="77">
        <v>38.1</v>
      </c>
      <c r="BE1094" s="56">
        <v>20.236220472440898</v>
      </c>
      <c r="BF1094" s="56">
        <v>20.236220472440898</v>
      </c>
      <c r="BG1094" s="56">
        <v>11.417322834645701</v>
      </c>
      <c r="BH1094" s="378">
        <v>7.6616839999999839E-2</v>
      </c>
      <c r="BI1094" s="80">
        <v>36</v>
      </c>
      <c r="BJ1094" s="114" t="s">
        <v>3532</v>
      </c>
      <c r="BK1094" s="50" t="s">
        <v>4050</v>
      </c>
      <c r="BL1094" s="29" t="s">
        <v>4066</v>
      </c>
      <c r="BM1094" s="29" t="s">
        <v>4835</v>
      </c>
      <c r="BN1094" s="29" t="s">
        <v>5532</v>
      </c>
      <c r="BO1094" s="29" t="s">
        <v>5507</v>
      </c>
      <c r="BP1094" s="81" t="s">
        <v>5533</v>
      </c>
      <c r="BQ1094" s="81" t="s">
        <v>5534</v>
      </c>
      <c r="BR1094" s="81" t="s">
        <v>4275</v>
      </c>
      <c r="BS1094" s="81" t="s">
        <v>4068</v>
      </c>
      <c r="BT1094" s="81"/>
      <c r="BU1094" s="81"/>
      <c r="BV1094" s="313" t="s">
        <v>6625</v>
      </c>
      <c r="BW1094" s="387" t="s">
        <v>6627</v>
      </c>
      <c r="BX1094" s="313" t="s">
        <v>6629</v>
      </c>
      <c r="BY1094" s="387" t="s">
        <v>6628</v>
      </c>
      <c r="BZ1094" s="324" t="str">
        <f t="shared" si="169"/>
        <v>DISCONTINUED - MR317, 17x8.5, 0mm Offset, 8x170, 130.81mm Centerbore, Matte Black</v>
      </c>
      <c r="CA1094" s="324" t="s">
        <v>3878</v>
      </c>
      <c r="CB1094" s="324" t="s">
        <v>3879</v>
      </c>
      <c r="CC1094" s="313" t="str">
        <f t="shared" si="170"/>
        <v>STREET (3XX)</v>
      </c>
    </row>
    <row r="1095" spans="1:81" s="38" customFormat="1" ht="15" customHeight="1">
      <c r="A1095" s="22">
        <f t="shared" si="171"/>
        <v>1092</v>
      </c>
      <c r="B1095" s="4" t="s">
        <v>84</v>
      </c>
      <c r="C1095" s="99" t="s">
        <v>1089</v>
      </c>
      <c r="D1095" s="5" t="s">
        <v>5844</v>
      </c>
      <c r="E1095" s="91" t="s">
        <v>7965</v>
      </c>
      <c r="F1095" s="90"/>
      <c r="G1095" s="90"/>
      <c r="H1095" s="79" t="s">
        <v>5847</v>
      </c>
      <c r="I1095" s="318">
        <v>44596</v>
      </c>
      <c r="J1095" s="318">
        <v>45372</v>
      </c>
      <c r="K1095" s="293" t="s">
        <v>1274</v>
      </c>
      <c r="L1095" s="342">
        <v>216</v>
      </c>
      <c r="M1095" s="92" t="s">
        <v>6179</v>
      </c>
      <c r="N1095" s="344"/>
      <c r="O1095" s="5">
        <v>14</v>
      </c>
      <c r="P1095" s="77">
        <v>7</v>
      </c>
      <c r="Q1095" s="99" t="s">
        <v>1746</v>
      </c>
      <c r="R1095" s="5">
        <v>4</v>
      </c>
      <c r="S1095" s="5">
        <v>156</v>
      </c>
      <c r="T1095" s="5">
        <v>13</v>
      </c>
      <c r="U1095" s="17">
        <v>4.3</v>
      </c>
      <c r="V1095" s="5" t="s">
        <v>189</v>
      </c>
      <c r="W1095" s="17">
        <v>132</v>
      </c>
      <c r="X1095" s="8">
        <v>13</v>
      </c>
      <c r="Y1095" s="51">
        <v>1600</v>
      </c>
      <c r="Z1095" s="79" t="s">
        <v>2294</v>
      </c>
      <c r="AA1095" s="79" t="s">
        <v>2987</v>
      </c>
      <c r="AB1095" s="51" t="s">
        <v>5360</v>
      </c>
      <c r="AC1095" s="2" t="s">
        <v>4104</v>
      </c>
      <c r="AD1095" s="89">
        <v>22</v>
      </c>
      <c r="AE1095" s="87" t="s">
        <v>85</v>
      </c>
      <c r="AF1095" s="87" t="s">
        <v>85</v>
      </c>
      <c r="AG1095" s="87" t="s">
        <v>85</v>
      </c>
      <c r="AH1095" s="87" t="s">
        <v>85</v>
      </c>
      <c r="AI1095" s="9" t="s">
        <v>85</v>
      </c>
      <c r="AJ1095" s="81" t="s">
        <v>266</v>
      </c>
      <c r="AK1095" s="81" t="s">
        <v>85</v>
      </c>
      <c r="AL1095" s="40" t="s">
        <v>85</v>
      </c>
      <c r="AM1095" s="81" t="s">
        <v>85</v>
      </c>
      <c r="AN1095" s="81">
        <v>14.1</v>
      </c>
      <c r="AO1095" s="81">
        <v>180</v>
      </c>
      <c r="AP1095" s="25">
        <v>0</v>
      </c>
      <c r="AQ1095" s="25">
        <v>4.7</v>
      </c>
      <c r="AR1095" s="25">
        <v>14</v>
      </c>
      <c r="AS1095" s="25">
        <v>0.5</v>
      </c>
      <c r="AT1095" s="25">
        <v>168</v>
      </c>
      <c r="AU1095" s="25">
        <v>160</v>
      </c>
      <c r="AV1095" s="84">
        <v>125</v>
      </c>
      <c r="AW1095" s="54">
        <v>47</v>
      </c>
      <c r="AX1095" s="54">
        <v>47</v>
      </c>
      <c r="AY1095" s="54">
        <v>30</v>
      </c>
      <c r="AZ1095" s="3" t="s">
        <v>85</v>
      </c>
      <c r="BA1095" s="98" t="s">
        <v>85</v>
      </c>
      <c r="BB1095" s="3" t="s">
        <v>85</v>
      </c>
      <c r="BC1095" s="98" t="s">
        <v>85</v>
      </c>
      <c r="BD1095" s="77">
        <v>17</v>
      </c>
      <c r="BE1095" s="56">
        <v>16.8503937007874</v>
      </c>
      <c r="BF1095" s="56">
        <v>16.8503937007874</v>
      </c>
      <c r="BG1095" s="56">
        <v>9.8425196850393704</v>
      </c>
      <c r="BH1095" s="378">
        <v>4.5795999999999983E-2</v>
      </c>
      <c r="BI1095" s="5">
        <v>48</v>
      </c>
      <c r="BJ1095" s="114" t="s">
        <v>3532</v>
      </c>
      <c r="BK1095" s="50" t="s">
        <v>4050</v>
      </c>
      <c r="BL1095" s="81" t="s">
        <v>5904</v>
      </c>
      <c r="BM1095" s="81" t="s">
        <v>4066</v>
      </c>
      <c r="BN1095" s="81" t="s">
        <v>4836</v>
      </c>
      <c r="BO1095" s="81" t="s">
        <v>2872</v>
      </c>
      <c r="BP1095" s="81" t="s">
        <v>4298</v>
      </c>
      <c r="BQ1095" s="81" t="s">
        <v>5446</v>
      </c>
      <c r="BR1095" s="81" t="s">
        <v>5903</v>
      </c>
      <c r="BS1095" s="81"/>
      <c r="BT1095" s="81"/>
      <c r="BU1095" s="81"/>
      <c r="BV1095" s="313" t="s">
        <v>6951</v>
      </c>
      <c r="BW1095" s="377" t="s">
        <v>6950</v>
      </c>
      <c r="BX1095" s="313" t="s">
        <v>6953</v>
      </c>
      <c r="BY1095" s="377" t="s">
        <v>6952</v>
      </c>
      <c r="BZ1095" s="324" t="str">
        <f t="shared" si="169"/>
        <v>DISCONTINUED - MR414 Bead Grip, 14x7, 4+3/+13mm Offset, 4x156, 132mm Centerbore, Matte Black</v>
      </c>
      <c r="CA1095" s="324" t="s">
        <v>3878</v>
      </c>
      <c r="CB1095" s="324" t="s">
        <v>3879</v>
      </c>
      <c r="CC1095" s="313" t="str">
        <f t="shared" si="170"/>
        <v>UTV (4XX)</v>
      </c>
    </row>
    <row r="1096" spans="1:81" s="38" customFormat="1" ht="15" customHeight="1">
      <c r="A1096" s="22">
        <f t="shared" si="171"/>
        <v>1093</v>
      </c>
      <c r="B1096" s="4" t="s">
        <v>84</v>
      </c>
      <c r="C1096" s="99" t="s">
        <v>1089</v>
      </c>
      <c r="D1096" s="5" t="s">
        <v>5844</v>
      </c>
      <c r="E1096" s="91" t="s">
        <v>7966</v>
      </c>
      <c r="F1096" s="90"/>
      <c r="G1096" s="90"/>
      <c r="H1096" s="79" t="s">
        <v>5848</v>
      </c>
      <c r="I1096" s="318">
        <v>44596</v>
      </c>
      <c r="J1096" s="318">
        <v>45372</v>
      </c>
      <c r="K1096" s="293" t="s">
        <v>1274</v>
      </c>
      <c r="L1096" s="342">
        <v>216</v>
      </c>
      <c r="M1096" s="92" t="s">
        <v>6179</v>
      </c>
      <c r="N1096" s="344"/>
      <c r="O1096" s="5">
        <v>14</v>
      </c>
      <c r="P1096" s="77">
        <v>7</v>
      </c>
      <c r="Q1096" s="99" t="s">
        <v>1746</v>
      </c>
      <c r="R1096" s="5">
        <v>4</v>
      </c>
      <c r="S1096" s="5">
        <v>156</v>
      </c>
      <c r="T1096" s="5">
        <v>13</v>
      </c>
      <c r="U1096" s="17">
        <v>4.3</v>
      </c>
      <c r="V1096" s="5" t="s">
        <v>189</v>
      </c>
      <c r="W1096" s="17">
        <v>132</v>
      </c>
      <c r="X1096" s="8">
        <v>13</v>
      </c>
      <c r="Y1096" s="51">
        <v>1600</v>
      </c>
      <c r="Z1096" s="79" t="s">
        <v>5874</v>
      </c>
      <c r="AA1096" s="79" t="s">
        <v>5875</v>
      </c>
      <c r="AB1096" s="51" t="s">
        <v>5360</v>
      </c>
      <c r="AC1096" s="2" t="s">
        <v>4104</v>
      </c>
      <c r="AD1096" s="89">
        <v>22</v>
      </c>
      <c r="AE1096" s="87" t="s">
        <v>85</v>
      </c>
      <c r="AF1096" s="87" t="s">
        <v>85</v>
      </c>
      <c r="AG1096" s="87" t="s">
        <v>85</v>
      </c>
      <c r="AH1096" s="87" t="s">
        <v>85</v>
      </c>
      <c r="AI1096" s="9" t="s">
        <v>85</v>
      </c>
      <c r="AJ1096" s="81" t="s">
        <v>266</v>
      </c>
      <c r="AK1096" s="81" t="s">
        <v>85</v>
      </c>
      <c r="AL1096" s="40" t="s">
        <v>85</v>
      </c>
      <c r="AM1096" s="81" t="s">
        <v>85</v>
      </c>
      <c r="AN1096" s="81">
        <v>14.1</v>
      </c>
      <c r="AO1096" s="81">
        <v>180</v>
      </c>
      <c r="AP1096" s="25">
        <v>0</v>
      </c>
      <c r="AQ1096" s="25">
        <v>4.7</v>
      </c>
      <c r="AR1096" s="25">
        <v>14</v>
      </c>
      <c r="AS1096" s="25">
        <v>0.5</v>
      </c>
      <c r="AT1096" s="25">
        <v>168</v>
      </c>
      <c r="AU1096" s="25">
        <v>160</v>
      </c>
      <c r="AV1096" s="84">
        <v>125</v>
      </c>
      <c r="AW1096" s="54">
        <v>47</v>
      </c>
      <c r="AX1096" s="54">
        <v>47</v>
      </c>
      <c r="AY1096" s="54">
        <v>30</v>
      </c>
      <c r="AZ1096" s="3" t="s">
        <v>85</v>
      </c>
      <c r="BA1096" s="98" t="s">
        <v>85</v>
      </c>
      <c r="BB1096" s="3" t="s">
        <v>85</v>
      </c>
      <c r="BC1096" s="98" t="s">
        <v>85</v>
      </c>
      <c r="BD1096" s="77">
        <v>17</v>
      </c>
      <c r="BE1096" s="56">
        <v>16.8503937007874</v>
      </c>
      <c r="BF1096" s="56">
        <v>16.8503937007874</v>
      </c>
      <c r="BG1096" s="56">
        <v>9.8425196850393704</v>
      </c>
      <c r="BH1096" s="378">
        <v>4.5795999999999983E-2</v>
      </c>
      <c r="BI1096" s="5">
        <v>48</v>
      </c>
      <c r="BJ1096" s="114" t="s">
        <v>3532</v>
      </c>
      <c r="BK1096" s="50" t="s">
        <v>4050</v>
      </c>
      <c r="BL1096" s="81" t="s">
        <v>5904</v>
      </c>
      <c r="BM1096" s="81" t="s">
        <v>4066</v>
      </c>
      <c r="BN1096" s="81" t="s">
        <v>4836</v>
      </c>
      <c r="BO1096" s="81" t="s">
        <v>2872</v>
      </c>
      <c r="BP1096" s="81" t="s">
        <v>4298</v>
      </c>
      <c r="BQ1096" s="81" t="s">
        <v>5446</v>
      </c>
      <c r="BR1096" s="81" t="s">
        <v>5903</v>
      </c>
      <c r="BS1096" s="81"/>
      <c r="BT1096" s="81"/>
      <c r="BU1096" s="81"/>
      <c r="BV1096" s="313" t="s">
        <v>6957</v>
      </c>
      <c r="BW1096" s="377" t="s">
        <v>6956</v>
      </c>
      <c r="BX1096" s="313" t="s">
        <v>6959</v>
      </c>
      <c r="BY1096" s="377" t="s">
        <v>6958</v>
      </c>
      <c r="BZ1096" s="324" t="str">
        <f t="shared" si="169"/>
        <v>DISCONTINUED - MR414 Bead Grip, 14x7, 4+3/+13mm Offset, 4x156, 132mm Centerbore, Graphite</v>
      </c>
      <c r="CA1096" s="324" t="s">
        <v>3878</v>
      </c>
      <c r="CB1096" s="324" t="s">
        <v>3879</v>
      </c>
      <c r="CC1096" s="313" t="str">
        <f t="shared" si="170"/>
        <v>UTV (4XX)</v>
      </c>
    </row>
    <row r="1097" spans="1:81" s="38" customFormat="1" ht="15" customHeight="1">
      <c r="A1097" s="22">
        <f t="shared" si="171"/>
        <v>1094</v>
      </c>
      <c r="B1097" s="4" t="s">
        <v>84</v>
      </c>
      <c r="C1097" s="99" t="s">
        <v>1089</v>
      </c>
      <c r="D1097" s="5" t="s">
        <v>5844</v>
      </c>
      <c r="E1097" s="91" t="s">
        <v>7967</v>
      </c>
      <c r="F1097" s="90"/>
      <c r="G1097" s="90"/>
      <c r="H1097" s="79" t="s">
        <v>5854</v>
      </c>
      <c r="I1097" s="318">
        <v>44596</v>
      </c>
      <c r="J1097" s="318">
        <v>45372</v>
      </c>
      <c r="K1097" s="293" t="s">
        <v>1274</v>
      </c>
      <c r="L1097" s="342">
        <v>229</v>
      </c>
      <c r="M1097" s="92" t="s">
        <v>6179</v>
      </c>
      <c r="N1097" s="344"/>
      <c r="O1097" s="5">
        <v>15</v>
      </c>
      <c r="P1097" s="77">
        <v>7</v>
      </c>
      <c r="Q1097" s="99" t="s">
        <v>1745</v>
      </c>
      <c r="R1097" s="5">
        <v>4</v>
      </c>
      <c r="S1097" s="5">
        <v>136</v>
      </c>
      <c r="T1097" s="5">
        <v>13</v>
      </c>
      <c r="U1097" s="17">
        <v>4.3</v>
      </c>
      <c r="V1097" s="5" t="s">
        <v>189</v>
      </c>
      <c r="W1097" s="17">
        <v>106</v>
      </c>
      <c r="X1097" s="8">
        <v>14.57</v>
      </c>
      <c r="Y1097" s="51">
        <v>1600</v>
      </c>
      <c r="Z1097" s="79" t="s">
        <v>5874</v>
      </c>
      <c r="AA1097" s="79" t="s">
        <v>5875</v>
      </c>
      <c r="AB1097" s="51" t="s">
        <v>5366</v>
      </c>
      <c r="AC1097" s="2" t="s">
        <v>4107</v>
      </c>
      <c r="AD1097" s="89">
        <v>22</v>
      </c>
      <c r="AE1097" s="87" t="s">
        <v>85</v>
      </c>
      <c r="AF1097" s="87" t="s">
        <v>85</v>
      </c>
      <c r="AG1097" s="87" t="s">
        <v>85</v>
      </c>
      <c r="AH1097" s="87" t="s">
        <v>85</v>
      </c>
      <c r="AI1097" s="9" t="s">
        <v>85</v>
      </c>
      <c r="AJ1097" s="81" t="s">
        <v>266</v>
      </c>
      <c r="AK1097" s="81" t="s">
        <v>85</v>
      </c>
      <c r="AL1097" s="40" t="s">
        <v>85</v>
      </c>
      <c r="AM1097" s="81" t="s">
        <v>85</v>
      </c>
      <c r="AN1097" s="81">
        <v>14.1</v>
      </c>
      <c r="AO1097" s="81">
        <v>180</v>
      </c>
      <c r="AP1097" s="25">
        <v>0</v>
      </c>
      <c r="AQ1097" s="25">
        <v>5</v>
      </c>
      <c r="AR1097" s="25">
        <v>11</v>
      </c>
      <c r="AS1097" s="25">
        <v>12</v>
      </c>
      <c r="AT1097" s="25">
        <v>180.9</v>
      </c>
      <c r="AU1097" s="25">
        <v>173.6</v>
      </c>
      <c r="AV1097" s="84">
        <v>104</v>
      </c>
      <c r="AW1097" s="54">
        <v>48</v>
      </c>
      <c r="AX1097" s="54">
        <v>48</v>
      </c>
      <c r="AY1097" s="54">
        <v>30</v>
      </c>
      <c r="AZ1097" s="3" t="s">
        <v>85</v>
      </c>
      <c r="BA1097" s="98" t="s">
        <v>85</v>
      </c>
      <c r="BB1097" s="3" t="s">
        <v>85</v>
      </c>
      <c r="BC1097" s="98" t="s">
        <v>85</v>
      </c>
      <c r="BD1097" s="77">
        <v>18.57</v>
      </c>
      <c r="BE1097" s="56">
        <v>17.8740157480315</v>
      </c>
      <c r="BF1097" s="56">
        <v>17.8740157480315</v>
      </c>
      <c r="BG1097" s="56">
        <v>9.8425196850393704</v>
      </c>
      <c r="BH1097" s="378">
        <v>5.1529000000000012E-2</v>
      </c>
      <c r="BI1097" s="5">
        <v>48</v>
      </c>
      <c r="BJ1097" s="114" t="s">
        <v>3532</v>
      </c>
      <c r="BK1097" s="50" t="s">
        <v>4050</v>
      </c>
      <c r="BL1097" s="81" t="s">
        <v>5904</v>
      </c>
      <c r="BM1097" s="81" t="s">
        <v>4066</v>
      </c>
      <c r="BN1097" s="81" t="s">
        <v>4836</v>
      </c>
      <c r="BO1097" s="81" t="s">
        <v>2872</v>
      </c>
      <c r="BP1097" s="81" t="s">
        <v>4298</v>
      </c>
      <c r="BQ1097" s="81" t="s">
        <v>5446</v>
      </c>
      <c r="BR1097" s="81" t="s">
        <v>5903</v>
      </c>
      <c r="BS1097" s="81"/>
      <c r="BT1097" s="81"/>
      <c r="BU1097" s="81"/>
      <c r="BV1097" s="313" t="s">
        <v>6957</v>
      </c>
      <c r="BW1097" s="377" t="s">
        <v>6956</v>
      </c>
      <c r="BX1097" s="313" t="s">
        <v>6959</v>
      </c>
      <c r="BY1097" s="377" t="s">
        <v>6958</v>
      </c>
      <c r="BZ1097" s="324" t="str">
        <f t="shared" si="169"/>
        <v>DISCONTINUED - MR414 Bead Grip, 15x7, 4+3/+13mm Offset, 4x136, 106mm Centerbore, Graphite</v>
      </c>
      <c r="CA1097" s="324" t="s">
        <v>3878</v>
      </c>
      <c r="CB1097" s="324" t="s">
        <v>3879</v>
      </c>
      <c r="CC1097" s="313" t="str">
        <f t="shared" si="170"/>
        <v>UTV (4XX)</v>
      </c>
    </row>
    <row r="1098" spans="1:81" s="38" customFormat="1" ht="15" customHeight="1">
      <c r="A1098" s="22">
        <f t="shared" si="171"/>
        <v>1095</v>
      </c>
      <c r="B1098" s="4" t="s">
        <v>84</v>
      </c>
      <c r="C1098" s="99" t="s">
        <v>1089</v>
      </c>
      <c r="D1098" s="5" t="s">
        <v>5844</v>
      </c>
      <c r="E1098" s="91" t="s">
        <v>7968</v>
      </c>
      <c r="F1098" s="90"/>
      <c r="G1098" s="90"/>
      <c r="H1098" s="79" t="s">
        <v>5856</v>
      </c>
      <c r="I1098" s="318">
        <v>44596</v>
      </c>
      <c r="J1098" s="318">
        <v>45372</v>
      </c>
      <c r="K1098" s="293" t="s">
        <v>1274</v>
      </c>
      <c r="L1098" s="342">
        <v>229</v>
      </c>
      <c r="M1098" s="92" t="s">
        <v>6179</v>
      </c>
      <c r="N1098" s="344"/>
      <c r="O1098" s="5">
        <v>15</v>
      </c>
      <c r="P1098" s="77">
        <v>7</v>
      </c>
      <c r="Q1098" s="99" t="s">
        <v>1746</v>
      </c>
      <c r="R1098" s="5">
        <v>4</v>
      </c>
      <c r="S1098" s="5">
        <v>156</v>
      </c>
      <c r="T1098" s="5">
        <v>13</v>
      </c>
      <c r="U1098" s="17">
        <v>4.3</v>
      </c>
      <c r="V1098" s="5" t="s">
        <v>189</v>
      </c>
      <c r="W1098" s="17">
        <v>132</v>
      </c>
      <c r="X1098" s="8">
        <v>14.15</v>
      </c>
      <c r="Y1098" s="51">
        <v>1600</v>
      </c>
      <c r="Z1098" s="79" t="s">
        <v>5874</v>
      </c>
      <c r="AA1098" s="79" t="s">
        <v>5875</v>
      </c>
      <c r="AB1098" s="51" t="s">
        <v>5368</v>
      </c>
      <c r="AC1098" s="2" t="s">
        <v>4104</v>
      </c>
      <c r="AD1098" s="89">
        <v>22</v>
      </c>
      <c r="AE1098" s="87" t="s">
        <v>85</v>
      </c>
      <c r="AF1098" s="87" t="s">
        <v>85</v>
      </c>
      <c r="AG1098" s="87" t="s">
        <v>85</v>
      </c>
      <c r="AH1098" s="87" t="s">
        <v>85</v>
      </c>
      <c r="AI1098" s="9" t="s">
        <v>85</v>
      </c>
      <c r="AJ1098" s="81" t="s">
        <v>266</v>
      </c>
      <c r="AK1098" s="81" t="s">
        <v>85</v>
      </c>
      <c r="AL1098" s="40" t="s">
        <v>85</v>
      </c>
      <c r="AM1098" s="81" t="s">
        <v>85</v>
      </c>
      <c r="AN1098" s="81">
        <v>14.1</v>
      </c>
      <c r="AO1098" s="81">
        <v>180</v>
      </c>
      <c r="AP1098" s="25">
        <v>0</v>
      </c>
      <c r="AQ1098" s="25">
        <v>5</v>
      </c>
      <c r="AR1098" s="25">
        <v>11</v>
      </c>
      <c r="AS1098" s="25">
        <v>12</v>
      </c>
      <c r="AT1098" s="25">
        <v>180.9</v>
      </c>
      <c r="AU1098" s="25">
        <v>173.6</v>
      </c>
      <c r="AV1098" s="84">
        <v>125</v>
      </c>
      <c r="AW1098" s="54">
        <v>47</v>
      </c>
      <c r="AX1098" s="54">
        <v>47</v>
      </c>
      <c r="AY1098" s="54">
        <v>30</v>
      </c>
      <c r="AZ1098" s="3" t="s">
        <v>85</v>
      </c>
      <c r="BA1098" s="98" t="s">
        <v>85</v>
      </c>
      <c r="BB1098" s="3" t="s">
        <v>85</v>
      </c>
      <c r="BC1098" s="98" t="s">
        <v>85</v>
      </c>
      <c r="BD1098" s="77">
        <v>18.004418078431669</v>
      </c>
      <c r="BE1098" s="56">
        <v>17.8740157480315</v>
      </c>
      <c r="BF1098" s="56">
        <v>17.8740157480315</v>
      </c>
      <c r="BG1098" s="56">
        <v>9.8425196850393704</v>
      </c>
      <c r="BH1098" s="378">
        <v>5.1529000000000012E-2</v>
      </c>
      <c r="BI1098" s="5">
        <v>48</v>
      </c>
      <c r="BJ1098" s="114" t="s">
        <v>3532</v>
      </c>
      <c r="BK1098" s="50" t="s">
        <v>4050</v>
      </c>
      <c r="BL1098" s="81" t="s">
        <v>5904</v>
      </c>
      <c r="BM1098" s="81" t="s">
        <v>4066</v>
      </c>
      <c r="BN1098" s="81" t="s">
        <v>4836</v>
      </c>
      <c r="BO1098" s="81" t="s">
        <v>2872</v>
      </c>
      <c r="BP1098" s="81" t="s">
        <v>4298</v>
      </c>
      <c r="BQ1098" s="81" t="s">
        <v>5446</v>
      </c>
      <c r="BR1098" s="81" t="s">
        <v>5903</v>
      </c>
      <c r="BS1098" s="81"/>
      <c r="BT1098" s="81"/>
      <c r="BU1098" s="81"/>
      <c r="BV1098" s="313" t="s">
        <v>6957</v>
      </c>
      <c r="BW1098" s="377" t="s">
        <v>6956</v>
      </c>
      <c r="BX1098" s="313" t="s">
        <v>6959</v>
      </c>
      <c r="BY1098" s="377" t="s">
        <v>6958</v>
      </c>
      <c r="BZ1098" s="324" t="str">
        <f t="shared" si="169"/>
        <v>DISCONTINUED - MR414 Bead Grip, 15x7, 4+3/+13mm Offset, 4x156, 132mm Centerbore, Graphite</v>
      </c>
      <c r="CA1098" s="324" t="s">
        <v>3878</v>
      </c>
      <c r="CB1098" s="324" t="s">
        <v>3879</v>
      </c>
      <c r="CC1098" s="313" t="str">
        <f t="shared" si="170"/>
        <v>UTV (4XX)</v>
      </c>
    </row>
    <row r="1099" spans="1:81" s="38" customFormat="1" ht="15" customHeight="1">
      <c r="A1099" s="22">
        <f t="shared" si="171"/>
        <v>1096</v>
      </c>
      <c r="B1099" s="13" t="s">
        <v>84</v>
      </c>
      <c r="C1099" s="104" t="s">
        <v>1282</v>
      </c>
      <c r="D1099" s="82" t="s">
        <v>5803</v>
      </c>
      <c r="E1099" s="91" t="s">
        <v>7969</v>
      </c>
      <c r="F1099" s="90"/>
      <c r="G1099" s="90"/>
      <c r="H1099" s="45" t="s">
        <v>5618</v>
      </c>
      <c r="I1099" s="329">
        <v>44517</v>
      </c>
      <c r="J1099" s="318">
        <v>45372</v>
      </c>
      <c r="K1099" s="293" t="s">
        <v>1274</v>
      </c>
      <c r="L1099" s="342">
        <v>379</v>
      </c>
      <c r="M1099" s="92" t="s">
        <v>6179</v>
      </c>
      <c r="N1099" s="344"/>
      <c r="O1099" s="82">
        <v>18</v>
      </c>
      <c r="P1099" s="8">
        <v>9</v>
      </c>
      <c r="Q1099" s="99" t="s">
        <v>1762</v>
      </c>
      <c r="R1099" s="82">
        <v>8</v>
      </c>
      <c r="S1099" s="82">
        <v>6.5</v>
      </c>
      <c r="T1099" s="82">
        <v>18</v>
      </c>
      <c r="U1099" s="84">
        <v>5.68</v>
      </c>
      <c r="V1099" s="102" t="s">
        <v>85</v>
      </c>
      <c r="W1099" s="75">
        <v>130.81</v>
      </c>
      <c r="X1099" s="41">
        <v>36.659999999999997</v>
      </c>
      <c r="Y1099" s="51">
        <v>3640</v>
      </c>
      <c r="Z1099" s="45" t="s">
        <v>2294</v>
      </c>
      <c r="AA1099" s="79" t="s">
        <v>2987</v>
      </c>
      <c r="AB1099" s="51" t="s">
        <v>6237</v>
      </c>
      <c r="AC1099" s="81" t="s">
        <v>4106</v>
      </c>
      <c r="AD1099" s="89">
        <v>33</v>
      </c>
      <c r="AE1099" s="14" t="s">
        <v>85</v>
      </c>
      <c r="AF1099" s="14" t="s">
        <v>85</v>
      </c>
      <c r="AG1099" s="13" t="s">
        <v>3005</v>
      </c>
      <c r="AH1099" s="14" t="s">
        <v>85</v>
      </c>
      <c r="AI1099" s="9" t="s">
        <v>85</v>
      </c>
      <c r="AJ1099" s="99" t="s">
        <v>266</v>
      </c>
      <c r="AK1099" s="82" t="s">
        <v>85</v>
      </c>
      <c r="AL1099" s="40" t="s">
        <v>85</v>
      </c>
      <c r="AM1099" s="82" t="s">
        <v>85</v>
      </c>
      <c r="AN1099" s="82">
        <v>16.2</v>
      </c>
      <c r="AO1099" s="82">
        <v>200</v>
      </c>
      <c r="AP1099" s="36">
        <v>0</v>
      </c>
      <c r="AQ1099" s="36">
        <v>0</v>
      </c>
      <c r="AR1099" s="25">
        <v>24.5</v>
      </c>
      <c r="AS1099" s="36">
        <v>42.5</v>
      </c>
      <c r="AT1099" s="25">
        <v>219.6</v>
      </c>
      <c r="AU1099" s="74">
        <v>211.8</v>
      </c>
      <c r="AV1099" s="84">
        <v>123.1</v>
      </c>
      <c r="AW1099" s="54">
        <v>92</v>
      </c>
      <c r="AX1099" s="54">
        <v>92</v>
      </c>
      <c r="AY1099" s="54">
        <v>22</v>
      </c>
      <c r="AZ1099" s="13" t="s">
        <v>85</v>
      </c>
      <c r="BA1099" s="98" t="s">
        <v>85</v>
      </c>
      <c r="BB1099" s="13" t="s">
        <v>85</v>
      </c>
      <c r="BC1099" s="98" t="s">
        <v>85</v>
      </c>
      <c r="BD1099" s="77">
        <v>40.659999999999997</v>
      </c>
      <c r="BE1099" s="56">
        <v>21.141732283464599</v>
      </c>
      <c r="BF1099" s="56">
        <v>21.141732283464599</v>
      </c>
      <c r="BG1099" s="56">
        <v>11.929133858267701</v>
      </c>
      <c r="BH1099" s="378">
        <v>8.7375807000000152E-2</v>
      </c>
      <c r="BI1099" s="14">
        <v>36</v>
      </c>
      <c r="BJ1099" s="114" t="s">
        <v>3532</v>
      </c>
      <c r="BK1099" s="50" t="s">
        <v>4050</v>
      </c>
      <c r="BL1099" s="81" t="s">
        <v>4964</v>
      </c>
      <c r="BM1099" s="81" t="s">
        <v>4066</v>
      </c>
      <c r="BN1099" s="81" t="s">
        <v>5473</v>
      </c>
      <c r="BO1099" s="81" t="s">
        <v>2872</v>
      </c>
      <c r="BP1099" s="81" t="s">
        <v>5941</v>
      </c>
      <c r="BQ1099" s="81" t="s">
        <v>5431</v>
      </c>
      <c r="BR1099" s="81" t="s">
        <v>5942</v>
      </c>
      <c r="BS1099" s="81" t="s">
        <v>4275</v>
      </c>
      <c r="BT1099" s="81" t="s">
        <v>4068</v>
      </c>
      <c r="BU1099" s="81"/>
      <c r="BV1099" s="349" t="s">
        <v>6843</v>
      </c>
      <c r="BW1099" s="388" t="s">
        <v>6849</v>
      </c>
      <c r="BX1099" s="352" t="s">
        <v>6851</v>
      </c>
      <c r="BY1099" s="388" t="s">
        <v>6850</v>
      </c>
      <c r="BZ1099" s="324" t="str">
        <f t="shared" si="169"/>
        <v>DISCONTINUED - MR706 Bead Grip, 18x9, +18mm Offset, 8x6.5, 130.81mm Centerbore, Matte Black</v>
      </c>
      <c r="CA1099" s="324" t="s">
        <v>3878</v>
      </c>
      <c r="CB1099" s="324" t="s">
        <v>3879</v>
      </c>
      <c r="CC1099" s="313" t="str">
        <f t="shared" si="170"/>
        <v>TRAIL (7XX)</v>
      </c>
    </row>
    <row r="1100" spans="1:81" s="38" customFormat="1" ht="15" customHeight="1">
      <c r="A1100" s="22">
        <f t="shared" si="171"/>
        <v>1097</v>
      </c>
      <c r="B1100" s="13" t="s">
        <v>84</v>
      </c>
      <c r="C1100" s="104" t="s">
        <v>1282</v>
      </c>
      <c r="D1100" s="82" t="s">
        <v>5804</v>
      </c>
      <c r="E1100" s="91" t="s">
        <v>7970</v>
      </c>
      <c r="F1100" s="90"/>
      <c r="G1100" s="90"/>
      <c r="H1100" s="79" t="s">
        <v>7246</v>
      </c>
      <c r="I1100" s="319">
        <v>44539</v>
      </c>
      <c r="J1100" s="318">
        <v>45372</v>
      </c>
      <c r="K1100" s="293" t="s">
        <v>1274</v>
      </c>
      <c r="L1100" s="342">
        <v>379</v>
      </c>
      <c r="M1100" s="92" t="s">
        <v>6179</v>
      </c>
      <c r="N1100" s="344"/>
      <c r="O1100" s="82">
        <v>18</v>
      </c>
      <c r="P1100" s="8">
        <v>9</v>
      </c>
      <c r="Q1100" s="99" t="s">
        <v>1123</v>
      </c>
      <c r="R1100" s="82">
        <v>6</v>
      </c>
      <c r="S1100" s="82">
        <v>5.5</v>
      </c>
      <c r="T1100" s="82">
        <v>0</v>
      </c>
      <c r="U1100" s="84">
        <v>5</v>
      </c>
      <c r="V1100" s="102" t="s">
        <v>85</v>
      </c>
      <c r="W1100" s="75">
        <v>106.25</v>
      </c>
      <c r="X1100" s="41">
        <v>31.27</v>
      </c>
      <c r="Y1100" s="51">
        <v>2650</v>
      </c>
      <c r="Z1100" s="45" t="s">
        <v>4617</v>
      </c>
      <c r="AA1100" s="79" t="s">
        <v>4618</v>
      </c>
      <c r="AB1100" s="51" t="s">
        <v>7573</v>
      </c>
      <c r="AC1100" s="81" t="s">
        <v>4103</v>
      </c>
      <c r="AD1100" s="89">
        <v>22</v>
      </c>
      <c r="AE1100" s="14" t="s">
        <v>85</v>
      </c>
      <c r="AF1100" s="14" t="s">
        <v>85</v>
      </c>
      <c r="AG1100" s="13" t="s">
        <v>85</v>
      </c>
      <c r="AH1100" s="14" t="s">
        <v>85</v>
      </c>
      <c r="AI1100" s="9" t="s">
        <v>85</v>
      </c>
      <c r="AJ1100" s="99" t="s">
        <v>265</v>
      </c>
      <c r="AK1100" s="82" t="s">
        <v>1709</v>
      </c>
      <c r="AL1100" s="40">
        <v>2.75</v>
      </c>
      <c r="AM1100" s="82">
        <v>78.3</v>
      </c>
      <c r="AN1100" s="82">
        <v>16.2</v>
      </c>
      <c r="AO1100" s="82">
        <v>175</v>
      </c>
      <c r="AP1100" s="36">
        <v>6.9</v>
      </c>
      <c r="AQ1100" s="36">
        <v>31</v>
      </c>
      <c r="AR1100" s="25">
        <v>56</v>
      </c>
      <c r="AS1100" s="36">
        <v>81.7</v>
      </c>
      <c r="AT1100" s="25">
        <v>223</v>
      </c>
      <c r="AU1100" s="74">
        <v>219.9</v>
      </c>
      <c r="AV1100" s="84">
        <v>106.25</v>
      </c>
      <c r="AW1100" s="54">
        <v>62</v>
      </c>
      <c r="AX1100" s="54">
        <v>62</v>
      </c>
      <c r="AY1100" s="54">
        <v>0</v>
      </c>
      <c r="AZ1100" s="13" t="s">
        <v>85</v>
      </c>
      <c r="BA1100" s="98" t="s">
        <v>85</v>
      </c>
      <c r="BB1100" s="13" t="s">
        <v>85</v>
      </c>
      <c r="BC1100" s="98" t="s">
        <v>85</v>
      </c>
      <c r="BD1100" s="77">
        <v>36.19</v>
      </c>
      <c r="BE1100" s="56">
        <v>21.141732283464599</v>
      </c>
      <c r="BF1100" s="56">
        <v>21.141732283464599</v>
      </c>
      <c r="BG1100" s="56">
        <v>11.929133858267701</v>
      </c>
      <c r="BH1100" s="378">
        <v>8.7375807000000152E-2</v>
      </c>
      <c r="BI1100" s="14">
        <v>36</v>
      </c>
      <c r="BJ1100" s="114" t="s">
        <v>3532</v>
      </c>
      <c r="BK1100" s="50" t="s">
        <v>4050</v>
      </c>
      <c r="BL1100" s="81" t="s">
        <v>4964</v>
      </c>
      <c r="BM1100" s="81" t="s">
        <v>4066</v>
      </c>
      <c r="BN1100" s="81" t="s">
        <v>5469</v>
      </c>
      <c r="BO1100" s="81" t="s">
        <v>2872</v>
      </c>
      <c r="BP1100" s="81" t="s">
        <v>5941</v>
      </c>
      <c r="BQ1100" s="81" t="s">
        <v>5431</v>
      </c>
      <c r="BR1100" s="81" t="s">
        <v>5942</v>
      </c>
      <c r="BS1100" s="81" t="s">
        <v>4275</v>
      </c>
      <c r="BT1100" s="81" t="s">
        <v>4068</v>
      </c>
      <c r="BU1100" s="81"/>
      <c r="BV1100" s="349" t="s">
        <v>6870</v>
      </c>
      <c r="BW1100" s="388" t="s">
        <v>6869</v>
      </c>
      <c r="BX1100" s="352" t="s">
        <v>6872</v>
      </c>
      <c r="BY1100" s="388" t="s">
        <v>6871</v>
      </c>
      <c r="BZ1100" s="324" t="str">
        <f t="shared" si="169"/>
        <v>DISCONTINUED - MR707 Bead Grip, 18x9, 0mm Offset, 6x5.5, 106.25mm Centerbore, Bahia Blue</v>
      </c>
      <c r="CA1100" s="324" t="s">
        <v>3878</v>
      </c>
      <c r="CB1100" s="324" t="s">
        <v>3879</v>
      </c>
      <c r="CC1100" s="313" t="str">
        <f t="shared" si="170"/>
        <v>TRAIL (7XX)</v>
      </c>
    </row>
    <row r="1101" spans="1:81" s="38" customFormat="1" ht="15" customHeight="1">
      <c r="A1101" s="22">
        <f t="shared" si="171"/>
        <v>1098</v>
      </c>
      <c r="B1101" s="99" t="s">
        <v>84</v>
      </c>
      <c r="C1101" s="99" t="s">
        <v>1072</v>
      </c>
      <c r="D1101" s="5" t="s">
        <v>1116</v>
      </c>
      <c r="E1101" s="91" t="s">
        <v>7972</v>
      </c>
      <c r="F1101" s="90" t="s">
        <v>2224</v>
      </c>
      <c r="G1101" s="90"/>
      <c r="H1101" s="79" t="s">
        <v>4243</v>
      </c>
      <c r="I1101" s="318">
        <v>43924</v>
      </c>
      <c r="J1101" s="318">
        <v>45372</v>
      </c>
      <c r="K1101" s="293" t="s">
        <v>1274</v>
      </c>
      <c r="L1101" s="342">
        <v>389</v>
      </c>
      <c r="M1101" s="92" t="s">
        <v>6179</v>
      </c>
      <c r="N1101" s="344"/>
      <c r="O1101" s="5">
        <v>20</v>
      </c>
      <c r="P1101" s="8">
        <v>10</v>
      </c>
      <c r="Q1101" s="99" t="s">
        <v>1755</v>
      </c>
      <c r="R1101" s="3">
        <v>5</v>
      </c>
      <c r="S1101" s="3">
        <v>5</v>
      </c>
      <c r="T1101" s="3">
        <v>-18</v>
      </c>
      <c r="U1101" s="16">
        <v>4.76</v>
      </c>
      <c r="V1101" s="100" t="s">
        <v>85</v>
      </c>
      <c r="W1101" s="16">
        <v>94</v>
      </c>
      <c r="X1101" s="8">
        <v>38.580895882353573</v>
      </c>
      <c r="Y1101" s="51">
        <v>2650</v>
      </c>
      <c r="Z1101" s="47" t="s">
        <v>5454</v>
      </c>
      <c r="AA1101" s="79" t="s">
        <v>196</v>
      </c>
      <c r="AB1101" s="51" t="s">
        <v>5627</v>
      </c>
      <c r="AC1101" s="80" t="s">
        <v>1592</v>
      </c>
      <c r="AD1101" s="89">
        <v>33</v>
      </c>
      <c r="AE1101" s="87" t="s">
        <v>85</v>
      </c>
      <c r="AF1101" s="99" t="s">
        <v>85</v>
      </c>
      <c r="AG1101" s="80" t="s">
        <v>3000</v>
      </c>
      <c r="AH1101" s="80" t="s">
        <v>1938</v>
      </c>
      <c r="AI1101" s="9">
        <v>1.1000000000000001</v>
      </c>
      <c r="AJ1101" s="99" t="s">
        <v>266</v>
      </c>
      <c r="AK1101" s="99" t="s">
        <v>85</v>
      </c>
      <c r="AL1101" s="40" t="s">
        <v>85</v>
      </c>
      <c r="AM1101" s="99" t="s">
        <v>85</v>
      </c>
      <c r="AN1101" s="99">
        <v>16.2</v>
      </c>
      <c r="AO1101" s="99">
        <v>170</v>
      </c>
      <c r="AP1101" s="25">
        <v>5.6</v>
      </c>
      <c r="AQ1101" s="25">
        <v>16.8</v>
      </c>
      <c r="AR1101" s="25">
        <v>36.4</v>
      </c>
      <c r="AS1101" s="25">
        <v>44.5</v>
      </c>
      <c r="AT1101" s="25">
        <v>245.81</v>
      </c>
      <c r="AU1101" s="101">
        <v>241.4</v>
      </c>
      <c r="AV1101" s="100">
        <v>88.2</v>
      </c>
      <c r="AW1101" s="54">
        <v>52.7</v>
      </c>
      <c r="AX1101" s="54">
        <v>75</v>
      </c>
      <c r="AY1101" s="54">
        <v>99</v>
      </c>
      <c r="AZ1101" s="99" t="s">
        <v>85</v>
      </c>
      <c r="BA1101" s="98" t="s">
        <v>85</v>
      </c>
      <c r="BB1101" s="99" t="s">
        <v>85</v>
      </c>
      <c r="BC1101" s="98" t="s">
        <v>85</v>
      </c>
      <c r="BD1101" s="77">
        <v>44.864070354622584</v>
      </c>
      <c r="BE1101" s="56">
        <v>23.228346456692901</v>
      </c>
      <c r="BF1101" s="56">
        <v>23.228346456692901</v>
      </c>
      <c r="BG1101" s="56">
        <v>12.9133858267717</v>
      </c>
      <c r="BH1101" s="378">
        <v>0.11417680000000027</v>
      </c>
      <c r="BI1101" s="80">
        <v>20</v>
      </c>
      <c r="BJ1101" s="114" t="s">
        <v>3532</v>
      </c>
      <c r="BK1101" s="50" t="s">
        <v>4050</v>
      </c>
      <c r="BL1101" s="81" t="s">
        <v>4066</v>
      </c>
      <c r="BM1101" s="29" t="s">
        <v>5448</v>
      </c>
      <c r="BN1101" s="29" t="s">
        <v>5506</v>
      </c>
      <c r="BO1101" s="81" t="s">
        <v>5507</v>
      </c>
      <c r="BP1101" s="81" t="s">
        <v>5477</v>
      </c>
      <c r="BQ1101" s="81" t="s">
        <v>5504</v>
      </c>
      <c r="BR1101" s="81" t="s">
        <v>4068</v>
      </c>
      <c r="BS1101" s="81"/>
      <c r="BT1101" s="81"/>
      <c r="BU1101" s="81"/>
      <c r="BV1101" s="313" t="s">
        <v>6433</v>
      </c>
      <c r="BW1101" s="377" t="s">
        <v>6432</v>
      </c>
      <c r="BX1101" s="313" t="s">
        <v>6435</v>
      </c>
      <c r="BY1101" s="377" t="s">
        <v>6434</v>
      </c>
      <c r="BZ1101" s="324" t="str">
        <f t="shared" ref="BZ1101:BZ1114" si="172">CONCATENATE("DISCONTINUED"," ","-"," ",D1101,", ",O1101,"x",P1101,", ",IF(V1101="N/A", "", CONCATENATE(V1101, "/")),IF(T1101&gt;0, CONCATENATE("+",T1101), T1101),"mm Offset, ",Q1101,", ",W1101,"mm Centerbore, ",PROPER(Z1101), "", IF(BB1101="N/A", "", CONCATENATE(", w/ ", BB1101)))</f>
        <v>DISCONTINUED - MR304 Double Standard, 20x10, -18mm Offset, 5x5, 94mm Centerbore, Machined - Clear Coat</v>
      </c>
      <c r="CA1101" s="324" t="s">
        <v>3878</v>
      </c>
      <c r="CB1101" s="324" t="s">
        <v>3879</v>
      </c>
      <c r="CC1101" s="313" t="str">
        <f t="shared" ref="CC1101:CC1114" si="173">C1101</f>
        <v>STREET (3XX)</v>
      </c>
    </row>
    <row r="1102" spans="1:81" s="38" customFormat="1" ht="15" customHeight="1">
      <c r="A1102" s="22">
        <f t="shared" si="171"/>
        <v>1099</v>
      </c>
      <c r="B1102" s="99" t="s">
        <v>84</v>
      </c>
      <c r="C1102" s="99" t="s">
        <v>1072</v>
      </c>
      <c r="D1102" s="5" t="s">
        <v>4533</v>
      </c>
      <c r="E1102" s="91" t="s">
        <v>7973</v>
      </c>
      <c r="F1102" s="90" t="s">
        <v>2224</v>
      </c>
      <c r="G1102" s="90"/>
      <c r="H1102" s="79" t="s">
        <v>527</v>
      </c>
      <c r="I1102" s="318">
        <v>41640</v>
      </c>
      <c r="J1102" s="318">
        <v>45372</v>
      </c>
      <c r="K1102" s="293" t="s">
        <v>1274</v>
      </c>
      <c r="L1102" s="342">
        <v>312</v>
      </c>
      <c r="M1102" s="92" t="s">
        <v>6179</v>
      </c>
      <c r="N1102" s="344"/>
      <c r="O1102" s="12">
        <v>18</v>
      </c>
      <c r="P1102" s="8">
        <v>9</v>
      </c>
      <c r="Q1102" s="99" t="s">
        <v>1755</v>
      </c>
      <c r="R1102" s="3">
        <v>5</v>
      </c>
      <c r="S1102" s="3">
        <v>5</v>
      </c>
      <c r="T1102" s="12">
        <v>-12</v>
      </c>
      <c r="U1102" s="16">
        <v>4.5</v>
      </c>
      <c r="V1102" s="100" t="s">
        <v>85</v>
      </c>
      <c r="W1102" s="19">
        <v>94</v>
      </c>
      <c r="X1102" s="8">
        <v>32.85</v>
      </c>
      <c r="Y1102" s="51">
        <v>2500</v>
      </c>
      <c r="Z1102" s="78" t="s">
        <v>2294</v>
      </c>
      <c r="AA1102" s="79" t="s">
        <v>2987</v>
      </c>
      <c r="AB1102" s="51" t="s">
        <v>7138</v>
      </c>
      <c r="AC1102" s="3" t="s">
        <v>1608</v>
      </c>
      <c r="AD1102" s="89">
        <v>33</v>
      </c>
      <c r="AE1102" s="87" t="s">
        <v>85</v>
      </c>
      <c r="AF1102" s="80" t="s">
        <v>85</v>
      </c>
      <c r="AG1102" s="80" t="s">
        <v>3000</v>
      </c>
      <c r="AH1102" s="99" t="s">
        <v>1937</v>
      </c>
      <c r="AI1102" s="9">
        <v>1.1000000000000001</v>
      </c>
      <c r="AJ1102" s="99" t="s">
        <v>266</v>
      </c>
      <c r="AK1102" s="99" t="s">
        <v>85</v>
      </c>
      <c r="AL1102" s="40" t="s">
        <v>85</v>
      </c>
      <c r="AM1102" s="99" t="s">
        <v>85</v>
      </c>
      <c r="AN1102" s="99">
        <v>16.2</v>
      </c>
      <c r="AO1102" s="99">
        <v>160</v>
      </c>
      <c r="AP1102" s="25">
        <v>9.8000000000000007</v>
      </c>
      <c r="AQ1102" s="25">
        <v>20.7</v>
      </c>
      <c r="AR1102" s="25">
        <v>41.4</v>
      </c>
      <c r="AS1102" s="25">
        <v>55.2</v>
      </c>
      <c r="AT1102" s="25">
        <v>220.4</v>
      </c>
      <c r="AU1102" s="103">
        <v>216.3</v>
      </c>
      <c r="AV1102" s="102">
        <v>87.9</v>
      </c>
      <c r="AW1102" s="54">
        <v>68</v>
      </c>
      <c r="AX1102" s="54">
        <v>68</v>
      </c>
      <c r="AY1102" s="54">
        <v>47</v>
      </c>
      <c r="AZ1102" s="99" t="s">
        <v>85</v>
      </c>
      <c r="BA1102" s="98" t="s">
        <v>85</v>
      </c>
      <c r="BB1102" s="99" t="s">
        <v>85</v>
      </c>
      <c r="BC1102" s="98" t="s">
        <v>85</v>
      </c>
      <c r="BD1102" s="77">
        <v>37.520000000000003</v>
      </c>
      <c r="BE1102" s="56">
        <v>21.141732283464599</v>
      </c>
      <c r="BF1102" s="56">
        <v>21.141732283464599</v>
      </c>
      <c r="BG1102" s="56">
        <v>11.929133858267701</v>
      </c>
      <c r="BH1102" s="378">
        <v>8.7375807000000152E-2</v>
      </c>
      <c r="BI1102" s="80">
        <v>36</v>
      </c>
      <c r="BJ1102" s="114" t="s">
        <v>3532</v>
      </c>
      <c r="BK1102" s="50" t="s">
        <v>4050</v>
      </c>
      <c r="BL1102" s="81" t="s">
        <v>4066</v>
      </c>
      <c r="BM1102" s="81" t="s">
        <v>5512</v>
      </c>
      <c r="BN1102" s="81" t="s">
        <v>5503</v>
      </c>
      <c r="BO1102" s="81" t="s">
        <v>5477</v>
      </c>
      <c r="BP1102" s="81" t="s">
        <v>5504</v>
      </c>
      <c r="BQ1102" s="81" t="s">
        <v>4068</v>
      </c>
      <c r="BR1102" s="81"/>
      <c r="BS1102" s="81"/>
      <c r="BT1102" s="81"/>
      <c r="BU1102" s="81"/>
      <c r="BV1102" s="313" t="s">
        <v>6481</v>
      </c>
      <c r="BW1102" s="377" t="s">
        <v>6480</v>
      </c>
      <c r="BX1102" s="313" t="s">
        <v>6483</v>
      </c>
      <c r="BY1102" s="377" t="s">
        <v>6482</v>
      </c>
      <c r="BZ1102" s="324" t="str">
        <f t="shared" si="172"/>
        <v>DISCONTINUED - MR306 Mesh, 18x9, -12mm Offset, 5x5, 94mm Centerbore, Matte Black</v>
      </c>
      <c r="CA1102" s="324" t="s">
        <v>3878</v>
      </c>
      <c r="CB1102" s="324" t="s">
        <v>3879</v>
      </c>
      <c r="CC1102" s="313" t="str">
        <f t="shared" si="173"/>
        <v>STREET (3XX)</v>
      </c>
    </row>
    <row r="1103" spans="1:81" s="38" customFormat="1" ht="15" customHeight="1">
      <c r="A1103" s="22">
        <f t="shared" si="171"/>
        <v>1100</v>
      </c>
      <c r="B1103" s="99" t="s">
        <v>84</v>
      </c>
      <c r="C1103" s="99" t="s">
        <v>1072</v>
      </c>
      <c r="D1103" s="5" t="s">
        <v>4533</v>
      </c>
      <c r="E1103" s="91" t="s">
        <v>7974</v>
      </c>
      <c r="F1103" s="90"/>
      <c r="G1103" s="90"/>
      <c r="H1103" s="79" t="s">
        <v>532</v>
      </c>
      <c r="I1103" s="318">
        <v>41640</v>
      </c>
      <c r="J1103" s="318">
        <v>45372</v>
      </c>
      <c r="K1103" s="293" t="s">
        <v>1274</v>
      </c>
      <c r="L1103" s="342">
        <v>312</v>
      </c>
      <c r="M1103" s="92" t="s">
        <v>6179</v>
      </c>
      <c r="N1103" s="344"/>
      <c r="O1103" s="12">
        <v>18</v>
      </c>
      <c r="P1103" s="8">
        <v>9</v>
      </c>
      <c r="Q1103" s="99" t="s">
        <v>1762</v>
      </c>
      <c r="R1103" s="3">
        <v>8</v>
      </c>
      <c r="S1103" s="3">
        <v>6.5</v>
      </c>
      <c r="T1103" s="3">
        <v>18</v>
      </c>
      <c r="U1103" s="19">
        <v>5.75</v>
      </c>
      <c r="V1103" s="100" t="s">
        <v>85</v>
      </c>
      <c r="W1103" s="16">
        <v>130.81</v>
      </c>
      <c r="X1103" s="8">
        <v>32.78</v>
      </c>
      <c r="Y1103" s="51">
        <v>3600</v>
      </c>
      <c r="Z1103" s="79" t="s">
        <v>2294</v>
      </c>
      <c r="AA1103" s="79" t="s">
        <v>2987</v>
      </c>
      <c r="AB1103" s="51" t="s">
        <v>6237</v>
      </c>
      <c r="AC1103" s="3" t="s">
        <v>1614</v>
      </c>
      <c r="AD1103" s="89">
        <v>33</v>
      </c>
      <c r="AE1103" s="87" t="s">
        <v>85</v>
      </c>
      <c r="AF1103" s="80" t="s">
        <v>85</v>
      </c>
      <c r="AG1103" s="3" t="s">
        <v>3005</v>
      </c>
      <c r="AH1103" s="99" t="s">
        <v>1937</v>
      </c>
      <c r="AI1103" s="9">
        <v>1.1000000000000001</v>
      </c>
      <c r="AJ1103" s="99" t="s">
        <v>266</v>
      </c>
      <c r="AK1103" s="99" t="s">
        <v>85</v>
      </c>
      <c r="AL1103" s="40" t="s">
        <v>85</v>
      </c>
      <c r="AM1103" s="99" t="s">
        <v>85</v>
      </c>
      <c r="AN1103" s="99">
        <v>16.2</v>
      </c>
      <c r="AO1103" s="99">
        <v>198</v>
      </c>
      <c r="AP1103" s="25">
        <v>0</v>
      </c>
      <c r="AQ1103" s="25">
        <v>0</v>
      </c>
      <c r="AR1103" s="25">
        <v>27.3</v>
      </c>
      <c r="AS1103" s="25">
        <v>35.799999999999997</v>
      </c>
      <c r="AT1103" s="25">
        <v>217.8</v>
      </c>
      <c r="AU1103" s="25">
        <v>208.2</v>
      </c>
      <c r="AV1103" s="102">
        <v>123.7</v>
      </c>
      <c r="AW1103" s="54">
        <v>76</v>
      </c>
      <c r="AX1103" s="54">
        <v>76</v>
      </c>
      <c r="AY1103" s="54">
        <v>44</v>
      </c>
      <c r="AZ1103" s="99" t="s">
        <v>85</v>
      </c>
      <c r="BA1103" s="98" t="s">
        <v>85</v>
      </c>
      <c r="BB1103" s="99" t="s">
        <v>85</v>
      </c>
      <c r="BC1103" s="98" t="s">
        <v>85</v>
      </c>
      <c r="BD1103" s="77">
        <v>37.125844951933388</v>
      </c>
      <c r="BE1103" s="56">
        <v>21.141732283464599</v>
      </c>
      <c r="BF1103" s="56">
        <v>21.141732283464599</v>
      </c>
      <c r="BG1103" s="56">
        <v>11.929133858267701</v>
      </c>
      <c r="BH1103" s="378">
        <v>8.7375807000000152E-2</v>
      </c>
      <c r="BI1103" s="80">
        <v>36</v>
      </c>
      <c r="BJ1103" s="114" t="s">
        <v>3532</v>
      </c>
      <c r="BK1103" s="50" t="s">
        <v>4050</v>
      </c>
      <c r="BL1103" s="81" t="s">
        <v>4066</v>
      </c>
      <c r="BM1103" s="81" t="s">
        <v>5512</v>
      </c>
      <c r="BN1103" s="81" t="s">
        <v>5503</v>
      </c>
      <c r="BO1103" s="81" t="s">
        <v>5477</v>
      </c>
      <c r="BP1103" s="81" t="s">
        <v>5504</v>
      </c>
      <c r="BQ1103" s="81" t="s">
        <v>4068</v>
      </c>
      <c r="BR1103" s="81"/>
      <c r="BS1103" s="81"/>
      <c r="BT1103" s="81"/>
      <c r="BU1103" s="81"/>
      <c r="BV1103" s="313" t="s">
        <v>6489</v>
      </c>
      <c r="BW1103" s="377" t="s">
        <v>6488</v>
      </c>
      <c r="BX1103" s="313" t="s">
        <v>6490</v>
      </c>
      <c r="BY1103" s="377" t="s">
        <v>6491</v>
      </c>
      <c r="BZ1103" s="324" t="str">
        <f t="shared" si="172"/>
        <v>DISCONTINUED - MR306 Mesh, 18x9, +18mm Offset, 8x6.5, 130.81mm Centerbore, Matte Black</v>
      </c>
      <c r="CA1103" s="324" t="s">
        <v>3878</v>
      </c>
      <c r="CB1103" s="324" t="s">
        <v>3879</v>
      </c>
      <c r="CC1103" s="313" t="str">
        <f t="shared" si="173"/>
        <v>STREET (3XX)</v>
      </c>
    </row>
    <row r="1104" spans="1:81" s="38" customFormat="1" ht="15" customHeight="1">
      <c r="A1104" s="22">
        <f t="shared" si="171"/>
        <v>1101</v>
      </c>
      <c r="B1104" s="99" t="s">
        <v>84</v>
      </c>
      <c r="C1104" s="99" t="s">
        <v>1072</v>
      </c>
      <c r="D1104" s="5" t="s">
        <v>4533</v>
      </c>
      <c r="E1104" s="91" t="s">
        <v>7975</v>
      </c>
      <c r="F1104" s="90" t="s">
        <v>2224</v>
      </c>
      <c r="G1104" s="90"/>
      <c r="H1104" s="79" t="s">
        <v>533</v>
      </c>
      <c r="I1104" s="318">
        <v>41640</v>
      </c>
      <c r="J1104" s="318">
        <v>45372</v>
      </c>
      <c r="K1104" s="293" t="s">
        <v>1274</v>
      </c>
      <c r="L1104" s="342">
        <v>312</v>
      </c>
      <c r="M1104" s="92" t="s">
        <v>6179</v>
      </c>
      <c r="N1104" s="344"/>
      <c r="O1104" s="12">
        <v>18</v>
      </c>
      <c r="P1104" s="8">
        <v>9</v>
      </c>
      <c r="Q1104" s="99" t="s">
        <v>1763</v>
      </c>
      <c r="R1104" s="3">
        <v>8</v>
      </c>
      <c r="S1104" s="3">
        <v>170</v>
      </c>
      <c r="T1104" s="3">
        <v>-12</v>
      </c>
      <c r="U1104" s="16">
        <v>4.5</v>
      </c>
      <c r="V1104" s="100" t="s">
        <v>85</v>
      </c>
      <c r="W1104" s="16">
        <v>130.81</v>
      </c>
      <c r="X1104" s="8">
        <v>33.25</v>
      </c>
      <c r="Y1104" s="51">
        <v>3600</v>
      </c>
      <c r="Z1104" s="79" t="s">
        <v>2294</v>
      </c>
      <c r="AA1104" s="79" t="s">
        <v>2987</v>
      </c>
      <c r="AB1104" s="51" t="s">
        <v>7142</v>
      </c>
      <c r="AC1104" s="3" t="s">
        <v>1614</v>
      </c>
      <c r="AD1104" s="89">
        <v>33</v>
      </c>
      <c r="AE1104" s="87" t="s">
        <v>85</v>
      </c>
      <c r="AF1104" s="99" t="s">
        <v>85</v>
      </c>
      <c r="AG1104" s="3" t="s">
        <v>3005</v>
      </c>
      <c r="AH1104" s="99" t="s">
        <v>1937</v>
      </c>
      <c r="AI1104" s="9">
        <v>1.1000000000000001</v>
      </c>
      <c r="AJ1104" s="99" t="s">
        <v>266</v>
      </c>
      <c r="AK1104" s="99" t="s">
        <v>85</v>
      </c>
      <c r="AL1104" s="40" t="s">
        <v>85</v>
      </c>
      <c r="AM1104" s="99" t="s">
        <v>85</v>
      </c>
      <c r="AN1104" s="99">
        <v>16.2</v>
      </c>
      <c r="AO1104" s="99">
        <v>198</v>
      </c>
      <c r="AP1104" s="25">
        <v>0</v>
      </c>
      <c r="AQ1104" s="25">
        <v>0</v>
      </c>
      <c r="AR1104" s="25">
        <v>37.4</v>
      </c>
      <c r="AS1104" s="25">
        <v>54.6</v>
      </c>
      <c r="AT1104" s="25">
        <v>220.4</v>
      </c>
      <c r="AU1104" s="25">
        <v>216</v>
      </c>
      <c r="AV1104" s="102">
        <v>123.7</v>
      </c>
      <c r="AW1104" s="54">
        <v>76</v>
      </c>
      <c r="AX1104" s="54">
        <v>76</v>
      </c>
      <c r="AY1104" s="54">
        <v>47</v>
      </c>
      <c r="AZ1104" s="99" t="s">
        <v>85</v>
      </c>
      <c r="BA1104" s="98" t="s">
        <v>85</v>
      </c>
      <c r="BB1104" s="99" t="s">
        <v>85</v>
      </c>
      <c r="BC1104" s="98" t="s">
        <v>85</v>
      </c>
      <c r="BD1104" s="77">
        <v>37.677000607395577</v>
      </c>
      <c r="BE1104" s="56">
        <v>21.141732283464599</v>
      </c>
      <c r="BF1104" s="56">
        <v>21.141732283464599</v>
      </c>
      <c r="BG1104" s="56">
        <v>11.929133858267701</v>
      </c>
      <c r="BH1104" s="378">
        <v>8.7375807000000152E-2</v>
      </c>
      <c r="BI1104" s="80">
        <v>36</v>
      </c>
      <c r="BJ1104" s="114" t="s">
        <v>3532</v>
      </c>
      <c r="BK1104" s="50" t="s">
        <v>4050</v>
      </c>
      <c r="BL1104" s="81" t="s">
        <v>4066</v>
      </c>
      <c r="BM1104" s="81" t="s">
        <v>5512</v>
      </c>
      <c r="BN1104" s="81" t="s">
        <v>5503</v>
      </c>
      <c r="BO1104" s="81" t="s">
        <v>5477</v>
      </c>
      <c r="BP1104" s="81" t="s">
        <v>5504</v>
      </c>
      <c r="BQ1104" s="81" t="s">
        <v>4068</v>
      </c>
      <c r="BR1104" s="81"/>
      <c r="BS1104" s="81"/>
      <c r="BT1104" s="81"/>
      <c r="BU1104" s="81"/>
      <c r="BV1104" s="313" t="s">
        <v>6489</v>
      </c>
      <c r="BW1104" s="377" t="s">
        <v>6488</v>
      </c>
      <c r="BX1104" s="313" t="s">
        <v>6490</v>
      </c>
      <c r="BY1104" s="377" t="s">
        <v>6491</v>
      </c>
      <c r="BZ1104" s="324" t="str">
        <f t="shared" si="172"/>
        <v>DISCONTINUED - MR306 Mesh, 18x9, -12mm Offset, 8x170, 130.81mm Centerbore, Matte Black</v>
      </c>
      <c r="CA1104" s="324" t="s">
        <v>3878</v>
      </c>
      <c r="CB1104" s="324" t="s">
        <v>3879</v>
      </c>
      <c r="CC1104" s="313" t="str">
        <f t="shared" si="173"/>
        <v>STREET (3XX)</v>
      </c>
    </row>
    <row r="1105" spans="1:81" s="38" customFormat="1" ht="15" customHeight="1">
      <c r="A1105" s="22">
        <f t="shared" si="171"/>
        <v>1102</v>
      </c>
      <c r="B1105" s="99" t="s">
        <v>84</v>
      </c>
      <c r="C1105" s="99" t="s">
        <v>1072</v>
      </c>
      <c r="D1105" s="99" t="s">
        <v>1119</v>
      </c>
      <c r="E1105" s="91" t="s">
        <v>7976</v>
      </c>
      <c r="F1105" s="90"/>
      <c r="G1105" s="90"/>
      <c r="H1105" s="79" t="s">
        <v>558</v>
      </c>
      <c r="I1105" s="318">
        <v>42005</v>
      </c>
      <c r="J1105" s="318">
        <v>45372</v>
      </c>
      <c r="K1105" s="293" t="s">
        <v>1274</v>
      </c>
      <c r="L1105" s="342">
        <v>271.2</v>
      </c>
      <c r="M1105" s="92" t="s">
        <v>6179</v>
      </c>
      <c r="N1105" s="344"/>
      <c r="O1105" s="99">
        <v>17</v>
      </c>
      <c r="P1105" s="8">
        <v>8.5</v>
      </c>
      <c r="Q1105" s="99" t="s">
        <v>1123</v>
      </c>
      <c r="R1105" s="3">
        <v>6</v>
      </c>
      <c r="S1105" s="3">
        <v>5.5</v>
      </c>
      <c r="T1105" s="3">
        <v>0</v>
      </c>
      <c r="U1105" s="16">
        <v>4.75</v>
      </c>
      <c r="V1105" s="100" t="s">
        <v>85</v>
      </c>
      <c r="W1105" s="16">
        <v>106.25</v>
      </c>
      <c r="X1105" s="10">
        <v>25.68</v>
      </c>
      <c r="Y1105" s="51">
        <v>2500</v>
      </c>
      <c r="Z1105" s="79" t="s">
        <v>2297</v>
      </c>
      <c r="AA1105" s="78" t="s">
        <v>2988</v>
      </c>
      <c r="AB1105" s="51" t="s">
        <v>4485</v>
      </c>
      <c r="AC1105" s="3" t="s">
        <v>1633</v>
      </c>
      <c r="AD1105" s="89">
        <v>33</v>
      </c>
      <c r="AE1105" s="87" t="s">
        <v>1799</v>
      </c>
      <c r="AF1105" s="3" t="s">
        <v>1888</v>
      </c>
      <c r="AG1105" s="3" t="s">
        <v>85</v>
      </c>
      <c r="AH1105" s="3" t="s">
        <v>85</v>
      </c>
      <c r="AI1105" s="9" t="s">
        <v>85</v>
      </c>
      <c r="AJ1105" s="3" t="s">
        <v>265</v>
      </c>
      <c r="AK1105" s="81" t="s">
        <v>1709</v>
      </c>
      <c r="AL1105" s="40">
        <v>2.75</v>
      </c>
      <c r="AM1105" s="3">
        <v>78.3</v>
      </c>
      <c r="AN1105" s="99">
        <v>16.2</v>
      </c>
      <c r="AO1105" s="99">
        <v>175</v>
      </c>
      <c r="AP1105" s="25">
        <v>3.6</v>
      </c>
      <c r="AQ1105" s="25">
        <v>17.7</v>
      </c>
      <c r="AR1105" s="25">
        <v>36.799999999999997</v>
      </c>
      <c r="AS1105" s="25">
        <v>52.5</v>
      </c>
      <c r="AT1105" s="25">
        <v>208.9</v>
      </c>
      <c r="AU1105" s="101">
        <v>199.3</v>
      </c>
      <c r="AV1105" s="100">
        <v>106.25</v>
      </c>
      <c r="AW1105" s="54">
        <v>30</v>
      </c>
      <c r="AX1105" s="54">
        <v>30</v>
      </c>
      <c r="AY1105" s="54">
        <v>0</v>
      </c>
      <c r="AZ1105" s="99" t="s">
        <v>85</v>
      </c>
      <c r="BA1105" s="98" t="s">
        <v>85</v>
      </c>
      <c r="BB1105" s="99" t="s">
        <v>85</v>
      </c>
      <c r="BC1105" s="98" t="s">
        <v>85</v>
      </c>
      <c r="BD1105" s="77">
        <v>30.423792181513107</v>
      </c>
      <c r="BE1105" s="56">
        <v>20.236220472440898</v>
      </c>
      <c r="BF1105" s="56">
        <v>20.236220472440898</v>
      </c>
      <c r="BG1105" s="56">
        <v>11.417322834645701</v>
      </c>
      <c r="BH1105" s="378">
        <v>7.6616839999999839E-2</v>
      </c>
      <c r="BI1105" s="80">
        <v>36</v>
      </c>
      <c r="BJ1105" s="114" t="s">
        <v>3532</v>
      </c>
      <c r="BK1105" s="50" t="s">
        <v>4050</v>
      </c>
      <c r="BL1105" s="29" t="s">
        <v>4066</v>
      </c>
      <c r="BM1105" s="29" t="s">
        <v>5514</v>
      </c>
      <c r="BN1105" s="29" t="s">
        <v>5515</v>
      </c>
      <c r="BO1105" s="29" t="s">
        <v>4275</v>
      </c>
      <c r="BP1105" s="29" t="s">
        <v>4068</v>
      </c>
      <c r="BQ1105" s="81"/>
      <c r="BR1105" s="81"/>
      <c r="BS1105" s="81"/>
      <c r="BT1105" s="81"/>
      <c r="BU1105" s="81"/>
      <c r="BV1105" s="313" t="s">
        <v>6501</v>
      </c>
      <c r="BW1105" s="377" t="s">
        <v>6500</v>
      </c>
      <c r="BX1105" s="313" t="s">
        <v>6503</v>
      </c>
      <c r="BY1105" s="377" t="s">
        <v>6502</v>
      </c>
      <c r="BZ1105" s="324" t="str">
        <f t="shared" si="172"/>
        <v>DISCONTINUED - MR308 Roost, 17x8.5, 0mm Offset, 6x5.5, 106.25mm Centerbore, Method Bronze</v>
      </c>
      <c r="CA1105" s="324" t="s">
        <v>3878</v>
      </c>
      <c r="CB1105" s="324" t="s">
        <v>3879</v>
      </c>
      <c r="CC1105" s="313" t="str">
        <f t="shared" si="173"/>
        <v>STREET (3XX)</v>
      </c>
    </row>
    <row r="1106" spans="1:81" s="38" customFormat="1" ht="15" customHeight="1">
      <c r="A1106" s="22">
        <f t="shared" si="171"/>
        <v>1103</v>
      </c>
      <c r="B1106" s="99" t="s">
        <v>84</v>
      </c>
      <c r="C1106" s="99" t="s">
        <v>1072</v>
      </c>
      <c r="D1106" s="99" t="s">
        <v>1119</v>
      </c>
      <c r="E1106" s="91" t="s">
        <v>7977</v>
      </c>
      <c r="F1106" s="90"/>
      <c r="G1106" s="90"/>
      <c r="H1106" s="79" t="s">
        <v>559</v>
      </c>
      <c r="I1106" s="318">
        <v>42005</v>
      </c>
      <c r="J1106" s="318">
        <v>45372</v>
      </c>
      <c r="K1106" s="293" t="s">
        <v>1274</v>
      </c>
      <c r="L1106" s="342">
        <v>271.2</v>
      </c>
      <c r="M1106" s="92" t="s">
        <v>6179</v>
      </c>
      <c r="N1106" s="344"/>
      <c r="O1106" s="99">
        <v>17</v>
      </c>
      <c r="P1106" s="8">
        <v>8.5</v>
      </c>
      <c r="Q1106" s="99" t="s">
        <v>1123</v>
      </c>
      <c r="R1106" s="3">
        <v>6</v>
      </c>
      <c r="S1106" s="3">
        <v>5.5</v>
      </c>
      <c r="T1106" s="3">
        <v>0</v>
      </c>
      <c r="U1106" s="16">
        <v>4.75</v>
      </c>
      <c r="V1106" s="100" t="s">
        <v>85</v>
      </c>
      <c r="W1106" s="16">
        <v>106.25</v>
      </c>
      <c r="X1106" s="10">
        <v>27.89</v>
      </c>
      <c r="Y1106" s="51">
        <v>2500</v>
      </c>
      <c r="Z1106" s="79" t="s">
        <v>2294</v>
      </c>
      <c r="AA1106" s="79" t="s">
        <v>2987</v>
      </c>
      <c r="AB1106" s="51" t="s">
        <v>4485</v>
      </c>
      <c r="AC1106" s="3" t="s">
        <v>1633</v>
      </c>
      <c r="AD1106" s="89">
        <v>33</v>
      </c>
      <c r="AE1106" s="87" t="s">
        <v>1799</v>
      </c>
      <c r="AF1106" s="3" t="s">
        <v>1888</v>
      </c>
      <c r="AG1106" s="3" t="s">
        <v>85</v>
      </c>
      <c r="AH1106" s="3" t="s">
        <v>85</v>
      </c>
      <c r="AI1106" s="9" t="s">
        <v>85</v>
      </c>
      <c r="AJ1106" s="3" t="s">
        <v>265</v>
      </c>
      <c r="AK1106" s="81" t="s">
        <v>1709</v>
      </c>
      <c r="AL1106" s="40">
        <v>2.75</v>
      </c>
      <c r="AM1106" s="3">
        <v>78.3</v>
      </c>
      <c r="AN1106" s="99">
        <v>16.2</v>
      </c>
      <c r="AO1106" s="99">
        <v>175</v>
      </c>
      <c r="AP1106" s="25">
        <v>3.6</v>
      </c>
      <c r="AQ1106" s="25">
        <v>17.7</v>
      </c>
      <c r="AR1106" s="25">
        <v>36.799999999999997</v>
      </c>
      <c r="AS1106" s="25">
        <v>52.5</v>
      </c>
      <c r="AT1106" s="25">
        <v>208.9</v>
      </c>
      <c r="AU1106" s="101">
        <v>199.3</v>
      </c>
      <c r="AV1106" s="100">
        <v>106.25</v>
      </c>
      <c r="AW1106" s="54">
        <v>30</v>
      </c>
      <c r="AX1106" s="54">
        <v>30</v>
      </c>
      <c r="AY1106" s="54">
        <v>0</v>
      </c>
      <c r="AZ1106" s="99" t="s">
        <v>85</v>
      </c>
      <c r="BA1106" s="98" t="s">
        <v>85</v>
      </c>
      <c r="BB1106" s="99" t="s">
        <v>85</v>
      </c>
      <c r="BC1106" s="98" t="s">
        <v>85</v>
      </c>
      <c r="BD1106" s="77">
        <v>32.738645934454325</v>
      </c>
      <c r="BE1106" s="56">
        <v>20.236220472440898</v>
      </c>
      <c r="BF1106" s="56">
        <v>20.236220472440898</v>
      </c>
      <c r="BG1106" s="56">
        <v>11.417322834645701</v>
      </c>
      <c r="BH1106" s="378">
        <v>7.6616839999999839E-2</v>
      </c>
      <c r="BI1106" s="80">
        <v>36</v>
      </c>
      <c r="BJ1106" s="114" t="s">
        <v>3532</v>
      </c>
      <c r="BK1106" s="50" t="s">
        <v>4050</v>
      </c>
      <c r="BL1106" s="29" t="s">
        <v>4066</v>
      </c>
      <c r="BM1106" s="29" t="s">
        <v>5514</v>
      </c>
      <c r="BN1106" s="29" t="s">
        <v>5515</v>
      </c>
      <c r="BO1106" s="29" t="s">
        <v>4275</v>
      </c>
      <c r="BP1106" s="29" t="s">
        <v>4068</v>
      </c>
      <c r="BQ1106" s="29"/>
      <c r="BR1106" s="29"/>
      <c r="BS1106" s="29"/>
      <c r="BT1106" s="29"/>
      <c r="BU1106" s="29"/>
      <c r="BV1106" s="354" t="s">
        <v>6505</v>
      </c>
      <c r="BW1106" s="377" t="s">
        <v>6504</v>
      </c>
      <c r="BX1106" s="313" t="s">
        <v>6507</v>
      </c>
      <c r="BY1106" s="377" t="s">
        <v>6506</v>
      </c>
      <c r="BZ1106" s="324" t="str">
        <f t="shared" si="172"/>
        <v>DISCONTINUED - MR308 Roost, 17x8.5, 0mm Offset, 6x5.5, 106.25mm Centerbore, Matte Black</v>
      </c>
      <c r="CA1106" s="324" t="s">
        <v>3878</v>
      </c>
      <c r="CB1106" s="324" t="s">
        <v>3879</v>
      </c>
      <c r="CC1106" s="313" t="str">
        <f t="shared" si="173"/>
        <v>STREET (3XX)</v>
      </c>
    </row>
    <row r="1107" spans="1:81" s="38" customFormat="1" ht="15" customHeight="1">
      <c r="A1107" s="22">
        <f t="shared" si="171"/>
        <v>1104</v>
      </c>
      <c r="B1107" s="99" t="s">
        <v>84</v>
      </c>
      <c r="C1107" s="99" t="s">
        <v>1072</v>
      </c>
      <c r="D1107" s="99" t="s">
        <v>2104</v>
      </c>
      <c r="E1107" s="91" t="s">
        <v>7978</v>
      </c>
      <c r="F1107" s="90"/>
      <c r="G1107" s="90"/>
      <c r="H1107" s="79" t="s">
        <v>2659</v>
      </c>
      <c r="I1107" s="318">
        <v>43340</v>
      </c>
      <c r="J1107" s="318">
        <v>45372</v>
      </c>
      <c r="K1107" s="293" t="s">
        <v>1274</v>
      </c>
      <c r="L1107" s="342">
        <v>395.56</v>
      </c>
      <c r="M1107" s="92" t="s">
        <v>6179</v>
      </c>
      <c r="N1107" s="344"/>
      <c r="O1107" s="29">
        <v>18</v>
      </c>
      <c r="P1107" s="8">
        <v>9</v>
      </c>
      <c r="Q1107" s="99" t="s">
        <v>1762</v>
      </c>
      <c r="R1107" s="3">
        <v>8</v>
      </c>
      <c r="S1107" s="29">
        <v>6.5</v>
      </c>
      <c r="T1107" s="29">
        <v>18</v>
      </c>
      <c r="U1107" s="16">
        <v>5.75</v>
      </c>
      <c r="V1107" s="100" t="s">
        <v>85</v>
      </c>
      <c r="W1107" s="16">
        <v>130.81</v>
      </c>
      <c r="X1107" s="8">
        <v>36.6</v>
      </c>
      <c r="Y1107" s="51">
        <v>3640</v>
      </c>
      <c r="Z1107" s="78" t="s">
        <v>2646</v>
      </c>
      <c r="AA1107" s="78" t="s">
        <v>2992</v>
      </c>
      <c r="AB1107" s="51" t="s">
        <v>6237</v>
      </c>
      <c r="AC1107" s="78" t="s">
        <v>1638</v>
      </c>
      <c r="AD1107" s="89">
        <v>33</v>
      </c>
      <c r="AE1107" s="80" t="s">
        <v>85</v>
      </c>
      <c r="AF1107" s="80" t="s">
        <v>85</v>
      </c>
      <c r="AG1107" s="3" t="s">
        <v>3005</v>
      </c>
      <c r="AH1107" s="80" t="s">
        <v>85</v>
      </c>
      <c r="AI1107" s="9" t="s">
        <v>85</v>
      </c>
      <c r="AJ1107" s="78" t="s">
        <v>266</v>
      </c>
      <c r="AK1107" s="3" t="s">
        <v>85</v>
      </c>
      <c r="AL1107" s="40" t="s">
        <v>85</v>
      </c>
      <c r="AM1107" s="3" t="s">
        <v>85</v>
      </c>
      <c r="AN1107" s="3">
        <v>16.2</v>
      </c>
      <c r="AO1107" s="3">
        <v>200</v>
      </c>
      <c r="AP1107" s="36">
        <v>0</v>
      </c>
      <c r="AQ1107" s="36">
        <v>0</v>
      </c>
      <c r="AR1107" s="36">
        <v>46.9</v>
      </c>
      <c r="AS1107" s="36">
        <v>64.7</v>
      </c>
      <c r="AT1107" s="36">
        <v>219</v>
      </c>
      <c r="AU1107" s="101">
        <v>215</v>
      </c>
      <c r="AV1107" s="100">
        <v>123.1</v>
      </c>
      <c r="AW1107" s="54">
        <v>92</v>
      </c>
      <c r="AX1107" s="54">
        <v>92</v>
      </c>
      <c r="AY1107" s="54">
        <v>0</v>
      </c>
      <c r="AZ1107" s="99" t="s">
        <v>85</v>
      </c>
      <c r="BA1107" s="98" t="s">
        <v>85</v>
      </c>
      <c r="BB1107" s="99" t="s">
        <v>85</v>
      </c>
      <c r="BC1107" s="98" t="s">
        <v>85</v>
      </c>
      <c r="BD1107" s="77">
        <v>40.1</v>
      </c>
      <c r="BE1107" s="56">
        <v>21.141732283464599</v>
      </c>
      <c r="BF1107" s="56">
        <v>21.141732283464599</v>
      </c>
      <c r="BG1107" s="56">
        <v>11.929133858267701</v>
      </c>
      <c r="BH1107" s="378">
        <v>8.7375807000000152E-2</v>
      </c>
      <c r="BI1107" s="80">
        <v>36</v>
      </c>
      <c r="BJ1107" s="114" t="s">
        <v>3532</v>
      </c>
      <c r="BK1107" s="50" t="s">
        <v>4050</v>
      </c>
      <c r="BL1107" s="29" t="s">
        <v>4066</v>
      </c>
      <c r="BM1107" s="29" t="s">
        <v>5521</v>
      </c>
      <c r="BN1107" s="29" t="s">
        <v>5522</v>
      </c>
      <c r="BO1107" s="29" t="s">
        <v>5523</v>
      </c>
      <c r="BP1107" s="81" t="s">
        <v>5524</v>
      </c>
      <c r="BQ1107" s="81" t="s">
        <v>4275</v>
      </c>
      <c r="BR1107" s="81" t="s">
        <v>4068</v>
      </c>
      <c r="BS1107" s="81"/>
      <c r="BT1107" s="81"/>
      <c r="BU1107" s="81"/>
      <c r="BV1107" s="313" t="s">
        <v>6557</v>
      </c>
      <c r="BW1107" s="377" t="s">
        <v>6563</v>
      </c>
      <c r="BX1107" s="313" t="s">
        <v>6565</v>
      </c>
      <c r="BY1107" s="377" t="s">
        <v>6564</v>
      </c>
      <c r="BZ1107" s="324" t="str">
        <f t="shared" si="172"/>
        <v>DISCONTINUED - MR314, 18x9, +18mm Offset, 8x6.5, 130.81mm Centerbore, Gloss Titanium</v>
      </c>
      <c r="CA1107" s="324" t="s">
        <v>3878</v>
      </c>
      <c r="CB1107" s="324" t="s">
        <v>3879</v>
      </c>
      <c r="CC1107" s="313" t="str">
        <f t="shared" si="173"/>
        <v>STREET (3XX)</v>
      </c>
    </row>
    <row r="1108" spans="1:81" s="38" customFormat="1" ht="15" customHeight="1">
      <c r="A1108" s="22">
        <f t="shared" si="171"/>
        <v>1105</v>
      </c>
      <c r="B1108" s="99" t="s">
        <v>84</v>
      </c>
      <c r="C1108" s="99" t="s">
        <v>1072</v>
      </c>
      <c r="D1108" s="99" t="s">
        <v>4026</v>
      </c>
      <c r="E1108" s="91" t="s">
        <v>7979</v>
      </c>
      <c r="F1108" s="90" t="s">
        <v>2224</v>
      </c>
      <c r="G1108" s="90"/>
      <c r="H1108" s="79" t="s">
        <v>5688</v>
      </c>
      <c r="I1108" s="329">
        <v>44517</v>
      </c>
      <c r="J1108" s="318">
        <v>45372</v>
      </c>
      <c r="K1108" s="293" t="s">
        <v>1274</v>
      </c>
      <c r="L1108" s="342">
        <v>359</v>
      </c>
      <c r="M1108" s="92" t="s">
        <v>6179</v>
      </c>
      <c r="N1108" s="344"/>
      <c r="O1108" s="29">
        <v>20</v>
      </c>
      <c r="P1108" s="24">
        <v>10</v>
      </c>
      <c r="Q1108" s="99" t="s">
        <v>1760</v>
      </c>
      <c r="R1108" s="3">
        <v>6</v>
      </c>
      <c r="S1108" s="29">
        <v>135</v>
      </c>
      <c r="T1108" s="29">
        <v>-18</v>
      </c>
      <c r="U1108" s="16">
        <v>4.75</v>
      </c>
      <c r="V1108" s="100" t="s">
        <v>85</v>
      </c>
      <c r="W1108" s="16">
        <v>87</v>
      </c>
      <c r="X1108" s="43">
        <v>36.479999999999997</v>
      </c>
      <c r="Y1108" s="51">
        <v>2650</v>
      </c>
      <c r="Z1108" s="11" t="s">
        <v>2646</v>
      </c>
      <c r="AA1108" s="11" t="s">
        <v>2992</v>
      </c>
      <c r="AB1108" s="51" t="s">
        <v>6125</v>
      </c>
      <c r="AC1108" s="81" t="s">
        <v>1641</v>
      </c>
      <c r="AD1108" s="89">
        <v>22</v>
      </c>
      <c r="AE1108" s="87" t="s">
        <v>85</v>
      </c>
      <c r="AF1108" s="80" t="s">
        <v>85</v>
      </c>
      <c r="AG1108" s="80" t="s">
        <v>85</v>
      </c>
      <c r="AH1108" s="80" t="s">
        <v>85</v>
      </c>
      <c r="AI1108" s="9" t="s">
        <v>85</v>
      </c>
      <c r="AJ1108" s="81" t="s">
        <v>265</v>
      </c>
      <c r="AK1108" s="81" t="s">
        <v>85</v>
      </c>
      <c r="AL1108" s="40" t="s">
        <v>85</v>
      </c>
      <c r="AM1108" s="81" t="s">
        <v>85</v>
      </c>
      <c r="AN1108" s="3">
        <v>16.100000000000001</v>
      </c>
      <c r="AO1108" s="3">
        <v>175</v>
      </c>
      <c r="AP1108" s="36">
        <v>3</v>
      </c>
      <c r="AQ1108" s="36">
        <v>16.600000000000001</v>
      </c>
      <c r="AR1108" s="36">
        <v>37.9</v>
      </c>
      <c r="AS1108" s="36">
        <v>47.8</v>
      </c>
      <c r="AT1108" s="36">
        <v>245.7</v>
      </c>
      <c r="AU1108" s="101">
        <v>241.3</v>
      </c>
      <c r="AV1108" s="16">
        <v>87</v>
      </c>
      <c r="AW1108" s="54">
        <v>46</v>
      </c>
      <c r="AX1108" s="54">
        <v>46</v>
      </c>
      <c r="AY1108" s="54">
        <v>77</v>
      </c>
      <c r="AZ1108" s="3" t="s">
        <v>85</v>
      </c>
      <c r="BA1108" s="98" t="s">
        <v>85</v>
      </c>
      <c r="BB1108" s="3" t="s">
        <v>85</v>
      </c>
      <c r="BC1108" s="98" t="s">
        <v>85</v>
      </c>
      <c r="BD1108" s="77">
        <v>43.5</v>
      </c>
      <c r="BE1108" s="56">
        <v>23.228346456692901</v>
      </c>
      <c r="BF1108" s="56">
        <v>23.228346456692901</v>
      </c>
      <c r="BG1108" s="56">
        <v>12.9133858267717</v>
      </c>
      <c r="BH1108" s="378">
        <v>0.11417680000000027</v>
      </c>
      <c r="BI1108" s="80">
        <v>20</v>
      </c>
      <c r="BJ1108" s="114" t="s">
        <v>3532</v>
      </c>
      <c r="BK1108" s="50" t="s">
        <v>4050</v>
      </c>
      <c r="BL1108" s="29" t="s">
        <v>4066</v>
      </c>
      <c r="BM1108" s="29" t="s">
        <v>5530</v>
      </c>
      <c r="BN1108" s="29" t="s">
        <v>5531</v>
      </c>
      <c r="BO1108" s="29" t="s">
        <v>5524</v>
      </c>
      <c r="BP1108" s="81" t="s">
        <v>4275</v>
      </c>
      <c r="BQ1108" s="81" t="s">
        <v>4068</v>
      </c>
      <c r="BR1108" s="81"/>
      <c r="BS1108" s="81"/>
      <c r="BT1108" s="81"/>
      <c r="BU1108" s="81"/>
      <c r="BV1108" s="313" t="s">
        <v>6617</v>
      </c>
      <c r="BW1108" s="387" t="s">
        <v>6616</v>
      </c>
      <c r="BX1108" s="313" t="s">
        <v>6619</v>
      </c>
      <c r="BY1108" s="387" t="s">
        <v>6618</v>
      </c>
      <c r="BZ1108" s="324" t="str">
        <f t="shared" si="172"/>
        <v>DISCONTINUED - MR316, 20x10, -18mm Offset, 6x135, 87mm Centerbore, Gloss Titanium</v>
      </c>
      <c r="CA1108" s="324" t="s">
        <v>3878</v>
      </c>
      <c r="CB1108" s="324" t="s">
        <v>3879</v>
      </c>
      <c r="CC1108" s="313" t="str">
        <f t="shared" si="173"/>
        <v>STREET (3XX)</v>
      </c>
    </row>
    <row r="1109" spans="1:81" s="38" customFormat="1" ht="15" customHeight="1">
      <c r="A1109" s="22">
        <f t="shared" si="171"/>
        <v>1106</v>
      </c>
      <c r="B1109" s="13" t="s">
        <v>84</v>
      </c>
      <c r="C1109" s="104" t="s">
        <v>1282</v>
      </c>
      <c r="D1109" s="82" t="s">
        <v>5803</v>
      </c>
      <c r="E1109" s="91" t="s">
        <v>7980</v>
      </c>
      <c r="F1109" s="90"/>
      <c r="G1109" s="90"/>
      <c r="H1109" s="45" t="s">
        <v>5561</v>
      </c>
      <c r="I1109" s="329">
        <v>44517</v>
      </c>
      <c r="J1109" s="318">
        <v>45372</v>
      </c>
      <c r="K1109" s="293" t="s">
        <v>1274</v>
      </c>
      <c r="L1109" s="342">
        <v>309</v>
      </c>
      <c r="M1109" s="92" t="s">
        <v>6179</v>
      </c>
      <c r="N1109" s="344"/>
      <c r="O1109" s="82">
        <v>17</v>
      </c>
      <c r="P1109" s="83">
        <v>7.5</v>
      </c>
      <c r="Q1109" s="99" t="s">
        <v>1747</v>
      </c>
      <c r="R1109" s="82">
        <v>5</v>
      </c>
      <c r="S1109" s="82">
        <v>100</v>
      </c>
      <c r="T1109" s="82">
        <v>30</v>
      </c>
      <c r="U1109" s="84">
        <v>5.4</v>
      </c>
      <c r="V1109" s="102" t="s">
        <v>85</v>
      </c>
      <c r="W1109" s="75">
        <v>63.4</v>
      </c>
      <c r="X1109" s="41">
        <v>28.77</v>
      </c>
      <c r="Y1109" s="51">
        <v>2650</v>
      </c>
      <c r="Z1109" s="45" t="s">
        <v>2297</v>
      </c>
      <c r="AA1109" s="79" t="s">
        <v>2988</v>
      </c>
      <c r="AB1109" s="51" t="s">
        <v>6397</v>
      </c>
      <c r="AC1109" s="81" t="s">
        <v>4101</v>
      </c>
      <c r="AD1109" s="89">
        <v>22</v>
      </c>
      <c r="AE1109" s="14" t="s">
        <v>85</v>
      </c>
      <c r="AF1109" s="14" t="s">
        <v>85</v>
      </c>
      <c r="AG1109" s="13" t="s">
        <v>85</v>
      </c>
      <c r="AH1109" s="14" t="s">
        <v>85</v>
      </c>
      <c r="AI1109" s="9" t="s">
        <v>85</v>
      </c>
      <c r="AJ1109" s="99" t="s">
        <v>265</v>
      </c>
      <c r="AK1109" s="82" t="s">
        <v>85</v>
      </c>
      <c r="AL1109" s="40" t="s">
        <v>85</v>
      </c>
      <c r="AM1109" s="82" t="s">
        <v>85</v>
      </c>
      <c r="AN1109" s="82">
        <v>16.2</v>
      </c>
      <c r="AO1109" s="82">
        <v>150</v>
      </c>
      <c r="AP1109" s="36">
        <v>15</v>
      </c>
      <c r="AQ1109" s="36">
        <v>22</v>
      </c>
      <c r="AR1109" s="25">
        <v>25.9</v>
      </c>
      <c r="AS1109" s="36">
        <v>30.8</v>
      </c>
      <c r="AT1109" s="25">
        <v>203</v>
      </c>
      <c r="AU1109" s="74">
        <v>192</v>
      </c>
      <c r="AV1109" s="84">
        <v>63.4</v>
      </c>
      <c r="AW1109" s="54">
        <v>41</v>
      </c>
      <c r="AX1109" s="54">
        <v>41</v>
      </c>
      <c r="AY1109" s="54">
        <v>0</v>
      </c>
      <c r="AZ1109" s="13" t="s">
        <v>85</v>
      </c>
      <c r="BA1109" s="98" t="s">
        <v>85</v>
      </c>
      <c r="BB1109" s="13" t="s">
        <v>85</v>
      </c>
      <c r="BC1109" s="98" t="s">
        <v>85</v>
      </c>
      <c r="BD1109" s="77">
        <v>32.770000000000003</v>
      </c>
      <c r="BE1109" s="56">
        <v>20.236220472440898</v>
      </c>
      <c r="BF1109" s="56">
        <v>20.236220472440898</v>
      </c>
      <c r="BG1109" s="56">
        <v>10.4330708661417</v>
      </c>
      <c r="BH1109" s="378">
        <v>7.001193999999944E-2</v>
      </c>
      <c r="BI1109" s="14">
        <v>36</v>
      </c>
      <c r="BJ1109" s="114" t="s">
        <v>3532</v>
      </c>
      <c r="BK1109" s="50" t="s">
        <v>4050</v>
      </c>
      <c r="BL1109" s="81" t="s">
        <v>4964</v>
      </c>
      <c r="BM1109" s="81" t="s">
        <v>4066</v>
      </c>
      <c r="BN1109" s="81" t="s">
        <v>5473</v>
      </c>
      <c r="BO1109" s="81" t="s">
        <v>2872</v>
      </c>
      <c r="BP1109" s="81" t="s">
        <v>5941</v>
      </c>
      <c r="BQ1109" s="81" t="s">
        <v>5431</v>
      </c>
      <c r="BR1109" s="81" t="s">
        <v>5942</v>
      </c>
      <c r="BS1109" s="81" t="s">
        <v>4275</v>
      </c>
      <c r="BT1109" s="81" t="s">
        <v>4068</v>
      </c>
      <c r="BU1109" s="81"/>
      <c r="BV1109" s="349" t="s">
        <v>6853</v>
      </c>
      <c r="BW1109" s="388" t="s">
        <v>6852</v>
      </c>
      <c r="BX1109" s="352" t="s">
        <v>6857</v>
      </c>
      <c r="BY1109" s="388" t="s">
        <v>6856</v>
      </c>
      <c r="BZ1109" s="324" t="str">
        <f t="shared" si="172"/>
        <v>DISCONTINUED - MR706 Bead Grip, 17x7.5, +30mm Offset, 5x100, 63.4mm Centerbore, Method Bronze</v>
      </c>
      <c r="CA1109" s="324" t="s">
        <v>3878</v>
      </c>
      <c r="CB1109" s="324" t="s">
        <v>3879</v>
      </c>
      <c r="CC1109" s="313" t="str">
        <f t="shared" si="173"/>
        <v>TRAIL (7XX)</v>
      </c>
    </row>
    <row r="1110" spans="1:81" s="38" customFormat="1" ht="15" customHeight="1">
      <c r="A1110" s="22">
        <f t="shared" si="171"/>
        <v>1107</v>
      </c>
      <c r="B1110" s="13" t="s">
        <v>84</v>
      </c>
      <c r="C1110" s="104" t="s">
        <v>1282</v>
      </c>
      <c r="D1110" s="82" t="s">
        <v>5803</v>
      </c>
      <c r="E1110" s="91" t="s">
        <v>7981</v>
      </c>
      <c r="F1110" s="90" t="s">
        <v>4712</v>
      </c>
      <c r="G1110" s="90"/>
      <c r="H1110" s="45" t="s">
        <v>5581</v>
      </c>
      <c r="I1110" s="329">
        <v>44517</v>
      </c>
      <c r="J1110" s="318">
        <v>45372</v>
      </c>
      <c r="K1110" s="293" t="s">
        <v>1274</v>
      </c>
      <c r="L1110" s="342">
        <v>319</v>
      </c>
      <c r="M1110" s="92" t="s">
        <v>6179</v>
      </c>
      <c r="N1110" s="344"/>
      <c r="O1110" s="82">
        <v>17</v>
      </c>
      <c r="P1110" s="83">
        <v>8.5</v>
      </c>
      <c r="Q1110" s="99" t="s">
        <v>1751</v>
      </c>
      <c r="R1110" s="82">
        <v>5</v>
      </c>
      <c r="S1110" s="82">
        <v>150</v>
      </c>
      <c r="T1110" s="82">
        <v>35</v>
      </c>
      <c r="U1110" s="84">
        <v>6.1</v>
      </c>
      <c r="V1110" s="102" t="s">
        <v>85</v>
      </c>
      <c r="W1110" s="75">
        <v>110.5</v>
      </c>
      <c r="X1110" s="41">
        <v>29.16</v>
      </c>
      <c r="Y1110" s="51">
        <v>2650</v>
      </c>
      <c r="Z1110" s="45" t="s">
        <v>2297</v>
      </c>
      <c r="AA1110" s="79" t="s">
        <v>2988</v>
      </c>
      <c r="AB1110" s="51" t="s">
        <v>5427</v>
      </c>
      <c r="AC1110" s="81" t="s">
        <v>5555</v>
      </c>
      <c r="AD1110" s="89">
        <v>22</v>
      </c>
      <c r="AE1110" s="14" t="s">
        <v>85</v>
      </c>
      <c r="AF1110" s="14" t="s">
        <v>85</v>
      </c>
      <c r="AG1110" s="13" t="s">
        <v>85</v>
      </c>
      <c r="AH1110" s="14" t="s">
        <v>85</v>
      </c>
      <c r="AI1110" s="9" t="s">
        <v>85</v>
      </c>
      <c r="AJ1110" s="99" t="s">
        <v>265</v>
      </c>
      <c r="AK1110" s="82" t="s">
        <v>85</v>
      </c>
      <c r="AL1110" s="40" t="s">
        <v>85</v>
      </c>
      <c r="AM1110" s="82" t="s">
        <v>85</v>
      </c>
      <c r="AN1110" s="82">
        <v>16.2</v>
      </c>
      <c r="AO1110" s="82">
        <v>185</v>
      </c>
      <c r="AP1110" s="36">
        <v>0</v>
      </c>
      <c r="AQ1110" s="36">
        <v>8.9</v>
      </c>
      <c r="AR1110" s="25">
        <v>23.4</v>
      </c>
      <c r="AS1110" s="36">
        <v>32.9</v>
      </c>
      <c r="AT1110" s="25">
        <v>209.5</v>
      </c>
      <c r="AU1110" s="74">
        <v>192</v>
      </c>
      <c r="AV1110" s="84">
        <v>110.5</v>
      </c>
      <c r="AW1110" s="54">
        <v>66</v>
      </c>
      <c r="AX1110" s="54">
        <v>66</v>
      </c>
      <c r="AY1110" s="54">
        <v>22</v>
      </c>
      <c r="AZ1110" s="13" t="s">
        <v>85</v>
      </c>
      <c r="BA1110" s="98" t="s">
        <v>85</v>
      </c>
      <c r="BB1110" s="13" t="s">
        <v>85</v>
      </c>
      <c r="BC1110" s="98" t="s">
        <v>85</v>
      </c>
      <c r="BD1110" s="77">
        <v>34.58</v>
      </c>
      <c r="BE1110" s="56">
        <v>20.236220472440898</v>
      </c>
      <c r="BF1110" s="56">
        <v>20.236220472440898</v>
      </c>
      <c r="BG1110" s="56">
        <v>11.417322834645701</v>
      </c>
      <c r="BH1110" s="378">
        <v>7.6616839999999839E-2</v>
      </c>
      <c r="BI1110" s="14">
        <v>36</v>
      </c>
      <c r="BJ1110" s="114" t="s">
        <v>3532</v>
      </c>
      <c r="BK1110" s="50" t="s">
        <v>4050</v>
      </c>
      <c r="BL1110" s="81" t="s">
        <v>4964</v>
      </c>
      <c r="BM1110" s="81" t="s">
        <v>4066</v>
      </c>
      <c r="BN1110" s="81" t="s">
        <v>5473</v>
      </c>
      <c r="BO1110" s="81" t="s">
        <v>2872</v>
      </c>
      <c r="BP1110" s="81" t="s">
        <v>5941</v>
      </c>
      <c r="BQ1110" s="81" t="s">
        <v>5431</v>
      </c>
      <c r="BR1110" s="81" t="s">
        <v>5942</v>
      </c>
      <c r="BS1110" s="81" t="s">
        <v>4275</v>
      </c>
      <c r="BT1110" s="81" t="s">
        <v>4068</v>
      </c>
      <c r="BU1110" s="81"/>
      <c r="BV1110" s="349"/>
      <c r="BW1110" s="376"/>
      <c r="BX1110" s="352"/>
      <c r="BY1110" s="376"/>
      <c r="BZ1110" s="324" t="str">
        <f t="shared" si="172"/>
        <v>DISCONTINUED - MR706 Bead Grip, 17x8.5, +35mm Offset, 5x150, 110.5mm Centerbore, Method Bronze</v>
      </c>
      <c r="CA1110" s="324" t="s">
        <v>3878</v>
      </c>
      <c r="CB1110" s="324" t="s">
        <v>3879</v>
      </c>
      <c r="CC1110" s="313" t="str">
        <f t="shared" si="173"/>
        <v>TRAIL (7XX)</v>
      </c>
    </row>
    <row r="1111" spans="1:81" s="38" customFormat="1" ht="15" customHeight="1">
      <c r="A1111" s="22">
        <f t="shared" si="171"/>
        <v>1108</v>
      </c>
      <c r="B1111" s="13" t="s">
        <v>84</v>
      </c>
      <c r="C1111" s="104" t="s">
        <v>1282</v>
      </c>
      <c r="D1111" s="82" t="s">
        <v>5803</v>
      </c>
      <c r="E1111" s="91" t="s">
        <v>7982</v>
      </c>
      <c r="F1111" s="90"/>
      <c r="G1111" s="90"/>
      <c r="H1111" s="45" t="s">
        <v>5590</v>
      </c>
      <c r="I1111" s="329">
        <v>44517</v>
      </c>
      <c r="J1111" s="318">
        <v>45372</v>
      </c>
      <c r="K1111" s="293" t="s">
        <v>1274</v>
      </c>
      <c r="L1111" s="342">
        <v>319</v>
      </c>
      <c r="M1111" s="92" t="s">
        <v>6179</v>
      </c>
      <c r="N1111" s="344"/>
      <c r="O1111" s="82">
        <v>17</v>
      </c>
      <c r="P1111" s="83">
        <v>8.5</v>
      </c>
      <c r="Q1111" s="99" t="s">
        <v>1760</v>
      </c>
      <c r="R1111" s="82">
        <v>6</v>
      </c>
      <c r="S1111" s="82">
        <v>135</v>
      </c>
      <c r="T1111" s="82">
        <v>25</v>
      </c>
      <c r="U1111" s="84">
        <v>5.7</v>
      </c>
      <c r="V1111" s="102" t="s">
        <v>85</v>
      </c>
      <c r="W1111" s="75">
        <v>87</v>
      </c>
      <c r="X1111" s="41">
        <v>30.38</v>
      </c>
      <c r="Y1111" s="51">
        <v>2650</v>
      </c>
      <c r="Z1111" s="45" t="s">
        <v>2294</v>
      </c>
      <c r="AA1111" s="79" t="s">
        <v>2987</v>
      </c>
      <c r="AB1111" s="51" t="s">
        <v>4762</v>
      </c>
      <c r="AC1111" s="81" t="s">
        <v>4102</v>
      </c>
      <c r="AD1111" s="89">
        <v>22</v>
      </c>
      <c r="AE1111" s="14" t="s">
        <v>85</v>
      </c>
      <c r="AF1111" s="14" t="s">
        <v>85</v>
      </c>
      <c r="AG1111" s="13" t="s">
        <v>85</v>
      </c>
      <c r="AH1111" s="14" t="s">
        <v>85</v>
      </c>
      <c r="AI1111" s="9" t="s">
        <v>85</v>
      </c>
      <c r="AJ1111" s="99" t="s">
        <v>265</v>
      </c>
      <c r="AK1111" s="82" t="s">
        <v>85</v>
      </c>
      <c r="AL1111" s="40" t="s">
        <v>85</v>
      </c>
      <c r="AM1111" s="82" t="s">
        <v>85</v>
      </c>
      <c r="AN1111" s="82">
        <v>16.2</v>
      </c>
      <c r="AO1111" s="82">
        <v>170</v>
      </c>
      <c r="AP1111" s="36">
        <v>7</v>
      </c>
      <c r="AQ1111" s="36">
        <v>20</v>
      </c>
      <c r="AR1111" s="25">
        <v>33.700000000000003</v>
      </c>
      <c r="AS1111" s="36">
        <v>42.9</v>
      </c>
      <c r="AT1111" s="25">
        <v>209.7</v>
      </c>
      <c r="AU1111" s="74">
        <v>197</v>
      </c>
      <c r="AV1111" s="84">
        <v>87</v>
      </c>
      <c r="AW1111" s="54">
        <v>53</v>
      </c>
      <c r="AX1111" s="54">
        <v>53</v>
      </c>
      <c r="AY1111" s="54">
        <v>22</v>
      </c>
      <c r="AZ1111" s="13" t="s">
        <v>85</v>
      </c>
      <c r="BA1111" s="98" t="s">
        <v>85</v>
      </c>
      <c r="BB1111" s="13" t="s">
        <v>85</v>
      </c>
      <c r="BC1111" s="98" t="s">
        <v>85</v>
      </c>
      <c r="BD1111" s="77">
        <v>34.380000000000003</v>
      </c>
      <c r="BE1111" s="56">
        <v>20.236220472440898</v>
      </c>
      <c r="BF1111" s="56">
        <v>20.236220472440898</v>
      </c>
      <c r="BG1111" s="56">
        <v>11.417322834645701</v>
      </c>
      <c r="BH1111" s="378">
        <v>7.6616839999999839E-2</v>
      </c>
      <c r="BI1111" s="14">
        <v>36</v>
      </c>
      <c r="BJ1111" s="114" t="s">
        <v>3532</v>
      </c>
      <c r="BK1111" s="50" t="s">
        <v>4050</v>
      </c>
      <c r="BL1111" s="81" t="s">
        <v>4964</v>
      </c>
      <c r="BM1111" s="81" t="s">
        <v>4066</v>
      </c>
      <c r="BN1111" s="81" t="s">
        <v>5473</v>
      </c>
      <c r="BO1111" s="81" t="s">
        <v>2872</v>
      </c>
      <c r="BP1111" s="81" t="s">
        <v>5941</v>
      </c>
      <c r="BQ1111" s="81" t="s">
        <v>5431</v>
      </c>
      <c r="BR1111" s="81" t="s">
        <v>5942</v>
      </c>
      <c r="BS1111" s="81" t="s">
        <v>4275</v>
      </c>
      <c r="BT1111" s="81" t="s">
        <v>4068</v>
      </c>
      <c r="BU1111" s="81"/>
      <c r="BV1111" s="349" t="s">
        <v>6842</v>
      </c>
      <c r="BW1111" s="388" t="s">
        <v>6846</v>
      </c>
      <c r="BX1111" s="352" t="s">
        <v>6848</v>
      </c>
      <c r="BY1111" s="388" t="s">
        <v>6847</v>
      </c>
      <c r="BZ1111" s="324" t="str">
        <f t="shared" si="172"/>
        <v>DISCONTINUED - MR706 Bead Grip, 17x8.5, +25mm Offset, 6x135, 87mm Centerbore, Matte Black</v>
      </c>
      <c r="CA1111" s="324" t="s">
        <v>3878</v>
      </c>
      <c r="CB1111" s="324" t="s">
        <v>3879</v>
      </c>
      <c r="CC1111" s="313" t="str">
        <f t="shared" si="173"/>
        <v>TRAIL (7XX)</v>
      </c>
    </row>
    <row r="1112" spans="1:81" s="38" customFormat="1" ht="15" customHeight="1">
      <c r="A1112" s="22">
        <f t="shared" si="171"/>
        <v>1109</v>
      </c>
      <c r="B1112" s="13" t="s">
        <v>84</v>
      </c>
      <c r="C1112" s="104" t="s">
        <v>1282</v>
      </c>
      <c r="D1112" s="82" t="s">
        <v>5803</v>
      </c>
      <c r="E1112" s="91" t="s">
        <v>7983</v>
      </c>
      <c r="F1112" s="90"/>
      <c r="G1112" s="90"/>
      <c r="H1112" s="45" t="s">
        <v>5615</v>
      </c>
      <c r="I1112" s="329">
        <v>44517</v>
      </c>
      <c r="J1112" s="318">
        <v>45372</v>
      </c>
      <c r="K1112" s="293" t="s">
        <v>1274</v>
      </c>
      <c r="L1112" s="342">
        <v>379</v>
      </c>
      <c r="M1112" s="92" t="s">
        <v>6179</v>
      </c>
      <c r="N1112" s="344"/>
      <c r="O1112" s="82">
        <v>18</v>
      </c>
      <c r="P1112" s="8">
        <v>9</v>
      </c>
      <c r="Q1112" s="99" t="s">
        <v>1751</v>
      </c>
      <c r="R1112" s="82">
        <v>5</v>
      </c>
      <c r="S1112" s="82">
        <v>150</v>
      </c>
      <c r="T1112" s="82">
        <v>35</v>
      </c>
      <c r="U1112" s="84">
        <v>6.35</v>
      </c>
      <c r="V1112" s="102" t="s">
        <v>85</v>
      </c>
      <c r="W1112" s="75">
        <v>110.5</v>
      </c>
      <c r="X1112" s="41">
        <v>32.25</v>
      </c>
      <c r="Y1112" s="51">
        <v>2650</v>
      </c>
      <c r="Z1112" s="45" t="s">
        <v>2297</v>
      </c>
      <c r="AA1112" s="79" t="s">
        <v>2988</v>
      </c>
      <c r="AB1112" s="51" t="s">
        <v>7626</v>
      </c>
      <c r="AC1112" s="81" t="s">
        <v>4103</v>
      </c>
      <c r="AD1112" s="89">
        <v>22</v>
      </c>
      <c r="AE1112" s="14" t="s">
        <v>85</v>
      </c>
      <c r="AF1112" s="14" t="s">
        <v>85</v>
      </c>
      <c r="AG1112" s="13" t="s">
        <v>85</v>
      </c>
      <c r="AH1112" s="14" t="s">
        <v>85</v>
      </c>
      <c r="AI1112" s="9" t="s">
        <v>85</v>
      </c>
      <c r="AJ1112" s="99" t="s">
        <v>265</v>
      </c>
      <c r="AK1112" s="82" t="s">
        <v>85</v>
      </c>
      <c r="AL1112" s="40" t="s">
        <v>85</v>
      </c>
      <c r="AM1112" s="82" t="s">
        <v>85</v>
      </c>
      <c r="AN1112" s="82">
        <v>16.2</v>
      </c>
      <c r="AO1112" s="82">
        <v>185</v>
      </c>
      <c r="AP1112" s="36">
        <v>0</v>
      </c>
      <c r="AQ1112" s="36">
        <v>6</v>
      </c>
      <c r="AR1112" s="25">
        <v>21</v>
      </c>
      <c r="AS1112" s="36">
        <v>31</v>
      </c>
      <c r="AT1112" s="25">
        <v>223.3</v>
      </c>
      <c r="AU1112" s="74">
        <v>209</v>
      </c>
      <c r="AV1112" s="84">
        <v>110.5</v>
      </c>
      <c r="AW1112" s="54">
        <v>44</v>
      </c>
      <c r="AX1112" s="54">
        <v>44</v>
      </c>
      <c r="AY1112" s="54">
        <v>24</v>
      </c>
      <c r="AZ1112" s="13" t="s">
        <v>85</v>
      </c>
      <c r="BA1112" s="98" t="s">
        <v>85</v>
      </c>
      <c r="BB1112" s="13" t="s">
        <v>85</v>
      </c>
      <c r="BC1112" s="98" t="s">
        <v>85</v>
      </c>
      <c r="BD1112" s="77">
        <v>36.25</v>
      </c>
      <c r="BE1112" s="56">
        <v>21.141732283464599</v>
      </c>
      <c r="BF1112" s="56">
        <v>21.141732283464599</v>
      </c>
      <c r="BG1112" s="56">
        <v>11.929133858267701</v>
      </c>
      <c r="BH1112" s="378">
        <v>8.7375807000000152E-2</v>
      </c>
      <c r="BI1112" s="14">
        <v>36</v>
      </c>
      <c r="BJ1112" s="114" t="s">
        <v>3532</v>
      </c>
      <c r="BK1112" s="50" t="s">
        <v>4050</v>
      </c>
      <c r="BL1112" s="81" t="s">
        <v>4964</v>
      </c>
      <c r="BM1112" s="81" t="s">
        <v>4066</v>
      </c>
      <c r="BN1112" s="81" t="s">
        <v>5473</v>
      </c>
      <c r="BO1112" s="81" t="s">
        <v>2872</v>
      </c>
      <c r="BP1112" s="81" t="s">
        <v>5941</v>
      </c>
      <c r="BQ1112" s="81" t="s">
        <v>5431</v>
      </c>
      <c r="BR1112" s="81" t="s">
        <v>5942</v>
      </c>
      <c r="BS1112" s="81" t="s">
        <v>4275</v>
      </c>
      <c r="BT1112" s="81" t="s">
        <v>4068</v>
      </c>
      <c r="BU1112" s="81"/>
      <c r="BV1112" s="349" t="s">
        <v>6853</v>
      </c>
      <c r="BW1112" s="388" t="s">
        <v>6852</v>
      </c>
      <c r="BX1112" s="352" t="s">
        <v>6857</v>
      </c>
      <c r="BY1112" s="388" t="s">
        <v>6856</v>
      </c>
      <c r="BZ1112" s="324" t="str">
        <f t="shared" si="172"/>
        <v>DISCONTINUED - MR706 Bead Grip, 18x9, +35mm Offset, 5x150, 110.5mm Centerbore, Method Bronze</v>
      </c>
      <c r="CA1112" s="324" t="s">
        <v>3878</v>
      </c>
      <c r="CB1112" s="324" t="s">
        <v>3879</v>
      </c>
      <c r="CC1112" s="313" t="str">
        <f t="shared" si="173"/>
        <v>TRAIL (7XX)</v>
      </c>
    </row>
    <row r="1113" spans="1:81" s="38" customFormat="1" ht="15" customHeight="1">
      <c r="A1113" s="22">
        <f t="shared" si="171"/>
        <v>1110</v>
      </c>
      <c r="B1113" s="13" t="s">
        <v>84</v>
      </c>
      <c r="C1113" s="104" t="s">
        <v>1282</v>
      </c>
      <c r="D1113" s="82" t="s">
        <v>5804</v>
      </c>
      <c r="E1113" s="91" t="s">
        <v>7984</v>
      </c>
      <c r="F1113" s="90"/>
      <c r="G1113" s="90"/>
      <c r="H1113" s="79" t="s">
        <v>5763</v>
      </c>
      <c r="I1113" s="319">
        <v>44539</v>
      </c>
      <c r="J1113" s="318">
        <v>45372</v>
      </c>
      <c r="K1113" s="293" t="s">
        <v>1274</v>
      </c>
      <c r="L1113" s="342">
        <v>339</v>
      </c>
      <c r="M1113" s="92" t="s">
        <v>6179</v>
      </c>
      <c r="N1113" s="344"/>
      <c r="O1113" s="82">
        <v>17</v>
      </c>
      <c r="P1113" s="83">
        <v>8.5</v>
      </c>
      <c r="Q1113" s="99" t="s">
        <v>1763</v>
      </c>
      <c r="R1113" s="82">
        <v>8</v>
      </c>
      <c r="S1113" s="82">
        <v>170</v>
      </c>
      <c r="T1113" s="82">
        <v>0</v>
      </c>
      <c r="U1113" s="84">
        <v>4.72</v>
      </c>
      <c r="V1113" s="102" t="s">
        <v>85</v>
      </c>
      <c r="W1113" s="75">
        <v>130.81</v>
      </c>
      <c r="X1113" s="41">
        <v>33.289801589916515</v>
      </c>
      <c r="Y1113" s="51">
        <v>3640</v>
      </c>
      <c r="Z1113" s="45" t="s">
        <v>2294</v>
      </c>
      <c r="AA1113" s="79" t="s">
        <v>2987</v>
      </c>
      <c r="AB1113" s="51" t="s">
        <v>5557</v>
      </c>
      <c r="AC1113" s="81" t="s">
        <v>4105</v>
      </c>
      <c r="AD1113" s="89">
        <v>33</v>
      </c>
      <c r="AE1113" s="14" t="s">
        <v>85</v>
      </c>
      <c r="AF1113" s="14" t="s">
        <v>85</v>
      </c>
      <c r="AG1113" s="13" t="s">
        <v>3005</v>
      </c>
      <c r="AH1113" s="14" t="s">
        <v>85</v>
      </c>
      <c r="AI1113" s="9" t="s">
        <v>85</v>
      </c>
      <c r="AJ1113" s="99" t="s">
        <v>266</v>
      </c>
      <c r="AK1113" s="82" t="s">
        <v>85</v>
      </c>
      <c r="AL1113" s="40" t="s">
        <v>85</v>
      </c>
      <c r="AM1113" s="82" t="s">
        <v>85</v>
      </c>
      <c r="AN1113" s="82">
        <v>16.2</v>
      </c>
      <c r="AO1113" s="82">
        <v>200</v>
      </c>
      <c r="AP1113" s="36">
        <v>0</v>
      </c>
      <c r="AQ1113" s="36">
        <v>0</v>
      </c>
      <c r="AR1113" s="25">
        <v>34.700000000000003</v>
      </c>
      <c r="AS1113" s="36">
        <v>85.6</v>
      </c>
      <c r="AT1113" s="25">
        <v>210</v>
      </c>
      <c r="AU1113" s="74">
        <v>203</v>
      </c>
      <c r="AV1113" s="84">
        <v>128</v>
      </c>
      <c r="AW1113" s="54">
        <v>103.9</v>
      </c>
      <c r="AX1113" s="54">
        <v>107</v>
      </c>
      <c r="AY1113" s="54">
        <v>0</v>
      </c>
      <c r="AZ1113" s="13" t="s">
        <v>85</v>
      </c>
      <c r="BA1113" s="98" t="s">
        <v>85</v>
      </c>
      <c r="BB1113" s="13" t="s">
        <v>85</v>
      </c>
      <c r="BC1113" s="98" t="s">
        <v>85</v>
      </c>
      <c r="BD1113" s="77">
        <v>38.029740226891377</v>
      </c>
      <c r="BE1113" s="56">
        <v>20.236220472440898</v>
      </c>
      <c r="BF1113" s="56">
        <v>20.236220472440898</v>
      </c>
      <c r="BG1113" s="56">
        <v>11.417322834645701</v>
      </c>
      <c r="BH1113" s="378">
        <v>7.6616839999999839E-2</v>
      </c>
      <c r="BI1113" s="14">
        <v>36</v>
      </c>
      <c r="BJ1113" s="114" t="s">
        <v>3532</v>
      </c>
      <c r="BK1113" s="50" t="s">
        <v>4050</v>
      </c>
      <c r="BL1113" s="81" t="s">
        <v>4964</v>
      </c>
      <c r="BM1113" s="81" t="s">
        <v>4066</v>
      </c>
      <c r="BN1113" s="81" t="s">
        <v>5469</v>
      </c>
      <c r="BO1113" s="81" t="s">
        <v>2872</v>
      </c>
      <c r="BP1113" s="81" t="s">
        <v>5941</v>
      </c>
      <c r="BQ1113" s="81" t="s">
        <v>5431</v>
      </c>
      <c r="BR1113" s="81" t="s">
        <v>5942</v>
      </c>
      <c r="BS1113" s="81" t="s">
        <v>4275</v>
      </c>
      <c r="BT1113" s="81" t="s">
        <v>4068</v>
      </c>
      <c r="BU1113" s="81"/>
      <c r="BV1113" s="349" t="s">
        <v>6879</v>
      </c>
      <c r="BW1113" s="388" t="s">
        <v>6883</v>
      </c>
      <c r="BX1113" s="352" t="s">
        <v>6885</v>
      </c>
      <c r="BY1113" s="388" t="s">
        <v>6884</v>
      </c>
      <c r="BZ1113" s="324" t="str">
        <f t="shared" si="172"/>
        <v>DISCONTINUED - MR707 Bead Grip, 17x8.5, 0mm Offset, 8x170, 130.81mm Centerbore, Matte Black</v>
      </c>
      <c r="CA1113" s="324" t="s">
        <v>3878</v>
      </c>
      <c r="CB1113" s="324" t="s">
        <v>3879</v>
      </c>
      <c r="CC1113" s="313" t="str">
        <f t="shared" si="173"/>
        <v>TRAIL (7XX)</v>
      </c>
    </row>
    <row r="1114" spans="1:81" s="38" customFormat="1" ht="15" customHeight="1">
      <c r="A1114" s="22">
        <f t="shared" si="171"/>
        <v>1111</v>
      </c>
      <c r="B1114" s="13" t="s">
        <v>84</v>
      </c>
      <c r="C1114" s="104" t="s">
        <v>1282</v>
      </c>
      <c r="D1114" s="82" t="s">
        <v>5804</v>
      </c>
      <c r="E1114" s="91" t="s">
        <v>7985</v>
      </c>
      <c r="F1114" s="90"/>
      <c r="G1114" s="90"/>
      <c r="H1114" s="79" t="s">
        <v>5766</v>
      </c>
      <c r="I1114" s="319">
        <v>44539</v>
      </c>
      <c r="J1114" s="318">
        <v>45372</v>
      </c>
      <c r="K1114" s="293" t="s">
        <v>1274</v>
      </c>
      <c r="L1114" s="342">
        <v>319</v>
      </c>
      <c r="M1114" s="92" t="s">
        <v>6179</v>
      </c>
      <c r="N1114" s="344"/>
      <c r="O1114" s="82">
        <v>18</v>
      </c>
      <c r="P1114" s="83">
        <v>8.5</v>
      </c>
      <c r="Q1114" s="99" t="s">
        <v>1748</v>
      </c>
      <c r="R1114" s="82">
        <v>5</v>
      </c>
      <c r="S1114" s="82">
        <v>108</v>
      </c>
      <c r="T1114" s="82">
        <v>38</v>
      </c>
      <c r="U1114" s="84">
        <v>6.2</v>
      </c>
      <c r="V1114" s="102" t="s">
        <v>85</v>
      </c>
      <c r="W1114" s="75">
        <v>63.4</v>
      </c>
      <c r="X1114" s="41">
        <v>22.84</v>
      </c>
      <c r="Y1114" s="51">
        <v>1850</v>
      </c>
      <c r="Z1114" s="45" t="s">
        <v>2294</v>
      </c>
      <c r="AA1114" s="79" t="s">
        <v>2987</v>
      </c>
      <c r="AB1114" s="51" t="s">
        <v>7986</v>
      </c>
      <c r="AC1114" s="81" t="s">
        <v>4101</v>
      </c>
      <c r="AD1114" s="89">
        <v>22</v>
      </c>
      <c r="AE1114" s="14" t="s">
        <v>85</v>
      </c>
      <c r="AF1114" s="14" t="s">
        <v>85</v>
      </c>
      <c r="AG1114" s="13" t="s">
        <v>85</v>
      </c>
      <c r="AH1114" s="14" t="s">
        <v>85</v>
      </c>
      <c r="AI1114" s="9" t="s">
        <v>85</v>
      </c>
      <c r="AJ1114" s="99" t="s">
        <v>265</v>
      </c>
      <c r="AK1114" s="82" t="s">
        <v>85</v>
      </c>
      <c r="AL1114" s="40" t="s">
        <v>85</v>
      </c>
      <c r="AM1114" s="82" t="s">
        <v>85</v>
      </c>
      <c r="AN1114" s="82">
        <v>16</v>
      </c>
      <c r="AO1114" s="82">
        <v>148</v>
      </c>
      <c r="AP1114" s="36">
        <v>14</v>
      </c>
      <c r="AQ1114" s="36">
        <v>22.8</v>
      </c>
      <c r="AR1114" s="25">
        <v>40</v>
      </c>
      <c r="AS1114" s="36">
        <v>50</v>
      </c>
      <c r="AT1114" s="25">
        <v>219</v>
      </c>
      <c r="AU1114" s="74">
        <v>214</v>
      </c>
      <c r="AV1114" s="84">
        <v>63.4</v>
      </c>
      <c r="AW1114" s="54">
        <v>33</v>
      </c>
      <c r="AX1114" s="54">
        <v>33</v>
      </c>
      <c r="AY1114" s="54">
        <v>0</v>
      </c>
      <c r="AZ1114" s="13" t="s">
        <v>85</v>
      </c>
      <c r="BA1114" s="98" t="s">
        <v>85</v>
      </c>
      <c r="BB1114" s="13" t="s">
        <v>85</v>
      </c>
      <c r="BC1114" s="98" t="s">
        <v>85</v>
      </c>
      <c r="BD1114" s="77">
        <v>26.84</v>
      </c>
      <c r="BE1114" s="56">
        <v>21.141732283464599</v>
      </c>
      <c r="BF1114" s="56">
        <v>21.141732283464599</v>
      </c>
      <c r="BG1114" s="56">
        <v>11.417322834645701</v>
      </c>
      <c r="BH1114" s="378">
        <v>8.3627010000000473E-2</v>
      </c>
      <c r="BI1114" s="14">
        <v>36</v>
      </c>
      <c r="BJ1114" s="114" t="s">
        <v>3532</v>
      </c>
      <c r="BK1114" s="50" t="s">
        <v>4050</v>
      </c>
      <c r="BL1114" s="81" t="s">
        <v>4964</v>
      </c>
      <c r="BM1114" s="81" t="s">
        <v>4066</v>
      </c>
      <c r="BN1114" s="81" t="s">
        <v>5469</v>
      </c>
      <c r="BO1114" s="81" t="s">
        <v>2872</v>
      </c>
      <c r="BP1114" s="81" t="s">
        <v>5941</v>
      </c>
      <c r="BQ1114" s="81" t="s">
        <v>5431</v>
      </c>
      <c r="BR1114" s="81" t="s">
        <v>5942</v>
      </c>
      <c r="BS1114" s="81" t="s">
        <v>4275</v>
      </c>
      <c r="BT1114" s="81" t="s">
        <v>4068</v>
      </c>
      <c r="BU1114" s="81"/>
      <c r="BV1114" s="349" t="s">
        <v>6877</v>
      </c>
      <c r="BW1114" s="388" t="s">
        <v>6876</v>
      </c>
      <c r="BX1114" s="352" t="s">
        <v>6881</v>
      </c>
      <c r="BY1114" s="388" t="s">
        <v>6880</v>
      </c>
      <c r="BZ1114" s="324" t="str">
        <f t="shared" si="172"/>
        <v>DISCONTINUED - MR707 Bead Grip, 18x8.5, +38mm Offset, 5x108, 63.4mm Centerbore, Matte Black</v>
      </c>
      <c r="CA1114" s="324" t="s">
        <v>3878</v>
      </c>
      <c r="CB1114" s="324" t="s">
        <v>3879</v>
      </c>
      <c r="CC1114" s="313" t="str">
        <f t="shared" si="173"/>
        <v>TRAIL (7XX)</v>
      </c>
    </row>
    <row r="1115" spans="1:81" s="38" customFormat="1" ht="15" customHeight="1">
      <c r="A1115" s="22">
        <f t="shared" si="171"/>
        <v>1112</v>
      </c>
      <c r="B1115" s="99" t="s">
        <v>84</v>
      </c>
      <c r="C1115" s="99" t="s">
        <v>1072</v>
      </c>
      <c r="D1115" s="5" t="s">
        <v>4533</v>
      </c>
      <c r="E1115" s="91" t="s">
        <v>8033</v>
      </c>
      <c r="F1115" s="90"/>
      <c r="G1115" s="90"/>
      <c r="H1115" s="79" t="s">
        <v>526</v>
      </c>
      <c r="I1115" s="318">
        <v>41640</v>
      </c>
      <c r="J1115" s="318">
        <v>45401</v>
      </c>
      <c r="K1115" s="293" t="s">
        <v>1274</v>
      </c>
      <c r="L1115" s="342">
        <v>312</v>
      </c>
      <c r="M1115" s="92" t="s">
        <v>6179</v>
      </c>
      <c r="N1115" s="344"/>
      <c r="O1115" s="12">
        <v>18</v>
      </c>
      <c r="P1115" s="8">
        <v>9</v>
      </c>
      <c r="Q1115" s="99" t="s">
        <v>1760</v>
      </c>
      <c r="R1115" s="3">
        <v>6</v>
      </c>
      <c r="S1115" s="3">
        <v>135</v>
      </c>
      <c r="T1115" s="12">
        <v>18</v>
      </c>
      <c r="U1115" s="16">
        <v>5.75</v>
      </c>
      <c r="V1115" s="100" t="s">
        <v>85</v>
      </c>
      <c r="W1115" s="19">
        <v>94</v>
      </c>
      <c r="X1115" s="8">
        <v>31.48</v>
      </c>
      <c r="Y1115" s="51">
        <v>2500</v>
      </c>
      <c r="Z1115" s="78" t="s">
        <v>2294</v>
      </c>
      <c r="AA1115" s="79" t="s">
        <v>2987</v>
      </c>
      <c r="AB1115" s="51" t="s">
        <v>5240</v>
      </c>
      <c r="AC1115" s="3" t="s">
        <v>1608</v>
      </c>
      <c r="AD1115" s="89">
        <v>33</v>
      </c>
      <c r="AE1115" s="87" t="s">
        <v>85</v>
      </c>
      <c r="AF1115" s="80" t="s">
        <v>85</v>
      </c>
      <c r="AG1115" s="80" t="s">
        <v>3000</v>
      </c>
      <c r="AH1115" s="99" t="s">
        <v>1937</v>
      </c>
      <c r="AI1115" s="9">
        <v>1.1000000000000001</v>
      </c>
      <c r="AJ1115" s="99" t="s">
        <v>266</v>
      </c>
      <c r="AK1115" s="99" t="s">
        <v>85</v>
      </c>
      <c r="AL1115" s="40" t="s">
        <v>85</v>
      </c>
      <c r="AM1115" s="99" t="s">
        <v>85</v>
      </c>
      <c r="AN1115" s="99">
        <v>16.2</v>
      </c>
      <c r="AO1115" s="99">
        <v>168</v>
      </c>
      <c r="AP1115" s="25">
        <v>7</v>
      </c>
      <c r="AQ1115" s="25">
        <v>18.100000000000001</v>
      </c>
      <c r="AR1115" s="25">
        <v>28.7</v>
      </c>
      <c r="AS1115" s="25">
        <v>35.799999999999997</v>
      </c>
      <c r="AT1115" s="25">
        <v>217.8</v>
      </c>
      <c r="AU1115" s="25">
        <v>208.2</v>
      </c>
      <c r="AV1115" s="102">
        <v>87.9</v>
      </c>
      <c r="AW1115" s="54">
        <v>68</v>
      </c>
      <c r="AX1115" s="54">
        <v>68</v>
      </c>
      <c r="AY1115" s="54">
        <v>44</v>
      </c>
      <c r="AZ1115" s="99" t="s">
        <v>85</v>
      </c>
      <c r="BA1115" s="98" t="s">
        <v>85</v>
      </c>
      <c r="BB1115" s="99" t="s">
        <v>85</v>
      </c>
      <c r="BC1115" s="98" t="s">
        <v>85</v>
      </c>
      <c r="BD1115" s="77">
        <v>36.51</v>
      </c>
      <c r="BE1115" s="56">
        <v>21.141732283464599</v>
      </c>
      <c r="BF1115" s="56">
        <v>21.141732283464599</v>
      </c>
      <c r="BG1115" s="56">
        <v>11.929133858267701</v>
      </c>
      <c r="BH1115" s="378">
        <v>8.7375807000000152E-2</v>
      </c>
      <c r="BI1115" s="80">
        <v>36</v>
      </c>
      <c r="BJ1115" s="114" t="s">
        <v>3532</v>
      </c>
      <c r="BK1115" s="50" t="s">
        <v>4050</v>
      </c>
      <c r="BL1115" s="81" t="s">
        <v>4066</v>
      </c>
      <c r="BM1115" s="81" t="s">
        <v>5512</v>
      </c>
      <c r="BN1115" s="81" t="s">
        <v>5503</v>
      </c>
      <c r="BO1115" s="81" t="s">
        <v>5477</v>
      </c>
      <c r="BP1115" s="81" t="s">
        <v>5504</v>
      </c>
      <c r="BQ1115" s="81" t="s">
        <v>4068</v>
      </c>
      <c r="BR1115" s="81"/>
      <c r="BS1115" s="81"/>
      <c r="BT1115" s="81"/>
      <c r="BU1115" s="81"/>
      <c r="BV1115" s="313" t="s">
        <v>6485</v>
      </c>
      <c r="BW1115" s="377" t="s">
        <v>6484</v>
      </c>
      <c r="BX1115" s="313" t="s">
        <v>6487</v>
      </c>
      <c r="BY1115" s="377" t="s">
        <v>6486</v>
      </c>
      <c r="BZ1115" s="324" t="str">
        <f t="shared" ref="BZ1115:BZ1128" si="174">CONCATENATE("DISCONTINUED"," ","-"," ",D1115,", ",O1115,"x",P1115,", ",IF(V1115="N/A", "", CONCATENATE(V1115, "/")),IF(T1115&gt;0, CONCATENATE("+",T1115), T1115),"mm Offset, ",Q1115,", ",W1115,"mm Centerbore, ",PROPER(Z1115), "", IF(BB1115="N/A", "", CONCATENATE(", w/ ", BB1115)))</f>
        <v>DISCONTINUED - MR306 Mesh, 18x9, +18mm Offset, 6x135, 94mm Centerbore, Matte Black</v>
      </c>
      <c r="CA1115" s="324" t="s">
        <v>3878</v>
      </c>
      <c r="CB1115" s="324" t="s">
        <v>3879</v>
      </c>
      <c r="CC1115" s="313" t="str">
        <f t="shared" ref="CC1115:CC1128" si="175">C1115</f>
        <v>STREET (3XX)</v>
      </c>
    </row>
    <row r="1116" spans="1:81" s="38" customFormat="1" ht="15" customHeight="1">
      <c r="A1116" s="22">
        <f t="shared" si="171"/>
        <v>1113</v>
      </c>
      <c r="B1116" s="99" t="s">
        <v>84</v>
      </c>
      <c r="C1116" s="99" t="s">
        <v>1072</v>
      </c>
      <c r="D1116" s="5" t="s">
        <v>4533</v>
      </c>
      <c r="E1116" s="91" t="s">
        <v>8034</v>
      </c>
      <c r="F1116" s="90"/>
      <c r="G1116" s="90"/>
      <c r="H1116" s="79" t="s">
        <v>528</v>
      </c>
      <c r="I1116" s="318">
        <v>41640</v>
      </c>
      <c r="J1116" s="318">
        <v>45401</v>
      </c>
      <c r="K1116" s="293" t="s">
        <v>1274</v>
      </c>
      <c r="L1116" s="342">
        <v>312</v>
      </c>
      <c r="M1116" s="92" t="s">
        <v>6179</v>
      </c>
      <c r="N1116" s="344"/>
      <c r="O1116" s="12">
        <v>18</v>
      </c>
      <c r="P1116" s="8">
        <v>9</v>
      </c>
      <c r="Q1116" s="99" t="s">
        <v>1751</v>
      </c>
      <c r="R1116" s="3">
        <v>5</v>
      </c>
      <c r="S1116" s="3">
        <v>150</v>
      </c>
      <c r="T1116" s="12">
        <v>18</v>
      </c>
      <c r="U1116" s="19">
        <v>5.75</v>
      </c>
      <c r="V1116" s="100" t="s">
        <v>85</v>
      </c>
      <c r="W1116" s="16">
        <v>116.5</v>
      </c>
      <c r="X1116" s="8">
        <v>31.61</v>
      </c>
      <c r="Y1116" s="51">
        <v>2500</v>
      </c>
      <c r="Z1116" s="78" t="s">
        <v>2294</v>
      </c>
      <c r="AA1116" s="79" t="s">
        <v>2987</v>
      </c>
      <c r="AB1116" s="51" t="s">
        <v>6166</v>
      </c>
      <c r="AC1116" s="3" t="s">
        <v>1612</v>
      </c>
      <c r="AD1116" s="89">
        <v>33</v>
      </c>
      <c r="AE1116" s="87" t="s">
        <v>85</v>
      </c>
      <c r="AF1116" s="80" t="s">
        <v>85</v>
      </c>
      <c r="AG1116" s="99" t="s">
        <v>3003</v>
      </c>
      <c r="AH1116" s="99" t="s">
        <v>1937</v>
      </c>
      <c r="AI1116" s="9">
        <v>1.1000000000000001</v>
      </c>
      <c r="AJ1116" s="99" t="s">
        <v>266</v>
      </c>
      <c r="AK1116" s="99" t="s">
        <v>85</v>
      </c>
      <c r="AL1116" s="40" t="s">
        <v>85</v>
      </c>
      <c r="AM1116" s="99" t="s">
        <v>85</v>
      </c>
      <c r="AN1116" s="99">
        <v>16.2</v>
      </c>
      <c r="AO1116" s="99">
        <v>180</v>
      </c>
      <c r="AP1116" s="25">
        <v>0</v>
      </c>
      <c r="AQ1116" s="25">
        <v>16.899999999999999</v>
      </c>
      <c r="AR1116" s="25">
        <v>28.9</v>
      </c>
      <c r="AS1116" s="25">
        <v>35.799999999999997</v>
      </c>
      <c r="AT1116" s="25">
        <v>217.8</v>
      </c>
      <c r="AU1116" s="25">
        <v>208.2</v>
      </c>
      <c r="AV1116" s="100">
        <v>109.9</v>
      </c>
      <c r="AW1116" s="54">
        <v>85</v>
      </c>
      <c r="AX1116" s="54">
        <v>85</v>
      </c>
      <c r="AY1116" s="54">
        <v>44</v>
      </c>
      <c r="AZ1116" s="99" t="s">
        <v>85</v>
      </c>
      <c r="BA1116" s="98" t="s">
        <v>85</v>
      </c>
      <c r="BB1116" s="99" t="s">
        <v>85</v>
      </c>
      <c r="BC1116" s="98" t="s">
        <v>85</v>
      </c>
      <c r="BD1116" s="77">
        <v>36.11</v>
      </c>
      <c r="BE1116" s="56">
        <v>21.141732283464599</v>
      </c>
      <c r="BF1116" s="56">
        <v>21.141732283464599</v>
      </c>
      <c r="BG1116" s="56">
        <v>11.929133858267701</v>
      </c>
      <c r="BH1116" s="378">
        <v>8.7375807000000152E-2</v>
      </c>
      <c r="BI1116" s="80">
        <v>36</v>
      </c>
      <c r="BJ1116" s="114" t="s">
        <v>3532</v>
      </c>
      <c r="BK1116" s="50" t="s">
        <v>4050</v>
      </c>
      <c r="BL1116" s="81" t="s">
        <v>4066</v>
      </c>
      <c r="BM1116" s="81" t="s">
        <v>5512</v>
      </c>
      <c r="BN1116" s="81" t="s">
        <v>5503</v>
      </c>
      <c r="BO1116" s="81" t="s">
        <v>5477</v>
      </c>
      <c r="BP1116" s="81" t="s">
        <v>5504</v>
      </c>
      <c r="BQ1116" s="81" t="s">
        <v>4068</v>
      </c>
      <c r="BR1116" s="81"/>
      <c r="BS1116" s="81"/>
      <c r="BT1116" s="81"/>
      <c r="BU1116" s="81"/>
      <c r="BV1116" s="313" t="s">
        <v>6481</v>
      </c>
      <c r="BW1116" s="377" t="s">
        <v>6480</v>
      </c>
      <c r="BX1116" s="313" t="s">
        <v>6483</v>
      </c>
      <c r="BY1116" s="377" t="s">
        <v>6482</v>
      </c>
      <c r="BZ1116" s="324" t="str">
        <f t="shared" si="174"/>
        <v>DISCONTINUED - MR306 Mesh, 18x9, +18mm Offset, 5x150, 116.5mm Centerbore, Matte Black</v>
      </c>
      <c r="CA1116" s="324" t="s">
        <v>3878</v>
      </c>
      <c r="CB1116" s="324" t="s">
        <v>3879</v>
      </c>
      <c r="CC1116" s="313" t="str">
        <f t="shared" si="175"/>
        <v>STREET (3XX)</v>
      </c>
    </row>
    <row r="1117" spans="1:81" s="38" customFormat="1" ht="15" customHeight="1">
      <c r="A1117" s="22">
        <f t="shared" si="171"/>
        <v>1114</v>
      </c>
      <c r="B1117" s="104" t="s">
        <v>84</v>
      </c>
      <c r="C1117" s="104" t="s">
        <v>1072</v>
      </c>
      <c r="D1117" s="104" t="s">
        <v>2105</v>
      </c>
      <c r="E1117" s="91" t="s">
        <v>8035</v>
      </c>
      <c r="F1117" s="90" t="s">
        <v>2224</v>
      </c>
      <c r="G1117" s="90"/>
      <c r="H1117" s="44" t="s">
        <v>5657</v>
      </c>
      <c r="I1117" s="329">
        <v>44517</v>
      </c>
      <c r="J1117" s="318">
        <v>45401</v>
      </c>
      <c r="K1117" s="293" t="s">
        <v>1274</v>
      </c>
      <c r="L1117" s="342">
        <v>419</v>
      </c>
      <c r="M1117" s="92" t="s">
        <v>6179</v>
      </c>
      <c r="N1117" s="344"/>
      <c r="O1117" s="90">
        <v>20</v>
      </c>
      <c r="P1117" s="73">
        <v>10</v>
      </c>
      <c r="Q1117" s="99" t="s">
        <v>1755</v>
      </c>
      <c r="R1117" s="13">
        <v>5</v>
      </c>
      <c r="S1117" s="90">
        <v>5</v>
      </c>
      <c r="T1117" s="90">
        <v>-18</v>
      </c>
      <c r="U1117" s="42">
        <v>4.76</v>
      </c>
      <c r="V1117" s="102" t="s">
        <v>85</v>
      </c>
      <c r="W1117" s="42">
        <v>71.5</v>
      </c>
      <c r="X1117" s="43">
        <v>42.14</v>
      </c>
      <c r="Y1117" s="51">
        <v>2650</v>
      </c>
      <c r="Z1117" s="47" t="s">
        <v>5454</v>
      </c>
      <c r="AA1117" s="44" t="s">
        <v>196</v>
      </c>
      <c r="AB1117" s="51" t="s">
        <v>5627</v>
      </c>
      <c r="AC1117" s="11" t="s">
        <v>2178</v>
      </c>
      <c r="AD1117" s="89">
        <v>33</v>
      </c>
      <c r="AE1117" s="80" t="s">
        <v>85</v>
      </c>
      <c r="AF1117" s="86" t="s">
        <v>1886</v>
      </c>
      <c r="AG1117" s="14" t="s">
        <v>85</v>
      </c>
      <c r="AH1117" s="31" t="s">
        <v>2614</v>
      </c>
      <c r="AI1117" s="9">
        <v>1.1000000000000001</v>
      </c>
      <c r="AJ1117" s="11" t="s">
        <v>266</v>
      </c>
      <c r="AK1117" s="3" t="s">
        <v>85</v>
      </c>
      <c r="AL1117" s="40" t="s">
        <v>85</v>
      </c>
      <c r="AM1117" s="3" t="s">
        <v>85</v>
      </c>
      <c r="AN1117" s="13">
        <v>16</v>
      </c>
      <c r="AO1117" s="13">
        <v>160</v>
      </c>
      <c r="AP1117" s="74">
        <v>11.8</v>
      </c>
      <c r="AQ1117" s="74">
        <v>23.6</v>
      </c>
      <c r="AR1117" s="74">
        <v>45.9</v>
      </c>
      <c r="AS1117" s="74">
        <v>50.8</v>
      </c>
      <c r="AT1117" s="74">
        <v>247</v>
      </c>
      <c r="AU1117" s="103">
        <v>244</v>
      </c>
      <c r="AV1117" s="84">
        <v>71.5</v>
      </c>
      <c r="AW1117" s="54">
        <v>37</v>
      </c>
      <c r="AX1117" s="54">
        <v>37</v>
      </c>
      <c r="AY1117" s="54">
        <v>83</v>
      </c>
      <c r="AZ1117" s="3" t="s">
        <v>85</v>
      </c>
      <c r="BA1117" s="98" t="s">
        <v>85</v>
      </c>
      <c r="BB1117" s="3" t="s">
        <v>85</v>
      </c>
      <c r="BC1117" s="98" t="s">
        <v>85</v>
      </c>
      <c r="BD1117" s="77">
        <v>49.1</v>
      </c>
      <c r="BE1117" s="56">
        <v>23.228346456692901</v>
      </c>
      <c r="BF1117" s="56">
        <v>23.228346456692901</v>
      </c>
      <c r="BG1117" s="56">
        <v>12.9133858267717</v>
      </c>
      <c r="BH1117" s="378">
        <v>0.11417680000000027</v>
      </c>
      <c r="BI1117" s="80">
        <v>20</v>
      </c>
      <c r="BJ1117" s="114" t="s">
        <v>3532</v>
      </c>
      <c r="BK1117" s="50" t="s">
        <v>4050</v>
      </c>
      <c r="BL1117" s="29" t="s">
        <v>4066</v>
      </c>
      <c r="BM1117" s="29" t="s">
        <v>5483</v>
      </c>
      <c r="BN1117" s="29" t="s">
        <v>2847</v>
      </c>
      <c r="BO1117" s="29" t="s">
        <v>5507</v>
      </c>
      <c r="BP1117" s="81" t="s">
        <v>5518</v>
      </c>
      <c r="BQ1117" s="81" t="s">
        <v>5497</v>
      </c>
      <c r="BR1117" s="81" t="s">
        <v>4275</v>
      </c>
      <c r="BS1117" s="81" t="s">
        <v>4068</v>
      </c>
      <c r="BT1117" s="81"/>
      <c r="BU1117" s="81"/>
      <c r="BV1117" s="313" t="s">
        <v>6603</v>
      </c>
      <c r="BW1117" s="377" t="s">
        <v>6602</v>
      </c>
      <c r="BX1117" s="313" t="s">
        <v>6605</v>
      </c>
      <c r="BY1117" s="377" t="s">
        <v>6604</v>
      </c>
      <c r="BZ1117" s="324" t="str">
        <f t="shared" si="174"/>
        <v>DISCONTINUED - MR315, 20x10, -18mm Offset, 5x5, 71.5mm Centerbore, Machined - Clear Coat</v>
      </c>
      <c r="CA1117" s="324" t="s">
        <v>3878</v>
      </c>
      <c r="CB1117" s="324" t="s">
        <v>3879</v>
      </c>
      <c r="CC1117" s="313" t="str">
        <f t="shared" si="175"/>
        <v>STREET (3XX)</v>
      </c>
    </row>
    <row r="1118" spans="1:81" s="38" customFormat="1" ht="15" customHeight="1">
      <c r="A1118" s="22">
        <f t="shared" si="171"/>
        <v>1115</v>
      </c>
      <c r="B1118" s="104" t="s">
        <v>84</v>
      </c>
      <c r="C1118" s="104" t="s">
        <v>1072</v>
      </c>
      <c r="D1118" s="104" t="s">
        <v>2105</v>
      </c>
      <c r="E1118" s="91" t="s">
        <v>8036</v>
      </c>
      <c r="F1118" s="90" t="s">
        <v>2224</v>
      </c>
      <c r="G1118" s="90"/>
      <c r="H1118" s="44" t="s">
        <v>5675</v>
      </c>
      <c r="I1118" s="329">
        <v>44517</v>
      </c>
      <c r="J1118" s="318">
        <v>45401</v>
      </c>
      <c r="K1118" s="293" t="s">
        <v>1274</v>
      </c>
      <c r="L1118" s="342">
        <v>419</v>
      </c>
      <c r="M1118" s="92" t="s">
        <v>6179</v>
      </c>
      <c r="N1118" s="344"/>
      <c r="O1118" s="90">
        <v>20</v>
      </c>
      <c r="P1118" s="73">
        <v>10</v>
      </c>
      <c r="Q1118" s="99" t="s">
        <v>1764</v>
      </c>
      <c r="R1118" s="13">
        <v>8</v>
      </c>
      <c r="S1118" s="90">
        <v>180</v>
      </c>
      <c r="T1118" s="90">
        <v>-18</v>
      </c>
      <c r="U1118" s="42">
        <v>4.76</v>
      </c>
      <c r="V1118" s="102" t="s">
        <v>85</v>
      </c>
      <c r="W1118" s="42">
        <v>130.81</v>
      </c>
      <c r="X1118" s="43">
        <v>42.26</v>
      </c>
      <c r="Y1118" s="51">
        <v>3640</v>
      </c>
      <c r="Z1118" s="47" t="s">
        <v>5454</v>
      </c>
      <c r="AA1118" s="44" t="s">
        <v>196</v>
      </c>
      <c r="AB1118" s="51" t="s">
        <v>5453</v>
      </c>
      <c r="AC1118" s="11" t="s">
        <v>1638</v>
      </c>
      <c r="AD1118" s="89">
        <v>33</v>
      </c>
      <c r="AE1118" s="80" t="s">
        <v>85</v>
      </c>
      <c r="AF1118" s="80" t="s">
        <v>85</v>
      </c>
      <c r="AG1118" s="3" t="s">
        <v>3005</v>
      </c>
      <c r="AH1118" s="31" t="s">
        <v>2614</v>
      </c>
      <c r="AI1118" s="9">
        <v>1.1000000000000001</v>
      </c>
      <c r="AJ1118" s="11" t="s">
        <v>266</v>
      </c>
      <c r="AK1118" s="3" t="s">
        <v>85</v>
      </c>
      <c r="AL1118" s="40" t="s">
        <v>85</v>
      </c>
      <c r="AM1118" s="3" t="s">
        <v>85</v>
      </c>
      <c r="AN1118" s="13">
        <v>16</v>
      </c>
      <c r="AO1118" s="13">
        <v>210</v>
      </c>
      <c r="AP1118" s="74">
        <v>0</v>
      </c>
      <c r="AQ1118" s="74">
        <v>0</v>
      </c>
      <c r="AR1118" s="74">
        <v>41</v>
      </c>
      <c r="AS1118" s="74">
        <v>50.8</v>
      </c>
      <c r="AT1118" s="74">
        <v>247</v>
      </c>
      <c r="AU1118" s="103">
        <v>244</v>
      </c>
      <c r="AV1118" s="100">
        <v>123.1</v>
      </c>
      <c r="AW1118" s="54">
        <v>92</v>
      </c>
      <c r="AX1118" s="54">
        <v>92</v>
      </c>
      <c r="AY1118" s="54">
        <v>83</v>
      </c>
      <c r="AZ1118" s="3" t="s">
        <v>85</v>
      </c>
      <c r="BA1118" s="98" t="s">
        <v>85</v>
      </c>
      <c r="BB1118" s="3" t="s">
        <v>85</v>
      </c>
      <c r="BC1118" s="98" t="s">
        <v>85</v>
      </c>
      <c r="BD1118" s="77">
        <v>46.26</v>
      </c>
      <c r="BE1118" s="56">
        <v>23.228346456692901</v>
      </c>
      <c r="BF1118" s="56">
        <v>23.228346456692901</v>
      </c>
      <c r="BG1118" s="56">
        <v>12.9133858267717</v>
      </c>
      <c r="BH1118" s="378">
        <v>0.11417680000000027</v>
      </c>
      <c r="BI1118" s="80">
        <v>20</v>
      </c>
      <c r="BJ1118" s="114" t="s">
        <v>3532</v>
      </c>
      <c r="BK1118" s="50" t="s">
        <v>4050</v>
      </c>
      <c r="BL1118" s="29" t="s">
        <v>4066</v>
      </c>
      <c r="BM1118" s="29" t="s">
        <v>5483</v>
      </c>
      <c r="BN1118" s="29" t="s">
        <v>2847</v>
      </c>
      <c r="BO1118" s="29" t="s">
        <v>5507</v>
      </c>
      <c r="BP1118" s="81" t="s">
        <v>5518</v>
      </c>
      <c r="BQ1118" s="81" t="s">
        <v>5497</v>
      </c>
      <c r="BR1118" s="81" t="s">
        <v>4275</v>
      </c>
      <c r="BS1118" s="81" t="s">
        <v>4068</v>
      </c>
      <c r="BT1118" s="81"/>
      <c r="BU1118" s="81"/>
      <c r="BV1118" s="313" t="s">
        <v>6607</v>
      </c>
      <c r="BW1118" s="377" t="s">
        <v>6606</v>
      </c>
      <c r="BX1118" s="313" t="s">
        <v>6609</v>
      </c>
      <c r="BY1118" s="377" t="s">
        <v>6608</v>
      </c>
      <c r="BZ1118" s="324" t="str">
        <f t="shared" si="174"/>
        <v>DISCONTINUED - MR315, 20x10, -18mm Offset, 8x180, 130.81mm Centerbore, Machined - Clear Coat</v>
      </c>
      <c r="CA1118" s="324" t="s">
        <v>3878</v>
      </c>
      <c r="CB1118" s="324" t="s">
        <v>3879</v>
      </c>
      <c r="CC1118" s="313" t="str">
        <f t="shared" si="175"/>
        <v>STREET (3XX)</v>
      </c>
    </row>
    <row r="1119" spans="1:81" s="38" customFormat="1" ht="15" customHeight="1">
      <c r="A1119" s="22">
        <f t="shared" si="171"/>
        <v>1116</v>
      </c>
      <c r="B1119" s="104" t="s">
        <v>84</v>
      </c>
      <c r="C1119" s="104" t="s">
        <v>1072</v>
      </c>
      <c r="D1119" s="104" t="s">
        <v>2105</v>
      </c>
      <c r="E1119" s="91" t="s">
        <v>8037</v>
      </c>
      <c r="F1119" s="90" t="s">
        <v>2224</v>
      </c>
      <c r="G1119" s="90"/>
      <c r="H1119" s="44" t="s">
        <v>5676</v>
      </c>
      <c r="I1119" s="329">
        <v>44517</v>
      </c>
      <c r="J1119" s="318">
        <v>45401</v>
      </c>
      <c r="K1119" s="293" t="s">
        <v>1274</v>
      </c>
      <c r="L1119" s="342">
        <v>439</v>
      </c>
      <c r="M1119" s="92" t="s">
        <v>6179</v>
      </c>
      <c r="N1119" s="344"/>
      <c r="O1119" s="90">
        <v>20</v>
      </c>
      <c r="P1119" s="73">
        <v>10</v>
      </c>
      <c r="Q1119" s="99" t="s">
        <v>1764</v>
      </c>
      <c r="R1119" s="13">
        <v>8</v>
      </c>
      <c r="S1119" s="90">
        <v>180</v>
      </c>
      <c r="T1119" s="90">
        <v>-18</v>
      </c>
      <c r="U1119" s="42">
        <v>4.76</v>
      </c>
      <c r="V1119" s="102" t="s">
        <v>85</v>
      </c>
      <c r="W1119" s="42">
        <v>130.81</v>
      </c>
      <c r="X1119" s="43">
        <v>42.26</v>
      </c>
      <c r="Y1119" s="51">
        <v>3640</v>
      </c>
      <c r="Z1119" s="78" t="s">
        <v>5468</v>
      </c>
      <c r="AA1119" s="11" t="s">
        <v>2989</v>
      </c>
      <c r="AB1119" s="51" t="s">
        <v>5453</v>
      </c>
      <c r="AC1119" s="11" t="s">
        <v>1638</v>
      </c>
      <c r="AD1119" s="89">
        <v>33</v>
      </c>
      <c r="AE1119" s="80" t="s">
        <v>85</v>
      </c>
      <c r="AF1119" s="80" t="s">
        <v>85</v>
      </c>
      <c r="AG1119" s="3" t="s">
        <v>3005</v>
      </c>
      <c r="AH1119" s="31" t="s">
        <v>2614</v>
      </c>
      <c r="AI1119" s="9">
        <v>1.1000000000000001</v>
      </c>
      <c r="AJ1119" s="11" t="s">
        <v>266</v>
      </c>
      <c r="AK1119" s="3" t="s">
        <v>85</v>
      </c>
      <c r="AL1119" s="40" t="s">
        <v>85</v>
      </c>
      <c r="AM1119" s="3" t="s">
        <v>85</v>
      </c>
      <c r="AN1119" s="13">
        <v>16</v>
      </c>
      <c r="AO1119" s="13">
        <v>210</v>
      </c>
      <c r="AP1119" s="74">
        <v>0</v>
      </c>
      <c r="AQ1119" s="74">
        <v>0</v>
      </c>
      <c r="AR1119" s="74">
        <v>41</v>
      </c>
      <c r="AS1119" s="74">
        <v>50.8</v>
      </c>
      <c r="AT1119" s="74">
        <v>247</v>
      </c>
      <c r="AU1119" s="103">
        <v>244</v>
      </c>
      <c r="AV1119" s="100">
        <v>123.1</v>
      </c>
      <c r="AW1119" s="54">
        <v>92</v>
      </c>
      <c r="AX1119" s="54">
        <v>92</v>
      </c>
      <c r="AY1119" s="54">
        <v>83</v>
      </c>
      <c r="AZ1119" s="3" t="s">
        <v>85</v>
      </c>
      <c r="BA1119" s="98" t="s">
        <v>85</v>
      </c>
      <c r="BB1119" s="3" t="s">
        <v>85</v>
      </c>
      <c r="BC1119" s="98" t="s">
        <v>85</v>
      </c>
      <c r="BD1119" s="77">
        <v>46.26</v>
      </c>
      <c r="BE1119" s="56">
        <v>23.228346456692901</v>
      </c>
      <c r="BF1119" s="56">
        <v>23.228346456692901</v>
      </c>
      <c r="BG1119" s="56">
        <v>12.9133858267717</v>
      </c>
      <c r="BH1119" s="378">
        <v>0.11417680000000027</v>
      </c>
      <c r="BI1119" s="80">
        <v>20</v>
      </c>
      <c r="BJ1119" s="114" t="s">
        <v>3532</v>
      </c>
      <c r="BK1119" s="50" t="s">
        <v>4050</v>
      </c>
      <c r="BL1119" s="29" t="s">
        <v>4066</v>
      </c>
      <c r="BM1119" s="29" t="s">
        <v>5483</v>
      </c>
      <c r="BN1119" s="29" t="s">
        <v>2847</v>
      </c>
      <c r="BO1119" s="29" t="s">
        <v>5507</v>
      </c>
      <c r="BP1119" s="81" t="s">
        <v>5518</v>
      </c>
      <c r="BQ1119" s="81" t="s">
        <v>5497</v>
      </c>
      <c r="BR1119" s="81" t="s">
        <v>4275</v>
      </c>
      <c r="BS1119" s="81" t="s">
        <v>4068</v>
      </c>
      <c r="BT1119" s="81"/>
      <c r="BU1119" s="81"/>
      <c r="BV1119" s="313" t="s">
        <v>6594</v>
      </c>
      <c r="BW1119" s="377" t="s">
        <v>6597</v>
      </c>
      <c r="BX1119" s="313" t="s">
        <v>6599</v>
      </c>
      <c r="BY1119" s="377" t="s">
        <v>6598</v>
      </c>
      <c r="BZ1119" s="324" t="str">
        <f t="shared" si="174"/>
        <v>DISCONTINUED - MR315, 20x10, -18mm Offset, 8x180, 130.81mm Centerbore, Gold - Black Lip</v>
      </c>
      <c r="CA1119" s="324" t="s">
        <v>3878</v>
      </c>
      <c r="CB1119" s="324" t="s">
        <v>3879</v>
      </c>
      <c r="CC1119" s="313" t="str">
        <f t="shared" si="175"/>
        <v>STREET (3XX)</v>
      </c>
    </row>
    <row r="1120" spans="1:81" s="38" customFormat="1" ht="15" customHeight="1">
      <c r="A1120" s="22">
        <f t="shared" si="171"/>
        <v>1117</v>
      </c>
      <c r="B1120" s="4" t="s">
        <v>84</v>
      </c>
      <c r="C1120" s="99" t="s">
        <v>1072</v>
      </c>
      <c r="D1120" s="99" t="s">
        <v>7018</v>
      </c>
      <c r="E1120" s="91" t="s">
        <v>8038</v>
      </c>
      <c r="F1120" s="90"/>
      <c r="G1120" s="90"/>
      <c r="H1120" s="364">
        <v>191682034374</v>
      </c>
      <c r="I1120" s="318">
        <v>45002</v>
      </c>
      <c r="J1120" s="318">
        <v>45401</v>
      </c>
      <c r="K1120" s="293" t="s">
        <v>1274</v>
      </c>
      <c r="L1120" s="342">
        <v>369</v>
      </c>
      <c r="M1120" s="92" t="s">
        <v>6179</v>
      </c>
      <c r="N1120" s="344"/>
      <c r="O1120" s="29">
        <v>20</v>
      </c>
      <c r="P1120" s="8">
        <v>9</v>
      </c>
      <c r="Q1120" s="99" t="s">
        <v>1755</v>
      </c>
      <c r="R1120" s="3">
        <v>5</v>
      </c>
      <c r="S1120" s="29">
        <v>5</v>
      </c>
      <c r="T1120" s="29">
        <v>18</v>
      </c>
      <c r="U1120" s="16">
        <v>5.68</v>
      </c>
      <c r="V1120" s="100" t="s">
        <v>85</v>
      </c>
      <c r="W1120" s="16">
        <v>71.5</v>
      </c>
      <c r="X1120" s="8">
        <v>37.700000000000003</v>
      </c>
      <c r="Y1120" s="51">
        <v>2650</v>
      </c>
      <c r="Z1120" s="11" t="s">
        <v>4304</v>
      </c>
      <c r="AA1120" s="11" t="s">
        <v>2987</v>
      </c>
      <c r="AB1120" s="51" t="s">
        <v>7175</v>
      </c>
      <c r="AC1120" s="81" t="s">
        <v>5202</v>
      </c>
      <c r="AD1120" s="89">
        <v>22</v>
      </c>
      <c r="AE1120" s="87" t="s">
        <v>85</v>
      </c>
      <c r="AF1120" s="87" t="s">
        <v>85</v>
      </c>
      <c r="AG1120" s="87" t="s">
        <v>85</v>
      </c>
      <c r="AH1120" s="87" t="s">
        <v>85</v>
      </c>
      <c r="AI1120" s="87" t="s">
        <v>85</v>
      </c>
      <c r="AJ1120" s="13" t="s">
        <v>266</v>
      </c>
      <c r="AK1120" s="40" t="s">
        <v>85</v>
      </c>
      <c r="AL1120" s="40" t="s">
        <v>85</v>
      </c>
      <c r="AM1120" s="3" t="s">
        <v>85</v>
      </c>
      <c r="AN1120" s="3">
        <v>16</v>
      </c>
      <c r="AO1120" s="3">
        <v>175</v>
      </c>
      <c r="AP1120" s="36">
        <v>5.4</v>
      </c>
      <c r="AQ1120" s="36">
        <v>24.2</v>
      </c>
      <c r="AR1120" s="36">
        <v>39</v>
      </c>
      <c r="AS1120" s="36">
        <v>48.4</v>
      </c>
      <c r="AT1120" s="36">
        <v>245</v>
      </c>
      <c r="AU1120" s="101">
        <v>242</v>
      </c>
      <c r="AV1120" s="406">
        <v>71.5</v>
      </c>
      <c r="AW1120" s="407">
        <v>41.6</v>
      </c>
      <c r="AX1120" s="407">
        <v>41.6</v>
      </c>
      <c r="AY1120" s="54">
        <v>25</v>
      </c>
      <c r="AZ1120" s="3" t="s">
        <v>85</v>
      </c>
      <c r="BA1120" s="98" t="s">
        <v>85</v>
      </c>
      <c r="BB1120" s="3" t="s">
        <v>85</v>
      </c>
      <c r="BC1120" s="98" t="s">
        <v>85</v>
      </c>
      <c r="BD1120" s="77">
        <v>42.99</v>
      </c>
      <c r="BE1120" s="56">
        <v>23.228346456692901</v>
      </c>
      <c r="BF1120" s="56">
        <v>23.228346456692901</v>
      </c>
      <c r="BG1120" s="56">
        <v>11.771653543307099</v>
      </c>
      <c r="BH1120" s="378">
        <v>0.10408189999999996</v>
      </c>
      <c r="BI1120" s="80">
        <v>24</v>
      </c>
      <c r="BJ1120" s="114" t="s">
        <v>3532</v>
      </c>
      <c r="BK1120" s="50" t="s">
        <v>4050</v>
      </c>
      <c r="BL1120" s="29" t="s">
        <v>4066</v>
      </c>
      <c r="BM1120" s="29" t="s">
        <v>5474</v>
      </c>
      <c r="BN1120" s="29" t="s">
        <v>7541</v>
      </c>
      <c r="BO1120" s="29" t="s">
        <v>7291</v>
      </c>
      <c r="BP1120" s="81" t="s">
        <v>4275</v>
      </c>
      <c r="BQ1120" s="81" t="s">
        <v>4068</v>
      </c>
      <c r="BR1120" s="81" t="s">
        <v>7542</v>
      </c>
      <c r="BS1120" s="81"/>
      <c r="BT1120" s="81"/>
      <c r="BU1120" s="81"/>
      <c r="BV1120" s="313" t="s">
        <v>8005</v>
      </c>
      <c r="BW1120" s="387" t="s">
        <v>8004</v>
      </c>
      <c r="BX1120" s="313" t="s">
        <v>8007</v>
      </c>
      <c r="BY1120" s="387" t="s">
        <v>8006</v>
      </c>
      <c r="BZ1120" s="324" t="str">
        <f t="shared" si="174"/>
        <v>DISCONTINUED - MR321, 20x9, +18mm Offset, 5x5, 71.5mm Centerbore, Gloss Black</v>
      </c>
      <c r="CA1120" s="324" t="s">
        <v>3878</v>
      </c>
      <c r="CB1120" s="324" t="s">
        <v>3879</v>
      </c>
      <c r="CC1120" s="313" t="str">
        <f t="shared" si="175"/>
        <v>STREET (3XX)</v>
      </c>
    </row>
    <row r="1121" spans="1:81" s="38" customFormat="1" ht="15" customHeight="1">
      <c r="A1121" s="22">
        <f t="shared" si="171"/>
        <v>1118</v>
      </c>
      <c r="B1121" s="4" t="s">
        <v>84</v>
      </c>
      <c r="C1121" s="99" t="s">
        <v>1072</v>
      </c>
      <c r="D1121" s="99" t="s">
        <v>7018</v>
      </c>
      <c r="E1121" s="91" t="s">
        <v>8039</v>
      </c>
      <c r="F1121" s="90"/>
      <c r="G1121" s="90"/>
      <c r="H1121" s="364">
        <v>191682034770</v>
      </c>
      <c r="I1121" s="109">
        <v>45118</v>
      </c>
      <c r="J1121" s="318">
        <v>45401</v>
      </c>
      <c r="K1121" s="293" t="s">
        <v>1274</v>
      </c>
      <c r="L1121" s="342">
        <v>389</v>
      </c>
      <c r="M1121" s="92" t="s">
        <v>6179</v>
      </c>
      <c r="N1121" s="344"/>
      <c r="O1121" s="29">
        <v>20</v>
      </c>
      <c r="P1121" s="8">
        <v>9</v>
      </c>
      <c r="Q1121" s="99" t="s">
        <v>1755</v>
      </c>
      <c r="R1121" s="3">
        <v>5</v>
      </c>
      <c r="S1121" s="29">
        <v>5</v>
      </c>
      <c r="T1121" s="29">
        <v>18</v>
      </c>
      <c r="U1121" s="16">
        <v>5.68</v>
      </c>
      <c r="V1121" s="100" t="s">
        <v>85</v>
      </c>
      <c r="W1121" s="16">
        <v>71.5</v>
      </c>
      <c r="X1121" s="8">
        <v>37.700000000000003</v>
      </c>
      <c r="Y1121" s="51">
        <v>2650</v>
      </c>
      <c r="Z1121" s="11" t="s">
        <v>5454</v>
      </c>
      <c r="AA1121" s="11" t="s">
        <v>196</v>
      </c>
      <c r="AB1121" s="51" t="s">
        <v>7175</v>
      </c>
      <c r="AC1121" s="81" t="s">
        <v>7295</v>
      </c>
      <c r="AD1121" s="89">
        <v>22</v>
      </c>
      <c r="AE1121" s="87" t="s">
        <v>85</v>
      </c>
      <c r="AF1121" s="87" t="s">
        <v>85</v>
      </c>
      <c r="AG1121" s="87" t="s">
        <v>85</v>
      </c>
      <c r="AH1121" s="87" t="s">
        <v>85</v>
      </c>
      <c r="AI1121" s="87" t="s">
        <v>85</v>
      </c>
      <c r="AJ1121" s="13" t="s">
        <v>266</v>
      </c>
      <c r="AK1121" s="40" t="s">
        <v>85</v>
      </c>
      <c r="AL1121" s="40" t="s">
        <v>85</v>
      </c>
      <c r="AM1121" s="3" t="s">
        <v>85</v>
      </c>
      <c r="AN1121" s="3">
        <v>16</v>
      </c>
      <c r="AO1121" s="3">
        <v>175</v>
      </c>
      <c r="AP1121" s="36">
        <v>5.4</v>
      </c>
      <c r="AQ1121" s="36">
        <v>24.2</v>
      </c>
      <c r="AR1121" s="36">
        <v>39</v>
      </c>
      <c r="AS1121" s="36">
        <v>48.4</v>
      </c>
      <c r="AT1121" s="36">
        <v>245</v>
      </c>
      <c r="AU1121" s="101">
        <v>242</v>
      </c>
      <c r="AV1121" s="406">
        <v>71.5</v>
      </c>
      <c r="AW1121" s="407">
        <v>41.6</v>
      </c>
      <c r="AX1121" s="407">
        <v>41.6</v>
      </c>
      <c r="AY1121" s="54">
        <v>25</v>
      </c>
      <c r="AZ1121" s="3" t="s">
        <v>85</v>
      </c>
      <c r="BA1121" s="98" t="s">
        <v>85</v>
      </c>
      <c r="BB1121" s="3" t="s">
        <v>85</v>
      </c>
      <c r="BC1121" s="98" t="s">
        <v>85</v>
      </c>
      <c r="BD1121" s="77">
        <v>42.99</v>
      </c>
      <c r="BE1121" s="56">
        <v>23.228346456692901</v>
      </c>
      <c r="BF1121" s="56">
        <v>23.228346456692901</v>
      </c>
      <c r="BG1121" s="56">
        <v>11.771653543307099</v>
      </c>
      <c r="BH1121" s="378">
        <v>0.10408189999999996</v>
      </c>
      <c r="BI1121" s="80">
        <v>24</v>
      </c>
      <c r="BJ1121" s="114" t="s">
        <v>3532</v>
      </c>
      <c r="BK1121" s="50" t="s">
        <v>4050</v>
      </c>
      <c r="BL1121" s="29" t="s">
        <v>4066</v>
      </c>
      <c r="BM1121" s="29" t="s">
        <v>5474</v>
      </c>
      <c r="BN1121" s="29" t="s">
        <v>7541</v>
      </c>
      <c r="BO1121" s="29" t="s">
        <v>7291</v>
      </c>
      <c r="BP1121" s="81" t="s">
        <v>4275</v>
      </c>
      <c r="BQ1121" s="81" t="s">
        <v>4068</v>
      </c>
      <c r="BR1121" s="81" t="s">
        <v>7542</v>
      </c>
      <c r="BS1121" s="81"/>
      <c r="BT1121" s="81"/>
      <c r="BU1121" s="81"/>
      <c r="BV1121" s="313" t="s">
        <v>8009</v>
      </c>
      <c r="BW1121" s="387" t="s">
        <v>8008</v>
      </c>
      <c r="BX1121" s="313" t="s">
        <v>8011</v>
      </c>
      <c r="BY1121" s="387" t="s">
        <v>8010</v>
      </c>
      <c r="BZ1121" s="324" t="str">
        <f t="shared" si="174"/>
        <v>DISCONTINUED - MR321, 20x9, +18mm Offset, 5x5, 71.5mm Centerbore, Machined - Clear Coat</v>
      </c>
      <c r="CA1121" s="324" t="s">
        <v>3878</v>
      </c>
      <c r="CB1121" s="324" t="s">
        <v>3879</v>
      </c>
      <c r="CC1121" s="313" t="str">
        <f t="shared" si="175"/>
        <v>STREET (3XX)</v>
      </c>
    </row>
    <row r="1122" spans="1:81" s="38" customFormat="1" ht="15" customHeight="1">
      <c r="A1122" s="22">
        <f t="shared" si="171"/>
        <v>1119</v>
      </c>
      <c r="B1122" s="4" t="s">
        <v>84</v>
      </c>
      <c r="C1122" s="99" t="s">
        <v>1089</v>
      </c>
      <c r="D1122" s="3" t="s">
        <v>1147</v>
      </c>
      <c r="E1122" s="91" t="s">
        <v>8040</v>
      </c>
      <c r="F1122" s="90" t="s">
        <v>1129</v>
      </c>
      <c r="G1122" s="90"/>
      <c r="H1122" s="79" t="s">
        <v>1286</v>
      </c>
      <c r="I1122" s="318">
        <v>41640</v>
      </c>
      <c r="J1122" s="318">
        <v>45401</v>
      </c>
      <c r="K1122" s="293" t="s">
        <v>1274</v>
      </c>
      <c r="L1122" s="342">
        <v>289</v>
      </c>
      <c r="M1122" s="92" t="s">
        <v>6179</v>
      </c>
      <c r="N1122" s="344"/>
      <c r="O1122" s="5">
        <v>14</v>
      </c>
      <c r="P1122" s="77">
        <v>7</v>
      </c>
      <c r="Q1122" s="99" t="s">
        <v>1745</v>
      </c>
      <c r="R1122" s="5">
        <v>4</v>
      </c>
      <c r="S1122" s="5">
        <v>136</v>
      </c>
      <c r="T1122" s="3">
        <v>13</v>
      </c>
      <c r="U1122" s="17">
        <v>4.3</v>
      </c>
      <c r="V1122" s="5" t="s">
        <v>189</v>
      </c>
      <c r="W1122" s="26">
        <v>106</v>
      </c>
      <c r="X1122" s="6">
        <v>15.87</v>
      </c>
      <c r="Y1122" s="51">
        <v>1600</v>
      </c>
      <c r="Z1122" s="79" t="s">
        <v>5459</v>
      </c>
      <c r="AA1122" s="78" t="s">
        <v>2992</v>
      </c>
      <c r="AB1122" s="51" t="s">
        <v>4483</v>
      </c>
      <c r="AC1122" s="81" t="s">
        <v>1622</v>
      </c>
      <c r="AD1122" s="89">
        <v>22</v>
      </c>
      <c r="AE1122" s="87" t="s">
        <v>85</v>
      </c>
      <c r="AF1122" s="2" t="s">
        <v>85</v>
      </c>
      <c r="AG1122" s="2" t="s">
        <v>3001</v>
      </c>
      <c r="AH1122" s="2" t="s">
        <v>85</v>
      </c>
      <c r="AI1122" s="9" t="s">
        <v>85</v>
      </c>
      <c r="AJ1122" s="81" t="s">
        <v>266</v>
      </c>
      <c r="AK1122" s="81" t="s">
        <v>85</v>
      </c>
      <c r="AL1122" s="40" t="s">
        <v>85</v>
      </c>
      <c r="AM1122" s="81" t="s">
        <v>85</v>
      </c>
      <c r="AN1122" s="81">
        <v>14.1</v>
      </c>
      <c r="AO1122" s="81">
        <v>194</v>
      </c>
      <c r="AP1122" s="25">
        <v>0</v>
      </c>
      <c r="AQ1122" s="25">
        <v>0.7</v>
      </c>
      <c r="AR1122" s="25">
        <v>5</v>
      </c>
      <c r="AS1122" s="25">
        <v>0</v>
      </c>
      <c r="AT1122" s="25">
        <v>168</v>
      </c>
      <c r="AU1122" s="25">
        <v>161</v>
      </c>
      <c r="AV1122" s="84">
        <v>100</v>
      </c>
      <c r="AW1122" s="54">
        <v>24.5</v>
      </c>
      <c r="AX1122" s="54">
        <v>46.5</v>
      </c>
      <c r="AY1122" s="54">
        <v>50</v>
      </c>
      <c r="AZ1122" s="3" t="s">
        <v>3339</v>
      </c>
      <c r="BA1122" s="98">
        <v>89.1</v>
      </c>
      <c r="BB1122" s="3" t="s">
        <v>1519</v>
      </c>
      <c r="BC1122" s="98">
        <v>11</v>
      </c>
      <c r="BD1122" s="77">
        <v>19.069985678991912</v>
      </c>
      <c r="BE1122" s="56">
        <v>16.968503937007899</v>
      </c>
      <c r="BF1122" s="56">
        <v>16.968503937007899</v>
      </c>
      <c r="BG1122" s="56">
        <v>10.354330708661401</v>
      </c>
      <c r="BH1122" s="378">
        <v>4.8855143000000059E-2</v>
      </c>
      <c r="BI1122" s="5">
        <v>48</v>
      </c>
      <c r="BJ1122" s="114" t="s">
        <v>3532</v>
      </c>
      <c r="BK1122" s="50" t="s">
        <v>4050</v>
      </c>
      <c r="BL1122" s="81" t="s">
        <v>4066</v>
      </c>
      <c r="BM1122" s="46" t="s">
        <v>4836</v>
      </c>
      <c r="BN1122" s="46" t="s">
        <v>4094</v>
      </c>
      <c r="BO1122" s="81" t="s">
        <v>5475</v>
      </c>
      <c r="BP1122" s="81" t="s">
        <v>5476</v>
      </c>
      <c r="BQ1122" s="81" t="s">
        <v>4837</v>
      </c>
      <c r="BR1122" s="81" t="s">
        <v>5477</v>
      </c>
      <c r="BS1122" s="81"/>
      <c r="BT1122" s="81"/>
      <c r="BU1122" s="81"/>
      <c r="BV1122" s="313" t="s">
        <v>6975</v>
      </c>
      <c r="BW1122" s="377" t="s">
        <v>6974</v>
      </c>
      <c r="BX1122" s="313" t="s">
        <v>6973</v>
      </c>
      <c r="BY1122" s="377" t="s">
        <v>6972</v>
      </c>
      <c r="BZ1122" s="324" t="str">
        <f t="shared" si="174"/>
        <v>DISCONTINUED - MR401 UTV Beadlock, 14x7, 4+3/+13mm Offset, 4x136, 106mm Centerbore, Titanium - Matte Black Ring, w/ BH-H20875</v>
      </c>
      <c r="CA1122" s="324" t="s">
        <v>3878</v>
      </c>
      <c r="CB1122" s="324" t="s">
        <v>3879</v>
      </c>
      <c r="CC1122" s="313" t="str">
        <f t="shared" si="175"/>
        <v>UTV (4XX)</v>
      </c>
    </row>
    <row r="1123" spans="1:81" s="38" customFormat="1" ht="15" customHeight="1">
      <c r="A1123" s="22">
        <f t="shared" si="171"/>
        <v>1120</v>
      </c>
      <c r="B1123" s="3" t="s">
        <v>84</v>
      </c>
      <c r="C1123" s="99" t="s">
        <v>1093</v>
      </c>
      <c r="D1123" s="81" t="s">
        <v>262</v>
      </c>
      <c r="E1123" s="91" t="s">
        <v>8041</v>
      </c>
      <c r="F1123" s="90"/>
      <c r="G1123" s="90"/>
      <c r="H1123" s="78" t="s">
        <v>891</v>
      </c>
      <c r="I1123" s="318">
        <v>41640</v>
      </c>
      <c r="J1123" s="318">
        <v>45401</v>
      </c>
      <c r="K1123" s="293" t="s">
        <v>1274</v>
      </c>
      <c r="L1123" s="342">
        <v>289</v>
      </c>
      <c r="M1123" s="92" t="s">
        <v>6179</v>
      </c>
      <c r="N1123" s="344"/>
      <c r="O1123" s="81">
        <v>17</v>
      </c>
      <c r="P1123" s="83">
        <v>8</v>
      </c>
      <c r="Q1123" s="99" t="s">
        <v>1845</v>
      </c>
      <c r="R1123" s="81">
        <v>5</v>
      </c>
      <c r="S1123" s="81">
        <v>4.5</v>
      </c>
      <c r="T1123" s="81">
        <v>42</v>
      </c>
      <c r="U1123" s="84">
        <v>6.2</v>
      </c>
      <c r="V1123" s="100" t="s">
        <v>85</v>
      </c>
      <c r="W1123" s="84">
        <v>67.099999999999994</v>
      </c>
      <c r="X1123" s="83">
        <v>25.02</v>
      </c>
      <c r="Y1123" s="51">
        <v>1850</v>
      </c>
      <c r="Z1123" s="88" t="s">
        <v>2222</v>
      </c>
      <c r="AA1123" s="78" t="s">
        <v>2992</v>
      </c>
      <c r="AB1123" s="51" t="s">
        <v>5407</v>
      </c>
      <c r="AC1123" s="81" t="s">
        <v>1624</v>
      </c>
      <c r="AD1123" s="89">
        <v>33</v>
      </c>
      <c r="AE1123" s="86" t="s">
        <v>1738</v>
      </c>
      <c r="AF1123" s="81" t="s">
        <v>1886</v>
      </c>
      <c r="AG1123" s="80" t="s">
        <v>85</v>
      </c>
      <c r="AH1123" s="3" t="s">
        <v>85</v>
      </c>
      <c r="AI1123" s="9" t="s">
        <v>85</v>
      </c>
      <c r="AJ1123" s="99" t="s">
        <v>265</v>
      </c>
      <c r="AK1123" s="81" t="s">
        <v>1672</v>
      </c>
      <c r="AL1123" s="40">
        <v>2.75</v>
      </c>
      <c r="AM1123" s="81">
        <v>56.1</v>
      </c>
      <c r="AN1123" s="81">
        <v>16</v>
      </c>
      <c r="AO1123" s="81">
        <v>155</v>
      </c>
      <c r="AP1123" s="25">
        <v>31.6</v>
      </c>
      <c r="AQ1123" s="25">
        <v>40</v>
      </c>
      <c r="AR1123" s="25">
        <v>43</v>
      </c>
      <c r="AS1123" s="25">
        <v>46</v>
      </c>
      <c r="AT1123" s="25">
        <v>207.6</v>
      </c>
      <c r="AU1123" s="25">
        <v>195.6</v>
      </c>
      <c r="AV1123" s="84">
        <v>67.099999999999994</v>
      </c>
      <c r="AW1123" s="54">
        <v>25</v>
      </c>
      <c r="AX1123" s="54">
        <v>25</v>
      </c>
      <c r="AY1123" s="54">
        <v>0</v>
      </c>
      <c r="AZ1123" s="3" t="s">
        <v>85</v>
      </c>
      <c r="BA1123" s="98" t="s">
        <v>85</v>
      </c>
      <c r="BB1123" s="3" t="s">
        <v>85</v>
      </c>
      <c r="BC1123" s="98" t="s">
        <v>85</v>
      </c>
      <c r="BD1123" s="77">
        <v>29.982867657143348</v>
      </c>
      <c r="BE1123" s="56">
        <v>20.236220472440898</v>
      </c>
      <c r="BF1123" s="56">
        <v>20.236220472440898</v>
      </c>
      <c r="BG1123" s="56">
        <v>10.7086614173228</v>
      </c>
      <c r="BH1123" s="378">
        <v>7.18613119999994E-2</v>
      </c>
      <c r="BI1123" s="81">
        <v>36</v>
      </c>
      <c r="BJ1123" s="114" t="s">
        <v>3532</v>
      </c>
      <c r="BK1123" s="50" t="s">
        <v>4050</v>
      </c>
      <c r="BL1123" s="81" t="s">
        <v>4066</v>
      </c>
      <c r="BM1123" s="81" t="s">
        <v>5535</v>
      </c>
      <c r="BN1123" s="81" t="s">
        <v>5478</v>
      </c>
      <c r="BO1123" s="81" t="s">
        <v>4642</v>
      </c>
      <c r="BP1123" s="81" t="s">
        <v>4275</v>
      </c>
      <c r="BQ1123" s="81" t="s">
        <v>4068</v>
      </c>
      <c r="BR1123" s="81" t="s">
        <v>5536</v>
      </c>
      <c r="BS1123" s="81"/>
      <c r="BT1123" s="81"/>
      <c r="BU1123" s="81"/>
      <c r="BV1123" s="313" t="s">
        <v>6647</v>
      </c>
      <c r="BW1123" s="377" t="s">
        <v>6646</v>
      </c>
      <c r="BX1123" s="313" t="s">
        <v>6649</v>
      </c>
      <c r="BY1123" s="377" t="s">
        <v>6648</v>
      </c>
      <c r="BZ1123" s="324" t="str">
        <f t="shared" si="174"/>
        <v>DISCONTINUED - MR501 RALLY, 17x8, +42mm Offset, 5x4.5, 67.1mm Centerbore, Titanium</v>
      </c>
      <c r="CA1123" s="324" t="s">
        <v>3878</v>
      </c>
      <c r="CB1123" s="324" t="s">
        <v>3879</v>
      </c>
      <c r="CC1123" s="313" t="str">
        <f t="shared" si="175"/>
        <v>RALLY (5XX)</v>
      </c>
    </row>
    <row r="1124" spans="1:81" s="38" customFormat="1" ht="15" customHeight="1">
      <c r="A1124" s="22">
        <f t="shared" si="171"/>
        <v>1121</v>
      </c>
      <c r="B1124" s="13" t="s">
        <v>84</v>
      </c>
      <c r="C1124" s="104" t="s">
        <v>1282</v>
      </c>
      <c r="D1124" s="82" t="s">
        <v>5803</v>
      </c>
      <c r="E1124" s="91" t="s">
        <v>8042</v>
      </c>
      <c r="F1124" s="90"/>
      <c r="G1124" s="90"/>
      <c r="H1124" s="45" t="s">
        <v>5568</v>
      </c>
      <c r="I1124" s="329">
        <v>44517</v>
      </c>
      <c r="J1124" s="318">
        <v>45401</v>
      </c>
      <c r="K1124" s="293" t="s">
        <v>1274</v>
      </c>
      <c r="L1124" s="342">
        <v>309</v>
      </c>
      <c r="M1124" s="92" t="s">
        <v>6179</v>
      </c>
      <c r="N1124" s="344"/>
      <c r="O1124" s="82">
        <v>17</v>
      </c>
      <c r="P1124" s="83">
        <v>7.5</v>
      </c>
      <c r="Q1124" s="99" t="s">
        <v>1759</v>
      </c>
      <c r="R1124" s="82">
        <v>6</v>
      </c>
      <c r="S1124" s="82">
        <v>130</v>
      </c>
      <c r="T1124" s="82">
        <v>50</v>
      </c>
      <c r="U1124" s="84">
        <v>6.2</v>
      </c>
      <c r="V1124" s="102" t="s">
        <v>85</v>
      </c>
      <c r="W1124" s="75">
        <v>84.1</v>
      </c>
      <c r="X1124" s="41">
        <v>29.67</v>
      </c>
      <c r="Y1124" s="51">
        <v>3640</v>
      </c>
      <c r="Z1124" s="45" t="s">
        <v>2294</v>
      </c>
      <c r="AA1124" s="79" t="s">
        <v>2987</v>
      </c>
      <c r="AB1124" s="51" t="s">
        <v>7198</v>
      </c>
      <c r="AC1124" s="81" t="s">
        <v>4102</v>
      </c>
      <c r="AD1124" s="89">
        <v>22</v>
      </c>
      <c r="AE1124" s="14" t="s">
        <v>85</v>
      </c>
      <c r="AF1124" s="14" t="s">
        <v>85</v>
      </c>
      <c r="AG1124" s="13" t="s">
        <v>85</v>
      </c>
      <c r="AH1124" s="14" t="s">
        <v>85</v>
      </c>
      <c r="AI1124" s="9" t="s">
        <v>85</v>
      </c>
      <c r="AJ1124" s="99" t="s">
        <v>265</v>
      </c>
      <c r="AK1124" s="82" t="s">
        <v>85</v>
      </c>
      <c r="AL1124" s="40" t="s">
        <v>85</v>
      </c>
      <c r="AM1124" s="82" t="s">
        <v>85</v>
      </c>
      <c r="AN1124" s="82">
        <v>16.2</v>
      </c>
      <c r="AO1124" s="82">
        <v>173</v>
      </c>
      <c r="AP1124" s="36">
        <v>2</v>
      </c>
      <c r="AQ1124" s="36">
        <v>6</v>
      </c>
      <c r="AR1124" s="25">
        <v>7</v>
      </c>
      <c r="AS1124" s="36">
        <v>7</v>
      </c>
      <c r="AT1124" s="25">
        <v>199</v>
      </c>
      <c r="AU1124" s="74">
        <v>184</v>
      </c>
      <c r="AV1124" s="84">
        <v>84.1</v>
      </c>
      <c r="AW1124" s="54">
        <v>32</v>
      </c>
      <c r="AX1124" s="54">
        <v>32</v>
      </c>
      <c r="AY1124" s="54">
        <v>0</v>
      </c>
      <c r="AZ1124" s="13" t="s">
        <v>85</v>
      </c>
      <c r="BA1124" s="98" t="s">
        <v>85</v>
      </c>
      <c r="BB1124" s="13" t="s">
        <v>85</v>
      </c>
      <c r="BC1124" s="98" t="s">
        <v>85</v>
      </c>
      <c r="BD1124" s="77">
        <v>33.67</v>
      </c>
      <c r="BE1124" s="56">
        <v>20.236220472440898</v>
      </c>
      <c r="BF1124" s="56">
        <v>20.236220472440898</v>
      </c>
      <c r="BG1124" s="56">
        <v>10.4330708661417</v>
      </c>
      <c r="BH1124" s="378">
        <v>7.001193999999944E-2</v>
      </c>
      <c r="BI1124" s="14">
        <v>36</v>
      </c>
      <c r="BJ1124" s="114" t="s">
        <v>3532</v>
      </c>
      <c r="BK1124" s="50" t="s">
        <v>4050</v>
      </c>
      <c r="BL1124" s="81" t="s">
        <v>4964</v>
      </c>
      <c r="BM1124" s="81" t="s">
        <v>4066</v>
      </c>
      <c r="BN1124" s="81" t="s">
        <v>5473</v>
      </c>
      <c r="BO1124" s="81" t="s">
        <v>2872</v>
      </c>
      <c r="BP1124" s="81" t="s">
        <v>5941</v>
      </c>
      <c r="BQ1124" s="81" t="s">
        <v>5431</v>
      </c>
      <c r="BR1124" s="81" t="s">
        <v>5942</v>
      </c>
      <c r="BS1124" s="81" t="s">
        <v>4275</v>
      </c>
      <c r="BT1124" s="81" t="s">
        <v>4068</v>
      </c>
      <c r="BU1124" s="81"/>
      <c r="BV1124" s="349" t="s">
        <v>6842</v>
      </c>
      <c r="BW1124" s="388" t="s">
        <v>6846</v>
      </c>
      <c r="BX1124" s="352" t="s">
        <v>6848</v>
      </c>
      <c r="BY1124" s="388" t="s">
        <v>6847</v>
      </c>
      <c r="BZ1124" s="324" t="str">
        <f t="shared" si="174"/>
        <v>DISCONTINUED - MR706 Bead Grip, 17x7.5, +50mm Offset, 6x130, 84.1mm Centerbore, Matte Black</v>
      </c>
      <c r="CA1124" s="324" t="s">
        <v>3878</v>
      </c>
      <c r="CB1124" s="324" t="s">
        <v>3879</v>
      </c>
      <c r="CC1124" s="313" t="str">
        <f t="shared" si="175"/>
        <v>TRAIL (7XX)</v>
      </c>
    </row>
    <row r="1125" spans="1:81" s="38" customFormat="1" ht="15" customHeight="1">
      <c r="A1125" s="22">
        <f t="shared" si="171"/>
        <v>1122</v>
      </c>
      <c r="B1125" s="13" t="s">
        <v>84</v>
      </c>
      <c r="C1125" s="104" t="s">
        <v>1282</v>
      </c>
      <c r="D1125" s="82" t="s">
        <v>5803</v>
      </c>
      <c r="E1125" s="91" t="s">
        <v>8043</v>
      </c>
      <c r="F1125" s="90"/>
      <c r="G1125" s="90"/>
      <c r="H1125" s="45" t="s">
        <v>5582</v>
      </c>
      <c r="I1125" s="329">
        <v>44517</v>
      </c>
      <c r="J1125" s="318">
        <v>45401</v>
      </c>
      <c r="K1125" s="293" t="s">
        <v>1274</v>
      </c>
      <c r="L1125" s="342">
        <v>319</v>
      </c>
      <c r="M1125" s="92" t="s">
        <v>6179</v>
      </c>
      <c r="N1125" s="344"/>
      <c r="O1125" s="82">
        <v>17</v>
      </c>
      <c r="P1125" s="83">
        <v>8.5</v>
      </c>
      <c r="Q1125" s="99" t="s">
        <v>1756</v>
      </c>
      <c r="R1125" s="82">
        <v>5</v>
      </c>
      <c r="S1125" s="82">
        <v>5.5</v>
      </c>
      <c r="T1125" s="82">
        <v>0</v>
      </c>
      <c r="U1125" s="84">
        <v>4.72</v>
      </c>
      <c r="V1125" s="102" t="s">
        <v>85</v>
      </c>
      <c r="W1125" s="75">
        <v>108</v>
      </c>
      <c r="X1125" s="41">
        <v>30.42</v>
      </c>
      <c r="Y1125" s="51">
        <v>2650</v>
      </c>
      <c r="Z1125" s="45" t="s">
        <v>2294</v>
      </c>
      <c r="AA1125" s="79" t="s">
        <v>2987</v>
      </c>
      <c r="AB1125" s="51" t="s">
        <v>6129</v>
      </c>
      <c r="AC1125" s="81" t="s">
        <v>4103</v>
      </c>
      <c r="AD1125" s="89">
        <v>22</v>
      </c>
      <c r="AE1125" s="14" t="s">
        <v>85</v>
      </c>
      <c r="AF1125" s="14" t="s">
        <v>85</v>
      </c>
      <c r="AG1125" s="13" t="s">
        <v>85</v>
      </c>
      <c r="AH1125" s="14" t="s">
        <v>85</v>
      </c>
      <c r="AI1125" s="9" t="s">
        <v>85</v>
      </c>
      <c r="AJ1125" s="99" t="s">
        <v>265</v>
      </c>
      <c r="AK1125" s="82" t="s">
        <v>85</v>
      </c>
      <c r="AL1125" s="40" t="s">
        <v>85</v>
      </c>
      <c r="AM1125" s="82" t="s">
        <v>85</v>
      </c>
      <c r="AN1125" s="82">
        <v>16.2</v>
      </c>
      <c r="AO1125" s="82">
        <v>175</v>
      </c>
      <c r="AP1125" s="36">
        <v>5.4</v>
      </c>
      <c r="AQ1125" s="36">
        <v>22.2</v>
      </c>
      <c r="AR1125" s="25">
        <v>37.5</v>
      </c>
      <c r="AS1125" s="36">
        <v>53</v>
      </c>
      <c r="AT1125" s="25">
        <v>210</v>
      </c>
      <c r="AU1125" s="74">
        <v>206</v>
      </c>
      <c r="AV1125" s="84">
        <v>108</v>
      </c>
      <c r="AW1125" s="54">
        <v>44</v>
      </c>
      <c r="AX1125" s="54">
        <v>44</v>
      </c>
      <c r="AY1125" s="54">
        <v>22</v>
      </c>
      <c r="AZ1125" s="13" t="s">
        <v>85</v>
      </c>
      <c r="BA1125" s="98" t="s">
        <v>85</v>
      </c>
      <c r="BB1125" s="13" t="s">
        <v>85</v>
      </c>
      <c r="BC1125" s="98" t="s">
        <v>85</v>
      </c>
      <c r="BD1125" s="77">
        <v>36.21</v>
      </c>
      <c r="BE1125" s="56">
        <v>20.236220472440898</v>
      </c>
      <c r="BF1125" s="56">
        <v>20.236220472440898</v>
      </c>
      <c r="BG1125" s="56">
        <v>11.417322834645701</v>
      </c>
      <c r="BH1125" s="378">
        <v>7.6616839999999839E-2</v>
      </c>
      <c r="BI1125" s="14">
        <v>36</v>
      </c>
      <c r="BJ1125" s="114" t="s">
        <v>3532</v>
      </c>
      <c r="BK1125" s="50" t="s">
        <v>4050</v>
      </c>
      <c r="BL1125" s="81" t="s">
        <v>4964</v>
      </c>
      <c r="BM1125" s="81" t="s">
        <v>4066</v>
      </c>
      <c r="BN1125" s="81" t="s">
        <v>5473</v>
      </c>
      <c r="BO1125" s="81" t="s">
        <v>2872</v>
      </c>
      <c r="BP1125" s="81" t="s">
        <v>5941</v>
      </c>
      <c r="BQ1125" s="81" t="s">
        <v>5431</v>
      </c>
      <c r="BR1125" s="81" t="s">
        <v>5942</v>
      </c>
      <c r="BS1125" s="81" t="s">
        <v>4275</v>
      </c>
      <c r="BT1125" s="81" t="s">
        <v>4068</v>
      </c>
      <c r="BU1125" s="81"/>
      <c r="BV1125" s="349" t="s">
        <v>6841</v>
      </c>
      <c r="BW1125" s="388" t="s">
        <v>6840</v>
      </c>
      <c r="BX1125" s="352" t="s">
        <v>6845</v>
      </c>
      <c r="BY1125" s="388" t="s">
        <v>6844</v>
      </c>
      <c r="BZ1125" s="324" t="str">
        <f t="shared" si="174"/>
        <v>DISCONTINUED - MR706 Bead Grip, 17x8.5, 0mm Offset, 5x5.5, 108mm Centerbore, Matte Black</v>
      </c>
      <c r="CA1125" s="324" t="s">
        <v>3878</v>
      </c>
      <c r="CB1125" s="324" t="s">
        <v>3879</v>
      </c>
      <c r="CC1125" s="313" t="str">
        <f t="shared" si="175"/>
        <v>TRAIL (7XX)</v>
      </c>
    </row>
    <row r="1126" spans="1:81" s="38" customFormat="1" ht="15" customHeight="1">
      <c r="A1126" s="22">
        <f t="shared" si="171"/>
        <v>1123</v>
      </c>
      <c r="B1126" s="13" t="s">
        <v>84</v>
      </c>
      <c r="C1126" s="104" t="s">
        <v>1282</v>
      </c>
      <c r="D1126" s="82" t="s">
        <v>5803</v>
      </c>
      <c r="E1126" s="91" t="s">
        <v>8044</v>
      </c>
      <c r="F1126" s="90" t="s">
        <v>4712</v>
      </c>
      <c r="G1126" s="90"/>
      <c r="H1126" s="45" t="s">
        <v>5599</v>
      </c>
      <c r="I1126" s="329">
        <v>44517</v>
      </c>
      <c r="J1126" s="318">
        <v>45401</v>
      </c>
      <c r="K1126" s="293" t="s">
        <v>1274</v>
      </c>
      <c r="L1126" s="342">
        <v>319</v>
      </c>
      <c r="M1126" s="92" t="s">
        <v>6179</v>
      </c>
      <c r="N1126" s="344"/>
      <c r="O1126" s="82">
        <v>17</v>
      </c>
      <c r="P1126" s="83">
        <v>8.5</v>
      </c>
      <c r="Q1126" s="99" t="s">
        <v>1123</v>
      </c>
      <c r="R1126" s="82">
        <v>6</v>
      </c>
      <c r="S1126" s="82">
        <v>5.5</v>
      </c>
      <c r="T1126" s="82">
        <v>35</v>
      </c>
      <c r="U1126" s="84">
        <v>6.1</v>
      </c>
      <c r="V1126" s="102" t="s">
        <v>85</v>
      </c>
      <c r="W1126" s="75">
        <v>106.25</v>
      </c>
      <c r="X1126" s="41">
        <v>28.7</v>
      </c>
      <c r="Y1126" s="51">
        <v>2650</v>
      </c>
      <c r="Z1126" s="45" t="s">
        <v>2297</v>
      </c>
      <c r="AA1126" s="79" t="s">
        <v>2988</v>
      </c>
      <c r="AB1126" s="51" t="s">
        <v>6288</v>
      </c>
      <c r="AC1126" s="87" t="s">
        <v>85</v>
      </c>
      <c r="AD1126" s="89" t="s">
        <v>85</v>
      </c>
      <c r="AE1126" s="14" t="s">
        <v>85</v>
      </c>
      <c r="AF1126" s="14" t="s">
        <v>85</v>
      </c>
      <c r="AG1126" s="13" t="s">
        <v>85</v>
      </c>
      <c r="AH1126" s="14" t="s">
        <v>85</v>
      </c>
      <c r="AI1126" s="9" t="s">
        <v>85</v>
      </c>
      <c r="AJ1126" s="99" t="s">
        <v>265</v>
      </c>
      <c r="AK1126" s="82" t="s">
        <v>85</v>
      </c>
      <c r="AL1126" s="40" t="s">
        <v>85</v>
      </c>
      <c r="AM1126" s="82" t="s">
        <v>85</v>
      </c>
      <c r="AN1126" s="82">
        <v>16.2</v>
      </c>
      <c r="AO1126" s="82">
        <v>175</v>
      </c>
      <c r="AP1126" s="36">
        <v>2</v>
      </c>
      <c r="AQ1126" s="36">
        <v>10.3</v>
      </c>
      <c r="AR1126" s="25">
        <v>23.4</v>
      </c>
      <c r="AS1126" s="36">
        <v>32.9</v>
      </c>
      <c r="AT1126" s="25">
        <v>209.5</v>
      </c>
      <c r="AU1126" s="74">
        <v>192</v>
      </c>
      <c r="AV1126" s="84">
        <v>106.25</v>
      </c>
      <c r="AW1126" s="54"/>
      <c r="AX1126" s="54"/>
      <c r="AY1126" s="54">
        <v>22</v>
      </c>
      <c r="AZ1126" s="13" t="s">
        <v>85</v>
      </c>
      <c r="BA1126" s="98" t="s">
        <v>85</v>
      </c>
      <c r="BB1126" s="13" t="s">
        <v>85</v>
      </c>
      <c r="BC1126" s="98" t="s">
        <v>85</v>
      </c>
      <c r="BD1126" s="77">
        <v>32.700000000000003</v>
      </c>
      <c r="BE1126" s="56">
        <v>20.236220472440898</v>
      </c>
      <c r="BF1126" s="56">
        <v>20.236220472440898</v>
      </c>
      <c r="BG1126" s="56">
        <v>11.417322834645701</v>
      </c>
      <c r="BH1126" s="378">
        <v>7.6616839999999839E-2</v>
      </c>
      <c r="BI1126" s="14">
        <v>36</v>
      </c>
      <c r="BJ1126" s="114" t="s">
        <v>3532</v>
      </c>
      <c r="BK1126" s="50" t="s">
        <v>4050</v>
      </c>
      <c r="BL1126" s="81" t="s">
        <v>4964</v>
      </c>
      <c r="BM1126" s="81" t="s">
        <v>4066</v>
      </c>
      <c r="BN1126" s="81" t="s">
        <v>5473</v>
      </c>
      <c r="BO1126" s="81" t="s">
        <v>2872</v>
      </c>
      <c r="BP1126" s="81" t="s">
        <v>5941</v>
      </c>
      <c r="BQ1126" s="81" t="s">
        <v>5431</v>
      </c>
      <c r="BR1126" s="81" t="s">
        <v>5942</v>
      </c>
      <c r="BS1126" s="81" t="s">
        <v>4275</v>
      </c>
      <c r="BT1126" s="81" t="s">
        <v>4068</v>
      </c>
      <c r="BU1126" s="81"/>
      <c r="BV1126" s="349"/>
      <c r="BW1126" s="376"/>
      <c r="BX1126" s="352"/>
      <c r="BY1126" s="376"/>
      <c r="BZ1126" s="324" t="str">
        <f t="shared" si="174"/>
        <v>DISCONTINUED - MR706 Bead Grip, 17x8.5, +35mm Offset, 6x5.5, 106.25mm Centerbore, Method Bronze</v>
      </c>
      <c r="CA1126" s="324" t="s">
        <v>3878</v>
      </c>
      <c r="CB1126" s="324" t="s">
        <v>3879</v>
      </c>
      <c r="CC1126" s="313" t="str">
        <f t="shared" si="175"/>
        <v>TRAIL (7XX)</v>
      </c>
    </row>
    <row r="1127" spans="1:81" s="38" customFormat="1" ht="15" customHeight="1">
      <c r="A1127" s="22">
        <f t="shared" si="171"/>
        <v>1124</v>
      </c>
      <c r="B1127" s="13" t="s">
        <v>84</v>
      </c>
      <c r="C1127" s="104" t="s">
        <v>1282</v>
      </c>
      <c r="D1127" s="82" t="s">
        <v>5804</v>
      </c>
      <c r="E1127" s="91" t="s">
        <v>8045</v>
      </c>
      <c r="F1127" s="90"/>
      <c r="G1127" s="90"/>
      <c r="H1127" s="79" t="s">
        <v>5738</v>
      </c>
      <c r="I1127" s="319">
        <v>44539</v>
      </c>
      <c r="J1127" s="318">
        <v>45401</v>
      </c>
      <c r="K1127" s="293" t="s">
        <v>1274</v>
      </c>
      <c r="L1127" s="342">
        <v>289</v>
      </c>
      <c r="M1127" s="92" t="s">
        <v>6179</v>
      </c>
      <c r="N1127" s="344"/>
      <c r="O1127" s="82">
        <v>16</v>
      </c>
      <c r="P1127" s="83">
        <v>7</v>
      </c>
      <c r="Q1127" s="99" t="s">
        <v>1845</v>
      </c>
      <c r="R1127" s="82">
        <v>5</v>
      </c>
      <c r="S1127" s="82">
        <v>4.5</v>
      </c>
      <c r="T1127" s="82">
        <v>15</v>
      </c>
      <c r="U1127" s="84">
        <v>4.5999999999999996</v>
      </c>
      <c r="V1127" s="102" t="s">
        <v>85</v>
      </c>
      <c r="W1127" s="75">
        <v>56.1</v>
      </c>
      <c r="X1127" s="41">
        <v>18.34</v>
      </c>
      <c r="Y1127" s="51">
        <v>1850</v>
      </c>
      <c r="Z1127" s="45" t="s">
        <v>2294</v>
      </c>
      <c r="AA1127" s="79" t="s">
        <v>2987</v>
      </c>
      <c r="AB1127" s="51" t="s">
        <v>7320</v>
      </c>
      <c r="AC1127" s="81" t="s">
        <v>4101</v>
      </c>
      <c r="AD1127" s="89">
        <v>22</v>
      </c>
      <c r="AE1127" s="14" t="s">
        <v>85</v>
      </c>
      <c r="AF1127" s="14" t="s">
        <v>85</v>
      </c>
      <c r="AG1127" s="13" t="s">
        <v>85</v>
      </c>
      <c r="AH1127" s="14" t="s">
        <v>85</v>
      </c>
      <c r="AI1127" s="9" t="s">
        <v>85</v>
      </c>
      <c r="AJ1127" s="99" t="s">
        <v>265</v>
      </c>
      <c r="AK1127" s="82" t="s">
        <v>85</v>
      </c>
      <c r="AL1127" s="40" t="s">
        <v>85</v>
      </c>
      <c r="AM1127" s="82" t="s">
        <v>85</v>
      </c>
      <c r="AN1127" s="82">
        <v>16</v>
      </c>
      <c r="AO1127" s="82">
        <v>150</v>
      </c>
      <c r="AP1127" s="36">
        <v>25</v>
      </c>
      <c r="AQ1127" s="36">
        <v>31.6</v>
      </c>
      <c r="AR1127" s="25">
        <v>44.9</v>
      </c>
      <c r="AS1127" s="36">
        <v>57.8</v>
      </c>
      <c r="AT1127" s="25">
        <v>195</v>
      </c>
      <c r="AU1127" s="74">
        <v>189</v>
      </c>
      <c r="AV1127" s="410">
        <v>56.1</v>
      </c>
      <c r="AW1127" s="407">
        <v>41.06</v>
      </c>
      <c r="AX1127" s="407">
        <v>41.06</v>
      </c>
      <c r="AY1127" s="54">
        <v>0</v>
      </c>
      <c r="AZ1127" s="13" t="s">
        <v>85</v>
      </c>
      <c r="BA1127" s="98" t="s">
        <v>85</v>
      </c>
      <c r="BB1127" s="13" t="s">
        <v>85</v>
      </c>
      <c r="BC1127" s="98" t="s">
        <v>85</v>
      </c>
      <c r="BD1127" s="77">
        <v>22.63</v>
      </c>
      <c r="BE1127" s="56">
        <v>19.09</v>
      </c>
      <c r="BF1127" s="56">
        <v>19.09</v>
      </c>
      <c r="BG1127" s="56">
        <v>10.24</v>
      </c>
      <c r="BH1127" s="378">
        <v>6.1152323564527607E-2</v>
      </c>
      <c r="BI1127" s="82">
        <v>36</v>
      </c>
      <c r="BJ1127" s="114" t="s">
        <v>3532</v>
      </c>
      <c r="BK1127" s="50" t="s">
        <v>4050</v>
      </c>
      <c r="BL1127" s="81" t="s">
        <v>4964</v>
      </c>
      <c r="BM1127" s="81" t="s">
        <v>4066</v>
      </c>
      <c r="BN1127" s="81" t="s">
        <v>5469</v>
      </c>
      <c r="BO1127" s="81" t="s">
        <v>2872</v>
      </c>
      <c r="BP1127" s="81" t="s">
        <v>5941</v>
      </c>
      <c r="BQ1127" s="81" t="s">
        <v>5431</v>
      </c>
      <c r="BR1127" s="81" t="s">
        <v>5942</v>
      </c>
      <c r="BS1127" s="81" t="s">
        <v>4275</v>
      </c>
      <c r="BT1127" s="81" t="s">
        <v>4068</v>
      </c>
      <c r="BU1127" s="81"/>
      <c r="BV1127" s="349" t="s">
        <v>6877</v>
      </c>
      <c r="BW1127" s="388" t="s">
        <v>6876</v>
      </c>
      <c r="BX1127" s="352" t="s">
        <v>6881</v>
      </c>
      <c r="BY1127" s="388" t="s">
        <v>6880</v>
      </c>
      <c r="BZ1127" s="324" t="str">
        <f t="shared" si="174"/>
        <v>DISCONTINUED - MR707 Bead Grip, 16x7, +15mm Offset, 5x4.5, 56.1mm Centerbore, Matte Black</v>
      </c>
      <c r="CA1127" s="324" t="s">
        <v>3878</v>
      </c>
      <c r="CB1127" s="324" t="s">
        <v>3879</v>
      </c>
      <c r="CC1127" s="313" t="str">
        <f t="shared" si="175"/>
        <v>TRAIL (7XX)</v>
      </c>
    </row>
    <row r="1128" spans="1:81" s="38" customFormat="1" ht="15" customHeight="1">
      <c r="A1128" s="22">
        <f t="shared" si="171"/>
        <v>1125</v>
      </c>
      <c r="B1128" s="13" t="s">
        <v>84</v>
      </c>
      <c r="C1128" s="104" t="s">
        <v>1282</v>
      </c>
      <c r="D1128" s="82" t="s">
        <v>5804</v>
      </c>
      <c r="E1128" s="91" t="s">
        <v>8046</v>
      </c>
      <c r="F1128" s="90"/>
      <c r="G1128" s="90"/>
      <c r="H1128" s="79" t="s">
        <v>5764</v>
      </c>
      <c r="I1128" s="319">
        <v>44539</v>
      </c>
      <c r="J1128" s="318">
        <v>45401</v>
      </c>
      <c r="K1128" s="293" t="s">
        <v>1274</v>
      </c>
      <c r="L1128" s="342">
        <v>339</v>
      </c>
      <c r="M1128" s="92" t="s">
        <v>6179</v>
      </c>
      <c r="N1128" s="344"/>
      <c r="O1128" s="82">
        <v>17</v>
      </c>
      <c r="P1128" s="83">
        <v>8.5</v>
      </c>
      <c r="Q1128" s="99" t="s">
        <v>1763</v>
      </c>
      <c r="R1128" s="82">
        <v>8</v>
      </c>
      <c r="S1128" s="82">
        <v>170</v>
      </c>
      <c r="T1128" s="82">
        <v>0</v>
      </c>
      <c r="U1128" s="84">
        <v>4.72</v>
      </c>
      <c r="V1128" s="102" t="s">
        <v>85</v>
      </c>
      <c r="W1128" s="75">
        <v>130.81</v>
      </c>
      <c r="X1128" s="41">
        <v>32.885620775910901</v>
      </c>
      <c r="Y1128" s="51">
        <v>3640</v>
      </c>
      <c r="Z1128" s="45" t="s">
        <v>4617</v>
      </c>
      <c r="AA1128" s="79" t="s">
        <v>4618</v>
      </c>
      <c r="AB1128" s="51" t="s">
        <v>5557</v>
      </c>
      <c r="AC1128" s="81" t="s">
        <v>4105</v>
      </c>
      <c r="AD1128" s="89">
        <v>33</v>
      </c>
      <c r="AE1128" s="14" t="s">
        <v>85</v>
      </c>
      <c r="AF1128" s="14" t="s">
        <v>85</v>
      </c>
      <c r="AG1128" s="13" t="s">
        <v>3005</v>
      </c>
      <c r="AH1128" s="14" t="s">
        <v>85</v>
      </c>
      <c r="AI1128" s="9" t="s">
        <v>85</v>
      </c>
      <c r="AJ1128" s="99" t="s">
        <v>266</v>
      </c>
      <c r="AK1128" s="82" t="s">
        <v>85</v>
      </c>
      <c r="AL1128" s="40" t="s">
        <v>85</v>
      </c>
      <c r="AM1128" s="82" t="s">
        <v>85</v>
      </c>
      <c r="AN1128" s="82">
        <v>16.2</v>
      </c>
      <c r="AO1128" s="82">
        <v>200</v>
      </c>
      <c r="AP1128" s="36">
        <v>0</v>
      </c>
      <c r="AQ1128" s="36">
        <v>0</v>
      </c>
      <c r="AR1128" s="25">
        <v>34.700000000000003</v>
      </c>
      <c r="AS1128" s="36">
        <v>85.6</v>
      </c>
      <c r="AT1128" s="25">
        <v>210</v>
      </c>
      <c r="AU1128" s="74">
        <v>203</v>
      </c>
      <c r="AV1128" s="410">
        <v>128</v>
      </c>
      <c r="AW1128" s="407">
        <v>103.9</v>
      </c>
      <c r="AX1128" s="407">
        <v>107</v>
      </c>
      <c r="AY1128" s="54">
        <v>0</v>
      </c>
      <c r="AZ1128" s="13" t="s">
        <v>85</v>
      </c>
      <c r="BA1128" s="98" t="s">
        <v>85</v>
      </c>
      <c r="BB1128" s="13" t="s">
        <v>85</v>
      </c>
      <c r="BC1128" s="98" t="s">
        <v>85</v>
      </c>
      <c r="BD1128" s="77">
        <v>37.735790543978204</v>
      </c>
      <c r="BE1128" s="56">
        <v>20.236220472440898</v>
      </c>
      <c r="BF1128" s="56">
        <v>20.236220472440898</v>
      </c>
      <c r="BG1128" s="56">
        <v>11.417322834645701</v>
      </c>
      <c r="BH1128" s="378">
        <v>7.6616839999999839E-2</v>
      </c>
      <c r="BI1128" s="14">
        <v>36</v>
      </c>
      <c r="BJ1128" s="114" t="s">
        <v>3532</v>
      </c>
      <c r="BK1128" s="50" t="s">
        <v>4050</v>
      </c>
      <c r="BL1128" s="81" t="s">
        <v>4964</v>
      </c>
      <c r="BM1128" s="81" t="s">
        <v>4066</v>
      </c>
      <c r="BN1128" s="81" t="s">
        <v>5469</v>
      </c>
      <c r="BO1128" s="81" t="s">
        <v>2872</v>
      </c>
      <c r="BP1128" s="81" t="s">
        <v>5941</v>
      </c>
      <c r="BQ1128" s="81" t="s">
        <v>5431</v>
      </c>
      <c r="BR1128" s="81" t="s">
        <v>5942</v>
      </c>
      <c r="BS1128" s="81" t="s">
        <v>4275</v>
      </c>
      <c r="BT1128" s="81" t="s">
        <v>4068</v>
      </c>
      <c r="BU1128" s="81"/>
      <c r="BV1128" s="349" t="s">
        <v>6866</v>
      </c>
      <c r="BW1128" s="388" t="s">
        <v>6873</v>
      </c>
      <c r="BX1128" s="352" t="s">
        <v>6875</v>
      </c>
      <c r="BY1128" s="388" t="s">
        <v>6874</v>
      </c>
      <c r="BZ1128" s="324" t="str">
        <f t="shared" si="174"/>
        <v>DISCONTINUED - MR707 Bead Grip, 17x8.5, 0mm Offset, 8x170, 130.81mm Centerbore, Bahia Blue</v>
      </c>
      <c r="CA1128" s="324" t="s">
        <v>3878</v>
      </c>
      <c r="CB1128" s="324" t="s">
        <v>3879</v>
      </c>
      <c r="CC1128" s="313" t="str">
        <f t="shared" si="175"/>
        <v>TRAIL (7XX)</v>
      </c>
    </row>
    <row r="1129" spans="1:81" s="218" customFormat="1">
      <c r="A1129" s="22">
        <f t="shared" si="171"/>
        <v>1126</v>
      </c>
      <c r="B1129" s="97" t="s">
        <v>84</v>
      </c>
      <c r="C1129" s="86" t="s">
        <v>1490</v>
      </c>
      <c r="D1129" s="32" t="s">
        <v>5094</v>
      </c>
      <c r="E1129" s="86" t="s">
        <v>1627</v>
      </c>
      <c r="H1129" s="61">
        <v>191682012006</v>
      </c>
      <c r="I1129" s="109">
        <v>42370</v>
      </c>
      <c r="J1129" s="318">
        <v>45401</v>
      </c>
      <c r="K1129" s="293" t="s">
        <v>1274</v>
      </c>
      <c r="L1129" s="66">
        <v>38.5</v>
      </c>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32">
        <v>6</v>
      </c>
      <c r="BF1129" s="32">
        <v>6</v>
      </c>
      <c r="BG1129" s="32">
        <v>2</v>
      </c>
      <c r="BH1129" s="380">
        <v>0.26896395986555066</v>
      </c>
      <c r="BI1129" s="66"/>
      <c r="BJ1129" s="114" t="s">
        <v>3532</v>
      </c>
      <c r="BK1129" s="66" t="s">
        <v>3999</v>
      </c>
      <c r="BL1129" s="66"/>
      <c r="BM1129" s="66"/>
      <c r="BN1129" s="66"/>
      <c r="BO1129" s="66"/>
      <c r="BP1129" s="66"/>
      <c r="BQ1129" s="66"/>
      <c r="BR1129" s="66"/>
      <c r="BS1129" s="66"/>
      <c r="BT1129" s="66"/>
      <c r="BU1129" s="66"/>
      <c r="BV1129" s="66"/>
      <c r="BW1129" s="66"/>
      <c r="BX1129" s="66"/>
      <c r="BY1129" s="66"/>
      <c r="BZ1129" s="324" t="s">
        <v>8049</v>
      </c>
      <c r="CA1129" s="324" t="s">
        <v>3878</v>
      </c>
      <c r="CB1129" s="324" t="s">
        <v>3879</v>
      </c>
      <c r="CC1129" s="313" t="str">
        <f t="shared" ref="CC1129:CC1134" si="176">C1129</f>
        <v>CAP</v>
      </c>
    </row>
    <row r="1130" spans="1:81" s="38" customFormat="1" ht="15" customHeight="1">
      <c r="A1130" s="22">
        <f t="shared" si="171"/>
        <v>1127</v>
      </c>
      <c r="B1130" s="99" t="s">
        <v>84</v>
      </c>
      <c r="C1130" s="99" t="s">
        <v>1072</v>
      </c>
      <c r="D1130" s="5" t="s">
        <v>4533</v>
      </c>
      <c r="E1130" s="91" t="s">
        <v>8051</v>
      </c>
      <c r="F1130" s="90"/>
      <c r="G1130" s="90"/>
      <c r="H1130" s="79" t="s">
        <v>530</v>
      </c>
      <c r="I1130" s="318">
        <v>41640</v>
      </c>
      <c r="J1130" s="318">
        <v>45401</v>
      </c>
      <c r="K1130" s="293" t="s">
        <v>1274</v>
      </c>
      <c r="L1130" s="342">
        <v>312</v>
      </c>
      <c r="M1130" s="92" t="s">
        <v>6179</v>
      </c>
      <c r="N1130" s="344"/>
      <c r="O1130" s="12">
        <v>18</v>
      </c>
      <c r="P1130" s="8">
        <v>9</v>
      </c>
      <c r="Q1130" s="99" t="s">
        <v>1123</v>
      </c>
      <c r="R1130" s="3">
        <v>6</v>
      </c>
      <c r="S1130" s="3">
        <v>5.5</v>
      </c>
      <c r="T1130" s="12">
        <v>18</v>
      </c>
      <c r="U1130" s="19">
        <v>5.75</v>
      </c>
      <c r="V1130" s="100" t="s">
        <v>85</v>
      </c>
      <c r="W1130" s="19">
        <v>108</v>
      </c>
      <c r="X1130" s="8">
        <v>32.474091219832466</v>
      </c>
      <c r="Y1130" s="51">
        <v>2500</v>
      </c>
      <c r="Z1130" s="79" t="s">
        <v>2294</v>
      </c>
      <c r="AA1130" s="79" t="s">
        <v>2987</v>
      </c>
      <c r="AB1130" s="51" t="s">
        <v>6060</v>
      </c>
      <c r="AC1130" s="3" t="s">
        <v>1610</v>
      </c>
      <c r="AD1130" s="89">
        <v>33</v>
      </c>
      <c r="AE1130" s="87" t="s">
        <v>85</v>
      </c>
      <c r="AF1130" s="80" t="s">
        <v>85</v>
      </c>
      <c r="AG1130" s="99" t="s">
        <v>3001</v>
      </c>
      <c r="AH1130" s="99" t="s">
        <v>1937</v>
      </c>
      <c r="AI1130" s="9">
        <v>1.1000000000000001</v>
      </c>
      <c r="AJ1130" s="99" t="s">
        <v>266</v>
      </c>
      <c r="AK1130" s="99" t="s">
        <v>85</v>
      </c>
      <c r="AL1130" s="40" t="s">
        <v>85</v>
      </c>
      <c r="AM1130" s="99" t="s">
        <v>85</v>
      </c>
      <c r="AN1130" s="99">
        <v>16.2</v>
      </c>
      <c r="AO1130" s="99">
        <v>168</v>
      </c>
      <c r="AP1130" s="25">
        <v>7</v>
      </c>
      <c r="AQ1130" s="25">
        <v>18</v>
      </c>
      <c r="AR1130" s="25">
        <v>28.7</v>
      </c>
      <c r="AS1130" s="25">
        <v>35.799999999999997</v>
      </c>
      <c r="AT1130" s="25">
        <v>217.8</v>
      </c>
      <c r="AU1130" s="25">
        <v>208.2</v>
      </c>
      <c r="AV1130" s="100">
        <v>103.6</v>
      </c>
      <c r="AW1130" s="54">
        <v>61.8</v>
      </c>
      <c r="AX1130" s="54">
        <v>61.8</v>
      </c>
      <c r="AY1130" s="54">
        <v>44</v>
      </c>
      <c r="AZ1130" s="99" t="s">
        <v>85</v>
      </c>
      <c r="BA1130" s="98" t="s">
        <v>85</v>
      </c>
      <c r="BB1130" s="99" t="s">
        <v>85</v>
      </c>
      <c r="BC1130" s="98" t="s">
        <v>85</v>
      </c>
      <c r="BD1130" s="77">
        <v>37.35</v>
      </c>
      <c r="BE1130" s="56">
        <v>21.141732283464599</v>
      </c>
      <c r="BF1130" s="56">
        <v>21.141732283464599</v>
      </c>
      <c r="BG1130" s="56">
        <v>11.929133858267701</v>
      </c>
      <c r="BH1130" s="378">
        <v>8.7375807000000152E-2</v>
      </c>
      <c r="BI1130" s="80">
        <v>36</v>
      </c>
      <c r="BJ1130" s="114" t="s">
        <v>3532</v>
      </c>
      <c r="BK1130" s="50" t="s">
        <v>4050</v>
      </c>
      <c r="BL1130" s="81" t="s">
        <v>4066</v>
      </c>
      <c r="BM1130" s="81" t="s">
        <v>5512</v>
      </c>
      <c r="BN1130" s="81" t="s">
        <v>5503</v>
      </c>
      <c r="BO1130" s="81" t="s">
        <v>5477</v>
      </c>
      <c r="BP1130" s="81" t="s">
        <v>5504</v>
      </c>
      <c r="BQ1130" s="81" t="s">
        <v>4068</v>
      </c>
      <c r="BR1130" s="81"/>
      <c r="BS1130" s="81"/>
      <c r="BT1130" s="81"/>
      <c r="BU1130" s="81"/>
      <c r="BV1130" s="313" t="s">
        <v>6485</v>
      </c>
      <c r="BW1130" s="377" t="s">
        <v>6484</v>
      </c>
      <c r="BX1130" s="313" t="s">
        <v>6487</v>
      </c>
      <c r="BY1130" s="377" t="s">
        <v>6486</v>
      </c>
      <c r="BZ1130" s="324" t="str">
        <f t="shared" ref="BZ1130:BZ1134" si="177">CONCATENATE("DISCONTINUED"," ","-"," ",D1130,", ",O1130,"x",P1130,", ",IF(V1130="N/A", "", CONCATENATE(V1130, "/")),IF(T1130&gt;0, CONCATENATE("+",T1130), T1130),"mm Offset, ",Q1130,", ",W1130,"mm Centerbore, ",PROPER(Z1130), "", IF(BB1130="N/A", "", CONCATENATE(", w/ ", BB1130)))</f>
        <v>DISCONTINUED - MR306 Mesh, 18x9, +18mm Offset, 6x5.5, 108mm Centerbore, Matte Black</v>
      </c>
      <c r="CA1130" s="324" t="s">
        <v>3878</v>
      </c>
      <c r="CB1130" s="324" t="s">
        <v>3879</v>
      </c>
      <c r="CC1130" s="313" t="str">
        <f t="shared" si="176"/>
        <v>STREET (3XX)</v>
      </c>
    </row>
    <row r="1131" spans="1:81" s="38" customFormat="1" ht="15" customHeight="1">
      <c r="A1131" s="22">
        <f t="shared" si="171"/>
        <v>1128</v>
      </c>
      <c r="B1131" s="13" t="s">
        <v>84</v>
      </c>
      <c r="C1131" s="104" t="s">
        <v>1282</v>
      </c>
      <c r="D1131" s="82" t="s">
        <v>5802</v>
      </c>
      <c r="E1131" s="91" t="s">
        <v>8052</v>
      </c>
      <c r="F1131" s="90"/>
      <c r="G1131" s="90"/>
      <c r="H1131" s="45" t="s">
        <v>5118</v>
      </c>
      <c r="I1131" s="318">
        <v>44351</v>
      </c>
      <c r="J1131" s="318">
        <v>45401</v>
      </c>
      <c r="K1131" s="293" t="s">
        <v>1274</v>
      </c>
      <c r="L1131" s="342">
        <v>319</v>
      </c>
      <c r="M1131" s="92" t="s">
        <v>6179</v>
      </c>
      <c r="N1131" s="344"/>
      <c r="O1131" s="82">
        <v>17</v>
      </c>
      <c r="P1131" s="82">
        <v>8.5</v>
      </c>
      <c r="Q1131" s="99" t="s">
        <v>1758</v>
      </c>
      <c r="R1131" s="82">
        <v>6</v>
      </c>
      <c r="S1131" s="82">
        <v>120</v>
      </c>
      <c r="T1131" s="82">
        <v>20</v>
      </c>
      <c r="U1131" s="75">
        <v>5.58</v>
      </c>
      <c r="V1131" s="102" t="s">
        <v>85</v>
      </c>
      <c r="W1131" s="75">
        <v>67</v>
      </c>
      <c r="X1131" s="41">
        <v>27.1</v>
      </c>
      <c r="Y1131" s="51">
        <v>2650</v>
      </c>
      <c r="Z1131" s="45" t="s">
        <v>2222</v>
      </c>
      <c r="AA1131" s="79" t="s">
        <v>2992</v>
      </c>
      <c r="AB1131" s="51" t="s">
        <v>6248</v>
      </c>
      <c r="AC1131" s="81" t="s">
        <v>4102</v>
      </c>
      <c r="AD1131" s="89">
        <v>22</v>
      </c>
      <c r="AE1131" s="14" t="s">
        <v>85</v>
      </c>
      <c r="AF1131" s="14" t="s">
        <v>85</v>
      </c>
      <c r="AG1131" s="14" t="s">
        <v>85</v>
      </c>
      <c r="AH1131" s="14" t="s">
        <v>85</v>
      </c>
      <c r="AI1131" s="9" t="s">
        <v>85</v>
      </c>
      <c r="AJ1131" s="99" t="s">
        <v>265</v>
      </c>
      <c r="AK1131" s="82" t="s">
        <v>85</v>
      </c>
      <c r="AL1131" s="40" t="s">
        <v>85</v>
      </c>
      <c r="AM1131" s="82" t="s">
        <v>85</v>
      </c>
      <c r="AN1131" s="82">
        <v>16.100000000000001</v>
      </c>
      <c r="AO1131" s="82">
        <v>160</v>
      </c>
      <c r="AP1131" s="36">
        <v>11.7</v>
      </c>
      <c r="AQ1131" s="36">
        <v>23</v>
      </c>
      <c r="AR1131" s="25">
        <v>33.799999999999997</v>
      </c>
      <c r="AS1131" s="36">
        <v>39.799999999999997</v>
      </c>
      <c r="AT1131" s="25">
        <v>209</v>
      </c>
      <c r="AU1131" s="74">
        <v>197</v>
      </c>
      <c r="AV1131" s="411">
        <v>67</v>
      </c>
      <c r="AW1131" s="407">
        <v>54.95</v>
      </c>
      <c r="AX1131" s="407">
        <v>54.95</v>
      </c>
      <c r="AY1131" s="54">
        <v>31</v>
      </c>
      <c r="AZ1131" s="13" t="s">
        <v>85</v>
      </c>
      <c r="BA1131" s="98" t="s">
        <v>85</v>
      </c>
      <c r="BB1131" s="13" t="s">
        <v>85</v>
      </c>
      <c r="BC1131" s="98" t="s">
        <v>85</v>
      </c>
      <c r="BD1131" s="77">
        <v>31.1</v>
      </c>
      <c r="BE1131" s="56">
        <v>20.236220472440898</v>
      </c>
      <c r="BF1131" s="56">
        <v>20.236220472440898</v>
      </c>
      <c r="BG1131" s="56">
        <v>11.417322834645701</v>
      </c>
      <c r="BH1131" s="378">
        <v>7.6616839999999839E-2</v>
      </c>
      <c r="BI1131" s="14">
        <v>36</v>
      </c>
      <c r="BJ1131" s="114" t="s">
        <v>4923</v>
      </c>
      <c r="BK1131" s="50" t="s">
        <v>4050</v>
      </c>
      <c r="BL1131" s="81" t="s">
        <v>4964</v>
      </c>
      <c r="BM1131" s="81" t="s">
        <v>4066</v>
      </c>
      <c r="BN1131" s="81" t="s">
        <v>5318</v>
      </c>
      <c r="BO1131" s="81" t="s">
        <v>2872</v>
      </c>
      <c r="BP1131" s="81" t="s">
        <v>4298</v>
      </c>
      <c r="BQ1131" s="81" t="s">
        <v>5431</v>
      </c>
      <c r="BR1131" s="81" t="s">
        <v>5432</v>
      </c>
      <c r="BS1131" s="81" t="s">
        <v>4275</v>
      </c>
      <c r="BT1131" s="81" t="s">
        <v>4068</v>
      </c>
      <c r="BU1131" s="81"/>
      <c r="BV1131" s="349" t="s">
        <v>6831</v>
      </c>
      <c r="BW1131" s="388" t="s">
        <v>6834</v>
      </c>
      <c r="BX1131" s="352" t="s">
        <v>6836</v>
      </c>
      <c r="BY1131" s="388" t="s">
        <v>6835</v>
      </c>
      <c r="BZ1131" s="324" t="str">
        <f t="shared" si="177"/>
        <v>DISCONTINUED - MR705 Bead Grip, 17x8.5, +20mm Offset, 6x120, 67mm Centerbore, Titanium</v>
      </c>
      <c r="CA1131" s="324" t="s">
        <v>3878</v>
      </c>
      <c r="CB1131" s="324" t="s">
        <v>3879</v>
      </c>
      <c r="CC1131" s="313" t="str">
        <f t="shared" si="176"/>
        <v>TRAIL (7XX)</v>
      </c>
    </row>
    <row r="1132" spans="1:81" s="38" customFormat="1" ht="15" customHeight="1">
      <c r="A1132" s="22">
        <f t="shared" si="171"/>
        <v>1129</v>
      </c>
      <c r="B1132" s="13" t="s">
        <v>84</v>
      </c>
      <c r="C1132" s="104" t="s">
        <v>1282</v>
      </c>
      <c r="D1132" s="82" t="s">
        <v>5803</v>
      </c>
      <c r="E1132" s="91" t="s">
        <v>8053</v>
      </c>
      <c r="F1132" s="90" t="s">
        <v>4712</v>
      </c>
      <c r="G1132" s="90"/>
      <c r="H1132" s="45" t="s">
        <v>5598</v>
      </c>
      <c r="I1132" s="329">
        <v>44517</v>
      </c>
      <c r="J1132" s="318">
        <v>45401</v>
      </c>
      <c r="K1132" s="293" t="s">
        <v>1274</v>
      </c>
      <c r="L1132" s="342">
        <v>319</v>
      </c>
      <c r="M1132" s="92" t="s">
        <v>6179</v>
      </c>
      <c r="N1132" s="344"/>
      <c r="O1132" s="82">
        <v>17</v>
      </c>
      <c r="P1132" s="83">
        <v>8.5</v>
      </c>
      <c r="Q1132" s="99" t="s">
        <v>1123</v>
      </c>
      <c r="R1132" s="82">
        <v>6</v>
      </c>
      <c r="S1132" s="82">
        <v>5.5</v>
      </c>
      <c r="T1132" s="82">
        <v>35</v>
      </c>
      <c r="U1132" s="84">
        <v>6.1</v>
      </c>
      <c r="V1132" s="102" t="s">
        <v>85</v>
      </c>
      <c r="W1132" s="75">
        <v>106.25</v>
      </c>
      <c r="X1132" s="41">
        <v>28.7</v>
      </c>
      <c r="Y1132" s="51">
        <v>2650</v>
      </c>
      <c r="Z1132" s="45" t="s">
        <v>2294</v>
      </c>
      <c r="AA1132" s="79" t="s">
        <v>2987</v>
      </c>
      <c r="AB1132" s="51" t="s">
        <v>6288</v>
      </c>
      <c r="AC1132" s="87" t="s">
        <v>85</v>
      </c>
      <c r="AD1132" s="89" t="s">
        <v>85</v>
      </c>
      <c r="AE1132" s="14" t="s">
        <v>85</v>
      </c>
      <c r="AF1132" s="14" t="s">
        <v>85</v>
      </c>
      <c r="AG1132" s="13" t="s">
        <v>85</v>
      </c>
      <c r="AH1132" s="14" t="s">
        <v>85</v>
      </c>
      <c r="AI1132" s="9" t="s">
        <v>85</v>
      </c>
      <c r="AJ1132" s="99" t="s">
        <v>265</v>
      </c>
      <c r="AK1132" s="82" t="s">
        <v>85</v>
      </c>
      <c r="AL1132" s="40" t="s">
        <v>85</v>
      </c>
      <c r="AM1132" s="82" t="s">
        <v>85</v>
      </c>
      <c r="AN1132" s="82">
        <v>16.2</v>
      </c>
      <c r="AO1132" s="82">
        <v>175</v>
      </c>
      <c r="AP1132" s="36">
        <v>2</v>
      </c>
      <c r="AQ1132" s="36">
        <v>10.3</v>
      </c>
      <c r="AR1132" s="25">
        <v>23.4</v>
      </c>
      <c r="AS1132" s="36">
        <v>32.9</v>
      </c>
      <c r="AT1132" s="25">
        <v>209.5</v>
      </c>
      <c r="AU1132" s="74">
        <v>192</v>
      </c>
      <c r="AV1132" s="84">
        <v>106.25</v>
      </c>
      <c r="AW1132" s="54"/>
      <c r="AX1132" s="54"/>
      <c r="AY1132" s="54">
        <v>22</v>
      </c>
      <c r="AZ1132" s="13" t="s">
        <v>85</v>
      </c>
      <c r="BA1132" s="98" t="s">
        <v>85</v>
      </c>
      <c r="BB1132" s="13" t="s">
        <v>85</v>
      </c>
      <c r="BC1132" s="98" t="s">
        <v>85</v>
      </c>
      <c r="BD1132" s="77">
        <v>32.700000000000003</v>
      </c>
      <c r="BE1132" s="56">
        <v>20.236220472440898</v>
      </c>
      <c r="BF1132" s="56">
        <v>20.236220472440898</v>
      </c>
      <c r="BG1132" s="56">
        <v>11.417322834645701</v>
      </c>
      <c r="BH1132" s="378">
        <v>7.6616839999999839E-2</v>
      </c>
      <c r="BI1132" s="14">
        <v>36</v>
      </c>
      <c r="BJ1132" s="114" t="s">
        <v>3532</v>
      </c>
      <c r="BK1132" s="50" t="s">
        <v>4050</v>
      </c>
      <c r="BL1132" s="81" t="s">
        <v>4964</v>
      </c>
      <c r="BM1132" s="81" t="s">
        <v>4066</v>
      </c>
      <c r="BN1132" s="81" t="s">
        <v>5473</v>
      </c>
      <c r="BO1132" s="81" t="s">
        <v>2872</v>
      </c>
      <c r="BP1132" s="81" t="s">
        <v>5941</v>
      </c>
      <c r="BQ1132" s="81" t="s">
        <v>5431</v>
      </c>
      <c r="BR1132" s="81" t="s">
        <v>5942</v>
      </c>
      <c r="BS1132" s="81" t="s">
        <v>4275</v>
      </c>
      <c r="BT1132" s="81" t="s">
        <v>4068</v>
      </c>
      <c r="BU1132" s="81"/>
      <c r="BV1132" s="349"/>
      <c r="BW1132" s="376"/>
      <c r="BX1132" s="352"/>
      <c r="BY1132" s="376"/>
      <c r="BZ1132" s="324" t="str">
        <f t="shared" si="177"/>
        <v>DISCONTINUED - MR706 Bead Grip, 17x8.5, +35mm Offset, 6x5.5, 106.25mm Centerbore, Matte Black</v>
      </c>
      <c r="CA1132" s="324" t="s">
        <v>3878</v>
      </c>
      <c r="CB1132" s="324" t="s">
        <v>3879</v>
      </c>
      <c r="CC1132" s="313" t="str">
        <f t="shared" si="176"/>
        <v>TRAIL (7XX)</v>
      </c>
    </row>
    <row r="1133" spans="1:81" s="38" customFormat="1" ht="15" customHeight="1">
      <c r="A1133" s="22">
        <f t="shared" si="171"/>
        <v>1130</v>
      </c>
      <c r="B1133" s="13" t="s">
        <v>84</v>
      </c>
      <c r="C1133" s="104" t="s">
        <v>1282</v>
      </c>
      <c r="D1133" s="82" t="s">
        <v>5803</v>
      </c>
      <c r="E1133" s="91" t="s">
        <v>8054</v>
      </c>
      <c r="F1133" s="90"/>
      <c r="G1133" s="90"/>
      <c r="H1133" s="45" t="s">
        <v>5609</v>
      </c>
      <c r="I1133" s="329">
        <v>44517</v>
      </c>
      <c r="J1133" s="318">
        <v>45401</v>
      </c>
      <c r="K1133" s="293" t="s">
        <v>1274</v>
      </c>
      <c r="L1133" s="342">
        <v>379</v>
      </c>
      <c r="M1133" s="92" t="s">
        <v>6179</v>
      </c>
      <c r="N1133" s="344"/>
      <c r="O1133" s="82">
        <v>18</v>
      </c>
      <c r="P1133" s="8">
        <v>9</v>
      </c>
      <c r="Q1133" s="99" t="s">
        <v>1123</v>
      </c>
      <c r="R1133" s="82">
        <v>6</v>
      </c>
      <c r="S1133" s="82">
        <v>5.5</v>
      </c>
      <c r="T1133" s="82">
        <v>18</v>
      </c>
      <c r="U1133" s="84">
        <v>5.68</v>
      </c>
      <c r="V1133" s="102" t="s">
        <v>85</v>
      </c>
      <c r="W1133" s="75">
        <v>106.25</v>
      </c>
      <c r="X1133" s="41">
        <v>33.58</v>
      </c>
      <c r="Y1133" s="51">
        <v>2650</v>
      </c>
      <c r="Z1133" s="45" t="s">
        <v>2297</v>
      </c>
      <c r="AA1133" s="79" t="s">
        <v>2988</v>
      </c>
      <c r="AB1133" s="51" t="s">
        <v>6060</v>
      </c>
      <c r="AC1133" s="81" t="s">
        <v>4103</v>
      </c>
      <c r="AD1133" s="89">
        <v>22</v>
      </c>
      <c r="AE1133" s="14" t="s">
        <v>85</v>
      </c>
      <c r="AF1133" s="14" t="s">
        <v>85</v>
      </c>
      <c r="AG1133" s="13" t="s">
        <v>85</v>
      </c>
      <c r="AH1133" s="14" t="s">
        <v>85</v>
      </c>
      <c r="AI1133" s="9" t="s">
        <v>85</v>
      </c>
      <c r="AJ1133" s="99" t="s">
        <v>265</v>
      </c>
      <c r="AK1133" s="82" t="s">
        <v>1709</v>
      </c>
      <c r="AL1133" s="40">
        <v>2.75</v>
      </c>
      <c r="AM1133" s="82">
        <v>78.3</v>
      </c>
      <c r="AN1133" s="82">
        <v>16.2</v>
      </c>
      <c r="AO1133" s="82">
        <v>175</v>
      </c>
      <c r="AP1133" s="36">
        <v>5</v>
      </c>
      <c r="AQ1133" s="36">
        <v>21.6</v>
      </c>
      <c r="AR1133" s="25">
        <v>38</v>
      </c>
      <c r="AS1133" s="36">
        <v>48</v>
      </c>
      <c r="AT1133" s="25">
        <v>223.7</v>
      </c>
      <c r="AU1133" s="74">
        <v>217</v>
      </c>
      <c r="AV1133" s="84">
        <v>106.25</v>
      </c>
      <c r="AW1133" s="54">
        <v>44</v>
      </c>
      <c r="AX1133" s="54">
        <v>44</v>
      </c>
      <c r="AY1133" s="54">
        <v>22</v>
      </c>
      <c r="AZ1133" s="13" t="s">
        <v>85</v>
      </c>
      <c r="BA1133" s="98" t="s">
        <v>85</v>
      </c>
      <c r="BB1133" s="13" t="s">
        <v>85</v>
      </c>
      <c r="BC1133" s="98" t="s">
        <v>85</v>
      </c>
      <c r="BD1133" s="77">
        <v>39.68</v>
      </c>
      <c r="BE1133" s="56">
        <v>21.141732283464599</v>
      </c>
      <c r="BF1133" s="56">
        <v>21.141732283464599</v>
      </c>
      <c r="BG1133" s="56">
        <v>11.929133858267701</v>
      </c>
      <c r="BH1133" s="378">
        <v>8.7375807000000152E-2</v>
      </c>
      <c r="BI1133" s="14">
        <v>36</v>
      </c>
      <c r="BJ1133" s="114" t="s">
        <v>3532</v>
      </c>
      <c r="BK1133" s="50" t="s">
        <v>4050</v>
      </c>
      <c r="BL1133" s="81" t="s">
        <v>4964</v>
      </c>
      <c r="BM1133" s="81" t="s">
        <v>4066</v>
      </c>
      <c r="BN1133" s="81" t="s">
        <v>5473</v>
      </c>
      <c r="BO1133" s="81" t="s">
        <v>2872</v>
      </c>
      <c r="BP1133" s="81" t="s">
        <v>5941</v>
      </c>
      <c r="BQ1133" s="81" t="s">
        <v>5431</v>
      </c>
      <c r="BR1133" s="81" t="s">
        <v>5942</v>
      </c>
      <c r="BS1133" s="81" t="s">
        <v>4275</v>
      </c>
      <c r="BT1133" s="81" t="s">
        <v>4068</v>
      </c>
      <c r="BU1133" s="81"/>
      <c r="BV1133" s="349" t="s">
        <v>6854</v>
      </c>
      <c r="BW1133" s="388" t="s">
        <v>6858</v>
      </c>
      <c r="BX1133" s="352" t="s">
        <v>6860</v>
      </c>
      <c r="BY1133" s="388" t="s">
        <v>6859</v>
      </c>
      <c r="BZ1133" s="324" t="str">
        <f t="shared" si="177"/>
        <v>DISCONTINUED - MR706 Bead Grip, 18x9, +18mm Offset, 6x5.5, 106.25mm Centerbore, Method Bronze</v>
      </c>
      <c r="CA1133" s="324" t="s">
        <v>3878</v>
      </c>
      <c r="CB1133" s="324" t="s">
        <v>3879</v>
      </c>
      <c r="CC1133" s="313" t="str">
        <f t="shared" si="176"/>
        <v>TRAIL (7XX)</v>
      </c>
    </row>
    <row r="1134" spans="1:81" s="38" customFormat="1" ht="15" customHeight="1">
      <c r="A1134" s="22">
        <f t="shared" si="171"/>
        <v>1131</v>
      </c>
      <c r="B1134" s="13" t="s">
        <v>84</v>
      </c>
      <c r="C1134" s="104" t="s">
        <v>1282</v>
      </c>
      <c r="D1134" s="82" t="s">
        <v>5803</v>
      </c>
      <c r="E1134" s="91" t="s">
        <v>8055</v>
      </c>
      <c r="F1134" s="90"/>
      <c r="G1134" s="90"/>
      <c r="H1134" s="45" t="s">
        <v>5619</v>
      </c>
      <c r="I1134" s="329">
        <v>44517</v>
      </c>
      <c r="J1134" s="318">
        <v>45401</v>
      </c>
      <c r="K1134" s="293" t="s">
        <v>1274</v>
      </c>
      <c r="L1134" s="342">
        <v>379</v>
      </c>
      <c r="M1134" s="92" t="s">
        <v>6179</v>
      </c>
      <c r="N1134" s="344"/>
      <c r="O1134" s="82">
        <v>18</v>
      </c>
      <c r="P1134" s="8">
        <v>9</v>
      </c>
      <c r="Q1134" s="99" t="s">
        <v>1762</v>
      </c>
      <c r="R1134" s="82">
        <v>8</v>
      </c>
      <c r="S1134" s="82">
        <v>6.5</v>
      </c>
      <c r="T1134" s="82">
        <v>18</v>
      </c>
      <c r="U1134" s="84">
        <v>5.68</v>
      </c>
      <c r="V1134" s="102" t="s">
        <v>85</v>
      </c>
      <c r="W1134" s="75">
        <v>130.81</v>
      </c>
      <c r="X1134" s="41">
        <v>36.659999999999997</v>
      </c>
      <c r="Y1134" s="51">
        <v>3640</v>
      </c>
      <c r="Z1134" s="45" t="s">
        <v>2297</v>
      </c>
      <c r="AA1134" s="79" t="s">
        <v>2988</v>
      </c>
      <c r="AB1134" s="51" t="s">
        <v>6237</v>
      </c>
      <c r="AC1134" s="81" t="s">
        <v>4106</v>
      </c>
      <c r="AD1134" s="89">
        <v>33</v>
      </c>
      <c r="AE1134" s="14" t="s">
        <v>85</v>
      </c>
      <c r="AF1134" s="14" t="s">
        <v>85</v>
      </c>
      <c r="AG1134" s="13" t="s">
        <v>3005</v>
      </c>
      <c r="AH1134" s="14" t="s">
        <v>85</v>
      </c>
      <c r="AI1134" s="9" t="s">
        <v>85</v>
      </c>
      <c r="AJ1134" s="99" t="s">
        <v>266</v>
      </c>
      <c r="AK1134" s="82" t="s">
        <v>85</v>
      </c>
      <c r="AL1134" s="40" t="s">
        <v>85</v>
      </c>
      <c r="AM1134" s="82" t="s">
        <v>85</v>
      </c>
      <c r="AN1134" s="82">
        <v>16.2</v>
      </c>
      <c r="AO1134" s="82">
        <v>200</v>
      </c>
      <c r="AP1134" s="36">
        <v>0</v>
      </c>
      <c r="AQ1134" s="36">
        <v>0</v>
      </c>
      <c r="AR1134" s="25">
        <v>24.5</v>
      </c>
      <c r="AS1134" s="36">
        <v>42.5</v>
      </c>
      <c r="AT1134" s="25">
        <v>219.6</v>
      </c>
      <c r="AU1134" s="74">
        <v>211.8</v>
      </c>
      <c r="AV1134" s="84">
        <v>123.1</v>
      </c>
      <c r="AW1134" s="54">
        <v>92</v>
      </c>
      <c r="AX1134" s="54">
        <v>92</v>
      </c>
      <c r="AY1134" s="54">
        <v>22</v>
      </c>
      <c r="AZ1134" s="13" t="s">
        <v>85</v>
      </c>
      <c r="BA1134" s="98" t="s">
        <v>85</v>
      </c>
      <c r="BB1134" s="13" t="s">
        <v>85</v>
      </c>
      <c r="BC1134" s="98" t="s">
        <v>85</v>
      </c>
      <c r="BD1134" s="77">
        <v>40.659999999999997</v>
      </c>
      <c r="BE1134" s="56">
        <v>21.141732283464599</v>
      </c>
      <c r="BF1134" s="56">
        <v>21.141732283464599</v>
      </c>
      <c r="BG1134" s="56">
        <v>11.929133858267701</v>
      </c>
      <c r="BH1134" s="378">
        <v>8.7375807000000152E-2</v>
      </c>
      <c r="BI1134" s="14">
        <v>36</v>
      </c>
      <c r="BJ1134" s="114" t="s">
        <v>3532</v>
      </c>
      <c r="BK1134" s="50" t="s">
        <v>4050</v>
      </c>
      <c r="BL1134" s="81" t="s">
        <v>4964</v>
      </c>
      <c r="BM1134" s="81" t="s">
        <v>4066</v>
      </c>
      <c r="BN1134" s="81" t="s">
        <v>5473</v>
      </c>
      <c r="BO1134" s="81" t="s">
        <v>2872</v>
      </c>
      <c r="BP1134" s="81" t="s">
        <v>5941</v>
      </c>
      <c r="BQ1134" s="81" t="s">
        <v>5431</v>
      </c>
      <c r="BR1134" s="81" t="s">
        <v>5942</v>
      </c>
      <c r="BS1134" s="81" t="s">
        <v>4275</v>
      </c>
      <c r="BT1134" s="81" t="s">
        <v>4068</v>
      </c>
      <c r="BU1134" s="81"/>
      <c r="BV1134" s="349" t="s">
        <v>6855</v>
      </c>
      <c r="BW1134" s="388" t="s">
        <v>6861</v>
      </c>
      <c r="BX1134" s="352" t="s">
        <v>6863</v>
      </c>
      <c r="BY1134" s="388" t="s">
        <v>6862</v>
      </c>
      <c r="BZ1134" s="324" t="str">
        <f t="shared" si="177"/>
        <v>DISCONTINUED - MR706 Bead Grip, 18x9, +18mm Offset, 8x6.5, 130.81mm Centerbore, Method Bronze</v>
      </c>
      <c r="CA1134" s="324" t="s">
        <v>3878</v>
      </c>
      <c r="CB1134" s="324" t="s">
        <v>3879</v>
      </c>
      <c r="CC1134" s="313" t="str">
        <f t="shared" si="176"/>
        <v>TRAIL (7XX)</v>
      </c>
    </row>
    <row r="1135" spans="1:81" s="38" customFormat="1" ht="15" customHeight="1">
      <c r="A1135" s="22">
        <f t="shared" si="171"/>
        <v>1132</v>
      </c>
      <c r="B1135" s="99" t="s">
        <v>84</v>
      </c>
      <c r="C1135" s="99" t="s">
        <v>1072</v>
      </c>
      <c r="D1135" s="5" t="s">
        <v>4533</v>
      </c>
      <c r="E1135" s="91" t="s">
        <v>8076</v>
      </c>
      <c r="F1135" s="90"/>
      <c r="G1135" s="90"/>
      <c r="H1135" s="79" t="s">
        <v>521</v>
      </c>
      <c r="I1135" s="318">
        <v>41640</v>
      </c>
      <c r="J1135" s="318">
        <v>45413</v>
      </c>
      <c r="K1135" s="293" t="s">
        <v>1274</v>
      </c>
      <c r="L1135" s="342">
        <v>271.2</v>
      </c>
      <c r="M1135" s="92" t="s">
        <v>6179</v>
      </c>
      <c r="N1135" s="344"/>
      <c r="O1135" s="12">
        <v>17</v>
      </c>
      <c r="P1135" s="8">
        <v>8.5</v>
      </c>
      <c r="Q1135" s="99" t="s">
        <v>1755</v>
      </c>
      <c r="R1135" s="3">
        <v>5</v>
      </c>
      <c r="S1135" s="3">
        <v>5</v>
      </c>
      <c r="T1135" s="12">
        <v>0</v>
      </c>
      <c r="U1135" s="16">
        <v>4.75</v>
      </c>
      <c r="V1135" s="100" t="s">
        <v>85</v>
      </c>
      <c r="W1135" s="19">
        <v>94</v>
      </c>
      <c r="X1135" s="8">
        <v>27.27</v>
      </c>
      <c r="Y1135" s="51">
        <v>2650</v>
      </c>
      <c r="Z1135" s="78" t="s">
        <v>2294</v>
      </c>
      <c r="AA1135" s="79" t="s">
        <v>2987</v>
      </c>
      <c r="AB1135" s="51" t="s">
        <v>5188</v>
      </c>
      <c r="AC1135" s="3" t="s">
        <v>1608</v>
      </c>
      <c r="AD1135" s="89">
        <v>33</v>
      </c>
      <c r="AE1135" s="87" t="s">
        <v>85</v>
      </c>
      <c r="AF1135" s="80" t="s">
        <v>85</v>
      </c>
      <c r="AG1135" s="80" t="s">
        <v>3000</v>
      </c>
      <c r="AH1135" s="99" t="s">
        <v>1937</v>
      </c>
      <c r="AI1135" s="9">
        <v>1.1000000000000001</v>
      </c>
      <c r="AJ1135" s="99" t="s">
        <v>266</v>
      </c>
      <c r="AK1135" s="99" t="s">
        <v>85</v>
      </c>
      <c r="AL1135" s="40" t="s">
        <v>85</v>
      </c>
      <c r="AM1135" s="99" t="s">
        <v>85</v>
      </c>
      <c r="AN1135" s="99">
        <v>16.2</v>
      </c>
      <c r="AO1135" s="99">
        <v>160</v>
      </c>
      <c r="AP1135" s="25">
        <v>9.9</v>
      </c>
      <c r="AQ1135" s="25">
        <v>20.7</v>
      </c>
      <c r="AR1135" s="25">
        <v>32.5</v>
      </c>
      <c r="AS1135" s="25">
        <v>41.4</v>
      </c>
      <c r="AT1135" s="25">
        <v>209</v>
      </c>
      <c r="AU1135" s="25">
        <v>205.8</v>
      </c>
      <c r="AV1135" s="102">
        <v>87.9</v>
      </c>
      <c r="AW1135" s="54">
        <v>68</v>
      </c>
      <c r="AX1135" s="54">
        <v>68</v>
      </c>
      <c r="AY1135" s="54">
        <v>46</v>
      </c>
      <c r="AZ1135" s="99" t="s">
        <v>85</v>
      </c>
      <c r="BA1135" s="98" t="s">
        <v>85</v>
      </c>
      <c r="BB1135" s="99" t="s">
        <v>85</v>
      </c>
      <c r="BC1135" s="98" t="s">
        <v>85</v>
      </c>
      <c r="BD1135" s="77">
        <v>31.79</v>
      </c>
      <c r="BE1135" s="56">
        <v>20.236220472440898</v>
      </c>
      <c r="BF1135" s="56">
        <v>20.236220472440898</v>
      </c>
      <c r="BG1135" s="56">
        <v>11.417322834645701</v>
      </c>
      <c r="BH1135" s="378">
        <v>7.6616839999999839E-2</v>
      </c>
      <c r="BI1135" s="80">
        <v>36</v>
      </c>
      <c r="BJ1135" s="114" t="s">
        <v>3532</v>
      </c>
      <c r="BK1135" s="50" t="s">
        <v>4050</v>
      </c>
      <c r="BL1135" s="81" t="s">
        <v>4066</v>
      </c>
      <c r="BM1135" s="81" t="s">
        <v>5512</v>
      </c>
      <c r="BN1135" s="81" t="s">
        <v>5503</v>
      </c>
      <c r="BO1135" s="81" t="s">
        <v>5477</v>
      </c>
      <c r="BP1135" s="81" t="s">
        <v>5504</v>
      </c>
      <c r="BQ1135" s="81" t="s">
        <v>4068</v>
      </c>
      <c r="BR1135" s="81"/>
      <c r="BS1135" s="81"/>
      <c r="BT1135" s="81"/>
      <c r="BU1135" s="81"/>
      <c r="BV1135" s="313" t="s">
        <v>6481</v>
      </c>
      <c r="BW1135" s="377" t="s">
        <v>6480</v>
      </c>
      <c r="BX1135" s="313" t="s">
        <v>6483</v>
      </c>
      <c r="BY1135" s="377" t="s">
        <v>6482</v>
      </c>
      <c r="BZ1135" s="324" t="str">
        <f t="shared" ref="BZ1135:BZ1136" si="178">CONCATENATE("DISCONTINUED"," ","-"," ",D1135,", ",O1135,"x",P1135,", ",IF(V1135="N/A", "", CONCATENATE(V1135, "/")),IF(T1135&gt;0, CONCATENATE("+",T1135), T1135),"mm Offset, ",Q1135,", ",W1135,"mm Centerbore, ",PROPER(Z1135), "", IF(BB1135="N/A", "", CONCATENATE(", w/ ", BB1135)))</f>
        <v>DISCONTINUED - MR306 Mesh, 17x8.5, 0mm Offset, 5x5, 94mm Centerbore, Matte Black</v>
      </c>
      <c r="CA1135" s="324" t="s">
        <v>3878</v>
      </c>
      <c r="CB1135" s="324" t="s">
        <v>3879</v>
      </c>
      <c r="CC1135" s="313" t="str">
        <f t="shared" ref="CC1135:CC1136" si="179">C1135</f>
        <v>STREET (3XX)</v>
      </c>
    </row>
    <row r="1136" spans="1:81" s="38" customFormat="1" ht="15" customHeight="1">
      <c r="A1136" s="22">
        <f t="shared" si="171"/>
        <v>1133</v>
      </c>
      <c r="B1136" s="99" t="s">
        <v>84</v>
      </c>
      <c r="C1136" s="99" t="s">
        <v>1072</v>
      </c>
      <c r="D1136" s="5" t="s">
        <v>4533</v>
      </c>
      <c r="E1136" s="91" t="s">
        <v>8077</v>
      </c>
      <c r="F1136" s="90"/>
      <c r="G1136" s="90"/>
      <c r="H1136" s="79" t="s">
        <v>523</v>
      </c>
      <c r="I1136" s="318">
        <v>41640</v>
      </c>
      <c r="J1136" s="318">
        <v>45413</v>
      </c>
      <c r="K1136" s="293" t="s">
        <v>1274</v>
      </c>
      <c r="L1136" s="342">
        <v>271.2</v>
      </c>
      <c r="M1136" s="92" t="s">
        <v>6179</v>
      </c>
      <c r="N1136" s="344"/>
      <c r="O1136" s="12">
        <v>17</v>
      </c>
      <c r="P1136" s="8">
        <v>8.5</v>
      </c>
      <c r="Q1136" s="99" t="s">
        <v>1123</v>
      </c>
      <c r="R1136" s="3">
        <v>6</v>
      </c>
      <c r="S1136" s="3">
        <v>5.5</v>
      </c>
      <c r="T1136" s="12">
        <v>0</v>
      </c>
      <c r="U1136" s="16">
        <v>4.75</v>
      </c>
      <c r="V1136" s="100" t="s">
        <v>85</v>
      </c>
      <c r="W1136" s="19">
        <v>108</v>
      </c>
      <c r="X1136" s="8">
        <v>26.9</v>
      </c>
      <c r="Y1136" s="51">
        <v>2650</v>
      </c>
      <c r="Z1136" s="78" t="s">
        <v>2294</v>
      </c>
      <c r="AA1136" s="79" t="s">
        <v>2987</v>
      </c>
      <c r="AB1136" s="51" t="s">
        <v>4485</v>
      </c>
      <c r="AC1136" s="3" t="s">
        <v>1610</v>
      </c>
      <c r="AD1136" s="89">
        <v>33</v>
      </c>
      <c r="AE1136" s="87" t="s">
        <v>85</v>
      </c>
      <c r="AF1136" s="80" t="s">
        <v>85</v>
      </c>
      <c r="AG1136" s="99" t="s">
        <v>3001</v>
      </c>
      <c r="AH1136" s="99" t="s">
        <v>1937</v>
      </c>
      <c r="AI1136" s="9">
        <v>1.1000000000000001</v>
      </c>
      <c r="AJ1136" s="99" t="s">
        <v>266</v>
      </c>
      <c r="AK1136" s="99" t="s">
        <v>85</v>
      </c>
      <c r="AL1136" s="40" t="s">
        <v>85</v>
      </c>
      <c r="AM1136" s="99" t="s">
        <v>85</v>
      </c>
      <c r="AN1136" s="99">
        <v>16.2</v>
      </c>
      <c r="AO1136" s="99">
        <v>168</v>
      </c>
      <c r="AP1136" s="25">
        <v>7.1</v>
      </c>
      <c r="AQ1136" s="25">
        <v>20.5</v>
      </c>
      <c r="AR1136" s="25">
        <v>32.5</v>
      </c>
      <c r="AS1136" s="25">
        <v>41.4</v>
      </c>
      <c r="AT1136" s="25">
        <v>209</v>
      </c>
      <c r="AU1136" s="25">
        <v>205.8</v>
      </c>
      <c r="AV1136" s="100">
        <v>103.6</v>
      </c>
      <c r="AW1136" s="54">
        <v>61.8</v>
      </c>
      <c r="AX1136" s="54">
        <v>61.8</v>
      </c>
      <c r="AY1136" s="54">
        <v>46</v>
      </c>
      <c r="AZ1136" s="99" t="s">
        <v>85</v>
      </c>
      <c r="BA1136" s="98" t="s">
        <v>85</v>
      </c>
      <c r="BB1136" s="99" t="s">
        <v>85</v>
      </c>
      <c r="BC1136" s="98" t="s">
        <v>85</v>
      </c>
      <c r="BD1136" s="77">
        <v>31.7</v>
      </c>
      <c r="BE1136" s="56">
        <v>20.236220472440898</v>
      </c>
      <c r="BF1136" s="56">
        <v>20.236220472440898</v>
      </c>
      <c r="BG1136" s="56">
        <v>11.417322834645701</v>
      </c>
      <c r="BH1136" s="378">
        <v>7.6616839999999839E-2</v>
      </c>
      <c r="BI1136" s="80">
        <v>36</v>
      </c>
      <c r="BJ1136" s="114" t="s">
        <v>3532</v>
      </c>
      <c r="BK1136" s="50" t="s">
        <v>4050</v>
      </c>
      <c r="BL1136" s="81" t="s">
        <v>4066</v>
      </c>
      <c r="BM1136" s="81" t="s">
        <v>5512</v>
      </c>
      <c r="BN1136" s="81" t="s">
        <v>5503</v>
      </c>
      <c r="BO1136" s="81" t="s">
        <v>5477</v>
      </c>
      <c r="BP1136" s="81" t="s">
        <v>5504</v>
      </c>
      <c r="BQ1136" s="81" t="s">
        <v>4068</v>
      </c>
      <c r="BR1136" s="81"/>
      <c r="BS1136" s="81"/>
      <c r="BT1136" s="81"/>
      <c r="BU1136" s="81"/>
      <c r="BV1136" s="313" t="s">
        <v>6485</v>
      </c>
      <c r="BW1136" s="377" t="s">
        <v>6484</v>
      </c>
      <c r="BX1136" s="313" t="s">
        <v>6487</v>
      </c>
      <c r="BY1136" s="377" t="s">
        <v>6486</v>
      </c>
      <c r="BZ1136" s="324" t="str">
        <f t="shared" si="178"/>
        <v>DISCONTINUED - MR306 Mesh, 17x8.5, 0mm Offset, 6x5.5, 108mm Centerbore, Matte Black</v>
      </c>
      <c r="CA1136" s="324" t="s">
        <v>3878</v>
      </c>
      <c r="CB1136" s="324" t="s">
        <v>3879</v>
      </c>
      <c r="CC1136" s="313" t="str">
        <f t="shared" si="179"/>
        <v>STREET (3XX)</v>
      </c>
    </row>
    <row r="1137" spans="1:81" s="38" customFormat="1" ht="15" customHeight="1">
      <c r="A1137" s="22">
        <f t="shared" si="171"/>
        <v>1134</v>
      </c>
      <c r="B1137" s="99" t="s">
        <v>84</v>
      </c>
      <c r="C1137" s="99" t="s">
        <v>1072</v>
      </c>
      <c r="D1137" s="99" t="s">
        <v>4392</v>
      </c>
      <c r="E1137" s="136" t="s">
        <v>8624</v>
      </c>
      <c r="F1137" s="90" t="s">
        <v>2224</v>
      </c>
      <c r="G1137" s="90"/>
      <c r="H1137" s="79" t="s">
        <v>5813</v>
      </c>
      <c r="I1137" s="312">
        <v>44564</v>
      </c>
      <c r="J1137" s="329">
        <v>45429</v>
      </c>
      <c r="K1137" s="293" t="s">
        <v>1274</v>
      </c>
      <c r="L1137" s="342">
        <v>399</v>
      </c>
      <c r="M1137" s="92" t="s">
        <v>6179</v>
      </c>
      <c r="N1137" s="344"/>
      <c r="O1137" s="29">
        <v>17</v>
      </c>
      <c r="P1137" s="8">
        <v>9</v>
      </c>
      <c r="Q1137" s="99" t="s">
        <v>1762</v>
      </c>
      <c r="R1137" s="3">
        <v>8</v>
      </c>
      <c r="S1137" s="29">
        <v>6.5</v>
      </c>
      <c r="T1137" s="29">
        <v>-12</v>
      </c>
      <c r="U1137" s="16">
        <v>4.5</v>
      </c>
      <c r="V1137" s="100" t="s">
        <v>85</v>
      </c>
      <c r="W1137" s="16">
        <v>130.81</v>
      </c>
      <c r="X1137" s="8">
        <v>31.67</v>
      </c>
      <c r="Y1137" s="51">
        <v>3640</v>
      </c>
      <c r="Z1137" s="11" t="s">
        <v>2222</v>
      </c>
      <c r="AA1137" s="11" t="s">
        <v>2992</v>
      </c>
      <c r="AB1137" s="51" t="s">
        <v>6089</v>
      </c>
      <c r="AC1137" s="81" t="s">
        <v>1638</v>
      </c>
      <c r="AD1137" s="89">
        <v>33</v>
      </c>
      <c r="AE1137" s="87" t="s">
        <v>85</v>
      </c>
      <c r="AF1137" s="80" t="s">
        <v>85</v>
      </c>
      <c r="AG1137" s="13" t="s">
        <v>3005</v>
      </c>
      <c r="AH1137" s="80" t="s">
        <v>1538</v>
      </c>
      <c r="AI1137" s="9">
        <v>1.1000000000000001</v>
      </c>
      <c r="AJ1137" s="99" t="s">
        <v>266</v>
      </c>
      <c r="AK1137" s="99" t="s">
        <v>85</v>
      </c>
      <c r="AL1137" s="40" t="s">
        <v>85</v>
      </c>
      <c r="AM1137" s="99" t="s">
        <v>85</v>
      </c>
      <c r="AN1137" s="3">
        <v>16.100000000000001</v>
      </c>
      <c r="AO1137" s="3">
        <v>200</v>
      </c>
      <c r="AP1137" s="36">
        <v>0</v>
      </c>
      <c r="AQ1137" s="36">
        <v>0</v>
      </c>
      <c r="AR1137" s="36">
        <v>48</v>
      </c>
      <c r="AS1137" s="36">
        <v>81.900000000000006</v>
      </c>
      <c r="AT1137" s="36">
        <v>208</v>
      </c>
      <c r="AU1137" s="101">
        <v>205</v>
      </c>
      <c r="AV1137" s="406">
        <v>123.1</v>
      </c>
      <c r="AW1137" s="407">
        <v>92</v>
      </c>
      <c r="AX1137" s="407">
        <v>92</v>
      </c>
      <c r="AY1137" s="54">
        <v>40</v>
      </c>
      <c r="AZ1137" s="3" t="s">
        <v>85</v>
      </c>
      <c r="BA1137" s="98" t="s">
        <v>85</v>
      </c>
      <c r="BB1137" s="3" t="s">
        <v>85</v>
      </c>
      <c r="BC1137" s="98" t="s">
        <v>85</v>
      </c>
      <c r="BD1137" s="77">
        <v>36.299999999999997</v>
      </c>
      <c r="BE1137" s="56">
        <v>20.236220472440898</v>
      </c>
      <c r="BF1137" s="56">
        <v>20.236220472440898</v>
      </c>
      <c r="BG1137" s="56">
        <v>12.4409448818898</v>
      </c>
      <c r="BH1137" s="378">
        <v>8.348593599999983E-2</v>
      </c>
      <c r="BI1137" s="80">
        <v>36</v>
      </c>
      <c r="BJ1137" s="114" t="s">
        <v>3532</v>
      </c>
      <c r="BK1137" s="50" t="s">
        <v>4050</v>
      </c>
      <c r="BL1137" s="29" t="s">
        <v>4066</v>
      </c>
      <c r="BM1137" s="29" t="s">
        <v>4835</v>
      </c>
      <c r="BN1137" s="29" t="s">
        <v>5532</v>
      </c>
      <c r="BO1137" s="29" t="s">
        <v>5507</v>
      </c>
      <c r="BP1137" s="81" t="s">
        <v>5533</v>
      </c>
      <c r="BQ1137" s="81" t="s">
        <v>5534</v>
      </c>
      <c r="BR1137" s="81" t="s">
        <v>4275</v>
      </c>
      <c r="BS1137" s="81" t="s">
        <v>4068</v>
      </c>
      <c r="BT1137" s="81"/>
      <c r="BU1137" s="81"/>
      <c r="BV1137" s="313" t="s">
        <v>6632</v>
      </c>
      <c r="BW1137" s="387" t="s">
        <v>8182</v>
      </c>
      <c r="BX1137" s="313" t="s">
        <v>6636</v>
      </c>
      <c r="BY1137" s="387" t="s">
        <v>8183</v>
      </c>
      <c r="BZ1137" s="324" t="str">
        <f t="shared" ref="BZ1137:BZ1139" si="180">CONCATENATE("DISCONTINUED"," ","-"," ",D1137,", ",O1137,"x",P1137,", ",IF(V1137="N/A", "", CONCATENATE(V1137, "/")),IF(T1137&gt;0, CONCATENATE("+",T1137), T1137),"mm Offset, ",Q1137,", ",W1137,"mm Centerbore, ",PROPER(Z1137), "", IF(BB1137="N/A", "", CONCATENATE(", w/ ", BB1137)))</f>
        <v>DISCONTINUED - MR317, 17x9, -12mm Offset, 8x6.5, 130.81mm Centerbore, Titanium</v>
      </c>
      <c r="CA1137" s="324" t="s">
        <v>3878</v>
      </c>
      <c r="CB1137" s="324" t="s">
        <v>3879</v>
      </c>
      <c r="CC1137" s="313" t="str">
        <f t="shared" ref="CC1137:CC1139" si="181">C1137</f>
        <v>STREET (3XX)</v>
      </c>
    </row>
    <row r="1138" spans="1:81" s="38" customFormat="1" ht="15" customHeight="1">
      <c r="A1138" s="22">
        <f t="shared" si="171"/>
        <v>1135</v>
      </c>
      <c r="B1138" s="3" t="s">
        <v>84</v>
      </c>
      <c r="C1138" s="99" t="s">
        <v>1282</v>
      </c>
      <c r="D1138" s="81" t="s">
        <v>5796</v>
      </c>
      <c r="E1138" s="91" t="s">
        <v>8625</v>
      </c>
      <c r="F1138" s="90"/>
      <c r="G1138" s="90"/>
      <c r="H1138" s="88" t="s">
        <v>4630</v>
      </c>
      <c r="I1138" s="312">
        <v>44134</v>
      </c>
      <c r="J1138" s="329">
        <v>45429</v>
      </c>
      <c r="K1138" s="293" t="s">
        <v>1274</v>
      </c>
      <c r="L1138" s="342">
        <v>379</v>
      </c>
      <c r="M1138" s="92" t="s">
        <v>6179</v>
      </c>
      <c r="N1138" s="344"/>
      <c r="O1138" s="81">
        <v>18</v>
      </c>
      <c r="P1138" s="8">
        <v>9</v>
      </c>
      <c r="Q1138" s="99" t="s">
        <v>1751</v>
      </c>
      <c r="R1138" s="81">
        <v>5</v>
      </c>
      <c r="S1138" s="81">
        <v>150</v>
      </c>
      <c r="T1138" s="81">
        <v>25</v>
      </c>
      <c r="U1138" s="84">
        <v>6</v>
      </c>
      <c r="V1138" s="100" t="s">
        <v>85</v>
      </c>
      <c r="W1138" s="16">
        <v>110.5</v>
      </c>
      <c r="X1138" s="83">
        <v>31.27</v>
      </c>
      <c r="Y1138" s="51">
        <v>2650</v>
      </c>
      <c r="Z1138" s="88" t="s">
        <v>4617</v>
      </c>
      <c r="AA1138" s="78" t="s">
        <v>4618</v>
      </c>
      <c r="AB1138" s="51" t="s">
        <v>5430</v>
      </c>
      <c r="AC1138" s="81" t="s">
        <v>4103</v>
      </c>
      <c r="AD1138" s="89">
        <v>22</v>
      </c>
      <c r="AE1138" s="87" t="s">
        <v>85</v>
      </c>
      <c r="AF1138" s="80" t="s">
        <v>85</v>
      </c>
      <c r="AG1138" s="80" t="s">
        <v>85</v>
      </c>
      <c r="AH1138" s="80" t="s">
        <v>85</v>
      </c>
      <c r="AI1138" s="9" t="s">
        <v>85</v>
      </c>
      <c r="AJ1138" s="99" t="s">
        <v>265</v>
      </c>
      <c r="AK1138" s="81" t="s">
        <v>85</v>
      </c>
      <c r="AL1138" s="40" t="s">
        <v>85</v>
      </c>
      <c r="AM1138" s="81" t="s">
        <v>85</v>
      </c>
      <c r="AN1138" s="82">
        <v>16.100000000000001</v>
      </c>
      <c r="AO1138" s="81">
        <v>180</v>
      </c>
      <c r="AP1138" s="36">
        <v>0</v>
      </c>
      <c r="AQ1138" s="36">
        <v>14</v>
      </c>
      <c r="AR1138" s="36">
        <v>36.700000000000003</v>
      </c>
      <c r="AS1138" s="36">
        <v>41</v>
      </c>
      <c r="AT1138" s="36">
        <v>223.7</v>
      </c>
      <c r="AU1138" s="36">
        <v>222</v>
      </c>
      <c r="AV1138" s="410">
        <v>103.32</v>
      </c>
      <c r="AW1138" s="407">
        <v>33.93</v>
      </c>
      <c r="AX1138" s="407">
        <v>42.25</v>
      </c>
      <c r="AY1138" s="54">
        <v>46</v>
      </c>
      <c r="AZ1138" s="3" t="s">
        <v>85</v>
      </c>
      <c r="BA1138" s="98" t="s">
        <v>85</v>
      </c>
      <c r="BB1138" s="3" t="s">
        <v>85</v>
      </c>
      <c r="BC1138" s="98" t="s">
        <v>85</v>
      </c>
      <c r="BD1138" s="77">
        <v>36.119067287955772</v>
      </c>
      <c r="BE1138" s="56">
        <v>21.141732283464599</v>
      </c>
      <c r="BF1138" s="56">
        <v>21.141732283464599</v>
      </c>
      <c r="BG1138" s="56">
        <v>11.929133858267701</v>
      </c>
      <c r="BH1138" s="378">
        <v>8.7375807000000152E-2</v>
      </c>
      <c r="BI1138" s="80">
        <v>36</v>
      </c>
      <c r="BJ1138" s="114" t="s">
        <v>3532</v>
      </c>
      <c r="BK1138" s="50" t="s">
        <v>4050</v>
      </c>
      <c r="BL1138" s="81" t="s">
        <v>4964</v>
      </c>
      <c r="BM1138" s="81" t="s">
        <v>4066</v>
      </c>
      <c r="BN1138" s="81" t="s">
        <v>5444</v>
      </c>
      <c r="BO1138" s="81" t="s">
        <v>2872</v>
      </c>
      <c r="BP1138" s="81" t="s">
        <v>5445</v>
      </c>
      <c r="BQ1138" s="81" t="s">
        <v>5446</v>
      </c>
      <c r="BR1138" s="96" t="s">
        <v>5432</v>
      </c>
      <c r="BS1138" s="81" t="s">
        <v>4275</v>
      </c>
      <c r="BT1138" s="81" t="s">
        <v>4068</v>
      </c>
      <c r="BU1138" s="81"/>
      <c r="BV1138" s="313" t="s">
        <v>6734</v>
      </c>
      <c r="BW1138" s="377" t="s">
        <v>8379</v>
      </c>
      <c r="BX1138" s="313" t="s">
        <v>6735</v>
      </c>
      <c r="BY1138" s="377" t="s">
        <v>8380</v>
      </c>
      <c r="BZ1138" s="324" t="str">
        <f t="shared" si="180"/>
        <v>DISCONTINUED - MR701 Bead Grip, 18x9, +25mm Offset, 5x150, 110.5mm Centerbore, Bahia Blue</v>
      </c>
      <c r="CA1138" s="324" t="s">
        <v>3878</v>
      </c>
      <c r="CB1138" s="324" t="s">
        <v>3879</v>
      </c>
      <c r="CC1138" s="313" t="str">
        <f t="shared" si="181"/>
        <v>TRAIL (7XX)</v>
      </c>
    </row>
    <row r="1139" spans="1:81" s="38" customFormat="1" ht="15" customHeight="1">
      <c r="A1139" s="22">
        <f t="shared" si="171"/>
        <v>1136</v>
      </c>
      <c r="B1139" s="13" t="s">
        <v>84</v>
      </c>
      <c r="C1139" s="104" t="s">
        <v>1282</v>
      </c>
      <c r="D1139" s="82" t="s">
        <v>5803</v>
      </c>
      <c r="E1139" s="91" t="s">
        <v>8626</v>
      </c>
      <c r="F1139" s="90" t="s">
        <v>4712</v>
      </c>
      <c r="G1139" s="90"/>
      <c r="H1139" s="45" t="s">
        <v>5611</v>
      </c>
      <c r="I1139" s="329">
        <v>44517</v>
      </c>
      <c r="J1139" s="329">
        <v>45429</v>
      </c>
      <c r="K1139" s="293" t="s">
        <v>1274</v>
      </c>
      <c r="L1139" s="342">
        <v>379</v>
      </c>
      <c r="M1139" s="92" t="s">
        <v>6179</v>
      </c>
      <c r="N1139" s="344"/>
      <c r="O1139" s="82">
        <v>18</v>
      </c>
      <c r="P1139" s="8">
        <v>9</v>
      </c>
      <c r="Q1139" s="99" t="s">
        <v>1123</v>
      </c>
      <c r="R1139" s="82">
        <v>6</v>
      </c>
      <c r="S1139" s="82">
        <v>5.5</v>
      </c>
      <c r="T1139" s="82">
        <v>35</v>
      </c>
      <c r="U1139" s="84">
        <v>6.35</v>
      </c>
      <c r="V1139" s="102" t="s">
        <v>85</v>
      </c>
      <c r="W1139" s="75">
        <v>106.25</v>
      </c>
      <c r="X1139" s="41">
        <v>32.85</v>
      </c>
      <c r="Y1139" s="51">
        <v>2650</v>
      </c>
      <c r="Z1139" s="45" t="s">
        <v>2297</v>
      </c>
      <c r="AA1139" s="79" t="s">
        <v>2988</v>
      </c>
      <c r="AB1139" s="51" t="s">
        <v>7948</v>
      </c>
      <c r="AC1139" s="87" t="s">
        <v>85</v>
      </c>
      <c r="AD1139" s="89" t="s">
        <v>85</v>
      </c>
      <c r="AE1139" s="14" t="s">
        <v>85</v>
      </c>
      <c r="AF1139" s="14" t="s">
        <v>85</v>
      </c>
      <c r="AG1139" s="13" t="s">
        <v>85</v>
      </c>
      <c r="AH1139" s="14" t="s">
        <v>85</v>
      </c>
      <c r="AI1139" s="9" t="s">
        <v>85</v>
      </c>
      <c r="AJ1139" s="99" t="s">
        <v>265</v>
      </c>
      <c r="AK1139" s="82" t="s">
        <v>85</v>
      </c>
      <c r="AL1139" s="40" t="s">
        <v>85</v>
      </c>
      <c r="AM1139" s="82" t="s">
        <v>85</v>
      </c>
      <c r="AN1139" s="82">
        <v>16.2</v>
      </c>
      <c r="AO1139" s="82">
        <v>175</v>
      </c>
      <c r="AP1139" s="36">
        <v>1.6</v>
      </c>
      <c r="AQ1139" s="36">
        <v>8</v>
      </c>
      <c r="AR1139" s="25">
        <v>21</v>
      </c>
      <c r="AS1139" s="36">
        <v>31</v>
      </c>
      <c r="AT1139" s="25">
        <v>222.8</v>
      </c>
      <c r="AU1139" s="74">
        <v>209</v>
      </c>
      <c r="AV1139" s="84">
        <v>106.25</v>
      </c>
      <c r="AW1139" s="54"/>
      <c r="AX1139" s="54"/>
      <c r="AY1139" s="54">
        <v>24</v>
      </c>
      <c r="AZ1139" s="13" t="s">
        <v>85</v>
      </c>
      <c r="BA1139" s="98" t="s">
        <v>85</v>
      </c>
      <c r="BB1139" s="13" t="s">
        <v>85</v>
      </c>
      <c r="BC1139" s="98" t="s">
        <v>85</v>
      </c>
      <c r="BD1139" s="77">
        <v>36.85</v>
      </c>
      <c r="BE1139" s="56">
        <v>21.141732283464599</v>
      </c>
      <c r="BF1139" s="56">
        <v>21.141732283464599</v>
      </c>
      <c r="BG1139" s="56">
        <v>11.929133858267701</v>
      </c>
      <c r="BH1139" s="378">
        <v>8.7375807000000152E-2</v>
      </c>
      <c r="BI1139" s="14">
        <v>36</v>
      </c>
      <c r="BJ1139" s="114" t="s">
        <v>3532</v>
      </c>
      <c r="BK1139" s="50" t="s">
        <v>4050</v>
      </c>
      <c r="BL1139" s="81" t="s">
        <v>4964</v>
      </c>
      <c r="BM1139" s="81" t="s">
        <v>4066</v>
      </c>
      <c r="BN1139" s="81" t="s">
        <v>5473</v>
      </c>
      <c r="BO1139" s="81" t="s">
        <v>2872</v>
      </c>
      <c r="BP1139" s="81" t="s">
        <v>5941</v>
      </c>
      <c r="BQ1139" s="81" t="s">
        <v>5431</v>
      </c>
      <c r="BR1139" s="81" t="s">
        <v>5942</v>
      </c>
      <c r="BS1139" s="81" t="s">
        <v>4275</v>
      </c>
      <c r="BT1139" s="81" t="s">
        <v>4068</v>
      </c>
      <c r="BU1139" s="81"/>
      <c r="BV1139" s="349"/>
      <c r="BW1139" s="376"/>
      <c r="BX1139" s="352"/>
      <c r="BY1139" s="376"/>
      <c r="BZ1139" s="324" t="str">
        <f t="shared" si="180"/>
        <v>DISCONTINUED - MR706 Bead Grip, 18x9, +35mm Offset, 6x5.5, 106.25mm Centerbore, Method Bronze</v>
      </c>
      <c r="CA1139" s="324" t="s">
        <v>3878</v>
      </c>
      <c r="CB1139" s="324" t="s">
        <v>3879</v>
      </c>
      <c r="CC1139" s="313" t="str">
        <f t="shared" si="181"/>
        <v>TRAIL (7XX)</v>
      </c>
    </row>
    <row r="1140" spans="1:81" s="38" customFormat="1" ht="15" customHeight="1">
      <c r="A1140" s="22">
        <f t="shared" si="171"/>
        <v>1137</v>
      </c>
      <c r="B1140" s="13" t="s">
        <v>84</v>
      </c>
      <c r="C1140" s="104" t="s">
        <v>1282</v>
      </c>
      <c r="D1140" s="82" t="s">
        <v>5803</v>
      </c>
      <c r="E1140" s="91" t="s">
        <v>8627</v>
      </c>
      <c r="F1140" s="90"/>
      <c r="G1140" s="90"/>
      <c r="H1140" s="45" t="s">
        <v>5607</v>
      </c>
      <c r="I1140" s="329">
        <v>44517</v>
      </c>
      <c r="J1140" s="329">
        <v>45429</v>
      </c>
      <c r="K1140" s="293" t="s">
        <v>1274</v>
      </c>
      <c r="L1140" s="342">
        <v>379</v>
      </c>
      <c r="M1140" s="92" t="s">
        <v>6179</v>
      </c>
      <c r="N1140" s="344"/>
      <c r="O1140" s="82">
        <v>18</v>
      </c>
      <c r="P1140" s="8">
        <v>9</v>
      </c>
      <c r="Q1140" s="99" t="s">
        <v>1760</v>
      </c>
      <c r="R1140" s="82">
        <v>6</v>
      </c>
      <c r="S1140" s="82">
        <v>135</v>
      </c>
      <c r="T1140" s="82">
        <v>18</v>
      </c>
      <c r="U1140" s="84">
        <v>5.68</v>
      </c>
      <c r="V1140" s="102" t="s">
        <v>85</v>
      </c>
      <c r="W1140" s="75">
        <v>87</v>
      </c>
      <c r="X1140" s="41">
        <v>33.31</v>
      </c>
      <c r="Y1140" s="51">
        <v>2650</v>
      </c>
      <c r="Z1140" s="45" t="s">
        <v>2297</v>
      </c>
      <c r="AA1140" s="79" t="s">
        <v>2988</v>
      </c>
      <c r="AB1140" s="51" t="s">
        <v>5240</v>
      </c>
      <c r="AC1140" s="81" t="s">
        <v>4102</v>
      </c>
      <c r="AD1140" s="89">
        <v>22</v>
      </c>
      <c r="AE1140" s="14" t="s">
        <v>85</v>
      </c>
      <c r="AF1140" s="14" t="s">
        <v>85</v>
      </c>
      <c r="AG1140" s="13" t="s">
        <v>85</v>
      </c>
      <c r="AH1140" s="14" t="s">
        <v>85</v>
      </c>
      <c r="AI1140" s="9" t="s">
        <v>85</v>
      </c>
      <c r="AJ1140" s="99" t="s">
        <v>265</v>
      </c>
      <c r="AK1140" s="82" t="s">
        <v>85</v>
      </c>
      <c r="AL1140" s="40" t="s">
        <v>85</v>
      </c>
      <c r="AM1140" s="82" t="s">
        <v>85</v>
      </c>
      <c r="AN1140" s="82">
        <v>16.2</v>
      </c>
      <c r="AO1140" s="82">
        <v>170</v>
      </c>
      <c r="AP1140" s="36">
        <v>7</v>
      </c>
      <c r="AQ1140" s="36">
        <v>21.6</v>
      </c>
      <c r="AR1140" s="25">
        <v>38</v>
      </c>
      <c r="AS1140" s="36">
        <v>48</v>
      </c>
      <c r="AT1140" s="25">
        <v>223.7</v>
      </c>
      <c r="AU1140" s="74">
        <v>217</v>
      </c>
      <c r="AV1140" s="84">
        <v>87</v>
      </c>
      <c r="AW1140" s="54">
        <v>53</v>
      </c>
      <c r="AX1140" s="54">
        <v>53</v>
      </c>
      <c r="AY1140" s="54">
        <v>22</v>
      </c>
      <c r="AZ1140" s="13" t="s">
        <v>85</v>
      </c>
      <c r="BA1140" s="98" t="s">
        <v>85</v>
      </c>
      <c r="BB1140" s="13" t="s">
        <v>85</v>
      </c>
      <c r="BC1140" s="98" t="s">
        <v>85</v>
      </c>
      <c r="BD1140" s="77">
        <v>37.31</v>
      </c>
      <c r="BE1140" s="56">
        <v>21.141732283464599</v>
      </c>
      <c r="BF1140" s="56">
        <v>21.141732283464599</v>
      </c>
      <c r="BG1140" s="56">
        <v>11.929133858267701</v>
      </c>
      <c r="BH1140" s="378">
        <v>8.7375807000000152E-2</v>
      </c>
      <c r="BI1140" s="14">
        <v>36</v>
      </c>
      <c r="BJ1140" s="114" t="s">
        <v>3532</v>
      </c>
      <c r="BK1140" s="50" t="s">
        <v>4050</v>
      </c>
      <c r="BL1140" s="81" t="s">
        <v>4964</v>
      </c>
      <c r="BM1140" s="81" t="s">
        <v>4066</v>
      </c>
      <c r="BN1140" s="81" t="s">
        <v>5473</v>
      </c>
      <c r="BO1140" s="81" t="s">
        <v>2872</v>
      </c>
      <c r="BP1140" s="81" t="s">
        <v>5941</v>
      </c>
      <c r="BQ1140" s="81" t="s">
        <v>5431</v>
      </c>
      <c r="BR1140" s="81" t="s">
        <v>5942</v>
      </c>
      <c r="BS1140" s="81" t="s">
        <v>4275</v>
      </c>
      <c r="BT1140" s="81" t="s">
        <v>4068</v>
      </c>
      <c r="BU1140" s="81"/>
      <c r="BV1140" s="349" t="s">
        <v>6854</v>
      </c>
      <c r="BW1140" s="388" t="s">
        <v>8195</v>
      </c>
      <c r="BX1140" s="352" t="s">
        <v>6860</v>
      </c>
      <c r="BY1140" s="388" t="s">
        <v>8194</v>
      </c>
      <c r="BZ1140" s="324" t="str">
        <f t="shared" ref="BZ1140:BZ1141" si="182">CONCATENATE("DISCONTINUED"," ","-"," ",D1140,", ",O1140,"x",P1140,", ",IF(V1140="N/A", "", CONCATENATE(V1140, "/")),IF(T1140&gt;0, CONCATENATE("+",T1140), T1140),"mm Offset, ",Q1140,", ",W1140,"mm Centerbore, ",PROPER(Z1140), "", IF(BB1140="N/A", "", CONCATENATE(", w/ ", BB1140)))</f>
        <v>DISCONTINUED - MR706 Bead Grip, 18x9, +18mm Offset, 6x135, 87mm Centerbore, Method Bronze</v>
      </c>
      <c r="CA1140" s="324" t="s">
        <v>3878</v>
      </c>
      <c r="CB1140" s="324" t="s">
        <v>3879</v>
      </c>
      <c r="CC1140" s="313" t="str">
        <f t="shared" ref="CC1140:CC1141" si="183">C1140</f>
        <v>TRAIL (7XX)</v>
      </c>
    </row>
    <row r="1141" spans="1:81" s="38" customFormat="1" ht="15" customHeight="1">
      <c r="A1141" s="22">
        <f t="shared" si="171"/>
        <v>1138</v>
      </c>
      <c r="B1141" s="3" t="s">
        <v>84</v>
      </c>
      <c r="C1141" s="99" t="s">
        <v>1282</v>
      </c>
      <c r="D1141" s="81" t="s">
        <v>5798</v>
      </c>
      <c r="E1141" s="91" t="s">
        <v>8628</v>
      </c>
      <c r="F1141" s="90"/>
      <c r="G1141" s="90"/>
      <c r="H1141" s="88" t="s">
        <v>2160</v>
      </c>
      <c r="I1141" s="318">
        <v>43101</v>
      </c>
      <c r="J1141" s="329">
        <v>45429</v>
      </c>
      <c r="K1141" s="293" t="s">
        <v>1274</v>
      </c>
      <c r="L1141" s="342">
        <v>319</v>
      </c>
      <c r="M1141" s="92" t="s">
        <v>6179</v>
      </c>
      <c r="N1141" s="344"/>
      <c r="O1141" s="81">
        <v>17</v>
      </c>
      <c r="P1141" s="81">
        <v>8.5</v>
      </c>
      <c r="Q1141" s="99" t="s">
        <v>1751</v>
      </c>
      <c r="R1141" s="81">
        <v>5</v>
      </c>
      <c r="S1141" s="81">
        <v>150</v>
      </c>
      <c r="T1141" s="81">
        <v>0</v>
      </c>
      <c r="U1141" s="84">
        <v>4.75</v>
      </c>
      <c r="V1141" s="100" t="s">
        <v>85</v>
      </c>
      <c r="W1141" s="84">
        <v>110.5</v>
      </c>
      <c r="X1141" s="83">
        <v>29.3</v>
      </c>
      <c r="Y1141" s="51">
        <v>2650</v>
      </c>
      <c r="Z1141" s="88" t="s">
        <v>2297</v>
      </c>
      <c r="AA1141" s="78" t="s">
        <v>2988</v>
      </c>
      <c r="AB1141" s="51" t="s">
        <v>5242</v>
      </c>
      <c r="AC1141" s="81" t="s">
        <v>4103</v>
      </c>
      <c r="AD1141" s="89">
        <v>22</v>
      </c>
      <c r="AE1141" s="87" t="s">
        <v>85</v>
      </c>
      <c r="AF1141" s="80" t="s">
        <v>85</v>
      </c>
      <c r="AG1141" s="80" t="s">
        <v>85</v>
      </c>
      <c r="AH1141" s="80" t="s">
        <v>85</v>
      </c>
      <c r="AI1141" s="9" t="s">
        <v>85</v>
      </c>
      <c r="AJ1141" s="99" t="s">
        <v>265</v>
      </c>
      <c r="AK1141" s="81" t="s">
        <v>85</v>
      </c>
      <c r="AL1141" s="40" t="s">
        <v>85</v>
      </c>
      <c r="AM1141" s="81" t="s">
        <v>85</v>
      </c>
      <c r="AN1141" s="82">
        <v>16.100000000000001</v>
      </c>
      <c r="AO1141" s="81">
        <v>180</v>
      </c>
      <c r="AP1141" s="36">
        <v>0</v>
      </c>
      <c r="AQ1141" s="36">
        <v>17.5</v>
      </c>
      <c r="AR1141" s="36">
        <v>52</v>
      </c>
      <c r="AS1141" s="36">
        <v>75</v>
      </c>
      <c r="AT1141" s="36">
        <v>208.9</v>
      </c>
      <c r="AU1141" s="36">
        <v>207</v>
      </c>
      <c r="AV1141" s="410">
        <v>103.35</v>
      </c>
      <c r="AW1141" s="407">
        <v>32.630000000000003</v>
      </c>
      <c r="AX1141" s="407">
        <v>38.94</v>
      </c>
      <c r="AY1141" s="54">
        <v>30</v>
      </c>
      <c r="AZ1141" s="3" t="s">
        <v>85</v>
      </c>
      <c r="BA1141" s="98" t="s">
        <v>85</v>
      </c>
      <c r="BB1141" s="3" t="s">
        <v>85</v>
      </c>
      <c r="BC1141" s="98" t="s">
        <v>85</v>
      </c>
      <c r="BD1141" s="77">
        <v>34.22</v>
      </c>
      <c r="BE1141" s="56">
        <v>20.236220472440898</v>
      </c>
      <c r="BF1141" s="56">
        <v>20.236220472440898</v>
      </c>
      <c r="BG1141" s="56">
        <v>11.417322834645701</v>
      </c>
      <c r="BH1141" s="378">
        <v>7.6616839999999839E-2</v>
      </c>
      <c r="BI1141" s="80">
        <v>36</v>
      </c>
      <c r="BJ1141" s="114" t="s">
        <v>3532</v>
      </c>
      <c r="BK1141" s="50" t="s">
        <v>4050</v>
      </c>
      <c r="BL1141" s="81" t="s">
        <v>4964</v>
      </c>
      <c r="BM1141" s="81" t="s">
        <v>4066</v>
      </c>
      <c r="BN1141" s="81" t="s">
        <v>5447</v>
      </c>
      <c r="BO1141" s="81" t="s">
        <v>2872</v>
      </c>
      <c r="BP1141" s="81" t="s">
        <v>4298</v>
      </c>
      <c r="BQ1141" s="81" t="s">
        <v>5446</v>
      </c>
      <c r="BR1141" s="81" t="s">
        <v>4275</v>
      </c>
      <c r="BS1141" s="81" t="s">
        <v>4068</v>
      </c>
      <c r="BT1141" s="81"/>
      <c r="BU1141" s="81"/>
      <c r="BV1141" s="313" t="s">
        <v>6756</v>
      </c>
      <c r="BW1141" s="377" t="s">
        <v>8080</v>
      </c>
      <c r="BX1141" s="313" t="s">
        <v>6761</v>
      </c>
      <c r="BY1141" s="377" t="s">
        <v>8081</v>
      </c>
      <c r="BZ1141" s="324" t="str">
        <f t="shared" si="182"/>
        <v>DISCONTINUED - MR702 Bead Grip, 17x8.5, 0mm Offset, 5x150, 110.5mm Centerbore, Method Bronze</v>
      </c>
      <c r="CA1141" s="324" t="s">
        <v>3878</v>
      </c>
      <c r="CB1141" s="324" t="s">
        <v>3879</v>
      </c>
      <c r="CC1141" s="313" t="str">
        <f t="shared" si="183"/>
        <v>TRAIL (7XX)</v>
      </c>
    </row>
  </sheetData>
  <sheetProtection algorithmName="SHA-512" hashValue="0nuMTvuw1X3brQZFfesunUje8P2wghw/3YehU8EsfiULpELXS5KwjohJbYMc8IocJUvxpYL3I+Rfq4Ek4v5Cfg==" saltValue="Ery6g5p8t1OWmPy1gNGvlQ==" spinCount="100000" sheet="1" sort="0" autoFilter="0"/>
  <autoFilter ref="A3:CC983" xr:uid="{151D6BAE-6FBD-40CE-9832-E53E7B3DF78D}"/>
  <conditionalFormatting sqref="A1:A1048576 B548:B549">
    <cfRule type="expression" dxfId="9448" priority="11214">
      <formula>C1= "TRAIL (7XX)"</formula>
    </cfRule>
    <cfRule type="expression" dxfId="9447" priority="11221">
      <formula>C1= "STREET (3XX)"</formula>
    </cfRule>
    <cfRule type="expression" dxfId="9446" priority="11220">
      <formula>C1= "UTV (4XX)"</formula>
    </cfRule>
    <cfRule type="expression" dxfId="9445" priority="11219">
      <formula>C1= "RACE (1XX)"</formula>
    </cfRule>
    <cfRule type="expression" dxfId="9444" priority="11218">
      <formula>C1= "GMZ (8XX)"</formula>
    </cfRule>
    <cfRule type="expression" dxfId="9443" priority="11217">
      <formula>C1= "FORGED (2XX)"</formula>
    </cfRule>
    <cfRule type="expression" dxfId="9442" priority="11216">
      <formula>C1= "RALLY (5XX)"</formula>
    </cfRule>
    <cfRule type="expression" dxfId="9441" priority="11215">
      <formula>C1= "DISCO (6XX)"</formula>
    </cfRule>
  </conditionalFormatting>
  <conditionalFormatting sqref="A4:A1141">
    <cfRule type="expression" dxfId="9440" priority="6658">
      <formula>C4= "DUALLY (9XX)"</formula>
    </cfRule>
    <cfRule type="expression" dxfId="9439" priority="6657">
      <formula>C4= "GMZ (8XX)"</formula>
    </cfRule>
    <cfRule type="expression" dxfId="9438" priority="6656">
      <formula>C4= "TRAIL (7XX)"</formula>
    </cfRule>
    <cfRule type="expression" dxfId="9437" priority="6655">
      <formula>C4= "DISCO (6XX)"</formula>
    </cfRule>
    <cfRule type="expression" dxfId="9436" priority="6654">
      <formula>C4= "RALLY (5XX)"</formula>
    </cfRule>
    <cfRule type="expression" dxfId="9435" priority="6653">
      <formula>C4= "FORGED (2XX)"</formula>
    </cfRule>
    <cfRule type="expression" dxfId="9434" priority="6666">
      <formula>C4= "UTV (4XX)"</formula>
    </cfRule>
    <cfRule type="expression" dxfId="9433" priority="6651">
      <formula>C4="UTV (4XX)"</formula>
    </cfRule>
    <cfRule type="expression" dxfId="9432" priority="6650">
      <formula>C4= "STREET (3XX)"</formula>
    </cfRule>
    <cfRule type="expression" dxfId="9431" priority="11204">
      <formula>C4= "DISCO (6XX)"</formula>
    </cfRule>
    <cfRule type="expression" dxfId="9430" priority="6665">
      <formula>C4= "RACE (1XX)"</formula>
    </cfRule>
    <cfRule type="expression" dxfId="9429" priority="6652">
      <formula>C4= "RACE (1XX)"</formula>
    </cfRule>
    <cfRule type="expression" dxfId="9428" priority="6664">
      <formula>C4= "GMZ (8XX)"</formula>
    </cfRule>
    <cfRule type="expression" dxfId="9427" priority="6663">
      <formula>C4= "FORGED (2XX)"</formula>
    </cfRule>
    <cfRule type="expression" dxfId="9426" priority="6662">
      <formula>C4= "RALLY (5XX)"</formula>
    </cfRule>
    <cfRule type="expression" dxfId="9425" priority="6661">
      <formula>C4= "DISCO (6XX)"</formula>
    </cfRule>
    <cfRule type="expression" dxfId="9424" priority="6667">
      <formula>C4= "STREET (3XX)"</formula>
    </cfRule>
    <cfRule type="expression" dxfId="9423" priority="6660">
      <formula>C4= "TRAIL (7XX)"</formula>
    </cfRule>
    <cfRule type="containsBlanks" dxfId="9422" priority="6659">
      <formula>LEN(TRIM(A4))=0</formula>
    </cfRule>
    <cfRule type="expression" dxfId="9421" priority="11207">
      <formula>C4= "DUALLY (9XX)"</formula>
    </cfRule>
    <cfRule type="expression" dxfId="9420" priority="11206">
      <formula>C4= "GMZ (8XX)"</formula>
    </cfRule>
    <cfRule type="expression" dxfId="9419" priority="11200">
      <formula>C4="UTV (4XX)"</formula>
    </cfRule>
    <cfRule type="expression" dxfId="9418" priority="11205">
      <formula>C4= "TRAIL (7XX)"</formula>
    </cfRule>
    <cfRule type="expression" dxfId="9417" priority="11203">
      <formula>C4= "RALLY (5XX)"</formula>
    </cfRule>
    <cfRule type="expression" dxfId="9416" priority="11202">
      <formula>C4= "FORGED (2XX)"</formula>
    </cfRule>
    <cfRule type="expression" dxfId="9415" priority="11201">
      <formula>C4= "RACE (1XX)"</formula>
    </cfRule>
    <cfRule type="expression" dxfId="9414" priority="11199">
      <formula>C4= "STREET (3XX)"</formula>
    </cfRule>
  </conditionalFormatting>
  <conditionalFormatting sqref="A533:A534">
    <cfRule type="expression" dxfId="9413" priority="11170">
      <formula>C533= "RACE (1XX)"</formula>
    </cfRule>
    <cfRule type="expression" dxfId="9412" priority="11172">
      <formula>C533= "STREET (3XX)"</formula>
    </cfRule>
    <cfRule type="expression" dxfId="9411" priority="11167">
      <formula>C533= "RALLY (5XX)"</formula>
    </cfRule>
    <cfRule type="expression" dxfId="9410" priority="11171">
      <formula>C533= "UTV (4XX)"</formula>
    </cfRule>
    <cfRule type="expression" dxfId="9409" priority="11165">
      <formula>C533= "TRAIL (7XX)"</formula>
    </cfRule>
    <cfRule type="expression" dxfId="9408" priority="11166">
      <formula>C533= "DISCO (6XX)"</formula>
    </cfRule>
    <cfRule type="expression" dxfId="9407" priority="11168">
      <formula>C533= "FORGED (2XX)"</formula>
    </cfRule>
    <cfRule type="expression" dxfId="9406" priority="11169">
      <formula>C533= "GMZ (8XX)"</formula>
    </cfRule>
  </conditionalFormatting>
  <conditionalFormatting sqref="A534">
    <cfRule type="expression" dxfId="9405" priority="11191">
      <formula>C534= "GMZ (8XX)"</formula>
    </cfRule>
    <cfRule type="expression" dxfId="9404" priority="11189">
      <formula>C534= "DISCO (6XX)"</formula>
    </cfRule>
    <cfRule type="expression" dxfId="9403" priority="11190">
      <formula>C534= "TRAIL (7XX)"</formula>
    </cfRule>
    <cfRule type="expression" dxfId="9402" priority="11192">
      <formula>C534= "DUALLY (9XX)"</formula>
    </cfRule>
    <cfRule type="expression" dxfId="9401" priority="11185">
      <formula>C534="UTV (4XX)"</formula>
    </cfRule>
    <cfRule type="expression" dxfId="9400" priority="11187">
      <formula>C534= "FORGED (2XX)"</formula>
    </cfRule>
    <cfRule type="expression" dxfId="9399" priority="11188">
      <formula>C534= "RALLY (5XX)"</formula>
    </cfRule>
    <cfRule type="expression" dxfId="9398" priority="11186">
      <formula>C534= "RACE (1XX)"</formula>
    </cfRule>
  </conditionalFormatting>
  <conditionalFormatting sqref="A534:A543">
    <cfRule type="expression" dxfId="9397" priority="11099">
      <formula>C534= "RACE (1XX)"</formula>
    </cfRule>
    <cfRule type="expression" dxfId="9396" priority="11101">
      <formula>C534= "RALLY (5XX)"</formula>
    </cfRule>
    <cfRule type="expression" dxfId="9395" priority="11098">
      <formula>C534="UTV (4XX)"</formula>
    </cfRule>
    <cfRule type="expression" dxfId="9394" priority="11102">
      <formula>C534= "DISCO (6XX)"</formula>
    </cfRule>
    <cfRule type="expression" dxfId="9393" priority="11096">
      <formula>C534= "STREET (3XX)"</formula>
    </cfRule>
    <cfRule type="expression" dxfId="9392" priority="11105">
      <formula>C534= "DUALLY (9XX)"</formula>
    </cfRule>
    <cfRule type="expression" dxfId="9391" priority="11103">
      <formula>C534= "TRAIL (7XX)"</formula>
    </cfRule>
    <cfRule type="expression" dxfId="9390" priority="11100">
      <formula>C534= "FORGED (2XX)"</formula>
    </cfRule>
    <cfRule type="expression" dxfId="9389" priority="11104">
      <formula>C534= "GMZ (8XX)"</formula>
    </cfRule>
  </conditionalFormatting>
  <conditionalFormatting sqref="A535:A543">
    <cfRule type="expression" dxfId="9388" priority="11093">
      <formula>C535= "GMZ (8XX)"</formula>
    </cfRule>
    <cfRule type="expression" dxfId="9387" priority="11086">
      <formula>C535= "TRAIL (7XX)"</formula>
    </cfRule>
    <cfRule type="expression" dxfId="9386" priority="11082">
      <formula>C535= "RACE (1XX)"</formula>
    </cfRule>
    <cfRule type="expression" dxfId="9385" priority="11084">
      <formula>C535= "RALLY (5XX)"</formula>
    </cfRule>
    <cfRule type="expression" dxfId="9384" priority="11092">
      <formula>C535= "FORGED (2XX)"</formula>
    </cfRule>
    <cfRule type="expression" dxfId="9383" priority="11081">
      <formula>C535="UTV (4XX)"</formula>
    </cfRule>
    <cfRule type="expression" dxfId="9382" priority="11087">
      <formula>C535= "GMZ (8XX)"</formula>
    </cfRule>
    <cfRule type="expression" dxfId="9381" priority="11095">
      <formula>C535= "UTV (4XX)"</formula>
    </cfRule>
    <cfRule type="expression" dxfId="9380" priority="11080">
      <formula>C535= "STREET (3XX)"</formula>
    </cfRule>
    <cfRule type="expression" dxfId="9379" priority="11083">
      <formula>C535= "FORGED (2XX)"</formula>
    </cfRule>
    <cfRule type="containsBlanks" dxfId="9378" priority="11106">
      <formula>LEN(TRIM(A535))=0</formula>
    </cfRule>
    <cfRule type="expression" dxfId="9377" priority="11088">
      <formula>C535= "DUALLY (9XX)"</formula>
    </cfRule>
    <cfRule type="expression" dxfId="9376" priority="11089">
      <formula>C535= "TRAIL (7XX)"</formula>
    </cfRule>
    <cfRule type="expression" dxfId="9375" priority="11090">
      <formula>C535= "DISCO (6XX)"</formula>
    </cfRule>
    <cfRule type="expression" dxfId="9374" priority="11094">
      <formula>C535= "RACE (1XX)"</formula>
    </cfRule>
    <cfRule type="expression" dxfId="9373" priority="11091">
      <formula>C535= "RALLY (5XX)"</formula>
    </cfRule>
    <cfRule type="expression" dxfId="9372" priority="11085">
      <formula>C535= "DISCO (6XX)"</formula>
    </cfRule>
  </conditionalFormatting>
  <conditionalFormatting sqref="A544">
    <cfRule type="expression" dxfId="9371" priority="11050">
      <formula>C544= "GMZ (8XX)"</formula>
    </cfRule>
    <cfRule type="expression" dxfId="9370" priority="11043">
      <formula>C544= "STREET (3XX)"</formula>
    </cfRule>
    <cfRule type="expression" dxfId="9369" priority="11048">
      <formula>C544= "DISCO (6XX)"</formula>
    </cfRule>
    <cfRule type="expression" dxfId="9368" priority="11047">
      <formula>C544= "RALLY (5XX)"</formula>
    </cfRule>
    <cfRule type="expression" dxfId="9367" priority="11046">
      <formula>C544= "FORGED (2XX)"</formula>
    </cfRule>
    <cfRule type="expression" dxfId="9366" priority="11054">
      <formula>C544= "RALLY (5XX)"</formula>
    </cfRule>
    <cfRule type="expression" dxfId="9365" priority="11060">
      <formula>C544= "STREET (3XX)"</formula>
    </cfRule>
    <cfRule type="expression" dxfId="9364" priority="11059">
      <formula>C544= "STREET (3XX)"</formula>
    </cfRule>
    <cfRule type="expression" dxfId="9363" priority="11058">
      <formula>C544= "UTV (4XX)"</formula>
    </cfRule>
    <cfRule type="expression" dxfId="9362" priority="11055">
      <formula>C544= "FORGED (2XX)"</formula>
    </cfRule>
    <cfRule type="expression" dxfId="9361" priority="11044">
      <formula>C544="UTV (4XX)"</formula>
    </cfRule>
    <cfRule type="expression" dxfId="9360" priority="11065">
      <formula>C544= "DISCO (6XX)"</formula>
    </cfRule>
    <cfRule type="expression" dxfId="9359" priority="11053">
      <formula>C544= "DISCO (6XX)"</formula>
    </cfRule>
    <cfRule type="expression" dxfId="9358" priority="11045">
      <formula>C544= "RACE (1XX)"</formula>
    </cfRule>
    <cfRule type="expression" dxfId="9357" priority="11052">
      <formula>C544= "TRAIL (7XX)"</formula>
    </cfRule>
    <cfRule type="expression" dxfId="9356" priority="11049">
      <formula>C544= "TRAIL (7XX)"</formula>
    </cfRule>
    <cfRule type="expression" dxfId="9355" priority="11051">
      <formula>C544= "DUALLY (9XX)"</formula>
    </cfRule>
    <cfRule type="expression" dxfId="9354" priority="11056">
      <formula>C544= "GMZ (8XX)"</formula>
    </cfRule>
    <cfRule type="expression" dxfId="9353" priority="11057">
      <formula>C544= "RACE (1XX)"</formula>
    </cfRule>
    <cfRule type="expression" dxfId="9352" priority="11064">
      <formula>C544= "RALLY (5XX)"</formula>
    </cfRule>
    <cfRule type="expression" dxfId="9351" priority="11063">
      <formula>C544= "FORGED (2XX)"</formula>
    </cfRule>
    <cfRule type="expression" dxfId="9350" priority="11062">
      <formula>C544= "RACE (1XX)"</formula>
    </cfRule>
    <cfRule type="expression" dxfId="9349" priority="11061">
      <formula>C544="UTV (4XX)"</formula>
    </cfRule>
    <cfRule type="expression" dxfId="9348" priority="11066">
      <formula>C544= "TRAIL (7XX)"</formula>
    </cfRule>
    <cfRule type="expression" dxfId="9347" priority="11067">
      <formula>C544= "GMZ (8XX)"</formula>
    </cfRule>
    <cfRule type="expression" dxfId="9346" priority="11068">
      <formula>C544= "DUALLY (9XX)"</formula>
    </cfRule>
    <cfRule type="containsBlanks" dxfId="9345" priority="11069">
      <formula>LEN(TRIM(A544))=0</formula>
    </cfRule>
  </conditionalFormatting>
  <conditionalFormatting sqref="A545">
    <cfRule type="expression" dxfId="9344" priority="11008">
      <formula>C545= "RALLY (5XX)"</formula>
    </cfRule>
    <cfRule type="containsBlanks" dxfId="9343" priority="11023">
      <formula>LEN(TRIM(A545))=0</formula>
    </cfRule>
    <cfRule type="expression" dxfId="9342" priority="11006">
      <formula>C545= "TRAIL (7XX)"</formula>
    </cfRule>
    <cfRule type="expression" dxfId="9341" priority="11005">
      <formula>C545= "DUALLY (9XX)"</formula>
    </cfRule>
    <cfRule type="expression" dxfId="9340" priority="11004">
      <formula>C545= "GMZ (8XX)"</formula>
    </cfRule>
    <cfRule type="expression" dxfId="9339" priority="11002">
      <formula>C545= "DISCO (6XX)"</formula>
    </cfRule>
    <cfRule type="expression" dxfId="9338" priority="11003">
      <formula>C545= "TRAIL (7XX)"</formula>
    </cfRule>
    <cfRule type="expression" dxfId="9337" priority="11012">
      <formula>C545= "UTV (4XX)"</formula>
    </cfRule>
    <cfRule type="expression" dxfId="9336" priority="11011">
      <formula>C545= "RACE (1XX)"</formula>
    </cfRule>
    <cfRule type="expression" dxfId="9335" priority="11007">
      <formula>C545= "DISCO (6XX)"</formula>
    </cfRule>
    <cfRule type="expression" dxfId="9334" priority="10998">
      <formula>C545="UTV (4XX)"</formula>
    </cfRule>
    <cfRule type="expression" dxfId="9333" priority="10997">
      <formula>C545= "STREET (3XX)"</formula>
    </cfRule>
    <cfRule type="expression" dxfId="9332" priority="10999">
      <formula>C545= "RACE (1XX)"</formula>
    </cfRule>
    <cfRule type="expression" dxfId="9331" priority="11000">
      <formula>C545= "FORGED (2XX)"</formula>
    </cfRule>
    <cfRule type="expression" dxfId="9330" priority="11001">
      <formula>C545= "RALLY (5XX)"</formula>
    </cfRule>
    <cfRule type="expression" dxfId="9329" priority="11010">
      <formula>C545= "GMZ (8XX)"</formula>
    </cfRule>
    <cfRule type="expression" dxfId="9328" priority="11013">
      <formula>C545= "STREET (3XX)"</formula>
    </cfRule>
    <cfRule type="expression" dxfId="9327" priority="11014">
      <formula>C545= "STREET (3XX)"</formula>
    </cfRule>
    <cfRule type="expression" dxfId="9326" priority="11015">
      <formula>C545="UTV (4XX)"</formula>
    </cfRule>
    <cfRule type="expression" dxfId="9325" priority="11016">
      <formula>C545= "RACE (1XX)"</formula>
    </cfRule>
    <cfRule type="expression" dxfId="9324" priority="11020">
      <formula>C545= "TRAIL (7XX)"</formula>
    </cfRule>
    <cfRule type="expression" dxfId="9323" priority="11021">
      <formula>C545= "GMZ (8XX)"</formula>
    </cfRule>
    <cfRule type="expression" dxfId="9322" priority="11022">
      <formula>C545= "DUALLY (9XX)"</formula>
    </cfRule>
    <cfRule type="expression" dxfId="9321" priority="11017">
      <formula>C545= "FORGED (2XX)"</formula>
    </cfRule>
    <cfRule type="expression" dxfId="9320" priority="11018">
      <formula>C545= "RALLY (5XX)"</formula>
    </cfRule>
    <cfRule type="expression" dxfId="9319" priority="11019">
      <formula>C545= "DISCO (6XX)"</formula>
    </cfRule>
    <cfRule type="expression" dxfId="9318" priority="11009">
      <formula>C545= "FORGED (2XX)"</formula>
    </cfRule>
  </conditionalFormatting>
  <conditionalFormatting sqref="A546:A547">
    <cfRule type="expression" dxfId="9317" priority="10982">
      <formula>C546= "STREET (3XX)"</formula>
    </cfRule>
    <cfRule type="expression" dxfId="9316" priority="10981">
      <formula>C546= "STREET (3XX)"</formula>
    </cfRule>
    <cfRule type="expression" dxfId="9315" priority="10978">
      <formula>C546= "GMZ (8XX)"</formula>
    </cfRule>
    <cfRule type="expression" dxfId="9314" priority="10967">
      <formula>C546= "RACE (1XX)"</formula>
    </cfRule>
    <cfRule type="expression" dxfId="9313" priority="10977">
      <formula>C546= "FORGED (2XX)"</formula>
    </cfRule>
    <cfRule type="expression" dxfId="9312" priority="10976">
      <formula>C546= "RALLY (5XX)"</formula>
    </cfRule>
    <cfRule type="expression" dxfId="9311" priority="10984">
      <formula>C546= "RACE (1XX)"</formula>
    </cfRule>
    <cfRule type="expression" dxfId="9310" priority="10975">
      <formula>C546= "DISCO (6XX)"</formula>
    </cfRule>
    <cfRule type="expression" dxfId="9309" priority="10974">
      <formula>C546= "TRAIL (7XX)"</formula>
    </cfRule>
    <cfRule type="expression" dxfId="9308" priority="10973">
      <formula>C546= "DUALLY (9XX)"</formula>
    </cfRule>
    <cfRule type="expression" dxfId="9307" priority="10971">
      <formula>C546= "TRAIL (7XX)"</formula>
    </cfRule>
    <cfRule type="expression" dxfId="9306" priority="10972">
      <formula>C546= "GMZ (8XX)"</formula>
    </cfRule>
    <cfRule type="expression" dxfId="9305" priority="10968">
      <formula>C546= "FORGED (2XX)"</formula>
    </cfRule>
    <cfRule type="expression" dxfId="9304" priority="10965">
      <formula>C546= "STREET (3XX)"</formula>
    </cfRule>
    <cfRule type="expression" dxfId="9303" priority="10969">
      <formula>C546= "RALLY (5XX)"</formula>
    </cfRule>
    <cfRule type="expression" dxfId="9302" priority="10970">
      <formula>C546= "DISCO (6XX)"</formula>
    </cfRule>
    <cfRule type="expression" dxfId="9301" priority="10990">
      <formula>C546= "DUALLY (9XX)"</formula>
    </cfRule>
    <cfRule type="expression" dxfId="9300" priority="10989">
      <formula>C546= "GMZ (8XX)"</formula>
    </cfRule>
    <cfRule type="expression" dxfId="9299" priority="10980">
      <formula>C546= "UTV (4XX)"</formula>
    </cfRule>
    <cfRule type="expression" dxfId="9298" priority="10988">
      <formula>C546= "TRAIL (7XX)"</formula>
    </cfRule>
    <cfRule type="expression" dxfId="9297" priority="10987">
      <formula>C546= "DISCO (6XX)"</formula>
    </cfRule>
    <cfRule type="expression" dxfId="9296" priority="10986">
      <formula>C546= "RALLY (5XX)"</formula>
    </cfRule>
    <cfRule type="expression" dxfId="9295" priority="10966">
      <formula>C546="UTV (4XX)"</formula>
    </cfRule>
    <cfRule type="expression" dxfId="9294" priority="10985">
      <formula>C546= "FORGED (2XX)"</formula>
    </cfRule>
    <cfRule type="expression" dxfId="9293" priority="10983">
      <formula>C546="UTV (4XX)"</formula>
    </cfRule>
    <cfRule type="expression" dxfId="9292" priority="10979">
      <formula>C546= "RACE (1XX)"</formula>
    </cfRule>
  </conditionalFormatting>
  <conditionalFormatting sqref="A548">
    <cfRule type="expression" dxfId="9291" priority="10946">
      <formula>C548= "STREET (3XX)"</formula>
    </cfRule>
    <cfRule type="expression" dxfId="9290" priority="10944">
      <formula>C548= "RACE (1XX)"</formula>
    </cfRule>
    <cfRule type="expression" dxfId="9289" priority="10943">
      <formula>C548= "GMZ (8XX)"</formula>
    </cfRule>
    <cfRule type="expression" dxfId="9288" priority="10942">
      <formula>C548= "FORGED (2XX)"</formula>
    </cfRule>
    <cfRule type="expression" dxfId="9287" priority="10941">
      <formula>C548= "RALLY (5XX)"</formula>
    </cfRule>
    <cfRule type="expression" dxfId="9286" priority="10945">
      <formula>C548= "UTV (4XX)"</formula>
    </cfRule>
    <cfRule type="expression" dxfId="9285" priority="10930">
      <formula>C548= "STREET (3XX)"</formula>
    </cfRule>
    <cfRule type="expression" dxfId="9284" priority="10952">
      <formula>C548= "DISCO (6XX)"</formula>
    </cfRule>
    <cfRule type="expression" dxfId="9283" priority="10940">
      <formula>C548= "DISCO (6XX)"</formula>
    </cfRule>
    <cfRule type="expression" dxfId="9282" priority="10939">
      <formula>C548= "TRAIL (7XX)"</formula>
    </cfRule>
    <cfRule type="expression" dxfId="9281" priority="10938">
      <formula>C548= "DUALLY (9XX)"</formula>
    </cfRule>
    <cfRule type="expression" dxfId="9280" priority="10937">
      <formula>C548= "GMZ (8XX)"</formula>
    </cfRule>
    <cfRule type="expression" dxfId="9279" priority="10936">
      <formula>C548= "TRAIL (7XX)"</formula>
    </cfRule>
    <cfRule type="expression" dxfId="9278" priority="10935">
      <formula>C548= "DISCO (6XX)"</formula>
    </cfRule>
    <cfRule type="expression" dxfId="9277" priority="10934">
      <formula>C548= "RALLY (5XX)"</formula>
    </cfRule>
    <cfRule type="expression" dxfId="9276" priority="10933">
      <formula>C548= "FORGED (2XX)"</formula>
    </cfRule>
    <cfRule type="expression" dxfId="9275" priority="10932">
      <formula>C548= "RACE (1XX)"</formula>
    </cfRule>
    <cfRule type="expression" dxfId="9274" priority="10931">
      <formula>C548="UTV (4XX)"</formula>
    </cfRule>
    <cfRule type="containsBlanks" dxfId="9273" priority="10956">
      <formula>LEN(TRIM(A548))=0</formula>
    </cfRule>
    <cfRule type="expression" dxfId="9272" priority="10955">
      <formula>C548= "DUALLY (9XX)"</formula>
    </cfRule>
    <cfRule type="expression" dxfId="9271" priority="10954">
      <formula>C548= "GMZ (8XX)"</formula>
    </cfRule>
    <cfRule type="expression" dxfId="9270" priority="10953">
      <formula>C548= "TRAIL (7XX)"</formula>
    </cfRule>
    <cfRule type="expression" dxfId="9269" priority="10951">
      <formula>C548= "RALLY (5XX)"</formula>
    </cfRule>
    <cfRule type="expression" dxfId="9268" priority="10950">
      <formula>C548= "FORGED (2XX)"</formula>
    </cfRule>
    <cfRule type="expression" dxfId="9267" priority="10949">
      <formula>C548= "RACE (1XX)"</formula>
    </cfRule>
    <cfRule type="expression" dxfId="9266" priority="10948">
      <formula>C548="UTV (4XX)"</formula>
    </cfRule>
    <cfRule type="expression" dxfId="9265" priority="10947">
      <formula>C548= "STREET (3XX)"</formula>
    </cfRule>
  </conditionalFormatting>
  <conditionalFormatting sqref="A549">
    <cfRule type="expression" dxfId="9264" priority="10908">
      <formula>C549= "DISCO (6XX)"</formula>
    </cfRule>
    <cfRule type="expression" dxfId="9263" priority="10910">
      <formula>C549= "GMZ (8XX)"</formula>
    </cfRule>
    <cfRule type="expression" dxfId="9262" priority="10911">
      <formula>C549= "DUALLY (9XX)"</formula>
    </cfRule>
    <cfRule type="expression" dxfId="9261" priority="10912">
      <formula>C549= "TRAIL (7XX)"</formula>
    </cfRule>
    <cfRule type="expression" dxfId="9260" priority="10913">
      <formula>C549= "DISCO (6XX)"</formula>
    </cfRule>
    <cfRule type="expression" dxfId="9259" priority="10922">
      <formula>C549= "RACE (1XX)"</formula>
    </cfRule>
    <cfRule type="expression" dxfId="9258" priority="10921">
      <formula>C549="UTV (4XX)"</formula>
    </cfRule>
    <cfRule type="expression" dxfId="9257" priority="10927">
      <formula>C549= "GMZ (8XX)"</formula>
    </cfRule>
    <cfRule type="expression" dxfId="9256" priority="10928">
      <formula>C549= "DUALLY (9XX)"</formula>
    </cfRule>
    <cfRule type="expression" dxfId="9255" priority="10907">
      <formula>C549= "RALLY (5XX)"</formula>
    </cfRule>
    <cfRule type="containsBlanks" dxfId="9254" priority="10929">
      <formula>LEN(TRIM(A549))=0</formula>
    </cfRule>
    <cfRule type="expression" dxfId="9253" priority="10920">
      <formula>C549= "STREET (3XX)"</formula>
    </cfRule>
    <cfRule type="expression" dxfId="9252" priority="10909">
      <formula>C549= "TRAIL (7XX)"</formula>
    </cfRule>
    <cfRule type="expression" dxfId="9251" priority="10919">
      <formula>C549= "STREET (3XX)"</formula>
    </cfRule>
    <cfRule type="expression" dxfId="9250" priority="10918">
      <formula>C549= "UTV (4XX)"</formula>
    </cfRule>
    <cfRule type="expression" dxfId="9249" priority="10917">
      <formula>C549= "RACE (1XX)"</formula>
    </cfRule>
    <cfRule type="expression" dxfId="9248" priority="10916">
      <formula>C549= "GMZ (8XX)"</formula>
    </cfRule>
    <cfRule type="expression" dxfId="9247" priority="10915">
      <formula>C549= "FORGED (2XX)"</formula>
    </cfRule>
    <cfRule type="expression" dxfId="9246" priority="10914">
      <formula>C549= "RALLY (5XX)"</formula>
    </cfRule>
    <cfRule type="expression" dxfId="9245" priority="10923">
      <formula>C549= "FORGED (2XX)"</formula>
    </cfRule>
    <cfRule type="expression" dxfId="9244" priority="10924">
      <formula>C549= "RALLY (5XX)"</formula>
    </cfRule>
    <cfRule type="expression" dxfId="9243" priority="10903">
      <formula>C549= "STREET (3XX)"</formula>
    </cfRule>
    <cfRule type="expression" dxfId="9242" priority="10904">
      <formula>C549="UTV (4XX)"</formula>
    </cfRule>
    <cfRule type="expression" dxfId="9241" priority="10905">
      <formula>C549= "RACE (1XX)"</formula>
    </cfRule>
    <cfRule type="expression" dxfId="9240" priority="10925">
      <formula>C549= "DISCO (6XX)"</formula>
    </cfRule>
    <cfRule type="expression" dxfId="9239" priority="10926">
      <formula>C549= "TRAIL (7XX)"</formula>
    </cfRule>
    <cfRule type="expression" dxfId="9238" priority="10906">
      <formula>C549= "FORGED (2XX)"</formula>
    </cfRule>
  </conditionalFormatting>
  <conditionalFormatting sqref="A556">
    <cfRule type="expression" dxfId="9237" priority="10814">
      <formula>C556= "DISCO (6XX)"</formula>
    </cfRule>
    <cfRule type="expression" dxfId="9236" priority="10817">
      <formula>C556= "DUALLY (9XX)"</formula>
    </cfRule>
    <cfRule type="containsBlanks" dxfId="9235" priority="10818">
      <formula>LEN(TRIM(A556))=0</formula>
    </cfRule>
    <cfRule type="expression" dxfId="9234" priority="10813">
      <formula>C556= "RALLY (5XX)"</formula>
    </cfRule>
    <cfRule type="expression" dxfId="9233" priority="10811">
      <formula>C556= "RACE (1XX)"</formula>
    </cfRule>
    <cfRule type="expression" dxfId="9232" priority="10810">
      <formula>C556="UTV (4XX)"</formula>
    </cfRule>
    <cfRule type="expression" dxfId="9231" priority="10815">
      <formula>C556= "TRAIL (7XX)"</formula>
    </cfRule>
    <cfRule type="expression" dxfId="9230" priority="10809">
      <formula>C556= "STREET (3XX)"</formula>
    </cfRule>
    <cfRule type="expression" dxfId="9229" priority="10812">
      <formula>C556= "FORGED (2XX)"</formula>
    </cfRule>
    <cfRule type="expression" dxfId="9228" priority="10816">
      <formula>C556= "GMZ (8XX)"</formula>
    </cfRule>
  </conditionalFormatting>
  <conditionalFormatting sqref="A557">
    <cfRule type="expression" dxfId="9227" priority="10799">
      <formula>C557= "STREET (3XX)"</formula>
    </cfRule>
    <cfRule type="expression" dxfId="9226" priority="10800">
      <formula>C557="UTV (4XX)"</formula>
    </cfRule>
    <cfRule type="expression" dxfId="9225" priority="10801">
      <formula>C557= "RACE (1XX)"</formula>
    </cfRule>
    <cfRule type="expression" dxfId="9224" priority="10803">
      <formula>C557= "RALLY (5XX)"</formula>
    </cfRule>
    <cfRule type="expression" dxfId="9223" priority="10804">
      <formula>C557= "DISCO (6XX)"</formula>
    </cfRule>
    <cfRule type="expression" dxfId="9222" priority="10806">
      <formula>C557= "GMZ (8XX)"</formula>
    </cfRule>
    <cfRule type="expression" dxfId="9221" priority="10807">
      <formula>C557= "DUALLY (9XX)"</formula>
    </cfRule>
    <cfRule type="containsBlanks" dxfId="9220" priority="10808">
      <formula>LEN(TRIM(A557))=0</formula>
    </cfRule>
    <cfRule type="expression" dxfId="9219" priority="10805">
      <formula>C557= "TRAIL (7XX)"</formula>
    </cfRule>
    <cfRule type="expression" dxfId="9218" priority="10802">
      <formula>C557= "FORGED (2XX)"</formula>
    </cfRule>
  </conditionalFormatting>
  <conditionalFormatting sqref="A559">
    <cfRule type="expression" dxfId="9217" priority="10790">
      <formula>C559= "FORGED (2XX)"</formula>
    </cfRule>
    <cfRule type="expression" dxfId="9216" priority="10788">
      <formula>C559="UTV (4XX)"</formula>
    </cfRule>
    <cfRule type="expression" dxfId="9215" priority="10789">
      <formula>C559= "RACE (1XX)"</formula>
    </cfRule>
    <cfRule type="expression" dxfId="9214" priority="10795">
      <formula>C559= "DUALLY (9XX)"</formula>
    </cfRule>
    <cfRule type="expression" dxfId="9213" priority="10794">
      <formula>C559= "GMZ (8XX)"</formula>
    </cfRule>
    <cfRule type="expression" dxfId="9212" priority="10793">
      <formula>C559= "TRAIL (7XX)"</formula>
    </cfRule>
    <cfRule type="expression" dxfId="9211" priority="10792">
      <formula>C559= "DISCO (6XX)"</formula>
    </cfRule>
    <cfRule type="expression" dxfId="9210" priority="10791">
      <formula>C559= "RALLY (5XX)"</formula>
    </cfRule>
    <cfRule type="expression" dxfId="9209" priority="10787">
      <formula>C559= "STREET (3XX)"</formula>
    </cfRule>
  </conditionalFormatting>
  <conditionalFormatting sqref="A560">
    <cfRule type="expression" dxfId="9208" priority="10777">
      <formula>C560= "GMZ (8XX)"</formula>
    </cfRule>
    <cfRule type="expression" dxfId="9207" priority="10776">
      <formula>C560= "TRAIL (7XX)"</formula>
    </cfRule>
    <cfRule type="expression" dxfId="9206" priority="10775">
      <formula>C560= "DISCO (6XX)"</formula>
    </cfRule>
    <cfRule type="expression" dxfId="9205" priority="10770">
      <formula>C560= "STREET (3XX)"</formula>
    </cfRule>
    <cfRule type="expression" dxfId="9204" priority="10774">
      <formula>C560= "RALLY (5XX)"</formula>
    </cfRule>
    <cfRule type="expression" dxfId="9203" priority="10773">
      <formula>C560= "FORGED (2XX)"</formula>
    </cfRule>
    <cfRule type="expression" dxfId="9202" priority="10772">
      <formula>C560= "RACE (1XX)"</formula>
    </cfRule>
    <cfRule type="expression" dxfId="9201" priority="10771">
      <formula>C560="UTV (4XX)"</formula>
    </cfRule>
    <cfRule type="expression" dxfId="9200" priority="10778">
      <formula>C560= "DUALLY (9XX)"</formula>
    </cfRule>
  </conditionalFormatting>
  <conditionalFormatting sqref="A561:A565">
    <cfRule type="expression" dxfId="9199" priority="10756">
      <formula>C561= "FORGED (2XX)"</formula>
    </cfRule>
    <cfRule type="expression" dxfId="9198" priority="10754">
      <formula>C561="UTV (4XX)"</formula>
    </cfRule>
    <cfRule type="expression" dxfId="9197" priority="10753">
      <formula>C561= "STREET (3XX)"</formula>
    </cfRule>
    <cfRule type="expression" dxfId="9196" priority="10761">
      <formula>C561= "DUALLY (9XX)"</formula>
    </cfRule>
    <cfRule type="expression" dxfId="9195" priority="10755">
      <formula>C561= "RACE (1XX)"</formula>
    </cfRule>
    <cfRule type="expression" dxfId="9194" priority="10760">
      <formula>C561= "GMZ (8XX)"</formula>
    </cfRule>
    <cfRule type="expression" dxfId="9193" priority="10759">
      <formula>C561= "TRAIL (7XX)"</formula>
    </cfRule>
    <cfRule type="expression" dxfId="9192" priority="10758">
      <formula>C561= "DISCO (6XX)"</formula>
    </cfRule>
    <cfRule type="expression" dxfId="9191" priority="10757">
      <formula>C561= "RALLY (5XX)"</formula>
    </cfRule>
  </conditionalFormatting>
  <conditionalFormatting sqref="A562">
    <cfRule type="expression" dxfId="9190" priority="10741">
      <formula>C562= "DISCO (6XX)"</formula>
    </cfRule>
    <cfRule type="expression" dxfId="9189" priority="10742">
      <formula>C562= "TRAIL (7XX)"</formula>
    </cfRule>
    <cfRule type="expression" dxfId="9188" priority="10743">
      <formula>C562= "GMZ (8XX)"</formula>
    </cfRule>
    <cfRule type="expression" dxfId="9187" priority="10739">
      <formula>C562= "FORGED (2XX)"</formula>
    </cfRule>
    <cfRule type="expression" dxfId="9186" priority="10737">
      <formula>C562="UTV (4XX)"</formula>
    </cfRule>
    <cfRule type="expression" dxfId="9185" priority="10738">
      <formula>C562= "RACE (1XX)"</formula>
    </cfRule>
    <cfRule type="expression" dxfId="9184" priority="10740">
      <formula>C562= "RALLY (5XX)"</formula>
    </cfRule>
    <cfRule type="expression" dxfId="9183" priority="10744">
      <formula>C562= "DUALLY (9XX)"</formula>
    </cfRule>
    <cfRule type="expression" dxfId="9182" priority="10736">
      <formula>C562= "STREET (3XX)"</formula>
    </cfRule>
  </conditionalFormatting>
  <conditionalFormatting sqref="A563">
    <cfRule type="expression" dxfId="9181" priority="10715">
      <formula>C563= "STREET (3XX)"</formula>
    </cfRule>
    <cfRule type="expression" dxfId="9180" priority="10716">
      <formula>C563="UTV (4XX)"</formula>
    </cfRule>
    <cfRule type="expression" dxfId="9179" priority="10718">
      <formula>C563= "FORGED (2XX)"</formula>
    </cfRule>
    <cfRule type="expression" dxfId="9178" priority="10717">
      <formula>C563= "RACE (1XX)"</formula>
    </cfRule>
    <cfRule type="expression" dxfId="9177" priority="10723">
      <formula>C563= "DUALLY (9XX)"</formula>
    </cfRule>
    <cfRule type="expression" dxfId="9176" priority="10722">
      <formula>C563= "GMZ (8XX)"</formula>
    </cfRule>
    <cfRule type="expression" dxfId="9175" priority="10721">
      <formula>C563= "TRAIL (7XX)"</formula>
    </cfRule>
    <cfRule type="expression" dxfId="9174" priority="10720">
      <formula>C563= "DISCO (6XX)"</formula>
    </cfRule>
    <cfRule type="expression" dxfId="9173" priority="10719">
      <formula>C563= "RALLY (5XX)"</formula>
    </cfRule>
  </conditionalFormatting>
  <conditionalFormatting sqref="A564">
    <cfRule type="expression" dxfId="9172" priority="10695">
      <formula>C564= "FORGED (2XX)"</formula>
    </cfRule>
    <cfRule type="expression" dxfId="9171" priority="10700">
      <formula>C564= "DUALLY (9XX)"</formula>
    </cfRule>
    <cfRule type="expression" dxfId="9170" priority="10699">
      <formula>C564= "GMZ (8XX)"</formula>
    </cfRule>
    <cfRule type="expression" dxfId="9169" priority="10698">
      <formula>C564= "TRAIL (7XX)"</formula>
    </cfRule>
    <cfRule type="expression" dxfId="9168" priority="10697">
      <formula>C564= "DISCO (6XX)"</formula>
    </cfRule>
    <cfRule type="expression" dxfId="9167" priority="10696">
      <formula>C564= "RALLY (5XX)"</formula>
    </cfRule>
    <cfRule type="expression" dxfId="9166" priority="10694">
      <formula>C564= "RACE (1XX)"</formula>
    </cfRule>
    <cfRule type="expression" dxfId="9165" priority="10693">
      <formula>C564="UTV (4XX)"</formula>
    </cfRule>
    <cfRule type="expression" dxfId="9164" priority="10692">
      <formula>C564= "STREET (3XX)"</formula>
    </cfRule>
  </conditionalFormatting>
  <conditionalFormatting sqref="A565">
    <cfRule type="expression" dxfId="9163" priority="10668">
      <formula>C565= "STREET (3XX)"</formula>
    </cfRule>
    <cfRule type="expression" dxfId="9162" priority="10674">
      <formula>C565= "TRAIL (7XX)"</formula>
    </cfRule>
    <cfRule type="expression" dxfId="9161" priority="10676">
      <formula>C565= "DUALLY (9XX)"</formula>
    </cfRule>
    <cfRule type="expression" dxfId="9160" priority="10675">
      <formula>C565= "GMZ (8XX)"</formula>
    </cfRule>
    <cfRule type="expression" dxfId="9159" priority="10669">
      <formula>C565="UTV (4XX)"</formula>
    </cfRule>
    <cfRule type="expression" dxfId="9158" priority="10670">
      <formula>C565= "RACE (1XX)"</formula>
    </cfRule>
    <cfRule type="expression" dxfId="9157" priority="10671">
      <formula>C565= "FORGED (2XX)"</formula>
    </cfRule>
    <cfRule type="expression" dxfId="9156" priority="10672">
      <formula>C565= "RALLY (5XX)"</formula>
    </cfRule>
    <cfRule type="expression" dxfId="9155" priority="10673">
      <formula>C565= "DISCO (6XX)"</formula>
    </cfRule>
  </conditionalFormatting>
  <conditionalFormatting sqref="A567 A570:A596">
    <cfRule type="expression" dxfId="9154" priority="10620">
      <formula>C567= "TRAIL (7XX)"</formula>
    </cfRule>
    <cfRule type="expression" dxfId="9153" priority="10621">
      <formula>C567= "GMZ (8XX)"</formula>
    </cfRule>
    <cfRule type="expression" dxfId="9152" priority="10622">
      <formula>C567= "DUALLY (9XX)"</formula>
    </cfRule>
    <cfRule type="expression" dxfId="9151" priority="10614">
      <formula>C567= "STREET (3XX)"</formula>
    </cfRule>
    <cfRule type="expression" dxfId="9150" priority="10615">
      <formula>C567="UTV (4XX)"</formula>
    </cfRule>
    <cfRule type="expression" dxfId="9149" priority="10616">
      <formula>C567= "RACE (1XX)"</formula>
    </cfRule>
    <cfRule type="expression" dxfId="9148" priority="10617">
      <formula>C567= "FORGED (2XX)"</formula>
    </cfRule>
    <cfRule type="expression" dxfId="9147" priority="10618">
      <formula>C567= "RALLY (5XX)"</formula>
    </cfRule>
    <cfRule type="expression" dxfId="9146" priority="10619">
      <formula>C567= "DISCO (6XX)"</formula>
    </cfRule>
  </conditionalFormatting>
  <conditionalFormatting sqref="A568:A569">
    <cfRule type="expression" dxfId="9145" priority="10598">
      <formula>C568= "STREET (3XX)"</formula>
    </cfRule>
    <cfRule type="expression" dxfId="9144" priority="10599">
      <formula>C568="UTV (4XX)"</formula>
    </cfRule>
    <cfRule type="expression" dxfId="9143" priority="10604">
      <formula>C568= "TRAIL (7XX)"</formula>
    </cfRule>
    <cfRule type="expression" dxfId="9142" priority="10606">
      <formula>C568= "DUALLY (9XX)"</formula>
    </cfRule>
    <cfRule type="expression" dxfId="9141" priority="10605">
      <formula>C568= "GMZ (8XX)"</formula>
    </cfRule>
    <cfRule type="expression" dxfId="9140" priority="10603">
      <formula>C568= "DISCO (6XX)"</formula>
    </cfRule>
    <cfRule type="expression" dxfId="9139" priority="10602">
      <formula>C568= "RALLY (5XX)"</formula>
    </cfRule>
    <cfRule type="expression" dxfId="9138" priority="10601">
      <formula>C568= "FORGED (2XX)"</formula>
    </cfRule>
    <cfRule type="expression" dxfId="9137" priority="10600">
      <formula>C568= "RACE (1XX)"</formula>
    </cfRule>
  </conditionalFormatting>
  <conditionalFormatting sqref="A582:A584">
    <cfRule type="expression" dxfId="9136" priority="10586">
      <formula>C582= "DUALLY (9XX)"</formula>
    </cfRule>
    <cfRule type="expression" dxfId="9135" priority="10580">
      <formula>C582= "RACE (1XX)"</formula>
    </cfRule>
    <cfRule type="expression" dxfId="9134" priority="10579">
      <formula>C582="UTV (4XX)"</formula>
    </cfRule>
    <cfRule type="expression" dxfId="9133" priority="10581">
      <formula>C582= "FORGED (2XX)"</formula>
    </cfRule>
    <cfRule type="expression" dxfId="9132" priority="10582">
      <formula>C582= "RALLY (5XX)"</formula>
    </cfRule>
    <cfRule type="expression" dxfId="9131" priority="10583">
      <formula>C582= "DISCO (6XX)"</formula>
    </cfRule>
    <cfRule type="expression" dxfId="9130" priority="10584">
      <formula>C582= "TRAIL (7XX)"</formula>
    </cfRule>
    <cfRule type="expression" dxfId="9129" priority="10578">
      <formula>C582= "STREET (3XX)"</formula>
    </cfRule>
    <cfRule type="expression" dxfId="9128" priority="10585">
      <formula>C582= "GMZ (8XX)"</formula>
    </cfRule>
  </conditionalFormatting>
  <conditionalFormatting sqref="A585:A588">
    <cfRule type="expression" dxfId="9127" priority="10281">
      <formula>C585= "STREET (3XX)"</formula>
    </cfRule>
    <cfRule type="expression" dxfId="9126" priority="10282">
      <formula>C585="UTV (4XX)"</formula>
    </cfRule>
    <cfRule type="expression" dxfId="9125" priority="10283">
      <formula>C585= "RACE (1XX)"</formula>
    </cfRule>
    <cfRule type="expression" dxfId="9124" priority="10284">
      <formula>C585= "FORGED (2XX)"</formula>
    </cfRule>
    <cfRule type="expression" dxfId="9123" priority="10285">
      <formula>C585= "RALLY (5XX)"</formula>
    </cfRule>
    <cfRule type="expression" dxfId="9122" priority="10286">
      <formula>C585= "DISCO (6XX)"</formula>
    </cfRule>
    <cfRule type="expression" dxfId="9121" priority="10287">
      <formula>C585= "TRAIL (7XX)"</formula>
    </cfRule>
    <cfRule type="expression" dxfId="9120" priority="10288">
      <formula>C585= "GMZ (8XX)"</formula>
    </cfRule>
    <cfRule type="expression" dxfId="9119" priority="10289">
      <formula>C585= "DUALLY (9XX)"</formula>
    </cfRule>
    <cfRule type="expression" dxfId="9118" priority="10290">
      <formula>C585= "STREET (3XX)"</formula>
    </cfRule>
    <cfRule type="expression" dxfId="9117" priority="10291">
      <formula>C585="UTV (4XX)"</formula>
    </cfRule>
    <cfRule type="expression" dxfId="9116" priority="10292">
      <formula>C585= "RACE (1XX)"</formula>
    </cfRule>
    <cfRule type="expression" dxfId="9115" priority="10293">
      <formula>C585= "FORGED (2XX)"</formula>
    </cfRule>
    <cfRule type="expression" dxfId="9114" priority="10294">
      <formula>C585= "RALLY (5XX)"</formula>
    </cfRule>
    <cfRule type="expression" dxfId="9113" priority="10295">
      <formula>C585= "DISCO (6XX)"</formula>
    </cfRule>
    <cfRule type="expression" dxfId="9112" priority="10296">
      <formula>C585= "TRAIL (7XX)"</formula>
    </cfRule>
    <cfRule type="expression" dxfId="9111" priority="10297">
      <formula>C585= "GMZ (8XX)"</formula>
    </cfRule>
    <cfRule type="expression" dxfId="9110" priority="10298">
      <formula>C585= "DUALLY (9XX)"</formula>
    </cfRule>
    <cfRule type="containsBlanks" dxfId="9109" priority="10299">
      <formula>LEN(TRIM(A585))=0</formula>
    </cfRule>
  </conditionalFormatting>
  <conditionalFormatting sqref="A589:A590">
    <cfRule type="expression" dxfId="9108" priority="10206">
      <formula>C589= "RACE (1XX)"</formula>
    </cfRule>
    <cfRule type="expression" dxfId="9107" priority="10205">
      <formula>C589="UTV (4XX)"</formula>
    </cfRule>
    <cfRule type="expression" dxfId="9106" priority="10212">
      <formula>C589= "DUALLY (9XX)"</formula>
    </cfRule>
    <cfRule type="expression" dxfId="9105" priority="10211">
      <formula>C589= "GMZ (8XX)"</formula>
    </cfRule>
    <cfRule type="expression" dxfId="9104" priority="10210">
      <formula>C589= "TRAIL (7XX)"</formula>
    </cfRule>
    <cfRule type="expression" dxfId="9103" priority="10209">
      <formula>C589= "DISCO (6XX)"</formula>
    </cfRule>
    <cfRule type="expression" dxfId="9102" priority="10208">
      <formula>C589= "RALLY (5XX)"</formula>
    </cfRule>
    <cfRule type="expression" dxfId="9101" priority="10207">
      <formula>C589= "FORGED (2XX)"</formula>
    </cfRule>
    <cfRule type="expression" dxfId="9100" priority="10204">
      <formula>C589= "STREET (3XX)"</formula>
    </cfRule>
  </conditionalFormatting>
  <conditionalFormatting sqref="A591:A596">
    <cfRule type="expression" dxfId="9099" priority="10162">
      <formula>C591= "TRAIL (7XX)"</formula>
    </cfRule>
    <cfRule type="expression" dxfId="9098" priority="10158">
      <formula>C591= "RACE (1XX)"</formula>
    </cfRule>
    <cfRule type="expression" dxfId="9097" priority="10163">
      <formula>C591= "GMZ (8XX)"</formula>
    </cfRule>
    <cfRule type="expression" dxfId="9096" priority="10159">
      <formula>C591= "FORGED (2XX)"</formula>
    </cfRule>
    <cfRule type="expression" dxfId="9095" priority="10160">
      <formula>C591= "RALLY (5XX)"</formula>
    </cfRule>
    <cfRule type="expression" dxfId="9094" priority="10161">
      <formula>C591= "DISCO (6XX)"</formula>
    </cfRule>
    <cfRule type="expression" dxfId="9093" priority="10156">
      <formula>C591= "STREET (3XX)"</formula>
    </cfRule>
    <cfRule type="expression" dxfId="9092" priority="10157">
      <formula>C591="UTV (4XX)"</formula>
    </cfRule>
    <cfRule type="expression" dxfId="9091" priority="10164">
      <formula>C591= "DUALLY (9XX)"</formula>
    </cfRule>
  </conditionalFormatting>
  <conditionalFormatting sqref="A598:A600">
    <cfRule type="expression" dxfId="9090" priority="9937">
      <formula>C598= "RACE (1XX)"</formula>
    </cfRule>
    <cfRule type="expression" dxfId="9089" priority="9941">
      <formula>C598= "TRAIL (7XX)"</formula>
    </cfRule>
    <cfRule type="expression" dxfId="9088" priority="9935">
      <formula>C598= "STREET (3XX)"</formula>
    </cfRule>
    <cfRule type="expression" dxfId="9087" priority="9940">
      <formula>C598= "DISCO (6XX)"</formula>
    </cfRule>
    <cfRule type="expression" dxfId="9086" priority="9939">
      <formula>C598= "RALLY (5XX)"</formula>
    </cfRule>
    <cfRule type="expression" dxfId="9085" priority="9943">
      <formula>C598= "DUALLY (9XX)"</formula>
    </cfRule>
    <cfRule type="expression" dxfId="9084" priority="9936">
      <formula>C598="UTV (4XX)"</formula>
    </cfRule>
    <cfRule type="expression" dxfId="9083" priority="9942">
      <formula>C598= "GMZ (8XX)"</formula>
    </cfRule>
    <cfRule type="expression" dxfId="9082" priority="9938">
      <formula>C598= "FORGED (2XX)"</formula>
    </cfRule>
  </conditionalFormatting>
  <conditionalFormatting sqref="A601">
    <cfRule type="expression" dxfId="9081" priority="9908">
      <formula>C601= "TRAIL (7XX)"</formula>
    </cfRule>
    <cfRule type="expression" dxfId="9080" priority="9903">
      <formula>C601="UTV (4XX)"</formula>
    </cfRule>
    <cfRule type="expression" dxfId="9079" priority="9906">
      <formula>C601= "RALLY (5XX)"</formula>
    </cfRule>
    <cfRule type="expression" dxfId="9078" priority="9905">
      <formula>C601= "FORGED (2XX)"</formula>
    </cfRule>
    <cfRule type="expression" dxfId="9077" priority="9904">
      <formula>C601= "RACE (1XX)"</formula>
    </cfRule>
    <cfRule type="expression" dxfId="9076" priority="9909">
      <formula>C601= "GMZ (8XX)"</formula>
    </cfRule>
    <cfRule type="expression" dxfId="9075" priority="9907">
      <formula>C601= "DISCO (6XX)"</formula>
    </cfRule>
    <cfRule type="containsBlanks" dxfId="9074" priority="9911">
      <formula>LEN(TRIM(A601))=0</formula>
    </cfRule>
    <cfRule type="expression" dxfId="9073" priority="9910">
      <formula>C601= "DUALLY (9XX)"</formula>
    </cfRule>
    <cfRule type="expression" dxfId="9072" priority="9902">
      <formula>C601= "STREET (3XX)"</formula>
    </cfRule>
  </conditionalFormatting>
  <conditionalFormatting sqref="A602">
    <cfRule type="expression" dxfId="9071" priority="9849">
      <formula>C602= "GMZ (8XX)"</formula>
    </cfRule>
    <cfRule type="expression" dxfId="9070" priority="9850">
      <formula>C602= "DUALLY (9XX)"</formula>
    </cfRule>
    <cfRule type="containsBlanks" dxfId="9069" priority="9851">
      <formula>LEN(TRIM(A602))=0</formula>
    </cfRule>
    <cfRule type="expression" dxfId="9068" priority="9842">
      <formula>C602= "STREET (3XX)"</formula>
    </cfRule>
    <cfRule type="expression" dxfId="9067" priority="9843">
      <formula>C602="UTV (4XX)"</formula>
    </cfRule>
    <cfRule type="expression" dxfId="9066" priority="9844">
      <formula>C602= "RACE (1XX)"</formula>
    </cfRule>
    <cfRule type="expression" dxfId="9065" priority="9847">
      <formula>C602= "DISCO (6XX)"</formula>
    </cfRule>
    <cfRule type="expression" dxfId="9064" priority="9845">
      <formula>C602= "FORGED (2XX)"</formula>
    </cfRule>
    <cfRule type="expression" dxfId="9063" priority="9846">
      <formula>C602= "RALLY (5XX)"</formula>
    </cfRule>
    <cfRule type="expression" dxfId="9062" priority="9848">
      <formula>C602= "TRAIL (7XX)"</formula>
    </cfRule>
  </conditionalFormatting>
  <conditionalFormatting sqref="A603">
    <cfRule type="expression" dxfId="9061" priority="9785">
      <formula>C603= "DUALLY (9XX)"</formula>
    </cfRule>
    <cfRule type="containsBlanks" dxfId="9060" priority="9786">
      <formula>LEN(TRIM(A603))=0</formula>
    </cfRule>
    <cfRule type="expression" dxfId="9059" priority="9784">
      <formula>C603= "GMZ (8XX)"</formula>
    </cfRule>
    <cfRule type="expression" dxfId="9058" priority="9782">
      <formula>C603= "DISCO (6XX)"</formula>
    </cfRule>
    <cfRule type="expression" dxfId="9057" priority="9781">
      <formula>C603= "RALLY (5XX)"</formula>
    </cfRule>
    <cfRule type="expression" dxfId="9056" priority="9780">
      <formula>C603= "FORGED (2XX)"</formula>
    </cfRule>
    <cfRule type="expression" dxfId="9055" priority="9779">
      <formula>C603= "RACE (1XX)"</formula>
    </cfRule>
    <cfRule type="expression" dxfId="9054" priority="9778">
      <formula>C603="UTV (4XX)"</formula>
    </cfRule>
    <cfRule type="expression" dxfId="9053" priority="9777">
      <formula>C603= "STREET (3XX)"</formula>
    </cfRule>
    <cfRule type="expression" dxfId="9052" priority="9783">
      <formula>C603= "TRAIL (7XX)"</formula>
    </cfRule>
  </conditionalFormatting>
  <conditionalFormatting sqref="A604:A612">
    <cfRule type="expression" dxfId="9051" priority="9644">
      <formula>C604= "GMZ (8XX)"</formula>
    </cfRule>
    <cfRule type="expression" dxfId="9050" priority="9645">
      <formula>C604= "DUALLY (9XX)"</formula>
    </cfRule>
    <cfRule type="containsBlanks" dxfId="9049" priority="9646">
      <formula>LEN(TRIM(A604))=0</formula>
    </cfRule>
    <cfRule type="expression" dxfId="9048" priority="9640">
      <formula>C604= "FORGED (2XX)"</formula>
    </cfRule>
    <cfRule type="expression" dxfId="9047" priority="9637">
      <formula>C604= "STREET (3XX)"</formula>
    </cfRule>
    <cfRule type="expression" dxfId="9046" priority="9638">
      <formula>C604="UTV (4XX)"</formula>
    </cfRule>
    <cfRule type="expression" dxfId="9045" priority="9639">
      <formula>C604= "RACE (1XX)"</formula>
    </cfRule>
    <cfRule type="expression" dxfId="9044" priority="9641">
      <formula>C604= "RALLY (5XX)"</formula>
    </cfRule>
    <cfRule type="expression" dxfId="9043" priority="9642">
      <formula>C604= "DISCO (6XX)"</formula>
    </cfRule>
    <cfRule type="expression" dxfId="9042" priority="9643">
      <formula>C604= "TRAIL (7XX)"</formula>
    </cfRule>
  </conditionalFormatting>
  <conditionalFormatting sqref="A605">
    <cfRule type="expression" dxfId="9041" priority="9510">
      <formula>C605= "STREET (3XX)"</formula>
    </cfRule>
    <cfRule type="containsBlanks" dxfId="9040" priority="9519">
      <formula>LEN(TRIM(A605))=0</formula>
    </cfRule>
    <cfRule type="expression" dxfId="9039" priority="9518">
      <formula>C605= "DUALLY (9XX)"</formula>
    </cfRule>
    <cfRule type="expression" dxfId="9038" priority="9517">
      <formula>C605= "GMZ (8XX)"</formula>
    </cfRule>
    <cfRule type="expression" dxfId="9037" priority="9516">
      <formula>C605= "TRAIL (7XX)"</formula>
    </cfRule>
    <cfRule type="expression" dxfId="9036" priority="9515">
      <formula>C605= "DISCO (6XX)"</formula>
    </cfRule>
    <cfRule type="expression" dxfId="9035" priority="9514">
      <formula>C605= "RALLY (5XX)"</formula>
    </cfRule>
    <cfRule type="expression" dxfId="9034" priority="9513">
      <formula>C605= "FORGED (2XX)"</formula>
    </cfRule>
    <cfRule type="expression" dxfId="9033" priority="9512">
      <formula>C605= "RACE (1XX)"</formula>
    </cfRule>
    <cfRule type="expression" dxfId="9032" priority="9511">
      <formula>C605="UTV (4XX)"</formula>
    </cfRule>
  </conditionalFormatting>
  <conditionalFormatting sqref="A606:A612">
    <cfRule type="expression" dxfId="9031" priority="9451">
      <formula>C606= "GMZ (8XX)"</formula>
    </cfRule>
    <cfRule type="expression" dxfId="9030" priority="9452">
      <formula>C606= "DUALLY (9XX)"</formula>
    </cfRule>
    <cfRule type="expression" dxfId="9029" priority="9449">
      <formula>C606= "DISCO (6XX)"</formula>
    </cfRule>
    <cfRule type="expression" dxfId="9028" priority="9446">
      <formula>C606= "RACE (1XX)"</formula>
    </cfRule>
    <cfRule type="expression" dxfId="9027" priority="9448">
      <formula>C606= "RALLY (5XX)"</formula>
    </cfRule>
    <cfRule type="expression" dxfId="9026" priority="9447">
      <formula>C606= "FORGED (2XX)"</formula>
    </cfRule>
    <cfRule type="expression" dxfId="9025" priority="9445">
      <formula>C606="UTV (4XX)"</formula>
    </cfRule>
    <cfRule type="expression" dxfId="9024" priority="9444">
      <formula>C606= "STREET (3XX)"</formula>
    </cfRule>
    <cfRule type="expression" dxfId="9023" priority="9450">
      <formula>C606= "TRAIL (7XX)"</formula>
    </cfRule>
  </conditionalFormatting>
  <conditionalFormatting sqref="A613">
    <cfRule type="expression" dxfId="9022" priority="9432">
      <formula>C613= "TRAIL (7XX)"</formula>
    </cfRule>
    <cfRule type="expression" dxfId="9021" priority="9433">
      <formula>C613= "GMZ (8XX)"</formula>
    </cfRule>
    <cfRule type="expression" dxfId="9020" priority="9434">
      <formula>C613= "DUALLY (9XX)"</formula>
    </cfRule>
    <cfRule type="expression" dxfId="9019" priority="9426">
      <formula>C613= "STREET (3XX)"</formula>
    </cfRule>
    <cfRule type="expression" dxfId="9018" priority="9427">
      <formula>C613="UTV (4XX)"</formula>
    </cfRule>
    <cfRule type="expression" dxfId="9017" priority="9428">
      <formula>C613= "RACE (1XX)"</formula>
    </cfRule>
    <cfRule type="expression" dxfId="9016" priority="9429">
      <formula>C613= "FORGED (2XX)"</formula>
    </cfRule>
    <cfRule type="expression" dxfId="9015" priority="9430">
      <formula>C613= "RALLY (5XX)"</formula>
    </cfRule>
    <cfRule type="expression" dxfId="9014" priority="9431">
      <formula>C613= "DISCO (6XX)"</formula>
    </cfRule>
  </conditionalFormatting>
  <conditionalFormatting sqref="A613:A636">
    <cfRule type="containsBlanks" dxfId="9013" priority="9341">
      <formula>LEN(TRIM(A613))=0</formula>
    </cfRule>
  </conditionalFormatting>
  <conditionalFormatting sqref="A614:A636">
    <cfRule type="expression" dxfId="9012" priority="9346">
      <formula>C614= "RACE (1XX)"</formula>
    </cfRule>
    <cfRule type="expression" dxfId="9011" priority="9351">
      <formula>C614= "GMZ (8XX)"</formula>
    </cfRule>
    <cfRule type="expression" dxfId="9010" priority="9350">
      <formula>C614= "TRAIL (7XX)"</formula>
    </cfRule>
    <cfRule type="expression" dxfId="9009" priority="9349">
      <formula>C614= "DISCO (6XX)"</formula>
    </cfRule>
    <cfRule type="expression" dxfId="9008" priority="9348">
      <formula>C614= "RALLY (5XX)"</formula>
    </cfRule>
    <cfRule type="expression" dxfId="9007" priority="9347">
      <formula>C614= "FORGED (2XX)"</formula>
    </cfRule>
    <cfRule type="expression" dxfId="9006" priority="9352">
      <formula>C614= "DUALLY (9XX)"</formula>
    </cfRule>
    <cfRule type="expression" dxfId="9005" priority="9345">
      <formula>C614="UTV (4XX)"</formula>
    </cfRule>
    <cfRule type="expression" dxfId="9004" priority="9344">
      <formula>C614= "STREET (3XX)"</formula>
    </cfRule>
  </conditionalFormatting>
  <conditionalFormatting sqref="A615">
    <cfRule type="expression" dxfId="9003" priority="9328">
      <formula>C615= "RACE (1XX)"</formula>
    </cfRule>
    <cfRule type="expression" dxfId="9002" priority="9329">
      <formula>C615= "FORGED (2XX)"</formula>
    </cfRule>
    <cfRule type="expression" dxfId="9001" priority="9333">
      <formula>C615= "GMZ (8XX)"</formula>
    </cfRule>
    <cfRule type="expression" dxfId="9000" priority="9327">
      <formula>C615="UTV (4XX)"</formula>
    </cfRule>
    <cfRule type="expression" dxfId="8999" priority="9334">
      <formula>C615= "DUALLY (9XX)"</formula>
    </cfRule>
    <cfRule type="expression" dxfId="8998" priority="9332">
      <formula>C615= "TRAIL (7XX)"</formula>
    </cfRule>
    <cfRule type="expression" dxfId="8997" priority="9331">
      <formula>C615= "DISCO (6XX)"</formula>
    </cfRule>
    <cfRule type="expression" dxfId="8996" priority="9330">
      <formula>C615= "RALLY (5XX)"</formula>
    </cfRule>
    <cfRule type="expression" dxfId="8995" priority="9326">
      <formula>C615= "STREET (3XX)"</formula>
    </cfRule>
  </conditionalFormatting>
  <conditionalFormatting sqref="A615:A621">
    <cfRule type="containsBlanks" dxfId="8994" priority="9223">
      <formula>LEN(TRIM(A615))=0</formula>
    </cfRule>
  </conditionalFormatting>
  <conditionalFormatting sqref="A616">
    <cfRule type="expression" dxfId="8993" priority="9315">
      <formula>C616= "DUALLY (9XX)"</formula>
    </cfRule>
    <cfRule type="expression" dxfId="8992" priority="9314">
      <formula>C616= "GMZ (8XX)"</formula>
    </cfRule>
    <cfRule type="expression" dxfId="8991" priority="9313">
      <formula>C616= "TRAIL (7XX)"</formula>
    </cfRule>
    <cfRule type="expression" dxfId="8990" priority="9312">
      <formula>C616= "DISCO (6XX)"</formula>
    </cfRule>
    <cfRule type="expression" dxfId="8989" priority="9311">
      <formula>C616= "RALLY (5XX)"</formula>
    </cfRule>
    <cfRule type="expression" dxfId="8988" priority="9310">
      <formula>C616= "FORGED (2XX)"</formula>
    </cfRule>
    <cfRule type="expression" dxfId="8987" priority="9309">
      <formula>C616= "RACE (1XX)"</formula>
    </cfRule>
    <cfRule type="expression" dxfId="8986" priority="9308">
      <formula>C616="UTV (4XX)"</formula>
    </cfRule>
    <cfRule type="expression" dxfId="8985" priority="9307">
      <formula>C616= "STREET (3XX)"</formula>
    </cfRule>
  </conditionalFormatting>
  <conditionalFormatting sqref="A617:A621">
    <cfRule type="expression" dxfId="8984" priority="9227">
      <formula>C617="UTV (4XX)"</formula>
    </cfRule>
    <cfRule type="expression" dxfId="8983" priority="9228">
      <formula>C617= "RACE (1XX)"</formula>
    </cfRule>
    <cfRule type="expression" dxfId="8982" priority="9229">
      <formula>C617= "FORGED (2XX)"</formula>
    </cfRule>
    <cfRule type="expression" dxfId="8981" priority="9234">
      <formula>C617= "DUALLY (9XX)"</formula>
    </cfRule>
    <cfRule type="expression" dxfId="8980" priority="9233">
      <formula>C617= "GMZ (8XX)"</formula>
    </cfRule>
    <cfRule type="expression" dxfId="8979" priority="9232">
      <formula>C617= "TRAIL (7XX)"</formula>
    </cfRule>
    <cfRule type="expression" dxfId="8978" priority="9231">
      <formula>C617= "DISCO (6XX)"</formula>
    </cfRule>
    <cfRule type="expression" dxfId="8977" priority="9226">
      <formula>C617= "STREET (3XX)"</formula>
    </cfRule>
    <cfRule type="expression" dxfId="8976" priority="9230">
      <formula>C617= "RALLY (5XX)"</formula>
    </cfRule>
  </conditionalFormatting>
  <conditionalFormatting sqref="A618">
    <cfRule type="expression" dxfId="8975" priority="9144">
      <formula>C618="UTV (4XX)"</formula>
    </cfRule>
    <cfRule type="expression" dxfId="8974" priority="9143">
      <formula>C618= "STREET (3XX)"</formula>
    </cfRule>
    <cfRule type="expression" dxfId="8973" priority="9151">
      <formula>C618= "DUALLY (9XX)"</formula>
    </cfRule>
    <cfRule type="expression" dxfId="8972" priority="9149">
      <formula>C618= "TRAIL (7XX)"</formula>
    </cfRule>
    <cfRule type="expression" dxfId="8971" priority="9150">
      <formula>C618= "GMZ (8XX)"</formula>
    </cfRule>
    <cfRule type="expression" dxfId="8970" priority="9148">
      <formula>C618= "DISCO (6XX)"</formula>
    </cfRule>
    <cfRule type="expression" dxfId="8969" priority="9147">
      <formula>C618= "RALLY (5XX)"</formula>
    </cfRule>
    <cfRule type="expression" dxfId="8968" priority="9146">
      <formula>C618= "FORGED (2XX)"</formula>
    </cfRule>
    <cfRule type="expression" dxfId="8967" priority="9145">
      <formula>C618= "RACE (1XX)"</formula>
    </cfRule>
  </conditionalFormatting>
  <conditionalFormatting sqref="A618:A622">
    <cfRule type="containsBlanks" dxfId="8966" priority="8745">
      <formula>LEN(TRIM(A618))=0</formula>
    </cfRule>
  </conditionalFormatting>
  <conditionalFormatting sqref="A619">
    <cfRule type="expression" dxfId="8965" priority="9065">
      <formula>C619= "FORGED (2XX)"</formula>
    </cfRule>
    <cfRule type="expression" dxfId="8964" priority="9070">
      <formula>C619= "DUALLY (9XX)"</formula>
    </cfRule>
    <cfRule type="expression" dxfId="8963" priority="9068">
      <formula>C619= "TRAIL (7XX)"</formula>
    </cfRule>
    <cfRule type="expression" dxfId="8962" priority="9064">
      <formula>C619= "RACE (1XX)"</formula>
    </cfRule>
    <cfRule type="expression" dxfId="8961" priority="9067">
      <formula>C619= "DISCO (6XX)"</formula>
    </cfRule>
    <cfRule type="expression" dxfId="8960" priority="9069">
      <formula>C619= "GMZ (8XX)"</formula>
    </cfRule>
    <cfRule type="expression" dxfId="8959" priority="9066">
      <formula>C619= "RALLY (5XX)"</formula>
    </cfRule>
    <cfRule type="expression" dxfId="8958" priority="9063">
      <formula>C619="UTV (4XX)"</formula>
    </cfRule>
    <cfRule type="expression" dxfId="8957" priority="9062">
      <formula>C619= "STREET (3XX)"</formula>
    </cfRule>
  </conditionalFormatting>
  <conditionalFormatting sqref="A620">
    <cfRule type="expression" dxfId="8956" priority="8982">
      <formula>C620="UTV (4XX)"</formula>
    </cfRule>
    <cfRule type="expression" dxfId="8955" priority="8981">
      <formula>C620= "STREET (3XX)"</formula>
    </cfRule>
    <cfRule type="expression" dxfId="8954" priority="8988">
      <formula>C620= "GMZ (8XX)"</formula>
    </cfRule>
    <cfRule type="expression" dxfId="8953" priority="8987">
      <formula>C620= "TRAIL (7XX)"</formula>
    </cfRule>
    <cfRule type="expression" dxfId="8952" priority="8986">
      <formula>C620= "DISCO (6XX)"</formula>
    </cfRule>
    <cfRule type="expression" dxfId="8951" priority="8985">
      <formula>C620= "RALLY (5XX)"</formula>
    </cfRule>
    <cfRule type="expression" dxfId="8950" priority="8989">
      <formula>C620= "DUALLY (9XX)"</formula>
    </cfRule>
    <cfRule type="expression" dxfId="8949" priority="8984">
      <formula>C620= "FORGED (2XX)"</formula>
    </cfRule>
    <cfRule type="expression" dxfId="8948" priority="8983">
      <formula>C620= "RACE (1XX)"</formula>
    </cfRule>
  </conditionalFormatting>
  <conditionalFormatting sqref="A621">
    <cfRule type="expression" dxfId="8947" priority="8904">
      <formula>C621= "RALLY (5XX)"</formula>
    </cfRule>
    <cfRule type="expression" dxfId="8946" priority="8903">
      <formula>C621= "FORGED (2XX)"</formula>
    </cfRule>
    <cfRule type="expression" dxfId="8945" priority="8902">
      <formula>C621= "RACE (1XX)"</formula>
    </cfRule>
    <cfRule type="expression" dxfId="8944" priority="8901">
      <formula>C621="UTV (4XX)"</formula>
    </cfRule>
    <cfRule type="expression" dxfId="8943" priority="8900">
      <formula>C621= "STREET (3XX)"</formula>
    </cfRule>
    <cfRule type="expression" dxfId="8942" priority="8908">
      <formula>C621= "DUALLY (9XX)"</formula>
    </cfRule>
    <cfRule type="expression" dxfId="8941" priority="8907">
      <formula>C621= "GMZ (8XX)"</formula>
    </cfRule>
    <cfRule type="expression" dxfId="8940" priority="8906">
      <formula>C621= "TRAIL (7XX)"</formula>
    </cfRule>
    <cfRule type="expression" dxfId="8939" priority="8905">
      <formula>C621= "DISCO (6XX)"</formula>
    </cfRule>
  </conditionalFormatting>
  <conditionalFormatting sqref="A622">
    <cfRule type="expression" dxfId="8938" priority="8747">
      <formula>C622="UTV (4XX)"</formula>
    </cfRule>
    <cfRule type="expression" dxfId="8937" priority="8749">
      <formula>C622= "FORGED (2XX)"</formula>
    </cfRule>
    <cfRule type="expression" dxfId="8936" priority="8754">
      <formula>C622= "DUALLY (9XX)"</formula>
    </cfRule>
    <cfRule type="expression" dxfId="8935" priority="8750">
      <formula>C622= "RALLY (5XX)"</formula>
    </cfRule>
    <cfRule type="expression" dxfId="8934" priority="8751">
      <formula>C622= "DISCO (6XX)"</formula>
    </cfRule>
    <cfRule type="expression" dxfId="8933" priority="8752">
      <formula>C622= "TRAIL (7XX)"</formula>
    </cfRule>
    <cfRule type="expression" dxfId="8932" priority="8748">
      <formula>C622= "RACE (1XX)"</formula>
    </cfRule>
    <cfRule type="expression" dxfId="8931" priority="8753">
      <formula>C622= "GMZ (8XX)"</formula>
    </cfRule>
    <cfRule type="containsBlanks" dxfId="8930" priority="8735">
      <formula>LEN(TRIM(A622))=0</formula>
    </cfRule>
    <cfRule type="expression" dxfId="8929" priority="8736">
      <formula>C622= "STREET (3XX)"</formula>
    </cfRule>
    <cfRule type="expression" dxfId="8928" priority="8737">
      <formula>C622="UTV (4XX)"</formula>
    </cfRule>
    <cfRule type="expression" dxfId="8927" priority="8738">
      <formula>C622= "RACE (1XX)"</formula>
    </cfRule>
    <cfRule type="expression" dxfId="8926" priority="8739">
      <formula>C622= "FORGED (2XX)"</formula>
    </cfRule>
    <cfRule type="expression" dxfId="8925" priority="8740">
      <formula>C622= "RALLY (5XX)"</formula>
    </cfRule>
    <cfRule type="expression" dxfId="8924" priority="8741">
      <formula>C622= "DISCO (6XX)"</formula>
    </cfRule>
    <cfRule type="expression" dxfId="8923" priority="8742">
      <formula>C622= "TRAIL (7XX)"</formula>
    </cfRule>
    <cfRule type="expression" dxfId="8922" priority="8743">
      <formula>C622= "GMZ (8XX)"</formula>
    </cfRule>
    <cfRule type="expression" dxfId="8921" priority="8744">
      <formula>C622= "DUALLY (9XX)"</formula>
    </cfRule>
    <cfRule type="expression" dxfId="8920" priority="8746">
      <formula>C622= "STREET (3XX)"</formula>
    </cfRule>
  </conditionalFormatting>
  <conditionalFormatting sqref="A624:A627">
    <cfRule type="expression" dxfId="8919" priority="8660">
      <formula>C624= "DUALLY (9XX)"</formula>
    </cfRule>
    <cfRule type="expression" dxfId="8918" priority="8658">
      <formula>C624= "TRAIL (7XX)"</formula>
    </cfRule>
    <cfRule type="expression" dxfId="8917" priority="8657">
      <formula>C624= "DISCO (6XX)"</formula>
    </cfRule>
    <cfRule type="expression" dxfId="8916" priority="8652">
      <formula>C624= "STREET (3XX)"</formula>
    </cfRule>
    <cfRule type="expression" dxfId="8915" priority="8656">
      <formula>C624= "RALLY (5XX)"</formula>
    </cfRule>
    <cfRule type="expression" dxfId="8914" priority="8655">
      <formula>C624= "FORGED (2XX)"</formula>
    </cfRule>
    <cfRule type="expression" dxfId="8913" priority="8654">
      <formula>C624= "RACE (1XX)"</formula>
    </cfRule>
    <cfRule type="expression" dxfId="8912" priority="8653">
      <formula>C624="UTV (4XX)"</formula>
    </cfRule>
    <cfRule type="expression" dxfId="8911" priority="8659">
      <formula>C624= "GMZ (8XX)"</formula>
    </cfRule>
  </conditionalFormatting>
  <conditionalFormatting sqref="A628">
    <cfRule type="expression" dxfId="8910" priority="8575">
      <formula>C628= "DISCO (6XX)"</formula>
    </cfRule>
    <cfRule type="expression" dxfId="8909" priority="8576">
      <formula>C628= "TRAIL (7XX)"</formula>
    </cfRule>
    <cfRule type="expression" dxfId="8908" priority="8577">
      <formula>C628= "GMZ (8XX)"</formula>
    </cfRule>
    <cfRule type="expression" dxfId="8907" priority="8578">
      <formula>C628= "DUALLY (9XX)"</formula>
    </cfRule>
    <cfRule type="expression" dxfId="8906" priority="8571">
      <formula>C628="UTV (4XX)"</formula>
    </cfRule>
    <cfRule type="expression" dxfId="8905" priority="8572">
      <formula>C628= "RACE (1XX)"</formula>
    </cfRule>
    <cfRule type="expression" dxfId="8904" priority="8574">
      <formula>C628= "RALLY (5XX)"</formula>
    </cfRule>
    <cfRule type="expression" dxfId="8903" priority="8573">
      <formula>C628= "FORGED (2XX)"</formula>
    </cfRule>
    <cfRule type="expression" dxfId="8902" priority="8570">
      <formula>C628= "STREET (3XX)"</formula>
    </cfRule>
  </conditionalFormatting>
  <conditionalFormatting sqref="A629">
    <cfRule type="expression" dxfId="8901" priority="8554">
      <formula>C629= "RALLY (5XX)"</formula>
    </cfRule>
    <cfRule type="expression" dxfId="8900" priority="8553">
      <formula>C629= "FORGED (2XX)"</formula>
    </cfRule>
    <cfRule type="expression" dxfId="8899" priority="8552">
      <formula>C629= "RACE (1XX)"</formula>
    </cfRule>
    <cfRule type="expression" dxfId="8898" priority="8551">
      <formula>C629="UTV (4XX)"</formula>
    </cfRule>
    <cfRule type="expression" dxfId="8897" priority="8550">
      <formula>C629= "STREET (3XX)"</formula>
    </cfRule>
    <cfRule type="expression" dxfId="8896" priority="8555">
      <formula>C629= "DISCO (6XX)"</formula>
    </cfRule>
    <cfRule type="expression" dxfId="8895" priority="8556">
      <formula>C629= "TRAIL (7XX)"</formula>
    </cfRule>
    <cfRule type="expression" dxfId="8894" priority="8557">
      <formula>C629= "GMZ (8XX)"</formula>
    </cfRule>
    <cfRule type="expression" dxfId="8893" priority="8558">
      <formula>C629= "DUALLY (9XX)"</formula>
    </cfRule>
  </conditionalFormatting>
  <conditionalFormatting sqref="A630:A636">
    <cfRule type="expression" dxfId="8892" priority="8537">
      <formula>C630= "GMZ (8XX)"</formula>
    </cfRule>
    <cfRule type="expression" dxfId="8891" priority="8530">
      <formula>C630= "STREET (3XX)"</formula>
    </cfRule>
    <cfRule type="expression" dxfId="8890" priority="8531">
      <formula>C630="UTV (4XX)"</formula>
    </cfRule>
    <cfRule type="expression" dxfId="8889" priority="8532">
      <formula>C630= "RACE (1XX)"</formula>
    </cfRule>
    <cfRule type="expression" dxfId="8888" priority="8533">
      <formula>C630= "FORGED (2XX)"</formula>
    </cfRule>
    <cfRule type="expression" dxfId="8887" priority="8534">
      <formula>C630= "RALLY (5XX)"</formula>
    </cfRule>
    <cfRule type="expression" dxfId="8886" priority="8535">
      <formula>C630= "DISCO (6XX)"</formula>
    </cfRule>
    <cfRule type="expression" dxfId="8885" priority="8536">
      <formula>C630= "TRAIL (7XX)"</formula>
    </cfRule>
    <cfRule type="expression" dxfId="8884" priority="8538">
      <formula>C630= "DUALLY (9XX)"</formula>
    </cfRule>
  </conditionalFormatting>
  <conditionalFormatting sqref="A631">
    <cfRule type="expression" dxfId="8883" priority="8514">
      <formula>C631= "RACE (1XX)"</formula>
    </cfRule>
    <cfRule type="expression" dxfId="8882" priority="8512">
      <formula>C631= "STREET (3XX)"</formula>
    </cfRule>
    <cfRule type="expression" dxfId="8881" priority="8513">
      <formula>C631="UTV (4XX)"</formula>
    </cfRule>
    <cfRule type="expression" dxfId="8880" priority="8520">
      <formula>C631= "DUALLY (9XX)"</formula>
    </cfRule>
    <cfRule type="expression" dxfId="8879" priority="8519">
      <formula>C631= "GMZ (8XX)"</formula>
    </cfRule>
    <cfRule type="expression" dxfId="8878" priority="8518">
      <formula>C631= "TRAIL (7XX)"</formula>
    </cfRule>
    <cfRule type="expression" dxfId="8877" priority="8517">
      <formula>C631= "DISCO (6XX)"</formula>
    </cfRule>
    <cfRule type="expression" dxfId="8876" priority="8516">
      <formula>C631= "RALLY (5XX)"</formula>
    </cfRule>
    <cfRule type="expression" dxfId="8875" priority="8515">
      <formula>C631= "FORGED (2XX)"</formula>
    </cfRule>
  </conditionalFormatting>
  <conditionalFormatting sqref="A632">
    <cfRule type="expression" dxfId="8874" priority="8470">
      <formula>C632= "DUALLY (9XX)"</formula>
    </cfRule>
    <cfRule type="expression" dxfId="8873" priority="8452">
      <formula>C632= "STREET (3XX)"</formula>
    </cfRule>
    <cfRule type="expression" dxfId="8872" priority="8483">
      <formula>C632= "RALLY (5XX)"</formula>
    </cfRule>
    <cfRule type="expression" dxfId="8871" priority="8482">
      <formula>C632= "DISCO (6XX)"</formula>
    </cfRule>
    <cfRule type="expression" dxfId="8870" priority="8481">
      <formula>C632= "TRAIL (7XX)"</formula>
    </cfRule>
    <cfRule type="containsBlanks" dxfId="8869" priority="8480">
      <formula>LEN(TRIM(A632))=0</formula>
    </cfRule>
    <cfRule type="expression" dxfId="8868" priority="8464">
      <formula>C632= "RACE (1XX)"</formula>
    </cfRule>
    <cfRule type="expression" dxfId="8867" priority="8479">
      <formula>C632= "DUALLY (9XX)"</formula>
    </cfRule>
    <cfRule type="expression" dxfId="8866" priority="8478">
      <formula>C632= "GMZ (8XX)"</formula>
    </cfRule>
    <cfRule type="expression" dxfId="8865" priority="8477">
      <formula>C632= "TRAIL (7XX)"</formula>
    </cfRule>
    <cfRule type="expression" dxfId="8864" priority="8465">
      <formula>C632= "FORGED (2XX)"</formula>
    </cfRule>
    <cfRule type="expression" dxfId="8863" priority="8476">
      <formula>C632= "DISCO (6XX)"</formula>
    </cfRule>
    <cfRule type="expression" dxfId="8862" priority="8475">
      <formula>C632= "RALLY (5XX)"</formula>
    </cfRule>
    <cfRule type="expression" dxfId="8861" priority="8474">
      <formula>C632= "FORGED (2XX)"</formula>
    </cfRule>
    <cfRule type="expression" dxfId="8860" priority="8466">
      <formula>C632= "RALLY (5XX)"</formula>
    </cfRule>
    <cfRule type="expression" dxfId="8859" priority="8469">
      <formula>C632= "GMZ (8XX)"</formula>
    </cfRule>
    <cfRule type="expression" dxfId="8858" priority="8467">
      <formula>C632= "DISCO (6XX)"</formula>
    </cfRule>
    <cfRule type="expression" dxfId="8857" priority="8468">
      <formula>C632= "TRAIL (7XX)"</formula>
    </cfRule>
    <cfRule type="expression" dxfId="8856" priority="8463">
      <formula>C632="UTV (4XX)"</formula>
    </cfRule>
    <cfRule type="expression" dxfId="8855" priority="8462">
      <formula>C632= "STREET (3XX)"</formula>
    </cfRule>
    <cfRule type="expression" dxfId="8854" priority="8487">
      <formula>C632= "UTV (4XX)"</formula>
    </cfRule>
    <cfRule type="containsBlanks" dxfId="8853" priority="8461">
      <formula>LEN(TRIM(A632))=0</formula>
    </cfRule>
    <cfRule type="expression" dxfId="8852" priority="8460">
      <formula>C632= "DUALLY (9XX)"</formula>
    </cfRule>
    <cfRule type="expression" dxfId="8851" priority="8459">
      <formula>C632= "GMZ (8XX)"</formula>
    </cfRule>
    <cfRule type="expression" dxfId="8850" priority="8458">
      <formula>C632= "TRAIL (7XX)"</formula>
    </cfRule>
    <cfRule type="expression" dxfId="8849" priority="8457">
      <formula>C632= "DISCO (6XX)"</formula>
    </cfRule>
    <cfRule type="expression" dxfId="8848" priority="8456">
      <formula>C632= "RALLY (5XX)"</formula>
    </cfRule>
    <cfRule type="expression" dxfId="8847" priority="8455">
      <formula>C632= "FORGED (2XX)"</formula>
    </cfRule>
    <cfRule type="expression" dxfId="8846" priority="8454">
      <formula>C632= "RACE (1XX)"</formula>
    </cfRule>
    <cfRule type="expression" dxfId="8845" priority="8453">
      <formula>C632="UTV (4XX)"</formula>
    </cfRule>
    <cfRule type="expression" dxfId="8844" priority="8488">
      <formula>C632= "STREET (3XX)"</formula>
    </cfRule>
    <cfRule type="expression" dxfId="8843" priority="8486">
      <formula>C632= "RACE (1XX)"</formula>
    </cfRule>
    <cfRule type="expression" dxfId="8842" priority="8473">
      <formula>C632= "RACE (1XX)"</formula>
    </cfRule>
    <cfRule type="expression" dxfId="8841" priority="8485">
      <formula>C632= "GMZ (8XX)"</formula>
    </cfRule>
    <cfRule type="expression" dxfId="8840" priority="8484">
      <formula>C632= "FORGED (2XX)"</formula>
    </cfRule>
    <cfRule type="expression" dxfId="8839" priority="8472">
      <formula>C632="UTV (4XX)"</formula>
    </cfRule>
    <cfRule type="expression" dxfId="8838" priority="8471">
      <formula>C632= "STREET (3XX)"</formula>
    </cfRule>
  </conditionalFormatting>
  <conditionalFormatting sqref="A633">
    <cfRule type="expression" dxfId="8837" priority="8427">
      <formula>C633= "DUALLY (9XX)"</formula>
    </cfRule>
    <cfRule type="expression" dxfId="8836" priority="8420">
      <formula>C633="UTV (4XX)"</formula>
    </cfRule>
    <cfRule type="expression" dxfId="8835" priority="8421">
      <formula>C633= "RACE (1XX)"</formula>
    </cfRule>
    <cfRule type="expression" dxfId="8834" priority="8422">
      <formula>C633= "FORGED (2XX)"</formula>
    </cfRule>
    <cfRule type="expression" dxfId="8833" priority="8423">
      <formula>C633= "RALLY (5XX)"</formula>
    </cfRule>
    <cfRule type="expression" dxfId="8832" priority="8424">
      <formula>C633= "DISCO (6XX)"</formula>
    </cfRule>
    <cfRule type="expression" dxfId="8831" priority="8425">
      <formula>C633= "TRAIL (7XX)"</formula>
    </cfRule>
    <cfRule type="expression" dxfId="8830" priority="8419">
      <formula>C633= "STREET (3XX)"</formula>
    </cfRule>
    <cfRule type="expression" dxfId="8829" priority="8426">
      <formula>C633= "GMZ (8XX)"</formula>
    </cfRule>
  </conditionalFormatting>
  <conditionalFormatting sqref="A634">
    <cfRule type="expression" dxfId="8828" priority="8403">
      <formula>C634= "RACE (1XX)"</formula>
    </cfRule>
    <cfRule type="expression" dxfId="8827" priority="8405">
      <formula>C634= "RALLY (5XX)"</formula>
    </cfRule>
    <cfRule type="expression" dxfId="8826" priority="8406">
      <formula>C634= "DISCO (6XX)"</formula>
    </cfRule>
    <cfRule type="expression" dxfId="8825" priority="8407">
      <formula>C634= "TRAIL (7XX)"</formula>
    </cfRule>
    <cfRule type="expression" dxfId="8824" priority="8408">
      <formula>C634= "GMZ (8XX)"</formula>
    </cfRule>
    <cfRule type="expression" dxfId="8823" priority="8409">
      <formula>C634= "DUALLY (9XX)"</formula>
    </cfRule>
    <cfRule type="expression" dxfId="8822" priority="8404">
      <formula>C634= "FORGED (2XX)"</formula>
    </cfRule>
    <cfRule type="expression" dxfId="8821" priority="8401">
      <formula>C634= "STREET (3XX)"</formula>
    </cfRule>
    <cfRule type="expression" dxfId="8820" priority="8402">
      <formula>C634="UTV (4XX)"</formula>
    </cfRule>
  </conditionalFormatting>
  <conditionalFormatting sqref="A635">
    <cfRule type="expression" dxfId="8819" priority="8306">
      <formula>C635= "STREET (3XX)"</formula>
    </cfRule>
    <cfRule type="expression" dxfId="8818" priority="8307">
      <formula>C635="UTV (4XX)"</formula>
    </cfRule>
    <cfRule type="expression" dxfId="8817" priority="8308">
      <formula>C635= "RACE (1XX)"</formula>
    </cfRule>
    <cfRule type="expression" dxfId="8816" priority="8309">
      <formula>C635= "FORGED (2XX)"</formula>
    </cfRule>
    <cfRule type="expression" dxfId="8815" priority="8310">
      <formula>C635= "RALLY (5XX)"</formula>
    </cfRule>
    <cfRule type="expression" dxfId="8814" priority="8311">
      <formula>C635= "DISCO (6XX)"</formula>
    </cfRule>
    <cfRule type="expression" dxfId="8813" priority="8312">
      <formula>C635= "TRAIL (7XX)"</formula>
    </cfRule>
    <cfRule type="expression" dxfId="8812" priority="8313">
      <formula>C635= "GMZ (8XX)"</formula>
    </cfRule>
    <cfRule type="expression" dxfId="8811" priority="8314">
      <formula>C635= "DUALLY (9XX)"</formula>
    </cfRule>
  </conditionalFormatting>
  <conditionalFormatting sqref="A636">
    <cfRule type="expression" dxfId="8810" priority="8213">
      <formula>C636= "STREET (3XX)"</formula>
    </cfRule>
    <cfRule type="expression" dxfId="8809" priority="8214">
      <formula>C636="UTV (4XX)"</formula>
    </cfRule>
    <cfRule type="expression" dxfId="8808" priority="8215">
      <formula>C636= "RACE (1XX)"</formula>
    </cfRule>
    <cfRule type="expression" dxfId="8807" priority="8216">
      <formula>C636= "FORGED (2XX)"</formula>
    </cfRule>
    <cfRule type="expression" dxfId="8806" priority="8221">
      <formula>C636= "DUALLY (9XX)"</formula>
    </cfRule>
    <cfRule type="expression" dxfId="8805" priority="8217">
      <formula>C636= "RALLY (5XX)"</formula>
    </cfRule>
    <cfRule type="expression" dxfId="8804" priority="8220">
      <formula>C636= "GMZ (8XX)"</formula>
    </cfRule>
    <cfRule type="expression" dxfId="8803" priority="8219">
      <formula>C636= "TRAIL (7XX)"</formula>
    </cfRule>
    <cfRule type="expression" dxfId="8802" priority="8218">
      <formula>C636= "DISCO (6XX)"</formula>
    </cfRule>
  </conditionalFormatting>
  <conditionalFormatting sqref="A637:A649">
    <cfRule type="expression" dxfId="8801" priority="8093">
      <formula>C637= "FORGED (2XX)"</formula>
    </cfRule>
    <cfRule type="expression" dxfId="8800" priority="8099">
      <formula>C637= "STREET (3XX)"</formula>
    </cfRule>
    <cfRule type="expression" dxfId="8799" priority="8098">
      <formula>C637= "DUALLY (9XX)"</formula>
    </cfRule>
    <cfRule type="expression" dxfId="8798" priority="8092">
      <formula>C637= "RACE (1XX)"</formula>
    </cfRule>
    <cfRule type="expression" dxfId="8797" priority="8107">
      <formula>C637= "DUALLY (9XX)"</formula>
    </cfRule>
    <cfRule type="expression" dxfId="8796" priority="8100">
      <formula>C637="UTV (4XX)"</formula>
    </cfRule>
    <cfRule type="expression" dxfId="8795" priority="8105">
      <formula>C637= "TRAIL (7XX)"</formula>
    </cfRule>
    <cfRule type="expression" dxfId="8794" priority="8106">
      <formula>C637= "GMZ (8XX)"</formula>
    </cfRule>
    <cfRule type="containsBlanks" dxfId="8793" priority="8108">
      <formula>LEN(TRIM(A637))=0</formula>
    </cfRule>
    <cfRule type="expression" dxfId="8792" priority="8096">
      <formula>C637= "TRAIL (7XX)"</formula>
    </cfRule>
    <cfRule type="expression" dxfId="8791" priority="8109">
      <formula>C637= "TRAIL (7XX)"</formula>
    </cfRule>
    <cfRule type="expression" dxfId="8790" priority="8116">
      <formula>C637= "STREET (3XX)"</formula>
    </cfRule>
    <cfRule type="expression" dxfId="8789" priority="8115">
      <formula>C637= "UTV (4XX)"</formula>
    </cfRule>
    <cfRule type="expression" dxfId="8788" priority="8114">
      <formula>C637= "RACE (1XX)"</formula>
    </cfRule>
    <cfRule type="expression" dxfId="8787" priority="8113">
      <formula>C637= "GMZ (8XX)"</formula>
    </cfRule>
    <cfRule type="expression" dxfId="8786" priority="8112">
      <formula>C637= "FORGED (2XX)"</formula>
    </cfRule>
    <cfRule type="expression" dxfId="8785" priority="8110">
      <formula>C637= "DISCO (6XX)"</formula>
    </cfRule>
    <cfRule type="expression" dxfId="8784" priority="8101">
      <formula>C637= "RACE (1XX)"</formula>
    </cfRule>
    <cfRule type="expression" dxfId="8783" priority="8097">
      <formula>C637= "GMZ (8XX)"</formula>
    </cfRule>
    <cfRule type="expression" dxfId="8782" priority="8111">
      <formula>C637= "RALLY (5XX)"</formula>
    </cfRule>
    <cfRule type="expression" dxfId="8781" priority="8078">
      <formula>C637= "GMZ (8XX)"</formula>
    </cfRule>
    <cfRule type="expression" dxfId="8780" priority="8079">
      <formula>C637= "DUALLY (9XX)"</formula>
    </cfRule>
    <cfRule type="expression" dxfId="8779" priority="8071">
      <formula>C637= "STREET (3XX)"</formula>
    </cfRule>
    <cfRule type="expression" dxfId="8778" priority="8080">
      <formula>C637= "STREET (3XX)"</formula>
    </cfRule>
    <cfRule type="expression" dxfId="8777" priority="8081">
      <formula>C637="UTV (4XX)"</formula>
    </cfRule>
    <cfRule type="expression" dxfId="8776" priority="8082">
      <formula>C637= "RACE (1XX)"</formula>
    </cfRule>
    <cfRule type="expression" dxfId="8775" priority="8072">
      <formula>C637="UTV (4XX)"</formula>
    </cfRule>
    <cfRule type="expression" dxfId="8774" priority="8073">
      <formula>C637= "RACE (1XX)"</formula>
    </cfRule>
    <cfRule type="expression" dxfId="8773" priority="8074">
      <formula>C637= "FORGED (2XX)"</formula>
    </cfRule>
    <cfRule type="expression" dxfId="8772" priority="8075">
      <formula>C637= "RALLY (5XX)"</formula>
    </cfRule>
    <cfRule type="expression" dxfId="8771" priority="8076">
      <formula>C637= "DISCO (6XX)"</formula>
    </cfRule>
    <cfRule type="expression" dxfId="8770" priority="8077">
      <formula>C637= "TRAIL (7XX)"</formula>
    </cfRule>
    <cfRule type="expression" dxfId="8769" priority="8083">
      <formula>C637= "FORGED (2XX)"</formula>
    </cfRule>
    <cfRule type="expression" dxfId="8768" priority="8084">
      <formula>C637= "RALLY (5XX)"</formula>
    </cfRule>
    <cfRule type="expression" dxfId="8767" priority="8085">
      <formula>C637= "DISCO (6XX)"</formula>
    </cfRule>
    <cfRule type="expression" dxfId="8766" priority="8086">
      <formula>C637= "TRAIL (7XX)"</formula>
    </cfRule>
    <cfRule type="expression" dxfId="8765" priority="8087">
      <formula>C637= "GMZ (8XX)"</formula>
    </cfRule>
    <cfRule type="expression" dxfId="8764" priority="8088">
      <formula>C637= "DUALLY (9XX)"</formula>
    </cfRule>
    <cfRule type="containsBlanks" dxfId="8763" priority="8089">
      <formula>LEN(TRIM(A637))=0</formula>
    </cfRule>
    <cfRule type="expression" dxfId="8762" priority="8090">
      <formula>C637= "STREET (3XX)"</formula>
    </cfRule>
    <cfRule type="expression" dxfId="8761" priority="8091">
      <formula>C637="UTV (4XX)"</formula>
    </cfRule>
    <cfRule type="expression" dxfId="8760" priority="8102">
      <formula>C637= "FORGED (2XX)"</formula>
    </cfRule>
    <cfRule type="expression" dxfId="8759" priority="8103">
      <formula>C637= "RALLY (5XX)"</formula>
    </cfRule>
    <cfRule type="expression" dxfId="8758" priority="8104">
      <formula>C637= "DISCO (6XX)"</formula>
    </cfRule>
    <cfRule type="expression" dxfId="8757" priority="8095">
      <formula>C637= "DISCO (6XX)"</formula>
    </cfRule>
    <cfRule type="expression" dxfId="8756" priority="8094">
      <formula>C637= "RALLY (5XX)"</formula>
    </cfRule>
  </conditionalFormatting>
  <conditionalFormatting sqref="A638:A645">
    <cfRule type="expression" dxfId="8755" priority="7932">
      <formula>C638= "STREET (3XX)"</formula>
    </cfRule>
    <cfRule type="expression" dxfId="8754" priority="7945">
      <formula>C638= "RALLY (5XX)"</formula>
    </cfRule>
    <cfRule type="expression" dxfId="8753" priority="7946">
      <formula>C638= "DISCO (6XX)"</formula>
    </cfRule>
    <cfRule type="expression" dxfId="8752" priority="7947">
      <formula>C638= "TRAIL (7XX)"</formula>
    </cfRule>
    <cfRule type="expression" dxfId="8751" priority="7949">
      <formula>C638= "DUALLY (9XX)"</formula>
    </cfRule>
    <cfRule type="containsBlanks" dxfId="8750" priority="7950">
      <formula>LEN(TRIM(A638))=0</formula>
    </cfRule>
    <cfRule type="expression" dxfId="8749" priority="7951">
      <formula>C638= "STREET (3XX)"</formula>
    </cfRule>
    <cfRule type="expression" dxfId="8748" priority="7952">
      <formula>C638="UTV (4XX)"</formula>
    </cfRule>
    <cfRule type="expression" dxfId="8747" priority="7967">
      <formula>C638= "GMZ (8XX)"</formula>
    </cfRule>
    <cfRule type="expression" dxfId="8746" priority="7948">
      <formula>C638= "GMZ (8XX)"</formula>
    </cfRule>
    <cfRule type="expression" dxfId="8745" priority="7977">
      <formula>C638= "STREET (3XX)"</formula>
    </cfRule>
    <cfRule type="expression" dxfId="8744" priority="7956">
      <formula>C638= "DISCO (6XX)"</formula>
    </cfRule>
    <cfRule type="expression" dxfId="8743" priority="7964">
      <formula>C638= "RALLY (5XX)"</formula>
    </cfRule>
    <cfRule type="expression" dxfId="8742" priority="7957">
      <formula>C638= "TRAIL (7XX)"</formula>
    </cfRule>
    <cfRule type="expression" dxfId="8741" priority="7954">
      <formula>C638= "FORGED (2XX)"</formula>
    </cfRule>
    <cfRule type="expression" dxfId="8740" priority="7953">
      <formula>C638= "RACE (1XX)"</formula>
    </cfRule>
    <cfRule type="expression" dxfId="8739" priority="7958">
      <formula>C638= "GMZ (8XX)"</formula>
    </cfRule>
    <cfRule type="expression" dxfId="8738" priority="7959">
      <formula>C638= "DUALLY (9XX)"</formula>
    </cfRule>
    <cfRule type="expression" dxfId="8737" priority="7965">
      <formula>C638= "DISCO (6XX)"</formula>
    </cfRule>
    <cfRule type="expression" dxfId="8736" priority="7966">
      <formula>C638= "TRAIL (7XX)"</formula>
    </cfRule>
    <cfRule type="expression" dxfId="8735" priority="7960">
      <formula>C638= "STREET (3XX)"</formula>
    </cfRule>
    <cfRule type="expression" dxfId="8734" priority="7961">
      <formula>C638="UTV (4XX)"</formula>
    </cfRule>
    <cfRule type="expression" dxfId="8733" priority="7962">
      <formula>C638= "RACE (1XX)"</formula>
    </cfRule>
    <cfRule type="expression" dxfId="8732" priority="7955">
      <formula>C638= "RALLY (5XX)"</formula>
    </cfRule>
    <cfRule type="expression" dxfId="8731" priority="7963">
      <formula>C638= "FORGED (2XX)"</formula>
    </cfRule>
    <cfRule type="expression" dxfId="8730" priority="7944">
      <formula>C638= "FORGED (2XX)"</formula>
    </cfRule>
    <cfRule type="expression" dxfId="8729" priority="7933">
      <formula>C638="UTV (4XX)"</formula>
    </cfRule>
    <cfRule type="expression" dxfId="8728" priority="7934">
      <formula>C638= "RACE (1XX)"</formula>
    </cfRule>
    <cfRule type="expression" dxfId="8727" priority="7935">
      <formula>C638= "FORGED (2XX)"</formula>
    </cfRule>
    <cfRule type="expression" dxfId="8726" priority="7936">
      <formula>C638= "RALLY (5XX)"</formula>
    </cfRule>
    <cfRule type="expression" dxfId="8725" priority="7937">
      <formula>C638= "DISCO (6XX)"</formula>
    </cfRule>
    <cfRule type="expression" dxfId="8724" priority="7938">
      <formula>C638= "TRAIL (7XX)"</formula>
    </cfRule>
    <cfRule type="expression" dxfId="8723" priority="7968">
      <formula>C638= "DUALLY (9XX)"</formula>
    </cfRule>
    <cfRule type="containsBlanks" dxfId="8722" priority="7969">
      <formula>LEN(TRIM(A638))=0</formula>
    </cfRule>
    <cfRule type="expression" dxfId="8721" priority="7970">
      <formula>C638= "TRAIL (7XX)"</formula>
    </cfRule>
    <cfRule type="expression" dxfId="8720" priority="7971">
      <formula>C638= "DISCO (6XX)"</formula>
    </cfRule>
    <cfRule type="expression" dxfId="8719" priority="7972">
      <formula>C638= "RALLY (5XX)"</formula>
    </cfRule>
    <cfRule type="expression" dxfId="8718" priority="7973">
      <formula>C638= "FORGED (2XX)"</formula>
    </cfRule>
    <cfRule type="expression" dxfId="8717" priority="7974">
      <formula>C638= "GMZ (8XX)"</formula>
    </cfRule>
    <cfRule type="expression" dxfId="8716" priority="7975">
      <formula>C638= "RACE (1XX)"</formula>
    </cfRule>
    <cfRule type="expression" dxfId="8715" priority="7976">
      <formula>C638= "UTV (4XX)"</formula>
    </cfRule>
    <cfRule type="expression" dxfId="8714" priority="7939">
      <formula>C638= "GMZ (8XX)"</formula>
    </cfRule>
    <cfRule type="expression" dxfId="8713" priority="7940">
      <formula>C638= "DUALLY (9XX)"</formula>
    </cfRule>
    <cfRule type="expression" dxfId="8712" priority="7941">
      <formula>C638= "STREET (3XX)"</formula>
    </cfRule>
    <cfRule type="expression" dxfId="8711" priority="7942">
      <formula>C638="UTV (4XX)"</formula>
    </cfRule>
    <cfRule type="expression" dxfId="8710" priority="7943">
      <formula>C638= "RACE (1XX)"</formula>
    </cfRule>
  </conditionalFormatting>
  <conditionalFormatting sqref="A639:A645">
    <cfRule type="expression" dxfId="8709" priority="7921">
      <formula>C639= "RALLY (5XX)"</formula>
    </cfRule>
    <cfRule type="expression" dxfId="8708" priority="7920">
      <formula>C639= "FORGED (2XX)"</formula>
    </cfRule>
    <cfRule type="expression" dxfId="8707" priority="7919">
      <formula>C639= "RACE (1XX)"</formula>
    </cfRule>
    <cfRule type="expression" dxfId="8706" priority="7918">
      <formula>C639="UTV (4XX)"</formula>
    </cfRule>
    <cfRule type="expression" dxfId="8705" priority="7917">
      <formula>C639= "STREET (3XX)"</formula>
    </cfRule>
    <cfRule type="expression" dxfId="8704" priority="7925">
      <formula>C639= "DUALLY (9XX)"</formula>
    </cfRule>
    <cfRule type="expression" dxfId="8703" priority="7924">
      <formula>C639= "GMZ (8XX)"</formula>
    </cfRule>
    <cfRule type="expression" dxfId="8702" priority="7923">
      <formula>C639= "TRAIL (7XX)"</formula>
    </cfRule>
    <cfRule type="expression" dxfId="8701" priority="7922">
      <formula>C639= "DISCO (6XX)"</formula>
    </cfRule>
  </conditionalFormatting>
  <conditionalFormatting sqref="A640">
    <cfRule type="expression" dxfId="8700" priority="7901">
      <formula>C640= "RACE (1XX)"</formula>
    </cfRule>
    <cfRule type="expression" dxfId="8699" priority="7900">
      <formula>C640="UTV (4XX)"</formula>
    </cfRule>
    <cfRule type="expression" dxfId="8698" priority="7899">
      <formula>C640= "STREET (3XX)"</formula>
    </cfRule>
    <cfRule type="expression" dxfId="8697" priority="7904">
      <formula>C640= "DISCO (6XX)"</formula>
    </cfRule>
    <cfRule type="expression" dxfId="8696" priority="7905">
      <formula>C640= "TRAIL (7XX)"</formula>
    </cfRule>
    <cfRule type="expression" dxfId="8695" priority="7906">
      <formula>C640= "GMZ (8XX)"</formula>
    </cfRule>
    <cfRule type="expression" dxfId="8694" priority="7907">
      <formula>C640= "DUALLY (9XX)"</formula>
    </cfRule>
    <cfRule type="expression" dxfId="8693" priority="7902">
      <formula>C640= "FORGED (2XX)"</formula>
    </cfRule>
    <cfRule type="expression" dxfId="8692" priority="7903">
      <formula>C640= "RALLY (5XX)"</formula>
    </cfRule>
  </conditionalFormatting>
  <conditionalFormatting sqref="A641">
    <cfRule type="expression" dxfId="8691" priority="7883">
      <formula>C641= "RACE (1XX)"</formula>
    </cfRule>
    <cfRule type="expression" dxfId="8690" priority="7889">
      <formula>C641= "DUALLY (9XX)"</formula>
    </cfRule>
    <cfRule type="expression" dxfId="8689" priority="7888">
      <formula>C641= "GMZ (8XX)"</formula>
    </cfRule>
    <cfRule type="expression" dxfId="8688" priority="7887">
      <formula>C641= "TRAIL (7XX)"</formula>
    </cfRule>
    <cfRule type="expression" dxfId="8687" priority="7886">
      <formula>C641= "DISCO (6XX)"</formula>
    </cfRule>
    <cfRule type="expression" dxfId="8686" priority="7885">
      <formula>C641= "RALLY (5XX)"</formula>
    </cfRule>
    <cfRule type="expression" dxfId="8685" priority="7884">
      <formula>C641= "FORGED (2XX)"</formula>
    </cfRule>
    <cfRule type="expression" dxfId="8684" priority="7882">
      <formula>C641="UTV (4XX)"</formula>
    </cfRule>
    <cfRule type="expression" dxfId="8683" priority="7881">
      <formula>C641= "STREET (3XX)"</formula>
    </cfRule>
  </conditionalFormatting>
  <conditionalFormatting sqref="A642">
    <cfRule type="expression" dxfId="8682" priority="7864">
      <formula>C642="UTV (4XX)"</formula>
    </cfRule>
    <cfRule type="expression" dxfId="8681" priority="7865">
      <formula>C642= "RACE (1XX)"</formula>
    </cfRule>
    <cfRule type="expression" dxfId="8680" priority="7867">
      <formula>C642= "RALLY (5XX)"</formula>
    </cfRule>
    <cfRule type="expression" dxfId="8679" priority="7868">
      <formula>C642= "DISCO (6XX)"</formula>
    </cfRule>
    <cfRule type="expression" dxfId="8678" priority="7863">
      <formula>C642= "STREET (3XX)"</formula>
    </cfRule>
    <cfRule type="expression" dxfId="8677" priority="7870">
      <formula>C642= "GMZ (8XX)"</formula>
    </cfRule>
    <cfRule type="expression" dxfId="8676" priority="7869">
      <formula>C642= "TRAIL (7XX)"</formula>
    </cfRule>
    <cfRule type="expression" dxfId="8675" priority="7871">
      <formula>C642= "DUALLY (9XX)"</formula>
    </cfRule>
    <cfRule type="expression" dxfId="8674" priority="7866">
      <formula>C642= "FORGED (2XX)"</formula>
    </cfRule>
  </conditionalFormatting>
  <conditionalFormatting sqref="A643">
    <cfRule type="expression" dxfId="8673" priority="7847">
      <formula>C643= "RACE (1XX)"</formula>
    </cfRule>
    <cfRule type="expression" dxfId="8672" priority="7850">
      <formula>C643= "DISCO (6XX)"</formula>
    </cfRule>
    <cfRule type="expression" dxfId="8671" priority="7851">
      <formula>C643= "TRAIL (7XX)"</formula>
    </cfRule>
    <cfRule type="expression" dxfId="8670" priority="7853">
      <formula>C643= "DUALLY (9XX)"</formula>
    </cfRule>
    <cfRule type="expression" dxfId="8669" priority="7848">
      <formula>C643= "FORGED (2XX)"</formula>
    </cfRule>
    <cfRule type="expression" dxfId="8668" priority="7849">
      <formula>C643= "RALLY (5XX)"</formula>
    </cfRule>
    <cfRule type="expression" dxfId="8667" priority="7852">
      <formula>C643= "GMZ (8XX)"</formula>
    </cfRule>
    <cfRule type="expression" dxfId="8666" priority="7846">
      <formula>C643="UTV (4XX)"</formula>
    </cfRule>
    <cfRule type="expression" dxfId="8665" priority="7845">
      <formula>C643= "STREET (3XX)"</formula>
    </cfRule>
  </conditionalFormatting>
  <conditionalFormatting sqref="A644">
    <cfRule type="expression" dxfId="8664" priority="7834">
      <formula>C644= "GMZ (8XX)"</formula>
    </cfRule>
    <cfRule type="expression" dxfId="8663" priority="7827">
      <formula>C644= "STREET (3XX)"</formula>
    </cfRule>
    <cfRule type="expression" dxfId="8662" priority="7833">
      <formula>C644= "TRAIL (7XX)"</formula>
    </cfRule>
    <cfRule type="expression" dxfId="8661" priority="7832">
      <formula>C644= "DISCO (6XX)"</formula>
    </cfRule>
    <cfRule type="expression" dxfId="8660" priority="7831">
      <formula>C644= "RALLY (5XX)"</formula>
    </cfRule>
    <cfRule type="expression" dxfId="8659" priority="7830">
      <formula>C644= "FORGED (2XX)"</formula>
    </cfRule>
    <cfRule type="expression" dxfId="8658" priority="7828">
      <formula>C644="UTV (4XX)"</formula>
    </cfRule>
    <cfRule type="expression" dxfId="8657" priority="7835">
      <formula>C644= "DUALLY (9XX)"</formula>
    </cfRule>
    <cfRule type="expression" dxfId="8656" priority="7829">
      <formula>C644= "RACE (1XX)"</formula>
    </cfRule>
  </conditionalFormatting>
  <conditionalFormatting sqref="A645">
    <cfRule type="expression" dxfId="8655" priority="7818">
      <formula>C645= "DISCO (6XX)"</formula>
    </cfRule>
    <cfRule type="expression" dxfId="8654" priority="7819">
      <formula>C645= "TRAIL (7XX)"</formula>
    </cfRule>
    <cfRule type="expression" dxfId="8653" priority="7820">
      <formula>C645= "GMZ (8XX)"</formula>
    </cfRule>
    <cfRule type="expression" dxfId="8652" priority="7821">
      <formula>C645= "DUALLY (9XX)"</formula>
    </cfRule>
    <cfRule type="expression" dxfId="8651" priority="7807">
      <formula>C645= "DUALLY (9XX)"</formula>
    </cfRule>
    <cfRule type="expression" dxfId="8650" priority="7815">
      <formula>C645= "RACE (1XX)"</formula>
    </cfRule>
    <cfRule type="expression" dxfId="8649" priority="7805">
      <formula>C645= "TRAIL (7XX)"</formula>
    </cfRule>
    <cfRule type="expression" dxfId="8648" priority="7799">
      <formula>C645= "STREET (3XX)"</formula>
    </cfRule>
    <cfRule type="expression" dxfId="8647" priority="7800">
      <formula>C645="UTV (4XX)"</formula>
    </cfRule>
    <cfRule type="expression" dxfId="8646" priority="7801">
      <formula>C645= "RACE (1XX)"</formula>
    </cfRule>
    <cfRule type="expression" dxfId="8645" priority="7802">
      <formula>C645= "FORGED (2XX)"</formula>
    </cfRule>
    <cfRule type="expression" dxfId="8644" priority="7803">
      <formula>C645= "RALLY (5XX)"</formula>
    </cfRule>
    <cfRule type="expression" dxfId="8643" priority="7804">
      <formula>C645= "DISCO (6XX)"</formula>
    </cfRule>
    <cfRule type="expression" dxfId="8642" priority="7806">
      <formula>C645= "GMZ (8XX)"</formula>
    </cfRule>
    <cfRule type="expression" dxfId="8641" priority="7813">
      <formula>C645= "STREET (3XX)"</formula>
    </cfRule>
    <cfRule type="expression" dxfId="8640" priority="7814">
      <formula>C645="UTV (4XX)"</formula>
    </cfRule>
    <cfRule type="expression" dxfId="8639" priority="7816">
      <formula>C645= "FORGED (2XX)"</formula>
    </cfRule>
    <cfRule type="expression" dxfId="8638" priority="7817">
      <formula>C645= "RALLY (5XX)"</formula>
    </cfRule>
  </conditionalFormatting>
  <conditionalFormatting sqref="A646">
    <cfRule type="expression" dxfId="8637" priority="7785">
      <formula>C646= "FORGED (2XX)"</formula>
    </cfRule>
    <cfRule type="expression" dxfId="8636" priority="7783">
      <formula>C646="UTV (4XX)"</formula>
    </cfRule>
    <cfRule type="expression" dxfId="8635" priority="7784">
      <formula>C646= "RACE (1XX)"</formula>
    </cfRule>
    <cfRule type="expression" dxfId="8634" priority="7790">
      <formula>C646= "DUALLY (9XX)"</formula>
    </cfRule>
    <cfRule type="expression" dxfId="8633" priority="7786">
      <formula>C646= "RALLY (5XX)"</formula>
    </cfRule>
    <cfRule type="expression" dxfId="8632" priority="7787">
      <formula>C646= "DISCO (6XX)"</formula>
    </cfRule>
    <cfRule type="expression" dxfId="8631" priority="7788">
      <formula>C646= "TRAIL (7XX)"</formula>
    </cfRule>
    <cfRule type="expression" dxfId="8630" priority="7789">
      <formula>C646= "GMZ (8XX)"</formula>
    </cfRule>
    <cfRule type="expression" dxfId="8629" priority="7782">
      <formula>C646= "STREET (3XX)"</formula>
    </cfRule>
  </conditionalFormatting>
  <conditionalFormatting sqref="A647">
    <cfRule type="expression" dxfId="8628" priority="7768">
      <formula>C647= "RALLY (5XX)"</formula>
    </cfRule>
    <cfRule type="expression" dxfId="8627" priority="7764">
      <formula>C647= "STREET (3XX)"</formula>
    </cfRule>
    <cfRule type="expression" dxfId="8626" priority="7765">
      <formula>C647="UTV (4XX)"</formula>
    </cfRule>
    <cfRule type="expression" dxfId="8625" priority="7769">
      <formula>C647= "DISCO (6XX)"</formula>
    </cfRule>
    <cfRule type="expression" dxfId="8624" priority="7770">
      <formula>C647= "TRAIL (7XX)"</formula>
    </cfRule>
    <cfRule type="expression" dxfId="8623" priority="7771">
      <formula>C647= "GMZ (8XX)"</formula>
    </cfRule>
    <cfRule type="expression" dxfId="8622" priority="7772">
      <formula>C647= "DUALLY (9XX)"</formula>
    </cfRule>
    <cfRule type="expression" dxfId="8621" priority="7766">
      <formula>C647= "RACE (1XX)"</formula>
    </cfRule>
    <cfRule type="expression" dxfId="8620" priority="7767">
      <formula>C647= "FORGED (2XX)"</formula>
    </cfRule>
  </conditionalFormatting>
  <conditionalFormatting sqref="A648">
    <cfRule type="expression" dxfId="8619" priority="7751">
      <formula>C648= "GMZ (8XX)"</formula>
    </cfRule>
    <cfRule type="expression" dxfId="8618" priority="7750">
      <formula>C648= "TRAIL (7XX)"</formula>
    </cfRule>
    <cfRule type="expression" dxfId="8617" priority="7749">
      <formula>C648= "DISCO (6XX)"</formula>
    </cfRule>
    <cfRule type="expression" dxfId="8616" priority="7745">
      <formula>C648="UTV (4XX)"</formula>
    </cfRule>
    <cfRule type="expression" dxfId="8615" priority="7752">
      <formula>C648= "DUALLY (9XX)"</formula>
    </cfRule>
    <cfRule type="expression" dxfId="8614" priority="7747">
      <formula>C648= "FORGED (2XX)"</formula>
    </cfRule>
    <cfRule type="expression" dxfId="8613" priority="7744">
      <formula>C648= "STREET (3XX)"</formula>
    </cfRule>
    <cfRule type="expression" dxfId="8612" priority="7748">
      <formula>C648= "RALLY (5XX)"</formula>
    </cfRule>
    <cfRule type="expression" dxfId="8611" priority="7746">
      <formula>C648= "RACE (1XX)"</formula>
    </cfRule>
  </conditionalFormatting>
  <conditionalFormatting sqref="A649">
    <cfRule type="expression" dxfId="8610" priority="7731">
      <formula>C649= "DISCO (6XX)"</formula>
    </cfRule>
    <cfRule type="expression" dxfId="8609" priority="7732">
      <formula>C649= "TRAIL (7XX)"</formula>
    </cfRule>
    <cfRule type="expression" dxfId="8608" priority="7727">
      <formula>C649="UTV (4XX)"</formula>
    </cfRule>
    <cfRule type="expression" dxfId="8607" priority="7726">
      <formula>C649= "STREET (3XX)"</formula>
    </cfRule>
    <cfRule type="expression" dxfId="8606" priority="7733">
      <formula>C649= "GMZ (8XX)"</formula>
    </cfRule>
    <cfRule type="expression" dxfId="8605" priority="7734">
      <formula>C649= "DUALLY (9XX)"</formula>
    </cfRule>
    <cfRule type="expression" dxfId="8604" priority="7728">
      <formula>C649= "RACE (1XX)"</formula>
    </cfRule>
    <cfRule type="expression" dxfId="8603" priority="7730">
      <formula>C649= "RALLY (5XX)"</formula>
    </cfRule>
    <cfRule type="expression" dxfId="8602" priority="7729">
      <formula>C649= "FORGED (2XX)"</formula>
    </cfRule>
  </conditionalFormatting>
  <conditionalFormatting sqref="A650">
    <cfRule type="expression" dxfId="8601" priority="7488">
      <formula>C650= "RALLY (5XX)"</formula>
    </cfRule>
    <cfRule type="expression" dxfId="8600" priority="7489">
      <formula>C650= "DISCO (6XX)"</formula>
    </cfRule>
    <cfRule type="expression" dxfId="8599" priority="7490">
      <formula>C650= "TRAIL (7XX)"</formula>
    </cfRule>
    <cfRule type="expression" dxfId="8598" priority="7491">
      <formula>C650= "GMZ (8XX)"</formula>
    </cfRule>
    <cfRule type="expression" dxfId="8597" priority="7492">
      <formula>C650= "DUALLY (9XX)"</formula>
    </cfRule>
    <cfRule type="expression" dxfId="8596" priority="7493">
      <formula>C650= "STREET (3XX)"</formula>
    </cfRule>
    <cfRule type="expression" dxfId="8595" priority="7494">
      <formula>C650="UTV (4XX)"</formula>
    </cfRule>
    <cfRule type="expression" dxfId="8594" priority="7495">
      <formula>C650= "RACE (1XX)"</formula>
    </cfRule>
    <cfRule type="expression" dxfId="8593" priority="7496">
      <formula>C650= "FORGED (2XX)"</formula>
    </cfRule>
    <cfRule type="expression" dxfId="8592" priority="7497">
      <formula>C650= "RALLY (5XX)"</formula>
    </cfRule>
    <cfRule type="expression" dxfId="8591" priority="7498">
      <formula>C650= "DISCO (6XX)"</formula>
    </cfRule>
    <cfRule type="expression" dxfId="8590" priority="7499">
      <formula>C650= "TRAIL (7XX)"</formula>
    </cfRule>
    <cfRule type="expression" dxfId="8589" priority="7501">
      <formula>C650= "DUALLY (9XX)"</formula>
    </cfRule>
    <cfRule type="containsBlanks" dxfId="8588" priority="7502">
      <formula>LEN(TRIM(A650))=0</formula>
    </cfRule>
    <cfRule type="expression" dxfId="8587" priority="7503">
      <formula>C650= "TRAIL (7XX)"</formula>
    </cfRule>
    <cfRule type="expression" dxfId="8586" priority="7504">
      <formula>C650= "DISCO (6XX)"</formula>
    </cfRule>
    <cfRule type="expression" dxfId="8585" priority="7505">
      <formula>C650= "RALLY (5XX)"</formula>
    </cfRule>
    <cfRule type="expression" dxfId="8584" priority="7506">
      <formula>C650= "FORGED (2XX)"</formula>
    </cfRule>
    <cfRule type="expression" dxfId="8583" priority="7507">
      <formula>C650= "GMZ (8XX)"</formula>
    </cfRule>
    <cfRule type="expression" dxfId="8582" priority="7508">
      <formula>C650= "RACE (1XX)"</formula>
    </cfRule>
    <cfRule type="expression" dxfId="8581" priority="7509">
      <formula>C650= "UTV (4XX)"</formula>
    </cfRule>
    <cfRule type="expression" dxfId="8580" priority="7510">
      <formula>C650= "STREET (3XX)"</formula>
    </cfRule>
    <cfRule type="expression" dxfId="8579" priority="7511">
      <formula>C650= "STREET (3XX)"</formula>
    </cfRule>
    <cfRule type="expression" dxfId="8578" priority="7512">
      <formula>C650="UTV (4XX)"</formula>
    </cfRule>
    <cfRule type="expression" dxfId="8577" priority="7513">
      <formula>C650= "RACE (1XX)"</formula>
    </cfRule>
    <cfRule type="expression" dxfId="8576" priority="7514">
      <formula>C650= "FORGED (2XX)"</formula>
    </cfRule>
    <cfRule type="expression" dxfId="8575" priority="7515">
      <formula>C650= "RALLY (5XX)"</formula>
    </cfRule>
    <cfRule type="expression" dxfId="8574" priority="7516">
      <formula>C650= "DISCO (6XX)"</formula>
    </cfRule>
    <cfRule type="expression" dxfId="8573" priority="7517">
      <formula>C650= "TRAIL (7XX)"</formula>
    </cfRule>
    <cfRule type="expression" dxfId="8572" priority="7518">
      <formula>C650= "GMZ (8XX)"</formula>
    </cfRule>
    <cfRule type="expression" dxfId="8571" priority="7519">
      <formula>C650= "DUALLY (9XX)"</formula>
    </cfRule>
    <cfRule type="containsBlanks" dxfId="8570" priority="7520">
      <formula>LEN(TRIM(A650))=0</formula>
    </cfRule>
    <cfRule type="expression" dxfId="8569" priority="7521">
      <formula>C650= "TRAIL (7XX)"</formula>
    </cfRule>
    <cfRule type="expression" dxfId="8568" priority="7522">
      <formula>C650= "DISCO (6XX)"</formula>
    </cfRule>
    <cfRule type="expression" dxfId="8567" priority="7523">
      <formula>C650= "RALLY (5XX)"</formula>
    </cfRule>
    <cfRule type="expression" dxfId="8566" priority="7524">
      <formula>C650= "FORGED (2XX)"</formula>
    </cfRule>
    <cfRule type="expression" dxfId="8565" priority="7525">
      <formula>C650= "GMZ (8XX)"</formula>
    </cfRule>
    <cfRule type="expression" dxfId="8564" priority="7526">
      <formula>C650= "RACE (1XX)"</formula>
    </cfRule>
    <cfRule type="expression" dxfId="8563" priority="7527">
      <formula>C650= "UTV (4XX)"</formula>
    </cfRule>
    <cfRule type="expression" dxfId="8562" priority="7528">
      <formula>C650= "STREET (3XX)"</formula>
    </cfRule>
    <cfRule type="expression" dxfId="8561" priority="7500">
      <formula>C650= "GMZ (8XX)"</formula>
    </cfRule>
    <cfRule type="expression" dxfId="8560" priority="7456">
      <formula>C650= "STREET (3XX)"</formula>
    </cfRule>
    <cfRule type="expression" dxfId="8559" priority="7457">
      <formula>C650="UTV (4XX)"</formula>
    </cfRule>
    <cfRule type="expression" dxfId="8558" priority="7458">
      <formula>C650= "RACE (1XX)"</formula>
    </cfRule>
    <cfRule type="expression" dxfId="8557" priority="7459">
      <formula>C650= "FORGED (2XX)"</formula>
    </cfRule>
    <cfRule type="expression" dxfId="8556" priority="7460">
      <formula>C650= "RALLY (5XX)"</formula>
    </cfRule>
    <cfRule type="expression" dxfId="8555" priority="7461">
      <formula>C650= "DISCO (6XX)"</formula>
    </cfRule>
    <cfRule type="expression" dxfId="8554" priority="7462">
      <formula>C650= "TRAIL (7XX)"</formula>
    </cfRule>
    <cfRule type="expression" dxfId="8553" priority="7463">
      <formula>C650= "GMZ (8XX)"</formula>
    </cfRule>
    <cfRule type="expression" dxfId="8552" priority="7464">
      <formula>C650= "DUALLY (9XX)"</formula>
    </cfRule>
    <cfRule type="expression" dxfId="8551" priority="7465">
      <formula>C650= "STREET (3XX)"</formula>
    </cfRule>
    <cfRule type="expression" dxfId="8550" priority="7466">
      <formula>C650="UTV (4XX)"</formula>
    </cfRule>
    <cfRule type="expression" dxfId="8549" priority="7467">
      <formula>C650= "RACE (1XX)"</formula>
    </cfRule>
    <cfRule type="expression" dxfId="8548" priority="7468">
      <formula>C650= "FORGED (2XX)"</formula>
    </cfRule>
    <cfRule type="expression" dxfId="8547" priority="7469">
      <formula>C650= "RALLY (5XX)"</formula>
    </cfRule>
    <cfRule type="expression" dxfId="8546" priority="7470">
      <formula>C650= "DISCO (6XX)"</formula>
    </cfRule>
    <cfRule type="expression" dxfId="8545" priority="7471">
      <formula>C650= "TRAIL (7XX)"</formula>
    </cfRule>
    <cfRule type="expression" dxfId="8544" priority="7472">
      <formula>C650= "GMZ (8XX)"</formula>
    </cfRule>
    <cfRule type="expression" dxfId="8543" priority="7473">
      <formula>C650= "DUALLY (9XX)"</formula>
    </cfRule>
    <cfRule type="expression" dxfId="8542" priority="7474">
      <formula>C650= "STREET (3XX)"</formula>
    </cfRule>
    <cfRule type="expression" dxfId="8541" priority="7475">
      <formula>C650="UTV (4XX)"</formula>
    </cfRule>
    <cfRule type="expression" dxfId="8540" priority="7476">
      <formula>C650= "RACE (1XX)"</formula>
    </cfRule>
    <cfRule type="expression" dxfId="8539" priority="7477">
      <formula>C650= "FORGED (2XX)"</formula>
    </cfRule>
    <cfRule type="expression" dxfId="8538" priority="7478">
      <formula>C650= "RALLY (5XX)"</formula>
    </cfRule>
    <cfRule type="expression" dxfId="8537" priority="7479">
      <formula>C650= "DISCO (6XX)"</formula>
    </cfRule>
    <cfRule type="expression" dxfId="8536" priority="7480">
      <formula>C650= "TRAIL (7XX)"</formula>
    </cfRule>
    <cfRule type="expression" dxfId="8535" priority="7481">
      <formula>C650= "GMZ (8XX)"</formula>
    </cfRule>
    <cfRule type="expression" dxfId="8534" priority="7482">
      <formula>C650= "DUALLY (9XX)"</formula>
    </cfRule>
    <cfRule type="containsBlanks" dxfId="8533" priority="7483">
      <formula>LEN(TRIM(A650))=0</formula>
    </cfRule>
    <cfRule type="expression" dxfId="8532" priority="7484">
      <formula>C650= "STREET (3XX)"</formula>
    </cfRule>
    <cfRule type="expression" dxfId="8531" priority="7485">
      <formula>C650="UTV (4XX)"</formula>
    </cfRule>
    <cfRule type="expression" dxfId="8530" priority="7486">
      <formula>C650= "RACE (1XX)"</formula>
    </cfRule>
    <cfRule type="expression" dxfId="8529" priority="7487">
      <formula>C650= "FORGED (2XX)"</formula>
    </cfRule>
  </conditionalFormatting>
  <conditionalFormatting sqref="A651:A710">
    <cfRule type="expression" dxfId="8528" priority="7325">
      <formula>C651= "STREET (3XX)"</formula>
    </cfRule>
    <cfRule type="expression" dxfId="8527" priority="7339">
      <formula>C651= "FORGED (2XX)"</formula>
    </cfRule>
    <cfRule type="expression" dxfId="8526" priority="7338">
      <formula>C651= "RALLY (5XX)"</formula>
    </cfRule>
    <cfRule type="expression" dxfId="8525" priority="7337">
      <formula>C651= "DISCO (6XX)"</formula>
    </cfRule>
    <cfRule type="expression" dxfId="8524" priority="7336">
      <formula>C651= "TRAIL (7XX)"</formula>
    </cfRule>
    <cfRule type="containsBlanks" dxfId="8523" priority="7335">
      <formula>LEN(TRIM(A651))=0</formula>
    </cfRule>
    <cfRule type="expression" dxfId="8522" priority="7334">
      <formula>C651= "DUALLY (9XX)"</formula>
    </cfRule>
    <cfRule type="expression" dxfId="8521" priority="7279">
      <formula>C651= "DUALLY (9XX)"</formula>
    </cfRule>
    <cfRule type="expression" dxfId="8520" priority="7280">
      <formula>C651= "STREET (3XX)"</formula>
    </cfRule>
    <cfRule type="expression" dxfId="8519" priority="7281">
      <formula>C651="UTV (4XX)"</formula>
    </cfRule>
    <cfRule type="expression" dxfId="8518" priority="7282">
      <formula>C651= "RACE (1XX)"</formula>
    </cfRule>
    <cfRule type="expression" dxfId="8517" priority="7283">
      <formula>C651= "FORGED (2XX)"</formula>
    </cfRule>
    <cfRule type="expression" dxfId="8516" priority="7284">
      <formula>C651= "RALLY (5XX)"</formula>
    </cfRule>
    <cfRule type="expression" dxfId="8515" priority="7285">
      <formula>C651= "DISCO (6XX)"</formula>
    </cfRule>
    <cfRule type="expression" dxfId="8514" priority="7299">
      <formula>C651= "STREET (3XX)"</formula>
    </cfRule>
    <cfRule type="containsBlanks" dxfId="8513" priority="7298">
      <formula>LEN(TRIM(A651))=0</formula>
    </cfRule>
    <cfRule type="expression" dxfId="8512" priority="7297">
      <formula>C651= "DUALLY (9XX)"</formula>
    </cfRule>
    <cfRule type="expression" dxfId="8511" priority="7296">
      <formula>C651= "GMZ (8XX)"</formula>
    </cfRule>
    <cfRule type="expression" dxfId="8510" priority="7295">
      <formula>C651= "TRAIL (7XX)"</formula>
    </cfRule>
    <cfRule type="expression" dxfId="8509" priority="7294">
      <formula>C651= "DISCO (6XX)"</formula>
    </cfRule>
    <cfRule type="expression" dxfId="8508" priority="7293">
      <formula>C651= "RALLY (5XX)"</formula>
    </cfRule>
    <cfRule type="expression" dxfId="8507" priority="7292">
      <formula>C651= "FORGED (2XX)"</formula>
    </cfRule>
    <cfRule type="expression" dxfId="8506" priority="7291">
      <formula>C651= "RACE (1XX)"</formula>
    </cfRule>
    <cfRule type="expression" dxfId="8505" priority="7286">
      <formula>C651= "TRAIL (7XX)"</formula>
    </cfRule>
    <cfRule type="expression" dxfId="8504" priority="7287">
      <formula>C651= "GMZ (8XX)"</formula>
    </cfRule>
    <cfRule type="expression" dxfId="8503" priority="7333">
      <formula>C651= "GMZ (8XX)"</formula>
    </cfRule>
    <cfRule type="expression" dxfId="8502" priority="7332">
      <formula>C651= "TRAIL (7XX)"</formula>
    </cfRule>
    <cfRule type="expression" dxfId="8501" priority="7331">
      <formula>C651= "DISCO (6XX)"</formula>
    </cfRule>
    <cfRule type="expression" dxfId="8500" priority="7330">
      <formula>C651= "RALLY (5XX)"</formula>
    </cfRule>
    <cfRule type="expression" dxfId="8499" priority="7329">
      <formula>C651= "FORGED (2XX)"</formula>
    </cfRule>
    <cfRule type="expression" dxfId="8498" priority="7328">
      <formula>C651= "RACE (1XX)"</formula>
    </cfRule>
    <cfRule type="expression" dxfId="8497" priority="7327">
      <formula>C651="UTV (4XX)"</formula>
    </cfRule>
    <cfRule type="expression" dxfId="8496" priority="7326">
      <formula>C651= "STREET (3XX)"</formula>
    </cfRule>
    <cfRule type="expression" dxfId="8495" priority="7288">
      <formula>C651= "DUALLY (9XX)"</formula>
    </cfRule>
    <cfRule type="expression" dxfId="8494" priority="7324">
      <formula>C651= "UTV (4XX)"</formula>
    </cfRule>
    <cfRule type="expression" dxfId="8493" priority="7323">
      <formula>C651= "RACE (1XX)"</formula>
    </cfRule>
    <cfRule type="expression" dxfId="8492" priority="7322">
      <formula>C651= "GMZ (8XX)"</formula>
    </cfRule>
    <cfRule type="expression" dxfId="8491" priority="7321">
      <formula>C651= "FORGED (2XX)"</formula>
    </cfRule>
    <cfRule type="expression" dxfId="8490" priority="7320">
      <formula>C651= "RALLY (5XX)"</formula>
    </cfRule>
    <cfRule type="expression" dxfId="8489" priority="7319">
      <formula>C651= "DISCO (6XX)"</formula>
    </cfRule>
    <cfRule type="expression" dxfId="8488" priority="7318">
      <formula>C651= "TRAIL (7XX)"</formula>
    </cfRule>
    <cfRule type="expression" dxfId="8487" priority="7310">
      <formula>C651= "RACE (1XX)"</formula>
    </cfRule>
    <cfRule type="expression" dxfId="8486" priority="7290">
      <formula>C651="UTV (4XX)"</formula>
    </cfRule>
    <cfRule type="expression" dxfId="8485" priority="7271">
      <formula>C651= "STREET (3XX)"</formula>
    </cfRule>
    <cfRule type="expression" dxfId="8484" priority="7272">
      <formula>C651="UTV (4XX)"</formula>
    </cfRule>
    <cfRule type="expression" dxfId="8483" priority="7273">
      <formula>C651= "RACE (1XX)"</formula>
    </cfRule>
    <cfRule type="expression" dxfId="8482" priority="7274">
      <formula>C651= "FORGED (2XX)"</formula>
    </cfRule>
    <cfRule type="expression" dxfId="8481" priority="7275">
      <formula>C651= "RALLY (5XX)"</formula>
    </cfRule>
    <cfRule type="expression" dxfId="8480" priority="7276">
      <formula>C651= "DISCO (6XX)"</formula>
    </cfRule>
    <cfRule type="expression" dxfId="8479" priority="7277">
      <formula>C651= "TRAIL (7XX)"</formula>
    </cfRule>
    <cfRule type="expression" dxfId="8478" priority="7343">
      <formula>C651= "STREET (3XX)"</formula>
    </cfRule>
    <cfRule type="expression" dxfId="8477" priority="7342">
      <formula>C651= "UTV (4XX)"</formula>
    </cfRule>
    <cfRule type="expression" dxfId="8476" priority="7341">
      <formula>C651= "RACE (1XX)"</formula>
    </cfRule>
    <cfRule type="expression" dxfId="8475" priority="7340">
      <formula>C651= "GMZ (8XX)"</formula>
    </cfRule>
    <cfRule type="expression" dxfId="8474" priority="7278">
      <formula>C651= "GMZ (8XX)"</formula>
    </cfRule>
    <cfRule type="containsBlanks" dxfId="8473" priority="7317">
      <formula>LEN(TRIM(A651))=0</formula>
    </cfRule>
    <cfRule type="expression" dxfId="8472" priority="7316">
      <formula>C651= "DUALLY (9XX)"</formula>
    </cfRule>
    <cfRule type="expression" dxfId="8471" priority="7315">
      <formula>C651= "GMZ (8XX)"</formula>
    </cfRule>
    <cfRule type="expression" dxfId="8470" priority="7289">
      <formula>C651= "STREET (3XX)"</formula>
    </cfRule>
    <cfRule type="expression" dxfId="8469" priority="7314">
      <formula>C651= "TRAIL (7XX)"</formula>
    </cfRule>
    <cfRule type="expression" dxfId="8468" priority="7313">
      <formula>C651= "DISCO (6XX)"</formula>
    </cfRule>
    <cfRule type="expression" dxfId="8467" priority="7312">
      <formula>C651= "RALLY (5XX)"</formula>
    </cfRule>
    <cfRule type="expression" dxfId="8466" priority="7311">
      <formula>C651= "FORGED (2XX)"</formula>
    </cfRule>
    <cfRule type="expression" dxfId="8465" priority="7309">
      <formula>C651="UTV (4XX)"</formula>
    </cfRule>
    <cfRule type="expression" dxfId="8464" priority="7308">
      <formula>C651= "STREET (3XX)"</formula>
    </cfRule>
    <cfRule type="expression" dxfId="8463" priority="7307">
      <formula>C651= "DUALLY (9XX)"</formula>
    </cfRule>
    <cfRule type="expression" dxfId="8462" priority="7306">
      <formula>C651= "GMZ (8XX)"</formula>
    </cfRule>
    <cfRule type="expression" dxfId="8461" priority="7305">
      <formula>C651= "TRAIL (7XX)"</formula>
    </cfRule>
    <cfRule type="expression" dxfId="8460" priority="7304">
      <formula>C651= "DISCO (6XX)"</formula>
    </cfRule>
    <cfRule type="expression" dxfId="8459" priority="7303">
      <formula>C651= "RALLY (5XX)"</formula>
    </cfRule>
    <cfRule type="expression" dxfId="8458" priority="7302">
      <formula>C651= "FORGED (2XX)"</formula>
    </cfRule>
    <cfRule type="expression" dxfId="8457" priority="7301">
      <formula>C651= "RACE (1XX)"</formula>
    </cfRule>
    <cfRule type="expression" dxfId="8456" priority="7300">
      <formula>C651="UTV (4XX)"</formula>
    </cfRule>
  </conditionalFormatting>
  <conditionalFormatting sqref="A652">
    <cfRule type="expression" dxfId="8455" priority="7263">
      <formula>C652= "GMZ (8XX)"</formula>
    </cfRule>
    <cfRule type="expression" dxfId="8454" priority="7262">
      <formula>C652= "TRAIL (7XX)"</formula>
    </cfRule>
    <cfRule type="expression" dxfId="8453" priority="7261">
      <formula>C652= "DISCO (6XX)"</formula>
    </cfRule>
    <cfRule type="expression" dxfId="8452" priority="7260">
      <formula>C652= "RALLY (5XX)"</formula>
    </cfRule>
    <cfRule type="expression" dxfId="8451" priority="7259">
      <formula>C652= "FORGED (2XX)"</formula>
    </cfRule>
    <cfRule type="expression" dxfId="8450" priority="7258">
      <formula>C652= "RACE (1XX)"</formula>
    </cfRule>
    <cfRule type="expression" dxfId="8449" priority="7257">
      <formula>C652="UTV (4XX)"</formula>
    </cfRule>
    <cfRule type="expression" dxfId="8448" priority="7256">
      <formula>C652= "STREET (3XX)"</formula>
    </cfRule>
    <cfRule type="expression" dxfId="8447" priority="7264">
      <formula>C652= "DUALLY (9XX)"</formula>
    </cfRule>
  </conditionalFormatting>
  <conditionalFormatting sqref="A653:A664">
    <cfRule type="expression" dxfId="8446" priority="7155">
      <formula>C653= "GMZ (8XX)"</formula>
    </cfRule>
    <cfRule type="expression" dxfId="8445" priority="7154">
      <formula>C653= "TRAIL (7XX)"</formula>
    </cfRule>
    <cfRule type="expression" dxfId="8444" priority="7153">
      <formula>C653= "DISCO (6XX)"</formula>
    </cfRule>
    <cfRule type="expression" dxfId="8443" priority="7152">
      <formula>C653= "RALLY (5XX)"</formula>
    </cfRule>
    <cfRule type="expression" dxfId="8442" priority="7151">
      <formula>C653= "FORGED (2XX)"</formula>
    </cfRule>
    <cfRule type="expression" dxfId="8441" priority="7150">
      <formula>C653= "RACE (1XX)"</formula>
    </cfRule>
    <cfRule type="expression" dxfId="8440" priority="7149">
      <formula>C653="UTV (4XX)"</formula>
    </cfRule>
    <cfRule type="expression" dxfId="8439" priority="7148">
      <formula>C653= "STREET (3XX)"</formula>
    </cfRule>
    <cfRule type="expression" dxfId="8438" priority="7156">
      <formula>C653= "DUALLY (9XX)"</formula>
    </cfRule>
  </conditionalFormatting>
  <conditionalFormatting sqref="A665">
    <cfRule type="expression" dxfId="8437" priority="7137">
      <formula>C665= "GMZ (8XX)"</formula>
    </cfRule>
    <cfRule type="expression" dxfId="8436" priority="7138">
      <formula>C665= "DUALLY (9XX)"</formula>
    </cfRule>
    <cfRule type="expression" dxfId="8435" priority="7130">
      <formula>C665= "STREET (3XX)"</formula>
    </cfRule>
    <cfRule type="expression" dxfId="8434" priority="7131">
      <formula>C665="UTV (4XX)"</formula>
    </cfRule>
    <cfRule type="expression" dxfId="8433" priority="7132">
      <formula>C665= "RACE (1XX)"</formula>
    </cfRule>
    <cfRule type="expression" dxfId="8432" priority="7133">
      <formula>C665= "FORGED (2XX)"</formula>
    </cfRule>
    <cfRule type="expression" dxfId="8431" priority="7134">
      <formula>C665= "RALLY (5XX)"</formula>
    </cfRule>
    <cfRule type="expression" dxfId="8430" priority="7135">
      <formula>C665= "DISCO (6XX)"</formula>
    </cfRule>
    <cfRule type="expression" dxfId="8429" priority="7136">
      <formula>C665= "TRAIL (7XX)"</formula>
    </cfRule>
  </conditionalFormatting>
  <conditionalFormatting sqref="A666:A668">
    <cfRule type="expression" dxfId="8428" priority="7118">
      <formula>C666= "TRAIL (7XX)"</formula>
    </cfRule>
    <cfRule type="expression" dxfId="8427" priority="7117">
      <formula>C666= "DISCO (6XX)"</formula>
    </cfRule>
    <cfRule type="expression" dxfId="8426" priority="7120">
      <formula>C666= "DUALLY (9XX)"</formula>
    </cfRule>
    <cfRule type="expression" dxfId="8425" priority="7115">
      <formula>C666= "FORGED (2XX)"</formula>
    </cfRule>
    <cfRule type="expression" dxfId="8424" priority="7114">
      <formula>C666= "RACE (1XX)"</formula>
    </cfRule>
    <cfRule type="expression" dxfId="8423" priority="7113">
      <formula>C666="UTV (4XX)"</formula>
    </cfRule>
    <cfRule type="expression" dxfId="8422" priority="7112">
      <formula>C666= "STREET (3XX)"</formula>
    </cfRule>
    <cfRule type="expression" dxfId="8421" priority="7116">
      <formula>C666= "RALLY (5XX)"</formula>
    </cfRule>
    <cfRule type="expression" dxfId="8420" priority="7119">
      <formula>C666= "GMZ (8XX)"</formula>
    </cfRule>
  </conditionalFormatting>
  <conditionalFormatting sqref="A669:A674">
    <cfRule type="expression" dxfId="8419" priority="7096">
      <formula>C669= "RACE (1XX)"</formula>
    </cfRule>
    <cfRule type="expression" dxfId="8418" priority="7095">
      <formula>C669="UTV (4XX)"</formula>
    </cfRule>
    <cfRule type="expression" dxfId="8417" priority="7094">
      <formula>C669= "STREET (3XX)"</formula>
    </cfRule>
    <cfRule type="expression" dxfId="8416" priority="7099">
      <formula>C669= "DISCO (6XX)"</formula>
    </cfRule>
    <cfRule type="expression" dxfId="8415" priority="7102">
      <formula>C669= "DUALLY (9XX)"</formula>
    </cfRule>
    <cfRule type="expression" dxfId="8414" priority="7101">
      <formula>C669= "GMZ (8XX)"</formula>
    </cfRule>
    <cfRule type="expression" dxfId="8413" priority="7100">
      <formula>C669= "TRAIL (7XX)"</formula>
    </cfRule>
    <cfRule type="expression" dxfId="8412" priority="7098">
      <formula>C669= "RALLY (5XX)"</formula>
    </cfRule>
    <cfRule type="expression" dxfId="8411" priority="7097">
      <formula>C669= "FORGED (2XX)"</formula>
    </cfRule>
  </conditionalFormatting>
  <conditionalFormatting sqref="A675:A677">
    <cfRule type="expression" dxfId="8410" priority="7083">
      <formula>C675= "GMZ (8XX)"</formula>
    </cfRule>
    <cfRule type="expression" dxfId="8409" priority="7084">
      <formula>C675= "DUALLY (9XX)"</formula>
    </cfRule>
    <cfRule type="expression" dxfId="8408" priority="7082">
      <formula>C675= "TRAIL (7XX)"</formula>
    </cfRule>
    <cfRule type="expression" dxfId="8407" priority="7081">
      <formula>C675= "DISCO (6XX)"</formula>
    </cfRule>
    <cfRule type="expression" dxfId="8406" priority="7080">
      <formula>C675= "RALLY (5XX)"</formula>
    </cfRule>
    <cfRule type="expression" dxfId="8405" priority="7079">
      <formula>C675= "FORGED (2XX)"</formula>
    </cfRule>
    <cfRule type="expression" dxfId="8404" priority="7078">
      <formula>C675= "RACE (1XX)"</formula>
    </cfRule>
    <cfRule type="expression" dxfId="8403" priority="7077">
      <formula>C675="UTV (4XX)"</formula>
    </cfRule>
    <cfRule type="expression" dxfId="8402" priority="7076">
      <formula>C675= "STREET (3XX)"</formula>
    </cfRule>
  </conditionalFormatting>
  <conditionalFormatting sqref="A678">
    <cfRule type="expression" dxfId="8401" priority="7066">
      <formula>C678= "DUALLY (9XX)"</formula>
    </cfRule>
    <cfRule type="expression" dxfId="8400" priority="7065">
      <formula>C678= "GMZ (8XX)"</formula>
    </cfRule>
    <cfRule type="expression" dxfId="8399" priority="7059">
      <formula>C678="UTV (4XX)"</formula>
    </cfRule>
    <cfRule type="expression" dxfId="8398" priority="7064">
      <formula>C678= "TRAIL (7XX)"</formula>
    </cfRule>
    <cfRule type="expression" dxfId="8397" priority="7063">
      <formula>C678= "DISCO (6XX)"</formula>
    </cfRule>
    <cfRule type="expression" dxfId="8396" priority="7062">
      <formula>C678= "RALLY (5XX)"</formula>
    </cfRule>
    <cfRule type="expression" dxfId="8395" priority="7061">
      <formula>C678= "FORGED (2XX)"</formula>
    </cfRule>
    <cfRule type="expression" dxfId="8394" priority="7060">
      <formula>C678= "RACE (1XX)"</formula>
    </cfRule>
    <cfRule type="expression" dxfId="8393" priority="7058">
      <formula>C678= "STREET (3XX)"</formula>
    </cfRule>
  </conditionalFormatting>
  <conditionalFormatting sqref="A679:A682">
    <cfRule type="expression" dxfId="8392" priority="7045">
      <formula>C679= "DISCO (6XX)"</formula>
    </cfRule>
    <cfRule type="expression" dxfId="8391" priority="7044">
      <formula>C679= "RALLY (5XX)"</formula>
    </cfRule>
    <cfRule type="expression" dxfId="8390" priority="7043">
      <formula>C679= "FORGED (2XX)"</formula>
    </cfRule>
    <cfRule type="expression" dxfId="8389" priority="7042">
      <formula>C679= "RACE (1XX)"</formula>
    </cfRule>
    <cfRule type="expression" dxfId="8388" priority="7041">
      <formula>C679="UTV (4XX)"</formula>
    </cfRule>
    <cfRule type="expression" dxfId="8387" priority="7040">
      <formula>C679= "STREET (3XX)"</formula>
    </cfRule>
    <cfRule type="expression" dxfId="8386" priority="7048">
      <formula>C679= "DUALLY (9XX)"</formula>
    </cfRule>
    <cfRule type="expression" dxfId="8385" priority="7047">
      <formula>C679= "GMZ (8XX)"</formula>
    </cfRule>
    <cfRule type="expression" dxfId="8384" priority="7046">
      <formula>C679= "TRAIL (7XX)"</formula>
    </cfRule>
  </conditionalFormatting>
  <conditionalFormatting sqref="A683:A690">
    <cfRule type="expression" dxfId="8383" priority="7026">
      <formula>C683= "RALLY (5XX)"</formula>
    </cfRule>
    <cfRule type="expression" dxfId="8382" priority="7025">
      <formula>C683= "FORGED (2XX)"</formula>
    </cfRule>
    <cfRule type="expression" dxfId="8381" priority="7023">
      <formula>C683="UTV (4XX)"</formula>
    </cfRule>
    <cfRule type="expression" dxfId="8380" priority="7022">
      <formula>C683= "STREET (3XX)"</formula>
    </cfRule>
    <cfRule type="expression" dxfId="8379" priority="7024">
      <formula>C683= "RACE (1XX)"</formula>
    </cfRule>
    <cfRule type="expression" dxfId="8378" priority="7030">
      <formula>C683= "DUALLY (9XX)"</formula>
    </cfRule>
    <cfRule type="expression" dxfId="8377" priority="7029">
      <formula>C683= "GMZ (8XX)"</formula>
    </cfRule>
    <cfRule type="expression" dxfId="8376" priority="7028">
      <formula>C683= "TRAIL (7XX)"</formula>
    </cfRule>
    <cfRule type="expression" dxfId="8375" priority="7027">
      <formula>C683= "DISCO (6XX)"</formula>
    </cfRule>
  </conditionalFormatting>
  <conditionalFormatting sqref="A691">
    <cfRule type="expression" dxfId="8374" priority="7009">
      <formula>C691= "DISCO (6XX)"</formula>
    </cfRule>
    <cfRule type="expression" dxfId="8373" priority="7004">
      <formula>C691= "STREET (3XX)"</formula>
    </cfRule>
    <cfRule type="expression" dxfId="8372" priority="7010">
      <formula>C691= "TRAIL (7XX)"</formula>
    </cfRule>
    <cfRule type="expression" dxfId="8371" priority="7011">
      <formula>C691= "GMZ (8XX)"</formula>
    </cfRule>
    <cfRule type="expression" dxfId="8370" priority="7012">
      <formula>C691= "DUALLY (9XX)"</formula>
    </cfRule>
    <cfRule type="expression" dxfId="8369" priority="7005">
      <formula>C691="UTV (4XX)"</formula>
    </cfRule>
    <cfRule type="expression" dxfId="8368" priority="7006">
      <formula>C691= "RACE (1XX)"</formula>
    </cfRule>
    <cfRule type="expression" dxfId="8367" priority="7007">
      <formula>C691= "FORGED (2XX)"</formula>
    </cfRule>
    <cfRule type="expression" dxfId="8366" priority="7008">
      <formula>C691= "RALLY (5XX)"</formula>
    </cfRule>
  </conditionalFormatting>
  <conditionalFormatting sqref="A692">
    <cfRule type="expression" dxfId="8365" priority="6992">
      <formula>C692= "TRAIL (7XX)"</formula>
    </cfRule>
    <cfRule type="expression" dxfId="8364" priority="6986">
      <formula>C692= "STREET (3XX)"</formula>
    </cfRule>
    <cfRule type="expression" dxfId="8363" priority="6987">
      <formula>C692="UTV (4XX)"</formula>
    </cfRule>
    <cfRule type="expression" dxfId="8362" priority="6988">
      <formula>C692= "RACE (1XX)"</formula>
    </cfRule>
    <cfRule type="expression" dxfId="8361" priority="6989">
      <formula>C692= "FORGED (2XX)"</formula>
    </cfRule>
    <cfRule type="expression" dxfId="8360" priority="6990">
      <formula>C692= "RALLY (5XX)"</formula>
    </cfRule>
    <cfRule type="expression" dxfId="8359" priority="6991">
      <formula>C692= "DISCO (6XX)"</formula>
    </cfRule>
    <cfRule type="expression" dxfId="8358" priority="6993">
      <formula>C692= "GMZ (8XX)"</formula>
    </cfRule>
    <cfRule type="expression" dxfId="8357" priority="6994">
      <formula>C692= "DUALLY (9XX)"</formula>
    </cfRule>
  </conditionalFormatting>
  <conditionalFormatting sqref="A693">
    <cfRule type="expression" dxfId="8356" priority="6968">
      <formula>C693= "STREET (3XX)"</formula>
    </cfRule>
    <cfRule type="expression" dxfId="8355" priority="6969">
      <formula>C693="UTV (4XX)"</formula>
    </cfRule>
    <cfRule type="expression" dxfId="8354" priority="6970">
      <formula>C693= "RACE (1XX)"</formula>
    </cfRule>
    <cfRule type="expression" dxfId="8353" priority="6971">
      <formula>C693= "FORGED (2XX)"</formula>
    </cfRule>
    <cfRule type="expression" dxfId="8352" priority="6973">
      <formula>C693= "DISCO (6XX)"</formula>
    </cfRule>
    <cfRule type="expression" dxfId="8351" priority="6974">
      <formula>C693= "TRAIL (7XX)"</formula>
    </cfRule>
    <cfRule type="expression" dxfId="8350" priority="6975">
      <formula>C693= "GMZ (8XX)"</formula>
    </cfRule>
    <cfRule type="expression" dxfId="8349" priority="6976">
      <formula>C693= "DUALLY (9XX)"</formula>
    </cfRule>
    <cfRule type="expression" dxfId="8348" priority="6972">
      <formula>C693= "RALLY (5XX)"</formula>
    </cfRule>
  </conditionalFormatting>
  <conditionalFormatting sqref="A694">
    <cfRule type="expression" dxfId="8347" priority="6950">
      <formula>C694= "STREET (3XX)"</formula>
    </cfRule>
    <cfRule type="expression" dxfId="8346" priority="6951">
      <formula>C694="UTV (4XX)"</formula>
    </cfRule>
    <cfRule type="expression" dxfId="8345" priority="6952">
      <formula>C694= "RACE (1XX)"</formula>
    </cfRule>
    <cfRule type="expression" dxfId="8344" priority="6953">
      <formula>C694= "FORGED (2XX)"</formula>
    </cfRule>
    <cfRule type="expression" dxfId="8343" priority="6955">
      <formula>C694= "DISCO (6XX)"</formula>
    </cfRule>
    <cfRule type="expression" dxfId="8342" priority="6956">
      <formula>C694= "TRAIL (7XX)"</formula>
    </cfRule>
    <cfRule type="expression" dxfId="8341" priority="6957">
      <formula>C694= "GMZ (8XX)"</formula>
    </cfRule>
    <cfRule type="expression" dxfId="8340" priority="6954">
      <formula>C694= "RALLY (5XX)"</formula>
    </cfRule>
    <cfRule type="expression" dxfId="8339" priority="6958">
      <formula>C694= "DUALLY (9XX)"</formula>
    </cfRule>
  </conditionalFormatting>
  <conditionalFormatting sqref="A695">
    <cfRule type="expression" dxfId="8338" priority="6938">
      <formula>C695= "TRAIL (7XX)"</formula>
    </cfRule>
    <cfRule type="expression" dxfId="8337" priority="6937">
      <formula>C695= "DISCO (6XX)"</formula>
    </cfRule>
    <cfRule type="expression" dxfId="8336" priority="6936">
      <formula>C695= "RALLY (5XX)"</formula>
    </cfRule>
    <cfRule type="expression" dxfId="8335" priority="6935">
      <formula>C695= "FORGED (2XX)"</formula>
    </cfRule>
    <cfRule type="expression" dxfId="8334" priority="6934">
      <formula>C695= "RACE (1XX)"</formula>
    </cfRule>
    <cfRule type="expression" dxfId="8333" priority="6932">
      <formula>C695= "STREET (3XX)"</formula>
    </cfRule>
    <cfRule type="expression" dxfId="8332" priority="6933">
      <formula>C695="UTV (4XX)"</formula>
    </cfRule>
    <cfRule type="expression" dxfId="8331" priority="6940">
      <formula>C695= "DUALLY (9XX)"</formula>
    </cfRule>
    <cfRule type="expression" dxfId="8330" priority="6939">
      <formula>C695= "GMZ (8XX)"</formula>
    </cfRule>
  </conditionalFormatting>
  <conditionalFormatting sqref="A696">
    <cfRule type="expression" dxfId="8329" priority="6917">
      <formula>C696= "DISCO (6XX)"</formula>
    </cfRule>
    <cfRule type="expression" dxfId="8328" priority="6918">
      <formula>C696= "TRAIL (7XX)"</formula>
    </cfRule>
    <cfRule type="expression" dxfId="8327" priority="6920">
      <formula>C696= "DUALLY (9XX)"</formula>
    </cfRule>
    <cfRule type="expression" dxfId="8326" priority="6916">
      <formula>C696= "RALLY (5XX)"</formula>
    </cfRule>
    <cfRule type="expression" dxfId="8325" priority="6914">
      <formula>C696= "RACE (1XX)"</formula>
    </cfRule>
    <cfRule type="expression" dxfId="8324" priority="6913">
      <formula>C696="UTV (4XX)"</formula>
    </cfRule>
    <cfRule type="expression" dxfId="8323" priority="6912">
      <formula>C696= "STREET (3XX)"</formula>
    </cfRule>
    <cfRule type="expression" dxfId="8322" priority="6919">
      <formula>C696= "GMZ (8XX)"</formula>
    </cfRule>
    <cfRule type="expression" dxfId="8321" priority="6915">
      <formula>C696= "FORGED (2XX)"</formula>
    </cfRule>
  </conditionalFormatting>
  <conditionalFormatting sqref="A697">
    <cfRule type="expression" dxfId="8320" priority="6901">
      <formula>C697= "GMZ (8XX)"</formula>
    </cfRule>
    <cfRule type="expression" dxfId="8319" priority="6895">
      <formula>C697="UTV (4XX)"</formula>
    </cfRule>
    <cfRule type="expression" dxfId="8318" priority="6896">
      <formula>C697= "RACE (1XX)"</formula>
    </cfRule>
    <cfRule type="expression" dxfId="8317" priority="6902">
      <formula>C697= "DUALLY (9XX)"</formula>
    </cfRule>
    <cfRule type="expression" dxfId="8316" priority="6898">
      <formula>C697= "RALLY (5XX)"</formula>
    </cfRule>
    <cfRule type="expression" dxfId="8315" priority="6900">
      <formula>C697= "TRAIL (7XX)"</formula>
    </cfRule>
    <cfRule type="expression" dxfId="8314" priority="6899">
      <formula>C697= "DISCO (6XX)"</formula>
    </cfRule>
    <cfRule type="expression" dxfId="8313" priority="6897">
      <formula>C697= "FORGED (2XX)"</formula>
    </cfRule>
    <cfRule type="expression" dxfId="8312" priority="6894">
      <formula>C697= "STREET (3XX)"</formula>
    </cfRule>
  </conditionalFormatting>
  <conditionalFormatting sqref="A698">
    <cfRule type="expression" dxfId="8311" priority="6876">
      <formula>C698= "STREET (3XX)"</formula>
    </cfRule>
    <cfRule type="expression" dxfId="8310" priority="6884">
      <formula>C698= "DUALLY (9XX)"</formula>
    </cfRule>
    <cfRule type="expression" dxfId="8309" priority="6882">
      <formula>C698= "TRAIL (7XX)"</formula>
    </cfRule>
    <cfRule type="expression" dxfId="8308" priority="6883">
      <formula>C698= "GMZ (8XX)"</formula>
    </cfRule>
    <cfRule type="expression" dxfId="8307" priority="6881">
      <formula>C698= "DISCO (6XX)"</formula>
    </cfRule>
    <cfRule type="expression" dxfId="8306" priority="6880">
      <formula>C698= "RALLY (5XX)"</formula>
    </cfRule>
    <cfRule type="expression" dxfId="8305" priority="6879">
      <formula>C698= "FORGED (2XX)"</formula>
    </cfRule>
    <cfRule type="expression" dxfId="8304" priority="6878">
      <formula>C698= "RACE (1XX)"</formula>
    </cfRule>
    <cfRule type="expression" dxfId="8303" priority="6877">
      <formula>C698="UTV (4XX)"</formula>
    </cfRule>
  </conditionalFormatting>
  <conditionalFormatting sqref="A699">
    <cfRule type="expression" dxfId="8302" priority="6866">
      <formula>C699= "DUALLY (9XX)"</formula>
    </cfRule>
    <cfRule type="expression" dxfId="8301" priority="6858">
      <formula>C699= "STREET (3XX)"</formula>
    </cfRule>
    <cfRule type="expression" dxfId="8300" priority="6859">
      <formula>C699="UTV (4XX)"</formula>
    </cfRule>
    <cfRule type="expression" dxfId="8299" priority="6865">
      <formula>C699= "GMZ (8XX)"</formula>
    </cfRule>
    <cfRule type="expression" dxfId="8298" priority="6864">
      <formula>C699= "TRAIL (7XX)"</formula>
    </cfRule>
    <cfRule type="expression" dxfId="8297" priority="6863">
      <formula>C699= "DISCO (6XX)"</formula>
    </cfRule>
    <cfRule type="expression" dxfId="8296" priority="6862">
      <formula>C699= "RALLY (5XX)"</formula>
    </cfRule>
    <cfRule type="expression" dxfId="8295" priority="6861">
      <formula>C699= "FORGED (2XX)"</formula>
    </cfRule>
    <cfRule type="expression" dxfId="8294" priority="6860">
      <formula>C699= "RACE (1XX)"</formula>
    </cfRule>
  </conditionalFormatting>
  <conditionalFormatting sqref="A700">
    <cfRule type="expression" dxfId="8293" priority="6846">
      <formula>C700= "TRAIL (7XX)"</formula>
    </cfRule>
    <cfRule type="expression" dxfId="8292" priority="6848">
      <formula>C700= "DUALLY (9XX)"</formula>
    </cfRule>
    <cfRule type="expression" dxfId="8291" priority="6840">
      <formula>C700= "STREET (3XX)"</formula>
    </cfRule>
    <cfRule type="expression" dxfId="8290" priority="6841">
      <formula>C700="UTV (4XX)"</formula>
    </cfRule>
    <cfRule type="expression" dxfId="8289" priority="6842">
      <formula>C700= "RACE (1XX)"</formula>
    </cfRule>
    <cfRule type="expression" dxfId="8288" priority="6843">
      <formula>C700= "FORGED (2XX)"</formula>
    </cfRule>
    <cfRule type="expression" dxfId="8287" priority="6844">
      <formula>C700= "RALLY (5XX)"</formula>
    </cfRule>
    <cfRule type="expression" dxfId="8286" priority="6847">
      <formula>C700= "GMZ (8XX)"</formula>
    </cfRule>
    <cfRule type="expression" dxfId="8285" priority="6845">
      <formula>C700= "DISCO (6XX)"</formula>
    </cfRule>
  </conditionalFormatting>
  <conditionalFormatting sqref="A701">
    <cfRule type="expression" dxfId="8284" priority="6827">
      <formula>C701= "DISCO (6XX)"</formula>
    </cfRule>
    <cfRule type="expression" dxfId="8283" priority="6826">
      <formula>C701= "RALLY (5XX)"</formula>
    </cfRule>
    <cfRule type="expression" dxfId="8282" priority="6825">
      <formula>C701= "FORGED (2XX)"</formula>
    </cfRule>
    <cfRule type="expression" dxfId="8281" priority="6823">
      <formula>C701="UTV (4XX)"</formula>
    </cfRule>
    <cfRule type="expression" dxfId="8280" priority="6822">
      <formula>C701= "STREET (3XX)"</formula>
    </cfRule>
    <cfRule type="expression" dxfId="8279" priority="6829">
      <formula>C701= "GMZ (8XX)"</formula>
    </cfRule>
    <cfRule type="expression" dxfId="8278" priority="6824">
      <formula>C701= "RACE (1XX)"</formula>
    </cfRule>
    <cfRule type="expression" dxfId="8277" priority="6830">
      <formula>C701= "DUALLY (9XX)"</formula>
    </cfRule>
    <cfRule type="expression" dxfId="8276" priority="6828">
      <formula>C701= "TRAIL (7XX)"</formula>
    </cfRule>
  </conditionalFormatting>
  <conditionalFormatting sqref="A702">
    <cfRule type="expression" dxfId="8275" priority="6805">
      <formula>C702="UTV (4XX)"</formula>
    </cfRule>
    <cfRule type="expression" dxfId="8274" priority="6804">
      <formula>C702= "STREET (3XX)"</formula>
    </cfRule>
    <cfRule type="expression" dxfId="8273" priority="6806">
      <formula>C702= "RACE (1XX)"</formula>
    </cfRule>
    <cfRule type="expression" dxfId="8272" priority="6807">
      <formula>C702= "FORGED (2XX)"</formula>
    </cfRule>
    <cfRule type="expression" dxfId="8271" priority="6808">
      <formula>C702= "RALLY (5XX)"</formula>
    </cfRule>
    <cfRule type="expression" dxfId="8270" priority="6809">
      <formula>C702= "DISCO (6XX)"</formula>
    </cfRule>
    <cfRule type="expression" dxfId="8269" priority="6810">
      <formula>C702= "TRAIL (7XX)"</formula>
    </cfRule>
    <cfRule type="expression" dxfId="8268" priority="6811">
      <formula>C702= "GMZ (8XX)"</formula>
    </cfRule>
    <cfRule type="expression" dxfId="8267" priority="6812">
      <formula>C702= "DUALLY (9XX)"</formula>
    </cfRule>
  </conditionalFormatting>
  <conditionalFormatting sqref="A703">
    <cfRule type="expression" dxfId="8266" priority="6794">
      <formula>C703= "DUALLY (9XX)"</formula>
    </cfRule>
    <cfRule type="expression" dxfId="8265" priority="6786">
      <formula>C703= "STREET (3XX)"</formula>
    </cfRule>
    <cfRule type="expression" dxfId="8264" priority="6787">
      <formula>C703="UTV (4XX)"</formula>
    </cfRule>
    <cfRule type="expression" dxfId="8263" priority="6789">
      <formula>C703= "FORGED (2XX)"</formula>
    </cfRule>
    <cfRule type="expression" dxfId="8262" priority="6790">
      <formula>C703= "RALLY (5XX)"</formula>
    </cfRule>
    <cfRule type="expression" dxfId="8261" priority="6791">
      <formula>C703= "DISCO (6XX)"</formula>
    </cfRule>
    <cfRule type="expression" dxfId="8260" priority="6792">
      <formula>C703= "TRAIL (7XX)"</formula>
    </cfRule>
    <cfRule type="expression" dxfId="8259" priority="6793">
      <formula>C703= "GMZ (8XX)"</formula>
    </cfRule>
    <cfRule type="expression" dxfId="8258" priority="6788">
      <formula>C703= "RACE (1XX)"</formula>
    </cfRule>
  </conditionalFormatting>
  <conditionalFormatting sqref="A704">
    <cfRule type="expression" dxfId="8257" priority="6768">
      <formula>C704= "STREET (3XX)"</formula>
    </cfRule>
    <cfRule type="expression" dxfId="8256" priority="6769">
      <formula>C704="UTV (4XX)"</formula>
    </cfRule>
    <cfRule type="expression" dxfId="8255" priority="6770">
      <formula>C704= "RACE (1XX)"</formula>
    </cfRule>
    <cfRule type="expression" dxfId="8254" priority="6771">
      <formula>C704= "FORGED (2XX)"</formula>
    </cfRule>
    <cfRule type="expression" dxfId="8253" priority="6772">
      <formula>C704= "RALLY (5XX)"</formula>
    </cfRule>
    <cfRule type="expression" dxfId="8252" priority="6773">
      <formula>C704= "DISCO (6XX)"</formula>
    </cfRule>
    <cfRule type="expression" dxfId="8251" priority="6774">
      <formula>C704= "TRAIL (7XX)"</formula>
    </cfRule>
    <cfRule type="expression" dxfId="8250" priority="6775">
      <formula>C704= "GMZ (8XX)"</formula>
    </cfRule>
    <cfRule type="expression" dxfId="8249" priority="6776">
      <formula>C704= "DUALLY (9XX)"</formula>
    </cfRule>
  </conditionalFormatting>
  <conditionalFormatting sqref="A705:A706">
    <cfRule type="expression" dxfId="8248" priority="6758">
      <formula>C705= "DUALLY (9XX)"</formula>
    </cfRule>
    <cfRule type="expression" dxfId="8247" priority="6753">
      <formula>C705= "FORGED (2XX)"</formula>
    </cfRule>
    <cfRule type="expression" dxfId="8246" priority="6752">
      <formula>C705= "RACE (1XX)"</formula>
    </cfRule>
    <cfRule type="expression" dxfId="8245" priority="6754">
      <formula>C705= "RALLY (5XX)"</formula>
    </cfRule>
    <cfRule type="expression" dxfId="8244" priority="6755">
      <formula>C705= "DISCO (6XX)"</formula>
    </cfRule>
    <cfRule type="expression" dxfId="8243" priority="6756">
      <formula>C705= "TRAIL (7XX)"</formula>
    </cfRule>
    <cfRule type="expression" dxfId="8242" priority="6757">
      <formula>C705= "GMZ (8XX)"</formula>
    </cfRule>
    <cfRule type="expression" dxfId="8241" priority="6751">
      <formula>C705="UTV (4XX)"</formula>
    </cfRule>
    <cfRule type="expression" dxfId="8240" priority="6750">
      <formula>C705= "STREET (3XX)"</formula>
    </cfRule>
  </conditionalFormatting>
  <conditionalFormatting sqref="A707">
    <cfRule type="expression" dxfId="8239" priority="6734">
      <formula>C707= "RACE (1XX)"</formula>
    </cfRule>
    <cfRule type="expression" dxfId="8238" priority="6733">
      <formula>C707="UTV (4XX)"</formula>
    </cfRule>
    <cfRule type="expression" dxfId="8237" priority="6732">
      <formula>C707= "STREET (3XX)"</formula>
    </cfRule>
    <cfRule type="expression" dxfId="8236" priority="6740">
      <formula>C707= "DUALLY (9XX)"</formula>
    </cfRule>
    <cfRule type="expression" dxfId="8235" priority="6739">
      <formula>C707= "GMZ (8XX)"</formula>
    </cfRule>
    <cfRule type="expression" dxfId="8234" priority="6738">
      <formula>C707= "TRAIL (7XX)"</formula>
    </cfRule>
    <cfRule type="expression" dxfId="8233" priority="6737">
      <formula>C707= "DISCO (6XX)"</formula>
    </cfRule>
    <cfRule type="expression" dxfId="8232" priority="6736">
      <formula>C707= "RALLY (5XX)"</formula>
    </cfRule>
    <cfRule type="expression" dxfId="8231" priority="6735">
      <formula>C707= "FORGED (2XX)"</formula>
    </cfRule>
  </conditionalFormatting>
  <conditionalFormatting sqref="A708:A709">
    <cfRule type="expression" dxfId="8230" priority="6716">
      <formula>C708= "RACE (1XX)"</formula>
    </cfRule>
    <cfRule type="expression" dxfId="8229" priority="6714">
      <formula>C708= "STREET (3XX)"</formula>
    </cfRule>
    <cfRule type="expression" dxfId="8228" priority="6722">
      <formula>C708= "DUALLY (9XX)"</formula>
    </cfRule>
    <cfRule type="expression" dxfId="8227" priority="6720">
      <formula>C708= "TRAIL (7XX)"</formula>
    </cfRule>
    <cfRule type="expression" dxfId="8226" priority="6719">
      <formula>C708= "DISCO (6XX)"</formula>
    </cfRule>
    <cfRule type="expression" dxfId="8225" priority="6718">
      <formula>C708= "RALLY (5XX)"</formula>
    </cfRule>
    <cfRule type="expression" dxfId="8224" priority="6717">
      <formula>C708= "FORGED (2XX)"</formula>
    </cfRule>
    <cfRule type="expression" dxfId="8223" priority="6715">
      <formula>C708="UTV (4XX)"</formula>
    </cfRule>
    <cfRule type="expression" dxfId="8222" priority="6721">
      <formula>C708= "GMZ (8XX)"</formula>
    </cfRule>
  </conditionalFormatting>
  <conditionalFormatting sqref="A710">
    <cfRule type="expression" dxfId="8221" priority="6696">
      <formula>C710= "STREET (3XX)"</formula>
    </cfRule>
    <cfRule type="expression" dxfId="8220" priority="6697">
      <formula>C710="UTV (4XX)"</formula>
    </cfRule>
    <cfRule type="expression" dxfId="8219" priority="6699">
      <formula>C710= "FORGED (2XX)"</formula>
    </cfRule>
    <cfRule type="expression" dxfId="8218" priority="6700">
      <formula>C710= "RALLY (5XX)"</formula>
    </cfRule>
    <cfRule type="expression" dxfId="8217" priority="6701">
      <formula>C710= "DISCO (6XX)"</formula>
    </cfRule>
    <cfRule type="expression" dxfId="8216" priority="6702">
      <formula>C710= "TRAIL (7XX)"</formula>
    </cfRule>
    <cfRule type="expression" dxfId="8215" priority="6703">
      <formula>C710= "GMZ (8XX)"</formula>
    </cfRule>
    <cfRule type="expression" dxfId="8214" priority="6704">
      <formula>C710= "DUALLY (9XX)"</formula>
    </cfRule>
    <cfRule type="expression" dxfId="8213" priority="6698">
      <formula>C710= "RACE (1XX)"</formula>
    </cfRule>
  </conditionalFormatting>
  <conditionalFormatting sqref="A721:A740 A742:A836">
    <cfRule type="expression" dxfId="8212" priority="6642">
      <formula>C721= "TRAIL (7XX)"</formula>
    </cfRule>
    <cfRule type="expression" dxfId="8211" priority="6644">
      <formula>C721= "RALLY (5XX)"</formula>
    </cfRule>
    <cfRule type="expression" dxfId="8210" priority="6635">
      <formula>C721= "FORGED (2XX)"</formula>
    </cfRule>
    <cfRule type="expression" dxfId="8209" priority="6633">
      <formula>C721="UTV (4XX)"</formula>
    </cfRule>
    <cfRule type="expression" dxfId="8208" priority="6632">
      <formula>C721= "STREET (3XX)"</formula>
    </cfRule>
    <cfRule type="expression" dxfId="8207" priority="6649">
      <formula>C721= "STREET (3XX)"</formula>
    </cfRule>
    <cfRule type="expression" dxfId="8206" priority="6648">
      <formula>C721= "UTV (4XX)"</formula>
    </cfRule>
    <cfRule type="expression" dxfId="8205" priority="6647">
      <formula>C721= "RACE (1XX)"</formula>
    </cfRule>
    <cfRule type="expression" dxfId="8204" priority="6646">
      <formula>C721= "GMZ (8XX)"</formula>
    </cfRule>
    <cfRule type="expression" dxfId="8203" priority="6645">
      <formula>C721= "FORGED (2XX)"</formula>
    </cfRule>
    <cfRule type="expression" dxfId="8202" priority="6634">
      <formula>C721= "RACE (1XX)"</formula>
    </cfRule>
    <cfRule type="expression" dxfId="8201" priority="6643">
      <formula>C721= "DISCO (6XX)"</formula>
    </cfRule>
    <cfRule type="containsBlanks" dxfId="8200" priority="6641">
      <formula>LEN(TRIM(A721))=0</formula>
    </cfRule>
    <cfRule type="expression" dxfId="8199" priority="6640">
      <formula>C721= "DUALLY (9XX)"</formula>
    </cfRule>
    <cfRule type="expression" dxfId="8198" priority="6639">
      <formula>C721= "GMZ (8XX)"</formula>
    </cfRule>
    <cfRule type="expression" dxfId="8197" priority="6638">
      <formula>C721= "TRAIL (7XX)"</formula>
    </cfRule>
    <cfRule type="expression" dxfId="8196" priority="6637">
      <formula>C721= "DISCO (6XX)"</formula>
    </cfRule>
    <cfRule type="expression" dxfId="8195" priority="6636">
      <formula>C721= "RALLY (5XX)"</formula>
    </cfRule>
  </conditionalFormatting>
  <conditionalFormatting sqref="A722">
    <cfRule type="expression" dxfId="8194" priority="6605">
      <formula>C722= "STREET (3XX)"</formula>
    </cfRule>
    <cfRule type="expression" dxfId="8193" priority="6609">
      <formula>C722= "RALLY (5XX)"</formula>
    </cfRule>
    <cfRule type="expression" dxfId="8192" priority="6606">
      <formula>C722="UTV (4XX)"</formula>
    </cfRule>
    <cfRule type="expression" dxfId="8191" priority="6607">
      <formula>C722= "RACE (1XX)"</formula>
    </cfRule>
    <cfRule type="expression" dxfId="8190" priority="6608">
      <formula>C722= "FORGED (2XX)"</formula>
    </cfRule>
    <cfRule type="expression" dxfId="8189" priority="6610">
      <formula>C722= "DISCO (6XX)"</formula>
    </cfRule>
    <cfRule type="expression" dxfId="8188" priority="6611">
      <formula>C722= "TRAIL (7XX)"</formula>
    </cfRule>
    <cfRule type="expression" dxfId="8187" priority="6612">
      <formula>C722= "GMZ (8XX)"</formula>
    </cfRule>
    <cfRule type="expression" dxfId="8186" priority="6613">
      <formula>C722= "DUALLY (9XX)"</formula>
    </cfRule>
  </conditionalFormatting>
  <conditionalFormatting sqref="A723:A740 A742:A836">
    <cfRule type="expression" dxfId="8185" priority="6497">
      <formula>C723= "DUALLY (9XX)"</formula>
    </cfRule>
    <cfRule type="expression" dxfId="8184" priority="6496">
      <formula>C723= "GMZ (8XX)"</formula>
    </cfRule>
    <cfRule type="expression" dxfId="8183" priority="6495">
      <formula>C723= "TRAIL (7XX)"</formula>
    </cfRule>
    <cfRule type="expression" dxfId="8182" priority="6494">
      <formula>C723= "DISCO (6XX)"</formula>
    </cfRule>
    <cfRule type="expression" dxfId="8181" priority="6493">
      <formula>C723= "RALLY (5XX)"</formula>
    </cfRule>
    <cfRule type="expression" dxfId="8180" priority="6492">
      <formula>C723= "FORGED (2XX)"</formula>
    </cfRule>
    <cfRule type="expression" dxfId="8179" priority="6491">
      <formula>C723= "RACE (1XX)"</formula>
    </cfRule>
    <cfRule type="expression" dxfId="8178" priority="6490">
      <formula>C723="UTV (4XX)"</formula>
    </cfRule>
    <cfRule type="expression" dxfId="8177" priority="6489">
      <formula>C723= "STREET (3XX)"</formula>
    </cfRule>
  </conditionalFormatting>
  <conditionalFormatting sqref="A724">
    <cfRule type="expression" dxfId="8176" priority="6380">
      <formula>C724= "GMZ (8XX)"</formula>
    </cfRule>
    <cfRule type="expression" dxfId="8175" priority="6374">
      <formula>C724="UTV (4XX)"</formula>
    </cfRule>
    <cfRule type="expression" dxfId="8174" priority="6373">
      <formula>C724= "STREET (3XX)"</formula>
    </cfRule>
    <cfRule type="expression" dxfId="8173" priority="6379">
      <formula>C724= "TRAIL (7XX)"</formula>
    </cfRule>
    <cfRule type="expression" dxfId="8172" priority="6378">
      <formula>C724= "DISCO (6XX)"</formula>
    </cfRule>
    <cfRule type="expression" dxfId="8171" priority="6375">
      <formula>C724= "RACE (1XX)"</formula>
    </cfRule>
    <cfRule type="expression" dxfId="8170" priority="6376">
      <formula>C724= "FORGED (2XX)"</formula>
    </cfRule>
    <cfRule type="expression" dxfId="8169" priority="6377">
      <formula>C724= "RALLY (5XX)"</formula>
    </cfRule>
    <cfRule type="expression" dxfId="8168" priority="6381">
      <formula>C724= "DUALLY (9XX)"</formula>
    </cfRule>
  </conditionalFormatting>
  <conditionalFormatting sqref="A725:A740 A742:A836">
    <cfRule type="expression" dxfId="8167" priority="6264">
      <formula>C725= "GMZ (8XX)"</formula>
    </cfRule>
    <cfRule type="expression" dxfId="8166" priority="6263">
      <formula>C725= "TRAIL (7XX)"</formula>
    </cfRule>
    <cfRule type="expression" dxfId="8165" priority="6262">
      <formula>C725= "DISCO (6XX)"</formula>
    </cfRule>
    <cfRule type="expression" dxfId="8164" priority="6261">
      <formula>C725= "RALLY (5XX)"</formula>
    </cfRule>
    <cfRule type="expression" dxfId="8163" priority="6259">
      <formula>C725= "RACE (1XX)"</formula>
    </cfRule>
    <cfRule type="expression" dxfId="8162" priority="6260">
      <formula>C725= "FORGED (2XX)"</formula>
    </cfRule>
    <cfRule type="expression" dxfId="8161" priority="6265">
      <formula>C725= "DUALLY (9XX)"</formula>
    </cfRule>
    <cfRule type="expression" dxfId="8160" priority="6257">
      <formula>C725= "STREET (3XX)"</formula>
    </cfRule>
    <cfRule type="expression" dxfId="8159" priority="6258">
      <formula>C725="UTV (4XX)"</formula>
    </cfRule>
  </conditionalFormatting>
  <conditionalFormatting sqref="A726:A740 A742:A836">
    <cfRule type="expression" dxfId="8158" priority="6006">
      <formula>C726= "RACE (1XX)"</formula>
    </cfRule>
    <cfRule type="expression" dxfId="8157" priority="6000">
      <formula>C726= "DISCO (6XX)"</formula>
    </cfRule>
    <cfRule type="expression" dxfId="8156" priority="5999">
      <formula>C726= "RALLY (5XX)"</formula>
    </cfRule>
    <cfRule type="expression" dxfId="8155" priority="5998">
      <formula>C726= "FORGED (2XX)"</formula>
    </cfRule>
    <cfRule type="expression" dxfId="8154" priority="5996">
      <formula>C726="UTV (4XX)"</formula>
    </cfRule>
    <cfRule type="expression" dxfId="8153" priority="5995">
      <formula>C726= "STREET (3XX)"</formula>
    </cfRule>
    <cfRule type="expression" dxfId="8152" priority="5994">
      <formula>C726= "DUALLY (9XX)"</formula>
    </cfRule>
    <cfRule type="expression" dxfId="8151" priority="5993">
      <formula>C726= "GMZ (8XX)"</formula>
    </cfRule>
    <cfRule type="expression" dxfId="8150" priority="5992">
      <formula>C726= "TRAIL (7XX)"</formula>
    </cfRule>
    <cfRule type="expression" dxfId="8149" priority="5991">
      <formula>C726= "DISCO (6XX)"</formula>
    </cfRule>
    <cfRule type="expression" dxfId="8148" priority="5990">
      <formula>C726= "RALLY (5XX)"</formula>
    </cfRule>
    <cfRule type="expression" dxfId="8147" priority="5989">
      <formula>C726= "FORGED (2XX)"</formula>
    </cfRule>
    <cfRule type="expression" dxfId="8146" priority="6024">
      <formula>C726= "RACE (1XX)"</formula>
    </cfRule>
    <cfRule type="expression" dxfId="8145" priority="6023">
      <formula>C726="UTV (4XX)"</formula>
    </cfRule>
    <cfRule type="expression" dxfId="8144" priority="6022">
      <formula>C726= "STREET (3XX)"</formula>
    </cfRule>
    <cfRule type="expression" dxfId="8143" priority="6021">
      <formula>C726= "STREET (3XX)"</formula>
    </cfRule>
    <cfRule type="expression" dxfId="8142" priority="6020">
      <formula>C726= "UTV (4XX)"</formula>
    </cfRule>
    <cfRule type="expression" dxfId="8141" priority="6019">
      <formula>C726= "RACE (1XX)"</formula>
    </cfRule>
    <cfRule type="expression" dxfId="8140" priority="6018">
      <formula>C726= "GMZ (8XX)"</formula>
    </cfRule>
    <cfRule type="expression" dxfId="8139" priority="6016">
      <formula>C726= "RALLY (5XX)"</formula>
    </cfRule>
    <cfRule type="expression" dxfId="8138" priority="6015">
      <formula>C726= "DISCO (6XX)"</formula>
    </cfRule>
    <cfRule type="expression" dxfId="8137" priority="6014">
      <formula>C726= "TRAIL (7XX)"</formula>
    </cfRule>
    <cfRule type="expression" dxfId="8136" priority="6012">
      <formula>C726= "DUALLY (9XX)"</formula>
    </cfRule>
    <cfRule type="expression" dxfId="8135" priority="6011">
      <formula>C726= "GMZ (8XX)"</formula>
    </cfRule>
    <cfRule type="expression" dxfId="8134" priority="6010">
      <formula>C726= "TRAIL (7XX)"</formula>
    </cfRule>
    <cfRule type="expression" dxfId="8133" priority="6009">
      <formula>C726= "DISCO (6XX)"</formula>
    </cfRule>
    <cfRule type="expression" dxfId="8132" priority="6008">
      <formula>C726= "RALLY (5XX)"</formula>
    </cfRule>
    <cfRule type="expression" dxfId="8131" priority="6007">
      <formula>C726= "FORGED (2XX)"</formula>
    </cfRule>
    <cfRule type="expression" dxfId="8130" priority="6037">
      <formula>C726= "RACE (1XX)"</formula>
    </cfRule>
    <cfRule type="expression" dxfId="8129" priority="5997">
      <formula>C726= "RACE (1XX)"</formula>
    </cfRule>
    <cfRule type="expression" dxfId="8128" priority="5986">
      <formula>C726= "STREET (3XX)"</formula>
    </cfRule>
    <cfRule type="expression" dxfId="8127" priority="6003">
      <formula>C726= "DUALLY (9XX)"</formula>
    </cfRule>
    <cfRule type="expression" dxfId="8126" priority="6004">
      <formula>C726= "STREET (3XX)"</formula>
    </cfRule>
    <cfRule type="expression" dxfId="8125" priority="6005">
      <formula>C726="UTV (4XX)"</formula>
    </cfRule>
    <cfRule type="containsBlanks" dxfId="8124" priority="6013">
      <formula>LEN(TRIM(A726))=0</formula>
    </cfRule>
    <cfRule type="expression" dxfId="8123" priority="6036">
      <formula>C726= "GMZ (8XX)"</formula>
    </cfRule>
    <cfRule type="expression" dxfId="8122" priority="6035">
      <formula>C726= "FORGED (2XX)"</formula>
    </cfRule>
    <cfRule type="expression" dxfId="8121" priority="6034">
      <formula>C726= "RALLY (5XX)"</formula>
    </cfRule>
    <cfRule type="expression" dxfId="8120" priority="6033">
      <formula>C726= "DISCO (6XX)"</formula>
    </cfRule>
    <cfRule type="expression" dxfId="8119" priority="6032">
      <formula>C726= "TRAIL (7XX)"</formula>
    </cfRule>
    <cfRule type="containsBlanks" dxfId="8118" priority="6031">
      <formula>LEN(TRIM(A726))=0</formula>
    </cfRule>
    <cfRule type="expression" dxfId="8117" priority="6030">
      <formula>C726= "DUALLY (9XX)"</formula>
    </cfRule>
    <cfRule type="expression" dxfId="8116" priority="6029">
      <formula>C726= "GMZ (8XX)"</formula>
    </cfRule>
    <cfRule type="expression" dxfId="8115" priority="6028">
      <formula>C726= "TRAIL (7XX)"</formula>
    </cfRule>
    <cfRule type="expression" dxfId="8114" priority="6027">
      <formula>C726= "DISCO (6XX)"</formula>
    </cfRule>
    <cfRule type="expression" dxfId="8113" priority="6026">
      <formula>C726= "RALLY (5XX)"</formula>
    </cfRule>
    <cfRule type="expression" dxfId="8112" priority="5988">
      <formula>C726= "RACE (1XX)"</formula>
    </cfRule>
    <cfRule type="expression" dxfId="8111" priority="6025">
      <formula>C726= "FORGED (2XX)"</formula>
    </cfRule>
    <cfRule type="expression" dxfId="8110" priority="6038">
      <formula>C726= "UTV (4XX)"</formula>
    </cfRule>
    <cfRule type="expression" dxfId="8109" priority="6017">
      <formula>C726= "FORGED (2XX)"</formula>
    </cfRule>
    <cfRule type="expression" dxfId="8108" priority="6039">
      <formula>C726= "STREET (3XX)"</formula>
    </cfRule>
    <cfRule type="expression" dxfId="8107" priority="5987">
      <formula>C726="UTV (4XX)"</formula>
    </cfRule>
    <cfRule type="expression" dxfId="8106" priority="6002">
      <formula>C726= "GMZ (8XX)"</formula>
    </cfRule>
    <cfRule type="expression" dxfId="8105" priority="6001">
      <formula>C726= "TRAIL (7XX)"</formula>
    </cfRule>
  </conditionalFormatting>
  <conditionalFormatting sqref="A728">
    <cfRule type="expression" dxfId="8104" priority="5847">
      <formula>C728= "STREET (3XX)"</formula>
    </cfRule>
    <cfRule type="expression" dxfId="8103" priority="5848">
      <formula>C728="UTV (4XX)"</formula>
    </cfRule>
    <cfRule type="expression" dxfId="8102" priority="5849">
      <formula>C728= "RACE (1XX)"</formula>
    </cfRule>
    <cfRule type="expression" dxfId="8101" priority="5850">
      <formula>C728= "FORGED (2XX)"</formula>
    </cfRule>
    <cfRule type="expression" dxfId="8100" priority="5851">
      <formula>C728= "RALLY (5XX)"</formula>
    </cfRule>
    <cfRule type="expression" dxfId="8099" priority="5852">
      <formula>C728= "DISCO (6XX)"</formula>
    </cfRule>
    <cfRule type="expression" dxfId="8098" priority="5853">
      <formula>C728= "TRAIL (7XX)"</formula>
    </cfRule>
    <cfRule type="expression" dxfId="8097" priority="5854">
      <formula>C728= "GMZ (8XX)"</formula>
    </cfRule>
    <cfRule type="expression" dxfId="8096" priority="5855">
      <formula>C728= "DUALLY (9XX)"</formula>
    </cfRule>
  </conditionalFormatting>
  <conditionalFormatting sqref="A729:A740 A742:A836">
    <cfRule type="expression" dxfId="8095" priority="5733">
      <formula>C729= "RACE (1XX)"</formula>
    </cfRule>
    <cfRule type="expression" dxfId="8094" priority="5732">
      <formula>C729="UTV (4XX)"</formula>
    </cfRule>
    <cfRule type="expression" dxfId="8093" priority="5731">
      <formula>C729= "STREET (3XX)"</formula>
    </cfRule>
    <cfRule type="expression" dxfId="8092" priority="5735">
      <formula>C729= "RALLY (5XX)"</formula>
    </cfRule>
    <cfRule type="expression" dxfId="8091" priority="5739">
      <formula>C729= "DUALLY (9XX)"</formula>
    </cfRule>
    <cfRule type="expression" dxfId="8090" priority="5736">
      <formula>C729= "DISCO (6XX)"</formula>
    </cfRule>
    <cfRule type="expression" dxfId="8089" priority="5734">
      <formula>C729= "FORGED (2XX)"</formula>
    </cfRule>
    <cfRule type="expression" dxfId="8088" priority="5738">
      <formula>C729= "GMZ (8XX)"</formula>
    </cfRule>
    <cfRule type="expression" dxfId="8087" priority="5737">
      <formula>C729= "TRAIL (7XX)"</formula>
    </cfRule>
  </conditionalFormatting>
  <conditionalFormatting sqref="A730">
    <cfRule type="expression" dxfId="8086" priority="5616">
      <formula>C730="UTV (4XX)"</formula>
    </cfRule>
    <cfRule type="expression" dxfId="8085" priority="5617">
      <formula>C730= "RACE (1XX)"</formula>
    </cfRule>
    <cfRule type="expression" dxfId="8084" priority="5623">
      <formula>C730= "DUALLY (9XX)"</formula>
    </cfRule>
    <cfRule type="expression" dxfId="8083" priority="5622">
      <formula>C730= "GMZ (8XX)"</formula>
    </cfRule>
    <cfRule type="expression" dxfId="8082" priority="5621">
      <formula>C730= "TRAIL (7XX)"</formula>
    </cfRule>
    <cfRule type="expression" dxfId="8081" priority="5620">
      <formula>C730= "DISCO (6XX)"</formula>
    </cfRule>
    <cfRule type="expression" dxfId="8080" priority="5619">
      <formula>C730= "RALLY (5XX)"</formula>
    </cfRule>
    <cfRule type="expression" dxfId="8079" priority="5618">
      <formula>C730= "FORGED (2XX)"</formula>
    </cfRule>
    <cfRule type="expression" dxfId="8078" priority="5615">
      <formula>C730= "STREET (3XX)"</formula>
    </cfRule>
  </conditionalFormatting>
  <conditionalFormatting sqref="A731">
    <cfRule type="expression" dxfId="8077" priority="5483">
      <formula>C731="UTV (4XX)"</formula>
    </cfRule>
    <cfRule type="expression" dxfId="8076" priority="5484">
      <formula>C731= "RACE (1XX)"</formula>
    </cfRule>
    <cfRule type="expression" dxfId="8075" priority="5485">
      <formula>C731= "FORGED (2XX)"</formula>
    </cfRule>
    <cfRule type="expression" dxfId="8074" priority="5486">
      <formula>C731= "RALLY (5XX)"</formula>
    </cfRule>
    <cfRule type="expression" dxfId="8073" priority="5487">
      <formula>C731= "DISCO (6XX)"</formula>
    </cfRule>
    <cfRule type="expression" dxfId="8072" priority="5488">
      <formula>C731= "TRAIL (7XX)"</formula>
    </cfRule>
    <cfRule type="expression" dxfId="8071" priority="5489">
      <formula>C731= "GMZ (8XX)"</formula>
    </cfRule>
    <cfRule type="expression" dxfId="8070" priority="5490">
      <formula>C731= "DUALLY (9XX)"</formula>
    </cfRule>
    <cfRule type="expression" dxfId="8069" priority="5482">
      <formula>C731= "STREET (3XX)"</formula>
    </cfRule>
  </conditionalFormatting>
  <conditionalFormatting sqref="A732">
    <cfRule type="expression" dxfId="8068" priority="5350">
      <formula>C732= "DUALLY (9XX)"</formula>
    </cfRule>
    <cfRule type="expression" dxfId="8067" priority="5349">
      <formula>C732= "GMZ (8XX)"</formula>
    </cfRule>
    <cfRule type="expression" dxfId="8066" priority="5346">
      <formula>C732= "RALLY (5XX)"</formula>
    </cfRule>
    <cfRule type="expression" dxfId="8065" priority="5347">
      <formula>C732= "DISCO (6XX)"</formula>
    </cfRule>
    <cfRule type="expression" dxfId="8064" priority="5345">
      <formula>C732= "FORGED (2XX)"</formula>
    </cfRule>
    <cfRule type="expression" dxfId="8063" priority="5344">
      <formula>C732= "RACE (1XX)"</formula>
    </cfRule>
    <cfRule type="expression" dxfId="8062" priority="5343">
      <formula>C732="UTV (4XX)"</formula>
    </cfRule>
    <cfRule type="expression" dxfId="8061" priority="5342">
      <formula>C732= "STREET (3XX)"</formula>
    </cfRule>
    <cfRule type="expression" dxfId="8060" priority="5348">
      <formula>C732= "TRAIL (7XX)"</formula>
    </cfRule>
  </conditionalFormatting>
  <conditionalFormatting sqref="A733">
    <cfRule type="expression" dxfId="8059" priority="5223">
      <formula>C733="UTV (4XX)"</formula>
    </cfRule>
    <cfRule type="expression" dxfId="8058" priority="5224">
      <formula>C733= "RACE (1XX)"</formula>
    </cfRule>
    <cfRule type="expression" dxfId="8057" priority="5225">
      <formula>C733= "FORGED (2XX)"</formula>
    </cfRule>
    <cfRule type="expression" dxfId="8056" priority="5226">
      <formula>C733= "RALLY (5XX)"</formula>
    </cfRule>
    <cfRule type="expression" dxfId="8055" priority="5222">
      <formula>C733= "STREET (3XX)"</formula>
    </cfRule>
    <cfRule type="expression" dxfId="8054" priority="5228">
      <formula>C733= "TRAIL (7XX)"</formula>
    </cfRule>
    <cfRule type="expression" dxfId="8053" priority="5230">
      <formula>C733= "DUALLY (9XX)"</formula>
    </cfRule>
    <cfRule type="expression" dxfId="8052" priority="5229">
      <formula>C733= "GMZ (8XX)"</formula>
    </cfRule>
    <cfRule type="expression" dxfId="8051" priority="5227">
      <formula>C733= "DISCO (6XX)"</formula>
    </cfRule>
  </conditionalFormatting>
  <conditionalFormatting sqref="A734:A740 A742:A836">
    <cfRule type="expression" dxfId="8050" priority="5104">
      <formula>C734= "TRAIL (7XX)"</formula>
    </cfRule>
    <cfRule type="expression" dxfId="8049" priority="5099">
      <formula>C734="UTV (4XX)"</formula>
    </cfRule>
    <cfRule type="expression" dxfId="8048" priority="5105">
      <formula>C734= "GMZ (8XX)"</formula>
    </cfRule>
    <cfRule type="expression" dxfId="8047" priority="5106">
      <formula>C734= "DUALLY (9XX)"</formula>
    </cfRule>
    <cfRule type="expression" dxfId="8046" priority="5098">
      <formula>C734= "STREET (3XX)"</formula>
    </cfRule>
    <cfRule type="expression" dxfId="8045" priority="5100">
      <formula>C734= "RACE (1XX)"</formula>
    </cfRule>
    <cfRule type="expression" dxfId="8044" priority="5101">
      <formula>C734= "FORGED (2XX)"</formula>
    </cfRule>
    <cfRule type="expression" dxfId="8043" priority="5102">
      <formula>C734= "RALLY (5XX)"</formula>
    </cfRule>
    <cfRule type="expression" dxfId="8042" priority="5103">
      <formula>C734= "DISCO (6XX)"</formula>
    </cfRule>
  </conditionalFormatting>
  <conditionalFormatting sqref="A739:A740">
    <cfRule type="expression" dxfId="8041" priority="5086">
      <formula>C739= "DUALLY (9XX)"</formula>
    </cfRule>
    <cfRule type="expression" dxfId="8040" priority="5083">
      <formula>C739= "DISCO (6XX)"</formula>
    </cfRule>
    <cfRule type="expression" dxfId="8039" priority="5082">
      <formula>C739= "RALLY (5XX)"</formula>
    </cfRule>
    <cfRule type="expression" dxfId="8038" priority="5079">
      <formula>C739="UTV (4XX)"</formula>
    </cfRule>
    <cfRule type="expression" dxfId="8037" priority="5080">
      <formula>C739= "RACE (1XX)"</formula>
    </cfRule>
    <cfRule type="expression" dxfId="8036" priority="5078">
      <formula>C739= "STREET (3XX)"</formula>
    </cfRule>
    <cfRule type="expression" dxfId="8035" priority="5084">
      <formula>C739= "TRAIL (7XX)"</formula>
    </cfRule>
    <cfRule type="expression" dxfId="8034" priority="5085">
      <formula>C739= "GMZ (8XX)"</formula>
    </cfRule>
    <cfRule type="expression" dxfId="8033" priority="5081">
      <formula>C739= "FORGED (2XX)"</formula>
    </cfRule>
  </conditionalFormatting>
  <conditionalFormatting sqref="A741">
    <cfRule type="expression" dxfId="8032" priority="3654">
      <formula>C741= "DISCO (6XX)"</formula>
    </cfRule>
    <cfRule type="expression" dxfId="8031" priority="3655">
      <formula>C741= "RALLY (5XX)"</formula>
    </cfRule>
    <cfRule type="expression" dxfId="8030" priority="3656">
      <formula>C741= "FORGED (2XX)"</formula>
    </cfRule>
    <cfRule type="expression" dxfId="8029" priority="3657">
      <formula>C741= "GMZ (8XX)"</formula>
    </cfRule>
    <cfRule type="expression" dxfId="8028" priority="3658">
      <formula>C741= "RACE (1XX)"</formula>
    </cfRule>
    <cfRule type="expression" dxfId="8027" priority="3659">
      <formula>C741= "UTV (4XX)"</formula>
    </cfRule>
    <cfRule type="expression" dxfId="8026" priority="3660">
      <formula>C741= "STREET (3XX)"</formula>
    </cfRule>
    <cfRule type="expression" dxfId="8025" priority="3661">
      <formula>C741= "STREET (3XX)"</formula>
    </cfRule>
    <cfRule type="expression" dxfId="8024" priority="3662">
      <formula>C741="UTV (4XX)"</formula>
    </cfRule>
    <cfRule type="expression" dxfId="8023" priority="3663">
      <formula>C741= "RACE (1XX)"</formula>
    </cfRule>
    <cfRule type="expression" dxfId="8022" priority="3664">
      <formula>C741= "FORGED (2XX)"</formula>
    </cfRule>
    <cfRule type="expression" dxfId="8021" priority="3665">
      <formula>C741= "RALLY (5XX)"</formula>
    </cfRule>
    <cfRule type="expression" dxfId="8020" priority="3666">
      <formula>C741= "DISCO (6XX)"</formula>
    </cfRule>
    <cfRule type="expression" dxfId="8019" priority="3667">
      <formula>C741= "TRAIL (7XX)"</formula>
    </cfRule>
    <cfRule type="expression" dxfId="8018" priority="3668">
      <formula>C741= "GMZ (8XX)"</formula>
    </cfRule>
    <cfRule type="expression" dxfId="8017" priority="3669">
      <formula>C741= "DUALLY (9XX)"</formula>
    </cfRule>
    <cfRule type="expression" dxfId="8016" priority="3670">
      <formula>C741= "STREET (3XX)"</formula>
    </cfRule>
    <cfRule type="expression" dxfId="8015" priority="3671">
      <formula>C741="UTV (4XX)"</formula>
    </cfRule>
    <cfRule type="expression" dxfId="8014" priority="3672">
      <formula>C741= "RACE (1XX)"</formula>
    </cfRule>
    <cfRule type="expression" dxfId="8013" priority="3674">
      <formula>C741= "RALLY (5XX)"</formula>
    </cfRule>
    <cfRule type="expression" dxfId="8012" priority="3675">
      <formula>C741= "DISCO (6XX)"</formula>
    </cfRule>
    <cfRule type="expression" dxfId="8011" priority="3676">
      <formula>C741= "TRAIL (7XX)"</formula>
    </cfRule>
    <cfRule type="expression" dxfId="8010" priority="3677">
      <formula>C741= "GMZ (8XX)"</formula>
    </cfRule>
    <cfRule type="expression" dxfId="8009" priority="3678">
      <formula>C741= "DUALLY (9XX)"</formula>
    </cfRule>
    <cfRule type="expression" dxfId="8008" priority="3679">
      <formula>C741= "STREET (3XX)"</formula>
    </cfRule>
    <cfRule type="expression" dxfId="8007" priority="3680">
      <formula>C741="UTV (4XX)"</formula>
    </cfRule>
    <cfRule type="expression" dxfId="8006" priority="3681">
      <formula>C741= "RACE (1XX)"</formula>
    </cfRule>
    <cfRule type="expression" dxfId="8005" priority="3682">
      <formula>C741= "FORGED (2XX)"</formula>
    </cfRule>
    <cfRule type="expression" dxfId="8004" priority="3683">
      <formula>C741= "RALLY (5XX)"</formula>
    </cfRule>
    <cfRule type="expression" dxfId="8003" priority="3684">
      <formula>C741= "DISCO (6XX)"</formula>
    </cfRule>
    <cfRule type="expression" dxfId="8002" priority="3685">
      <formula>C741= "TRAIL (7XX)"</formula>
    </cfRule>
    <cfRule type="expression" dxfId="8001" priority="3686">
      <formula>C741= "GMZ (8XX)"</formula>
    </cfRule>
    <cfRule type="expression" dxfId="8000" priority="3687">
      <formula>C741= "DUALLY (9XX)"</formula>
    </cfRule>
    <cfRule type="containsBlanks" dxfId="7999" priority="3688">
      <formula>LEN(TRIM(A741))=0</formula>
    </cfRule>
    <cfRule type="expression" dxfId="7998" priority="3689">
      <formula>C741= "TRAIL (7XX)"</formula>
    </cfRule>
    <cfRule type="expression" dxfId="7997" priority="3690">
      <formula>C741= "DISCO (6XX)"</formula>
    </cfRule>
    <cfRule type="expression" dxfId="7996" priority="3691">
      <formula>C741= "RALLY (5XX)"</formula>
    </cfRule>
    <cfRule type="expression" dxfId="7995" priority="3692">
      <formula>C741= "FORGED (2XX)"</formula>
    </cfRule>
    <cfRule type="expression" dxfId="7994" priority="3693">
      <formula>C741= "GMZ (8XX)"</formula>
    </cfRule>
    <cfRule type="expression" dxfId="7993" priority="3694">
      <formula>C741= "RACE (1XX)"</formula>
    </cfRule>
    <cfRule type="expression" dxfId="7992" priority="3695">
      <formula>C741= "UTV (4XX)"</formula>
    </cfRule>
    <cfRule type="expression" dxfId="7991" priority="3696">
      <formula>C741= "STREET (3XX)"</formula>
    </cfRule>
    <cfRule type="expression" dxfId="7990" priority="3697">
      <formula>C741= "STREET (3XX)"</formula>
    </cfRule>
    <cfRule type="expression" dxfId="7989" priority="3698">
      <formula>C741="UTV (4XX)"</formula>
    </cfRule>
    <cfRule type="expression" dxfId="7988" priority="3699">
      <formula>C741= "RACE (1XX)"</formula>
    </cfRule>
    <cfRule type="expression" dxfId="7987" priority="3700">
      <formula>C741= "FORGED (2XX)"</formula>
    </cfRule>
    <cfRule type="expression" dxfId="7986" priority="3701">
      <formula>C741= "RALLY (5XX)"</formula>
    </cfRule>
    <cfRule type="expression" dxfId="7985" priority="3702">
      <formula>C741= "DISCO (6XX)"</formula>
    </cfRule>
    <cfRule type="expression" dxfId="7984" priority="3703">
      <formula>C741= "TRAIL (7XX)"</formula>
    </cfRule>
    <cfRule type="expression" dxfId="7983" priority="3704">
      <formula>C741= "GMZ (8XX)"</formula>
    </cfRule>
    <cfRule type="expression" dxfId="7982" priority="3705">
      <formula>C741= "DUALLY (9XX)"</formula>
    </cfRule>
    <cfRule type="containsBlanks" dxfId="7981" priority="3706">
      <formula>LEN(TRIM(A741))=0</formula>
    </cfRule>
    <cfRule type="expression" dxfId="7980" priority="3707">
      <formula>C741= "TRAIL (7XX)"</formula>
    </cfRule>
    <cfRule type="expression" dxfId="7979" priority="3708">
      <formula>C741= "DISCO (6XX)"</formula>
    </cfRule>
    <cfRule type="expression" dxfId="7978" priority="3709">
      <formula>C741= "RALLY (5XX)"</formula>
    </cfRule>
    <cfRule type="expression" dxfId="7977" priority="3710">
      <formula>C741= "FORGED (2XX)"</formula>
    </cfRule>
    <cfRule type="expression" dxfId="7976" priority="3711">
      <formula>C741= "GMZ (8XX)"</formula>
    </cfRule>
    <cfRule type="expression" dxfId="7975" priority="3712">
      <formula>C741= "RACE (1XX)"</formula>
    </cfRule>
    <cfRule type="expression" dxfId="7974" priority="3713">
      <formula>C741= "UTV (4XX)"</formula>
    </cfRule>
    <cfRule type="expression" dxfId="7973" priority="3714">
      <formula>C741= "STREET (3XX)"</formula>
    </cfRule>
    <cfRule type="expression" dxfId="7972" priority="3715">
      <formula>C741= "STREET (3XX)"</formula>
    </cfRule>
    <cfRule type="expression" dxfId="7971" priority="3716">
      <formula>C741="UTV (4XX)"</formula>
    </cfRule>
    <cfRule type="expression" dxfId="7970" priority="3717">
      <formula>C741= "RACE (1XX)"</formula>
    </cfRule>
    <cfRule type="expression" dxfId="7969" priority="3718">
      <formula>C741= "FORGED (2XX)"</formula>
    </cfRule>
    <cfRule type="expression" dxfId="7968" priority="3719">
      <formula>C741= "RALLY (5XX)"</formula>
    </cfRule>
    <cfRule type="expression" dxfId="7967" priority="3720">
      <formula>C741= "DISCO (6XX)"</formula>
    </cfRule>
    <cfRule type="expression" dxfId="7966" priority="3721">
      <formula>C741= "TRAIL (7XX)"</formula>
    </cfRule>
    <cfRule type="expression" dxfId="7965" priority="3722">
      <formula>C741= "GMZ (8XX)"</formula>
    </cfRule>
    <cfRule type="expression" dxfId="7964" priority="3723">
      <formula>C741= "DUALLY (9XX)"</formula>
    </cfRule>
    <cfRule type="expression" dxfId="7963" priority="3724">
      <formula>C741= "TRAIL (7XX)"</formula>
    </cfRule>
    <cfRule type="expression" dxfId="7962" priority="3725">
      <formula>C741= "DISCO (6XX)"</formula>
    </cfRule>
    <cfRule type="expression" dxfId="7961" priority="3726">
      <formula>C741= "RALLY (5XX)"</formula>
    </cfRule>
    <cfRule type="expression" dxfId="7960" priority="3727">
      <formula>C741= "FORGED (2XX)"</formula>
    </cfRule>
    <cfRule type="expression" dxfId="7959" priority="3728">
      <formula>C741= "GMZ (8XX)"</formula>
    </cfRule>
    <cfRule type="expression" dxfId="7958" priority="3729">
      <formula>C741= "RACE (1XX)"</formula>
    </cfRule>
    <cfRule type="expression" dxfId="7957" priority="3730">
      <formula>C741= "UTV (4XX)"</formula>
    </cfRule>
    <cfRule type="expression" dxfId="7956" priority="3731">
      <formula>C741= "STREET (3XX)"</formula>
    </cfRule>
    <cfRule type="expression" dxfId="7955" priority="3673">
      <formula>C741= "FORGED (2XX)"</formula>
    </cfRule>
    <cfRule type="expression" dxfId="7954" priority="3470">
      <formula>C741= "DISCO (6XX)"</formula>
    </cfRule>
    <cfRule type="expression" dxfId="7953" priority="3471">
      <formula>C741= "TRAIL (7XX)"</formula>
    </cfRule>
    <cfRule type="expression" dxfId="7952" priority="3472">
      <formula>C741= "GMZ (8XX)"</formula>
    </cfRule>
    <cfRule type="expression" dxfId="7951" priority="3473">
      <formula>C741= "DUALLY (9XX)"</formula>
    </cfRule>
    <cfRule type="expression" dxfId="7950" priority="3482">
      <formula>C741= "STREET (3XX)"</formula>
    </cfRule>
    <cfRule type="expression" dxfId="7949" priority="3483">
      <formula>C741="UTV (4XX)"</formula>
    </cfRule>
    <cfRule type="expression" dxfId="7948" priority="3484">
      <formula>C741= "RACE (1XX)"</formula>
    </cfRule>
    <cfRule type="expression" dxfId="7947" priority="3485">
      <formula>C741= "FORGED (2XX)"</formula>
    </cfRule>
    <cfRule type="expression" dxfId="7946" priority="3486">
      <formula>C741= "RALLY (5XX)"</formula>
    </cfRule>
    <cfRule type="expression" dxfId="7945" priority="3487">
      <formula>C741= "DISCO (6XX)"</formula>
    </cfRule>
    <cfRule type="expression" dxfId="7944" priority="3488">
      <formula>C741= "TRAIL (7XX)"</formula>
    </cfRule>
    <cfRule type="expression" dxfId="7943" priority="3489">
      <formula>C741= "GMZ (8XX)"</formula>
    </cfRule>
    <cfRule type="expression" dxfId="7942" priority="3490">
      <formula>C741= "DUALLY (9XX)"</formula>
    </cfRule>
    <cfRule type="expression" dxfId="7941" priority="3598">
      <formula>C741= "STREET (3XX)"</formula>
    </cfRule>
    <cfRule type="expression" dxfId="7940" priority="3599">
      <formula>C741="UTV (4XX)"</formula>
    </cfRule>
    <cfRule type="expression" dxfId="7939" priority="3600">
      <formula>C741= "RACE (1XX)"</formula>
    </cfRule>
    <cfRule type="expression" dxfId="7938" priority="3601">
      <formula>C741= "FORGED (2XX)"</formula>
    </cfRule>
    <cfRule type="expression" dxfId="7937" priority="3602">
      <formula>C741= "RALLY (5XX)"</formula>
    </cfRule>
    <cfRule type="expression" dxfId="7936" priority="3603">
      <formula>C741= "DISCO (6XX)"</formula>
    </cfRule>
    <cfRule type="expression" dxfId="7935" priority="3604">
      <formula>C741= "TRAIL (7XX)"</formula>
    </cfRule>
    <cfRule type="expression" dxfId="7934" priority="3605">
      <formula>C741= "GMZ (8XX)"</formula>
    </cfRule>
    <cfRule type="expression" dxfId="7933" priority="3606">
      <formula>C741= "DUALLY (9XX)"</formula>
    </cfRule>
    <cfRule type="expression" dxfId="7932" priority="3607">
      <formula>C741= "STREET (3XX)"</formula>
    </cfRule>
    <cfRule type="expression" dxfId="7931" priority="3608">
      <formula>C741="UTV (4XX)"</formula>
    </cfRule>
    <cfRule type="expression" dxfId="7930" priority="3609">
      <formula>C741= "RACE (1XX)"</formula>
    </cfRule>
    <cfRule type="expression" dxfId="7929" priority="3610">
      <formula>C741= "FORGED (2XX)"</formula>
    </cfRule>
    <cfRule type="expression" dxfId="7928" priority="3611">
      <formula>C741= "RALLY (5XX)"</formula>
    </cfRule>
    <cfRule type="expression" dxfId="7927" priority="3612">
      <formula>C741= "DISCO (6XX)"</formula>
    </cfRule>
    <cfRule type="expression" dxfId="7926" priority="3613">
      <formula>C741= "TRAIL (7XX)"</formula>
    </cfRule>
    <cfRule type="expression" dxfId="7925" priority="3614">
      <formula>C741= "GMZ (8XX)"</formula>
    </cfRule>
    <cfRule type="expression" dxfId="7924" priority="3615">
      <formula>C741= "DUALLY (9XX)"</formula>
    </cfRule>
    <cfRule type="expression" dxfId="7923" priority="3616">
      <formula>C741= "STREET (3XX)"</formula>
    </cfRule>
    <cfRule type="expression" dxfId="7922" priority="3617">
      <formula>C741="UTV (4XX)"</formula>
    </cfRule>
    <cfRule type="expression" dxfId="7921" priority="3618">
      <formula>C741= "RACE (1XX)"</formula>
    </cfRule>
    <cfRule type="expression" dxfId="7920" priority="3619">
      <formula>C741= "FORGED (2XX)"</formula>
    </cfRule>
    <cfRule type="expression" dxfId="7919" priority="3620">
      <formula>C741= "RALLY (5XX)"</formula>
    </cfRule>
    <cfRule type="expression" dxfId="7918" priority="3621">
      <formula>C741= "DISCO (6XX)"</formula>
    </cfRule>
    <cfRule type="expression" dxfId="7917" priority="3622">
      <formula>C741= "TRAIL (7XX)"</formula>
    </cfRule>
    <cfRule type="expression" dxfId="7916" priority="3623">
      <formula>C741= "GMZ (8XX)"</formula>
    </cfRule>
    <cfRule type="expression" dxfId="7915" priority="3624">
      <formula>C741= "DUALLY (9XX)"</formula>
    </cfRule>
    <cfRule type="expression" dxfId="7914" priority="3625">
      <formula>C741= "STREET (3XX)"</formula>
    </cfRule>
    <cfRule type="expression" dxfId="7913" priority="3626">
      <formula>C741="UTV (4XX)"</formula>
    </cfRule>
    <cfRule type="expression" dxfId="7912" priority="3627">
      <formula>C741= "RACE (1XX)"</formula>
    </cfRule>
    <cfRule type="expression" dxfId="7911" priority="3628">
      <formula>C741= "FORGED (2XX)"</formula>
    </cfRule>
    <cfRule type="expression" dxfId="7910" priority="3629">
      <formula>C741= "RALLY (5XX)"</formula>
    </cfRule>
    <cfRule type="expression" dxfId="7909" priority="3630">
      <formula>C741= "DISCO (6XX)"</formula>
    </cfRule>
    <cfRule type="expression" dxfId="7908" priority="3631">
      <formula>C741= "TRAIL (7XX)"</formula>
    </cfRule>
    <cfRule type="expression" dxfId="7907" priority="3632">
      <formula>C741= "GMZ (8XX)"</formula>
    </cfRule>
    <cfRule type="expression" dxfId="7906" priority="3633">
      <formula>C741= "DUALLY (9XX)"</formula>
    </cfRule>
    <cfRule type="containsBlanks" dxfId="7905" priority="3634">
      <formula>LEN(TRIM(A741))=0</formula>
    </cfRule>
    <cfRule type="expression" dxfId="7904" priority="3635">
      <formula>C741= "TRAIL (7XX)"</formula>
    </cfRule>
    <cfRule type="expression" dxfId="7903" priority="3636">
      <formula>C741= "DISCO (6XX)"</formula>
    </cfRule>
    <cfRule type="expression" dxfId="7902" priority="3637">
      <formula>C741= "RALLY (5XX)"</formula>
    </cfRule>
    <cfRule type="expression" dxfId="7901" priority="3638">
      <formula>C741= "FORGED (2XX)"</formula>
    </cfRule>
    <cfRule type="expression" dxfId="7900" priority="3639">
      <formula>C741= "GMZ (8XX)"</formula>
    </cfRule>
    <cfRule type="expression" dxfId="7899" priority="3640">
      <formula>C741= "RACE (1XX)"</formula>
    </cfRule>
    <cfRule type="expression" dxfId="7898" priority="3641">
      <formula>C741= "UTV (4XX)"</formula>
    </cfRule>
    <cfRule type="expression" dxfId="7897" priority="3642">
      <formula>C741= "STREET (3XX)"</formula>
    </cfRule>
    <cfRule type="expression" dxfId="7896" priority="3643">
      <formula>C741= "STREET (3XX)"</formula>
    </cfRule>
    <cfRule type="expression" dxfId="7895" priority="3644">
      <formula>C741="UTV (4XX)"</formula>
    </cfRule>
    <cfRule type="expression" dxfId="7894" priority="3645">
      <formula>C741= "RACE (1XX)"</formula>
    </cfRule>
    <cfRule type="expression" dxfId="7893" priority="3646">
      <formula>C741= "FORGED (2XX)"</formula>
    </cfRule>
    <cfRule type="expression" dxfId="7892" priority="3647">
      <formula>C741= "RALLY (5XX)"</formula>
    </cfRule>
    <cfRule type="expression" dxfId="7891" priority="3648">
      <formula>C741= "DISCO (6XX)"</formula>
    </cfRule>
    <cfRule type="expression" dxfId="7890" priority="3649">
      <formula>C741= "TRAIL (7XX)"</formula>
    </cfRule>
    <cfRule type="expression" dxfId="7889" priority="3650">
      <formula>C741= "GMZ (8XX)"</formula>
    </cfRule>
    <cfRule type="expression" dxfId="7888" priority="3465">
      <formula>C741= "STREET (3XX)"</formula>
    </cfRule>
    <cfRule type="expression" dxfId="7887" priority="3466">
      <formula>C741="UTV (4XX)"</formula>
    </cfRule>
    <cfRule type="expression" dxfId="7886" priority="3467">
      <formula>C741= "RACE (1XX)"</formula>
    </cfRule>
    <cfRule type="expression" dxfId="7885" priority="3468">
      <formula>C741= "FORGED (2XX)"</formula>
    </cfRule>
    <cfRule type="expression" dxfId="7884" priority="3469">
      <formula>C741= "RALLY (5XX)"</formula>
    </cfRule>
    <cfRule type="expression" dxfId="7883" priority="3651">
      <formula>C741= "DUALLY (9XX)"</formula>
    </cfRule>
    <cfRule type="containsBlanks" dxfId="7882" priority="3652">
      <formula>LEN(TRIM(A741))=0</formula>
    </cfRule>
    <cfRule type="expression" dxfId="7881" priority="3653">
      <formula>C741= "TRAIL (7XX)"</formula>
    </cfRule>
  </conditionalFormatting>
  <conditionalFormatting sqref="A742">
    <cfRule type="expression" dxfId="7880" priority="4914">
      <formula>C742= "RACE (1XX)"</formula>
    </cfRule>
    <cfRule type="expression" dxfId="7879" priority="4913">
      <formula>C742="UTV (4XX)"</formula>
    </cfRule>
    <cfRule type="expression" dxfId="7878" priority="4912">
      <formula>C742= "STREET (3XX)"</formula>
    </cfRule>
    <cfRule type="expression" dxfId="7877" priority="4920">
      <formula>C742= "DUALLY (9XX)"</formula>
    </cfRule>
    <cfRule type="expression" dxfId="7876" priority="4917">
      <formula>C742= "DISCO (6XX)"</formula>
    </cfRule>
    <cfRule type="expression" dxfId="7875" priority="4918">
      <formula>C742= "TRAIL (7XX)"</formula>
    </cfRule>
    <cfRule type="expression" dxfId="7874" priority="4919">
      <formula>C742= "GMZ (8XX)"</formula>
    </cfRule>
    <cfRule type="expression" dxfId="7873" priority="4915">
      <formula>C742= "FORGED (2XX)"</formula>
    </cfRule>
    <cfRule type="expression" dxfId="7872" priority="4916">
      <formula>C742= "RALLY (5XX)"</formula>
    </cfRule>
  </conditionalFormatting>
  <conditionalFormatting sqref="A743:A836">
    <cfRule type="expression" dxfId="7871" priority="4787">
      <formula>C743= "DISCO (6XX)"</formula>
    </cfRule>
    <cfRule type="expression" dxfId="7870" priority="4788">
      <formula>C743= "TRAIL (7XX)"</formula>
    </cfRule>
    <cfRule type="expression" dxfId="7869" priority="4789">
      <formula>C743= "GMZ (8XX)"</formula>
    </cfRule>
    <cfRule type="expression" dxfId="7868" priority="4790">
      <formula>C743= "DUALLY (9XX)"</formula>
    </cfRule>
    <cfRule type="expression" dxfId="7867" priority="4784">
      <formula>C743= "RACE (1XX)"</formula>
    </cfRule>
    <cfRule type="expression" dxfId="7866" priority="4786">
      <formula>C743= "RALLY (5XX)"</formula>
    </cfRule>
    <cfRule type="expression" dxfId="7865" priority="4783">
      <formula>C743="UTV (4XX)"</formula>
    </cfRule>
    <cfRule type="expression" dxfId="7864" priority="4785">
      <formula>C743= "FORGED (2XX)"</formula>
    </cfRule>
    <cfRule type="expression" dxfId="7863" priority="4782">
      <formula>C743= "STREET (3XX)"</formula>
    </cfRule>
  </conditionalFormatting>
  <conditionalFormatting sqref="A746">
    <cfRule type="expression" dxfId="7862" priority="4757">
      <formula>C746= "STREET (3XX)"</formula>
    </cfRule>
    <cfRule type="expression" dxfId="7861" priority="4759">
      <formula>C746= "RACE (1XX)"</formula>
    </cfRule>
    <cfRule type="expression" dxfId="7860" priority="4760">
      <formula>C746= "FORGED (2XX)"</formula>
    </cfRule>
    <cfRule type="expression" dxfId="7859" priority="4761">
      <formula>C746= "RALLY (5XX)"</formula>
    </cfRule>
    <cfRule type="expression" dxfId="7858" priority="4758">
      <formula>C746="UTV (4XX)"</formula>
    </cfRule>
    <cfRule type="expression" dxfId="7857" priority="4763">
      <formula>C746= "TRAIL (7XX)"</formula>
    </cfRule>
    <cfRule type="expression" dxfId="7856" priority="4765">
      <formula>C746= "DUALLY (9XX)"</formula>
    </cfRule>
    <cfRule type="expression" dxfId="7855" priority="4764">
      <formula>C746= "GMZ (8XX)"</formula>
    </cfRule>
    <cfRule type="expression" dxfId="7854" priority="4762">
      <formula>C746= "DISCO (6XX)"</formula>
    </cfRule>
  </conditionalFormatting>
  <conditionalFormatting sqref="A747">
    <cfRule type="expression" dxfId="7853" priority="4737">
      <formula>C747= "DUALLY (9XX)"</formula>
    </cfRule>
    <cfRule type="expression" dxfId="7852" priority="4736">
      <formula>C747= "GMZ (8XX)"</formula>
    </cfRule>
    <cfRule type="expression" dxfId="7851" priority="4735">
      <formula>C747= "TRAIL (7XX)"</formula>
    </cfRule>
    <cfRule type="expression" dxfId="7850" priority="4734">
      <formula>C747= "DISCO (6XX)"</formula>
    </cfRule>
    <cfRule type="expression" dxfId="7849" priority="4733">
      <formula>C747= "RALLY (5XX)"</formula>
    </cfRule>
    <cfRule type="expression" dxfId="7848" priority="4732">
      <formula>C747= "FORGED (2XX)"</formula>
    </cfRule>
    <cfRule type="expression" dxfId="7847" priority="4731">
      <formula>C747= "RACE (1XX)"</formula>
    </cfRule>
    <cfRule type="expression" dxfId="7846" priority="4730">
      <formula>C747="UTV (4XX)"</formula>
    </cfRule>
    <cfRule type="expression" dxfId="7845" priority="4729">
      <formula>C747= "STREET (3XX)"</formula>
    </cfRule>
  </conditionalFormatting>
  <conditionalFormatting sqref="A748:A836">
    <cfRule type="expression" dxfId="7844" priority="4690">
      <formula>C748= "DUALLY (9XX)"</formula>
    </cfRule>
    <cfRule type="expression" dxfId="7843" priority="4684">
      <formula>C748= "RACE (1XX)"</formula>
    </cfRule>
    <cfRule type="expression" dxfId="7842" priority="4683">
      <formula>C748="UTV (4XX)"</formula>
    </cfRule>
    <cfRule type="expression" dxfId="7841" priority="4688">
      <formula>C748= "TRAIL (7XX)"</formula>
    </cfRule>
    <cfRule type="expression" dxfId="7840" priority="4685">
      <formula>C748= "FORGED (2XX)"</formula>
    </cfRule>
    <cfRule type="expression" dxfId="7839" priority="4682">
      <formula>C748= "STREET (3XX)"</formula>
    </cfRule>
    <cfRule type="expression" dxfId="7838" priority="4686">
      <formula>C748= "RALLY (5XX)"</formula>
    </cfRule>
    <cfRule type="expression" dxfId="7837" priority="4687">
      <formula>C748= "DISCO (6XX)"</formula>
    </cfRule>
    <cfRule type="expression" dxfId="7836" priority="4689">
      <formula>C748= "GMZ (8XX)"</formula>
    </cfRule>
  </conditionalFormatting>
  <conditionalFormatting sqref="A749">
    <cfRule type="expression" dxfId="7835" priority="4662">
      <formula>C749= "DUALLY (9XX)"</formula>
    </cfRule>
    <cfRule type="expression" dxfId="7834" priority="4657">
      <formula>C749= "FORGED (2XX)"</formula>
    </cfRule>
    <cfRule type="expression" dxfId="7833" priority="4656">
      <formula>C749= "RACE (1XX)"</formula>
    </cfRule>
    <cfRule type="expression" dxfId="7832" priority="4655">
      <formula>C749="UTV (4XX)"</formula>
    </cfRule>
    <cfRule type="expression" dxfId="7831" priority="4654">
      <formula>C749= "STREET (3XX)"</formula>
    </cfRule>
    <cfRule type="expression" dxfId="7830" priority="4661">
      <formula>C749= "GMZ (8XX)"</formula>
    </cfRule>
    <cfRule type="expression" dxfId="7829" priority="4660">
      <formula>C749= "TRAIL (7XX)"</formula>
    </cfRule>
    <cfRule type="expression" dxfId="7828" priority="4659">
      <formula>C749= "DISCO (6XX)"</formula>
    </cfRule>
    <cfRule type="expression" dxfId="7827" priority="4658">
      <formula>C749= "RALLY (5XX)"</formula>
    </cfRule>
  </conditionalFormatting>
  <conditionalFormatting sqref="A750">
    <cfRule type="expression" dxfId="7826" priority="4643">
      <formula>C750= "DUALLY (9XX)"</formula>
    </cfRule>
    <cfRule type="expression" dxfId="7825" priority="4635">
      <formula>C750= "STREET (3XX)"</formula>
    </cfRule>
    <cfRule type="expression" dxfId="7824" priority="4636">
      <formula>C750="UTV (4XX)"</formula>
    </cfRule>
    <cfRule type="expression" dxfId="7823" priority="4637">
      <formula>C750= "RACE (1XX)"</formula>
    </cfRule>
    <cfRule type="expression" dxfId="7822" priority="4638">
      <formula>C750= "FORGED (2XX)"</formula>
    </cfRule>
    <cfRule type="expression" dxfId="7821" priority="4639">
      <formula>C750= "RALLY (5XX)"</formula>
    </cfRule>
    <cfRule type="expression" dxfId="7820" priority="4640">
      <formula>C750= "DISCO (6XX)"</formula>
    </cfRule>
    <cfRule type="expression" dxfId="7819" priority="4641">
      <formula>C750= "TRAIL (7XX)"</formula>
    </cfRule>
    <cfRule type="expression" dxfId="7818" priority="4642">
      <formula>C750= "GMZ (8XX)"</formula>
    </cfRule>
  </conditionalFormatting>
  <conditionalFormatting sqref="A751">
    <cfRule type="expression" dxfId="7817" priority="4624">
      <formula>C751= "DUALLY (9XX)"</formula>
    </cfRule>
    <cfRule type="expression" dxfId="7816" priority="4623">
      <formula>C751= "GMZ (8XX)"</formula>
    </cfRule>
    <cfRule type="expression" dxfId="7815" priority="4622">
      <formula>C751= "TRAIL (7XX)"</formula>
    </cfRule>
    <cfRule type="expression" dxfId="7814" priority="4621">
      <formula>C751= "DISCO (6XX)"</formula>
    </cfRule>
    <cfRule type="expression" dxfId="7813" priority="4619">
      <formula>C751= "FORGED (2XX)"</formula>
    </cfRule>
    <cfRule type="expression" dxfId="7812" priority="4620">
      <formula>C751= "RALLY (5XX)"</formula>
    </cfRule>
    <cfRule type="expression" dxfId="7811" priority="4618">
      <formula>C751= "RACE (1XX)"</formula>
    </cfRule>
    <cfRule type="expression" dxfId="7810" priority="4617">
      <formula>C751="UTV (4XX)"</formula>
    </cfRule>
    <cfRule type="expression" dxfId="7809" priority="4616">
      <formula>C751= "STREET (3XX)"</formula>
    </cfRule>
  </conditionalFormatting>
  <conditionalFormatting sqref="A752:A753">
    <cfRule type="expression" dxfId="7808" priority="4597">
      <formula>C752= "STREET (3XX)"</formula>
    </cfRule>
    <cfRule type="expression" dxfId="7807" priority="4605">
      <formula>C752= "DUALLY (9XX)"</formula>
    </cfRule>
    <cfRule type="expression" dxfId="7806" priority="4604">
      <formula>C752= "GMZ (8XX)"</formula>
    </cfRule>
    <cfRule type="expression" dxfId="7805" priority="4603">
      <formula>C752= "TRAIL (7XX)"</formula>
    </cfRule>
    <cfRule type="expression" dxfId="7804" priority="4602">
      <formula>C752= "DISCO (6XX)"</formula>
    </cfRule>
    <cfRule type="expression" dxfId="7803" priority="4601">
      <formula>C752= "RALLY (5XX)"</formula>
    </cfRule>
    <cfRule type="expression" dxfId="7802" priority="4600">
      <formula>C752= "FORGED (2XX)"</formula>
    </cfRule>
    <cfRule type="expression" dxfId="7801" priority="4599">
      <formula>C752= "RACE (1XX)"</formula>
    </cfRule>
    <cfRule type="expression" dxfId="7800" priority="4598">
      <formula>C752="UTV (4XX)"</formula>
    </cfRule>
  </conditionalFormatting>
  <conditionalFormatting sqref="A754:A836">
    <cfRule type="expression" dxfId="7799" priority="4586">
      <formula>C754= "DUALLY (9XX)"</formula>
    </cfRule>
    <cfRule type="expression" dxfId="7798" priority="4585">
      <formula>C754= "GMZ (8XX)"</formula>
    </cfRule>
    <cfRule type="expression" dxfId="7797" priority="4584">
      <formula>C754= "TRAIL (7XX)"</formula>
    </cfRule>
    <cfRule type="expression" dxfId="7796" priority="4583">
      <formula>C754= "DISCO (6XX)"</formula>
    </cfRule>
    <cfRule type="expression" dxfId="7795" priority="4582">
      <formula>C754= "RALLY (5XX)"</formula>
    </cfRule>
    <cfRule type="expression" dxfId="7794" priority="4580">
      <formula>C754= "RACE (1XX)"</formula>
    </cfRule>
    <cfRule type="expression" dxfId="7793" priority="4579">
      <formula>C754="UTV (4XX)"</formula>
    </cfRule>
    <cfRule type="expression" dxfId="7792" priority="4578">
      <formula>C754= "STREET (3XX)"</formula>
    </cfRule>
    <cfRule type="expression" dxfId="7791" priority="4581">
      <formula>C754= "FORGED (2XX)"</formula>
    </cfRule>
  </conditionalFormatting>
  <conditionalFormatting sqref="A756:A836">
    <cfRule type="expression" dxfId="7790" priority="4566">
      <formula>C756= "GMZ (8XX)"</formula>
    </cfRule>
    <cfRule type="expression" dxfId="7789" priority="4565">
      <formula>C756= "TRAIL (7XX)"</formula>
    </cfRule>
    <cfRule type="expression" dxfId="7788" priority="4564">
      <formula>C756= "DISCO (6XX)"</formula>
    </cfRule>
    <cfRule type="expression" dxfId="7787" priority="4567">
      <formula>C756= "DUALLY (9XX)"</formula>
    </cfRule>
    <cfRule type="expression" dxfId="7786" priority="4562">
      <formula>C756= "FORGED (2XX)"</formula>
    </cfRule>
    <cfRule type="expression" dxfId="7785" priority="4561">
      <formula>C756= "RACE (1XX)"</formula>
    </cfRule>
    <cfRule type="expression" dxfId="7784" priority="4563">
      <formula>C756= "RALLY (5XX)"</formula>
    </cfRule>
    <cfRule type="expression" dxfId="7783" priority="4559">
      <formula>C756= "STREET (3XX)"</formula>
    </cfRule>
    <cfRule type="expression" dxfId="7782" priority="4560">
      <formula>C756="UTV (4XX)"</formula>
    </cfRule>
  </conditionalFormatting>
  <conditionalFormatting sqref="A757:A836">
    <cfRule type="expression" dxfId="7781" priority="4394">
      <formula>C757= "STREET (3XX)"</formula>
    </cfRule>
    <cfRule type="expression" dxfId="7780" priority="4395">
      <formula>C757="UTV (4XX)"</formula>
    </cfRule>
    <cfRule type="expression" dxfId="7779" priority="4396">
      <formula>C757= "RACE (1XX)"</formula>
    </cfRule>
    <cfRule type="expression" dxfId="7778" priority="4398">
      <formula>C757= "RALLY (5XX)"</formula>
    </cfRule>
    <cfRule type="expression" dxfId="7777" priority="4397">
      <formula>C757= "FORGED (2XX)"</formula>
    </cfRule>
    <cfRule type="expression" dxfId="7776" priority="4399">
      <formula>C757= "DISCO (6XX)"</formula>
    </cfRule>
    <cfRule type="expression" dxfId="7775" priority="4400">
      <formula>C757= "TRAIL (7XX)"</formula>
    </cfRule>
    <cfRule type="expression" dxfId="7774" priority="4401">
      <formula>C757= "GMZ (8XX)"</formula>
    </cfRule>
    <cfRule type="expression" dxfId="7773" priority="4402">
      <formula>C757= "DUALLY (9XX)"</formula>
    </cfRule>
  </conditionalFormatting>
  <conditionalFormatting sqref="A761">
    <cfRule type="expression" dxfId="7772" priority="4377">
      <formula>C761= "FORGED (2XX)"</formula>
    </cfRule>
    <cfRule type="expression" dxfId="7771" priority="4376">
      <formula>C761= "RACE (1XX)"</formula>
    </cfRule>
    <cfRule type="expression" dxfId="7770" priority="4375">
      <formula>C761="UTV (4XX)"</formula>
    </cfRule>
    <cfRule type="expression" dxfId="7769" priority="4374">
      <formula>C761= "STREET (3XX)"</formula>
    </cfRule>
    <cfRule type="expression" dxfId="7768" priority="4378">
      <formula>C761= "RALLY (5XX)"</formula>
    </cfRule>
    <cfRule type="expression" dxfId="7767" priority="4382">
      <formula>C761= "DUALLY (9XX)"</formula>
    </cfRule>
    <cfRule type="expression" dxfId="7766" priority="4381">
      <formula>C761= "GMZ (8XX)"</formula>
    </cfRule>
    <cfRule type="expression" dxfId="7765" priority="4380">
      <formula>C761= "TRAIL (7XX)"</formula>
    </cfRule>
    <cfRule type="expression" dxfId="7764" priority="4379">
      <formula>C761= "DISCO (6XX)"</formula>
    </cfRule>
  </conditionalFormatting>
  <conditionalFormatting sqref="A762:A763">
    <cfRule type="expression" dxfId="7763" priority="4230">
      <formula>C762="UTV (4XX)"</formula>
    </cfRule>
    <cfRule type="expression" dxfId="7762" priority="4232">
      <formula>C762= "FORGED (2XX)"</formula>
    </cfRule>
    <cfRule type="expression" dxfId="7761" priority="4233">
      <formula>C762= "RALLY (5XX)"</formula>
    </cfRule>
    <cfRule type="expression" dxfId="7760" priority="4234">
      <formula>C762= "DISCO (6XX)"</formula>
    </cfRule>
    <cfRule type="expression" dxfId="7759" priority="4235">
      <formula>C762= "TRAIL (7XX)"</formula>
    </cfRule>
    <cfRule type="expression" dxfId="7758" priority="4236">
      <formula>C762= "GMZ (8XX)"</formula>
    </cfRule>
    <cfRule type="expression" dxfId="7757" priority="4237">
      <formula>C762= "DUALLY (9XX)"</formula>
    </cfRule>
    <cfRule type="expression" dxfId="7756" priority="4229">
      <formula>C762= "STREET (3XX)"</formula>
    </cfRule>
    <cfRule type="expression" dxfId="7755" priority="4231">
      <formula>C762= "RACE (1XX)"</formula>
    </cfRule>
  </conditionalFormatting>
  <conditionalFormatting sqref="A764:A836">
    <cfRule type="expression" dxfId="7754" priority="4213">
      <formula>C764= "FORGED (2XX)"</formula>
    </cfRule>
    <cfRule type="expression" dxfId="7753" priority="4218">
      <formula>C764= "DUALLY (9XX)"</formula>
    </cfRule>
    <cfRule type="expression" dxfId="7752" priority="4214">
      <formula>C764= "RALLY (5XX)"</formula>
    </cfRule>
    <cfRule type="expression" dxfId="7751" priority="4211">
      <formula>C764="UTV (4XX)"</formula>
    </cfRule>
    <cfRule type="expression" dxfId="7750" priority="4212">
      <formula>C764= "RACE (1XX)"</formula>
    </cfRule>
    <cfRule type="expression" dxfId="7749" priority="4217">
      <formula>C764= "GMZ (8XX)"</formula>
    </cfRule>
    <cfRule type="expression" dxfId="7748" priority="4216">
      <formula>C764= "TRAIL (7XX)"</formula>
    </cfRule>
    <cfRule type="expression" dxfId="7747" priority="4215">
      <formula>C764= "DISCO (6XX)"</formula>
    </cfRule>
    <cfRule type="expression" dxfId="7746" priority="4210">
      <formula>C764= "STREET (3XX)"</formula>
    </cfRule>
  </conditionalFormatting>
  <conditionalFormatting sqref="A765">
    <cfRule type="expression" dxfId="7745" priority="4064">
      <formula>C765= "FORGED (2XX)"</formula>
    </cfRule>
    <cfRule type="expression" dxfId="7744" priority="4065">
      <formula>C765= "RALLY (5XX)"</formula>
    </cfRule>
    <cfRule type="expression" dxfId="7743" priority="4063">
      <formula>C765= "RACE (1XX)"</formula>
    </cfRule>
    <cfRule type="expression" dxfId="7742" priority="4062">
      <formula>C765="UTV (4XX)"</formula>
    </cfRule>
    <cfRule type="expression" dxfId="7741" priority="4061">
      <formula>C765= "STREET (3XX)"</formula>
    </cfRule>
    <cfRule type="expression" dxfId="7740" priority="4066">
      <formula>C765= "DISCO (6XX)"</formula>
    </cfRule>
    <cfRule type="expression" dxfId="7739" priority="4069">
      <formula>C765= "DUALLY (9XX)"</formula>
    </cfRule>
    <cfRule type="expression" dxfId="7738" priority="4068">
      <formula>C765= "GMZ (8XX)"</formula>
    </cfRule>
    <cfRule type="expression" dxfId="7737" priority="4067">
      <formula>C765= "TRAIL (7XX)"</formula>
    </cfRule>
  </conditionalFormatting>
  <conditionalFormatting sqref="A766">
    <cfRule type="expression" dxfId="7736" priority="3774">
      <formula>C766= "TRAIL (7XX)"</formula>
    </cfRule>
    <cfRule type="expression" dxfId="7735" priority="3773">
      <formula>C766= "DISCO (6XX)"</formula>
    </cfRule>
    <cfRule type="expression" dxfId="7734" priority="3771">
      <formula>C766= "FORGED (2XX)"</formula>
    </cfRule>
    <cfRule type="expression" dxfId="7733" priority="3769">
      <formula>C766="UTV (4XX)"</formula>
    </cfRule>
    <cfRule type="expression" dxfId="7732" priority="3768">
      <formula>C766= "STREET (3XX)"</formula>
    </cfRule>
    <cfRule type="expression" dxfId="7731" priority="3770">
      <formula>C766= "RACE (1XX)"</formula>
    </cfRule>
    <cfRule type="expression" dxfId="7730" priority="3775">
      <formula>C766= "GMZ (8XX)"</formula>
    </cfRule>
    <cfRule type="expression" dxfId="7729" priority="3776">
      <formula>C766= "DUALLY (9XX)"</formula>
    </cfRule>
    <cfRule type="expression" dxfId="7728" priority="3772">
      <formula>C766= "RALLY (5XX)"</formula>
    </cfRule>
  </conditionalFormatting>
  <conditionalFormatting sqref="A770:A836">
    <cfRule type="expression" dxfId="7727" priority="3747">
      <formula>C770="UTV (4XX)"</formula>
    </cfRule>
    <cfRule type="expression" dxfId="7726" priority="3748">
      <formula>C770= "RACE (1XX)"</formula>
    </cfRule>
    <cfRule type="expression" dxfId="7725" priority="3749">
      <formula>C770= "FORGED (2XX)"</formula>
    </cfRule>
    <cfRule type="expression" dxfId="7724" priority="3750">
      <formula>C770= "RALLY (5XX)"</formula>
    </cfRule>
    <cfRule type="expression" dxfId="7723" priority="3751">
      <formula>C770= "DISCO (6XX)"</formula>
    </cfRule>
    <cfRule type="expression" dxfId="7722" priority="3754">
      <formula>C770= "DUALLY (9XX)"</formula>
    </cfRule>
    <cfRule type="expression" dxfId="7721" priority="3753">
      <formula>C770= "GMZ (8XX)"</formula>
    </cfRule>
    <cfRule type="expression" dxfId="7720" priority="3752">
      <formula>C770= "TRAIL (7XX)"</formula>
    </cfRule>
    <cfRule type="expression" dxfId="7719" priority="3746">
      <formula>C770= "STREET (3XX)"</formula>
    </cfRule>
  </conditionalFormatting>
  <conditionalFormatting sqref="A776:A782">
    <cfRule type="expression" dxfId="7718" priority="3451">
      <formula>C776= "RALLY (5XX)"</formula>
    </cfRule>
    <cfRule type="expression" dxfId="7717" priority="3449">
      <formula>C776= "RACE (1XX)"</formula>
    </cfRule>
    <cfRule type="expression" dxfId="7716" priority="3447">
      <formula>C776= "STREET (3XX)"</formula>
    </cfRule>
    <cfRule type="expression" dxfId="7715" priority="3448">
      <formula>C776="UTV (4XX)"</formula>
    </cfRule>
    <cfRule type="expression" dxfId="7714" priority="3455">
      <formula>C776= "DUALLY (9XX)"</formula>
    </cfRule>
    <cfRule type="expression" dxfId="7713" priority="3452">
      <formula>C776= "DISCO (6XX)"</formula>
    </cfRule>
    <cfRule type="expression" dxfId="7712" priority="3453">
      <formula>C776= "TRAIL (7XX)"</formula>
    </cfRule>
    <cfRule type="expression" dxfId="7711" priority="3454">
      <formula>C776= "GMZ (8XX)"</formula>
    </cfRule>
    <cfRule type="expression" dxfId="7710" priority="3450">
      <formula>C776= "FORGED (2XX)"</formula>
    </cfRule>
  </conditionalFormatting>
  <conditionalFormatting sqref="A783">
    <cfRule type="expression" dxfId="7709" priority="3435">
      <formula>C783= "DUALLY (9XX)"</formula>
    </cfRule>
    <cfRule type="expression" dxfId="7708" priority="3434">
      <formula>C783= "GMZ (8XX)"</formula>
    </cfRule>
    <cfRule type="expression" dxfId="7707" priority="3433">
      <formula>C783= "TRAIL (7XX)"</formula>
    </cfRule>
    <cfRule type="expression" dxfId="7706" priority="3432">
      <formula>C783= "DISCO (6XX)"</formula>
    </cfRule>
    <cfRule type="expression" dxfId="7705" priority="3431">
      <formula>C783= "RALLY (5XX)"</formula>
    </cfRule>
    <cfRule type="expression" dxfId="7704" priority="3430">
      <formula>C783= "FORGED (2XX)"</formula>
    </cfRule>
    <cfRule type="expression" dxfId="7703" priority="3429">
      <formula>C783= "RACE (1XX)"</formula>
    </cfRule>
    <cfRule type="expression" dxfId="7702" priority="3427">
      <formula>C783= "STREET (3XX)"</formula>
    </cfRule>
    <cfRule type="expression" dxfId="7701" priority="3428">
      <formula>C783="UTV (4XX)"</formula>
    </cfRule>
  </conditionalFormatting>
  <conditionalFormatting sqref="A784">
    <cfRule type="expression" dxfId="7700" priority="3268">
      <formula>C784= "DUALLY (9XX)"</formula>
    </cfRule>
    <cfRule type="expression" dxfId="7699" priority="3267">
      <formula>C784= "GMZ (8XX)"</formula>
    </cfRule>
    <cfRule type="expression" dxfId="7698" priority="3266">
      <formula>C784= "TRAIL (7XX)"</formula>
    </cfRule>
    <cfRule type="expression" dxfId="7697" priority="3265">
      <formula>C784= "DISCO (6XX)"</formula>
    </cfRule>
    <cfRule type="expression" dxfId="7696" priority="3262">
      <formula>C784= "RACE (1XX)"</formula>
    </cfRule>
    <cfRule type="expression" dxfId="7695" priority="3261">
      <formula>C784="UTV (4XX)"</formula>
    </cfRule>
    <cfRule type="expression" dxfId="7694" priority="3263">
      <formula>C784= "FORGED (2XX)"</formula>
    </cfRule>
    <cfRule type="expression" dxfId="7693" priority="3264">
      <formula>C784= "RALLY (5XX)"</formula>
    </cfRule>
    <cfRule type="expression" dxfId="7692" priority="3260">
      <formula>C784= "STREET (3XX)"</formula>
    </cfRule>
  </conditionalFormatting>
  <conditionalFormatting sqref="A785:A836">
    <cfRule type="expression" dxfId="7691" priority="3086">
      <formula>C785= "DISCO (6XX)"</formula>
    </cfRule>
    <cfRule type="expression" dxfId="7690" priority="3087">
      <formula>C785= "TRAIL (7XX)"</formula>
    </cfRule>
    <cfRule type="expression" dxfId="7689" priority="3088">
      <formula>C785= "GMZ (8XX)"</formula>
    </cfRule>
    <cfRule type="expression" dxfId="7688" priority="3089">
      <formula>C785= "DUALLY (9XX)"</formula>
    </cfRule>
    <cfRule type="expression" dxfId="7687" priority="3084">
      <formula>C785= "FORGED (2XX)"</formula>
    </cfRule>
    <cfRule type="expression" dxfId="7686" priority="3083">
      <formula>C785= "RACE (1XX)"</formula>
    </cfRule>
    <cfRule type="expression" dxfId="7685" priority="3081">
      <formula>C785= "STREET (3XX)"</formula>
    </cfRule>
    <cfRule type="expression" dxfId="7684" priority="3085">
      <formula>C785= "RALLY (5XX)"</formula>
    </cfRule>
    <cfRule type="expression" dxfId="7683" priority="3082">
      <formula>C785="UTV (4XX)"</formula>
    </cfRule>
  </conditionalFormatting>
  <conditionalFormatting sqref="A788:A836">
    <cfRule type="expression" dxfId="7682" priority="3066">
      <formula>C788= "RALLY (5XX)"</formula>
    </cfRule>
    <cfRule type="expression" dxfId="7681" priority="3067">
      <formula>C788= "DISCO (6XX)"</formula>
    </cfRule>
    <cfRule type="expression" dxfId="7680" priority="3068">
      <formula>C788= "TRAIL (7XX)"</formula>
    </cfRule>
    <cfRule type="expression" dxfId="7679" priority="3063">
      <formula>C788="UTV (4XX)"</formula>
    </cfRule>
    <cfRule type="expression" dxfId="7678" priority="3069">
      <formula>C788= "GMZ (8XX)"</formula>
    </cfRule>
    <cfRule type="expression" dxfId="7677" priority="3070">
      <formula>C788= "DUALLY (9XX)"</formula>
    </cfRule>
    <cfRule type="expression" dxfId="7676" priority="3065">
      <formula>C788= "FORGED (2XX)"</formula>
    </cfRule>
    <cfRule type="expression" dxfId="7675" priority="3062">
      <formula>C788= "STREET (3XX)"</formula>
    </cfRule>
    <cfRule type="expression" dxfId="7674" priority="3064">
      <formula>C788= "RACE (1XX)"</formula>
    </cfRule>
  </conditionalFormatting>
  <conditionalFormatting sqref="A802">
    <cfRule type="expression" dxfId="7673" priority="2856">
      <formula>C802= "DISCO (6XX)"</formula>
    </cfRule>
    <cfRule type="expression" dxfId="7672" priority="2857">
      <formula>C802= "TRAIL (7XX)"</formula>
    </cfRule>
    <cfRule type="expression" dxfId="7671" priority="2858">
      <formula>C802= "GMZ (8XX)"</formula>
    </cfRule>
    <cfRule type="expression" dxfId="7670" priority="2859">
      <formula>C802= "DUALLY (9XX)"</formula>
    </cfRule>
    <cfRule type="expression" dxfId="7669" priority="2860">
      <formula>C802= "STREET (3XX)"</formula>
    </cfRule>
    <cfRule type="expression" dxfId="7668" priority="2861">
      <formula>C802="UTV (4XX)"</formula>
    </cfRule>
    <cfRule type="expression" dxfId="7667" priority="2862">
      <formula>C802= "RACE (1XX)"</formula>
    </cfRule>
    <cfRule type="expression" dxfId="7666" priority="2863">
      <formula>C802= "FORGED (2XX)"</formula>
    </cfRule>
    <cfRule type="expression" dxfId="7665" priority="2864">
      <formula>C802= "RALLY (5XX)"</formula>
    </cfRule>
    <cfRule type="expression" dxfId="7664" priority="2865">
      <formula>C802= "DISCO (6XX)"</formula>
    </cfRule>
    <cfRule type="expression" dxfId="7663" priority="2866">
      <formula>C802= "TRAIL (7XX)"</formula>
    </cfRule>
    <cfRule type="expression" dxfId="7662" priority="2867">
      <formula>C802= "GMZ (8XX)"</formula>
    </cfRule>
    <cfRule type="expression" dxfId="7661" priority="2868">
      <formula>C802= "DUALLY (9XX)"</formula>
    </cfRule>
    <cfRule type="expression" dxfId="7660" priority="2869">
      <formula>C802= "STREET (3XX)"</formula>
    </cfRule>
    <cfRule type="expression" dxfId="7659" priority="2870">
      <formula>C802="UTV (4XX)"</formula>
    </cfRule>
    <cfRule type="expression" dxfId="7658" priority="2871">
      <formula>C802= "RACE (1XX)"</formula>
    </cfRule>
    <cfRule type="expression" dxfId="7657" priority="2872">
      <formula>C802= "FORGED (2XX)"</formula>
    </cfRule>
    <cfRule type="expression" dxfId="7656" priority="2873">
      <formula>C802= "RALLY (5XX)"</formula>
    </cfRule>
    <cfRule type="expression" dxfId="7655" priority="2874">
      <formula>C802= "DISCO (6XX)"</formula>
    </cfRule>
    <cfRule type="expression" dxfId="7654" priority="2875">
      <formula>C802= "TRAIL (7XX)"</formula>
    </cfRule>
    <cfRule type="expression" dxfId="7653" priority="2876">
      <formula>C802= "GMZ (8XX)"</formula>
    </cfRule>
    <cfRule type="expression" dxfId="7652" priority="2877">
      <formula>C802= "DUALLY (9XX)"</formula>
    </cfRule>
    <cfRule type="expression" dxfId="7651" priority="2878">
      <formula>C802= "STREET (3XX)"</formula>
    </cfRule>
    <cfRule type="expression" dxfId="7650" priority="2879">
      <formula>C802="UTV (4XX)"</formula>
    </cfRule>
    <cfRule type="expression" dxfId="7649" priority="2880">
      <formula>C802= "RACE (1XX)"</formula>
    </cfRule>
    <cfRule type="expression" dxfId="7648" priority="2881">
      <formula>C802= "FORGED (2XX)"</formula>
    </cfRule>
    <cfRule type="expression" dxfId="7647" priority="2882">
      <formula>C802= "RALLY (5XX)"</formula>
    </cfRule>
    <cfRule type="expression" dxfId="7646" priority="2883">
      <formula>C802= "DISCO (6XX)"</formula>
    </cfRule>
    <cfRule type="expression" dxfId="7645" priority="2884">
      <formula>C802= "TRAIL (7XX)"</formula>
    </cfRule>
    <cfRule type="expression" dxfId="7644" priority="2885">
      <formula>C802= "GMZ (8XX)"</formula>
    </cfRule>
    <cfRule type="expression" dxfId="7643" priority="2886">
      <formula>C802= "DUALLY (9XX)"</formula>
    </cfRule>
    <cfRule type="expression" dxfId="7642" priority="2887">
      <formula>C802= "STREET (3XX)"</formula>
    </cfRule>
    <cfRule type="expression" dxfId="7641" priority="2888">
      <formula>C802="UTV (4XX)"</formula>
    </cfRule>
    <cfRule type="expression" dxfId="7640" priority="2889">
      <formula>C802= "RACE (1XX)"</formula>
    </cfRule>
    <cfRule type="expression" dxfId="7639" priority="2890">
      <formula>C802= "FORGED (2XX)"</formula>
    </cfRule>
    <cfRule type="expression" dxfId="7638" priority="2891">
      <formula>C802= "RALLY (5XX)"</formula>
    </cfRule>
    <cfRule type="expression" dxfId="7637" priority="2892">
      <formula>C802= "DISCO (6XX)"</formula>
    </cfRule>
    <cfRule type="expression" dxfId="7636" priority="2893">
      <formula>C802= "TRAIL (7XX)"</formula>
    </cfRule>
    <cfRule type="expression" dxfId="7635" priority="2894">
      <formula>C802= "GMZ (8XX)"</formula>
    </cfRule>
    <cfRule type="expression" dxfId="7634" priority="2895">
      <formula>C802= "DUALLY (9XX)"</formula>
    </cfRule>
    <cfRule type="expression" dxfId="7633" priority="2896">
      <formula>C802= "STREET (3XX)"</formula>
    </cfRule>
    <cfRule type="expression" dxfId="7632" priority="2897">
      <formula>C802="UTV (4XX)"</formula>
    </cfRule>
    <cfRule type="expression" dxfId="7631" priority="2898">
      <formula>C802= "RACE (1XX)"</formula>
    </cfRule>
    <cfRule type="expression" dxfId="7630" priority="2899">
      <formula>C802= "FORGED (2XX)"</formula>
    </cfRule>
    <cfRule type="expression" dxfId="7629" priority="2900">
      <formula>C802= "RALLY (5XX)"</formula>
    </cfRule>
    <cfRule type="expression" dxfId="7628" priority="2901">
      <formula>C802= "DISCO (6XX)"</formula>
    </cfRule>
    <cfRule type="expression" dxfId="7627" priority="2902">
      <formula>C802= "TRAIL (7XX)"</formula>
    </cfRule>
    <cfRule type="expression" dxfId="7626" priority="2903">
      <formula>C802= "GMZ (8XX)"</formula>
    </cfRule>
    <cfRule type="expression" dxfId="7625" priority="2904">
      <formula>C802= "DUALLY (9XX)"</formula>
    </cfRule>
    <cfRule type="expression" dxfId="7624" priority="2905">
      <formula>C802= "STREET (3XX)"</formula>
    </cfRule>
    <cfRule type="expression" dxfId="7623" priority="2906">
      <formula>C802="UTV (4XX)"</formula>
    </cfRule>
    <cfRule type="expression" dxfId="7622" priority="2907">
      <formula>C802= "RACE (1XX)"</formula>
    </cfRule>
    <cfRule type="expression" dxfId="7621" priority="2908">
      <formula>C802= "FORGED (2XX)"</formula>
    </cfRule>
    <cfRule type="expression" dxfId="7620" priority="2909">
      <formula>C802= "RALLY (5XX)"</formula>
    </cfRule>
    <cfRule type="expression" dxfId="7619" priority="2910">
      <formula>C802= "DISCO (6XX)"</formula>
    </cfRule>
    <cfRule type="expression" dxfId="7618" priority="2911">
      <formula>C802= "TRAIL (7XX)"</formula>
    </cfRule>
    <cfRule type="expression" dxfId="7617" priority="2912">
      <formula>C802= "GMZ (8XX)"</formula>
    </cfRule>
    <cfRule type="expression" dxfId="7616" priority="2913">
      <formula>C802= "DUALLY (9XX)"</formula>
    </cfRule>
    <cfRule type="expression" dxfId="7615" priority="2914">
      <formula>C802= "STREET (3XX)"</formula>
    </cfRule>
    <cfRule type="expression" dxfId="7614" priority="2915">
      <formula>C802="UTV (4XX)"</formula>
    </cfRule>
    <cfRule type="expression" dxfId="7613" priority="2916">
      <formula>C802= "RACE (1XX)"</formula>
    </cfRule>
    <cfRule type="expression" dxfId="7612" priority="2917">
      <formula>C802= "FORGED (2XX)"</formula>
    </cfRule>
    <cfRule type="expression" dxfId="7611" priority="2918">
      <formula>C802= "RALLY (5XX)"</formula>
    </cfRule>
    <cfRule type="expression" dxfId="7610" priority="2919">
      <formula>C802= "DISCO (6XX)"</formula>
    </cfRule>
    <cfRule type="expression" dxfId="7609" priority="2920">
      <formula>C802= "TRAIL (7XX)"</formula>
    </cfRule>
    <cfRule type="expression" dxfId="7608" priority="2921">
      <formula>C802= "GMZ (8XX)"</formula>
    </cfRule>
    <cfRule type="expression" dxfId="7607" priority="2922">
      <formula>C802= "DUALLY (9XX)"</formula>
    </cfRule>
    <cfRule type="expression" dxfId="7606" priority="2923">
      <formula>C802= "STREET (3XX)"</formula>
    </cfRule>
    <cfRule type="expression" dxfId="7605" priority="2924">
      <formula>C802="UTV (4XX)"</formula>
    </cfRule>
    <cfRule type="expression" dxfId="7604" priority="2925">
      <formula>C802= "RACE (1XX)"</formula>
    </cfRule>
    <cfRule type="expression" dxfId="7603" priority="2926">
      <formula>C802= "FORGED (2XX)"</formula>
    </cfRule>
    <cfRule type="expression" dxfId="7602" priority="2927">
      <formula>C802= "RALLY (5XX)"</formula>
    </cfRule>
    <cfRule type="expression" dxfId="7601" priority="2928">
      <formula>C802= "DISCO (6XX)"</formula>
    </cfRule>
    <cfRule type="expression" dxfId="7600" priority="2929">
      <formula>C802= "TRAIL (7XX)"</formula>
    </cfRule>
    <cfRule type="expression" dxfId="7599" priority="2930">
      <formula>C802= "GMZ (8XX)"</formula>
    </cfRule>
    <cfRule type="expression" dxfId="7598" priority="2931">
      <formula>C802= "DUALLY (9XX)"</formula>
    </cfRule>
    <cfRule type="expression" dxfId="7597" priority="2932">
      <formula>C802= "STREET (3XX)"</formula>
    </cfRule>
    <cfRule type="expression" dxfId="7596" priority="2933">
      <formula>C802="UTV (4XX)"</formula>
    </cfRule>
    <cfRule type="expression" dxfId="7595" priority="2934">
      <formula>C802= "RACE (1XX)"</formula>
    </cfRule>
    <cfRule type="expression" dxfId="7594" priority="2935">
      <formula>C802= "FORGED (2XX)"</formula>
    </cfRule>
    <cfRule type="expression" dxfId="7593" priority="2936">
      <formula>C802= "RALLY (5XX)"</formula>
    </cfRule>
    <cfRule type="expression" dxfId="7592" priority="2937">
      <formula>C802= "DISCO (6XX)"</formula>
    </cfRule>
    <cfRule type="expression" dxfId="7591" priority="2938">
      <formula>C802= "TRAIL (7XX)"</formula>
    </cfRule>
    <cfRule type="expression" dxfId="7590" priority="2939">
      <formula>C802= "GMZ (8XX)"</formula>
    </cfRule>
    <cfRule type="expression" dxfId="7589" priority="2940">
      <formula>C802= "DUALLY (9XX)"</formula>
    </cfRule>
    <cfRule type="containsBlanks" dxfId="7588" priority="2941">
      <formula>LEN(TRIM(A802))=0</formula>
    </cfRule>
    <cfRule type="expression" dxfId="7587" priority="2942">
      <formula>C802= "TRAIL (7XX)"</formula>
    </cfRule>
    <cfRule type="expression" dxfId="7586" priority="2943">
      <formula>C802= "DISCO (6XX)"</formula>
    </cfRule>
    <cfRule type="expression" dxfId="7585" priority="2944">
      <formula>C802= "RALLY (5XX)"</formula>
    </cfRule>
    <cfRule type="expression" dxfId="7584" priority="2945">
      <formula>C802= "FORGED (2XX)"</formula>
    </cfRule>
    <cfRule type="expression" dxfId="7583" priority="2946">
      <formula>C802= "GMZ (8XX)"</formula>
    </cfRule>
    <cfRule type="expression" dxfId="7582" priority="2947">
      <formula>C802= "RACE (1XX)"</formula>
    </cfRule>
    <cfRule type="expression" dxfId="7581" priority="2948">
      <formula>C802= "UTV (4XX)"</formula>
    </cfRule>
    <cfRule type="expression" dxfId="7580" priority="2949">
      <formula>C802= "STREET (3XX)"</formula>
    </cfRule>
    <cfRule type="expression" dxfId="7579" priority="2950">
      <formula>C802= "STREET (3XX)"</formula>
    </cfRule>
    <cfRule type="expression" dxfId="7578" priority="2951">
      <formula>C802="UTV (4XX)"</formula>
    </cfRule>
    <cfRule type="expression" dxfId="7577" priority="2952">
      <formula>C802= "RACE (1XX)"</formula>
    </cfRule>
    <cfRule type="expression" dxfId="7576" priority="2953">
      <formula>C802= "FORGED (2XX)"</formula>
    </cfRule>
    <cfRule type="expression" dxfId="7575" priority="2954">
      <formula>C802= "RALLY (5XX)"</formula>
    </cfRule>
    <cfRule type="expression" dxfId="7574" priority="2955">
      <formula>C802= "DISCO (6XX)"</formula>
    </cfRule>
    <cfRule type="expression" dxfId="7573" priority="2956">
      <formula>C802= "TRAIL (7XX)"</formula>
    </cfRule>
    <cfRule type="expression" dxfId="7572" priority="2957">
      <formula>C802= "GMZ (8XX)"</formula>
    </cfRule>
    <cfRule type="expression" dxfId="7571" priority="2958">
      <formula>C802= "DUALLY (9XX)"</formula>
    </cfRule>
    <cfRule type="containsBlanks" dxfId="7570" priority="2959">
      <formula>LEN(TRIM(A802))=0</formula>
    </cfRule>
    <cfRule type="expression" dxfId="7569" priority="2960">
      <formula>C802= "TRAIL (7XX)"</formula>
    </cfRule>
    <cfRule type="expression" dxfId="7568" priority="2961">
      <formula>C802= "DISCO (6XX)"</formula>
    </cfRule>
    <cfRule type="expression" dxfId="7567" priority="2962">
      <formula>C802= "RALLY (5XX)"</formula>
    </cfRule>
    <cfRule type="expression" dxfId="7566" priority="2963">
      <formula>C802= "FORGED (2XX)"</formula>
    </cfRule>
    <cfRule type="expression" dxfId="7565" priority="2964">
      <formula>C802= "GMZ (8XX)"</formula>
    </cfRule>
    <cfRule type="expression" dxfId="7564" priority="2965">
      <formula>C802= "RACE (1XX)"</formula>
    </cfRule>
    <cfRule type="expression" dxfId="7563" priority="2966">
      <formula>C802= "UTV (4XX)"</formula>
    </cfRule>
    <cfRule type="expression" dxfId="7562" priority="2967">
      <formula>C802= "STREET (3XX)"</formula>
    </cfRule>
    <cfRule type="expression" dxfId="7561" priority="2968">
      <formula>C802= "STREET (3XX)"</formula>
    </cfRule>
    <cfRule type="expression" dxfId="7560" priority="2969">
      <formula>C802="UTV (4XX)"</formula>
    </cfRule>
    <cfRule type="expression" dxfId="7559" priority="2970">
      <formula>C802= "RACE (1XX)"</formula>
    </cfRule>
    <cfRule type="expression" dxfId="7558" priority="2971">
      <formula>C802= "FORGED (2XX)"</formula>
    </cfRule>
    <cfRule type="expression" dxfId="7557" priority="2972">
      <formula>C802= "RALLY (5XX)"</formula>
    </cfRule>
    <cfRule type="expression" dxfId="7556" priority="2973">
      <formula>C802= "DISCO (6XX)"</formula>
    </cfRule>
    <cfRule type="expression" dxfId="7555" priority="2974">
      <formula>C802= "TRAIL (7XX)"</formula>
    </cfRule>
    <cfRule type="expression" dxfId="7554" priority="2975">
      <formula>C802= "GMZ (8XX)"</formula>
    </cfRule>
    <cfRule type="expression" dxfId="7553" priority="2976">
      <formula>C802= "DUALLY (9XX)"</formula>
    </cfRule>
    <cfRule type="expression" dxfId="7552" priority="2977">
      <formula>C802= "STREET (3XX)"</formula>
    </cfRule>
    <cfRule type="expression" dxfId="7551" priority="2978">
      <formula>C802="UTV (4XX)"</formula>
    </cfRule>
    <cfRule type="expression" dxfId="7550" priority="2979">
      <formula>C802= "RACE (1XX)"</formula>
    </cfRule>
    <cfRule type="expression" dxfId="7549" priority="2980">
      <formula>C802= "FORGED (2XX)"</formula>
    </cfRule>
    <cfRule type="expression" dxfId="7548" priority="2981">
      <formula>C802= "RALLY (5XX)"</formula>
    </cfRule>
    <cfRule type="expression" dxfId="7547" priority="2982">
      <formula>C802= "DISCO (6XX)"</formula>
    </cfRule>
    <cfRule type="expression" dxfId="7546" priority="2983">
      <formula>C802= "TRAIL (7XX)"</formula>
    </cfRule>
    <cfRule type="expression" dxfId="7545" priority="2984">
      <formula>C802= "GMZ (8XX)"</formula>
    </cfRule>
    <cfRule type="expression" dxfId="7544" priority="2985">
      <formula>C802= "DUALLY (9XX)"</formula>
    </cfRule>
    <cfRule type="expression" dxfId="7543" priority="2986">
      <formula>C802= "STREET (3XX)"</formula>
    </cfRule>
    <cfRule type="expression" dxfId="7542" priority="2987">
      <formula>C802="UTV (4XX)"</formula>
    </cfRule>
    <cfRule type="expression" dxfId="7541" priority="2988">
      <formula>C802= "RACE (1XX)"</formula>
    </cfRule>
    <cfRule type="expression" dxfId="7540" priority="2989">
      <formula>C802= "FORGED (2XX)"</formula>
    </cfRule>
    <cfRule type="expression" dxfId="7539" priority="2990">
      <formula>C802= "RALLY (5XX)"</formula>
    </cfRule>
    <cfRule type="expression" dxfId="7538" priority="2991">
      <formula>C802= "DISCO (6XX)"</formula>
    </cfRule>
    <cfRule type="expression" dxfId="7537" priority="2992">
      <formula>C802= "TRAIL (7XX)"</formula>
    </cfRule>
    <cfRule type="expression" dxfId="7536" priority="2993">
      <formula>C802= "GMZ (8XX)"</formula>
    </cfRule>
    <cfRule type="expression" dxfId="7535" priority="2994">
      <formula>C802= "DUALLY (9XX)"</formula>
    </cfRule>
    <cfRule type="containsBlanks" dxfId="7534" priority="2995">
      <formula>LEN(TRIM(A802))=0</formula>
    </cfRule>
    <cfRule type="expression" dxfId="7533" priority="2996">
      <formula>C802= "TRAIL (7XX)"</formula>
    </cfRule>
    <cfRule type="expression" dxfId="7532" priority="2997">
      <formula>C802= "DISCO (6XX)"</formula>
    </cfRule>
    <cfRule type="expression" dxfId="7531" priority="2998">
      <formula>C802= "RALLY (5XX)"</formula>
    </cfRule>
    <cfRule type="expression" dxfId="7530" priority="2999">
      <formula>C802= "FORGED (2XX)"</formula>
    </cfRule>
    <cfRule type="expression" dxfId="7529" priority="3000">
      <formula>C802= "GMZ (8XX)"</formula>
    </cfRule>
    <cfRule type="expression" dxfId="7528" priority="3001">
      <formula>C802= "RACE (1XX)"</formula>
    </cfRule>
    <cfRule type="expression" dxfId="7527" priority="3002">
      <formula>C802= "UTV (4XX)"</formula>
    </cfRule>
    <cfRule type="expression" dxfId="7526" priority="3003">
      <formula>C802= "STREET (3XX)"</formula>
    </cfRule>
    <cfRule type="expression" dxfId="7525" priority="3004">
      <formula>C802= "STREET (3XX)"</formula>
    </cfRule>
    <cfRule type="expression" dxfId="7524" priority="3005">
      <formula>C802="UTV (4XX)"</formula>
    </cfRule>
    <cfRule type="expression" dxfId="7523" priority="3006">
      <formula>C802= "RACE (1XX)"</formula>
    </cfRule>
    <cfRule type="expression" dxfId="7522" priority="3007">
      <formula>C802= "FORGED (2XX)"</formula>
    </cfRule>
    <cfRule type="expression" dxfId="7521" priority="3008">
      <formula>C802= "RALLY (5XX)"</formula>
    </cfRule>
    <cfRule type="expression" dxfId="7520" priority="3009">
      <formula>C802= "DISCO (6XX)"</formula>
    </cfRule>
    <cfRule type="expression" dxfId="7519" priority="3010">
      <formula>C802= "TRAIL (7XX)"</formula>
    </cfRule>
    <cfRule type="expression" dxfId="7518" priority="3011">
      <formula>C802= "GMZ (8XX)"</formula>
    </cfRule>
    <cfRule type="expression" dxfId="7517" priority="3012">
      <formula>C802= "DUALLY (9XX)"</formula>
    </cfRule>
    <cfRule type="containsBlanks" dxfId="7516" priority="3013">
      <formula>LEN(TRIM(A802))=0</formula>
    </cfRule>
    <cfRule type="expression" dxfId="7515" priority="3014">
      <formula>C802= "TRAIL (7XX)"</formula>
    </cfRule>
    <cfRule type="expression" dxfId="7514" priority="3015">
      <formula>C802= "DISCO (6XX)"</formula>
    </cfRule>
    <cfRule type="expression" dxfId="7513" priority="3016">
      <formula>C802= "RALLY (5XX)"</formula>
    </cfRule>
    <cfRule type="expression" dxfId="7512" priority="3017">
      <formula>C802= "FORGED (2XX)"</formula>
    </cfRule>
    <cfRule type="expression" dxfId="7511" priority="3018">
      <formula>C802= "GMZ (8XX)"</formula>
    </cfRule>
    <cfRule type="expression" dxfId="7510" priority="3019">
      <formula>C802= "RACE (1XX)"</formula>
    </cfRule>
    <cfRule type="expression" dxfId="7509" priority="3020">
      <formula>C802= "UTV (4XX)"</formula>
    </cfRule>
    <cfRule type="expression" dxfId="7508" priority="3021">
      <formula>C802= "STREET (3XX)"</formula>
    </cfRule>
    <cfRule type="expression" dxfId="7507" priority="3022">
      <formula>C802= "STREET (3XX)"</formula>
    </cfRule>
    <cfRule type="expression" dxfId="7506" priority="3023">
      <formula>C802="UTV (4XX)"</formula>
    </cfRule>
    <cfRule type="expression" dxfId="7505" priority="3024">
      <formula>C802= "RACE (1XX)"</formula>
    </cfRule>
    <cfRule type="expression" dxfId="7504" priority="3025">
      <formula>C802= "FORGED (2XX)"</formula>
    </cfRule>
    <cfRule type="expression" dxfId="7503" priority="3026">
      <formula>C802= "RALLY (5XX)"</formula>
    </cfRule>
    <cfRule type="expression" dxfId="7502" priority="3027">
      <formula>C802= "DISCO (6XX)"</formula>
    </cfRule>
    <cfRule type="expression" dxfId="7501" priority="3028">
      <formula>C802= "TRAIL (7XX)"</formula>
    </cfRule>
    <cfRule type="expression" dxfId="7500" priority="3029">
      <formula>C802= "GMZ (8XX)"</formula>
    </cfRule>
    <cfRule type="expression" dxfId="7499" priority="3030">
      <formula>C802= "DUALLY (9XX)"</formula>
    </cfRule>
    <cfRule type="expression" dxfId="7498" priority="3031">
      <formula>C802= "TRAIL (7XX)"</formula>
    </cfRule>
    <cfRule type="expression" dxfId="7497" priority="3032">
      <formula>C802= "DISCO (6XX)"</formula>
    </cfRule>
    <cfRule type="expression" dxfId="7496" priority="3033">
      <formula>C802= "RALLY (5XX)"</formula>
    </cfRule>
    <cfRule type="expression" dxfId="7495" priority="3034">
      <formula>C802= "FORGED (2XX)"</formula>
    </cfRule>
    <cfRule type="expression" dxfId="7494" priority="3035">
      <formula>C802= "GMZ (8XX)"</formula>
    </cfRule>
    <cfRule type="expression" dxfId="7493" priority="3036">
      <formula>C802= "RACE (1XX)"</formula>
    </cfRule>
    <cfRule type="expression" dxfId="7492" priority="3037">
      <formula>C802= "UTV (4XX)"</formula>
    </cfRule>
    <cfRule type="expression" dxfId="7491" priority="3038">
      <formula>C802= "STREET (3XX)"</formula>
    </cfRule>
    <cfRule type="expression" dxfId="7490" priority="2815">
      <formula>C802= "STREET (3XX)"</formula>
    </cfRule>
    <cfRule type="expression" dxfId="7489" priority="2816">
      <formula>C802="UTV (4XX)"</formula>
    </cfRule>
    <cfRule type="expression" dxfId="7488" priority="2817">
      <formula>C802= "RACE (1XX)"</formula>
    </cfRule>
    <cfRule type="expression" dxfId="7487" priority="2818">
      <formula>C802= "FORGED (2XX)"</formula>
    </cfRule>
    <cfRule type="expression" dxfId="7486" priority="2819">
      <formula>C802= "RALLY (5XX)"</formula>
    </cfRule>
    <cfRule type="expression" dxfId="7485" priority="2820">
      <formula>C802= "DISCO (6XX)"</formula>
    </cfRule>
    <cfRule type="expression" dxfId="7484" priority="2821">
      <formula>C802= "TRAIL (7XX)"</formula>
    </cfRule>
    <cfRule type="expression" dxfId="7483" priority="2822">
      <formula>C802= "GMZ (8XX)"</formula>
    </cfRule>
    <cfRule type="expression" dxfId="7482" priority="2823">
      <formula>C802= "DUALLY (9XX)"</formula>
    </cfRule>
    <cfRule type="expression" dxfId="7481" priority="2824">
      <formula>C802= "STREET (3XX)"</formula>
    </cfRule>
    <cfRule type="expression" dxfId="7480" priority="2825">
      <formula>C802="UTV (4XX)"</formula>
    </cfRule>
    <cfRule type="expression" dxfId="7479" priority="2826">
      <formula>C802= "RACE (1XX)"</formula>
    </cfRule>
    <cfRule type="expression" dxfId="7478" priority="2827">
      <formula>C802= "FORGED (2XX)"</formula>
    </cfRule>
    <cfRule type="expression" dxfId="7477" priority="2828">
      <formula>C802= "RALLY (5XX)"</formula>
    </cfRule>
    <cfRule type="expression" dxfId="7476" priority="2829">
      <formula>C802= "DISCO (6XX)"</formula>
    </cfRule>
    <cfRule type="expression" dxfId="7475" priority="2830">
      <formula>C802= "TRAIL (7XX)"</formula>
    </cfRule>
    <cfRule type="expression" dxfId="7474" priority="2831">
      <formula>C802= "GMZ (8XX)"</formula>
    </cfRule>
    <cfRule type="expression" dxfId="7473" priority="2832">
      <formula>C802= "DUALLY (9XX)"</formula>
    </cfRule>
    <cfRule type="expression" dxfId="7472" priority="2833">
      <formula>C802= "STREET (3XX)"</formula>
    </cfRule>
    <cfRule type="expression" dxfId="7471" priority="2834">
      <formula>C802="UTV (4XX)"</formula>
    </cfRule>
    <cfRule type="expression" dxfId="7470" priority="2835">
      <formula>C802= "RACE (1XX)"</formula>
    </cfRule>
    <cfRule type="expression" dxfId="7469" priority="2836">
      <formula>C802= "FORGED (2XX)"</formula>
    </cfRule>
    <cfRule type="expression" dxfId="7468" priority="2837">
      <formula>C802= "RALLY (5XX)"</formula>
    </cfRule>
    <cfRule type="expression" dxfId="7467" priority="2838">
      <formula>C802= "DISCO (6XX)"</formula>
    </cfRule>
    <cfRule type="expression" dxfId="7466" priority="2839">
      <formula>C802= "TRAIL (7XX)"</formula>
    </cfRule>
    <cfRule type="expression" dxfId="7465" priority="2840">
      <formula>C802= "GMZ (8XX)"</formula>
    </cfRule>
    <cfRule type="expression" dxfId="7464" priority="2841">
      <formula>C802= "DUALLY (9XX)"</formula>
    </cfRule>
    <cfRule type="expression" dxfId="7463" priority="2842">
      <formula>C802= "STREET (3XX)"</formula>
    </cfRule>
    <cfRule type="expression" dxfId="7462" priority="2843">
      <formula>C802="UTV (4XX)"</formula>
    </cfRule>
    <cfRule type="expression" dxfId="7461" priority="2844">
      <formula>C802= "RACE (1XX)"</formula>
    </cfRule>
    <cfRule type="expression" dxfId="7460" priority="2845">
      <formula>C802= "FORGED (2XX)"</formula>
    </cfRule>
    <cfRule type="expression" dxfId="7459" priority="2846">
      <formula>C802= "RALLY (5XX)"</formula>
    </cfRule>
    <cfRule type="expression" dxfId="7458" priority="2847">
      <formula>C802= "DISCO (6XX)"</formula>
    </cfRule>
    <cfRule type="expression" dxfId="7457" priority="2848">
      <formula>C802= "TRAIL (7XX)"</formula>
    </cfRule>
    <cfRule type="expression" dxfId="7456" priority="2849">
      <formula>C802= "GMZ (8XX)"</formula>
    </cfRule>
    <cfRule type="expression" dxfId="7455" priority="2850">
      <formula>C802= "DUALLY (9XX)"</formula>
    </cfRule>
    <cfRule type="expression" dxfId="7454" priority="2851">
      <formula>C802= "STREET (3XX)"</formula>
    </cfRule>
    <cfRule type="expression" dxfId="7453" priority="2852">
      <formula>C802="UTV (4XX)"</formula>
    </cfRule>
    <cfRule type="expression" dxfId="7452" priority="2853">
      <formula>C802= "RACE (1XX)"</formula>
    </cfRule>
    <cfRule type="expression" dxfId="7451" priority="2854">
      <formula>C802= "FORGED (2XX)"</formula>
    </cfRule>
    <cfRule type="expression" dxfId="7450" priority="2855">
      <formula>C802= "RALLY (5XX)"</formula>
    </cfRule>
  </conditionalFormatting>
  <conditionalFormatting sqref="A803:A836">
    <cfRule type="expression" dxfId="7449" priority="2637">
      <formula>C803= "TRAIL (7XX)"</formula>
    </cfRule>
    <cfRule type="expression" dxfId="7448" priority="2634">
      <formula>C803= "FORGED (2XX)"</formula>
    </cfRule>
    <cfRule type="expression" dxfId="7447" priority="2635">
      <formula>C803= "RALLY (5XX)"</formula>
    </cfRule>
    <cfRule type="expression" dxfId="7446" priority="2636">
      <formula>C803= "DISCO (6XX)"</formula>
    </cfRule>
    <cfRule type="expression" dxfId="7445" priority="2638">
      <formula>C803= "GMZ (8XX)"</formula>
    </cfRule>
    <cfRule type="expression" dxfId="7444" priority="2639">
      <formula>C803= "DUALLY (9XX)"</formula>
    </cfRule>
    <cfRule type="expression" dxfId="7443" priority="2633">
      <formula>C803= "RACE (1XX)"</formula>
    </cfRule>
    <cfRule type="expression" dxfId="7442" priority="2632">
      <formula>C803="UTV (4XX)"</formula>
    </cfRule>
    <cfRule type="expression" dxfId="7441" priority="2631">
      <formula>C803= "STREET (3XX)"</formula>
    </cfRule>
  </conditionalFormatting>
  <conditionalFormatting sqref="A808:A817">
    <cfRule type="expression" dxfId="7440" priority="2614">
      <formula>C808= "RALLY (5XX)"</formula>
    </cfRule>
    <cfRule type="expression" dxfId="7439" priority="2613">
      <formula>C808= "FORGED (2XX)"</formula>
    </cfRule>
    <cfRule type="expression" dxfId="7438" priority="2612">
      <formula>C808= "RACE (1XX)"</formula>
    </cfRule>
    <cfRule type="expression" dxfId="7437" priority="2611">
      <formula>C808="UTV (4XX)"</formula>
    </cfRule>
    <cfRule type="expression" dxfId="7436" priority="2610">
      <formula>C808= "STREET (3XX)"</formula>
    </cfRule>
    <cfRule type="expression" dxfId="7435" priority="2615">
      <formula>C808= "DISCO (6XX)"</formula>
    </cfRule>
    <cfRule type="expression" dxfId="7434" priority="2616">
      <formula>C808= "TRAIL (7XX)"</formula>
    </cfRule>
    <cfRule type="expression" dxfId="7433" priority="2617">
      <formula>C808= "GMZ (8XX)"</formula>
    </cfRule>
    <cfRule type="expression" dxfId="7432" priority="2618">
      <formula>C808= "DUALLY (9XX)"</formula>
    </cfRule>
  </conditionalFormatting>
  <conditionalFormatting sqref="A815:A817">
    <cfRule type="expression" dxfId="7431" priority="2595">
      <formula>C815= "RALLY (5XX)"</formula>
    </cfRule>
    <cfRule type="expression" dxfId="7430" priority="2592">
      <formula>C815="UTV (4XX)"</formula>
    </cfRule>
    <cfRule type="expression" dxfId="7429" priority="2593">
      <formula>C815= "RACE (1XX)"</formula>
    </cfRule>
    <cfRule type="expression" dxfId="7428" priority="2599">
      <formula>C815= "DUALLY (9XX)"</formula>
    </cfRule>
    <cfRule type="expression" dxfId="7427" priority="2594">
      <formula>C815= "FORGED (2XX)"</formula>
    </cfRule>
    <cfRule type="expression" dxfId="7426" priority="2596">
      <formula>C815= "DISCO (6XX)"</formula>
    </cfRule>
    <cfRule type="expression" dxfId="7425" priority="2597">
      <formula>C815= "TRAIL (7XX)"</formula>
    </cfRule>
    <cfRule type="expression" dxfId="7424" priority="2598">
      <formula>C815= "GMZ (8XX)"</formula>
    </cfRule>
    <cfRule type="expression" dxfId="7423" priority="2591">
      <formula>C815= "STREET (3XX)"</formula>
    </cfRule>
  </conditionalFormatting>
  <conditionalFormatting sqref="A818:A833">
    <cfRule type="expression" dxfId="7422" priority="2529">
      <formula>C818= "FORGED (2XX)"</formula>
    </cfRule>
    <cfRule type="expression" dxfId="7421" priority="2531">
      <formula>C818= "DISCO (6XX)"</formula>
    </cfRule>
    <cfRule type="expression" dxfId="7420" priority="2530">
      <formula>C818= "RALLY (5XX)"</formula>
    </cfRule>
    <cfRule type="expression" dxfId="7419" priority="2534">
      <formula>C818= "DUALLY (9XX)"</formula>
    </cfRule>
    <cfRule type="expression" dxfId="7418" priority="2526">
      <formula>C818= "STREET (3XX)"</formula>
    </cfRule>
    <cfRule type="expression" dxfId="7417" priority="2528">
      <formula>C818= "RACE (1XX)"</formula>
    </cfRule>
    <cfRule type="expression" dxfId="7416" priority="2533">
      <formula>C818= "GMZ (8XX)"</formula>
    </cfRule>
    <cfRule type="expression" dxfId="7415" priority="2532">
      <formula>C818= "TRAIL (7XX)"</formula>
    </cfRule>
    <cfRule type="expression" dxfId="7414" priority="2527">
      <formula>C818="UTV (4XX)"</formula>
    </cfRule>
  </conditionalFormatting>
  <conditionalFormatting sqref="A834:A836">
    <cfRule type="expression" dxfId="7413" priority="2512">
      <formula>C834= "DISCO (6XX)"</formula>
    </cfRule>
    <cfRule type="expression" dxfId="7412" priority="2513">
      <formula>C834= "TRAIL (7XX)"</formula>
    </cfRule>
    <cfRule type="expression" dxfId="7411" priority="2514">
      <formula>C834= "GMZ (8XX)"</formula>
    </cfRule>
    <cfRule type="expression" dxfId="7410" priority="2507">
      <formula>C834= "STREET (3XX)"</formula>
    </cfRule>
    <cfRule type="expression" dxfId="7409" priority="2508">
      <formula>C834="UTV (4XX)"</formula>
    </cfRule>
    <cfRule type="expression" dxfId="7408" priority="2510">
      <formula>C834= "FORGED (2XX)"</formula>
    </cfRule>
    <cfRule type="expression" dxfId="7407" priority="2509">
      <formula>C834= "RACE (1XX)"</formula>
    </cfRule>
    <cfRule type="expression" dxfId="7406" priority="2511">
      <formula>C834= "RALLY (5XX)"</formula>
    </cfRule>
    <cfRule type="expression" dxfId="7405" priority="2515">
      <formula>C834= "DUALLY (9XX)"</formula>
    </cfRule>
  </conditionalFormatting>
  <conditionalFormatting sqref="A837:A840">
    <cfRule type="expression" dxfId="7404" priority="2493">
      <formula>C837= "RALLY (5XX)"</formula>
    </cfRule>
    <cfRule type="expression" dxfId="7403" priority="2492">
      <formula>C837= "FORGED (2XX)"</formula>
    </cfRule>
    <cfRule type="expression" dxfId="7402" priority="2491">
      <formula>C837= "RACE (1XX)"</formula>
    </cfRule>
    <cfRule type="expression" dxfId="7401" priority="2490">
      <formula>C837="UTV (4XX)"</formula>
    </cfRule>
    <cfRule type="expression" dxfId="7400" priority="2489">
      <formula>C837= "STREET (3XX)"</formula>
    </cfRule>
    <cfRule type="expression" dxfId="7399" priority="2496">
      <formula>C837= "DUALLY (9XX)"</formula>
    </cfRule>
    <cfRule type="expression" dxfId="7398" priority="2495">
      <formula>C837= "GMZ (8XX)"</formula>
    </cfRule>
    <cfRule type="expression" dxfId="7397" priority="2494">
      <formula>C837= "TRAIL (7XX)"</formula>
    </cfRule>
  </conditionalFormatting>
  <conditionalFormatting sqref="A841:A842">
    <cfRule type="expression" dxfId="7396" priority="2471">
      <formula>C841= "STREET (3XX)"</formula>
    </cfRule>
    <cfRule type="expression" dxfId="7395" priority="2478">
      <formula>C841= "DUALLY (9XX)"</formula>
    </cfRule>
    <cfRule type="expression" dxfId="7394" priority="2477">
      <formula>C841= "GMZ (8XX)"</formula>
    </cfRule>
    <cfRule type="expression" dxfId="7393" priority="2476">
      <formula>C841= "TRAIL (7XX)"</formula>
    </cfRule>
    <cfRule type="expression" dxfId="7392" priority="2475">
      <formula>C841= "RALLY (5XX)"</formula>
    </cfRule>
    <cfRule type="expression" dxfId="7391" priority="2474">
      <formula>C841= "FORGED (2XX)"</formula>
    </cfRule>
    <cfRule type="expression" dxfId="7390" priority="2473">
      <formula>C841= "RACE (1XX)"</formula>
    </cfRule>
    <cfRule type="expression" dxfId="7389" priority="2472">
      <formula>C841="UTV (4XX)"</formula>
    </cfRule>
  </conditionalFormatting>
  <conditionalFormatting sqref="A845:A860">
    <cfRule type="expression" dxfId="7388" priority="2433">
      <formula>C845= "STREET (3XX)"</formula>
    </cfRule>
    <cfRule type="expression" dxfId="7387" priority="2438">
      <formula>C845= "TRAIL (7XX)"</formula>
    </cfRule>
    <cfRule type="expression" dxfId="7386" priority="2439">
      <formula>C845= "GMZ (8XX)"</formula>
    </cfRule>
    <cfRule type="expression" dxfId="7385" priority="2440">
      <formula>C845= "DUALLY (9XX)"</formula>
    </cfRule>
    <cfRule type="expression" dxfId="7384" priority="2437">
      <formula>C845= "RALLY (5XX)"</formula>
    </cfRule>
    <cfRule type="expression" dxfId="7383" priority="2436">
      <formula>C845= "FORGED (2XX)"</formula>
    </cfRule>
    <cfRule type="expression" dxfId="7382" priority="2435">
      <formula>C845= "RACE (1XX)"</formula>
    </cfRule>
    <cfRule type="expression" dxfId="7381" priority="2434">
      <formula>C845="UTV (4XX)"</formula>
    </cfRule>
  </conditionalFormatting>
  <conditionalFormatting sqref="A846:A860">
    <cfRule type="expression" dxfId="7380" priority="2403">
      <formula>C846= "TRAIL (7XX)"</formula>
    </cfRule>
    <cfRule type="expression" dxfId="7379" priority="2401">
      <formula>C846= "FORGED (2XX)"</formula>
    </cfRule>
    <cfRule type="expression" dxfId="7378" priority="2400">
      <formula>C846= "RACE (1XX)"</formula>
    </cfRule>
    <cfRule type="expression" dxfId="7377" priority="2398">
      <formula>C846= "STREET (3XX)"</formula>
    </cfRule>
    <cfRule type="expression" dxfId="7376" priority="2404">
      <formula>C846= "GMZ (8XX)"</formula>
    </cfRule>
    <cfRule type="expression" dxfId="7375" priority="2405">
      <formula>C846= "DUALLY (9XX)"</formula>
    </cfRule>
    <cfRule type="expression" dxfId="7374" priority="2399">
      <formula>C846="UTV (4XX)"</formula>
    </cfRule>
    <cfRule type="expression" dxfId="7373" priority="2402">
      <formula>C846= "RALLY (5XX)"</formula>
    </cfRule>
  </conditionalFormatting>
  <conditionalFormatting sqref="A851:A860">
    <cfRule type="expression" dxfId="7372" priority="2387">
      <formula>C851= "DUALLY (9XX)"</formula>
    </cfRule>
    <cfRule type="expression" dxfId="7371" priority="2386">
      <formula>C851= "GMZ (8XX)"</formula>
    </cfRule>
    <cfRule type="expression" dxfId="7370" priority="2383">
      <formula>C851= "FORGED (2XX)"</formula>
    </cfRule>
    <cfRule type="expression" dxfId="7369" priority="2385">
      <formula>C851= "TRAIL (7XX)"</formula>
    </cfRule>
    <cfRule type="expression" dxfId="7368" priority="2384">
      <formula>C851= "RALLY (5XX)"</formula>
    </cfRule>
    <cfRule type="expression" dxfId="7367" priority="2382">
      <formula>C851= "RACE (1XX)"</formula>
    </cfRule>
    <cfRule type="expression" dxfId="7366" priority="2381">
      <formula>C851="UTV (4XX)"</formula>
    </cfRule>
    <cfRule type="expression" dxfId="7365" priority="2380">
      <formula>C851= "STREET (3XX)"</formula>
    </cfRule>
  </conditionalFormatting>
  <conditionalFormatting sqref="A861:A937">
    <cfRule type="expression" dxfId="7364" priority="2368">
      <formula>C861= "GMZ (8XX)"</formula>
    </cfRule>
    <cfRule type="expression" dxfId="7363" priority="2369">
      <formula>C861= "DUALLY (9XX)"</formula>
    </cfRule>
    <cfRule type="expression" dxfId="7362" priority="2362">
      <formula>C861= "STREET (3XX)"</formula>
    </cfRule>
    <cfRule type="expression" dxfId="7361" priority="2363">
      <formula>C861="UTV (4XX)"</formula>
    </cfRule>
    <cfRule type="expression" dxfId="7360" priority="2364">
      <formula>C861= "RACE (1XX)"</formula>
    </cfRule>
    <cfRule type="expression" dxfId="7359" priority="2365">
      <formula>C861= "FORGED (2XX)"</formula>
    </cfRule>
    <cfRule type="expression" dxfId="7358" priority="2366">
      <formula>C861= "RALLY (5XX)"</formula>
    </cfRule>
    <cfRule type="expression" dxfId="7357" priority="2367">
      <formula>C861= "TRAIL (7XX)"</formula>
    </cfRule>
  </conditionalFormatting>
  <conditionalFormatting sqref="A875:A877">
    <cfRule type="expression" dxfId="7356" priority="2346">
      <formula>C875= "RACE (1XX)"</formula>
    </cfRule>
    <cfRule type="expression" dxfId="7355" priority="2351">
      <formula>C875= "DUALLY (9XX)"</formula>
    </cfRule>
    <cfRule type="expression" dxfId="7354" priority="2350">
      <formula>C875= "GMZ (8XX)"</formula>
    </cfRule>
    <cfRule type="expression" dxfId="7353" priority="2349">
      <formula>C875= "TRAIL (7XX)"</formula>
    </cfRule>
    <cfRule type="expression" dxfId="7352" priority="2348">
      <formula>C875= "RALLY (5XX)"</formula>
    </cfRule>
    <cfRule type="expression" dxfId="7351" priority="2344">
      <formula>C875= "STREET (3XX)"</formula>
    </cfRule>
    <cfRule type="expression" dxfId="7350" priority="2345">
      <formula>C875="UTV (4XX)"</formula>
    </cfRule>
    <cfRule type="expression" dxfId="7349" priority="2347">
      <formula>C875= "FORGED (2XX)"</formula>
    </cfRule>
  </conditionalFormatting>
  <conditionalFormatting sqref="A878">
    <cfRule type="expression" dxfId="7348" priority="2331">
      <formula>C878= "TRAIL (7XX)"</formula>
    </cfRule>
    <cfRule type="expression" dxfId="7347" priority="2330">
      <formula>C878= "RALLY (5XX)"</formula>
    </cfRule>
    <cfRule type="expression" dxfId="7346" priority="2333">
      <formula>C878= "DUALLY (9XX)"</formula>
    </cfRule>
    <cfRule type="expression" dxfId="7345" priority="2327">
      <formula>C878="UTV (4XX)"</formula>
    </cfRule>
    <cfRule type="expression" dxfId="7344" priority="2332">
      <formula>C878= "GMZ (8XX)"</formula>
    </cfRule>
    <cfRule type="expression" dxfId="7343" priority="2326">
      <formula>C878= "STREET (3XX)"</formula>
    </cfRule>
    <cfRule type="expression" dxfId="7342" priority="2328">
      <formula>C878= "RACE (1XX)"</formula>
    </cfRule>
    <cfRule type="expression" dxfId="7341" priority="2329">
      <formula>C878= "FORGED (2XX)"</formula>
    </cfRule>
  </conditionalFormatting>
  <conditionalFormatting sqref="A879">
    <cfRule type="expression" dxfId="7340" priority="2291">
      <formula>C879= "RALLY (5XX)"</formula>
    </cfRule>
    <cfRule type="expression" dxfId="7339" priority="2289">
      <formula>C879= "RACE (1XX)"</formula>
    </cfRule>
    <cfRule type="expression" dxfId="7338" priority="2288">
      <formula>C879="UTV (4XX)"</formula>
    </cfRule>
    <cfRule type="expression" dxfId="7337" priority="2287">
      <formula>C879= "STREET (3XX)"</formula>
    </cfRule>
    <cfRule type="expression" dxfId="7336" priority="2294">
      <formula>C879= "DUALLY (9XX)"</formula>
    </cfRule>
    <cfRule type="expression" dxfId="7335" priority="2290">
      <formula>C879= "FORGED (2XX)"</formula>
    </cfRule>
    <cfRule type="expression" dxfId="7334" priority="2293">
      <formula>C879= "GMZ (8XX)"</formula>
    </cfRule>
    <cfRule type="expression" dxfId="7333" priority="2292">
      <formula>C879= "TRAIL (7XX)"</formula>
    </cfRule>
  </conditionalFormatting>
  <conditionalFormatting sqref="A880:A886">
    <cfRule type="expression" dxfId="7332" priority="2274">
      <formula>C880= "TRAIL (7XX)"</formula>
    </cfRule>
    <cfRule type="expression" dxfId="7331" priority="2275">
      <formula>C880= "GMZ (8XX)"</formula>
    </cfRule>
    <cfRule type="expression" dxfId="7330" priority="2276">
      <formula>C880= "DUALLY (9XX)"</formula>
    </cfRule>
    <cfRule type="expression" dxfId="7329" priority="2273">
      <formula>C880= "RALLY (5XX)"</formula>
    </cfRule>
    <cfRule type="expression" dxfId="7328" priority="2269">
      <formula>C880= "STREET (3XX)"</formula>
    </cfRule>
    <cfRule type="expression" dxfId="7327" priority="2270">
      <formula>C880="UTV (4XX)"</formula>
    </cfRule>
    <cfRule type="expression" dxfId="7326" priority="2271">
      <formula>C880= "RACE (1XX)"</formula>
    </cfRule>
    <cfRule type="expression" dxfId="7325" priority="2272">
      <formula>C880= "FORGED (2XX)"</formula>
    </cfRule>
  </conditionalFormatting>
  <conditionalFormatting sqref="A887">
    <cfRule type="expression" dxfId="7324" priority="2254">
      <formula>C887= "FORGED (2XX)"</formula>
    </cfRule>
    <cfRule type="expression" dxfId="7323" priority="2253">
      <formula>C887= "RACE (1XX)"</formula>
    </cfRule>
    <cfRule type="expression" dxfId="7322" priority="2252">
      <formula>C887="UTV (4XX)"</formula>
    </cfRule>
    <cfRule type="expression" dxfId="7321" priority="2251">
      <formula>C887= "STREET (3XX)"</formula>
    </cfRule>
    <cfRule type="expression" dxfId="7320" priority="2255">
      <formula>C887= "RALLY (5XX)"</formula>
    </cfRule>
    <cfRule type="expression" dxfId="7319" priority="2256">
      <formula>C887= "TRAIL (7XX)"</formula>
    </cfRule>
    <cfRule type="expression" dxfId="7318" priority="2257">
      <formula>C887= "GMZ (8XX)"</formula>
    </cfRule>
    <cfRule type="expression" dxfId="7317" priority="2258">
      <formula>C887= "DUALLY (9XX)"</formula>
    </cfRule>
  </conditionalFormatting>
  <conditionalFormatting sqref="A888">
    <cfRule type="expression" dxfId="7316" priority="2193">
      <formula>C888= "STREET (3XX)"</formula>
    </cfRule>
    <cfRule type="expression" dxfId="7315" priority="2194">
      <formula>C888="UTV (4XX)"</formula>
    </cfRule>
    <cfRule type="expression" dxfId="7314" priority="2195">
      <formula>C888= "RACE (1XX)"</formula>
    </cfRule>
    <cfRule type="expression" dxfId="7313" priority="2197">
      <formula>C888= "RALLY (5XX)"</formula>
    </cfRule>
    <cfRule type="expression" dxfId="7312" priority="2196">
      <formula>C888= "FORGED (2XX)"</formula>
    </cfRule>
    <cfRule type="expression" dxfId="7311" priority="2198">
      <formula>C888= "TRAIL (7XX)"</formula>
    </cfRule>
    <cfRule type="expression" dxfId="7310" priority="2200">
      <formula>C888= "DUALLY (9XX)"</formula>
    </cfRule>
    <cfRule type="expression" dxfId="7309" priority="2199">
      <formula>C888= "GMZ (8XX)"</formula>
    </cfRule>
  </conditionalFormatting>
  <conditionalFormatting sqref="A889:A937">
    <cfRule type="expression" dxfId="7308" priority="2154">
      <formula>C889="UTV (4XX)"</formula>
    </cfRule>
    <cfRule type="expression" dxfId="7307" priority="2153">
      <formula>C889= "STREET (3XX)"</formula>
    </cfRule>
    <cfRule type="expression" dxfId="7306" priority="2160">
      <formula>C889= "DUALLY (9XX)"</formula>
    </cfRule>
    <cfRule type="expression" dxfId="7305" priority="2159">
      <formula>C889= "GMZ (8XX)"</formula>
    </cfRule>
    <cfRule type="expression" dxfId="7304" priority="2158">
      <formula>C889= "TRAIL (7XX)"</formula>
    </cfRule>
    <cfRule type="expression" dxfId="7303" priority="2157">
      <formula>C889= "RALLY (5XX)"</formula>
    </cfRule>
    <cfRule type="expression" dxfId="7302" priority="2156">
      <formula>C889= "FORGED (2XX)"</formula>
    </cfRule>
    <cfRule type="expression" dxfId="7301" priority="2155">
      <formula>C889= "RACE (1XX)"</formula>
    </cfRule>
  </conditionalFormatting>
  <conditionalFormatting sqref="A892:A937">
    <cfRule type="expression" dxfId="7300" priority="2079">
      <formula>C892= "TRAIL (7XX)"</formula>
    </cfRule>
    <cfRule type="expression" dxfId="7299" priority="2080">
      <formula>C892= "GMZ (8XX)"</formula>
    </cfRule>
    <cfRule type="expression" dxfId="7298" priority="2081">
      <formula>C892= "DUALLY (9XX)"</formula>
    </cfRule>
    <cfRule type="expression" dxfId="7297" priority="2074">
      <formula>C892= "STREET (3XX)"</formula>
    </cfRule>
    <cfRule type="expression" dxfId="7296" priority="2078">
      <formula>C892= "RALLY (5XX)"</formula>
    </cfRule>
    <cfRule type="expression" dxfId="7295" priority="2075">
      <formula>C892="UTV (4XX)"</formula>
    </cfRule>
    <cfRule type="expression" dxfId="7294" priority="2076">
      <formula>C892= "RACE (1XX)"</formula>
    </cfRule>
    <cfRule type="expression" dxfId="7293" priority="2077">
      <formula>C892= "FORGED (2XX)"</formula>
    </cfRule>
  </conditionalFormatting>
  <conditionalFormatting sqref="A896:A937">
    <cfRule type="expression" dxfId="7292" priority="2062">
      <formula>C896= "GMZ (8XX)"</formula>
    </cfRule>
    <cfRule type="expression" dxfId="7291" priority="2056">
      <formula>C896= "STREET (3XX)"</formula>
    </cfRule>
    <cfRule type="expression" dxfId="7290" priority="2058">
      <formula>C896= "RACE (1XX)"</formula>
    </cfRule>
    <cfRule type="expression" dxfId="7289" priority="2059">
      <formula>C896= "FORGED (2XX)"</formula>
    </cfRule>
    <cfRule type="expression" dxfId="7288" priority="2057">
      <formula>C896="UTV (4XX)"</formula>
    </cfRule>
    <cfRule type="expression" dxfId="7287" priority="2060">
      <formula>C896= "RALLY (5XX)"</formula>
    </cfRule>
    <cfRule type="expression" dxfId="7286" priority="2061">
      <formula>C896= "TRAIL (7XX)"</formula>
    </cfRule>
    <cfRule type="expression" dxfId="7285" priority="2063">
      <formula>C896= "DUALLY (9XX)"</formula>
    </cfRule>
  </conditionalFormatting>
  <conditionalFormatting sqref="A897:A937">
    <cfRule type="expression" dxfId="7284" priority="2042">
      <formula>C897= "RALLY (5XX)"</formula>
    </cfRule>
    <cfRule type="expression" dxfId="7283" priority="2041">
      <formula>C897= "FORGED (2XX)"</formula>
    </cfRule>
    <cfRule type="expression" dxfId="7282" priority="2040">
      <formula>C897= "RACE (1XX)"</formula>
    </cfRule>
    <cfRule type="expression" dxfId="7281" priority="2045">
      <formula>C897= "DUALLY (9XX)"</formula>
    </cfRule>
    <cfRule type="expression" dxfId="7280" priority="2044">
      <formula>C897= "GMZ (8XX)"</formula>
    </cfRule>
    <cfRule type="expression" dxfId="7279" priority="2038">
      <formula>C897= "STREET (3XX)"</formula>
    </cfRule>
    <cfRule type="expression" dxfId="7278" priority="2039">
      <formula>C897="UTV (4XX)"</formula>
    </cfRule>
    <cfRule type="expression" dxfId="7277" priority="2043">
      <formula>C897= "TRAIL (7XX)"</formula>
    </cfRule>
  </conditionalFormatting>
  <conditionalFormatting sqref="A901:A937">
    <cfRule type="expression" dxfId="7276" priority="1961">
      <formula>C901= "FORGED (2XX)"</formula>
    </cfRule>
    <cfRule type="expression" dxfId="7275" priority="1958">
      <formula>C901= "STREET (3XX)"</formula>
    </cfRule>
    <cfRule type="expression" dxfId="7274" priority="1959">
      <formula>C901="UTV (4XX)"</formula>
    </cfRule>
    <cfRule type="expression" dxfId="7273" priority="1960">
      <formula>C901= "RACE (1XX)"</formula>
    </cfRule>
    <cfRule type="expression" dxfId="7272" priority="1962">
      <formula>C901= "RALLY (5XX)"</formula>
    </cfRule>
    <cfRule type="expression" dxfId="7271" priority="1963">
      <formula>C901= "TRAIL (7XX)"</formula>
    </cfRule>
    <cfRule type="expression" dxfId="7270" priority="1964">
      <formula>C901= "GMZ (8XX)"</formula>
    </cfRule>
    <cfRule type="expression" dxfId="7269" priority="1965">
      <formula>C901= "DUALLY (9XX)"</formula>
    </cfRule>
  </conditionalFormatting>
  <conditionalFormatting sqref="A910">
    <cfRule type="expression" dxfId="7268" priority="1937">
      <formula>C910="UTV (4XX)"</formula>
    </cfRule>
    <cfRule type="expression" dxfId="7267" priority="1938">
      <formula>C910= "RACE (1XX)"</formula>
    </cfRule>
    <cfRule type="expression" dxfId="7266" priority="1939">
      <formula>C910= "FORGED (2XX)"</formula>
    </cfRule>
    <cfRule type="expression" dxfId="7265" priority="1940">
      <formula>C910= "RALLY (5XX)"</formula>
    </cfRule>
    <cfRule type="expression" dxfId="7264" priority="1936">
      <formula>C910= "STREET (3XX)"</formula>
    </cfRule>
    <cfRule type="expression" dxfId="7263" priority="1943">
      <formula>C910= "DUALLY (9XX)"</formula>
    </cfRule>
    <cfRule type="expression" dxfId="7262" priority="1942">
      <formula>C910= "GMZ (8XX)"</formula>
    </cfRule>
    <cfRule type="expression" dxfId="7261" priority="1941">
      <formula>C910= "TRAIL (7XX)"</formula>
    </cfRule>
  </conditionalFormatting>
  <conditionalFormatting sqref="A911:A920">
    <cfRule type="expression" dxfId="7260" priority="1924">
      <formula>C911= "RALLY (5XX)"</formula>
    </cfRule>
    <cfRule type="expression" dxfId="7259" priority="1922">
      <formula>C911= "RACE (1XX)"</formula>
    </cfRule>
    <cfRule type="expression" dxfId="7258" priority="1921">
      <formula>C911="UTV (4XX)"</formula>
    </cfRule>
    <cfRule type="expression" dxfId="7257" priority="1920">
      <formula>C911= "STREET (3XX)"</formula>
    </cfRule>
    <cfRule type="expression" dxfId="7256" priority="1925">
      <formula>C911= "TRAIL (7XX)"</formula>
    </cfRule>
    <cfRule type="expression" dxfId="7255" priority="1926">
      <formula>C911= "GMZ (8XX)"</formula>
    </cfRule>
    <cfRule type="expression" dxfId="7254" priority="1927">
      <formula>C911= "DUALLY (9XX)"</formula>
    </cfRule>
    <cfRule type="expression" dxfId="7253" priority="1923">
      <formula>C911= "FORGED (2XX)"</formula>
    </cfRule>
  </conditionalFormatting>
  <conditionalFormatting sqref="A912">
    <cfRule type="expression" dxfId="7252" priority="1907">
      <formula>C912= "FORGED (2XX)"</formula>
    </cfRule>
    <cfRule type="expression" dxfId="7251" priority="1906">
      <formula>C912= "RACE (1XX)"</formula>
    </cfRule>
    <cfRule type="expression" dxfId="7250" priority="1911">
      <formula>C912= "DUALLY (9XX)"</formula>
    </cfRule>
    <cfRule type="expression" dxfId="7249" priority="1909">
      <formula>C912= "TRAIL (7XX)"</formula>
    </cfRule>
    <cfRule type="expression" dxfId="7248" priority="1905">
      <formula>C912="UTV (4XX)"</formula>
    </cfRule>
    <cfRule type="expression" dxfId="7247" priority="1908">
      <formula>C912= "RALLY (5XX)"</formula>
    </cfRule>
    <cfRule type="expression" dxfId="7246" priority="1910">
      <formula>C912= "GMZ (8XX)"</formula>
    </cfRule>
    <cfRule type="expression" dxfId="7245" priority="1904">
      <formula>C912= "STREET (3XX)"</formula>
    </cfRule>
  </conditionalFormatting>
  <conditionalFormatting sqref="A913">
    <cfRule type="expression" dxfId="7244" priority="1892">
      <formula>C913= "TRAIL (7XX)"</formula>
    </cfRule>
    <cfRule type="expression" dxfId="7243" priority="1887">
      <formula>C913= "STREET (3XX)"</formula>
    </cfRule>
    <cfRule type="expression" dxfId="7242" priority="1888">
      <formula>C913="UTV (4XX)"</formula>
    </cfRule>
    <cfRule type="expression" dxfId="7241" priority="1891">
      <formula>C913= "RALLY (5XX)"</formula>
    </cfRule>
    <cfRule type="expression" dxfId="7240" priority="1890">
      <formula>C913= "FORGED (2XX)"</formula>
    </cfRule>
    <cfRule type="expression" dxfId="7239" priority="1893">
      <formula>C913= "GMZ (8XX)"</formula>
    </cfRule>
    <cfRule type="expression" dxfId="7238" priority="1889">
      <formula>C913= "RACE (1XX)"</formula>
    </cfRule>
    <cfRule type="expression" dxfId="7237" priority="1894">
      <formula>C913= "DUALLY (9XX)"</formula>
    </cfRule>
  </conditionalFormatting>
  <conditionalFormatting sqref="A914:A920">
    <cfRule type="expression" dxfId="7236" priority="1827">
      <formula>C914= "RACE (1XX)"</formula>
    </cfRule>
    <cfRule type="expression" dxfId="7235" priority="1832">
      <formula>C914= "DUALLY (9XX)"</formula>
    </cfRule>
    <cfRule type="expression" dxfId="7234" priority="1831">
      <formula>C914= "GMZ (8XX)"</formula>
    </cfRule>
    <cfRule type="expression" dxfId="7233" priority="1830">
      <formula>C914= "TRAIL (7XX)"</formula>
    </cfRule>
    <cfRule type="expression" dxfId="7232" priority="1829">
      <formula>C914= "RALLY (5XX)"</formula>
    </cfRule>
    <cfRule type="expression" dxfId="7231" priority="1828">
      <formula>C914= "FORGED (2XX)"</formula>
    </cfRule>
    <cfRule type="expression" dxfId="7230" priority="1826">
      <formula>C914="UTV (4XX)"</formula>
    </cfRule>
    <cfRule type="expression" dxfId="7229" priority="1825">
      <formula>C914= "STREET (3XX)"</formula>
    </cfRule>
  </conditionalFormatting>
  <conditionalFormatting sqref="A915:A917">
    <cfRule type="expression" dxfId="7228" priority="1810">
      <formula>C915="UTV (4XX)"</formula>
    </cfRule>
    <cfRule type="expression" dxfId="7227" priority="1809">
      <formula>C915= "STREET (3XX)"</formula>
    </cfRule>
    <cfRule type="expression" dxfId="7226" priority="1811">
      <formula>C915= "RACE (1XX)"</formula>
    </cfRule>
    <cfRule type="expression" dxfId="7225" priority="1816">
      <formula>C915= "DUALLY (9XX)"</formula>
    </cfRule>
    <cfRule type="expression" dxfId="7224" priority="1815">
      <formula>C915= "GMZ (8XX)"</formula>
    </cfRule>
    <cfRule type="expression" dxfId="7223" priority="1814">
      <formula>C915= "TRAIL (7XX)"</formula>
    </cfRule>
    <cfRule type="expression" dxfId="7222" priority="1813">
      <formula>C915= "RALLY (5XX)"</formula>
    </cfRule>
    <cfRule type="expression" dxfId="7221" priority="1812">
      <formula>C915= "FORGED (2XX)"</formula>
    </cfRule>
  </conditionalFormatting>
  <conditionalFormatting sqref="A916">
    <cfRule type="expression" dxfId="7220" priority="1794">
      <formula>C916="UTV (4XX)"</formula>
    </cfRule>
    <cfRule type="expression" dxfId="7219" priority="1793">
      <formula>C916= "STREET (3XX)"</formula>
    </cfRule>
    <cfRule type="expression" dxfId="7218" priority="1800">
      <formula>C916= "DUALLY (9XX)"</formula>
    </cfRule>
    <cfRule type="expression" dxfId="7217" priority="1799">
      <formula>C916= "GMZ (8XX)"</formula>
    </cfRule>
    <cfRule type="expression" dxfId="7216" priority="1798">
      <formula>C916= "TRAIL (7XX)"</formula>
    </cfRule>
    <cfRule type="expression" dxfId="7215" priority="1795">
      <formula>C916= "RACE (1XX)"</formula>
    </cfRule>
    <cfRule type="expression" dxfId="7214" priority="1797">
      <formula>C916= "RALLY (5XX)"</formula>
    </cfRule>
    <cfRule type="expression" dxfId="7213" priority="1796">
      <formula>C916= "FORGED (2XX)"</formula>
    </cfRule>
  </conditionalFormatting>
  <conditionalFormatting sqref="A918">
    <cfRule type="expression" dxfId="7212" priority="1721">
      <formula>C918= "RALLY (5XX)"</formula>
    </cfRule>
    <cfRule type="expression" dxfId="7211" priority="1724">
      <formula>C918= "DUALLY (9XX)"</formula>
    </cfRule>
    <cfRule type="expression" dxfId="7210" priority="1723">
      <formula>C918= "GMZ (8XX)"</formula>
    </cfRule>
    <cfRule type="expression" dxfId="7209" priority="1722">
      <formula>C918= "TRAIL (7XX)"</formula>
    </cfRule>
    <cfRule type="expression" dxfId="7208" priority="1720">
      <formula>C918= "FORGED (2XX)"</formula>
    </cfRule>
    <cfRule type="expression" dxfId="7207" priority="1719">
      <formula>C918= "RACE (1XX)"</formula>
    </cfRule>
    <cfRule type="expression" dxfId="7206" priority="1718">
      <formula>C918="UTV (4XX)"</formula>
    </cfRule>
    <cfRule type="expression" dxfId="7205" priority="1717">
      <formula>C918= "STREET (3XX)"</formula>
    </cfRule>
  </conditionalFormatting>
  <conditionalFormatting sqref="A919">
    <cfRule type="expression" dxfId="7204" priority="1707">
      <formula>C919= "GMZ (8XX)"</formula>
    </cfRule>
    <cfRule type="expression" dxfId="7203" priority="1708">
      <formula>C919= "DUALLY (9XX)"</formula>
    </cfRule>
    <cfRule type="expression" dxfId="7202" priority="1703">
      <formula>C919= "RACE (1XX)"</formula>
    </cfRule>
    <cfRule type="expression" dxfId="7201" priority="1701">
      <formula>C919= "STREET (3XX)"</formula>
    </cfRule>
    <cfRule type="expression" dxfId="7200" priority="1702">
      <formula>C919="UTV (4XX)"</formula>
    </cfRule>
    <cfRule type="expression" dxfId="7199" priority="1705">
      <formula>C919= "RALLY (5XX)"</formula>
    </cfRule>
    <cfRule type="expression" dxfId="7198" priority="1706">
      <formula>C919= "TRAIL (7XX)"</formula>
    </cfRule>
    <cfRule type="expression" dxfId="7197" priority="1704">
      <formula>C919= "FORGED (2XX)"</formula>
    </cfRule>
  </conditionalFormatting>
  <conditionalFormatting sqref="A920">
    <cfRule type="expression" dxfId="7196" priority="1641">
      <formula>C920= "RALLY (5XX)"</formula>
    </cfRule>
    <cfRule type="expression" dxfId="7195" priority="1642">
      <formula>C920= "TRAIL (7XX)"</formula>
    </cfRule>
    <cfRule type="expression" dxfId="7194" priority="1643">
      <formula>C920= "GMZ (8XX)"</formula>
    </cfRule>
    <cfRule type="expression" dxfId="7193" priority="1644">
      <formula>C920= "DUALLY (9XX)"</formula>
    </cfRule>
    <cfRule type="expression" dxfId="7192" priority="1638">
      <formula>C920="UTV (4XX)"</formula>
    </cfRule>
    <cfRule type="expression" dxfId="7191" priority="1639">
      <formula>C920= "RACE (1XX)"</formula>
    </cfRule>
    <cfRule type="expression" dxfId="7190" priority="1640">
      <formula>C920= "FORGED (2XX)"</formula>
    </cfRule>
    <cfRule type="expression" dxfId="7189" priority="1637">
      <formula>C920= "STREET (3XX)"</formula>
    </cfRule>
  </conditionalFormatting>
  <conditionalFormatting sqref="A921">
    <cfRule type="expression" dxfId="7188" priority="1595">
      <formula>C921= "STREET (3XX)"</formula>
    </cfRule>
    <cfRule type="expression" dxfId="7187" priority="1596">
      <formula>C921="UTV (4XX)"</formula>
    </cfRule>
    <cfRule type="expression" dxfId="7186" priority="1597">
      <formula>C921= "RACE (1XX)"</formula>
    </cfRule>
    <cfRule type="expression" dxfId="7185" priority="1598">
      <formula>C921= "FORGED (2XX)"</formula>
    </cfRule>
    <cfRule type="expression" dxfId="7184" priority="1599">
      <formula>C921= "RALLY (5XX)"</formula>
    </cfRule>
    <cfRule type="expression" dxfId="7183" priority="1600">
      <formula>C921= "TRAIL (7XX)"</formula>
    </cfRule>
    <cfRule type="expression" dxfId="7182" priority="1601">
      <formula>C921= "GMZ (8XX)"</formula>
    </cfRule>
    <cfRule type="expression" dxfId="7181" priority="1602">
      <formula>C921= "DUALLY (9XX)"</formula>
    </cfRule>
  </conditionalFormatting>
  <conditionalFormatting sqref="A922">
    <cfRule type="expression" dxfId="7180" priority="1557">
      <formula>C922= "FORGED (2XX)"</formula>
    </cfRule>
    <cfRule type="expression" dxfId="7179" priority="1558">
      <formula>C922= "RALLY (5XX)"</formula>
    </cfRule>
    <cfRule type="expression" dxfId="7178" priority="1559">
      <formula>C922= "TRAIL (7XX)"</formula>
    </cfRule>
    <cfRule type="expression" dxfId="7177" priority="1554">
      <formula>C922= "STREET (3XX)"</formula>
    </cfRule>
    <cfRule type="expression" dxfId="7176" priority="1556">
      <formula>C922= "RACE (1XX)"</formula>
    </cfRule>
    <cfRule type="expression" dxfId="7175" priority="1561">
      <formula>C922= "DUALLY (9XX)"</formula>
    </cfRule>
    <cfRule type="expression" dxfId="7174" priority="1555">
      <formula>C922="UTV (4XX)"</formula>
    </cfRule>
    <cfRule type="expression" dxfId="7173" priority="1560">
      <formula>C922= "GMZ (8XX)"</formula>
    </cfRule>
  </conditionalFormatting>
  <conditionalFormatting sqref="A923">
    <cfRule type="expression" dxfId="7172" priority="1541">
      <formula>C923= "RALLY (5XX)"</formula>
    </cfRule>
    <cfRule type="expression" dxfId="7171" priority="1542">
      <formula>C923= "TRAIL (7XX)"</formula>
    </cfRule>
    <cfRule type="expression" dxfId="7170" priority="1538">
      <formula>C923="UTV (4XX)"</formula>
    </cfRule>
    <cfRule type="expression" dxfId="7169" priority="1543">
      <formula>C923= "GMZ (8XX)"</formula>
    </cfRule>
    <cfRule type="expression" dxfId="7168" priority="1544">
      <formula>C923= "DUALLY (9XX)"</formula>
    </cfRule>
    <cfRule type="expression" dxfId="7167" priority="1539">
      <formula>C923= "RACE (1XX)"</formula>
    </cfRule>
    <cfRule type="expression" dxfId="7166" priority="1540">
      <formula>C923= "FORGED (2XX)"</formula>
    </cfRule>
    <cfRule type="expression" dxfId="7165" priority="1537">
      <formula>C923= "STREET (3XX)"</formula>
    </cfRule>
  </conditionalFormatting>
  <conditionalFormatting sqref="A924:A937">
    <cfRule type="expression" dxfId="7164" priority="1478">
      <formula>C924= "TRAIL (7XX)"</formula>
    </cfRule>
    <cfRule type="expression" dxfId="7163" priority="1479">
      <formula>C924= "GMZ (8XX)"</formula>
    </cfRule>
    <cfRule type="expression" dxfId="7162" priority="1480">
      <formula>C924= "DUALLY (9XX)"</formula>
    </cfRule>
    <cfRule type="expression" dxfId="7161" priority="1473">
      <formula>C924= "STREET (3XX)"</formula>
    </cfRule>
    <cfRule type="expression" dxfId="7160" priority="1474">
      <formula>C924="UTV (4XX)"</formula>
    </cfRule>
    <cfRule type="expression" dxfId="7159" priority="1475">
      <formula>C924= "RACE (1XX)"</formula>
    </cfRule>
    <cfRule type="expression" dxfId="7158" priority="1476">
      <formula>C924= "FORGED (2XX)"</formula>
    </cfRule>
    <cfRule type="expression" dxfId="7157" priority="1477">
      <formula>C924= "RALLY (5XX)"</formula>
    </cfRule>
  </conditionalFormatting>
  <conditionalFormatting sqref="A933:A937">
    <cfRule type="expression" dxfId="7156" priority="1457">
      <formula>C933= "RACE (1XX)"</formula>
    </cfRule>
    <cfRule type="expression" dxfId="7155" priority="1462">
      <formula>C933= "DUALLY (9XX)"</formula>
    </cfRule>
    <cfRule type="expression" dxfId="7154" priority="1456">
      <formula>C933="UTV (4XX)"</formula>
    </cfRule>
    <cfRule type="expression" dxfId="7153" priority="1461">
      <formula>C933= "GMZ (8XX)"</formula>
    </cfRule>
    <cfRule type="expression" dxfId="7152" priority="1460">
      <formula>C933= "TRAIL (7XX)"</formula>
    </cfRule>
    <cfRule type="expression" dxfId="7151" priority="1455">
      <formula>C933= "STREET (3XX)"</formula>
    </cfRule>
    <cfRule type="expression" dxfId="7150" priority="1459">
      <formula>C933= "RALLY (5XX)"</formula>
    </cfRule>
    <cfRule type="expression" dxfId="7149" priority="1458">
      <formula>C933= "FORGED (2XX)"</formula>
    </cfRule>
  </conditionalFormatting>
  <conditionalFormatting sqref="A938">
    <cfRule type="expression" dxfId="7148" priority="1430">
      <formula>C938= "STREET (3XX)"</formula>
    </cfRule>
    <cfRule type="expression" dxfId="7147" priority="1432">
      <formula>C938= "RACE (1XX)"</formula>
    </cfRule>
    <cfRule type="expression" dxfId="7146" priority="1437">
      <formula>C938= "DUALLY (9XX)"</formula>
    </cfRule>
    <cfRule type="expression" dxfId="7145" priority="1433">
      <formula>C938= "FORGED (2XX)"</formula>
    </cfRule>
    <cfRule type="expression" dxfId="7144" priority="1434">
      <formula>C938= "RALLY (5XX)"</formula>
    </cfRule>
    <cfRule type="expression" dxfId="7143" priority="1435">
      <formula>C938= "TRAIL (7XX)"</formula>
    </cfRule>
    <cfRule type="expression" dxfId="7142" priority="1436">
      <formula>C938= "GMZ (8XX)"</formula>
    </cfRule>
    <cfRule type="expression" dxfId="7141" priority="1431">
      <formula>C938="UTV (4XX)"</formula>
    </cfRule>
  </conditionalFormatting>
  <conditionalFormatting sqref="A939:A1128">
    <cfRule type="expression" dxfId="7140" priority="1384">
      <formula>C939="UTV (4XX)"</formula>
    </cfRule>
    <cfRule type="expression" dxfId="7139" priority="1383">
      <formula>C939= "STREET (3XX)"</formula>
    </cfRule>
    <cfRule type="expression" dxfId="7138" priority="1389">
      <formula>C939= "GMZ (8XX)"</formula>
    </cfRule>
    <cfRule type="expression" dxfId="7137" priority="1390">
      <formula>C939= "DUALLY (9XX)"</formula>
    </cfRule>
    <cfRule type="expression" dxfId="7136" priority="1388">
      <formula>C939= "TRAIL (7XX)"</formula>
    </cfRule>
    <cfRule type="expression" dxfId="7135" priority="1387">
      <formula>C939= "RALLY (5XX)"</formula>
    </cfRule>
    <cfRule type="expression" dxfId="7134" priority="1386">
      <formula>C939= "FORGED (2XX)"</formula>
    </cfRule>
    <cfRule type="expression" dxfId="7133" priority="1385">
      <formula>C939= "RACE (1XX)"</formula>
    </cfRule>
  </conditionalFormatting>
  <conditionalFormatting sqref="A981">
    <cfRule type="expression" dxfId="7132" priority="1359">
      <formula>C981= "RALLY (5XX)"</formula>
    </cfRule>
    <cfRule type="expression" dxfId="7131" priority="1358">
      <formula>C981= "FORGED (2XX)"</formula>
    </cfRule>
    <cfRule type="expression" dxfId="7130" priority="1357">
      <formula>C981= "RACE (1XX)"</formula>
    </cfRule>
    <cfRule type="expression" dxfId="7129" priority="1355">
      <formula>C981= "STREET (3XX)"</formula>
    </cfRule>
    <cfRule type="expression" dxfId="7128" priority="1356">
      <formula>C981="UTV (4XX)"</formula>
    </cfRule>
    <cfRule type="expression" dxfId="7127" priority="1362">
      <formula>C981= "DUALLY (9XX)"</formula>
    </cfRule>
    <cfRule type="expression" dxfId="7126" priority="1361">
      <formula>C981= "GMZ (8XX)"</formula>
    </cfRule>
    <cfRule type="expression" dxfId="7125" priority="1360">
      <formula>C981= "TRAIL (7XX)"</formula>
    </cfRule>
  </conditionalFormatting>
  <conditionalFormatting sqref="A982:A992">
    <cfRule type="expression" dxfId="7124" priority="1307">
      <formula>C982= "STREET (3XX)"</formula>
    </cfRule>
    <cfRule type="expression" dxfId="7123" priority="1309">
      <formula>C982= "RACE (1XX)"</formula>
    </cfRule>
    <cfRule type="expression" dxfId="7122" priority="1311">
      <formula>C982= "RALLY (5XX)"</formula>
    </cfRule>
    <cfRule type="expression" dxfId="7121" priority="1312">
      <formula>C982= "TRAIL (7XX)"</formula>
    </cfRule>
    <cfRule type="expression" dxfId="7120" priority="1313">
      <formula>C982= "GMZ (8XX)"</formula>
    </cfRule>
    <cfRule type="expression" dxfId="7119" priority="1308">
      <formula>C982="UTV (4XX)"</formula>
    </cfRule>
    <cfRule type="expression" dxfId="7118" priority="1314">
      <formula>C982= "DUALLY (9XX)"</formula>
    </cfRule>
    <cfRule type="expression" dxfId="7117" priority="1310">
      <formula>C982= "FORGED (2XX)"</formula>
    </cfRule>
  </conditionalFormatting>
  <conditionalFormatting sqref="A983">
    <cfRule type="expression" dxfId="7116" priority="1266">
      <formula>C983= "TRAIL (7XX)"</formula>
    </cfRule>
    <cfRule type="expression" dxfId="7115" priority="1264">
      <formula>C983= "FORGED (2XX)"</formula>
    </cfRule>
    <cfRule type="expression" dxfId="7114" priority="1268">
      <formula>C983= "DUALLY (9XX)"</formula>
    </cfRule>
    <cfRule type="expression" dxfId="7113" priority="1267">
      <formula>C983= "GMZ (8XX)"</formula>
    </cfRule>
    <cfRule type="expression" dxfId="7112" priority="1265">
      <formula>C983= "RALLY (5XX)"</formula>
    </cfRule>
    <cfRule type="expression" dxfId="7111" priority="1261">
      <formula>C983= "STREET (3XX)"</formula>
    </cfRule>
    <cfRule type="expression" dxfId="7110" priority="1262">
      <formula>C983="UTV (4XX)"</formula>
    </cfRule>
    <cfRule type="expression" dxfId="7109" priority="1263">
      <formula>C983= "RACE (1XX)"</formula>
    </cfRule>
  </conditionalFormatting>
  <conditionalFormatting sqref="A984:A992">
    <cfRule type="expression" dxfId="7108" priority="1219">
      <formula>C984= "RACE (1XX)"</formula>
    </cfRule>
    <cfRule type="expression" dxfId="7107" priority="1220">
      <formula>C984= "FORGED (2XX)"</formula>
    </cfRule>
    <cfRule type="expression" dxfId="7106" priority="1221">
      <formula>C984= "RALLY (5XX)"</formula>
    </cfRule>
    <cfRule type="expression" dxfId="7105" priority="1222">
      <formula>C984= "TRAIL (7XX)"</formula>
    </cfRule>
    <cfRule type="expression" dxfId="7104" priority="1224">
      <formula>C984= "DUALLY (9XX)"</formula>
    </cfRule>
    <cfRule type="expression" dxfId="7103" priority="1223">
      <formula>C984= "GMZ (8XX)"</formula>
    </cfRule>
    <cfRule type="expression" dxfId="7102" priority="1217">
      <formula>C984= "STREET (3XX)"</formula>
    </cfRule>
    <cfRule type="expression" dxfId="7101" priority="1218">
      <formula>C984="UTV (4XX)"</formula>
    </cfRule>
  </conditionalFormatting>
  <conditionalFormatting sqref="A989">
    <cfRule type="expression" dxfId="7100" priority="1190">
      <formula>C989= "TRAIL (7XX)"</formula>
    </cfRule>
    <cfRule type="expression" dxfId="7099" priority="1191">
      <formula>C989= "GMZ (8XX)"</formula>
    </cfRule>
    <cfRule type="expression" dxfId="7098" priority="1188">
      <formula>C989= "FORGED (2XX)"</formula>
    </cfRule>
    <cfRule type="expression" dxfId="7097" priority="1192">
      <formula>C989= "DUALLY (9XX)"</formula>
    </cfRule>
    <cfRule type="expression" dxfId="7096" priority="1189">
      <formula>C989= "RALLY (5XX)"</formula>
    </cfRule>
    <cfRule type="expression" dxfId="7095" priority="1185">
      <formula>C989= "STREET (3XX)"</formula>
    </cfRule>
    <cfRule type="expression" dxfId="7094" priority="1186">
      <formula>C989="UTV (4XX)"</formula>
    </cfRule>
    <cfRule type="expression" dxfId="7093" priority="1187">
      <formula>C989= "RACE (1XX)"</formula>
    </cfRule>
  </conditionalFormatting>
  <conditionalFormatting sqref="A990:A992">
    <cfRule type="expression" dxfId="7092" priority="1137">
      <formula>C990= "STREET (3XX)"</formula>
    </cfRule>
    <cfRule type="expression" dxfId="7091" priority="1141">
      <formula>C990= "RALLY (5XX)"</formula>
    </cfRule>
    <cfRule type="expression" dxfId="7090" priority="1142">
      <formula>C990= "TRAIL (7XX)"</formula>
    </cfRule>
    <cfRule type="expression" dxfId="7089" priority="1143">
      <formula>C990= "GMZ (8XX)"</formula>
    </cfRule>
    <cfRule type="expression" dxfId="7088" priority="1140">
      <formula>C990= "FORGED (2XX)"</formula>
    </cfRule>
    <cfRule type="expression" dxfId="7087" priority="1139">
      <formula>C990= "RACE (1XX)"</formula>
    </cfRule>
    <cfRule type="expression" dxfId="7086" priority="1138">
      <formula>C990="UTV (4XX)"</formula>
    </cfRule>
    <cfRule type="expression" dxfId="7085" priority="1144">
      <formula>C990= "DUALLY (9XX)"</formula>
    </cfRule>
  </conditionalFormatting>
  <conditionalFormatting sqref="A993:A995">
    <cfRule type="expression" dxfId="7084" priority="1124">
      <formula>C993= "DUALLY (9XX)"</formula>
    </cfRule>
    <cfRule type="expression" dxfId="7083" priority="1120">
      <formula>C993= "FORGED (2XX)"</formula>
    </cfRule>
    <cfRule type="expression" dxfId="7082" priority="1117">
      <formula>C993= "STREET (3XX)"</formula>
    </cfRule>
    <cfRule type="expression" dxfId="7081" priority="1118">
      <formula>C993="UTV (4XX)"</formula>
    </cfRule>
    <cfRule type="expression" dxfId="7080" priority="1122">
      <formula>C993= "TRAIL (7XX)"</formula>
    </cfRule>
    <cfRule type="expression" dxfId="7079" priority="1121">
      <formula>C993= "RALLY (5XX)"</formula>
    </cfRule>
    <cfRule type="expression" dxfId="7078" priority="1119">
      <formula>C993= "RACE (1XX)"</formula>
    </cfRule>
    <cfRule type="expression" dxfId="7077" priority="1123">
      <formula>C993= "GMZ (8XX)"</formula>
    </cfRule>
  </conditionalFormatting>
  <conditionalFormatting sqref="A996:A1128">
    <cfRule type="expression" dxfId="7076" priority="1088">
      <formula>C996= "RALLY (5XX)"</formula>
    </cfRule>
    <cfRule type="expression" dxfId="7075" priority="1086">
      <formula>C996= "RACE (1XX)"</formula>
    </cfRule>
    <cfRule type="expression" dxfId="7074" priority="1085">
      <formula>C996="UTV (4XX)"</formula>
    </cfRule>
    <cfRule type="expression" dxfId="7073" priority="1084">
      <formula>C996= "STREET (3XX)"</formula>
    </cfRule>
    <cfRule type="expression" dxfId="7072" priority="1089">
      <formula>C996= "TRAIL (7XX)"</formula>
    </cfRule>
    <cfRule type="expression" dxfId="7071" priority="1087">
      <formula>C996= "FORGED (2XX)"</formula>
    </cfRule>
    <cfRule type="expression" dxfId="7070" priority="1091">
      <formula>C996= "DUALLY (9XX)"</formula>
    </cfRule>
    <cfRule type="expression" dxfId="7069" priority="1090">
      <formula>C996= "GMZ (8XX)"</formula>
    </cfRule>
  </conditionalFormatting>
  <conditionalFormatting sqref="A998:A1001">
    <cfRule type="expression" dxfId="7068" priority="1070">
      <formula>C998= "RALLY (5XX)"</formula>
    </cfRule>
    <cfRule type="expression" dxfId="7067" priority="1066">
      <formula>C998= "STREET (3XX)"</formula>
    </cfRule>
    <cfRule type="expression" dxfId="7066" priority="1068">
      <formula>C998= "RACE (1XX)"</formula>
    </cfRule>
    <cfRule type="expression" dxfId="7065" priority="1067">
      <formula>C998="UTV (4XX)"</formula>
    </cfRule>
    <cfRule type="expression" dxfId="7064" priority="1069">
      <formula>C998= "FORGED (2XX)"</formula>
    </cfRule>
    <cfRule type="expression" dxfId="7063" priority="1073">
      <formula>C998= "DUALLY (9XX)"</formula>
    </cfRule>
    <cfRule type="expression" dxfId="7062" priority="1072">
      <formula>C998= "GMZ (8XX)"</formula>
    </cfRule>
    <cfRule type="expression" dxfId="7061" priority="1071">
      <formula>C998= "TRAIL (7XX)"</formula>
    </cfRule>
  </conditionalFormatting>
  <conditionalFormatting sqref="A1002">
    <cfRule type="expression" dxfId="7060" priority="1053">
      <formula>C1002= "RALLY (5XX)"</formula>
    </cfRule>
    <cfRule type="expression" dxfId="7059" priority="1054">
      <formula>C1002= "TRAIL (7XX)"</formula>
    </cfRule>
    <cfRule type="expression" dxfId="7058" priority="1051">
      <formula>C1002= "RACE (1XX)"</formula>
    </cfRule>
    <cfRule type="expression" dxfId="7057" priority="1052">
      <formula>C1002= "FORGED (2XX)"</formula>
    </cfRule>
    <cfRule type="expression" dxfId="7056" priority="1055">
      <formula>C1002= "GMZ (8XX)"</formula>
    </cfRule>
    <cfRule type="expression" dxfId="7055" priority="1050">
      <formula>C1002="UTV (4XX)"</formula>
    </cfRule>
    <cfRule type="expression" dxfId="7054" priority="1049">
      <formula>C1002= "STREET (3XX)"</formula>
    </cfRule>
    <cfRule type="expression" dxfId="7053" priority="1056">
      <formula>C1002= "DUALLY (9XX)"</formula>
    </cfRule>
  </conditionalFormatting>
  <conditionalFormatting sqref="A1003:A1128">
    <cfRule type="expression" dxfId="7052" priority="1033">
      <formula>C1003= "STREET (3XX)"</formula>
    </cfRule>
    <cfRule type="expression" dxfId="7051" priority="1039">
      <formula>C1003= "GMZ (8XX)"</formula>
    </cfRule>
    <cfRule type="expression" dxfId="7050" priority="1038">
      <formula>C1003= "TRAIL (7XX)"</formula>
    </cfRule>
    <cfRule type="expression" dxfId="7049" priority="1037">
      <formula>C1003= "RALLY (5XX)"</formula>
    </cfRule>
    <cfRule type="expression" dxfId="7048" priority="1036">
      <formula>C1003= "FORGED (2XX)"</formula>
    </cfRule>
    <cfRule type="expression" dxfId="7047" priority="1035">
      <formula>C1003= "RACE (1XX)"</formula>
    </cfRule>
    <cfRule type="expression" dxfId="7046" priority="1034">
      <formula>C1003="UTV (4XX)"</formula>
    </cfRule>
    <cfRule type="expression" dxfId="7045" priority="1040">
      <formula>C1003= "DUALLY (9XX)"</formula>
    </cfRule>
  </conditionalFormatting>
  <conditionalFormatting sqref="A1005:A1031">
    <cfRule type="expression" dxfId="7044" priority="1010">
      <formula>C1005= "RALLY (5XX)"</formula>
    </cfRule>
    <cfRule type="expression" dxfId="7043" priority="1012">
      <formula>C1005= "GMZ (8XX)"</formula>
    </cfRule>
    <cfRule type="expression" dxfId="7042" priority="1013">
      <formula>C1005= "DUALLY (9XX)"</formula>
    </cfRule>
    <cfRule type="expression" dxfId="7041" priority="1011">
      <formula>C1005= "TRAIL (7XX)"</formula>
    </cfRule>
    <cfRule type="expression" dxfId="7040" priority="1006">
      <formula>C1005= "STREET (3XX)"</formula>
    </cfRule>
    <cfRule type="expression" dxfId="7039" priority="1007">
      <formula>C1005="UTV (4XX)"</formula>
    </cfRule>
    <cfRule type="expression" dxfId="7038" priority="1008">
      <formula>C1005= "RACE (1XX)"</formula>
    </cfRule>
    <cfRule type="expression" dxfId="7037" priority="1009">
      <formula>C1005= "FORGED (2XX)"</formula>
    </cfRule>
  </conditionalFormatting>
  <conditionalFormatting sqref="A1019:A1031">
    <cfRule type="expression" dxfId="7036" priority="982">
      <formula>C1019= "DUALLY (9XX)"</formula>
    </cfRule>
    <cfRule type="expression" dxfId="7035" priority="977">
      <formula>C1019= "RACE (1XX)"</formula>
    </cfRule>
    <cfRule type="expression" dxfId="7034" priority="976">
      <formula>C1019="UTV (4XX)"</formula>
    </cfRule>
    <cfRule type="expression" dxfId="7033" priority="975">
      <formula>C1019= "STREET (3XX)"</formula>
    </cfRule>
    <cfRule type="expression" dxfId="7032" priority="978">
      <formula>C1019= "FORGED (2XX)"</formula>
    </cfRule>
    <cfRule type="expression" dxfId="7031" priority="979">
      <formula>C1019= "RALLY (5XX)"</formula>
    </cfRule>
    <cfRule type="expression" dxfId="7030" priority="980">
      <formula>C1019= "TRAIL (7XX)"</formula>
    </cfRule>
    <cfRule type="expression" dxfId="7029" priority="981">
      <formula>C1019= "GMZ (8XX)"</formula>
    </cfRule>
  </conditionalFormatting>
  <conditionalFormatting sqref="A1032">
    <cfRule type="expression" dxfId="7028" priority="951">
      <formula>C1032= "GMZ (8XX)"</formula>
    </cfRule>
    <cfRule type="expression" dxfId="7027" priority="952">
      <formula>C1032= "DUALLY (9XX)"</formula>
    </cfRule>
    <cfRule type="expression" dxfId="7026" priority="945">
      <formula>C1032= "STREET (3XX)"</formula>
    </cfRule>
    <cfRule type="expression" dxfId="7025" priority="947">
      <formula>C1032= "RACE (1XX)"</formula>
    </cfRule>
    <cfRule type="expression" dxfId="7024" priority="946">
      <formula>C1032="UTV (4XX)"</formula>
    </cfRule>
    <cfRule type="expression" dxfId="7023" priority="948">
      <formula>C1032= "FORGED (2XX)"</formula>
    </cfRule>
    <cfRule type="expression" dxfId="7022" priority="949">
      <formula>C1032= "RALLY (5XX)"</formula>
    </cfRule>
    <cfRule type="expression" dxfId="7021" priority="950">
      <formula>C1032= "TRAIL (7XX)"</formula>
    </cfRule>
  </conditionalFormatting>
  <conditionalFormatting sqref="A1033:A1036">
    <cfRule type="expression" dxfId="7020" priority="933">
      <formula>C1033= "GMZ (8XX)"</formula>
    </cfRule>
    <cfRule type="expression" dxfId="7019" priority="932">
      <formula>C1033= "TRAIL (7XX)"</formula>
    </cfRule>
    <cfRule type="expression" dxfId="7018" priority="931">
      <formula>C1033= "RALLY (5XX)"</formula>
    </cfRule>
    <cfRule type="expression" dxfId="7017" priority="930">
      <formula>C1033= "FORGED (2XX)"</formula>
    </cfRule>
    <cfRule type="expression" dxfId="7016" priority="929">
      <formula>C1033= "RACE (1XX)"</formula>
    </cfRule>
    <cfRule type="expression" dxfId="7015" priority="934">
      <formula>C1033= "DUALLY (9XX)"</formula>
    </cfRule>
    <cfRule type="expression" dxfId="7014" priority="928">
      <formula>C1033="UTV (4XX)"</formula>
    </cfRule>
    <cfRule type="expression" dxfId="7013" priority="927">
      <formula>C1033= "STREET (3XX)"</formula>
    </cfRule>
  </conditionalFormatting>
  <conditionalFormatting sqref="A1037:A1128">
    <cfRule type="expression" dxfId="7012" priority="851">
      <formula>C1037="UTV (4XX)"</formula>
    </cfRule>
    <cfRule type="expression" dxfId="7011" priority="852">
      <formula>C1037= "RACE (1XX)"</formula>
    </cfRule>
    <cfRule type="expression" dxfId="7010" priority="853">
      <formula>C1037= "FORGED (2XX)"</formula>
    </cfRule>
    <cfRule type="expression" dxfId="7009" priority="854">
      <formula>C1037= "RALLY (5XX)"</formula>
    </cfRule>
    <cfRule type="expression" dxfId="7008" priority="855">
      <formula>C1037= "TRAIL (7XX)"</formula>
    </cfRule>
    <cfRule type="expression" dxfId="7007" priority="856">
      <formula>C1037= "GMZ (8XX)"</formula>
    </cfRule>
    <cfRule type="expression" dxfId="7006" priority="857">
      <formula>C1037= "DUALLY (9XX)"</formula>
    </cfRule>
    <cfRule type="expression" dxfId="7005" priority="858">
      <formula>C1037= "STREET (3XX)"</formula>
    </cfRule>
    <cfRule type="expression" dxfId="7004" priority="859">
      <formula>C1037="UTV (4XX)"</formula>
    </cfRule>
    <cfRule type="expression" dxfId="7003" priority="860">
      <formula>C1037= "RACE (1XX)"</formula>
    </cfRule>
    <cfRule type="expression" dxfId="7002" priority="861">
      <formula>C1037= "FORGED (2XX)"</formula>
    </cfRule>
    <cfRule type="expression" dxfId="7001" priority="876">
      <formula>C1037= "RACE (1XX)"</formula>
    </cfRule>
    <cfRule type="expression" dxfId="7000" priority="862">
      <formula>C1037= "RALLY (5XX)"</formula>
    </cfRule>
    <cfRule type="expression" dxfId="6999" priority="863">
      <formula>C1037= "TRAIL (7XX)"</formula>
    </cfRule>
    <cfRule type="expression" dxfId="6998" priority="864">
      <formula>C1037= "GMZ (8XX)"</formula>
    </cfRule>
    <cfRule type="expression" dxfId="6997" priority="865">
      <formula>C1037= "DUALLY (9XX)"</formula>
    </cfRule>
    <cfRule type="expression" dxfId="6996" priority="866">
      <formula>C1037= "STREET (3XX)"</formula>
    </cfRule>
    <cfRule type="expression" dxfId="6995" priority="867">
      <formula>C1037="UTV (4XX)"</formula>
    </cfRule>
    <cfRule type="expression" dxfId="6994" priority="868">
      <formula>C1037= "RACE (1XX)"</formula>
    </cfRule>
    <cfRule type="expression" dxfId="6993" priority="869">
      <formula>C1037= "FORGED (2XX)"</formula>
    </cfRule>
    <cfRule type="expression" dxfId="6992" priority="870">
      <formula>C1037= "RALLY (5XX)"</formula>
    </cfRule>
    <cfRule type="expression" dxfId="6991" priority="871">
      <formula>C1037= "TRAIL (7XX)"</formula>
    </cfRule>
    <cfRule type="expression" dxfId="6990" priority="872">
      <formula>C1037= "GMZ (8XX)"</formula>
    </cfRule>
    <cfRule type="expression" dxfId="6989" priority="873">
      <formula>C1037= "DUALLY (9XX)"</formula>
    </cfRule>
    <cfRule type="expression" dxfId="6988" priority="874">
      <formula>C1037= "STREET (3XX)"</formula>
    </cfRule>
    <cfRule type="expression" dxfId="6987" priority="875">
      <formula>C1037="UTV (4XX)"</formula>
    </cfRule>
    <cfRule type="expression" dxfId="6986" priority="882">
      <formula>C1037= "DUALLY (9XX)"</formula>
    </cfRule>
    <cfRule type="expression" dxfId="6985" priority="893">
      <formula>C1037="UTV (4XX)"</formula>
    </cfRule>
    <cfRule type="expression" dxfId="6984" priority="892">
      <formula>C1037= "STREET (3XX)"</formula>
    </cfRule>
    <cfRule type="expression" dxfId="6983" priority="891">
      <formula>C1037= "STREET (3XX)"</formula>
    </cfRule>
    <cfRule type="expression" dxfId="6982" priority="890">
      <formula>C1037= "UTV (4XX)"</formula>
    </cfRule>
    <cfRule type="expression" dxfId="6981" priority="889">
      <formula>C1037= "RACE (1XX)"</formula>
    </cfRule>
    <cfRule type="expression" dxfId="6980" priority="888">
      <formula>C1037= "GMZ (8XX)"</formula>
    </cfRule>
    <cfRule type="expression" dxfId="6979" priority="887">
      <formula>C1037= "FORGED (2XX)"</formula>
    </cfRule>
    <cfRule type="expression" dxfId="6978" priority="886">
      <formula>C1037= "RALLY (5XX)"</formula>
    </cfRule>
    <cfRule type="expression" dxfId="6977" priority="885">
      <formula>C1037= "DISCO (6XX)"</formula>
    </cfRule>
    <cfRule type="expression" dxfId="6976" priority="877">
      <formula>C1037= "FORGED (2XX)"</formula>
    </cfRule>
    <cfRule type="expression" dxfId="6975" priority="884">
      <formula>C1037= "TRAIL (7XX)"</formula>
    </cfRule>
    <cfRule type="containsBlanks" dxfId="6974" priority="883">
      <formula>LEN(TRIM(A1037))=0</formula>
    </cfRule>
    <cfRule type="expression" dxfId="6973" priority="900">
      <formula>C1037= "DUALLY (9XX)"</formula>
    </cfRule>
    <cfRule type="expression" dxfId="6972" priority="899">
      <formula>C1037= "GMZ (8XX)"</formula>
    </cfRule>
    <cfRule type="expression" dxfId="6971" priority="898">
      <formula>C1037= "TRAIL (7XX)"</formula>
    </cfRule>
    <cfRule type="expression" dxfId="6970" priority="897">
      <formula>C1037= "DISCO (6XX)"</formula>
    </cfRule>
    <cfRule type="expression" dxfId="6969" priority="896">
      <formula>C1037= "RALLY (5XX)"</formula>
    </cfRule>
    <cfRule type="expression" dxfId="6968" priority="895">
      <formula>C1037= "FORGED (2XX)"</formula>
    </cfRule>
    <cfRule type="expression" dxfId="6967" priority="894">
      <formula>C1037= "RACE (1XX)"</formula>
    </cfRule>
    <cfRule type="expression" dxfId="6966" priority="881">
      <formula>C1037= "GMZ (8XX)"</formula>
    </cfRule>
    <cfRule type="expression" dxfId="6965" priority="880">
      <formula>C1037= "TRAIL (7XX)"</formula>
    </cfRule>
    <cfRule type="expression" dxfId="6964" priority="879">
      <formula>C1037= "DISCO (6XX)"</formula>
    </cfRule>
    <cfRule type="expression" dxfId="6963" priority="878">
      <formula>C1037= "RALLY (5XX)"</formula>
    </cfRule>
    <cfRule type="expression" dxfId="6962" priority="850">
      <formula>C1037= "STREET (3XX)"</formula>
    </cfRule>
  </conditionalFormatting>
  <conditionalFormatting sqref="A1038:A1128">
    <cfRule type="expression" dxfId="6961" priority="840">
      <formula>C1038="UTV (4XX)"</formula>
    </cfRule>
    <cfRule type="expression" dxfId="6960" priority="839">
      <formula>C1038= "STREET (3XX)"</formula>
    </cfRule>
    <cfRule type="expression" dxfId="6959" priority="846">
      <formula>C1038= "DUALLY (9XX)"</formula>
    </cfRule>
    <cfRule type="expression" dxfId="6958" priority="845">
      <formula>C1038= "GMZ (8XX)"</formula>
    </cfRule>
    <cfRule type="expression" dxfId="6957" priority="844">
      <formula>C1038= "TRAIL (7XX)"</formula>
    </cfRule>
    <cfRule type="expression" dxfId="6956" priority="842">
      <formula>C1038= "FORGED (2XX)"</formula>
    </cfRule>
    <cfRule type="expression" dxfId="6955" priority="841">
      <formula>C1038= "RACE (1XX)"</formula>
    </cfRule>
    <cfRule type="expression" dxfId="6954" priority="843">
      <formula>C1038= "RALLY (5XX)"</formula>
    </cfRule>
  </conditionalFormatting>
  <conditionalFormatting sqref="A1045:A1049">
    <cfRule type="expression" dxfId="6953" priority="814">
      <formula>C1045= "RALLY (5XX)"</formula>
    </cfRule>
    <cfRule type="expression" dxfId="6952" priority="811">
      <formula>C1045="UTV (4XX)"</formula>
    </cfRule>
    <cfRule type="expression" dxfId="6951" priority="812">
      <formula>C1045= "RACE (1XX)"</formula>
    </cfRule>
    <cfRule type="expression" dxfId="6950" priority="813">
      <formula>C1045= "FORGED (2XX)"</formula>
    </cfRule>
    <cfRule type="expression" dxfId="6949" priority="815">
      <formula>C1045= "TRAIL (7XX)"</formula>
    </cfRule>
    <cfRule type="expression" dxfId="6948" priority="816">
      <formula>C1045= "GMZ (8XX)"</formula>
    </cfRule>
    <cfRule type="expression" dxfId="6947" priority="817">
      <formula>C1045= "DUALLY (9XX)"</formula>
    </cfRule>
    <cfRule type="expression" dxfId="6946" priority="810">
      <formula>C1045= "STREET (3XX)"</formula>
    </cfRule>
  </conditionalFormatting>
  <conditionalFormatting sqref="A1051:A1128">
    <cfRule type="expression" dxfId="6945" priority="664">
      <formula>C1051= "RALLY (5XX)"</formula>
    </cfRule>
    <cfRule type="expression" dxfId="6944" priority="665">
      <formula>C1051= "TRAIL (7XX)"</formula>
    </cfRule>
    <cfRule type="expression" dxfId="6943" priority="663">
      <formula>C1051= "FORGED (2XX)"</formula>
    </cfRule>
    <cfRule type="expression" dxfId="6942" priority="661">
      <formula>C1051="UTV (4XX)"</formula>
    </cfRule>
    <cfRule type="expression" dxfId="6941" priority="662">
      <formula>C1051= "RACE (1XX)"</formula>
    </cfRule>
    <cfRule type="expression" dxfId="6940" priority="660">
      <formula>C1051= "STREET (3XX)"</formula>
    </cfRule>
    <cfRule type="expression" dxfId="6939" priority="667">
      <formula>C1051= "DUALLY (9XX)"</formula>
    </cfRule>
    <cfRule type="expression" dxfId="6938" priority="666">
      <formula>C1051= "GMZ (8XX)"</formula>
    </cfRule>
  </conditionalFormatting>
  <conditionalFormatting sqref="A1058:A1063">
    <cfRule type="expression" dxfId="6937" priority="598">
      <formula>C1058= "RALLY (5XX)"</formula>
    </cfRule>
    <cfRule type="expression" dxfId="6936" priority="599">
      <formula>C1058= "TRAIL (7XX)"</formula>
    </cfRule>
    <cfRule type="expression" dxfId="6935" priority="596">
      <formula>C1058= "RACE (1XX)"</formula>
    </cfRule>
    <cfRule type="expression" dxfId="6934" priority="595">
      <formula>C1058="UTV (4XX)"</formula>
    </cfRule>
    <cfRule type="expression" dxfId="6933" priority="597">
      <formula>C1058= "FORGED (2XX)"</formula>
    </cfRule>
    <cfRule type="expression" dxfId="6932" priority="594">
      <formula>C1058= "STREET (3XX)"</formula>
    </cfRule>
    <cfRule type="expression" dxfId="6931" priority="601">
      <formula>C1058= "DUALLY (9XX)"</formula>
    </cfRule>
    <cfRule type="expression" dxfId="6930" priority="600">
      <formula>C1058= "GMZ (8XX)"</formula>
    </cfRule>
  </conditionalFormatting>
  <conditionalFormatting sqref="A1064">
    <cfRule type="expression" dxfId="6929" priority="579">
      <formula>C1064= "DUALLY (9XX)"</formula>
    </cfRule>
    <cfRule type="expression" dxfId="6928" priority="574">
      <formula>C1064= "RACE (1XX)"</formula>
    </cfRule>
    <cfRule type="expression" dxfId="6927" priority="577">
      <formula>C1064= "TRAIL (7XX)"</formula>
    </cfRule>
    <cfRule type="expression" dxfId="6926" priority="575">
      <formula>C1064= "FORGED (2XX)"</formula>
    </cfRule>
    <cfRule type="expression" dxfId="6925" priority="572">
      <formula>C1064= "STREET (3XX)"</formula>
    </cfRule>
    <cfRule type="expression" dxfId="6924" priority="576">
      <formula>C1064= "RALLY (5XX)"</formula>
    </cfRule>
    <cfRule type="expression" dxfId="6923" priority="573">
      <formula>C1064="UTV (4XX)"</formula>
    </cfRule>
    <cfRule type="expression" dxfId="6922" priority="578">
      <formula>C1064= "GMZ (8XX)"</formula>
    </cfRule>
  </conditionalFormatting>
  <conditionalFormatting sqref="A1065:A1128">
    <cfRule type="expression" dxfId="6921" priority="558">
      <formula>C1065="UTV (4XX)"</formula>
    </cfRule>
    <cfRule type="expression" dxfId="6920" priority="564">
      <formula>C1065= "DUALLY (9XX)"</formula>
    </cfRule>
    <cfRule type="expression" dxfId="6919" priority="557">
      <formula>C1065= "STREET (3XX)"</formula>
    </cfRule>
    <cfRule type="expression" dxfId="6918" priority="562">
      <formula>C1065= "TRAIL (7XX)"</formula>
    </cfRule>
    <cfRule type="expression" dxfId="6917" priority="561">
      <formula>C1065= "RALLY (5XX)"</formula>
    </cfRule>
    <cfRule type="expression" dxfId="6916" priority="563">
      <formula>C1065= "GMZ (8XX)"</formula>
    </cfRule>
    <cfRule type="expression" dxfId="6915" priority="560">
      <formula>C1065= "FORGED (2XX)"</formula>
    </cfRule>
    <cfRule type="expression" dxfId="6914" priority="559">
      <formula>C1065= "RACE (1XX)"</formula>
    </cfRule>
  </conditionalFormatting>
  <conditionalFormatting sqref="A1071:A1084">
    <cfRule type="expression" dxfId="6913" priority="539">
      <formula>C1071="UTV (4XX)"</formula>
    </cfRule>
    <cfRule type="expression" dxfId="6912" priority="538">
      <formula>C1071= "STREET (3XX)"</formula>
    </cfRule>
    <cfRule type="expression" dxfId="6911" priority="543">
      <formula>C1071= "TRAIL (7XX)"</formula>
    </cfRule>
    <cfRule type="expression" dxfId="6910" priority="542">
      <formula>C1071= "RALLY (5XX)"</formula>
    </cfRule>
    <cfRule type="expression" dxfId="6909" priority="541">
      <formula>C1071= "FORGED (2XX)"</formula>
    </cfRule>
    <cfRule type="expression" dxfId="6908" priority="540">
      <formula>C1071= "RACE (1XX)"</formula>
    </cfRule>
    <cfRule type="expression" dxfId="6907" priority="545">
      <formula>C1071= "DUALLY (9XX)"</formula>
    </cfRule>
    <cfRule type="expression" dxfId="6906" priority="544">
      <formula>C1071= "GMZ (8XX)"</formula>
    </cfRule>
  </conditionalFormatting>
  <conditionalFormatting sqref="A1076:A1084">
    <cfRule type="expression" dxfId="6905" priority="522">
      <formula>C1076= "RACE (1XX)"</formula>
    </cfRule>
    <cfRule type="expression" dxfId="6904" priority="521">
      <formula>C1076="UTV (4XX)"</formula>
    </cfRule>
    <cfRule type="expression" dxfId="6903" priority="520">
      <formula>C1076= "STREET (3XX)"</formula>
    </cfRule>
    <cfRule type="expression" dxfId="6902" priority="515">
      <formula>C1076= "RAISED (8XX)"</formula>
    </cfRule>
    <cfRule type="expression" dxfId="6901" priority="526">
      <formula>C1076= "GMZ (8XX)"</formula>
    </cfRule>
    <cfRule type="expression" dxfId="6900" priority="525">
      <formula>C1076= "TRAIL (7XX)"</formula>
    </cfRule>
    <cfRule type="expression" dxfId="6899" priority="524">
      <formula>C1076= "RALLY (5XX)"</formula>
    </cfRule>
    <cfRule type="expression" dxfId="6898" priority="523">
      <formula>C1076= "FORGED (2XX)"</formula>
    </cfRule>
    <cfRule type="expression" dxfId="6897" priority="527">
      <formula>C1076= "DUALLY (9XX)"</formula>
    </cfRule>
  </conditionalFormatting>
  <conditionalFormatting sqref="A1085:A1100">
    <cfRule type="expression" dxfId="6896" priority="506">
      <formula>C1085= "DUALLY (9XX)"</formula>
    </cfRule>
    <cfRule type="expression" dxfId="6895" priority="505">
      <formula>C1085= "GMZ (8XX)"</formula>
    </cfRule>
    <cfRule type="expression" dxfId="6894" priority="504">
      <formula>C1085= "TRAIL (7XX)"</formula>
    </cfRule>
    <cfRule type="expression" dxfId="6893" priority="503">
      <formula>C1085= "RALLY (5XX)"</formula>
    </cfRule>
    <cfRule type="expression" dxfId="6892" priority="502">
      <formula>C1085= "FORGED (2XX)"</formula>
    </cfRule>
    <cfRule type="expression" dxfId="6891" priority="494">
      <formula>C1085= "RAISED (8XX)"</formula>
    </cfRule>
    <cfRule type="expression" dxfId="6890" priority="499">
      <formula>C1085= "STREET (3XX)"</formula>
    </cfRule>
    <cfRule type="expression" dxfId="6889" priority="500">
      <formula>C1085="UTV (4XX)"</formula>
    </cfRule>
    <cfRule type="expression" dxfId="6888" priority="501">
      <formula>C1085= "RACE (1XX)"</formula>
    </cfRule>
  </conditionalFormatting>
  <conditionalFormatting sqref="A1101:A1128">
    <cfRule type="expression" dxfId="6887" priority="469">
      <formula>C1101= "RAISED (8XX)"</formula>
    </cfRule>
    <cfRule type="expression" dxfId="6886" priority="475">
      <formula>C1101= "STREET (3XX)"</formula>
    </cfRule>
    <cfRule type="expression" dxfId="6885" priority="476">
      <formula>C1101="UTV (4XX)"</formula>
    </cfRule>
    <cfRule type="expression" dxfId="6884" priority="478">
      <formula>C1101= "FORGED (2XX)"</formula>
    </cfRule>
    <cfRule type="expression" dxfId="6883" priority="479">
      <formula>C1101= "RALLY (5XX)"</formula>
    </cfRule>
    <cfRule type="expression" dxfId="6882" priority="480">
      <formula>C1101= "TRAIL (7XX)"</formula>
    </cfRule>
    <cfRule type="expression" dxfId="6881" priority="481">
      <formula>C1101= "GMZ (8XX)"</formula>
    </cfRule>
    <cfRule type="expression" dxfId="6880" priority="482">
      <formula>C1101= "DUALLY (9XX)"</formula>
    </cfRule>
    <cfRule type="expression" dxfId="6879" priority="477">
      <formula>C1101= "RACE (1XX)"</formula>
    </cfRule>
  </conditionalFormatting>
  <conditionalFormatting sqref="A1115:A1128">
    <cfRule type="expression" dxfId="6878" priority="460">
      <formula>C1115= "RALLY (5XX)"</formula>
    </cfRule>
    <cfRule type="expression" dxfId="6877" priority="451">
      <formula>C1115= "RAISED (8XX)"</formula>
    </cfRule>
    <cfRule type="expression" dxfId="6876" priority="456">
      <formula>C1115= "STREET (3XX)"</formula>
    </cfRule>
    <cfRule type="expression" dxfId="6875" priority="457">
      <formula>C1115="UTV (4XX)"</formula>
    </cfRule>
    <cfRule type="expression" dxfId="6874" priority="458">
      <formula>C1115= "RACE (1XX)"</formula>
    </cfRule>
    <cfRule type="expression" dxfId="6873" priority="459">
      <formula>C1115= "FORGED (2XX)"</formula>
    </cfRule>
    <cfRule type="expression" dxfId="6872" priority="461">
      <formula>C1115= "TRAIL (7XX)"</formula>
    </cfRule>
    <cfRule type="expression" dxfId="6871" priority="462">
      <formula>C1115= "GMZ (8XX)"</formula>
    </cfRule>
    <cfRule type="expression" dxfId="6870" priority="463">
      <formula>C1115= "DUALLY (9XX)"</formula>
    </cfRule>
  </conditionalFormatting>
  <conditionalFormatting sqref="A1130:A1136">
    <cfRule type="expression" dxfId="6869" priority="328">
      <formula>C1130= "RALLY (5XX)"</formula>
    </cfRule>
    <cfRule type="expression" dxfId="6868" priority="330">
      <formula>C1130= "GMZ (8XX)"</formula>
    </cfRule>
    <cfRule type="expression" dxfId="6867" priority="327">
      <formula>C1130= "FORGED (2XX)"</formula>
    </cfRule>
    <cfRule type="expression" dxfId="6866" priority="319">
      <formula>C1130= "RAISED (8XX)"</formula>
    </cfRule>
    <cfRule type="expression" dxfId="6865" priority="329">
      <formula>C1130= "TRAIL (7XX)"</formula>
    </cfRule>
    <cfRule type="expression" dxfId="6864" priority="326">
      <formula>C1130= "RACE (1XX)"</formula>
    </cfRule>
    <cfRule type="expression" dxfId="6863" priority="331">
      <formula>C1130= "DUALLY (9XX)"</formula>
    </cfRule>
    <cfRule type="expression" dxfId="6862" priority="324">
      <formula>C1130= "STREET (3XX)"</formula>
    </cfRule>
    <cfRule type="expression" dxfId="6861" priority="325">
      <formula>C1130="UTV (4XX)"</formula>
    </cfRule>
  </conditionalFormatting>
  <conditionalFormatting sqref="A1135:A1136">
    <cfRule type="expression" dxfId="6860" priority="264">
      <formula>C1135= "DUALLY (9XX)"</formula>
    </cfRule>
    <cfRule type="expression" dxfId="6859" priority="259">
      <formula>C1135= "RACE (1XX)"</formula>
    </cfRule>
    <cfRule type="expression" dxfId="6858" priority="258">
      <formula>C1135="UTV (4XX)"</formula>
    </cfRule>
    <cfRule type="expression" dxfId="6857" priority="257">
      <formula>C1135= "STREET (3XX)"</formula>
    </cfRule>
    <cfRule type="expression" dxfId="6856" priority="252">
      <formula>C1135= "RAISED (8XX)"</formula>
    </cfRule>
    <cfRule type="expression" dxfId="6855" priority="263">
      <formula>C1135= "GMZ (8XX)"</formula>
    </cfRule>
    <cfRule type="expression" dxfId="6854" priority="262">
      <formula>C1135= "TRAIL (7XX)"</formula>
    </cfRule>
    <cfRule type="expression" dxfId="6853" priority="261">
      <formula>C1135= "RALLY (5XX)"</formula>
    </cfRule>
    <cfRule type="expression" dxfId="6852" priority="260">
      <formula>C1135= "FORGED (2XX)"</formula>
    </cfRule>
  </conditionalFormatting>
  <conditionalFormatting sqref="A1137:A1141">
    <cfRule type="expression" dxfId="6851" priority="146">
      <formula>C1137= "FORGED (2XX)"</formula>
    </cfRule>
    <cfRule type="expression" dxfId="6850" priority="145">
      <formula>C1137= "RACE (1XX)"</formula>
    </cfRule>
    <cfRule type="expression" dxfId="6849" priority="144">
      <formula>C1137="UTV (4XX)"</formula>
    </cfRule>
    <cfRule type="expression" dxfId="6848" priority="148">
      <formula>C1137= "TRAIL (7XX)"</formula>
    </cfRule>
    <cfRule type="expression" dxfId="6847" priority="138">
      <formula>C1137= "RAISED (8XX)"</formula>
    </cfRule>
    <cfRule type="expression" dxfId="6846" priority="143">
      <formula>C1137= "STREET (3XX)"</formula>
    </cfRule>
    <cfRule type="expression" dxfId="6845" priority="150">
      <formula>C1137= "DUALLY (9XX)"</formula>
    </cfRule>
    <cfRule type="expression" dxfId="6844" priority="149">
      <formula>C1137= "GMZ (8XX)"</formula>
    </cfRule>
    <cfRule type="expression" dxfId="6843" priority="147">
      <formula>C1137= "RALLY (5XX)"</formula>
    </cfRule>
  </conditionalFormatting>
  <conditionalFormatting sqref="A1140">
    <cfRule type="expression" dxfId="6842" priority="125">
      <formula>C1140= "FORGED (2XX)"</formula>
    </cfRule>
    <cfRule type="expression" dxfId="6841" priority="117">
      <formula>C1140= "RAISED (8XX)"</formula>
    </cfRule>
    <cfRule type="expression" dxfId="6840" priority="129">
      <formula>C1140= "DUALLY (9XX)"</formula>
    </cfRule>
    <cfRule type="expression" dxfId="6839" priority="123">
      <formula>C1140="UTV (4XX)"</formula>
    </cfRule>
    <cfRule type="expression" dxfId="6838" priority="128">
      <formula>C1140= "GMZ (8XX)"</formula>
    </cfRule>
    <cfRule type="expression" dxfId="6837" priority="126">
      <formula>C1140= "RALLY (5XX)"</formula>
    </cfRule>
    <cfRule type="expression" dxfId="6836" priority="124">
      <formula>C1140= "RACE (1XX)"</formula>
    </cfRule>
    <cfRule type="expression" dxfId="6835" priority="122">
      <formula>C1140= "STREET (3XX)"</formula>
    </cfRule>
    <cfRule type="expression" dxfId="6834" priority="127">
      <formula>C1140= "TRAIL (7XX)"</formula>
    </cfRule>
  </conditionalFormatting>
  <conditionalFormatting sqref="A1141">
    <cfRule type="expression" dxfId="6833" priority="109">
      <formula>C1141= "FORGED (2XX)"</formula>
    </cfRule>
    <cfRule type="expression" dxfId="6832" priority="113">
      <formula>C1141= "DUALLY (9XX)"</formula>
    </cfRule>
    <cfRule type="expression" dxfId="6831" priority="107">
      <formula>C1141="UTV (4XX)"</formula>
    </cfRule>
    <cfRule type="expression" dxfId="6830" priority="106">
      <formula>C1141= "STREET (3XX)"</formula>
    </cfRule>
    <cfRule type="expression" dxfId="6829" priority="101">
      <formula>C1141= "RAISED (8XX)"</formula>
    </cfRule>
    <cfRule type="expression" dxfId="6828" priority="112">
      <formula>C1141= "GMZ (8XX)"</formula>
    </cfRule>
    <cfRule type="expression" dxfId="6827" priority="111">
      <formula>C1141= "TRAIL (7XX)"</formula>
    </cfRule>
    <cfRule type="expression" dxfId="6826" priority="110">
      <formula>C1141= "RALLY (5XX)"</formula>
    </cfRule>
    <cfRule type="expression" dxfId="6825" priority="108">
      <formula>C1141= "RACE (1XX)"</formula>
    </cfRule>
  </conditionalFormatting>
  <conditionalFormatting sqref="A546:B547">
    <cfRule type="containsBlanks" dxfId="6824" priority="10991">
      <formula>LEN(TRIM(A546))=0</formula>
    </cfRule>
  </conditionalFormatting>
  <conditionalFormatting sqref="A568:D569">
    <cfRule type="containsBlanks" dxfId="6823" priority="10607">
      <formula>LEN(TRIM(A568))=0</formula>
    </cfRule>
  </conditionalFormatting>
  <conditionalFormatting sqref="B535:B544">
    <cfRule type="containsBlanks" dxfId="6822" priority="11070">
      <formula>LEN(TRIM(B535))=0</formula>
    </cfRule>
  </conditionalFormatting>
  <conditionalFormatting sqref="B550:B553">
    <cfRule type="containsBlanks" dxfId="6821" priority="10881">
      <formula>LEN(TRIM(B550))=0</formula>
    </cfRule>
  </conditionalFormatting>
  <conditionalFormatting sqref="B566">
    <cfRule type="containsBlanks" dxfId="6820" priority="10634">
      <formula>LEN(TRIM(B566))=0</formula>
    </cfRule>
  </conditionalFormatting>
  <conditionalFormatting sqref="B597">
    <cfRule type="containsBlanks" dxfId="6819" priority="9978">
      <formula>LEN(TRIM(B597))=0</formula>
    </cfRule>
  </conditionalFormatting>
  <conditionalFormatting sqref="B623">
    <cfRule type="containsBlanks" dxfId="6818" priority="8729">
      <formula>LEN(TRIM(B623))=0</formula>
    </cfRule>
  </conditionalFormatting>
  <conditionalFormatting sqref="B711:B719">
    <cfRule type="containsBlanks" dxfId="6817" priority="6688">
      <formula>LEN(TRIM(B711))=0</formula>
    </cfRule>
  </conditionalFormatting>
  <conditionalFormatting sqref="B727">
    <cfRule type="containsBlanks" dxfId="6816" priority="5981">
      <formula>LEN(TRIM(B727))=0</formula>
    </cfRule>
  </conditionalFormatting>
  <conditionalFormatting sqref="B767">
    <cfRule type="containsBlanks" dxfId="6815" priority="3763">
      <formula>LEN(TRIM(B767))=0</formula>
    </cfRule>
  </conditionalFormatting>
  <conditionalFormatting sqref="B768:B769">
    <cfRule type="containsBlanks" dxfId="6814" priority="3761">
      <formula>LEN(TRIM(B768))=0</formula>
    </cfRule>
  </conditionalFormatting>
  <conditionalFormatting sqref="B843:B844">
    <cfRule type="containsBlanks" dxfId="6813" priority="2466">
      <formula>LEN(TRIM(B843))=0</formula>
    </cfRule>
  </conditionalFormatting>
  <conditionalFormatting sqref="B917">
    <cfRule type="containsBlanks" dxfId="6812" priority="1754">
      <formula>LEN(TRIM(B917))=0</formula>
    </cfRule>
  </conditionalFormatting>
  <conditionalFormatting sqref="B1044">
    <cfRule type="containsBlanks" dxfId="6811" priority="822">
      <formula>LEN(TRIM(B1044))=0</formula>
    </cfRule>
  </conditionalFormatting>
  <conditionalFormatting sqref="B1050">
    <cfRule type="containsBlanks" dxfId="6810" priority="710">
      <formula>LEN(TRIM(B1050))=0</formula>
    </cfRule>
  </conditionalFormatting>
  <conditionalFormatting sqref="B1129">
    <cfRule type="containsBlanks" dxfId="6809" priority="439">
      <formula>LEN(TRIM(B1129))=0</formula>
    </cfRule>
  </conditionalFormatting>
  <conditionalFormatting sqref="B605:G605 I605 O605:AI605">
    <cfRule type="containsBlanks" dxfId="6808" priority="9587">
      <formula>LEN(TRIM(B605))=0</formula>
    </cfRule>
  </conditionalFormatting>
  <conditionalFormatting sqref="B766:G766 I766:L766 J766:J783 O766:BY766">
    <cfRule type="containsBlanks" dxfId="6807" priority="3789">
      <formula>LEN(TRIM(B766))=0</formula>
    </cfRule>
  </conditionalFormatting>
  <conditionalFormatting sqref="E534 H534">
    <cfRule type="duplicateValues" dxfId="6806" priority="11183"/>
  </conditionalFormatting>
  <conditionalFormatting sqref="E561 H561">
    <cfRule type="duplicateValues" dxfId="6805" priority="10752"/>
  </conditionalFormatting>
  <conditionalFormatting sqref="E563 H563">
    <cfRule type="duplicateValues" dxfId="6804" priority="10714"/>
  </conditionalFormatting>
  <conditionalFormatting sqref="E564 H564">
    <cfRule type="duplicateValues" dxfId="6803" priority="10691"/>
  </conditionalFormatting>
  <conditionalFormatting sqref="E567:E581">
    <cfRule type="duplicateValues" dxfId="6802" priority="10608"/>
    <cfRule type="duplicateValues" dxfId="6801" priority="10609"/>
  </conditionalFormatting>
  <conditionalFormatting sqref="E582:E584 H582:H584">
    <cfRule type="duplicateValues" dxfId="6800" priority="10590"/>
  </conditionalFormatting>
  <conditionalFormatting sqref="E582:E584">
    <cfRule type="duplicateValues" dxfId="6799" priority="10575"/>
    <cfRule type="duplicateValues" dxfId="6798" priority="10574"/>
  </conditionalFormatting>
  <conditionalFormatting sqref="E585 H585">
    <cfRule type="duplicateValues" dxfId="6797" priority="10353"/>
  </conditionalFormatting>
  <conditionalFormatting sqref="E585">
    <cfRule type="duplicateValues" dxfId="6796" priority="10337"/>
    <cfRule type="duplicateValues" dxfId="6795" priority="10336"/>
  </conditionalFormatting>
  <conditionalFormatting sqref="E586:E588 H586:H588">
    <cfRule type="duplicateValues" dxfId="6794" priority="10316"/>
  </conditionalFormatting>
  <conditionalFormatting sqref="E586:E588">
    <cfRule type="duplicateValues" dxfId="6793" priority="10300"/>
    <cfRule type="duplicateValues" dxfId="6792" priority="10301"/>
  </conditionalFormatting>
  <conditionalFormatting sqref="E589:E590">
    <cfRule type="duplicateValues" dxfId="6791" priority="10198"/>
    <cfRule type="duplicateValues" dxfId="6790" priority="10197"/>
  </conditionalFormatting>
  <conditionalFormatting sqref="E591:E596">
    <cfRule type="duplicateValues" dxfId="6789" priority="10153"/>
    <cfRule type="duplicateValues" dxfId="6788" priority="10152"/>
  </conditionalFormatting>
  <conditionalFormatting sqref="E598:E600 H598:H600">
    <cfRule type="duplicateValues" dxfId="6787" priority="9947"/>
  </conditionalFormatting>
  <conditionalFormatting sqref="E598:E600">
    <cfRule type="duplicateValues" dxfId="6786" priority="9932"/>
    <cfRule type="duplicateValues" dxfId="6785" priority="9931"/>
  </conditionalFormatting>
  <conditionalFormatting sqref="E601 H601">
    <cfRule type="duplicateValues" dxfId="6784" priority="9928"/>
  </conditionalFormatting>
  <conditionalFormatting sqref="E601">
    <cfRule type="duplicateValues" dxfId="6783" priority="9912"/>
    <cfRule type="duplicateValues" dxfId="6782" priority="9913"/>
  </conditionalFormatting>
  <conditionalFormatting sqref="E602">
    <cfRule type="duplicateValues" dxfId="6781" priority="9852"/>
    <cfRule type="duplicateValues" dxfId="6780" priority="9853"/>
  </conditionalFormatting>
  <conditionalFormatting sqref="E603 H603:I603">
    <cfRule type="duplicateValues" dxfId="6779" priority="9804"/>
  </conditionalFormatting>
  <conditionalFormatting sqref="E603">
    <cfRule type="duplicateValues" dxfId="6778" priority="9788"/>
    <cfRule type="duplicateValues" dxfId="6777" priority="9789"/>
  </conditionalFormatting>
  <conditionalFormatting sqref="E604">
    <cfRule type="duplicateValues" dxfId="6776" priority="9648"/>
    <cfRule type="duplicateValues" dxfId="6775" priority="9647"/>
  </conditionalFormatting>
  <conditionalFormatting sqref="E605">
    <cfRule type="duplicateValues" dxfId="6774" priority="9579"/>
    <cfRule type="duplicateValues" dxfId="6773" priority="9586"/>
    <cfRule type="duplicateValues" dxfId="6772" priority="9580"/>
  </conditionalFormatting>
  <conditionalFormatting sqref="E606:E612 H606:H612">
    <cfRule type="duplicateValues" dxfId="6771" priority="9456"/>
  </conditionalFormatting>
  <conditionalFormatting sqref="E606:E612">
    <cfRule type="duplicateValues" dxfId="6770" priority="9440"/>
    <cfRule type="duplicateValues" dxfId="6769" priority="9439"/>
  </conditionalFormatting>
  <conditionalFormatting sqref="E613">
    <cfRule type="duplicateValues" dxfId="6768" priority="9420"/>
    <cfRule type="containsBlanks" dxfId="6767" priority="9421">
      <formula>LEN(TRIM(E613))=0</formula>
    </cfRule>
  </conditionalFormatting>
  <conditionalFormatting sqref="E614">
    <cfRule type="containsBlanks" dxfId="6766" priority="9356">
      <formula>LEN(TRIM(E614))=0</formula>
    </cfRule>
    <cfRule type="duplicateValues" dxfId="6765" priority="9355"/>
  </conditionalFormatting>
  <conditionalFormatting sqref="E615">
    <cfRule type="duplicateValues" dxfId="6764" priority="9337"/>
    <cfRule type="containsBlanks" dxfId="6763" priority="9338">
      <formula>LEN(TRIM(E615))=0</formula>
    </cfRule>
  </conditionalFormatting>
  <conditionalFormatting sqref="E616">
    <cfRule type="containsBlanks" dxfId="6762" priority="9319">
      <formula>LEN(TRIM(E616))=0</formula>
    </cfRule>
    <cfRule type="duplicateValues" dxfId="6761" priority="9318"/>
  </conditionalFormatting>
  <conditionalFormatting sqref="E617">
    <cfRule type="containsBlanks" dxfId="6760" priority="9238">
      <formula>LEN(TRIM(E617))=0</formula>
    </cfRule>
    <cfRule type="duplicateValues" dxfId="6759" priority="9237"/>
  </conditionalFormatting>
  <conditionalFormatting sqref="E618">
    <cfRule type="duplicateValues" dxfId="6758" priority="9154"/>
    <cfRule type="containsBlanks" dxfId="6757" priority="9155">
      <formula>LEN(TRIM(E618))=0</formula>
    </cfRule>
    <cfRule type="duplicateValues" dxfId="6756" priority="9139"/>
  </conditionalFormatting>
  <conditionalFormatting sqref="E619">
    <cfRule type="containsBlanks" dxfId="6755" priority="9074">
      <formula>LEN(TRIM(E619))=0</formula>
    </cfRule>
    <cfRule type="duplicateValues" dxfId="6754" priority="9058"/>
    <cfRule type="duplicateValues" dxfId="6753" priority="9073"/>
  </conditionalFormatting>
  <conditionalFormatting sqref="E620">
    <cfRule type="duplicateValues" dxfId="6752" priority="8992"/>
    <cfRule type="duplicateValues" dxfId="6751" priority="8977"/>
    <cfRule type="containsBlanks" dxfId="6750" priority="8993">
      <formula>LEN(TRIM(E620))=0</formula>
    </cfRule>
  </conditionalFormatting>
  <conditionalFormatting sqref="E621">
    <cfRule type="containsBlanks" dxfId="6749" priority="8912">
      <formula>LEN(TRIM(E621))=0</formula>
    </cfRule>
    <cfRule type="duplicateValues" dxfId="6748" priority="8911"/>
    <cfRule type="duplicateValues" dxfId="6747" priority="8896"/>
  </conditionalFormatting>
  <conditionalFormatting sqref="E622">
    <cfRule type="duplicateValues" dxfId="6746" priority="8830"/>
    <cfRule type="containsBlanks" dxfId="6745" priority="8831">
      <formula>LEN(TRIM(E622))=0</formula>
    </cfRule>
  </conditionalFormatting>
  <conditionalFormatting sqref="E624:E627">
    <cfRule type="duplicateValues" dxfId="6744" priority="8666"/>
  </conditionalFormatting>
  <conditionalFormatting sqref="E624:E710">
    <cfRule type="containsBlanks" dxfId="6743" priority="6709">
      <formula>LEN(TRIM(E624))=0</formula>
    </cfRule>
  </conditionalFormatting>
  <conditionalFormatting sqref="E628">
    <cfRule type="duplicateValues" dxfId="6742" priority="8584"/>
  </conditionalFormatting>
  <conditionalFormatting sqref="E629">
    <cfRule type="duplicateValues" dxfId="6741" priority="8564"/>
  </conditionalFormatting>
  <conditionalFormatting sqref="E630">
    <cfRule type="duplicateValues" dxfId="6740" priority="8544"/>
  </conditionalFormatting>
  <conditionalFormatting sqref="E631">
    <cfRule type="duplicateValues" dxfId="6739" priority="8526"/>
  </conditionalFormatting>
  <conditionalFormatting sqref="E632">
    <cfRule type="duplicateValues" dxfId="6738" priority="8508"/>
  </conditionalFormatting>
  <conditionalFormatting sqref="E633">
    <cfRule type="duplicateValues" dxfId="6737" priority="8433"/>
  </conditionalFormatting>
  <conditionalFormatting sqref="E634">
    <cfRule type="duplicateValues" dxfId="6736" priority="8415"/>
  </conditionalFormatting>
  <conditionalFormatting sqref="E635">
    <cfRule type="duplicateValues" dxfId="6735" priority="8320"/>
  </conditionalFormatting>
  <conditionalFormatting sqref="E636">
    <cfRule type="duplicateValues" dxfId="6734" priority="8227"/>
  </conditionalFormatting>
  <conditionalFormatting sqref="E637">
    <cfRule type="duplicateValues" dxfId="6733" priority="8134"/>
  </conditionalFormatting>
  <conditionalFormatting sqref="E638">
    <cfRule type="duplicateValues" dxfId="6732" priority="7995"/>
  </conditionalFormatting>
  <conditionalFormatting sqref="E639">
    <cfRule type="duplicateValues" dxfId="6731" priority="7931"/>
  </conditionalFormatting>
  <conditionalFormatting sqref="E640">
    <cfRule type="duplicateValues" dxfId="6730" priority="7913"/>
  </conditionalFormatting>
  <conditionalFormatting sqref="E641">
    <cfRule type="duplicateValues" dxfId="6729" priority="7895"/>
  </conditionalFormatting>
  <conditionalFormatting sqref="E642">
    <cfRule type="duplicateValues" dxfId="6728" priority="7877"/>
  </conditionalFormatting>
  <conditionalFormatting sqref="E643">
    <cfRule type="duplicateValues" dxfId="6727" priority="7859"/>
  </conditionalFormatting>
  <conditionalFormatting sqref="E644">
    <cfRule type="duplicateValues" dxfId="6726" priority="7841"/>
  </conditionalFormatting>
  <conditionalFormatting sqref="E645">
    <cfRule type="duplicateValues" dxfId="6725" priority="7823"/>
  </conditionalFormatting>
  <conditionalFormatting sqref="E646">
    <cfRule type="duplicateValues" dxfId="6724" priority="7796"/>
  </conditionalFormatting>
  <conditionalFormatting sqref="E647">
    <cfRule type="duplicateValues" dxfId="6723" priority="7778"/>
  </conditionalFormatting>
  <conditionalFormatting sqref="E648">
    <cfRule type="duplicateValues" dxfId="6722" priority="7758"/>
  </conditionalFormatting>
  <conditionalFormatting sqref="E649">
    <cfRule type="duplicateValues" dxfId="6721" priority="7740"/>
  </conditionalFormatting>
  <conditionalFormatting sqref="E650">
    <cfRule type="duplicateValues" dxfId="6720" priority="7632"/>
  </conditionalFormatting>
  <conditionalFormatting sqref="E651">
    <cfRule type="duplicateValues" dxfId="6719" priority="7451"/>
  </conditionalFormatting>
  <conditionalFormatting sqref="E652">
    <cfRule type="duplicateValues" dxfId="6718" priority="7270"/>
  </conditionalFormatting>
  <conditionalFormatting sqref="E653:E664">
    <cfRule type="duplicateValues" dxfId="6717" priority="7162"/>
  </conditionalFormatting>
  <conditionalFormatting sqref="E665">
    <cfRule type="duplicateValues" dxfId="6716" priority="7144"/>
  </conditionalFormatting>
  <conditionalFormatting sqref="E666:E668">
    <cfRule type="duplicateValues" dxfId="6715" priority="7126"/>
  </conditionalFormatting>
  <conditionalFormatting sqref="E669:E674">
    <cfRule type="duplicateValues" dxfId="6714" priority="7108"/>
  </conditionalFormatting>
  <conditionalFormatting sqref="E675:E677">
    <cfRule type="duplicateValues" dxfId="6713" priority="7090"/>
  </conditionalFormatting>
  <conditionalFormatting sqref="E678">
    <cfRule type="duplicateValues" dxfId="6712" priority="7072"/>
  </conditionalFormatting>
  <conditionalFormatting sqref="E679:E682">
    <cfRule type="duplicateValues" dxfId="6711" priority="7054"/>
  </conditionalFormatting>
  <conditionalFormatting sqref="E683:E690">
    <cfRule type="duplicateValues" dxfId="6710" priority="7036"/>
  </conditionalFormatting>
  <conditionalFormatting sqref="E691">
    <cfRule type="duplicateValues" dxfId="6709" priority="7018"/>
  </conditionalFormatting>
  <conditionalFormatting sqref="E692">
    <cfRule type="duplicateValues" dxfId="6708" priority="7000"/>
  </conditionalFormatting>
  <conditionalFormatting sqref="E693">
    <cfRule type="duplicateValues" dxfId="6707" priority="6982"/>
  </conditionalFormatting>
  <conditionalFormatting sqref="E694">
    <cfRule type="duplicateValues" dxfId="6706" priority="6964"/>
  </conditionalFormatting>
  <conditionalFormatting sqref="E695">
    <cfRule type="duplicateValues" dxfId="6705" priority="6946"/>
  </conditionalFormatting>
  <conditionalFormatting sqref="E696">
    <cfRule type="duplicateValues" dxfId="6704" priority="6926"/>
  </conditionalFormatting>
  <conditionalFormatting sqref="E697">
    <cfRule type="duplicateValues" dxfId="6703" priority="6908"/>
  </conditionalFormatting>
  <conditionalFormatting sqref="E698">
    <cfRule type="duplicateValues" dxfId="6702" priority="6890"/>
  </conditionalFormatting>
  <conditionalFormatting sqref="E699">
    <cfRule type="duplicateValues" dxfId="6701" priority="6872"/>
  </conditionalFormatting>
  <conditionalFormatting sqref="E700">
    <cfRule type="duplicateValues" dxfId="6700" priority="6854"/>
  </conditionalFormatting>
  <conditionalFormatting sqref="E701">
    <cfRule type="duplicateValues" dxfId="6699" priority="6836"/>
  </conditionalFormatting>
  <conditionalFormatting sqref="E702">
    <cfRule type="duplicateValues" dxfId="6698" priority="6818"/>
  </conditionalFormatting>
  <conditionalFormatting sqref="E703">
    <cfRule type="duplicateValues" dxfId="6697" priority="6800"/>
  </conditionalFormatting>
  <conditionalFormatting sqref="E704">
    <cfRule type="duplicateValues" dxfId="6696" priority="6782"/>
  </conditionalFormatting>
  <conditionalFormatting sqref="E705:E706">
    <cfRule type="duplicateValues" dxfId="6695" priority="6764"/>
  </conditionalFormatting>
  <conditionalFormatting sqref="E707">
    <cfRule type="duplicateValues" dxfId="6694" priority="6746"/>
  </conditionalFormatting>
  <conditionalFormatting sqref="E708:E709">
    <cfRule type="duplicateValues" dxfId="6693" priority="6728"/>
  </conditionalFormatting>
  <conditionalFormatting sqref="E710">
    <cfRule type="duplicateValues" dxfId="6692" priority="6710"/>
  </conditionalFormatting>
  <conditionalFormatting sqref="E711:E719">
    <cfRule type="duplicateValues" dxfId="6691" priority="6686"/>
  </conditionalFormatting>
  <conditionalFormatting sqref="E720:E721">
    <cfRule type="duplicateValues" dxfId="6690" priority="6685"/>
  </conditionalFormatting>
  <conditionalFormatting sqref="E720:E726">
    <cfRule type="containsBlanks" dxfId="6689" priority="6154">
      <formula>LEN(TRIM(E720))=0</formula>
    </cfRule>
  </conditionalFormatting>
  <conditionalFormatting sqref="E722">
    <cfRule type="duplicateValues" dxfId="6688" priority="6619"/>
  </conditionalFormatting>
  <conditionalFormatting sqref="E723">
    <cfRule type="duplicateValues" dxfId="6687" priority="6503"/>
  </conditionalFormatting>
  <conditionalFormatting sqref="E724">
    <cfRule type="duplicateValues" dxfId="6686" priority="6387"/>
  </conditionalFormatting>
  <conditionalFormatting sqref="E725">
    <cfRule type="duplicateValues" dxfId="6685" priority="6271"/>
  </conditionalFormatting>
  <conditionalFormatting sqref="E726">
    <cfRule type="duplicateValues" dxfId="6684" priority="6155"/>
  </conditionalFormatting>
  <conditionalFormatting sqref="E727">
    <cfRule type="duplicateValues" dxfId="6683" priority="5979"/>
  </conditionalFormatting>
  <conditionalFormatting sqref="E728">
    <cfRule type="duplicateValues" dxfId="6682" priority="5861"/>
  </conditionalFormatting>
  <conditionalFormatting sqref="E728:E731">
    <cfRule type="containsBlanks" dxfId="6681" priority="5491">
      <formula>LEN(TRIM(E728))=0</formula>
    </cfRule>
  </conditionalFormatting>
  <conditionalFormatting sqref="E729">
    <cfRule type="duplicateValues" dxfId="6680" priority="5745"/>
  </conditionalFormatting>
  <conditionalFormatting sqref="E730">
    <cfRule type="duplicateValues" dxfId="6679" priority="5629"/>
  </conditionalFormatting>
  <conditionalFormatting sqref="E731">
    <cfRule type="duplicateValues" dxfId="6678" priority="5492"/>
  </conditionalFormatting>
  <conditionalFormatting sqref="E732">
    <cfRule type="duplicateValues" dxfId="6677" priority="11575"/>
    <cfRule type="containsBlanks" dxfId="6676" priority="11577">
      <formula>LEN(TRIM(E732))=0</formula>
    </cfRule>
    <cfRule type="duplicateValues" dxfId="6675" priority="11578"/>
  </conditionalFormatting>
  <conditionalFormatting sqref="E733">
    <cfRule type="duplicateValues" dxfId="6674" priority="5236"/>
    <cfRule type="containsBlanks" dxfId="6673" priority="5235">
      <formula>LEN(TRIM(E733))=0</formula>
    </cfRule>
    <cfRule type="duplicateValues" dxfId="6672" priority="5218"/>
  </conditionalFormatting>
  <conditionalFormatting sqref="E734:E738">
    <cfRule type="duplicateValues" dxfId="6671" priority="5094"/>
    <cfRule type="containsBlanks" dxfId="6670" priority="5111">
      <formula>LEN(TRIM(E734))=0</formula>
    </cfRule>
    <cfRule type="duplicateValues" dxfId="6669" priority="5112"/>
  </conditionalFormatting>
  <conditionalFormatting sqref="E739:E740">
    <cfRule type="duplicateValues" dxfId="6668" priority="5074"/>
    <cfRule type="duplicateValues" dxfId="6667" priority="5092"/>
    <cfRule type="containsBlanks" dxfId="6666" priority="5091">
      <formula>LEN(TRIM(E739))=0</formula>
    </cfRule>
  </conditionalFormatting>
  <conditionalFormatting sqref="E741">
    <cfRule type="containsBlanks" dxfId="6665" priority="3478">
      <formula>LEN(TRIM(E741))=0</formula>
    </cfRule>
    <cfRule type="duplicateValues" dxfId="6664" priority="3462"/>
    <cfRule type="duplicateValues" dxfId="6663" priority="3479"/>
  </conditionalFormatting>
  <conditionalFormatting sqref="E742">
    <cfRule type="duplicateValues" dxfId="6662" priority="11817"/>
    <cfRule type="containsBlanks" dxfId="6661" priority="11819">
      <formula>LEN(TRIM(E742))=0</formula>
    </cfRule>
    <cfRule type="duplicateValues" dxfId="6660" priority="11820"/>
  </conditionalFormatting>
  <conditionalFormatting sqref="E743:E745">
    <cfRule type="duplicateValues" dxfId="6659" priority="4796"/>
    <cfRule type="containsBlanks" dxfId="6658" priority="4795">
      <formula>LEN(TRIM(E743))=0</formula>
    </cfRule>
    <cfRule type="duplicateValues" dxfId="6657" priority="4778"/>
  </conditionalFormatting>
  <conditionalFormatting sqref="E746">
    <cfRule type="duplicateValues" dxfId="6656" priority="4771"/>
    <cfRule type="containsBlanks" dxfId="6655" priority="4770">
      <formula>LEN(TRIM(E746))=0</formula>
    </cfRule>
    <cfRule type="duplicateValues" dxfId="6654" priority="4753"/>
  </conditionalFormatting>
  <conditionalFormatting sqref="E747">
    <cfRule type="containsBlanks" dxfId="6653" priority="4742">
      <formula>LEN(TRIM(E747))=0</formula>
    </cfRule>
    <cfRule type="duplicateValues" dxfId="6652" priority="4743"/>
    <cfRule type="duplicateValues" dxfId="6651" priority="4725"/>
  </conditionalFormatting>
  <conditionalFormatting sqref="E748">
    <cfRule type="duplicateValues" dxfId="6650" priority="4696"/>
    <cfRule type="containsBlanks" dxfId="6649" priority="4695">
      <formula>LEN(TRIM(E748))=0</formula>
    </cfRule>
    <cfRule type="duplicateValues" dxfId="6648" priority="4678"/>
  </conditionalFormatting>
  <conditionalFormatting sqref="E749">
    <cfRule type="duplicateValues" dxfId="6647" priority="4668"/>
    <cfRule type="containsBlanks" dxfId="6646" priority="4667">
      <formula>LEN(TRIM(E749))=0</formula>
    </cfRule>
    <cfRule type="duplicateValues" dxfId="6645" priority="4650"/>
  </conditionalFormatting>
  <conditionalFormatting sqref="E750">
    <cfRule type="containsBlanks" dxfId="6644" priority="4648">
      <formula>LEN(TRIM(E750))=0</formula>
    </cfRule>
    <cfRule type="duplicateValues" dxfId="6643" priority="4649"/>
    <cfRule type="duplicateValues" dxfId="6642" priority="4631"/>
  </conditionalFormatting>
  <conditionalFormatting sqref="E751">
    <cfRule type="containsBlanks" dxfId="6641" priority="4629">
      <formula>LEN(TRIM(E751))=0</formula>
    </cfRule>
    <cfRule type="duplicateValues" dxfId="6640" priority="4630"/>
    <cfRule type="duplicateValues" dxfId="6639" priority="4612"/>
  </conditionalFormatting>
  <conditionalFormatting sqref="E752:E753">
    <cfRule type="duplicateValues" dxfId="6638" priority="4611"/>
    <cfRule type="containsBlanks" dxfId="6637" priority="4610">
      <formula>LEN(TRIM(E752))=0</formula>
    </cfRule>
    <cfRule type="duplicateValues" dxfId="6636" priority="4593"/>
  </conditionalFormatting>
  <conditionalFormatting sqref="E754:E755">
    <cfRule type="duplicateValues" dxfId="6635" priority="4574"/>
    <cfRule type="duplicateValues" dxfId="6634" priority="4592"/>
    <cfRule type="containsBlanks" dxfId="6633" priority="4591">
      <formula>LEN(TRIM(E754))=0</formula>
    </cfRule>
  </conditionalFormatting>
  <conditionalFormatting sqref="E756">
    <cfRule type="containsBlanks" dxfId="6632" priority="4572">
      <formula>LEN(TRIM(E756))=0</formula>
    </cfRule>
    <cfRule type="duplicateValues" dxfId="6631" priority="4573"/>
    <cfRule type="duplicateValues" dxfId="6630" priority="4554"/>
  </conditionalFormatting>
  <conditionalFormatting sqref="E757:E760">
    <cfRule type="containsBlanks" dxfId="6629" priority="4407">
      <formula>LEN(TRIM(E757))=0</formula>
    </cfRule>
    <cfRule type="duplicateValues" dxfId="6628" priority="4408"/>
    <cfRule type="duplicateValues" dxfId="6627" priority="4390"/>
  </conditionalFormatting>
  <conditionalFormatting sqref="E761">
    <cfRule type="duplicateValues" dxfId="6626" priority="4388"/>
    <cfRule type="containsBlanks" dxfId="6625" priority="4387">
      <formula>LEN(TRIM(E761))=0</formula>
    </cfRule>
    <cfRule type="duplicateValues" dxfId="6624" priority="4370"/>
  </conditionalFormatting>
  <conditionalFormatting sqref="E762:E763">
    <cfRule type="containsBlanks" dxfId="6623" priority="4242">
      <formula>LEN(TRIM(E762))=0</formula>
    </cfRule>
    <cfRule type="duplicateValues" dxfId="6622" priority="4243"/>
    <cfRule type="duplicateValues" dxfId="6621" priority="4225"/>
  </conditionalFormatting>
  <conditionalFormatting sqref="E764">
    <cfRule type="containsBlanks" dxfId="6620" priority="4223">
      <formula>LEN(TRIM(E764))=0</formula>
    </cfRule>
    <cfRule type="duplicateValues" dxfId="6619" priority="4224"/>
    <cfRule type="duplicateValues" dxfId="6618" priority="4206"/>
  </conditionalFormatting>
  <conditionalFormatting sqref="E765">
    <cfRule type="duplicateValues" dxfId="6617" priority="4075"/>
    <cfRule type="duplicateValues" dxfId="6616" priority="4057"/>
    <cfRule type="containsBlanks" dxfId="6615" priority="4074">
      <formula>LEN(TRIM(E765))=0</formula>
    </cfRule>
  </conditionalFormatting>
  <conditionalFormatting sqref="E767:E769">
    <cfRule type="duplicateValues" dxfId="6614" priority="3762"/>
  </conditionalFormatting>
  <conditionalFormatting sqref="E770:E775">
    <cfRule type="containsBlanks" dxfId="6613" priority="3759">
      <formula>LEN(TRIM(E770))=0</formula>
    </cfRule>
    <cfRule type="duplicateValues" dxfId="6612" priority="3760"/>
    <cfRule type="duplicateValues" dxfId="6611" priority="3742"/>
  </conditionalFormatting>
  <conditionalFormatting sqref="E776:E782">
    <cfRule type="duplicateValues" dxfId="6610" priority="3443"/>
    <cfRule type="duplicateValues" dxfId="6609" priority="3461"/>
    <cfRule type="containsBlanks" dxfId="6608" priority="3460">
      <formula>LEN(TRIM(E776))=0</formula>
    </cfRule>
  </conditionalFormatting>
  <conditionalFormatting sqref="E783">
    <cfRule type="duplicateValues" dxfId="6607" priority="3423"/>
    <cfRule type="containsBlanks" dxfId="6606" priority="3440">
      <formula>LEN(TRIM(E783))=0</formula>
    </cfRule>
    <cfRule type="duplicateValues" dxfId="6605" priority="3441"/>
  </conditionalFormatting>
  <conditionalFormatting sqref="E784">
    <cfRule type="containsBlanks" dxfId="6604" priority="3273">
      <formula>LEN(TRIM(E784))=0</formula>
    </cfRule>
    <cfRule type="duplicateValues" dxfId="6603" priority="3256"/>
    <cfRule type="duplicateValues" dxfId="6602" priority="3274"/>
  </conditionalFormatting>
  <conditionalFormatting sqref="E785:E787">
    <cfRule type="containsBlanks" dxfId="6601" priority="3094">
      <formula>LEN(TRIM(E785))=0</formula>
    </cfRule>
    <cfRule type="duplicateValues" dxfId="6600" priority="3095"/>
    <cfRule type="duplicateValues" dxfId="6599" priority="3077"/>
  </conditionalFormatting>
  <conditionalFormatting sqref="E788:E801">
    <cfRule type="duplicateValues" dxfId="6598" priority="3058"/>
    <cfRule type="duplicateValues" dxfId="6597" priority="3076"/>
    <cfRule type="containsBlanks" dxfId="6596" priority="3075">
      <formula>LEN(TRIM(E788))=0</formula>
    </cfRule>
  </conditionalFormatting>
  <conditionalFormatting sqref="E802">
    <cfRule type="duplicateValues" dxfId="6595" priority="3057"/>
    <cfRule type="containsBlanks" dxfId="6594" priority="3056">
      <formula>LEN(TRIM(E802))=0</formula>
    </cfRule>
    <cfRule type="duplicateValues" dxfId="6593" priority="3039"/>
  </conditionalFormatting>
  <conditionalFormatting sqref="E803:E807">
    <cfRule type="duplicateValues" dxfId="6592" priority="2627"/>
    <cfRule type="duplicateValues" dxfId="6591" priority="2645"/>
    <cfRule type="containsBlanks" dxfId="6590" priority="2644">
      <formula>LEN(TRIM(E803))=0</formula>
    </cfRule>
  </conditionalFormatting>
  <conditionalFormatting sqref="E808:E814">
    <cfRule type="duplicateValues" dxfId="6589" priority="2624"/>
    <cfRule type="containsBlanks" dxfId="6588" priority="2623">
      <formula>LEN(TRIM(E808))=0</formula>
    </cfRule>
    <cfRule type="duplicateValues" dxfId="6587" priority="2606"/>
  </conditionalFormatting>
  <conditionalFormatting sqref="E815:E817">
    <cfRule type="duplicateValues" dxfId="6586" priority="2605"/>
    <cfRule type="containsBlanks" dxfId="6585" priority="2604">
      <formula>LEN(TRIM(E815))=0</formula>
    </cfRule>
    <cfRule type="duplicateValues" dxfId="6584" priority="2586"/>
  </conditionalFormatting>
  <conditionalFormatting sqref="E818:E833">
    <cfRule type="containsBlanks" dxfId="6583" priority="2539">
      <formula>LEN(TRIM(E818))=0</formula>
    </cfRule>
    <cfRule type="duplicateValues" dxfId="6582" priority="2540"/>
    <cfRule type="duplicateValues" dxfId="6581" priority="2522"/>
  </conditionalFormatting>
  <conditionalFormatting sqref="E834:E836">
    <cfRule type="duplicateValues" dxfId="6580" priority="2503"/>
    <cfRule type="containsBlanks" dxfId="6579" priority="2520">
      <formula>LEN(TRIM(E834))=0</formula>
    </cfRule>
    <cfRule type="duplicateValues" dxfId="6578" priority="2521"/>
  </conditionalFormatting>
  <conditionalFormatting sqref="E837:E840">
    <cfRule type="containsBlanks" dxfId="6577" priority="2501">
      <formula>LEN(TRIM(E837))=0</formula>
    </cfRule>
    <cfRule type="duplicateValues" dxfId="6576" priority="2485"/>
    <cfRule type="duplicateValues" dxfId="6575" priority="2502"/>
  </conditionalFormatting>
  <conditionalFormatting sqref="E841:E842">
    <cfRule type="containsBlanks" dxfId="6574" priority="2483">
      <formula>LEN(TRIM(E841))=0</formula>
    </cfRule>
    <cfRule type="duplicateValues" dxfId="6573" priority="2467"/>
    <cfRule type="duplicateValues" dxfId="6572" priority="2484"/>
  </conditionalFormatting>
  <conditionalFormatting sqref="E843:E844">
    <cfRule type="duplicateValues" dxfId="6571" priority="2465"/>
  </conditionalFormatting>
  <conditionalFormatting sqref="E845">
    <cfRule type="duplicateValues" dxfId="6570" priority="2429"/>
    <cfRule type="duplicateValues" dxfId="6569" priority="2446"/>
    <cfRule type="containsBlanks" dxfId="6568" priority="2445">
      <formula>LEN(TRIM(E845))=0</formula>
    </cfRule>
  </conditionalFormatting>
  <conditionalFormatting sqref="E846:E850">
    <cfRule type="containsBlanks" dxfId="6567" priority="2410">
      <formula>LEN(TRIM(E846))=0</formula>
    </cfRule>
    <cfRule type="duplicateValues" dxfId="6566" priority="2394"/>
    <cfRule type="duplicateValues" dxfId="6565" priority="2411"/>
  </conditionalFormatting>
  <conditionalFormatting sqref="E851:E860">
    <cfRule type="containsBlanks" dxfId="6564" priority="2392">
      <formula>LEN(TRIM(E851))=0</formula>
    </cfRule>
    <cfRule type="duplicateValues" dxfId="6563" priority="2376"/>
    <cfRule type="duplicateValues" dxfId="6562" priority="2393"/>
  </conditionalFormatting>
  <conditionalFormatting sqref="E861:E874">
    <cfRule type="containsBlanks" dxfId="6561" priority="2374">
      <formula>LEN(TRIM(E861))=0</formula>
    </cfRule>
    <cfRule type="duplicateValues" dxfId="6560" priority="2358"/>
    <cfRule type="duplicateValues" dxfId="6559" priority="2375"/>
  </conditionalFormatting>
  <conditionalFormatting sqref="E875:E877">
    <cfRule type="containsBlanks" dxfId="6558" priority="2356">
      <formula>LEN(TRIM(E875))=0</formula>
    </cfRule>
    <cfRule type="duplicateValues" dxfId="6557" priority="2340"/>
    <cfRule type="duplicateValues" dxfId="6556" priority="2357"/>
  </conditionalFormatting>
  <conditionalFormatting sqref="E878">
    <cfRule type="duplicateValues" dxfId="6555" priority="2339"/>
    <cfRule type="containsBlanks" dxfId="6554" priority="2338">
      <formula>LEN(TRIM(E878))=0</formula>
    </cfRule>
    <cfRule type="duplicateValues" dxfId="6553" priority="2322"/>
  </conditionalFormatting>
  <conditionalFormatting sqref="E879">
    <cfRule type="duplicateValues" dxfId="6552" priority="2300"/>
    <cfRule type="duplicateValues" dxfId="6551" priority="2283"/>
    <cfRule type="containsBlanks" dxfId="6550" priority="2299">
      <formula>LEN(TRIM(E879))=0</formula>
    </cfRule>
  </conditionalFormatting>
  <conditionalFormatting sqref="E880:E886">
    <cfRule type="containsBlanks" dxfId="6549" priority="2281">
      <formula>LEN(TRIM(E880))=0</formula>
    </cfRule>
    <cfRule type="duplicateValues" dxfId="6548" priority="2282"/>
    <cfRule type="duplicateValues" dxfId="6547" priority="2265"/>
  </conditionalFormatting>
  <conditionalFormatting sqref="E887">
    <cfRule type="duplicateValues" dxfId="6546" priority="2247"/>
    <cfRule type="containsBlanks" dxfId="6545" priority="2263">
      <formula>LEN(TRIM(E887))=0</formula>
    </cfRule>
    <cfRule type="duplicateValues" dxfId="6544" priority="2264"/>
  </conditionalFormatting>
  <conditionalFormatting sqref="E888">
    <cfRule type="duplicateValues" dxfId="6543" priority="2189"/>
    <cfRule type="containsBlanks" dxfId="6542" priority="2205">
      <formula>LEN(TRIM(E888))=0</formula>
    </cfRule>
    <cfRule type="duplicateValues" dxfId="6541" priority="2206"/>
  </conditionalFormatting>
  <conditionalFormatting sqref="E889:E891">
    <cfRule type="duplicateValues" dxfId="6540" priority="2166"/>
    <cfRule type="duplicateValues" dxfId="6539" priority="2149"/>
    <cfRule type="containsBlanks" dxfId="6538" priority="2165">
      <formula>LEN(TRIM(E889))=0</formula>
    </cfRule>
  </conditionalFormatting>
  <conditionalFormatting sqref="E892:E895">
    <cfRule type="duplicateValues" dxfId="6537" priority="2070"/>
    <cfRule type="duplicateValues" dxfId="6536" priority="2087"/>
    <cfRule type="containsBlanks" dxfId="6535" priority="2086">
      <formula>LEN(TRIM(E892))=0</formula>
    </cfRule>
  </conditionalFormatting>
  <conditionalFormatting sqref="E896">
    <cfRule type="containsBlanks" dxfId="6534" priority="2068">
      <formula>LEN(TRIM(E896))=0</formula>
    </cfRule>
    <cfRule type="duplicateValues" dxfId="6533" priority="2052"/>
    <cfRule type="duplicateValues" dxfId="6532" priority="2069"/>
  </conditionalFormatting>
  <conditionalFormatting sqref="E897:E900">
    <cfRule type="duplicateValues" dxfId="6531" priority="2051"/>
    <cfRule type="containsBlanks" dxfId="6530" priority="2050">
      <formula>LEN(TRIM(E897))=0</formula>
    </cfRule>
  </conditionalFormatting>
  <conditionalFormatting sqref="E901:E909">
    <cfRule type="containsBlanks" dxfId="6529" priority="1970">
      <formula>LEN(TRIM(E901))=0</formula>
    </cfRule>
    <cfRule type="duplicateValues" dxfId="6528" priority="1971"/>
  </conditionalFormatting>
  <conditionalFormatting sqref="E910">
    <cfRule type="duplicateValues" dxfId="6527" priority="1948"/>
  </conditionalFormatting>
  <conditionalFormatting sqref="E911">
    <cfRule type="duplicateValues" dxfId="6526" priority="1932"/>
  </conditionalFormatting>
  <conditionalFormatting sqref="E912">
    <cfRule type="duplicateValues" dxfId="6525" priority="1916"/>
  </conditionalFormatting>
  <conditionalFormatting sqref="E913">
    <cfRule type="duplicateValues" dxfId="6524" priority="1899"/>
  </conditionalFormatting>
  <conditionalFormatting sqref="E914">
    <cfRule type="duplicateValues" dxfId="6523" priority="1837"/>
  </conditionalFormatting>
  <conditionalFormatting sqref="E915">
    <cfRule type="duplicateValues" dxfId="6522" priority="1821"/>
  </conditionalFormatting>
  <conditionalFormatting sqref="E916">
    <cfRule type="duplicateValues" dxfId="6521" priority="1804"/>
  </conditionalFormatting>
  <conditionalFormatting sqref="E918">
    <cfRule type="duplicateValues" dxfId="6520" priority="1728"/>
  </conditionalFormatting>
  <conditionalFormatting sqref="E919">
    <cfRule type="duplicateValues" dxfId="6519" priority="1712"/>
  </conditionalFormatting>
  <conditionalFormatting sqref="E920">
    <cfRule type="duplicateValues" dxfId="6518" priority="1648"/>
  </conditionalFormatting>
  <conditionalFormatting sqref="E921">
    <cfRule type="duplicateValues" dxfId="6517" priority="1607"/>
  </conditionalFormatting>
  <conditionalFormatting sqref="E922">
    <cfRule type="duplicateValues" dxfId="6516" priority="1566"/>
  </conditionalFormatting>
  <conditionalFormatting sqref="E923">
    <cfRule type="duplicateValues" dxfId="6515" priority="1549"/>
  </conditionalFormatting>
  <conditionalFormatting sqref="E924:E932">
    <cfRule type="duplicateValues" dxfId="6514" priority="1485"/>
  </conditionalFormatting>
  <conditionalFormatting sqref="E933:E937">
    <cfRule type="duplicateValues" dxfId="6513" priority="1465"/>
  </conditionalFormatting>
  <conditionalFormatting sqref="E938">
    <cfRule type="duplicateValues" dxfId="6512" priority="1440"/>
  </conditionalFormatting>
  <conditionalFormatting sqref="E939:E980">
    <cfRule type="duplicateValues" dxfId="6511" priority="1392"/>
  </conditionalFormatting>
  <conditionalFormatting sqref="E981">
    <cfRule type="duplicateValues" dxfId="6510" priority="1364"/>
  </conditionalFormatting>
  <conditionalFormatting sqref="E982">
    <cfRule type="duplicateValues" dxfId="6509" priority="1317"/>
  </conditionalFormatting>
  <conditionalFormatting sqref="E983">
    <cfRule type="duplicateValues" dxfId="6508" priority="1271"/>
  </conditionalFormatting>
  <conditionalFormatting sqref="E984:E988">
    <cfRule type="duplicateValues" dxfId="6507" priority="1226"/>
  </conditionalFormatting>
  <conditionalFormatting sqref="E989">
    <cfRule type="duplicateValues" dxfId="6506" priority="1194"/>
  </conditionalFormatting>
  <conditionalFormatting sqref="E990:E992">
    <cfRule type="duplicateValues" dxfId="6505" priority="1147"/>
  </conditionalFormatting>
  <conditionalFormatting sqref="E993:E994">
    <cfRule type="duplicateValues" dxfId="6504" priority="1126"/>
  </conditionalFormatting>
  <conditionalFormatting sqref="E995">
    <cfRule type="duplicateValues" dxfId="6503" priority="1111"/>
  </conditionalFormatting>
  <conditionalFormatting sqref="E996:E997">
    <cfRule type="duplicateValues" dxfId="6502" priority="1094"/>
  </conditionalFormatting>
  <conditionalFormatting sqref="E998:E1001">
    <cfRule type="duplicateValues" dxfId="6501" priority="1076"/>
  </conditionalFormatting>
  <conditionalFormatting sqref="E1002">
    <cfRule type="duplicateValues" dxfId="6500" priority="1058"/>
  </conditionalFormatting>
  <conditionalFormatting sqref="E1003:E1004">
    <cfRule type="duplicateValues" dxfId="6499" priority="1042"/>
  </conditionalFormatting>
  <conditionalFormatting sqref="E1005:E1018">
    <cfRule type="duplicateValues" dxfId="6498" priority="1016"/>
  </conditionalFormatting>
  <conditionalFormatting sqref="E1019:E1031">
    <cfRule type="duplicateValues" dxfId="6497" priority="985"/>
  </conditionalFormatting>
  <conditionalFormatting sqref="E1032">
    <cfRule type="duplicateValues" dxfId="6496" priority="954"/>
  </conditionalFormatting>
  <conditionalFormatting sqref="E1033:E1036">
    <cfRule type="duplicateValues" dxfId="6495" priority="936"/>
  </conditionalFormatting>
  <conditionalFormatting sqref="E1037">
    <cfRule type="duplicateValues" dxfId="6494" priority="921"/>
  </conditionalFormatting>
  <conditionalFormatting sqref="E1038:E1043">
    <cfRule type="duplicateValues" dxfId="6493" priority="849"/>
  </conditionalFormatting>
  <conditionalFormatting sqref="E1045:E1049">
    <cfRule type="duplicateValues" dxfId="6492" priority="820"/>
  </conditionalFormatting>
  <conditionalFormatting sqref="E1051:E1057">
    <cfRule type="duplicateValues" dxfId="6491" priority="670"/>
  </conditionalFormatting>
  <conditionalFormatting sqref="E1058:E1063">
    <cfRule type="duplicateValues" dxfId="6490" priority="604"/>
  </conditionalFormatting>
  <conditionalFormatting sqref="E1064">
    <cfRule type="duplicateValues" dxfId="6489" priority="582"/>
  </conditionalFormatting>
  <conditionalFormatting sqref="E1065:E1070">
    <cfRule type="duplicateValues" dxfId="6488" priority="567"/>
  </conditionalFormatting>
  <conditionalFormatting sqref="E1071:E1075">
    <cfRule type="duplicateValues" dxfId="6487" priority="548"/>
  </conditionalFormatting>
  <conditionalFormatting sqref="E1076:E1084">
    <cfRule type="duplicateValues" dxfId="6486" priority="530"/>
  </conditionalFormatting>
  <conditionalFormatting sqref="E1085:E1100">
    <cfRule type="duplicateValues" dxfId="6485" priority="509"/>
  </conditionalFormatting>
  <conditionalFormatting sqref="E1101:E1114">
    <cfRule type="duplicateValues" dxfId="6484" priority="485"/>
  </conditionalFormatting>
  <conditionalFormatting sqref="E1115:E1128">
    <cfRule type="duplicateValues" dxfId="6483" priority="466"/>
  </conditionalFormatting>
  <conditionalFormatting sqref="E1129">
    <cfRule type="duplicateValues" dxfId="6482" priority="444"/>
  </conditionalFormatting>
  <conditionalFormatting sqref="E1130:E1134">
    <cfRule type="duplicateValues" dxfId="6481" priority="334"/>
  </conditionalFormatting>
  <conditionalFormatting sqref="E1135:E1136">
    <cfRule type="duplicateValues" dxfId="6480" priority="267"/>
  </conditionalFormatting>
  <conditionalFormatting sqref="E1137:E1139">
    <cfRule type="duplicateValues" dxfId="6479" priority="153"/>
  </conditionalFormatting>
  <conditionalFormatting sqref="E1140">
    <cfRule type="duplicateValues" dxfId="6478" priority="131"/>
  </conditionalFormatting>
  <conditionalFormatting sqref="E1141">
    <cfRule type="duplicateValues" dxfId="6477" priority="116"/>
  </conditionalFormatting>
  <conditionalFormatting sqref="E1044:F1044">
    <cfRule type="duplicateValues" dxfId="6476" priority="827"/>
  </conditionalFormatting>
  <conditionalFormatting sqref="E917:G917">
    <cfRule type="duplicateValues" dxfId="6475" priority="18438"/>
  </conditionalFormatting>
  <conditionalFormatting sqref="E1050:G1050">
    <cfRule type="duplicateValues" dxfId="6474" priority="715"/>
  </conditionalFormatting>
  <conditionalFormatting sqref="F711:F719">
    <cfRule type="duplicateValues" dxfId="6473" priority="6687"/>
  </conditionalFormatting>
  <conditionalFormatting sqref="G589:G590">
    <cfRule type="containsBlanks" dxfId="6472" priority="10200">
      <formula>LEN(TRIM(G589))=0</formula>
    </cfRule>
  </conditionalFormatting>
  <conditionalFormatting sqref="G629">
    <cfRule type="containsBlanks" dxfId="6471" priority="8545">
      <formula>LEN(TRIM(G629))=0</formula>
    </cfRule>
  </conditionalFormatting>
  <conditionalFormatting sqref="G695">
    <cfRule type="containsBlanks" dxfId="6470" priority="6928">
      <formula>LEN(TRIM(G695))=0</formula>
    </cfRule>
  </conditionalFormatting>
  <conditionalFormatting sqref="H533 E533">
    <cfRule type="duplicateValues" dxfId="6469" priority="11198"/>
  </conditionalFormatting>
  <conditionalFormatting sqref="H545 E545">
    <cfRule type="duplicateValues" dxfId="6468" priority="11026"/>
  </conditionalFormatting>
  <conditionalFormatting sqref="H559 E559">
    <cfRule type="duplicateValues" dxfId="6467" priority="10786"/>
  </conditionalFormatting>
  <conditionalFormatting sqref="H560 E560">
    <cfRule type="duplicateValues" dxfId="6466" priority="10769"/>
  </conditionalFormatting>
  <conditionalFormatting sqref="H562 E562">
    <cfRule type="duplicateValues" dxfId="6465" priority="10735"/>
  </conditionalFormatting>
  <conditionalFormatting sqref="H565 E565">
    <cfRule type="duplicateValues" dxfId="6464" priority="10667"/>
  </conditionalFormatting>
  <conditionalFormatting sqref="H567:H581 E567:E581">
    <cfRule type="duplicateValues" dxfId="6463" priority="10626"/>
  </conditionalFormatting>
  <conditionalFormatting sqref="H589:H590 E589:E590">
    <cfRule type="duplicateValues" dxfId="6462" priority="10216"/>
  </conditionalFormatting>
  <conditionalFormatting sqref="H591:H596 E591:E596">
    <cfRule type="duplicateValues" dxfId="6461" priority="10168"/>
  </conditionalFormatting>
  <conditionalFormatting sqref="H602 E602">
    <cfRule type="duplicateValues" dxfId="6460" priority="9868"/>
  </conditionalFormatting>
  <conditionalFormatting sqref="H604 E604">
    <cfRule type="duplicateValues" dxfId="6459" priority="9663"/>
  </conditionalFormatting>
  <conditionalFormatting sqref="H613">
    <cfRule type="duplicateValues" dxfId="6458" priority="9437"/>
  </conditionalFormatting>
  <conditionalFormatting sqref="H613:H622">
    <cfRule type="containsBlanks" dxfId="6457" priority="8832">
      <formula>LEN(TRIM(H613))=0</formula>
    </cfRule>
  </conditionalFormatting>
  <conditionalFormatting sqref="H614">
    <cfRule type="duplicateValues" dxfId="6456" priority="9358"/>
  </conditionalFormatting>
  <conditionalFormatting sqref="H615">
    <cfRule type="duplicateValues" dxfId="6455" priority="9340"/>
  </conditionalFormatting>
  <conditionalFormatting sqref="H616">
    <cfRule type="duplicateValues" dxfId="6454" priority="9321"/>
  </conditionalFormatting>
  <conditionalFormatting sqref="H617">
    <cfRule type="duplicateValues" dxfId="6453" priority="9240"/>
  </conditionalFormatting>
  <conditionalFormatting sqref="H618">
    <cfRule type="duplicateValues" dxfId="6452" priority="9157"/>
  </conditionalFormatting>
  <conditionalFormatting sqref="H619">
    <cfRule type="duplicateValues" dxfId="6451" priority="9076"/>
  </conditionalFormatting>
  <conditionalFormatting sqref="H620">
    <cfRule type="duplicateValues" dxfId="6450" priority="8995"/>
  </conditionalFormatting>
  <conditionalFormatting sqref="H621">
    <cfRule type="duplicateValues" dxfId="6449" priority="8914"/>
  </conditionalFormatting>
  <conditionalFormatting sqref="H622">
    <cfRule type="duplicateValues" dxfId="6448" priority="8833"/>
  </conditionalFormatting>
  <conditionalFormatting sqref="H624:H627">
    <cfRule type="duplicateValues" dxfId="6447" priority="8664"/>
  </conditionalFormatting>
  <conditionalFormatting sqref="H624:H710">
    <cfRule type="containsBlanks" dxfId="6446" priority="6707">
      <formula>LEN(TRIM(H624))=0</formula>
    </cfRule>
  </conditionalFormatting>
  <conditionalFormatting sqref="H628">
    <cfRule type="duplicateValues" dxfId="6445" priority="8582"/>
  </conditionalFormatting>
  <conditionalFormatting sqref="H629">
    <cfRule type="duplicateValues" dxfId="6444" priority="8562"/>
  </conditionalFormatting>
  <conditionalFormatting sqref="H630">
    <cfRule type="duplicateValues" dxfId="6443" priority="8542"/>
  </conditionalFormatting>
  <conditionalFormatting sqref="H631">
    <cfRule type="duplicateValues" dxfId="6442" priority="8524"/>
  </conditionalFormatting>
  <conditionalFormatting sqref="H632">
    <cfRule type="duplicateValues" dxfId="6441" priority="8506"/>
  </conditionalFormatting>
  <conditionalFormatting sqref="H633">
    <cfRule type="duplicateValues" dxfId="6440" priority="8431"/>
  </conditionalFormatting>
  <conditionalFormatting sqref="H634">
    <cfRule type="duplicateValues" dxfId="6439" priority="8413"/>
  </conditionalFormatting>
  <conditionalFormatting sqref="H635">
    <cfRule type="duplicateValues" dxfId="6438" priority="8318"/>
  </conditionalFormatting>
  <conditionalFormatting sqref="H636">
    <cfRule type="duplicateValues" dxfId="6437" priority="8225"/>
  </conditionalFormatting>
  <conditionalFormatting sqref="H637">
    <cfRule type="duplicateValues" dxfId="6436" priority="8132"/>
  </conditionalFormatting>
  <conditionalFormatting sqref="H638">
    <cfRule type="duplicateValues" dxfId="6435" priority="7993"/>
  </conditionalFormatting>
  <conditionalFormatting sqref="H639">
    <cfRule type="duplicateValues" dxfId="6434" priority="7929"/>
  </conditionalFormatting>
  <conditionalFormatting sqref="H640">
    <cfRule type="duplicateValues" dxfId="6433" priority="7911"/>
  </conditionalFormatting>
  <conditionalFormatting sqref="H641">
    <cfRule type="duplicateValues" dxfId="6432" priority="7893"/>
  </conditionalFormatting>
  <conditionalFormatting sqref="H642">
    <cfRule type="duplicateValues" dxfId="6431" priority="7875"/>
  </conditionalFormatting>
  <conditionalFormatting sqref="H643">
    <cfRule type="duplicateValues" dxfId="6430" priority="7857"/>
  </conditionalFormatting>
  <conditionalFormatting sqref="H644">
    <cfRule type="duplicateValues" dxfId="6429" priority="7839"/>
  </conditionalFormatting>
  <conditionalFormatting sqref="H645">
    <cfRule type="duplicateValues" dxfId="6428" priority="7811"/>
  </conditionalFormatting>
  <conditionalFormatting sqref="H646">
    <cfRule type="duplicateValues" dxfId="6427" priority="7794"/>
  </conditionalFormatting>
  <conditionalFormatting sqref="H647">
    <cfRule type="duplicateValues" dxfId="6426" priority="7776"/>
  </conditionalFormatting>
  <conditionalFormatting sqref="H648">
    <cfRule type="duplicateValues" dxfId="6425" priority="7756"/>
  </conditionalFormatting>
  <conditionalFormatting sqref="H649">
    <cfRule type="duplicateValues" dxfId="6424" priority="7738"/>
  </conditionalFormatting>
  <conditionalFormatting sqref="H650">
    <cfRule type="duplicateValues" dxfId="6423" priority="7630"/>
  </conditionalFormatting>
  <conditionalFormatting sqref="H651">
    <cfRule type="duplicateValues" dxfId="6422" priority="7449"/>
  </conditionalFormatting>
  <conditionalFormatting sqref="H652">
    <cfRule type="duplicateValues" dxfId="6421" priority="7268"/>
  </conditionalFormatting>
  <conditionalFormatting sqref="H653:H664">
    <cfRule type="duplicateValues" dxfId="6420" priority="7160"/>
  </conditionalFormatting>
  <conditionalFormatting sqref="H665">
    <cfRule type="duplicateValues" dxfId="6419" priority="7142"/>
  </conditionalFormatting>
  <conditionalFormatting sqref="H666:H668">
    <cfRule type="duplicateValues" dxfId="6418" priority="7124"/>
  </conditionalFormatting>
  <conditionalFormatting sqref="H669:H674">
    <cfRule type="duplicateValues" dxfId="6417" priority="7106"/>
  </conditionalFormatting>
  <conditionalFormatting sqref="H675:H677">
    <cfRule type="duplicateValues" dxfId="6416" priority="7088"/>
  </conditionalFormatting>
  <conditionalFormatting sqref="H678">
    <cfRule type="duplicateValues" dxfId="6415" priority="7070"/>
  </conditionalFormatting>
  <conditionalFormatting sqref="H679:H682">
    <cfRule type="duplicateValues" dxfId="6414" priority="7052"/>
  </conditionalFormatting>
  <conditionalFormatting sqref="H683:H690">
    <cfRule type="duplicateValues" dxfId="6413" priority="7034"/>
  </conditionalFormatting>
  <conditionalFormatting sqref="H691">
    <cfRule type="duplicateValues" dxfId="6412" priority="7016"/>
  </conditionalFormatting>
  <conditionalFormatting sqref="H692">
    <cfRule type="duplicateValues" dxfId="6411" priority="6998"/>
  </conditionalFormatting>
  <conditionalFormatting sqref="H693">
    <cfRule type="duplicateValues" dxfId="6410" priority="6980"/>
  </conditionalFormatting>
  <conditionalFormatting sqref="H694">
    <cfRule type="duplicateValues" dxfId="6409" priority="6962"/>
  </conditionalFormatting>
  <conditionalFormatting sqref="H695">
    <cfRule type="duplicateValues" dxfId="6408" priority="6944"/>
  </conditionalFormatting>
  <conditionalFormatting sqref="H696">
    <cfRule type="duplicateValues" dxfId="6407" priority="6924"/>
  </conditionalFormatting>
  <conditionalFormatting sqref="H697">
    <cfRule type="duplicateValues" dxfId="6406" priority="6906"/>
  </conditionalFormatting>
  <conditionalFormatting sqref="H698">
    <cfRule type="duplicateValues" dxfId="6405" priority="6888"/>
  </conditionalFormatting>
  <conditionalFormatting sqref="H699">
    <cfRule type="duplicateValues" dxfId="6404" priority="6870"/>
  </conditionalFormatting>
  <conditionalFormatting sqref="H700">
    <cfRule type="duplicateValues" dxfId="6403" priority="6852"/>
  </conditionalFormatting>
  <conditionalFormatting sqref="H701">
    <cfRule type="duplicateValues" dxfId="6402" priority="6834"/>
  </conditionalFormatting>
  <conditionalFormatting sqref="H702">
    <cfRule type="duplicateValues" dxfId="6401" priority="6816"/>
  </conditionalFormatting>
  <conditionalFormatting sqref="H703">
    <cfRule type="duplicateValues" dxfId="6400" priority="6798"/>
  </conditionalFormatting>
  <conditionalFormatting sqref="H704">
    <cfRule type="duplicateValues" dxfId="6399" priority="6780"/>
  </conditionalFormatting>
  <conditionalFormatting sqref="H705:H706">
    <cfRule type="duplicateValues" dxfId="6398" priority="6762"/>
  </conditionalFormatting>
  <conditionalFormatting sqref="H707">
    <cfRule type="duplicateValues" dxfId="6397" priority="6744"/>
  </conditionalFormatting>
  <conditionalFormatting sqref="H708:H709">
    <cfRule type="duplicateValues" dxfId="6396" priority="6726"/>
  </conditionalFormatting>
  <conditionalFormatting sqref="H710">
    <cfRule type="duplicateValues" dxfId="6395" priority="6708"/>
  </conditionalFormatting>
  <conditionalFormatting sqref="H720:H721">
    <cfRule type="duplicateValues" dxfId="6394" priority="6683"/>
  </conditionalFormatting>
  <conditionalFormatting sqref="H720:H726">
    <cfRule type="containsBlanks" dxfId="6393" priority="6152">
      <formula>LEN(TRIM(H720))=0</formula>
    </cfRule>
  </conditionalFormatting>
  <conditionalFormatting sqref="H722">
    <cfRule type="duplicateValues" dxfId="6392" priority="6617"/>
  </conditionalFormatting>
  <conditionalFormatting sqref="H723">
    <cfRule type="duplicateValues" dxfId="6391" priority="6501"/>
  </conditionalFormatting>
  <conditionalFormatting sqref="H724">
    <cfRule type="duplicateValues" dxfId="6390" priority="6385"/>
  </conditionalFormatting>
  <conditionalFormatting sqref="H725">
    <cfRule type="duplicateValues" dxfId="6389" priority="6269"/>
  </conditionalFormatting>
  <conditionalFormatting sqref="H726">
    <cfRule type="duplicateValues" dxfId="6388" priority="6153"/>
  </conditionalFormatting>
  <conditionalFormatting sqref="H728">
    <cfRule type="duplicateValues" dxfId="6387" priority="5859"/>
  </conditionalFormatting>
  <conditionalFormatting sqref="H728:H740">
    <cfRule type="containsBlanks" dxfId="6386" priority="5089">
      <formula>LEN(TRIM(H728))=0</formula>
    </cfRule>
  </conditionalFormatting>
  <conditionalFormatting sqref="H729">
    <cfRule type="duplicateValues" dxfId="6385" priority="5743"/>
  </conditionalFormatting>
  <conditionalFormatting sqref="H730">
    <cfRule type="duplicateValues" dxfId="6384" priority="5627"/>
  </conditionalFormatting>
  <conditionalFormatting sqref="H731">
    <cfRule type="duplicateValues" dxfId="6383" priority="5481"/>
  </conditionalFormatting>
  <conditionalFormatting sqref="H732">
    <cfRule type="duplicateValues" dxfId="6382" priority="5357"/>
  </conditionalFormatting>
  <conditionalFormatting sqref="H733">
    <cfRule type="duplicateValues" dxfId="6381" priority="5234"/>
  </conditionalFormatting>
  <conditionalFormatting sqref="H734:H738">
    <cfRule type="duplicateValues" dxfId="6380" priority="5110"/>
  </conditionalFormatting>
  <conditionalFormatting sqref="H739:H740">
    <cfRule type="duplicateValues" dxfId="6379" priority="5090"/>
  </conditionalFormatting>
  <conditionalFormatting sqref="H741">
    <cfRule type="duplicateValues" dxfId="6378" priority="3477"/>
    <cfRule type="containsBlanks" dxfId="6377" priority="3476">
      <formula>LEN(TRIM(H741))=0</formula>
    </cfRule>
  </conditionalFormatting>
  <conditionalFormatting sqref="H742">
    <cfRule type="duplicateValues" dxfId="6376" priority="4927"/>
  </conditionalFormatting>
  <conditionalFormatting sqref="H742:H761">
    <cfRule type="containsBlanks" dxfId="6375" priority="4385">
      <formula>LEN(TRIM(H742))=0</formula>
    </cfRule>
  </conditionalFormatting>
  <conditionalFormatting sqref="H743:H745">
    <cfRule type="duplicateValues" dxfId="6374" priority="4794"/>
  </conditionalFormatting>
  <conditionalFormatting sqref="H746">
    <cfRule type="duplicateValues" dxfId="6373" priority="4769"/>
  </conditionalFormatting>
  <conditionalFormatting sqref="H747">
    <cfRule type="duplicateValues" dxfId="6372" priority="4741"/>
  </conditionalFormatting>
  <conditionalFormatting sqref="H748">
    <cfRule type="duplicateValues" dxfId="6371" priority="4694"/>
  </conditionalFormatting>
  <conditionalFormatting sqref="H749">
    <cfRule type="duplicateValues" dxfId="6370" priority="4666"/>
  </conditionalFormatting>
  <conditionalFormatting sqref="H750">
    <cfRule type="duplicateValues" dxfId="6369" priority="4647"/>
  </conditionalFormatting>
  <conditionalFormatting sqref="H751">
    <cfRule type="duplicateValues" dxfId="6368" priority="4628"/>
  </conditionalFormatting>
  <conditionalFormatting sqref="H752:H753">
    <cfRule type="duplicateValues" dxfId="6367" priority="4609"/>
  </conditionalFormatting>
  <conditionalFormatting sqref="H754:H755">
    <cfRule type="duplicateValues" dxfId="6366" priority="4590"/>
  </conditionalFormatting>
  <conditionalFormatting sqref="H756">
    <cfRule type="duplicateValues" dxfId="6365" priority="4571"/>
  </conditionalFormatting>
  <conditionalFormatting sqref="H757:H760">
    <cfRule type="duplicateValues" dxfId="6364" priority="4406"/>
  </conditionalFormatting>
  <conditionalFormatting sqref="H761">
    <cfRule type="duplicateValues" dxfId="6363" priority="4386"/>
  </conditionalFormatting>
  <conditionalFormatting sqref="H762:H763">
    <cfRule type="duplicateValues" dxfId="6362" priority="4241"/>
    <cfRule type="containsBlanks" dxfId="6361" priority="4240">
      <formula>LEN(TRIM(H762))=0</formula>
    </cfRule>
  </conditionalFormatting>
  <conditionalFormatting sqref="H764">
    <cfRule type="containsBlanks" dxfId="6360" priority="4221">
      <formula>LEN(TRIM(H764))=0</formula>
    </cfRule>
    <cfRule type="duplicateValues" dxfId="6359" priority="4222"/>
  </conditionalFormatting>
  <conditionalFormatting sqref="H765">
    <cfRule type="containsBlanks" dxfId="6358" priority="4072">
      <formula>LEN(TRIM(H765))=0</formula>
    </cfRule>
    <cfRule type="duplicateValues" dxfId="6357" priority="4073"/>
  </conditionalFormatting>
  <conditionalFormatting sqref="H766">
    <cfRule type="duplicateValues" dxfId="6356" priority="3778"/>
    <cfRule type="containsBlanks" dxfId="6355" priority="3777">
      <formula>LEN(TRIM(H766))=0</formula>
    </cfRule>
  </conditionalFormatting>
  <conditionalFormatting sqref="H770:H775">
    <cfRule type="containsBlanks" dxfId="6354" priority="3757">
      <formula>LEN(TRIM(H770))=0</formula>
    </cfRule>
    <cfRule type="duplicateValues" dxfId="6353" priority="3758"/>
  </conditionalFormatting>
  <conditionalFormatting sqref="H776:H782">
    <cfRule type="duplicateValues" dxfId="6352" priority="3459"/>
    <cfRule type="containsBlanks" dxfId="6351" priority="3458">
      <formula>LEN(TRIM(H776))=0</formula>
    </cfRule>
  </conditionalFormatting>
  <conditionalFormatting sqref="H783">
    <cfRule type="containsBlanks" dxfId="6350" priority="3438">
      <formula>LEN(TRIM(H783))=0</formula>
    </cfRule>
    <cfRule type="duplicateValues" dxfId="6349" priority="3439"/>
  </conditionalFormatting>
  <conditionalFormatting sqref="H784">
    <cfRule type="containsBlanks" dxfId="6348" priority="3271">
      <formula>LEN(TRIM(H784))=0</formula>
    </cfRule>
    <cfRule type="duplicateValues" dxfId="6347" priority="3272"/>
  </conditionalFormatting>
  <conditionalFormatting sqref="H785:H787">
    <cfRule type="duplicateValues" dxfId="6346" priority="3093"/>
    <cfRule type="containsBlanks" dxfId="6345" priority="3092">
      <formula>LEN(TRIM(H785))=0</formula>
    </cfRule>
  </conditionalFormatting>
  <conditionalFormatting sqref="H788:H801">
    <cfRule type="duplicateValues" dxfId="6344" priority="3074"/>
    <cfRule type="containsBlanks" dxfId="6343" priority="3073">
      <formula>LEN(TRIM(H788))=0</formula>
    </cfRule>
  </conditionalFormatting>
  <conditionalFormatting sqref="H802">
    <cfRule type="containsBlanks" dxfId="6342" priority="3054">
      <formula>LEN(TRIM(H802))=0</formula>
    </cfRule>
    <cfRule type="duplicateValues" dxfId="6341" priority="3055"/>
  </conditionalFormatting>
  <conditionalFormatting sqref="H803:H807">
    <cfRule type="duplicateValues" dxfId="6340" priority="2643"/>
    <cfRule type="containsBlanks" dxfId="6339" priority="2642">
      <formula>LEN(TRIM(H803))=0</formula>
    </cfRule>
  </conditionalFormatting>
  <conditionalFormatting sqref="H808:H814">
    <cfRule type="duplicateValues" dxfId="6338" priority="2622"/>
    <cfRule type="containsBlanks" dxfId="6337" priority="2621">
      <formula>LEN(TRIM(H808))=0</formula>
    </cfRule>
  </conditionalFormatting>
  <conditionalFormatting sqref="H815:H817">
    <cfRule type="duplicateValues" dxfId="6336" priority="2603"/>
    <cfRule type="containsBlanks" dxfId="6335" priority="2602">
      <formula>LEN(TRIM(H815))=0</formula>
    </cfRule>
  </conditionalFormatting>
  <conditionalFormatting sqref="H818:H833">
    <cfRule type="duplicateValues" dxfId="6334" priority="2538"/>
    <cfRule type="containsBlanks" dxfId="6333" priority="2537">
      <formula>LEN(TRIM(H818))=0</formula>
    </cfRule>
  </conditionalFormatting>
  <conditionalFormatting sqref="H834:H836">
    <cfRule type="duplicateValues" dxfId="6332" priority="2519"/>
    <cfRule type="containsBlanks" dxfId="6331" priority="2518">
      <formula>LEN(TRIM(H834))=0</formula>
    </cfRule>
  </conditionalFormatting>
  <conditionalFormatting sqref="H837:H840">
    <cfRule type="duplicateValues" dxfId="6330" priority="2500"/>
    <cfRule type="containsBlanks" dxfId="6329" priority="2499">
      <formula>LEN(TRIM(H837))=0</formula>
    </cfRule>
  </conditionalFormatting>
  <conditionalFormatting sqref="H841:H842">
    <cfRule type="containsBlanks" dxfId="6328" priority="2481">
      <formula>LEN(TRIM(H841))=0</formula>
    </cfRule>
    <cfRule type="duplicateValues" dxfId="6327" priority="2482"/>
  </conditionalFormatting>
  <conditionalFormatting sqref="H845">
    <cfRule type="containsBlanks" dxfId="6326" priority="2443">
      <formula>LEN(TRIM(H845))=0</formula>
    </cfRule>
    <cfRule type="duplicateValues" dxfId="6325" priority="2444"/>
  </conditionalFormatting>
  <conditionalFormatting sqref="H846:H850">
    <cfRule type="duplicateValues" dxfId="6324" priority="2409"/>
    <cfRule type="containsBlanks" dxfId="6323" priority="2408">
      <formula>LEN(TRIM(H846))=0</formula>
    </cfRule>
  </conditionalFormatting>
  <conditionalFormatting sqref="H851:H860">
    <cfRule type="containsBlanks" dxfId="6322" priority="2390">
      <formula>LEN(TRIM(H851))=0</formula>
    </cfRule>
    <cfRule type="duplicateValues" dxfId="6321" priority="2391"/>
  </conditionalFormatting>
  <conditionalFormatting sqref="H861:H874">
    <cfRule type="duplicateValues" dxfId="6320" priority="2373"/>
    <cfRule type="containsBlanks" dxfId="6319" priority="2372">
      <formula>LEN(TRIM(H861))=0</formula>
    </cfRule>
  </conditionalFormatting>
  <conditionalFormatting sqref="H875:H877">
    <cfRule type="containsBlanks" dxfId="6318" priority="2354">
      <formula>LEN(TRIM(H875))=0</formula>
    </cfRule>
    <cfRule type="duplicateValues" dxfId="6317" priority="2355"/>
  </conditionalFormatting>
  <conditionalFormatting sqref="H878">
    <cfRule type="duplicateValues" dxfId="6316" priority="2337"/>
    <cfRule type="containsBlanks" dxfId="6315" priority="2336">
      <formula>LEN(TRIM(H878))=0</formula>
    </cfRule>
  </conditionalFormatting>
  <conditionalFormatting sqref="H879">
    <cfRule type="containsBlanks" dxfId="6314" priority="2297">
      <formula>LEN(TRIM(H879))=0</formula>
    </cfRule>
    <cfRule type="duplicateValues" dxfId="6313" priority="2298"/>
  </conditionalFormatting>
  <conditionalFormatting sqref="H880:H886">
    <cfRule type="duplicateValues" dxfId="6312" priority="2280"/>
    <cfRule type="containsBlanks" dxfId="6311" priority="2279">
      <formula>LEN(TRIM(H880))=0</formula>
    </cfRule>
  </conditionalFormatting>
  <conditionalFormatting sqref="H887">
    <cfRule type="duplicateValues" dxfId="6310" priority="2262"/>
    <cfRule type="containsBlanks" dxfId="6309" priority="2261">
      <formula>LEN(TRIM(H887))=0</formula>
    </cfRule>
  </conditionalFormatting>
  <conditionalFormatting sqref="H888">
    <cfRule type="containsBlanks" dxfId="6308" priority="2203">
      <formula>LEN(TRIM(H888))=0</formula>
    </cfRule>
    <cfRule type="duplicateValues" dxfId="6307" priority="2204"/>
  </conditionalFormatting>
  <conditionalFormatting sqref="H889:H891">
    <cfRule type="containsBlanks" dxfId="6306" priority="2163">
      <formula>LEN(TRIM(H889))=0</formula>
    </cfRule>
    <cfRule type="duplicateValues" dxfId="6305" priority="2164"/>
  </conditionalFormatting>
  <conditionalFormatting sqref="H892:H895">
    <cfRule type="containsBlanks" dxfId="6304" priority="2084">
      <formula>LEN(TRIM(H892))=0</formula>
    </cfRule>
    <cfRule type="duplicateValues" dxfId="6303" priority="2085"/>
  </conditionalFormatting>
  <conditionalFormatting sqref="H896">
    <cfRule type="duplicateValues" dxfId="6302" priority="2067"/>
    <cfRule type="containsBlanks" dxfId="6301" priority="2066">
      <formula>LEN(TRIM(H896))=0</formula>
    </cfRule>
  </conditionalFormatting>
  <conditionalFormatting sqref="H897:H900">
    <cfRule type="duplicateValues" dxfId="6300" priority="2049"/>
    <cfRule type="containsBlanks" dxfId="6299" priority="2048">
      <formula>LEN(TRIM(H897))=0</formula>
    </cfRule>
  </conditionalFormatting>
  <conditionalFormatting sqref="H901:H907">
    <cfRule type="duplicateValues" dxfId="6298" priority="1969"/>
    <cfRule type="containsBlanks" dxfId="6297" priority="1968">
      <formula>LEN(TRIM(H901))=0</formula>
    </cfRule>
  </conditionalFormatting>
  <conditionalFormatting sqref="H908:H909">
    <cfRule type="duplicateValues" dxfId="6296" priority="1950"/>
    <cfRule type="containsBlanks" dxfId="6295" priority="1949">
      <formula>LEN(TRIM(H908))=0</formula>
    </cfRule>
  </conditionalFormatting>
  <conditionalFormatting sqref="H910">
    <cfRule type="containsBlanks" dxfId="6294" priority="1946">
      <formula>LEN(TRIM(H910))=0</formula>
    </cfRule>
    <cfRule type="duplicateValues" dxfId="6293" priority="1947"/>
  </conditionalFormatting>
  <conditionalFormatting sqref="H911">
    <cfRule type="containsBlanks" dxfId="6292" priority="1930">
      <formula>LEN(TRIM(H911))=0</formula>
    </cfRule>
    <cfRule type="duplicateValues" dxfId="6291" priority="1931"/>
  </conditionalFormatting>
  <conditionalFormatting sqref="H912">
    <cfRule type="duplicateValues" dxfId="6290" priority="1915"/>
    <cfRule type="containsBlanks" dxfId="6289" priority="1914">
      <formula>LEN(TRIM(H912))=0</formula>
    </cfRule>
  </conditionalFormatting>
  <conditionalFormatting sqref="H913">
    <cfRule type="duplicateValues" dxfId="6288" priority="1898"/>
    <cfRule type="containsBlanks" dxfId="6287" priority="1897">
      <formula>LEN(TRIM(H913))=0</formula>
    </cfRule>
  </conditionalFormatting>
  <conditionalFormatting sqref="H914">
    <cfRule type="duplicateValues" dxfId="6286" priority="1836"/>
    <cfRule type="containsBlanks" dxfId="6285" priority="1835">
      <formula>LEN(TRIM(H914))=0</formula>
    </cfRule>
  </conditionalFormatting>
  <conditionalFormatting sqref="H915">
    <cfRule type="duplicateValues" dxfId="6284" priority="1820"/>
    <cfRule type="containsBlanks" dxfId="6283" priority="1819">
      <formula>LEN(TRIM(H915))=0</formula>
    </cfRule>
  </conditionalFormatting>
  <conditionalFormatting sqref="H916">
    <cfRule type="containsBlanks" dxfId="6282" priority="1786">
      <formula>LEN(TRIM(H916))=0</formula>
    </cfRule>
    <cfRule type="duplicateValues" dxfId="6281" priority="1803"/>
  </conditionalFormatting>
  <conditionalFormatting sqref="H918 L918:BY918">
    <cfRule type="containsBlanks" dxfId="6280" priority="1713">
      <formula>LEN(TRIM(H918))=0</formula>
    </cfRule>
  </conditionalFormatting>
  <conditionalFormatting sqref="H918">
    <cfRule type="duplicateValues" dxfId="6279" priority="1727"/>
  </conditionalFormatting>
  <conditionalFormatting sqref="H919 L919:BY919">
    <cfRule type="containsBlanks" dxfId="6278" priority="1697">
      <formula>LEN(TRIM(H919))=0</formula>
    </cfRule>
  </conditionalFormatting>
  <conditionalFormatting sqref="H919">
    <cfRule type="duplicateValues" dxfId="6277" priority="1711"/>
  </conditionalFormatting>
  <conditionalFormatting sqref="H920">
    <cfRule type="duplicateValues" dxfId="6276" priority="1647"/>
  </conditionalFormatting>
  <conditionalFormatting sqref="H921 Y921 Q921 AB921 AD921 AI921 AL921 M921:N921">
    <cfRule type="containsBlanks" dxfId="6275" priority="1606">
      <formula>LEN(TRIM(H921))=0</formula>
    </cfRule>
  </conditionalFormatting>
  <conditionalFormatting sqref="H921">
    <cfRule type="duplicateValues" dxfId="6274" priority="1605"/>
  </conditionalFormatting>
  <conditionalFormatting sqref="H922 Y922 Q922 AB922 AD922 AI922 AL922 AY922:BY922 M922:N922">
    <cfRule type="containsBlanks" dxfId="6273" priority="1565">
      <formula>LEN(TRIM(H922))=0</formula>
    </cfRule>
  </conditionalFormatting>
  <conditionalFormatting sqref="H922">
    <cfRule type="duplicateValues" dxfId="6272" priority="1564"/>
  </conditionalFormatting>
  <conditionalFormatting sqref="H923 L923:BY923">
    <cfRule type="containsBlanks" dxfId="6271" priority="1548">
      <formula>LEN(TRIM(H923))=0</formula>
    </cfRule>
  </conditionalFormatting>
  <conditionalFormatting sqref="H923">
    <cfRule type="duplicateValues" dxfId="6270" priority="1547"/>
  </conditionalFormatting>
  <conditionalFormatting sqref="H924:H927">
    <cfRule type="containsBlanks" dxfId="6269" priority="1469">
      <formula>LEN(TRIM(H924))=0</formula>
    </cfRule>
  </conditionalFormatting>
  <conditionalFormatting sqref="H924:H932">
    <cfRule type="duplicateValues" dxfId="6268" priority="1483"/>
  </conditionalFormatting>
  <conditionalFormatting sqref="H928:H929 Y928:Y929 L928:M928 Q927:Q929 AB927:AB929">
    <cfRule type="containsBlanks" dxfId="6267" priority="1467">
      <formula>LEN(TRIM(H927))=0</formula>
    </cfRule>
  </conditionalFormatting>
  <conditionalFormatting sqref="H933:H937">
    <cfRule type="duplicateValues" dxfId="6266" priority="1463"/>
  </conditionalFormatting>
  <conditionalFormatting sqref="H938 Q938 Y938 AB938 BA938 BC938 BE938:BH938 AD938 AI938 AL938 M938">
    <cfRule type="containsBlanks" dxfId="6265" priority="1428">
      <formula>LEN(TRIM(H938))=0</formula>
    </cfRule>
  </conditionalFormatting>
  <conditionalFormatting sqref="H938">
    <cfRule type="duplicateValues" dxfId="6264" priority="1438"/>
  </conditionalFormatting>
  <conditionalFormatting sqref="H939:H980">
    <cfRule type="duplicateValues" dxfId="6263" priority="1391"/>
  </conditionalFormatting>
  <conditionalFormatting sqref="H981 M981 O981:BY981">
    <cfRule type="containsBlanks" dxfId="6262" priority="1354">
      <formula>LEN(TRIM(H981))=0</formula>
    </cfRule>
  </conditionalFormatting>
  <conditionalFormatting sqref="H981">
    <cfRule type="duplicateValues" dxfId="6261" priority="1363"/>
  </conditionalFormatting>
  <conditionalFormatting sqref="H982 M982:BY982">
    <cfRule type="containsBlanks" dxfId="6260" priority="1316">
      <formula>LEN(TRIM(H982))=0</formula>
    </cfRule>
  </conditionalFormatting>
  <conditionalFormatting sqref="H982">
    <cfRule type="duplicateValues" dxfId="6259" priority="1315"/>
  </conditionalFormatting>
  <conditionalFormatting sqref="H983 L983:BY983">
    <cfRule type="containsBlanks" dxfId="6258" priority="1270">
      <formula>LEN(TRIM(H983))=0</formula>
    </cfRule>
  </conditionalFormatting>
  <conditionalFormatting sqref="H983">
    <cfRule type="duplicateValues" dxfId="6257" priority="1269"/>
  </conditionalFormatting>
  <conditionalFormatting sqref="H984 AY984:CC984 M984 AD984 AI984 AL984 Q984 Y984 AB984">
    <cfRule type="containsBlanks" dxfId="6256" priority="1214">
      <formula>LEN(TRIM(H984))=0</formula>
    </cfRule>
  </conditionalFormatting>
  <conditionalFormatting sqref="H984:H986">
    <cfRule type="duplicateValues" dxfId="6255" priority="1225"/>
  </conditionalFormatting>
  <conditionalFormatting sqref="H987:H988">
    <cfRule type="duplicateValues" dxfId="6254" priority="1204"/>
  </conditionalFormatting>
  <conditionalFormatting sqref="H989 L989:BY989">
    <cfRule type="containsBlanks" dxfId="6253" priority="1193">
      <formula>LEN(TRIM(H989))=0</formula>
    </cfRule>
  </conditionalFormatting>
  <conditionalFormatting sqref="H989">
    <cfRule type="duplicateValues" dxfId="6252" priority="1195"/>
  </conditionalFormatting>
  <conditionalFormatting sqref="H990:H991">
    <cfRule type="duplicateValues" dxfId="6251" priority="1145"/>
  </conditionalFormatting>
  <conditionalFormatting sqref="H992">
    <cfRule type="duplicateValues" dxfId="6250" priority="1128"/>
  </conditionalFormatting>
  <conditionalFormatting sqref="H993:H994">
    <cfRule type="duplicateValues" dxfId="6249" priority="1127"/>
  </conditionalFormatting>
  <conditionalFormatting sqref="H995 L995:CC995 BZ995:CC1037 CA1037:CC1044 BZ1037:BZ1043">
    <cfRule type="containsBlanks" dxfId="6248" priority="1110">
      <formula>LEN(TRIM(H995))=0</formula>
    </cfRule>
  </conditionalFormatting>
  <conditionalFormatting sqref="H995">
    <cfRule type="duplicateValues" dxfId="6247" priority="1109"/>
  </conditionalFormatting>
  <conditionalFormatting sqref="H996">
    <cfRule type="duplicateValues" dxfId="6246" priority="1092"/>
  </conditionalFormatting>
  <conditionalFormatting sqref="H997">
    <cfRule type="duplicateValues" dxfId="6245" priority="1078"/>
  </conditionalFormatting>
  <conditionalFormatting sqref="H998:H1001">
    <cfRule type="duplicateValues" dxfId="6244" priority="1074"/>
  </conditionalFormatting>
  <conditionalFormatting sqref="H1003:H1004">
    <cfRule type="duplicateValues" dxfId="6243" priority="1043"/>
  </conditionalFormatting>
  <conditionalFormatting sqref="H1013:H1016 H1005:H1011">
    <cfRule type="duplicateValues" dxfId="6242" priority="1014"/>
  </conditionalFormatting>
  <conditionalFormatting sqref="H1017:H1018">
    <cfRule type="duplicateValues" dxfId="6241" priority="987"/>
  </conditionalFormatting>
  <conditionalFormatting sqref="H1019:H1025">
    <cfRule type="duplicateValues" dxfId="6240" priority="983"/>
  </conditionalFormatting>
  <conditionalFormatting sqref="H1026:H1027">
    <cfRule type="duplicateValues" dxfId="6239" priority="965"/>
  </conditionalFormatting>
  <conditionalFormatting sqref="H1028:H1031">
    <cfRule type="duplicateValues" dxfId="6238" priority="955"/>
  </conditionalFormatting>
  <conditionalFormatting sqref="H1033:H1036">
    <cfRule type="duplicateValues" dxfId="6237" priority="937"/>
  </conditionalFormatting>
  <conditionalFormatting sqref="H1038:H1039">
    <cfRule type="duplicateValues" dxfId="6236" priority="847"/>
  </conditionalFormatting>
  <conditionalFormatting sqref="H1040:H1043">
    <cfRule type="duplicateValues" dxfId="6235" priority="828"/>
  </conditionalFormatting>
  <conditionalFormatting sqref="H1045:H1046">
    <cfRule type="duplicateValues" dxfId="6234" priority="818"/>
  </conditionalFormatting>
  <conditionalFormatting sqref="H1045:H1048 L1045:BY1049">
    <cfRule type="containsBlanks" dxfId="6233" priority="819">
      <formula>LEN(TRIM(H1045))=0</formula>
    </cfRule>
  </conditionalFormatting>
  <conditionalFormatting sqref="H1047:H1048">
    <cfRule type="duplicateValues" dxfId="6232" priority="800"/>
  </conditionalFormatting>
  <conditionalFormatting sqref="H1051:H1054">
    <cfRule type="duplicateValues" dxfId="6231" priority="668"/>
  </conditionalFormatting>
  <conditionalFormatting sqref="H1055:H1057">
    <cfRule type="duplicateValues" dxfId="6230" priority="647"/>
  </conditionalFormatting>
  <conditionalFormatting sqref="H1058:H1061">
    <cfRule type="duplicateValues" dxfId="6229" priority="602"/>
  </conditionalFormatting>
  <conditionalFormatting sqref="H1062:H1063">
    <cfRule type="duplicateValues" dxfId="6228" priority="583"/>
  </conditionalFormatting>
  <conditionalFormatting sqref="H1064 L1064:CC1064 BZ1064:CC1128">
    <cfRule type="containsBlanks" dxfId="6227" priority="581">
      <formula>LEN(TRIM(H1064))=0</formula>
    </cfRule>
  </conditionalFormatting>
  <conditionalFormatting sqref="H1064">
    <cfRule type="duplicateValues" dxfId="6226" priority="580"/>
  </conditionalFormatting>
  <conditionalFormatting sqref="H1065:H1070">
    <cfRule type="duplicateValues" dxfId="6225" priority="565"/>
  </conditionalFormatting>
  <conditionalFormatting sqref="H1071:H1074">
    <cfRule type="duplicateValues" dxfId="6224" priority="546"/>
  </conditionalFormatting>
  <conditionalFormatting sqref="H1075">
    <cfRule type="duplicateValues" dxfId="6223" priority="531"/>
  </conditionalFormatting>
  <conditionalFormatting sqref="H1079 H1076:H1077">
    <cfRule type="duplicateValues" dxfId="6222" priority="528"/>
  </conditionalFormatting>
  <conditionalFormatting sqref="H1080:H1081">
    <cfRule type="duplicateValues" dxfId="6221" priority="511"/>
  </conditionalFormatting>
  <conditionalFormatting sqref="H1082:H1084">
    <cfRule type="duplicateValues" dxfId="6220" priority="510"/>
  </conditionalFormatting>
  <conditionalFormatting sqref="H1085:H1094">
    <cfRule type="duplicateValues" dxfId="6219" priority="507"/>
  </conditionalFormatting>
  <conditionalFormatting sqref="H1099">
    <cfRule type="duplicateValues" dxfId="6218" priority="489"/>
  </conditionalFormatting>
  <conditionalFormatting sqref="H1101:H1108">
    <cfRule type="duplicateValues" dxfId="6217" priority="483"/>
  </conditionalFormatting>
  <conditionalFormatting sqref="H1109:H1112">
    <cfRule type="duplicateValues" dxfId="6216" priority="467"/>
  </conditionalFormatting>
  <conditionalFormatting sqref="H1120:H1121">
    <cfRule type="duplicateValues" dxfId="6215" priority="449"/>
  </conditionalFormatting>
  <conditionalFormatting sqref="H1122:H1123 H1115:H1119">
    <cfRule type="duplicateValues" dxfId="6214" priority="464"/>
  </conditionalFormatting>
  <conditionalFormatting sqref="H1124:H1126">
    <cfRule type="duplicateValues" dxfId="6213" priority="445"/>
  </conditionalFormatting>
  <conditionalFormatting sqref="H1130">
    <cfRule type="duplicateValues" dxfId="6212" priority="332"/>
  </conditionalFormatting>
  <conditionalFormatting sqref="H1131">
    <cfRule type="duplicateValues" dxfId="6211" priority="318"/>
  </conditionalFormatting>
  <conditionalFormatting sqref="H1132:H1134">
    <cfRule type="duplicateValues" dxfId="6210" priority="317"/>
  </conditionalFormatting>
  <conditionalFormatting sqref="H1135:H1136 L1135:BY1136">
    <cfRule type="containsBlanks" dxfId="6209" priority="266">
      <formula>LEN(TRIM(H1135))=0</formula>
    </cfRule>
  </conditionalFormatting>
  <conditionalFormatting sqref="H1135:H1136">
    <cfRule type="duplicateValues" dxfId="6208" priority="265"/>
  </conditionalFormatting>
  <conditionalFormatting sqref="H1137:H1138">
    <cfRule type="duplicateValues" dxfId="6207" priority="151"/>
  </conditionalFormatting>
  <conditionalFormatting sqref="H1139">
    <cfRule type="duplicateValues" dxfId="6206" priority="134"/>
  </conditionalFormatting>
  <conditionalFormatting sqref="H1140 L1140:BY1140">
    <cfRule type="containsBlanks" dxfId="6205" priority="130">
      <formula>LEN(TRIM(H1140))=0</formula>
    </cfRule>
  </conditionalFormatting>
  <conditionalFormatting sqref="H1140">
    <cfRule type="duplicateValues" dxfId="6204" priority="132"/>
  </conditionalFormatting>
  <conditionalFormatting sqref="H1141">
    <cfRule type="duplicateValues" dxfId="6203" priority="114"/>
  </conditionalFormatting>
  <conditionalFormatting sqref="I548:I549">
    <cfRule type="containsBlanks" dxfId="6202" priority="10642">
      <formula>LEN(TRIM(I548))=0</formula>
    </cfRule>
  </conditionalFormatting>
  <conditionalFormatting sqref="I556">
    <cfRule type="containsBlanks" dxfId="6201" priority="10646">
      <formula>LEN(TRIM(I556))=0</formula>
    </cfRule>
  </conditionalFormatting>
  <conditionalFormatting sqref="I560:I563">
    <cfRule type="containsBlanks" dxfId="6200" priority="10639">
      <formula>LEN(TRIM(I560))=0</formula>
    </cfRule>
  </conditionalFormatting>
  <conditionalFormatting sqref="I567">
    <cfRule type="containsBlanks" dxfId="6199" priority="10610">
      <formula>LEN(TRIM(I567))=0</formula>
    </cfRule>
  </conditionalFormatting>
  <conditionalFormatting sqref="I589:I590">
    <cfRule type="containsBlanks" dxfId="6198" priority="10199">
      <formula>LEN(TRIM(I589))=0</formula>
    </cfRule>
  </conditionalFormatting>
  <conditionalFormatting sqref="I598:I600">
    <cfRule type="containsBlanks" dxfId="6197" priority="9930">
      <formula>LEN(TRIM(I598))=0</formula>
    </cfRule>
  </conditionalFormatting>
  <conditionalFormatting sqref="I629">
    <cfRule type="containsBlanks" dxfId="6196" priority="8546">
      <formula>LEN(TRIM(I629))=0</formula>
    </cfRule>
  </conditionalFormatting>
  <conditionalFormatting sqref="I695">
    <cfRule type="containsBlanks" dxfId="6195" priority="6927">
      <formula>LEN(TRIM(I695))=0</formula>
    </cfRule>
  </conditionalFormatting>
  <conditionalFormatting sqref="I912">
    <cfRule type="containsBlanks" dxfId="6194" priority="1900">
      <formula>LEN(TRIM(I912))=0</formula>
    </cfRule>
  </conditionalFormatting>
  <conditionalFormatting sqref="J466:J467">
    <cfRule type="containsBlanks" dxfId="6193" priority="10727">
      <formula>LEN(TRIM(J466))=0</formula>
    </cfRule>
  </conditionalFormatting>
  <conditionalFormatting sqref="J560:J562">
    <cfRule type="containsBlanks" dxfId="6192" priority="10729">
      <formula>LEN(TRIM(J560))=0</formula>
    </cfRule>
  </conditionalFormatting>
  <conditionalFormatting sqref="J564:J565">
    <cfRule type="containsBlanks" dxfId="6191" priority="10654">
      <formula>LEN(TRIM(J564))=0</formula>
    </cfRule>
  </conditionalFormatting>
  <conditionalFormatting sqref="J597">
    <cfRule type="containsBlanks" dxfId="6190" priority="9949">
      <formula>LEN(TRIM(J597))=0</formula>
    </cfRule>
  </conditionalFormatting>
  <conditionalFormatting sqref="J602:J617">
    <cfRule type="containsBlanks" dxfId="6189" priority="9158">
      <formula>LEN(TRIM(J602))=0</formula>
    </cfRule>
  </conditionalFormatting>
  <conditionalFormatting sqref="J765:J802">
    <cfRule type="containsBlanks" dxfId="6188" priority="3275">
      <formula>LEN(TRIM(J765))=0</formula>
    </cfRule>
  </conditionalFormatting>
  <conditionalFormatting sqref="J783">
    <cfRule type="containsBlanks" dxfId="6187" priority="3276">
      <formula>LEN(TRIM(J783))=0</formula>
    </cfRule>
  </conditionalFormatting>
  <conditionalFormatting sqref="J784">
    <cfRule type="containsBlanks" dxfId="6186" priority="3109">
      <formula>LEN(TRIM(J784))=0</formula>
    </cfRule>
    <cfRule type="containsBlanks" dxfId="6185" priority="3108">
      <formula>LEN(TRIM(J784))=0</formula>
    </cfRule>
  </conditionalFormatting>
  <conditionalFormatting sqref="J802">
    <cfRule type="containsBlanks" dxfId="6184" priority="2814">
      <formula>LEN(TRIM(J802))=0</formula>
    </cfRule>
  </conditionalFormatting>
  <conditionalFormatting sqref="J601:K601">
    <cfRule type="containsBlanks" dxfId="6183" priority="9900">
      <formula>LEN(TRIM(J601))=0</formula>
    </cfRule>
  </conditionalFormatting>
  <conditionalFormatting sqref="K4:K782">
    <cfRule type="containsText" dxfId="6182" priority="11077" operator="containsText" text="Closeout">
      <formula>NOT(ISERROR(SEARCH("Closeout",K4)))</formula>
    </cfRule>
    <cfRule type="containsText" dxfId="6181" priority="11075" operator="containsText" text="Discontinued">
      <formula>NOT(ISERROR(SEARCH("Discontinued",K4)))</formula>
    </cfRule>
    <cfRule type="containsText" dxfId="6180" priority="11076" operator="containsText" text="Coming Soon">
      <formula>NOT(ISERROR(SEARCH("Coming Soon",K4)))</formula>
    </cfRule>
    <cfRule type="containsText" dxfId="6179" priority="11078" operator="containsText" text="Active">
      <formula>NOT(ISERROR(SEARCH("Active",K4)))</formula>
    </cfRule>
  </conditionalFormatting>
  <conditionalFormatting sqref="K543">
    <cfRule type="containsText" dxfId="6178" priority="11108" operator="containsText" text="Discontinued">
      <formula>NOT(ISERROR(SEARCH("Discontinued",K543)))</formula>
    </cfRule>
    <cfRule type="containsText" dxfId="6177" priority="11109" operator="containsText" text="Coming Soon">
      <formula>NOT(ISERROR(SEARCH("Coming Soon",K543)))</formula>
    </cfRule>
    <cfRule type="containsText" dxfId="6176" priority="11111" operator="containsText" text="Active">
      <formula>NOT(ISERROR(SEARCH("Active",K543)))</formula>
    </cfRule>
    <cfRule type="containsText" dxfId="6175" priority="11110" operator="containsText" text="Closeout">
      <formula>NOT(ISERROR(SEARCH("Closeout",K543)))</formula>
    </cfRule>
  </conditionalFormatting>
  <conditionalFormatting sqref="K544">
    <cfRule type="containsText" dxfId="6174" priority="11042" operator="containsText" text="Active">
      <formula>NOT(ISERROR(SEARCH("Active",K544)))</formula>
    </cfRule>
    <cfRule type="containsText" dxfId="6173" priority="11039" operator="containsText" text="Discontinued">
      <formula>NOT(ISERROR(SEARCH("Discontinued",K544)))</formula>
    </cfRule>
    <cfRule type="containsText" dxfId="6172" priority="11041" operator="containsText" text="Closeout">
      <formula>NOT(ISERROR(SEARCH("Closeout",K544)))</formula>
    </cfRule>
    <cfRule type="containsText" dxfId="6171" priority="11040" operator="containsText" text="Coming Soon">
      <formula>NOT(ISERROR(SEARCH("Coming Soon",K544)))</formula>
    </cfRule>
  </conditionalFormatting>
  <conditionalFormatting sqref="K545">
    <cfRule type="containsText" dxfId="6170" priority="10959" operator="containsText" text="Closeout">
      <formula>NOT(ISERROR(SEARCH("Closeout",K545)))</formula>
    </cfRule>
    <cfRule type="containsText" dxfId="6169" priority="10958" operator="containsText" text="Coming Soon">
      <formula>NOT(ISERROR(SEARCH("Coming Soon",K545)))</formula>
    </cfRule>
    <cfRule type="containsText" dxfId="6168" priority="10957" operator="containsText" text="Discontinued">
      <formula>NOT(ISERROR(SEARCH("Discontinued",K545)))</formula>
    </cfRule>
    <cfRule type="containsText" dxfId="6167" priority="10960" operator="containsText" text="Active">
      <formula>NOT(ISERROR(SEARCH("Active",K545)))</formula>
    </cfRule>
  </conditionalFormatting>
  <conditionalFormatting sqref="K546:K547">
    <cfRule type="containsText" dxfId="6166" priority="10962" operator="containsText" text="Coming Soon">
      <formula>NOT(ISERROR(SEARCH("Coming Soon",K546)))</formula>
    </cfRule>
    <cfRule type="containsText" dxfId="6165" priority="10964" operator="containsText" text="Active">
      <formula>NOT(ISERROR(SEARCH("Active",K546)))</formula>
    </cfRule>
    <cfRule type="containsText" dxfId="6164" priority="10963" operator="containsText" text="Closeout">
      <formula>NOT(ISERROR(SEARCH("Closeout",K546)))</formula>
    </cfRule>
    <cfRule type="containsText" dxfId="6163" priority="10961" operator="containsText" text="Discontinued">
      <formula>NOT(ISERROR(SEARCH("Discontinued",K546)))</formula>
    </cfRule>
  </conditionalFormatting>
  <conditionalFormatting sqref="K548:K549 K554:K555 K557:K558 K1:K3 J843:J844">
    <cfRule type="cellIs" dxfId="6162" priority="11212" operator="equal">
      <formula>"Discontinued"</formula>
    </cfRule>
    <cfRule type="cellIs" dxfId="6161" priority="11211" operator="equal">
      <formula>"Closeout"</formula>
    </cfRule>
  </conditionalFormatting>
  <conditionalFormatting sqref="K550:K553">
    <cfRule type="cellIs" dxfId="6160" priority="10874" operator="equal">
      <formula>"Discontinued"</formula>
    </cfRule>
    <cfRule type="cellIs" dxfId="6159" priority="10873" operator="equal">
      <formula>"Closeout"</formula>
    </cfRule>
  </conditionalFormatting>
  <conditionalFormatting sqref="K556">
    <cfRule type="cellIs" dxfId="6158" priority="10820" operator="equal">
      <formula>"Discontinued"</formula>
    </cfRule>
    <cfRule type="cellIs" dxfId="6157" priority="10819" operator="equal">
      <formula>"Closeout"</formula>
    </cfRule>
  </conditionalFormatting>
  <conditionalFormatting sqref="K559:K562">
    <cfRule type="cellIs" dxfId="6156" priority="10783" operator="equal">
      <formula>"Discontinued"</formula>
    </cfRule>
    <cfRule type="cellIs" dxfId="6155" priority="10782" operator="equal">
      <formula>"Closeout"</formula>
    </cfRule>
  </conditionalFormatting>
  <conditionalFormatting sqref="K560">
    <cfRule type="containsText" dxfId="6154" priority="10781" operator="containsText" text="ACTIVE">
      <formula>NOT(ISERROR(SEARCH("ACTIVE",K560)))</formula>
    </cfRule>
    <cfRule type="containsText" dxfId="6153" priority="10768" operator="containsText" text="Closeout">
      <formula>NOT(ISERROR(SEARCH("Closeout",K560)))</formula>
    </cfRule>
    <cfRule type="containsText" dxfId="6152" priority="10767" operator="containsText" text="Discontinued">
      <formula>NOT(ISERROR(SEARCH("Discontinued",K560)))</formula>
    </cfRule>
    <cfRule type="containsText" dxfId="6151" priority="10780" operator="containsText" text="COMING SOON">
      <formula>NOT(ISERROR(SEARCH("COMING SOON",K560)))</formula>
    </cfRule>
  </conditionalFormatting>
  <conditionalFormatting sqref="K561">
    <cfRule type="containsText" dxfId="6150" priority="10764" operator="containsText" text="ACTIVE">
      <formula>NOT(ISERROR(SEARCH("ACTIVE",K561)))</formula>
    </cfRule>
    <cfRule type="containsText" dxfId="6149" priority="10763" operator="containsText" text="COMING SOON">
      <formula>NOT(ISERROR(SEARCH("COMING SOON",K561)))</formula>
    </cfRule>
    <cfRule type="containsText" dxfId="6148" priority="10750" operator="containsText" text="Discontinued">
      <formula>NOT(ISERROR(SEARCH("Discontinued",K561)))</formula>
    </cfRule>
    <cfRule type="containsText" dxfId="6147" priority="10751" operator="containsText" text="Closeout">
      <formula>NOT(ISERROR(SEARCH("Closeout",K561)))</formula>
    </cfRule>
  </conditionalFormatting>
  <conditionalFormatting sqref="K562">
    <cfRule type="containsText" dxfId="6146" priority="10746" operator="containsText" text="COMING SOON">
      <formula>NOT(ISERROR(SEARCH("COMING SOON",K562)))</formula>
    </cfRule>
    <cfRule type="containsText" dxfId="6145" priority="10734" operator="containsText" text="Closeout">
      <formula>NOT(ISERROR(SEARCH("Closeout",K562)))</formula>
    </cfRule>
    <cfRule type="containsText" dxfId="6144" priority="10733" operator="containsText" text="Discontinued">
      <formula>NOT(ISERROR(SEARCH("Discontinued",K562)))</formula>
    </cfRule>
    <cfRule type="containsText" dxfId="6143" priority="10747" operator="containsText" text="ACTIVE">
      <formula>NOT(ISERROR(SEARCH("ACTIVE",K562)))</formula>
    </cfRule>
  </conditionalFormatting>
  <conditionalFormatting sqref="K563">
    <cfRule type="cellIs" dxfId="6142" priority="10709" operator="equal">
      <formula>"Closeout"</formula>
    </cfRule>
    <cfRule type="containsText" dxfId="6141" priority="10704" operator="containsText" text="Discontinued">
      <formula>NOT(ISERROR(SEARCH("Discontinued",K563)))</formula>
    </cfRule>
    <cfRule type="containsText" dxfId="6140" priority="10707" operator="containsText" text="COMING SOON">
      <formula>NOT(ISERROR(SEARCH("COMING SOON",K563)))</formula>
    </cfRule>
    <cfRule type="containsText" dxfId="6139" priority="10705" operator="containsText" text="Closeout">
      <formula>NOT(ISERROR(SEARCH("Closeout",K563)))</formula>
    </cfRule>
    <cfRule type="containsBlanks" dxfId="6138" priority="10706">
      <formula>LEN(TRIM(K563))=0</formula>
    </cfRule>
    <cfRule type="cellIs" dxfId="6137" priority="10710" operator="equal">
      <formula>"Discontinued"</formula>
    </cfRule>
    <cfRule type="containsText" dxfId="6136" priority="10708" operator="containsText" text="ACTIVE">
      <formula>NOT(ISERROR(SEARCH("ACTIVE",K563)))</formula>
    </cfRule>
  </conditionalFormatting>
  <conditionalFormatting sqref="K564">
    <cfRule type="containsText" dxfId="6135" priority="10681" operator="containsText" text="Closeout">
      <formula>NOT(ISERROR(SEARCH("Closeout",K564)))</formula>
    </cfRule>
    <cfRule type="containsBlanks" dxfId="6134" priority="10682">
      <formula>LEN(TRIM(K564))=0</formula>
    </cfRule>
    <cfRule type="containsText" dxfId="6133" priority="10683" operator="containsText" text="COMING SOON">
      <formula>NOT(ISERROR(SEARCH("COMING SOON",K564)))</formula>
    </cfRule>
    <cfRule type="containsText" dxfId="6132" priority="10684" operator="containsText" text="ACTIVE">
      <formula>NOT(ISERROR(SEARCH("ACTIVE",K564)))</formula>
    </cfRule>
    <cfRule type="cellIs" dxfId="6131" priority="10685" operator="equal">
      <formula>"Closeout"</formula>
    </cfRule>
    <cfRule type="containsText" dxfId="6130" priority="10680" operator="containsText" text="Discontinued">
      <formula>NOT(ISERROR(SEARCH("Discontinued",K564)))</formula>
    </cfRule>
    <cfRule type="cellIs" dxfId="6129" priority="10686" operator="equal">
      <formula>"Discontinued"</formula>
    </cfRule>
  </conditionalFormatting>
  <conditionalFormatting sqref="K565">
    <cfRule type="containsText" dxfId="6128" priority="10660" operator="containsText" text="ACTIVE">
      <formula>NOT(ISERROR(SEARCH("ACTIVE",K565)))</formula>
    </cfRule>
    <cfRule type="containsText" dxfId="6127" priority="10659" operator="containsText" text="COMING SOON">
      <formula>NOT(ISERROR(SEARCH("COMING SOON",K565)))</formula>
    </cfRule>
    <cfRule type="containsBlanks" dxfId="6126" priority="10658">
      <formula>LEN(TRIM(K565))=0</formula>
    </cfRule>
    <cfRule type="containsText" dxfId="6125" priority="10657" operator="containsText" text="Closeout">
      <formula>NOT(ISERROR(SEARCH("Closeout",K565)))</formula>
    </cfRule>
    <cfRule type="containsText" dxfId="6124" priority="10656" operator="containsText" text="Discontinued">
      <formula>NOT(ISERROR(SEARCH("Discontinued",K565)))</formula>
    </cfRule>
    <cfRule type="cellIs" dxfId="6123" priority="10662" operator="equal">
      <formula>"Discontinued"</formula>
    </cfRule>
    <cfRule type="cellIs" dxfId="6122" priority="10661" operator="equal">
      <formula>"Closeout"</formula>
    </cfRule>
  </conditionalFormatting>
  <conditionalFormatting sqref="K566:K581">
    <cfRule type="containsText" dxfId="6121" priority="10628" operator="containsText" text="Closeout">
      <formula>NOT(ISERROR(SEARCH("Closeout",K566)))</formula>
    </cfRule>
    <cfRule type="containsText" dxfId="6120" priority="10630" operator="containsText" text="COMING SOON">
      <formula>NOT(ISERROR(SEARCH("COMING SOON",K566)))</formula>
    </cfRule>
    <cfRule type="containsText" dxfId="6119" priority="10631" operator="containsText" text="ACTIVE">
      <formula>NOT(ISERROR(SEARCH("ACTIVE",K566)))</formula>
    </cfRule>
    <cfRule type="cellIs" dxfId="6118" priority="10632" operator="equal">
      <formula>"Closeout"</formula>
    </cfRule>
    <cfRule type="containsBlanks" dxfId="6117" priority="10629">
      <formula>LEN(TRIM(K566))=0</formula>
    </cfRule>
    <cfRule type="cellIs" dxfId="6116" priority="10633" operator="equal">
      <formula>"Discontinued"</formula>
    </cfRule>
    <cfRule type="containsText" dxfId="6115" priority="10627" operator="containsText" text="Discontinued">
      <formula>NOT(ISERROR(SEARCH("Discontinued",K566)))</formula>
    </cfRule>
  </conditionalFormatting>
  <conditionalFormatting sqref="K567:K581">
    <cfRule type="containsText" dxfId="6114" priority="10612" operator="containsText" text="Discontinued">
      <formula>NOT(ISERROR(SEARCH("Discontinued",K567)))</formula>
    </cfRule>
    <cfRule type="containsText" dxfId="6113" priority="10613" operator="containsText" text="Closeout">
      <formula>NOT(ISERROR(SEARCH("Closeout",K567)))</formula>
    </cfRule>
    <cfRule type="containsText" dxfId="6112" priority="10624" operator="containsText" text="COMING SOON">
      <formula>NOT(ISERROR(SEARCH("COMING SOON",K567)))</formula>
    </cfRule>
    <cfRule type="containsText" dxfId="6111" priority="10625" operator="containsText" text="ACTIVE">
      <formula>NOT(ISERROR(SEARCH("ACTIVE",K567)))</formula>
    </cfRule>
  </conditionalFormatting>
  <conditionalFormatting sqref="K582:K584">
    <cfRule type="containsText" dxfId="6110" priority="10564" operator="containsText" text="Closeout">
      <formula>NOT(ISERROR(SEARCH("Closeout",K582)))</formula>
    </cfRule>
    <cfRule type="containsText" dxfId="6109" priority="10566" operator="containsText" text="COMING SOON">
      <formula>NOT(ISERROR(SEARCH("COMING SOON",K582)))</formula>
    </cfRule>
    <cfRule type="containsText" dxfId="6108" priority="10567" operator="containsText" text="ACTIVE">
      <formula>NOT(ISERROR(SEARCH("ACTIVE",K582)))</formula>
    </cfRule>
    <cfRule type="containsText" dxfId="6107" priority="10576" operator="containsText" text="Discontinued">
      <formula>NOT(ISERROR(SEARCH("Discontinued",K582)))</formula>
    </cfRule>
    <cfRule type="cellIs" dxfId="6106" priority="10568" operator="equal">
      <formula>"Closeout"</formula>
    </cfRule>
    <cfRule type="cellIs" dxfId="6105" priority="10569" operator="equal">
      <formula>"Discontinued"</formula>
    </cfRule>
    <cfRule type="containsText" dxfId="6104" priority="10561" operator="containsText" text="COMING SOON">
      <formula>NOT(ISERROR(SEARCH("COMING SOON",K582)))</formula>
    </cfRule>
    <cfRule type="containsText" dxfId="6103" priority="10570" operator="containsText" text="Discontinued">
      <formula>NOT(ISERROR(SEARCH("Discontinued",K582)))</formula>
    </cfRule>
    <cfRule type="containsText" dxfId="6102" priority="10571" operator="containsText" text="Coming Soon">
      <formula>NOT(ISERROR(SEARCH("Coming Soon",K582)))</formula>
    </cfRule>
    <cfRule type="containsText" dxfId="6101" priority="10573" operator="containsText" text="Active">
      <formula>NOT(ISERROR(SEARCH("Active",K582)))</formula>
    </cfRule>
    <cfRule type="containsText" dxfId="6100" priority="10577" operator="containsText" text="Closeout">
      <formula>NOT(ISERROR(SEARCH("Closeout",K582)))</formula>
    </cfRule>
    <cfRule type="containsText" dxfId="6099" priority="10588" operator="containsText" text="COMING SOON">
      <formula>NOT(ISERROR(SEARCH("COMING SOON",K582)))</formula>
    </cfRule>
    <cfRule type="containsText" dxfId="6098" priority="10589" operator="containsText" text="ACTIVE">
      <formula>NOT(ISERROR(SEARCH("ACTIVE",K582)))</formula>
    </cfRule>
    <cfRule type="containsText" dxfId="6097" priority="10572" operator="containsText" text="Closeout">
      <formula>NOT(ISERROR(SEARCH("Closeout",K582)))</formula>
    </cfRule>
    <cfRule type="containsText" dxfId="6096" priority="10559" operator="containsText" text="Discontinued">
      <formula>NOT(ISERROR(SEARCH("Discontinued",K582)))</formula>
    </cfRule>
    <cfRule type="containsBlanks" dxfId="6095" priority="10565">
      <formula>LEN(TRIM(K582))=0</formula>
    </cfRule>
    <cfRule type="containsText" dxfId="6094" priority="10560" operator="containsText" text="Closeout">
      <formula>NOT(ISERROR(SEARCH("Closeout",K582)))</formula>
    </cfRule>
    <cfRule type="containsText" dxfId="6093" priority="10562" operator="containsText" text="ACTIVE">
      <formula>NOT(ISERROR(SEARCH("ACTIVE",K582)))</formula>
    </cfRule>
    <cfRule type="containsText" dxfId="6092" priority="10563" operator="containsText" text="Discontinued">
      <formula>NOT(ISERROR(SEARCH("Discontinued",K582)))</formula>
    </cfRule>
  </conditionalFormatting>
  <conditionalFormatting sqref="K585">
    <cfRule type="containsText" dxfId="6091" priority="10332" operator="containsText" text="Discontinued">
      <formula>NOT(ISERROR(SEARCH("Discontinued",K585)))</formula>
    </cfRule>
    <cfRule type="containsText" dxfId="6090" priority="10331" operator="containsText" text="Active">
      <formula>NOT(ISERROR(SEARCH("Active",K585)))</formula>
    </cfRule>
    <cfRule type="cellIs" dxfId="6089" priority="10326" operator="equal">
      <formula>"Closeout"</formula>
    </cfRule>
    <cfRule type="containsText" dxfId="6088" priority="10318" operator="containsText" text="Closeout">
      <formula>NOT(ISERROR(SEARCH("Closeout",K585)))</formula>
    </cfRule>
    <cfRule type="containsText" dxfId="6087" priority="10319" operator="containsText" text="COMING SOON">
      <formula>NOT(ISERROR(SEARCH("COMING SOON",K585)))</formula>
    </cfRule>
    <cfRule type="containsText" dxfId="6086" priority="10320" operator="containsText" text="ACTIVE">
      <formula>NOT(ISERROR(SEARCH("ACTIVE",K585)))</formula>
    </cfRule>
    <cfRule type="containsText" dxfId="6085" priority="10321" operator="containsText" text="Discontinued">
      <formula>NOT(ISERROR(SEARCH("Discontinued",K585)))</formula>
    </cfRule>
    <cfRule type="containsText" dxfId="6084" priority="10328" operator="containsText" text="Discontinued">
      <formula>NOT(ISERROR(SEARCH("Discontinued",K585)))</formula>
    </cfRule>
    <cfRule type="containsText" dxfId="6083" priority="10322" operator="containsText" text="Closeout">
      <formula>NOT(ISERROR(SEARCH("Closeout",K585)))</formula>
    </cfRule>
    <cfRule type="containsBlanks" dxfId="6082" priority="10323">
      <formula>LEN(TRIM(K585))=0</formula>
    </cfRule>
    <cfRule type="containsText" dxfId="6081" priority="10324" operator="containsText" text="COMING SOON">
      <formula>NOT(ISERROR(SEARCH("COMING SOON",K585)))</formula>
    </cfRule>
    <cfRule type="containsText" dxfId="6080" priority="10329" operator="containsText" text="Coming Soon">
      <formula>NOT(ISERROR(SEARCH("Coming Soon",K585)))</formula>
    </cfRule>
    <cfRule type="containsText" dxfId="6079" priority="10330" operator="containsText" text="Closeout">
      <formula>NOT(ISERROR(SEARCH("Closeout",K585)))</formula>
    </cfRule>
    <cfRule type="cellIs" dxfId="6078" priority="10327" operator="equal">
      <formula>"Discontinued"</formula>
    </cfRule>
    <cfRule type="containsText" dxfId="6077" priority="10352" operator="containsText" text="ACTIVE">
      <formula>NOT(ISERROR(SEARCH("ACTIVE",K585)))</formula>
    </cfRule>
    <cfRule type="containsText" dxfId="6076" priority="10351" operator="containsText" text="COMING SOON">
      <formula>NOT(ISERROR(SEARCH("COMING SOON",K585)))</formula>
    </cfRule>
    <cfRule type="containsText" dxfId="6075" priority="10317" operator="containsText" text="Discontinued">
      <formula>NOT(ISERROR(SEARCH("Discontinued",K585)))</formula>
    </cfRule>
    <cfRule type="containsText" dxfId="6074" priority="10340" operator="containsText" text="Closeout">
      <formula>NOT(ISERROR(SEARCH("Closeout",K585)))</formula>
    </cfRule>
    <cfRule type="containsText" dxfId="6073" priority="10339" operator="containsText" text="Discontinued">
      <formula>NOT(ISERROR(SEARCH("Discontinued",K585)))</formula>
    </cfRule>
    <cfRule type="containsText" dxfId="6072" priority="10335" operator="containsText" text="ACTIVE">
      <formula>NOT(ISERROR(SEARCH("ACTIVE",K585)))</formula>
    </cfRule>
    <cfRule type="containsText" dxfId="6071" priority="10325" operator="containsText" text="ACTIVE">
      <formula>NOT(ISERROR(SEARCH("ACTIVE",K585)))</formula>
    </cfRule>
    <cfRule type="containsText" dxfId="6070" priority="10333" operator="containsText" text="Closeout">
      <formula>NOT(ISERROR(SEARCH("Closeout",K585)))</formula>
    </cfRule>
    <cfRule type="containsText" dxfId="6069" priority="10334" operator="containsText" text="COMING SOON">
      <formula>NOT(ISERROR(SEARCH("COMING SOON",K585)))</formula>
    </cfRule>
  </conditionalFormatting>
  <conditionalFormatting sqref="K586:K588">
    <cfRule type="containsText" dxfId="6068" priority="10302" operator="containsText" text="Discontinued">
      <formula>NOT(ISERROR(SEARCH("Discontinued",K586)))</formula>
    </cfRule>
    <cfRule type="containsText" dxfId="6067" priority="10303" operator="containsText" text="Closeout">
      <formula>NOT(ISERROR(SEARCH("Closeout",K586)))</formula>
    </cfRule>
    <cfRule type="cellIs" dxfId="6066" priority="10268" operator="equal">
      <formula>"Discontinued"</formula>
    </cfRule>
    <cfRule type="containsText" dxfId="6065" priority="10314" operator="containsText" text="COMING SOON">
      <formula>NOT(ISERROR(SEARCH("COMING SOON",K586)))</formula>
    </cfRule>
    <cfRule type="containsText" dxfId="6064" priority="10315" operator="containsText" text="ACTIVE">
      <formula>NOT(ISERROR(SEARCH("ACTIVE",K586)))</formula>
    </cfRule>
    <cfRule type="containsText" dxfId="6063" priority="10263" operator="containsText" text="Closeout">
      <formula>NOT(ISERROR(SEARCH("Closeout",K586)))</formula>
    </cfRule>
    <cfRule type="containsText" dxfId="6062" priority="10259" operator="containsText" text="Closeout">
      <formula>NOT(ISERROR(SEARCH("Closeout",K586)))</formula>
    </cfRule>
    <cfRule type="containsText" dxfId="6061" priority="10270" operator="containsText" text="Coming Soon">
      <formula>NOT(ISERROR(SEARCH("Coming Soon",K586)))</formula>
    </cfRule>
    <cfRule type="containsText" dxfId="6060" priority="10258" operator="containsText" text="Discontinued">
      <formula>NOT(ISERROR(SEARCH("Discontinued",K586)))</formula>
    </cfRule>
    <cfRule type="containsText" dxfId="6059" priority="10265" operator="containsText" text="COMING SOON">
      <formula>NOT(ISERROR(SEARCH("COMING SOON",K586)))</formula>
    </cfRule>
    <cfRule type="containsText" dxfId="6058" priority="10269" operator="containsText" text="Discontinued">
      <formula>NOT(ISERROR(SEARCH("Discontinued",K586)))</formula>
    </cfRule>
    <cfRule type="containsBlanks" dxfId="6057" priority="10264">
      <formula>LEN(TRIM(K586))=0</formula>
    </cfRule>
    <cfRule type="containsText" dxfId="6056" priority="10277" operator="containsText" text="Discontinued">
      <formula>NOT(ISERROR(SEARCH("Discontinued",K586)))</formula>
    </cfRule>
    <cfRule type="containsText" dxfId="6055" priority="10271" operator="containsText" text="Closeout">
      <formula>NOT(ISERROR(SEARCH("Closeout",K586)))</formula>
    </cfRule>
    <cfRule type="containsText" dxfId="6054" priority="10272" operator="containsText" text="Active">
      <formula>NOT(ISERROR(SEARCH("Active",K586)))</formula>
    </cfRule>
    <cfRule type="containsText" dxfId="6053" priority="10273" operator="containsText" text="Discontinued">
      <formula>NOT(ISERROR(SEARCH("Discontinued",K586)))</formula>
    </cfRule>
    <cfRule type="cellIs" dxfId="6052" priority="10267" operator="equal">
      <formula>"Closeout"</formula>
    </cfRule>
    <cfRule type="containsText" dxfId="6051" priority="10274" operator="containsText" text="Closeout">
      <formula>NOT(ISERROR(SEARCH("Closeout",K586)))</formula>
    </cfRule>
    <cfRule type="containsText" dxfId="6050" priority="10275" operator="containsText" text="COMING SOON">
      <formula>NOT(ISERROR(SEARCH("COMING SOON",K586)))</formula>
    </cfRule>
    <cfRule type="containsText" dxfId="6049" priority="10276" operator="containsText" text="ACTIVE">
      <formula>NOT(ISERROR(SEARCH("ACTIVE",K586)))</formula>
    </cfRule>
    <cfRule type="containsText" dxfId="6048" priority="10278" operator="containsText" text="Closeout">
      <formula>NOT(ISERROR(SEARCH("Closeout",K586)))</formula>
    </cfRule>
    <cfRule type="containsText" dxfId="6047" priority="10279" operator="containsText" text="COMING SOON">
      <formula>NOT(ISERROR(SEARCH("COMING SOON",K586)))</formula>
    </cfRule>
    <cfRule type="containsText" dxfId="6046" priority="10262" operator="containsText" text="Discontinued">
      <formula>NOT(ISERROR(SEARCH("Discontinued",K586)))</formula>
    </cfRule>
    <cfRule type="containsText" dxfId="6045" priority="10280" operator="containsText" text="ACTIVE">
      <formula>NOT(ISERROR(SEARCH("ACTIVE",K586)))</formula>
    </cfRule>
    <cfRule type="containsText" dxfId="6044" priority="10261" operator="containsText" text="ACTIVE">
      <formula>NOT(ISERROR(SEARCH("ACTIVE",K586)))</formula>
    </cfRule>
    <cfRule type="containsText" dxfId="6043" priority="10260" operator="containsText" text="COMING SOON">
      <formula>NOT(ISERROR(SEARCH("COMING SOON",K586)))</formula>
    </cfRule>
    <cfRule type="containsText" dxfId="6042" priority="10266" operator="containsText" text="ACTIVE">
      <formula>NOT(ISERROR(SEARCH("ACTIVE",K586)))</formula>
    </cfRule>
  </conditionalFormatting>
  <conditionalFormatting sqref="K589:K590">
    <cfRule type="containsText" dxfId="6041" priority="10177" operator="containsText" text="ACTIVE">
      <formula>NOT(ISERROR(SEARCH("ACTIVE",K589)))</formula>
    </cfRule>
    <cfRule type="containsText" dxfId="6040" priority="10176" operator="containsText" text="COMING SOON">
      <formula>NOT(ISERROR(SEARCH("COMING SOON",K589)))</formula>
    </cfRule>
    <cfRule type="containsBlanks" dxfId="6039" priority="10175">
      <formula>LEN(TRIM(K589))=0</formula>
    </cfRule>
    <cfRule type="containsText" dxfId="6038" priority="10174" operator="containsText" text="Closeout">
      <formula>NOT(ISERROR(SEARCH("Closeout",K589)))</formula>
    </cfRule>
    <cfRule type="containsText" dxfId="6037" priority="10173" operator="containsText" text="Discontinued">
      <formula>NOT(ISERROR(SEARCH("Discontinued",K589)))</formula>
    </cfRule>
    <cfRule type="containsText" dxfId="6036" priority="10172" operator="containsText" text="ACTIVE">
      <formula>NOT(ISERROR(SEARCH("ACTIVE",K589)))</formula>
    </cfRule>
    <cfRule type="containsText" dxfId="6035" priority="10171" operator="containsText" text="COMING SOON">
      <formula>NOT(ISERROR(SEARCH("COMING SOON",K589)))</formula>
    </cfRule>
    <cfRule type="containsText" dxfId="6034" priority="10170" operator="containsText" text="Closeout">
      <formula>NOT(ISERROR(SEARCH("Closeout",K589)))</formula>
    </cfRule>
    <cfRule type="containsText" dxfId="6033" priority="10169" operator="containsText" text="Discontinued">
      <formula>NOT(ISERROR(SEARCH("Discontinued",K589)))</formula>
    </cfRule>
    <cfRule type="containsBlanks" dxfId="6032" priority="10196">
      <formula>LEN(TRIM(K589))=0</formula>
    </cfRule>
    <cfRule type="containsText" dxfId="6031" priority="10195" operator="containsText" text="ACTIVE">
      <formula>NOT(ISERROR(SEARCH("ACTIVE",K589)))</formula>
    </cfRule>
    <cfRule type="containsText" dxfId="6030" priority="10194" operator="containsText" text="COMING SOON">
      <formula>NOT(ISERROR(SEARCH("COMING SOON",K589)))</formula>
    </cfRule>
    <cfRule type="containsText" dxfId="6029" priority="10193" operator="containsText" text="Closeout">
      <formula>NOT(ISERROR(SEARCH("Closeout",K589)))</formula>
    </cfRule>
    <cfRule type="containsText" dxfId="6028" priority="10192" operator="containsText" text="Discontinued">
      <formula>NOT(ISERROR(SEARCH("Discontinued",K589)))</formula>
    </cfRule>
    <cfRule type="containsText" dxfId="6027" priority="10191" operator="containsText" text="ACTIVE">
      <formula>NOT(ISERROR(SEARCH("ACTIVE",K589)))</formula>
    </cfRule>
    <cfRule type="containsText" dxfId="6026" priority="10190" operator="containsText" text="COMING SOON">
      <formula>NOT(ISERROR(SEARCH("COMING SOON",K589)))</formula>
    </cfRule>
    <cfRule type="containsText" dxfId="6025" priority="10189" operator="containsText" text="Closeout">
      <formula>NOT(ISERROR(SEARCH("Closeout",K589)))</formula>
    </cfRule>
    <cfRule type="containsText" dxfId="6024" priority="10188" operator="containsText" text="Discontinued">
      <formula>NOT(ISERROR(SEARCH("Discontinued",K589)))</formula>
    </cfRule>
    <cfRule type="containsText" dxfId="6023" priority="10187" operator="containsText" text="ACTIVE">
      <formula>NOT(ISERROR(SEARCH("ACTIVE",K589)))</formula>
    </cfRule>
    <cfRule type="containsText" dxfId="6022" priority="10186" operator="containsText" text="COMING SOON">
      <formula>NOT(ISERROR(SEARCH("COMING SOON",K589)))</formula>
    </cfRule>
    <cfRule type="containsText" dxfId="6021" priority="10185" operator="containsText" text="Closeout">
      <formula>NOT(ISERROR(SEARCH("Closeout",K589)))</formula>
    </cfRule>
    <cfRule type="containsText" dxfId="6020" priority="10184" operator="containsText" text="Discontinued">
      <formula>NOT(ISERROR(SEARCH("Discontinued",K589)))</formula>
    </cfRule>
    <cfRule type="containsText" dxfId="6019" priority="10183" operator="containsText" text="Active">
      <formula>NOT(ISERROR(SEARCH("Active",K589)))</formula>
    </cfRule>
    <cfRule type="containsText" dxfId="6018" priority="10182" operator="containsText" text="Closeout">
      <formula>NOT(ISERROR(SEARCH("Closeout",K589)))</formula>
    </cfRule>
    <cfRule type="containsText" dxfId="6017" priority="10181" operator="containsText" text="Coming Soon">
      <formula>NOT(ISERROR(SEARCH("Coming Soon",K589)))</formula>
    </cfRule>
    <cfRule type="containsText" dxfId="6016" priority="10180" operator="containsText" text="Discontinued">
      <formula>NOT(ISERROR(SEARCH("Discontinued",K589)))</formula>
    </cfRule>
    <cfRule type="cellIs" dxfId="6015" priority="10179" operator="equal">
      <formula>"Discontinued"</formula>
    </cfRule>
    <cfRule type="cellIs" dxfId="6014" priority="10178" operator="equal">
      <formula>"Closeout"</formula>
    </cfRule>
  </conditionalFormatting>
  <conditionalFormatting sqref="K591">
    <cfRule type="containsText" dxfId="6013" priority="10149" operator="containsText" text="ACTIVE">
      <formula>NOT(ISERROR(SEARCH("ACTIVE",K591)))</formula>
    </cfRule>
    <cfRule type="containsText" dxfId="6012" priority="10142" operator="containsText" text="Discontinued">
      <formula>NOT(ISERROR(SEARCH("Discontinued",K591)))</formula>
    </cfRule>
    <cfRule type="containsText" dxfId="6011" priority="10140" operator="containsText" text="COMING SOON">
      <formula>NOT(ISERROR(SEARCH("COMING SOON",K591)))</formula>
    </cfRule>
    <cfRule type="containsText" dxfId="6010" priority="10148" operator="containsText" text="COMING SOON">
      <formula>NOT(ISERROR(SEARCH("COMING SOON",K591)))</formula>
    </cfRule>
    <cfRule type="containsText" dxfId="6009" priority="10147" operator="containsText" text="Closeout">
      <formula>NOT(ISERROR(SEARCH("Closeout",K591)))</formula>
    </cfRule>
    <cfRule type="containsText" dxfId="6008" priority="10146" operator="containsText" text="Discontinued">
      <formula>NOT(ISERROR(SEARCH("Discontinued",K591)))</formula>
    </cfRule>
    <cfRule type="containsText" dxfId="6007" priority="10145" operator="containsText" text="ACTIVE">
      <formula>NOT(ISERROR(SEARCH("ACTIVE",K591)))</formula>
    </cfRule>
    <cfRule type="containsText" dxfId="6006" priority="10141" operator="containsText" text="ACTIVE">
      <formula>NOT(ISERROR(SEARCH("ACTIVE",K591)))</formula>
    </cfRule>
    <cfRule type="cellIs" dxfId="6005" priority="10133" operator="equal">
      <formula>"Discontinued"</formula>
    </cfRule>
    <cfRule type="containsBlanks" dxfId="6004" priority="10150">
      <formula>LEN(TRIM(K591))=0</formula>
    </cfRule>
    <cfRule type="containsText" dxfId="6003" priority="10123" operator="containsText" text="Discontinued">
      <formula>NOT(ISERROR(SEARCH("Discontinued",K591)))</formula>
    </cfRule>
    <cfRule type="containsText" dxfId="6002" priority="10124" operator="containsText" text="Closeout">
      <formula>NOT(ISERROR(SEARCH("Closeout",K591)))</formula>
    </cfRule>
    <cfRule type="containsText" dxfId="6001" priority="10125" operator="containsText" text="COMING SOON">
      <formula>NOT(ISERROR(SEARCH("COMING SOON",K591)))</formula>
    </cfRule>
    <cfRule type="containsText" dxfId="6000" priority="10126" operator="containsText" text="ACTIVE">
      <formula>NOT(ISERROR(SEARCH("ACTIVE",K591)))</formula>
    </cfRule>
    <cfRule type="containsText" dxfId="5999" priority="10144" operator="containsText" text="COMING SOON">
      <formula>NOT(ISERROR(SEARCH("COMING SOON",K591)))</formula>
    </cfRule>
    <cfRule type="containsText" dxfId="5998" priority="10143" operator="containsText" text="Closeout">
      <formula>NOT(ISERROR(SEARCH("Closeout",K591)))</formula>
    </cfRule>
    <cfRule type="containsText" dxfId="5997" priority="10127" operator="containsText" text="Discontinued">
      <formula>NOT(ISERROR(SEARCH("Discontinued",K591)))</formula>
    </cfRule>
    <cfRule type="containsText" dxfId="5996" priority="10128" operator="containsText" text="Closeout">
      <formula>NOT(ISERROR(SEARCH("Closeout",K591)))</formula>
    </cfRule>
    <cfRule type="containsBlanks" dxfId="5995" priority="10129">
      <formula>LEN(TRIM(K591))=0</formula>
    </cfRule>
    <cfRule type="containsText" dxfId="5994" priority="10130" operator="containsText" text="COMING SOON">
      <formula>NOT(ISERROR(SEARCH("COMING SOON",K591)))</formula>
    </cfRule>
    <cfRule type="containsText" dxfId="5993" priority="10131" operator="containsText" text="ACTIVE">
      <formula>NOT(ISERROR(SEARCH("ACTIVE",K591)))</formula>
    </cfRule>
    <cfRule type="cellIs" dxfId="5992" priority="10132" operator="equal">
      <formula>"Closeout"</formula>
    </cfRule>
    <cfRule type="containsText" dxfId="5991" priority="10134" operator="containsText" text="Discontinued">
      <formula>NOT(ISERROR(SEARCH("Discontinued",K591)))</formula>
    </cfRule>
    <cfRule type="containsText" dxfId="5990" priority="10135" operator="containsText" text="Coming Soon">
      <formula>NOT(ISERROR(SEARCH("Coming Soon",K591)))</formula>
    </cfRule>
    <cfRule type="containsText" dxfId="5989" priority="10136" operator="containsText" text="Closeout">
      <formula>NOT(ISERROR(SEARCH("Closeout",K591)))</formula>
    </cfRule>
    <cfRule type="containsText" dxfId="5988" priority="10137" operator="containsText" text="Active">
      <formula>NOT(ISERROR(SEARCH("Active",K591)))</formula>
    </cfRule>
    <cfRule type="containsText" dxfId="5987" priority="10138" operator="containsText" text="Discontinued">
      <formula>NOT(ISERROR(SEARCH("Discontinued",K591)))</formula>
    </cfRule>
    <cfRule type="containsText" dxfId="5986" priority="10139" operator="containsText" text="Closeout">
      <formula>NOT(ISERROR(SEARCH("Closeout",K591)))</formula>
    </cfRule>
  </conditionalFormatting>
  <conditionalFormatting sqref="K592">
    <cfRule type="containsText" dxfId="5985" priority="10103" operator="containsText" text="ACTIVE">
      <formula>NOT(ISERROR(SEARCH("ACTIVE",K592)))</formula>
    </cfRule>
    <cfRule type="containsText" dxfId="5984" priority="10095" operator="containsText" text="Discontinued">
      <formula>NOT(ISERROR(SEARCH("Discontinued",K592)))</formula>
    </cfRule>
    <cfRule type="containsText" dxfId="5983" priority="10096" operator="containsText" text="Closeout">
      <formula>NOT(ISERROR(SEARCH("Closeout",K592)))</formula>
    </cfRule>
    <cfRule type="containsText" dxfId="5982" priority="10097" operator="containsText" text="COMING SOON">
      <formula>NOT(ISERROR(SEARCH("COMING SOON",K592)))</formula>
    </cfRule>
    <cfRule type="containsText" dxfId="5981" priority="10098" operator="containsText" text="ACTIVE">
      <formula>NOT(ISERROR(SEARCH("ACTIVE",K592)))</formula>
    </cfRule>
    <cfRule type="containsText" dxfId="5980" priority="10100" operator="containsText" text="Closeout">
      <formula>NOT(ISERROR(SEARCH("Closeout",K592)))</formula>
    </cfRule>
    <cfRule type="containsBlanks" dxfId="5979" priority="10101">
      <formula>LEN(TRIM(K592))=0</formula>
    </cfRule>
    <cfRule type="containsText" dxfId="5978" priority="10102" operator="containsText" text="COMING SOON">
      <formula>NOT(ISERROR(SEARCH("COMING SOON",K592)))</formula>
    </cfRule>
    <cfRule type="cellIs" dxfId="5977" priority="10104" operator="equal">
      <formula>"Closeout"</formula>
    </cfRule>
    <cfRule type="cellIs" dxfId="5976" priority="10105" operator="equal">
      <formula>"Discontinued"</formula>
    </cfRule>
    <cfRule type="containsText" dxfId="5975" priority="10106" operator="containsText" text="Discontinued">
      <formula>NOT(ISERROR(SEARCH("Discontinued",K592)))</formula>
    </cfRule>
    <cfRule type="containsText" dxfId="5974" priority="10107" operator="containsText" text="Coming Soon">
      <formula>NOT(ISERROR(SEARCH("Coming Soon",K592)))</formula>
    </cfRule>
    <cfRule type="containsText" dxfId="5973" priority="10108" operator="containsText" text="Closeout">
      <formula>NOT(ISERROR(SEARCH("Closeout",K592)))</formula>
    </cfRule>
    <cfRule type="containsText" dxfId="5972" priority="10109" operator="containsText" text="Active">
      <formula>NOT(ISERROR(SEARCH("Active",K592)))</formula>
    </cfRule>
    <cfRule type="containsText" dxfId="5971" priority="10110" operator="containsText" text="Discontinued">
      <formula>NOT(ISERROR(SEARCH("Discontinued",K592)))</formula>
    </cfRule>
    <cfRule type="containsText" dxfId="5970" priority="10111" operator="containsText" text="Closeout">
      <formula>NOT(ISERROR(SEARCH("Closeout",K592)))</formula>
    </cfRule>
    <cfRule type="containsText" dxfId="5969" priority="10112" operator="containsText" text="COMING SOON">
      <formula>NOT(ISERROR(SEARCH("COMING SOON",K592)))</formula>
    </cfRule>
    <cfRule type="containsText" dxfId="5968" priority="10121" operator="containsText" text="ACTIVE">
      <formula>NOT(ISERROR(SEARCH("ACTIVE",K592)))</formula>
    </cfRule>
    <cfRule type="containsBlanks" dxfId="5967" priority="10122">
      <formula>LEN(TRIM(K592))=0</formula>
    </cfRule>
    <cfRule type="containsText" dxfId="5966" priority="10114" operator="containsText" text="Discontinued">
      <formula>NOT(ISERROR(SEARCH("Discontinued",K592)))</formula>
    </cfRule>
    <cfRule type="containsText" dxfId="5965" priority="10113" operator="containsText" text="ACTIVE">
      <formula>NOT(ISERROR(SEARCH("ACTIVE",K592)))</formula>
    </cfRule>
    <cfRule type="containsText" dxfId="5964" priority="10115" operator="containsText" text="Closeout">
      <formula>NOT(ISERROR(SEARCH("Closeout",K592)))</formula>
    </cfRule>
    <cfRule type="containsText" dxfId="5963" priority="10116" operator="containsText" text="COMING SOON">
      <formula>NOT(ISERROR(SEARCH("COMING SOON",K592)))</formula>
    </cfRule>
    <cfRule type="containsText" dxfId="5962" priority="10117" operator="containsText" text="ACTIVE">
      <formula>NOT(ISERROR(SEARCH("ACTIVE",K592)))</formula>
    </cfRule>
    <cfRule type="containsText" dxfId="5961" priority="10118" operator="containsText" text="Discontinued">
      <formula>NOT(ISERROR(SEARCH("Discontinued",K592)))</formula>
    </cfRule>
    <cfRule type="containsText" dxfId="5960" priority="10119" operator="containsText" text="Closeout">
      <formula>NOT(ISERROR(SEARCH("Closeout",K592)))</formula>
    </cfRule>
    <cfRule type="containsText" dxfId="5959" priority="10099" operator="containsText" text="Discontinued">
      <formula>NOT(ISERROR(SEARCH("Discontinued",K592)))</formula>
    </cfRule>
    <cfRule type="containsText" dxfId="5958" priority="10120" operator="containsText" text="COMING SOON">
      <formula>NOT(ISERROR(SEARCH("COMING SOON",K592)))</formula>
    </cfRule>
  </conditionalFormatting>
  <conditionalFormatting sqref="K593">
    <cfRule type="containsText" dxfId="5957" priority="10088" operator="containsText" text="COMING SOON">
      <formula>NOT(ISERROR(SEARCH("COMING SOON",K593)))</formula>
    </cfRule>
    <cfRule type="containsText" dxfId="5956" priority="10087" operator="containsText" text="Closeout">
      <formula>NOT(ISERROR(SEARCH("Closeout",K593)))</formula>
    </cfRule>
    <cfRule type="containsText" dxfId="5955" priority="10086" operator="containsText" text="Discontinued">
      <formula>NOT(ISERROR(SEARCH("Discontinued",K593)))</formula>
    </cfRule>
    <cfRule type="containsText" dxfId="5954" priority="10085" operator="containsText" text="ACTIVE">
      <formula>NOT(ISERROR(SEARCH("ACTIVE",K593)))</formula>
    </cfRule>
    <cfRule type="containsText" dxfId="5953" priority="10084" operator="containsText" text="COMING SOON">
      <formula>NOT(ISERROR(SEARCH("COMING SOON",K593)))</formula>
    </cfRule>
    <cfRule type="containsText" dxfId="5952" priority="10083" operator="containsText" text="Closeout">
      <formula>NOT(ISERROR(SEARCH("Closeout",K593)))</formula>
    </cfRule>
    <cfRule type="containsText" dxfId="5951" priority="10082" operator="containsText" text="Discontinued">
      <formula>NOT(ISERROR(SEARCH("Discontinued",K593)))</formula>
    </cfRule>
    <cfRule type="containsText" dxfId="5950" priority="10081" operator="containsText" text="Active">
      <formula>NOT(ISERROR(SEARCH("Active",K593)))</formula>
    </cfRule>
    <cfRule type="containsText" dxfId="5949" priority="10080" operator="containsText" text="Closeout">
      <formula>NOT(ISERROR(SEARCH("Closeout",K593)))</formula>
    </cfRule>
    <cfRule type="containsText" dxfId="5948" priority="10079" operator="containsText" text="Coming Soon">
      <formula>NOT(ISERROR(SEARCH("Coming Soon",K593)))</formula>
    </cfRule>
    <cfRule type="containsText" dxfId="5947" priority="10078" operator="containsText" text="Discontinued">
      <formula>NOT(ISERROR(SEARCH("Discontinued",K593)))</formula>
    </cfRule>
    <cfRule type="cellIs" dxfId="5946" priority="10077" operator="equal">
      <formula>"Discontinued"</formula>
    </cfRule>
    <cfRule type="cellIs" dxfId="5945" priority="10076" operator="equal">
      <formula>"Closeout"</formula>
    </cfRule>
    <cfRule type="containsText" dxfId="5944" priority="10075" operator="containsText" text="ACTIVE">
      <formula>NOT(ISERROR(SEARCH("ACTIVE",K593)))</formula>
    </cfRule>
    <cfRule type="containsText" dxfId="5943" priority="10074" operator="containsText" text="COMING SOON">
      <formula>NOT(ISERROR(SEARCH("COMING SOON",K593)))</formula>
    </cfRule>
    <cfRule type="containsBlanks" dxfId="5942" priority="10073">
      <formula>LEN(TRIM(K593))=0</formula>
    </cfRule>
    <cfRule type="containsText" dxfId="5941" priority="10072" operator="containsText" text="Closeout">
      <formula>NOT(ISERROR(SEARCH("Closeout",K593)))</formula>
    </cfRule>
    <cfRule type="containsText" dxfId="5940" priority="10071" operator="containsText" text="Discontinued">
      <formula>NOT(ISERROR(SEARCH("Discontinued",K593)))</formula>
    </cfRule>
    <cfRule type="containsText" dxfId="5939" priority="10069" operator="containsText" text="COMING SOON">
      <formula>NOT(ISERROR(SEARCH("COMING SOON",K593)))</formula>
    </cfRule>
    <cfRule type="containsText" dxfId="5938" priority="10068" operator="containsText" text="Closeout">
      <formula>NOT(ISERROR(SEARCH("Closeout",K593)))</formula>
    </cfRule>
    <cfRule type="containsText" dxfId="5937" priority="10067" operator="containsText" text="Discontinued">
      <formula>NOT(ISERROR(SEARCH("Discontinued",K593)))</formula>
    </cfRule>
    <cfRule type="containsText" dxfId="5936" priority="10070" operator="containsText" text="ACTIVE">
      <formula>NOT(ISERROR(SEARCH("ACTIVE",K593)))</formula>
    </cfRule>
    <cfRule type="containsBlanks" dxfId="5935" priority="10094">
      <formula>LEN(TRIM(K593))=0</formula>
    </cfRule>
    <cfRule type="containsText" dxfId="5934" priority="10093" operator="containsText" text="ACTIVE">
      <formula>NOT(ISERROR(SEARCH("ACTIVE",K593)))</formula>
    </cfRule>
    <cfRule type="containsText" dxfId="5933" priority="10092" operator="containsText" text="COMING SOON">
      <formula>NOT(ISERROR(SEARCH("COMING SOON",K593)))</formula>
    </cfRule>
    <cfRule type="containsText" dxfId="5932" priority="10091" operator="containsText" text="Closeout">
      <formula>NOT(ISERROR(SEARCH("Closeout",K593)))</formula>
    </cfRule>
    <cfRule type="containsText" dxfId="5931" priority="10090" operator="containsText" text="Discontinued">
      <formula>NOT(ISERROR(SEARCH("Discontinued",K593)))</formula>
    </cfRule>
    <cfRule type="containsText" dxfId="5930" priority="10089" operator="containsText" text="ACTIVE">
      <formula>NOT(ISERROR(SEARCH("ACTIVE",K593)))</formula>
    </cfRule>
  </conditionalFormatting>
  <conditionalFormatting sqref="K594">
    <cfRule type="containsBlanks" dxfId="5929" priority="10066">
      <formula>LEN(TRIM(K594))=0</formula>
    </cfRule>
    <cfRule type="containsText" dxfId="5928" priority="10041" operator="containsText" text="COMING SOON">
      <formula>NOT(ISERROR(SEARCH("COMING SOON",K594)))</formula>
    </cfRule>
    <cfRule type="containsBlanks" dxfId="5927" priority="10045">
      <formula>LEN(TRIM(K594))=0</formula>
    </cfRule>
    <cfRule type="containsText" dxfId="5926" priority="10042" operator="containsText" text="ACTIVE">
      <formula>NOT(ISERROR(SEARCH("ACTIVE",K594)))</formula>
    </cfRule>
    <cfRule type="containsText" dxfId="5925" priority="10040" operator="containsText" text="Closeout">
      <formula>NOT(ISERROR(SEARCH("Closeout",K594)))</formula>
    </cfRule>
    <cfRule type="containsText" dxfId="5924" priority="10039" operator="containsText" text="Discontinued">
      <formula>NOT(ISERROR(SEARCH("Discontinued",K594)))</formula>
    </cfRule>
    <cfRule type="containsText" dxfId="5923" priority="10052" operator="containsText" text="Closeout">
      <formula>NOT(ISERROR(SEARCH("Closeout",K594)))</formula>
    </cfRule>
    <cfRule type="containsText" dxfId="5922" priority="10059" operator="containsText" text="Closeout">
      <formula>NOT(ISERROR(SEARCH("Closeout",K594)))</formula>
    </cfRule>
    <cfRule type="containsText" dxfId="5921" priority="10043" operator="containsText" text="Discontinued">
      <formula>NOT(ISERROR(SEARCH("Discontinued",K594)))</formula>
    </cfRule>
    <cfRule type="containsText" dxfId="5920" priority="10044" operator="containsText" text="Closeout">
      <formula>NOT(ISERROR(SEARCH("Closeout",K594)))</formula>
    </cfRule>
    <cfRule type="containsText" dxfId="5919" priority="10046" operator="containsText" text="COMING SOON">
      <formula>NOT(ISERROR(SEARCH("COMING SOON",K594)))</formula>
    </cfRule>
    <cfRule type="containsText" dxfId="5918" priority="10047" operator="containsText" text="ACTIVE">
      <formula>NOT(ISERROR(SEARCH("ACTIVE",K594)))</formula>
    </cfRule>
    <cfRule type="cellIs" dxfId="5917" priority="10048" operator="equal">
      <formula>"Closeout"</formula>
    </cfRule>
    <cfRule type="cellIs" dxfId="5916" priority="10049" operator="equal">
      <formula>"Discontinued"</formula>
    </cfRule>
    <cfRule type="containsText" dxfId="5915" priority="10050" operator="containsText" text="Discontinued">
      <formula>NOT(ISERROR(SEARCH("Discontinued",K594)))</formula>
    </cfRule>
    <cfRule type="containsText" dxfId="5914" priority="10051" operator="containsText" text="Coming Soon">
      <formula>NOT(ISERROR(SEARCH("Coming Soon",K594)))</formula>
    </cfRule>
    <cfRule type="containsText" dxfId="5913" priority="10053" operator="containsText" text="Active">
      <formula>NOT(ISERROR(SEARCH("Active",K594)))</formula>
    </cfRule>
    <cfRule type="containsText" dxfId="5912" priority="10054" operator="containsText" text="Discontinued">
      <formula>NOT(ISERROR(SEARCH("Discontinued",K594)))</formula>
    </cfRule>
    <cfRule type="containsText" dxfId="5911" priority="10055" operator="containsText" text="Closeout">
      <formula>NOT(ISERROR(SEARCH("Closeout",K594)))</formula>
    </cfRule>
    <cfRule type="containsText" dxfId="5910" priority="10056" operator="containsText" text="COMING SOON">
      <formula>NOT(ISERROR(SEARCH("COMING SOON",K594)))</formula>
    </cfRule>
    <cfRule type="containsText" dxfId="5909" priority="10057" operator="containsText" text="ACTIVE">
      <formula>NOT(ISERROR(SEARCH("ACTIVE",K594)))</formula>
    </cfRule>
    <cfRule type="containsText" dxfId="5908" priority="10058" operator="containsText" text="Discontinued">
      <formula>NOT(ISERROR(SEARCH("Discontinued",K594)))</formula>
    </cfRule>
    <cfRule type="containsText" dxfId="5907" priority="10060" operator="containsText" text="COMING SOON">
      <formula>NOT(ISERROR(SEARCH("COMING SOON",K594)))</formula>
    </cfRule>
    <cfRule type="containsText" dxfId="5906" priority="10061" operator="containsText" text="ACTIVE">
      <formula>NOT(ISERROR(SEARCH("ACTIVE",K594)))</formula>
    </cfRule>
    <cfRule type="containsText" dxfId="5905" priority="10062" operator="containsText" text="Discontinued">
      <formula>NOT(ISERROR(SEARCH("Discontinued",K594)))</formula>
    </cfRule>
    <cfRule type="containsText" dxfId="5904" priority="10063" operator="containsText" text="Closeout">
      <formula>NOT(ISERROR(SEARCH("Closeout",K594)))</formula>
    </cfRule>
    <cfRule type="containsText" dxfId="5903" priority="10064" operator="containsText" text="COMING SOON">
      <formula>NOT(ISERROR(SEARCH("COMING SOON",K594)))</formula>
    </cfRule>
    <cfRule type="containsText" dxfId="5902" priority="10065" operator="containsText" text="ACTIVE">
      <formula>NOT(ISERROR(SEARCH("ACTIVE",K594)))</formula>
    </cfRule>
  </conditionalFormatting>
  <conditionalFormatting sqref="K595">
    <cfRule type="cellIs" dxfId="5901" priority="10021" operator="equal">
      <formula>"Discontinued"</formula>
    </cfRule>
    <cfRule type="containsText" dxfId="5900" priority="10012" operator="containsText" text="Closeout">
      <formula>NOT(ISERROR(SEARCH("Closeout",K595)))</formula>
    </cfRule>
    <cfRule type="containsText" dxfId="5899" priority="10011" operator="containsText" text="Discontinued">
      <formula>NOT(ISERROR(SEARCH("Discontinued",K595)))</formula>
    </cfRule>
    <cfRule type="containsText" dxfId="5898" priority="10036" operator="containsText" text="COMING SOON">
      <formula>NOT(ISERROR(SEARCH("COMING SOON",K595)))</formula>
    </cfRule>
    <cfRule type="containsText" dxfId="5897" priority="10013" operator="containsText" text="COMING SOON">
      <formula>NOT(ISERROR(SEARCH("COMING SOON",K595)))</formula>
    </cfRule>
    <cfRule type="containsText" dxfId="5896" priority="10034" operator="containsText" text="Discontinued">
      <formula>NOT(ISERROR(SEARCH("Discontinued",K595)))</formula>
    </cfRule>
    <cfRule type="containsText" dxfId="5895" priority="10033" operator="containsText" text="ACTIVE">
      <formula>NOT(ISERROR(SEARCH("ACTIVE",K595)))</formula>
    </cfRule>
    <cfRule type="containsText" dxfId="5894" priority="10037" operator="containsText" text="ACTIVE">
      <formula>NOT(ISERROR(SEARCH("ACTIVE",K595)))</formula>
    </cfRule>
    <cfRule type="containsText" dxfId="5893" priority="10032" operator="containsText" text="COMING SOON">
      <formula>NOT(ISERROR(SEARCH("COMING SOON",K595)))</formula>
    </cfRule>
    <cfRule type="containsText" dxfId="5892" priority="10031" operator="containsText" text="Closeout">
      <formula>NOT(ISERROR(SEARCH("Closeout",K595)))</formula>
    </cfRule>
    <cfRule type="containsText" dxfId="5891" priority="10030" operator="containsText" text="Discontinued">
      <formula>NOT(ISERROR(SEARCH("Discontinued",K595)))</formula>
    </cfRule>
    <cfRule type="containsText" dxfId="5890" priority="10029" operator="containsText" text="ACTIVE">
      <formula>NOT(ISERROR(SEARCH("ACTIVE",K595)))</formula>
    </cfRule>
    <cfRule type="containsText" dxfId="5889" priority="10027" operator="containsText" text="Closeout">
      <formula>NOT(ISERROR(SEARCH("Closeout",K595)))</formula>
    </cfRule>
    <cfRule type="containsText" dxfId="5888" priority="10026" operator="containsText" text="Discontinued">
      <formula>NOT(ISERROR(SEARCH("Discontinued",K595)))</formula>
    </cfRule>
    <cfRule type="containsText" dxfId="5887" priority="10025" operator="containsText" text="Active">
      <formula>NOT(ISERROR(SEARCH("Active",K595)))</formula>
    </cfRule>
    <cfRule type="containsText" dxfId="5886" priority="10024" operator="containsText" text="Closeout">
      <formula>NOT(ISERROR(SEARCH("Closeout",K595)))</formula>
    </cfRule>
    <cfRule type="containsText" dxfId="5885" priority="10023" operator="containsText" text="Coming Soon">
      <formula>NOT(ISERROR(SEARCH("Coming Soon",K595)))</formula>
    </cfRule>
    <cfRule type="containsText" dxfId="5884" priority="10022" operator="containsText" text="Discontinued">
      <formula>NOT(ISERROR(SEARCH("Discontinued",K595)))</formula>
    </cfRule>
    <cfRule type="containsText" dxfId="5883" priority="10028" operator="containsText" text="COMING SOON">
      <formula>NOT(ISERROR(SEARCH("COMING SOON",K595)))</formula>
    </cfRule>
    <cfRule type="cellIs" dxfId="5882" priority="10020" operator="equal">
      <formula>"Closeout"</formula>
    </cfRule>
    <cfRule type="containsText" dxfId="5881" priority="10014" operator="containsText" text="ACTIVE">
      <formula>NOT(ISERROR(SEARCH("ACTIVE",K595)))</formula>
    </cfRule>
    <cfRule type="containsText" dxfId="5880" priority="10019" operator="containsText" text="ACTIVE">
      <formula>NOT(ISERROR(SEARCH("ACTIVE",K595)))</formula>
    </cfRule>
    <cfRule type="containsText" dxfId="5879" priority="10018" operator="containsText" text="COMING SOON">
      <formula>NOT(ISERROR(SEARCH("COMING SOON",K595)))</formula>
    </cfRule>
    <cfRule type="containsBlanks" dxfId="5878" priority="10017">
      <formula>LEN(TRIM(K595))=0</formula>
    </cfRule>
    <cfRule type="containsText" dxfId="5877" priority="10016" operator="containsText" text="Closeout">
      <formula>NOT(ISERROR(SEARCH("Closeout",K595)))</formula>
    </cfRule>
    <cfRule type="containsText" dxfId="5876" priority="10015" operator="containsText" text="Discontinued">
      <formula>NOT(ISERROR(SEARCH("Discontinued",K595)))</formula>
    </cfRule>
    <cfRule type="containsText" dxfId="5875" priority="10035" operator="containsText" text="Closeout">
      <formula>NOT(ISERROR(SEARCH("Closeout",K595)))</formula>
    </cfRule>
    <cfRule type="containsBlanks" dxfId="5874" priority="10038">
      <formula>LEN(TRIM(K595))=0</formula>
    </cfRule>
  </conditionalFormatting>
  <conditionalFormatting sqref="K596">
    <cfRule type="containsText" dxfId="5873" priority="10009" operator="containsText" text="ACTIVE">
      <formula>NOT(ISERROR(SEARCH("ACTIVE",K596)))</formula>
    </cfRule>
    <cfRule type="containsBlanks" dxfId="5872" priority="10010">
      <formula>LEN(TRIM(K596))=0</formula>
    </cfRule>
    <cfRule type="containsText" dxfId="5871" priority="9985" operator="containsText" text="COMING SOON">
      <formula>NOT(ISERROR(SEARCH("COMING SOON",K596)))</formula>
    </cfRule>
    <cfRule type="containsText" dxfId="5870" priority="9983" operator="containsText" text="Discontinued">
      <formula>NOT(ISERROR(SEARCH("Discontinued",K596)))</formula>
    </cfRule>
    <cfRule type="containsText" dxfId="5869" priority="9984" operator="containsText" text="Closeout">
      <formula>NOT(ISERROR(SEARCH("Closeout",K596)))</formula>
    </cfRule>
    <cfRule type="containsText" dxfId="5868" priority="9986" operator="containsText" text="ACTIVE">
      <formula>NOT(ISERROR(SEARCH("ACTIVE",K596)))</formula>
    </cfRule>
    <cfRule type="containsText" dxfId="5867" priority="9987" operator="containsText" text="Discontinued">
      <formula>NOT(ISERROR(SEARCH("Discontinued",K596)))</formula>
    </cfRule>
    <cfRule type="containsText" dxfId="5866" priority="9988" operator="containsText" text="Closeout">
      <formula>NOT(ISERROR(SEARCH("Closeout",K596)))</formula>
    </cfRule>
    <cfRule type="containsBlanks" dxfId="5865" priority="9989">
      <formula>LEN(TRIM(K596))=0</formula>
    </cfRule>
    <cfRule type="containsText" dxfId="5864" priority="9990" operator="containsText" text="COMING SOON">
      <formula>NOT(ISERROR(SEARCH("COMING SOON",K596)))</formula>
    </cfRule>
    <cfRule type="containsText" dxfId="5863" priority="9991" operator="containsText" text="ACTIVE">
      <formula>NOT(ISERROR(SEARCH("ACTIVE",K596)))</formula>
    </cfRule>
    <cfRule type="cellIs" dxfId="5862" priority="9992" operator="equal">
      <formula>"Closeout"</formula>
    </cfRule>
    <cfRule type="cellIs" dxfId="5861" priority="9993" operator="equal">
      <formula>"Discontinued"</formula>
    </cfRule>
    <cfRule type="containsText" dxfId="5860" priority="10000" operator="containsText" text="COMING SOON">
      <formula>NOT(ISERROR(SEARCH("COMING SOON",K596)))</formula>
    </cfRule>
    <cfRule type="containsText" dxfId="5859" priority="9994" operator="containsText" text="Discontinued">
      <formula>NOT(ISERROR(SEARCH("Discontinued",K596)))</formula>
    </cfRule>
    <cfRule type="containsText" dxfId="5858" priority="9995" operator="containsText" text="Coming Soon">
      <formula>NOT(ISERROR(SEARCH("Coming Soon",K596)))</formula>
    </cfRule>
    <cfRule type="containsText" dxfId="5857" priority="9996" operator="containsText" text="Closeout">
      <formula>NOT(ISERROR(SEARCH("Closeout",K596)))</formula>
    </cfRule>
    <cfRule type="containsText" dxfId="5856" priority="9997" operator="containsText" text="Active">
      <formula>NOT(ISERROR(SEARCH("Active",K596)))</formula>
    </cfRule>
    <cfRule type="containsText" dxfId="5855" priority="9998" operator="containsText" text="Discontinued">
      <formula>NOT(ISERROR(SEARCH("Discontinued",K596)))</formula>
    </cfRule>
    <cfRule type="containsText" dxfId="5854" priority="9999" operator="containsText" text="Closeout">
      <formula>NOT(ISERROR(SEARCH("Closeout",K596)))</formula>
    </cfRule>
    <cfRule type="containsText" dxfId="5853" priority="10001" operator="containsText" text="ACTIVE">
      <formula>NOT(ISERROR(SEARCH("ACTIVE",K596)))</formula>
    </cfRule>
    <cfRule type="containsText" dxfId="5852" priority="10002" operator="containsText" text="Discontinued">
      <formula>NOT(ISERROR(SEARCH("Discontinued",K596)))</formula>
    </cfRule>
    <cfRule type="containsText" dxfId="5851" priority="10003" operator="containsText" text="Closeout">
      <formula>NOT(ISERROR(SEARCH("Closeout",K596)))</formula>
    </cfRule>
    <cfRule type="containsText" dxfId="5850" priority="10004" operator="containsText" text="COMING SOON">
      <formula>NOT(ISERROR(SEARCH("COMING SOON",K596)))</formula>
    </cfRule>
    <cfRule type="containsText" dxfId="5849" priority="10005" operator="containsText" text="ACTIVE">
      <formula>NOT(ISERROR(SEARCH("ACTIVE",K596)))</formula>
    </cfRule>
    <cfRule type="containsText" dxfId="5848" priority="10006" operator="containsText" text="Discontinued">
      <formula>NOT(ISERROR(SEARCH("Discontinued",K596)))</formula>
    </cfRule>
    <cfRule type="containsText" dxfId="5847" priority="10007" operator="containsText" text="Closeout">
      <formula>NOT(ISERROR(SEARCH("Closeout",K596)))</formula>
    </cfRule>
    <cfRule type="containsText" dxfId="5846" priority="10008" operator="containsText" text="COMING SOON">
      <formula>NOT(ISERROR(SEARCH("COMING SOON",K596)))</formula>
    </cfRule>
  </conditionalFormatting>
  <conditionalFormatting sqref="K597:K600">
    <cfRule type="containsBlanks" dxfId="5845" priority="9977">
      <formula>LEN(TRIM(K597))=0</formula>
    </cfRule>
    <cfRule type="containsText" dxfId="5844" priority="9976" operator="containsText" text="ACTIVE">
      <formula>NOT(ISERROR(SEARCH("ACTIVE",K597)))</formula>
    </cfRule>
    <cfRule type="containsText" dxfId="5843" priority="9975" operator="containsText" text="COMING SOON">
      <formula>NOT(ISERROR(SEARCH("COMING SOON",K597)))</formula>
    </cfRule>
    <cfRule type="containsText" dxfId="5842" priority="9974" operator="containsText" text="Closeout">
      <formula>NOT(ISERROR(SEARCH("Closeout",K597)))</formula>
    </cfRule>
    <cfRule type="containsText" dxfId="5841" priority="9950" operator="containsText" text="Discontinued">
      <formula>NOT(ISERROR(SEARCH("Discontinued",K597)))</formula>
    </cfRule>
    <cfRule type="containsText" dxfId="5840" priority="9951" operator="containsText" text="Closeout">
      <formula>NOT(ISERROR(SEARCH("Closeout",K597)))</formula>
    </cfRule>
    <cfRule type="containsText" dxfId="5839" priority="9952" operator="containsText" text="COMING SOON">
      <formula>NOT(ISERROR(SEARCH("COMING SOON",K597)))</formula>
    </cfRule>
    <cfRule type="containsText" dxfId="5838" priority="9953" operator="containsText" text="ACTIVE">
      <formula>NOT(ISERROR(SEARCH("ACTIVE",K597)))</formula>
    </cfRule>
    <cfRule type="containsText" dxfId="5837" priority="9954" operator="containsText" text="Discontinued">
      <formula>NOT(ISERROR(SEARCH("Discontinued",K597)))</formula>
    </cfRule>
    <cfRule type="containsText" dxfId="5836" priority="9955" operator="containsText" text="Closeout">
      <formula>NOT(ISERROR(SEARCH("Closeout",K597)))</formula>
    </cfRule>
    <cfRule type="containsBlanks" dxfId="5835" priority="9956">
      <formula>LEN(TRIM(K597))=0</formula>
    </cfRule>
    <cfRule type="containsText" dxfId="5834" priority="9957" operator="containsText" text="COMING SOON">
      <formula>NOT(ISERROR(SEARCH("COMING SOON",K597)))</formula>
    </cfRule>
    <cfRule type="containsText" dxfId="5833" priority="9958" operator="containsText" text="ACTIVE">
      <formula>NOT(ISERROR(SEARCH("ACTIVE",K597)))</formula>
    </cfRule>
    <cfRule type="cellIs" dxfId="5832" priority="9959" operator="equal">
      <formula>"Closeout"</formula>
    </cfRule>
    <cfRule type="cellIs" dxfId="5831" priority="9960" operator="equal">
      <formula>"Discontinued"</formula>
    </cfRule>
    <cfRule type="containsText" dxfId="5830" priority="9961" operator="containsText" text="Discontinued">
      <formula>NOT(ISERROR(SEARCH("Discontinued",K597)))</formula>
    </cfRule>
    <cfRule type="containsText" dxfId="5829" priority="9962" operator="containsText" text="Coming Soon">
      <formula>NOT(ISERROR(SEARCH("Coming Soon",K597)))</formula>
    </cfRule>
    <cfRule type="containsText" dxfId="5828" priority="9963" operator="containsText" text="Closeout">
      <formula>NOT(ISERROR(SEARCH("Closeout",K597)))</formula>
    </cfRule>
    <cfRule type="containsText" dxfId="5827" priority="9964" operator="containsText" text="Active">
      <formula>NOT(ISERROR(SEARCH("Active",K597)))</formula>
    </cfRule>
    <cfRule type="containsText" dxfId="5826" priority="9965" operator="containsText" text="Discontinued">
      <formula>NOT(ISERROR(SEARCH("Discontinued",K597)))</formula>
    </cfRule>
    <cfRule type="containsText" dxfId="5825" priority="9966" operator="containsText" text="Closeout">
      <formula>NOT(ISERROR(SEARCH("Closeout",K597)))</formula>
    </cfRule>
    <cfRule type="containsText" dxfId="5824" priority="9967" operator="containsText" text="COMING SOON">
      <formula>NOT(ISERROR(SEARCH("COMING SOON",K597)))</formula>
    </cfRule>
    <cfRule type="containsText" dxfId="5823" priority="9968" operator="containsText" text="ACTIVE">
      <formula>NOT(ISERROR(SEARCH("ACTIVE",K597)))</formula>
    </cfRule>
    <cfRule type="containsText" dxfId="5822" priority="9969" operator="containsText" text="Discontinued">
      <formula>NOT(ISERROR(SEARCH("Discontinued",K597)))</formula>
    </cfRule>
    <cfRule type="containsText" dxfId="5821" priority="9970" operator="containsText" text="Closeout">
      <formula>NOT(ISERROR(SEARCH("Closeout",K597)))</formula>
    </cfRule>
    <cfRule type="containsText" dxfId="5820" priority="9971" operator="containsText" text="COMING SOON">
      <formula>NOT(ISERROR(SEARCH("COMING SOON",K597)))</formula>
    </cfRule>
    <cfRule type="containsText" dxfId="5819" priority="9972" operator="containsText" text="ACTIVE">
      <formula>NOT(ISERROR(SEARCH("ACTIVE",K597)))</formula>
    </cfRule>
    <cfRule type="containsText" dxfId="5818" priority="9973" operator="containsText" text="Discontinued">
      <formula>NOT(ISERROR(SEARCH("Discontinued",K597)))</formula>
    </cfRule>
  </conditionalFormatting>
  <conditionalFormatting sqref="K598:K600">
    <cfRule type="containsText" dxfId="5817" priority="9934" operator="containsText" text="Closeout">
      <formula>NOT(ISERROR(SEARCH("Closeout",K598)))</formula>
    </cfRule>
    <cfRule type="containsText" dxfId="5816" priority="9933" operator="containsText" text="Discontinued">
      <formula>NOT(ISERROR(SEARCH("Discontinued",K598)))</formula>
    </cfRule>
    <cfRule type="containsText" dxfId="5815" priority="9945" operator="containsText" text="COMING SOON">
      <formula>NOT(ISERROR(SEARCH("COMING SOON",K598)))</formula>
    </cfRule>
    <cfRule type="containsText" dxfId="5814" priority="9946" operator="containsText" text="ACTIVE">
      <formula>NOT(ISERROR(SEARCH("ACTIVE",K598)))</formula>
    </cfRule>
  </conditionalFormatting>
  <conditionalFormatting sqref="K601">
    <cfRule type="containsText" dxfId="5813" priority="9927" operator="containsText" text="ACTIVE">
      <formula>NOT(ISERROR(SEARCH("ACTIVE",K601)))</formula>
    </cfRule>
    <cfRule type="containsText" dxfId="5812" priority="9876" operator="containsText" text="ACTIVE">
      <formula>NOT(ISERROR(SEARCH("ACTIVE",K601)))</formula>
    </cfRule>
    <cfRule type="containsText" dxfId="5811" priority="9869" operator="containsText" text="Discontinued">
      <formula>NOT(ISERROR(SEARCH("Discontinued",K601)))</formula>
    </cfRule>
    <cfRule type="containsText" dxfId="5810" priority="9870" operator="containsText" text="Closeout">
      <formula>NOT(ISERROR(SEARCH("Closeout",K601)))</formula>
    </cfRule>
    <cfRule type="containsText" dxfId="5809" priority="9871" operator="containsText" text="COMING SOON">
      <formula>NOT(ISERROR(SEARCH("COMING SOON",K601)))</formula>
    </cfRule>
    <cfRule type="containsText" dxfId="5808" priority="9872" operator="containsText" text="ACTIVE">
      <formula>NOT(ISERROR(SEARCH("ACTIVE",K601)))</formula>
    </cfRule>
    <cfRule type="containsText" dxfId="5807" priority="9873" operator="containsText" text="Discontinued">
      <formula>NOT(ISERROR(SEARCH("Discontinued",K601)))</formula>
    </cfRule>
    <cfRule type="containsText" dxfId="5806" priority="9874" operator="containsText" text="Closeout">
      <formula>NOT(ISERROR(SEARCH("Closeout",K601)))</formula>
    </cfRule>
    <cfRule type="containsText" dxfId="5805" priority="9875" operator="containsText" text="COMING SOON">
      <formula>NOT(ISERROR(SEARCH("COMING SOON",K601)))</formula>
    </cfRule>
    <cfRule type="containsText" dxfId="5804" priority="9877" operator="containsText" text="Discontinued">
      <formula>NOT(ISERROR(SEARCH("Discontinued",K601)))</formula>
    </cfRule>
    <cfRule type="containsText" dxfId="5803" priority="9878" operator="containsText" text="Closeout">
      <formula>NOT(ISERROR(SEARCH("Closeout",K601)))</formula>
    </cfRule>
    <cfRule type="containsBlanks" dxfId="5802" priority="9879">
      <formula>LEN(TRIM(K601))=0</formula>
    </cfRule>
    <cfRule type="containsText" dxfId="5801" priority="9880" operator="containsText" text="COMING SOON">
      <formula>NOT(ISERROR(SEARCH("COMING SOON",K601)))</formula>
    </cfRule>
    <cfRule type="containsText" dxfId="5800" priority="9881" operator="containsText" text="ACTIVE">
      <formula>NOT(ISERROR(SEARCH("ACTIVE",K601)))</formula>
    </cfRule>
    <cfRule type="cellIs" dxfId="5799" priority="9882" operator="equal">
      <formula>"Closeout"</formula>
    </cfRule>
    <cfRule type="containsText" dxfId="5798" priority="9884" operator="containsText" text="Discontinued">
      <formula>NOT(ISERROR(SEARCH("Discontinued",K601)))</formula>
    </cfRule>
    <cfRule type="containsText" dxfId="5797" priority="9885" operator="containsText" text="Coming Soon">
      <formula>NOT(ISERROR(SEARCH("Coming Soon",K601)))</formula>
    </cfRule>
    <cfRule type="containsText" dxfId="5796" priority="9886" operator="containsText" text="Closeout">
      <formula>NOT(ISERROR(SEARCH("Closeout",K601)))</formula>
    </cfRule>
    <cfRule type="containsText" dxfId="5795" priority="9887" operator="containsText" text="Active">
      <formula>NOT(ISERROR(SEARCH("Active",K601)))</formula>
    </cfRule>
    <cfRule type="containsText" dxfId="5794" priority="9888" operator="containsText" text="Discontinued">
      <formula>NOT(ISERROR(SEARCH("Discontinued",K601)))</formula>
    </cfRule>
    <cfRule type="containsText" dxfId="5793" priority="9889" operator="containsText" text="Closeout">
      <formula>NOT(ISERROR(SEARCH("Closeout",K601)))</formula>
    </cfRule>
    <cfRule type="containsText" dxfId="5792" priority="9890" operator="containsText" text="COMING SOON">
      <formula>NOT(ISERROR(SEARCH("COMING SOON",K601)))</formula>
    </cfRule>
    <cfRule type="cellIs" dxfId="5791" priority="9883" operator="equal">
      <formula>"Discontinued"</formula>
    </cfRule>
    <cfRule type="containsText" dxfId="5790" priority="9891" operator="containsText" text="ACTIVE">
      <formula>NOT(ISERROR(SEARCH("ACTIVE",K601)))</formula>
    </cfRule>
    <cfRule type="containsText" dxfId="5789" priority="9892" operator="containsText" text="Discontinued">
      <formula>NOT(ISERROR(SEARCH("Discontinued",K601)))</formula>
    </cfRule>
    <cfRule type="containsText" dxfId="5788" priority="9893" operator="containsText" text="Closeout">
      <formula>NOT(ISERROR(SEARCH("Closeout",K601)))</formula>
    </cfRule>
    <cfRule type="containsText" dxfId="5787" priority="9894" operator="containsText" text="COMING SOON">
      <formula>NOT(ISERROR(SEARCH("COMING SOON",K601)))</formula>
    </cfRule>
    <cfRule type="containsText" dxfId="5786" priority="9895" operator="containsText" text="ACTIVE">
      <formula>NOT(ISERROR(SEARCH("ACTIVE",K601)))</formula>
    </cfRule>
    <cfRule type="containsText" dxfId="5785" priority="9896" operator="containsText" text="Discontinued">
      <formula>NOT(ISERROR(SEARCH("Discontinued",K601)))</formula>
    </cfRule>
    <cfRule type="containsText" dxfId="5784" priority="9897" operator="containsText" text="Closeout">
      <formula>NOT(ISERROR(SEARCH("Closeout",K601)))</formula>
    </cfRule>
    <cfRule type="containsText" dxfId="5783" priority="9898" operator="containsText" text="COMING SOON">
      <formula>NOT(ISERROR(SEARCH("COMING SOON",K601)))</formula>
    </cfRule>
    <cfRule type="containsText" dxfId="5782" priority="9899" operator="containsText" text="ACTIVE">
      <formula>NOT(ISERROR(SEARCH("ACTIVE",K601)))</formula>
    </cfRule>
    <cfRule type="containsText" dxfId="5781" priority="9914" operator="containsText" text="Discontinued">
      <formula>NOT(ISERROR(SEARCH("Discontinued",K601)))</formula>
    </cfRule>
    <cfRule type="containsText" dxfId="5780" priority="9915" operator="containsText" text="Closeout">
      <formula>NOT(ISERROR(SEARCH("Closeout",K601)))</formula>
    </cfRule>
    <cfRule type="containsText" dxfId="5779" priority="9926" operator="containsText" text="COMING SOON">
      <formula>NOT(ISERROR(SEARCH("COMING SOON",K601)))</formula>
    </cfRule>
  </conditionalFormatting>
  <conditionalFormatting sqref="K602">
    <cfRule type="containsText" dxfId="5778" priority="9826" operator="containsText" text="Closeout">
      <formula>NOT(ISERROR(SEARCH("Closeout",K602)))</formula>
    </cfRule>
    <cfRule type="containsText" dxfId="5777" priority="9835" operator="containsText" text="COMING SOON">
      <formula>NOT(ISERROR(SEARCH("COMING SOON",K602)))</formula>
    </cfRule>
    <cfRule type="containsText" dxfId="5776" priority="9834" operator="containsText" text="Closeout">
      <formula>NOT(ISERROR(SEARCH("Closeout",K602)))</formula>
    </cfRule>
    <cfRule type="containsText" dxfId="5775" priority="9833" operator="containsText" text="Discontinued">
      <formula>NOT(ISERROR(SEARCH("Discontinued",K602)))</formula>
    </cfRule>
    <cfRule type="containsText" dxfId="5774" priority="9832" operator="containsText" text="ACTIVE">
      <formula>NOT(ISERROR(SEARCH("ACTIVE",K602)))</formula>
    </cfRule>
    <cfRule type="containsText" dxfId="5773" priority="9831" operator="containsText" text="COMING SOON">
      <formula>NOT(ISERROR(SEARCH("COMING SOON",K602)))</formula>
    </cfRule>
    <cfRule type="containsText" dxfId="5772" priority="9830" operator="containsText" text="Closeout">
      <formula>NOT(ISERROR(SEARCH("Closeout",K602)))</formula>
    </cfRule>
    <cfRule type="containsText" dxfId="5771" priority="9829" operator="containsText" text="Discontinued">
      <formula>NOT(ISERROR(SEARCH("Discontinued",K602)))</formula>
    </cfRule>
    <cfRule type="containsText" dxfId="5770" priority="9828" operator="containsText" text="ACTIVE">
      <formula>NOT(ISERROR(SEARCH("ACTIVE",K602)))</formula>
    </cfRule>
    <cfRule type="containsText" dxfId="5769" priority="9827" operator="containsText" text="COMING SOON">
      <formula>NOT(ISERROR(SEARCH("COMING SOON",K602)))</formula>
    </cfRule>
    <cfRule type="containsBlanks" dxfId="5768" priority="9837">
      <formula>LEN(TRIM(K602))=0</formula>
    </cfRule>
    <cfRule type="containsText" dxfId="5767" priority="9825" operator="containsText" text="Discontinued">
      <formula>NOT(ISERROR(SEARCH("Discontinued",K602)))</formula>
    </cfRule>
    <cfRule type="containsText" dxfId="5766" priority="9867" operator="containsText" text="ACTIVE">
      <formula>NOT(ISERROR(SEARCH("ACTIVE",K602)))</formula>
    </cfRule>
    <cfRule type="containsText" dxfId="5765" priority="9866" operator="containsText" text="COMING SOON">
      <formula>NOT(ISERROR(SEARCH("COMING SOON",K602)))</formula>
    </cfRule>
    <cfRule type="containsText" dxfId="5764" priority="9855" operator="containsText" text="Closeout">
      <formula>NOT(ISERROR(SEARCH("Closeout",K602)))</formula>
    </cfRule>
    <cfRule type="containsText" dxfId="5763" priority="9854" operator="containsText" text="Discontinued">
      <formula>NOT(ISERROR(SEARCH("Discontinued",K602)))</formula>
    </cfRule>
    <cfRule type="containsText" dxfId="5762" priority="9841" operator="containsText" text="ACTIVE">
      <formula>NOT(ISERROR(SEARCH("ACTIVE",K602)))</formula>
    </cfRule>
    <cfRule type="containsText" dxfId="5761" priority="9840" operator="containsText" text="COMING SOON">
      <formula>NOT(ISERROR(SEARCH("COMING SOON",K602)))</formula>
    </cfRule>
    <cfRule type="containsText" dxfId="5760" priority="9839" operator="containsText" text="Closeout">
      <formula>NOT(ISERROR(SEARCH("Closeout",K602)))</formula>
    </cfRule>
    <cfRule type="containsText" dxfId="5759" priority="9838" operator="containsText" text="Discontinued">
      <formula>NOT(ISERROR(SEARCH("Discontinued",K602)))</formula>
    </cfRule>
    <cfRule type="containsText" dxfId="5758" priority="9824" operator="containsText" text="Active">
      <formula>NOT(ISERROR(SEARCH("Active",K602)))</formula>
    </cfRule>
    <cfRule type="containsText" dxfId="5757" priority="9836" operator="containsText" text="ACTIVE">
      <formula>NOT(ISERROR(SEARCH("ACTIVE",K602)))</formula>
    </cfRule>
    <cfRule type="containsText" dxfId="5756" priority="9814" operator="containsText" text="Discontinued">
      <formula>NOT(ISERROR(SEARCH("Discontinued",K602)))</formula>
    </cfRule>
    <cfRule type="containsText" dxfId="5755" priority="9806" operator="containsText" text="Discontinued">
      <formula>NOT(ISERROR(SEARCH("Discontinued",K602)))</formula>
    </cfRule>
    <cfRule type="containsText" dxfId="5754" priority="9807" operator="containsText" text="Closeout">
      <formula>NOT(ISERROR(SEARCH("Closeout",K602)))</formula>
    </cfRule>
    <cfRule type="containsText" dxfId="5753" priority="9808" operator="containsText" text="COMING SOON">
      <formula>NOT(ISERROR(SEARCH("COMING SOON",K602)))</formula>
    </cfRule>
    <cfRule type="containsText" dxfId="5752" priority="9809" operator="containsText" text="ACTIVE">
      <formula>NOT(ISERROR(SEARCH("ACTIVE",K602)))</formula>
    </cfRule>
    <cfRule type="containsText" dxfId="5751" priority="9810" operator="containsText" text="Discontinued">
      <formula>NOT(ISERROR(SEARCH("Discontinued",K602)))</formula>
    </cfRule>
    <cfRule type="containsText" dxfId="5750" priority="9811" operator="containsText" text="Closeout">
      <formula>NOT(ISERROR(SEARCH("Closeout",K602)))</formula>
    </cfRule>
    <cfRule type="containsText" dxfId="5749" priority="9812" operator="containsText" text="COMING SOON">
      <formula>NOT(ISERROR(SEARCH("COMING SOON",K602)))</formula>
    </cfRule>
    <cfRule type="containsText" dxfId="5748" priority="9813" operator="containsText" text="ACTIVE">
      <formula>NOT(ISERROR(SEARCH("ACTIVE",K602)))</formula>
    </cfRule>
    <cfRule type="containsText" dxfId="5747" priority="9815" operator="containsText" text="Closeout">
      <formula>NOT(ISERROR(SEARCH("Closeout",K602)))</formula>
    </cfRule>
    <cfRule type="containsBlanks" dxfId="5746" priority="9816">
      <formula>LEN(TRIM(K602))=0</formula>
    </cfRule>
    <cfRule type="containsText" dxfId="5745" priority="9817" operator="containsText" text="COMING SOON">
      <formula>NOT(ISERROR(SEARCH("COMING SOON",K602)))</formula>
    </cfRule>
    <cfRule type="containsText" dxfId="5744" priority="9818" operator="containsText" text="ACTIVE">
      <formula>NOT(ISERROR(SEARCH("ACTIVE",K602)))</formula>
    </cfRule>
    <cfRule type="cellIs" dxfId="5743" priority="9819" operator="equal">
      <formula>"Closeout"</formula>
    </cfRule>
    <cfRule type="cellIs" dxfId="5742" priority="9820" operator="equal">
      <formula>"Discontinued"</formula>
    </cfRule>
    <cfRule type="containsText" dxfId="5741" priority="9821" operator="containsText" text="Discontinued">
      <formula>NOT(ISERROR(SEARCH("Discontinued",K602)))</formula>
    </cfRule>
    <cfRule type="containsText" dxfId="5740" priority="9822" operator="containsText" text="Coming Soon">
      <formula>NOT(ISERROR(SEARCH("Coming Soon",K602)))</formula>
    </cfRule>
    <cfRule type="containsText" dxfId="5739" priority="9823" operator="containsText" text="Closeout">
      <formula>NOT(ISERROR(SEARCH("Closeout",K602)))</formula>
    </cfRule>
  </conditionalFormatting>
  <conditionalFormatting sqref="K603">
    <cfRule type="containsText" dxfId="5738" priority="9744" operator="containsText" text="Discontinued">
      <formula>NOT(ISERROR(SEARCH("Discontinued",K603)))</formula>
    </cfRule>
    <cfRule type="containsText" dxfId="5737" priority="9743" operator="containsText" text="ACTIVE">
      <formula>NOT(ISERROR(SEARCH("ACTIVE",K603)))</formula>
    </cfRule>
    <cfRule type="containsText" dxfId="5736" priority="9742" operator="containsText" text="COMING SOON">
      <formula>NOT(ISERROR(SEARCH("COMING SOON",K603)))</formula>
    </cfRule>
    <cfRule type="containsText" dxfId="5735" priority="9741" operator="containsText" text="Closeout">
      <formula>NOT(ISERROR(SEARCH("Closeout",K603)))</formula>
    </cfRule>
    <cfRule type="containsText" dxfId="5734" priority="9740" operator="containsText" text="Discontinued">
      <formula>NOT(ISERROR(SEARCH("Discontinued",K603)))</formula>
    </cfRule>
    <cfRule type="containsText" dxfId="5733" priority="9739" operator="containsText" text="ACTIVE">
      <formula>NOT(ISERROR(SEARCH("ACTIVE",K603)))</formula>
    </cfRule>
    <cfRule type="containsText" dxfId="5732" priority="9738" operator="containsText" text="COMING SOON">
      <formula>NOT(ISERROR(SEARCH("COMING SOON",K603)))</formula>
    </cfRule>
    <cfRule type="containsText" dxfId="5731" priority="9737" operator="containsText" text="Closeout">
      <formula>NOT(ISERROR(SEARCH("Closeout",K603)))</formula>
    </cfRule>
    <cfRule type="containsText" dxfId="5730" priority="9736" operator="containsText" text="Discontinued">
      <formula>NOT(ISERROR(SEARCH("Discontinued",K603)))</formula>
    </cfRule>
    <cfRule type="containsText" dxfId="5729" priority="9764" operator="containsText" text="Closeout">
      <formula>NOT(ISERROR(SEARCH("Closeout",K603)))</formula>
    </cfRule>
    <cfRule type="containsText" dxfId="5728" priority="9765" operator="containsText" text="COMING SOON">
      <formula>NOT(ISERROR(SEARCH("COMING SOON",K603)))</formula>
    </cfRule>
    <cfRule type="containsText" dxfId="5727" priority="9766" operator="containsText" text="ACTIVE">
      <formula>NOT(ISERROR(SEARCH("ACTIVE",K603)))</formula>
    </cfRule>
    <cfRule type="containsBlanks" dxfId="5726" priority="9767">
      <formula>LEN(TRIM(K603))=0</formula>
    </cfRule>
    <cfRule type="containsText" dxfId="5725" priority="9768" operator="containsText" text="Discontinued">
      <formula>NOT(ISERROR(SEARCH("Discontinued",K603)))</formula>
    </cfRule>
    <cfRule type="containsText" dxfId="5724" priority="9759" operator="containsText" text="Discontinued">
      <formula>NOT(ISERROR(SEARCH("Discontinued",K603)))</formula>
    </cfRule>
    <cfRule type="containsText" dxfId="5723" priority="9770" operator="containsText" text="COMING SOON">
      <formula>NOT(ISERROR(SEARCH("COMING SOON",K603)))</formula>
    </cfRule>
    <cfRule type="containsText" dxfId="5722" priority="9771" operator="containsText" text="ACTIVE">
      <formula>NOT(ISERROR(SEARCH("ACTIVE",K603)))</formula>
    </cfRule>
    <cfRule type="containsText" dxfId="5721" priority="9772" operator="containsText" text="Discontinued">
      <formula>NOT(ISERROR(SEARCH("Discontinued",K603)))</formula>
    </cfRule>
    <cfRule type="containsText" dxfId="5720" priority="9773" operator="containsText" text="Closeout">
      <formula>NOT(ISERROR(SEARCH("Closeout",K603)))</formula>
    </cfRule>
    <cfRule type="containsText" dxfId="5719" priority="9774" operator="containsText" text="COMING SOON">
      <formula>NOT(ISERROR(SEARCH("COMING SOON",K603)))</formula>
    </cfRule>
    <cfRule type="containsText" dxfId="5718" priority="9775" operator="containsText" text="ACTIVE">
      <formula>NOT(ISERROR(SEARCH("ACTIVE",K603)))</formula>
    </cfRule>
    <cfRule type="containsText" dxfId="5717" priority="9790" operator="containsText" text="Discontinued">
      <formula>NOT(ISERROR(SEARCH("Discontinued",K603)))</formula>
    </cfRule>
    <cfRule type="containsText" dxfId="5716" priority="9791" operator="containsText" text="Closeout">
      <formula>NOT(ISERROR(SEARCH("Closeout",K603)))</formula>
    </cfRule>
    <cfRule type="containsText" dxfId="5715" priority="9763" operator="containsText" text="Discontinued">
      <formula>NOT(ISERROR(SEARCH("Discontinued",K603)))</formula>
    </cfRule>
    <cfRule type="containsText" dxfId="5714" priority="9803" operator="containsText" text="ACTIVE">
      <formula>NOT(ISERROR(SEARCH("ACTIVE",K603)))</formula>
    </cfRule>
    <cfRule type="containsText" dxfId="5713" priority="9762" operator="containsText" text="ACTIVE">
      <formula>NOT(ISERROR(SEARCH("ACTIVE",K603)))</formula>
    </cfRule>
    <cfRule type="containsText" dxfId="5712" priority="9761" operator="containsText" text="COMING SOON">
      <formula>NOT(ISERROR(SEARCH("COMING SOON",K603)))</formula>
    </cfRule>
    <cfRule type="containsText" dxfId="5711" priority="9760" operator="containsText" text="Closeout">
      <formula>NOT(ISERROR(SEARCH("Closeout",K603)))</formula>
    </cfRule>
    <cfRule type="containsText" dxfId="5710" priority="9758" operator="containsText" text="ACTIVE">
      <formula>NOT(ISERROR(SEARCH("ACTIVE",K603)))</formula>
    </cfRule>
    <cfRule type="containsText" dxfId="5709" priority="9757" operator="containsText" text="COMING SOON">
      <formula>NOT(ISERROR(SEARCH("COMING SOON",K603)))</formula>
    </cfRule>
    <cfRule type="containsText" dxfId="5708" priority="9756" operator="containsText" text="Closeout">
      <formula>NOT(ISERROR(SEARCH("Closeout",K603)))</formula>
    </cfRule>
    <cfRule type="containsText" dxfId="5707" priority="9755" operator="containsText" text="Discontinued">
      <formula>NOT(ISERROR(SEARCH("Discontinued",K603)))</formula>
    </cfRule>
    <cfRule type="containsText" dxfId="5706" priority="9754" operator="containsText" text="Active">
      <formula>NOT(ISERROR(SEARCH("Active",K603)))</formula>
    </cfRule>
    <cfRule type="containsText" dxfId="5705" priority="9802" operator="containsText" text="COMING SOON">
      <formula>NOT(ISERROR(SEARCH("COMING SOON",K603)))</formula>
    </cfRule>
    <cfRule type="containsText" dxfId="5704" priority="9753" operator="containsText" text="Closeout">
      <formula>NOT(ISERROR(SEARCH("Closeout",K603)))</formula>
    </cfRule>
    <cfRule type="containsText" dxfId="5703" priority="9752" operator="containsText" text="Coming Soon">
      <formula>NOT(ISERROR(SEARCH("Coming Soon",K603)))</formula>
    </cfRule>
    <cfRule type="containsText" dxfId="5702" priority="9751" operator="containsText" text="Discontinued">
      <formula>NOT(ISERROR(SEARCH("Discontinued",K603)))</formula>
    </cfRule>
    <cfRule type="cellIs" dxfId="5701" priority="9750" operator="equal">
      <formula>"Discontinued"</formula>
    </cfRule>
    <cfRule type="cellIs" dxfId="5700" priority="9749" operator="equal">
      <formula>"Closeout"</formula>
    </cfRule>
    <cfRule type="containsText" dxfId="5699" priority="9748" operator="containsText" text="ACTIVE">
      <formula>NOT(ISERROR(SEARCH("ACTIVE",K603)))</formula>
    </cfRule>
    <cfRule type="containsText" dxfId="5698" priority="9747" operator="containsText" text="COMING SOON">
      <formula>NOT(ISERROR(SEARCH("COMING SOON",K603)))</formula>
    </cfRule>
    <cfRule type="containsBlanks" dxfId="5697" priority="9746">
      <formula>LEN(TRIM(K603))=0</formula>
    </cfRule>
    <cfRule type="containsText" dxfId="5696" priority="9745" operator="containsText" text="Closeout">
      <formula>NOT(ISERROR(SEARCH("Closeout",K603)))</formula>
    </cfRule>
    <cfRule type="containsText" dxfId="5695" priority="9769" operator="containsText" text="Closeout">
      <formula>NOT(ISERROR(SEARCH("Closeout",K603)))</formula>
    </cfRule>
  </conditionalFormatting>
  <conditionalFormatting sqref="K604">
    <cfRule type="containsText" dxfId="5694" priority="9593" operator="containsText" text="Closeout">
      <formula>NOT(ISERROR(SEARCH("Closeout",K604)))</formula>
    </cfRule>
    <cfRule type="containsText" dxfId="5693" priority="9592" operator="containsText" text="Discontinued">
      <formula>NOT(ISERROR(SEARCH("Discontinued",K604)))</formula>
    </cfRule>
    <cfRule type="containsText" dxfId="5692" priority="9591" operator="containsText" text="ACTIVE">
      <formula>NOT(ISERROR(SEARCH("ACTIVE",K604)))</formula>
    </cfRule>
    <cfRule type="containsText" dxfId="5691" priority="9590" operator="containsText" text="COMING SOON">
      <formula>NOT(ISERROR(SEARCH("COMING SOON",K604)))</formula>
    </cfRule>
    <cfRule type="containsText" dxfId="5690" priority="9589" operator="containsText" text="Closeout">
      <formula>NOT(ISERROR(SEARCH("Closeout",K604)))</formula>
    </cfRule>
    <cfRule type="containsText" dxfId="5689" priority="9588" operator="containsText" text="Discontinued">
      <formula>NOT(ISERROR(SEARCH("Discontinued",K604)))</formula>
    </cfRule>
    <cfRule type="containsText" dxfId="5688" priority="9635" operator="containsText" text="ACTIVE">
      <formula>NOT(ISERROR(SEARCH("ACTIVE",K604)))</formula>
    </cfRule>
    <cfRule type="containsText" dxfId="5687" priority="9662" operator="containsText" text="ACTIVE">
      <formula>NOT(ISERROR(SEARCH("ACTIVE",K604)))</formula>
    </cfRule>
    <cfRule type="containsText" dxfId="5686" priority="9661" operator="containsText" text="COMING SOON">
      <formula>NOT(ISERROR(SEARCH("COMING SOON",K604)))</formula>
    </cfRule>
    <cfRule type="containsText" dxfId="5685" priority="9650" operator="containsText" text="Closeout">
      <formula>NOT(ISERROR(SEARCH("Closeout",K604)))</formula>
    </cfRule>
    <cfRule type="containsText" dxfId="5684" priority="9649" operator="containsText" text="Discontinued">
      <formula>NOT(ISERROR(SEARCH("Discontinued",K604)))</formula>
    </cfRule>
    <cfRule type="containsText" dxfId="5683" priority="9634" operator="containsText" text="COMING SOON">
      <formula>NOT(ISERROR(SEARCH("COMING SOON",K604)))</formula>
    </cfRule>
    <cfRule type="containsText" dxfId="5682" priority="9633" operator="containsText" text="Closeout">
      <formula>NOT(ISERROR(SEARCH("Closeout",K604)))</formula>
    </cfRule>
    <cfRule type="containsText" dxfId="5681" priority="9632" operator="containsText" text="Discontinued">
      <formula>NOT(ISERROR(SEARCH("Discontinued",K604)))</formula>
    </cfRule>
    <cfRule type="containsText" dxfId="5680" priority="9631" operator="containsText" text="ACTIVE">
      <formula>NOT(ISERROR(SEARCH("ACTIVE",K604)))</formula>
    </cfRule>
    <cfRule type="containsText" dxfId="5679" priority="9630" operator="containsText" text="COMING SOON">
      <formula>NOT(ISERROR(SEARCH("COMING SOON",K604)))</formula>
    </cfRule>
    <cfRule type="containsText" dxfId="5678" priority="9629" operator="containsText" text="Closeout">
      <formula>NOT(ISERROR(SEARCH("Closeout",K604)))</formula>
    </cfRule>
    <cfRule type="containsText" dxfId="5677" priority="9628" operator="containsText" text="Discontinued">
      <formula>NOT(ISERROR(SEARCH("Discontinued",K604)))</formula>
    </cfRule>
    <cfRule type="containsText" dxfId="5676" priority="9627" operator="containsText" text="ACTIVE">
      <formula>NOT(ISERROR(SEARCH("ACTIVE",K604)))</formula>
    </cfRule>
    <cfRule type="containsText" dxfId="5675" priority="9626" operator="containsText" text="COMING SOON">
      <formula>NOT(ISERROR(SEARCH("COMING SOON",K604)))</formula>
    </cfRule>
    <cfRule type="containsText" dxfId="5674" priority="9625" operator="containsText" text="Closeout">
      <formula>NOT(ISERROR(SEARCH("Closeout",K604)))</formula>
    </cfRule>
    <cfRule type="containsText" dxfId="5673" priority="9624" operator="containsText" text="Discontinued">
      <formula>NOT(ISERROR(SEARCH("Discontinued",K604)))</formula>
    </cfRule>
    <cfRule type="containsText" dxfId="5672" priority="9623" operator="containsText" text="ACTIVE">
      <formula>NOT(ISERROR(SEARCH("ACTIVE",K604)))</formula>
    </cfRule>
    <cfRule type="containsText" dxfId="5671" priority="9622" operator="containsText" text="COMING SOON">
      <formula>NOT(ISERROR(SEARCH("COMING SOON",K604)))</formula>
    </cfRule>
    <cfRule type="containsText" dxfId="5670" priority="9621" operator="containsText" text="Closeout">
      <formula>NOT(ISERROR(SEARCH("Closeout",K604)))</formula>
    </cfRule>
    <cfRule type="containsText" dxfId="5669" priority="9620" operator="containsText" text="Discontinued">
      <formula>NOT(ISERROR(SEARCH("Discontinued",K604)))</formula>
    </cfRule>
    <cfRule type="containsBlanks" dxfId="5668" priority="9619">
      <formula>LEN(TRIM(K604))=0</formula>
    </cfRule>
    <cfRule type="containsText" dxfId="5667" priority="9618" operator="containsText" text="ACTIVE">
      <formula>NOT(ISERROR(SEARCH("ACTIVE",K604)))</formula>
    </cfRule>
    <cfRule type="containsText" dxfId="5666" priority="9617" operator="containsText" text="COMING SOON">
      <formula>NOT(ISERROR(SEARCH("COMING SOON",K604)))</formula>
    </cfRule>
    <cfRule type="containsText" dxfId="5665" priority="9616" operator="containsText" text="Closeout">
      <formula>NOT(ISERROR(SEARCH("Closeout",K604)))</formula>
    </cfRule>
    <cfRule type="containsText" dxfId="5664" priority="9615" operator="containsText" text="Discontinued">
      <formula>NOT(ISERROR(SEARCH("Discontinued",K604)))</formula>
    </cfRule>
    <cfRule type="containsText" dxfId="5663" priority="9614" operator="containsText" text="ACTIVE">
      <formula>NOT(ISERROR(SEARCH("ACTIVE",K604)))</formula>
    </cfRule>
    <cfRule type="containsText" dxfId="5662" priority="9613" operator="containsText" text="COMING SOON">
      <formula>NOT(ISERROR(SEARCH("COMING SOON",K604)))</formula>
    </cfRule>
    <cfRule type="containsText" dxfId="5661" priority="9612" operator="containsText" text="Closeout">
      <formula>NOT(ISERROR(SEARCH("Closeout",K604)))</formula>
    </cfRule>
    <cfRule type="containsText" dxfId="5660" priority="9611" operator="containsText" text="Discontinued">
      <formula>NOT(ISERROR(SEARCH("Discontinued",K604)))</formula>
    </cfRule>
    <cfRule type="containsText" dxfId="5659" priority="9610" operator="containsText" text="ACTIVE">
      <formula>NOT(ISERROR(SEARCH("ACTIVE",K604)))</formula>
    </cfRule>
    <cfRule type="containsText" dxfId="5658" priority="9609" operator="containsText" text="COMING SOON">
      <formula>NOT(ISERROR(SEARCH("COMING SOON",K604)))</formula>
    </cfRule>
    <cfRule type="containsText" dxfId="5657" priority="9608" operator="containsText" text="Closeout">
      <formula>NOT(ISERROR(SEARCH("Closeout",K604)))</formula>
    </cfRule>
    <cfRule type="containsText" dxfId="5656" priority="9607" operator="containsText" text="Discontinued">
      <formula>NOT(ISERROR(SEARCH("Discontinued",K604)))</formula>
    </cfRule>
    <cfRule type="containsText" dxfId="5655" priority="9606" operator="containsText" text="Active">
      <formula>NOT(ISERROR(SEARCH("Active",K604)))</formula>
    </cfRule>
    <cfRule type="containsText" dxfId="5654" priority="9605" operator="containsText" text="Closeout">
      <formula>NOT(ISERROR(SEARCH("Closeout",K604)))</formula>
    </cfRule>
    <cfRule type="containsText" dxfId="5653" priority="9604" operator="containsText" text="Coming Soon">
      <formula>NOT(ISERROR(SEARCH("Coming Soon",K604)))</formula>
    </cfRule>
    <cfRule type="containsText" dxfId="5652" priority="9603" operator="containsText" text="Discontinued">
      <formula>NOT(ISERROR(SEARCH("Discontinued",K604)))</formula>
    </cfRule>
    <cfRule type="cellIs" dxfId="5651" priority="9602" operator="equal">
      <formula>"Discontinued"</formula>
    </cfRule>
    <cfRule type="cellIs" dxfId="5650" priority="9601" operator="equal">
      <formula>"Closeout"</formula>
    </cfRule>
    <cfRule type="containsText" dxfId="5649" priority="9600" operator="containsText" text="ACTIVE">
      <formula>NOT(ISERROR(SEARCH("ACTIVE",K604)))</formula>
    </cfRule>
    <cfRule type="containsText" dxfId="5648" priority="9599" operator="containsText" text="COMING SOON">
      <formula>NOT(ISERROR(SEARCH("COMING SOON",K604)))</formula>
    </cfRule>
    <cfRule type="containsBlanks" dxfId="5647" priority="9598">
      <formula>LEN(TRIM(K604))=0</formula>
    </cfRule>
    <cfRule type="containsText" dxfId="5646" priority="9597" operator="containsText" text="Closeout">
      <formula>NOT(ISERROR(SEARCH("Closeout",K604)))</formula>
    </cfRule>
    <cfRule type="containsText" dxfId="5645" priority="9596" operator="containsText" text="Discontinued">
      <formula>NOT(ISERROR(SEARCH("Discontinued",K604)))</formula>
    </cfRule>
    <cfRule type="containsText" dxfId="5644" priority="9595" operator="containsText" text="ACTIVE">
      <formula>NOT(ISERROR(SEARCH("ACTIVE",K604)))</formula>
    </cfRule>
    <cfRule type="containsText" dxfId="5643" priority="9594" operator="containsText" text="COMING SOON">
      <formula>NOT(ISERROR(SEARCH("COMING SOON",K604)))</formula>
    </cfRule>
  </conditionalFormatting>
  <conditionalFormatting sqref="K605:K612">
    <cfRule type="containsText" dxfId="5642" priority="9459" operator="containsText" text="COMING SOON">
      <formula>NOT(ISERROR(SEARCH("COMING SOON",K605)))</formula>
    </cfRule>
    <cfRule type="containsText" dxfId="5641" priority="9484" operator="containsText" text="Discontinued">
      <formula>NOT(ISERROR(SEARCH("Discontinued",K605)))</formula>
    </cfRule>
    <cfRule type="containsText" dxfId="5640" priority="9460" operator="containsText" text="ACTIVE">
      <formula>NOT(ISERROR(SEARCH("ACTIVE",K605)))</formula>
    </cfRule>
    <cfRule type="containsText" dxfId="5639" priority="9461" operator="containsText" text="Discontinued">
      <formula>NOT(ISERROR(SEARCH("Discontinued",K605)))</formula>
    </cfRule>
    <cfRule type="containsText" dxfId="5638" priority="9483" operator="containsText" text="ACTIVE">
      <formula>NOT(ISERROR(SEARCH("ACTIVE",K605)))</formula>
    </cfRule>
    <cfRule type="containsText" dxfId="5637" priority="9482" operator="containsText" text="COMING SOON">
      <formula>NOT(ISERROR(SEARCH("COMING SOON",K605)))</formula>
    </cfRule>
    <cfRule type="containsText" dxfId="5636" priority="9481" operator="containsText" text="Closeout">
      <formula>NOT(ISERROR(SEARCH("Closeout",K605)))</formula>
    </cfRule>
    <cfRule type="containsText" dxfId="5635" priority="9480" operator="containsText" text="Discontinued">
      <formula>NOT(ISERROR(SEARCH("Discontinued",K605)))</formula>
    </cfRule>
    <cfRule type="containsText" dxfId="5634" priority="9479" operator="containsText" text="ACTIVE">
      <formula>NOT(ISERROR(SEARCH("ACTIVE",K605)))</formula>
    </cfRule>
    <cfRule type="containsText" dxfId="5633" priority="9475" operator="containsText" text="Active">
      <formula>NOT(ISERROR(SEARCH("Active",K605)))</formula>
    </cfRule>
    <cfRule type="containsText" dxfId="5632" priority="9476" operator="containsText" text="Discontinued">
      <formula>NOT(ISERROR(SEARCH("Discontinued",K605)))</formula>
    </cfRule>
    <cfRule type="containsText" dxfId="5631" priority="9477" operator="containsText" text="Closeout">
      <formula>NOT(ISERROR(SEARCH("Closeout",K605)))</formula>
    </cfRule>
    <cfRule type="containsText" dxfId="5630" priority="9478" operator="containsText" text="COMING SOON">
      <formula>NOT(ISERROR(SEARCH("COMING SOON",K605)))</formula>
    </cfRule>
    <cfRule type="containsText" dxfId="5629" priority="9487" operator="containsText" text="ACTIVE">
      <formula>NOT(ISERROR(SEARCH("ACTIVE",K605)))</formula>
    </cfRule>
    <cfRule type="containsText" dxfId="5628" priority="9474" operator="containsText" text="Closeout">
      <formula>NOT(ISERROR(SEARCH("Closeout",K605)))</formula>
    </cfRule>
    <cfRule type="containsText" dxfId="5627" priority="9486" operator="containsText" text="COMING SOON">
      <formula>NOT(ISERROR(SEARCH("COMING SOON",K605)))</formula>
    </cfRule>
    <cfRule type="containsText" dxfId="5626" priority="9463" operator="containsText" text="COMING SOON">
      <formula>NOT(ISERROR(SEARCH("COMING SOON",K605)))</formula>
    </cfRule>
    <cfRule type="containsText" dxfId="5625" priority="9464" operator="containsText" text="ACTIVE">
      <formula>NOT(ISERROR(SEARCH("ACTIVE",K605)))</formula>
    </cfRule>
    <cfRule type="containsText" dxfId="5624" priority="9462" operator="containsText" text="Closeout">
      <formula>NOT(ISERROR(SEARCH("Closeout",K605)))</formula>
    </cfRule>
    <cfRule type="containsText" dxfId="5623" priority="9485" operator="containsText" text="Closeout">
      <formula>NOT(ISERROR(SEARCH("Closeout",K605)))</formula>
    </cfRule>
    <cfRule type="containsText" dxfId="5622" priority="9457" operator="containsText" text="Discontinued">
      <formula>NOT(ISERROR(SEARCH("Discontinued",K605)))</formula>
    </cfRule>
    <cfRule type="containsText" dxfId="5621" priority="9465" operator="containsText" text="Discontinued">
      <formula>NOT(ISERROR(SEARCH("Discontinued",K605)))</formula>
    </cfRule>
    <cfRule type="containsText" dxfId="5620" priority="9466" operator="containsText" text="Closeout">
      <formula>NOT(ISERROR(SEARCH("Closeout",K605)))</formula>
    </cfRule>
    <cfRule type="containsBlanks" dxfId="5619" priority="9467">
      <formula>LEN(TRIM(K605))=0</formula>
    </cfRule>
    <cfRule type="containsText" dxfId="5618" priority="9458" operator="containsText" text="Closeout">
      <formula>NOT(ISERROR(SEARCH("Closeout",K605)))</formula>
    </cfRule>
    <cfRule type="containsBlanks" dxfId="5617" priority="9509">
      <formula>LEN(TRIM(K605))=0</formula>
    </cfRule>
    <cfRule type="containsText" dxfId="5616" priority="9508" operator="containsText" text="ACTIVE">
      <formula>NOT(ISERROR(SEARCH("ACTIVE",K605)))</formula>
    </cfRule>
    <cfRule type="containsText" dxfId="5615" priority="9507" operator="containsText" text="COMING SOON">
      <formula>NOT(ISERROR(SEARCH("COMING SOON",K605)))</formula>
    </cfRule>
    <cfRule type="containsText" dxfId="5614" priority="9506" operator="containsText" text="Closeout">
      <formula>NOT(ISERROR(SEARCH("Closeout",K605)))</formula>
    </cfRule>
    <cfRule type="containsText" dxfId="5613" priority="9504" operator="containsText" text="ACTIVE">
      <formula>NOT(ISERROR(SEARCH("ACTIVE",K605)))</formula>
    </cfRule>
    <cfRule type="containsText" dxfId="5612" priority="9505" operator="containsText" text="Discontinued">
      <formula>NOT(ISERROR(SEARCH("Discontinued",K605)))</formula>
    </cfRule>
    <cfRule type="containsText" dxfId="5611" priority="9468" operator="containsText" text="COMING SOON">
      <formula>NOT(ISERROR(SEARCH("COMING SOON",K605)))</formula>
    </cfRule>
    <cfRule type="containsText" dxfId="5610" priority="9469" operator="containsText" text="ACTIVE">
      <formula>NOT(ISERROR(SEARCH("ACTIVE",K605)))</formula>
    </cfRule>
    <cfRule type="cellIs" dxfId="5609" priority="9470" operator="equal">
      <formula>"Closeout"</formula>
    </cfRule>
    <cfRule type="cellIs" dxfId="5608" priority="9471" operator="equal">
      <formula>"Discontinued"</formula>
    </cfRule>
    <cfRule type="containsText" dxfId="5607" priority="9503" operator="containsText" text="COMING SOON">
      <formula>NOT(ISERROR(SEARCH("COMING SOON",K605)))</formula>
    </cfRule>
    <cfRule type="containsText" dxfId="5606" priority="9502" operator="containsText" text="Closeout">
      <formula>NOT(ISERROR(SEARCH("Closeout",K605)))</formula>
    </cfRule>
    <cfRule type="containsText" dxfId="5605" priority="9501" operator="containsText" text="Discontinued">
      <formula>NOT(ISERROR(SEARCH("Discontinued",K605)))</formula>
    </cfRule>
    <cfRule type="containsText" dxfId="5604" priority="9500" operator="containsText" text="ACTIVE">
      <formula>NOT(ISERROR(SEARCH("ACTIVE",K605)))</formula>
    </cfRule>
    <cfRule type="containsText" dxfId="5603" priority="9499" operator="containsText" text="COMING SOON">
      <formula>NOT(ISERROR(SEARCH("COMING SOON",K605)))</formula>
    </cfRule>
    <cfRule type="containsText" dxfId="5602" priority="9498" operator="containsText" text="Closeout">
      <formula>NOT(ISERROR(SEARCH("Closeout",K605)))</formula>
    </cfRule>
    <cfRule type="containsText" dxfId="5601" priority="9497" operator="containsText" text="Discontinued">
      <formula>NOT(ISERROR(SEARCH("Discontinued",K605)))</formula>
    </cfRule>
    <cfRule type="containsText" dxfId="5600" priority="9496" operator="containsText" text="ACTIVE">
      <formula>NOT(ISERROR(SEARCH("ACTIVE",K605)))</formula>
    </cfRule>
    <cfRule type="containsText" dxfId="5599" priority="9495" operator="containsText" text="COMING SOON">
      <formula>NOT(ISERROR(SEARCH("COMING SOON",K605)))</formula>
    </cfRule>
    <cfRule type="containsText" dxfId="5598" priority="9494" operator="containsText" text="Closeout">
      <formula>NOT(ISERROR(SEARCH("Closeout",K605)))</formula>
    </cfRule>
    <cfRule type="containsText" dxfId="5597" priority="9472" operator="containsText" text="Discontinued">
      <formula>NOT(ISERROR(SEARCH("Discontinued",K605)))</formula>
    </cfRule>
    <cfRule type="containsText" dxfId="5596" priority="9493" operator="containsText" text="Discontinued">
      <formula>NOT(ISERROR(SEARCH("Discontinued",K605)))</formula>
    </cfRule>
    <cfRule type="containsText" dxfId="5595" priority="9492" operator="containsText" text="ACTIVE">
      <formula>NOT(ISERROR(SEARCH("ACTIVE",K605)))</formula>
    </cfRule>
    <cfRule type="containsText" dxfId="5594" priority="9491" operator="containsText" text="COMING SOON">
      <formula>NOT(ISERROR(SEARCH("COMING SOON",K605)))</formula>
    </cfRule>
    <cfRule type="containsText" dxfId="5593" priority="9490" operator="containsText" text="Closeout">
      <formula>NOT(ISERROR(SEARCH("Closeout",K605)))</formula>
    </cfRule>
    <cfRule type="containsText" dxfId="5592" priority="9473" operator="containsText" text="Coming Soon">
      <formula>NOT(ISERROR(SEARCH("Coming Soon",K605)))</formula>
    </cfRule>
    <cfRule type="containsText" dxfId="5591" priority="9489" operator="containsText" text="Discontinued">
      <formula>NOT(ISERROR(SEARCH("Discontinued",K605)))</formula>
    </cfRule>
    <cfRule type="containsBlanks" dxfId="5590" priority="9488">
      <formula>LEN(TRIM(K605))=0</formula>
    </cfRule>
  </conditionalFormatting>
  <conditionalFormatting sqref="K606:K612">
    <cfRule type="containsText" dxfId="5589" priority="9442" operator="containsText" text="Discontinued">
      <formula>NOT(ISERROR(SEARCH("Discontinued",K606)))</formula>
    </cfRule>
    <cfRule type="containsText" dxfId="5588" priority="9443" operator="containsText" text="Closeout">
      <formula>NOT(ISERROR(SEARCH("Closeout",K606)))</formula>
    </cfRule>
    <cfRule type="containsText" dxfId="5587" priority="9454" operator="containsText" text="COMING SOON">
      <formula>NOT(ISERROR(SEARCH("COMING SOON",K606)))</formula>
    </cfRule>
    <cfRule type="containsText" dxfId="5586" priority="9455" operator="containsText" text="ACTIVE">
      <formula>NOT(ISERROR(SEARCH("ACTIVE",K606)))</formula>
    </cfRule>
  </conditionalFormatting>
  <conditionalFormatting sqref="K613:K615">
    <cfRule type="containsText" dxfId="5585" priority="9400" operator="containsText" text="Closeout">
      <formula>NOT(ISERROR(SEARCH("Closeout",K613)))</formula>
    </cfRule>
    <cfRule type="containsText" dxfId="5584" priority="9399" operator="containsText" text="Discontinued">
      <formula>NOT(ISERROR(SEARCH("Discontinued",K613)))</formula>
    </cfRule>
    <cfRule type="containsText" dxfId="5583" priority="9398" operator="containsText" text="ACTIVE">
      <formula>NOT(ISERROR(SEARCH("ACTIVE",K613)))</formula>
    </cfRule>
    <cfRule type="containsText" dxfId="5582" priority="9397" operator="containsText" text="COMING SOON">
      <formula>NOT(ISERROR(SEARCH("COMING SOON",K613)))</formula>
    </cfRule>
    <cfRule type="containsText" dxfId="5581" priority="9396" operator="containsText" text="Closeout">
      <formula>NOT(ISERROR(SEARCH("Closeout",K613)))</formula>
    </cfRule>
    <cfRule type="containsText" dxfId="5580" priority="9395" operator="containsText" text="Discontinued">
      <formula>NOT(ISERROR(SEARCH("Discontinued",K613)))</formula>
    </cfRule>
    <cfRule type="containsBlanks" dxfId="5579" priority="9394">
      <formula>LEN(TRIM(K613))=0</formula>
    </cfRule>
    <cfRule type="containsText" dxfId="5578" priority="9393" operator="containsText" text="ACTIVE">
      <formula>NOT(ISERROR(SEARCH("ACTIVE",K613)))</formula>
    </cfRule>
    <cfRule type="containsText" dxfId="5577" priority="9392" operator="containsText" text="COMING SOON">
      <formula>NOT(ISERROR(SEARCH("COMING SOON",K613)))</formula>
    </cfRule>
    <cfRule type="containsText" dxfId="5576" priority="9391" operator="containsText" text="Closeout">
      <formula>NOT(ISERROR(SEARCH("Closeout",K613)))</formula>
    </cfRule>
    <cfRule type="containsText" dxfId="5575" priority="9390" operator="containsText" text="Discontinued">
      <formula>NOT(ISERROR(SEARCH("Discontinued",K613)))</formula>
    </cfRule>
    <cfRule type="containsText" dxfId="5574" priority="9381" operator="containsText" text="Active">
      <formula>NOT(ISERROR(SEARCH("Active",K613)))</formula>
    </cfRule>
    <cfRule type="containsText" dxfId="5573" priority="9380" operator="containsText" text="Closeout">
      <formula>NOT(ISERROR(SEARCH("Closeout",K613)))</formula>
    </cfRule>
    <cfRule type="containsText" dxfId="5572" priority="9379" operator="containsText" text="Coming Soon">
      <formula>NOT(ISERROR(SEARCH("Coming Soon",K613)))</formula>
    </cfRule>
    <cfRule type="containsText" dxfId="5571" priority="9378" operator="containsText" text="Discontinued">
      <formula>NOT(ISERROR(SEARCH("Discontinued",K613)))</formula>
    </cfRule>
    <cfRule type="cellIs" dxfId="5570" priority="9377" operator="equal">
      <formula>"Discontinued"</formula>
    </cfRule>
    <cfRule type="cellIs" dxfId="5569" priority="9376" operator="equal">
      <formula>"Closeout"</formula>
    </cfRule>
    <cfRule type="containsText" dxfId="5568" priority="9389" operator="containsText" text="ACTIVE">
      <formula>NOT(ISERROR(SEARCH("ACTIVE",K613)))</formula>
    </cfRule>
    <cfRule type="containsText" dxfId="5567" priority="9405" operator="containsText" text="COMING SOON">
      <formula>NOT(ISERROR(SEARCH("COMING SOON",K613)))</formula>
    </cfRule>
    <cfRule type="containsText" dxfId="5566" priority="9404" operator="containsText" text="Closeout">
      <formula>NOT(ISERROR(SEARCH("Closeout",K613)))</formula>
    </cfRule>
    <cfRule type="containsText" dxfId="5565" priority="9388" operator="containsText" text="COMING SOON">
      <formula>NOT(ISERROR(SEARCH("COMING SOON",K613)))</formula>
    </cfRule>
    <cfRule type="containsText" dxfId="5564" priority="9361" operator="containsText" text="COMING SOON">
      <formula>NOT(ISERROR(SEARCH("COMING SOON",K613)))</formula>
    </cfRule>
    <cfRule type="containsText" dxfId="5563" priority="9360" operator="containsText" text="Closeout">
      <formula>NOT(ISERROR(SEARCH("Closeout",K613)))</formula>
    </cfRule>
    <cfRule type="containsText" dxfId="5562" priority="9359" operator="containsText" text="Discontinued">
      <formula>NOT(ISERROR(SEARCH("Discontinued",K613)))</formula>
    </cfRule>
    <cfRule type="containsText" dxfId="5561" priority="9375" operator="containsText" text="ACTIVE">
      <formula>NOT(ISERROR(SEARCH("ACTIVE",K613)))</formula>
    </cfRule>
    <cfRule type="containsText" dxfId="5560" priority="9387" operator="containsText" text="Closeout">
      <formula>NOT(ISERROR(SEARCH("Closeout",K613)))</formula>
    </cfRule>
    <cfRule type="containsText" dxfId="5559" priority="9386" operator="containsText" text="Discontinued">
      <formula>NOT(ISERROR(SEARCH("Discontinued",K613)))</formula>
    </cfRule>
    <cfRule type="containsText" dxfId="5558" priority="9374" operator="containsText" text="COMING SOON">
      <formula>NOT(ISERROR(SEARCH("COMING SOON",K613)))</formula>
    </cfRule>
    <cfRule type="containsBlanks" dxfId="5557" priority="9373">
      <formula>LEN(TRIM(K613))=0</formula>
    </cfRule>
    <cfRule type="containsText" dxfId="5556" priority="9371" operator="containsText" text="Discontinued">
      <formula>NOT(ISERROR(SEARCH("Discontinued",K613)))</formula>
    </cfRule>
    <cfRule type="containsText" dxfId="5555" priority="9370" operator="containsText" text="ACTIVE">
      <formula>NOT(ISERROR(SEARCH("ACTIVE",K613)))</formula>
    </cfRule>
    <cfRule type="containsText" dxfId="5554" priority="9369" operator="containsText" text="COMING SOON">
      <formula>NOT(ISERROR(SEARCH("COMING SOON",K613)))</formula>
    </cfRule>
    <cfRule type="containsText" dxfId="5553" priority="9368" operator="containsText" text="Closeout">
      <formula>NOT(ISERROR(SEARCH("Closeout",K613)))</formula>
    </cfRule>
    <cfRule type="containsText" dxfId="5552" priority="9367" operator="containsText" text="Discontinued">
      <formula>NOT(ISERROR(SEARCH("Discontinued",K613)))</formula>
    </cfRule>
    <cfRule type="containsText" dxfId="5551" priority="9366" operator="containsText" text="ACTIVE">
      <formula>NOT(ISERROR(SEARCH("ACTIVE",K613)))</formula>
    </cfRule>
    <cfRule type="containsText" dxfId="5550" priority="9365" operator="containsText" text="COMING SOON">
      <formula>NOT(ISERROR(SEARCH("COMING SOON",K613)))</formula>
    </cfRule>
    <cfRule type="containsText" dxfId="5549" priority="9364" operator="containsText" text="Closeout">
      <formula>NOT(ISERROR(SEARCH("Closeout",K613)))</formula>
    </cfRule>
    <cfRule type="containsText" dxfId="5548" priority="9385" operator="containsText" text="ACTIVE">
      <formula>NOT(ISERROR(SEARCH("ACTIVE",K613)))</formula>
    </cfRule>
    <cfRule type="containsText" dxfId="5547" priority="9363" operator="containsText" text="Discontinued">
      <formula>NOT(ISERROR(SEARCH("Discontinued",K613)))</formula>
    </cfRule>
    <cfRule type="containsText" dxfId="5546" priority="9403" operator="containsText" text="Discontinued">
      <formula>NOT(ISERROR(SEARCH("Discontinued",K613)))</formula>
    </cfRule>
    <cfRule type="containsText" dxfId="5545" priority="9402" operator="containsText" text="ACTIVE">
      <formula>NOT(ISERROR(SEARCH("ACTIVE",K613)))</formula>
    </cfRule>
    <cfRule type="containsText" dxfId="5544" priority="9401" operator="containsText" text="COMING SOON">
      <formula>NOT(ISERROR(SEARCH("COMING SOON",K613)))</formula>
    </cfRule>
    <cfRule type="containsText" dxfId="5543" priority="9372" operator="containsText" text="Closeout">
      <formula>NOT(ISERROR(SEARCH("Closeout",K613)))</formula>
    </cfRule>
    <cfRule type="containsBlanks" dxfId="5542" priority="9415">
      <formula>LEN(TRIM(K613))=0</formula>
    </cfRule>
    <cfRule type="containsText" dxfId="5541" priority="9362" operator="containsText" text="ACTIVE">
      <formula>NOT(ISERROR(SEARCH("ACTIVE",K613)))</formula>
    </cfRule>
    <cfRule type="containsText" dxfId="5540" priority="9414" operator="containsText" text="ACTIVE">
      <formula>NOT(ISERROR(SEARCH("ACTIVE",K613)))</formula>
    </cfRule>
    <cfRule type="containsText" dxfId="5539" priority="9413" operator="containsText" text="COMING SOON">
      <formula>NOT(ISERROR(SEARCH("COMING SOON",K613)))</formula>
    </cfRule>
    <cfRule type="containsText" dxfId="5538" priority="9412" operator="containsText" text="Closeout">
      <formula>NOT(ISERROR(SEARCH("Closeout",K613)))</formula>
    </cfRule>
    <cfRule type="containsText" dxfId="5537" priority="9411" operator="containsText" text="Discontinued">
      <formula>NOT(ISERROR(SEARCH("Discontinued",K613)))</formula>
    </cfRule>
    <cfRule type="containsText" dxfId="5536" priority="9410" operator="containsText" text="ACTIVE">
      <formula>NOT(ISERROR(SEARCH("ACTIVE",K613)))</formula>
    </cfRule>
    <cfRule type="containsText" dxfId="5535" priority="9409" operator="containsText" text="COMING SOON">
      <formula>NOT(ISERROR(SEARCH("COMING SOON",K613)))</formula>
    </cfRule>
    <cfRule type="containsText" dxfId="5534" priority="9408" operator="containsText" text="Closeout">
      <formula>NOT(ISERROR(SEARCH("Closeout",K613)))</formula>
    </cfRule>
    <cfRule type="containsText" dxfId="5533" priority="9407" operator="containsText" text="Discontinued">
      <formula>NOT(ISERROR(SEARCH("Discontinued",K613)))</formula>
    </cfRule>
    <cfRule type="containsText" dxfId="5532" priority="9384" operator="containsText" text="COMING SOON">
      <formula>NOT(ISERROR(SEARCH("COMING SOON",K613)))</formula>
    </cfRule>
    <cfRule type="containsText" dxfId="5531" priority="9383" operator="containsText" text="Closeout">
      <formula>NOT(ISERROR(SEARCH("Closeout",K613)))</formula>
    </cfRule>
    <cfRule type="containsText" dxfId="5530" priority="9382" operator="containsText" text="Discontinued">
      <formula>NOT(ISERROR(SEARCH("Discontinued",K613)))</formula>
    </cfRule>
    <cfRule type="containsText" dxfId="5529" priority="9406" operator="containsText" text="ACTIVE">
      <formula>NOT(ISERROR(SEARCH("ACTIVE",K613)))</formula>
    </cfRule>
  </conditionalFormatting>
  <conditionalFormatting sqref="K614">
    <cfRule type="containsText" dxfId="5528" priority="9342" operator="containsText" text="Discontinued">
      <formula>NOT(ISERROR(SEARCH("Discontinued",K614)))</formula>
    </cfRule>
    <cfRule type="containsText" dxfId="5527" priority="9354" operator="containsText" text="ACTIVE">
      <formula>NOT(ISERROR(SEARCH("ACTIVE",K614)))</formula>
    </cfRule>
    <cfRule type="containsText" dxfId="5526" priority="9353" operator="containsText" text="COMING SOON">
      <formula>NOT(ISERROR(SEARCH("COMING SOON",K614)))</formula>
    </cfRule>
    <cfRule type="containsText" dxfId="5525" priority="9343" operator="containsText" text="Closeout">
      <formula>NOT(ISERROR(SEARCH("Closeout",K614)))</formula>
    </cfRule>
  </conditionalFormatting>
  <conditionalFormatting sqref="K615">
    <cfRule type="containsText" dxfId="5524" priority="9324" operator="containsText" text="Discontinued">
      <formula>NOT(ISERROR(SEARCH("Discontinued",K615)))</formula>
    </cfRule>
    <cfRule type="containsText" dxfId="5523" priority="9335" operator="containsText" text="COMING SOON">
      <formula>NOT(ISERROR(SEARCH("COMING SOON",K615)))</formula>
    </cfRule>
    <cfRule type="containsText" dxfId="5522" priority="9325" operator="containsText" text="Closeout">
      <formula>NOT(ISERROR(SEARCH("Closeout",K615)))</formula>
    </cfRule>
    <cfRule type="containsText" dxfId="5521" priority="9336" operator="containsText" text="ACTIVE">
      <formula>NOT(ISERROR(SEARCH("ACTIVE",K615)))</formula>
    </cfRule>
  </conditionalFormatting>
  <conditionalFormatting sqref="K616">
    <cfRule type="containsText" dxfId="5520" priority="9247" operator="containsText" text="Closeout">
      <formula>NOT(ISERROR(SEARCH("Closeout",K616)))</formula>
    </cfRule>
    <cfRule type="containsText" dxfId="5519" priority="9246" operator="containsText" text="Discontinued">
      <formula>NOT(ISERROR(SEARCH("Discontinued",K616)))</formula>
    </cfRule>
    <cfRule type="containsText" dxfId="5518" priority="9244" operator="containsText" text="COMING SOON">
      <formula>NOT(ISERROR(SEARCH("COMING SOON",K616)))</formula>
    </cfRule>
    <cfRule type="containsText" dxfId="5517" priority="9243" operator="containsText" text="Closeout">
      <formula>NOT(ISERROR(SEARCH("Closeout",K616)))</formula>
    </cfRule>
    <cfRule type="containsText" dxfId="5516" priority="9242" operator="containsText" text="Discontinued">
      <formula>NOT(ISERROR(SEARCH("Discontinued",K616)))</formula>
    </cfRule>
    <cfRule type="containsText" dxfId="5515" priority="9294" operator="containsText" text="Discontinued">
      <formula>NOT(ISERROR(SEARCH("Discontinued",K616)))</formula>
    </cfRule>
    <cfRule type="containsText" dxfId="5514" priority="9295" operator="containsText" text="Closeout">
      <formula>NOT(ISERROR(SEARCH("Closeout",K616)))</formula>
    </cfRule>
    <cfRule type="containsText" dxfId="5513" priority="9296" operator="containsText" text="COMING SOON">
      <formula>NOT(ISERROR(SEARCH("COMING SOON",K616)))</formula>
    </cfRule>
    <cfRule type="containsText" dxfId="5512" priority="9297" operator="containsText" text="ACTIVE">
      <formula>NOT(ISERROR(SEARCH("ACTIVE",K616)))</formula>
    </cfRule>
    <cfRule type="containsText" dxfId="5511" priority="9261" operator="containsText" text="COMING SOON">
      <formula>NOT(ISERROR(SEARCH("COMING SOON",K616)))</formula>
    </cfRule>
    <cfRule type="containsBlanks" dxfId="5510" priority="9260">
      <formula>LEN(TRIM(K616))=0</formula>
    </cfRule>
    <cfRule type="containsText" dxfId="5509" priority="9258" operator="containsText" text="Discontinued">
      <formula>NOT(ISERROR(SEARCH("Discontinued",K616)))</formula>
    </cfRule>
    <cfRule type="containsText" dxfId="5508" priority="9257" operator="containsText" text="ACTIVE">
      <formula>NOT(ISERROR(SEARCH("ACTIVE",K616)))</formula>
    </cfRule>
    <cfRule type="containsText" dxfId="5507" priority="9256" operator="containsText" text="COMING SOON">
      <formula>NOT(ISERROR(SEARCH("COMING SOON",K616)))</formula>
    </cfRule>
    <cfRule type="containsText" dxfId="5506" priority="9255" operator="containsText" text="Closeout">
      <formula>NOT(ISERROR(SEARCH("Closeout",K616)))</formula>
    </cfRule>
    <cfRule type="containsText" dxfId="5505" priority="9254" operator="containsText" text="Discontinued">
      <formula>NOT(ISERROR(SEARCH("Discontinued",K616)))</formula>
    </cfRule>
    <cfRule type="containsText" dxfId="5504" priority="9277" operator="containsText" text="Discontinued">
      <formula>NOT(ISERROR(SEARCH("Discontinued",K616)))</formula>
    </cfRule>
    <cfRule type="containsText" dxfId="5503" priority="9253" operator="containsText" text="ACTIVE">
      <formula>NOT(ISERROR(SEARCH("ACTIVE",K616)))</formula>
    </cfRule>
    <cfRule type="containsText" dxfId="5502" priority="9252" operator="containsText" text="COMING SOON">
      <formula>NOT(ISERROR(SEARCH("COMING SOON",K616)))</formula>
    </cfRule>
    <cfRule type="containsText" dxfId="5501" priority="9251" operator="containsText" text="Closeout">
      <formula>NOT(ISERROR(SEARCH("Closeout",K616)))</formula>
    </cfRule>
    <cfRule type="containsText" dxfId="5500" priority="9250" operator="containsText" text="Discontinued">
      <formula>NOT(ISERROR(SEARCH("Discontinued",K616)))</formula>
    </cfRule>
    <cfRule type="containsText" dxfId="5499" priority="9289" operator="containsText" text="ACTIVE">
      <formula>NOT(ISERROR(SEARCH("ACTIVE",K616)))</formula>
    </cfRule>
    <cfRule type="containsText" dxfId="5498" priority="9279" operator="containsText" text="COMING SOON">
      <formula>NOT(ISERROR(SEARCH("COMING SOON",K616)))</formula>
    </cfRule>
    <cfRule type="containsText" dxfId="5497" priority="9286" operator="containsText" text="Discontinued">
      <formula>NOT(ISERROR(SEARCH("Discontinued",K616)))</formula>
    </cfRule>
    <cfRule type="containsText" dxfId="5496" priority="9273" operator="containsText" text="Discontinued">
      <formula>NOT(ISERROR(SEARCH("Discontinued",K616)))</formula>
    </cfRule>
    <cfRule type="containsText" dxfId="5495" priority="9299" operator="containsText" text="Closeout">
      <formula>NOT(ISERROR(SEARCH("Closeout",K616)))</formula>
    </cfRule>
    <cfRule type="containsText" dxfId="5494" priority="9249" operator="containsText" text="ACTIVE">
      <formula>NOT(ISERROR(SEARCH("ACTIVE",K616)))</formula>
    </cfRule>
    <cfRule type="containsText" dxfId="5493" priority="9248" operator="containsText" text="COMING SOON">
      <formula>NOT(ISERROR(SEARCH("COMING SOON",K616)))</formula>
    </cfRule>
    <cfRule type="containsText" dxfId="5492" priority="9278" operator="containsText" text="Closeout">
      <formula>NOT(ISERROR(SEARCH("Closeout",K616)))</formula>
    </cfRule>
    <cfRule type="containsText" dxfId="5491" priority="9300" operator="containsText" text="COMING SOON">
      <formula>NOT(ISERROR(SEARCH("COMING SOON",K616)))</formula>
    </cfRule>
    <cfRule type="containsText" dxfId="5490" priority="9276" operator="containsText" text="ACTIVE">
      <formula>NOT(ISERROR(SEARCH("ACTIVE",K616)))</formula>
    </cfRule>
    <cfRule type="containsText" dxfId="5489" priority="9301" operator="containsText" text="ACTIVE">
      <formula>NOT(ISERROR(SEARCH("ACTIVE",K616)))</formula>
    </cfRule>
    <cfRule type="containsText" dxfId="5488" priority="9275" operator="containsText" text="COMING SOON">
      <formula>NOT(ISERROR(SEARCH("COMING SOON",K616)))</formula>
    </cfRule>
    <cfRule type="containsText" dxfId="5487" priority="9274" operator="containsText" text="Closeout">
      <formula>NOT(ISERROR(SEARCH("Closeout",K616)))</formula>
    </cfRule>
    <cfRule type="containsBlanks" dxfId="5486" priority="9302">
      <formula>LEN(TRIM(K616))=0</formula>
    </cfRule>
    <cfRule type="containsText" dxfId="5485" priority="9285" operator="containsText" text="ACTIVE">
      <formula>NOT(ISERROR(SEARCH("ACTIVE",K616)))</formula>
    </cfRule>
    <cfRule type="containsText" dxfId="5484" priority="9272" operator="containsText" text="ACTIVE">
      <formula>NOT(ISERROR(SEARCH("ACTIVE",K616)))</formula>
    </cfRule>
    <cfRule type="containsText" dxfId="5483" priority="9271" operator="containsText" text="COMING SOON">
      <formula>NOT(ISERROR(SEARCH("COMING SOON",K616)))</formula>
    </cfRule>
    <cfRule type="containsText" dxfId="5482" priority="9284" operator="containsText" text="COMING SOON">
      <formula>NOT(ISERROR(SEARCH("COMING SOON",K616)))</formula>
    </cfRule>
    <cfRule type="containsText" dxfId="5481" priority="9270" operator="containsText" text="Closeout">
      <formula>NOT(ISERROR(SEARCH("Closeout",K616)))</formula>
    </cfRule>
    <cfRule type="containsText" dxfId="5480" priority="9283" operator="containsText" text="Closeout">
      <formula>NOT(ISERROR(SEARCH("Closeout",K616)))</formula>
    </cfRule>
    <cfRule type="containsText" dxfId="5479" priority="9282" operator="containsText" text="Discontinued">
      <formula>NOT(ISERROR(SEARCH("Discontinued",K616)))</formula>
    </cfRule>
    <cfRule type="containsBlanks" dxfId="5478" priority="9281">
      <formula>LEN(TRIM(K616))=0</formula>
    </cfRule>
    <cfRule type="containsText" dxfId="5477" priority="9287" operator="containsText" text="Closeout">
      <formula>NOT(ISERROR(SEARCH("Closeout",K616)))</formula>
    </cfRule>
    <cfRule type="containsText" dxfId="5476" priority="9280" operator="containsText" text="ACTIVE">
      <formula>NOT(ISERROR(SEARCH("ACTIVE",K616)))</formula>
    </cfRule>
    <cfRule type="containsText" dxfId="5475" priority="9245" operator="containsText" text="ACTIVE">
      <formula>NOT(ISERROR(SEARCH("ACTIVE",K616)))</formula>
    </cfRule>
    <cfRule type="containsText" dxfId="5474" priority="9259" operator="containsText" text="Closeout">
      <formula>NOT(ISERROR(SEARCH("Closeout",K616)))</formula>
    </cfRule>
    <cfRule type="containsText" dxfId="5473" priority="9288" operator="containsText" text="COMING SOON">
      <formula>NOT(ISERROR(SEARCH("COMING SOON",K616)))</formula>
    </cfRule>
    <cfRule type="containsText" dxfId="5472" priority="9269" operator="containsText" text="Discontinued">
      <formula>NOT(ISERROR(SEARCH("Discontinued",K616)))</formula>
    </cfRule>
    <cfRule type="containsText" dxfId="5471" priority="9268" operator="containsText" text="Active">
      <formula>NOT(ISERROR(SEARCH("Active",K616)))</formula>
    </cfRule>
    <cfRule type="containsText" dxfId="5470" priority="9267" operator="containsText" text="Closeout">
      <formula>NOT(ISERROR(SEARCH("Closeout",K616)))</formula>
    </cfRule>
    <cfRule type="containsText" dxfId="5469" priority="9266" operator="containsText" text="Coming Soon">
      <formula>NOT(ISERROR(SEARCH("Coming Soon",K616)))</formula>
    </cfRule>
    <cfRule type="containsText" dxfId="5468" priority="9265" operator="containsText" text="Discontinued">
      <formula>NOT(ISERROR(SEARCH("Discontinued",K616)))</formula>
    </cfRule>
    <cfRule type="cellIs" dxfId="5467" priority="9264" operator="equal">
      <formula>"Discontinued"</formula>
    </cfRule>
    <cfRule type="cellIs" dxfId="5466" priority="9263" operator="equal">
      <formula>"Closeout"</formula>
    </cfRule>
    <cfRule type="containsText" dxfId="5465" priority="9262" operator="containsText" text="ACTIVE">
      <formula>NOT(ISERROR(SEARCH("ACTIVE",K616)))</formula>
    </cfRule>
    <cfRule type="containsText" dxfId="5464" priority="9290" operator="containsText" text="Discontinued">
      <formula>NOT(ISERROR(SEARCH("Discontinued",K616)))</formula>
    </cfRule>
    <cfRule type="containsText" dxfId="5463" priority="9298" operator="containsText" text="Discontinued">
      <formula>NOT(ISERROR(SEARCH("Discontinued",K616)))</formula>
    </cfRule>
    <cfRule type="containsText" dxfId="5462" priority="9291" operator="containsText" text="Closeout">
      <formula>NOT(ISERROR(SEARCH("Closeout",K616)))</formula>
    </cfRule>
    <cfRule type="containsText" dxfId="5461" priority="9292" operator="containsText" text="COMING SOON">
      <formula>NOT(ISERROR(SEARCH("COMING SOON",K616)))</formula>
    </cfRule>
    <cfRule type="containsText" dxfId="5460" priority="9293" operator="containsText" text="ACTIVE">
      <formula>NOT(ISERROR(SEARCH("ACTIVE",K616)))</formula>
    </cfRule>
  </conditionalFormatting>
  <conditionalFormatting sqref="K617">
    <cfRule type="containsBlanks" dxfId="5459" priority="9221">
      <formula>LEN(TRIM(K617))=0</formula>
    </cfRule>
    <cfRule type="containsText" dxfId="5458" priority="9220" operator="containsText" text="ACTIVE">
      <formula>NOT(ISERROR(SEARCH("ACTIVE",K617)))</formula>
    </cfRule>
    <cfRule type="containsText" dxfId="5457" priority="9219" operator="containsText" text="COMING SOON">
      <formula>NOT(ISERROR(SEARCH("COMING SOON",K617)))</formula>
    </cfRule>
    <cfRule type="containsText" dxfId="5456" priority="9218" operator="containsText" text="Closeout">
      <formula>NOT(ISERROR(SEARCH("Closeout",K617)))</formula>
    </cfRule>
    <cfRule type="containsText" dxfId="5455" priority="9217" operator="containsText" text="Discontinued">
      <formula>NOT(ISERROR(SEARCH("Discontinued",K617)))</formula>
    </cfRule>
    <cfRule type="containsText" dxfId="5454" priority="9216" operator="containsText" text="ACTIVE">
      <formula>NOT(ISERROR(SEARCH("ACTIVE",K617)))</formula>
    </cfRule>
    <cfRule type="containsText" dxfId="5453" priority="9215" operator="containsText" text="COMING SOON">
      <formula>NOT(ISERROR(SEARCH("COMING SOON",K617)))</formula>
    </cfRule>
    <cfRule type="containsText" dxfId="5452" priority="9214" operator="containsText" text="Closeout">
      <formula>NOT(ISERROR(SEARCH("Closeout",K617)))</formula>
    </cfRule>
    <cfRule type="containsText" dxfId="5451" priority="9213" operator="containsText" text="Discontinued">
      <formula>NOT(ISERROR(SEARCH("Discontinued",K617)))</formula>
    </cfRule>
    <cfRule type="containsText" dxfId="5450" priority="9212" operator="containsText" text="ACTIVE">
      <formula>NOT(ISERROR(SEARCH("ACTIVE",K617)))</formula>
    </cfRule>
    <cfRule type="containsText" dxfId="5449" priority="9211" operator="containsText" text="COMING SOON">
      <formula>NOT(ISERROR(SEARCH("COMING SOON",K617)))</formula>
    </cfRule>
    <cfRule type="containsText" dxfId="5448" priority="9209" operator="containsText" text="Discontinued">
      <formula>NOT(ISERROR(SEARCH("Discontinued",K617)))</formula>
    </cfRule>
    <cfRule type="containsText" dxfId="5447" priority="9208" operator="containsText" text="ACTIVE">
      <formula>NOT(ISERROR(SEARCH("ACTIVE",K617)))</formula>
    </cfRule>
    <cfRule type="containsText" dxfId="5446" priority="9207" operator="containsText" text="COMING SOON">
      <formula>NOT(ISERROR(SEARCH("COMING SOON",K617)))</formula>
    </cfRule>
    <cfRule type="containsText" dxfId="5445" priority="9206" operator="containsText" text="Closeout">
      <formula>NOT(ISERROR(SEARCH("Closeout",K617)))</formula>
    </cfRule>
    <cfRule type="containsText" dxfId="5444" priority="9181" operator="containsText" text="ACTIVE">
      <formula>NOT(ISERROR(SEARCH("ACTIVE",K617)))</formula>
    </cfRule>
    <cfRule type="containsText" dxfId="5443" priority="9180" operator="containsText" text="COMING SOON">
      <formula>NOT(ISERROR(SEARCH("COMING SOON",K617)))</formula>
    </cfRule>
    <cfRule type="containsBlanks" dxfId="5442" priority="9179">
      <formula>LEN(TRIM(K617))=0</formula>
    </cfRule>
    <cfRule type="containsText" dxfId="5441" priority="9178" operator="containsText" text="Closeout">
      <formula>NOT(ISERROR(SEARCH("Closeout",K617)))</formula>
    </cfRule>
    <cfRule type="containsText" dxfId="5440" priority="9177" operator="containsText" text="Discontinued">
      <formula>NOT(ISERROR(SEARCH("Discontinued",K617)))</formula>
    </cfRule>
    <cfRule type="containsText" dxfId="5439" priority="9210" operator="containsText" text="Closeout">
      <formula>NOT(ISERROR(SEARCH("Closeout",K617)))</formula>
    </cfRule>
    <cfRule type="containsText" dxfId="5438" priority="9189" operator="containsText" text="Closeout">
      <formula>NOT(ISERROR(SEARCH("Closeout",K617)))</formula>
    </cfRule>
    <cfRule type="containsText" dxfId="5437" priority="9190" operator="containsText" text="COMING SOON">
      <formula>NOT(ISERROR(SEARCH("COMING SOON",K617)))</formula>
    </cfRule>
    <cfRule type="containsBlanks" dxfId="5436" priority="9200">
      <formula>LEN(TRIM(K617))=0</formula>
    </cfRule>
    <cfRule type="containsText" dxfId="5435" priority="9176" operator="containsText" text="ACTIVE">
      <formula>NOT(ISERROR(SEARCH("ACTIVE",K617)))</formula>
    </cfRule>
    <cfRule type="containsText" dxfId="5434" priority="9191" operator="containsText" text="ACTIVE">
      <formula>NOT(ISERROR(SEARCH("ACTIVE",K617)))</formula>
    </cfRule>
    <cfRule type="containsText" dxfId="5433" priority="9192" operator="containsText" text="Discontinued">
      <formula>NOT(ISERROR(SEARCH("Discontinued",K617)))</formula>
    </cfRule>
    <cfRule type="containsText" dxfId="5432" priority="9175" operator="containsText" text="COMING SOON">
      <formula>NOT(ISERROR(SEARCH("COMING SOON",K617)))</formula>
    </cfRule>
    <cfRule type="containsText" dxfId="5431" priority="9174" operator="containsText" text="Closeout">
      <formula>NOT(ISERROR(SEARCH("Closeout",K617)))</formula>
    </cfRule>
    <cfRule type="containsText" dxfId="5430" priority="9173" operator="containsText" text="Discontinued">
      <formula>NOT(ISERROR(SEARCH("Discontinued",K617)))</formula>
    </cfRule>
    <cfRule type="containsText" dxfId="5429" priority="9172" operator="containsText" text="ACTIVE">
      <formula>NOT(ISERROR(SEARCH("ACTIVE",K617)))</formula>
    </cfRule>
    <cfRule type="containsText" dxfId="5428" priority="9170" operator="containsText" text="Closeout">
      <formula>NOT(ISERROR(SEARCH("Closeout",K617)))</formula>
    </cfRule>
    <cfRule type="containsText" dxfId="5427" priority="9165" operator="containsText" text="Discontinued">
      <formula>NOT(ISERROR(SEARCH("Discontinued",K617)))</formula>
    </cfRule>
    <cfRule type="containsText" dxfId="5426" priority="9164" operator="containsText" text="ACTIVE">
      <formula>NOT(ISERROR(SEARCH("ACTIVE",K617)))</formula>
    </cfRule>
    <cfRule type="containsText" dxfId="5425" priority="9194" operator="containsText" text="COMING SOON">
      <formula>NOT(ISERROR(SEARCH("COMING SOON",K617)))</formula>
    </cfRule>
    <cfRule type="containsText" dxfId="5424" priority="9203" operator="containsText" text="COMING SOON">
      <formula>NOT(ISERROR(SEARCH("COMING SOON",K617)))</formula>
    </cfRule>
    <cfRule type="containsText" dxfId="5423" priority="9195" operator="containsText" text="ACTIVE">
      <formula>NOT(ISERROR(SEARCH("ACTIVE",K617)))</formula>
    </cfRule>
    <cfRule type="containsText" dxfId="5422" priority="9196" operator="containsText" text="Discontinued">
      <formula>NOT(ISERROR(SEARCH("Discontinued",K617)))</formula>
    </cfRule>
    <cfRule type="containsText" dxfId="5421" priority="9197" operator="containsText" text="Closeout">
      <formula>NOT(ISERROR(SEARCH("Closeout",K617)))</formula>
    </cfRule>
    <cfRule type="containsText" dxfId="5420" priority="9193" operator="containsText" text="Closeout">
      <formula>NOT(ISERROR(SEARCH("Closeout",K617)))</formula>
    </cfRule>
    <cfRule type="containsText" dxfId="5419" priority="9168" operator="containsText" text="ACTIVE">
      <formula>NOT(ISERROR(SEARCH("ACTIVE",K617)))</formula>
    </cfRule>
    <cfRule type="containsText" dxfId="5418" priority="9204" operator="containsText" text="ACTIVE">
      <formula>NOT(ISERROR(SEARCH("ACTIVE",K617)))</formula>
    </cfRule>
    <cfRule type="containsText" dxfId="5417" priority="9205" operator="containsText" text="Discontinued">
      <formula>NOT(ISERROR(SEARCH("Discontinued",K617)))</formula>
    </cfRule>
    <cfRule type="containsText" dxfId="5416" priority="9169" operator="containsText" text="Discontinued">
      <formula>NOT(ISERROR(SEARCH("Discontinued",K617)))</formula>
    </cfRule>
    <cfRule type="containsText" dxfId="5415" priority="9171" operator="containsText" text="COMING SOON">
      <formula>NOT(ISERROR(SEARCH("COMING SOON",K617)))</formula>
    </cfRule>
    <cfRule type="containsText" dxfId="5414" priority="9163" operator="containsText" text="COMING SOON">
      <formula>NOT(ISERROR(SEARCH("COMING SOON",K617)))</formula>
    </cfRule>
    <cfRule type="containsText" dxfId="5413" priority="9198" operator="containsText" text="COMING SOON">
      <formula>NOT(ISERROR(SEARCH("COMING SOON",K617)))</formula>
    </cfRule>
    <cfRule type="containsText" dxfId="5412" priority="9199" operator="containsText" text="ACTIVE">
      <formula>NOT(ISERROR(SEARCH("ACTIVE",K617)))</formula>
    </cfRule>
    <cfRule type="containsText" dxfId="5411" priority="9162" operator="containsText" text="Closeout">
      <formula>NOT(ISERROR(SEARCH("Closeout",K617)))</formula>
    </cfRule>
    <cfRule type="containsText" dxfId="5410" priority="9201" operator="containsText" text="Discontinued">
      <formula>NOT(ISERROR(SEARCH("Discontinued",K617)))</formula>
    </cfRule>
    <cfRule type="containsText" dxfId="5409" priority="9167" operator="containsText" text="COMING SOON">
      <formula>NOT(ISERROR(SEARCH("COMING SOON",K617)))</formula>
    </cfRule>
    <cfRule type="containsText" dxfId="5408" priority="9188" operator="containsText" text="Discontinued">
      <formula>NOT(ISERROR(SEARCH("Discontinued",K617)))</formula>
    </cfRule>
    <cfRule type="containsText" dxfId="5407" priority="9202" operator="containsText" text="Closeout">
      <formula>NOT(ISERROR(SEARCH("Closeout",K617)))</formula>
    </cfRule>
    <cfRule type="containsText" dxfId="5406" priority="9187" operator="containsText" text="Active">
      <formula>NOT(ISERROR(SEARCH("Active",K617)))</formula>
    </cfRule>
    <cfRule type="containsText" dxfId="5405" priority="9161" operator="containsText" text="Discontinued">
      <formula>NOT(ISERROR(SEARCH("Discontinued",K617)))</formula>
    </cfRule>
    <cfRule type="containsText" dxfId="5404" priority="9185" operator="containsText" text="Coming Soon">
      <formula>NOT(ISERROR(SEARCH("Coming Soon",K617)))</formula>
    </cfRule>
    <cfRule type="containsText" dxfId="5403" priority="9184" operator="containsText" text="Discontinued">
      <formula>NOT(ISERROR(SEARCH("Discontinued",K617)))</formula>
    </cfRule>
    <cfRule type="cellIs" dxfId="5402" priority="9183" operator="equal">
      <formula>"Discontinued"</formula>
    </cfRule>
    <cfRule type="cellIs" dxfId="5401" priority="9182" operator="equal">
      <formula>"Closeout"</formula>
    </cfRule>
    <cfRule type="containsText" dxfId="5400" priority="9166" operator="containsText" text="Closeout">
      <formula>NOT(ISERROR(SEARCH("Closeout",K617)))</formula>
    </cfRule>
    <cfRule type="containsText" dxfId="5399" priority="9186" operator="containsText" text="Closeout">
      <formula>NOT(ISERROR(SEARCH("Closeout",K617)))</formula>
    </cfRule>
  </conditionalFormatting>
  <conditionalFormatting sqref="K618">
    <cfRule type="containsText" dxfId="5398" priority="9086" operator="containsText" text="Closeout">
      <formula>NOT(ISERROR(SEARCH("Closeout",K618)))</formula>
    </cfRule>
    <cfRule type="containsText" dxfId="5397" priority="9087" operator="containsText" text="COMING SOON">
      <formula>NOT(ISERROR(SEARCH("COMING SOON",K618)))</formula>
    </cfRule>
    <cfRule type="containsText" dxfId="5396" priority="9089" operator="containsText" text="Discontinued">
      <formula>NOT(ISERROR(SEARCH("Discontinued",K618)))</formula>
    </cfRule>
    <cfRule type="containsText" dxfId="5395" priority="9090" operator="containsText" text="Closeout">
      <formula>NOT(ISERROR(SEARCH("Closeout",K618)))</formula>
    </cfRule>
    <cfRule type="containsText" dxfId="5394" priority="9091" operator="containsText" text="COMING SOON">
      <formula>NOT(ISERROR(SEARCH("COMING SOON",K618)))</formula>
    </cfRule>
    <cfRule type="containsText" dxfId="5393" priority="9092" operator="containsText" text="ACTIVE">
      <formula>NOT(ISERROR(SEARCH("ACTIVE",K618)))</formula>
    </cfRule>
    <cfRule type="containsText" dxfId="5392" priority="9093" operator="containsText" text="Discontinued">
      <formula>NOT(ISERROR(SEARCH("Discontinued",K618)))</formula>
    </cfRule>
    <cfRule type="containsText" dxfId="5391" priority="9094" operator="containsText" text="Closeout">
      <formula>NOT(ISERROR(SEARCH("Closeout",K618)))</formula>
    </cfRule>
    <cfRule type="containsBlanks" dxfId="5390" priority="9095">
      <formula>LEN(TRIM(K618))=0</formula>
    </cfRule>
    <cfRule type="containsText" dxfId="5389" priority="9096" operator="containsText" text="COMING SOON">
      <formula>NOT(ISERROR(SEARCH("COMING SOON",K618)))</formula>
    </cfRule>
    <cfRule type="containsText" dxfId="5388" priority="9097" operator="containsText" text="ACTIVE">
      <formula>NOT(ISERROR(SEARCH("ACTIVE",K618)))</formula>
    </cfRule>
    <cfRule type="cellIs" dxfId="5387" priority="9098" operator="equal">
      <formula>"Closeout"</formula>
    </cfRule>
    <cfRule type="cellIs" dxfId="5386" priority="9099" operator="equal">
      <formula>"Discontinued"</formula>
    </cfRule>
    <cfRule type="containsText" dxfId="5385" priority="9100" operator="containsText" text="Discontinued">
      <formula>NOT(ISERROR(SEARCH("Discontinued",K618)))</formula>
    </cfRule>
    <cfRule type="containsText" dxfId="5384" priority="9101" operator="containsText" text="Coming Soon">
      <formula>NOT(ISERROR(SEARCH("Coming Soon",K618)))</formula>
    </cfRule>
    <cfRule type="containsText" dxfId="5383" priority="9102" operator="containsText" text="Closeout">
      <formula>NOT(ISERROR(SEARCH("Closeout",K618)))</formula>
    </cfRule>
    <cfRule type="containsText" dxfId="5382" priority="9103" operator="containsText" text="Active">
      <formula>NOT(ISERROR(SEARCH("Active",K618)))</formula>
    </cfRule>
    <cfRule type="containsText" dxfId="5381" priority="9104" operator="containsText" text="Discontinued">
      <formula>NOT(ISERROR(SEARCH("Discontinued",K618)))</formula>
    </cfRule>
    <cfRule type="containsText" dxfId="5380" priority="9105" operator="containsText" text="Closeout">
      <formula>NOT(ISERROR(SEARCH("Closeout",K618)))</formula>
    </cfRule>
    <cfRule type="containsText" dxfId="5379" priority="9106" operator="containsText" text="COMING SOON">
      <formula>NOT(ISERROR(SEARCH("COMING SOON",K618)))</formula>
    </cfRule>
    <cfRule type="containsText" dxfId="5378" priority="9107" operator="containsText" text="ACTIVE">
      <formula>NOT(ISERROR(SEARCH("ACTIVE",K618)))</formula>
    </cfRule>
    <cfRule type="containsText" dxfId="5377" priority="9108" operator="containsText" text="Discontinued">
      <formula>NOT(ISERROR(SEARCH("Discontinued",K618)))</formula>
    </cfRule>
    <cfRule type="containsText" dxfId="5376" priority="9109" operator="containsText" text="Closeout">
      <formula>NOT(ISERROR(SEARCH("Closeout",K618)))</formula>
    </cfRule>
    <cfRule type="containsText" dxfId="5375" priority="9110" operator="containsText" text="COMING SOON">
      <formula>NOT(ISERROR(SEARCH("COMING SOON",K618)))</formula>
    </cfRule>
    <cfRule type="containsText" dxfId="5374" priority="9111" operator="containsText" text="ACTIVE">
      <formula>NOT(ISERROR(SEARCH("ACTIVE",K618)))</formula>
    </cfRule>
    <cfRule type="containsText" dxfId="5373" priority="9112" operator="containsText" text="Discontinued">
      <formula>NOT(ISERROR(SEARCH("Discontinued",K618)))</formula>
    </cfRule>
    <cfRule type="containsText" dxfId="5372" priority="9113" operator="containsText" text="Closeout">
      <formula>NOT(ISERROR(SEARCH("Closeout",K618)))</formula>
    </cfRule>
    <cfRule type="containsText" dxfId="5371" priority="9114" operator="containsText" text="COMING SOON">
      <formula>NOT(ISERROR(SEARCH("COMING SOON",K618)))</formula>
    </cfRule>
    <cfRule type="containsText" dxfId="5370" priority="9115" operator="containsText" text="ACTIVE">
      <formula>NOT(ISERROR(SEARCH("ACTIVE",K618)))</formula>
    </cfRule>
    <cfRule type="containsBlanks" dxfId="5369" priority="9116">
      <formula>LEN(TRIM(K618))=0</formula>
    </cfRule>
    <cfRule type="containsText" dxfId="5368" priority="9117" operator="containsText" text="Discontinued">
      <formula>NOT(ISERROR(SEARCH("Discontinued",K618)))</formula>
    </cfRule>
    <cfRule type="containsText" dxfId="5367" priority="9118" operator="containsText" text="Closeout">
      <formula>NOT(ISERROR(SEARCH("Closeout",K618)))</formula>
    </cfRule>
    <cfRule type="containsText" dxfId="5366" priority="9119" operator="containsText" text="COMING SOON">
      <formula>NOT(ISERROR(SEARCH("COMING SOON",K618)))</formula>
    </cfRule>
    <cfRule type="containsText" dxfId="5365" priority="9120" operator="containsText" text="ACTIVE">
      <formula>NOT(ISERROR(SEARCH("ACTIVE",K618)))</formula>
    </cfRule>
    <cfRule type="containsText" dxfId="5364" priority="9121" operator="containsText" text="Discontinued">
      <formula>NOT(ISERROR(SEARCH("Discontinued",K618)))</formula>
    </cfRule>
    <cfRule type="containsText" dxfId="5363" priority="9122" operator="containsText" text="Closeout">
      <formula>NOT(ISERROR(SEARCH("Closeout",K618)))</formula>
    </cfRule>
    <cfRule type="containsText" dxfId="5362" priority="9123" operator="containsText" text="COMING SOON">
      <formula>NOT(ISERROR(SEARCH("COMING SOON",K618)))</formula>
    </cfRule>
    <cfRule type="containsText" dxfId="5361" priority="9124" operator="containsText" text="ACTIVE">
      <formula>NOT(ISERROR(SEARCH("ACTIVE",K618)))</formula>
    </cfRule>
    <cfRule type="containsText" dxfId="5360" priority="9125" operator="containsText" text="Discontinued">
      <formula>NOT(ISERROR(SEARCH("Discontinued",K618)))</formula>
    </cfRule>
    <cfRule type="containsText" dxfId="5359" priority="9126" operator="containsText" text="Closeout">
      <formula>NOT(ISERROR(SEARCH("Closeout",K618)))</formula>
    </cfRule>
    <cfRule type="containsText" dxfId="5358" priority="9127" operator="containsText" text="COMING SOON">
      <formula>NOT(ISERROR(SEARCH("COMING SOON",K618)))</formula>
    </cfRule>
    <cfRule type="containsText" dxfId="5357" priority="9128" operator="containsText" text="ACTIVE">
      <formula>NOT(ISERROR(SEARCH("ACTIVE",K618)))</formula>
    </cfRule>
    <cfRule type="containsText" dxfId="5356" priority="9129" operator="containsText" text="Discontinued">
      <formula>NOT(ISERROR(SEARCH("Discontinued",K618)))</formula>
    </cfRule>
    <cfRule type="containsText" dxfId="5355" priority="9130" operator="containsText" text="Closeout">
      <formula>NOT(ISERROR(SEARCH("Closeout",K618)))</formula>
    </cfRule>
    <cfRule type="containsText" dxfId="5354" priority="9131" operator="containsText" text="COMING SOON">
      <formula>NOT(ISERROR(SEARCH("COMING SOON",K618)))</formula>
    </cfRule>
    <cfRule type="containsText" dxfId="5353" priority="9132" operator="containsText" text="ACTIVE">
      <formula>NOT(ISERROR(SEARCH("ACTIVE",K618)))</formula>
    </cfRule>
    <cfRule type="containsText" dxfId="5352" priority="9133" operator="containsText" text="Discontinued">
      <formula>NOT(ISERROR(SEARCH("Discontinued",K618)))</formula>
    </cfRule>
    <cfRule type="containsText" dxfId="5351" priority="9134" operator="containsText" text="Closeout">
      <formula>NOT(ISERROR(SEARCH("Closeout",K618)))</formula>
    </cfRule>
    <cfRule type="containsText" dxfId="5350" priority="9135" operator="containsText" text="COMING SOON">
      <formula>NOT(ISERROR(SEARCH("COMING SOON",K618)))</formula>
    </cfRule>
    <cfRule type="containsText" dxfId="5349" priority="9136" operator="containsText" text="ACTIVE">
      <formula>NOT(ISERROR(SEARCH("ACTIVE",K618)))</formula>
    </cfRule>
    <cfRule type="containsBlanks" dxfId="5348" priority="9137">
      <formula>LEN(TRIM(K618))=0</formula>
    </cfRule>
    <cfRule type="containsText" dxfId="5347" priority="9088" operator="containsText" text="ACTIVE">
      <formula>NOT(ISERROR(SEARCH("ACTIVE",K618)))</formula>
    </cfRule>
    <cfRule type="containsText" dxfId="5346" priority="9077" operator="containsText" text="Discontinued">
      <formula>NOT(ISERROR(SEARCH("Discontinued",K618)))</formula>
    </cfRule>
    <cfRule type="containsText" dxfId="5345" priority="9078" operator="containsText" text="Closeout">
      <formula>NOT(ISERROR(SEARCH("Closeout",K618)))</formula>
    </cfRule>
    <cfRule type="containsText" dxfId="5344" priority="9079" operator="containsText" text="COMING SOON">
      <formula>NOT(ISERROR(SEARCH("COMING SOON",K618)))</formula>
    </cfRule>
    <cfRule type="containsText" dxfId="5343" priority="9080" operator="containsText" text="ACTIVE">
      <formula>NOT(ISERROR(SEARCH("ACTIVE",K618)))</formula>
    </cfRule>
    <cfRule type="containsText" dxfId="5342" priority="9081" operator="containsText" text="Discontinued">
      <formula>NOT(ISERROR(SEARCH("Discontinued",K618)))</formula>
    </cfRule>
    <cfRule type="containsText" dxfId="5341" priority="9082" operator="containsText" text="Closeout">
      <formula>NOT(ISERROR(SEARCH("Closeout",K618)))</formula>
    </cfRule>
    <cfRule type="containsText" dxfId="5340" priority="9083" operator="containsText" text="COMING SOON">
      <formula>NOT(ISERROR(SEARCH("COMING SOON",K618)))</formula>
    </cfRule>
    <cfRule type="containsText" dxfId="5339" priority="9084" operator="containsText" text="ACTIVE">
      <formula>NOT(ISERROR(SEARCH("ACTIVE",K618)))</formula>
    </cfRule>
    <cfRule type="containsText" dxfId="5338" priority="9085" operator="containsText" text="Discontinued">
      <formula>NOT(ISERROR(SEARCH("Discontinued",K618)))</formula>
    </cfRule>
  </conditionalFormatting>
  <conditionalFormatting sqref="K619">
    <cfRule type="containsText" dxfId="5337" priority="9005" operator="containsText" text="Closeout">
      <formula>NOT(ISERROR(SEARCH("Closeout",K619)))</formula>
    </cfRule>
    <cfRule type="containsText" dxfId="5336" priority="9054" operator="containsText" text="COMING SOON">
      <formula>NOT(ISERROR(SEARCH("COMING SOON",K619)))</formula>
    </cfRule>
    <cfRule type="containsText" dxfId="5335" priority="9003" operator="containsText" text="ACTIVE">
      <formula>NOT(ISERROR(SEARCH("ACTIVE",K619)))</formula>
    </cfRule>
    <cfRule type="containsText" dxfId="5334" priority="9030" operator="containsText" text="ACTIVE">
      <formula>NOT(ISERROR(SEARCH("ACTIVE",K619)))</formula>
    </cfRule>
    <cfRule type="containsText" dxfId="5333" priority="9055" operator="containsText" text="ACTIVE">
      <formula>NOT(ISERROR(SEARCH("ACTIVE",K619)))</formula>
    </cfRule>
    <cfRule type="containsBlanks" dxfId="5332" priority="9056">
      <formula>LEN(TRIM(K619))=0</formula>
    </cfRule>
    <cfRule type="cellIs" dxfId="5331" priority="9018" operator="equal">
      <formula>"Discontinued"</formula>
    </cfRule>
    <cfRule type="containsText" dxfId="5330" priority="9002" operator="containsText" text="COMING SOON">
      <formula>NOT(ISERROR(SEARCH("COMING SOON",K619)))</formula>
    </cfRule>
    <cfRule type="containsText" dxfId="5329" priority="9029" operator="containsText" text="COMING SOON">
      <formula>NOT(ISERROR(SEARCH("COMING SOON",K619)))</formula>
    </cfRule>
    <cfRule type="containsText" dxfId="5328" priority="9013" operator="containsText" text="Closeout">
      <formula>NOT(ISERROR(SEARCH("Closeout",K619)))</formula>
    </cfRule>
    <cfRule type="containsText" dxfId="5327" priority="9024" operator="containsText" text="Closeout">
      <formula>NOT(ISERROR(SEARCH("Closeout",K619)))</formula>
    </cfRule>
    <cfRule type="containsText" dxfId="5326" priority="9001" operator="containsText" text="Closeout">
      <formula>NOT(ISERROR(SEARCH("Closeout",K619)))</formula>
    </cfRule>
    <cfRule type="containsText" dxfId="5325" priority="9000" operator="containsText" text="Discontinued">
      <formula>NOT(ISERROR(SEARCH("Discontinued",K619)))</formula>
    </cfRule>
    <cfRule type="containsText" dxfId="5324" priority="9012" operator="containsText" text="Discontinued">
      <formula>NOT(ISERROR(SEARCH("Discontinued",K619)))</formula>
    </cfRule>
    <cfRule type="containsText" dxfId="5323" priority="9011" operator="containsText" text="ACTIVE">
      <formula>NOT(ISERROR(SEARCH("ACTIVE",K619)))</formula>
    </cfRule>
    <cfRule type="containsText" dxfId="5322" priority="8999" operator="containsText" text="ACTIVE">
      <formula>NOT(ISERROR(SEARCH("ACTIVE",K619)))</formula>
    </cfRule>
    <cfRule type="containsText" dxfId="5321" priority="9019" operator="containsText" text="Discontinued">
      <formula>NOT(ISERROR(SEARCH("Discontinued",K619)))</formula>
    </cfRule>
    <cfRule type="containsText" dxfId="5320" priority="9020" operator="containsText" text="Coming Soon">
      <formula>NOT(ISERROR(SEARCH("Coming Soon",K619)))</formula>
    </cfRule>
    <cfRule type="containsText" dxfId="5319" priority="8998" operator="containsText" text="COMING SOON">
      <formula>NOT(ISERROR(SEARCH("COMING SOON",K619)))</formula>
    </cfRule>
    <cfRule type="containsText" dxfId="5318" priority="8997" operator="containsText" text="Closeout">
      <formula>NOT(ISERROR(SEARCH("Closeout",K619)))</formula>
    </cfRule>
    <cfRule type="containsText" dxfId="5317" priority="9021" operator="containsText" text="Closeout">
      <formula>NOT(ISERROR(SEARCH("Closeout",K619)))</formula>
    </cfRule>
    <cfRule type="containsText" dxfId="5316" priority="9022" operator="containsText" text="Active">
      <formula>NOT(ISERROR(SEARCH("Active",K619)))</formula>
    </cfRule>
    <cfRule type="containsText" dxfId="5315" priority="9023" operator="containsText" text="Discontinued">
      <formula>NOT(ISERROR(SEARCH("Discontinued",K619)))</formula>
    </cfRule>
    <cfRule type="containsText" dxfId="5314" priority="9025" operator="containsText" text="COMING SOON">
      <formula>NOT(ISERROR(SEARCH("COMING SOON",K619)))</formula>
    </cfRule>
    <cfRule type="containsText" dxfId="5313" priority="9010" operator="containsText" text="COMING SOON">
      <formula>NOT(ISERROR(SEARCH("COMING SOON",K619)))</formula>
    </cfRule>
    <cfRule type="containsText" dxfId="5312" priority="9009" operator="containsText" text="Closeout">
      <formula>NOT(ISERROR(SEARCH("Closeout",K619)))</formula>
    </cfRule>
    <cfRule type="containsText" dxfId="5311" priority="9008" operator="containsText" text="Discontinued">
      <formula>NOT(ISERROR(SEARCH("Discontinued",K619)))</formula>
    </cfRule>
    <cfRule type="containsText" dxfId="5310" priority="9007" operator="containsText" text="ACTIVE">
      <formula>NOT(ISERROR(SEARCH("ACTIVE",K619)))</formula>
    </cfRule>
    <cfRule type="containsText" dxfId="5309" priority="9026" operator="containsText" text="ACTIVE">
      <formula>NOT(ISERROR(SEARCH("ACTIVE",K619)))</formula>
    </cfRule>
    <cfRule type="containsText" dxfId="5308" priority="8996" operator="containsText" text="Discontinued">
      <formula>NOT(ISERROR(SEARCH("Discontinued",K619)))</formula>
    </cfRule>
    <cfRule type="containsText" dxfId="5307" priority="9027" operator="containsText" text="Discontinued">
      <formula>NOT(ISERROR(SEARCH("Discontinued",K619)))</formula>
    </cfRule>
    <cfRule type="containsText" dxfId="5306" priority="9006" operator="containsText" text="COMING SOON">
      <formula>NOT(ISERROR(SEARCH("COMING SOON",K619)))</formula>
    </cfRule>
    <cfRule type="containsText" dxfId="5305" priority="9028" operator="containsText" text="Closeout">
      <formula>NOT(ISERROR(SEARCH("Closeout",K619)))</formula>
    </cfRule>
    <cfRule type="containsText" dxfId="5304" priority="9031" operator="containsText" text="Discontinued">
      <formula>NOT(ISERROR(SEARCH("Discontinued",K619)))</formula>
    </cfRule>
    <cfRule type="containsText" dxfId="5303" priority="9032" operator="containsText" text="Closeout">
      <formula>NOT(ISERROR(SEARCH("Closeout",K619)))</formula>
    </cfRule>
    <cfRule type="containsText" dxfId="5302" priority="9033" operator="containsText" text="COMING SOON">
      <formula>NOT(ISERROR(SEARCH("COMING SOON",K619)))</formula>
    </cfRule>
    <cfRule type="containsText" dxfId="5301" priority="9034" operator="containsText" text="ACTIVE">
      <formula>NOT(ISERROR(SEARCH("ACTIVE",K619)))</formula>
    </cfRule>
    <cfRule type="containsBlanks" dxfId="5300" priority="9035">
      <formula>LEN(TRIM(K619))=0</formula>
    </cfRule>
    <cfRule type="containsText" dxfId="5299" priority="9036" operator="containsText" text="Discontinued">
      <formula>NOT(ISERROR(SEARCH("Discontinued",K619)))</formula>
    </cfRule>
    <cfRule type="containsText" dxfId="5298" priority="9037" operator="containsText" text="Closeout">
      <formula>NOT(ISERROR(SEARCH("Closeout",K619)))</formula>
    </cfRule>
    <cfRule type="containsText" dxfId="5297" priority="9038" operator="containsText" text="COMING SOON">
      <formula>NOT(ISERROR(SEARCH("COMING SOON",K619)))</formula>
    </cfRule>
    <cfRule type="containsText" dxfId="5296" priority="9039" operator="containsText" text="ACTIVE">
      <formula>NOT(ISERROR(SEARCH("ACTIVE",K619)))</formula>
    </cfRule>
    <cfRule type="containsText" dxfId="5295" priority="9040" operator="containsText" text="Discontinued">
      <formula>NOT(ISERROR(SEARCH("Discontinued",K619)))</formula>
    </cfRule>
    <cfRule type="containsText" dxfId="5294" priority="9041" operator="containsText" text="Closeout">
      <formula>NOT(ISERROR(SEARCH("Closeout",K619)))</formula>
    </cfRule>
    <cfRule type="containsText" dxfId="5293" priority="9042" operator="containsText" text="COMING SOON">
      <formula>NOT(ISERROR(SEARCH("COMING SOON",K619)))</formula>
    </cfRule>
    <cfRule type="containsText" dxfId="5292" priority="9043" operator="containsText" text="ACTIVE">
      <formula>NOT(ISERROR(SEARCH("ACTIVE",K619)))</formula>
    </cfRule>
    <cfRule type="containsText" dxfId="5291" priority="9044" operator="containsText" text="Discontinued">
      <formula>NOT(ISERROR(SEARCH("Discontinued",K619)))</formula>
    </cfRule>
    <cfRule type="containsText" dxfId="5290" priority="9045" operator="containsText" text="Closeout">
      <formula>NOT(ISERROR(SEARCH("Closeout",K619)))</formula>
    </cfRule>
    <cfRule type="containsText" dxfId="5289" priority="9046" operator="containsText" text="COMING SOON">
      <formula>NOT(ISERROR(SEARCH("COMING SOON",K619)))</formula>
    </cfRule>
    <cfRule type="containsText" dxfId="5288" priority="9047" operator="containsText" text="ACTIVE">
      <formula>NOT(ISERROR(SEARCH("ACTIVE",K619)))</formula>
    </cfRule>
    <cfRule type="containsText" dxfId="5287" priority="9048" operator="containsText" text="Discontinued">
      <formula>NOT(ISERROR(SEARCH("Discontinued",K619)))</formula>
    </cfRule>
    <cfRule type="containsText" dxfId="5286" priority="9049" operator="containsText" text="Closeout">
      <formula>NOT(ISERROR(SEARCH("Closeout",K619)))</formula>
    </cfRule>
    <cfRule type="containsText" dxfId="5285" priority="9050" operator="containsText" text="COMING SOON">
      <formula>NOT(ISERROR(SEARCH("COMING SOON",K619)))</formula>
    </cfRule>
    <cfRule type="containsText" dxfId="5284" priority="9051" operator="containsText" text="ACTIVE">
      <formula>NOT(ISERROR(SEARCH("ACTIVE",K619)))</formula>
    </cfRule>
    <cfRule type="containsText" dxfId="5283" priority="9052" operator="containsText" text="Discontinued">
      <formula>NOT(ISERROR(SEARCH("Discontinued",K619)))</formula>
    </cfRule>
    <cfRule type="containsBlanks" dxfId="5282" priority="9014">
      <formula>LEN(TRIM(K619))=0</formula>
    </cfRule>
    <cfRule type="containsText" dxfId="5281" priority="9015" operator="containsText" text="COMING SOON">
      <formula>NOT(ISERROR(SEARCH("COMING SOON",K619)))</formula>
    </cfRule>
    <cfRule type="containsText" dxfId="5280" priority="9016" operator="containsText" text="ACTIVE">
      <formula>NOT(ISERROR(SEARCH("ACTIVE",K619)))</formula>
    </cfRule>
    <cfRule type="containsText" dxfId="5279" priority="9004" operator="containsText" text="Discontinued">
      <formula>NOT(ISERROR(SEARCH("Discontinued",K619)))</formula>
    </cfRule>
    <cfRule type="containsText" dxfId="5278" priority="9053" operator="containsText" text="Closeout">
      <formula>NOT(ISERROR(SEARCH("Closeout",K619)))</formula>
    </cfRule>
    <cfRule type="cellIs" dxfId="5277" priority="9017" operator="equal">
      <formula>"Closeout"</formula>
    </cfRule>
  </conditionalFormatting>
  <conditionalFormatting sqref="K620">
    <cfRule type="containsBlanks" dxfId="5276" priority="8975">
      <formula>LEN(TRIM(K620))=0</formula>
    </cfRule>
    <cfRule type="containsText" dxfId="5275" priority="8963" operator="containsText" text="Discontinued">
      <formula>NOT(ISERROR(SEARCH("Discontinued",K620)))</formula>
    </cfRule>
    <cfRule type="containsText" dxfId="5274" priority="8964" operator="containsText" text="Closeout">
      <formula>NOT(ISERROR(SEARCH("Closeout",K620)))</formula>
    </cfRule>
    <cfRule type="containsBlanks" dxfId="5273" priority="8954">
      <formula>LEN(TRIM(K620))=0</formula>
    </cfRule>
    <cfRule type="containsText" dxfId="5272" priority="8953" operator="containsText" text="ACTIVE">
      <formula>NOT(ISERROR(SEARCH("ACTIVE",K620)))</formula>
    </cfRule>
    <cfRule type="containsText" dxfId="5271" priority="8952" operator="containsText" text="COMING SOON">
      <formula>NOT(ISERROR(SEARCH("COMING SOON",K620)))</formula>
    </cfRule>
    <cfRule type="containsText" dxfId="5270" priority="8951" operator="containsText" text="Closeout">
      <formula>NOT(ISERROR(SEARCH("Closeout",K620)))</formula>
    </cfRule>
    <cfRule type="containsText" dxfId="5269" priority="8950" operator="containsText" text="Discontinued">
      <formula>NOT(ISERROR(SEARCH("Discontinued",K620)))</formula>
    </cfRule>
    <cfRule type="containsText" dxfId="5268" priority="8939" operator="containsText" text="Coming Soon">
      <formula>NOT(ISERROR(SEARCH("Coming Soon",K620)))</formula>
    </cfRule>
    <cfRule type="containsText" dxfId="5267" priority="8940" operator="containsText" text="Closeout">
      <formula>NOT(ISERROR(SEARCH("Closeout",K620)))</formula>
    </cfRule>
    <cfRule type="containsText" dxfId="5266" priority="8941" operator="containsText" text="Active">
      <formula>NOT(ISERROR(SEARCH("Active",K620)))</formula>
    </cfRule>
    <cfRule type="containsText" dxfId="5265" priority="8942" operator="containsText" text="Discontinued">
      <formula>NOT(ISERROR(SEARCH("Discontinued",K620)))</formula>
    </cfRule>
    <cfRule type="containsText" dxfId="5264" priority="8943" operator="containsText" text="Closeout">
      <formula>NOT(ISERROR(SEARCH("Closeout",K620)))</formula>
    </cfRule>
    <cfRule type="containsText" dxfId="5263" priority="8944" operator="containsText" text="COMING SOON">
      <formula>NOT(ISERROR(SEARCH("COMING SOON",K620)))</formula>
    </cfRule>
    <cfRule type="containsText" dxfId="5262" priority="8945" operator="containsText" text="ACTIVE">
      <formula>NOT(ISERROR(SEARCH("ACTIVE",K620)))</formula>
    </cfRule>
    <cfRule type="containsText" dxfId="5261" priority="8946" operator="containsText" text="Discontinued">
      <formula>NOT(ISERROR(SEARCH("Discontinued",K620)))</formula>
    </cfRule>
    <cfRule type="containsText" dxfId="5260" priority="8947" operator="containsText" text="Closeout">
      <formula>NOT(ISERROR(SEARCH("Closeout",K620)))</formula>
    </cfRule>
    <cfRule type="containsText" dxfId="5259" priority="8948" operator="containsText" text="COMING SOON">
      <formula>NOT(ISERROR(SEARCH("COMING SOON",K620)))</formula>
    </cfRule>
    <cfRule type="containsText" dxfId="5258" priority="8960" operator="containsText" text="Closeout">
      <formula>NOT(ISERROR(SEARCH("Closeout",K620)))</formula>
    </cfRule>
    <cfRule type="containsText" dxfId="5257" priority="8959" operator="containsText" text="Discontinued">
      <formula>NOT(ISERROR(SEARCH("Discontinued",K620)))</formula>
    </cfRule>
    <cfRule type="containsText" dxfId="5256" priority="8974" operator="containsText" text="ACTIVE">
      <formula>NOT(ISERROR(SEARCH("ACTIVE",K620)))</formula>
    </cfRule>
    <cfRule type="containsText" dxfId="5255" priority="8973" operator="containsText" text="COMING SOON">
      <formula>NOT(ISERROR(SEARCH("COMING SOON",K620)))</formula>
    </cfRule>
    <cfRule type="containsText" dxfId="5254" priority="8929" operator="containsText" text="COMING SOON">
      <formula>NOT(ISERROR(SEARCH("COMING SOON",K620)))</formula>
    </cfRule>
    <cfRule type="containsText" dxfId="5253" priority="8949" operator="containsText" text="ACTIVE">
      <formula>NOT(ISERROR(SEARCH("ACTIVE",K620)))</formula>
    </cfRule>
    <cfRule type="containsText" dxfId="5252" priority="8965" operator="containsText" text="COMING SOON">
      <formula>NOT(ISERROR(SEARCH("COMING SOON",K620)))</formula>
    </cfRule>
    <cfRule type="containsText" dxfId="5251" priority="8972" operator="containsText" text="Closeout">
      <formula>NOT(ISERROR(SEARCH("Closeout",K620)))</formula>
    </cfRule>
    <cfRule type="containsText" dxfId="5250" priority="8915" operator="containsText" text="Discontinued">
      <formula>NOT(ISERROR(SEARCH("Discontinued",K620)))</formula>
    </cfRule>
    <cfRule type="containsText" dxfId="5249" priority="8916" operator="containsText" text="Closeout">
      <formula>NOT(ISERROR(SEARCH("Closeout",K620)))</formula>
    </cfRule>
    <cfRule type="containsText" dxfId="5248" priority="8917" operator="containsText" text="COMING SOON">
      <formula>NOT(ISERROR(SEARCH("COMING SOON",K620)))</formula>
    </cfRule>
    <cfRule type="containsText" dxfId="5247" priority="8918" operator="containsText" text="ACTIVE">
      <formula>NOT(ISERROR(SEARCH("ACTIVE",K620)))</formula>
    </cfRule>
    <cfRule type="containsText" dxfId="5246" priority="8919" operator="containsText" text="Discontinued">
      <formula>NOT(ISERROR(SEARCH("Discontinued",K620)))</formula>
    </cfRule>
    <cfRule type="containsText" dxfId="5245" priority="8920" operator="containsText" text="Closeout">
      <formula>NOT(ISERROR(SEARCH("Closeout",K620)))</formula>
    </cfRule>
    <cfRule type="containsText" dxfId="5244" priority="8921" operator="containsText" text="COMING SOON">
      <formula>NOT(ISERROR(SEARCH("COMING SOON",K620)))</formula>
    </cfRule>
    <cfRule type="containsText" dxfId="5243" priority="8922" operator="containsText" text="ACTIVE">
      <formula>NOT(ISERROR(SEARCH("ACTIVE",K620)))</formula>
    </cfRule>
    <cfRule type="containsText" dxfId="5242" priority="8923" operator="containsText" text="Discontinued">
      <formula>NOT(ISERROR(SEARCH("Discontinued",K620)))</formula>
    </cfRule>
    <cfRule type="containsText" dxfId="5241" priority="8924" operator="containsText" text="Closeout">
      <formula>NOT(ISERROR(SEARCH("Closeout",K620)))</formula>
    </cfRule>
    <cfRule type="containsText" dxfId="5240" priority="8971" operator="containsText" text="Discontinued">
      <formula>NOT(ISERROR(SEARCH("Discontinued",K620)))</formula>
    </cfRule>
    <cfRule type="containsText" dxfId="5239" priority="8925" operator="containsText" text="COMING SOON">
      <formula>NOT(ISERROR(SEARCH("COMING SOON",K620)))</formula>
    </cfRule>
    <cfRule type="containsText" dxfId="5238" priority="8966" operator="containsText" text="ACTIVE">
      <formula>NOT(ISERROR(SEARCH("ACTIVE",K620)))</formula>
    </cfRule>
    <cfRule type="containsText" dxfId="5237" priority="8926" operator="containsText" text="ACTIVE">
      <formula>NOT(ISERROR(SEARCH("ACTIVE",K620)))</formula>
    </cfRule>
    <cfRule type="containsText" dxfId="5236" priority="8927" operator="containsText" text="Discontinued">
      <formula>NOT(ISERROR(SEARCH("Discontinued",K620)))</formula>
    </cfRule>
    <cfRule type="containsText" dxfId="5235" priority="8967" operator="containsText" text="Discontinued">
      <formula>NOT(ISERROR(SEARCH("Discontinued",K620)))</formula>
    </cfRule>
    <cfRule type="containsText" dxfId="5234" priority="8968" operator="containsText" text="Closeout">
      <formula>NOT(ISERROR(SEARCH("Closeout",K620)))</formula>
    </cfRule>
    <cfRule type="containsText" dxfId="5233" priority="8969" operator="containsText" text="COMING SOON">
      <formula>NOT(ISERROR(SEARCH("COMING SOON",K620)))</formula>
    </cfRule>
    <cfRule type="containsText" dxfId="5232" priority="8970" operator="containsText" text="ACTIVE">
      <formula>NOT(ISERROR(SEARCH("ACTIVE",K620)))</formula>
    </cfRule>
    <cfRule type="containsText" dxfId="5231" priority="8961" operator="containsText" text="COMING SOON">
      <formula>NOT(ISERROR(SEARCH("COMING SOON",K620)))</formula>
    </cfRule>
    <cfRule type="containsText" dxfId="5230" priority="8928" operator="containsText" text="Closeout">
      <formula>NOT(ISERROR(SEARCH("Closeout",K620)))</formula>
    </cfRule>
    <cfRule type="containsText" dxfId="5229" priority="8930" operator="containsText" text="ACTIVE">
      <formula>NOT(ISERROR(SEARCH("ACTIVE",K620)))</formula>
    </cfRule>
    <cfRule type="containsText" dxfId="5228" priority="8931" operator="containsText" text="Discontinued">
      <formula>NOT(ISERROR(SEARCH("Discontinued",K620)))</formula>
    </cfRule>
    <cfRule type="containsText" dxfId="5227" priority="8957" operator="containsText" text="COMING SOON">
      <formula>NOT(ISERROR(SEARCH("COMING SOON",K620)))</formula>
    </cfRule>
    <cfRule type="containsText" dxfId="5226" priority="8932" operator="containsText" text="Closeout">
      <formula>NOT(ISERROR(SEARCH("Closeout",K620)))</formula>
    </cfRule>
    <cfRule type="containsBlanks" dxfId="5225" priority="8933">
      <formula>LEN(TRIM(K620))=0</formula>
    </cfRule>
    <cfRule type="containsText" dxfId="5224" priority="8958" operator="containsText" text="ACTIVE">
      <formula>NOT(ISERROR(SEARCH("ACTIVE",K620)))</formula>
    </cfRule>
    <cfRule type="containsText" dxfId="5223" priority="8934" operator="containsText" text="COMING SOON">
      <formula>NOT(ISERROR(SEARCH("COMING SOON",K620)))</formula>
    </cfRule>
    <cfRule type="containsText" dxfId="5222" priority="8935" operator="containsText" text="ACTIVE">
      <formula>NOT(ISERROR(SEARCH("ACTIVE",K620)))</formula>
    </cfRule>
    <cfRule type="cellIs" dxfId="5221" priority="8936" operator="equal">
      <formula>"Closeout"</formula>
    </cfRule>
    <cfRule type="cellIs" dxfId="5220" priority="8937" operator="equal">
      <formula>"Discontinued"</formula>
    </cfRule>
    <cfRule type="containsText" dxfId="5219" priority="8938" operator="containsText" text="Discontinued">
      <formula>NOT(ISERROR(SEARCH("Discontinued",K620)))</formula>
    </cfRule>
    <cfRule type="containsText" dxfId="5218" priority="8956" operator="containsText" text="Closeout">
      <formula>NOT(ISERROR(SEARCH("Closeout",K620)))</formula>
    </cfRule>
    <cfRule type="containsText" dxfId="5217" priority="8955" operator="containsText" text="Discontinued">
      <formula>NOT(ISERROR(SEARCH("Discontinued",K620)))</formula>
    </cfRule>
    <cfRule type="containsText" dxfId="5216" priority="8962" operator="containsText" text="ACTIVE">
      <formula>NOT(ISERROR(SEARCH("ACTIVE",K620)))</formula>
    </cfRule>
  </conditionalFormatting>
  <conditionalFormatting sqref="K621">
    <cfRule type="containsText" dxfId="5215" priority="8874" operator="containsText" text="Discontinued">
      <formula>NOT(ISERROR(SEARCH("Discontinued",K621)))</formula>
    </cfRule>
    <cfRule type="containsText" dxfId="5214" priority="8875" operator="containsText" text="Closeout">
      <formula>NOT(ISERROR(SEARCH("Closeout",K621)))</formula>
    </cfRule>
    <cfRule type="containsText" dxfId="5213" priority="8876" operator="containsText" text="COMING SOON">
      <formula>NOT(ISERROR(SEARCH("COMING SOON",K621)))</formula>
    </cfRule>
    <cfRule type="containsText" dxfId="5212" priority="8877" operator="containsText" text="ACTIVE">
      <formula>NOT(ISERROR(SEARCH("ACTIVE",K621)))</formula>
    </cfRule>
    <cfRule type="containsText" dxfId="5211" priority="8878" operator="containsText" text="Discontinued">
      <formula>NOT(ISERROR(SEARCH("Discontinued",K621)))</formula>
    </cfRule>
    <cfRule type="containsText" dxfId="5210" priority="8879" operator="containsText" text="Closeout">
      <formula>NOT(ISERROR(SEARCH("Closeout",K621)))</formula>
    </cfRule>
    <cfRule type="containsText" dxfId="5209" priority="8854" operator="containsText" text="ACTIVE">
      <formula>NOT(ISERROR(SEARCH("ACTIVE",K621)))</formula>
    </cfRule>
    <cfRule type="containsText" dxfId="5208" priority="8853" operator="containsText" text="COMING SOON">
      <formula>NOT(ISERROR(SEARCH("COMING SOON",K621)))</formula>
    </cfRule>
    <cfRule type="containsText" dxfId="5207" priority="8880" operator="containsText" text="COMING SOON">
      <formula>NOT(ISERROR(SEARCH("COMING SOON",K621)))</formula>
    </cfRule>
    <cfRule type="containsText" dxfId="5206" priority="8881" operator="containsText" text="ACTIVE">
      <formula>NOT(ISERROR(SEARCH("ACTIVE",K621)))</formula>
    </cfRule>
    <cfRule type="containsText" dxfId="5205" priority="8882" operator="containsText" text="Discontinued">
      <formula>NOT(ISERROR(SEARCH("Discontinued",K621)))</formula>
    </cfRule>
    <cfRule type="containsText" dxfId="5204" priority="8883" operator="containsText" text="Closeout">
      <formula>NOT(ISERROR(SEARCH("Closeout",K621)))</formula>
    </cfRule>
    <cfRule type="containsText" dxfId="5203" priority="8884" operator="containsText" text="COMING SOON">
      <formula>NOT(ISERROR(SEARCH("COMING SOON",K621)))</formula>
    </cfRule>
    <cfRule type="containsText" dxfId="5202" priority="8885" operator="containsText" text="ACTIVE">
      <formula>NOT(ISERROR(SEARCH("ACTIVE",K621)))</formula>
    </cfRule>
    <cfRule type="containsText" dxfId="5201" priority="8886" operator="containsText" text="Discontinued">
      <formula>NOT(ISERROR(SEARCH("Discontinued",K621)))</formula>
    </cfRule>
    <cfRule type="containsText" dxfId="5200" priority="8887" operator="containsText" text="Closeout">
      <formula>NOT(ISERROR(SEARCH("Closeout",K621)))</formula>
    </cfRule>
    <cfRule type="containsText" dxfId="5199" priority="8888" operator="containsText" text="COMING SOON">
      <formula>NOT(ISERROR(SEARCH("COMING SOON",K621)))</formula>
    </cfRule>
    <cfRule type="containsText" dxfId="5198" priority="8889" operator="containsText" text="ACTIVE">
      <formula>NOT(ISERROR(SEARCH("ACTIVE",K621)))</formula>
    </cfRule>
    <cfRule type="containsText" dxfId="5197" priority="8890" operator="containsText" text="Discontinued">
      <formula>NOT(ISERROR(SEARCH("Discontinued",K621)))</formula>
    </cfRule>
    <cfRule type="containsText" dxfId="5196" priority="8891" operator="containsText" text="Closeout">
      <formula>NOT(ISERROR(SEARCH("Closeout",K621)))</formula>
    </cfRule>
    <cfRule type="containsText" dxfId="5195" priority="8892" operator="containsText" text="COMING SOON">
      <formula>NOT(ISERROR(SEARCH("COMING SOON",K621)))</formula>
    </cfRule>
    <cfRule type="containsText" dxfId="5194" priority="8893" operator="containsText" text="ACTIVE">
      <formula>NOT(ISERROR(SEARCH("ACTIVE",K621)))</formula>
    </cfRule>
    <cfRule type="containsBlanks" dxfId="5193" priority="8852">
      <formula>LEN(TRIM(K621))=0</formula>
    </cfRule>
    <cfRule type="containsText" dxfId="5192" priority="8851" operator="containsText" text="Closeout">
      <formula>NOT(ISERROR(SEARCH("Closeout",K621)))</formula>
    </cfRule>
    <cfRule type="containsText" dxfId="5191" priority="8849" operator="containsText" text="ACTIVE">
      <formula>NOT(ISERROR(SEARCH("ACTIVE",K621)))</formula>
    </cfRule>
    <cfRule type="containsText" dxfId="5190" priority="8848" operator="containsText" text="COMING SOON">
      <formula>NOT(ISERROR(SEARCH("COMING SOON",K621)))</formula>
    </cfRule>
    <cfRule type="containsText" dxfId="5189" priority="8847" operator="containsText" text="Closeout">
      <formula>NOT(ISERROR(SEARCH("Closeout",K621)))</formula>
    </cfRule>
    <cfRule type="containsText" dxfId="5188" priority="8846" operator="containsText" text="Discontinued">
      <formula>NOT(ISERROR(SEARCH("Discontinued",K621)))</formula>
    </cfRule>
    <cfRule type="containsText" dxfId="5187" priority="8845" operator="containsText" text="ACTIVE">
      <formula>NOT(ISERROR(SEARCH("ACTIVE",K621)))</formula>
    </cfRule>
    <cfRule type="containsText" dxfId="5186" priority="8844" operator="containsText" text="COMING SOON">
      <formula>NOT(ISERROR(SEARCH("COMING SOON",K621)))</formula>
    </cfRule>
    <cfRule type="containsText" dxfId="5185" priority="8843" operator="containsText" text="Closeout">
      <formula>NOT(ISERROR(SEARCH("Closeout",K621)))</formula>
    </cfRule>
    <cfRule type="containsText" dxfId="5184" priority="8842" operator="containsText" text="Discontinued">
      <formula>NOT(ISERROR(SEARCH("Discontinued",K621)))</formula>
    </cfRule>
    <cfRule type="containsText" dxfId="5183" priority="8872" operator="containsText" text="ACTIVE">
      <formula>NOT(ISERROR(SEARCH("ACTIVE",K621)))</formula>
    </cfRule>
    <cfRule type="containsText" dxfId="5182" priority="8866" operator="containsText" text="Closeout">
      <formula>NOT(ISERROR(SEARCH("Closeout",K621)))</formula>
    </cfRule>
    <cfRule type="cellIs" dxfId="5181" priority="8855" operator="equal">
      <formula>"Closeout"</formula>
    </cfRule>
    <cfRule type="cellIs" dxfId="5180" priority="8856" operator="equal">
      <formula>"Discontinued"</formula>
    </cfRule>
    <cfRule type="containsText" dxfId="5179" priority="8857" operator="containsText" text="Discontinued">
      <formula>NOT(ISERROR(SEARCH("Discontinued",K621)))</formula>
    </cfRule>
    <cfRule type="containsText" dxfId="5178" priority="8858" operator="containsText" text="Coming Soon">
      <formula>NOT(ISERROR(SEARCH("Coming Soon",K621)))</formula>
    </cfRule>
    <cfRule type="containsBlanks" dxfId="5177" priority="8873">
      <formula>LEN(TRIM(K621))=0</formula>
    </cfRule>
    <cfRule type="containsText" dxfId="5176" priority="8850" operator="containsText" text="Discontinued">
      <formula>NOT(ISERROR(SEARCH("Discontinued",K621)))</formula>
    </cfRule>
    <cfRule type="containsText" dxfId="5175" priority="8859" operator="containsText" text="Closeout">
      <formula>NOT(ISERROR(SEARCH("Closeout",K621)))</formula>
    </cfRule>
    <cfRule type="containsText" dxfId="5174" priority="8860" operator="containsText" text="Active">
      <formula>NOT(ISERROR(SEARCH("Active",K621)))</formula>
    </cfRule>
    <cfRule type="containsText" dxfId="5173" priority="8834" operator="containsText" text="Discontinued">
      <formula>NOT(ISERROR(SEARCH("Discontinued",K621)))</formula>
    </cfRule>
    <cfRule type="containsText" dxfId="5172" priority="8835" operator="containsText" text="Closeout">
      <formula>NOT(ISERROR(SEARCH("Closeout",K621)))</formula>
    </cfRule>
    <cfRule type="containsText" dxfId="5171" priority="8836" operator="containsText" text="COMING SOON">
      <formula>NOT(ISERROR(SEARCH("COMING SOON",K621)))</formula>
    </cfRule>
    <cfRule type="containsText" dxfId="5170" priority="8837" operator="containsText" text="ACTIVE">
      <formula>NOT(ISERROR(SEARCH("ACTIVE",K621)))</formula>
    </cfRule>
    <cfRule type="containsText" dxfId="5169" priority="8838" operator="containsText" text="Discontinued">
      <formula>NOT(ISERROR(SEARCH("Discontinued",K621)))</formula>
    </cfRule>
    <cfRule type="containsText" dxfId="5168" priority="8839" operator="containsText" text="Closeout">
      <formula>NOT(ISERROR(SEARCH("Closeout",K621)))</formula>
    </cfRule>
    <cfRule type="containsBlanks" dxfId="5167" priority="8894">
      <formula>LEN(TRIM(K621))=0</formula>
    </cfRule>
    <cfRule type="containsText" dxfId="5166" priority="8861" operator="containsText" text="Discontinued">
      <formula>NOT(ISERROR(SEARCH("Discontinued",K621)))</formula>
    </cfRule>
    <cfRule type="containsText" dxfId="5165" priority="8862" operator="containsText" text="Closeout">
      <formula>NOT(ISERROR(SEARCH("Closeout",K621)))</formula>
    </cfRule>
    <cfRule type="containsText" dxfId="5164" priority="8863" operator="containsText" text="COMING SOON">
      <formula>NOT(ISERROR(SEARCH("COMING SOON",K621)))</formula>
    </cfRule>
    <cfRule type="containsText" dxfId="5163" priority="8864" operator="containsText" text="ACTIVE">
      <formula>NOT(ISERROR(SEARCH("ACTIVE",K621)))</formula>
    </cfRule>
    <cfRule type="containsText" dxfId="5162" priority="8840" operator="containsText" text="COMING SOON">
      <formula>NOT(ISERROR(SEARCH("COMING SOON",K621)))</formula>
    </cfRule>
    <cfRule type="containsText" dxfId="5161" priority="8841" operator="containsText" text="ACTIVE">
      <formula>NOT(ISERROR(SEARCH("ACTIVE",K621)))</formula>
    </cfRule>
    <cfRule type="containsText" dxfId="5160" priority="8865" operator="containsText" text="Discontinued">
      <formula>NOT(ISERROR(SEARCH("Discontinued",K621)))</formula>
    </cfRule>
    <cfRule type="containsText" dxfId="5159" priority="8867" operator="containsText" text="COMING SOON">
      <formula>NOT(ISERROR(SEARCH("COMING SOON",K621)))</formula>
    </cfRule>
    <cfRule type="containsText" dxfId="5158" priority="8868" operator="containsText" text="ACTIVE">
      <formula>NOT(ISERROR(SEARCH("ACTIVE",K621)))</formula>
    </cfRule>
    <cfRule type="containsText" dxfId="5157" priority="8869" operator="containsText" text="Discontinued">
      <formula>NOT(ISERROR(SEARCH("Discontinued",K621)))</formula>
    </cfRule>
    <cfRule type="containsText" dxfId="5156" priority="8870" operator="containsText" text="Closeout">
      <formula>NOT(ISERROR(SEARCH("Closeout",K621)))</formula>
    </cfRule>
    <cfRule type="containsText" dxfId="5155" priority="8871" operator="containsText" text="COMING SOON">
      <formula>NOT(ISERROR(SEARCH("COMING SOON",K621)))</formula>
    </cfRule>
  </conditionalFormatting>
  <conditionalFormatting sqref="K622">
    <cfRule type="containsText" dxfId="5154" priority="8781" operator="containsText" text="Active">
      <formula>NOT(ISERROR(SEARCH("Active",K622)))</formula>
    </cfRule>
    <cfRule type="containsText" dxfId="5153" priority="8780" operator="containsText" text="Closeout">
      <formula>NOT(ISERROR(SEARCH("Closeout",K622)))</formula>
    </cfRule>
    <cfRule type="containsText" dxfId="5152" priority="8779" operator="containsText" text="Coming Soon">
      <formula>NOT(ISERROR(SEARCH("Coming Soon",K622)))</formula>
    </cfRule>
    <cfRule type="containsText" dxfId="5151" priority="8778" operator="containsText" text="Discontinued">
      <formula>NOT(ISERROR(SEARCH("Discontinued",K622)))</formula>
    </cfRule>
    <cfRule type="cellIs" dxfId="5150" priority="8777" operator="equal">
      <formula>"Discontinued"</formula>
    </cfRule>
    <cfRule type="containsText" dxfId="5149" priority="8802" operator="containsText" text="ACTIVE">
      <formula>NOT(ISERROR(SEARCH("ACTIVE",K622)))</formula>
    </cfRule>
    <cfRule type="containsText" dxfId="5148" priority="8801" operator="containsText" text="COMING SOON">
      <formula>NOT(ISERROR(SEARCH("COMING SOON",K622)))</formula>
    </cfRule>
    <cfRule type="containsText" dxfId="5147" priority="8800" operator="containsText" text="Closeout">
      <formula>NOT(ISERROR(SEARCH("Closeout",K622)))</formula>
    </cfRule>
    <cfRule type="containsText" dxfId="5146" priority="8799" operator="containsText" text="Discontinued">
      <formula>NOT(ISERROR(SEARCH("Discontinued",K622)))</formula>
    </cfRule>
    <cfRule type="containsText" dxfId="5145" priority="8798" operator="containsText" text="ACTIVE">
      <formula>NOT(ISERROR(SEARCH("ACTIVE",K622)))</formula>
    </cfRule>
    <cfRule type="containsText" dxfId="5144" priority="8797" operator="containsText" text="COMING SOON">
      <formula>NOT(ISERROR(SEARCH("COMING SOON",K622)))</formula>
    </cfRule>
    <cfRule type="containsText" dxfId="5143" priority="8796" operator="containsText" text="Closeout">
      <formula>NOT(ISERROR(SEARCH("Closeout",K622)))</formula>
    </cfRule>
    <cfRule type="containsText" dxfId="5142" priority="8795" operator="containsText" text="Discontinued">
      <formula>NOT(ISERROR(SEARCH("Discontinued",K622)))</formula>
    </cfRule>
    <cfRule type="containsBlanks" dxfId="5141" priority="8794">
      <formula>LEN(TRIM(K622))=0</formula>
    </cfRule>
    <cfRule type="containsText" dxfId="5140" priority="8793" operator="containsText" text="ACTIVE">
      <formula>NOT(ISERROR(SEARCH("ACTIVE",K622)))</formula>
    </cfRule>
    <cfRule type="cellIs" dxfId="5139" priority="8776" operator="equal">
      <formula>"Closeout"</formula>
    </cfRule>
    <cfRule type="containsText" dxfId="5138" priority="8808" operator="containsText" text="Closeout">
      <formula>NOT(ISERROR(SEARCH("Closeout",K622)))</formula>
    </cfRule>
    <cfRule type="containsText" dxfId="5137" priority="8769" operator="containsText" text="COMING SOON">
      <formula>NOT(ISERROR(SEARCH("COMING SOON",K622)))</formula>
    </cfRule>
    <cfRule type="containsText" dxfId="5136" priority="8792" operator="containsText" text="COMING SOON">
      <formula>NOT(ISERROR(SEARCH("COMING SOON",K622)))</formula>
    </cfRule>
    <cfRule type="containsText" dxfId="5135" priority="8768" operator="containsText" text="Closeout">
      <formula>NOT(ISERROR(SEARCH("Closeout",K622)))</formula>
    </cfRule>
    <cfRule type="containsText" dxfId="5134" priority="8783" operator="containsText" text="Closeout">
      <formula>NOT(ISERROR(SEARCH("Closeout",K622)))</formula>
    </cfRule>
    <cfRule type="containsText" dxfId="5133" priority="8804" operator="containsText" text="Closeout">
      <formula>NOT(ISERROR(SEARCH("Closeout",K622)))</formula>
    </cfRule>
    <cfRule type="containsText" dxfId="5132" priority="8767" operator="containsText" text="Discontinued">
      <formula>NOT(ISERROR(SEARCH("Discontinued",K622)))</formula>
    </cfRule>
    <cfRule type="containsText" dxfId="5131" priority="8766" operator="containsText" text="ACTIVE">
      <formula>NOT(ISERROR(SEARCH("ACTIVE",K622)))</formula>
    </cfRule>
    <cfRule type="containsText" dxfId="5130" priority="8765" operator="containsText" text="COMING SOON">
      <formula>NOT(ISERROR(SEARCH("COMING SOON",K622)))</formula>
    </cfRule>
    <cfRule type="containsText" dxfId="5129" priority="8764" operator="containsText" text="Closeout">
      <formula>NOT(ISERROR(SEARCH("Closeout",K622)))</formula>
    </cfRule>
    <cfRule type="containsText" dxfId="5128" priority="8763" operator="containsText" text="Discontinued">
      <formula>NOT(ISERROR(SEARCH("Discontinued",K622)))</formula>
    </cfRule>
    <cfRule type="containsText" dxfId="5127" priority="8762" operator="containsText" text="ACTIVE">
      <formula>NOT(ISERROR(SEARCH("ACTIVE",K622)))</formula>
    </cfRule>
    <cfRule type="containsText" dxfId="5126" priority="8803" operator="containsText" text="Discontinued">
      <formula>NOT(ISERROR(SEARCH("Discontinued",K622)))</formula>
    </cfRule>
    <cfRule type="containsText" dxfId="5125" priority="8810" operator="containsText" text="ACTIVE">
      <formula>NOT(ISERROR(SEARCH("ACTIVE",K622)))</formula>
    </cfRule>
    <cfRule type="containsText" dxfId="5124" priority="8790" operator="containsText" text="Discontinued">
      <formula>NOT(ISERROR(SEARCH("Discontinued",K622)))</formula>
    </cfRule>
    <cfRule type="containsText" dxfId="5123" priority="8811" operator="containsText" text="Discontinued">
      <formula>NOT(ISERROR(SEARCH("Discontinued",K622)))</formula>
    </cfRule>
    <cfRule type="containsText" dxfId="5122" priority="8789" operator="containsText" text="ACTIVE">
      <formula>NOT(ISERROR(SEARCH("ACTIVE",K622)))</formula>
    </cfRule>
    <cfRule type="containsText" dxfId="5121" priority="8813" operator="containsText" text="COMING SOON">
      <formula>NOT(ISERROR(SEARCH("COMING SOON",K622)))</formula>
    </cfRule>
    <cfRule type="containsText" dxfId="5120" priority="8758" operator="containsText" text="ACTIVE">
      <formula>NOT(ISERROR(SEARCH("ACTIVE",K622)))</formula>
    </cfRule>
    <cfRule type="containsText" dxfId="5119" priority="8757" operator="containsText" text="COMING SOON">
      <formula>NOT(ISERROR(SEARCH("COMING SOON",K622)))</formula>
    </cfRule>
    <cfRule type="containsText" dxfId="5118" priority="8814" operator="containsText" text="ACTIVE">
      <formula>NOT(ISERROR(SEARCH("ACTIVE",K622)))</formula>
    </cfRule>
    <cfRule type="containsBlanks" dxfId="5117" priority="8815">
      <formula>LEN(TRIM(K622))=0</formula>
    </cfRule>
    <cfRule type="containsText" dxfId="5116" priority="8756" operator="containsText" text="Closeout">
      <formula>NOT(ISERROR(SEARCH("Closeout",K622)))</formula>
    </cfRule>
    <cfRule type="containsText" dxfId="5115" priority="8755" operator="containsText" text="Discontinued">
      <formula>NOT(ISERROR(SEARCH("Discontinued",K622)))</formula>
    </cfRule>
    <cfRule type="containsText" dxfId="5114" priority="8788" operator="containsText" text="COMING SOON">
      <formula>NOT(ISERROR(SEARCH("COMING SOON",K622)))</formula>
    </cfRule>
    <cfRule type="containsText" dxfId="5113" priority="8806" operator="containsText" text="ACTIVE">
      <formula>NOT(ISERROR(SEARCH("ACTIVE",K622)))</formula>
    </cfRule>
    <cfRule type="containsText" dxfId="5112" priority="8775" operator="containsText" text="ACTIVE">
      <formula>NOT(ISERROR(SEARCH("ACTIVE",K622)))</formula>
    </cfRule>
    <cfRule type="containsText" dxfId="5111" priority="8787" operator="containsText" text="Closeout">
      <formula>NOT(ISERROR(SEARCH("Closeout",K622)))</formula>
    </cfRule>
    <cfRule type="containsText" dxfId="5110" priority="8774" operator="containsText" text="COMING SOON">
      <formula>NOT(ISERROR(SEARCH("COMING SOON",K622)))</formula>
    </cfRule>
    <cfRule type="containsText" dxfId="5109" priority="8809" operator="containsText" text="COMING SOON">
      <formula>NOT(ISERROR(SEARCH("COMING SOON",K622)))</formula>
    </cfRule>
    <cfRule type="containsText" dxfId="5108" priority="8786" operator="containsText" text="Discontinued">
      <formula>NOT(ISERROR(SEARCH("Discontinued",K622)))</formula>
    </cfRule>
    <cfRule type="containsText" dxfId="5107" priority="8805" operator="containsText" text="COMING SOON">
      <formula>NOT(ISERROR(SEARCH("COMING SOON",K622)))</formula>
    </cfRule>
    <cfRule type="containsText" dxfId="5106" priority="8785" operator="containsText" text="ACTIVE">
      <formula>NOT(ISERROR(SEARCH("ACTIVE",K622)))</formula>
    </cfRule>
    <cfRule type="containsText" dxfId="5105" priority="8784" operator="containsText" text="COMING SOON">
      <formula>NOT(ISERROR(SEARCH("COMING SOON",K622)))</formula>
    </cfRule>
    <cfRule type="containsBlanks" dxfId="5104" priority="8773">
      <formula>LEN(TRIM(K622))=0</formula>
    </cfRule>
    <cfRule type="containsText" dxfId="5103" priority="8772" operator="containsText" text="Closeout">
      <formula>NOT(ISERROR(SEARCH("Closeout",K622)))</formula>
    </cfRule>
    <cfRule type="containsText" dxfId="5102" priority="8812" operator="containsText" text="Closeout">
      <formula>NOT(ISERROR(SEARCH("Closeout",K622)))</formula>
    </cfRule>
    <cfRule type="containsText" dxfId="5101" priority="8771" operator="containsText" text="Discontinued">
      <formula>NOT(ISERROR(SEARCH("Discontinued",K622)))</formula>
    </cfRule>
    <cfRule type="containsText" dxfId="5100" priority="8782" operator="containsText" text="Discontinued">
      <formula>NOT(ISERROR(SEARCH("Discontinued",K622)))</formula>
    </cfRule>
    <cfRule type="containsText" dxfId="5099" priority="8770" operator="containsText" text="ACTIVE">
      <formula>NOT(ISERROR(SEARCH("ACTIVE",K622)))</formula>
    </cfRule>
    <cfRule type="containsText" dxfId="5098" priority="8791" operator="containsText" text="Closeout">
      <formula>NOT(ISERROR(SEARCH("Closeout",K622)))</formula>
    </cfRule>
    <cfRule type="containsText" dxfId="5097" priority="8761" operator="containsText" text="COMING SOON">
      <formula>NOT(ISERROR(SEARCH("COMING SOON",K622)))</formula>
    </cfRule>
    <cfRule type="containsText" dxfId="5096" priority="8760" operator="containsText" text="Closeout">
      <formula>NOT(ISERROR(SEARCH("Closeout",K622)))</formula>
    </cfRule>
    <cfRule type="containsText" dxfId="5095" priority="8759" operator="containsText" text="Discontinued">
      <formula>NOT(ISERROR(SEARCH("Discontinued",K622)))</formula>
    </cfRule>
    <cfRule type="containsText" dxfId="5094" priority="8807" operator="containsText" text="Discontinued">
      <formula>NOT(ISERROR(SEARCH("Discontinued",K622)))</formula>
    </cfRule>
  </conditionalFormatting>
  <conditionalFormatting sqref="K623">
    <cfRule type="containsText" dxfId="5093" priority="8692" operator="containsText" text="Closeout">
      <formula>NOT(ISERROR(SEARCH("Closeout",K623)))</formula>
    </cfRule>
    <cfRule type="containsText" dxfId="5092" priority="8691" operator="containsText" text="Coming Soon">
      <formula>NOT(ISERROR(SEARCH("Coming Soon",K623)))</formula>
    </cfRule>
    <cfRule type="containsText" dxfId="5091" priority="8690" operator="containsText" text="Discontinued">
      <formula>NOT(ISERROR(SEARCH("Discontinued",K623)))</formula>
    </cfRule>
    <cfRule type="cellIs" dxfId="5090" priority="8689" operator="equal">
      <formula>"Discontinued"</formula>
    </cfRule>
    <cfRule type="cellIs" dxfId="5089" priority="8688" operator="equal">
      <formula>"Closeout"</formula>
    </cfRule>
    <cfRule type="containsText" dxfId="5088" priority="8687" operator="containsText" text="ACTIVE">
      <formula>NOT(ISERROR(SEARCH("ACTIVE",K623)))</formula>
    </cfRule>
    <cfRule type="containsText" dxfId="5087" priority="8686" operator="containsText" text="COMING SOON">
      <formula>NOT(ISERROR(SEARCH("COMING SOON",K623)))</formula>
    </cfRule>
    <cfRule type="containsBlanks" dxfId="5086" priority="8685">
      <formula>LEN(TRIM(K623))=0</formula>
    </cfRule>
    <cfRule type="containsText" dxfId="5085" priority="8684" operator="containsText" text="Closeout">
      <formula>NOT(ISERROR(SEARCH("Closeout",K623)))</formula>
    </cfRule>
    <cfRule type="containsText" dxfId="5084" priority="8683" operator="containsText" text="Discontinued">
      <formula>NOT(ISERROR(SEARCH("Discontinued",K623)))</formula>
    </cfRule>
    <cfRule type="containsText" dxfId="5083" priority="8682" operator="containsText" text="ACTIVE">
      <formula>NOT(ISERROR(SEARCH("ACTIVE",K623)))</formula>
    </cfRule>
    <cfRule type="containsText" dxfId="5082" priority="8681" operator="containsText" text="COMING SOON">
      <formula>NOT(ISERROR(SEARCH("COMING SOON",K623)))</formula>
    </cfRule>
    <cfRule type="containsText" dxfId="5081" priority="8680" operator="containsText" text="Closeout">
      <formula>NOT(ISERROR(SEARCH("Closeout",K623)))</formula>
    </cfRule>
    <cfRule type="containsText" dxfId="5080" priority="8679" operator="containsText" text="Discontinued">
      <formula>NOT(ISERROR(SEARCH("Discontinued",K623)))</formula>
    </cfRule>
    <cfRule type="containsText" dxfId="5079" priority="8678" operator="containsText" text="ACTIVE">
      <formula>NOT(ISERROR(SEARCH("ACTIVE",K623)))</formula>
    </cfRule>
    <cfRule type="containsText" dxfId="5078" priority="8677" operator="containsText" text="COMING SOON">
      <formula>NOT(ISERROR(SEARCH("COMING SOON",K623)))</formula>
    </cfRule>
    <cfRule type="containsText" dxfId="5077" priority="8676" operator="containsText" text="Closeout">
      <formula>NOT(ISERROR(SEARCH("Closeout",K623)))</formula>
    </cfRule>
    <cfRule type="containsText" dxfId="5076" priority="8674" operator="containsText" text="ACTIVE">
      <formula>NOT(ISERROR(SEARCH("ACTIVE",K623)))</formula>
    </cfRule>
    <cfRule type="containsText" dxfId="5075" priority="8673" operator="containsText" text="COMING SOON">
      <formula>NOT(ISERROR(SEARCH("COMING SOON",K623)))</formula>
    </cfRule>
    <cfRule type="containsText" dxfId="5074" priority="8672" operator="containsText" text="Closeout">
      <formula>NOT(ISERROR(SEARCH("Closeout",K623)))</formula>
    </cfRule>
    <cfRule type="containsText" dxfId="5073" priority="8671" operator="containsText" text="Discontinued">
      <formula>NOT(ISERROR(SEARCH("Discontinued",K623)))</formula>
    </cfRule>
    <cfRule type="containsText" dxfId="5072" priority="8670" operator="containsText" text="ACTIVE">
      <formula>NOT(ISERROR(SEARCH("ACTIVE",K623)))</formula>
    </cfRule>
    <cfRule type="containsText" dxfId="5071" priority="8669" operator="containsText" text="COMING SOON">
      <formula>NOT(ISERROR(SEARCH("COMING SOON",K623)))</formula>
    </cfRule>
    <cfRule type="containsText" dxfId="5070" priority="8667" operator="containsText" text="Discontinued">
      <formula>NOT(ISERROR(SEARCH("Discontinued",K623)))</formula>
    </cfRule>
    <cfRule type="containsText" dxfId="5069" priority="8705" operator="containsText" text="ACTIVE">
      <formula>NOT(ISERROR(SEARCH("ACTIVE",K623)))</formula>
    </cfRule>
    <cfRule type="containsText" dxfId="5068" priority="8707" operator="containsText" text="Discontinued">
      <formula>NOT(ISERROR(SEARCH("Discontinued",K623)))</formula>
    </cfRule>
    <cfRule type="containsText" dxfId="5067" priority="8708" operator="containsText" text="Closeout">
      <formula>NOT(ISERROR(SEARCH("Closeout",K623)))</formula>
    </cfRule>
    <cfRule type="containsText" dxfId="5066" priority="8709" operator="containsText" text="COMING SOON">
      <formula>NOT(ISERROR(SEARCH("COMING SOON",K623)))</formula>
    </cfRule>
    <cfRule type="containsText" dxfId="5065" priority="8710" operator="containsText" text="ACTIVE">
      <formula>NOT(ISERROR(SEARCH("ACTIVE",K623)))</formula>
    </cfRule>
    <cfRule type="containsText" dxfId="5064" priority="8711" operator="containsText" text="Discontinued">
      <formula>NOT(ISERROR(SEARCH("Discontinued",K623)))</formula>
    </cfRule>
    <cfRule type="containsText" dxfId="5063" priority="8712" operator="containsText" text="Closeout">
      <formula>NOT(ISERROR(SEARCH("Closeout",K623)))</formula>
    </cfRule>
    <cfRule type="containsText" dxfId="5062" priority="8713" operator="containsText" text="COMING SOON">
      <formula>NOT(ISERROR(SEARCH("COMING SOON",K623)))</formula>
    </cfRule>
    <cfRule type="containsText" dxfId="5061" priority="8714" operator="containsText" text="ACTIVE">
      <formula>NOT(ISERROR(SEARCH("ACTIVE",K623)))</formula>
    </cfRule>
    <cfRule type="containsText" dxfId="5060" priority="8715" operator="containsText" text="Discontinued">
      <formula>NOT(ISERROR(SEARCH("Discontinued",K623)))</formula>
    </cfRule>
    <cfRule type="containsText" dxfId="5059" priority="8716" operator="containsText" text="Closeout">
      <formula>NOT(ISERROR(SEARCH("Closeout",K623)))</formula>
    </cfRule>
    <cfRule type="containsText" dxfId="5058" priority="8717" operator="containsText" text="COMING SOON">
      <formula>NOT(ISERROR(SEARCH("COMING SOON",K623)))</formula>
    </cfRule>
    <cfRule type="containsText" dxfId="5057" priority="8718" operator="containsText" text="ACTIVE">
      <formula>NOT(ISERROR(SEARCH("ACTIVE",K623)))</formula>
    </cfRule>
    <cfRule type="containsText" dxfId="5056" priority="8719" operator="containsText" text="Discontinued">
      <formula>NOT(ISERROR(SEARCH("Discontinued",K623)))</formula>
    </cfRule>
    <cfRule type="containsText" dxfId="5055" priority="8720" operator="containsText" text="Closeout">
      <formula>NOT(ISERROR(SEARCH("Closeout",K623)))</formula>
    </cfRule>
    <cfRule type="containsText" dxfId="5054" priority="8721" operator="containsText" text="COMING SOON">
      <formula>NOT(ISERROR(SEARCH("COMING SOON",K623)))</formula>
    </cfRule>
    <cfRule type="containsText" dxfId="5053" priority="8722" operator="containsText" text="ACTIVE">
      <formula>NOT(ISERROR(SEARCH("ACTIVE",K623)))</formula>
    </cfRule>
    <cfRule type="containsText" dxfId="5052" priority="8723" operator="containsText" text="Discontinued">
      <formula>NOT(ISERROR(SEARCH("Discontinued",K623)))</formula>
    </cfRule>
    <cfRule type="containsText" dxfId="5051" priority="8724" operator="containsText" text="Closeout">
      <formula>NOT(ISERROR(SEARCH("Closeout",K623)))</formula>
    </cfRule>
    <cfRule type="containsText" dxfId="5050" priority="8725" operator="containsText" text="COMING SOON">
      <formula>NOT(ISERROR(SEARCH("COMING SOON",K623)))</formula>
    </cfRule>
    <cfRule type="containsText" dxfId="5049" priority="8726" operator="containsText" text="ACTIVE">
      <formula>NOT(ISERROR(SEARCH("ACTIVE",K623)))</formula>
    </cfRule>
    <cfRule type="containsBlanks" dxfId="5048" priority="8727">
      <formula>LEN(TRIM(K623))=0</formula>
    </cfRule>
    <cfRule type="containsBlanks" dxfId="5047" priority="8706">
      <formula>LEN(TRIM(K623))=0</formula>
    </cfRule>
    <cfRule type="containsText" dxfId="5046" priority="8704" operator="containsText" text="COMING SOON">
      <formula>NOT(ISERROR(SEARCH("COMING SOON",K623)))</formula>
    </cfRule>
    <cfRule type="containsText" dxfId="5045" priority="8703" operator="containsText" text="Closeout">
      <formula>NOT(ISERROR(SEARCH("Closeout",K623)))</formula>
    </cfRule>
    <cfRule type="containsText" dxfId="5044" priority="8668" operator="containsText" text="Closeout">
      <formula>NOT(ISERROR(SEARCH("Closeout",K623)))</formula>
    </cfRule>
    <cfRule type="containsText" dxfId="5043" priority="8702" operator="containsText" text="Discontinued">
      <formula>NOT(ISERROR(SEARCH("Discontinued",K623)))</formula>
    </cfRule>
    <cfRule type="containsText" dxfId="5042" priority="8701" operator="containsText" text="ACTIVE">
      <formula>NOT(ISERROR(SEARCH("ACTIVE",K623)))</formula>
    </cfRule>
    <cfRule type="containsText" dxfId="5041" priority="8700" operator="containsText" text="COMING SOON">
      <formula>NOT(ISERROR(SEARCH("COMING SOON",K623)))</formula>
    </cfRule>
    <cfRule type="containsText" dxfId="5040" priority="8699" operator="containsText" text="Closeout">
      <formula>NOT(ISERROR(SEARCH("Closeout",K623)))</formula>
    </cfRule>
    <cfRule type="containsText" dxfId="5039" priority="8698" operator="containsText" text="Discontinued">
      <formula>NOT(ISERROR(SEARCH("Discontinued",K623)))</formula>
    </cfRule>
    <cfRule type="containsText" dxfId="5038" priority="8697" operator="containsText" text="ACTIVE">
      <formula>NOT(ISERROR(SEARCH("ACTIVE",K623)))</formula>
    </cfRule>
    <cfRule type="containsText" dxfId="5037" priority="8696" operator="containsText" text="COMING SOON">
      <formula>NOT(ISERROR(SEARCH("COMING SOON",K623)))</formula>
    </cfRule>
    <cfRule type="containsText" dxfId="5036" priority="8695" operator="containsText" text="Closeout">
      <formula>NOT(ISERROR(SEARCH("Closeout",K623)))</formula>
    </cfRule>
    <cfRule type="containsText" dxfId="5035" priority="8694" operator="containsText" text="Discontinued">
      <formula>NOT(ISERROR(SEARCH("Discontinued",K623)))</formula>
    </cfRule>
    <cfRule type="containsText" dxfId="5034" priority="8693" operator="containsText" text="Active">
      <formula>NOT(ISERROR(SEARCH("Active",K623)))</formula>
    </cfRule>
    <cfRule type="containsText" dxfId="5033" priority="8675" operator="containsText" text="Discontinued">
      <formula>NOT(ISERROR(SEARCH("Discontinued",K623)))</formula>
    </cfRule>
  </conditionalFormatting>
  <conditionalFormatting sqref="K624:K633">
    <cfRule type="containsText" dxfId="5032" priority="8593" operator="containsText" text="Discontinued">
      <formula>NOT(ISERROR(SEARCH("Discontinued",K624)))</formula>
    </cfRule>
    <cfRule type="containsText" dxfId="5031" priority="8594" operator="containsText" text="Closeout">
      <formula>NOT(ISERROR(SEARCH("Closeout",K624)))</formula>
    </cfRule>
    <cfRule type="containsText" dxfId="5030" priority="8621" operator="containsText" text="Closeout">
      <formula>NOT(ISERROR(SEARCH("Closeout",K624)))</formula>
    </cfRule>
    <cfRule type="containsText" dxfId="5029" priority="8600" operator="containsText" text="ACTIVE">
      <formula>NOT(ISERROR(SEARCH("ACTIVE",K624)))</formula>
    </cfRule>
    <cfRule type="containsText" dxfId="5028" priority="8601" operator="containsText" text="Discontinued">
      <formula>NOT(ISERROR(SEARCH("Discontinued",K624)))</formula>
    </cfRule>
    <cfRule type="containsText" dxfId="5027" priority="8602" operator="containsText" text="Closeout">
      <formula>NOT(ISERROR(SEARCH("Closeout",K624)))</formula>
    </cfRule>
    <cfRule type="containsBlanks" dxfId="5026" priority="8603">
      <formula>LEN(TRIM(K624))=0</formula>
    </cfRule>
    <cfRule type="containsText" dxfId="5025" priority="8604" operator="containsText" text="COMING SOON">
      <formula>NOT(ISERROR(SEARCH("COMING SOON",K624)))</formula>
    </cfRule>
    <cfRule type="containsText" dxfId="5024" priority="8628" operator="containsText" text="ACTIVE">
      <formula>NOT(ISERROR(SEARCH("ACTIVE",K624)))</formula>
    </cfRule>
    <cfRule type="containsText" dxfId="5023" priority="8630" operator="containsText" text="Closeout">
      <formula>NOT(ISERROR(SEARCH("Closeout",K624)))</formula>
    </cfRule>
    <cfRule type="containsText" dxfId="5022" priority="8605" operator="containsText" text="ACTIVE">
      <formula>NOT(ISERROR(SEARCH("ACTIVE",K624)))</formula>
    </cfRule>
    <cfRule type="cellIs" dxfId="5021" priority="8606" operator="equal">
      <formula>"Closeout"</formula>
    </cfRule>
    <cfRule type="containsText" dxfId="5020" priority="8620" operator="containsText" text="Discontinued">
      <formula>NOT(ISERROR(SEARCH("Discontinued",K624)))</formula>
    </cfRule>
    <cfRule type="containsText" dxfId="5019" priority="8631" operator="containsText" text="COMING SOON">
      <formula>NOT(ISERROR(SEARCH("COMING SOON",K624)))</formula>
    </cfRule>
    <cfRule type="containsText" dxfId="5018" priority="8632" operator="containsText" text="ACTIVE">
      <formula>NOT(ISERROR(SEARCH("ACTIVE",K624)))</formula>
    </cfRule>
    <cfRule type="containsText" dxfId="5017" priority="8633" operator="containsText" text="Discontinued">
      <formula>NOT(ISERROR(SEARCH("Discontinued",K624)))</formula>
    </cfRule>
    <cfRule type="containsText" dxfId="5016" priority="8619" operator="containsText" text="ACTIVE">
      <formula>NOT(ISERROR(SEARCH("ACTIVE",K624)))</formula>
    </cfRule>
    <cfRule type="containsText" dxfId="5015" priority="8618" operator="containsText" text="COMING SOON">
      <formula>NOT(ISERROR(SEARCH("COMING SOON",K624)))</formula>
    </cfRule>
    <cfRule type="containsText" dxfId="5014" priority="8617" operator="containsText" text="Closeout">
      <formula>NOT(ISERROR(SEARCH("Closeout",K624)))</formula>
    </cfRule>
    <cfRule type="containsText" dxfId="5013" priority="8611" operator="containsText" text="Active">
      <formula>NOT(ISERROR(SEARCH("Active",K624)))</formula>
    </cfRule>
    <cfRule type="containsText" dxfId="5012" priority="8616" operator="containsText" text="Discontinued">
      <formula>NOT(ISERROR(SEARCH("Discontinued",K624)))</formula>
    </cfRule>
    <cfRule type="containsText" dxfId="5011" priority="8615" operator="containsText" text="ACTIVE">
      <formula>NOT(ISERROR(SEARCH("ACTIVE",K624)))</formula>
    </cfRule>
    <cfRule type="containsText" dxfId="5010" priority="8614" operator="containsText" text="COMING SOON">
      <formula>NOT(ISERROR(SEARCH("COMING SOON",K624)))</formula>
    </cfRule>
    <cfRule type="containsText" dxfId="5009" priority="8613" operator="containsText" text="Closeout">
      <formula>NOT(ISERROR(SEARCH("Closeout",K624)))</formula>
    </cfRule>
    <cfRule type="containsText" dxfId="5008" priority="8612" operator="containsText" text="Discontinued">
      <formula>NOT(ISERROR(SEARCH("Discontinued",K624)))</formula>
    </cfRule>
    <cfRule type="containsText" dxfId="5007" priority="8634" operator="containsText" text="Closeout">
      <formula>NOT(ISERROR(SEARCH("Closeout",K624)))</formula>
    </cfRule>
    <cfRule type="containsText" dxfId="5006" priority="8635" operator="containsText" text="COMING SOON">
      <formula>NOT(ISERROR(SEARCH("COMING SOON",K624)))</formula>
    </cfRule>
    <cfRule type="containsText" dxfId="5005" priority="8636" operator="containsText" text="ACTIVE">
      <formula>NOT(ISERROR(SEARCH("ACTIVE",K624)))</formula>
    </cfRule>
    <cfRule type="containsText" dxfId="5004" priority="8610" operator="containsText" text="Closeout">
      <formula>NOT(ISERROR(SEARCH("Closeout",K624)))</formula>
    </cfRule>
    <cfRule type="containsText" dxfId="5003" priority="8609" operator="containsText" text="Coming Soon">
      <formula>NOT(ISERROR(SEARCH("Coming Soon",K624)))</formula>
    </cfRule>
    <cfRule type="containsText" dxfId="5002" priority="8599" operator="containsText" text="COMING SOON">
      <formula>NOT(ISERROR(SEARCH("COMING SOON",K624)))</formula>
    </cfRule>
    <cfRule type="containsText" dxfId="5001" priority="8598" operator="containsText" text="Closeout">
      <formula>NOT(ISERROR(SEARCH("Closeout",K624)))</formula>
    </cfRule>
    <cfRule type="containsText" dxfId="5000" priority="8637" operator="containsText" text="Discontinued">
      <formula>NOT(ISERROR(SEARCH("Discontinued",K624)))</formula>
    </cfRule>
    <cfRule type="containsText" dxfId="4999" priority="8638" operator="containsText" text="Closeout">
      <formula>NOT(ISERROR(SEARCH("Closeout",K624)))</formula>
    </cfRule>
    <cfRule type="cellIs" dxfId="4998" priority="8607" operator="equal">
      <formula>"Discontinued"</formula>
    </cfRule>
    <cfRule type="containsText" dxfId="4997" priority="8592" operator="containsText" text="ACTIVE">
      <formula>NOT(ISERROR(SEARCH("ACTIVE",K624)))</formula>
    </cfRule>
    <cfRule type="containsText" dxfId="4996" priority="8639" operator="containsText" text="COMING SOON">
      <formula>NOT(ISERROR(SEARCH("COMING SOON",K624)))</formula>
    </cfRule>
    <cfRule type="containsText" dxfId="4995" priority="8608" operator="containsText" text="Discontinued">
      <formula>NOT(ISERROR(SEARCH("Discontinued",K624)))</formula>
    </cfRule>
    <cfRule type="containsText" dxfId="4994" priority="8622" operator="containsText" text="COMING SOON">
      <formula>NOT(ISERROR(SEARCH("COMING SOON",K624)))</formula>
    </cfRule>
    <cfRule type="containsText" dxfId="4993" priority="8623" operator="containsText" text="ACTIVE">
      <formula>NOT(ISERROR(SEARCH("ACTIVE",K624)))</formula>
    </cfRule>
    <cfRule type="containsText" dxfId="4992" priority="8642" operator="containsText" text="Closeout">
      <formula>NOT(ISERROR(SEARCH("Closeout",K624)))</formula>
    </cfRule>
    <cfRule type="containsText" dxfId="4991" priority="8643" operator="containsText" text="COMING SOON">
      <formula>NOT(ISERROR(SEARCH("COMING SOON",K624)))</formula>
    </cfRule>
    <cfRule type="containsText" dxfId="4990" priority="8585" operator="containsText" text="Discontinued">
      <formula>NOT(ISERROR(SEARCH("Discontinued",K624)))</formula>
    </cfRule>
    <cfRule type="containsText" dxfId="4989" priority="8591" operator="containsText" text="COMING SOON">
      <formula>NOT(ISERROR(SEARCH("COMING SOON",K624)))</formula>
    </cfRule>
    <cfRule type="containsText" dxfId="4988" priority="8595" operator="containsText" text="COMING SOON">
      <formula>NOT(ISERROR(SEARCH("COMING SOON",K624)))</formula>
    </cfRule>
    <cfRule type="containsText" dxfId="4987" priority="8586" operator="containsText" text="Closeout">
      <formula>NOT(ISERROR(SEARCH("Closeout",K624)))</formula>
    </cfRule>
    <cfRule type="containsText" dxfId="4986" priority="8644" operator="containsText" text="ACTIVE">
      <formula>NOT(ISERROR(SEARCH("ACTIVE",K624)))</formula>
    </cfRule>
    <cfRule type="containsText" dxfId="4985" priority="8596" operator="containsText" text="ACTIVE">
      <formula>NOT(ISERROR(SEARCH("ACTIVE",K624)))</formula>
    </cfRule>
    <cfRule type="containsText" dxfId="4984" priority="8590" operator="containsText" text="Closeout">
      <formula>NOT(ISERROR(SEARCH("Closeout",K624)))</formula>
    </cfRule>
    <cfRule type="containsText" dxfId="4983" priority="8589" operator="containsText" text="Discontinued">
      <formula>NOT(ISERROR(SEARCH("Discontinued",K624)))</formula>
    </cfRule>
    <cfRule type="containsText" dxfId="4982" priority="8597" operator="containsText" text="Discontinued">
      <formula>NOT(ISERROR(SEARCH("Discontinued",K624)))</formula>
    </cfRule>
    <cfRule type="containsText" dxfId="4981" priority="8587" operator="containsText" text="COMING SOON">
      <formula>NOT(ISERROR(SEARCH("COMING SOON",K624)))</formula>
    </cfRule>
    <cfRule type="containsText" dxfId="4980" priority="8588" operator="containsText" text="ACTIVE">
      <formula>NOT(ISERROR(SEARCH("ACTIVE",K624)))</formula>
    </cfRule>
    <cfRule type="containsBlanks" dxfId="4979" priority="8645">
      <formula>LEN(TRIM(K624))=0</formula>
    </cfRule>
    <cfRule type="containsBlanks" dxfId="4978" priority="8624">
      <formula>LEN(TRIM(K624))=0</formula>
    </cfRule>
    <cfRule type="containsText" dxfId="4977" priority="8640" operator="containsText" text="ACTIVE">
      <formula>NOT(ISERROR(SEARCH("ACTIVE",K624)))</formula>
    </cfRule>
    <cfRule type="containsText" dxfId="4976" priority="8641" operator="containsText" text="Discontinued">
      <formula>NOT(ISERROR(SEARCH("Discontinued",K624)))</formula>
    </cfRule>
    <cfRule type="containsText" dxfId="4975" priority="8629" operator="containsText" text="Discontinued">
      <formula>NOT(ISERROR(SEARCH("Discontinued",K624)))</formula>
    </cfRule>
    <cfRule type="containsText" dxfId="4974" priority="8625" operator="containsText" text="Discontinued">
      <formula>NOT(ISERROR(SEARCH("Discontinued",K624)))</formula>
    </cfRule>
    <cfRule type="containsText" dxfId="4973" priority="8626" operator="containsText" text="Closeout">
      <formula>NOT(ISERROR(SEARCH("Closeout",K624)))</formula>
    </cfRule>
    <cfRule type="containsText" dxfId="4972" priority="8627" operator="containsText" text="COMING SOON">
      <formula>NOT(ISERROR(SEARCH("COMING SOON",K624)))</formula>
    </cfRule>
  </conditionalFormatting>
  <conditionalFormatting sqref="K628">
    <cfRule type="containsText" dxfId="4971" priority="8569" operator="containsText" text="Closeout">
      <formula>NOT(ISERROR(SEARCH("Closeout",K628)))</formula>
    </cfRule>
    <cfRule type="containsText" dxfId="4970" priority="8579" operator="containsText" text="COMING SOON">
      <formula>NOT(ISERROR(SEARCH("COMING SOON",K628)))</formula>
    </cfRule>
    <cfRule type="containsText" dxfId="4969" priority="8580" operator="containsText" text="ACTIVE">
      <formula>NOT(ISERROR(SEARCH("ACTIVE",K628)))</formula>
    </cfRule>
    <cfRule type="containsText" dxfId="4968" priority="8568" operator="containsText" text="Discontinued">
      <formula>NOT(ISERROR(SEARCH("Discontinued",K628)))</formula>
    </cfRule>
  </conditionalFormatting>
  <conditionalFormatting sqref="K629:K633">
    <cfRule type="containsText" dxfId="4967" priority="8560" operator="containsText" text="ACTIVE">
      <formula>NOT(ISERROR(SEARCH("ACTIVE",K629)))</formula>
    </cfRule>
    <cfRule type="containsText" dxfId="4966" priority="8559" operator="containsText" text="COMING SOON">
      <formula>NOT(ISERROR(SEARCH("COMING SOON",K629)))</formula>
    </cfRule>
    <cfRule type="containsText" dxfId="4965" priority="8549" operator="containsText" text="Closeout">
      <formula>NOT(ISERROR(SEARCH("Closeout",K629)))</formula>
    </cfRule>
    <cfRule type="containsText" dxfId="4964" priority="8548" operator="containsText" text="Discontinued">
      <formula>NOT(ISERROR(SEARCH("Discontinued",K629)))</formula>
    </cfRule>
  </conditionalFormatting>
  <conditionalFormatting sqref="K630">
    <cfRule type="containsText" dxfId="4963" priority="8528" operator="containsText" text="Discontinued">
      <formula>NOT(ISERROR(SEARCH("Discontinued",K630)))</formula>
    </cfRule>
    <cfRule type="containsText" dxfId="4962" priority="8529" operator="containsText" text="Closeout">
      <formula>NOT(ISERROR(SEARCH("Closeout",K630)))</formula>
    </cfRule>
    <cfRule type="containsText" dxfId="4961" priority="8539" operator="containsText" text="COMING SOON">
      <formula>NOT(ISERROR(SEARCH("COMING SOON",K630)))</formula>
    </cfRule>
    <cfRule type="containsText" dxfId="4960" priority="8540" operator="containsText" text="ACTIVE">
      <formula>NOT(ISERROR(SEARCH("ACTIVE",K630)))</formula>
    </cfRule>
  </conditionalFormatting>
  <conditionalFormatting sqref="K631:K633">
    <cfRule type="containsText" dxfId="4959" priority="8522" operator="containsText" text="ACTIVE">
      <formula>NOT(ISERROR(SEARCH("ACTIVE",K631)))</formula>
    </cfRule>
    <cfRule type="containsText" dxfId="4958" priority="8521" operator="containsText" text="COMING SOON">
      <formula>NOT(ISERROR(SEARCH("COMING SOON",K631)))</formula>
    </cfRule>
    <cfRule type="containsText" dxfId="4957" priority="8511" operator="containsText" text="Closeout">
      <formula>NOT(ISERROR(SEARCH("Closeout",K631)))</formula>
    </cfRule>
    <cfRule type="containsText" dxfId="4956" priority="8510" operator="containsText" text="Discontinued">
      <formula>NOT(ISERROR(SEARCH("Discontinued",K631)))</formula>
    </cfRule>
  </conditionalFormatting>
  <conditionalFormatting sqref="K632">
    <cfRule type="containsText" dxfId="4955" priority="8504" operator="containsText" text="ACTIVE">
      <formula>NOT(ISERROR(SEARCH("ACTIVE",K632)))</formula>
    </cfRule>
    <cfRule type="containsText" dxfId="4954" priority="8503" operator="containsText" text="COMING SOON">
      <formula>NOT(ISERROR(SEARCH("COMING SOON",K632)))</formula>
    </cfRule>
    <cfRule type="containsText" dxfId="4953" priority="8493" operator="containsText" text="Closeout">
      <formula>NOT(ISERROR(SEARCH("Closeout",K632)))</formula>
    </cfRule>
    <cfRule type="containsText" dxfId="4952" priority="8492" operator="containsText" text="Discontinued">
      <formula>NOT(ISERROR(SEARCH("Discontinued",K632)))</formula>
    </cfRule>
  </conditionalFormatting>
  <conditionalFormatting sqref="K633">
    <cfRule type="containsText" dxfId="4951" priority="8418" operator="containsText" text="Closeout">
      <formula>NOT(ISERROR(SEARCH("Closeout",K633)))</formula>
    </cfRule>
    <cfRule type="containsText" dxfId="4950" priority="8417" operator="containsText" text="Discontinued">
      <formula>NOT(ISERROR(SEARCH("Discontinued",K633)))</formula>
    </cfRule>
    <cfRule type="containsText" dxfId="4949" priority="8429" operator="containsText" text="ACTIVE">
      <formula>NOT(ISERROR(SEARCH("ACTIVE",K633)))</formula>
    </cfRule>
    <cfRule type="containsText" dxfId="4948" priority="8428" operator="containsText" text="COMING SOON">
      <formula>NOT(ISERROR(SEARCH("COMING SOON",K633)))</formula>
    </cfRule>
  </conditionalFormatting>
  <conditionalFormatting sqref="K634">
    <cfRule type="containsText" dxfId="4947" priority="8383" operator="containsText" text="Closeout">
      <formula>NOT(ISERROR(SEARCH("Closeout",K634)))</formula>
    </cfRule>
    <cfRule type="containsText" dxfId="4946" priority="8390" operator="containsText" text="Discontinued">
      <formula>NOT(ISERROR(SEARCH("Discontinued",K634)))</formula>
    </cfRule>
    <cfRule type="containsText" dxfId="4945" priority="8389" operator="containsText" text="ACTIVE">
      <formula>NOT(ISERROR(SEARCH("ACTIVE",K634)))</formula>
    </cfRule>
    <cfRule type="containsText" dxfId="4944" priority="8388" operator="containsText" text="COMING SOON">
      <formula>NOT(ISERROR(SEARCH("COMING SOON",K634)))</formula>
    </cfRule>
    <cfRule type="containsText" dxfId="4943" priority="8382" operator="containsText" text="Discontinued">
      <formula>NOT(ISERROR(SEARCH("Discontinued",K634)))</formula>
    </cfRule>
    <cfRule type="containsText" dxfId="4942" priority="8381" operator="containsText" text="ACTIVE">
      <formula>NOT(ISERROR(SEARCH("ACTIVE",K634)))</formula>
    </cfRule>
    <cfRule type="containsText" dxfId="4941" priority="8380" operator="containsText" text="COMING SOON">
      <formula>NOT(ISERROR(SEARCH("COMING SOON",K634)))</formula>
    </cfRule>
    <cfRule type="containsText" dxfId="4940" priority="8379" operator="containsText" text="Closeout">
      <formula>NOT(ISERROR(SEARCH("Closeout",K634)))</formula>
    </cfRule>
    <cfRule type="containsText" dxfId="4939" priority="8378" operator="containsText" text="Discontinued">
      <formula>NOT(ISERROR(SEARCH("Discontinued",K634)))</formula>
    </cfRule>
    <cfRule type="containsText" dxfId="4938" priority="8377" operator="containsText" text="ACTIVE">
      <formula>NOT(ISERROR(SEARCH("ACTIVE",K634)))</formula>
    </cfRule>
    <cfRule type="containsText" dxfId="4937" priority="8376" operator="containsText" text="COMING SOON">
      <formula>NOT(ISERROR(SEARCH("COMING SOON",K634)))</formula>
    </cfRule>
    <cfRule type="containsText" dxfId="4936" priority="8375" operator="containsText" text="Closeout">
      <formula>NOT(ISERROR(SEARCH("Closeout",K634)))</formula>
    </cfRule>
    <cfRule type="containsText" dxfId="4935" priority="8393" operator="containsText" text="ACTIVE">
      <formula>NOT(ISERROR(SEARCH("ACTIVE",K634)))</formula>
    </cfRule>
    <cfRule type="containsText" dxfId="4934" priority="8374" operator="containsText" text="Discontinued">
      <formula>NOT(ISERROR(SEARCH("Discontinued",K634)))</formula>
    </cfRule>
    <cfRule type="containsText" dxfId="4933" priority="8339" operator="containsText" text="Closeout">
      <formula>NOT(ISERROR(SEARCH("Closeout",K634)))</formula>
    </cfRule>
    <cfRule type="containsBlanks" dxfId="4932" priority="8373">
      <formula>LEN(TRIM(K634))=0</formula>
    </cfRule>
    <cfRule type="containsText" dxfId="4931" priority="8372" operator="containsText" text="ACTIVE">
      <formula>NOT(ISERROR(SEARCH("ACTIVE",K634)))</formula>
    </cfRule>
    <cfRule type="containsText" dxfId="4930" priority="8371" operator="containsText" text="COMING SOON">
      <formula>NOT(ISERROR(SEARCH("COMING SOON",K634)))</formula>
    </cfRule>
    <cfRule type="containsText" dxfId="4929" priority="8370" operator="containsText" text="Closeout">
      <formula>NOT(ISERROR(SEARCH("Closeout",K634)))</formula>
    </cfRule>
    <cfRule type="containsText" dxfId="4928" priority="8330" operator="containsText" text="Discontinued">
      <formula>NOT(ISERROR(SEARCH("Discontinued",K634)))</formula>
    </cfRule>
    <cfRule type="containsText" dxfId="4927" priority="8331" operator="containsText" text="Closeout">
      <formula>NOT(ISERROR(SEARCH("Closeout",K634)))</formula>
    </cfRule>
    <cfRule type="containsText" dxfId="4926" priority="8332" operator="containsText" text="COMING SOON">
      <formula>NOT(ISERROR(SEARCH("COMING SOON",K634)))</formula>
    </cfRule>
    <cfRule type="containsText" dxfId="4925" priority="8369" operator="containsText" text="Discontinued">
      <formula>NOT(ISERROR(SEARCH("Discontinued",K634)))</formula>
    </cfRule>
    <cfRule type="containsText" dxfId="4924" priority="8368" operator="containsText" text="ACTIVE">
      <formula>NOT(ISERROR(SEARCH("ACTIVE",K634)))</formula>
    </cfRule>
    <cfRule type="containsText" dxfId="4923" priority="8333" operator="containsText" text="ACTIVE">
      <formula>NOT(ISERROR(SEARCH("ACTIVE",K634)))</formula>
    </cfRule>
    <cfRule type="containsText" dxfId="4922" priority="8334" operator="containsText" text="Discontinued">
      <formula>NOT(ISERROR(SEARCH("Discontinued",K634)))</formula>
    </cfRule>
    <cfRule type="containsText" dxfId="4921" priority="8335" operator="containsText" text="Closeout">
      <formula>NOT(ISERROR(SEARCH("Closeout",K634)))</formula>
    </cfRule>
    <cfRule type="containsText" dxfId="4920" priority="8367" operator="containsText" text="COMING SOON">
      <formula>NOT(ISERROR(SEARCH("COMING SOON",K634)))</formula>
    </cfRule>
    <cfRule type="containsText" dxfId="4919" priority="8366" operator="containsText" text="Closeout">
      <formula>NOT(ISERROR(SEARCH("Closeout",K634)))</formula>
    </cfRule>
    <cfRule type="containsText" dxfId="4918" priority="8365" operator="containsText" text="Discontinued">
      <formula>NOT(ISERROR(SEARCH("Discontinued",K634)))</formula>
    </cfRule>
    <cfRule type="containsText" dxfId="4917" priority="8364" operator="containsText" text="ACTIVE">
      <formula>NOT(ISERROR(SEARCH("ACTIVE",K634)))</formula>
    </cfRule>
    <cfRule type="containsText" dxfId="4916" priority="8363" operator="containsText" text="COMING SOON">
      <formula>NOT(ISERROR(SEARCH("COMING SOON",K634)))</formula>
    </cfRule>
    <cfRule type="containsText" dxfId="4915" priority="8329" operator="containsText" text="ACTIVE">
      <formula>NOT(ISERROR(SEARCH("ACTIVE",K634)))</formula>
    </cfRule>
    <cfRule type="containsText" dxfId="4914" priority="8362" operator="containsText" text="Closeout">
      <formula>NOT(ISERROR(SEARCH("Closeout",K634)))</formula>
    </cfRule>
    <cfRule type="containsText" dxfId="4913" priority="8328" operator="containsText" text="COMING SOON">
      <formula>NOT(ISERROR(SEARCH("COMING SOON",K634)))</formula>
    </cfRule>
    <cfRule type="containsText" dxfId="4912" priority="8361" operator="containsText" text="Discontinued">
      <formula>NOT(ISERROR(SEARCH("Discontinued",K634)))</formula>
    </cfRule>
    <cfRule type="containsText" dxfId="4911" priority="8336" operator="containsText" text="COMING SOON">
      <formula>NOT(ISERROR(SEARCH("COMING SOON",K634)))</formula>
    </cfRule>
    <cfRule type="containsText" dxfId="4910" priority="8360" operator="containsText" text="Active">
      <formula>NOT(ISERROR(SEARCH("Active",K634)))</formula>
    </cfRule>
    <cfRule type="containsText" dxfId="4909" priority="8359" operator="containsText" text="Closeout">
      <formula>NOT(ISERROR(SEARCH("Closeout",K634)))</formula>
    </cfRule>
    <cfRule type="containsText" dxfId="4908" priority="8358" operator="containsText" text="Coming Soon">
      <formula>NOT(ISERROR(SEARCH("Coming Soon",K634)))</formula>
    </cfRule>
    <cfRule type="containsText" dxfId="4907" priority="8357" operator="containsText" text="Discontinued">
      <formula>NOT(ISERROR(SEARCH("Discontinued",K634)))</formula>
    </cfRule>
    <cfRule type="cellIs" dxfId="4906" priority="8356" operator="equal">
      <formula>"Discontinued"</formula>
    </cfRule>
    <cfRule type="containsText" dxfId="4905" priority="8337" operator="containsText" text="ACTIVE">
      <formula>NOT(ISERROR(SEARCH("ACTIVE",K634)))</formula>
    </cfRule>
    <cfRule type="cellIs" dxfId="4904" priority="8355" operator="equal">
      <formula>"Closeout"</formula>
    </cfRule>
    <cfRule type="containsText" dxfId="4903" priority="8354" operator="containsText" text="ACTIVE">
      <formula>NOT(ISERROR(SEARCH("ACTIVE",K634)))</formula>
    </cfRule>
    <cfRule type="containsText" dxfId="4902" priority="8338" operator="containsText" text="Discontinued">
      <formula>NOT(ISERROR(SEARCH("Discontinued",K634)))</formula>
    </cfRule>
    <cfRule type="containsText" dxfId="4901" priority="8327" operator="containsText" text="Closeout">
      <formula>NOT(ISERROR(SEARCH("Closeout",K634)))</formula>
    </cfRule>
    <cfRule type="containsText" dxfId="4900" priority="8326" operator="containsText" text="Discontinued">
      <formula>NOT(ISERROR(SEARCH("Discontinued",K634)))</formula>
    </cfRule>
    <cfRule type="containsText" dxfId="4899" priority="8325" operator="containsText" text="ACTIVE">
      <formula>NOT(ISERROR(SEARCH("ACTIVE",K634)))</formula>
    </cfRule>
    <cfRule type="containsText" dxfId="4898" priority="8353" operator="containsText" text="COMING SOON">
      <formula>NOT(ISERROR(SEARCH("COMING SOON",K634)))</formula>
    </cfRule>
    <cfRule type="containsText" dxfId="4897" priority="8324" operator="containsText" text="COMING SOON">
      <formula>NOT(ISERROR(SEARCH("COMING SOON",K634)))</formula>
    </cfRule>
    <cfRule type="containsBlanks" dxfId="4896" priority="8352">
      <formula>LEN(TRIM(K634))=0</formula>
    </cfRule>
    <cfRule type="containsText" dxfId="4895" priority="8346" operator="containsText" text="Discontinued">
      <formula>NOT(ISERROR(SEARCH("Discontinued",K634)))</formula>
    </cfRule>
    <cfRule type="containsText" dxfId="4894" priority="8351" operator="containsText" text="Closeout">
      <formula>NOT(ISERROR(SEARCH("Closeout",K634)))</formula>
    </cfRule>
    <cfRule type="containsText" dxfId="4893" priority="8350" operator="containsText" text="Discontinued">
      <formula>NOT(ISERROR(SEARCH("Discontinued",K634)))</formula>
    </cfRule>
    <cfRule type="containsText" dxfId="4892" priority="8349" operator="containsText" text="ACTIVE">
      <formula>NOT(ISERROR(SEARCH("ACTIVE",K634)))</formula>
    </cfRule>
    <cfRule type="containsText" dxfId="4891" priority="8348" operator="containsText" text="COMING SOON">
      <formula>NOT(ISERROR(SEARCH("COMING SOON",K634)))</formula>
    </cfRule>
    <cfRule type="containsText" dxfId="4890" priority="8347" operator="containsText" text="Closeout">
      <formula>NOT(ISERROR(SEARCH("Closeout",K634)))</formula>
    </cfRule>
    <cfRule type="containsText" dxfId="4889" priority="8345" operator="containsText" text="ACTIVE">
      <formula>NOT(ISERROR(SEARCH("ACTIVE",K634)))</formula>
    </cfRule>
    <cfRule type="containsText" dxfId="4888" priority="8344" operator="containsText" text="COMING SOON">
      <formula>NOT(ISERROR(SEARCH("COMING SOON",K634)))</formula>
    </cfRule>
    <cfRule type="containsText" dxfId="4887" priority="8343" operator="containsText" text="Closeout">
      <formula>NOT(ISERROR(SEARCH("Closeout",K634)))</formula>
    </cfRule>
    <cfRule type="containsText" dxfId="4886" priority="8323" operator="containsText" text="Closeout">
      <formula>NOT(ISERROR(SEARCH("Closeout",K634)))</formula>
    </cfRule>
    <cfRule type="containsText" dxfId="4885" priority="8322" operator="containsText" text="Discontinued">
      <formula>NOT(ISERROR(SEARCH("Discontinued",K634)))</formula>
    </cfRule>
    <cfRule type="containsText" dxfId="4884" priority="8392" operator="containsText" text="COMING SOON">
      <formula>NOT(ISERROR(SEARCH("COMING SOON",K634)))</formula>
    </cfRule>
    <cfRule type="containsText" dxfId="4883" priority="8391" operator="containsText" text="Closeout">
      <formula>NOT(ISERROR(SEARCH("Closeout",K634)))</formula>
    </cfRule>
    <cfRule type="containsText" dxfId="4882" priority="8387" operator="containsText" text="Closeout">
      <formula>NOT(ISERROR(SEARCH("Closeout",K634)))</formula>
    </cfRule>
    <cfRule type="containsText" dxfId="4881" priority="8340" operator="containsText" text="COMING SOON">
      <formula>NOT(ISERROR(SEARCH("COMING SOON",K634)))</formula>
    </cfRule>
    <cfRule type="containsText" dxfId="4880" priority="8386" operator="containsText" text="Discontinued">
      <formula>NOT(ISERROR(SEARCH("Discontinued",K634)))</formula>
    </cfRule>
    <cfRule type="containsText" dxfId="4879" priority="8385" operator="containsText" text="ACTIVE">
      <formula>NOT(ISERROR(SEARCH("ACTIVE",K634)))</formula>
    </cfRule>
    <cfRule type="containsText" dxfId="4878" priority="8341" operator="containsText" text="ACTIVE">
      <formula>NOT(ISERROR(SEARCH("ACTIVE",K634)))</formula>
    </cfRule>
    <cfRule type="containsText" dxfId="4877" priority="8342" operator="containsText" text="Discontinued">
      <formula>NOT(ISERROR(SEARCH("Discontinued",K634)))</formula>
    </cfRule>
    <cfRule type="containsText" dxfId="4876" priority="8384" operator="containsText" text="COMING SOON">
      <formula>NOT(ISERROR(SEARCH("COMING SOON",K634)))</formula>
    </cfRule>
  </conditionalFormatting>
  <conditionalFormatting sqref="K635">
    <cfRule type="containsText" dxfId="4875" priority="8271" operator="containsText" text="ACTIVE">
      <formula>NOT(ISERROR(SEARCH("ACTIVE",K635)))</formula>
    </cfRule>
    <cfRule type="containsText" dxfId="4874" priority="8272" operator="containsText" text="Discontinued">
      <formula>NOT(ISERROR(SEARCH("Discontinued",K635)))</formula>
    </cfRule>
    <cfRule type="containsText" dxfId="4873" priority="8273" operator="containsText" text="Closeout">
      <formula>NOT(ISERROR(SEARCH("Closeout",K635)))</formula>
    </cfRule>
    <cfRule type="containsText" dxfId="4872" priority="8274" operator="containsText" text="COMING SOON">
      <formula>NOT(ISERROR(SEARCH("COMING SOON",K635)))</formula>
    </cfRule>
    <cfRule type="containsText" dxfId="4871" priority="8275" operator="containsText" text="ACTIVE">
      <formula>NOT(ISERROR(SEARCH("ACTIVE",K635)))</formula>
    </cfRule>
    <cfRule type="containsText" dxfId="4870" priority="8276" operator="containsText" text="Discontinued">
      <formula>NOT(ISERROR(SEARCH("Discontinued",K635)))</formula>
    </cfRule>
    <cfRule type="containsText" dxfId="4869" priority="8277" operator="containsText" text="Closeout">
      <formula>NOT(ISERROR(SEARCH("Closeout",K635)))</formula>
    </cfRule>
    <cfRule type="containsText" dxfId="4868" priority="8278" operator="containsText" text="COMING SOON">
      <formula>NOT(ISERROR(SEARCH("COMING SOON",K635)))</formula>
    </cfRule>
    <cfRule type="containsText" dxfId="4867" priority="8279" operator="containsText" text="ACTIVE">
      <formula>NOT(ISERROR(SEARCH("ACTIVE",K635)))</formula>
    </cfRule>
    <cfRule type="containsBlanks" dxfId="4866" priority="8280">
      <formula>LEN(TRIM(K635))=0</formula>
    </cfRule>
    <cfRule type="containsText" dxfId="4865" priority="8281" operator="containsText" text="Discontinued">
      <formula>NOT(ISERROR(SEARCH("Discontinued",K635)))</formula>
    </cfRule>
    <cfRule type="containsText" dxfId="4864" priority="8282" operator="containsText" text="Closeout">
      <formula>NOT(ISERROR(SEARCH("Closeout",K635)))</formula>
    </cfRule>
    <cfRule type="containsText" dxfId="4863" priority="8283" operator="containsText" text="COMING SOON">
      <formula>NOT(ISERROR(SEARCH("COMING SOON",K635)))</formula>
    </cfRule>
    <cfRule type="containsText" dxfId="4862" priority="8284" operator="containsText" text="ACTIVE">
      <formula>NOT(ISERROR(SEARCH("ACTIVE",K635)))</formula>
    </cfRule>
    <cfRule type="containsText" dxfId="4861" priority="8285" operator="containsText" text="Discontinued">
      <formula>NOT(ISERROR(SEARCH("Discontinued",K635)))</formula>
    </cfRule>
    <cfRule type="containsText" dxfId="4860" priority="8286" operator="containsText" text="Closeout">
      <formula>NOT(ISERROR(SEARCH("Closeout",K635)))</formula>
    </cfRule>
    <cfRule type="containsText" dxfId="4859" priority="8287" operator="containsText" text="COMING SOON">
      <formula>NOT(ISERROR(SEARCH("COMING SOON",K635)))</formula>
    </cfRule>
    <cfRule type="containsText" dxfId="4858" priority="8288" operator="containsText" text="ACTIVE">
      <formula>NOT(ISERROR(SEARCH("ACTIVE",K635)))</formula>
    </cfRule>
    <cfRule type="containsText" dxfId="4857" priority="8289" operator="containsText" text="Discontinued">
      <formula>NOT(ISERROR(SEARCH("Discontinued",K635)))</formula>
    </cfRule>
    <cfRule type="containsText" dxfId="4856" priority="8290" operator="containsText" text="Closeout">
      <formula>NOT(ISERROR(SEARCH("Closeout",K635)))</formula>
    </cfRule>
    <cfRule type="containsText" dxfId="4855" priority="8291" operator="containsText" text="COMING SOON">
      <formula>NOT(ISERROR(SEARCH("COMING SOON",K635)))</formula>
    </cfRule>
    <cfRule type="containsText" dxfId="4854" priority="8292" operator="containsText" text="ACTIVE">
      <formula>NOT(ISERROR(SEARCH("ACTIVE",K635)))</formula>
    </cfRule>
    <cfRule type="containsText" dxfId="4853" priority="8293" operator="containsText" text="Discontinued">
      <formula>NOT(ISERROR(SEARCH("Discontinued",K635)))</formula>
    </cfRule>
    <cfRule type="containsText" dxfId="4852" priority="8294" operator="containsText" text="Closeout">
      <formula>NOT(ISERROR(SEARCH("Closeout",K635)))</formula>
    </cfRule>
    <cfRule type="containsText" dxfId="4851" priority="8295" operator="containsText" text="COMING SOON">
      <formula>NOT(ISERROR(SEARCH("COMING SOON",K635)))</formula>
    </cfRule>
    <cfRule type="containsText" dxfId="4850" priority="8296" operator="containsText" text="ACTIVE">
      <formula>NOT(ISERROR(SEARCH("ACTIVE",K635)))</formula>
    </cfRule>
    <cfRule type="containsText" dxfId="4849" priority="8297" operator="containsText" text="Discontinued">
      <formula>NOT(ISERROR(SEARCH("Discontinued",K635)))</formula>
    </cfRule>
    <cfRule type="containsText" dxfId="4848" priority="8298" operator="containsText" text="Closeout">
      <formula>NOT(ISERROR(SEARCH("Closeout",K635)))</formula>
    </cfRule>
    <cfRule type="containsText" dxfId="4847" priority="8299" operator="containsText" text="COMING SOON">
      <formula>NOT(ISERROR(SEARCH("COMING SOON",K635)))</formula>
    </cfRule>
    <cfRule type="containsText" dxfId="4846" priority="8300" operator="containsText" text="ACTIVE">
      <formula>NOT(ISERROR(SEARCH("ACTIVE",K635)))</formula>
    </cfRule>
    <cfRule type="containsBlanks" dxfId="4845" priority="8301">
      <formula>LEN(TRIM(K635))=0</formula>
    </cfRule>
    <cfRule type="containsText" dxfId="4844" priority="8247" operator="containsText" text="COMING SOON">
      <formula>NOT(ISERROR(SEARCH("COMING SOON",K635)))</formula>
    </cfRule>
    <cfRule type="containsText" dxfId="4843" priority="8246" operator="containsText" text="Closeout">
      <formula>NOT(ISERROR(SEARCH("Closeout",K635)))</formula>
    </cfRule>
    <cfRule type="containsText" dxfId="4842" priority="8245" operator="containsText" text="Discontinued">
      <formula>NOT(ISERROR(SEARCH("Discontinued",K635)))</formula>
    </cfRule>
    <cfRule type="containsText" dxfId="4841" priority="8244" operator="containsText" text="ACTIVE">
      <formula>NOT(ISERROR(SEARCH("ACTIVE",K635)))</formula>
    </cfRule>
    <cfRule type="containsText" dxfId="4840" priority="8243" operator="containsText" text="COMING SOON">
      <formula>NOT(ISERROR(SEARCH("COMING SOON",K635)))</formula>
    </cfRule>
    <cfRule type="containsText" dxfId="4839" priority="8242" operator="containsText" text="Closeout">
      <formula>NOT(ISERROR(SEARCH("Closeout",K635)))</formula>
    </cfRule>
    <cfRule type="containsText" dxfId="4838" priority="8241" operator="containsText" text="Discontinued">
      <formula>NOT(ISERROR(SEARCH("Discontinued",K635)))</formula>
    </cfRule>
    <cfRule type="containsText" dxfId="4837" priority="8240" operator="containsText" text="ACTIVE">
      <formula>NOT(ISERROR(SEARCH("ACTIVE",K635)))</formula>
    </cfRule>
    <cfRule type="containsText" dxfId="4836" priority="8239" operator="containsText" text="COMING SOON">
      <formula>NOT(ISERROR(SEARCH("COMING SOON",K635)))</formula>
    </cfRule>
    <cfRule type="containsText" dxfId="4835" priority="8238" operator="containsText" text="Closeout">
      <formula>NOT(ISERROR(SEARCH("Closeout",K635)))</formula>
    </cfRule>
    <cfRule type="containsText" dxfId="4834" priority="8236" operator="containsText" text="ACTIVE">
      <formula>NOT(ISERROR(SEARCH("ACTIVE",K635)))</formula>
    </cfRule>
    <cfRule type="containsText" dxfId="4833" priority="8235" operator="containsText" text="COMING SOON">
      <formula>NOT(ISERROR(SEARCH("COMING SOON",K635)))</formula>
    </cfRule>
    <cfRule type="containsText" dxfId="4832" priority="8234" operator="containsText" text="Closeout">
      <formula>NOT(ISERROR(SEARCH("Closeout",K635)))</formula>
    </cfRule>
    <cfRule type="containsText" dxfId="4831" priority="8233" operator="containsText" text="Discontinued">
      <formula>NOT(ISERROR(SEARCH("Discontinued",K635)))</formula>
    </cfRule>
    <cfRule type="containsText" dxfId="4830" priority="8232" operator="containsText" text="ACTIVE">
      <formula>NOT(ISERROR(SEARCH("ACTIVE",K635)))</formula>
    </cfRule>
    <cfRule type="containsText" dxfId="4829" priority="8231" operator="containsText" text="COMING SOON">
      <formula>NOT(ISERROR(SEARCH("COMING SOON",K635)))</formula>
    </cfRule>
    <cfRule type="containsText" dxfId="4828" priority="8230" operator="containsText" text="Closeout">
      <formula>NOT(ISERROR(SEARCH("Closeout",K635)))</formula>
    </cfRule>
    <cfRule type="containsText" dxfId="4827" priority="8229" operator="containsText" text="Discontinued">
      <formula>NOT(ISERROR(SEARCH("Discontinued",K635)))</formula>
    </cfRule>
    <cfRule type="containsText" dxfId="4826" priority="8248" operator="containsText" text="ACTIVE">
      <formula>NOT(ISERROR(SEARCH("ACTIVE",K635)))</formula>
    </cfRule>
    <cfRule type="containsText" dxfId="4825" priority="8249" operator="containsText" text="Discontinued">
      <formula>NOT(ISERROR(SEARCH("Discontinued",K635)))</formula>
    </cfRule>
    <cfRule type="containsText" dxfId="4824" priority="8250" operator="containsText" text="Closeout">
      <formula>NOT(ISERROR(SEARCH("Closeout",K635)))</formula>
    </cfRule>
    <cfRule type="containsText" dxfId="4823" priority="8251" operator="containsText" text="COMING SOON">
      <formula>NOT(ISERROR(SEARCH("COMING SOON",K635)))</formula>
    </cfRule>
    <cfRule type="containsText" dxfId="4822" priority="8237" operator="containsText" text="Discontinued">
      <formula>NOT(ISERROR(SEARCH("Discontinued",K635)))</formula>
    </cfRule>
    <cfRule type="containsText" dxfId="4821" priority="8252" operator="containsText" text="ACTIVE">
      <formula>NOT(ISERROR(SEARCH("ACTIVE",K635)))</formula>
    </cfRule>
    <cfRule type="containsText" dxfId="4820" priority="8253" operator="containsText" text="Discontinued">
      <formula>NOT(ISERROR(SEARCH("Discontinued",K635)))</formula>
    </cfRule>
    <cfRule type="containsText" dxfId="4819" priority="8254" operator="containsText" text="Closeout">
      <formula>NOT(ISERROR(SEARCH("Closeout",K635)))</formula>
    </cfRule>
    <cfRule type="containsText" dxfId="4818" priority="8255" operator="containsText" text="COMING SOON">
      <formula>NOT(ISERROR(SEARCH("COMING SOON",K635)))</formula>
    </cfRule>
    <cfRule type="containsText" dxfId="4817" priority="8256" operator="containsText" text="ACTIVE">
      <formula>NOT(ISERROR(SEARCH("ACTIVE",K635)))</formula>
    </cfRule>
    <cfRule type="containsText" dxfId="4816" priority="8257" operator="containsText" text="Discontinued">
      <formula>NOT(ISERROR(SEARCH("Discontinued",K635)))</formula>
    </cfRule>
    <cfRule type="containsText" dxfId="4815" priority="8258" operator="containsText" text="Closeout">
      <formula>NOT(ISERROR(SEARCH("Closeout",K635)))</formula>
    </cfRule>
    <cfRule type="containsBlanks" dxfId="4814" priority="8259">
      <formula>LEN(TRIM(K635))=0</formula>
    </cfRule>
    <cfRule type="containsText" dxfId="4813" priority="8260" operator="containsText" text="COMING SOON">
      <formula>NOT(ISERROR(SEARCH("COMING SOON",K635)))</formula>
    </cfRule>
    <cfRule type="containsText" dxfId="4812" priority="8261" operator="containsText" text="ACTIVE">
      <formula>NOT(ISERROR(SEARCH("ACTIVE",K635)))</formula>
    </cfRule>
    <cfRule type="cellIs" dxfId="4811" priority="8262" operator="equal">
      <formula>"Closeout"</formula>
    </cfRule>
    <cfRule type="cellIs" dxfId="4810" priority="8263" operator="equal">
      <formula>"Discontinued"</formula>
    </cfRule>
    <cfRule type="containsText" dxfId="4809" priority="8264" operator="containsText" text="Discontinued">
      <formula>NOT(ISERROR(SEARCH("Discontinued",K635)))</formula>
    </cfRule>
    <cfRule type="containsText" dxfId="4808" priority="8265" operator="containsText" text="Coming Soon">
      <formula>NOT(ISERROR(SEARCH("Coming Soon",K635)))</formula>
    </cfRule>
    <cfRule type="containsText" dxfId="4807" priority="8266" operator="containsText" text="Closeout">
      <formula>NOT(ISERROR(SEARCH("Closeout",K635)))</formula>
    </cfRule>
    <cfRule type="containsText" dxfId="4806" priority="8267" operator="containsText" text="Active">
      <formula>NOT(ISERROR(SEARCH("Active",K635)))</formula>
    </cfRule>
    <cfRule type="containsText" dxfId="4805" priority="8268" operator="containsText" text="Discontinued">
      <formula>NOT(ISERROR(SEARCH("Discontinued",K635)))</formula>
    </cfRule>
    <cfRule type="containsText" dxfId="4804" priority="8269" operator="containsText" text="Closeout">
      <formula>NOT(ISERROR(SEARCH("Closeout",K635)))</formula>
    </cfRule>
    <cfRule type="containsText" dxfId="4803" priority="8270" operator="containsText" text="COMING SOON">
      <formula>NOT(ISERROR(SEARCH("COMING SOON",K635)))</formula>
    </cfRule>
  </conditionalFormatting>
  <conditionalFormatting sqref="K636">
    <cfRule type="containsText" dxfId="4802" priority="8144" operator="containsText" text="Discontinued">
      <formula>NOT(ISERROR(SEARCH("Discontinued",K636)))</formula>
    </cfRule>
    <cfRule type="containsText" dxfId="4801" priority="8139" operator="containsText" text="ACTIVE">
      <formula>NOT(ISERROR(SEARCH("ACTIVE",K636)))</formula>
    </cfRule>
    <cfRule type="containsText" dxfId="4800" priority="8206" operator="containsText" text="COMING SOON">
      <formula>NOT(ISERROR(SEARCH("COMING SOON",K636)))</formula>
    </cfRule>
    <cfRule type="containsText" dxfId="4799" priority="8196" operator="containsText" text="Discontinued">
      <formula>NOT(ISERROR(SEARCH("Discontinued",K636)))</formula>
    </cfRule>
    <cfRule type="containsBlanks" dxfId="4798" priority="8166">
      <formula>LEN(TRIM(K636))=0</formula>
    </cfRule>
    <cfRule type="containsText" dxfId="4797" priority="8174" operator="containsText" text="Active">
      <formula>NOT(ISERROR(SEARCH("Active",K636)))</formula>
    </cfRule>
    <cfRule type="containsText" dxfId="4796" priority="8151" operator="containsText" text="ACTIVE">
      <formula>NOT(ISERROR(SEARCH("ACTIVE",K636)))</formula>
    </cfRule>
    <cfRule type="containsText" dxfId="4795" priority="8172" operator="containsText" text="Coming Soon">
      <formula>NOT(ISERROR(SEARCH("Coming Soon",K636)))</formula>
    </cfRule>
    <cfRule type="containsText" dxfId="4794" priority="8173" operator="containsText" text="Closeout">
      <formula>NOT(ISERROR(SEARCH("Closeout",K636)))</formula>
    </cfRule>
    <cfRule type="containsText" dxfId="4793" priority="8138" operator="containsText" text="COMING SOON">
      <formula>NOT(ISERROR(SEARCH("COMING SOON",K636)))</formula>
    </cfRule>
    <cfRule type="containsText" dxfId="4792" priority="8189" operator="containsText" text="Closeout">
      <formula>NOT(ISERROR(SEARCH("Closeout",K636)))</formula>
    </cfRule>
    <cfRule type="containsText" dxfId="4791" priority="8188" operator="containsText" text="Discontinued">
      <formula>NOT(ISERROR(SEARCH("Discontinued",K636)))</formula>
    </cfRule>
    <cfRule type="containsText" dxfId="4790" priority="8167" operator="containsText" text="COMING SOON">
      <formula>NOT(ISERROR(SEARCH("COMING SOON",K636)))</formula>
    </cfRule>
    <cfRule type="containsText" dxfId="4789" priority="8180" operator="containsText" text="Closeout">
      <formula>NOT(ISERROR(SEARCH("Closeout",K636)))</formula>
    </cfRule>
    <cfRule type="containsBlanks" dxfId="4788" priority="8187">
      <formula>LEN(TRIM(K636))=0</formula>
    </cfRule>
    <cfRule type="containsBlanks" dxfId="4787" priority="8208">
      <formula>LEN(TRIM(K636))=0</formula>
    </cfRule>
    <cfRule type="containsText" dxfId="4786" priority="8160" operator="containsText" text="Discontinued">
      <formula>NOT(ISERROR(SEARCH("Discontinued",K636)))</formula>
    </cfRule>
    <cfRule type="containsText" dxfId="4785" priority="8161" operator="containsText" text="Closeout">
      <formula>NOT(ISERROR(SEARCH("Closeout",K636)))</formula>
    </cfRule>
    <cfRule type="containsText" dxfId="4784" priority="8168" operator="containsText" text="ACTIVE">
      <formula>NOT(ISERROR(SEARCH("ACTIVE",K636)))</formula>
    </cfRule>
    <cfRule type="containsText" dxfId="4783" priority="8146" operator="containsText" text="COMING SOON">
      <formula>NOT(ISERROR(SEARCH("COMING SOON",K636)))</formula>
    </cfRule>
    <cfRule type="containsText" dxfId="4782" priority="8147" operator="containsText" text="ACTIVE">
      <formula>NOT(ISERROR(SEARCH("ACTIVE",K636)))</formula>
    </cfRule>
    <cfRule type="containsText" dxfId="4781" priority="8148" operator="containsText" text="Discontinued">
      <formula>NOT(ISERROR(SEARCH("Discontinued",K636)))</formula>
    </cfRule>
    <cfRule type="cellIs" dxfId="4780" priority="8169" operator="equal">
      <formula>"Closeout"</formula>
    </cfRule>
    <cfRule type="containsText" dxfId="4779" priority="8162" operator="containsText" text="COMING SOON">
      <formula>NOT(ISERROR(SEARCH("COMING SOON",K636)))</formula>
    </cfRule>
    <cfRule type="containsText" dxfId="4778" priority="8163" operator="containsText" text="ACTIVE">
      <formula>NOT(ISERROR(SEARCH("ACTIVE",K636)))</formula>
    </cfRule>
    <cfRule type="containsText" dxfId="4777" priority="8207" operator="containsText" text="ACTIVE">
      <formula>NOT(ISERROR(SEARCH("ACTIVE",K636)))</formula>
    </cfRule>
    <cfRule type="containsText" dxfId="4776" priority="8155" operator="containsText" text="ACTIVE">
      <formula>NOT(ISERROR(SEARCH("ACTIVE",K636)))</formula>
    </cfRule>
    <cfRule type="containsText" dxfId="4775" priority="8156" operator="containsText" text="Discontinued">
      <formula>NOT(ISERROR(SEARCH("Discontinued",K636)))</formula>
    </cfRule>
    <cfRule type="containsText" dxfId="4774" priority="8179" operator="containsText" text="Discontinued">
      <formula>NOT(ISERROR(SEARCH("Discontinued",K636)))</formula>
    </cfRule>
    <cfRule type="containsText" dxfId="4773" priority="8186" operator="containsText" text="ACTIVE">
      <formula>NOT(ISERROR(SEARCH("ACTIVE",K636)))</formula>
    </cfRule>
    <cfRule type="containsText" dxfId="4772" priority="8157" operator="containsText" text="Closeout">
      <formula>NOT(ISERROR(SEARCH("Closeout",K636)))</formula>
    </cfRule>
    <cfRule type="containsText" dxfId="4771" priority="8185" operator="containsText" text="COMING SOON">
      <formula>NOT(ISERROR(SEARCH("COMING SOON",K636)))</formula>
    </cfRule>
    <cfRule type="containsText" dxfId="4770" priority="8184" operator="containsText" text="Closeout">
      <formula>NOT(ISERROR(SEARCH("Closeout",K636)))</formula>
    </cfRule>
    <cfRule type="containsText" dxfId="4769" priority="8183" operator="containsText" text="Discontinued">
      <formula>NOT(ISERROR(SEARCH("Discontinued",K636)))</formula>
    </cfRule>
    <cfRule type="cellIs" dxfId="4768" priority="8170" operator="equal">
      <formula>"Discontinued"</formula>
    </cfRule>
    <cfRule type="containsText" dxfId="4767" priority="8158" operator="containsText" text="COMING SOON">
      <formula>NOT(ISERROR(SEARCH("COMING SOON",K636)))</formula>
    </cfRule>
    <cfRule type="containsText" dxfId="4766" priority="8182" operator="containsText" text="ACTIVE">
      <formula>NOT(ISERROR(SEARCH("ACTIVE",K636)))</formula>
    </cfRule>
    <cfRule type="containsText" dxfId="4765" priority="8154" operator="containsText" text="COMING SOON">
      <formula>NOT(ISERROR(SEARCH("COMING SOON",K636)))</formula>
    </cfRule>
    <cfRule type="containsText" dxfId="4764" priority="8178" operator="containsText" text="ACTIVE">
      <formula>NOT(ISERROR(SEARCH("ACTIVE",K636)))</formula>
    </cfRule>
    <cfRule type="containsText" dxfId="4763" priority="8171" operator="containsText" text="Discontinued">
      <formula>NOT(ISERROR(SEARCH("Discontinued",K636)))</formula>
    </cfRule>
    <cfRule type="containsText" dxfId="4762" priority="8149" operator="containsText" text="Closeout">
      <formula>NOT(ISERROR(SEARCH("Closeout",K636)))</formula>
    </cfRule>
    <cfRule type="containsText" dxfId="4761" priority="8181" operator="containsText" text="COMING SOON">
      <formula>NOT(ISERROR(SEARCH("COMING SOON",K636)))</formula>
    </cfRule>
    <cfRule type="containsText" dxfId="4760" priority="8150" operator="containsText" text="COMING SOON">
      <formula>NOT(ISERROR(SEARCH("COMING SOON",K636)))</formula>
    </cfRule>
    <cfRule type="containsText" dxfId="4759" priority="8177" operator="containsText" text="COMING SOON">
      <formula>NOT(ISERROR(SEARCH("COMING SOON",K636)))</formula>
    </cfRule>
    <cfRule type="containsText" dxfId="4758" priority="8176" operator="containsText" text="Closeout">
      <formula>NOT(ISERROR(SEARCH("Closeout",K636)))</formula>
    </cfRule>
    <cfRule type="containsText" dxfId="4757" priority="8145" operator="containsText" text="Closeout">
      <formula>NOT(ISERROR(SEARCH("Closeout",K636)))</formula>
    </cfRule>
    <cfRule type="containsText" dxfId="4756" priority="8175" operator="containsText" text="Discontinued">
      <formula>NOT(ISERROR(SEARCH("Discontinued",K636)))</formula>
    </cfRule>
    <cfRule type="containsText" dxfId="4755" priority="8143" operator="containsText" text="ACTIVE">
      <formula>NOT(ISERROR(SEARCH("ACTIVE",K636)))</formula>
    </cfRule>
    <cfRule type="containsText" dxfId="4754" priority="8142" operator="containsText" text="COMING SOON">
      <formula>NOT(ISERROR(SEARCH("COMING SOON",K636)))</formula>
    </cfRule>
    <cfRule type="containsText" dxfId="4753" priority="8141" operator="containsText" text="Closeout">
      <formula>NOT(ISERROR(SEARCH("Closeout",K636)))</formula>
    </cfRule>
    <cfRule type="containsText" dxfId="4752" priority="8159" operator="containsText" text="ACTIVE">
      <formula>NOT(ISERROR(SEARCH("ACTIVE",K636)))</formula>
    </cfRule>
    <cfRule type="containsText" dxfId="4751" priority="8164" operator="containsText" text="Discontinued">
      <formula>NOT(ISERROR(SEARCH("Discontinued",K636)))</formula>
    </cfRule>
    <cfRule type="containsText" dxfId="4750" priority="8153" operator="containsText" text="Closeout">
      <formula>NOT(ISERROR(SEARCH("Closeout",K636)))</formula>
    </cfRule>
    <cfRule type="containsText" dxfId="4749" priority="8165" operator="containsText" text="Closeout">
      <formula>NOT(ISERROR(SEARCH("Closeout",K636)))</formula>
    </cfRule>
    <cfRule type="containsText" dxfId="4748" priority="8137" operator="containsText" text="Closeout">
      <formula>NOT(ISERROR(SEARCH("Closeout",K636)))</formula>
    </cfRule>
    <cfRule type="containsText" dxfId="4747" priority="8136" operator="containsText" text="Discontinued">
      <formula>NOT(ISERROR(SEARCH("Discontinued",K636)))</formula>
    </cfRule>
    <cfRule type="containsText" dxfId="4746" priority="8140" operator="containsText" text="Discontinued">
      <formula>NOT(ISERROR(SEARCH("Discontinued",K636)))</formula>
    </cfRule>
    <cfRule type="containsText" dxfId="4745" priority="8152" operator="containsText" text="Discontinued">
      <formula>NOT(ISERROR(SEARCH("Discontinued",K636)))</formula>
    </cfRule>
    <cfRule type="containsText" dxfId="4744" priority="8190" operator="containsText" text="COMING SOON">
      <formula>NOT(ISERROR(SEARCH("COMING SOON",K636)))</formula>
    </cfRule>
    <cfRule type="containsText" dxfId="4743" priority="8191" operator="containsText" text="ACTIVE">
      <formula>NOT(ISERROR(SEARCH("ACTIVE",K636)))</formula>
    </cfRule>
    <cfRule type="containsText" dxfId="4742" priority="8192" operator="containsText" text="Discontinued">
      <formula>NOT(ISERROR(SEARCH("Discontinued",K636)))</formula>
    </cfRule>
    <cfRule type="containsText" dxfId="4741" priority="8193" operator="containsText" text="Closeout">
      <formula>NOT(ISERROR(SEARCH("Closeout",K636)))</formula>
    </cfRule>
    <cfRule type="containsText" dxfId="4740" priority="8194" operator="containsText" text="COMING SOON">
      <formula>NOT(ISERROR(SEARCH("COMING SOON",K636)))</formula>
    </cfRule>
    <cfRule type="containsText" dxfId="4739" priority="8195" operator="containsText" text="ACTIVE">
      <formula>NOT(ISERROR(SEARCH("ACTIVE",K636)))</formula>
    </cfRule>
    <cfRule type="containsText" dxfId="4738" priority="8197" operator="containsText" text="Closeout">
      <formula>NOT(ISERROR(SEARCH("Closeout",K636)))</formula>
    </cfRule>
    <cfRule type="containsText" dxfId="4737" priority="8198" operator="containsText" text="COMING SOON">
      <formula>NOT(ISERROR(SEARCH("COMING SOON",K636)))</formula>
    </cfRule>
    <cfRule type="containsText" dxfId="4736" priority="8199" operator="containsText" text="ACTIVE">
      <formula>NOT(ISERROR(SEARCH("ACTIVE",K636)))</formula>
    </cfRule>
    <cfRule type="containsText" dxfId="4735" priority="8200" operator="containsText" text="Discontinued">
      <formula>NOT(ISERROR(SEARCH("Discontinued",K636)))</formula>
    </cfRule>
    <cfRule type="containsText" dxfId="4734" priority="8201" operator="containsText" text="Closeout">
      <formula>NOT(ISERROR(SEARCH("Closeout",K636)))</formula>
    </cfRule>
    <cfRule type="containsText" dxfId="4733" priority="8202" operator="containsText" text="COMING SOON">
      <formula>NOT(ISERROR(SEARCH("COMING SOON",K636)))</formula>
    </cfRule>
    <cfRule type="containsText" dxfId="4732" priority="8203" operator="containsText" text="ACTIVE">
      <formula>NOT(ISERROR(SEARCH("ACTIVE",K636)))</formula>
    </cfRule>
    <cfRule type="containsText" dxfId="4731" priority="8204" operator="containsText" text="Discontinued">
      <formula>NOT(ISERROR(SEARCH("Discontinued",K636)))</formula>
    </cfRule>
    <cfRule type="containsText" dxfId="4730" priority="8205" operator="containsText" text="Closeout">
      <formula>NOT(ISERROR(SEARCH("Closeout",K636)))</formula>
    </cfRule>
  </conditionalFormatting>
  <conditionalFormatting sqref="K637:K648">
    <cfRule type="containsBlanks" dxfId="4729" priority="8027">
      <formula>LEN(TRIM(K637))=0</formula>
    </cfRule>
    <cfRule type="containsText" dxfId="4728" priority="8026" operator="containsText" text="Closeout">
      <formula>NOT(ISERROR(SEARCH("Closeout",K637)))</formula>
    </cfRule>
    <cfRule type="containsText" dxfId="4727" priority="8025" operator="containsText" text="Discontinued">
      <formula>NOT(ISERROR(SEARCH("Discontinued",K637)))</formula>
    </cfRule>
    <cfRule type="containsText" dxfId="4726" priority="8024" operator="containsText" text="ACTIVE">
      <formula>NOT(ISERROR(SEARCH("ACTIVE",K637)))</formula>
    </cfRule>
    <cfRule type="containsText" dxfId="4725" priority="8028" operator="containsText" text="COMING SOON">
      <formula>NOT(ISERROR(SEARCH("COMING SOON",K637)))</formula>
    </cfRule>
    <cfRule type="containsText" dxfId="4724" priority="8052" operator="containsText" text="ACTIVE">
      <formula>NOT(ISERROR(SEARCH("ACTIVE",K637)))</formula>
    </cfRule>
    <cfRule type="containsText" dxfId="4723" priority="8051" operator="containsText" text="COMING SOON">
      <formula>NOT(ISERROR(SEARCH("COMING SOON",K637)))</formula>
    </cfRule>
    <cfRule type="containsText" dxfId="4722" priority="8044" operator="containsText" text="Discontinued">
      <formula>NOT(ISERROR(SEARCH("Discontinued",K637)))</formula>
    </cfRule>
    <cfRule type="containsText" dxfId="4721" priority="8053" operator="containsText" text="Discontinued">
      <formula>NOT(ISERROR(SEARCH("Discontinued",K637)))</formula>
    </cfRule>
    <cfRule type="containsText" dxfId="4720" priority="8054" operator="containsText" text="Closeout">
      <formula>NOT(ISERROR(SEARCH("Closeout",K637)))</formula>
    </cfRule>
    <cfRule type="containsText" dxfId="4719" priority="8050" operator="containsText" text="Closeout">
      <formula>NOT(ISERROR(SEARCH("Closeout",K637)))</formula>
    </cfRule>
    <cfRule type="containsText" dxfId="4718" priority="8055" operator="containsText" text="COMING SOON">
      <formula>NOT(ISERROR(SEARCH("COMING SOON",K637)))</formula>
    </cfRule>
    <cfRule type="containsText" dxfId="4717" priority="8056" operator="containsText" text="ACTIVE">
      <formula>NOT(ISERROR(SEARCH("ACTIVE",K637)))</formula>
    </cfRule>
    <cfRule type="containsText" dxfId="4716" priority="8057" operator="containsText" text="Discontinued">
      <formula>NOT(ISERROR(SEARCH("Discontinued",K637)))</formula>
    </cfRule>
    <cfRule type="containsText" dxfId="4715" priority="8058" operator="containsText" text="Closeout">
      <formula>NOT(ISERROR(SEARCH("Closeout",K637)))</formula>
    </cfRule>
    <cfRule type="containsText" dxfId="4714" priority="8059" operator="containsText" text="COMING SOON">
      <formula>NOT(ISERROR(SEARCH("COMING SOON",K637)))</formula>
    </cfRule>
    <cfRule type="containsText" dxfId="4713" priority="8060" operator="containsText" text="ACTIVE">
      <formula>NOT(ISERROR(SEARCH("ACTIVE",K637)))</formula>
    </cfRule>
    <cfRule type="containsText" dxfId="4712" priority="8049" operator="containsText" text="Discontinued">
      <formula>NOT(ISERROR(SEARCH("Discontinued",K637)))</formula>
    </cfRule>
    <cfRule type="containsBlanks" dxfId="4711" priority="8069">
      <formula>LEN(TRIM(K637))=0</formula>
    </cfRule>
    <cfRule type="containsText" dxfId="4710" priority="8000" operator="containsText" text="ACTIVE">
      <formula>NOT(ISERROR(SEARCH("ACTIVE",K637)))</formula>
    </cfRule>
    <cfRule type="containsText" dxfId="4709" priority="8068" operator="containsText" text="ACTIVE">
      <formula>NOT(ISERROR(SEARCH("ACTIVE",K637)))</formula>
    </cfRule>
    <cfRule type="containsText" dxfId="4708" priority="8067" operator="containsText" text="COMING SOON">
      <formula>NOT(ISERROR(SEARCH("COMING SOON",K637)))</formula>
    </cfRule>
    <cfRule type="containsText" dxfId="4707" priority="8005" operator="containsText" text="Discontinued">
      <formula>NOT(ISERROR(SEARCH("Discontinued",K637)))</formula>
    </cfRule>
    <cfRule type="containsText" dxfId="4706" priority="8066" operator="containsText" text="Closeout">
      <formula>NOT(ISERROR(SEARCH("Closeout",K637)))</formula>
    </cfRule>
    <cfRule type="containsText" dxfId="4705" priority="8029" operator="containsText" text="ACTIVE">
      <formula>NOT(ISERROR(SEARCH("ACTIVE",K637)))</formula>
    </cfRule>
    <cfRule type="containsBlanks" dxfId="4704" priority="8048">
      <formula>LEN(TRIM(K637))=0</formula>
    </cfRule>
    <cfRule type="containsText" dxfId="4703" priority="8047" operator="containsText" text="ACTIVE">
      <formula>NOT(ISERROR(SEARCH("ACTIVE",K637)))</formula>
    </cfRule>
    <cfRule type="containsText" dxfId="4702" priority="8046" operator="containsText" text="COMING SOON">
      <formula>NOT(ISERROR(SEARCH("COMING SOON",K637)))</formula>
    </cfRule>
    <cfRule type="containsText" dxfId="4701" priority="8045" operator="containsText" text="Closeout">
      <formula>NOT(ISERROR(SEARCH("Closeout",K637)))</formula>
    </cfRule>
    <cfRule type="containsText" dxfId="4700" priority="7997" operator="containsText" text="Discontinued">
      <formula>NOT(ISERROR(SEARCH("Discontinued",K637)))</formula>
    </cfRule>
    <cfRule type="containsText" dxfId="4699" priority="7998" operator="containsText" text="Closeout">
      <formula>NOT(ISERROR(SEARCH("Closeout",K637)))</formula>
    </cfRule>
    <cfRule type="containsText" dxfId="4698" priority="7999" operator="containsText" text="COMING SOON">
      <formula>NOT(ISERROR(SEARCH("COMING SOON",K637)))</formula>
    </cfRule>
    <cfRule type="containsText" dxfId="4697" priority="8001" operator="containsText" text="Discontinued">
      <formula>NOT(ISERROR(SEARCH("Discontinued",K637)))</formula>
    </cfRule>
    <cfRule type="containsText" dxfId="4696" priority="8064" operator="containsText" text="ACTIVE">
      <formula>NOT(ISERROR(SEARCH("ACTIVE",K637)))</formula>
    </cfRule>
    <cfRule type="containsText" dxfId="4695" priority="8003" operator="containsText" text="COMING SOON">
      <formula>NOT(ISERROR(SEARCH("COMING SOON",K637)))</formula>
    </cfRule>
    <cfRule type="containsText" dxfId="4694" priority="8004" operator="containsText" text="ACTIVE">
      <formula>NOT(ISERROR(SEARCH("ACTIVE",K637)))</formula>
    </cfRule>
    <cfRule type="containsText" dxfId="4693" priority="8063" operator="containsText" text="COMING SOON">
      <formula>NOT(ISERROR(SEARCH("COMING SOON",K637)))</formula>
    </cfRule>
    <cfRule type="cellIs" dxfId="4692" priority="8030" operator="equal">
      <formula>"Closeout"</formula>
    </cfRule>
    <cfRule type="containsText" dxfId="4691" priority="8011" operator="containsText" text="COMING SOON">
      <formula>NOT(ISERROR(SEARCH("COMING SOON",K637)))</formula>
    </cfRule>
    <cfRule type="containsText" dxfId="4690" priority="8041" operator="containsText" text="Closeout">
      <formula>NOT(ISERROR(SEARCH("Closeout",K637)))</formula>
    </cfRule>
    <cfRule type="containsText" dxfId="4689" priority="8042" operator="containsText" text="COMING SOON">
      <formula>NOT(ISERROR(SEARCH("COMING SOON",K637)))</formula>
    </cfRule>
    <cfRule type="containsText" dxfId="4688" priority="8040" operator="containsText" text="Discontinued">
      <formula>NOT(ISERROR(SEARCH("Discontinued",K637)))</formula>
    </cfRule>
    <cfRule type="containsText" dxfId="4687" priority="8062" operator="containsText" text="Closeout">
      <formula>NOT(ISERROR(SEARCH("Closeout",K637)))</formula>
    </cfRule>
    <cfRule type="cellIs" dxfId="4686" priority="8031" operator="equal">
      <formula>"Discontinued"</formula>
    </cfRule>
    <cfRule type="containsText" dxfId="4685" priority="8032" operator="containsText" text="Discontinued">
      <formula>NOT(ISERROR(SEARCH("Discontinued",K637)))</formula>
    </cfRule>
    <cfRule type="containsText" dxfId="4684" priority="8061" operator="containsText" text="Discontinued">
      <formula>NOT(ISERROR(SEARCH("Discontinued",K637)))</formula>
    </cfRule>
    <cfRule type="containsText" dxfId="4683" priority="8033" operator="containsText" text="Coming Soon">
      <formula>NOT(ISERROR(SEARCH("Coming Soon",K637)))</formula>
    </cfRule>
    <cfRule type="containsText" dxfId="4682" priority="8034" operator="containsText" text="Closeout">
      <formula>NOT(ISERROR(SEARCH("Closeout",K637)))</formula>
    </cfRule>
    <cfRule type="containsText" dxfId="4681" priority="8020" operator="containsText" text="ACTIVE">
      <formula>NOT(ISERROR(SEARCH("ACTIVE",K637)))</formula>
    </cfRule>
    <cfRule type="containsText" dxfId="4680" priority="8019" operator="containsText" text="COMING SOON">
      <formula>NOT(ISERROR(SEARCH("COMING SOON",K637)))</formula>
    </cfRule>
    <cfRule type="containsText" dxfId="4679" priority="8036" operator="containsText" text="Discontinued">
      <formula>NOT(ISERROR(SEARCH("Discontinued",K637)))</formula>
    </cfRule>
    <cfRule type="containsText" dxfId="4678" priority="8037" operator="containsText" text="Closeout">
      <formula>NOT(ISERROR(SEARCH("Closeout",K637)))</formula>
    </cfRule>
    <cfRule type="containsText" dxfId="4677" priority="8012" operator="containsText" text="ACTIVE">
      <formula>NOT(ISERROR(SEARCH("ACTIVE",K637)))</formula>
    </cfRule>
    <cfRule type="containsText" dxfId="4676" priority="8013" operator="containsText" text="Discontinued">
      <formula>NOT(ISERROR(SEARCH("Discontinued",K637)))</formula>
    </cfRule>
    <cfRule type="containsText" dxfId="4675" priority="8014" operator="containsText" text="Closeout">
      <formula>NOT(ISERROR(SEARCH("Closeout",K637)))</formula>
    </cfRule>
    <cfRule type="containsText" dxfId="4674" priority="8015" operator="containsText" text="COMING SOON">
      <formula>NOT(ISERROR(SEARCH("COMING SOON",K637)))</formula>
    </cfRule>
    <cfRule type="containsText" dxfId="4673" priority="8016" operator="containsText" text="ACTIVE">
      <formula>NOT(ISERROR(SEARCH("ACTIVE",K637)))</formula>
    </cfRule>
    <cfRule type="containsText" dxfId="4672" priority="8006" operator="containsText" text="Closeout">
      <formula>NOT(ISERROR(SEARCH("Closeout",K637)))</formula>
    </cfRule>
    <cfRule type="containsText" dxfId="4671" priority="8007" operator="containsText" text="COMING SOON">
      <formula>NOT(ISERROR(SEARCH("COMING SOON",K637)))</formula>
    </cfRule>
    <cfRule type="containsText" dxfId="4670" priority="8008" operator="containsText" text="ACTIVE">
      <formula>NOT(ISERROR(SEARCH("ACTIVE",K637)))</formula>
    </cfRule>
    <cfRule type="containsText" dxfId="4669" priority="8017" operator="containsText" text="Discontinued">
      <formula>NOT(ISERROR(SEARCH("Discontinued",K637)))</formula>
    </cfRule>
    <cfRule type="containsText" dxfId="4668" priority="8018" operator="containsText" text="Closeout">
      <formula>NOT(ISERROR(SEARCH("Closeout",K637)))</formula>
    </cfRule>
    <cfRule type="containsText" dxfId="4667" priority="8065" operator="containsText" text="Discontinued">
      <formula>NOT(ISERROR(SEARCH("Discontinued",K637)))</formula>
    </cfRule>
    <cfRule type="containsText" dxfId="4666" priority="8043" operator="containsText" text="ACTIVE">
      <formula>NOT(ISERROR(SEARCH("ACTIVE",K637)))</formula>
    </cfRule>
    <cfRule type="containsText" dxfId="4665" priority="8038" operator="containsText" text="COMING SOON">
      <formula>NOT(ISERROR(SEARCH("COMING SOON",K637)))</formula>
    </cfRule>
    <cfRule type="containsText" dxfId="4664" priority="8002" operator="containsText" text="Closeout">
      <formula>NOT(ISERROR(SEARCH("Closeout",K637)))</formula>
    </cfRule>
    <cfRule type="containsText" dxfId="4663" priority="8009" operator="containsText" text="Discontinued">
      <formula>NOT(ISERROR(SEARCH("Discontinued",K637)))</formula>
    </cfRule>
    <cfRule type="containsText" dxfId="4662" priority="8035" operator="containsText" text="Active">
      <formula>NOT(ISERROR(SEARCH("Active",K637)))</formula>
    </cfRule>
    <cfRule type="containsText" dxfId="4661" priority="8023" operator="containsText" text="COMING SOON">
      <formula>NOT(ISERROR(SEARCH("COMING SOON",K637)))</formula>
    </cfRule>
    <cfRule type="containsText" dxfId="4660" priority="8010" operator="containsText" text="Closeout">
      <formula>NOT(ISERROR(SEARCH("Closeout",K637)))</formula>
    </cfRule>
    <cfRule type="containsText" dxfId="4659" priority="8022" operator="containsText" text="Closeout">
      <formula>NOT(ISERROR(SEARCH("Closeout",K637)))</formula>
    </cfRule>
    <cfRule type="containsText" dxfId="4658" priority="8021" operator="containsText" text="Discontinued">
      <formula>NOT(ISERROR(SEARCH("Discontinued",K637)))</formula>
    </cfRule>
    <cfRule type="containsText" dxfId="4657" priority="8039" operator="containsText" text="ACTIVE">
      <formula>NOT(ISERROR(SEARCH("ACTIVE",K637)))</formula>
    </cfRule>
  </conditionalFormatting>
  <conditionalFormatting sqref="K638">
    <cfRule type="containsText" dxfId="4656" priority="7980" operator="containsText" text="Closeout">
      <formula>NOT(ISERROR(SEARCH("Closeout",K638)))</formula>
    </cfRule>
    <cfRule type="containsText" dxfId="4655" priority="7979" operator="containsText" text="Discontinued">
      <formula>NOT(ISERROR(SEARCH("Discontinued",K638)))</formula>
    </cfRule>
    <cfRule type="containsText" dxfId="4654" priority="7990" operator="containsText" text="COMING SOON">
      <formula>NOT(ISERROR(SEARCH("COMING SOON",K638)))</formula>
    </cfRule>
    <cfRule type="containsText" dxfId="4653" priority="7991" operator="containsText" text="ACTIVE">
      <formula>NOT(ISERROR(SEARCH("ACTIVE",K638)))</formula>
    </cfRule>
  </conditionalFormatting>
  <conditionalFormatting sqref="K639">
    <cfRule type="containsText" dxfId="4652" priority="7927" operator="containsText" text="ACTIVE">
      <formula>NOT(ISERROR(SEARCH("ACTIVE",K639)))</formula>
    </cfRule>
    <cfRule type="containsText" dxfId="4651" priority="7916" operator="containsText" text="Closeout">
      <formula>NOT(ISERROR(SEARCH("Closeout",K639)))</formula>
    </cfRule>
    <cfRule type="containsText" dxfId="4650" priority="7926" operator="containsText" text="COMING SOON">
      <formula>NOT(ISERROR(SEARCH("COMING SOON",K639)))</formula>
    </cfRule>
    <cfRule type="containsText" dxfId="4649" priority="7915" operator="containsText" text="Discontinued">
      <formula>NOT(ISERROR(SEARCH("Discontinued",K639)))</formula>
    </cfRule>
  </conditionalFormatting>
  <conditionalFormatting sqref="K640">
    <cfRule type="containsText" dxfId="4648" priority="7909" operator="containsText" text="ACTIVE">
      <formula>NOT(ISERROR(SEARCH("ACTIVE",K640)))</formula>
    </cfRule>
    <cfRule type="containsText" dxfId="4647" priority="7908" operator="containsText" text="COMING SOON">
      <formula>NOT(ISERROR(SEARCH("COMING SOON",K640)))</formula>
    </cfRule>
    <cfRule type="containsText" dxfId="4646" priority="7897" operator="containsText" text="Discontinued">
      <formula>NOT(ISERROR(SEARCH("Discontinued",K640)))</formula>
    </cfRule>
    <cfRule type="containsText" dxfId="4645" priority="7898" operator="containsText" text="Closeout">
      <formula>NOT(ISERROR(SEARCH("Closeout",K640)))</formula>
    </cfRule>
  </conditionalFormatting>
  <conditionalFormatting sqref="K641:K648">
    <cfRule type="containsText" dxfId="4644" priority="7880" operator="containsText" text="Closeout">
      <formula>NOT(ISERROR(SEARCH("Closeout",K641)))</formula>
    </cfRule>
    <cfRule type="containsText" dxfId="4643" priority="7879" operator="containsText" text="Discontinued">
      <formula>NOT(ISERROR(SEARCH("Discontinued",K641)))</formula>
    </cfRule>
    <cfRule type="containsText" dxfId="4642" priority="7891" operator="containsText" text="ACTIVE">
      <formula>NOT(ISERROR(SEARCH("ACTIVE",K641)))</formula>
    </cfRule>
    <cfRule type="containsText" dxfId="4641" priority="7890" operator="containsText" text="COMING SOON">
      <formula>NOT(ISERROR(SEARCH("COMING SOON",K641)))</formula>
    </cfRule>
  </conditionalFormatting>
  <conditionalFormatting sqref="K642">
    <cfRule type="containsText" dxfId="4640" priority="7862" operator="containsText" text="Closeout">
      <formula>NOT(ISERROR(SEARCH("Closeout",K642)))</formula>
    </cfRule>
    <cfRule type="containsText" dxfId="4639" priority="7861" operator="containsText" text="Discontinued">
      <formula>NOT(ISERROR(SEARCH("Discontinued",K642)))</formula>
    </cfRule>
    <cfRule type="containsText" dxfId="4638" priority="7873" operator="containsText" text="ACTIVE">
      <formula>NOT(ISERROR(SEARCH("ACTIVE",K642)))</formula>
    </cfRule>
    <cfRule type="containsText" dxfId="4637" priority="7872" operator="containsText" text="COMING SOON">
      <formula>NOT(ISERROR(SEARCH("COMING SOON",K642)))</formula>
    </cfRule>
  </conditionalFormatting>
  <conditionalFormatting sqref="K643">
    <cfRule type="containsText" dxfId="4636" priority="7843" operator="containsText" text="Discontinued">
      <formula>NOT(ISERROR(SEARCH("Discontinued",K643)))</formula>
    </cfRule>
    <cfRule type="containsText" dxfId="4635" priority="7855" operator="containsText" text="ACTIVE">
      <formula>NOT(ISERROR(SEARCH("ACTIVE",K643)))</formula>
    </cfRule>
    <cfRule type="containsText" dxfId="4634" priority="7854" operator="containsText" text="COMING SOON">
      <formula>NOT(ISERROR(SEARCH("COMING SOON",K643)))</formula>
    </cfRule>
    <cfRule type="containsText" dxfId="4633" priority="7844" operator="containsText" text="Closeout">
      <formula>NOT(ISERROR(SEARCH("Closeout",K643)))</formula>
    </cfRule>
  </conditionalFormatting>
  <conditionalFormatting sqref="K644">
    <cfRule type="containsText" dxfId="4632" priority="7825" operator="containsText" text="Discontinued">
      <formula>NOT(ISERROR(SEARCH("Discontinued",K644)))</formula>
    </cfRule>
    <cfRule type="containsText" dxfId="4631" priority="7836" operator="containsText" text="COMING SOON">
      <formula>NOT(ISERROR(SEARCH("COMING SOON",K644)))</formula>
    </cfRule>
    <cfRule type="containsText" dxfId="4630" priority="7837" operator="containsText" text="ACTIVE">
      <formula>NOT(ISERROR(SEARCH("ACTIVE",K644)))</formula>
    </cfRule>
    <cfRule type="containsText" dxfId="4629" priority="7826" operator="containsText" text="Closeout">
      <formula>NOT(ISERROR(SEARCH("Closeout",K644)))</formula>
    </cfRule>
  </conditionalFormatting>
  <conditionalFormatting sqref="K645:K648">
    <cfRule type="containsText" dxfId="4628" priority="7797" operator="containsText" text="Discontinued">
      <formula>NOT(ISERROR(SEARCH("Discontinued",K645)))</formula>
    </cfRule>
    <cfRule type="containsText" dxfId="4627" priority="7809" operator="containsText" text="ACTIVE">
      <formula>NOT(ISERROR(SEARCH("ACTIVE",K645)))</formula>
    </cfRule>
    <cfRule type="containsText" dxfId="4626" priority="7808" operator="containsText" text="COMING SOON">
      <formula>NOT(ISERROR(SEARCH("COMING SOON",K645)))</formula>
    </cfRule>
    <cfRule type="containsText" dxfId="4625" priority="7798" operator="containsText" text="Closeout">
      <formula>NOT(ISERROR(SEARCH("Closeout",K645)))</formula>
    </cfRule>
  </conditionalFormatting>
  <conditionalFormatting sqref="K646">
    <cfRule type="containsText" dxfId="4624" priority="7792" operator="containsText" text="ACTIVE">
      <formula>NOT(ISERROR(SEARCH("ACTIVE",K646)))</formula>
    </cfRule>
    <cfRule type="containsText" dxfId="4623" priority="7791" operator="containsText" text="COMING SOON">
      <formula>NOT(ISERROR(SEARCH("COMING SOON",K646)))</formula>
    </cfRule>
    <cfRule type="containsText" dxfId="4622" priority="7780" operator="containsText" text="Discontinued">
      <formula>NOT(ISERROR(SEARCH("Discontinued",K646)))</formula>
    </cfRule>
    <cfRule type="containsText" dxfId="4621" priority="7781" operator="containsText" text="Closeout">
      <formula>NOT(ISERROR(SEARCH("Closeout",K646)))</formula>
    </cfRule>
  </conditionalFormatting>
  <conditionalFormatting sqref="K647">
    <cfRule type="containsText" dxfId="4620" priority="7774" operator="containsText" text="ACTIVE">
      <formula>NOT(ISERROR(SEARCH("ACTIVE",K647)))</formula>
    </cfRule>
    <cfRule type="containsText" dxfId="4619" priority="7773" operator="containsText" text="COMING SOON">
      <formula>NOT(ISERROR(SEARCH("COMING SOON",K647)))</formula>
    </cfRule>
    <cfRule type="containsText" dxfId="4618" priority="7763" operator="containsText" text="Closeout">
      <formula>NOT(ISERROR(SEARCH("Closeout",K647)))</formula>
    </cfRule>
    <cfRule type="containsText" dxfId="4617" priority="7762" operator="containsText" text="Discontinued">
      <formula>NOT(ISERROR(SEARCH("Discontinued",K647)))</formula>
    </cfRule>
  </conditionalFormatting>
  <conditionalFormatting sqref="K648">
    <cfRule type="containsText" dxfId="4616" priority="7754" operator="containsText" text="ACTIVE">
      <formula>NOT(ISERROR(SEARCH("ACTIVE",K648)))</formula>
    </cfRule>
    <cfRule type="containsText" dxfId="4615" priority="7753" operator="containsText" text="COMING SOON">
      <formula>NOT(ISERROR(SEARCH("COMING SOON",K648)))</formula>
    </cfRule>
    <cfRule type="containsText" dxfId="4614" priority="7743" operator="containsText" text="Closeout">
      <formula>NOT(ISERROR(SEARCH("Closeout",K648)))</formula>
    </cfRule>
    <cfRule type="containsText" dxfId="4613" priority="7742" operator="containsText" text="Discontinued">
      <formula>NOT(ISERROR(SEARCH("Discontinued",K648)))</formula>
    </cfRule>
  </conditionalFormatting>
  <conditionalFormatting sqref="K649">
    <cfRule type="containsText" dxfId="4612" priority="7695" operator="containsText" text="ACTIVE">
      <formula>NOT(ISERROR(SEARCH("ACTIVE",K649)))</formula>
    </cfRule>
    <cfRule type="containsText" dxfId="4611" priority="7696" operator="containsText" text="Discontinued">
      <formula>NOT(ISERROR(SEARCH("Discontinued",K649)))</formula>
    </cfRule>
    <cfRule type="containsText" dxfId="4610" priority="7675" operator="containsText" text="COMING SOON">
      <formula>NOT(ISERROR(SEARCH("COMING SOON",K649)))</formula>
    </cfRule>
    <cfRule type="containsText" dxfId="4609" priority="7674" operator="containsText" text="Closeout">
      <formula>NOT(ISERROR(SEARCH("Closeout",K649)))</formula>
    </cfRule>
    <cfRule type="containsText" dxfId="4608" priority="7697" operator="containsText" text="Closeout">
      <formula>NOT(ISERROR(SEARCH("Closeout",K649)))</formula>
    </cfRule>
    <cfRule type="containsText" dxfId="4607" priority="7650" operator="containsText" text="Closeout">
      <formula>NOT(ISERROR(SEARCH("Closeout",K649)))</formula>
    </cfRule>
    <cfRule type="containsText" dxfId="4606" priority="7654" operator="containsText" text="Closeout">
      <formula>NOT(ISERROR(SEARCH("Closeout",K649)))</formula>
    </cfRule>
    <cfRule type="containsText" dxfId="4605" priority="7653" operator="containsText" text="Discontinued">
      <formula>NOT(ISERROR(SEARCH("Discontinued",K649)))</formula>
    </cfRule>
    <cfRule type="containsText" dxfId="4604" priority="7652" operator="containsText" text="ACTIVE">
      <formula>NOT(ISERROR(SEARCH("ACTIVE",K649)))</formula>
    </cfRule>
    <cfRule type="containsText" dxfId="4603" priority="7651" operator="containsText" text="COMING SOON">
      <formula>NOT(ISERROR(SEARCH("COMING SOON",K649)))</formula>
    </cfRule>
    <cfRule type="containsText" dxfId="4602" priority="7681" operator="containsText" text="ACTIVE">
      <formula>NOT(ISERROR(SEARCH("ACTIVE",K649)))</formula>
    </cfRule>
    <cfRule type="containsText" dxfId="4601" priority="7680" operator="containsText" text="COMING SOON">
      <formula>NOT(ISERROR(SEARCH("COMING SOON",K649)))</formula>
    </cfRule>
    <cfRule type="containsText" dxfId="4600" priority="7658" operator="containsText" text="Closeout">
      <formula>NOT(ISERROR(SEARCH("Closeout",K649)))</formula>
    </cfRule>
    <cfRule type="containsText" dxfId="4599" priority="7703" operator="containsText" text="COMING SOON">
      <formula>NOT(ISERROR(SEARCH("COMING SOON",K649)))</formula>
    </cfRule>
    <cfRule type="containsText" dxfId="4598" priority="7660" operator="containsText" text="ACTIVE">
      <formula>NOT(ISERROR(SEARCH("ACTIVE",K649)))</formula>
    </cfRule>
    <cfRule type="containsText" dxfId="4597" priority="7649" operator="containsText" text="Discontinued">
      <formula>NOT(ISERROR(SEARCH("Discontinued",K649)))</formula>
    </cfRule>
    <cfRule type="containsText" dxfId="4596" priority="7665" operator="containsText" text="Discontinued">
      <formula>NOT(ISERROR(SEARCH("Discontinued",K649)))</formula>
    </cfRule>
    <cfRule type="containsText" dxfId="4595" priority="7663" operator="containsText" text="COMING SOON">
      <formula>NOT(ISERROR(SEARCH("COMING SOON",K649)))</formula>
    </cfRule>
    <cfRule type="containsText" dxfId="4594" priority="7648" operator="containsText" text="ACTIVE">
      <formula>NOT(ISERROR(SEARCH("ACTIVE",K649)))</formula>
    </cfRule>
    <cfRule type="containsText" dxfId="4593" priority="7672" operator="containsText" text="ACTIVE">
      <formula>NOT(ISERROR(SEARCH("ACTIVE",K649)))</formula>
    </cfRule>
    <cfRule type="containsText" dxfId="4592" priority="7664" operator="containsText" text="ACTIVE">
      <formula>NOT(ISERROR(SEARCH("ACTIVE",K649)))</formula>
    </cfRule>
    <cfRule type="containsText" dxfId="4591" priority="7647" operator="containsText" text="COMING SOON">
      <formula>NOT(ISERROR(SEARCH("COMING SOON",K649)))</formula>
    </cfRule>
    <cfRule type="containsBlanks" dxfId="4590" priority="7679">
      <formula>LEN(TRIM(K649))=0</formula>
    </cfRule>
    <cfRule type="containsText" dxfId="4589" priority="7699" operator="containsText" text="ACTIVE">
      <formula>NOT(ISERROR(SEARCH("ACTIVE",K649)))</formula>
    </cfRule>
    <cfRule type="containsBlanks" dxfId="4588" priority="7700">
      <formula>LEN(TRIM(K649))=0</formula>
    </cfRule>
    <cfRule type="containsText" dxfId="4587" priority="7666" operator="containsText" text="Closeout">
      <formula>NOT(ISERROR(SEARCH("Closeout",K649)))</formula>
    </cfRule>
    <cfRule type="containsText" dxfId="4586" priority="7701" operator="containsText" text="Discontinued">
      <formula>NOT(ISERROR(SEARCH("Discontinued",K649)))</formula>
    </cfRule>
    <cfRule type="containsText" dxfId="4585" priority="7671" operator="containsText" text="COMING SOON">
      <formula>NOT(ISERROR(SEARCH("COMING SOON",K649)))</formula>
    </cfRule>
    <cfRule type="containsText" dxfId="4584" priority="7702" operator="containsText" text="Closeout">
      <formula>NOT(ISERROR(SEARCH("Closeout",K649)))</formula>
    </cfRule>
    <cfRule type="containsText" dxfId="4583" priority="7704" operator="containsText" text="ACTIVE">
      <formula>NOT(ISERROR(SEARCH("ACTIVE",K649)))</formula>
    </cfRule>
    <cfRule type="containsText" dxfId="4582" priority="7657" operator="containsText" text="Discontinued">
      <formula>NOT(ISERROR(SEARCH("Discontinued",K649)))</formula>
    </cfRule>
    <cfRule type="containsText" dxfId="4581" priority="7705" operator="containsText" text="Discontinued">
      <formula>NOT(ISERROR(SEARCH("Discontinued",K649)))</formula>
    </cfRule>
    <cfRule type="containsText" dxfId="4580" priority="7706" operator="containsText" text="Closeout">
      <formula>NOT(ISERROR(SEARCH("Closeout",K649)))</formula>
    </cfRule>
    <cfRule type="containsText" dxfId="4579" priority="7707" operator="containsText" text="COMING SOON">
      <formula>NOT(ISERROR(SEARCH("COMING SOON",K649)))</formula>
    </cfRule>
    <cfRule type="containsText" dxfId="4578" priority="7659" operator="containsText" text="COMING SOON">
      <formula>NOT(ISERROR(SEARCH("COMING SOON",K649)))</formula>
    </cfRule>
    <cfRule type="containsText" dxfId="4577" priority="7708" operator="containsText" text="ACTIVE">
      <formula>NOT(ISERROR(SEARCH("ACTIVE",K649)))</formula>
    </cfRule>
    <cfRule type="containsText" dxfId="4576" priority="7646" operator="containsText" text="Closeout">
      <formula>NOT(ISERROR(SEARCH("Closeout",K649)))</formula>
    </cfRule>
    <cfRule type="containsText" dxfId="4575" priority="7709" operator="containsText" text="Discontinued">
      <formula>NOT(ISERROR(SEARCH("Discontinued",K649)))</formula>
    </cfRule>
    <cfRule type="containsText" dxfId="4574" priority="7710" operator="containsText" text="Closeout">
      <formula>NOT(ISERROR(SEARCH("Closeout",K649)))</formula>
    </cfRule>
    <cfRule type="containsText" dxfId="4573" priority="7711" operator="containsText" text="COMING SOON">
      <formula>NOT(ISERROR(SEARCH("COMING SOON",K649)))</formula>
    </cfRule>
    <cfRule type="containsText" dxfId="4572" priority="7678" operator="containsText" text="Closeout">
      <formula>NOT(ISERROR(SEARCH("Closeout",K649)))</formula>
    </cfRule>
    <cfRule type="containsText" dxfId="4571" priority="7645" operator="containsText" text="Discontinued">
      <formula>NOT(ISERROR(SEARCH("Discontinued",K649)))</formula>
    </cfRule>
    <cfRule type="containsText" dxfId="4570" priority="7677" operator="containsText" text="Discontinued">
      <formula>NOT(ISERROR(SEARCH("Discontinued",K649)))</formula>
    </cfRule>
    <cfRule type="containsText" dxfId="4569" priority="7712" operator="containsText" text="ACTIVE">
      <formula>NOT(ISERROR(SEARCH("ACTIVE",K649)))</formula>
    </cfRule>
    <cfRule type="containsText" dxfId="4568" priority="7713" operator="containsText" text="Discontinued">
      <formula>NOT(ISERROR(SEARCH("Discontinued",K649)))</formula>
    </cfRule>
    <cfRule type="containsText" dxfId="4567" priority="7655" operator="containsText" text="COMING SOON">
      <formula>NOT(ISERROR(SEARCH("COMING SOON",K649)))</formula>
    </cfRule>
    <cfRule type="containsText" dxfId="4566" priority="7656" operator="containsText" text="ACTIVE">
      <formula>NOT(ISERROR(SEARCH("ACTIVE",K649)))</formula>
    </cfRule>
    <cfRule type="containsText" dxfId="4565" priority="7673" operator="containsText" text="Discontinued">
      <formula>NOT(ISERROR(SEARCH("Discontinued",K649)))</formula>
    </cfRule>
    <cfRule type="containsText" dxfId="4564" priority="7714" operator="containsText" text="Closeout">
      <formula>NOT(ISERROR(SEARCH("Closeout",K649)))</formula>
    </cfRule>
    <cfRule type="containsText" dxfId="4563" priority="7715" operator="containsText" text="COMING SOON">
      <formula>NOT(ISERROR(SEARCH("COMING SOON",K649)))</formula>
    </cfRule>
    <cfRule type="containsText" dxfId="4562" priority="7698" operator="containsText" text="COMING SOON">
      <formula>NOT(ISERROR(SEARCH("COMING SOON",K649)))</formula>
    </cfRule>
    <cfRule type="containsText" dxfId="4561" priority="7670" operator="containsText" text="Closeout">
      <formula>NOT(ISERROR(SEARCH("Closeout",K649)))</formula>
    </cfRule>
    <cfRule type="containsText" dxfId="4560" priority="7643" operator="containsText" text="COMING SOON">
      <formula>NOT(ISERROR(SEARCH("COMING SOON",K649)))</formula>
    </cfRule>
    <cfRule type="containsText" dxfId="4559" priority="7716" operator="containsText" text="ACTIVE">
      <formula>NOT(ISERROR(SEARCH("ACTIVE",K649)))</formula>
    </cfRule>
    <cfRule type="containsText" dxfId="4558" priority="7669" operator="containsText" text="Discontinued">
      <formula>NOT(ISERROR(SEARCH("Discontinued",K649)))</formula>
    </cfRule>
    <cfRule type="containsText" dxfId="4557" priority="7717" operator="containsText" text="Discontinued">
      <formula>NOT(ISERROR(SEARCH("Discontinued",K649)))</formula>
    </cfRule>
    <cfRule type="containsText" dxfId="4556" priority="7718" operator="containsText" text="Closeout">
      <formula>NOT(ISERROR(SEARCH("Closeout",K649)))</formula>
    </cfRule>
    <cfRule type="containsText" dxfId="4555" priority="7661" operator="containsText" text="Discontinued">
      <formula>NOT(ISERROR(SEARCH("Discontinued",K649)))</formula>
    </cfRule>
    <cfRule type="containsText" dxfId="4554" priority="7662" operator="containsText" text="Closeout">
      <formula>NOT(ISERROR(SEARCH("Closeout",K649)))</formula>
    </cfRule>
    <cfRule type="containsText" dxfId="4553" priority="7719" operator="containsText" text="COMING SOON">
      <formula>NOT(ISERROR(SEARCH("COMING SOON",K649)))</formula>
    </cfRule>
    <cfRule type="containsText" dxfId="4552" priority="7676" operator="containsText" text="ACTIVE">
      <formula>NOT(ISERROR(SEARCH("ACTIVE",K649)))</formula>
    </cfRule>
    <cfRule type="containsText" dxfId="4551" priority="7720" operator="containsText" text="ACTIVE">
      <formula>NOT(ISERROR(SEARCH("ACTIVE",K649)))</formula>
    </cfRule>
    <cfRule type="containsBlanks" dxfId="4550" priority="7721">
      <formula>LEN(TRIM(K649))=0</formula>
    </cfRule>
    <cfRule type="containsText" dxfId="4549" priority="7668" operator="containsText" text="ACTIVE">
      <formula>NOT(ISERROR(SEARCH("ACTIVE",K649)))</formula>
    </cfRule>
    <cfRule type="containsText" dxfId="4548" priority="7692" operator="containsText" text="Discontinued">
      <formula>NOT(ISERROR(SEARCH("Discontinued",K649)))</formula>
    </cfRule>
    <cfRule type="containsText" dxfId="4547" priority="7691" operator="containsText" text="ACTIVE">
      <formula>NOT(ISERROR(SEARCH("ACTIVE",K649)))</formula>
    </cfRule>
    <cfRule type="containsText" dxfId="4546" priority="7642" operator="containsText" text="Closeout">
      <formula>NOT(ISERROR(SEARCH("Closeout",K649)))</formula>
    </cfRule>
    <cfRule type="containsText" dxfId="4545" priority="7641" operator="containsText" text="Discontinued">
      <formula>NOT(ISERROR(SEARCH("Discontinued",K649)))</formula>
    </cfRule>
    <cfRule type="containsText" dxfId="4544" priority="7640" operator="containsText" text="ACTIVE">
      <formula>NOT(ISERROR(SEARCH("ACTIVE",K649)))</formula>
    </cfRule>
    <cfRule type="containsText" dxfId="4543" priority="7690" operator="containsText" text="COMING SOON">
      <formula>NOT(ISERROR(SEARCH("COMING SOON",K649)))</formula>
    </cfRule>
    <cfRule type="containsText" dxfId="4542" priority="7689" operator="containsText" text="Closeout">
      <formula>NOT(ISERROR(SEARCH("Closeout",K649)))</formula>
    </cfRule>
    <cfRule type="containsText" dxfId="4541" priority="7688" operator="containsText" text="Discontinued">
      <formula>NOT(ISERROR(SEARCH("Discontinued",K649)))</formula>
    </cfRule>
    <cfRule type="containsText" dxfId="4540" priority="7687" operator="containsText" text="Active">
      <formula>NOT(ISERROR(SEARCH("Active",K649)))</formula>
    </cfRule>
    <cfRule type="containsText" dxfId="4539" priority="7644" operator="containsText" text="ACTIVE">
      <formula>NOT(ISERROR(SEARCH("ACTIVE",K649)))</formula>
    </cfRule>
    <cfRule type="containsText" dxfId="4538" priority="7686" operator="containsText" text="Closeout">
      <formula>NOT(ISERROR(SEARCH("Closeout",K649)))</formula>
    </cfRule>
    <cfRule type="containsText" dxfId="4537" priority="7685" operator="containsText" text="Coming Soon">
      <formula>NOT(ISERROR(SEARCH("Coming Soon",K649)))</formula>
    </cfRule>
    <cfRule type="containsText" dxfId="4536" priority="7639" operator="containsText" text="COMING SOON">
      <formula>NOT(ISERROR(SEARCH("COMING SOON",K649)))</formula>
    </cfRule>
    <cfRule type="containsText" dxfId="4535" priority="7684" operator="containsText" text="Discontinued">
      <formula>NOT(ISERROR(SEARCH("Discontinued",K649)))</formula>
    </cfRule>
    <cfRule type="containsText" dxfId="4534" priority="7667" operator="containsText" text="COMING SOON">
      <formula>NOT(ISERROR(SEARCH("COMING SOON",K649)))</formula>
    </cfRule>
    <cfRule type="containsText" dxfId="4533" priority="7638" operator="containsText" text="Closeout">
      <formula>NOT(ISERROR(SEARCH("Closeout",K649)))</formula>
    </cfRule>
    <cfRule type="cellIs" dxfId="4532" priority="7683" operator="equal">
      <formula>"Discontinued"</formula>
    </cfRule>
    <cfRule type="containsText" dxfId="4531" priority="7637" operator="containsText" text="Discontinued">
      <formula>NOT(ISERROR(SEARCH("Discontinued",K649)))</formula>
    </cfRule>
    <cfRule type="cellIs" dxfId="4530" priority="7682" operator="equal">
      <formula>"Closeout"</formula>
    </cfRule>
    <cfRule type="containsText" dxfId="4529" priority="7693" operator="containsText" text="Closeout">
      <formula>NOT(ISERROR(SEARCH("Closeout",K649)))</formula>
    </cfRule>
    <cfRule type="containsText" dxfId="4528" priority="7694" operator="containsText" text="COMING SOON">
      <formula>NOT(ISERROR(SEARCH("COMING SOON",K649)))</formula>
    </cfRule>
  </conditionalFormatting>
  <conditionalFormatting sqref="K650">
    <cfRule type="containsText" dxfId="4527" priority="7558" operator="containsText" text="Closeout">
      <formula>NOT(ISERROR(SEARCH("Closeout",K650)))</formula>
    </cfRule>
    <cfRule type="containsText" dxfId="4526" priority="7557" operator="containsText" text="Discontinued">
      <formula>NOT(ISERROR(SEARCH("Discontinued",K650)))</formula>
    </cfRule>
    <cfRule type="containsText" dxfId="4525" priority="7556" operator="containsText" text="ACTIVE">
      <formula>NOT(ISERROR(SEARCH("ACTIVE",K650)))</formula>
    </cfRule>
    <cfRule type="containsText" dxfId="4524" priority="7554" operator="containsText" text="Closeout">
      <formula>NOT(ISERROR(SEARCH("Closeout",K650)))</formula>
    </cfRule>
    <cfRule type="containsText" dxfId="4523" priority="7553" operator="containsText" text="Discontinued">
      <formula>NOT(ISERROR(SEARCH("Discontinued",K650)))</formula>
    </cfRule>
    <cfRule type="containsText" dxfId="4522" priority="7552" operator="containsText" text="ACTIVE">
      <formula>NOT(ISERROR(SEARCH("ACTIVE",K650)))</formula>
    </cfRule>
    <cfRule type="containsText" dxfId="4521" priority="7551" operator="containsText" text="COMING SOON">
      <formula>NOT(ISERROR(SEARCH("COMING SOON",K650)))</formula>
    </cfRule>
    <cfRule type="containsText" dxfId="4520" priority="7549" operator="containsText" text="Discontinued">
      <formula>NOT(ISERROR(SEARCH("Discontinued",K650)))</formula>
    </cfRule>
    <cfRule type="containsText" dxfId="4519" priority="7548" operator="containsText" text="ACTIVE">
      <formula>NOT(ISERROR(SEARCH("ACTIVE",K650)))</formula>
    </cfRule>
    <cfRule type="containsText" dxfId="4518" priority="7547" operator="containsText" text="COMING SOON">
      <formula>NOT(ISERROR(SEARCH("COMING SOON",K650)))</formula>
    </cfRule>
    <cfRule type="containsText" dxfId="4517" priority="7546" operator="containsText" text="Closeout">
      <formula>NOT(ISERROR(SEARCH("Closeout",K650)))</formula>
    </cfRule>
    <cfRule type="containsText" dxfId="4516" priority="7545" operator="containsText" text="Discontinued">
      <formula>NOT(ISERROR(SEARCH("Discontinued",K650)))</formula>
    </cfRule>
    <cfRule type="containsText" dxfId="4515" priority="7544" operator="containsText" text="ACTIVE">
      <formula>NOT(ISERROR(SEARCH("ACTIVE",K650)))</formula>
    </cfRule>
    <cfRule type="containsText" dxfId="4514" priority="7543" operator="containsText" text="COMING SOON">
      <formula>NOT(ISERROR(SEARCH("COMING SOON",K650)))</formula>
    </cfRule>
    <cfRule type="containsText" dxfId="4513" priority="7542" operator="containsText" text="Closeout">
      <formula>NOT(ISERROR(SEARCH("Closeout",K650)))</formula>
    </cfRule>
    <cfRule type="containsText" dxfId="4512" priority="7541" operator="containsText" text="Discontinued">
      <formula>NOT(ISERROR(SEARCH("Discontinued",K650)))</formula>
    </cfRule>
    <cfRule type="containsText" dxfId="4511" priority="7540" operator="containsText" text="ACTIVE">
      <formula>NOT(ISERROR(SEARCH("ACTIVE",K650)))</formula>
    </cfRule>
    <cfRule type="containsText" dxfId="4510" priority="7539" operator="containsText" text="COMING SOON">
      <formula>NOT(ISERROR(SEARCH("COMING SOON",K650)))</formula>
    </cfRule>
    <cfRule type="containsText" dxfId="4509" priority="7538" operator="containsText" text="Closeout">
      <formula>NOT(ISERROR(SEARCH("Closeout",K650)))</formula>
    </cfRule>
    <cfRule type="containsText" dxfId="4508" priority="7537" operator="containsText" text="Discontinued">
      <formula>NOT(ISERROR(SEARCH("Discontinued",K650)))</formula>
    </cfRule>
    <cfRule type="containsText" dxfId="4507" priority="7536" operator="containsText" text="ACTIVE">
      <formula>NOT(ISERROR(SEARCH("ACTIVE",K650)))</formula>
    </cfRule>
    <cfRule type="containsText" dxfId="4506" priority="7535" operator="containsText" text="COMING SOON">
      <formula>NOT(ISERROR(SEARCH("COMING SOON",K650)))</formula>
    </cfRule>
    <cfRule type="containsText" dxfId="4505" priority="7534" operator="containsText" text="Closeout">
      <formula>NOT(ISERROR(SEARCH("Closeout",K650)))</formula>
    </cfRule>
    <cfRule type="containsText" dxfId="4504" priority="7533" operator="containsText" text="Discontinued">
      <formula>NOT(ISERROR(SEARCH("Discontinued",K650)))</formula>
    </cfRule>
    <cfRule type="containsText" dxfId="4503" priority="7532" operator="containsText" text="ACTIVE">
      <formula>NOT(ISERROR(SEARCH("ACTIVE",K650)))</formula>
    </cfRule>
    <cfRule type="containsText" dxfId="4502" priority="7531" operator="containsText" text="COMING SOON">
      <formula>NOT(ISERROR(SEARCH("COMING SOON",K650)))</formula>
    </cfRule>
    <cfRule type="containsText" dxfId="4501" priority="7530" operator="containsText" text="Closeout">
      <formula>NOT(ISERROR(SEARCH("Closeout",K650)))</formula>
    </cfRule>
    <cfRule type="containsText" dxfId="4500" priority="7529" operator="containsText" text="Discontinued">
      <formula>NOT(ISERROR(SEARCH("Discontinued",K650)))</formula>
    </cfRule>
    <cfRule type="containsBlanks" dxfId="4499" priority="7613">
      <formula>LEN(TRIM(K650))=0</formula>
    </cfRule>
    <cfRule type="containsText" dxfId="4498" priority="7612" operator="containsText" text="ACTIVE">
      <formula>NOT(ISERROR(SEARCH("ACTIVE",K650)))</formula>
    </cfRule>
    <cfRule type="containsText" dxfId="4497" priority="7611" operator="containsText" text="COMING SOON">
      <formula>NOT(ISERROR(SEARCH("COMING SOON",K650)))</formula>
    </cfRule>
    <cfRule type="containsText" dxfId="4496" priority="7610" operator="containsText" text="Closeout">
      <formula>NOT(ISERROR(SEARCH("Closeout",K650)))</formula>
    </cfRule>
    <cfRule type="containsText" dxfId="4495" priority="7609" operator="containsText" text="Discontinued">
      <formula>NOT(ISERROR(SEARCH("Discontinued",K650)))</formula>
    </cfRule>
    <cfRule type="containsText" dxfId="4494" priority="7608" operator="containsText" text="ACTIVE">
      <formula>NOT(ISERROR(SEARCH("ACTIVE",K650)))</formula>
    </cfRule>
    <cfRule type="containsText" dxfId="4493" priority="7607" operator="containsText" text="COMING SOON">
      <formula>NOT(ISERROR(SEARCH("COMING SOON",K650)))</formula>
    </cfRule>
    <cfRule type="containsText" dxfId="4492" priority="7606" operator="containsText" text="Closeout">
      <formula>NOT(ISERROR(SEARCH("Closeout",K650)))</formula>
    </cfRule>
    <cfRule type="containsText" dxfId="4491" priority="7605" operator="containsText" text="Discontinued">
      <formula>NOT(ISERROR(SEARCH("Discontinued",K650)))</formula>
    </cfRule>
    <cfRule type="containsText" dxfId="4490" priority="7604" operator="containsText" text="ACTIVE">
      <formula>NOT(ISERROR(SEARCH("ACTIVE",K650)))</formula>
    </cfRule>
    <cfRule type="containsText" dxfId="4489" priority="7603" operator="containsText" text="COMING SOON">
      <formula>NOT(ISERROR(SEARCH("COMING SOON",K650)))</formula>
    </cfRule>
    <cfRule type="containsText" dxfId="4488" priority="7602" operator="containsText" text="Closeout">
      <formula>NOT(ISERROR(SEARCH("Closeout",K650)))</formula>
    </cfRule>
    <cfRule type="containsText" dxfId="4487" priority="7601" operator="containsText" text="Discontinued">
      <formula>NOT(ISERROR(SEARCH("Discontinued",K650)))</formula>
    </cfRule>
    <cfRule type="containsText" dxfId="4486" priority="7550" operator="containsText" text="Closeout">
      <formula>NOT(ISERROR(SEARCH("Closeout",K650)))</formula>
    </cfRule>
    <cfRule type="containsText" dxfId="4485" priority="7600" operator="containsText" text="ACTIVE">
      <formula>NOT(ISERROR(SEARCH("ACTIVE",K650)))</formula>
    </cfRule>
    <cfRule type="containsText" dxfId="4484" priority="7599" operator="containsText" text="COMING SOON">
      <formula>NOT(ISERROR(SEARCH("COMING SOON",K650)))</formula>
    </cfRule>
    <cfRule type="containsText" dxfId="4483" priority="7598" operator="containsText" text="Closeout">
      <formula>NOT(ISERROR(SEARCH("Closeout",K650)))</formula>
    </cfRule>
    <cfRule type="containsText" dxfId="4482" priority="7597" operator="containsText" text="Discontinued">
      <formula>NOT(ISERROR(SEARCH("Discontinued",K650)))</formula>
    </cfRule>
    <cfRule type="containsText" dxfId="4481" priority="7555" operator="containsText" text="COMING SOON">
      <formula>NOT(ISERROR(SEARCH("COMING SOON",K650)))</formula>
    </cfRule>
    <cfRule type="containsText" dxfId="4480" priority="7596" operator="containsText" text="ACTIVE">
      <formula>NOT(ISERROR(SEARCH("ACTIVE",K650)))</formula>
    </cfRule>
    <cfRule type="containsText" dxfId="4479" priority="7595" operator="containsText" text="COMING SOON">
      <formula>NOT(ISERROR(SEARCH("COMING SOON",K650)))</formula>
    </cfRule>
    <cfRule type="containsText" dxfId="4478" priority="7594" operator="containsText" text="Closeout">
      <formula>NOT(ISERROR(SEARCH("Closeout",K650)))</formula>
    </cfRule>
    <cfRule type="containsText" dxfId="4477" priority="7593" operator="containsText" text="Discontinued">
      <formula>NOT(ISERROR(SEARCH("Discontinued",K650)))</formula>
    </cfRule>
    <cfRule type="containsBlanks" dxfId="4476" priority="7592">
      <formula>LEN(TRIM(K650))=0</formula>
    </cfRule>
    <cfRule type="containsText" dxfId="4475" priority="7591" operator="containsText" text="ACTIVE">
      <formula>NOT(ISERROR(SEARCH("ACTIVE",K650)))</formula>
    </cfRule>
    <cfRule type="containsText" dxfId="4474" priority="7590" operator="containsText" text="COMING SOON">
      <formula>NOT(ISERROR(SEARCH("COMING SOON",K650)))</formula>
    </cfRule>
    <cfRule type="containsText" dxfId="4473" priority="7589" operator="containsText" text="Closeout">
      <formula>NOT(ISERROR(SEARCH("Closeout",K650)))</formula>
    </cfRule>
    <cfRule type="containsText" dxfId="4472" priority="7588" operator="containsText" text="Discontinued">
      <formula>NOT(ISERROR(SEARCH("Discontinued",K650)))</formula>
    </cfRule>
    <cfRule type="containsText" dxfId="4471" priority="7587" operator="containsText" text="ACTIVE">
      <formula>NOT(ISERROR(SEARCH("ACTIVE",K650)))</formula>
    </cfRule>
    <cfRule type="containsText" dxfId="4470" priority="7586" operator="containsText" text="COMING SOON">
      <formula>NOT(ISERROR(SEARCH("COMING SOON",K650)))</formula>
    </cfRule>
    <cfRule type="containsText" dxfId="4469" priority="7585" operator="containsText" text="Closeout">
      <formula>NOT(ISERROR(SEARCH("Closeout",K650)))</formula>
    </cfRule>
    <cfRule type="containsText" dxfId="4468" priority="7584" operator="containsText" text="Discontinued">
      <formula>NOT(ISERROR(SEARCH("Discontinued",K650)))</formula>
    </cfRule>
    <cfRule type="containsText" dxfId="4467" priority="7583" operator="containsText" text="ACTIVE">
      <formula>NOT(ISERROR(SEARCH("ACTIVE",K650)))</formula>
    </cfRule>
    <cfRule type="containsText" dxfId="4466" priority="7582" operator="containsText" text="COMING SOON">
      <formula>NOT(ISERROR(SEARCH("COMING SOON",K650)))</formula>
    </cfRule>
    <cfRule type="containsText" dxfId="4465" priority="7581" operator="containsText" text="Closeout">
      <formula>NOT(ISERROR(SEARCH("Closeout",K650)))</formula>
    </cfRule>
    <cfRule type="containsText" dxfId="4464" priority="7580" operator="containsText" text="Discontinued">
      <formula>NOT(ISERROR(SEARCH("Discontinued",K650)))</formula>
    </cfRule>
    <cfRule type="containsText" dxfId="4463" priority="7579" operator="containsText" text="Active">
      <formula>NOT(ISERROR(SEARCH("Active",K650)))</formula>
    </cfRule>
    <cfRule type="containsText" dxfId="4462" priority="7578" operator="containsText" text="Closeout">
      <formula>NOT(ISERROR(SEARCH("Closeout",K650)))</formula>
    </cfRule>
    <cfRule type="containsText" dxfId="4461" priority="7577" operator="containsText" text="Coming Soon">
      <formula>NOT(ISERROR(SEARCH("Coming Soon",K650)))</formula>
    </cfRule>
    <cfRule type="containsText" dxfId="4460" priority="7576" operator="containsText" text="Discontinued">
      <formula>NOT(ISERROR(SEARCH("Discontinued",K650)))</formula>
    </cfRule>
    <cfRule type="cellIs" dxfId="4459" priority="7575" operator="equal">
      <formula>"Discontinued"</formula>
    </cfRule>
    <cfRule type="cellIs" dxfId="4458" priority="7574" operator="equal">
      <formula>"Closeout"</formula>
    </cfRule>
    <cfRule type="containsText" dxfId="4457" priority="7573" operator="containsText" text="ACTIVE">
      <formula>NOT(ISERROR(SEARCH("ACTIVE",K650)))</formula>
    </cfRule>
    <cfRule type="containsText" dxfId="4456" priority="7572" operator="containsText" text="COMING SOON">
      <formula>NOT(ISERROR(SEARCH("COMING SOON",K650)))</formula>
    </cfRule>
    <cfRule type="containsBlanks" dxfId="4455" priority="7571">
      <formula>LEN(TRIM(K650))=0</formula>
    </cfRule>
    <cfRule type="containsText" dxfId="4454" priority="7570" operator="containsText" text="Closeout">
      <formula>NOT(ISERROR(SEARCH("Closeout",K650)))</formula>
    </cfRule>
    <cfRule type="containsText" dxfId="4453" priority="7569" operator="containsText" text="Discontinued">
      <formula>NOT(ISERROR(SEARCH("Discontinued",K650)))</formula>
    </cfRule>
    <cfRule type="containsText" dxfId="4452" priority="7568" operator="containsText" text="ACTIVE">
      <formula>NOT(ISERROR(SEARCH("ACTIVE",K650)))</formula>
    </cfRule>
    <cfRule type="containsText" dxfId="4451" priority="7567" operator="containsText" text="COMING SOON">
      <formula>NOT(ISERROR(SEARCH("COMING SOON",K650)))</formula>
    </cfRule>
    <cfRule type="containsText" dxfId="4450" priority="7566" operator="containsText" text="Closeout">
      <formula>NOT(ISERROR(SEARCH("Closeout",K650)))</formula>
    </cfRule>
    <cfRule type="containsText" dxfId="4449" priority="7565" operator="containsText" text="Discontinued">
      <formula>NOT(ISERROR(SEARCH("Discontinued",K650)))</formula>
    </cfRule>
    <cfRule type="containsText" dxfId="4448" priority="7564" operator="containsText" text="ACTIVE">
      <formula>NOT(ISERROR(SEARCH("ACTIVE",K650)))</formula>
    </cfRule>
    <cfRule type="containsText" dxfId="4447" priority="7563" operator="containsText" text="COMING SOON">
      <formula>NOT(ISERROR(SEARCH("COMING SOON",K650)))</formula>
    </cfRule>
    <cfRule type="containsText" dxfId="4446" priority="7562" operator="containsText" text="Closeout">
      <formula>NOT(ISERROR(SEARCH("Closeout",K650)))</formula>
    </cfRule>
    <cfRule type="containsText" dxfId="4445" priority="7561" operator="containsText" text="Discontinued">
      <formula>NOT(ISERROR(SEARCH("Discontinued",K650)))</formula>
    </cfRule>
    <cfRule type="containsText" dxfId="4444" priority="7560" operator="containsText" text="ACTIVE">
      <formula>NOT(ISERROR(SEARCH("ACTIVE",K650)))</formula>
    </cfRule>
    <cfRule type="containsText" dxfId="4443" priority="7559" operator="containsText" text="COMING SOON">
      <formula>NOT(ISERROR(SEARCH("COMING SOON",K650)))</formula>
    </cfRule>
  </conditionalFormatting>
  <conditionalFormatting sqref="K651">
    <cfRule type="containsText" dxfId="4442" priority="7404" operator="containsText" text="Closeout">
      <formula>NOT(ISERROR(SEARCH("Closeout",K651)))</formula>
    </cfRule>
    <cfRule type="containsText" dxfId="4441" priority="7403" operator="containsText" text="Discontinued">
      <formula>NOT(ISERROR(SEARCH("Discontinued",K651)))</formula>
    </cfRule>
    <cfRule type="containsText" dxfId="4440" priority="7402" operator="containsText" text="ACTIVE">
      <formula>NOT(ISERROR(SEARCH("ACTIVE",K651)))</formula>
    </cfRule>
    <cfRule type="containsText" dxfId="4439" priority="7401" operator="containsText" text="COMING SOON">
      <formula>NOT(ISERROR(SEARCH("COMING SOON",K651)))</formula>
    </cfRule>
    <cfRule type="containsText" dxfId="4438" priority="7400" operator="containsText" text="Closeout">
      <formula>NOT(ISERROR(SEARCH("Closeout",K651)))</formula>
    </cfRule>
    <cfRule type="containsText" dxfId="4437" priority="7399" operator="containsText" text="Discontinued">
      <formula>NOT(ISERROR(SEARCH("Discontinued",K651)))</formula>
    </cfRule>
    <cfRule type="containsText" dxfId="4436" priority="7398" operator="containsText" text="Active">
      <formula>NOT(ISERROR(SEARCH("Active",K651)))</formula>
    </cfRule>
    <cfRule type="containsText" dxfId="4435" priority="7397" operator="containsText" text="Closeout">
      <formula>NOT(ISERROR(SEARCH("Closeout",K651)))</formula>
    </cfRule>
    <cfRule type="containsText" dxfId="4434" priority="7396" operator="containsText" text="Coming Soon">
      <formula>NOT(ISERROR(SEARCH("Coming Soon",K651)))</formula>
    </cfRule>
    <cfRule type="containsText" dxfId="4433" priority="7395" operator="containsText" text="Discontinued">
      <formula>NOT(ISERROR(SEARCH("Discontinued",K651)))</formula>
    </cfRule>
    <cfRule type="cellIs" dxfId="4432" priority="7394" operator="equal">
      <formula>"Discontinued"</formula>
    </cfRule>
    <cfRule type="cellIs" dxfId="4431" priority="7393" operator="equal">
      <formula>"Closeout"</formula>
    </cfRule>
    <cfRule type="containsText" dxfId="4430" priority="7392" operator="containsText" text="ACTIVE">
      <formula>NOT(ISERROR(SEARCH("ACTIVE",K651)))</formula>
    </cfRule>
    <cfRule type="containsText" dxfId="4429" priority="7391" operator="containsText" text="COMING SOON">
      <formula>NOT(ISERROR(SEARCH("COMING SOON",K651)))</formula>
    </cfRule>
    <cfRule type="containsBlanks" dxfId="4428" priority="7390">
      <formula>LEN(TRIM(K651))=0</formula>
    </cfRule>
    <cfRule type="containsText" dxfId="4427" priority="7389" operator="containsText" text="Closeout">
      <formula>NOT(ISERROR(SEARCH("Closeout",K651)))</formula>
    </cfRule>
    <cfRule type="containsText" dxfId="4426" priority="7388" operator="containsText" text="Discontinued">
      <formula>NOT(ISERROR(SEARCH("Discontinued",K651)))</formula>
    </cfRule>
    <cfRule type="containsText" dxfId="4425" priority="7387" operator="containsText" text="ACTIVE">
      <formula>NOT(ISERROR(SEARCH("ACTIVE",K651)))</formula>
    </cfRule>
    <cfRule type="containsText" dxfId="4424" priority="7386" operator="containsText" text="COMING SOON">
      <formula>NOT(ISERROR(SEARCH("COMING SOON",K651)))</formula>
    </cfRule>
    <cfRule type="containsText" dxfId="4423" priority="7385" operator="containsText" text="Closeout">
      <formula>NOT(ISERROR(SEARCH("Closeout",K651)))</formula>
    </cfRule>
    <cfRule type="containsText" dxfId="4422" priority="7384" operator="containsText" text="Discontinued">
      <formula>NOT(ISERROR(SEARCH("Discontinued",K651)))</formula>
    </cfRule>
    <cfRule type="containsText" dxfId="4421" priority="7383" operator="containsText" text="ACTIVE">
      <formula>NOT(ISERROR(SEARCH("ACTIVE",K651)))</formula>
    </cfRule>
    <cfRule type="containsText" dxfId="4420" priority="7382" operator="containsText" text="COMING SOON">
      <formula>NOT(ISERROR(SEARCH("COMING SOON",K651)))</formula>
    </cfRule>
    <cfRule type="containsText" dxfId="4419" priority="7381" operator="containsText" text="Closeout">
      <formula>NOT(ISERROR(SEARCH("Closeout",K651)))</formula>
    </cfRule>
    <cfRule type="containsText" dxfId="4418" priority="7380" operator="containsText" text="Discontinued">
      <formula>NOT(ISERROR(SEARCH("Discontinued",K651)))</formula>
    </cfRule>
    <cfRule type="containsText" dxfId="4417" priority="7379" operator="containsText" text="ACTIVE">
      <formula>NOT(ISERROR(SEARCH("ACTIVE",K651)))</formula>
    </cfRule>
    <cfRule type="containsText" dxfId="4416" priority="7378" operator="containsText" text="COMING SOON">
      <formula>NOT(ISERROR(SEARCH("COMING SOON",K651)))</formula>
    </cfRule>
    <cfRule type="containsText" dxfId="4415" priority="7377" operator="containsText" text="Closeout">
      <formula>NOT(ISERROR(SEARCH("Closeout",K651)))</formula>
    </cfRule>
    <cfRule type="containsBlanks" dxfId="4414" priority="7411">
      <formula>LEN(TRIM(K651))=0</formula>
    </cfRule>
    <cfRule type="containsText" dxfId="4413" priority="7431" operator="containsText" text="ACTIVE">
      <formula>NOT(ISERROR(SEARCH("ACTIVE",K651)))</formula>
    </cfRule>
    <cfRule type="containsText" dxfId="4412" priority="7408" operator="containsText" text="Closeout">
      <formula>NOT(ISERROR(SEARCH("Closeout",K651)))</formula>
    </cfRule>
    <cfRule type="containsText" dxfId="4411" priority="7429" operator="containsText" text="Closeout">
      <formula>NOT(ISERROR(SEARCH("Closeout",K651)))</formula>
    </cfRule>
    <cfRule type="containsText" dxfId="4410" priority="7376" operator="containsText" text="Discontinued">
      <formula>NOT(ISERROR(SEARCH("Discontinued",K651)))</formula>
    </cfRule>
    <cfRule type="containsText" dxfId="4409" priority="7375" operator="containsText" text="ACTIVE">
      <formula>NOT(ISERROR(SEARCH("ACTIVE",K651)))</formula>
    </cfRule>
    <cfRule type="containsText" dxfId="4408" priority="7428" operator="containsText" text="Discontinued">
      <formula>NOT(ISERROR(SEARCH("Discontinued",K651)))</formula>
    </cfRule>
    <cfRule type="containsText" dxfId="4407" priority="7374" operator="containsText" text="COMING SOON">
      <formula>NOT(ISERROR(SEARCH("COMING SOON",K651)))</formula>
    </cfRule>
    <cfRule type="containsText" dxfId="4406" priority="7373" operator="containsText" text="Closeout">
      <formula>NOT(ISERROR(SEARCH("Closeout",K651)))</formula>
    </cfRule>
    <cfRule type="containsText" dxfId="4405" priority="7427" operator="containsText" text="ACTIVE">
      <formula>NOT(ISERROR(SEARCH("ACTIVE",K651)))</formula>
    </cfRule>
    <cfRule type="containsText" dxfId="4404" priority="7426" operator="containsText" text="COMING SOON">
      <formula>NOT(ISERROR(SEARCH("COMING SOON",K651)))</formula>
    </cfRule>
    <cfRule type="containsText" dxfId="4403" priority="7407" operator="containsText" text="Discontinued">
      <formula>NOT(ISERROR(SEARCH("Discontinued",K651)))</formula>
    </cfRule>
    <cfRule type="containsText" dxfId="4402" priority="7425" operator="containsText" text="Closeout">
      <formula>NOT(ISERROR(SEARCH("Closeout",K651)))</formula>
    </cfRule>
    <cfRule type="containsText" dxfId="4401" priority="7424" operator="containsText" text="Discontinued">
      <formula>NOT(ISERROR(SEARCH("Discontinued",K651)))</formula>
    </cfRule>
    <cfRule type="containsText" dxfId="4400" priority="7372" operator="containsText" text="Discontinued">
      <formula>NOT(ISERROR(SEARCH("Discontinued",K651)))</formula>
    </cfRule>
    <cfRule type="containsText" dxfId="4399" priority="7371" operator="containsText" text="ACTIVE">
      <formula>NOT(ISERROR(SEARCH("ACTIVE",K651)))</formula>
    </cfRule>
    <cfRule type="containsText" dxfId="4398" priority="7370" operator="containsText" text="COMING SOON">
      <formula>NOT(ISERROR(SEARCH("COMING SOON",K651)))</formula>
    </cfRule>
    <cfRule type="containsText" dxfId="4397" priority="7369" operator="containsText" text="Closeout">
      <formula>NOT(ISERROR(SEARCH("Closeout",K651)))</formula>
    </cfRule>
    <cfRule type="containsText" dxfId="4396" priority="7368" operator="containsText" text="Discontinued">
      <formula>NOT(ISERROR(SEARCH("Discontinued",K651)))</formula>
    </cfRule>
    <cfRule type="containsText" dxfId="4395" priority="7367" operator="containsText" text="ACTIVE">
      <formula>NOT(ISERROR(SEARCH("ACTIVE",K651)))</formula>
    </cfRule>
    <cfRule type="containsText" dxfId="4394" priority="7423" operator="containsText" text="ACTIVE">
      <formula>NOT(ISERROR(SEARCH("ACTIVE",K651)))</formula>
    </cfRule>
    <cfRule type="containsText" dxfId="4393" priority="7366" operator="containsText" text="COMING SOON">
      <formula>NOT(ISERROR(SEARCH("COMING SOON",K651)))</formula>
    </cfRule>
    <cfRule type="containsText" dxfId="4392" priority="7348" operator="containsText" text="Discontinued">
      <formula>NOT(ISERROR(SEARCH("Discontinued",K651)))</formula>
    </cfRule>
    <cfRule type="containsText" dxfId="4391" priority="7365" operator="containsText" text="Closeout">
      <formula>NOT(ISERROR(SEARCH("Closeout",K651)))</formula>
    </cfRule>
    <cfRule type="containsText" dxfId="4390" priority="7364" operator="containsText" text="Discontinued">
      <formula>NOT(ISERROR(SEARCH("Discontinued",K651)))</formula>
    </cfRule>
    <cfRule type="containsText" dxfId="4389" priority="7363" operator="containsText" text="ACTIVE">
      <formula>NOT(ISERROR(SEARCH("ACTIVE",K651)))</formula>
    </cfRule>
    <cfRule type="containsText" dxfId="4388" priority="7362" operator="containsText" text="COMING SOON">
      <formula>NOT(ISERROR(SEARCH("COMING SOON",K651)))</formula>
    </cfRule>
    <cfRule type="containsText" dxfId="4387" priority="7361" operator="containsText" text="Closeout">
      <formula>NOT(ISERROR(SEARCH("Closeout",K651)))</formula>
    </cfRule>
    <cfRule type="containsText" dxfId="4386" priority="7360" operator="containsText" text="Discontinued">
      <formula>NOT(ISERROR(SEARCH("Discontinued",K651)))</formula>
    </cfRule>
    <cfRule type="containsText" dxfId="4385" priority="7422" operator="containsText" text="COMING SOON">
      <formula>NOT(ISERROR(SEARCH("COMING SOON",K651)))</formula>
    </cfRule>
    <cfRule type="containsText" dxfId="4384" priority="7359" operator="containsText" text="ACTIVE">
      <formula>NOT(ISERROR(SEARCH("ACTIVE",K651)))</formula>
    </cfRule>
    <cfRule type="containsText" dxfId="4383" priority="7358" operator="containsText" text="COMING SOON">
      <formula>NOT(ISERROR(SEARCH("COMING SOON",K651)))</formula>
    </cfRule>
    <cfRule type="containsText" dxfId="4382" priority="7421" operator="containsText" text="Closeout">
      <formula>NOT(ISERROR(SEARCH("Closeout",K651)))</formula>
    </cfRule>
    <cfRule type="containsText" dxfId="4381" priority="7420" operator="containsText" text="Discontinued">
      <formula>NOT(ISERROR(SEARCH("Discontinued",K651)))</formula>
    </cfRule>
    <cfRule type="containsText" dxfId="4380" priority="7406" operator="containsText" text="ACTIVE">
      <formula>NOT(ISERROR(SEARCH("ACTIVE",K651)))</formula>
    </cfRule>
    <cfRule type="containsText" dxfId="4379" priority="7419" operator="containsText" text="ACTIVE">
      <formula>NOT(ISERROR(SEARCH("ACTIVE",K651)))</formula>
    </cfRule>
    <cfRule type="containsText" dxfId="4378" priority="7418" operator="containsText" text="COMING SOON">
      <formula>NOT(ISERROR(SEARCH("COMING SOON",K651)))</formula>
    </cfRule>
    <cfRule type="containsText" dxfId="4377" priority="7417" operator="containsText" text="Closeout">
      <formula>NOT(ISERROR(SEARCH("Closeout",K651)))</formula>
    </cfRule>
    <cfRule type="containsText" dxfId="4376" priority="7416" operator="containsText" text="Discontinued">
      <formula>NOT(ISERROR(SEARCH("Discontinued",K651)))</formula>
    </cfRule>
    <cfRule type="containsText" dxfId="4375" priority="7357" operator="containsText" text="Closeout">
      <formula>NOT(ISERROR(SEARCH("Closeout",K651)))</formula>
    </cfRule>
    <cfRule type="containsText" dxfId="4374" priority="7356" operator="containsText" text="Discontinued">
      <formula>NOT(ISERROR(SEARCH("Discontinued",K651)))</formula>
    </cfRule>
    <cfRule type="containsText" dxfId="4373" priority="7355" operator="containsText" text="ACTIVE">
      <formula>NOT(ISERROR(SEARCH("ACTIVE",K651)))</formula>
    </cfRule>
    <cfRule type="containsText" dxfId="4372" priority="7354" operator="containsText" text="COMING SOON">
      <formula>NOT(ISERROR(SEARCH("COMING SOON",K651)))</formula>
    </cfRule>
    <cfRule type="containsBlanks" dxfId="4371" priority="7432">
      <formula>LEN(TRIM(K651))=0</formula>
    </cfRule>
    <cfRule type="containsText" dxfId="4370" priority="7430" operator="containsText" text="COMING SOON">
      <formula>NOT(ISERROR(SEARCH("COMING SOON",K651)))</formula>
    </cfRule>
    <cfRule type="containsText" dxfId="4369" priority="7405" operator="containsText" text="COMING SOON">
      <formula>NOT(ISERROR(SEARCH("COMING SOON",K651)))</formula>
    </cfRule>
    <cfRule type="containsText" dxfId="4368" priority="7353" operator="containsText" text="Closeout">
      <formula>NOT(ISERROR(SEARCH("Closeout",K651)))</formula>
    </cfRule>
    <cfRule type="containsText" dxfId="4367" priority="7415" operator="containsText" text="ACTIVE">
      <formula>NOT(ISERROR(SEARCH("ACTIVE",K651)))</formula>
    </cfRule>
    <cfRule type="containsText" dxfId="4366" priority="7352" operator="containsText" text="Discontinued">
      <formula>NOT(ISERROR(SEARCH("Discontinued",K651)))</formula>
    </cfRule>
    <cfRule type="containsText" dxfId="4365" priority="7351" operator="containsText" text="ACTIVE">
      <formula>NOT(ISERROR(SEARCH("ACTIVE",K651)))</formula>
    </cfRule>
    <cfRule type="containsText" dxfId="4364" priority="7414" operator="containsText" text="COMING SOON">
      <formula>NOT(ISERROR(SEARCH("COMING SOON",K651)))</formula>
    </cfRule>
    <cfRule type="containsText" dxfId="4363" priority="7413" operator="containsText" text="Closeout">
      <formula>NOT(ISERROR(SEARCH("Closeout",K651)))</formula>
    </cfRule>
    <cfRule type="containsText" dxfId="4362" priority="7350" operator="containsText" text="COMING SOON">
      <formula>NOT(ISERROR(SEARCH("COMING SOON",K651)))</formula>
    </cfRule>
    <cfRule type="containsText" dxfId="4361" priority="7412" operator="containsText" text="Discontinued">
      <formula>NOT(ISERROR(SEARCH("Discontinued",K651)))</formula>
    </cfRule>
    <cfRule type="containsText" dxfId="4360" priority="7349" operator="containsText" text="Closeout">
      <formula>NOT(ISERROR(SEARCH("Closeout",K651)))</formula>
    </cfRule>
    <cfRule type="containsText" dxfId="4359" priority="7409" operator="containsText" text="COMING SOON">
      <formula>NOT(ISERROR(SEARCH("COMING SOON",K651)))</formula>
    </cfRule>
    <cfRule type="containsText" dxfId="4358" priority="7410" operator="containsText" text="ACTIVE">
      <formula>NOT(ISERROR(SEARCH("ACTIVE",K651)))</formula>
    </cfRule>
  </conditionalFormatting>
  <conditionalFormatting sqref="K652:K721">
    <cfRule type="containsText" dxfId="4357" priority="7196" operator="containsText" text="Closeout">
      <formula>NOT(ISERROR(SEARCH("Closeout",K652)))</formula>
    </cfRule>
    <cfRule type="containsText" dxfId="4356" priority="7197" operator="containsText" text="COMING SOON">
      <formula>NOT(ISERROR(SEARCH("COMING SOON",K652)))</formula>
    </cfRule>
    <cfRule type="containsText" dxfId="4355" priority="7198" operator="containsText" text="ACTIVE">
      <formula>NOT(ISERROR(SEARCH("ACTIVE",K652)))</formula>
    </cfRule>
    <cfRule type="containsText" dxfId="4354" priority="7199" operator="containsText" text="Discontinued">
      <formula>NOT(ISERROR(SEARCH("Discontinued",K652)))</formula>
    </cfRule>
    <cfRule type="containsText" dxfId="4353" priority="7200" operator="containsText" text="Closeout">
      <formula>NOT(ISERROR(SEARCH("Closeout",K652)))</formula>
    </cfRule>
    <cfRule type="containsText" dxfId="4352" priority="7202" operator="containsText" text="ACTIVE">
      <formula>NOT(ISERROR(SEARCH("ACTIVE",K652)))</formula>
    </cfRule>
    <cfRule type="containsText" dxfId="4351" priority="7203" operator="containsText" text="Discontinued">
      <formula>NOT(ISERROR(SEARCH("Discontinued",K652)))</formula>
    </cfRule>
    <cfRule type="containsBlanks" dxfId="4350" priority="7251">
      <formula>LEN(TRIM(K652))=0</formula>
    </cfRule>
    <cfRule type="containsText" dxfId="4349" priority="7204" operator="containsText" text="Closeout">
      <formula>NOT(ISERROR(SEARCH("Closeout",K652)))</formula>
    </cfRule>
    <cfRule type="containsText" dxfId="4348" priority="7236" operator="containsText" text="Closeout">
      <formula>NOT(ISERROR(SEARCH("Closeout",K652)))</formula>
    </cfRule>
    <cfRule type="containsText" dxfId="4347" priority="7237" operator="containsText" text="COMING SOON">
      <formula>NOT(ISERROR(SEARCH("COMING SOON",K652)))</formula>
    </cfRule>
    <cfRule type="containsText" dxfId="4346" priority="7238" operator="containsText" text="ACTIVE">
      <formula>NOT(ISERROR(SEARCH("ACTIVE",K652)))</formula>
    </cfRule>
    <cfRule type="containsText" dxfId="4345" priority="7205" operator="containsText" text="COMING SOON">
      <formula>NOT(ISERROR(SEARCH("COMING SOON",K652)))</formula>
    </cfRule>
    <cfRule type="containsText" dxfId="4344" priority="7239" operator="containsText" text="Discontinued">
      <formula>NOT(ISERROR(SEARCH("Discontinued",K652)))</formula>
    </cfRule>
    <cfRule type="containsText" dxfId="4343" priority="7240" operator="containsText" text="Closeout">
      <formula>NOT(ISERROR(SEARCH("Closeout",K652)))</formula>
    </cfRule>
    <cfRule type="containsText" dxfId="4342" priority="7241" operator="containsText" text="COMING SOON">
      <formula>NOT(ISERROR(SEARCH("COMING SOON",K652)))</formula>
    </cfRule>
    <cfRule type="containsText" dxfId="4341" priority="7242" operator="containsText" text="ACTIVE">
      <formula>NOT(ISERROR(SEARCH("ACTIVE",K652)))</formula>
    </cfRule>
    <cfRule type="containsText" dxfId="4340" priority="7243" operator="containsText" text="Discontinued">
      <formula>NOT(ISERROR(SEARCH("Discontinued",K652)))</formula>
    </cfRule>
    <cfRule type="containsText" dxfId="4339" priority="7206" operator="containsText" text="ACTIVE">
      <formula>NOT(ISERROR(SEARCH("ACTIVE",K652)))</formula>
    </cfRule>
    <cfRule type="containsText" dxfId="4338" priority="7244" operator="containsText" text="Closeout">
      <formula>NOT(ISERROR(SEARCH("Closeout",K652)))</formula>
    </cfRule>
    <cfRule type="containsText" dxfId="4337" priority="7207" operator="containsText" text="Discontinued">
      <formula>NOT(ISERROR(SEARCH("Discontinued",K652)))</formula>
    </cfRule>
    <cfRule type="containsText" dxfId="4336" priority="7208" operator="containsText" text="Closeout">
      <formula>NOT(ISERROR(SEARCH("Closeout",K652)))</formula>
    </cfRule>
    <cfRule type="containsText" dxfId="4335" priority="7245" operator="containsText" text="COMING SOON">
      <formula>NOT(ISERROR(SEARCH("COMING SOON",K652)))</formula>
    </cfRule>
    <cfRule type="containsText" dxfId="4334" priority="7246" operator="containsText" text="ACTIVE">
      <formula>NOT(ISERROR(SEARCH("ACTIVE",K652)))</formula>
    </cfRule>
    <cfRule type="containsBlanks" dxfId="4333" priority="7209">
      <formula>LEN(TRIM(K652))=0</formula>
    </cfRule>
    <cfRule type="containsText" dxfId="4332" priority="7210" operator="containsText" text="COMING SOON">
      <formula>NOT(ISERROR(SEARCH("COMING SOON",K652)))</formula>
    </cfRule>
    <cfRule type="containsText" dxfId="4331" priority="7211" operator="containsText" text="ACTIVE">
      <formula>NOT(ISERROR(SEARCH("ACTIVE",K652)))</formula>
    </cfRule>
    <cfRule type="cellIs" dxfId="4330" priority="7212" operator="equal">
      <formula>"Closeout"</formula>
    </cfRule>
    <cfRule type="cellIs" dxfId="4329" priority="7213" operator="equal">
      <formula>"Discontinued"</formula>
    </cfRule>
    <cfRule type="containsText" dxfId="4328" priority="7247" operator="containsText" text="Discontinued">
      <formula>NOT(ISERROR(SEARCH("Discontinued",K652)))</formula>
    </cfRule>
    <cfRule type="containsText" dxfId="4327" priority="7248" operator="containsText" text="Closeout">
      <formula>NOT(ISERROR(SEARCH("Closeout",K652)))</formula>
    </cfRule>
    <cfRule type="containsText" dxfId="4326" priority="7214" operator="containsText" text="Discontinued">
      <formula>NOT(ISERROR(SEARCH("Discontinued",K652)))</formula>
    </cfRule>
    <cfRule type="containsText" dxfId="4325" priority="7215" operator="containsText" text="Coming Soon">
      <formula>NOT(ISERROR(SEARCH("Coming Soon",K652)))</formula>
    </cfRule>
    <cfRule type="containsText" dxfId="4324" priority="7216" operator="containsText" text="Closeout">
      <formula>NOT(ISERROR(SEARCH("Closeout",K652)))</formula>
    </cfRule>
    <cfRule type="containsText" dxfId="4323" priority="7217" operator="containsText" text="Active">
      <formula>NOT(ISERROR(SEARCH("Active",K652)))</formula>
    </cfRule>
    <cfRule type="containsText" dxfId="4322" priority="7218" operator="containsText" text="Discontinued">
      <formula>NOT(ISERROR(SEARCH("Discontinued",K652)))</formula>
    </cfRule>
    <cfRule type="containsText" dxfId="4321" priority="7219" operator="containsText" text="Closeout">
      <formula>NOT(ISERROR(SEARCH("Closeout",K652)))</formula>
    </cfRule>
    <cfRule type="containsText" dxfId="4320" priority="7220" operator="containsText" text="COMING SOON">
      <formula>NOT(ISERROR(SEARCH("COMING SOON",K652)))</formula>
    </cfRule>
    <cfRule type="containsText" dxfId="4319" priority="7249" operator="containsText" text="COMING SOON">
      <formula>NOT(ISERROR(SEARCH("COMING SOON",K652)))</formula>
    </cfRule>
    <cfRule type="containsText" dxfId="4318" priority="7250" operator="containsText" text="ACTIVE">
      <formula>NOT(ISERROR(SEARCH("ACTIVE",K652)))</formula>
    </cfRule>
    <cfRule type="containsText" dxfId="4317" priority="7221" operator="containsText" text="ACTIVE">
      <formula>NOT(ISERROR(SEARCH("ACTIVE",K652)))</formula>
    </cfRule>
    <cfRule type="containsText" dxfId="4316" priority="7222" operator="containsText" text="Discontinued">
      <formula>NOT(ISERROR(SEARCH("Discontinued",K652)))</formula>
    </cfRule>
    <cfRule type="containsText" dxfId="4315" priority="7223" operator="containsText" text="Closeout">
      <formula>NOT(ISERROR(SEARCH("Closeout",K652)))</formula>
    </cfRule>
    <cfRule type="containsText" dxfId="4314" priority="7224" operator="containsText" text="COMING SOON">
      <formula>NOT(ISERROR(SEARCH("COMING SOON",K652)))</formula>
    </cfRule>
    <cfRule type="containsText" dxfId="4313" priority="7225" operator="containsText" text="ACTIVE">
      <formula>NOT(ISERROR(SEARCH("ACTIVE",K652)))</formula>
    </cfRule>
    <cfRule type="containsText" dxfId="4312" priority="7226" operator="containsText" text="Discontinued">
      <formula>NOT(ISERROR(SEARCH("Discontinued",K652)))</formula>
    </cfRule>
    <cfRule type="containsText" dxfId="4311" priority="7227" operator="containsText" text="Closeout">
      <formula>NOT(ISERROR(SEARCH("Closeout",K652)))</formula>
    </cfRule>
    <cfRule type="containsText" dxfId="4310" priority="7228" operator="containsText" text="COMING SOON">
      <formula>NOT(ISERROR(SEARCH("COMING SOON",K652)))</formula>
    </cfRule>
    <cfRule type="containsText" dxfId="4309" priority="7229" operator="containsText" text="ACTIVE">
      <formula>NOT(ISERROR(SEARCH("ACTIVE",K652)))</formula>
    </cfRule>
    <cfRule type="containsBlanks" dxfId="4308" priority="7230">
      <formula>LEN(TRIM(K652))=0</formula>
    </cfRule>
    <cfRule type="containsText" dxfId="4307" priority="7231" operator="containsText" text="Discontinued">
      <formula>NOT(ISERROR(SEARCH("Discontinued",K652)))</formula>
    </cfRule>
    <cfRule type="containsText" dxfId="4306" priority="7232" operator="containsText" text="Closeout">
      <formula>NOT(ISERROR(SEARCH("Closeout",K652)))</formula>
    </cfRule>
    <cfRule type="containsText" dxfId="4305" priority="7233" operator="containsText" text="COMING SOON">
      <formula>NOT(ISERROR(SEARCH("COMING SOON",K652)))</formula>
    </cfRule>
    <cfRule type="containsText" dxfId="4304" priority="7234" operator="containsText" text="ACTIVE">
      <formula>NOT(ISERROR(SEARCH("ACTIVE",K652)))</formula>
    </cfRule>
    <cfRule type="containsText" dxfId="4303" priority="7235" operator="containsText" text="Discontinued">
      <formula>NOT(ISERROR(SEARCH("Discontinued",K652)))</formula>
    </cfRule>
    <cfRule type="containsText" dxfId="4302" priority="7183" operator="containsText" text="Discontinued">
      <formula>NOT(ISERROR(SEARCH("Discontinued",K652)))</formula>
    </cfRule>
    <cfRule type="containsText" dxfId="4301" priority="7201" operator="containsText" text="COMING SOON">
      <formula>NOT(ISERROR(SEARCH("COMING SOON",K652)))</formula>
    </cfRule>
    <cfRule type="containsText" dxfId="4300" priority="7167" operator="containsText" text="Discontinued">
      <formula>NOT(ISERROR(SEARCH("Discontinued",K652)))</formula>
    </cfRule>
    <cfRule type="containsText" dxfId="4299" priority="7168" operator="containsText" text="Closeout">
      <formula>NOT(ISERROR(SEARCH("Closeout",K652)))</formula>
    </cfRule>
    <cfRule type="containsText" dxfId="4298" priority="7169" operator="containsText" text="COMING SOON">
      <formula>NOT(ISERROR(SEARCH("COMING SOON",K652)))</formula>
    </cfRule>
    <cfRule type="containsText" dxfId="4297" priority="7170" operator="containsText" text="ACTIVE">
      <formula>NOT(ISERROR(SEARCH("ACTIVE",K652)))</formula>
    </cfRule>
    <cfRule type="containsText" dxfId="4296" priority="7171" operator="containsText" text="Discontinued">
      <formula>NOT(ISERROR(SEARCH("Discontinued",K652)))</formula>
    </cfRule>
    <cfRule type="containsText" dxfId="4295" priority="7172" operator="containsText" text="Closeout">
      <formula>NOT(ISERROR(SEARCH("Closeout",K652)))</formula>
    </cfRule>
    <cfRule type="containsText" dxfId="4294" priority="7173" operator="containsText" text="COMING SOON">
      <formula>NOT(ISERROR(SEARCH("COMING SOON",K652)))</formula>
    </cfRule>
    <cfRule type="containsText" dxfId="4293" priority="7174" operator="containsText" text="ACTIVE">
      <formula>NOT(ISERROR(SEARCH("ACTIVE",K652)))</formula>
    </cfRule>
    <cfRule type="containsText" dxfId="4292" priority="7175" operator="containsText" text="Discontinued">
      <formula>NOT(ISERROR(SEARCH("Discontinued",K652)))</formula>
    </cfRule>
    <cfRule type="containsText" dxfId="4291" priority="7176" operator="containsText" text="Closeout">
      <formula>NOT(ISERROR(SEARCH("Closeout",K652)))</formula>
    </cfRule>
    <cfRule type="containsText" dxfId="4290" priority="7177" operator="containsText" text="COMING SOON">
      <formula>NOT(ISERROR(SEARCH("COMING SOON",K652)))</formula>
    </cfRule>
    <cfRule type="containsText" dxfId="4289" priority="7178" operator="containsText" text="ACTIVE">
      <formula>NOT(ISERROR(SEARCH("ACTIVE",K652)))</formula>
    </cfRule>
    <cfRule type="containsText" dxfId="4288" priority="7179" operator="containsText" text="Discontinued">
      <formula>NOT(ISERROR(SEARCH("Discontinued",K652)))</formula>
    </cfRule>
    <cfRule type="containsText" dxfId="4287" priority="7180" operator="containsText" text="Closeout">
      <formula>NOT(ISERROR(SEARCH("Closeout",K652)))</formula>
    </cfRule>
    <cfRule type="containsText" dxfId="4286" priority="7181" operator="containsText" text="COMING SOON">
      <formula>NOT(ISERROR(SEARCH("COMING SOON",K652)))</formula>
    </cfRule>
    <cfRule type="containsText" dxfId="4285" priority="7182" operator="containsText" text="ACTIVE">
      <formula>NOT(ISERROR(SEARCH("ACTIVE",K652)))</formula>
    </cfRule>
    <cfRule type="containsText" dxfId="4284" priority="7184" operator="containsText" text="Closeout">
      <formula>NOT(ISERROR(SEARCH("Closeout",K652)))</formula>
    </cfRule>
    <cfRule type="containsText" dxfId="4283" priority="7185" operator="containsText" text="COMING SOON">
      <formula>NOT(ISERROR(SEARCH("COMING SOON",K652)))</formula>
    </cfRule>
    <cfRule type="containsText" dxfId="4282" priority="7186" operator="containsText" text="ACTIVE">
      <formula>NOT(ISERROR(SEARCH("ACTIVE",K652)))</formula>
    </cfRule>
    <cfRule type="containsText" dxfId="4281" priority="7187" operator="containsText" text="Discontinued">
      <formula>NOT(ISERROR(SEARCH("Discontinued",K652)))</formula>
    </cfRule>
    <cfRule type="containsText" dxfId="4280" priority="7188" operator="containsText" text="Closeout">
      <formula>NOT(ISERROR(SEARCH("Closeout",K652)))</formula>
    </cfRule>
    <cfRule type="containsText" dxfId="4279" priority="7189" operator="containsText" text="COMING SOON">
      <formula>NOT(ISERROR(SEARCH("COMING SOON",K652)))</formula>
    </cfRule>
    <cfRule type="containsText" dxfId="4278" priority="7190" operator="containsText" text="ACTIVE">
      <formula>NOT(ISERROR(SEARCH("ACTIVE",K652)))</formula>
    </cfRule>
    <cfRule type="containsText" dxfId="4277" priority="7191" operator="containsText" text="Discontinued">
      <formula>NOT(ISERROR(SEARCH("Discontinued",K652)))</formula>
    </cfRule>
    <cfRule type="containsText" dxfId="4276" priority="7192" operator="containsText" text="Closeout">
      <formula>NOT(ISERROR(SEARCH("Closeout",K652)))</formula>
    </cfRule>
    <cfRule type="containsText" dxfId="4275" priority="7193" operator="containsText" text="COMING SOON">
      <formula>NOT(ISERROR(SEARCH("COMING SOON",K652)))</formula>
    </cfRule>
    <cfRule type="containsText" dxfId="4274" priority="7194" operator="containsText" text="ACTIVE">
      <formula>NOT(ISERROR(SEARCH("ACTIVE",K652)))</formula>
    </cfRule>
    <cfRule type="containsText" dxfId="4273" priority="7195" operator="containsText" text="Discontinued">
      <formula>NOT(ISERROR(SEARCH("Discontinued",K652)))</formula>
    </cfRule>
  </conditionalFormatting>
  <conditionalFormatting sqref="K653:K664">
    <cfRule type="containsText" dxfId="4272" priority="7157" operator="containsText" text="COMING SOON">
      <formula>NOT(ISERROR(SEARCH("COMING SOON",K653)))</formula>
    </cfRule>
    <cfRule type="containsText" dxfId="4271" priority="7158" operator="containsText" text="ACTIVE">
      <formula>NOT(ISERROR(SEARCH("ACTIVE",K653)))</formula>
    </cfRule>
    <cfRule type="containsText" dxfId="4270" priority="7147" operator="containsText" text="Closeout">
      <formula>NOT(ISERROR(SEARCH("Closeout",K653)))</formula>
    </cfRule>
    <cfRule type="containsText" dxfId="4269" priority="7146" operator="containsText" text="Discontinued">
      <formula>NOT(ISERROR(SEARCH("Discontinued",K653)))</formula>
    </cfRule>
  </conditionalFormatting>
  <conditionalFormatting sqref="K665">
    <cfRule type="containsText" dxfId="4268" priority="7139" operator="containsText" text="COMING SOON">
      <formula>NOT(ISERROR(SEARCH("COMING SOON",K665)))</formula>
    </cfRule>
    <cfRule type="containsText" dxfId="4267" priority="7140" operator="containsText" text="ACTIVE">
      <formula>NOT(ISERROR(SEARCH("ACTIVE",K665)))</formula>
    </cfRule>
    <cfRule type="containsText" dxfId="4266" priority="7129" operator="containsText" text="Closeout">
      <formula>NOT(ISERROR(SEARCH("Closeout",K665)))</formula>
    </cfRule>
    <cfRule type="containsText" dxfId="4265" priority="7128" operator="containsText" text="Discontinued">
      <formula>NOT(ISERROR(SEARCH("Discontinued",K665)))</formula>
    </cfRule>
  </conditionalFormatting>
  <conditionalFormatting sqref="K666:K668">
    <cfRule type="containsText" dxfId="4264" priority="7110" operator="containsText" text="Discontinued">
      <formula>NOT(ISERROR(SEARCH("Discontinued",K666)))</formula>
    </cfRule>
    <cfRule type="containsText" dxfId="4263" priority="7122" operator="containsText" text="ACTIVE">
      <formula>NOT(ISERROR(SEARCH("ACTIVE",K666)))</formula>
    </cfRule>
    <cfRule type="containsText" dxfId="4262" priority="7121" operator="containsText" text="COMING SOON">
      <formula>NOT(ISERROR(SEARCH("COMING SOON",K666)))</formula>
    </cfRule>
    <cfRule type="containsText" dxfId="4261" priority="7111" operator="containsText" text="Closeout">
      <formula>NOT(ISERROR(SEARCH("Closeout",K666)))</formula>
    </cfRule>
  </conditionalFormatting>
  <conditionalFormatting sqref="K669:K674">
    <cfRule type="containsText" dxfId="4260" priority="7103" operator="containsText" text="COMING SOON">
      <formula>NOT(ISERROR(SEARCH("COMING SOON",K669)))</formula>
    </cfRule>
    <cfRule type="containsText" dxfId="4259" priority="7093" operator="containsText" text="Closeout">
      <formula>NOT(ISERROR(SEARCH("Closeout",K669)))</formula>
    </cfRule>
    <cfRule type="containsText" dxfId="4258" priority="7092" operator="containsText" text="Discontinued">
      <formula>NOT(ISERROR(SEARCH("Discontinued",K669)))</formula>
    </cfRule>
    <cfRule type="containsText" dxfId="4257" priority="7104" operator="containsText" text="ACTIVE">
      <formula>NOT(ISERROR(SEARCH("ACTIVE",K669)))</formula>
    </cfRule>
  </conditionalFormatting>
  <conditionalFormatting sqref="K675:K677">
    <cfRule type="containsText" dxfId="4256" priority="7086" operator="containsText" text="ACTIVE">
      <formula>NOT(ISERROR(SEARCH("ACTIVE",K675)))</formula>
    </cfRule>
    <cfRule type="containsText" dxfId="4255" priority="7085" operator="containsText" text="COMING SOON">
      <formula>NOT(ISERROR(SEARCH("COMING SOON",K675)))</formula>
    </cfRule>
    <cfRule type="containsText" dxfId="4254" priority="7075" operator="containsText" text="Closeout">
      <formula>NOT(ISERROR(SEARCH("Closeout",K675)))</formula>
    </cfRule>
    <cfRule type="containsText" dxfId="4253" priority="7074" operator="containsText" text="Discontinued">
      <formula>NOT(ISERROR(SEARCH("Discontinued",K675)))</formula>
    </cfRule>
  </conditionalFormatting>
  <conditionalFormatting sqref="K678">
    <cfRule type="containsText" dxfId="4252" priority="7067" operator="containsText" text="COMING SOON">
      <formula>NOT(ISERROR(SEARCH("COMING SOON",K678)))</formula>
    </cfRule>
    <cfRule type="containsText" dxfId="4251" priority="7068" operator="containsText" text="ACTIVE">
      <formula>NOT(ISERROR(SEARCH("ACTIVE",K678)))</formula>
    </cfRule>
    <cfRule type="containsText" dxfId="4250" priority="7057" operator="containsText" text="Closeout">
      <formula>NOT(ISERROR(SEARCH("Closeout",K678)))</formula>
    </cfRule>
    <cfRule type="containsText" dxfId="4249" priority="7056" operator="containsText" text="Discontinued">
      <formula>NOT(ISERROR(SEARCH("Discontinued",K678)))</formula>
    </cfRule>
  </conditionalFormatting>
  <conditionalFormatting sqref="K679:K682">
    <cfRule type="containsText" dxfId="4248" priority="7038" operator="containsText" text="Discontinued">
      <formula>NOT(ISERROR(SEARCH("Discontinued",K679)))</formula>
    </cfRule>
    <cfRule type="containsText" dxfId="4247" priority="7049" operator="containsText" text="COMING SOON">
      <formula>NOT(ISERROR(SEARCH("COMING SOON",K679)))</formula>
    </cfRule>
    <cfRule type="containsText" dxfId="4246" priority="7050" operator="containsText" text="ACTIVE">
      <formula>NOT(ISERROR(SEARCH("ACTIVE",K679)))</formula>
    </cfRule>
    <cfRule type="containsText" dxfId="4245" priority="7039" operator="containsText" text="Closeout">
      <formula>NOT(ISERROR(SEARCH("Closeout",K679)))</formula>
    </cfRule>
  </conditionalFormatting>
  <conditionalFormatting sqref="K683:K690">
    <cfRule type="containsText" dxfId="4244" priority="7021" operator="containsText" text="Closeout">
      <formula>NOT(ISERROR(SEARCH("Closeout",K683)))</formula>
    </cfRule>
    <cfRule type="containsText" dxfId="4243" priority="7032" operator="containsText" text="ACTIVE">
      <formula>NOT(ISERROR(SEARCH("ACTIVE",K683)))</formula>
    </cfRule>
    <cfRule type="containsText" dxfId="4242" priority="7020" operator="containsText" text="Discontinued">
      <formula>NOT(ISERROR(SEARCH("Discontinued",K683)))</formula>
    </cfRule>
    <cfRule type="containsText" dxfId="4241" priority="7031" operator="containsText" text="COMING SOON">
      <formula>NOT(ISERROR(SEARCH("COMING SOON",K683)))</formula>
    </cfRule>
  </conditionalFormatting>
  <conditionalFormatting sqref="K691">
    <cfRule type="containsText" dxfId="4240" priority="7014" operator="containsText" text="ACTIVE">
      <formula>NOT(ISERROR(SEARCH("ACTIVE",K691)))</formula>
    </cfRule>
    <cfRule type="containsText" dxfId="4239" priority="7002" operator="containsText" text="Discontinued">
      <formula>NOT(ISERROR(SEARCH("Discontinued",K691)))</formula>
    </cfRule>
    <cfRule type="containsText" dxfId="4238" priority="7013" operator="containsText" text="COMING SOON">
      <formula>NOT(ISERROR(SEARCH("COMING SOON",K691)))</formula>
    </cfRule>
    <cfRule type="containsText" dxfId="4237" priority="7003" operator="containsText" text="Closeout">
      <formula>NOT(ISERROR(SEARCH("Closeout",K691)))</formula>
    </cfRule>
  </conditionalFormatting>
  <conditionalFormatting sqref="K692">
    <cfRule type="containsText" dxfId="4236" priority="6984" operator="containsText" text="Discontinued">
      <formula>NOT(ISERROR(SEARCH("Discontinued",K692)))</formula>
    </cfRule>
    <cfRule type="containsText" dxfId="4235" priority="6996" operator="containsText" text="ACTIVE">
      <formula>NOT(ISERROR(SEARCH("ACTIVE",K692)))</formula>
    </cfRule>
    <cfRule type="containsText" dxfId="4234" priority="6995" operator="containsText" text="COMING SOON">
      <formula>NOT(ISERROR(SEARCH("COMING SOON",K692)))</formula>
    </cfRule>
    <cfRule type="containsText" dxfId="4233" priority="6985" operator="containsText" text="Closeout">
      <formula>NOT(ISERROR(SEARCH("Closeout",K692)))</formula>
    </cfRule>
  </conditionalFormatting>
  <conditionalFormatting sqref="K693">
    <cfRule type="containsText" dxfId="4232" priority="6967" operator="containsText" text="Closeout">
      <formula>NOT(ISERROR(SEARCH("Closeout",K693)))</formula>
    </cfRule>
    <cfRule type="containsText" dxfId="4231" priority="6966" operator="containsText" text="Discontinued">
      <formula>NOT(ISERROR(SEARCH("Discontinued",K693)))</formula>
    </cfRule>
    <cfRule type="containsText" dxfId="4230" priority="6977" operator="containsText" text="COMING SOON">
      <formula>NOT(ISERROR(SEARCH("COMING SOON",K693)))</formula>
    </cfRule>
    <cfRule type="containsText" dxfId="4229" priority="6978" operator="containsText" text="ACTIVE">
      <formula>NOT(ISERROR(SEARCH("ACTIVE",K693)))</formula>
    </cfRule>
  </conditionalFormatting>
  <conditionalFormatting sqref="K694">
    <cfRule type="containsText" dxfId="4228" priority="6960" operator="containsText" text="ACTIVE">
      <formula>NOT(ISERROR(SEARCH("ACTIVE",K694)))</formula>
    </cfRule>
    <cfRule type="containsText" dxfId="4227" priority="6959" operator="containsText" text="COMING SOON">
      <formula>NOT(ISERROR(SEARCH("COMING SOON",K694)))</formula>
    </cfRule>
    <cfRule type="containsText" dxfId="4226" priority="6949" operator="containsText" text="Closeout">
      <formula>NOT(ISERROR(SEARCH("Closeout",K694)))</formula>
    </cfRule>
    <cfRule type="containsText" dxfId="4225" priority="6948" operator="containsText" text="Discontinued">
      <formula>NOT(ISERROR(SEARCH("Discontinued",K694)))</formula>
    </cfRule>
  </conditionalFormatting>
  <conditionalFormatting sqref="K695">
    <cfRule type="containsText" dxfId="4224" priority="6942" operator="containsText" text="ACTIVE">
      <formula>NOT(ISERROR(SEARCH("ACTIVE",K695)))</formula>
    </cfRule>
    <cfRule type="containsText" dxfId="4223" priority="6941" operator="containsText" text="COMING SOON">
      <formula>NOT(ISERROR(SEARCH("COMING SOON",K695)))</formula>
    </cfRule>
    <cfRule type="containsText" dxfId="4222" priority="6931" operator="containsText" text="Closeout">
      <formula>NOT(ISERROR(SEARCH("Closeout",K695)))</formula>
    </cfRule>
    <cfRule type="containsText" dxfId="4221" priority="6930" operator="containsText" text="Discontinued">
      <formula>NOT(ISERROR(SEARCH("Discontinued",K695)))</formula>
    </cfRule>
  </conditionalFormatting>
  <conditionalFormatting sqref="K696">
    <cfRule type="containsText" dxfId="4220" priority="6911" operator="containsText" text="Closeout">
      <formula>NOT(ISERROR(SEARCH("Closeout",K696)))</formula>
    </cfRule>
    <cfRule type="containsText" dxfId="4219" priority="6921" operator="containsText" text="COMING SOON">
      <formula>NOT(ISERROR(SEARCH("COMING SOON",K696)))</formula>
    </cfRule>
    <cfRule type="containsText" dxfId="4218" priority="6910" operator="containsText" text="Discontinued">
      <formula>NOT(ISERROR(SEARCH("Discontinued",K696)))</formula>
    </cfRule>
    <cfRule type="containsText" dxfId="4217" priority="6922" operator="containsText" text="ACTIVE">
      <formula>NOT(ISERROR(SEARCH("ACTIVE",K696)))</formula>
    </cfRule>
  </conditionalFormatting>
  <conditionalFormatting sqref="K697">
    <cfRule type="containsText" dxfId="4216" priority="6904" operator="containsText" text="ACTIVE">
      <formula>NOT(ISERROR(SEARCH("ACTIVE",K697)))</formula>
    </cfRule>
    <cfRule type="containsText" dxfId="4215" priority="6892" operator="containsText" text="Discontinued">
      <formula>NOT(ISERROR(SEARCH("Discontinued",K697)))</formula>
    </cfRule>
    <cfRule type="containsText" dxfId="4214" priority="6893" operator="containsText" text="Closeout">
      <formula>NOT(ISERROR(SEARCH("Closeout",K697)))</formula>
    </cfRule>
    <cfRule type="containsText" dxfId="4213" priority="6903" operator="containsText" text="COMING SOON">
      <formula>NOT(ISERROR(SEARCH("COMING SOON",K697)))</formula>
    </cfRule>
  </conditionalFormatting>
  <conditionalFormatting sqref="K698">
    <cfRule type="containsText" dxfId="4212" priority="6874" operator="containsText" text="Discontinued">
      <formula>NOT(ISERROR(SEARCH("Discontinued",K698)))</formula>
    </cfRule>
    <cfRule type="containsText" dxfId="4211" priority="6886" operator="containsText" text="ACTIVE">
      <formula>NOT(ISERROR(SEARCH("ACTIVE",K698)))</formula>
    </cfRule>
    <cfRule type="containsText" dxfId="4210" priority="6885" operator="containsText" text="COMING SOON">
      <formula>NOT(ISERROR(SEARCH("COMING SOON",K698)))</formula>
    </cfRule>
    <cfRule type="containsText" dxfId="4209" priority="6875" operator="containsText" text="Closeout">
      <formula>NOT(ISERROR(SEARCH("Closeout",K698)))</formula>
    </cfRule>
  </conditionalFormatting>
  <conditionalFormatting sqref="K699">
    <cfRule type="containsText" dxfId="4208" priority="6868" operator="containsText" text="ACTIVE">
      <formula>NOT(ISERROR(SEARCH("ACTIVE",K699)))</formula>
    </cfRule>
    <cfRule type="containsText" dxfId="4207" priority="6857" operator="containsText" text="Closeout">
      <formula>NOT(ISERROR(SEARCH("Closeout",K699)))</formula>
    </cfRule>
    <cfRule type="containsText" dxfId="4206" priority="6856" operator="containsText" text="Discontinued">
      <formula>NOT(ISERROR(SEARCH("Discontinued",K699)))</formula>
    </cfRule>
    <cfRule type="containsText" dxfId="4205" priority="6867" operator="containsText" text="COMING SOON">
      <formula>NOT(ISERROR(SEARCH("COMING SOON",K699)))</formula>
    </cfRule>
  </conditionalFormatting>
  <conditionalFormatting sqref="K700">
    <cfRule type="containsText" dxfId="4204" priority="6838" operator="containsText" text="Discontinued">
      <formula>NOT(ISERROR(SEARCH("Discontinued",K700)))</formula>
    </cfRule>
    <cfRule type="containsText" dxfId="4203" priority="6850" operator="containsText" text="ACTIVE">
      <formula>NOT(ISERROR(SEARCH("ACTIVE",K700)))</formula>
    </cfRule>
    <cfRule type="containsText" dxfId="4202" priority="6849" operator="containsText" text="COMING SOON">
      <formula>NOT(ISERROR(SEARCH("COMING SOON",K700)))</formula>
    </cfRule>
    <cfRule type="containsText" dxfId="4201" priority="6839" operator="containsText" text="Closeout">
      <formula>NOT(ISERROR(SEARCH("Closeout",K700)))</formula>
    </cfRule>
  </conditionalFormatting>
  <conditionalFormatting sqref="K701">
    <cfRule type="containsText" dxfId="4200" priority="6831" operator="containsText" text="COMING SOON">
      <formula>NOT(ISERROR(SEARCH("COMING SOON",K701)))</formula>
    </cfRule>
    <cfRule type="containsText" dxfId="4199" priority="6821" operator="containsText" text="Closeout">
      <formula>NOT(ISERROR(SEARCH("Closeout",K701)))</formula>
    </cfRule>
    <cfRule type="containsText" dxfId="4198" priority="6820" operator="containsText" text="Discontinued">
      <formula>NOT(ISERROR(SEARCH("Discontinued",K701)))</formula>
    </cfRule>
    <cfRule type="containsText" dxfId="4197" priority="6832" operator="containsText" text="ACTIVE">
      <formula>NOT(ISERROR(SEARCH("ACTIVE",K701)))</formula>
    </cfRule>
  </conditionalFormatting>
  <conditionalFormatting sqref="K702">
    <cfRule type="containsText" dxfId="4196" priority="6802" operator="containsText" text="Discontinued">
      <formula>NOT(ISERROR(SEARCH("Discontinued",K702)))</formula>
    </cfRule>
    <cfRule type="containsText" dxfId="4195" priority="6814" operator="containsText" text="ACTIVE">
      <formula>NOT(ISERROR(SEARCH("ACTIVE",K702)))</formula>
    </cfRule>
    <cfRule type="containsText" dxfId="4194" priority="6813" operator="containsText" text="COMING SOON">
      <formula>NOT(ISERROR(SEARCH("COMING SOON",K702)))</formula>
    </cfRule>
    <cfRule type="containsText" dxfId="4193" priority="6803" operator="containsText" text="Closeout">
      <formula>NOT(ISERROR(SEARCH("Closeout",K702)))</formula>
    </cfRule>
  </conditionalFormatting>
  <conditionalFormatting sqref="K703">
    <cfRule type="containsText" dxfId="4192" priority="6795" operator="containsText" text="COMING SOON">
      <formula>NOT(ISERROR(SEARCH("COMING SOON",K703)))</formula>
    </cfRule>
    <cfRule type="containsText" dxfId="4191" priority="6796" operator="containsText" text="ACTIVE">
      <formula>NOT(ISERROR(SEARCH("ACTIVE",K703)))</formula>
    </cfRule>
    <cfRule type="containsText" dxfId="4190" priority="6784" operator="containsText" text="Discontinued">
      <formula>NOT(ISERROR(SEARCH("Discontinued",K703)))</formula>
    </cfRule>
    <cfRule type="containsText" dxfId="4189" priority="6785" operator="containsText" text="Closeout">
      <formula>NOT(ISERROR(SEARCH("Closeout",K703)))</formula>
    </cfRule>
  </conditionalFormatting>
  <conditionalFormatting sqref="K704">
    <cfRule type="containsText" dxfId="4188" priority="6767" operator="containsText" text="Closeout">
      <formula>NOT(ISERROR(SEARCH("Closeout",K704)))</formula>
    </cfRule>
    <cfRule type="containsText" dxfId="4187" priority="6777" operator="containsText" text="COMING SOON">
      <formula>NOT(ISERROR(SEARCH("COMING SOON",K704)))</formula>
    </cfRule>
    <cfRule type="containsText" dxfId="4186" priority="6766" operator="containsText" text="Discontinued">
      <formula>NOT(ISERROR(SEARCH("Discontinued",K704)))</formula>
    </cfRule>
    <cfRule type="containsText" dxfId="4185" priority="6778" operator="containsText" text="ACTIVE">
      <formula>NOT(ISERROR(SEARCH("ACTIVE",K704)))</formula>
    </cfRule>
  </conditionalFormatting>
  <conditionalFormatting sqref="K705:K706">
    <cfRule type="containsText" dxfId="4184" priority="6760" operator="containsText" text="ACTIVE">
      <formula>NOT(ISERROR(SEARCH("ACTIVE",K705)))</formula>
    </cfRule>
    <cfRule type="containsText" dxfId="4183" priority="6759" operator="containsText" text="COMING SOON">
      <formula>NOT(ISERROR(SEARCH("COMING SOON",K705)))</formula>
    </cfRule>
    <cfRule type="containsText" dxfId="4182" priority="6749" operator="containsText" text="Closeout">
      <formula>NOT(ISERROR(SEARCH("Closeout",K705)))</formula>
    </cfRule>
    <cfRule type="containsText" dxfId="4181" priority="6748" operator="containsText" text="Discontinued">
      <formula>NOT(ISERROR(SEARCH("Discontinued",K705)))</formula>
    </cfRule>
  </conditionalFormatting>
  <conditionalFormatting sqref="K707">
    <cfRule type="containsText" dxfId="4180" priority="6731" operator="containsText" text="Closeout">
      <formula>NOT(ISERROR(SEARCH("Closeout",K707)))</formula>
    </cfRule>
    <cfRule type="containsText" dxfId="4179" priority="6742" operator="containsText" text="ACTIVE">
      <formula>NOT(ISERROR(SEARCH("ACTIVE",K707)))</formula>
    </cfRule>
    <cfRule type="containsText" dxfId="4178" priority="6741" operator="containsText" text="COMING SOON">
      <formula>NOT(ISERROR(SEARCH("COMING SOON",K707)))</formula>
    </cfRule>
    <cfRule type="containsText" dxfId="4177" priority="6730" operator="containsText" text="Discontinued">
      <formula>NOT(ISERROR(SEARCH("Discontinued",K707)))</formula>
    </cfRule>
  </conditionalFormatting>
  <conditionalFormatting sqref="K708:K709">
    <cfRule type="containsText" dxfId="4176" priority="6713" operator="containsText" text="Closeout">
      <formula>NOT(ISERROR(SEARCH("Closeout",K708)))</formula>
    </cfRule>
    <cfRule type="containsText" dxfId="4175" priority="6723" operator="containsText" text="COMING SOON">
      <formula>NOT(ISERROR(SEARCH("COMING SOON",K708)))</formula>
    </cfRule>
    <cfRule type="containsText" dxfId="4174" priority="6712" operator="containsText" text="Discontinued">
      <formula>NOT(ISERROR(SEARCH("Discontinued",K708)))</formula>
    </cfRule>
    <cfRule type="containsText" dxfId="4173" priority="6724" operator="containsText" text="ACTIVE">
      <formula>NOT(ISERROR(SEARCH("ACTIVE",K708)))</formula>
    </cfRule>
  </conditionalFormatting>
  <conditionalFormatting sqref="K710:K721">
    <cfRule type="containsText" dxfId="4172" priority="6705" operator="containsText" text="COMING SOON">
      <formula>NOT(ISERROR(SEARCH("COMING SOON",K710)))</formula>
    </cfRule>
    <cfRule type="containsText" dxfId="4171" priority="6695" operator="containsText" text="Closeout">
      <formula>NOT(ISERROR(SEARCH("Closeout",K710)))</formula>
    </cfRule>
    <cfRule type="containsText" dxfId="4170" priority="6706" operator="containsText" text="ACTIVE">
      <formula>NOT(ISERROR(SEARCH("ACTIVE",K710)))</formula>
    </cfRule>
    <cfRule type="containsText" dxfId="4169" priority="6694" operator="containsText" text="Discontinued">
      <formula>NOT(ISERROR(SEARCH("Discontinued",K710)))</formula>
    </cfRule>
  </conditionalFormatting>
  <conditionalFormatting sqref="K711:K721">
    <cfRule type="containsText" dxfId="4168" priority="6692" operator="containsText" text="Active">
      <formula>NOT(ISERROR(SEARCH("Active",K711)))</formula>
    </cfRule>
    <cfRule type="containsText" dxfId="4167" priority="6689" operator="containsText" text="Discontinued">
      <formula>NOT(ISERROR(SEARCH("Discontinued",K711)))</formula>
    </cfRule>
    <cfRule type="containsText" dxfId="4166" priority="6690" operator="containsText" text="Coming Soon">
      <formula>NOT(ISERROR(SEARCH("Coming Soon",K711)))</formula>
    </cfRule>
    <cfRule type="containsText" dxfId="4165" priority="6691" operator="containsText" text="Closeout">
      <formula>NOT(ISERROR(SEARCH("Closeout",K711)))</formula>
    </cfRule>
  </conditionalFormatting>
  <conditionalFormatting sqref="K720:K721">
    <cfRule type="containsText" dxfId="4164" priority="6681" operator="containsText" text="ACTIVE">
      <formula>NOT(ISERROR(SEARCH("ACTIVE",K720)))</formula>
    </cfRule>
    <cfRule type="containsText" dxfId="4163" priority="6669" operator="containsText" text="Discontinued">
      <formula>NOT(ISERROR(SEARCH("Discontinued",K720)))</formula>
    </cfRule>
    <cfRule type="containsText" dxfId="4162" priority="6670" operator="containsText" text="Closeout">
      <formula>NOT(ISERROR(SEARCH("Closeout",K720)))</formula>
    </cfRule>
    <cfRule type="containsText" dxfId="4161" priority="6680" operator="containsText" text="COMING SOON">
      <formula>NOT(ISERROR(SEARCH("COMING SOON",K720)))</formula>
    </cfRule>
  </conditionalFormatting>
  <conditionalFormatting sqref="K722">
    <cfRule type="containsText" dxfId="4160" priority="6582" operator="containsText" text="COMING SOON">
      <formula>NOT(ISERROR(SEARCH("COMING SOON",K722)))</formula>
    </cfRule>
    <cfRule type="containsText" dxfId="4159" priority="6583" operator="containsText" text="ACTIVE">
      <formula>NOT(ISERROR(SEARCH("ACTIVE",K722)))</formula>
    </cfRule>
    <cfRule type="containsText" dxfId="4158" priority="6584" operator="containsText" text="Discontinued">
      <formula>NOT(ISERROR(SEARCH("Discontinued",K722)))</formula>
    </cfRule>
    <cfRule type="containsText" dxfId="4157" priority="6585" operator="containsText" text="Closeout">
      <formula>NOT(ISERROR(SEARCH("Closeout",K722)))</formula>
    </cfRule>
    <cfRule type="containsText" dxfId="4156" priority="6586" operator="containsText" text="COMING SOON">
      <formula>NOT(ISERROR(SEARCH("COMING SOON",K722)))</formula>
    </cfRule>
    <cfRule type="containsText" dxfId="4155" priority="6587" operator="containsText" text="ACTIVE">
      <formula>NOT(ISERROR(SEARCH("ACTIVE",K722)))</formula>
    </cfRule>
    <cfRule type="containsText" dxfId="4154" priority="6588" operator="containsText" text="Discontinued">
      <formula>NOT(ISERROR(SEARCH("Discontinued",K722)))</formula>
    </cfRule>
    <cfRule type="containsText" dxfId="4153" priority="6589" operator="containsText" text="Closeout">
      <formula>NOT(ISERROR(SEARCH("Closeout",K722)))</formula>
    </cfRule>
    <cfRule type="containsText" dxfId="4152" priority="6590" operator="containsText" text="COMING SOON">
      <formula>NOT(ISERROR(SEARCH("COMING SOON",K722)))</formula>
    </cfRule>
    <cfRule type="containsText" dxfId="4151" priority="6591" operator="containsText" text="ACTIVE">
      <formula>NOT(ISERROR(SEARCH("ACTIVE",K722)))</formula>
    </cfRule>
    <cfRule type="containsText" dxfId="4150" priority="6592" operator="containsText" text="Discontinued">
      <formula>NOT(ISERROR(SEARCH("Discontinued",K722)))</formula>
    </cfRule>
    <cfRule type="containsText" dxfId="4149" priority="6593" operator="containsText" text="Closeout">
      <formula>NOT(ISERROR(SEARCH("Closeout",K722)))</formula>
    </cfRule>
    <cfRule type="containsText" dxfId="4148" priority="6594" operator="containsText" text="COMING SOON">
      <formula>NOT(ISERROR(SEARCH("COMING SOON",K722)))</formula>
    </cfRule>
    <cfRule type="containsText" dxfId="4147" priority="6595" operator="containsText" text="ACTIVE">
      <formula>NOT(ISERROR(SEARCH("ACTIVE",K722)))</formula>
    </cfRule>
    <cfRule type="containsText" dxfId="4146" priority="6597" operator="containsText" text="Closeout">
      <formula>NOT(ISERROR(SEARCH("Closeout",K722)))</formula>
    </cfRule>
    <cfRule type="containsText" dxfId="4145" priority="6598" operator="containsText" text="COMING SOON">
      <formula>NOT(ISERROR(SEARCH("COMING SOON",K722)))</formula>
    </cfRule>
    <cfRule type="containsText" dxfId="4144" priority="6599" operator="containsText" text="ACTIVE">
      <formula>NOT(ISERROR(SEARCH("ACTIVE",K722)))</formula>
    </cfRule>
    <cfRule type="containsBlanks" dxfId="4143" priority="6600">
      <formula>LEN(TRIM(K722))=0</formula>
    </cfRule>
    <cfRule type="containsText" dxfId="4142" priority="6596" operator="containsText" text="Discontinued">
      <formula>NOT(ISERROR(SEARCH("Discontinued",K722)))</formula>
    </cfRule>
    <cfRule type="containsText" dxfId="4141" priority="6504" operator="containsText" text="Discontinued">
      <formula>NOT(ISERROR(SEARCH("Discontinued",K722)))</formula>
    </cfRule>
    <cfRule type="containsText" dxfId="4140" priority="6505" operator="containsText" text="Closeout">
      <formula>NOT(ISERROR(SEARCH("Closeout",K722)))</formula>
    </cfRule>
    <cfRule type="containsText" dxfId="4139" priority="6506" operator="containsText" text="COMING SOON">
      <formula>NOT(ISERROR(SEARCH("COMING SOON",K722)))</formula>
    </cfRule>
    <cfRule type="containsText" dxfId="4138" priority="6507" operator="containsText" text="ACTIVE">
      <formula>NOT(ISERROR(SEARCH("ACTIVE",K722)))</formula>
    </cfRule>
    <cfRule type="containsText" dxfId="4137" priority="6508" operator="containsText" text="Discontinued">
      <formula>NOT(ISERROR(SEARCH("Discontinued",K722)))</formula>
    </cfRule>
    <cfRule type="containsText" dxfId="4136" priority="6509" operator="containsText" text="Coming Soon">
      <formula>NOT(ISERROR(SEARCH("Coming Soon",K722)))</formula>
    </cfRule>
    <cfRule type="containsText" dxfId="4135" priority="6510" operator="containsText" text="Closeout">
      <formula>NOT(ISERROR(SEARCH("Closeout",K722)))</formula>
    </cfRule>
    <cfRule type="containsText" dxfId="4134" priority="6511" operator="containsText" text="Active">
      <formula>NOT(ISERROR(SEARCH("Active",K722)))</formula>
    </cfRule>
    <cfRule type="containsText" dxfId="4133" priority="6512" operator="containsText" text="Discontinued">
      <formula>NOT(ISERROR(SEARCH("Discontinued",K722)))</formula>
    </cfRule>
    <cfRule type="containsText" dxfId="4132" priority="6513" operator="containsText" text="Closeout">
      <formula>NOT(ISERROR(SEARCH("Closeout",K722)))</formula>
    </cfRule>
    <cfRule type="containsText" dxfId="4131" priority="6514" operator="containsText" text="COMING SOON">
      <formula>NOT(ISERROR(SEARCH("COMING SOON",K722)))</formula>
    </cfRule>
    <cfRule type="containsText" dxfId="4130" priority="6515" operator="containsText" text="ACTIVE">
      <formula>NOT(ISERROR(SEARCH("ACTIVE",K722)))</formula>
    </cfRule>
    <cfRule type="containsText" dxfId="4129" priority="6516" operator="containsText" text="Discontinued">
      <formula>NOT(ISERROR(SEARCH("Discontinued",K722)))</formula>
    </cfRule>
    <cfRule type="containsText" dxfId="4128" priority="6517" operator="containsText" text="Closeout">
      <formula>NOT(ISERROR(SEARCH("Closeout",K722)))</formula>
    </cfRule>
    <cfRule type="containsText" dxfId="4127" priority="6518" operator="containsText" text="COMING SOON">
      <formula>NOT(ISERROR(SEARCH("COMING SOON",K722)))</formula>
    </cfRule>
    <cfRule type="containsText" dxfId="4126" priority="6519" operator="containsText" text="ACTIVE">
      <formula>NOT(ISERROR(SEARCH("ACTIVE",K722)))</formula>
    </cfRule>
    <cfRule type="containsText" dxfId="4125" priority="6520" operator="containsText" text="Discontinued">
      <formula>NOT(ISERROR(SEARCH("Discontinued",K722)))</formula>
    </cfRule>
    <cfRule type="containsText" dxfId="4124" priority="6521" operator="containsText" text="Closeout">
      <formula>NOT(ISERROR(SEARCH("Closeout",K722)))</formula>
    </cfRule>
    <cfRule type="containsText" dxfId="4123" priority="6522" operator="containsText" text="COMING SOON">
      <formula>NOT(ISERROR(SEARCH("COMING SOON",K722)))</formula>
    </cfRule>
    <cfRule type="containsText" dxfId="4122" priority="6523" operator="containsText" text="ACTIVE">
      <formula>NOT(ISERROR(SEARCH("ACTIVE",K722)))</formula>
    </cfRule>
    <cfRule type="containsText" dxfId="4121" priority="6524" operator="containsText" text="Discontinued">
      <formula>NOT(ISERROR(SEARCH("Discontinued",K722)))</formula>
    </cfRule>
    <cfRule type="containsText" dxfId="4120" priority="6525" operator="containsText" text="Closeout">
      <formula>NOT(ISERROR(SEARCH("Closeout",K722)))</formula>
    </cfRule>
    <cfRule type="containsText" dxfId="4119" priority="6526" operator="containsText" text="COMING SOON">
      <formula>NOT(ISERROR(SEARCH("COMING SOON",K722)))</formula>
    </cfRule>
    <cfRule type="containsText" dxfId="4118" priority="6527" operator="containsText" text="ACTIVE">
      <formula>NOT(ISERROR(SEARCH("ACTIVE",K722)))</formula>
    </cfRule>
    <cfRule type="containsText" dxfId="4117" priority="6528" operator="containsText" text="Discontinued">
      <formula>NOT(ISERROR(SEARCH("Discontinued",K722)))</formula>
    </cfRule>
    <cfRule type="containsText" dxfId="4116" priority="6529" operator="containsText" text="Closeout">
      <formula>NOT(ISERROR(SEARCH("Closeout",K722)))</formula>
    </cfRule>
    <cfRule type="containsText" dxfId="4115" priority="6530" operator="containsText" text="COMING SOON">
      <formula>NOT(ISERROR(SEARCH("COMING SOON",K722)))</formula>
    </cfRule>
    <cfRule type="containsText" dxfId="4114" priority="6531" operator="containsText" text="ACTIVE">
      <formula>NOT(ISERROR(SEARCH("ACTIVE",K722)))</formula>
    </cfRule>
    <cfRule type="containsText" dxfId="4113" priority="6532" operator="containsText" text="Discontinued">
      <formula>NOT(ISERROR(SEARCH("Discontinued",K722)))</formula>
    </cfRule>
    <cfRule type="containsText" dxfId="4112" priority="6533" operator="containsText" text="Closeout">
      <formula>NOT(ISERROR(SEARCH("Closeout",K722)))</formula>
    </cfRule>
    <cfRule type="containsText" dxfId="4111" priority="6534" operator="containsText" text="COMING SOON">
      <formula>NOT(ISERROR(SEARCH("COMING SOON",K722)))</formula>
    </cfRule>
    <cfRule type="containsText" dxfId="4110" priority="6535" operator="containsText" text="ACTIVE">
      <formula>NOT(ISERROR(SEARCH("ACTIVE",K722)))</formula>
    </cfRule>
    <cfRule type="containsText" dxfId="4109" priority="6536" operator="containsText" text="Discontinued">
      <formula>NOT(ISERROR(SEARCH("Discontinued",K722)))</formula>
    </cfRule>
    <cfRule type="containsText" dxfId="4108" priority="6537" operator="containsText" text="Closeout">
      <formula>NOT(ISERROR(SEARCH("Closeout",K722)))</formula>
    </cfRule>
    <cfRule type="containsText" dxfId="4107" priority="6538" operator="containsText" text="COMING SOON">
      <formula>NOT(ISERROR(SEARCH("COMING SOON",K722)))</formula>
    </cfRule>
    <cfRule type="containsText" dxfId="4106" priority="6539" operator="containsText" text="ACTIVE">
      <formula>NOT(ISERROR(SEARCH("ACTIVE",K722)))</formula>
    </cfRule>
    <cfRule type="containsText" dxfId="4105" priority="6540" operator="containsText" text="Discontinued">
      <formula>NOT(ISERROR(SEARCH("Discontinued",K722)))</formula>
    </cfRule>
    <cfRule type="containsText" dxfId="4104" priority="6541" operator="containsText" text="Closeout">
      <formula>NOT(ISERROR(SEARCH("Closeout",K722)))</formula>
    </cfRule>
    <cfRule type="containsText" dxfId="4103" priority="6542" operator="containsText" text="COMING SOON">
      <formula>NOT(ISERROR(SEARCH("COMING SOON",K722)))</formula>
    </cfRule>
    <cfRule type="containsText" dxfId="4102" priority="6543" operator="containsText" text="ACTIVE">
      <formula>NOT(ISERROR(SEARCH("ACTIVE",K722)))</formula>
    </cfRule>
    <cfRule type="containsText" dxfId="4101" priority="6544" operator="containsText" text="Discontinued">
      <formula>NOT(ISERROR(SEARCH("Discontinued",K722)))</formula>
    </cfRule>
    <cfRule type="containsText" dxfId="4100" priority="6545" operator="containsText" text="Closeout">
      <formula>NOT(ISERROR(SEARCH("Closeout",K722)))</formula>
    </cfRule>
    <cfRule type="containsText" dxfId="4099" priority="6546" operator="containsText" text="COMING SOON">
      <formula>NOT(ISERROR(SEARCH("COMING SOON",K722)))</formula>
    </cfRule>
    <cfRule type="containsText" dxfId="4098" priority="6547" operator="containsText" text="ACTIVE">
      <formula>NOT(ISERROR(SEARCH("ACTIVE",K722)))</formula>
    </cfRule>
    <cfRule type="containsText" dxfId="4097" priority="6548" operator="containsText" text="Discontinued">
      <formula>NOT(ISERROR(SEARCH("Discontinued",K722)))</formula>
    </cfRule>
    <cfRule type="containsText" dxfId="4096" priority="6549" operator="containsText" text="Closeout">
      <formula>NOT(ISERROR(SEARCH("Closeout",K722)))</formula>
    </cfRule>
    <cfRule type="containsText" dxfId="4095" priority="6550" operator="containsText" text="COMING SOON">
      <formula>NOT(ISERROR(SEARCH("COMING SOON",K722)))</formula>
    </cfRule>
    <cfRule type="containsText" dxfId="4094" priority="6551" operator="containsText" text="ACTIVE">
      <formula>NOT(ISERROR(SEARCH("ACTIVE",K722)))</formula>
    </cfRule>
    <cfRule type="containsText" dxfId="4093" priority="6552" operator="containsText" text="Discontinued">
      <formula>NOT(ISERROR(SEARCH("Discontinued",K722)))</formula>
    </cfRule>
    <cfRule type="containsText" dxfId="4092" priority="6553" operator="containsText" text="Closeout">
      <formula>NOT(ISERROR(SEARCH("Closeout",K722)))</formula>
    </cfRule>
    <cfRule type="containsText" dxfId="4091" priority="6554" operator="containsText" text="COMING SOON">
      <formula>NOT(ISERROR(SEARCH("COMING SOON",K722)))</formula>
    </cfRule>
    <cfRule type="containsText" dxfId="4090" priority="6555" operator="containsText" text="ACTIVE">
      <formula>NOT(ISERROR(SEARCH("ACTIVE",K722)))</formula>
    </cfRule>
    <cfRule type="containsText" dxfId="4089" priority="6556" operator="containsText" text="Discontinued">
      <formula>NOT(ISERROR(SEARCH("Discontinued",K722)))</formula>
    </cfRule>
    <cfRule type="containsText" dxfId="4088" priority="6557" operator="containsText" text="Closeout">
      <formula>NOT(ISERROR(SEARCH("Closeout",K722)))</formula>
    </cfRule>
    <cfRule type="containsBlanks" dxfId="4087" priority="6558">
      <formula>LEN(TRIM(K722))=0</formula>
    </cfRule>
    <cfRule type="containsText" dxfId="4086" priority="6559" operator="containsText" text="COMING SOON">
      <formula>NOT(ISERROR(SEARCH("COMING SOON",K722)))</formula>
    </cfRule>
    <cfRule type="containsText" dxfId="4085" priority="6560" operator="containsText" text="ACTIVE">
      <formula>NOT(ISERROR(SEARCH("ACTIVE",K722)))</formula>
    </cfRule>
    <cfRule type="cellIs" dxfId="4084" priority="6561" operator="equal">
      <formula>"Closeout"</formula>
    </cfRule>
    <cfRule type="cellIs" dxfId="4083" priority="6562" operator="equal">
      <formula>"Discontinued"</formula>
    </cfRule>
    <cfRule type="containsText" dxfId="4082" priority="6563" operator="containsText" text="Discontinued">
      <formula>NOT(ISERROR(SEARCH("Discontinued",K722)))</formula>
    </cfRule>
    <cfRule type="containsText" dxfId="4081" priority="6564" operator="containsText" text="Coming Soon">
      <formula>NOT(ISERROR(SEARCH("Coming Soon",K722)))</formula>
    </cfRule>
    <cfRule type="containsText" dxfId="4080" priority="6565" operator="containsText" text="Closeout">
      <formula>NOT(ISERROR(SEARCH("Closeout",K722)))</formula>
    </cfRule>
    <cfRule type="containsText" dxfId="4079" priority="6566" operator="containsText" text="Active">
      <formula>NOT(ISERROR(SEARCH("Active",K722)))</formula>
    </cfRule>
    <cfRule type="containsText" dxfId="4078" priority="6567" operator="containsText" text="Discontinued">
      <formula>NOT(ISERROR(SEARCH("Discontinued",K722)))</formula>
    </cfRule>
    <cfRule type="containsText" dxfId="4077" priority="6568" operator="containsText" text="Closeout">
      <formula>NOT(ISERROR(SEARCH("Closeout",K722)))</formula>
    </cfRule>
    <cfRule type="containsText" dxfId="4076" priority="6569" operator="containsText" text="COMING SOON">
      <formula>NOT(ISERROR(SEARCH("COMING SOON",K722)))</formula>
    </cfRule>
    <cfRule type="containsText" dxfId="4075" priority="6570" operator="containsText" text="ACTIVE">
      <formula>NOT(ISERROR(SEARCH("ACTIVE",K722)))</formula>
    </cfRule>
    <cfRule type="containsText" dxfId="4074" priority="6571" operator="containsText" text="Discontinued">
      <formula>NOT(ISERROR(SEARCH("Discontinued",K722)))</formula>
    </cfRule>
    <cfRule type="containsText" dxfId="4073" priority="6572" operator="containsText" text="Closeout">
      <formula>NOT(ISERROR(SEARCH("Closeout",K722)))</formula>
    </cfRule>
    <cfRule type="containsText" dxfId="4072" priority="6573" operator="containsText" text="COMING SOON">
      <formula>NOT(ISERROR(SEARCH("COMING SOON",K722)))</formula>
    </cfRule>
    <cfRule type="containsText" dxfId="4071" priority="6574" operator="containsText" text="ACTIVE">
      <formula>NOT(ISERROR(SEARCH("ACTIVE",K722)))</formula>
    </cfRule>
    <cfRule type="containsText" dxfId="4070" priority="6575" operator="containsText" text="Discontinued">
      <formula>NOT(ISERROR(SEARCH("Discontinued",K722)))</formula>
    </cfRule>
    <cfRule type="containsText" dxfId="4069" priority="6576" operator="containsText" text="Closeout">
      <formula>NOT(ISERROR(SEARCH("Closeout",K722)))</formula>
    </cfRule>
    <cfRule type="containsText" dxfId="4068" priority="6577" operator="containsText" text="COMING SOON">
      <formula>NOT(ISERROR(SEARCH("COMING SOON",K722)))</formula>
    </cfRule>
    <cfRule type="containsText" dxfId="4067" priority="6578" operator="containsText" text="ACTIVE">
      <formula>NOT(ISERROR(SEARCH("ACTIVE",K722)))</formula>
    </cfRule>
    <cfRule type="containsBlanks" dxfId="4066" priority="6579">
      <formula>LEN(TRIM(K722))=0</formula>
    </cfRule>
    <cfRule type="containsText" dxfId="4065" priority="6580" operator="containsText" text="Discontinued">
      <formula>NOT(ISERROR(SEARCH("Discontinued",K722)))</formula>
    </cfRule>
    <cfRule type="containsText" dxfId="4064" priority="6581" operator="containsText" text="Closeout">
      <formula>NOT(ISERROR(SEARCH("Closeout",K722)))</formula>
    </cfRule>
  </conditionalFormatting>
  <conditionalFormatting sqref="K723">
    <cfRule type="containsText" dxfId="4063" priority="6455" operator="containsText" text="Discontinued">
      <formula>NOT(ISERROR(SEARCH("Discontinued",K723)))</formula>
    </cfRule>
    <cfRule type="containsText" dxfId="4062" priority="6456" operator="containsText" text="Closeout">
      <formula>NOT(ISERROR(SEARCH("Closeout",K723)))</formula>
    </cfRule>
    <cfRule type="containsText" dxfId="4061" priority="6457" operator="containsText" text="COMING SOON">
      <formula>NOT(ISERROR(SEARCH("COMING SOON",K723)))</formula>
    </cfRule>
    <cfRule type="containsText" dxfId="4060" priority="6431" operator="containsText" text="ACTIVE">
      <formula>NOT(ISERROR(SEARCH("ACTIVE",K723)))</formula>
    </cfRule>
    <cfRule type="containsBlanks" dxfId="4059" priority="6463">
      <formula>LEN(TRIM(K723))=0</formula>
    </cfRule>
    <cfRule type="containsText" dxfId="4058" priority="6462" operator="containsText" text="ACTIVE">
      <formula>NOT(ISERROR(SEARCH("ACTIVE",K723)))</formula>
    </cfRule>
    <cfRule type="containsText" dxfId="4057" priority="6458" operator="containsText" text="ACTIVE">
      <formula>NOT(ISERROR(SEARCH("ACTIVE",K723)))</formula>
    </cfRule>
    <cfRule type="containsText" dxfId="4056" priority="6459" operator="containsText" text="Discontinued">
      <formula>NOT(ISERROR(SEARCH("Discontinued",K723)))</formula>
    </cfRule>
    <cfRule type="containsText" dxfId="4055" priority="6460" operator="containsText" text="Closeout">
      <formula>NOT(ISERROR(SEARCH("Closeout",K723)))</formula>
    </cfRule>
    <cfRule type="containsText" dxfId="4054" priority="6407" operator="containsText" text="ACTIVE">
      <formula>NOT(ISERROR(SEARCH("ACTIVE",K723)))</formula>
    </cfRule>
    <cfRule type="containsText" dxfId="4053" priority="6461" operator="containsText" text="COMING SOON">
      <formula>NOT(ISERROR(SEARCH("COMING SOON",K723)))</formula>
    </cfRule>
    <cfRule type="containsText" dxfId="4052" priority="6473" operator="containsText" text="Closeout">
      <formula>NOT(ISERROR(SEARCH("Closeout",K723)))</formula>
    </cfRule>
    <cfRule type="containsText" dxfId="4051" priority="6474" operator="containsText" text="COMING SOON">
      <formula>NOT(ISERROR(SEARCH("COMING SOON",K723)))</formula>
    </cfRule>
    <cfRule type="containsText" dxfId="4050" priority="6475" operator="containsText" text="ACTIVE">
      <formula>NOT(ISERROR(SEARCH("ACTIVE",K723)))</formula>
    </cfRule>
    <cfRule type="containsText" dxfId="4049" priority="6476" operator="containsText" text="Discontinued">
      <formula>NOT(ISERROR(SEARCH("Discontinued",K723)))</formula>
    </cfRule>
    <cfRule type="containsText" dxfId="4048" priority="6477" operator="containsText" text="Closeout">
      <formula>NOT(ISERROR(SEARCH("Closeout",K723)))</formula>
    </cfRule>
    <cfRule type="containsText" dxfId="4047" priority="6478" operator="containsText" text="COMING SOON">
      <formula>NOT(ISERROR(SEARCH("COMING SOON",K723)))</formula>
    </cfRule>
    <cfRule type="containsText" dxfId="4046" priority="6480" operator="containsText" text="Discontinued">
      <formula>NOT(ISERROR(SEARCH("Discontinued",K723)))</formula>
    </cfRule>
    <cfRule type="containsText" dxfId="4045" priority="6481" operator="containsText" text="Closeout">
      <formula>NOT(ISERROR(SEARCH("Closeout",K723)))</formula>
    </cfRule>
    <cfRule type="containsText" dxfId="4044" priority="6482" operator="containsText" text="COMING SOON">
      <formula>NOT(ISERROR(SEARCH("COMING SOON",K723)))</formula>
    </cfRule>
    <cfRule type="containsText" dxfId="4043" priority="6483" operator="containsText" text="ACTIVE">
      <formula>NOT(ISERROR(SEARCH("ACTIVE",K723)))</formula>
    </cfRule>
    <cfRule type="containsBlanks" dxfId="4042" priority="6484">
      <formula>LEN(TRIM(K723))=0</formula>
    </cfRule>
    <cfRule type="containsText" dxfId="4041" priority="6388" operator="containsText" text="Discontinued">
      <formula>NOT(ISERROR(SEARCH("Discontinued",K723)))</formula>
    </cfRule>
    <cfRule type="containsText" dxfId="4040" priority="6389" operator="containsText" text="Closeout">
      <formula>NOT(ISERROR(SEARCH("Closeout",K723)))</formula>
    </cfRule>
    <cfRule type="containsText" dxfId="4039" priority="6479" operator="containsText" text="ACTIVE">
      <formula>NOT(ISERROR(SEARCH("ACTIVE",K723)))</formula>
    </cfRule>
    <cfRule type="containsText" dxfId="4038" priority="6390" operator="containsText" text="COMING SOON">
      <formula>NOT(ISERROR(SEARCH("COMING SOON",K723)))</formula>
    </cfRule>
    <cfRule type="containsText" dxfId="4037" priority="6391" operator="containsText" text="ACTIVE">
      <formula>NOT(ISERROR(SEARCH("ACTIVE",K723)))</formula>
    </cfRule>
    <cfRule type="containsText" dxfId="4036" priority="6392" operator="containsText" text="Discontinued">
      <formula>NOT(ISERROR(SEARCH("Discontinued",K723)))</formula>
    </cfRule>
    <cfRule type="containsText" dxfId="4035" priority="6393" operator="containsText" text="Coming Soon">
      <formula>NOT(ISERROR(SEARCH("Coming Soon",K723)))</formula>
    </cfRule>
    <cfRule type="containsText" dxfId="4034" priority="6394" operator="containsText" text="Closeout">
      <formula>NOT(ISERROR(SEARCH("Closeout",K723)))</formula>
    </cfRule>
    <cfRule type="containsText" dxfId="4033" priority="6395" operator="containsText" text="Active">
      <formula>NOT(ISERROR(SEARCH("Active",K723)))</formula>
    </cfRule>
    <cfRule type="containsText" dxfId="4032" priority="6396" operator="containsText" text="Discontinued">
      <formula>NOT(ISERROR(SEARCH("Discontinued",K723)))</formula>
    </cfRule>
    <cfRule type="containsText" dxfId="4031" priority="6397" operator="containsText" text="Closeout">
      <formula>NOT(ISERROR(SEARCH("Closeout",K723)))</formula>
    </cfRule>
    <cfRule type="containsText" dxfId="4030" priority="6398" operator="containsText" text="COMING SOON">
      <formula>NOT(ISERROR(SEARCH("COMING SOON",K723)))</formula>
    </cfRule>
    <cfRule type="containsText" dxfId="4029" priority="6399" operator="containsText" text="ACTIVE">
      <formula>NOT(ISERROR(SEARCH("ACTIVE",K723)))</formula>
    </cfRule>
    <cfRule type="containsText" dxfId="4028" priority="6400" operator="containsText" text="Discontinued">
      <formula>NOT(ISERROR(SEARCH("Discontinued",K723)))</formula>
    </cfRule>
    <cfRule type="containsText" dxfId="4027" priority="6401" operator="containsText" text="Closeout">
      <formula>NOT(ISERROR(SEARCH("Closeout",K723)))</formula>
    </cfRule>
    <cfRule type="containsText" dxfId="4026" priority="6402" operator="containsText" text="COMING SOON">
      <formula>NOT(ISERROR(SEARCH("COMING SOON",K723)))</formula>
    </cfRule>
    <cfRule type="containsText" dxfId="4025" priority="6403" operator="containsText" text="ACTIVE">
      <formula>NOT(ISERROR(SEARCH("ACTIVE",K723)))</formula>
    </cfRule>
    <cfRule type="containsText" dxfId="4024" priority="6404" operator="containsText" text="Discontinued">
      <formula>NOT(ISERROR(SEARCH("Discontinued",K723)))</formula>
    </cfRule>
    <cfRule type="containsText" dxfId="4023" priority="6405" operator="containsText" text="Closeout">
      <formula>NOT(ISERROR(SEARCH("Closeout",K723)))</formula>
    </cfRule>
    <cfRule type="containsText" dxfId="4022" priority="6406" operator="containsText" text="COMING SOON">
      <formula>NOT(ISERROR(SEARCH("COMING SOON",K723)))</formula>
    </cfRule>
    <cfRule type="containsText" dxfId="4021" priority="6408" operator="containsText" text="Discontinued">
      <formula>NOT(ISERROR(SEARCH("Discontinued",K723)))</formula>
    </cfRule>
    <cfRule type="containsText" dxfId="4020" priority="6409" operator="containsText" text="Closeout">
      <formula>NOT(ISERROR(SEARCH("Closeout",K723)))</formula>
    </cfRule>
    <cfRule type="containsText" dxfId="4019" priority="6410" operator="containsText" text="COMING SOON">
      <formula>NOT(ISERROR(SEARCH("COMING SOON",K723)))</formula>
    </cfRule>
    <cfRule type="containsText" dxfId="4018" priority="6411" operator="containsText" text="ACTIVE">
      <formula>NOT(ISERROR(SEARCH("ACTIVE",K723)))</formula>
    </cfRule>
    <cfRule type="containsText" dxfId="4017" priority="6412" operator="containsText" text="Discontinued">
      <formula>NOT(ISERROR(SEARCH("Discontinued",K723)))</formula>
    </cfRule>
    <cfRule type="containsText" dxfId="4016" priority="6413" operator="containsText" text="Closeout">
      <formula>NOT(ISERROR(SEARCH("Closeout",K723)))</formula>
    </cfRule>
    <cfRule type="containsText" dxfId="4015" priority="6414" operator="containsText" text="COMING SOON">
      <formula>NOT(ISERROR(SEARCH("COMING SOON",K723)))</formula>
    </cfRule>
    <cfRule type="containsText" dxfId="4014" priority="6415" operator="containsText" text="ACTIVE">
      <formula>NOT(ISERROR(SEARCH("ACTIVE",K723)))</formula>
    </cfRule>
    <cfRule type="containsText" dxfId="4013" priority="6416" operator="containsText" text="Discontinued">
      <formula>NOT(ISERROR(SEARCH("Discontinued",K723)))</formula>
    </cfRule>
    <cfRule type="containsText" dxfId="4012" priority="6417" operator="containsText" text="Closeout">
      <formula>NOT(ISERROR(SEARCH("Closeout",K723)))</formula>
    </cfRule>
    <cfRule type="containsText" dxfId="4011" priority="6418" operator="containsText" text="COMING SOON">
      <formula>NOT(ISERROR(SEARCH("COMING SOON",K723)))</formula>
    </cfRule>
    <cfRule type="containsText" dxfId="4010" priority="6419" operator="containsText" text="ACTIVE">
      <formula>NOT(ISERROR(SEARCH("ACTIVE",K723)))</formula>
    </cfRule>
    <cfRule type="containsText" dxfId="4009" priority="6420" operator="containsText" text="Discontinued">
      <formula>NOT(ISERROR(SEARCH("Discontinued",K723)))</formula>
    </cfRule>
    <cfRule type="containsText" dxfId="4008" priority="6421" operator="containsText" text="Closeout">
      <formula>NOT(ISERROR(SEARCH("Closeout",K723)))</formula>
    </cfRule>
    <cfRule type="containsText" dxfId="4007" priority="6422" operator="containsText" text="COMING SOON">
      <formula>NOT(ISERROR(SEARCH("COMING SOON",K723)))</formula>
    </cfRule>
    <cfRule type="containsText" dxfId="4006" priority="6423" operator="containsText" text="ACTIVE">
      <formula>NOT(ISERROR(SEARCH("ACTIVE",K723)))</formula>
    </cfRule>
    <cfRule type="containsText" dxfId="4005" priority="6424" operator="containsText" text="Discontinued">
      <formula>NOT(ISERROR(SEARCH("Discontinued",K723)))</formula>
    </cfRule>
    <cfRule type="containsText" dxfId="4004" priority="6425" operator="containsText" text="Closeout">
      <formula>NOT(ISERROR(SEARCH("Closeout",K723)))</formula>
    </cfRule>
    <cfRule type="containsText" dxfId="4003" priority="6426" operator="containsText" text="COMING SOON">
      <formula>NOT(ISERROR(SEARCH("COMING SOON",K723)))</formula>
    </cfRule>
    <cfRule type="containsText" dxfId="4002" priority="6427" operator="containsText" text="ACTIVE">
      <formula>NOT(ISERROR(SEARCH("ACTIVE",K723)))</formula>
    </cfRule>
    <cfRule type="containsText" dxfId="4001" priority="6428" operator="containsText" text="Discontinued">
      <formula>NOT(ISERROR(SEARCH("Discontinued",K723)))</formula>
    </cfRule>
    <cfRule type="containsText" dxfId="4000" priority="6429" operator="containsText" text="Closeout">
      <formula>NOT(ISERROR(SEARCH("Closeout",K723)))</formula>
    </cfRule>
    <cfRule type="containsText" dxfId="3999" priority="6430" operator="containsText" text="COMING SOON">
      <formula>NOT(ISERROR(SEARCH("COMING SOON",K723)))</formula>
    </cfRule>
    <cfRule type="containsText" dxfId="3998" priority="6432" operator="containsText" text="Discontinued">
      <formula>NOT(ISERROR(SEARCH("Discontinued",K723)))</formula>
    </cfRule>
    <cfRule type="containsText" dxfId="3997" priority="6433" operator="containsText" text="Closeout">
      <formula>NOT(ISERROR(SEARCH("Closeout",K723)))</formula>
    </cfRule>
    <cfRule type="containsText" dxfId="3996" priority="6434" operator="containsText" text="COMING SOON">
      <formula>NOT(ISERROR(SEARCH("COMING SOON",K723)))</formula>
    </cfRule>
    <cfRule type="containsText" dxfId="3995" priority="6435" operator="containsText" text="ACTIVE">
      <formula>NOT(ISERROR(SEARCH("ACTIVE",K723)))</formula>
    </cfRule>
    <cfRule type="containsText" dxfId="3994" priority="6436" operator="containsText" text="Discontinued">
      <formula>NOT(ISERROR(SEARCH("Discontinued",K723)))</formula>
    </cfRule>
    <cfRule type="containsText" dxfId="3993" priority="6437" operator="containsText" text="Closeout">
      <formula>NOT(ISERROR(SEARCH("Closeout",K723)))</formula>
    </cfRule>
    <cfRule type="containsText" dxfId="3992" priority="6438" operator="containsText" text="COMING SOON">
      <formula>NOT(ISERROR(SEARCH("COMING SOON",K723)))</formula>
    </cfRule>
    <cfRule type="containsText" dxfId="3991" priority="6439" operator="containsText" text="ACTIVE">
      <formula>NOT(ISERROR(SEARCH("ACTIVE",K723)))</formula>
    </cfRule>
    <cfRule type="containsText" dxfId="3990" priority="6464" operator="containsText" text="Discontinued">
      <formula>NOT(ISERROR(SEARCH("Discontinued",K723)))</formula>
    </cfRule>
    <cfRule type="containsText" dxfId="3989" priority="6440" operator="containsText" text="Discontinued">
      <formula>NOT(ISERROR(SEARCH("Discontinued",K723)))</formula>
    </cfRule>
    <cfRule type="containsText" dxfId="3988" priority="6441" operator="containsText" text="Closeout">
      <formula>NOT(ISERROR(SEARCH("Closeout",K723)))</formula>
    </cfRule>
    <cfRule type="containsBlanks" dxfId="3987" priority="6442">
      <formula>LEN(TRIM(K723))=0</formula>
    </cfRule>
    <cfRule type="containsText" dxfId="3986" priority="6443" operator="containsText" text="COMING SOON">
      <formula>NOT(ISERROR(SEARCH("COMING SOON",K723)))</formula>
    </cfRule>
    <cfRule type="containsText" dxfId="3985" priority="6444" operator="containsText" text="ACTIVE">
      <formula>NOT(ISERROR(SEARCH("ACTIVE",K723)))</formula>
    </cfRule>
    <cfRule type="cellIs" dxfId="3984" priority="6445" operator="equal">
      <formula>"Closeout"</formula>
    </cfRule>
    <cfRule type="cellIs" dxfId="3983" priority="6446" operator="equal">
      <formula>"Discontinued"</formula>
    </cfRule>
    <cfRule type="containsText" dxfId="3982" priority="6447" operator="containsText" text="Discontinued">
      <formula>NOT(ISERROR(SEARCH("Discontinued",K723)))</formula>
    </cfRule>
    <cfRule type="containsText" dxfId="3981" priority="6448" operator="containsText" text="Coming Soon">
      <formula>NOT(ISERROR(SEARCH("Coming Soon",K723)))</formula>
    </cfRule>
    <cfRule type="containsText" dxfId="3980" priority="6449" operator="containsText" text="Closeout">
      <formula>NOT(ISERROR(SEARCH("Closeout",K723)))</formula>
    </cfRule>
    <cfRule type="containsText" dxfId="3979" priority="6450" operator="containsText" text="Active">
      <formula>NOT(ISERROR(SEARCH("Active",K723)))</formula>
    </cfRule>
    <cfRule type="containsText" dxfId="3978" priority="6451" operator="containsText" text="Discontinued">
      <formula>NOT(ISERROR(SEARCH("Discontinued",K723)))</formula>
    </cfRule>
    <cfRule type="containsText" dxfId="3977" priority="6452" operator="containsText" text="Closeout">
      <formula>NOT(ISERROR(SEARCH("Closeout",K723)))</formula>
    </cfRule>
    <cfRule type="containsText" dxfId="3976" priority="6453" operator="containsText" text="COMING SOON">
      <formula>NOT(ISERROR(SEARCH("COMING SOON",K723)))</formula>
    </cfRule>
    <cfRule type="containsText" dxfId="3975" priority="6454" operator="containsText" text="ACTIVE">
      <formula>NOT(ISERROR(SEARCH("ACTIVE",K723)))</formula>
    </cfRule>
    <cfRule type="containsText" dxfId="3974" priority="6472" operator="containsText" text="Discontinued">
      <formula>NOT(ISERROR(SEARCH("Discontinued",K723)))</formula>
    </cfRule>
    <cfRule type="containsText" dxfId="3973" priority="6471" operator="containsText" text="ACTIVE">
      <formula>NOT(ISERROR(SEARCH("ACTIVE",K723)))</formula>
    </cfRule>
    <cfRule type="containsText" dxfId="3972" priority="6470" operator="containsText" text="COMING SOON">
      <formula>NOT(ISERROR(SEARCH("COMING SOON",K723)))</formula>
    </cfRule>
    <cfRule type="containsText" dxfId="3971" priority="6469" operator="containsText" text="Closeout">
      <formula>NOT(ISERROR(SEARCH("Closeout",K723)))</formula>
    </cfRule>
    <cfRule type="containsText" dxfId="3970" priority="6468" operator="containsText" text="Discontinued">
      <formula>NOT(ISERROR(SEARCH("Discontinued",K723)))</formula>
    </cfRule>
    <cfRule type="containsText" dxfId="3969" priority="6467" operator="containsText" text="ACTIVE">
      <formula>NOT(ISERROR(SEARCH("ACTIVE",K723)))</formula>
    </cfRule>
    <cfRule type="containsText" dxfId="3968" priority="6466" operator="containsText" text="COMING SOON">
      <formula>NOT(ISERROR(SEARCH("COMING SOON",K723)))</formula>
    </cfRule>
    <cfRule type="containsText" dxfId="3967" priority="6465" operator="containsText" text="Closeout">
      <formula>NOT(ISERROR(SEARCH("Closeout",K723)))</formula>
    </cfRule>
  </conditionalFormatting>
  <conditionalFormatting sqref="K724">
    <cfRule type="containsText" dxfId="3966" priority="6357" operator="containsText" text="Closeout">
      <formula>NOT(ISERROR(SEARCH("Closeout",K724)))</formula>
    </cfRule>
    <cfRule type="containsText" dxfId="3965" priority="6356" operator="containsText" text="Discontinued">
      <formula>NOT(ISERROR(SEARCH("Discontinued",K724)))</formula>
    </cfRule>
    <cfRule type="containsText" dxfId="3964" priority="6355" operator="containsText" text="ACTIVE">
      <formula>NOT(ISERROR(SEARCH("ACTIVE",K724)))</formula>
    </cfRule>
    <cfRule type="containsText" dxfId="3963" priority="6354" operator="containsText" text="COMING SOON">
      <formula>NOT(ISERROR(SEARCH("COMING SOON",K724)))</formula>
    </cfRule>
    <cfRule type="containsText" dxfId="3962" priority="6353" operator="containsText" text="Closeout">
      <formula>NOT(ISERROR(SEARCH("Closeout",K724)))</formula>
    </cfRule>
    <cfRule type="containsText" dxfId="3961" priority="6352" operator="containsText" text="Discontinued">
      <formula>NOT(ISERROR(SEARCH("Discontinued",K724)))</formula>
    </cfRule>
    <cfRule type="containsText" dxfId="3960" priority="6350" operator="containsText" text="COMING SOON">
      <formula>NOT(ISERROR(SEARCH("COMING SOON",K724)))</formula>
    </cfRule>
    <cfRule type="containsText" dxfId="3959" priority="6349" operator="containsText" text="Closeout">
      <formula>NOT(ISERROR(SEARCH("Closeout",K724)))</formula>
    </cfRule>
    <cfRule type="containsText" dxfId="3958" priority="6348" operator="containsText" text="Discontinued">
      <formula>NOT(ISERROR(SEARCH("Discontinued",K724)))</formula>
    </cfRule>
    <cfRule type="containsBlanks" dxfId="3957" priority="6347">
      <formula>LEN(TRIM(K724))=0</formula>
    </cfRule>
    <cfRule type="containsText" dxfId="3956" priority="6346" operator="containsText" text="ACTIVE">
      <formula>NOT(ISERROR(SEARCH("ACTIVE",K724)))</formula>
    </cfRule>
    <cfRule type="containsText" dxfId="3955" priority="6345" operator="containsText" text="COMING SOON">
      <formula>NOT(ISERROR(SEARCH("COMING SOON",K724)))</formula>
    </cfRule>
    <cfRule type="containsText" dxfId="3954" priority="6344" operator="containsText" text="Closeout">
      <formula>NOT(ISERROR(SEARCH("Closeout",K724)))</formula>
    </cfRule>
    <cfRule type="containsText" dxfId="3953" priority="6343" operator="containsText" text="Discontinued">
      <formula>NOT(ISERROR(SEARCH("Discontinued",K724)))</formula>
    </cfRule>
    <cfRule type="containsText" dxfId="3952" priority="6342" operator="containsText" text="ACTIVE">
      <formula>NOT(ISERROR(SEARCH("ACTIVE",K724)))</formula>
    </cfRule>
    <cfRule type="containsText" dxfId="3951" priority="6341" operator="containsText" text="COMING SOON">
      <formula>NOT(ISERROR(SEARCH("COMING SOON",K724)))</formula>
    </cfRule>
    <cfRule type="containsText" dxfId="3950" priority="6340" operator="containsText" text="Closeout">
      <formula>NOT(ISERROR(SEARCH("Closeout",K724)))</formula>
    </cfRule>
    <cfRule type="containsText" dxfId="3949" priority="6339" operator="containsText" text="Discontinued">
      <formula>NOT(ISERROR(SEARCH("Discontinued",K724)))</formula>
    </cfRule>
    <cfRule type="containsText" dxfId="3948" priority="6338" operator="containsText" text="ACTIVE">
      <formula>NOT(ISERROR(SEARCH("ACTIVE",K724)))</formula>
    </cfRule>
    <cfRule type="containsText" dxfId="3947" priority="6337" operator="containsText" text="COMING SOON">
      <formula>NOT(ISERROR(SEARCH("COMING SOON",K724)))</formula>
    </cfRule>
    <cfRule type="containsText" dxfId="3946" priority="6335" operator="containsText" text="Discontinued">
      <formula>NOT(ISERROR(SEARCH("Discontinued",K724)))</formula>
    </cfRule>
    <cfRule type="containsText" dxfId="3945" priority="6334" operator="containsText" text="Active">
      <formula>NOT(ISERROR(SEARCH("Active",K724)))</formula>
    </cfRule>
    <cfRule type="containsText" dxfId="3944" priority="6333" operator="containsText" text="Closeout">
      <formula>NOT(ISERROR(SEARCH("Closeout",K724)))</formula>
    </cfRule>
    <cfRule type="containsText" dxfId="3943" priority="6332" operator="containsText" text="Coming Soon">
      <formula>NOT(ISERROR(SEARCH("Coming Soon",K724)))</formula>
    </cfRule>
    <cfRule type="containsText" dxfId="3942" priority="6331" operator="containsText" text="Discontinued">
      <formula>NOT(ISERROR(SEARCH("Discontinued",K724)))</formula>
    </cfRule>
    <cfRule type="cellIs" dxfId="3941" priority="6330" operator="equal">
      <formula>"Discontinued"</formula>
    </cfRule>
    <cfRule type="cellIs" dxfId="3940" priority="6329" operator="equal">
      <formula>"Closeout"</formula>
    </cfRule>
    <cfRule type="containsText" dxfId="3939" priority="6328" operator="containsText" text="ACTIVE">
      <formula>NOT(ISERROR(SEARCH("ACTIVE",K724)))</formula>
    </cfRule>
    <cfRule type="containsText" dxfId="3938" priority="6327" operator="containsText" text="COMING SOON">
      <formula>NOT(ISERROR(SEARCH("COMING SOON",K724)))</formula>
    </cfRule>
    <cfRule type="containsBlanks" dxfId="3937" priority="6326">
      <formula>LEN(TRIM(K724))=0</formula>
    </cfRule>
    <cfRule type="containsText" dxfId="3936" priority="6325" operator="containsText" text="Closeout">
      <formula>NOT(ISERROR(SEARCH("Closeout",K724)))</formula>
    </cfRule>
    <cfRule type="containsText" dxfId="3935" priority="6324" operator="containsText" text="Discontinued">
      <formula>NOT(ISERROR(SEARCH("Discontinued",K724)))</formula>
    </cfRule>
    <cfRule type="containsText" dxfId="3934" priority="6323" operator="containsText" text="ACTIVE">
      <formula>NOT(ISERROR(SEARCH("ACTIVE",K724)))</formula>
    </cfRule>
    <cfRule type="containsText" dxfId="3933" priority="6322" operator="containsText" text="COMING SOON">
      <formula>NOT(ISERROR(SEARCH("COMING SOON",K724)))</formula>
    </cfRule>
    <cfRule type="containsText" dxfId="3932" priority="6321" operator="containsText" text="Closeout">
      <formula>NOT(ISERROR(SEARCH("Closeout",K724)))</formula>
    </cfRule>
    <cfRule type="containsText" dxfId="3931" priority="6320" operator="containsText" text="Discontinued">
      <formula>NOT(ISERROR(SEARCH("Discontinued",K724)))</formula>
    </cfRule>
    <cfRule type="containsText" dxfId="3930" priority="6319" operator="containsText" text="ACTIVE">
      <formula>NOT(ISERROR(SEARCH("ACTIVE",K724)))</formula>
    </cfRule>
    <cfRule type="containsText" dxfId="3929" priority="6318" operator="containsText" text="COMING SOON">
      <formula>NOT(ISERROR(SEARCH("COMING SOON",K724)))</formula>
    </cfRule>
    <cfRule type="containsText" dxfId="3928" priority="6317" operator="containsText" text="Closeout">
      <formula>NOT(ISERROR(SEARCH("Closeout",K724)))</formula>
    </cfRule>
    <cfRule type="containsText" dxfId="3927" priority="6316" operator="containsText" text="Discontinued">
      <formula>NOT(ISERROR(SEARCH("Discontinued",K724)))</formula>
    </cfRule>
    <cfRule type="containsText" dxfId="3926" priority="6315" operator="containsText" text="ACTIVE">
      <formula>NOT(ISERROR(SEARCH("ACTIVE",K724)))</formula>
    </cfRule>
    <cfRule type="containsText" dxfId="3925" priority="6314" operator="containsText" text="COMING SOON">
      <formula>NOT(ISERROR(SEARCH("COMING SOON",K724)))</formula>
    </cfRule>
    <cfRule type="containsText" dxfId="3924" priority="6313" operator="containsText" text="Closeout">
      <formula>NOT(ISERROR(SEARCH("Closeout",K724)))</formula>
    </cfRule>
    <cfRule type="containsText" dxfId="3923" priority="6336" operator="containsText" text="Closeout">
      <formula>NOT(ISERROR(SEARCH("Closeout",K724)))</formula>
    </cfRule>
    <cfRule type="containsText" dxfId="3922" priority="6312" operator="containsText" text="Discontinued">
      <formula>NOT(ISERROR(SEARCH("Discontinued",K724)))</formula>
    </cfRule>
    <cfRule type="containsText" dxfId="3921" priority="6311" operator="containsText" text="ACTIVE">
      <formula>NOT(ISERROR(SEARCH("ACTIVE",K724)))</formula>
    </cfRule>
    <cfRule type="containsText" dxfId="3920" priority="6310" operator="containsText" text="COMING SOON">
      <formula>NOT(ISERROR(SEARCH("COMING SOON",K724)))</formula>
    </cfRule>
    <cfRule type="containsText" dxfId="3919" priority="6309" operator="containsText" text="Closeout">
      <formula>NOT(ISERROR(SEARCH("Closeout",K724)))</formula>
    </cfRule>
    <cfRule type="containsText" dxfId="3918" priority="6308" operator="containsText" text="Discontinued">
      <formula>NOT(ISERROR(SEARCH("Discontinued",K724)))</formula>
    </cfRule>
    <cfRule type="containsText" dxfId="3917" priority="6307" operator="containsText" text="ACTIVE">
      <formula>NOT(ISERROR(SEARCH("ACTIVE",K724)))</formula>
    </cfRule>
    <cfRule type="containsText" dxfId="3916" priority="6306" operator="containsText" text="COMING SOON">
      <formula>NOT(ISERROR(SEARCH("COMING SOON",K724)))</formula>
    </cfRule>
    <cfRule type="containsText" dxfId="3915" priority="6305" operator="containsText" text="Closeout">
      <formula>NOT(ISERROR(SEARCH("Closeout",K724)))</formula>
    </cfRule>
    <cfRule type="containsText" dxfId="3914" priority="6304" operator="containsText" text="Discontinued">
      <formula>NOT(ISERROR(SEARCH("Discontinued",K724)))</formula>
    </cfRule>
    <cfRule type="containsText" dxfId="3913" priority="6303" operator="containsText" text="ACTIVE">
      <formula>NOT(ISERROR(SEARCH("ACTIVE",K724)))</formula>
    </cfRule>
    <cfRule type="containsText" dxfId="3912" priority="6301" operator="containsText" text="Closeout">
      <formula>NOT(ISERROR(SEARCH("Closeout",K724)))</formula>
    </cfRule>
    <cfRule type="containsText" dxfId="3911" priority="6300" operator="containsText" text="Discontinued">
      <formula>NOT(ISERROR(SEARCH("Discontinued",K724)))</formula>
    </cfRule>
    <cfRule type="containsText" dxfId="3910" priority="6299" operator="containsText" text="ACTIVE">
      <formula>NOT(ISERROR(SEARCH("ACTIVE",K724)))</formula>
    </cfRule>
    <cfRule type="containsText" dxfId="3909" priority="6298" operator="containsText" text="COMING SOON">
      <formula>NOT(ISERROR(SEARCH("COMING SOON",K724)))</formula>
    </cfRule>
    <cfRule type="containsText" dxfId="3908" priority="6297" operator="containsText" text="Closeout">
      <formula>NOT(ISERROR(SEARCH("Closeout",K724)))</formula>
    </cfRule>
    <cfRule type="containsText" dxfId="3907" priority="6296" operator="containsText" text="Discontinued">
      <formula>NOT(ISERROR(SEARCH("Discontinued",K724)))</formula>
    </cfRule>
    <cfRule type="containsText" dxfId="3906" priority="6295" operator="containsText" text="ACTIVE">
      <formula>NOT(ISERROR(SEARCH("ACTIVE",K724)))</formula>
    </cfRule>
    <cfRule type="containsText" dxfId="3905" priority="6294" operator="containsText" text="COMING SOON">
      <formula>NOT(ISERROR(SEARCH("COMING SOON",K724)))</formula>
    </cfRule>
    <cfRule type="containsText" dxfId="3904" priority="6293" operator="containsText" text="Closeout">
      <formula>NOT(ISERROR(SEARCH("Closeout",K724)))</formula>
    </cfRule>
    <cfRule type="containsText" dxfId="3903" priority="6292" operator="containsText" text="Discontinued">
      <formula>NOT(ISERROR(SEARCH("Discontinued",K724)))</formula>
    </cfRule>
    <cfRule type="containsText" dxfId="3902" priority="6291" operator="containsText" text="ACTIVE">
      <formula>NOT(ISERROR(SEARCH("ACTIVE",K724)))</formula>
    </cfRule>
    <cfRule type="containsText" dxfId="3901" priority="6290" operator="containsText" text="COMING SOON">
      <formula>NOT(ISERROR(SEARCH("COMING SOON",K724)))</formula>
    </cfRule>
    <cfRule type="containsText" dxfId="3900" priority="6289" operator="containsText" text="Closeout">
      <formula>NOT(ISERROR(SEARCH("Closeout",K724)))</formula>
    </cfRule>
    <cfRule type="containsText" dxfId="3899" priority="6288" operator="containsText" text="Discontinued">
      <formula>NOT(ISERROR(SEARCH("Discontinued",K724)))</formula>
    </cfRule>
    <cfRule type="containsText" dxfId="3898" priority="6286" operator="containsText" text="COMING SOON">
      <formula>NOT(ISERROR(SEARCH("COMING SOON",K724)))</formula>
    </cfRule>
    <cfRule type="containsText" dxfId="3897" priority="6285" operator="containsText" text="Closeout">
      <formula>NOT(ISERROR(SEARCH("Closeout",K724)))</formula>
    </cfRule>
    <cfRule type="containsText" dxfId="3896" priority="6284" operator="containsText" text="Discontinued">
      <formula>NOT(ISERROR(SEARCH("Discontinued",K724)))</formula>
    </cfRule>
    <cfRule type="containsText" dxfId="3895" priority="6283" operator="containsText" text="ACTIVE">
      <formula>NOT(ISERROR(SEARCH("ACTIVE",K724)))</formula>
    </cfRule>
    <cfRule type="containsText" dxfId="3894" priority="6282" operator="containsText" text="COMING SOON">
      <formula>NOT(ISERROR(SEARCH("COMING SOON",K724)))</formula>
    </cfRule>
    <cfRule type="containsText" dxfId="3893" priority="6281" operator="containsText" text="Closeout">
      <formula>NOT(ISERROR(SEARCH("Closeout",K724)))</formula>
    </cfRule>
    <cfRule type="containsText" dxfId="3892" priority="6280" operator="containsText" text="Discontinued">
      <formula>NOT(ISERROR(SEARCH("Discontinued",K724)))</formula>
    </cfRule>
    <cfRule type="containsText" dxfId="3891" priority="6279" operator="containsText" text="Active">
      <formula>NOT(ISERROR(SEARCH("Active",K724)))</formula>
    </cfRule>
    <cfRule type="containsText" dxfId="3890" priority="6278" operator="containsText" text="Closeout">
      <formula>NOT(ISERROR(SEARCH("Closeout",K724)))</formula>
    </cfRule>
    <cfRule type="containsText" dxfId="3889" priority="6277" operator="containsText" text="Coming Soon">
      <formula>NOT(ISERROR(SEARCH("Coming Soon",K724)))</formula>
    </cfRule>
    <cfRule type="containsText" dxfId="3888" priority="6276" operator="containsText" text="Discontinued">
      <formula>NOT(ISERROR(SEARCH("Discontinued",K724)))</formula>
    </cfRule>
    <cfRule type="containsText" dxfId="3887" priority="6275" operator="containsText" text="ACTIVE">
      <formula>NOT(ISERROR(SEARCH("ACTIVE",K724)))</formula>
    </cfRule>
    <cfRule type="containsText" dxfId="3886" priority="6274" operator="containsText" text="COMING SOON">
      <formula>NOT(ISERROR(SEARCH("COMING SOON",K724)))</formula>
    </cfRule>
    <cfRule type="containsText" dxfId="3885" priority="6273" operator="containsText" text="Closeout">
      <formula>NOT(ISERROR(SEARCH("Closeout",K724)))</formula>
    </cfRule>
    <cfRule type="containsText" dxfId="3884" priority="6272" operator="containsText" text="Discontinued">
      <formula>NOT(ISERROR(SEARCH("Discontinued",K724)))</formula>
    </cfRule>
    <cfRule type="containsText" dxfId="3883" priority="6361" operator="containsText" text="Closeout">
      <formula>NOT(ISERROR(SEARCH("Closeout",K724)))</formula>
    </cfRule>
    <cfRule type="containsText" dxfId="3882" priority="6362" operator="containsText" text="COMING SOON">
      <formula>NOT(ISERROR(SEARCH("COMING SOON",K724)))</formula>
    </cfRule>
    <cfRule type="containsText" dxfId="3881" priority="6302" operator="containsText" text="COMING SOON">
      <formula>NOT(ISERROR(SEARCH("COMING SOON",K724)))</formula>
    </cfRule>
    <cfRule type="containsText" dxfId="3880" priority="6287" operator="containsText" text="ACTIVE">
      <formula>NOT(ISERROR(SEARCH("ACTIVE",K724)))</formula>
    </cfRule>
    <cfRule type="containsText" dxfId="3879" priority="6363" operator="containsText" text="ACTIVE">
      <formula>NOT(ISERROR(SEARCH("ACTIVE",K724)))</formula>
    </cfRule>
    <cfRule type="containsText" dxfId="3878" priority="6364" operator="containsText" text="Discontinued">
      <formula>NOT(ISERROR(SEARCH("Discontinued",K724)))</formula>
    </cfRule>
    <cfRule type="containsText" dxfId="3877" priority="6365" operator="containsText" text="Closeout">
      <formula>NOT(ISERROR(SEARCH("Closeout",K724)))</formula>
    </cfRule>
    <cfRule type="containsText" dxfId="3876" priority="6366" operator="containsText" text="COMING SOON">
      <formula>NOT(ISERROR(SEARCH("COMING SOON",K724)))</formula>
    </cfRule>
    <cfRule type="containsText" dxfId="3875" priority="6367" operator="containsText" text="ACTIVE">
      <formula>NOT(ISERROR(SEARCH("ACTIVE",K724)))</formula>
    </cfRule>
    <cfRule type="containsBlanks" dxfId="3874" priority="6368">
      <formula>LEN(TRIM(K724))=0</formula>
    </cfRule>
    <cfRule type="containsText" dxfId="3873" priority="6358" operator="containsText" text="COMING SOON">
      <formula>NOT(ISERROR(SEARCH("COMING SOON",K724)))</formula>
    </cfRule>
    <cfRule type="containsText" dxfId="3872" priority="6359" operator="containsText" text="ACTIVE">
      <formula>NOT(ISERROR(SEARCH("ACTIVE",K724)))</formula>
    </cfRule>
    <cfRule type="containsText" dxfId="3871" priority="6360" operator="containsText" text="Discontinued">
      <formula>NOT(ISERROR(SEARCH("Discontinued",K724)))</formula>
    </cfRule>
    <cfRule type="containsText" dxfId="3870" priority="6351" operator="containsText" text="ACTIVE">
      <formula>NOT(ISERROR(SEARCH("ACTIVE",K724)))</formula>
    </cfRule>
  </conditionalFormatting>
  <conditionalFormatting sqref="K725">
    <cfRule type="containsText" dxfId="3869" priority="6198" operator="containsText" text="COMING SOON">
      <formula>NOT(ISERROR(SEARCH("COMING SOON",K725)))</formula>
    </cfRule>
    <cfRule type="containsText" dxfId="3868" priority="6247" operator="containsText" text="ACTIVE">
      <formula>NOT(ISERROR(SEARCH("ACTIVE",K725)))</formula>
    </cfRule>
    <cfRule type="containsText" dxfId="3867" priority="6248" operator="containsText" text="Discontinued">
      <formula>NOT(ISERROR(SEARCH("Discontinued",K725)))</formula>
    </cfRule>
    <cfRule type="containsText" dxfId="3866" priority="6249" operator="containsText" text="Closeout">
      <formula>NOT(ISERROR(SEARCH("Closeout",K725)))</formula>
    </cfRule>
    <cfRule type="containsText" dxfId="3865" priority="6250" operator="containsText" text="COMING SOON">
      <formula>NOT(ISERROR(SEARCH("COMING SOON",K725)))</formula>
    </cfRule>
    <cfRule type="containsText" dxfId="3864" priority="6251" operator="containsText" text="ACTIVE">
      <formula>NOT(ISERROR(SEARCH("ACTIVE",K725)))</formula>
    </cfRule>
    <cfRule type="containsBlanks" dxfId="3863" priority="6252">
      <formula>LEN(TRIM(K725))=0</formula>
    </cfRule>
    <cfRule type="containsText" dxfId="3862" priority="6246" operator="containsText" text="COMING SOON">
      <formula>NOT(ISERROR(SEARCH("COMING SOON",K725)))</formula>
    </cfRule>
    <cfRule type="containsText" dxfId="3861" priority="6156" operator="containsText" text="Discontinued">
      <formula>NOT(ISERROR(SEARCH("Discontinued",K725)))</formula>
    </cfRule>
    <cfRule type="containsText" dxfId="3860" priority="6157" operator="containsText" text="Closeout">
      <formula>NOT(ISERROR(SEARCH("Closeout",K725)))</formula>
    </cfRule>
    <cfRule type="containsText" dxfId="3859" priority="6158" operator="containsText" text="COMING SOON">
      <formula>NOT(ISERROR(SEARCH("COMING SOON",K725)))</formula>
    </cfRule>
    <cfRule type="containsText" dxfId="3858" priority="6159" operator="containsText" text="ACTIVE">
      <formula>NOT(ISERROR(SEARCH("ACTIVE",K725)))</formula>
    </cfRule>
    <cfRule type="containsText" dxfId="3857" priority="6160" operator="containsText" text="Discontinued">
      <formula>NOT(ISERROR(SEARCH("Discontinued",K725)))</formula>
    </cfRule>
    <cfRule type="containsText" dxfId="3856" priority="6161" operator="containsText" text="Coming Soon">
      <formula>NOT(ISERROR(SEARCH("Coming Soon",K725)))</formula>
    </cfRule>
    <cfRule type="containsText" dxfId="3855" priority="6162" operator="containsText" text="Closeout">
      <formula>NOT(ISERROR(SEARCH("Closeout",K725)))</formula>
    </cfRule>
    <cfRule type="containsText" dxfId="3854" priority="6163" operator="containsText" text="Active">
      <formula>NOT(ISERROR(SEARCH("Active",K725)))</formula>
    </cfRule>
    <cfRule type="containsText" dxfId="3853" priority="6164" operator="containsText" text="Discontinued">
      <formula>NOT(ISERROR(SEARCH("Discontinued",K725)))</formula>
    </cfRule>
    <cfRule type="containsText" dxfId="3852" priority="6165" operator="containsText" text="Closeout">
      <formula>NOT(ISERROR(SEARCH("Closeout",K725)))</formula>
    </cfRule>
    <cfRule type="containsText" dxfId="3851" priority="6166" operator="containsText" text="COMING SOON">
      <formula>NOT(ISERROR(SEARCH("COMING SOON",K725)))</formula>
    </cfRule>
    <cfRule type="containsText" dxfId="3850" priority="6167" operator="containsText" text="ACTIVE">
      <formula>NOT(ISERROR(SEARCH("ACTIVE",K725)))</formula>
    </cfRule>
    <cfRule type="containsText" dxfId="3849" priority="6168" operator="containsText" text="Discontinued">
      <formula>NOT(ISERROR(SEARCH("Discontinued",K725)))</formula>
    </cfRule>
    <cfRule type="containsText" dxfId="3848" priority="6169" operator="containsText" text="Closeout">
      <formula>NOT(ISERROR(SEARCH("Closeout",K725)))</formula>
    </cfRule>
    <cfRule type="containsText" dxfId="3847" priority="6170" operator="containsText" text="COMING SOON">
      <formula>NOT(ISERROR(SEARCH("COMING SOON",K725)))</formula>
    </cfRule>
    <cfRule type="containsText" dxfId="3846" priority="6171" operator="containsText" text="ACTIVE">
      <formula>NOT(ISERROR(SEARCH("ACTIVE",K725)))</formula>
    </cfRule>
    <cfRule type="containsText" dxfId="3845" priority="6172" operator="containsText" text="Discontinued">
      <formula>NOT(ISERROR(SEARCH("Discontinued",K725)))</formula>
    </cfRule>
    <cfRule type="containsText" dxfId="3844" priority="6173" operator="containsText" text="Closeout">
      <formula>NOT(ISERROR(SEARCH("Closeout",K725)))</formula>
    </cfRule>
    <cfRule type="containsText" dxfId="3843" priority="6174" operator="containsText" text="COMING SOON">
      <formula>NOT(ISERROR(SEARCH("COMING SOON",K725)))</formula>
    </cfRule>
    <cfRule type="containsText" dxfId="3842" priority="6175" operator="containsText" text="ACTIVE">
      <formula>NOT(ISERROR(SEARCH("ACTIVE",K725)))</formula>
    </cfRule>
    <cfRule type="containsText" dxfId="3841" priority="6176" operator="containsText" text="Discontinued">
      <formula>NOT(ISERROR(SEARCH("Discontinued",K725)))</formula>
    </cfRule>
    <cfRule type="containsText" dxfId="3840" priority="6177" operator="containsText" text="Closeout">
      <formula>NOT(ISERROR(SEARCH("Closeout",K725)))</formula>
    </cfRule>
    <cfRule type="containsText" dxfId="3839" priority="6178" operator="containsText" text="COMING SOON">
      <formula>NOT(ISERROR(SEARCH("COMING SOON",K725)))</formula>
    </cfRule>
    <cfRule type="containsText" dxfId="3838" priority="6179" operator="containsText" text="ACTIVE">
      <formula>NOT(ISERROR(SEARCH("ACTIVE",K725)))</formula>
    </cfRule>
    <cfRule type="containsText" dxfId="3837" priority="6180" operator="containsText" text="Discontinued">
      <formula>NOT(ISERROR(SEARCH("Discontinued",K725)))</formula>
    </cfRule>
    <cfRule type="containsText" dxfId="3836" priority="6181" operator="containsText" text="Closeout">
      <formula>NOT(ISERROR(SEARCH("Closeout",K725)))</formula>
    </cfRule>
    <cfRule type="containsText" dxfId="3835" priority="6182" operator="containsText" text="COMING SOON">
      <formula>NOT(ISERROR(SEARCH("COMING SOON",K725)))</formula>
    </cfRule>
    <cfRule type="containsText" dxfId="3834" priority="6183" operator="containsText" text="ACTIVE">
      <formula>NOT(ISERROR(SEARCH("ACTIVE",K725)))</formula>
    </cfRule>
    <cfRule type="containsText" dxfId="3833" priority="6184" operator="containsText" text="Discontinued">
      <formula>NOT(ISERROR(SEARCH("Discontinued",K725)))</formula>
    </cfRule>
    <cfRule type="containsText" dxfId="3832" priority="6185" operator="containsText" text="Closeout">
      <formula>NOT(ISERROR(SEARCH("Closeout",K725)))</formula>
    </cfRule>
    <cfRule type="containsText" dxfId="3831" priority="6186" operator="containsText" text="COMING SOON">
      <formula>NOT(ISERROR(SEARCH("COMING SOON",K725)))</formula>
    </cfRule>
    <cfRule type="containsText" dxfId="3830" priority="6187" operator="containsText" text="ACTIVE">
      <formula>NOT(ISERROR(SEARCH("ACTIVE",K725)))</formula>
    </cfRule>
    <cfRule type="containsText" dxfId="3829" priority="6188" operator="containsText" text="Discontinued">
      <formula>NOT(ISERROR(SEARCH("Discontinued",K725)))</formula>
    </cfRule>
    <cfRule type="containsText" dxfId="3828" priority="6189" operator="containsText" text="Closeout">
      <formula>NOT(ISERROR(SEARCH("Closeout",K725)))</formula>
    </cfRule>
    <cfRule type="containsText" dxfId="3827" priority="6190" operator="containsText" text="COMING SOON">
      <formula>NOT(ISERROR(SEARCH("COMING SOON",K725)))</formula>
    </cfRule>
    <cfRule type="containsText" dxfId="3826" priority="6191" operator="containsText" text="ACTIVE">
      <formula>NOT(ISERROR(SEARCH("ACTIVE",K725)))</formula>
    </cfRule>
    <cfRule type="containsText" dxfId="3825" priority="6192" operator="containsText" text="Discontinued">
      <formula>NOT(ISERROR(SEARCH("Discontinued",K725)))</formula>
    </cfRule>
    <cfRule type="containsText" dxfId="3824" priority="6193" operator="containsText" text="Closeout">
      <formula>NOT(ISERROR(SEARCH("Closeout",K725)))</formula>
    </cfRule>
    <cfRule type="containsText" dxfId="3823" priority="6194" operator="containsText" text="COMING SOON">
      <formula>NOT(ISERROR(SEARCH("COMING SOON",K725)))</formula>
    </cfRule>
    <cfRule type="containsText" dxfId="3822" priority="6195" operator="containsText" text="ACTIVE">
      <formula>NOT(ISERROR(SEARCH("ACTIVE",K725)))</formula>
    </cfRule>
    <cfRule type="containsText" dxfId="3821" priority="6196" operator="containsText" text="Discontinued">
      <formula>NOT(ISERROR(SEARCH("Discontinued",K725)))</formula>
    </cfRule>
    <cfRule type="containsText" dxfId="3820" priority="6197" operator="containsText" text="Closeout">
      <formula>NOT(ISERROR(SEARCH("Closeout",K725)))</formula>
    </cfRule>
    <cfRule type="containsText" dxfId="3819" priority="6199" operator="containsText" text="ACTIVE">
      <formula>NOT(ISERROR(SEARCH("ACTIVE",K725)))</formula>
    </cfRule>
    <cfRule type="containsText" dxfId="3818" priority="6200" operator="containsText" text="Discontinued">
      <formula>NOT(ISERROR(SEARCH("Discontinued",K725)))</formula>
    </cfRule>
    <cfRule type="containsText" dxfId="3817" priority="6201" operator="containsText" text="Closeout">
      <formula>NOT(ISERROR(SEARCH("Closeout",K725)))</formula>
    </cfRule>
    <cfRule type="containsText" dxfId="3816" priority="6202" operator="containsText" text="COMING SOON">
      <formula>NOT(ISERROR(SEARCH("COMING SOON",K725)))</formula>
    </cfRule>
    <cfRule type="containsText" dxfId="3815" priority="6203" operator="containsText" text="ACTIVE">
      <formula>NOT(ISERROR(SEARCH("ACTIVE",K725)))</formula>
    </cfRule>
    <cfRule type="containsText" dxfId="3814" priority="6204" operator="containsText" text="Discontinued">
      <formula>NOT(ISERROR(SEARCH("Discontinued",K725)))</formula>
    </cfRule>
    <cfRule type="containsText" dxfId="3813" priority="6205" operator="containsText" text="Closeout">
      <formula>NOT(ISERROR(SEARCH("Closeout",K725)))</formula>
    </cfRule>
    <cfRule type="containsText" dxfId="3812" priority="6206" operator="containsText" text="COMING SOON">
      <formula>NOT(ISERROR(SEARCH("COMING SOON",K725)))</formula>
    </cfRule>
    <cfRule type="containsText" dxfId="3811" priority="6207" operator="containsText" text="ACTIVE">
      <formula>NOT(ISERROR(SEARCH("ACTIVE",K725)))</formula>
    </cfRule>
    <cfRule type="containsText" dxfId="3810" priority="6208" operator="containsText" text="Discontinued">
      <formula>NOT(ISERROR(SEARCH("Discontinued",K725)))</formula>
    </cfRule>
    <cfRule type="containsText" dxfId="3809" priority="6209" operator="containsText" text="Closeout">
      <formula>NOT(ISERROR(SEARCH("Closeout",K725)))</formula>
    </cfRule>
    <cfRule type="containsBlanks" dxfId="3808" priority="6210">
      <formula>LEN(TRIM(K725))=0</formula>
    </cfRule>
    <cfRule type="containsText" dxfId="3807" priority="6211" operator="containsText" text="COMING SOON">
      <formula>NOT(ISERROR(SEARCH("COMING SOON",K725)))</formula>
    </cfRule>
    <cfRule type="containsText" dxfId="3806" priority="6212" operator="containsText" text="ACTIVE">
      <formula>NOT(ISERROR(SEARCH("ACTIVE",K725)))</formula>
    </cfRule>
    <cfRule type="cellIs" dxfId="3805" priority="6213" operator="equal">
      <formula>"Closeout"</formula>
    </cfRule>
    <cfRule type="cellIs" dxfId="3804" priority="6214" operator="equal">
      <formula>"Discontinued"</formula>
    </cfRule>
    <cfRule type="containsText" dxfId="3803" priority="6215" operator="containsText" text="Discontinued">
      <formula>NOT(ISERROR(SEARCH("Discontinued",K725)))</formula>
    </cfRule>
    <cfRule type="containsText" dxfId="3802" priority="6216" operator="containsText" text="Coming Soon">
      <formula>NOT(ISERROR(SEARCH("Coming Soon",K725)))</formula>
    </cfRule>
    <cfRule type="containsText" dxfId="3801" priority="6217" operator="containsText" text="Closeout">
      <formula>NOT(ISERROR(SEARCH("Closeout",K725)))</formula>
    </cfRule>
    <cfRule type="containsText" dxfId="3800" priority="6218" operator="containsText" text="Active">
      <formula>NOT(ISERROR(SEARCH("Active",K725)))</formula>
    </cfRule>
    <cfRule type="containsText" dxfId="3799" priority="6219" operator="containsText" text="Discontinued">
      <formula>NOT(ISERROR(SEARCH("Discontinued",K725)))</formula>
    </cfRule>
    <cfRule type="containsText" dxfId="3798" priority="6220" operator="containsText" text="Closeout">
      <formula>NOT(ISERROR(SEARCH("Closeout",K725)))</formula>
    </cfRule>
    <cfRule type="containsText" dxfId="3797" priority="6221" operator="containsText" text="COMING SOON">
      <formula>NOT(ISERROR(SEARCH("COMING SOON",K725)))</formula>
    </cfRule>
    <cfRule type="containsText" dxfId="3796" priority="6222" operator="containsText" text="ACTIVE">
      <formula>NOT(ISERROR(SEARCH("ACTIVE",K725)))</formula>
    </cfRule>
    <cfRule type="containsText" dxfId="3795" priority="6223" operator="containsText" text="Discontinued">
      <formula>NOT(ISERROR(SEARCH("Discontinued",K725)))</formula>
    </cfRule>
    <cfRule type="containsText" dxfId="3794" priority="6224" operator="containsText" text="Closeout">
      <formula>NOT(ISERROR(SEARCH("Closeout",K725)))</formula>
    </cfRule>
    <cfRule type="containsText" dxfId="3793" priority="6225" operator="containsText" text="COMING SOON">
      <formula>NOT(ISERROR(SEARCH("COMING SOON",K725)))</formula>
    </cfRule>
    <cfRule type="containsText" dxfId="3792" priority="6226" operator="containsText" text="ACTIVE">
      <formula>NOT(ISERROR(SEARCH("ACTIVE",K725)))</formula>
    </cfRule>
    <cfRule type="containsText" dxfId="3791" priority="6227" operator="containsText" text="Discontinued">
      <formula>NOT(ISERROR(SEARCH("Discontinued",K725)))</formula>
    </cfRule>
    <cfRule type="containsText" dxfId="3790" priority="6228" operator="containsText" text="Closeout">
      <formula>NOT(ISERROR(SEARCH("Closeout",K725)))</formula>
    </cfRule>
    <cfRule type="containsText" dxfId="3789" priority="6229" operator="containsText" text="COMING SOON">
      <formula>NOT(ISERROR(SEARCH("COMING SOON",K725)))</formula>
    </cfRule>
    <cfRule type="containsText" dxfId="3788" priority="6230" operator="containsText" text="ACTIVE">
      <formula>NOT(ISERROR(SEARCH("ACTIVE",K725)))</formula>
    </cfRule>
    <cfRule type="containsBlanks" dxfId="3787" priority="6231">
      <formula>LEN(TRIM(K725))=0</formula>
    </cfRule>
    <cfRule type="containsText" dxfId="3786" priority="6232" operator="containsText" text="Discontinued">
      <formula>NOT(ISERROR(SEARCH("Discontinued",K725)))</formula>
    </cfRule>
    <cfRule type="containsText" dxfId="3785" priority="6233" operator="containsText" text="Closeout">
      <formula>NOT(ISERROR(SEARCH("Closeout",K725)))</formula>
    </cfRule>
    <cfRule type="containsText" dxfId="3784" priority="6234" operator="containsText" text="COMING SOON">
      <formula>NOT(ISERROR(SEARCH("COMING SOON",K725)))</formula>
    </cfRule>
    <cfRule type="containsText" dxfId="3783" priority="6235" operator="containsText" text="ACTIVE">
      <formula>NOT(ISERROR(SEARCH("ACTIVE",K725)))</formula>
    </cfRule>
    <cfRule type="containsText" dxfId="3782" priority="6236" operator="containsText" text="Discontinued">
      <formula>NOT(ISERROR(SEARCH("Discontinued",K725)))</formula>
    </cfRule>
    <cfRule type="containsText" dxfId="3781" priority="6237" operator="containsText" text="Closeout">
      <formula>NOT(ISERROR(SEARCH("Closeout",K725)))</formula>
    </cfRule>
    <cfRule type="containsText" dxfId="3780" priority="6238" operator="containsText" text="COMING SOON">
      <formula>NOT(ISERROR(SEARCH("COMING SOON",K725)))</formula>
    </cfRule>
    <cfRule type="containsText" dxfId="3779" priority="6239" operator="containsText" text="ACTIVE">
      <formula>NOT(ISERROR(SEARCH("ACTIVE",K725)))</formula>
    </cfRule>
    <cfRule type="containsText" dxfId="3778" priority="6240" operator="containsText" text="Discontinued">
      <formula>NOT(ISERROR(SEARCH("Discontinued",K725)))</formula>
    </cfRule>
    <cfRule type="containsText" dxfId="3777" priority="6241" operator="containsText" text="Closeout">
      <formula>NOT(ISERROR(SEARCH("Closeout",K725)))</formula>
    </cfRule>
    <cfRule type="containsText" dxfId="3776" priority="6242" operator="containsText" text="COMING SOON">
      <formula>NOT(ISERROR(SEARCH("COMING SOON",K725)))</formula>
    </cfRule>
    <cfRule type="containsText" dxfId="3775" priority="6243" operator="containsText" text="ACTIVE">
      <formula>NOT(ISERROR(SEARCH("ACTIVE",K725)))</formula>
    </cfRule>
    <cfRule type="containsText" dxfId="3774" priority="6244" operator="containsText" text="Discontinued">
      <formula>NOT(ISERROR(SEARCH("Discontinued",K725)))</formula>
    </cfRule>
    <cfRule type="containsText" dxfId="3773" priority="6245" operator="containsText" text="Closeout">
      <formula>NOT(ISERROR(SEARCH("Closeout",K725)))</formula>
    </cfRule>
  </conditionalFormatting>
  <conditionalFormatting sqref="K726">
    <cfRule type="containsText" dxfId="3772" priority="6046" operator="containsText" text="Closeout">
      <formula>NOT(ISERROR(SEARCH("Closeout",K726)))</formula>
    </cfRule>
    <cfRule type="containsText" dxfId="3771" priority="6045" operator="containsText" text="Coming Soon">
      <formula>NOT(ISERROR(SEARCH("Coming Soon",K726)))</formula>
    </cfRule>
    <cfRule type="containsText" dxfId="3770" priority="6044" operator="containsText" text="Discontinued">
      <formula>NOT(ISERROR(SEARCH("Discontinued",K726)))</formula>
    </cfRule>
    <cfRule type="containsText" dxfId="3769" priority="6043" operator="containsText" text="ACTIVE">
      <formula>NOT(ISERROR(SEARCH("ACTIVE",K726)))</formula>
    </cfRule>
    <cfRule type="containsText" dxfId="3768" priority="6042" operator="containsText" text="COMING SOON">
      <formula>NOT(ISERROR(SEARCH("COMING SOON",K726)))</formula>
    </cfRule>
    <cfRule type="containsText" dxfId="3767" priority="6041" operator="containsText" text="Closeout">
      <formula>NOT(ISERROR(SEARCH("Closeout",K726)))</formula>
    </cfRule>
    <cfRule type="containsText" dxfId="3766" priority="6040" operator="containsText" text="Discontinued">
      <formula>NOT(ISERROR(SEARCH("Discontinued",K726)))</formula>
    </cfRule>
    <cfRule type="containsText" dxfId="3765" priority="6135" operator="containsText" text="ACTIVE">
      <formula>NOT(ISERROR(SEARCH("ACTIVE",K726)))</formula>
    </cfRule>
    <cfRule type="containsText" dxfId="3764" priority="6134" operator="containsText" text="COMING SOON">
      <formula>NOT(ISERROR(SEARCH("COMING SOON",K726)))</formula>
    </cfRule>
    <cfRule type="containsText" dxfId="3763" priority="6133" operator="containsText" text="Closeout">
      <formula>NOT(ISERROR(SEARCH("Closeout",K726)))</formula>
    </cfRule>
    <cfRule type="containsText" dxfId="3762" priority="6132" operator="containsText" text="Discontinued">
      <formula>NOT(ISERROR(SEARCH("Discontinued",K726)))</formula>
    </cfRule>
    <cfRule type="containsText" dxfId="3761" priority="6131" operator="containsText" text="ACTIVE">
      <formula>NOT(ISERROR(SEARCH("ACTIVE",K726)))</formula>
    </cfRule>
    <cfRule type="containsText" dxfId="3760" priority="6130" operator="containsText" text="COMING SOON">
      <formula>NOT(ISERROR(SEARCH("COMING SOON",K726)))</formula>
    </cfRule>
    <cfRule type="containsText" dxfId="3759" priority="6129" operator="containsText" text="Closeout">
      <formula>NOT(ISERROR(SEARCH("Closeout",K726)))</formula>
    </cfRule>
    <cfRule type="containsText" dxfId="3758" priority="6128" operator="containsText" text="Discontinued">
      <formula>NOT(ISERROR(SEARCH("Discontinued",K726)))</formula>
    </cfRule>
    <cfRule type="containsText" dxfId="3757" priority="6127" operator="containsText" text="ACTIVE">
      <formula>NOT(ISERROR(SEARCH("ACTIVE",K726)))</formula>
    </cfRule>
    <cfRule type="containsText" dxfId="3756" priority="6126" operator="containsText" text="COMING SOON">
      <formula>NOT(ISERROR(SEARCH("COMING SOON",K726)))</formula>
    </cfRule>
    <cfRule type="containsText" dxfId="3755" priority="6125" operator="containsText" text="Closeout">
      <formula>NOT(ISERROR(SEARCH("Closeout",K726)))</formula>
    </cfRule>
    <cfRule type="containsText" dxfId="3754" priority="6124" operator="containsText" text="Discontinued">
      <formula>NOT(ISERROR(SEARCH("Discontinued",K726)))</formula>
    </cfRule>
    <cfRule type="containsText" dxfId="3753" priority="6123" operator="containsText" text="ACTIVE">
      <formula>NOT(ISERROR(SEARCH("ACTIVE",K726)))</formula>
    </cfRule>
    <cfRule type="containsText" dxfId="3752" priority="6122" operator="containsText" text="COMING SOON">
      <formula>NOT(ISERROR(SEARCH("COMING SOON",K726)))</formula>
    </cfRule>
    <cfRule type="containsText" dxfId="3751" priority="6121" operator="containsText" text="Closeout">
      <formula>NOT(ISERROR(SEARCH("Closeout",K726)))</formula>
    </cfRule>
    <cfRule type="containsText" dxfId="3750" priority="6120" operator="containsText" text="Discontinued">
      <formula>NOT(ISERROR(SEARCH("Discontinued",K726)))</formula>
    </cfRule>
    <cfRule type="containsText" dxfId="3749" priority="6119" operator="containsText" text="ACTIVE">
      <formula>NOT(ISERROR(SEARCH("ACTIVE",K726)))</formula>
    </cfRule>
    <cfRule type="containsText" dxfId="3748" priority="6118" operator="containsText" text="COMING SOON">
      <formula>NOT(ISERROR(SEARCH("COMING SOON",K726)))</formula>
    </cfRule>
    <cfRule type="containsText" dxfId="3747" priority="6117" operator="containsText" text="Closeout">
      <formula>NOT(ISERROR(SEARCH("Closeout",K726)))</formula>
    </cfRule>
    <cfRule type="containsText" dxfId="3746" priority="6116" operator="containsText" text="Discontinued">
      <formula>NOT(ISERROR(SEARCH("Discontinued",K726)))</formula>
    </cfRule>
    <cfRule type="containsBlanks" dxfId="3745" priority="6115">
      <formula>LEN(TRIM(K726))=0</formula>
    </cfRule>
    <cfRule type="containsText" dxfId="3744" priority="6114" operator="containsText" text="ACTIVE">
      <formula>NOT(ISERROR(SEARCH("ACTIVE",K726)))</formula>
    </cfRule>
    <cfRule type="containsText" dxfId="3743" priority="6113" operator="containsText" text="COMING SOON">
      <formula>NOT(ISERROR(SEARCH("COMING SOON",K726)))</formula>
    </cfRule>
    <cfRule type="containsText" dxfId="3742" priority="6112" operator="containsText" text="Closeout">
      <formula>NOT(ISERROR(SEARCH("Closeout",K726)))</formula>
    </cfRule>
    <cfRule type="containsText" dxfId="3741" priority="6111" operator="containsText" text="Discontinued">
      <formula>NOT(ISERROR(SEARCH("Discontinued",K726)))</formula>
    </cfRule>
    <cfRule type="containsText" dxfId="3740" priority="6110" operator="containsText" text="ACTIVE">
      <formula>NOT(ISERROR(SEARCH("ACTIVE",K726)))</formula>
    </cfRule>
    <cfRule type="containsText" dxfId="3739" priority="6109" operator="containsText" text="COMING SOON">
      <formula>NOT(ISERROR(SEARCH("COMING SOON",K726)))</formula>
    </cfRule>
    <cfRule type="containsText" dxfId="3738" priority="6108" operator="containsText" text="Closeout">
      <formula>NOT(ISERROR(SEARCH("Closeout",K726)))</formula>
    </cfRule>
    <cfRule type="containsText" dxfId="3737" priority="6107" operator="containsText" text="Discontinued">
      <formula>NOT(ISERROR(SEARCH("Discontinued",K726)))</formula>
    </cfRule>
    <cfRule type="containsText" dxfId="3736" priority="6106" operator="containsText" text="ACTIVE">
      <formula>NOT(ISERROR(SEARCH("ACTIVE",K726)))</formula>
    </cfRule>
    <cfRule type="containsText" dxfId="3735" priority="6105" operator="containsText" text="COMING SOON">
      <formula>NOT(ISERROR(SEARCH("COMING SOON",K726)))</formula>
    </cfRule>
    <cfRule type="containsText" dxfId="3734" priority="6104" operator="containsText" text="Closeout">
      <formula>NOT(ISERROR(SEARCH("Closeout",K726)))</formula>
    </cfRule>
    <cfRule type="containsText" dxfId="3733" priority="6103" operator="containsText" text="Discontinued">
      <formula>NOT(ISERROR(SEARCH("Discontinued",K726)))</formula>
    </cfRule>
    <cfRule type="containsText" dxfId="3732" priority="6102" operator="containsText" text="Active">
      <formula>NOT(ISERROR(SEARCH("Active",K726)))</formula>
    </cfRule>
    <cfRule type="containsText" dxfId="3731" priority="6101" operator="containsText" text="Closeout">
      <formula>NOT(ISERROR(SEARCH("Closeout",K726)))</formula>
    </cfRule>
    <cfRule type="containsText" dxfId="3730" priority="6100" operator="containsText" text="Coming Soon">
      <formula>NOT(ISERROR(SEARCH("Coming Soon",K726)))</formula>
    </cfRule>
    <cfRule type="containsText" dxfId="3729" priority="6099" operator="containsText" text="Discontinued">
      <formula>NOT(ISERROR(SEARCH("Discontinued",K726)))</formula>
    </cfRule>
    <cfRule type="cellIs" dxfId="3728" priority="6098" operator="equal">
      <formula>"Discontinued"</formula>
    </cfRule>
    <cfRule type="cellIs" dxfId="3727" priority="6097" operator="equal">
      <formula>"Closeout"</formula>
    </cfRule>
    <cfRule type="containsText" dxfId="3726" priority="6096" operator="containsText" text="ACTIVE">
      <formula>NOT(ISERROR(SEARCH("ACTIVE",K726)))</formula>
    </cfRule>
    <cfRule type="containsBlanks" dxfId="3725" priority="6136">
      <formula>LEN(TRIM(K726))=0</formula>
    </cfRule>
    <cfRule type="containsText" dxfId="3724" priority="6085" operator="containsText" text="Closeout">
      <formula>NOT(ISERROR(SEARCH("Closeout",K726)))</formula>
    </cfRule>
    <cfRule type="containsText" dxfId="3723" priority="6095" operator="containsText" text="COMING SOON">
      <formula>NOT(ISERROR(SEARCH("COMING SOON",K726)))</formula>
    </cfRule>
    <cfRule type="containsBlanks" dxfId="3722" priority="6094">
      <formula>LEN(TRIM(K726))=0</formula>
    </cfRule>
    <cfRule type="containsText" dxfId="3721" priority="6093" operator="containsText" text="Closeout">
      <formula>NOT(ISERROR(SEARCH("Closeout",K726)))</formula>
    </cfRule>
    <cfRule type="containsText" dxfId="3720" priority="6092" operator="containsText" text="Discontinued">
      <formula>NOT(ISERROR(SEARCH("Discontinued",K726)))</formula>
    </cfRule>
    <cfRule type="containsText" dxfId="3719" priority="6091" operator="containsText" text="ACTIVE">
      <formula>NOT(ISERROR(SEARCH("ACTIVE",K726)))</formula>
    </cfRule>
    <cfRule type="containsText" dxfId="3718" priority="6090" operator="containsText" text="COMING SOON">
      <formula>NOT(ISERROR(SEARCH("COMING SOON",K726)))</formula>
    </cfRule>
    <cfRule type="containsText" dxfId="3717" priority="6089" operator="containsText" text="Closeout">
      <formula>NOT(ISERROR(SEARCH("Closeout",K726)))</formula>
    </cfRule>
    <cfRule type="containsText" dxfId="3716" priority="6088" operator="containsText" text="Discontinued">
      <formula>NOT(ISERROR(SEARCH("Discontinued",K726)))</formula>
    </cfRule>
    <cfRule type="containsText" dxfId="3715" priority="6087" operator="containsText" text="ACTIVE">
      <formula>NOT(ISERROR(SEARCH("ACTIVE",K726)))</formula>
    </cfRule>
    <cfRule type="containsText" dxfId="3714" priority="6086" operator="containsText" text="COMING SOON">
      <formula>NOT(ISERROR(SEARCH("COMING SOON",K726)))</formula>
    </cfRule>
    <cfRule type="containsText" dxfId="3713" priority="6084" operator="containsText" text="Discontinued">
      <formula>NOT(ISERROR(SEARCH("Discontinued",K726)))</formula>
    </cfRule>
    <cfRule type="containsText" dxfId="3712" priority="6083" operator="containsText" text="ACTIVE">
      <formula>NOT(ISERROR(SEARCH("ACTIVE",K726)))</formula>
    </cfRule>
    <cfRule type="containsText" dxfId="3711" priority="6082" operator="containsText" text="COMING SOON">
      <formula>NOT(ISERROR(SEARCH("COMING SOON",K726)))</formula>
    </cfRule>
    <cfRule type="containsText" dxfId="3710" priority="6081" operator="containsText" text="Closeout">
      <formula>NOT(ISERROR(SEARCH("Closeout",K726)))</formula>
    </cfRule>
    <cfRule type="containsText" dxfId="3709" priority="6080" operator="containsText" text="Discontinued">
      <formula>NOT(ISERROR(SEARCH("Discontinued",K726)))</formula>
    </cfRule>
    <cfRule type="containsText" dxfId="3708" priority="6079" operator="containsText" text="ACTIVE">
      <formula>NOT(ISERROR(SEARCH("ACTIVE",K726)))</formula>
    </cfRule>
    <cfRule type="containsText" dxfId="3707" priority="6078" operator="containsText" text="COMING SOON">
      <formula>NOT(ISERROR(SEARCH("COMING SOON",K726)))</formula>
    </cfRule>
    <cfRule type="containsText" dxfId="3706" priority="6077" operator="containsText" text="Closeout">
      <formula>NOT(ISERROR(SEARCH("Closeout",K726)))</formula>
    </cfRule>
    <cfRule type="containsText" dxfId="3705" priority="6076" operator="containsText" text="Discontinued">
      <formula>NOT(ISERROR(SEARCH("Discontinued",K726)))</formula>
    </cfRule>
    <cfRule type="containsText" dxfId="3704" priority="6075" operator="containsText" text="ACTIVE">
      <formula>NOT(ISERROR(SEARCH("ACTIVE",K726)))</formula>
    </cfRule>
    <cfRule type="containsText" dxfId="3703" priority="6074" operator="containsText" text="COMING SOON">
      <formula>NOT(ISERROR(SEARCH("COMING SOON",K726)))</formula>
    </cfRule>
    <cfRule type="containsText" dxfId="3702" priority="6073" operator="containsText" text="Closeout">
      <formula>NOT(ISERROR(SEARCH("Closeout",K726)))</formula>
    </cfRule>
    <cfRule type="containsText" dxfId="3701" priority="6072" operator="containsText" text="Discontinued">
      <formula>NOT(ISERROR(SEARCH("Discontinued",K726)))</formula>
    </cfRule>
    <cfRule type="containsText" dxfId="3700" priority="6071" operator="containsText" text="ACTIVE">
      <formula>NOT(ISERROR(SEARCH("ACTIVE",K726)))</formula>
    </cfRule>
    <cfRule type="containsText" dxfId="3699" priority="6070" operator="containsText" text="COMING SOON">
      <formula>NOT(ISERROR(SEARCH("COMING SOON",K726)))</formula>
    </cfRule>
    <cfRule type="containsText" dxfId="3698" priority="6069" operator="containsText" text="Closeout">
      <formula>NOT(ISERROR(SEARCH("Closeout",K726)))</formula>
    </cfRule>
    <cfRule type="containsText" dxfId="3697" priority="6068" operator="containsText" text="Discontinued">
      <formula>NOT(ISERROR(SEARCH("Discontinued",K726)))</formula>
    </cfRule>
    <cfRule type="containsText" dxfId="3696" priority="6067" operator="containsText" text="ACTIVE">
      <formula>NOT(ISERROR(SEARCH("ACTIVE",K726)))</formula>
    </cfRule>
    <cfRule type="containsText" dxfId="3695" priority="6066" operator="containsText" text="COMING SOON">
      <formula>NOT(ISERROR(SEARCH("COMING SOON",K726)))</formula>
    </cfRule>
    <cfRule type="containsText" dxfId="3694" priority="6065" operator="containsText" text="Closeout">
      <formula>NOT(ISERROR(SEARCH("Closeout",K726)))</formula>
    </cfRule>
    <cfRule type="containsText" dxfId="3693" priority="6064" operator="containsText" text="Discontinued">
      <formula>NOT(ISERROR(SEARCH("Discontinued",K726)))</formula>
    </cfRule>
    <cfRule type="containsText" dxfId="3692" priority="6063" operator="containsText" text="ACTIVE">
      <formula>NOT(ISERROR(SEARCH("ACTIVE",K726)))</formula>
    </cfRule>
    <cfRule type="containsText" dxfId="3691" priority="6062" operator="containsText" text="COMING SOON">
      <formula>NOT(ISERROR(SEARCH("COMING SOON",K726)))</formula>
    </cfRule>
    <cfRule type="containsText" dxfId="3690" priority="6061" operator="containsText" text="Closeout">
      <formula>NOT(ISERROR(SEARCH("Closeout",K726)))</formula>
    </cfRule>
    <cfRule type="containsText" dxfId="3689" priority="6060" operator="containsText" text="Discontinued">
      <formula>NOT(ISERROR(SEARCH("Discontinued",K726)))</formula>
    </cfRule>
    <cfRule type="containsText" dxfId="3688" priority="6059" operator="containsText" text="ACTIVE">
      <formula>NOT(ISERROR(SEARCH("ACTIVE",K726)))</formula>
    </cfRule>
    <cfRule type="containsText" dxfId="3687" priority="6058" operator="containsText" text="COMING SOON">
      <formula>NOT(ISERROR(SEARCH("COMING SOON",K726)))</formula>
    </cfRule>
    <cfRule type="containsText" dxfId="3686" priority="6057" operator="containsText" text="Closeout">
      <formula>NOT(ISERROR(SEARCH("Closeout",K726)))</formula>
    </cfRule>
    <cfRule type="containsText" dxfId="3685" priority="6056" operator="containsText" text="Discontinued">
      <formula>NOT(ISERROR(SEARCH("Discontinued",K726)))</formula>
    </cfRule>
    <cfRule type="containsText" dxfId="3684" priority="6055" operator="containsText" text="ACTIVE">
      <formula>NOT(ISERROR(SEARCH("ACTIVE",K726)))</formula>
    </cfRule>
    <cfRule type="containsText" dxfId="3683" priority="6054" operator="containsText" text="COMING SOON">
      <formula>NOT(ISERROR(SEARCH("COMING SOON",K726)))</formula>
    </cfRule>
    <cfRule type="containsText" dxfId="3682" priority="6053" operator="containsText" text="Closeout">
      <formula>NOT(ISERROR(SEARCH("Closeout",K726)))</formula>
    </cfRule>
    <cfRule type="containsText" dxfId="3681" priority="6052" operator="containsText" text="Discontinued">
      <formula>NOT(ISERROR(SEARCH("Discontinued",K726)))</formula>
    </cfRule>
    <cfRule type="containsText" dxfId="3680" priority="6051" operator="containsText" text="ACTIVE">
      <formula>NOT(ISERROR(SEARCH("ACTIVE",K726)))</formula>
    </cfRule>
    <cfRule type="containsText" dxfId="3679" priority="6050" operator="containsText" text="COMING SOON">
      <formula>NOT(ISERROR(SEARCH("COMING SOON",K726)))</formula>
    </cfRule>
    <cfRule type="containsText" dxfId="3678" priority="6049" operator="containsText" text="Closeout">
      <formula>NOT(ISERROR(SEARCH("Closeout",K726)))</formula>
    </cfRule>
    <cfRule type="containsText" dxfId="3677" priority="6048" operator="containsText" text="Discontinued">
      <formula>NOT(ISERROR(SEARCH("Discontinued",K726)))</formula>
    </cfRule>
    <cfRule type="containsText" dxfId="3676" priority="6047" operator="containsText" text="Active">
      <formula>NOT(ISERROR(SEARCH("Active",K726)))</formula>
    </cfRule>
  </conditionalFormatting>
  <conditionalFormatting sqref="K727">
    <cfRule type="containsText" dxfId="3675" priority="5929" operator="containsText" text="Discontinued">
      <formula>NOT(ISERROR(SEARCH("Discontinued",K727)))</formula>
    </cfRule>
    <cfRule type="containsBlanks" dxfId="3674" priority="5958">
      <formula>LEN(TRIM(K727))=0</formula>
    </cfRule>
    <cfRule type="containsText" dxfId="3673" priority="5957" operator="containsText" text="ACTIVE">
      <formula>NOT(ISERROR(SEARCH("ACTIVE",K727)))</formula>
    </cfRule>
    <cfRule type="containsText" dxfId="3672" priority="5956" operator="containsText" text="COMING SOON">
      <formula>NOT(ISERROR(SEARCH("COMING SOON",K727)))</formula>
    </cfRule>
    <cfRule type="containsText" dxfId="3671" priority="5955" operator="containsText" text="Closeout">
      <formula>NOT(ISERROR(SEARCH("Closeout",K727)))</formula>
    </cfRule>
    <cfRule type="containsText" dxfId="3670" priority="5954" operator="containsText" text="Discontinued">
      <formula>NOT(ISERROR(SEARCH("Discontinued",K727)))</formula>
    </cfRule>
    <cfRule type="containsText" dxfId="3669" priority="5953" operator="containsText" text="ACTIVE">
      <formula>NOT(ISERROR(SEARCH("ACTIVE",K727)))</formula>
    </cfRule>
    <cfRule type="containsText" dxfId="3668" priority="5952" operator="containsText" text="COMING SOON">
      <formula>NOT(ISERROR(SEARCH("COMING SOON",K727)))</formula>
    </cfRule>
    <cfRule type="containsText" dxfId="3667" priority="5951" operator="containsText" text="Closeout">
      <formula>NOT(ISERROR(SEARCH("Closeout",K727)))</formula>
    </cfRule>
    <cfRule type="containsText" dxfId="3666" priority="5950" operator="containsText" text="Discontinued">
      <formula>NOT(ISERROR(SEARCH("Discontinued",K727)))</formula>
    </cfRule>
    <cfRule type="containsText" dxfId="3665" priority="5949" operator="containsText" text="ACTIVE">
      <formula>NOT(ISERROR(SEARCH("ACTIVE",K727)))</formula>
    </cfRule>
    <cfRule type="containsText" dxfId="3664" priority="5948" operator="containsText" text="COMING SOON">
      <formula>NOT(ISERROR(SEARCH("COMING SOON",K727)))</formula>
    </cfRule>
    <cfRule type="containsText" dxfId="3663" priority="5947" operator="containsText" text="Closeout">
      <formula>NOT(ISERROR(SEARCH("Closeout",K727)))</formula>
    </cfRule>
    <cfRule type="containsText" dxfId="3662" priority="5946" operator="containsText" text="Discontinued">
      <formula>NOT(ISERROR(SEARCH("Discontinued",K727)))</formula>
    </cfRule>
    <cfRule type="containsText" dxfId="3661" priority="5945" operator="containsText" text="ACTIVE">
      <formula>NOT(ISERROR(SEARCH("ACTIVE",K727)))</formula>
    </cfRule>
    <cfRule type="containsText" dxfId="3660" priority="5944" operator="containsText" text="COMING SOON">
      <formula>NOT(ISERROR(SEARCH("COMING SOON",K727)))</formula>
    </cfRule>
    <cfRule type="containsText" dxfId="3659" priority="5943" operator="containsText" text="Closeout">
      <formula>NOT(ISERROR(SEARCH("Closeout",K727)))</formula>
    </cfRule>
    <cfRule type="containsText" dxfId="3658" priority="5942" operator="containsText" text="Discontinued">
      <formula>NOT(ISERROR(SEARCH("Discontinued",K727)))</formula>
    </cfRule>
    <cfRule type="containsText" dxfId="3657" priority="5941" operator="containsText" text="ACTIVE">
      <formula>NOT(ISERROR(SEARCH("ACTIVE",K727)))</formula>
    </cfRule>
    <cfRule type="containsText" dxfId="3656" priority="5940" operator="containsText" text="COMING SOON">
      <formula>NOT(ISERROR(SEARCH("COMING SOON",K727)))</formula>
    </cfRule>
    <cfRule type="containsText" dxfId="3655" priority="5939" operator="containsText" text="Closeout">
      <formula>NOT(ISERROR(SEARCH("Closeout",K727)))</formula>
    </cfRule>
    <cfRule type="containsText" dxfId="3654" priority="5938" operator="containsText" text="Discontinued">
      <formula>NOT(ISERROR(SEARCH("Discontinued",K727)))</formula>
    </cfRule>
    <cfRule type="containsBlanks" dxfId="3653" priority="5937">
      <formula>LEN(TRIM(K727))=0</formula>
    </cfRule>
    <cfRule type="containsText" dxfId="3652" priority="5936" operator="containsText" text="ACTIVE">
      <formula>NOT(ISERROR(SEARCH("ACTIVE",K727)))</formula>
    </cfRule>
    <cfRule type="containsText" dxfId="3651" priority="5935" operator="containsText" text="COMING SOON">
      <formula>NOT(ISERROR(SEARCH("COMING SOON",K727)))</formula>
    </cfRule>
    <cfRule type="containsText" dxfId="3650" priority="5934" operator="containsText" text="Closeout">
      <formula>NOT(ISERROR(SEARCH("Closeout",K727)))</formula>
    </cfRule>
    <cfRule type="containsText" dxfId="3649" priority="5933" operator="containsText" text="Discontinued">
      <formula>NOT(ISERROR(SEARCH("Discontinued",K727)))</formula>
    </cfRule>
    <cfRule type="containsText" dxfId="3648" priority="5932" operator="containsText" text="ACTIVE">
      <formula>NOT(ISERROR(SEARCH("ACTIVE",K727)))</formula>
    </cfRule>
    <cfRule type="containsText" dxfId="3647" priority="5931" operator="containsText" text="COMING SOON">
      <formula>NOT(ISERROR(SEARCH("COMING SOON",K727)))</formula>
    </cfRule>
    <cfRule type="containsText" dxfId="3646" priority="5930" operator="containsText" text="Closeout">
      <formula>NOT(ISERROR(SEARCH("Closeout",K727)))</formula>
    </cfRule>
    <cfRule type="containsText" dxfId="3645" priority="5928" operator="containsText" text="ACTIVE">
      <formula>NOT(ISERROR(SEARCH("ACTIVE",K727)))</formula>
    </cfRule>
    <cfRule type="containsText" dxfId="3644" priority="5927" operator="containsText" text="COMING SOON">
      <formula>NOT(ISERROR(SEARCH("COMING SOON",K727)))</formula>
    </cfRule>
    <cfRule type="containsText" dxfId="3643" priority="5926" operator="containsText" text="Closeout">
      <formula>NOT(ISERROR(SEARCH("Closeout",K727)))</formula>
    </cfRule>
    <cfRule type="containsText" dxfId="3642" priority="5925" operator="containsText" text="Discontinued">
      <formula>NOT(ISERROR(SEARCH("Discontinued",K727)))</formula>
    </cfRule>
    <cfRule type="containsText" dxfId="3641" priority="5924" operator="containsText" text="Active">
      <formula>NOT(ISERROR(SEARCH("Active",K727)))</formula>
    </cfRule>
    <cfRule type="containsText" dxfId="3640" priority="5923" operator="containsText" text="Closeout">
      <formula>NOT(ISERROR(SEARCH("Closeout",K727)))</formula>
    </cfRule>
    <cfRule type="containsText" dxfId="3639" priority="5922" operator="containsText" text="Coming Soon">
      <formula>NOT(ISERROR(SEARCH("Coming Soon",K727)))</formula>
    </cfRule>
    <cfRule type="containsText" dxfId="3638" priority="5921" operator="containsText" text="Discontinued">
      <formula>NOT(ISERROR(SEARCH("Discontinued",K727)))</formula>
    </cfRule>
    <cfRule type="cellIs" dxfId="3637" priority="5920" operator="equal">
      <formula>"Discontinued"</formula>
    </cfRule>
    <cfRule type="cellIs" dxfId="3636" priority="5919" operator="equal">
      <formula>"Closeout"</formula>
    </cfRule>
    <cfRule type="containsText" dxfId="3635" priority="5918" operator="containsText" text="ACTIVE">
      <formula>NOT(ISERROR(SEARCH("ACTIVE",K727)))</formula>
    </cfRule>
    <cfRule type="containsText" dxfId="3634" priority="5917" operator="containsText" text="COMING SOON">
      <formula>NOT(ISERROR(SEARCH("COMING SOON",K727)))</formula>
    </cfRule>
    <cfRule type="containsBlanks" dxfId="3633" priority="5916">
      <formula>LEN(TRIM(K727))=0</formula>
    </cfRule>
    <cfRule type="containsText" dxfId="3632" priority="5915" operator="containsText" text="Closeout">
      <formula>NOT(ISERROR(SEARCH("Closeout",K727)))</formula>
    </cfRule>
    <cfRule type="containsText" dxfId="3631" priority="5914" operator="containsText" text="Discontinued">
      <formula>NOT(ISERROR(SEARCH("Discontinued",K727)))</formula>
    </cfRule>
    <cfRule type="containsText" dxfId="3630" priority="5913" operator="containsText" text="ACTIVE">
      <formula>NOT(ISERROR(SEARCH("ACTIVE",K727)))</formula>
    </cfRule>
    <cfRule type="containsText" dxfId="3629" priority="5912" operator="containsText" text="COMING SOON">
      <formula>NOT(ISERROR(SEARCH("COMING SOON",K727)))</formula>
    </cfRule>
    <cfRule type="containsText" dxfId="3628" priority="5911" operator="containsText" text="Closeout">
      <formula>NOT(ISERROR(SEARCH("Closeout",K727)))</formula>
    </cfRule>
    <cfRule type="containsText" dxfId="3627" priority="5910" operator="containsText" text="Discontinued">
      <formula>NOT(ISERROR(SEARCH("Discontinued",K727)))</formula>
    </cfRule>
    <cfRule type="containsText" dxfId="3626" priority="5909" operator="containsText" text="ACTIVE">
      <formula>NOT(ISERROR(SEARCH("ACTIVE",K727)))</formula>
    </cfRule>
    <cfRule type="containsText" dxfId="3625" priority="5908" operator="containsText" text="COMING SOON">
      <formula>NOT(ISERROR(SEARCH("COMING SOON",K727)))</formula>
    </cfRule>
    <cfRule type="containsText" dxfId="3624" priority="5907" operator="containsText" text="Closeout">
      <formula>NOT(ISERROR(SEARCH("Closeout",K727)))</formula>
    </cfRule>
    <cfRule type="containsText" dxfId="3623" priority="5906" operator="containsText" text="Discontinued">
      <formula>NOT(ISERROR(SEARCH("Discontinued",K727)))</formula>
    </cfRule>
    <cfRule type="containsText" dxfId="3622" priority="5905" operator="containsText" text="ACTIVE">
      <formula>NOT(ISERROR(SEARCH("ACTIVE",K727)))</formula>
    </cfRule>
    <cfRule type="containsText" dxfId="3621" priority="5904" operator="containsText" text="COMING SOON">
      <formula>NOT(ISERROR(SEARCH("COMING SOON",K727)))</formula>
    </cfRule>
    <cfRule type="containsText" dxfId="3620" priority="5903" operator="containsText" text="Closeout">
      <formula>NOT(ISERROR(SEARCH("Closeout",K727)))</formula>
    </cfRule>
    <cfRule type="containsText" dxfId="3619" priority="5902" operator="containsText" text="Discontinued">
      <formula>NOT(ISERROR(SEARCH("Discontinued",K727)))</formula>
    </cfRule>
    <cfRule type="containsText" dxfId="3618" priority="5901" operator="containsText" text="ACTIVE">
      <formula>NOT(ISERROR(SEARCH("ACTIVE",K727)))</formula>
    </cfRule>
    <cfRule type="containsText" dxfId="3617" priority="5900" operator="containsText" text="COMING SOON">
      <formula>NOT(ISERROR(SEARCH("COMING SOON",K727)))</formula>
    </cfRule>
    <cfRule type="containsText" dxfId="3616" priority="5899" operator="containsText" text="Closeout">
      <formula>NOT(ISERROR(SEARCH("Closeout",K727)))</formula>
    </cfRule>
    <cfRule type="containsText" dxfId="3615" priority="5898" operator="containsText" text="Discontinued">
      <formula>NOT(ISERROR(SEARCH("Discontinued",K727)))</formula>
    </cfRule>
    <cfRule type="containsText" dxfId="3614" priority="5897" operator="containsText" text="ACTIVE">
      <formula>NOT(ISERROR(SEARCH("ACTIVE",K727)))</formula>
    </cfRule>
    <cfRule type="containsText" dxfId="3613" priority="5896" operator="containsText" text="COMING SOON">
      <formula>NOT(ISERROR(SEARCH("COMING SOON",K727)))</formula>
    </cfRule>
    <cfRule type="containsText" dxfId="3612" priority="5895" operator="containsText" text="Closeout">
      <formula>NOT(ISERROR(SEARCH("Closeout",K727)))</formula>
    </cfRule>
    <cfRule type="containsText" dxfId="3611" priority="5894" operator="containsText" text="Discontinued">
      <formula>NOT(ISERROR(SEARCH("Discontinued",K727)))</formula>
    </cfRule>
    <cfRule type="containsText" dxfId="3610" priority="5893" operator="containsText" text="ACTIVE">
      <formula>NOT(ISERROR(SEARCH("ACTIVE",K727)))</formula>
    </cfRule>
    <cfRule type="containsText" dxfId="3609" priority="5892" operator="containsText" text="COMING SOON">
      <formula>NOT(ISERROR(SEARCH("COMING SOON",K727)))</formula>
    </cfRule>
    <cfRule type="containsText" dxfId="3608" priority="5891" operator="containsText" text="Closeout">
      <formula>NOT(ISERROR(SEARCH("Closeout",K727)))</formula>
    </cfRule>
    <cfRule type="containsText" dxfId="3607" priority="5890" operator="containsText" text="Discontinued">
      <formula>NOT(ISERROR(SEARCH("Discontinued",K727)))</formula>
    </cfRule>
    <cfRule type="containsText" dxfId="3606" priority="5889" operator="containsText" text="ACTIVE">
      <formula>NOT(ISERROR(SEARCH("ACTIVE",K727)))</formula>
    </cfRule>
    <cfRule type="containsText" dxfId="3605" priority="5888" operator="containsText" text="COMING SOON">
      <formula>NOT(ISERROR(SEARCH("COMING SOON",K727)))</formula>
    </cfRule>
    <cfRule type="containsText" dxfId="3604" priority="5887" operator="containsText" text="Closeout">
      <formula>NOT(ISERROR(SEARCH("Closeout",K727)))</formula>
    </cfRule>
    <cfRule type="containsText" dxfId="3603" priority="5886" operator="containsText" text="Discontinued">
      <formula>NOT(ISERROR(SEARCH("Discontinued",K727)))</formula>
    </cfRule>
    <cfRule type="containsText" dxfId="3602" priority="5885" operator="containsText" text="ACTIVE">
      <formula>NOT(ISERROR(SEARCH("ACTIVE",K727)))</formula>
    </cfRule>
    <cfRule type="containsText" dxfId="3601" priority="5884" operator="containsText" text="COMING SOON">
      <formula>NOT(ISERROR(SEARCH("COMING SOON",K727)))</formula>
    </cfRule>
    <cfRule type="containsText" dxfId="3600" priority="5883" operator="containsText" text="Closeout">
      <formula>NOT(ISERROR(SEARCH("Closeout",K727)))</formula>
    </cfRule>
    <cfRule type="containsText" dxfId="3599" priority="5882" operator="containsText" text="Discontinued">
      <formula>NOT(ISERROR(SEARCH("Discontinued",K727)))</formula>
    </cfRule>
    <cfRule type="containsText" dxfId="3598" priority="5881" operator="containsText" text="ACTIVE">
      <formula>NOT(ISERROR(SEARCH("ACTIVE",K727)))</formula>
    </cfRule>
    <cfRule type="containsText" dxfId="3597" priority="5880" operator="containsText" text="COMING SOON">
      <formula>NOT(ISERROR(SEARCH("COMING SOON",K727)))</formula>
    </cfRule>
    <cfRule type="containsText" dxfId="3596" priority="5879" operator="containsText" text="Closeout">
      <formula>NOT(ISERROR(SEARCH("Closeout",K727)))</formula>
    </cfRule>
    <cfRule type="containsText" dxfId="3595" priority="5878" operator="containsText" text="Discontinued">
      <formula>NOT(ISERROR(SEARCH("Discontinued",K727)))</formula>
    </cfRule>
    <cfRule type="containsText" dxfId="3594" priority="5877" operator="containsText" text="ACTIVE">
      <formula>NOT(ISERROR(SEARCH("ACTIVE",K727)))</formula>
    </cfRule>
    <cfRule type="containsText" dxfId="3593" priority="5876" operator="containsText" text="COMING SOON">
      <formula>NOT(ISERROR(SEARCH("COMING SOON",K727)))</formula>
    </cfRule>
    <cfRule type="containsText" dxfId="3592" priority="5875" operator="containsText" text="Closeout">
      <formula>NOT(ISERROR(SEARCH("Closeout",K727)))</formula>
    </cfRule>
    <cfRule type="containsText" dxfId="3591" priority="5874" operator="containsText" text="Discontinued">
      <formula>NOT(ISERROR(SEARCH("Discontinued",K727)))</formula>
    </cfRule>
    <cfRule type="containsText" dxfId="3590" priority="5873" operator="containsText" text="ACTIVE">
      <formula>NOT(ISERROR(SEARCH("ACTIVE",K727)))</formula>
    </cfRule>
    <cfRule type="containsText" dxfId="3589" priority="5872" operator="containsText" text="COMING SOON">
      <formula>NOT(ISERROR(SEARCH("COMING SOON",K727)))</formula>
    </cfRule>
    <cfRule type="containsText" dxfId="3588" priority="5871" operator="containsText" text="Closeout">
      <formula>NOT(ISERROR(SEARCH("Closeout",K727)))</formula>
    </cfRule>
    <cfRule type="containsText" dxfId="3587" priority="5870" operator="containsText" text="Discontinued">
      <formula>NOT(ISERROR(SEARCH("Discontinued",K727)))</formula>
    </cfRule>
    <cfRule type="containsText" dxfId="3586" priority="5869" operator="containsText" text="Active">
      <formula>NOT(ISERROR(SEARCH("Active",K727)))</formula>
    </cfRule>
    <cfRule type="containsText" dxfId="3585" priority="5868" operator="containsText" text="Closeout">
      <formula>NOT(ISERROR(SEARCH("Closeout",K727)))</formula>
    </cfRule>
    <cfRule type="containsText" dxfId="3584" priority="5867" operator="containsText" text="Coming Soon">
      <formula>NOT(ISERROR(SEARCH("Coming Soon",K727)))</formula>
    </cfRule>
    <cfRule type="containsText" dxfId="3583" priority="5866" operator="containsText" text="Discontinued">
      <formula>NOT(ISERROR(SEARCH("Discontinued",K727)))</formula>
    </cfRule>
    <cfRule type="containsText" dxfId="3582" priority="5865" operator="containsText" text="ACTIVE">
      <formula>NOT(ISERROR(SEARCH("ACTIVE",K727)))</formula>
    </cfRule>
    <cfRule type="containsText" dxfId="3581" priority="5864" operator="containsText" text="COMING SOON">
      <formula>NOT(ISERROR(SEARCH("COMING SOON",K727)))</formula>
    </cfRule>
    <cfRule type="containsText" dxfId="3580" priority="5863" operator="containsText" text="Closeout">
      <formula>NOT(ISERROR(SEARCH("Closeout",K727)))</formula>
    </cfRule>
    <cfRule type="containsText" dxfId="3579" priority="5862" operator="containsText" text="Discontinued">
      <formula>NOT(ISERROR(SEARCH("Discontinued",K727)))</formula>
    </cfRule>
  </conditionalFormatting>
  <conditionalFormatting sqref="K728">
    <cfRule type="containsText" dxfId="3578" priority="5837" operator="containsText" text="ACTIVE">
      <formula>NOT(ISERROR(SEARCH("ACTIVE",K728)))</formula>
    </cfRule>
    <cfRule type="containsText" dxfId="3577" priority="5836" operator="containsText" text="COMING SOON">
      <formula>NOT(ISERROR(SEARCH("COMING SOON",K728)))</formula>
    </cfRule>
    <cfRule type="containsText" dxfId="3576" priority="5835" operator="containsText" text="Closeout">
      <formula>NOT(ISERROR(SEARCH("Closeout",K728)))</formula>
    </cfRule>
    <cfRule type="containsText" dxfId="3575" priority="5834" operator="containsText" text="Discontinued">
      <formula>NOT(ISERROR(SEARCH("Discontinued",K728)))</formula>
    </cfRule>
    <cfRule type="containsText" dxfId="3574" priority="5833" operator="containsText" text="ACTIVE">
      <formula>NOT(ISERROR(SEARCH("ACTIVE",K728)))</formula>
    </cfRule>
    <cfRule type="containsText" dxfId="3573" priority="5832" operator="containsText" text="COMING SOON">
      <formula>NOT(ISERROR(SEARCH("COMING SOON",K728)))</formula>
    </cfRule>
    <cfRule type="containsText" dxfId="3572" priority="5831" operator="containsText" text="Closeout">
      <formula>NOT(ISERROR(SEARCH("Closeout",K728)))</formula>
    </cfRule>
    <cfRule type="containsText" dxfId="3571" priority="5830" operator="containsText" text="Discontinued">
      <formula>NOT(ISERROR(SEARCH("Discontinued",K728)))</formula>
    </cfRule>
    <cfRule type="containsText" dxfId="3570" priority="5829" operator="containsText" text="ACTIVE">
      <formula>NOT(ISERROR(SEARCH("ACTIVE",K728)))</formula>
    </cfRule>
    <cfRule type="containsText" dxfId="3569" priority="5828" operator="containsText" text="COMING SOON">
      <formula>NOT(ISERROR(SEARCH("COMING SOON",K728)))</formula>
    </cfRule>
    <cfRule type="containsText" dxfId="3568" priority="5827" operator="containsText" text="Closeout">
      <formula>NOT(ISERROR(SEARCH("Closeout",K728)))</formula>
    </cfRule>
    <cfRule type="containsText" dxfId="3567" priority="5826" operator="containsText" text="Discontinued">
      <formula>NOT(ISERROR(SEARCH("Discontinued",K728)))</formula>
    </cfRule>
    <cfRule type="containsText" dxfId="3566" priority="5825" operator="containsText" text="ACTIVE">
      <formula>NOT(ISERROR(SEARCH("ACTIVE",K728)))</formula>
    </cfRule>
    <cfRule type="containsText" dxfId="3565" priority="5824" operator="containsText" text="COMING SOON">
      <formula>NOT(ISERROR(SEARCH("COMING SOON",K728)))</formula>
    </cfRule>
    <cfRule type="containsText" dxfId="3564" priority="5823" operator="containsText" text="Closeout">
      <formula>NOT(ISERROR(SEARCH("Closeout",K728)))</formula>
    </cfRule>
    <cfRule type="containsText" dxfId="3563" priority="5822" operator="containsText" text="Discontinued">
      <formula>NOT(ISERROR(SEARCH("Discontinued",K728)))</formula>
    </cfRule>
    <cfRule type="containsBlanks" dxfId="3562" priority="5821">
      <formula>LEN(TRIM(K728))=0</formula>
    </cfRule>
    <cfRule type="containsText" dxfId="3561" priority="5820" operator="containsText" text="ACTIVE">
      <formula>NOT(ISERROR(SEARCH("ACTIVE",K728)))</formula>
    </cfRule>
    <cfRule type="containsText" dxfId="3560" priority="5819" operator="containsText" text="COMING SOON">
      <formula>NOT(ISERROR(SEARCH("COMING SOON",K728)))</formula>
    </cfRule>
    <cfRule type="containsText" dxfId="3559" priority="5818" operator="containsText" text="Closeout">
      <formula>NOT(ISERROR(SEARCH("Closeout",K728)))</formula>
    </cfRule>
    <cfRule type="containsText" dxfId="3558" priority="5817" operator="containsText" text="Discontinued">
      <formula>NOT(ISERROR(SEARCH("Discontinued",K728)))</formula>
    </cfRule>
    <cfRule type="containsText" dxfId="3557" priority="5816" operator="containsText" text="ACTIVE">
      <formula>NOT(ISERROR(SEARCH("ACTIVE",K728)))</formula>
    </cfRule>
    <cfRule type="containsText" dxfId="3556" priority="5815" operator="containsText" text="COMING SOON">
      <formula>NOT(ISERROR(SEARCH("COMING SOON",K728)))</formula>
    </cfRule>
    <cfRule type="containsText" dxfId="3555" priority="5814" operator="containsText" text="Closeout">
      <formula>NOT(ISERROR(SEARCH("Closeout",K728)))</formula>
    </cfRule>
    <cfRule type="containsText" dxfId="3554" priority="5813" operator="containsText" text="Discontinued">
      <formula>NOT(ISERROR(SEARCH("Discontinued",K728)))</formula>
    </cfRule>
    <cfRule type="containsText" dxfId="3553" priority="5812" operator="containsText" text="ACTIVE">
      <formula>NOT(ISERROR(SEARCH("ACTIVE",K728)))</formula>
    </cfRule>
    <cfRule type="containsText" dxfId="3552" priority="5811" operator="containsText" text="COMING SOON">
      <formula>NOT(ISERROR(SEARCH("COMING SOON",K728)))</formula>
    </cfRule>
    <cfRule type="containsText" dxfId="3551" priority="5810" operator="containsText" text="Closeout">
      <formula>NOT(ISERROR(SEARCH("Closeout",K728)))</formula>
    </cfRule>
    <cfRule type="containsText" dxfId="3550" priority="5809" operator="containsText" text="Discontinued">
      <formula>NOT(ISERROR(SEARCH("Discontinued",K728)))</formula>
    </cfRule>
    <cfRule type="containsText" dxfId="3549" priority="5808" operator="containsText" text="Active">
      <formula>NOT(ISERROR(SEARCH("Active",K728)))</formula>
    </cfRule>
    <cfRule type="containsText" dxfId="3548" priority="5807" operator="containsText" text="Closeout">
      <formula>NOT(ISERROR(SEARCH("Closeout",K728)))</formula>
    </cfRule>
    <cfRule type="containsText" dxfId="3547" priority="5806" operator="containsText" text="Coming Soon">
      <formula>NOT(ISERROR(SEARCH("Coming Soon",K728)))</formula>
    </cfRule>
    <cfRule type="containsText" dxfId="3546" priority="5805" operator="containsText" text="Discontinued">
      <formula>NOT(ISERROR(SEARCH("Discontinued",K728)))</formula>
    </cfRule>
    <cfRule type="cellIs" dxfId="3545" priority="5804" operator="equal">
      <formula>"Discontinued"</formula>
    </cfRule>
    <cfRule type="cellIs" dxfId="3544" priority="5803" operator="equal">
      <formula>"Closeout"</formula>
    </cfRule>
    <cfRule type="containsText" dxfId="3543" priority="5802" operator="containsText" text="ACTIVE">
      <formula>NOT(ISERROR(SEARCH("ACTIVE",K728)))</formula>
    </cfRule>
    <cfRule type="containsText" dxfId="3542" priority="5801" operator="containsText" text="COMING SOON">
      <formula>NOT(ISERROR(SEARCH("COMING SOON",K728)))</formula>
    </cfRule>
    <cfRule type="containsBlanks" dxfId="3541" priority="5800">
      <formula>LEN(TRIM(K728))=0</formula>
    </cfRule>
    <cfRule type="containsText" dxfId="3540" priority="5799" operator="containsText" text="Closeout">
      <formula>NOT(ISERROR(SEARCH("Closeout",K728)))</formula>
    </cfRule>
    <cfRule type="containsText" dxfId="3539" priority="5798" operator="containsText" text="Discontinued">
      <formula>NOT(ISERROR(SEARCH("Discontinued",K728)))</formula>
    </cfRule>
    <cfRule type="containsText" dxfId="3538" priority="5797" operator="containsText" text="ACTIVE">
      <formula>NOT(ISERROR(SEARCH("ACTIVE",K728)))</formula>
    </cfRule>
    <cfRule type="containsText" dxfId="3537" priority="5796" operator="containsText" text="COMING SOON">
      <formula>NOT(ISERROR(SEARCH("COMING SOON",K728)))</formula>
    </cfRule>
    <cfRule type="containsText" dxfId="3536" priority="5795" operator="containsText" text="Closeout">
      <formula>NOT(ISERROR(SEARCH("Closeout",K728)))</formula>
    </cfRule>
    <cfRule type="containsText" dxfId="3535" priority="5794" operator="containsText" text="Discontinued">
      <formula>NOT(ISERROR(SEARCH("Discontinued",K728)))</formula>
    </cfRule>
    <cfRule type="containsText" dxfId="3534" priority="5793" operator="containsText" text="ACTIVE">
      <formula>NOT(ISERROR(SEARCH("ACTIVE",K728)))</formula>
    </cfRule>
    <cfRule type="containsText" dxfId="3533" priority="5792" operator="containsText" text="COMING SOON">
      <formula>NOT(ISERROR(SEARCH("COMING SOON",K728)))</formula>
    </cfRule>
    <cfRule type="containsText" dxfId="3532" priority="5791" operator="containsText" text="Closeout">
      <formula>NOT(ISERROR(SEARCH("Closeout",K728)))</formula>
    </cfRule>
    <cfRule type="containsText" dxfId="3531" priority="5790" operator="containsText" text="Discontinued">
      <formula>NOT(ISERROR(SEARCH("Discontinued",K728)))</formula>
    </cfRule>
    <cfRule type="containsText" dxfId="3530" priority="5770" operator="containsText" text="Discontinued">
      <formula>NOT(ISERROR(SEARCH("Discontinued",K728)))</formula>
    </cfRule>
    <cfRule type="containsText" dxfId="3529" priority="5746" operator="containsText" text="Discontinued">
      <formula>NOT(ISERROR(SEARCH("Discontinued",K728)))</formula>
    </cfRule>
    <cfRule type="containsText" dxfId="3528" priority="5747" operator="containsText" text="Closeout">
      <formula>NOT(ISERROR(SEARCH("Closeout",K728)))</formula>
    </cfRule>
    <cfRule type="containsText" dxfId="3527" priority="5748" operator="containsText" text="COMING SOON">
      <formula>NOT(ISERROR(SEARCH("COMING SOON",K728)))</formula>
    </cfRule>
    <cfRule type="containsText" dxfId="3526" priority="5749" operator="containsText" text="ACTIVE">
      <formula>NOT(ISERROR(SEARCH("ACTIVE",K728)))</formula>
    </cfRule>
    <cfRule type="containsText" dxfId="3525" priority="5750" operator="containsText" text="Discontinued">
      <formula>NOT(ISERROR(SEARCH("Discontinued",K728)))</formula>
    </cfRule>
    <cfRule type="containsText" dxfId="3524" priority="5751" operator="containsText" text="Coming Soon">
      <formula>NOT(ISERROR(SEARCH("Coming Soon",K728)))</formula>
    </cfRule>
    <cfRule type="containsText" dxfId="3523" priority="5752" operator="containsText" text="Closeout">
      <formula>NOT(ISERROR(SEARCH("Closeout",K728)))</formula>
    </cfRule>
    <cfRule type="containsText" dxfId="3522" priority="5753" operator="containsText" text="Active">
      <formula>NOT(ISERROR(SEARCH("Active",K728)))</formula>
    </cfRule>
    <cfRule type="containsText" dxfId="3521" priority="5754" operator="containsText" text="Discontinued">
      <formula>NOT(ISERROR(SEARCH("Discontinued",K728)))</formula>
    </cfRule>
    <cfRule type="containsText" dxfId="3520" priority="5755" operator="containsText" text="Closeout">
      <formula>NOT(ISERROR(SEARCH("Closeout",K728)))</formula>
    </cfRule>
    <cfRule type="containsText" dxfId="3519" priority="5756" operator="containsText" text="COMING SOON">
      <formula>NOT(ISERROR(SEARCH("COMING SOON",K728)))</formula>
    </cfRule>
    <cfRule type="containsText" dxfId="3518" priority="5757" operator="containsText" text="ACTIVE">
      <formula>NOT(ISERROR(SEARCH("ACTIVE",K728)))</formula>
    </cfRule>
    <cfRule type="containsText" dxfId="3517" priority="5758" operator="containsText" text="Discontinued">
      <formula>NOT(ISERROR(SEARCH("Discontinued",K728)))</formula>
    </cfRule>
    <cfRule type="containsText" dxfId="3516" priority="5759" operator="containsText" text="Closeout">
      <formula>NOT(ISERROR(SEARCH("Closeout",K728)))</formula>
    </cfRule>
    <cfRule type="containsText" dxfId="3515" priority="5760" operator="containsText" text="COMING SOON">
      <formula>NOT(ISERROR(SEARCH("COMING SOON",K728)))</formula>
    </cfRule>
    <cfRule type="containsText" dxfId="3514" priority="5761" operator="containsText" text="ACTIVE">
      <formula>NOT(ISERROR(SEARCH("ACTIVE",K728)))</formula>
    </cfRule>
    <cfRule type="containsText" dxfId="3513" priority="5762" operator="containsText" text="Discontinued">
      <formula>NOT(ISERROR(SEARCH("Discontinued",K728)))</formula>
    </cfRule>
    <cfRule type="containsText" dxfId="3512" priority="5763" operator="containsText" text="Closeout">
      <formula>NOT(ISERROR(SEARCH("Closeout",K728)))</formula>
    </cfRule>
    <cfRule type="containsText" dxfId="3511" priority="5764" operator="containsText" text="COMING SOON">
      <formula>NOT(ISERROR(SEARCH("COMING SOON",K728)))</formula>
    </cfRule>
    <cfRule type="containsText" dxfId="3510" priority="5765" operator="containsText" text="ACTIVE">
      <formula>NOT(ISERROR(SEARCH("ACTIVE",K728)))</formula>
    </cfRule>
    <cfRule type="containsText" dxfId="3509" priority="5766" operator="containsText" text="Discontinued">
      <formula>NOT(ISERROR(SEARCH("Discontinued",K728)))</formula>
    </cfRule>
    <cfRule type="containsText" dxfId="3508" priority="5767" operator="containsText" text="Closeout">
      <formula>NOT(ISERROR(SEARCH("Closeout",K728)))</formula>
    </cfRule>
    <cfRule type="containsText" dxfId="3507" priority="5768" operator="containsText" text="COMING SOON">
      <formula>NOT(ISERROR(SEARCH("COMING SOON",K728)))</formula>
    </cfRule>
    <cfRule type="containsText" dxfId="3506" priority="5769" operator="containsText" text="ACTIVE">
      <formula>NOT(ISERROR(SEARCH("ACTIVE",K728)))</formula>
    </cfRule>
    <cfRule type="containsText" dxfId="3505" priority="5771" operator="containsText" text="Closeout">
      <formula>NOT(ISERROR(SEARCH("Closeout",K728)))</formula>
    </cfRule>
    <cfRule type="containsText" dxfId="3504" priority="5772" operator="containsText" text="COMING SOON">
      <formula>NOT(ISERROR(SEARCH("COMING SOON",K728)))</formula>
    </cfRule>
    <cfRule type="containsText" dxfId="3503" priority="5773" operator="containsText" text="ACTIVE">
      <formula>NOT(ISERROR(SEARCH("ACTIVE",K728)))</formula>
    </cfRule>
    <cfRule type="containsText" dxfId="3502" priority="5774" operator="containsText" text="Discontinued">
      <formula>NOT(ISERROR(SEARCH("Discontinued",K728)))</formula>
    </cfRule>
    <cfRule type="containsText" dxfId="3501" priority="5775" operator="containsText" text="Closeout">
      <formula>NOT(ISERROR(SEARCH("Closeout",K728)))</formula>
    </cfRule>
    <cfRule type="containsText" dxfId="3500" priority="5776" operator="containsText" text="COMING SOON">
      <formula>NOT(ISERROR(SEARCH("COMING SOON",K728)))</formula>
    </cfRule>
    <cfRule type="containsText" dxfId="3499" priority="5777" operator="containsText" text="ACTIVE">
      <formula>NOT(ISERROR(SEARCH("ACTIVE",K728)))</formula>
    </cfRule>
    <cfRule type="containsText" dxfId="3498" priority="5778" operator="containsText" text="Discontinued">
      <formula>NOT(ISERROR(SEARCH("Discontinued",K728)))</formula>
    </cfRule>
    <cfRule type="containsText" dxfId="3497" priority="5779" operator="containsText" text="Closeout">
      <formula>NOT(ISERROR(SEARCH("Closeout",K728)))</formula>
    </cfRule>
    <cfRule type="containsText" dxfId="3496" priority="5780" operator="containsText" text="COMING SOON">
      <formula>NOT(ISERROR(SEARCH("COMING SOON",K728)))</formula>
    </cfRule>
    <cfRule type="containsText" dxfId="3495" priority="5781" operator="containsText" text="ACTIVE">
      <formula>NOT(ISERROR(SEARCH("ACTIVE",K728)))</formula>
    </cfRule>
    <cfRule type="containsText" dxfId="3494" priority="5782" operator="containsText" text="Discontinued">
      <formula>NOT(ISERROR(SEARCH("Discontinued",K728)))</formula>
    </cfRule>
    <cfRule type="containsText" dxfId="3493" priority="5789" operator="containsText" text="ACTIVE">
      <formula>NOT(ISERROR(SEARCH("ACTIVE",K728)))</formula>
    </cfRule>
    <cfRule type="containsText" dxfId="3492" priority="5783" operator="containsText" text="Closeout">
      <formula>NOT(ISERROR(SEARCH("Closeout",K728)))</formula>
    </cfRule>
    <cfRule type="containsText" dxfId="3491" priority="5784" operator="containsText" text="COMING SOON">
      <formula>NOT(ISERROR(SEARCH("COMING SOON",K728)))</formula>
    </cfRule>
    <cfRule type="containsText" dxfId="3490" priority="5785" operator="containsText" text="ACTIVE">
      <formula>NOT(ISERROR(SEARCH("ACTIVE",K728)))</formula>
    </cfRule>
    <cfRule type="containsText" dxfId="3489" priority="5786" operator="containsText" text="Discontinued">
      <formula>NOT(ISERROR(SEARCH("Discontinued",K728)))</formula>
    </cfRule>
    <cfRule type="containsText" dxfId="3488" priority="5787" operator="containsText" text="Closeout">
      <formula>NOT(ISERROR(SEARCH("Closeout",K728)))</formula>
    </cfRule>
    <cfRule type="containsText" dxfId="3487" priority="5788" operator="containsText" text="COMING SOON">
      <formula>NOT(ISERROR(SEARCH("COMING SOON",K728)))</formula>
    </cfRule>
    <cfRule type="containsBlanks" dxfId="3486" priority="5842">
      <formula>LEN(TRIM(K728))=0</formula>
    </cfRule>
    <cfRule type="containsText" dxfId="3485" priority="5841" operator="containsText" text="ACTIVE">
      <formula>NOT(ISERROR(SEARCH("ACTIVE",K728)))</formula>
    </cfRule>
    <cfRule type="containsText" dxfId="3484" priority="5840" operator="containsText" text="COMING SOON">
      <formula>NOT(ISERROR(SEARCH("COMING SOON",K728)))</formula>
    </cfRule>
    <cfRule type="containsText" dxfId="3483" priority="5839" operator="containsText" text="Closeout">
      <formula>NOT(ISERROR(SEARCH("Closeout",K728)))</formula>
    </cfRule>
    <cfRule type="containsText" dxfId="3482" priority="5838" operator="containsText" text="Discontinued">
      <formula>NOT(ISERROR(SEARCH("Discontinued",K728)))</formula>
    </cfRule>
  </conditionalFormatting>
  <conditionalFormatting sqref="K729">
    <cfRule type="containsText" dxfId="3481" priority="5630" operator="containsText" text="Discontinued">
      <formula>NOT(ISERROR(SEARCH("Discontinued",K729)))</formula>
    </cfRule>
    <cfRule type="containsText" dxfId="3480" priority="5631" operator="containsText" text="Closeout">
      <formula>NOT(ISERROR(SEARCH("Closeout",K729)))</formula>
    </cfRule>
    <cfRule type="containsText" dxfId="3479" priority="5632" operator="containsText" text="COMING SOON">
      <formula>NOT(ISERROR(SEARCH("COMING SOON",K729)))</formula>
    </cfRule>
    <cfRule type="containsText" dxfId="3478" priority="5633" operator="containsText" text="ACTIVE">
      <formula>NOT(ISERROR(SEARCH("ACTIVE",K729)))</formula>
    </cfRule>
    <cfRule type="containsText" dxfId="3477" priority="5634" operator="containsText" text="Discontinued">
      <formula>NOT(ISERROR(SEARCH("Discontinued",K729)))</formula>
    </cfRule>
    <cfRule type="containsText" dxfId="3476" priority="5635" operator="containsText" text="Coming Soon">
      <formula>NOT(ISERROR(SEARCH("Coming Soon",K729)))</formula>
    </cfRule>
    <cfRule type="containsText" dxfId="3475" priority="5636" operator="containsText" text="Closeout">
      <formula>NOT(ISERROR(SEARCH("Closeout",K729)))</formula>
    </cfRule>
    <cfRule type="containsText" dxfId="3474" priority="5637" operator="containsText" text="Active">
      <formula>NOT(ISERROR(SEARCH("Active",K729)))</formula>
    </cfRule>
    <cfRule type="containsText" dxfId="3473" priority="5638" operator="containsText" text="Discontinued">
      <formula>NOT(ISERROR(SEARCH("Discontinued",K729)))</formula>
    </cfRule>
    <cfRule type="containsText" dxfId="3472" priority="5639" operator="containsText" text="Closeout">
      <formula>NOT(ISERROR(SEARCH("Closeout",K729)))</formula>
    </cfRule>
    <cfRule type="containsText" dxfId="3471" priority="5640" operator="containsText" text="COMING SOON">
      <formula>NOT(ISERROR(SEARCH("COMING SOON",K729)))</formula>
    </cfRule>
    <cfRule type="containsText" dxfId="3470" priority="5641" operator="containsText" text="ACTIVE">
      <formula>NOT(ISERROR(SEARCH("ACTIVE",K729)))</formula>
    </cfRule>
    <cfRule type="containsText" dxfId="3469" priority="5710" operator="containsText" text="Discontinued">
      <formula>NOT(ISERROR(SEARCH("Discontinued",K729)))</formula>
    </cfRule>
    <cfRule type="containsText" dxfId="3468" priority="5642" operator="containsText" text="Discontinued">
      <formula>NOT(ISERROR(SEARCH("Discontinued",K729)))</formula>
    </cfRule>
    <cfRule type="containsText" dxfId="3467" priority="5643" operator="containsText" text="Closeout">
      <formula>NOT(ISERROR(SEARCH("Closeout",K729)))</formula>
    </cfRule>
    <cfRule type="containsText" dxfId="3466" priority="5644" operator="containsText" text="COMING SOON">
      <formula>NOT(ISERROR(SEARCH("COMING SOON",K729)))</formula>
    </cfRule>
    <cfRule type="containsText" dxfId="3465" priority="5645" operator="containsText" text="ACTIVE">
      <formula>NOT(ISERROR(SEARCH("ACTIVE",K729)))</formula>
    </cfRule>
    <cfRule type="containsText" dxfId="3464" priority="5646" operator="containsText" text="Discontinued">
      <formula>NOT(ISERROR(SEARCH("Discontinued",K729)))</formula>
    </cfRule>
    <cfRule type="containsText" dxfId="3463" priority="5647" operator="containsText" text="Closeout">
      <formula>NOT(ISERROR(SEARCH("Closeout",K729)))</formula>
    </cfRule>
    <cfRule type="containsText" dxfId="3462" priority="5648" operator="containsText" text="COMING SOON">
      <formula>NOT(ISERROR(SEARCH("COMING SOON",K729)))</formula>
    </cfRule>
    <cfRule type="containsText" dxfId="3461" priority="5649" operator="containsText" text="ACTIVE">
      <formula>NOT(ISERROR(SEARCH("ACTIVE",K729)))</formula>
    </cfRule>
    <cfRule type="containsText" dxfId="3460" priority="5650" operator="containsText" text="Discontinued">
      <formula>NOT(ISERROR(SEARCH("Discontinued",K729)))</formula>
    </cfRule>
    <cfRule type="containsText" dxfId="3459" priority="5651" operator="containsText" text="Closeout">
      <formula>NOT(ISERROR(SEARCH("Closeout",K729)))</formula>
    </cfRule>
    <cfRule type="containsText" dxfId="3458" priority="5652" operator="containsText" text="COMING SOON">
      <formula>NOT(ISERROR(SEARCH("COMING SOON",K729)))</formula>
    </cfRule>
    <cfRule type="containsText" dxfId="3457" priority="5653" operator="containsText" text="ACTIVE">
      <formula>NOT(ISERROR(SEARCH("ACTIVE",K729)))</formula>
    </cfRule>
    <cfRule type="containsText" dxfId="3456" priority="5654" operator="containsText" text="Discontinued">
      <formula>NOT(ISERROR(SEARCH("Discontinued",K729)))</formula>
    </cfRule>
    <cfRule type="containsText" dxfId="3455" priority="5655" operator="containsText" text="Closeout">
      <formula>NOT(ISERROR(SEARCH("Closeout",K729)))</formula>
    </cfRule>
    <cfRule type="containsText" dxfId="3454" priority="5656" operator="containsText" text="COMING SOON">
      <formula>NOT(ISERROR(SEARCH("COMING SOON",K729)))</formula>
    </cfRule>
    <cfRule type="containsText" dxfId="3453" priority="5657" operator="containsText" text="ACTIVE">
      <formula>NOT(ISERROR(SEARCH("ACTIVE",K729)))</formula>
    </cfRule>
    <cfRule type="containsText" dxfId="3452" priority="5658" operator="containsText" text="Discontinued">
      <formula>NOT(ISERROR(SEARCH("Discontinued",K729)))</formula>
    </cfRule>
    <cfRule type="containsText" dxfId="3451" priority="5659" operator="containsText" text="Closeout">
      <formula>NOT(ISERROR(SEARCH("Closeout",K729)))</formula>
    </cfRule>
    <cfRule type="containsText" dxfId="3450" priority="5660" operator="containsText" text="COMING SOON">
      <formula>NOT(ISERROR(SEARCH("COMING SOON",K729)))</formula>
    </cfRule>
    <cfRule type="containsText" dxfId="3449" priority="5661" operator="containsText" text="ACTIVE">
      <formula>NOT(ISERROR(SEARCH("ACTIVE",K729)))</formula>
    </cfRule>
    <cfRule type="containsText" dxfId="3448" priority="5662" operator="containsText" text="Discontinued">
      <formula>NOT(ISERROR(SEARCH("Discontinued",K729)))</formula>
    </cfRule>
    <cfRule type="containsText" dxfId="3447" priority="5663" operator="containsText" text="Closeout">
      <formula>NOT(ISERROR(SEARCH("Closeout",K729)))</formula>
    </cfRule>
    <cfRule type="containsText" dxfId="3446" priority="5664" operator="containsText" text="COMING SOON">
      <formula>NOT(ISERROR(SEARCH("COMING SOON",K729)))</formula>
    </cfRule>
    <cfRule type="containsText" dxfId="3445" priority="5665" operator="containsText" text="ACTIVE">
      <formula>NOT(ISERROR(SEARCH("ACTIVE",K729)))</formula>
    </cfRule>
    <cfRule type="containsText" dxfId="3444" priority="5666" operator="containsText" text="Discontinued">
      <formula>NOT(ISERROR(SEARCH("Discontinued",K729)))</formula>
    </cfRule>
    <cfRule type="containsText" dxfId="3443" priority="5667" operator="containsText" text="Closeout">
      <formula>NOT(ISERROR(SEARCH("Closeout",K729)))</formula>
    </cfRule>
    <cfRule type="containsText" dxfId="3442" priority="5668" operator="containsText" text="COMING SOON">
      <formula>NOT(ISERROR(SEARCH("COMING SOON",K729)))</formula>
    </cfRule>
    <cfRule type="containsText" dxfId="3441" priority="5669" operator="containsText" text="ACTIVE">
      <formula>NOT(ISERROR(SEARCH("ACTIVE",K729)))</formula>
    </cfRule>
    <cfRule type="containsText" dxfId="3440" priority="5670" operator="containsText" text="Discontinued">
      <formula>NOT(ISERROR(SEARCH("Discontinued",K729)))</formula>
    </cfRule>
    <cfRule type="containsText" dxfId="3439" priority="5671" operator="containsText" text="Closeout">
      <formula>NOT(ISERROR(SEARCH("Closeout",K729)))</formula>
    </cfRule>
    <cfRule type="containsText" dxfId="3438" priority="5672" operator="containsText" text="COMING SOON">
      <formula>NOT(ISERROR(SEARCH("COMING SOON",K729)))</formula>
    </cfRule>
    <cfRule type="containsText" dxfId="3437" priority="5673" operator="containsText" text="ACTIVE">
      <formula>NOT(ISERROR(SEARCH("ACTIVE",K729)))</formula>
    </cfRule>
    <cfRule type="containsText" dxfId="3436" priority="5674" operator="containsText" text="Discontinued">
      <formula>NOT(ISERROR(SEARCH("Discontinued",K729)))</formula>
    </cfRule>
    <cfRule type="containsText" dxfId="3435" priority="5675" operator="containsText" text="Closeout">
      <formula>NOT(ISERROR(SEARCH("Closeout",K729)))</formula>
    </cfRule>
    <cfRule type="containsText" dxfId="3434" priority="5676" operator="containsText" text="COMING SOON">
      <formula>NOT(ISERROR(SEARCH("COMING SOON",K729)))</formula>
    </cfRule>
    <cfRule type="containsText" dxfId="3433" priority="5677" operator="containsText" text="ACTIVE">
      <formula>NOT(ISERROR(SEARCH("ACTIVE",K729)))</formula>
    </cfRule>
    <cfRule type="containsText" dxfId="3432" priority="5680" operator="containsText" text="COMING SOON">
      <formula>NOT(ISERROR(SEARCH("COMING SOON",K729)))</formula>
    </cfRule>
    <cfRule type="containsText" dxfId="3431" priority="5681" operator="containsText" text="ACTIVE">
      <formula>NOT(ISERROR(SEARCH("ACTIVE",K729)))</formula>
    </cfRule>
    <cfRule type="containsText" dxfId="3430" priority="5682" operator="containsText" text="Discontinued">
      <formula>NOT(ISERROR(SEARCH("Discontinued",K729)))</formula>
    </cfRule>
    <cfRule type="containsText" dxfId="3429" priority="5683" operator="containsText" text="Closeout">
      <formula>NOT(ISERROR(SEARCH("Closeout",K729)))</formula>
    </cfRule>
    <cfRule type="containsBlanks" dxfId="3428" priority="5684">
      <formula>LEN(TRIM(K729))=0</formula>
    </cfRule>
    <cfRule type="containsText" dxfId="3427" priority="5685" operator="containsText" text="COMING SOON">
      <formula>NOT(ISERROR(SEARCH("COMING SOON",K729)))</formula>
    </cfRule>
    <cfRule type="containsText" dxfId="3426" priority="5686" operator="containsText" text="ACTIVE">
      <formula>NOT(ISERROR(SEARCH("ACTIVE",K729)))</formula>
    </cfRule>
    <cfRule type="cellIs" dxfId="3425" priority="5687" operator="equal">
      <formula>"Closeout"</formula>
    </cfRule>
    <cfRule type="cellIs" dxfId="3424" priority="5688" operator="equal">
      <formula>"Discontinued"</formula>
    </cfRule>
    <cfRule type="containsText" dxfId="3423" priority="5689" operator="containsText" text="Discontinued">
      <formula>NOT(ISERROR(SEARCH("Discontinued",K729)))</formula>
    </cfRule>
    <cfRule type="containsText" dxfId="3422" priority="5690" operator="containsText" text="Coming Soon">
      <formula>NOT(ISERROR(SEARCH("Coming Soon",K729)))</formula>
    </cfRule>
    <cfRule type="containsText" dxfId="3421" priority="5691" operator="containsText" text="Closeout">
      <formula>NOT(ISERROR(SEARCH("Closeout",K729)))</formula>
    </cfRule>
    <cfRule type="containsText" dxfId="3420" priority="5692" operator="containsText" text="Active">
      <formula>NOT(ISERROR(SEARCH("Active",K729)))</formula>
    </cfRule>
    <cfRule type="containsText" dxfId="3419" priority="5693" operator="containsText" text="Discontinued">
      <formula>NOT(ISERROR(SEARCH("Discontinued",K729)))</formula>
    </cfRule>
    <cfRule type="containsText" dxfId="3418" priority="5694" operator="containsText" text="Closeout">
      <formula>NOT(ISERROR(SEARCH("Closeout",K729)))</formula>
    </cfRule>
    <cfRule type="containsText" dxfId="3417" priority="5695" operator="containsText" text="COMING SOON">
      <formula>NOT(ISERROR(SEARCH("COMING SOON",K729)))</formula>
    </cfRule>
    <cfRule type="containsText" dxfId="3416" priority="5696" operator="containsText" text="ACTIVE">
      <formula>NOT(ISERROR(SEARCH("ACTIVE",K729)))</formula>
    </cfRule>
    <cfRule type="containsText" dxfId="3415" priority="5697" operator="containsText" text="Discontinued">
      <formula>NOT(ISERROR(SEARCH("Discontinued",K729)))</formula>
    </cfRule>
    <cfRule type="containsText" dxfId="3414" priority="5698" operator="containsText" text="Closeout">
      <formula>NOT(ISERROR(SEARCH("Closeout",K729)))</formula>
    </cfRule>
    <cfRule type="containsText" dxfId="3413" priority="5699" operator="containsText" text="COMING SOON">
      <formula>NOT(ISERROR(SEARCH("COMING SOON",K729)))</formula>
    </cfRule>
    <cfRule type="containsText" dxfId="3412" priority="5700" operator="containsText" text="ACTIVE">
      <formula>NOT(ISERROR(SEARCH("ACTIVE",K729)))</formula>
    </cfRule>
    <cfRule type="containsText" dxfId="3411" priority="5701" operator="containsText" text="Discontinued">
      <formula>NOT(ISERROR(SEARCH("Discontinued",K729)))</formula>
    </cfRule>
    <cfRule type="containsText" dxfId="3410" priority="5702" operator="containsText" text="Closeout">
      <formula>NOT(ISERROR(SEARCH("Closeout",K729)))</formula>
    </cfRule>
    <cfRule type="containsText" dxfId="3409" priority="5678" operator="containsText" text="Discontinued">
      <formula>NOT(ISERROR(SEARCH("Discontinued",K729)))</formula>
    </cfRule>
    <cfRule type="containsText" dxfId="3408" priority="5703" operator="containsText" text="COMING SOON">
      <formula>NOT(ISERROR(SEARCH("COMING SOON",K729)))</formula>
    </cfRule>
    <cfRule type="containsText" dxfId="3407" priority="5704" operator="containsText" text="ACTIVE">
      <formula>NOT(ISERROR(SEARCH("ACTIVE",K729)))</formula>
    </cfRule>
    <cfRule type="containsBlanks" dxfId="3406" priority="5705">
      <formula>LEN(TRIM(K729))=0</formula>
    </cfRule>
    <cfRule type="containsText" dxfId="3405" priority="5706" operator="containsText" text="Discontinued">
      <formula>NOT(ISERROR(SEARCH("Discontinued",K729)))</formula>
    </cfRule>
    <cfRule type="containsText" dxfId="3404" priority="5707" operator="containsText" text="Closeout">
      <formula>NOT(ISERROR(SEARCH("Closeout",K729)))</formula>
    </cfRule>
    <cfRule type="containsText" dxfId="3403" priority="5708" operator="containsText" text="COMING SOON">
      <formula>NOT(ISERROR(SEARCH("COMING SOON",K729)))</formula>
    </cfRule>
    <cfRule type="containsText" dxfId="3402" priority="5709" operator="containsText" text="ACTIVE">
      <formula>NOT(ISERROR(SEARCH("ACTIVE",K729)))</formula>
    </cfRule>
    <cfRule type="containsText" dxfId="3401" priority="5711" operator="containsText" text="Closeout">
      <formula>NOT(ISERROR(SEARCH("Closeout",K729)))</formula>
    </cfRule>
    <cfRule type="containsText" dxfId="3400" priority="5712" operator="containsText" text="COMING SOON">
      <formula>NOT(ISERROR(SEARCH("COMING SOON",K729)))</formula>
    </cfRule>
    <cfRule type="containsText" dxfId="3399" priority="5713" operator="containsText" text="ACTIVE">
      <formula>NOT(ISERROR(SEARCH("ACTIVE",K729)))</formula>
    </cfRule>
    <cfRule type="containsText" dxfId="3398" priority="5714" operator="containsText" text="Discontinued">
      <formula>NOT(ISERROR(SEARCH("Discontinued",K729)))</formula>
    </cfRule>
    <cfRule type="containsText" dxfId="3397" priority="5715" operator="containsText" text="Closeout">
      <formula>NOT(ISERROR(SEARCH("Closeout",K729)))</formula>
    </cfRule>
    <cfRule type="containsText" dxfId="3396" priority="5716" operator="containsText" text="COMING SOON">
      <formula>NOT(ISERROR(SEARCH("COMING SOON",K729)))</formula>
    </cfRule>
    <cfRule type="containsText" dxfId="3395" priority="5717" operator="containsText" text="ACTIVE">
      <formula>NOT(ISERROR(SEARCH("ACTIVE",K729)))</formula>
    </cfRule>
    <cfRule type="containsText" dxfId="3394" priority="5718" operator="containsText" text="Discontinued">
      <formula>NOT(ISERROR(SEARCH("Discontinued",K729)))</formula>
    </cfRule>
    <cfRule type="containsText" dxfId="3393" priority="5719" operator="containsText" text="Closeout">
      <formula>NOT(ISERROR(SEARCH("Closeout",K729)))</formula>
    </cfRule>
    <cfRule type="containsText" dxfId="3392" priority="5720" operator="containsText" text="COMING SOON">
      <formula>NOT(ISERROR(SEARCH("COMING SOON",K729)))</formula>
    </cfRule>
    <cfRule type="containsText" dxfId="3391" priority="5721" operator="containsText" text="ACTIVE">
      <formula>NOT(ISERROR(SEARCH("ACTIVE",K729)))</formula>
    </cfRule>
    <cfRule type="containsText" dxfId="3390" priority="5722" operator="containsText" text="Discontinued">
      <formula>NOT(ISERROR(SEARCH("Discontinued",K729)))</formula>
    </cfRule>
    <cfRule type="containsText" dxfId="3389" priority="5723" operator="containsText" text="Closeout">
      <formula>NOT(ISERROR(SEARCH("Closeout",K729)))</formula>
    </cfRule>
    <cfRule type="containsText" dxfId="3388" priority="5724" operator="containsText" text="COMING SOON">
      <formula>NOT(ISERROR(SEARCH("COMING SOON",K729)))</formula>
    </cfRule>
    <cfRule type="containsText" dxfId="3387" priority="5725" operator="containsText" text="ACTIVE">
      <formula>NOT(ISERROR(SEARCH("ACTIVE",K729)))</formula>
    </cfRule>
    <cfRule type="containsBlanks" dxfId="3386" priority="5726">
      <formula>LEN(TRIM(K729))=0</formula>
    </cfRule>
    <cfRule type="containsText" dxfId="3385" priority="5679" operator="containsText" text="Closeout">
      <formula>NOT(ISERROR(SEARCH("Closeout",K729)))</formula>
    </cfRule>
  </conditionalFormatting>
  <conditionalFormatting sqref="K730">
    <cfRule type="containsText" dxfId="3384" priority="5517" operator="containsText" text="ACTIVE">
      <formula>NOT(ISERROR(SEARCH("ACTIVE",K730)))</formula>
    </cfRule>
    <cfRule type="containsText" dxfId="3383" priority="5516" operator="containsText" text="COMING SOON">
      <formula>NOT(ISERROR(SEARCH("COMING SOON",K730)))</formula>
    </cfRule>
    <cfRule type="containsText" dxfId="3382" priority="5515" operator="containsText" text="Closeout">
      <formula>NOT(ISERROR(SEARCH("Closeout",K730)))</formula>
    </cfRule>
    <cfRule type="containsText" dxfId="3381" priority="5514" operator="containsText" text="Discontinued">
      <formula>NOT(ISERROR(SEARCH("Discontinued",K730)))</formula>
    </cfRule>
    <cfRule type="containsText" dxfId="3380" priority="5561" operator="containsText" text="ACTIVE">
      <formula>NOT(ISERROR(SEARCH("ACTIVE",K730)))</formula>
    </cfRule>
    <cfRule type="containsText" dxfId="3379" priority="5560" operator="containsText" text="COMING SOON">
      <formula>NOT(ISERROR(SEARCH("COMING SOON",K730)))</formula>
    </cfRule>
    <cfRule type="containsText" dxfId="3378" priority="5559" operator="containsText" text="Closeout">
      <formula>NOT(ISERROR(SEARCH("Closeout",K730)))</formula>
    </cfRule>
    <cfRule type="containsText" dxfId="3377" priority="5558" operator="containsText" text="Discontinued">
      <formula>NOT(ISERROR(SEARCH("Discontinued",K730)))</formula>
    </cfRule>
    <cfRule type="containsText" dxfId="3376" priority="5557" operator="containsText" text="ACTIVE">
      <formula>NOT(ISERROR(SEARCH("ACTIVE",K730)))</formula>
    </cfRule>
    <cfRule type="containsText" dxfId="3375" priority="5556" operator="containsText" text="COMING SOON">
      <formula>NOT(ISERROR(SEARCH("COMING SOON",K730)))</formula>
    </cfRule>
    <cfRule type="containsText" dxfId="3374" priority="5555" operator="containsText" text="Closeout">
      <formula>NOT(ISERROR(SEARCH("Closeout",K730)))</formula>
    </cfRule>
    <cfRule type="containsText" dxfId="3373" priority="5554" operator="containsText" text="Discontinued">
      <formula>NOT(ISERROR(SEARCH("Discontinued",K730)))</formula>
    </cfRule>
    <cfRule type="containsText" dxfId="3372" priority="5553" operator="containsText" text="ACTIVE">
      <formula>NOT(ISERROR(SEARCH("ACTIVE",K730)))</formula>
    </cfRule>
    <cfRule type="containsText" dxfId="3371" priority="5552" operator="containsText" text="COMING SOON">
      <formula>NOT(ISERROR(SEARCH("COMING SOON",K730)))</formula>
    </cfRule>
    <cfRule type="containsText" dxfId="3370" priority="5551" operator="containsText" text="Closeout">
      <formula>NOT(ISERROR(SEARCH("Closeout",K730)))</formula>
    </cfRule>
    <cfRule type="containsText" dxfId="3369" priority="5550" operator="containsText" text="Discontinued">
      <formula>NOT(ISERROR(SEARCH("Discontinued",K730)))</formula>
    </cfRule>
    <cfRule type="containsText" dxfId="3368" priority="5549" operator="containsText" text="ACTIVE">
      <formula>NOT(ISERROR(SEARCH("ACTIVE",K730)))</formula>
    </cfRule>
    <cfRule type="containsText" dxfId="3367" priority="5548" operator="containsText" text="COMING SOON">
      <formula>NOT(ISERROR(SEARCH("COMING SOON",K730)))</formula>
    </cfRule>
    <cfRule type="containsText" dxfId="3366" priority="5547" operator="containsText" text="Closeout">
      <formula>NOT(ISERROR(SEARCH("Closeout",K730)))</formula>
    </cfRule>
    <cfRule type="containsText" dxfId="3365" priority="5546" operator="containsText" text="Discontinued">
      <formula>NOT(ISERROR(SEARCH("Discontinued",K730)))</formula>
    </cfRule>
    <cfRule type="containsText" dxfId="3364" priority="5545" operator="containsText" text="ACTIVE">
      <formula>NOT(ISERROR(SEARCH("ACTIVE",K730)))</formula>
    </cfRule>
    <cfRule type="containsText" dxfId="3363" priority="5544" operator="containsText" text="COMING SOON">
      <formula>NOT(ISERROR(SEARCH("COMING SOON",K730)))</formula>
    </cfRule>
    <cfRule type="containsText" dxfId="3362" priority="5543" operator="containsText" text="Closeout">
      <formula>NOT(ISERROR(SEARCH("Closeout",K730)))</formula>
    </cfRule>
    <cfRule type="containsText" dxfId="3361" priority="5542" operator="containsText" text="Discontinued">
      <formula>NOT(ISERROR(SEARCH("Discontinued",K730)))</formula>
    </cfRule>
    <cfRule type="containsText" dxfId="3360" priority="5541" operator="containsText" text="ACTIVE">
      <formula>NOT(ISERROR(SEARCH("ACTIVE",K730)))</formula>
    </cfRule>
    <cfRule type="containsText" dxfId="3359" priority="5540" operator="containsText" text="COMING SOON">
      <formula>NOT(ISERROR(SEARCH("COMING SOON",K730)))</formula>
    </cfRule>
    <cfRule type="containsText" dxfId="3358" priority="5539" operator="containsText" text="Closeout">
      <formula>NOT(ISERROR(SEARCH("Closeout",K730)))</formula>
    </cfRule>
    <cfRule type="containsText" dxfId="3357" priority="5538" operator="containsText" text="Discontinued">
      <formula>NOT(ISERROR(SEARCH("Discontinued",K730)))</formula>
    </cfRule>
    <cfRule type="containsText" dxfId="3356" priority="5537" operator="containsText" text="ACTIVE">
      <formula>NOT(ISERROR(SEARCH("ACTIVE",K730)))</formula>
    </cfRule>
    <cfRule type="containsText" dxfId="3355" priority="5536" operator="containsText" text="COMING SOON">
      <formula>NOT(ISERROR(SEARCH("COMING SOON",K730)))</formula>
    </cfRule>
    <cfRule type="containsText" dxfId="3354" priority="5535" operator="containsText" text="Closeout">
      <formula>NOT(ISERROR(SEARCH("Closeout",K730)))</formula>
    </cfRule>
    <cfRule type="containsText" dxfId="3353" priority="5534" operator="containsText" text="Discontinued">
      <formula>NOT(ISERROR(SEARCH("Discontinued",K730)))</formula>
    </cfRule>
    <cfRule type="containsText" dxfId="3352" priority="5533" operator="containsText" text="ACTIVE">
      <formula>NOT(ISERROR(SEARCH("ACTIVE",K730)))</formula>
    </cfRule>
    <cfRule type="containsText" dxfId="3351" priority="5532" operator="containsText" text="COMING SOON">
      <formula>NOT(ISERROR(SEARCH("COMING SOON",K730)))</formula>
    </cfRule>
    <cfRule type="containsText" dxfId="3350" priority="5531" operator="containsText" text="Closeout">
      <formula>NOT(ISERROR(SEARCH("Closeout",K730)))</formula>
    </cfRule>
    <cfRule type="containsText" dxfId="3349" priority="5530" operator="containsText" text="Discontinued">
      <formula>NOT(ISERROR(SEARCH("Discontinued",K730)))</formula>
    </cfRule>
    <cfRule type="containsText" dxfId="3348" priority="5529" operator="containsText" text="ACTIVE">
      <formula>NOT(ISERROR(SEARCH("ACTIVE",K730)))</formula>
    </cfRule>
    <cfRule type="containsText" dxfId="3347" priority="5528" operator="containsText" text="COMING SOON">
      <formula>NOT(ISERROR(SEARCH("COMING SOON",K730)))</formula>
    </cfRule>
    <cfRule type="containsText" dxfId="3346" priority="5527" operator="containsText" text="Closeout">
      <formula>NOT(ISERROR(SEARCH("Closeout",K730)))</formula>
    </cfRule>
    <cfRule type="containsText" dxfId="3345" priority="5526" operator="containsText" text="Discontinued">
      <formula>NOT(ISERROR(SEARCH("Discontinued",K730)))</formula>
    </cfRule>
    <cfRule type="containsText" dxfId="3344" priority="5525" operator="containsText" text="ACTIVE">
      <formula>NOT(ISERROR(SEARCH("ACTIVE",K730)))</formula>
    </cfRule>
    <cfRule type="containsText" dxfId="3343" priority="5524" operator="containsText" text="COMING SOON">
      <formula>NOT(ISERROR(SEARCH("COMING SOON",K730)))</formula>
    </cfRule>
    <cfRule type="containsText" dxfId="3342" priority="5523" operator="containsText" text="Closeout">
      <formula>NOT(ISERROR(SEARCH("Closeout",K730)))</formula>
    </cfRule>
    <cfRule type="containsText" dxfId="3341" priority="5522" operator="containsText" text="Discontinued">
      <formula>NOT(ISERROR(SEARCH("Discontinued",K730)))</formula>
    </cfRule>
    <cfRule type="containsText" dxfId="3340" priority="5521" operator="containsText" text="Active">
      <formula>NOT(ISERROR(SEARCH("Active",K730)))</formula>
    </cfRule>
    <cfRule type="containsText" dxfId="3339" priority="5520" operator="containsText" text="Closeout">
      <formula>NOT(ISERROR(SEARCH("Closeout",K730)))</formula>
    </cfRule>
    <cfRule type="containsText" dxfId="3338" priority="5519" operator="containsText" text="Coming Soon">
      <formula>NOT(ISERROR(SEARCH("Coming Soon",K730)))</formula>
    </cfRule>
    <cfRule type="containsText" dxfId="3337" priority="5518" operator="containsText" text="Discontinued">
      <formula>NOT(ISERROR(SEARCH("Discontinued",K730)))</formula>
    </cfRule>
    <cfRule type="containsText" dxfId="3336" priority="5578" operator="containsText" text="Closeout">
      <formula>NOT(ISERROR(SEARCH("Closeout",K730)))</formula>
    </cfRule>
    <cfRule type="containsBlanks" dxfId="3335" priority="5610">
      <formula>LEN(TRIM(K730))=0</formula>
    </cfRule>
    <cfRule type="containsText" dxfId="3334" priority="5609" operator="containsText" text="ACTIVE">
      <formula>NOT(ISERROR(SEARCH("ACTIVE",K730)))</formula>
    </cfRule>
    <cfRule type="containsText" dxfId="3333" priority="5608" operator="containsText" text="COMING SOON">
      <formula>NOT(ISERROR(SEARCH("COMING SOON",K730)))</formula>
    </cfRule>
    <cfRule type="containsText" dxfId="3332" priority="5607" operator="containsText" text="Closeout">
      <formula>NOT(ISERROR(SEARCH("Closeout",K730)))</formula>
    </cfRule>
    <cfRule type="containsText" dxfId="3331" priority="5606" operator="containsText" text="Discontinued">
      <formula>NOT(ISERROR(SEARCH("Discontinued",K730)))</formula>
    </cfRule>
    <cfRule type="containsText" dxfId="3330" priority="5605" operator="containsText" text="ACTIVE">
      <formula>NOT(ISERROR(SEARCH("ACTIVE",K730)))</formula>
    </cfRule>
    <cfRule type="containsText" dxfId="3329" priority="5604" operator="containsText" text="COMING SOON">
      <formula>NOT(ISERROR(SEARCH("COMING SOON",K730)))</formula>
    </cfRule>
    <cfRule type="containsText" dxfId="3328" priority="5603" operator="containsText" text="Closeout">
      <formula>NOT(ISERROR(SEARCH("Closeout",K730)))</formula>
    </cfRule>
    <cfRule type="containsText" dxfId="3327" priority="5602" operator="containsText" text="Discontinued">
      <formula>NOT(ISERROR(SEARCH("Discontinued",K730)))</formula>
    </cfRule>
    <cfRule type="containsText" dxfId="3326" priority="5601" operator="containsText" text="ACTIVE">
      <formula>NOT(ISERROR(SEARCH("ACTIVE",K730)))</formula>
    </cfRule>
    <cfRule type="containsText" dxfId="3325" priority="5600" operator="containsText" text="COMING SOON">
      <formula>NOT(ISERROR(SEARCH("COMING SOON",K730)))</formula>
    </cfRule>
    <cfRule type="containsText" dxfId="3324" priority="5599" operator="containsText" text="Closeout">
      <formula>NOT(ISERROR(SEARCH("Closeout",K730)))</formula>
    </cfRule>
    <cfRule type="containsText" dxfId="3323" priority="5598" operator="containsText" text="Discontinued">
      <formula>NOT(ISERROR(SEARCH("Discontinued",K730)))</formula>
    </cfRule>
    <cfRule type="containsText" dxfId="3322" priority="5597" operator="containsText" text="ACTIVE">
      <formula>NOT(ISERROR(SEARCH("ACTIVE",K730)))</formula>
    </cfRule>
    <cfRule type="containsText" dxfId="3321" priority="5596" operator="containsText" text="COMING SOON">
      <formula>NOT(ISERROR(SEARCH("COMING SOON",K730)))</formula>
    </cfRule>
    <cfRule type="containsText" dxfId="3320" priority="5595" operator="containsText" text="Closeout">
      <formula>NOT(ISERROR(SEARCH("Closeout",K730)))</formula>
    </cfRule>
    <cfRule type="containsText" dxfId="3319" priority="5594" operator="containsText" text="Discontinued">
      <formula>NOT(ISERROR(SEARCH("Discontinued",K730)))</formula>
    </cfRule>
    <cfRule type="containsText" dxfId="3318" priority="5593" operator="containsText" text="ACTIVE">
      <formula>NOT(ISERROR(SEARCH("ACTIVE",K730)))</formula>
    </cfRule>
    <cfRule type="containsText" dxfId="3317" priority="5592" operator="containsText" text="COMING SOON">
      <formula>NOT(ISERROR(SEARCH("COMING SOON",K730)))</formula>
    </cfRule>
    <cfRule type="containsText" dxfId="3316" priority="5591" operator="containsText" text="Closeout">
      <formula>NOT(ISERROR(SEARCH("Closeout",K730)))</formula>
    </cfRule>
    <cfRule type="containsText" dxfId="3315" priority="5590" operator="containsText" text="Discontinued">
      <formula>NOT(ISERROR(SEARCH("Discontinued",K730)))</formula>
    </cfRule>
    <cfRule type="containsBlanks" dxfId="3314" priority="5589">
      <formula>LEN(TRIM(K730))=0</formula>
    </cfRule>
    <cfRule type="containsText" dxfId="3313" priority="5588" operator="containsText" text="ACTIVE">
      <formula>NOT(ISERROR(SEARCH("ACTIVE",K730)))</formula>
    </cfRule>
    <cfRule type="containsText" dxfId="3312" priority="5587" operator="containsText" text="COMING SOON">
      <formula>NOT(ISERROR(SEARCH("COMING SOON",K730)))</formula>
    </cfRule>
    <cfRule type="containsText" dxfId="3311" priority="5586" operator="containsText" text="Closeout">
      <formula>NOT(ISERROR(SEARCH("Closeout",K730)))</formula>
    </cfRule>
    <cfRule type="containsText" dxfId="3310" priority="5585" operator="containsText" text="Discontinued">
      <formula>NOT(ISERROR(SEARCH("Discontinued",K730)))</formula>
    </cfRule>
    <cfRule type="containsText" dxfId="3309" priority="5584" operator="containsText" text="ACTIVE">
      <formula>NOT(ISERROR(SEARCH("ACTIVE",K730)))</formula>
    </cfRule>
    <cfRule type="containsText" dxfId="3308" priority="5583" operator="containsText" text="COMING SOON">
      <formula>NOT(ISERROR(SEARCH("COMING SOON",K730)))</formula>
    </cfRule>
    <cfRule type="containsText" dxfId="3307" priority="5582" operator="containsText" text="Closeout">
      <formula>NOT(ISERROR(SEARCH("Closeout",K730)))</formula>
    </cfRule>
    <cfRule type="containsText" dxfId="3306" priority="5581" operator="containsText" text="Discontinued">
      <formula>NOT(ISERROR(SEARCH("Discontinued",K730)))</formula>
    </cfRule>
    <cfRule type="containsText" dxfId="3305" priority="5580" operator="containsText" text="ACTIVE">
      <formula>NOT(ISERROR(SEARCH("ACTIVE",K730)))</formula>
    </cfRule>
    <cfRule type="containsText" dxfId="3304" priority="5579" operator="containsText" text="COMING SOON">
      <formula>NOT(ISERROR(SEARCH("COMING SOON",K730)))</formula>
    </cfRule>
    <cfRule type="containsText" dxfId="3303" priority="5577" operator="containsText" text="Discontinued">
      <formula>NOT(ISERROR(SEARCH("Discontinued",K730)))</formula>
    </cfRule>
    <cfRule type="containsText" dxfId="3302" priority="5576" operator="containsText" text="Active">
      <formula>NOT(ISERROR(SEARCH("Active",K730)))</formula>
    </cfRule>
    <cfRule type="containsText" dxfId="3301" priority="5575" operator="containsText" text="Closeout">
      <formula>NOT(ISERROR(SEARCH("Closeout",K730)))</formula>
    </cfRule>
    <cfRule type="containsText" dxfId="3300" priority="5574" operator="containsText" text="Coming Soon">
      <formula>NOT(ISERROR(SEARCH("Coming Soon",K730)))</formula>
    </cfRule>
    <cfRule type="containsText" dxfId="3299" priority="5573" operator="containsText" text="Discontinued">
      <formula>NOT(ISERROR(SEARCH("Discontinued",K730)))</formula>
    </cfRule>
    <cfRule type="cellIs" dxfId="3298" priority="5572" operator="equal">
      <formula>"Discontinued"</formula>
    </cfRule>
    <cfRule type="cellIs" dxfId="3297" priority="5571" operator="equal">
      <formula>"Closeout"</formula>
    </cfRule>
    <cfRule type="containsText" dxfId="3296" priority="5570" operator="containsText" text="ACTIVE">
      <formula>NOT(ISERROR(SEARCH("ACTIVE",K730)))</formula>
    </cfRule>
    <cfRule type="containsText" dxfId="3295" priority="5569" operator="containsText" text="COMING SOON">
      <formula>NOT(ISERROR(SEARCH("COMING SOON",K730)))</formula>
    </cfRule>
    <cfRule type="containsBlanks" dxfId="3294" priority="5568">
      <formula>LEN(TRIM(K730))=0</formula>
    </cfRule>
    <cfRule type="containsText" dxfId="3293" priority="5567" operator="containsText" text="Closeout">
      <formula>NOT(ISERROR(SEARCH("Closeout",K730)))</formula>
    </cfRule>
    <cfRule type="containsText" dxfId="3292" priority="5566" operator="containsText" text="Discontinued">
      <formula>NOT(ISERROR(SEARCH("Discontinued",K730)))</formula>
    </cfRule>
    <cfRule type="containsText" dxfId="3291" priority="5565" operator="containsText" text="ACTIVE">
      <formula>NOT(ISERROR(SEARCH("ACTIVE",K730)))</formula>
    </cfRule>
    <cfRule type="containsText" dxfId="3290" priority="5564" operator="containsText" text="COMING SOON">
      <formula>NOT(ISERROR(SEARCH("COMING SOON",K730)))</formula>
    </cfRule>
    <cfRule type="containsText" dxfId="3289" priority="5563" operator="containsText" text="Closeout">
      <formula>NOT(ISERROR(SEARCH("Closeout",K730)))</formula>
    </cfRule>
    <cfRule type="containsText" dxfId="3288" priority="5562" operator="containsText" text="Discontinued">
      <formula>NOT(ISERROR(SEARCH("Discontinued",K730)))</formula>
    </cfRule>
  </conditionalFormatting>
  <conditionalFormatting sqref="K731">
    <cfRule type="containsText" dxfId="3287" priority="5461" operator="containsText" text="Discontinued">
      <formula>NOT(ISERROR(SEARCH("Discontinued",K731)))</formula>
    </cfRule>
    <cfRule type="containsText" dxfId="3286" priority="5460" operator="containsText" text="ACTIVE">
      <formula>NOT(ISERROR(SEARCH("ACTIVE",K731)))</formula>
    </cfRule>
    <cfRule type="containsText" dxfId="3285" priority="5459" operator="containsText" text="COMING SOON">
      <formula>NOT(ISERROR(SEARCH("COMING SOON",K731)))</formula>
    </cfRule>
    <cfRule type="containsText" dxfId="3284" priority="5458" operator="containsText" text="Closeout">
      <formula>NOT(ISERROR(SEARCH("Closeout",K731)))</formula>
    </cfRule>
    <cfRule type="containsText" dxfId="3283" priority="5457" operator="containsText" text="Discontinued">
      <formula>NOT(ISERROR(SEARCH("Discontinued",K731)))</formula>
    </cfRule>
    <cfRule type="containsText" dxfId="3282" priority="5456" operator="containsText" text="ACTIVE">
      <formula>NOT(ISERROR(SEARCH("ACTIVE",K731)))</formula>
    </cfRule>
    <cfRule type="containsText" dxfId="3281" priority="5455" operator="containsText" text="COMING SOON">
      <formula>NOT(ISERROR(SEARCH("COMING SOON",K731)))</formula>
    </cfRule>
    <cfRule type="containsText" dxfId="3280" priority="5454" operator="containsText" text="Closeout">
      <formula>NOT(ISERROR(SEARCH("Closeout",K731)))</formula>
    </cfRule>
    <cfRule type="containsText" dxfId="3279" priority="5453" operator="containsText" text="Discontinued">
      <formula>NOT(ISERROR(SEARCH("Discontinued",K731)))</formula>
    </cfRule>
    <cfRule type="containsBlanks" dxfId="3278" priority="5452">
      <formula>LEN(TRIM(K731))=0</formula>
    </cfRule>
    <cfRule type="containsText" dxfId="3277" priority="5451" operator="containsText" text="ACTIVE">
      <formula>NOT(ISERROR(SEARCH("ACTIVE",K731)))</formula>
    </cfRule>
    <cfRule type="containsText" dxfId="3276" priority="5450" operator="containsText" text="COMING SOON">
      <formula>NOT(ISERROR(SEARCH("COMING SOON",K731)))</formula>
    </cfRule>
    <cfRule type="containsBlanks" dxfId="3275" priority="5473">
      <formula>LEN(TRIM(K731))=0</formula>
    </cfRule>
    <cfRule type="containsText" dxfId="3274" priority="5382" operator="containsText" text="Coming Soon">
      <formula>NOT(ISERROR(SEARCH("Coming Soon",K731)))</formula>
    </cfRule>
    <cfRule type="containsText" dxfId="3273" priority="5472" operator="containsText" text="ACTIVE">
      <formula>NOT(ISERROR(SEARCH("ACTIVE",K731)))</formula>
    </cfRule>
    <cfRule type="containsText" dxfId="3272" priority="5471" operator="containsText" text="COMING SOON">
      <formula>NOT(ISERROR(SEARCH("COMING SOON",K731)))</formula>
    </cfRule>
    <cfRule type="containsText" dxfId="3271" priority="5470" operator="containsText" text="Closeout">
      <formula>NOT(ISERROR(SEARCH("Closeout",K731)))</formula>
    </cfRule>
    <cfRule type="containsText" dxfId="3270" priority="5469" operator="containsText" text="Discontinued">
      <formula>NOT(ISERROR(SEARCH("Discontinued",K731)))</formula>
    </cfRule>
    <cfRule type="containsText" dxfId="3269" priority="5468" operator="containsText" text="ACTIVE">
      <formula>NOT(ISERROR(SEARCH("ACTIVE",K731)))</formula>
    </cfRule>
    <cfRule type="containsText" dxfId="3268" priority="5466" operator="containsText" text="Closeout">
      <formula>NOT(ISERROR(SEARCH("Closeout",K731)))</formula>
    </cfRule>
    <cfRule type="containsText" dxfId="3267" priority="5465" operator="containsText" text="Discontinued">
      <formula>NOT(ISERROR(SEARCH("Discontinued",K731)))</formula>
    </cfRule>
    <cfRule type="containsText" dxfId="3266" priority="5464" operator="containsText" text="ACTIVE">
      <formula>NOT(ISERROR(SEARCH("ACTIVE",K731)))</formula>
    </cfRule>
    <cfRule type="containsText" dxfId="3265" priority="5463" operator="containsText" text="COMING SOON">
      <formula>NOT(ISERROR(SEARCH("COMING SOON",K731)))</formula>
    </cfRule>
    <cfRule type="containsText" dxfId="3264" priority="5462" operator="containsText" text="Closeout">
      <formula>NOT(ISERROR(SEARCH("Closeout",K731)))</formula>
    </cfRule>
    <cfRule type="containsText" dxfId="3263" priority="5413" operator="containsText" text="Discontinued">
      <formula>NOT(ISERROR(SEARCH("Discontinued",K731)))</formula>
    </cfRule>
    <cfRule type="containsText" dxfId="3262" priority="5467" operator="containsText" text="COMING SOON">
      <formula>NOT(ISERROR(SEARCH("COMING SOON",K731)))</formula>
    </cfRule>
    <cfRule type="containsText" dxfId="3261" priority="5399" operator="containsText" text="COMING SOON">
      <formula>NOT(ISERROR(SEARCH("COMING SOON",K731)))</formula>
    </cfRule>
    <cfRule type="containsText" dxfId="3260" priority="5400" operator="containsText" text="ACTIVE">
      <formula>NOT(ISERROR(SEARCH("ACTIVE",K731)))</formula>
    </cfRule>
    <cfRule type="containsText" dxfId="3259" priority="5401" operator="containsText" text="Discontinued">
      <formula>NOT(ISERROR(SEARCH("Discontinued",K731)))</formula>
    </cfRule>
    <cfRule type="containsText" dxfId="3258" priority="5402" operator="containsText" text="Closeout">
      <formula>NOT(ISERROR(SEARCH("Closeout",K731)))</formula>
    </cfRule>
    <cfRule type="containsText" dxfId="3257" priority="5403" operator="containsText" text="COMING SOON">
      <formula>NOT(ISERROR(SEARCH("COMING SOON",K731)))</formula>
    </cfRule>
    <cfRule type="containsText" dxfId="3256" priority="5404" operator="containsText" text="ACTIVE">
      <formula>NOT(ISERROR(SEARCH("ACTIVE",K731)))</formula>
    </cfRule>
    <cfRule type="containsText" dxfId="3255" priority="5405" operator="containsText" text="Discontinued">
      <formula>NOT(ISERROR(SEARCH("Discontinued",K731)))</formula>
    </cfRule>
    <cfRule type="containsText" dxfId="3254" priority="5406" operator="containsText" text="Closeout">
      <formula>NOT(ISERROR(SEARCH("Closeout",K731)))</formula>
    </cfRule>
    <cfRule type="containsText" dxfId="3253" priority="5407" operator="containsText" text="COMING SOON">
      <formula>NOT(ISERROR(SEARCH("COMING SOON",K731)))</formula>
    </cfRule>
    <cfRule type="containsText" dxfId="3252" priority="5408" operator="containsText" text="ACTIVE">
      <formula>NOT(ISERROR(SEARCH("ACTIVE",K731)))</formula>
    </cfRule>
    <cfRule type="containsText" dxfId="3251" priority="5409" operator="containsText" text="Discontinued">
      <formula>NOT(ISERROR(SEARCH("Discontinued",K731)))</formula>
    </cfRule>
    <cfRule type="containsText" dxfId="3250" priority="5410" operator="containsText" text="Closeout">
      <formula>NOT(ISERROR(SEARCH("Closeout",K731)))</formula>
    </cfRule>
    <cfRule type="containsText" dxfId="3249" priority="5411" operator="containsText" text="COMING SOON">
      <formula>NOT(ISERROR(SEARCH("COMING SOON",K731)))</formula>
    </cfRule>
    <cfRule type="containsText" dxfId="3248" priority="5412" operator="containsText" text="ACTIVE">
      <formula>NOT(ISERROR(SEARCH("ACTIVE",K731)))</formula>
    </cfRule>
    <cfRule type="containsText" dxfId="3247" priority="5414" operator="containsText" text="Closeout">
      <formula>NOT(ISERROR(SEARCH("Closeout",K731)))</formula>
    </cfRule>
    <cfRule type="containsText" dxfId="3246" priority="5415" operator="containsText" text="COMING SOON">
      <formula>NOT(ISERROR(SEARCH("COMING SOON",K731)))</formula>
    </cfRule>
    <cfRule type="containsText" dxfId="3245" priority="5416" operator="containsText" text="ACTIVE">
      <formula>NOT(ISERROR(SEARCH("ACTIVE",K731)))</formula>
    </cfRule>
    <cfRule type="containsText" dxfId="3244" priority="5417" operator="containsText" text="Discontinued">
      <formula>NOT(ISERROR(SEARCH("Discontinued",K731)))</formula>
    </cfRule>
    <cfRule type="containsText" dxfId="3243" priority="5418" operator="containsText" text="Closeout">
      <formula>NOT(ISERROR(SEARCH("Closeout",K731)))</formula>
    </cfRule>
    <cfRule type="containsText" dxfId="3242" priority="5419" operator="containsText" text="COMING SOON">
      <formula>NOT(ISERROR(SEARCH("COMING SOON",K731)))</formula>
    </cfRule>
    <cfRule type="containsText" dxfId="3241" priority="5420" operator="containsText" text="ACTIVE">
      <formula>NOT(ISERROR(SEARCH("ACTIVE",K731)))</formula>
    </cfRule>
    <cfRule type="containsText" dxfId="3240" priority="5421" operator="containsText" text="Discontinued">
      <formula>NOT(ISERROR(SEARCH("Discontinued",K731)))</formula>
    </cfRule>
    <cfRule type="containsText" dxfId="3239" priority="5422" operator="containsText" text="Closeout">
      <formula>NOT(ISERROR(SEARCH("Closeout",K731)))</formula>
    </cfRule>
    <cfRule type="containsText" dxfId="3238" priority="5423" operator="containsText" text="COMING SOON">
      <formula>NOT(ISERROR(SEARCH("COMING SOON",K731)))</formula>
    </cfRule>
    <cfRule type="containsText" dxfId="3237" priority="5424" operator="containsText" text="ACTIVE">
      <formula>NOT(ISERROR(SEARCH("ACTIVE",K731)))</formula>
    </cfRule>
    <cfRule type="containsText" dxfId="3236" priority="5388" operator="containsText" text="ACTIVE">
      <formula>NOT(ISERROR(SEARCH("ACTIVE",K731)))</formula>
    </cfRule>
    <cfRule type="containsText" dxfId="3235" priority="5425" operator="containsText" text="Discontinued">
      <formula>NOT(ISERROR(SEARCH("Discontinued",K731)))</formula>
    </cfRule>
    <cfRule type="containsText" dxfId="3234" priority="5426" operator="containsText" text="Closeout">
      <formula>NOT(ISERROR(SEARCH("Closeout",K731)))</formula>
    </cfRule>
    <cfRule type="containsText" dxfId="3233" priority="5427" operator="containsText" text="COMING SOON">
      <formula>NOT(ISERROR(SEARCH("COMING SOON",K731)))</formula>
    </cfRule>
    <cfRule type="containsText" dxfId="3232" priority="5428" operator="containsText" text="ACTIVE">
      <formula>NOT(ISERROR(SEARCH("ACTIVE",K731)))</formula>
    </cfRule>
    <cfRule type="containsText" dxfId="3231" priority="5429" operator="containsText" text="Discontinued">
      <formula>NOT(ISERROR(SEARCH("Discontinued",K731)))</formula>
    </cfRule>
    <cfRule type="containsText" dxfId="3230" priority="5430" operator="containsText" text="Closeout">
      <formula>NOT(ISERROR(SEARCH("Closeout",K731)))</formula>
    </cfRule>
    <cfRule type="containsBlanks" dxfId="3229" priority="5431">
      <formula>LEN(TRIM(K731))=0</formula>
    </cfRule>
    <cfRule type="containsText" dxfId="3228" priority="5432" operator="containsText" text="COMING SOON">
      <formula>NOT(ISERROR(SEARCH("COMING SOON",K731)))</formula>
    </cfRule>
    <cfRule type="containsText" dxfId="3227" priority="5433" operator="containsText" text="ACTIVE">
      <formula>NOT(ISERROR(SEARCH("ACTIVE",K731)))</formula>
    </cfRule>
    <cfRule type="cellIs" dxfId="3226" priority="5434" operator="equal">
      <formula>"Closeout"</formula>
    </cfRule>
    <cfRule type="cellIs" dxfId="3225" priority="5435" operator="equal">
      <formula>"Discontinued"</formula>
    </cfRule>
    <cfRule type="containsText" dxfId="3224" priority="5436" operator="containsText" text="Discontinued">
      <formula>NOT(ISERROR(SEARCH("Discontinued",K731)))</formula>
    </cfRule>
    <cfRule type="containsText" dxfId="3223" priority="5437" operator="containsText" text="Coming Soon">
      <formula>NOT(ISERROR(SEARCH("Coming Soon",K731)))</formula>
    </cfRule>
    <cfRule type="containsText" dxfId="3222" priority="5438" operator="containsText" text="Closeout">
      <formula>NOT(ISERROR(SEARCH("Closeout",K731)))</formula>
    </cfRule>
    <cfRule type="containsText" dxfId="3221" priority="5439" operator="containsText" text="Active">
      <formula>NOT(ISERROR(SEARCH("Active",K731)))</formula>
    </cfRule>
    <cfRule type="containsText" dxfId="3220" priority="5440" operator="containsText" text="Discontinued">
      <formula>NOT(ISERROR(SEARCH("Discontinued",K731)))</formula>
    </cfRule>
    <cfRule type="containsText" dxfId="3219" priority="5441" operator="containsText" text="Closeout">
      <formula>NOT(ISERROR(SEARCH("Closeout",K731)))</formula>
    </cfRule>
    <cfRule type="containsText" dxfId="3218" priority="5442" operator="containsText" text="COMING SOON">
      <formula>NOT(ISERROR(SEARCH("COMING SOON",K731)))</formula>
    </cfRule>
    <cfRule type="containsText" dxfId="3217" priority="5443" operator="containsText" text="ACTIVE">
      <formula>NOT(ISERROR(SEARCH("ACTIVE",K731)))</formula>
    </cfRule>
    <cfRule type="containsText" dxfId="3216" priority="5444" operator="containsText" text="Discontinued">
      <formula>NOT(ISERROR(SEARCH("Discontinued",K731)))</formula>
    </cfRule>
    <cfRule type="containsText" dxfId="3215" priority="5445" operator="containsText" text="Closeout">
      <formula>NOT(ISERROR(SEARCH("Closeout",K731)))</formula>
    </cfRule>
    <cfRule type="containsText" dxfId="3214" priority="5446" operator="containsText" text="COMING SOON">
      <formula>NOT(ISERROR(SEARCH("COMING SOON",K731)))</formula>
    </cfRule>
    <cfRule type="containsText" dxfId="3213" priority="5447" operator="containsText" text="ACTIVE">
      <formula>NOT(ISERROR(SEARCH("ACTIVE",K731)))</formula>
    </cfRule>
    <cfRule type="containsText" dxfId="3212" priority="5448" operator="containsText" text="Discontinued">
      <formula>NOT(ISERROR(SEARCH("Discontinued",K731)))</formula>
    </cfRule>
    <cfRule type="containsText" dxfId="3211" priority="5397" operator="containsText" text="Discontinued">
      <formula>NOT(ISERROR(SEARCH("Discontinued",K731)))</formula>
    </cfRule>
    <cfRule type="containsText" dxfId="3210" priority="5396" operator="containsText" text="ACTIVE">
      <formula>NOT(ISERROR(SEARCH("ACTIVE",K731)))</formula>
    </cfRule>
    <cfRule type="containsText" dxfId="3209" priority="5395" operator="containsText" text="COMING SOON">
      <formula>NOT(ISERROR(SEARCH("COMING SOON",K731)))</formula>
    </cfRule>
    <cfRule type="containsText" dxfId="3208" priority="5398" operator="containsText" text="Closeout">
      <formula>NOT(ISERROR(SEARCH("Closeout",K731)))</formula>
    </cfRule>
    <cfRule type="containsText" dxfId="3207" priority="5394" operator="containsText" text="Closeout">
      <formula>NOT(ISERROR(SEARCH("Closeout",K731)))</formula>
    </cfRule>
    <cfRule type="containsText" dxfId="3206" priority="5393" operator="containsText" text="Discontinued">
      <formula>NOT(ISERROR(SEARCH("Discontinued",K731)))</formula>
    </cfRule>
    <cfRule type="containsText" dxfId="3205" priority="5392" operator="containsText" text="ACTIVE">
      <formula>NOT(ISERROR(SEARCH("ACTIVE",K731)))</formula>
    </cfRule>
    <cfRule type="containsText" dxfId="3204" priority="5391" operator="containsText" text="COMING SOON">
      <formula>NOT(ISERROR(SEARCH("COMING SOON",K731)))</formula>
    </cfRule>
    <cfRule type="containsText" dxfId="3203" priority="5390" operator="containsText" text="Closeout">
      <formula>NOT(ISERROR(SEARCH("Closeout",K731)))</formula>
    </cfRule>
    <cfRule type="containsText" dxfId="3202" priority="5389" operator="containsText" text="Discontinued">
      <formula>NOT(ISERROR(SEARCH("Discontinued",K731)))</formula>
    </cfRule>
    <cfRule type="containsText" dxfId="3201" priority="5387" operator="containsText" text="COMING SOON">
      <formula>NOT(ISERROR(SEARCH("COMING SOON",K731)))</formula>
    </cfRule>
    <cfRule type="containsText" dxfId="3200" priority="5386" operator="containsText" text="Closeout">
      <formula>NOT(ISERROR(SEARCH("Closeout",K731)))</formula>
    </cfRule>
    <cfRule type="containsText" dxfId="3199" priority="5385" operator="containsText" text="Discontinued">
      <formula>NOT(ISERROR(SEARCH("Discontinued",K731)))</formula>
    </cfRule>
    <cfRule type="containsText" dxfId="3198" priority="5384" operator="containsText" text="Active">
      <formula>NOT(ISERROR(SEARCH("Active",K731)))</formula>
    </cfRule>
    <cfRule type="containsText" dxfId="3197" priority="5383" operator="containsText" text="Closeout">
      <formula>NOT(ISERROR(SEARCH("Closeout",K731)))</formula>
    </cfRule>
    <cfRule type="containsText" dxfId="3196" priority="5449" operator="containsText" text="Closeout">
      <formula>NOT(ISERROR(SEARCH("Closeout",K731)))</formula>
    </cfRule>
    <cfRule type="containsText" dxfId="3195" priority="5381" operator="containsText" text="Discontinued">
      <formula>NOT(ISERROR(SEARCH("Discontinued",K731)))</formula>
    </cfRule>
    <cfRule type="containsText" dxfId="3194" priority="5380" operator="containsText" text="ACTIVE">
      <formula>NOT(ISERROR(SEARCH("ACTIVE",K731)))</formula>
    </cfRule>
    <cfRule type="containsText" dxfId="3193" priority="5379" operator="containsText" text="COMING SOON">
      <formula>NOT(ISERROR(SEARCH("COMING SOON",K731)))</formula>
    </cfRule>
    <cfRule type="containsText" dxfId="3192" priority="5378" operator="containsText" text="Closeout">
      <formula>NOT(ISERROR(SEARCH("Closeout",K731)))</formula>
    </cfRule>
    <cfRule type="containsText" dxfId="3191" priority="5377" operator="containsText" text="Discontinued">
      <formula>NOT(ISERROR(SEARCH("Discontinued",K731)))</formula>
    </cfRule>
  </conditionalFormatting>
  <conditionalFormatting sqref="K732">
    <cfRule type="containsText" dxfId="3190" priority="5303" operator="containsText" text="Discontinued">
      <formula>NOT(ISERROR(SEARCH("Discontinued",K732)))</formula>
    </cfRule>
    <cfRule type="containsText" dxfId="3189" priority="5250" operator="containsText" text="Closeout">
      <formula>NOT(ISERROR(SEARCH("Closeout",K732)))</formula>
    </cfRule>
    <cfRule type="containsText" dxfId="3188" priority="5251" operator="containsText" text="Active">
      <formula>NOT(ISERROR(SEARCH("Active",K732)))</formula>
    </cfRule>
    <cfRule type="containsText" dxfId="3187" priority="5252" operator="containsText" text="Discontinued">
      <formula>NOT(ISERROR(SEARCH("Discontinued",K732)))</formula>
    </cfRule>
    <cfRule type="containsText" dxfId="3186" priority="5338" operator="containsText" text="COMING SOON">
      <formula>NOT(ISERROR(SEARCH("COMING SOON",K732)))</formula>
    </cfRule>
    <cfRule type="containsText" dxfId="3185" priority="5337" operator="containsText" text="Closeout">
      <formula>NOT(ISERROR(SEARCH("Closeout",K732)))</formula>
    </cfRule>
    <cfRule type="containsText" dxfId="3184" priority="5336" operator="containsText" text="Discontinued">
      <formula>NOT(ISERROR(SEARCH("Discontinued",K732)))</formula>
    </cfRule>
    <cfRule type="containsText" dxfId="3183" priority="5335" operator="containsText" text="ACTIVE">
      <formula>NOT(ISERROR(SEARCH("ACTIVE",K732)))</formula>
    </cfRule>
    <cfRule type="containsText" dxfId="3182" priority="5334" operator="containsText" text="COMING SOON">
      <formula>NOT(ISERROR(SEARCH("COMING SOON",K732)))</formula>
    </cfRule>
    <cfRule type="containsText" dxfId="3181" priority="5254" operator="containsText" text="COMING SOON">
      <formula>NOT(ISERROR(SEARCH("COMING SOON",K732)))</formula>
    </cfRule>
    <cfRule type="containsText" dxfId="3180" priority="5255" operator="containsText" text="ACTIVE">
      <formula>NOT(ISERROR(SEARCH("ACTIVE",K732)))</formula>
    </cfRule>
    <cfRule type="containsText" dxfId="3179" priority="5256" operator="containsText" text="Discontinued">
      <formula>NOT(ISERROR(SEARCH("Discontinued",K732)))</formula>
    </cfRule>
    <cfRule type="containsText" dxfId="3178" priority="5257" operator="containsText" text="Closeout">
      <formula>NOT(ISERROR(SEARCH("Closeout",K732)))</formula>
    </cfRule>
    <cfRule type="containsText" dxfId="3177" priority="5258" operator="containsText" text="COMING SOON">
      <formula>NOT(ISERROR(SEARCH("COMING SOON",K732)))</formula>
    </cfRule>
    <cfRule type="containsText" dxfId="3176" priority="5259" operator="containsText" text="ACTIVE">
      <formula>NOT(ISERROR(SEARCH("ACTIVE",K732)))</formula>
    </cfRule>
    <cfRule type="containsText" dxfId="3175" priority="5260" operator="containsText" text="Discontinued">
      <formula>NOT(ISERROR(SEARCH("Discontinued",K732)))</formula>
    </cfRule>
    <cfRule type="containsText" dxfId="3174" priority="5261" operator="containsText" text="Closeout">
      <formula>NOT(ISERROR(SEARCH("Closeout",K732)))</formula>
    </cfRule>
    <cfRule type="containsText" dxfId="3173" priority="5262" operator="containsText" text="COMING SOON">
      <formula>NOT(ISERROR(SEARCH("COMING SOON",K732)))</formula>
    </cfRule>
    <cfRule type="containsText" dxfId="3172" priority="5263" operator="containsText" text="ACTIVE">
      <formula>NOT(ISERROR(SEARCH("ACTIVE",K732)))</formula>
    </cfRule>
    <cfRule type="containsText" dxfId="3171" priority="5264" operator="containsText" text="Discontinued">
      <formula>NOT(ISERROR(SEARCH("Discontinued",K732)))</formula>
    </cfRule>
    <cfRule type="containsText" dxfId="3170" priority="5253" operator="containsText" text="Closeout">
      <formula>NOT(ISERROR(SEARCH("Closeout",K732)))</formula>
    </cfRule>
    <cfRule type="containsText" dxfId="3169" priority="5276" operator="containsText" text="Discontinued">
      <formula>NOT(ISERROR(SEARCH("Discontinued",K732)))</formula>
    </cfRule>
    <cfRule type="containsText" dxfId="3168" priority="5277" operator="containsText" text="Closeout">
      <formula>NOT(ISERROR(SEARCH("Closeout",K732)))</formula>
    </cfRule>
    <cfRule type="containsText" dxfId="3167" priority="5278" operator="containsText" text="COMING SOON">
      <formula>NOT(ISERROR(SEARCH("COMING SOON",K732)))</formula>
    </cfRule>
    <cfRule type="containsText" dxfId="3166" priority="5249" operator="containsText" text="Coming Soon">
      <formula>NOT(ISERROR(SEARCH("Coming Soon",K732)))</formula>
    </cfRule>
    <cfRule type="containsText" dxfId="3165" priority="5279" operator="containsText" text="ACTIVE">
      <formula>NOT(ISERROR(SEARCH("ACTIVE",K732)))</formula>
    </cfRule>
    <cfRule type="containsText" dxfId="3164" priority="5280" operator="containsText" text="Discontinued">
      <formula>NOT(ISERROR(SEARCH("Discontinued",K732)))</formula>
    </cfRule>
    <cfRule type="containsText" dxfId="3163" priority="5281" operator="containsText" text="Closeout">
      <formula>NOT(ISERROR(SEARCH("Closeout",K732)))</formula>
    </cfRule>
    <cfRule type="containsText" dxfId="3162" priority="5282" operator="containsText" text="COMING SOON">
      <formula>NOT(ISERROR(SEARCH("COMING SOON",K732)))</formula>
    </cfRule>
    <cfRule type="containsText" dxfId="3161" priority="5283" operator="containsText" text="ACTIVE">
      <formula>NOT(ISERROR(SEARCH("ACTIVE",K732)))</formula>
    </cfRule>
    <cfRule type="containsText" dxfId="3160" priority="5332" operator="containsText" text="Discontinued">
      <formula>NOT(ISERROR(SEARCH("Discontinued",K732)))</formula>
    </cfRule>
    <cfRule type="containsText" dxfId="3159" priority="5331" operator="containsText" text="ACTIVE">
      <formula>NOT(ISERROR(SEARCH("ACTIVE",K732)))</formula>
    </cfRule>
    <cfRule type="containsText" dxfId="3158" priority="5330" operator="containsText" text="COMING SOON">
      <formula>NOT(ISERROR(SEARCH("COMING SOON",K732)))</formula>
    </cfRule>
    <cfRule type="containsText" dxfId="3157" priority="5329" operator="containsText" text="Closeout">
      <formula>NOT(ISERROR(SEARCH("Closeout",K732)))</formula>
    </cfRule>
    <cfRule type="containsText" dxfId="3156" priority="5328" operator="containsText" text="Discontinued">
      <formula>NOT(ISERROR(SEARCH("Discontinued",K732)))</formula>
    </cfRule>
    <cfRule type="containsText" dxfId="3155" priority="5327" operator="containsText" text="ACTIVE">
      <formula>NOT(ISERROR(SEARCH("ACTIVE",K732)))</formula>
    </cfRule>
    <cfRule type="containsText" dxfId="3154" priority="5326" operator="containsText" text="COMING SOON">
      <formula>NOT(ISERROR(SEARCH("COMING SOON",K732)))</formula>
    </cfRule>
    <cfRule type="containsText" dxfId="3153" priority="5325" operator="containsText" text="Closeout">
      <formula>NOT(ISERROR(SEARCH("Closeout",K732)))</formula>
    </cfRule>
    <cfRule type="containsText" dxfId="3152" priority="5324" operator="containsText" text="Discontinued">
      <formula>NOT(ISERROR(SEARCH("Discontinued",K732)))</formula>
    </cfRule>
    <cfRule type="containsText" dxfId="3151" priority="5323" operator="containsText" text="ACTIVE">
      <formula>NOT(ISERROR(SEARCH("ACTIVE",K732)))</formula>
    </cfRule>
    <cfRule type="containsText" dxfId="3150" priority="5322" operator="containsText" text="COMING SOON">
      <formula>NOT(ISERROR(SEARCH("COMING SOON",K732)))</formula>
    </cfRule>
    <cfRule type="containsText" dxfId="3149" priority="5321" operator="containsText" text="Closeout">
      <formula>NOT(ISERROR(SEARCH("Closeout",K732)))</formula>
    </cfRule>
    <cfRule type="containsText" dxfId="3148" priority="5320" operator="containsText" text="Discontinued">
      <formula>NOT(ISERROR(SEARCH("Discontinued",K732)))</formula>
    </cfRule>
    <cfRule type="containsBlanks" dxfId="3147" priority="5319">
      <formula>LEN(TRIM(K732))=0</formula>
    </cfRule>
    <cfRule type="containsText" dxfId="3146" priority="5318" operator="containsText" text="ACTIVE">
      <formula>NOT(ISERROR(SEARCH("ACTIVE",K732)))</formula>
    </cfRule>
    <cfRule type="containsText" dxfId="3145" priority="5317" operator="containsText" text="COMING SOON">
      <formula>NOT(ISERROR(SEARCH("COMING SOON",K732)))</formula>
    </cfRule>
    <cfRule type="containsText" dxfId="3144" priority="5316" operator="containsText" text="Closeout">
      <formula>NOT(ISERROR(SEARCH("Closeout",K732)))</formula>
    </cfRule>
    <cfRule type="containsText" dxfId="3143" priority="5315" operator="containsText" text="Discontinued">
      <formula>NOT(ISERROR(SEARCH("Discontinued",K732)))</formula>
    </cfRule>
    <cfRule type="containsText" dxfId="3142" priority="5314" operator="containsText" text="ACTIVE">
      <formula>NOT(ISERROR(SEARCH("ACTIVE",K732)))</formula>
    </cfRule>
    <cfRule type="containsText" dxfId="3141" priority="5313" operator="containsText" text="COMING SOON">
      <formula>NOT(ISERROR(SEARCH("COMING SOON",K732)))</formula>
    </cfRule>
    <cfRule type="containsText" dxfId="3140" priority="5312" operator="containsText" text="Closeout">
      <formula>NOT(ISERROR(SEARCH("Closeout",K732)))</formula>
    </cfRule>
    <cfRule type="containsText" dxfId="3139" priority="5311" operator="containsText" text="Discontinued">
      <formula>NOT(ISERROR(SEARCH("Discontinued",K732)))</formula>
    </cfRule>
    <cfRule type="containsText" dxfId="3138" priority="5310" operator="containsText" text="ACTIVE">
      <formula>NOT(ISERROR(SEARCH("ACTIVE",K732)))</formula>
    </cfRule>
    <cfRule type="containsText" dxfId="3137" priority="5309" operator="containsText" text="COMING SOON">
      <formula>NOT(ISERROR(SEARCH("COMING SOON",K732)))</formula>
    </cfRule>
    <cfRule type="containsText" dxfId="3136" priority="5308" operator="containsText" text="Closeout">
      <formula>NOT(ISERROR(SEARCH("Closeout",K732)))</formula>
    </cfRule>
    <cfRule type="containsText" dxfId="3135" priority="5307" operator="containsText" text="Discontinued">
      <formula>NOT(ISERROR(SEARCH("Discontinued",K732)))</formula>
    </cfRule>
    <cfRule type="containsText" dxfId="3134" priority="5306" operator="containsText" text="Active">
      <formula>NOT(ISERROR(SEARCH("Active",K732)))</formula>
    </cfRule>
    <cfRule type="containsText" dxfId="3133" priority="5305" operator="containsText" text="Closeout">
      <formula>NOT(ISERROR(SEARCH("Closeout",K732)))</formula>
    </cfRule>
    <cfRule type="containsText" dxfId="3132" priority="5304" operator="containsText" text="Coming Soon">
      <formula>NOT(ISERROR(SEARCH("Coming Soon",K732)))</formula>
    </cfRule>
    <cfRule type="cellIs" dxfId="3131" priority="5302" operator="equal">
      <formula>"Discontinued"</formula>
    </cfRule>
    <cfRule type="cellIs" dxfId="3130" priority="5301" operator="equal">
      <formula>"Closeout"</formula>
    </cfRule>
    <cfRule type="containsText" dxfId="3129" priority="5300" operator="containsText" text="ACTIVE">
      <formula>NOT(ISERROR(SEARCH("ACTIVE",K732)))</formula>
    </cfRule>
    <cfRule type="containsText" dxfId="3128" priority="5299" operator="containsText" text="COMING SOON">
      <formula>NOT(ISERROR(SEARCH("COMING SOON",K732)))</formula>
    </cfRule>
    <cfRule type="containsBlanks" dxfId="3127" priority="5298">
      <formula>LEN(TRIM(K732))=0</formula>
    </cfRule>
    <cfRule type="containsText" dxfId="3126" priority="5297" operator="containsText" text="Closeout">
      <formula>NOT(ISERROR(SEARCH("Closeout",K732)))</formula>
    </cfRule>
    <cfRule type="containsText" dxfId="3125" priority="5295" operator="containsText" text="ACTIVE">
      <formula>NOT(ISERROR(SEARCH("ACTIVE",K732)))</formula>
    </cfRule>
    <cfRule type="containsText" dxfId="3124" priority="5275" operator="containsText" text="ACTIVE">
      <formula>NOT(ISERROR(SEARCH("ACTIVE",K732)))</formula>
    </cfRule>
    <cfRule type="containsText" dxfId="3123" priority="5294" operator="containsText" text="COMING SOON">
      <formula>NOT(ISERROR(SEARCH("COMING SOON",K732)))</formula>
    </cfRule>
    <cfRule type="containsText" dxfId="3122" priority="5293" operator="containsText" text="Closeout">
      <formula>NOT(ISERROR(SEARCH("Closeout",K732)))</formula>
    </cfRule>
    <cfRule type="containsText" dxfId="3121" priority="5292" operator="containsText" text="Discontinued">
      <formula>NOT(ISERROR(SEARCH("Discontinued",K732)))</formula>
    </cfRule>
    <cfRule type="containsText" dxfId="3120" priority="5291" operator="containsText" text="ACTIVE">
      <formula>NOT(ISERROR(SEARCH("ACTIVE",K732)))</formula>
    </cfRule>
    <cfRule type="containsText" dxfId="3119" priority="5290" operator="containsText" text="COMING SOON">
      <formula>NOT(ISERROR(SEARCH("COMING SOON",K732)))</formula>
    </cfRule>
    <cfRule type="containsText" dxfId="3118" priority="5333" operator="containsText" text="Closeout">
      <formula>NOT(ISERROR(SEARCH("Closeout",K732)))</formula>
    </cfRule>
    <cfRule type="containsText" dxfId="3117" priority="5296" operator="containsText" text="Discontinued">
      <formula>NOT(ISERROR(SEARCH("Discontinued",K732)))</formula>
    </cfRule>
    <cfRule type="containsText" dxfId="3116" priority="5289" operator="containsText" text="Closeout">
      <formula>NOT(ISERROR(SEARCH("Closeout",K732)))</formula>
    </cfRule>
    <cfRule type="containsText" dxfId="3115" priority="5288" operator="containsText" text="Discontinued">
      <formula>NOT(ISERROR(SEARCH("Discontinued",K732)))</formula>
    </cfRule>
    <cfRule type="containsText" dxfId="3114" priority="5287" operator="containsText" text="ACTIVE">
      <formula>NOT(ISERROR(SEARCH("ACTIVE",K732)))</formula>
    </cfRule>
    <cfRule type="containsText" dxfId="3113" priority="5286" operator="containsText" text="COMING SOON">
      <formula>NOT(ISERROR(SEARCH("COMING SOON",K732)))</formula>
    </cfRule>
    <cfRule type="containsText" dxfId="3112" priority="5285" operator="containsText" text="Closeout">
      <formula>NOT(ISERROR(SEARCH("Closeout",K732)))</formula>
    </cfRule>
    <cfRule type="containsText" dxfId="3111" priority="5284" operator="containsText" text="Discontinued">
      <formula>NOT(ISERROR(SEARCH("Discontinued",K732)))</formula>
    </cfRule>
    <cfRule type="containsText" dxfId="3110" priority="5244" operator="containsText" text="Discontinued">
      <formula>NOT(ISERROR(SEARCH("Discontinued",K732)))</formula>
    </cfRule>
    <cfRule type="containsText" dxfId="3109" priority="5245" operator="containsText" text="Closeout">
      <formula>NOT(ISERROR(SEARCH("Closeout",K732)))</formula>
    </cfRule>
    <cfRule type="containsText" dxfId="3108" priority="5246" operator="containsText" text="COMING SOON">
      <formula>NOT(ISERROR(SEARCH("COMING SOON",K732)))</formula>
    </cfRule>
    <cfRule type="containsText" dxfId="3107" priority="5247" operator="containsText" text="ACTIVE">
      <formula>NOT(ISERROR(SEARCH("ACTIVE",K732)))</formula>
    </cfRule>
    <cfRule type="containsText" dxfId="3106" priority="5248" operator="containsText" text="Discontinued">
      <formula>NOT(ISERROR(SEARCH("Discontinued",K732)))</formula>
    </cfRule>
    <cfRule type="containsText" dxfId="3105" priority="5265" operator="containsText" text="Closeout">
      <formula>NOT(ISERROR(SEARCH("Closeout",K732)))</formula>
    </cfRule>
    <cfRule type="containsText" dxfId="3104" priority="5266" operator="containsText" text="COMING SOON">
      <formula>NOT(ISERROR(SEARCH("COMING SOON",K732)))</formula>
    </cfRule>
    <cfRule type="containsText" dxfId="3103" priority="5267" operator="containsText" text="ACTIVE">
      <formula>NOT(ISERROR(SEARCH("ACTIVE",K732)))</formula>
    </cfRule>
    <cfRule type="containsText" dxfId="3102" priority="5268" operator="containsText" text="Discontinued">
      <formula>NOT(ISERROR(SEARCH("Discontinued",K732)))</formula>
    </cfRule>
    <cfRule type="containsText" dxfId="3101" priority="5269" operator="containsText" text="Closeout">
      <formula>NOT(ISERROR(SEARCH("Closeout",K732)))</formula>
    </cfRule>
    <cfRule type="containsText" dxfId="3100" priority="5270" operator="containsText" text="COMING SOON">
      <formula>NOT(ISERROR(SEARCH("COMING SOON",K732)))</formula>
    </cfRule>
    <cfRule type="containsText" dxfId="3099" priority="5271" operator="containsText" text="ACTIVE">
      <formula>NOT(ISERROR(SEARCH("ACTIVE",K732)))</formula>
    </cfRule>
    <cfRule type="containsText" dxfId="3098" priority="5272" operator="containsText" text="Discontinued">
      <formula>NOT(ISERROR(SEARCH("Discontinued",K732)))</formula>
    </cfRule>
    <cfRule type="containsText" dxfId="3097" priority="5273" operator="containsText" text="Closeout">
      <formula>NOT(ISERROR(SEARCH("Closeout",K732)))</formula>
    </cfRule>
    <cfRule type="containsText" dxfId="3096" priority="5274" operator="containsText" text="COMING SOON">
      <formula>NOT(ISERROR(SEARCH("COMING SOON",K732)))</formula>
    </cfRule>
    <cfRule type="containsBlanks" dxfId="3095" priority="5340">
      <formula>LEN(TRIM(K732))=0</formula>
    </cfRule>
    <cfRule type="containsText" dxfId="3094" priority="5339" operator="containsText" text="ACTIVE">
      <formula>NOT(ISERROR(SEARCH("ACTIVE",K732)))</formula>
    </cfRule>
  </conditionalFormatting>
  <conditionalFormatting sqref="K733:K740">
    <cfRule type="containsText" dxfId="3093" priority="5138" operator="containsText" text="COMING SOON">
      <formula>NOT(ISERROR(SEARCH("COMING SOON",K733)))</formula>
    </cfRule>
    <cfRule type="containsText" dxfId="3092" priority="5137" operator="containsText" text="Closeout">
      <formula>NOT(ISERROR(SEARCH("Closeout",K733)))</formula>
    </cfRule>
    <cfRule type="containsText" dxfId="3091" priority="5136" operator="containsText" text="Discontinued">
      <formula>NOT(ISERROR(SEARCH("Discontinued",K733)))</formula>
    </cfRule>
    <cfRule type="containsText" dxfId="3090" priority="5135" operator="containsText" text="ACTIVE">
      <formula>NOT(ISERROR(SEARCH("ACTIVE",K733)))</formula>
    </cfRule>
    <cfRule type="containsText" dxfId="3089" priority="5134" operator="containsText" text="COMING SOON">
      <formula>NOT(ISERROR(SEARCH("COMING SOON",K733)))</formula>
    </cfRule>
    <cfRule type="containsText" dxfId="3088" priority="5133" operator="containsText" text="Closeout">
      <formula>NOT(ISERROR(SEARCH("Closeout",K733)))</formula>
    </cfRule>
    <cfRule type="containsText" dxfId="3087" priority="5132" operator="containsText" text="Discontinued">
      <formula>NOT(ISERROR(SEARCH("Discontinued",K733)))</formula>
    </cfRule>
    <cfRule type="containsText" dxfId="3086" priority="5131" operator="containsText" text="ACTIVE">
      <formula>NOT(ISERROR(SEARCH("ACTIVE",K733)))</formula>
    </cfRule>
    <cfRule type="containsText" dxfId="3085" priority="5130" operator="containsText" text="COMING SOON">
      <formula>NOT(ISERROR(SEARCH("COMING SOON",K733)))</formula>
    </cfRule>
    <cfRule type="containsText" dxfId="3084" priority="5129" operator="containsText" text="Closeout">
      <formula>NOT(ISERROR(SEARCH("Closeout",K733)))</formula>
    </cfRule>
    <cfRule type="containsText" dxfId="3083" priority="5128" operator="containsText" text="Discontinued">
      <formula>NOT(ISERROR(SEARCH("Discontinued",K733)))</formula>
    </cfRule>
    <cfRule type="containsText" dxfId="3082" priority="5127" operator="containsText" text="Active">
      <formula>NOT(ISERROR(SEARCH("Active",K733)))</formula>
    </cfRule>
    <cfRule type="containsText" dxfId="3081" priority="5126" operator="containsText" text="Closeout">
      <formula>NOT(ISERROR(SEARCH("Closeout",K733)))</formula>
    </cfRule>
    <cfRule type="containsText" dxfId="3080" priority="5125" operator="containsText" text="Coming Soon">
      <formula>NOT(ISERROR(SEARCH("Coming Soon",K733)))</formula>
    </cfRule>
    <cfRule type="containsText" dxfId="3079" priority="5124" operator="containsText" text="Discontinued">
      <formula>NOT(ISERROR(SEARCH("Discontinued",K733)))</formula>
    </cfRule>
    <cfRule type="containsText" dxfId="3078" priority="5123" operator="containsText" text="ACTIVE">
      <formula>NOT(ISERROR(SEARCH("ACTIVE",K733)))</formula>
    </cfRule>
    <cfRule type="containsText" dxfId="3077" priority="5122" operator="containsText" text="COMING SOON">
      <formula>NOT(ISERROR(SEARCH("COMING SOON",K733)))</formula>
    </cfRule>
    <cfRule type="containsText" dxfId="3076" priority="5121" operator="containsText" text="Closeout">
      <formula>NOT(ISERROR(SEARCH("Closeout",K733)))</formula>
    </cfRule>
    <cfRule type="containsText" dxfId="3075" priority="5120" operator="containsText" text="Discontinued">
      <formula>NOT(ISERROR(SEARCH("Discontinued",K733)))</formula>
    </cfRule>
    <cfRule type="containsText" dxfId="3074" priority="5181" operator="containsText" text="Closeout">
      <formula>NOT(ISERROR(SEARCH("Closeout",K733)))</formula>
    </cfRule>
    <cfRule type="containsText" dxfId="3073" priority="5180" operator="containsText" text="Coming Soon">
      <formula>NOT(ISERROR(SEARCH("Coming Soon",K733)))</formula>
    </cfRule>
    <cfRule type="containsText" dxfId="3072" priority="5179" operator="containsText" text="Discontinued">
      <formula>NOT(ISERROR(SEARCH("Discontinued",K733)))</formula>
    </cfRule>
    <cfRule type="cellIs" dxfId="3071" priority="5178" operator="equal">
      <formula>"Discontinued"</formula>
    </cfRule>
    <cfRule type="cellIs" dxfId="3070" priority="5177" operator="equal">
      <formula>"Closeout"</formula>
    </cfRule>
    <cfRule type="containsText" dxfId="3069" priority="5176" operator="containsText" text="ACTIVE">
      <formula>NOT(ISERROR(SEARCH("ACTIVE",K733)))</formula>
    </cfRule>
    <cfRule type="containsText" dxfId="3068" priority="5175" operator="containsText" text="COMING SOON">
      <formula>NOT(ISERROR(SEARCH("COMING SOON",K733)))</formula>
    </cfRule>
    <cfRule type="containsBlanks" dxfId="3067" priority="5174">
      <formula>LEN(TRIM(K733))=0</formula>
    </cfRule>
    <cfRule type="containsText" dxfId="3066" priority="5173" operator="containsText" text="Closeout">
      <formula>NOT(ISERROR(SEARCH("Closeout",K733)))</formula>
    </cfRule>
    <cfRule type="containsText" dxfId="3065" priority="5172" operator="containsText" text="Discontinued">
      <formula>NOT(ISERROR(SEARCH("Discontinued",K733)))</formula>
    </cfRule>
    <cfRule type="containsText" dxfId="3064" priority="5171" operator="containsText" text="ACTIVE">
      <formula>NOT(ISERROR(SEARCH("ACTIVE",K733)))</formula>
    </cfRule>
    <cfRule type="containsText" dxfId="3063" priority="5170" operator="containsText" text="COMING SOON">
      <formula>NOT(ISERROR(SEARCH("COMING SOON",K733)))</formula>
    </cfRule>
    <cfRule type="containsText" dxfId="3062" priority="5169" operator="containsText" text="Closeout">
      <formula>NOT(ISERROR(SEARCH("Closeout",K733)))</formula>
    </cfRule>
    <cfRule type="containsText" dxfId="3061" priority="5168" operator="containsText" text="Discontinued">
      <formula>NOT(ISERROR(SEARCH("Discontinued",K733)))</formula>
    </cfRule>
    <cfRule type="containsText" dxfId="3060" priority="5167" operator="containsText" text="ACTIVE">
      <formula>NOT(ISERROR(SEARCH("ACTIVE",K733)))</formula>
    </cfRule>
    <cfRule type="containsText" dxfId="3059" priority="5166" operator="containsText" text="COMING SOON">
      <formula>NOT(ISERROR(SEARCH("COMING SOON",K733)))</formula>
    </cfRule>
    <cfRule type="containsText" dxfId="3058" priority="5165" operator="containsText" text="Closeout">
      <formula>NOT(ISERROR(SEARCH("Closeout",K733)))</formula>
    </cfRule>
    <cfRule type="containsText" dxfId="3057" priority="5164" operator="containsText" text="Discontinued">
      <formula>NOT(ISERROR(SEARCH("Discontinued",K733)))</formula>
    </cfRule>
    <cfRule type="containsText" dxfId="3056" priority="5163" operator="containsText" text="ACTIVE">
      <formula>NOT(ISERROR(SEARCH("ACTIVE",K733)))</formula>
    </cfRule>
    <cfRule type="containsText" dxfId="3055" priority="5162" operator="containsText" text="COMING SOON">
      <formula>NOT(ISERROR(SEARCH("COMING SOON",K733)))</formula>
    </cfRule>
    <cfRule type="containsText" dxfId="3054" priority="5139" operator="containsText" text="ACTIVE">
      <formula>NOT(ISERROR(SEARCH("ACTIVE",K733)))</formula>
    </cfRule>
    <cfRule type="containsText" dxfId="3053" priority="5161" operator="containsText" text="Closeout">
      <formula>NOT(ISERROR(SEARCH("Closeout",K733)))</formula>
    </cfRule>
    <cfRule type="containsText" dxfId="3052" priority="5160" operator="containsText" text="Discontinued">
      <formula>NOT(ISERROR(SEARCH("Discontinued",K733)))</formula>
    </cfRule>
    <cfRule type="containsText" dxfId="3051" priority="5159" operator="containsText" text="ACTIVE">
      <formula>NOT(ISERROR(SEARCH("ACTIVE",K733)))</formula>
    </cfRule>
    <cfRule type="containsText" dxfId="3050" priority="5158" operator="containsText" text="COMING SOON">
      <formula>NOT(ISERROR(SEARCH("COMING SOON",K733)))</formula>
    </cfRule>
    <cfRule type="containsText" dxfId="3049" priority="5157" operator="containsText" text="Closeout">
      <formula>NOT(ISERROR(SEARCH("Closeout",K733)))</formula>
    </cfRule>
    <cfRule type="containsText" dxfId="3048" priority="5156" operator="containsText" text="Discontinued">
      <formula>NOT(ISERROR(SEARCH("Discontinued",K733)))</formula>
    </cfRule>
    <cfRule type="containsText" dxfId="3047" priority="5155" operator="containsText" text="ACTIVE">
      <formula>NOT(ISERROR(SEARCH("ACTIVE",K733)))</formula>
    </cfRule>
    <cfRule type="containsText" dxfId="3046" priority="5154" operator="containsText" text="COMING SOON">
      <formula>NOT(ISERROR(SEARCH("COMING SOON",K733)))</formula>
    </cfRule>
    <cfRule type="containsText" dxfId="3045" priority="5153" operator="containsText" text="Closeout">
      <formula>NOT(ISERROR(SEARCH("Closeout",K733)))</formula>
    </cfRule>
    <cfRule type="containsText" dxfId="3044" priority="5152" operator="containsText" text="Discontinued">
      <formula>NOT(ISERROR(SEARCH("Discontinued",K733)))</formula>
    </cfRule>
    <cfRule type="containsText" dxfId="3043" priority="5151" operator="containsText" text="ACTIVE">
      <formula>NOT(ISERROR(SEARCH("ACTIVE",K733)))</formula>
    </cfRule>
    <cfRule type="containsText" dxfId="3042" priority="5150" operator="containsText" text="COMING SOON">
      <formula>NOT(ISERROR(SEARCH("COMING SOON",K733)))</formula>
    </cfRule>
    <cfRule type="containsText" dxfId="3041" priority="5149" operator="containsText" text="Closeout">
      <formula>NOT(ISERROR(SEARCH("Closeout",K733)))</formula>
    </cfRule>
    <cfRule type="containsText" dxfId="3040" priority="5148" operator="containsText" text="Discontinued">
      <formula>NOT(ISERROR(SEARCH("Discontinued",K733)))</formula>
    </cfRule>
    <cfRule type="containsText" dxfId="3039" priority="5147" operator="containsText" text="ACTIVE">
      <formula>NOT(ISERROR(SEARCH("ACTIVE",K733)))</formula>
    </cfRule>
    <cfRule type="containsText" dxfId="3038" priority="5146" operator="containsText" text="COMING SOON">
      <formula>NOT(ISERROR(SEARCH("COMING SOON",K733)))</formula>
    </cfRule>
    <cfRule type="containsText" dxfId="3037" priority="5145" operator="containsText" text="Closeout">
      <formula>NOT(ISERROR(SEARCH("Closeout",K733)))</formula>
    </cfRule>
    <cfRule type="containsText" dxfId="3036" priority="5144" operator="containsText" text="Discontinued">
      <formula>NOT(ISERROR(SEARCH("Discontinued",K733)))</formula>
    </cfRule>
    <cfRule type="containsText" dxfId="3035" priority="5143" operator="containsText" text="ACTIVE">
      <formula>NOT(ISERROR(SEARCH("ACTIVE",K733)))</formula>
    </cfRule>
    <cfRule type="containsText" dxfId="3034" priority="5142" operator="containsText" text="COMING SOON">
      <formula>NOT(ISERROR(SEARCH("COMING SOON",K733)))</formula>
    </cfRule>
    <cfRule type="containsText" dxfId="3033" priority="5141" operator="containsText" text="Closeout">
      <formula>NOT(ISERROR(SEARCH("Closeout",K733)))</formula>
    </cfRule>
    <cfRule type="containsText" dxfId="3032" priority="5140" operator="containsText" text="Discontinued">
      <formula>NOT(ISERROR(SEARCH("Discontinued",K733)))</formula>
    </cfRule>
    <cfRule type="containsBlanks" dxfId="3031" priority="5216">
      <formula>LEN(TRIM(K733))=0</formula>
    </cfRule>
    <cfRule type="containsText" dxfId="3030" priority="5215" operator="containsText" text="ACTIVE">
      <formula>NOT(ISERROR(SEARCH("ACTIVE",K733)))</formula>
    </cfRule>
    <cfRule type="containsText" dxfId="3029" priority="5214" operator="containsText" text="COMING SOON">
      <formula>NOT(ISERROR(SEARCH("COMING SOON",K733)))</formula>
    </cfRule>
    <cfRule type="containsText" dxfId="3028" priority="5213" operator="containsText" text="Closeout">
      <formula>NOT(ISERROR(SEARCH("Closeout",K733)))</formula>
    </cfRule>
    <cfRule type="containsText" dxfId="3027" priority="5212" operator="containsText" text="Discontinued">
      <formula>NOT(ISERROR(SEARCH("Discontinued",K733)))</formula>
    </cfRule>
    <cfRule type="containsText" dxfId="3026" priority="5211" operator="containsText" text="ACTIVE">
      <formula>NOT(ISERROR(SEARCH("ACTIVE",K733)))</formula>
    </cfRule>
    <cfRule type="containsText" dxfId="3025" priority="5210" operator="containsText" text="COMING SOON">
      <formula>NOT(ISERROR(SEARCH("COMING SOON",K733)))</formula>
    </cfRule>
    <cfRule type="containsText" dxfId="3024" priority="5209" operator="containsText" text="Closeout">
      <formula>NOT(ISERROR(SEARCH("Closeout",K733)))</formula>
    </cfRule>
    <cfRule type="containsText" dxfId="3023" priority="5208" operator="containsText" text="Discontinued">
      <formula>NOT(ISERROR(SEARCH("Discontinued",K733)))</formula>
    </cfRule>
    <cfRule type="containsText" dxfId="3022" priority="5207" operator="containsText" text="ACTIVE">
      <formula>NOT(ISERROR(SEARCH("ACTIVE",K733)))</formula>
    </cfRule>
    <cfRule type="containsText" dxfId="3021" priority="5206" operator="containsText" text="COMING SOON">
      <formula>NOT(ISERROR(SEARCH("COMING SOON",K733)))</formula>
    </cfRule>
    <cfRule type="containsText" dxfId="3020" priority="5205" operator="containsText" text="Closeout">
      <formula>NOT(ISERROR(SEARCH("Closeout",K733)))</formula>
    </cfRule>
    <cfRule type="containsText" dxfId="3019" priority="5204" operator="containsText" text="Discontinued">
      <formula>NOT(ISERROR(SEARCH("Discontinued",K733)))</formula>
    </cfRule>
    <cfRule type="containsText" dxfId="3018" priority="5203" operator="containsText" text="ACTIVE">
      <formula>NOT(ISERROR(SEARCH("ACTIVE",K733)))</formula>
    </cfRule>
    <cfRule type="containsText" dxfId="3017" priority="5202" operator="containsText" text="COMING SOON">
      <formula>NOT(ISERROR(SEARCH("COMING SOON",K733)))</formula>
    </cfRule>
    <cfRule type="containsText" dxfId="3016" priority="5201" operator="containsText" text="Closeout">
      <formula>NOT(ISERROR(SEARCH("Closeout",K733)))</formula>
    </cfRule>
    <cfRule type="containsText" dxfId="3015" priority="5200" operator="containsText" text="Discontinued">
      <formula>NOT(ISERROR(SEARCH("Discontinued",K733)))</formula>
    </cfRule>
    <cfRule type="containsText" dxfId="3014" priority="5199" operator="containsText" text="ACTIVE">
      <formula>NOT(ISERROR(SEARCH("ACTIVE",K733)))</formula>
    </cfRule>
    <cfRule type="containsText" dxfId="3013" priority="5198" operator="containsText" text="COMING SOON">
      <formula>NOT(ISERROR(SEARCH("COMING SOON",K733)))</formula>
    </cfRule>
    <cfRule type="containsText" dxfId="3012" priority="5197" operator="containsText" text="Closeout">
      <formula>NOT(ISERROR(SEARCH("Closeout",K733)))</formula>
    </cfRule>
    <cfRule type="containsText" dxfId="3011" priority="5196" operator="containsText" text="Discontinued">
      <formula>NOT(ISERROR(SEARCH("Discontinued",K733)))</formula>
    </cfRule>
    <cfRule type="containsBlanks" dxfId="3010" priority="5195">
      <formula>LEN(TRIM(K733))=0</formula>
    </cfRule>
    <cfRule type="containsText" dxfId="3009" priority="5194" operator="containsText" text="ACTIVE">
      <formula>NOT(ISERROR(SEARCH("ACTIVE",K733)))</formula>
    </cfRule>
    <cfRule type="containsText" dxfId="3008" priority="5193" operator="containsText" text="COMING SOON">
      <formula>NOT(ISERROR(SEARCH("COMING SOON",K733)))</formula>
    </cfRule>
    <cfRule type="containsText" dxfId="3007" priority="5192" operator="containsText" text="Closeout">
      <formula>NOT(ISERROR(SEARCH("Closeout",K733)))</formula>
    </cfRule>
    <cfRule type="containsText" dxfId="3006" priority="5191" operator="containsText" text="Discontinued">
      <formula>NOT(ISERROR(SEARCH("Discontinued",K733)))</formula>
    </cfRule>
    <cfRule type="containsText" dxfId="3005" priority="5190" operator="containsText" text="ACTIVE">
      <formula>NOT(ISERROR(SEARCH("ACTIVE",K733)))</formula>
    </cfRule>
    <cfRule type="containsText" dxfId="3004" priority="5189" operator="containsText" text="COMING SOON">
      <formula>NOT(ISERROR(SEARCH("COMING SOON",K733)))</formula>
    </cfRule>
    <cfRule type="containsText" dxfId="3003" priority="5188" operator="containsText" text="Closeout">
      <formula>NOT(ISERROR(SEARCH("Closeout",K733)))</formula>
    </cfRule>
    <cfRule type="containsText" dxfId="3002" priority="5187" operator="containsText" text="Discontinued">
      <formula>NOT(ISERROR(SEARCH("Discontinued",K733)))</formula>
    </cfRule>
    <cfRule type="containsText" dxfId="3001" priority="5186" operator="containsText" text="ACTIVE">
      <formula>NOT(ISERROR(SEARCH("ACTIVE",K733)))</formula>
    </cfRule>
    <cfRule type="containsText" dxfId="3000" priority="5185" operator="containsText" text="COMING SOON">
      <formula>NOT(ISERROR(SEARCH("COMING SOON",K733)))</formula>
    </cfRule>
    <cfRule type="containsText" dxfId="2999" priority="5184" operator="containsText" text="Closeout">
      <formula>NOT(ISERROR(SEARCH("Closeout",K733)))</formula>
    </cfRule>
    <cfRule type="containsText" dxfId="2998" priority="5183" operator="containsText" text="Discontinued">
      <formula>NOT(ISERROR(SEARCH("Discontinued",K733)))</formula>
    </cfRule>
    <cfRule type="containsText" dxfId="2997" priority="5182" operator="containsText" text="Active">
      <formula>NOT(ISERROR(SEARCH("Active",K733)))</formula>
    </cfRule>
  </conditionalFormatting>
  <conditionalFormatting sqref="K734:K740">
    <cfRule type="containsText" dxfId="2996" priority="5108" operator="containsText" text="ACTIVE">
      <formula>NOT(ISERROR(SEARCH("ACTIVE",K734)))</formula>
    </cfRule>
    <cfRule type="containsText" dxfId="2995" priority="5107" operator="containsText" text="COMING SOON">
      <formula>NOT(ISERROR(SEARCH("COMING SOON",K734)))</formula>
    </cfRule>
    <cfRule type="containsText" dxfId="2994" priority="5097" operator="containsText" text="Closeout">
      <formula>NOT(ISERROR(SEARCH("Closeout",K734)))</formula>
    </cfRule>
    <cfRule type="containsText" dxfId="2993" priority="5096" operator="containsText" text="Discontinued">
      <formula>NOT(ISERROR(SEARCH("Discontinued",K734)))</formula>
    </cfRule>
  </conditionalFormatting>
  <conditionalFormatting sqref="K739:K740">
    <cfRule type="containsText" dxfId="2992" priority="5076" operator="containsText" text="Discontinued">
      <formula>NOT(ISERROR(SEARCH("Discontinued",K739)))</formula>
    </cfRule>
    <cfRule type="containsText" dxfId="2991" priority="5088" operator="containsText" text="ACTIVE">
      <formula>NOT(ISERROR(SEARCH("ACTIVE",K739)))</formula>
    </cfRule>
    <cfRule type="containsText" dxfId="2990" priority="5087" operator="containsText" text="COMING SOON">
      <formula>NOT(ISERROR(SEARCH("COMING SOON",K739)))</formula>
    </cfRule>
    <cfRule type="containsText" dxfId="2989" priority="5077" operator="containsText" text="Closeout">
      <formula>NOT(ISERROR(SEARCH("Closeout",K739)))</formula>
    </cfRule>
  </conditionalFormatting>
  <conditionalFormatting sqref="K741">
    <cfRule type="containsText" dxfId="2988" priority="3545" operator="containsText" text="Closeout">
      <formula>NOT(ISERROR(SEARCH("Closeout",K741)))</formula>
    </cfRule>
    <cfRule type="containsText" dxfId="2987" priority="3546" operator="containsText" text="COMING SOON">
      <formula>NOT(ISERROR(SEARCH("COMING SOON",K741)))</formula>
    </cfRule>
    <cfRule type="containsText" dxfId="2986" priority="3547" operator="containsText" text="ACTIVE">
      <formula>NOT(ISERROR(SEARCH("ACTIVE",K741)))</formula>
    </cfRule>
    <cfRule type="containsText" dxfId="2985" priority="3548" operator="containsText" text="Discontinued">
      <formula>NOT(ISERROR(SEARCH("Discontinued",K741)))</formula>
    </cfRule>
    <cfRule type="containsText" dxfId="2984" priority="3549" operator="containsText" text="Closeout">
      <formula>NOT(ISERROR(SEARCH("Closeout",K741)))</formula>
    </cfRule>
    <cfRule type="containsText" dxfId="2983" priority="3550" operator="containsText" text="COMING SOON">
      <formula>NOT(ISERROR(SEARCH("COMING SOON",K741)))</formula>
    </cfRule>
    <cfRule type="containsText" dxfId="2982" priority="3551" operator="containsText" text="ACTIVE">
      <formula>NOT(ISERROR(SEARCH("ACTIVE",K741)))</formula>
    </cfRule>
    <cfRule type="containsText" dxfId="2981" priority="3552" operator="containsText" text="Discontinued">
      <formula>NOT(ISERROR(SEARCH("Discontinued",K741)))</formula>
    </cfRule>
    <cfRule type="containsText" dxfId="2980" priority="3553" operator="containsText" text="Closeout">
      <formula>NOT(ISERROR(SEARCH("Closeout",K741)))</formula>
    </cfRule>
    <cfRule type="containsBlanks" dxfId="2979" priority="3554">
      <formula>LEN(TRIM(K741))=0</formula>
    </cfRule>
    <cfRule type="containsText" dxfId="2978" priority="3503" operator="containsText" text="ACTIVE">
      <formula>NOT(ISERROR(SEARCH("ACTIVE",K741)))</formula>
    </cfRule>
    <cfRule type="containsText" dxfId="2977" priority="3504" operator="containsText" text="Discontinued">
      <formula>NOT(ISERROR(SEARCH("Discontinued",K741)))</formula>
    </cfRule>
    <cfRule type="containsText" dxfId="2976" priority="3555" operator="containsText" text="COMING SOON">
      <formula>NOT(ISERROR(SEARCH("COMING SOON",K741)))</formula>
    </cfRule>
    <cfRule type="containsText" dxfId="2975" priority="3556" operator="containsText" text="ACTIVE">
      <formula>NOT(ISERROR(SEARCH("ACTIVE",K741)))</formula>
    </cfRule>
    <cfRule type="cellIs" dxfId="2974" priority="3557" operator="equal">
      <formula>"Closeout"</formula>
    </cfRule>
    <cfRule type="cellIs" dxfId="2973" priority="3558" operator="equal">
      <formula>"Discontinued"</formula>
    </cfRule>
    <cfRule type="containsText" dxfId="2972" priority="3559" operator="containsText" text="Discontinued">
      <formula>NOT(ISERROR(SEARCH("Discontinued",K741)))</formula>
    </cfRule>
    <cfRule type="containsText" dxfId="2971" priority="3560" operator="containsText" text="Coming Soon">
      <formula>NOT(ISERROR(SEARCH("Coming Soon",K741)))</formula>
    </cfRule>
    <cfRule type="containsText" dxfId="2970" priority="3511" operator="containsText" text="ACTIVE">
      <formula>NOT(ISERROR(SEARCH("ACTIVE",K741)))</formula>
    </cfRule>
    <cfRule type="containsText" dxfId="2969" priority="3561" operator="containsText" text="Closeout">
      <formula>NOT(ISERROR(SEARCH("Closeout",K741)))</formula>
    </cfRule>
    <cfRule type="containsText" dxfId="2968" priority="3562" operator="containsText" text="Active">
      <formula>NOT(ISERROR(SEARCH("Active",K741)))</formula>
    </cfRule>
    <cfRule type="containsText" dxfId="2967" priority="3563" operator="containsText" text="Discontinued">
      <formula>NOT(ISERROR(SEARCH("Discontinued",K741)))</formula>
    </cfRule>
    <cfRule type="containsText" dxfId="2966" priority="3564" operator="containsText" text="Closeout">
      <formula>NOT(ISERROR(SEARCH("Closeout",K741)))</formula>
    </cfRule>
    <cfRule type="containsText" dxfId="2965" priority="3500" operator="containsText" text="Discontinued">
      <formula>NOT(ISERROR(SEARCH("Discontinued",K741)))</formula>
    </cfRule>
    <cfRule type="containsText" dxfId="2964" priority="3501" operator="containsText" text="Closeout">
      <formula>NOT(ISERROR(SEARCH("Closeout",K741)))</formula>
    </cfRule>
    <cfRule type="containsText" dxfId="2963" priority="3502" operator="containsText" text="COMING SOON">
      <formula>NOT(ISERROR(SEARCH("COMING SOON",K741)))</formula>
    </cfRule>
    <cfRule type="containsText" dxfId="2962" priority="3565" operator="containsText" text="COMING SOON">
      <formula>NOT(ISERROR(SEARCH("COMING SOON",K741)))</formula>
    </cfRule>
    <cfRule type="containsText" dxfId="2961" priority="3566" operator="containsText" text="ACTIVE">
      <formula>NOT(ISERROR(SEARCH("ACTIVE",K741)))</formula>
    </cfRule>
    <cfRule type="containsText" dxfId="2960" priority="3567" operator="containsText" text="Discontinued">
      <formula>NOT(ISERROR(SEARCH("Discontinued",K741)))</formula>
    </cfRule>
    <cfRule type="containsText" dxfId="2959" priority="3568" operator="containsText" text="Closeout">
      <formula>NOT(ISERROR(SEARCH("Closeout",K741)))</formula>
    </cfRule>
    <cfRule type="containsText" dxfId="2958" priority="3569" operator="containsText" text="COMING SOON">
      <formula>NOT(ISERROR(SEARCH("COMING SOON",K741)))</formula>
    </cfRule>
    <cfRule type="containsText" dxfId="2957" priority="3570" operator="containsText" text="ACTIVE">
      <formula>NOT(ISERROR(SEARCH("ACTIVE",K741)))</formula>
    </cfRule>
    <cfRule type="containsText" dxfId="2956" priority="3571" operator="containsText" text="Discontinued">
      <formula>NOT(ISERROR(SEARCH("Discontinued",K741)))</formula>
    </cfRule>
    <cfRule type="containsText" dxfId="2955" priority="3572" operator="containsText" text="Closeout">
      <formula>NOT(ISERROR(SEARCH("Closeout",K741)))</formula>
    </cfRule>
    <cfRule type="containsText" dxfId="2954" priority="3573" operator="containsText" text="COMING SOON">
      <formula>NOT(ISERROR(SEARCH("COMING SOON",K741)))</formula>
    </cfRule>
    <cfRule type="containsText" dxfId="2953" priority="3574" operator="containsText" text="ACTIVE">
      <formula>NOT(ISERROR(SEARCH("ACTIVE",K741)))</formula>
    </cfRule>
    <cfRule type="containsBlanks" dxfId="2952" priority="3575">
      <formula>LEN(TRIM(K741))=0</formula>
    </cfRule>
    <cfRule type="containsText" dxfId="2951" priority="3576" operator="containsText" text="Discontinued">
      <formula>NOT(ISERROR(SEARCH("Discontinued",K741)))</formula>
    </cfRule>
    <cfRule type="containsText" dxfId="2950" priority="3577" operator="containsText" text="Closeout">
      <formula>NOT(ISERROR(SEARCH("Closeout",K741)))</formula>
    </cfRule>
    <cfRule type="containsText" dxfId="2949" priority="3578" operator="containsText" text="COMING SOON">
      <formula>NOT(ISERROR(SEARCH("COMING SOON",K741)))</formula>
    </cfRule>
    <cfRule type="containsText" dxfId="2948" priority="3579" operator="containsText" text="ACTIVE">
      <formula>NOT(ISERROR(SEARCH("ACTIVE",K741)))</formula>
    </cfRule>
    <cfRule type="containsText" dxfId="2947" priority="3580" operator="containsText" text="Discontinued">
      <formula>NOT(ISERROR(SEARCH("Discontinued",K741)))</formula>
    </cfRule>
    <cfRule type="containsText" dxfId="2946" priority="3581" operator="containsText" text="Closeout">
      <formula>NOT(ISERROR(SEARCH("Closeout",K741)))</formula>
    </cfRule>
    <cfRule type="containsText" dxfId="2945" priority="3582" operator="containsText" text="COMING SOON">
      <formula>NOT(ISERROR(SEARCH("COMING SOON",K741)))</formula>
    </cfRule>
    <cfRule type="containsText" dxfId="2944" priority="3583" operator="containsText" text="ACTIVE">
      <formula>NOT(ISERROR(SEARCH("ACTIVE",K741)))</formula>
    </cfRule>
    <cfRule type="containsText" dxfId="2943" priority="3510" operator="containsText" text="COMING SOON">
      <formula>NOT(ISERROR(SEARCH("COMING SOON",K741)))</formula>
    </cfRule>
    <cfRule type="containsText" dxfId="2942" priority="3541" operator="containsText" text="Closeout">
      <formula>NOT(ISERROR(SEARCH("Closeout",K741)))</formula>
    </cfRule>
    <cfRule type="containsText" dxfId="2941" priority="3509" operator="containsText" text="Closeout">
      <formula>NOT(ISERROR(SEARCH("Closeout",K741)))</formula>
    </cfRule>
    <cfRule type="containsText" dxfId="2940" priority="3508" operator="containsText" text="Discontinued">
      <formula>NOT(ISERROR(SEARCH("Discontinued",K741)))</formula>
    </cfRule>
    <cfRule type="containsText" dxfId="2939" priority="3507" operator="containsText" text="Active">
      <formula>NOT(ISERROR(SEARCH("Active",K741)))</formula>
    </cfRule>
    <cfRule type="containsText" dxfId="2938" priority="3584" operator="containsText" text="Discontinued">
      <formula>NOT(ISERROR(SEARCH("Discontinued",K741)))</formula>
    </cfRule>
    <cfRule type="containsText" dxfId="2937" priority="3506" operator="containsText" text="Closeout">
      <formula>NOT(ISERROR(SEARCH("Closeout",K741)))</formula>
    </cfRule>
    <cfRule type="containsText" dxfId="2936" priority="3505" operator="containsText" text="Coming Soon">
      <formula>NOT(ISERROR(SEARCH("Coming Soon",K741)))</formula>
    </cfRule>
    <cfRule type="containsText" dxfId="2935" priority="3464" operator="containsText" text="Closeout">
      <formula>NOT(ISERROR(SEARCH("Closeout",K741)))</formula>
    </cfRule>
    <cfRule type="containsText" dxfId="2934" priority="3474" operator="containsText" text="COMING SOON">
      <formula>NOT(ISERROR(SEARCH("COMING SOON",K741)))</formula>
    </cfRule>
    <cfRule type="containsText" dxfId="2933" priority="3475" operator="containsText" text="ACTIVE">
      <formula>NOT(ISERROR(SEARCH("ACTIVE",K741)))</formula>
    </cfRule>
    <cfRule type="containsText" dxfId="2932" priority="3480" operator="containsText" text="Discontinued">
      <formula>NOT(ISERROR(SEARCH("Discontinued",K741)))</formula>
    </cfRule>
    <cfRule type="containsText" dxfId="2931" priority="3481" operator="containsText" text="Closeout">
      <formula>NOT(ISERROR(SEARCH("Closeout",K741)))</formula>
    </cfRule>
    <cfRule type="containsText" dxfId="2930" priority="3491" operator="containsText" text="COMING SOON">
      <formula>NOT(ISERROR(SEARCH("COMING SOON",K741)))</formula>
    </cfRule>
    <cfRule type="containsText" dxfId="2929" priority="3492" operator="containsText" text="ACTIVE">
      <formula>NOT(ISERROR(SEARCH("ACTIVE",K741)))</formula>
    </cfRule>
    <cfRule type="containsText" dxfId="2928" priority="3585" operator="containsText" text="Closeout">
      <formula>NOT(ISERROR(SEARCH("Closeout",K741)))</formula>
    </cfRule>
    <cfRule type="containsText" dxfId="2927" priority="3586" operator="containsText" text="COMING SOON">
      <formula>NOT(ISERROR(SEARCH("COMING SOON",K741)))</formula>
    </cfRule>
    <cfRule type="containsText" dxfId="2926" priority="3587" operator="containsText" text="ACTIVE">
      <formula>NOT(ISERROR(SEARCH("ACTIVE",K741)))</formula>
    </cfRule>
    <cfRule type="containsText" dxfId="2925" priority="3588" operator="containsText" text="Discontinued">
      <formula>NOT(ISERROR(SEARCH("Discontinued",K741)))</formula>
    </cfRule>
    <cfRule type="containsText" dxfId="2924" priority="3589" operator="containsText" text="Closeout">
      <formula>NOT(ISERROR(SEARCH("Closeout",K741)))</formula>
    </cfRule>
    <cfRule type="containsText" dxfId="2923" priority="3590" operator="containsText" text="COMING SOON">
      <formula>NOT(ISERROR(SEARCH("COMING SOON",K741)))</formula>
    </cfRule>
    <cfRule type="containsText" dxfId="2922" priority="3591" operator="containsText" text="ACTIVE">
      <formula>NOT(ISERROR(SEARCH("ACTIVE",K741)))</formula>
    </cfRule>
    <cfRule type="containsText" dxfId="2921" priority="3592" operator="containsText" text="Discontinued">
      <formula>NOT(ISERROR(SEARCH("Discontinued",K741)))</formula>
    </cfRule>
    <cfRule type="containsText" dxfId="2920" priority="3593" operator="containsText" text="Closeout">
      <formula>NOT(ISERROR(SEARCH("Closeout",K741)))</formula>
    </cfRule>
    <cfRule type="containsText" dxfId="2919" priority="3594" operator="containsText" text="COMING SOON">
      <formula>NOT(ISERROR(SEARCH("COMING SOON",K741)))</formula>
    </cfRule>
    <cfRule type="containsText" dxfId="2918" priority="3595" operator="containsText" text="ACTIVE">
      <formula>NOT(ISERROR(SEARCH("ACTIVE",K741)))</formula>
    </cfRule>
    <cfRule type="containsBlanks" dxfId="2917" priority="3596">
      <formula>LEN(TRIM(K741))=0</formula>
    </cfRule>
    <cfRule type="containsBlanks" dxfId="2916" priority="3597">
      <formula>LEN(TRIM(K741))=0</formula>
    </cfRule>
    <cfRule type="containsText" dxfId="2915" priority="3540" operator="containsText" text="Discontinued">
      <formula>NOT(ISERROR(SEARCH("Discontinued",K741)))</formula>
    </cfRule>
    <cfRule type="containsText" dxfId="2914" priority="3539" operator="containsText" text="ACTIVE">
      <formula>NOT(ISERROR(SEARCH("ACTIVE",K741)))</formula>
    </cfRule>
    <cfRule type="containsText" dxfId="2913" priority="3538" operator="containsText" text="COMING SOON">
      <formula>NOT(ISERROR(SEARCH("COMING SOON",K741)))</formula>
    </cfRule>
    <cfRule type="containsText" dxfId="2912" priority="3537" operator="containsText" text="Closeout">
      <formula>NOT(ISERROR(SEARCH("Closeout",K741)))</formula>
    </cfRule>
    <cfRule type="containsText" dxfId="2911" priority="3536" operator="containsText" text="Discontinued">
      <formula>NOT(ISERROR(SEARCH("Discontinued",K741)))</formula>
    </cfRule>
    <cfRule type="containsText" dxfId="2910" priority="3535" operator="containsText" text="ACTIVE">
      <formula>NOT(ISERROR(SEARCH("ACTIVE",K741)))</formula>
    </cfRule>
    <cfRule type="containsText" dxfId="2909" priority="3534" operator="containsText" text="COMING SOON">
      <formula>NOT(ISERROR(SEARCH("COMING SOON",K741)))</formula>
    </cfRule>
    <cfRule type="containsText" dxfId="2908" priority="3533" operator="containsText" text="Closeout">
      <formula>NOT(ISERROR(SEARCH("Closeout",K741)))</formula>
    </cfRule>
    <cfRule type="containsText" dxfId="2907" priority="3532" operator="containsText" text="Discontinued">
      <formula>NOT(ISERROR(SEARCH("Discontinued",K741)))</formula>
    </cfRule>
    <cfRule type="containsText" dxfId="2906" priority="3531" operator="containsText" text="ACTIVE">
      <formula>NOT(ISERROR(SEARCH("ACTIVE",K741)))</formula>
    </cfRule>
    <cfRule type="containsText" dxfId="2905" priority="3463" operator="containsText" text="Discontinued">
      <formula>NOT(ISERROR(SEARCH("Discontinued",K741)))</formula>
    </cfRule>
    <cfRule type="containsText" dxfId="2904" priority="3530" operator="containsText" text="COMING SOON">
      <formula>NOT(ISERROR(SEARCH("COMING SOON",K741)))</formula>
    </cfRule>
    <cfRule type="containsText" dxfId="2903" priority="3529" operator="containsText" text="Closeout">
      <formula>NOT(ISERROR(SEARCH("Closeout",K741)))</formula>
    </cfRule>
    <cfRule type="containsText" dxfId="2902" priority="3528" operator="containsText" text="Discontinued">
      <formula>NOT(ISERROR(SEARCH("Discontinued",K741)))</formula>
    </cfRule>
    <cfRule type="containsText" dxfId="2901" priority="3527" operator="containsText" text="ACTIVE">
      <formula>NOT(ISERROR(SEARCH("ACTIVE",K741)))</formula>
    </cfRule>
    <cfRule type="containsText" dxfId="2900" priority="3526" operator="containsText" text="COMING SOON">
      <formula>NOT(ISERROR(SEARCH("COMING SOON",K741)))</formula>
    </cfRule>
    <cfRule type="containsText" dxfId="2899" priority="3525" operator="containsText" text="Closeout">
      <formula>NOT(ISERROR(SEARCH("Closeout",K741)))</formula>
    </cfRule>
    <cfRule type="containsText" dxfId="2898" priority="3524" operator="containsText" text="Discontinued">
      <formula>NOT(ISERROR(SEARCH("Discontinued",K741)))</formula>
    </cfRule>
    <cfRule type="containsText" dxfId="2897" priority="3523" operator="containsText" text="ACTIVE">
      <formula>NOT(ISERROR(SEARCH("ACTIVE",K741)))</formula>
    </cfRule>
    <cfRule type="containsText" dxfId="2896" priority="3522" operator="containsText" text="COMING SOON">
      <formula>NOT(ISERROR(SEARCH("COMING SOON",K741)))</formula>
    </cfRule>
    <cfRule type="containsText" dxfId="2895" priority="3521" operator="containsText" text="Closeout">
      <formula>NOT(ISERROR(SEARCH("Closeout",K741)))</formula>
    </cfRule>
    <cfRule type="containsText" dxfId="2894" priority="3520" operator="containsText" text="Discontinued">
      <formula>NOT(ISERROR(SEARCH("Discontinued",K741)))</formula>
    </cfRule>
    <cfRule type="containsText" dxfId="2893" priority="3519" operator="containsText" text="ACTIVE">
      <formula>NOT(ISERROR(SEARCH("ACTIVE",K741)))</formula>
    </cfRule>
    <cfRule type="containsText" dxfId="2892" priority="3518" operator="containsText" text="COMING SOON">
      <formula>NOT(ISERROR(SEARCH("COMING SOON",K741)))</formula>
    </cfRule>
    <cfRule type="containsText" dxfId="2891" priority="3517" operator="containsText" text="Closeout">
      <formula>NOT(ISERROR(SEARCH("Closeout",K741)))</formula>
    </cfRule>
    <cfRule type="containsText" dxfId="2890" priority="3516" operator="containsText" text="Discontinued">
      <formula>NOT(ISERROR(SEARCH("Discontinued",K741)))</formula>
    </cfRule>
    <cfRule type="containsText" dxfId="2889" priority="3515" operator="containsText" text="ACTIVE">
      <formula>NOT(ISERROR(SEARCH("ACTIVE",K741)))</formula>
    </cfRule>
    <cfRule type="containsText" dxfId="2888" priority="3514" operator="containsText" text="COMING SOON">
      <formula>NOT(ISERROR(SEARCH("COMING SOON",K741)))</formula>
    </cfRule>
    <cfRule type="containsText" dxfId="2887" priority="3513" operator="containsText" text="Closeout">
      <formula>NOT(ISERROR(SEARCH("Closeout",K741)))</formula>
    </cfRule>
    <cfRule type="containsText" dxfId="2886" priority="3512" operator="containsText" text="Discontinued">
      <formula>NOT(ISERROR(SEARCH("Discontinued",K741)))</formula>
    </cfRule>
    <cfRule type="containsText" dxfId="2885" priority="3542" operator="containsText" text="COMING SOON">
      <formula>NOT(ISERROR(SEARCH("COMING SOON",K741)))</formula>
    </cfRule>
    <cfRule type="containsText" dxfId="2884" priority="3543" operator="containsText" text="ACTIVE">
      <formula>NOT(ISERROR(SEARCH("ACTIVE",K741)))</formula>
    </cfRule>
    <cfRule type="containsText" dxfId="2883" priority="3544" operator="containsText" text="Discontinued">
      <formula>NOT(ISERROR(SEARCH("Discontinued",K741)))</formula>
    </cfRule>
  </conditionalFormatting>
  <conditionalFormatting sqref="K742">
    <cfRule type="containsText" dxfId="2882" priority="4814" operator="containsText" text="Discontinued">
      <formula>NOT(ISERROR(SEARCH("Discontinued",K742)))</formula>
    </cfRule>
    <cfRule type="containsBlanks" dxfId="2881" priority="4910">
      <formula>LEN(TRIM(K742))=0</formula>
    </cfRule>
    <cfRule type="containsText" dxfId="2880" priority="4909" operator="containsText" text="ACTIVE">
      <formula>NOT(ISERROR(SEARCH("ACTIVE",K742)))</formula>
    </cfRule>
    <cfRule type="containsText" dxfId="2879" priority="4908" operator="containsText" text="COMING SOON">
      <formula>NOT(ISERROR(SEARCH("COMING SOON",K742)))</formula>
    </cfRule>
    <cfRule type="containsText" dxfId="2878" priority="4907" operator="containsText" text="Closeout">
      <formula>NOT(ISERROR(SEARCH("Closeout",K742)))</formula>
    </cfRule>
    <cfRule type="containsText" dxfId="2877" priority="4906" operator="containsText" text="Discontinued">
      <formula>NOT(ISERROR(SEARCH("Discontinued",K742)))</formula>
    </cfRule>
    <cfRule type="containsText" dxfId="2876" priority="4905" operator="containsText" text="ACTIVE">
      <formula>NOT(ISERROR(SEARCH("ACTIVE",K742)))</formula>
    </cfRule>
    <cfRule type="containsText" dxfId="2875" priority="4904" operator="containsText" text="COMING SOON">
      <formula>NOT(ISERROR(SEARCH("COMING SOON",K742)))</formula>
    </cfRule>
    <cfRule type="containsText" dxfId="2874" priority="4903" operator="containsText" text="Closeout">
      <formula>NOT(ISERROR(SEARCH("Closeout",K742)))</formula>
    </cfRule>
    <cfRule type="containsText" dxfId="2873" priority="4902" operator="containsText" text="Discontinued">
      <formula>NOT(ISERROR(SEARCH("Discontinued",K742)))</formula>
    </cfRule>
    <cfRule type="containsText" dxfId="2872" priority="4901" operator="containsText" text="ACTIVE">
      <formula>NOT(ISERROR(SEARCH("ACTIVE",K742)))</formula>
    </cfRule>
    <cfRule type="containsText" dxfId="2871" priority="4900" operator="containsText" text="COMING SOON">
      <formula>NOT(ISERROR(SEARCH("COMING SOON",K742)))</formula>
    </cfRule>
    <cfRule type="containsText" dxfId="2870" priority="4899" operator="containsText" text="Closeout">
      <formula>NOT(ISERROR(SEARCH("Closeout",K742)))</formula>
    </cfRule>
    <cfRule type="containsText" dxfId="2869" priority="4898" operator="containsText" text="Discontinued">
      <formula>NOT(ISERROR(SEARCH("Discontinued",K742)))</formula>
    </cfRule>
    <cfRule type="containsText" dxfId="2868" priority="4897" operator="containsText" text="ACTIVE">
      <formula>NOT(ISERROR(SEARCH("ACTIVE",K742)))</formula>
    </cfRule>
    <cfRule type="containsText" dxfId="2867" priority="4896" operator="containsText" text="COMING SOON">
      <formula>NOT(ISERROR(SEARCH("COMING SOON",K742)))</formula>
    </cfRule>
    <cfRule type="containsText" dxfId="2866" priority="4895" operator="containsText" text="Closeout">
      <formula>NOT(ISERROR(SEARCH("Closeout",K742)))</formula>
    </cfRule>
    <cfRule type="containsText" dxfId="2865" priority="4894" operator="containsText" text="Discontinued">
      <formula>NOT(ISERROR(SEARCH("Discontinued",K742)))</formula>
    </cfRule>
    <cfRule type="containsText" dxfId="2864" priority="4893" operator="containsText" text="ACTIVE">
      <formula>NOT(ISERROR(SEARCH("ACTIVE",K742)))</formula>
    </cfRule>
    <cfRule type="containsText" dxfId="2863" priority="4892" operator="containsText" text="COMING SOON">
      <formula>NOT(ISERROR(SEARCH("COMING SOON",K742)))</formula>
    </cfRule>
    <cfRule type="containsText" dxfId="2862" priority="4891" operator="containsText" text="Closeout">
      <formula>NOT(ISERROR(SEARCH("Closeout",K742)))</formula>
    </cfRule>
    <cfRule type="containsText" dxfId="2861" priority="4890" operator="containsText" text="Discontinued">
      <formula>NOT(ISERROR(SEARCH("Discontinued",K742)))</formula>
    </cfRule>
    <cfRule type="containsBlanks" dxfId="2860" priority="4889">
      <formula>LEN(TRIM(K742))=0</formula>
    </cfRule>
    <cfRule type="containsText" dxfId="2859" priority="4888" operator="containsText" text="ACTIVE">
      <formula>NOT(ISERROR(SEARCH("ACTIVE",K742)))</formula>
    </cfRule>
    <cfRule type="containsText" dxfId="2858" priority="4887" operator="containsText" text="COMING SOON">
      <formula>NOT(ISERROR(SEARCH("COMING SOON",K742)))</formula>
    </cfRule>
    <cfRule type="containsText" dxfId="2857" priority="4886" operator="containsText" text="Closeout">
      <formula>NOT(ISERROR(SEARCH("Closeout",K742)))</formula>
    </cfRule>
    <cfRule type="containsText" dxfId="2856" priority="4885" operator="containsText" text="Discontinued">
      <formula>NOT(ISERROR(SEARCH("Discontinued",K742)))</formula>
    </cfRule>
    <cfRule type="containsText" dxfId="2855" priority="4884" operator="containsText" text="ACTIVE">
      <formula>NOT(ISERROR(SEARCH("ACTIVE",K742)))</formula>
    </cfRule>
    <cfRule type="containsText" dxfId="2854" priority="4883" operator="containsText" text="COMING SOON">
      <formula>NOT(ISERROR(SEARCH("COMING SOON",K742)))</formula>
    </cfRule>
    <cfRule type="containsText" dxfId="2853" priority="4882" operator="containsText" text="Closeout">
      <formula>NOT(ISERROR(SEARCH("Closeout",K742)))</formula>
    </cfRule>
    <cfRule type="containsText" dxfId="2852" priority="4881" operator="containsText" text="Discontinued">
      <formula>NOT(ISERROR(SEARCH("Discontinued",K742)))</formula>
    </cfRule>
    <cfRule type="containsText" dxfId="2851" priority="4880" operator="containsText" text="ACTIVE">
      <formula>NOT(ISERROR(SEARCH("ACTIVE",K742)))</formula>
    </cfRule>
    <cfRule type="containsText" dxfId="2850" priority="4879" operator="containsText" text="COMING SOON">
      <formula>NOT(ISERROR(SEARCH("COMING SOON",K742)))</formula>
    </cfRule>
    <cfRule type="containsText" dxfId="2849" priority="4878" operator="containsText" text="Closeout">
      <formula>NOT(ISERROR(SEARCH("Closeout",K742)))</formula>
    </cfRule>
    <cfRule type="containsText" dxfId="2848" priority="4877" operator="containsText" text="Discontinued">
      <formula>NOT(ISERROR(SEARCH("Discontinued",K742)))</formula>
    </cfRule>
    <cfRule type="containsText" dxfId="2847" priority="4876" operator="containsText" text="Active">
      <formula>NOT(ISERROR(SEARCH("Active",K742)))</formula>
    </cfRule>
    <cfRule type="containsText" dxfId="2846" priority="4875" operator="containsText" text="Closeout">
      <formula>NOT(ISERROR(SEARCH("Closeout",K742)))</formula>
    </cfRule>
    <cfRule type="containsText" dxfId="2845" priority="4874" operator="containsText" text="Coming Soon">
      <formula>NOT(ISERROR(SEARCH("Coming Soon",K742)))</formula>
    </cfRule>
    <cfRule type="containsText" dxfId="2844" priority="4873" operator="containsText" text="Discontinued">
      <formula>NOT(ISERROR(SEARCH("Discontinued",K742)))</formula>
    </cfRule>
    <cfRule type="cellIs" dxfId="2843" priority="4872" operator="equal">
      <formula>"Discontinued"</formula>
    </cfRule>
    <cfRule type="cellIs" dxfId="2842" priority="4871" operator="equal">
      <formula>"Closeout"</formula>
    </cfRule>
    <cfRule type="containsText" dxfId="2841" priority="4870" operator="containsText" text="ACTIVE">
      <formula>NOT(ISERROR(SEARCH("ACTIVE",K742)))</formula>
    </cfRule>
    <cfRule type="containsText" dxfId="2840" priority="4869" operator="containsText" text="COMING SOON">
      <formula>NOT(ISERROR(SEARCH("COMING SOON",K742)))</formula>
    </cfRule>
    <cfRule type="containsBlanks" dxfId="2839" priority="4868">
      <formula>LEN(TRIM(K742))=0</formula>
    </cfRule>
    <cfRule type="containsText" dxfId="2838" priority="4867" operator="containsText" text="Closeout">
      <formula>NOT(ISERROR(SEARCH("Closeout",K742)))</formula>
    </cfRule>
    <cfRule type="containsText" dxfId="2837" priority="4866" operator="containsText" text="Discontinued">
      <formula>NOT(ISERROR(SEARCH("Discontinued",K742)))</formula>
    </cfRule>
    <cfRule type="containsText" dxfId="2836" priority="4865" operator="containsText" text="ACTIVE">
      <formula>NOT(ISERROR(SEARCH("ACTIVE",K742)))</formula>
    </cfRule>
    <cfRule type="containsText" dxfId="2835" priority="4864" operator="containsText" text="COMING SOON">
      <formula>NOT(ISERROR(SEARCH("COMING SOON",K742)))</formula>
    </cfRule>
    <cfRule type="containsText" dxfId="2834" priority="4863" operator="containsText" text="Closeout">
      <formula>NOT(ISERROR(SEARCH("Closeout",K742)))</formula>
    </cfRule>
    <cfRule type="containsText" dxfId="2833" priority="4862" operator="containsText" text="Discontinued">
      <formula>NOT(ISERROR(SEARCH("Discontinued",K742)))</formula>
    </cfRule>
    <cfRule type="containsText" dxfId="2832" priority="4861" operator="containsText" text="ACTIVE">
      <formula>NOT(ISERROR(SEARCH("ACTIVE",K742)))</formula>
    </cfRule>
    <cfRule type="containsText" dxfId="2831" priority="4860" operator="containsText" text="COMING SOON">
      <formula>NOT(ISERROR(SEARCH("COMING SOON",K742)))</formula>
    </cfRule>
    <cfRule type="containsText" dxfId="2830" priority="4859" operator="containsText" text="Closeout">
      <formula>NOT(ISERROR(SEARCH("Closeout",K742)))</formula>
    </cfRule>
    <cfRule type="containsText" dxfId="2829" priority="4858" operator="containsText" text="Discontinued">
      <formula>NOT(ISERROR(SEARCH("Discontinued",K742)))</formula>
    </cfRule>
    <cfRule type="containsText" dxfId="2828" priority="4857" operator="containsText" text="ACTIVE">
      <formula>NOT(ISERROR(SEARCH("ACTIVE",K742)))</formula>
    </cfRule>
    <cfRule type="containsText" dxfId="2827" priority="4856" operator="containsText" text="COMING SOON">
      <formula>NOT(ISERROR(SEARCH("COMING SOON",K742)))</formula>
    </cfRule>
    <cfRule type="containsText" dxfId="2826" priority="4855" operator="containsText" text="Closeout">
      <formula>NOT(ISERROR(SEARCH("Closeout",K742)))</formula>
    </cfRule>
    <cfRule type="containsText" dxfId="2825" priority="4854" operator="containsText" text="Discontinued">
      <formula>NOT(ISERROR(SEARCH("Discontinued",K742)))</formula>
    </cfRule>
    <cfRule type="containsText" dxfId="2824" priority="4853" operator="containsText" text="ACTIVE">
      <formula>NOT(ISERROR(SEARCH("ACTIVE",K742)))</formula>
    </cfRule>
    <cfRule type="containsText" dxfId="2823" priority="4852" operator="containsText" text="COMING SOON">
      <formula>NOT(ISERROR(SEARCH("COMING SOON",K742)))</formula>
    </cfRule>
    <cfRule type="containsText" dxfId="2822" priority="4851" operator="containsText" text="Closeout">
      <formula>NOT(ISERROR(SEARCH("Closeout",K742)))</formula>
    </cfRule>
    <cfRule type="containsText" dxfId="2821" priority="4850" operator="containsText" text="Discontinued">
      <formula>NOT(ISERROR(SEARCH("Discontinued",K742)))</formula>
    </cfRule>
    <cfRule type="containsText" dxfId="2820" priority="4849" operator="containsText" text="ACTIVE">
      <formula>NOT(ISERROR(SEARCH("ACTIVE",K742)))</formula>
    </cfRule>
    <cfRule type="containsText" dxfId="2819" priority="4848" operator="containsText" text="COMING SOON">
      <formula>NOT(ISERROR(SEARCH("COMING SOON",K742)))</formula>
    </cfRule>
    <cfRule type="containsText" dxfId="2818" priority="4847" operator="containsText" text="Closeout">
      <formula>NOT(ISERROR(SEARCH("Closeout",K742)))</formula>
    </cfRule>
    <cfRule type="containsText" dxfId="2817" priority="4846" operator="containsText" text="Discontinued">
      <formula>NOT(ISERROR(SEARCH("Discontinued",K742)))</formula>
    </cfRule>
    <cfRule type="containsText" dxfId="2816" priority="4806" operator="containsText" text="Discontinued">
      <formula>NOT(ISERROR(SEARCH("Discontinued",K742)))</formula>
    </cfRule>
    <cfRule type="containsText" dxfId="2815" priority="4844" operator="containsText" text="COMING SOON">
      <formula>NOT(ISERROR(SEARCH("COMING SOON",K742)))</formula>
    </cfRule>
    <cfRule type="containsText" dxfId="2814" priority="4843" operator="containsText" text="Closeout">
      <formula>NOT(ISERROR(SEARCH("Closeout",K742)))</formula>
    </cfRule>
    <cfRule type="containsText" dxfId="2813" priority="4842" operator="containsText" text="Discontinued">
      <formula>NOT(ISERROR(SEARCH("Discontinued",K742)))</formula>
    </cfRule>
    <cfRule type="containsText" dxfId="2812" priority="4841" operator="containsText" text="ACTIVE">
      <formula>NOT(ISERROR(SEARCH("ACTIVE",K742)))</formula>
    </cfRule>
    <cfRule type="containsText" dxfId="2811" priority="4840" operator="containsText" text="COMING SOON">
      <formula>NOT(ISERROR(SEARCH("COMING SOON",K742)))</formula>
    </cfRule>
    <cfRule type="containsText" dxfId="2810" priority="4839" operator="containsText" text="Closeout">
      <formula>NOT(ISERROR(SEARCH("Closeout",K742)))</formula>
    </cfRule>
    <cfRule type="containsText" dxfId="2809" priority="4838" operator="containsText" text="Discontinued">
      <formula>NOT(ISERROR(SEARCH("Discontinued",K742)))</formula>
    </cfRule>
    <cfRule type="containsText" dxfId="2808" priority="4837" operator="containsText" text="ACTIVE">
      <formula>NOT(ISERROR(SEARCH("ACTIVE",K742)))</formula>
    </cfRule>
    <cfRule type="containsText" dxfId="2807" priority="4836" operator="containsText" text="COMING SOON">
      <formula>NOT(ISERROR(SEARCH("COMING SOON",K742)))</formula>
    </cfRule>
    <cfRule type="containsText" dxfId="2806" priority="4835" operator="containsText" text="Closeout">
      <formula>NOT(ISERROR(SEARCH("Closeout",K742)))</formula>
    </cfRule>
    <cfRule type="containsText" dxfId="2805" priority="4834" operator="containsText" text="Discontinued">
      <formula>NOT(ISERROR(SEARCH("Discontinued",K742)))</formula>
    </cfRule>
    <cfRule type="containsText" dxfId="2804" priority="4833" operator="containsText" text="ACTIVE">
      <formula>NOT(ISERROR(SEARCH("ACTIVE",K742)))</formula>
    </cfRule>
    <cfRule type="containsText" dxfId="2803" priority="4832" operator="containsText" text="COMING SOON">
      <formula>NOT(ISERROR(SEARCH("COMING SOON",K742)))</formula>
    </cfRule>
    <cfRule type="containsText" dxfId="2802" priority="4831" operator="containsText" text="Closeout">
      <formula>NOT(ISERROR(SEARCH("Closeout",K742)))</formula>
    </cfRule>
    <cfRule type="containsText" dxfId="2801" priority="4830" operator="containsText" text="Discontinued">
      <formula>NOT(ISERROR(SEARCH("Discontinued",K742)))</formula>
    </cfRule>
    <cfRule type="containsText" dxfId="2800" priority="4829" operator="containsText" text="ACTIVE">
      <formula>NOT(ISERROR(SEARCH("ACTIVE",K742)))</formula>
    </cfRule>
    <cfRule type="containsText" dxfId="2799" priority="4828" operator="containsText" text="COMING SOON">
      <formula>NOT(ISERROR(SEARCH("COMING SOON",K742)))</formula>
    </cfRule>
    <cfRule type="containsText" dxfId="2798" priority="4827" operator="containsText" text="Closeout">
      <formula>NOT(ISERROR(SEARCH("Closeout",K742)))</formula>
    </cfRule>
    <cfRule type="containsText" dxfId="2797" priority="4826" operator="containsText" text="Discontinued">
      <formula>NOT(ISERROR(SEARCH("Discontinued",K742)))</formula>
    </cfRule>
    <cfRule type="containsText" dxfId="2796" priority="4825" operator="containsText" text="ACTIVE">
      <formula>NOT(ISERROR(SEARCH("ACTIVE",K742)))</formula>
    </cfRule>
    <cfRule type="containsText" dxfId="2795" priority="4824" operator="containsText" text="COMING SOON">
      <formula>NOT(ISERROR(SEARCH("COMING SOON",K742)))</formula>
    </cfRule>
    <cfRule type="containsText" dxfId="2794" priority="4823" operator="containsText" text="Closeout">
      <formula>NOT(ISERROR(SEARCH("Closeout",K742)))</formula>
    </cfRule>
    <cfRule type="containsText" dxfId="2793" priority="4822" operator="containsText" text="Discontinued">
      <formula>NOT(ISERROR(SEARCH("Discontinued",K742)))</formula>
    </cfRule>
    <cfRule type="containsText" dxfId="2792" priority="4821" operator="containsText" text="Active">
      <formula>NOT(ISERROR(SEARCH("Active",K742)))</formula>
    </cfRule>
    <cfRule type="containsText" dxfId="2791" priority="4820" operator="containsText" text="Closeout">
      <formula>NOT(ISERROR(SEARCH("Closeout",K742)))</formula>
    </cfRule>
    <cfRule type="containsText" dxfId="2790" priority="4819" operator="containsText" text="Coming Soon">
      <formula>NOT(ISERROR(SEARCH("Coming Soon",K742)))</formula>
    </cfRule>
    <cfRule type="containsText" dxfId="2789" priority="4818" operator="containsText" text="Discontinued">
      <formula>NOT(ISERROR(SEARCH("Discontinued",K742)))</formula>
    </cfRule>
    <cfRule type="containsText" dxfId="2788" priority="4817" operator="containsText" text="ACTIVE">
      <formula>NOT(ISERROR(SEARCH("ACTIVE",K742)))</formula>
    </cfRule>
    <cfRule type="containsText" dxfId="2787" priority="4816" operator="containsText" text="COMING SOON">
      <formula>NOT(ISERROR(SEARCH("COMING SOON",K742)))</formula>
    </cfRule>
    <cfRule type="containsText" dxfId="2786" priority="4815" operator="containsText" text="Closeout">
      <formula>NOT(ISERROR(SEARCH("Closeout",K742)))</formula>
    </cfRule>
    <cfRule type="containsText" dxfId="2785" priority="4845" operator="containsText" text="ACTIVE">
      <formula>NOT(ISERROR(SEARCH("ACTIVE",K742)))</formula>
    </cfRule>
    <cfRule type="containsText" dxfId="2784" priority="4813" operator="containsText" text="ACTIVE">
      <formula>NOT(ISERROR(SEARCH("ACTIVE",K742)))</formula>
    </cfRule>
    <cfRule type="containsText" dxfId="2783" priority="4812" operator="containsText" text="COMING SOON">
      <formula>NOT(ISERROR(SEARCH("COMING SOON",K742)))</formula>
    </cfRule>
    <cfRule type="containsText" dxfId="2782" priority="4811" operator="containsText" text="Closeout">
      <formula>NOT(ISERROR(SEARCH("Closeout",K742)))</formula>
    </cfRule>
    <cfRule type="containsText" dxfId="2781" priority="4810" operator="containsText" text="Discontinued">
      <formula>NOT(ISERROR(SEARCH("Discontinued",K742)))</formula>
    </cfRule>
    <cfRule type="containsText" dxfId="2780" priority="4809" operator="containsText" text="ACTIVE">
      <formula>NOT(ISERROR(SEARCH("ACTIVE",K742)))</formula>
    </cfRule>
    <cfRule type="containsText" dxfId="2779" priority="4808" operator="containsText" text="COMING SOON">
      <formula>NOT(ISERROR(SEARCH("COMING SOON",K742)))</formula>
    </cfRule>
    <cfRule type="containsText" dxfId="2778" priority="4807" operator="containsText" text="Closeout">
      <formula>NOT(ISERROR(SEARCH("Closeout",K742)))</formula>
    </cfRule>
  </conditionalFormatting>
  <conditionalFormatting sqref="K742:K755">
    <cfRule type="containsBlanks" dxfId="2777" priority="5053">
      <formula>LEN(TRIM(K742))=0</formula>
    </cfRule>
    <cfRule type="containsText" dxfId="2776" priority="5052" operator="containsText" text="ACTIVE">
      <formula>NOT(ISERROR(SEARCH("ACTIVE",K742)))</formula>
    </cfRule>
    <cfRule type="containsText" dxfId="2775" priority="5051" operator="containsText" text="COMING SOON">
      <formula>NOT(ISERROR(SEARCH("COMING SOON",K742)))</formula>
    </cfRule>
    <cfRule type="containsText" dxfId="2774" priority="5050" operator="containsText" text="Closeout">
      <formula>NOT(ISERROR(SEARCH("Closeout",K742)))</formula>
    </cfRule>
    <cfRule type="containsText" dxfId="2773" priority="5049" operator="containsText" text="Discontinued">
      <formula>NOT(ISERROR(SEARCH("Discontinued",K742)))</formula>
    </cfRule>
    <cfRule type="containsText" dxfId="2772" priority="5048" operator="containsText" text="ACTIVE">
      <formula>NOT(ISERROR(SEARCH("ACTIVE",K742)))</formula>
    </cfRule>
    <cfRule type="containsText" dxfId="2771" priority="5047" operator="containsText" text="COMING SOON">
      <formula>NOT(ISERROR(SEARCH("COMING SOON",K742)))</formula>
    </cfRule>
    <cfRule type="containsText" dxfId="2770" priority="5046" operator="containsText" text="Closeout">
      <formula>NOT(ISERROR(SEARCH("Closeout",K742)))</formula>
    </cfRule>
    <cfRule type="containsText" dxfId="2769" priority="5045" operator="containsText" text="Discontinued">
      <formula>NOT(ISERROR(SEARCH("Discontinued",K742)))</formula>
    </cfRule>
    <cfRule type="containsText" dxfId="2768" priority="5044" operator="containsText" text="ACTIVE">
      <formula>NOT(ISERROR(SEARCH("ACTIVE",K742)))</formula>
    </cfRule>
    <cfRule type="containsText" dxfId="2767" priority="5043" operator="containsText" text="COMING SOON">
      <formula>NOT(ISERROR(SEARCH("COMING SOON",K742)))</formula>
    </cfRule>
    <cfRule type="containsText" dxfId="2766" priority="5042" operator="containsText" text="Closeout">
      <formula>NOT(ISERROR(SEARCH("Closeout",K742)))</formula>
    </cfRule>
    <cfRule type="containsText" dxfId="2765" priority="5041" operator="containsText" text="Discontinued">
      <formula>NOT(ISERROR(SEARCH("Discontinued",K742)))</formula>
    </cfRule>
    <cfRule type="containsText" dxfId="2764" priority="5040" operator="containsText" text="ACTIVE">
      <formula>NOT(ISERROR(SEARCH("ACTIVE",K742)))</formula>
    </cfRule>
    <cfRule type="containsText" dxfId="2763" priority="5039" operator="containsText" text="COMING SOON">
      <formula>NOT(ISERROR(SEARCH("COMING SOON",K742)))</formula>
    </cfRule>
    <cfRule type="containsText" dxfId="2762" priority="5038" operator="containsText" text="Closeout">
      <formula>NOT(ISERROR(SEARCH("Closeout",K742)))</formula>
    </cfRule>
    <cfRule type="containsText" dxfId="2761" priority="5037" operator="containsText" text="Discontinued">
      <formula>NOT(ISERROR(SEARCH("Discontinued",K742)))</formula>
    </cfRule>
    <cfRule type="containsText" dxfId="2760" priority="5036" operator="containsText" text="ACTIVE">
      <formula>NOT(ISERROR(SEARCH("ACTIVE",K742)))</formula>
    </cfRule>
    <cfRule type="containsText" dxfId="2759" priority="5035" operator="containsText" text="COMING SOON">
      <formula>NOT(ISERROR(SEARCH("COMING SOON",K742)))</formula>
    </cfRule>
    <cfRule type="containsText" dxfId="2758" priority="5034" operator="containsText" text="Closeout">
      <formula>NOT(ISERROR(SEARCH("Closeout",K742)))</formula>
    </cfRule>
    <cfRule type="containsText" dxfId="2757" priority="5033" operator="containsText" text="Discontinued">
      <formula>NOT(ISERROR(SEARCH("Discontinued",K742)))</formula>
    </cfRule>
    <cfRule type="containsBlanks" dxfId="2756" priority="5032">
      <formula>LEN(TRIM(K742))=0</formula>
    </cfRule>
    <cfRule type="containsText" dxfId="2755" priority="5031" operator="containsText" text="ACTIVE">
      <formula>NOT(ISERROR(SEARCH("ACTIVE",K742)))</formula>
    </cfRule>
    <cfRule type="containsText" dxfId="2754" priority="5030" operator="containsText" text="COMING SOON">
      <formula>NOT(ISERROR(SEARCH("COMING SOON",K742)))</formula>
    </cfRule>
    <cfRule type="containsText" dxfId="2753" priority="5029" operator="containsText" text="Closeout">
      <formula>NOT(ISERROR(SEARCH("Closeout",K742)))</formula>
    </cfRule>
    <cfRule type="containsText" dxfId="2752" priority="5028" operator="containsText" text="Discontinued">
      <formula>NOT(ISERROR(SEARCH("Discontinued",K742)))</formula>
    </cfRule>
    <cfRule type="containsText" dxfId="2751" priority="5027" operator="containsText" text="ACTIVE">
      <formula>NOT(ISERROR(SEARCH("ACTIVE",K742)))</formula>
    </cfRule>
    <cfRule type="containsText" dxfId="2750" priority="5026" operator="containsText" text="COMING SOON">
      <formula>NOT(ISERROR(SEARCH("COMING SOON",K742)))</formula>
    </cfRule>
    <cfRule type="containsText" dxfId="2749" priority="5025" operator="containsText" text="Closeout">
      <formula>NOT(ISERROR(SEARCH("Closeout",K742)))</formula>
    </cfRule>
    <cfRule type="containsText" dxfId="2748" priority="5024" operator="containsText" text="Discontinued">
      <formula>NOT(ISERROR(SEARCH("Discontinued",K742)))</formula>
    </cfRule>
    <cfRule type="containsText" dxfId="2747" priority="5023" operator="containsText" text="ACTIVE">
      <formula>NOT(ISERROR(SEARCH("ACTIVE",K742)))</formula>
    </cfRule>
    <cfRule type="containsText" dxfId="2746" priority="5022" operator="containsText" text="COMING SOON">
      <formula>NOT(ISERROR(SEARCH("COMING SOON",K742)))</formula>
    </cfRule>
    <cfRule type="containsText" dxfId="2745" priority="5021" operator="containsText" text="Closeout">
      <formula>NOT(ISERROR(SEARCH("Closeout",K742)))</formula>
    </cfRule>
    <cfRule type="containsText" dxfId="2744" priority="5020" operator="containsText" text="Discontinued">
      <formula>NOT(ISERROR(SEARCH("Discontinued",K742)))</formula>
    </cfRule>
    <cfRule type="containsText" dxfId="2743" priority="5019" operator="containsText" text="Active">
      <formula>NOT(ISERROR(SEARCH("Active",K742)))</formula>
    </cfRule>
    <cfRule type="containsText" dxfId="2742" priority="5018" operator="containsText" text="Closeout">
      <formula>NOT(ISERROR(SEARCH("Closeout",K742)))</formula>
    </cfRule>
    <cfRule type="containsText" dxfId="2741" priority="5017" operator="containsText" text="Coming Soon">
      <formula>NOT(ISERROR(SEARCH("Coming Soon",K742)))</formula>
    </cfRule>
    <cfRule type="containsText" dxfId="2740" priority="5016" operator="containsText" text="Discontinued">
      <formula>NOT(ISERROR(SEARCH("Discontinued",K742)))</formula>
    </cfRule>
    <cfRule type="cellIs" dxfId="2739" priority="5015" operator="equal">
      <formula>"Discontinued"</formula>
    </cfRule>
    <cfRule type="cellIs" dxfId="2738" priority="5014" operator="equal">
      <formula>"Closeout"</formula>
    </cfRule>
    <cfRule type="containsText" dxfId="2737" priority="5013" operator="containsText" text="ACTIVE">
      <formula>NOT(ISERROR(SEARCH("ACTIVE",K742)))</formula>
    </cfRule>
    <cfRule type="containsText" dxfId="2736" priority="5012" operator="containsText" text="COMING SOON">
      <formula>NOT(ISERROR(SEARCH("COMING SOON",K742)))</formula>
    </cfRule>
    <cfRule type="containsBlanks" dxfId="2735" priority="5011">
      <formula>LEN(TRIM(K742))=0</formula>
    </cfRule>
    <cfRule type="containsText" dxfId="2734" priority="5010" operator="containsText" text="Closeout">
      <formula>NOT(ISERROR(SEARCH("Closeout",K742)))</formula>
    </cfRule>
    <cfRule type="containsText" dxfId="2733" priority="5009" operator="containsText" text="Discontinued">
      <formula>NOT(ISERROR(SEARCH("Discontinued",K742)))</formula>
    </cfRule>
    <cfRule type="containsText" dxfId="2732" priority="5008" operator="containsText" text="ACTIVE">
      <formula>NOT(ISERROR(SEARCH("ACTIVE",K742)))</formula>
    </cfRule>
    <cfRule type="containsText" dxfId="2731" priority="5007" operator="containsText" text="COMING SOON">
      <formula>NOT(ISERROR(SEARCH("COMING SOON",K742)))</formula>
    </cfRule>
    <cfRule type="containsText" dxfId="2730" priority="5006" operator="containsText" text="Closeout">
      <formula>NOT(ISERROR(SEARCH("Closeout",K742)))</formula>
    </cfRule>
    <cfRule type="containsText" dxfId="2729" priority="5005" operator="containsText" text="Discontinued">
      <formula>NOT(ISERROR(SEARCH("Discontinued",K742)))</formula>
    </cfRule>
    <cfRule type="containsText" dxfId="2728" priority="5004" operator="containsText" text="ACTIVE">
      <formula>NOT(ISERROR(SEARCH("ACTIVE",K742)))</formula>
    </cfRule>
    <cfRule type="containsText" dxfId="2727" priority="5003" operator="containsText" text="COMING SOON">
      <formula>NOT(ISERROR(SEARCH("COMING SOON",K742)))</formula>
    </cfRule>
    <cfRule type="containsText" dxfId="2726" priority="5002" operator="containsText" text="Closeout">
      <formula>NOT(ISERROR(SEARCH("Closeout",K742)))</formula>
    </cfRule>
    <cfRule type="containsText" dxfId="2725" priority="5001" operator="containsText" text="Discontinued">
      <formula>NOT(ISERROR(SEARCH("Discontinued",K742)))</formula>
    </cfRule>
    <cfRule type="containsText" dxfId="2724" priority="5000" operator="containsText" text="ACTIVE">
      <formula>NOT(ISERROR(SEARCH("ACTIVE",K742)))</formula>
    </cfRule>
    <cfRule type="containsText" dxfId="2723" priority="4999" operator="containsText" text="COMING SOON">
      <formula>NOT(ISERROR(SEARCH("COMING SOON",K742)))</formula>
    </cfRule>
    <cfRule type="containsText" dxfId="2722" priority="4998" operator="containsText" text="Closeout">
      <formula>NOT(ISERROR(SEARCH("Closeout",K742)))</formula>
    </cfRule>
    <cfRule type="containsText" dxfId="2721" priority="4997" operator="containsText" text="Discontinued">
      <formula>NOT(ISERROR(SEARCH("Discontinued",K742)))</formula>
    </cfRule>
    <cfRule type="containsText" dxfId="2720" priority="4996" operator="containsText" text="ACTIVE">
      <formula>NOT(ISERROR(SEARCH("ACTIVE",K742)))</formula>
    </cfRule>
    <cfRule type="containsText" dxfId="2719" priority="4995" operator="containsText" text="COMING SOON">
      <formula>NOT(ISERROR(SEARCH("COMING SOON",K742)))</formula>
    </cfRule>
    <cfRule type="containsText" dxfId="2718" priority="4994" operator="containsText" text="Closeout">
      <formula>NOT(ISERROR(SEARCH("Closeout",K742)))</formula>
    </cfRule>
    <cfRule type="containsText" dxfId="2717" priority="4993" operator="containsText" text="Discontinued">
      <formula>NOT(ISERROR(SEARCH("Discontinued",K742)))</formula>
    </cfRule>
    <cfRule type="containsText" dxfId="2716" priority="4992" operator="containsText" text="ACTIVE">
      <formula>NOT(ISERROR(SEARCH("ACTIVE",K742)))</formula>
    </cfRule>
    <cfRule type="containsText" dxfId="2715" priority="4991" operator="containsText" text="COMING SOON">
      <formula>NOT(ISERROR(SEARCH("COMING SOON",K742)))</formula>
    </cfRule>
    <cfRule type="containsText" dxfId="2714" priority="4990" operator="containsText" text="Closeout">
      <formula>NOT(ISERROR(SEARCH("Closeout",K742)))</formula>
    </cfRule>
    <cfRule type="containsText" dxfId="2713" priority="4989" operator="containsText" text="Discontinued">
      <formula>NOT(ISERROR(SEARCH("Discontinued",K742)))</formula>
    </cfRule>
    <cfRule type="containsText" dxfId="2712" priority="4988" operator="containsText" text="ACTIVE">
      <formula>NOT(ISERROR(SEARCH("ACTIVE",K742)))</formula>
    </cfRule>
    <cfRule type="containsText" dxfId="2711" priority="4987" operator="containsText" text="COMING SOON">
      <formula>NOT(ISERROR(SEARCH("COMING SOON",K742)))</formula>
    </cfRule>
    <cfRule type="containsText" dxfId="2710" priority="4986" operator="containsText" text="Closeout">
      <formula>NOT(ISERROR(SEARCH("Closeout",K742)))</formula>
    </cfRule>
    <cfRule type="containsText" dxfId="2709" priority="4985" operator="containsText" text="Discontinued">
      <formula>NOT(ISERROR(SEARCH("Discontinued",K742)))</formula>
    </cfRule>
    <cfRule type="containsText" dxfId="2708" priority="4984" operator="containsText" text="ACTIVE">
      <formula>NOT(ISERROR(SEARCH("ACTIVE",K742)))</formula>
    </cfRule>
    <cfRule type="containsText" dxfId="2707" priority="4983" operator="containsText" text="COMING SOON">
      <formula>NOT(ISERROR(SEARCH("COMING SOON",K742)))</formula>
    </cfRule>
    <cfRule type="containsText" dxfId="2706" priority="4982" operator="containsText" text="Closeout">
      <formula>NOT(ISERROR(SEARCH("Closeout",K742)))</formula>
    </cfRule>
    <cfRule type="containsText" dxfId="2705" priority="4981" operator="containsText" text="Discontinued">
      <formula>NOT(ISERROR(SEARCH("Discontinued",K742)))</formula>
    </cfRule>
    <cfRule type="containsText" dxfId="2704" priority="4980" operator="containsText" text="ACTIVE">
      <formula>NOT(ISERROR(SEARCH("ACTIVE",K742)))</formula>
    </cfRule>
    <cfRule type="containsText" dxfId="2703" priority="4979" operator="containsText" text="COMING SOON">
      <formula>NOT(ISERROR(SEARCH("COMING SOON",K742)))</formula>
    </cfRule>
    <cfRule type="containsText" dxfId="2702" priority="4978" operator="containsText" text="Closeout">
      <formula>NOT(ISERROR(SEARCH("Closeout",K742)))</formula>
    </cfRule>
    <cfRule type="containsText" dxfId="2701" priority="4977" operator="containsText" text="Discontinued">
      <formula>NOT(ISERROR(SEARCH("Discontinued",K742)))</formula>
    </cfRule>
    <cfRule type="containsText" dxfId="2700" priority="4976" operator="containsText" text="ACTIVE">
      <formula>NOT(ISERROR(SEARCH("ACTIVE",K742)))</formula>
    </cfRule>
    <cfRule type="containsText" dxfId="2699" priority="4975" operator="containsText" text="COMING SOON">
      <formula>NOT(ISERROR(SEARCH("COMING SOON",K742)))</formula>
    </cfRule>
    <cfRule type="containsText" dxfId="2698" priority="4973" operator="containsText" text="Discontinued">
      <formula>NOT(ISERROR(SEARCH("Discontinued",K742)))</formula>
    </cfRule>
    <cfRule type="containsText" dxfId="2697" priority="4972" operator="containsText" text="ACTIVE">
      <formula>NOT(ISERROR(SEARCH("ACTIVE",K742)))</formula>
    </cfRule>
    <cfRule type="containsText" dxfId="2696" priority="4971" operator="containsText" text="COMING SOON">
      <formula>NOT(ISERROR(SEARCH("COMING SOON",K742)))</formula>
    </cfRule>
    <cfRule type="containsText" dxfId="2695" priority="4970" operator="containsText" text="Closeout">
      <formula>NOT(ISERROR(SEARCH("Closeout",K742)))</formula>
    </cfRule>
    <cfRule type="containsText" dxfId="2694" priority="4969" operator="containsText" text="Discontinued">
      <formula>NOT(ISERROR(SEARCH("Discontinued",K742)))</formula>
    </cfRule>
    <cfRule type="containsText" dxfId="2693" priority="4968" operator="containsText" text="ACTIVE">
      <formula>NOT(ISERROR(SEARCH("ACTIVE",K742)))</formula>
    </cfRule>
    <cfRule type="containsText" dxfId="2692" priority="4967" operator="containsText" text="COMING SOON">
      <formula>NOT(ISERROR(SEARCH("COMING SOON",K742)))</formula>
    </cfRule>
    <cfRule type="containsText" dxfId="2691" priority="4966" operator="containsText" text="Closeout">
      <formula>NOT(ISERROR(SEARCH("Closeout",K742)))</formula>
    </cfRule>
    <cfRule type="containsText" dxfId="2690" priority="4965" operator="containsText" text="Discontinued">
      <formula>NOT(ISERROR(SEARCH("Discontinued",K742)))</formula>
    </cfRule>
    <cfRule type="containsText" dxfId="2689" priority="4964" operator="containsText" text="Active">
      <formula>NOT(ISERROR(SEARCH("Active",K742)))</formula>
    </cfRule>
    <cfRule type="containsText" dxfId="2688" priority="4963" operator="containsText" text="Closeout">
      <formula>NOT(ISERROR(SEARCH("Closeout",K742)))</formula>
    </cfRule>
    <cfRule type="containsText" dxfId="2687" priority="4962" operator="containsText" text="Coming Soon">
      <formula>NOT(ISERROR(SEARCH("Coming Soon",K742)))</formula>
    </cfRule>
    <cfRule type="containsText" dxfId="2686" priority="4961" operator="containsText" text="Discontinued">
      <formula>NOT(ISERROR(SEARCH("Discontinued",K742)))</formula>
    </cfRule>
    <cfRule type="containsText" dxfId="2685" priority="4960" operator="containsText" text="ACTIVE">
      <formula>NOT(ISERROR(SEARCH("ACTIVE",K742)))</formula>
    </cfRule>
    <cfRule type="containsText" dxfId="2684" priority="4959" operator="containsText" text="COMING SOON">
      <formula>NOT(ISERROR(SEARCH("COMING SOON",K742)))</formula>
    </cfRule>
    <cfRule type="containsText" dxfId="2683" priority="4958" operator="containsText" text="Closeout">
      <formula>NOT(ISERROR(SEARCH("Closeout",K742)))</formula>
    </cfRule>
    <cfRule type="containsText" dxfId="2682" priority="4957" operator="containsText" text="Discontinued">
      <formula>NOT(ISERROR(SEARCH("Discontinued",K742)))</formula>
    </cfRule>
    <cfRule type="containsText" dxfId="2681" priority="4956" operator="containsText" text="ACTIVE">
      <formula>NOT(ISERROR(SEARCH("ACTIVE",K742)))</formula>
    </cfRule>
    <cfRule type="containsText" dxfId="2680" priority="4955" operator="containsText" text="COMING SOON">
      <formula>NOT(ISERROR(SEARCH("COMING SOON",K742)))</formula>
    </cfRule>
    <cfRule type="containsText" dxfId="2679" priority="4954" operator="containsText" text="Closeout">
      <formula>NOT(ISERROR(SEARCH("Closeout",K742)))</formula>
    </cfRule>
    <cfRule type="containsText" dxfId="2678" priority="4953" operator="containsText" text="Discontinued">
      <formula>NOT(ISERROR(SEARCH("Discontinued",K742)))</formula>
    </cfRule>
    <cfRule type="containsText" dxfId="2677" priority="4952" operator="containsText" text="ACTIVE">
      <formula>NOT(ISERROR(SEARCH("ACTIVE",K742)))</formula>
    </cfRule>
    <cfRule type="containsText" dxfId="2676" priority="4951" operator="containsText" text="COMING SOON">
      <formula>NOT(ISERROR(SEARCH("COMING SOON",K742)))</formula>
    </cfRule>
    <cfRule type="containsText" dxfId="2675" priority="4950" operator="containsText" text="Closeout">
      <formula>NOT(ISERROR(SEARCH("Closeout",K742)))</formula>
    </cfRule>
    <cfRule type="containsText" dxfId="2674" priority="4949" operator="containsText" text="Discontinued">
      <formula>NOT(ISERROR(SEARCH("Discontinued",K742)))</formula>
    </cfRule>
    <cfRule type="containsText" dxfId="2673" priority="4974" operator="containsText" text="Closeout">
      <formula>NOT(ISERROR(SEARCH("Closeout",K742)))</formula>
    </cfRule>
  </conditionalFormatting>
  <conditionalFormatting sqref="K743:K755">
    <cfRule type="containsText" dxfId="2672" priority="4792" operator="containsText" text="ACTIVE">
      <formula>NOT(ISERROR(SEARCH("ACTIVE",K743)))</formula>
    </cfRule>
    <cfRule type="containsText" dxfId="2671" priority="4791" operator="containsText" text="COMING SOON">
      <formula>NOT(ISERROR(SEARCH("COMING SOON",K743)))</formula>
    </cfRule>
    <cfRule type="containsText" dxfId="2670" priority="4781" operator="containsText" text="Closeout">
      <formula>NOT(ISERROR(SEARCH("Closeout",K743)))</formula>
    </cfRule>
    <cfRule type="containsText" dxfId="2669" priority="4780" operator="containsText" text="Discontinued">
      <formula>NOT(ISERROR(SEARCH("Discontinued",K743)))</formula>
    </cfRule>
  </conditionalFormatting>
  <conditionalFormatting sqref="K749">
    <cfRule type="containsText" dxfId="2668" priority="4664" operator="containsText" text="ACTIVE">
      <formula>NOT(ISERROR(SEARCH("ACTIVE",K749)))</formula>
    </cfRule>
    <cfRule type="containsText" dxfId="2667" priority="4663" operator="containsText" text="COMING SOON">
      <formula>NOT(ISERROR(SEARCH("COMING SOON",K749)))</formula>
    </cfRule>
    <cfRule type="containsText" dxfId="2666" priority="4653" operator="containsText" text="Closeout">
      <formula>NOT(ISERROR(SEARCH("Closeout",K749)))</formula>
    </cfRule>
    <cfRule type="containsText" dxfId="2665" priority="4652" operator="containsText" text="Discontinued">
      <formula>NOT(ISERROR(SEARCH("Discontinued",K749)))</formula>
    </cfRule>
  </conditionalFormatting>
  <conditionalFormatting sqref="K750">
    <cfRule type="containsText" dxfId="2664" priority="4645" operator="containsText" text="ACTIVE">
      <formula>NOT(ISERROR(SEARCH("ACTIVE",K750)))</formula>
    </cfRule>
    <cfRule type="containsText" dxfId="2663" priority="4644" operator="containsText" text="COMING SOON">
      <formula>NOT(ISERROR(SEARCH("COMING SOON",K750)))</formula>
    </cfRule>
    <cfRule type="containsText" dxfId="2662" priority="4634" operator="containsText" text="Closeout">
      <formula>NOT(ISERROR(SEARCH("Closeout",K750)))</formula>
    </cfRule>
    <cfRule type="containsText" dxfId="2661" priority="4633" operator="containsText" text="Discontinued">
      <formula>NOT(ISERROR(SEARCH("Discontinued",K750)))</formula>
    </cfRule>
  </conditionalFormatting>
  <conditionalFormatting sqref="K751:K755">
    <cfRule type="containsText" dxfId="2660" priority="4626" operator="containsText" text="ACTIVE">
      <formula>NOT(ISERROR(SEARCH("ACTIVE",K751)))</formula>
    </cfRule>
    <cfRule type="containsText" dxfId="2659" priority="4625" operator="containsText" text="COMING SOON">
      <formula>NOT(ISERROR(SEARCH("COMING SOON",K751)))</formula>
    </cfRule>
    <cfRule type="containsText" dxfId="2658" priority="4615" operator="containsText" text="Closeout">
      <formula>NOT(ISERROR(SEARCH("Closeout",K751)))</formula>
    </cfRule>
    <cfRule type="containsText" dxfId="2657" priority="4614" operator="containsText" text="Discontinued">
      <formula>NOT(ISERROR(SEARCH("Discontinued",K751)))</formula>
    </cfRule>
  </conditionalFormatting>
  <conditionalFormatting sqref="K752:K755">
    <cfRule type="containsText" dxfId="2656" priority="4595" operator="containsText" text="Discontinued">
      <formula>NOT(ISERROR(SEARCH("Discontinued",K752)))</formula>
    </cfRule>
    <cfRule type="containsText" dxfId="2655" priority="4607" operator="containsText" text="ACTIVE">
      <formula>NOT(ISERROR(SEARCH("ACTIVE",K752)))</formula>
    </cfRule>
    <cfRule type="containsText" dxfId="2654" priority="4606" operator="containsText" text="COMING SOON">
      <formula>NOT(ISERROR(SEARCH("COMING SOON",K752)))</formula>
    </cfRule>
    <cfRule type="containsText" dxfId="2653" priority="4596" operator="containsText" text="Closeout">
      <formula>NOT(ISERROR(SEARCH("Closeout",K752)))</formula>
    </cfRule>
  </conditionalFormatting>
  <conditionalFormatting sqref="K754:K755">
    <cfRule type="containsText" dxfId="2652" priority="4576" operator="containsText" text="Discontinued">
      <formula>NOT(ISERROR(SEARCH("Discontinued",K754)))</formula>
    </cfRule>
    <cfRule type="containsText" dxfId="2651" priority="4588" operator="containsText" text="ACTIVE">
      <formula>NOT(ISERROR(SEARCH("ACTIVE",K754)))</formula>
    </cfRule>
    <cfRule type="containsText" dxfId="2650" priority="4587" operator="containsText" text="COMING SOON">
      <formula>NOT(ISERROR(SEARCH("COMING SOON",K754)))</formula>
    </cfRule>
    <cfRule type="containsText" dxfId="2649" priority="4577" operator="containsText" text="Closeout">
      <formula>NOT(ISERROR(SEARCH("Closeout",K754)))</formula>
    </cfRule>
  </conditionalFormatting>
  <conditionalFormatting sqref="K756:K760">
    <cfRule type="containsText" dxfId="2648" priority="4437" operator="containsText" text="Closeout">
      <formula>NOT(ISERROR(SEARCH("Closeout",K756)))</formula>
    </cfRule>
    <cfRule type="containsBlanks" dxfId="2647" priority="4552">
      <formula>LEN(TRIM(K756))=0</formula>
    </cfRule>
    <cfRule type="containsText" dxfId="2646" priority="4551" operator="containsText" text="ACTIVE">
      <formula>NOT(ISERROR(SEARCH("ACTIVE",K756)))</formula>
    </cfRule>
    <cfRule type="containsText" dxfId="2645" priority="4550" operator="containsText" text="COMING SOON">
      <formula>NOT(ISERROR(SEARCH("COMING SOON",K756)))</formula>
    </cfRule>
    <cfRule type="containsText" dxfId="2644" priority="4549" operator="containsText" text="Closeout">
      <formula>NOT(ISERROR(SEARCH("Closeout",K756)))</formula>
    </cfRule>
    <cfRule type="containsText" dxfId="2643" priority="4548" operator="containsText" text="Discontinued">
      <formula>NOT(ISERROR(SEARCH("Discontinued",K756)))</formula>
    </cfRule>
    <cfRule type="containsText" dxfId="2642" priority="4547" operator="containsText" text="ACTIVE">
      <formula>NOT(ISERROR(SEARCH("ACTIVE",K756)))</formula>
    </cfRule>
    <cfRule type="containsText" dxfId="2641" priority="4546" operator="containsText" text="COMING SOON">
      <formula>NOT(ISERROR(SEARCH("COMING SOON",K756)))</formula>
    </cfRule>
    <cfRule type="containsText" dxfId="2640" priority="4545" operator="containsText" text="Closeout">
      <formula>NOT(ISERROR(SEARCH("Closeout",K756)))</formula>
    </cfRule>
    <cfRule type="containsText" dxfId="2639" priority="4544" operator="containsText" text="Discontinued">
      <formula>NOT(ISERROR(SEARCH("Discontinued",K756)))</formula>
    </cfRule>
    <cfRule type="containsText" dxfId="2638" priority="4543" operator="containsText" text="ACTIVE">
      <formula>NOT(ISERROR(SEARCH("ACTIVE",K756)))</formula>
    </cfRule>
    <cfRule type="containsText" dxfId="2637" priority="4542" operator="containsText" text="COMING SOON">
      <formula>NOT(ISERROR(SEARCH("COMING SOON",K756)))</formula>
    </cfRule>
    <cfRule type="containsText" dxfId="2636" priority="4541" operator="containsText" text="Closeout">
      <formula>NOT(ISERROR(SEARCH("Closeout",K756)))</formula>
    </cfRule>
    <cfRule type="containsText" dxfId="2635" priority="4540" operator="containsText" text="Discontinued">
      <formula>NOT(ISERROR(SEARCH("Discontinued",K756)))</formula>
    </cfRule>
    <cfRule type="containsText" dxfId="2634" priority="4539" operator="containsText" text="ACTIVE">
      <formula>NOT(ISERROR(SEARCH("ACTIVE",K756)))</formula>
    </cfRule>
    <cfRule type="containsText" dxfId="2633" priority="4538" operator="containsText" text="COMING SOON">
      <formula>NOT(ISERROR(SEARCH("COMING SOON",K756)))</formula>
    </cfRule>
    <cfRule type="containsText" dxfId="2632" priority="4537" operator="containsText" text="Closeout">
      <formula>NOT(ISERROR(SEARCH("Closeout",K756)))</formula>
    </cfRule>
    <cfRule type="containsText" dxfId="2631" priority="4536" operator="containsText" text="Discontinued">
      <formula>NOT(ISERROR(SEARCH("Discontinued",K756)))</formula>
    </cfRule>
    <cfRule type="containsText" dxfId="2630" priority="4535" operator="containsText" text="ACTIVE">
      <formula>NOT(ISERROR(SEARCH("ACTIVE",K756)))</formula>
    </cfRule>
    <cfRule type="containsText" dxfId="2629" priority="4433" operator="containsText" text="Closeout">
      <formula>NOT(ISERROR(SEARCH("Closeout",K756)))</formula>
    </cfRule>
    <cfRule type="containsText" dxfId="2628" priority="4432" operator="containsText" text="Discontinued">
      <formula>NOT(ISERROR(SEARCH("Discontinued",K756)))</formula>
    </cfRule>
    <cfRule type="containsBlanks" dxfId="2627" priority="4531">
      <formula>LEN(TRIM(K756))=0</formula>
    </cfRule>
    <cfRule type="containsText" dxfId="2626" priority="4532" operator="containsText" text="Discontinued">
      <formula>NOT(ISERROR(SEARCH("Discontinued",K756)))</formula>
    </cfRule>
    <cfRule type="containsText" dxfId="2625" priority="4533" operator="containsText" text="Closeout">
      <formula>NOT(ISERROR(SEARCH("Closeout",K756)))</formula>
    </cfRule>
    <cfRule type="containsText" dxfId="2624" priority="4534" operator="containsText" text="COMING SOON">
      <formula>NOT(ISERROR(SEARCH("COMING SOON",K756)))</formula>
    </cfRule>
    <cfRule type="containsText" dxfId="2623" priority="4435" operator="containsText" text="ACTIVE">
      <formula>NOT(ISERROR(SEARCH("ACTIVE",K756)))</formula>
    </cfRule>
    <cfRule type="containsText" dxfId="2622" priority="4436" operator="containsText" text="Discontinued">
      <formula>NOT(ISERROR(SEARCH("Discontinued",K756)))</formula>
    </cfRule>
    <cfRule type="containsText" dxfId="2621" priority="4438" operator="containsText" text="COMING SOON">
      <formula>NOT(ISERROR(SEARCH("COMING SOON",K756)))</formula>
    </cfRule>
    <cfRule type="containsText" dxfId="2620" priority="4439" operator="containsText" text="ACTIVE">
      <formula>NOT(ISERROR(SEARCH("ACTIVE",K756)))</formula>
    </cfRule>
    <cfRule type="containsText" dxfId="2619" priority="4440" operator="containsText" text="Discontinued">
      <formula>NOT(ISERROR(SEARCH("Discontinued",K756)))</formula>
    </cfRule>
    <cfRule type="containsText" dxfId="2618" priority="4441" operator="containsText" text="Closeout">
      <formula>NOT(ISERROR(SEARCH("Closeout",K756)))</formula>
    </cfRule>
    <cfRule type="containsText" dxfId="2617" priority="4471" operator="containsText" text="ACTIVE">
      <formula>NOT(ISERROR(SEARCH("ACTIVE",K756)))</formula>
    </cfRule>
    <cfRule type="containsText" dxfId="2616" priority="4442" operator="containsText" text="COMING SOON">
      <formula>NOT(ISERROR(SEARCH("COMING SOON",K756)))</formula>
    </cfRule>
    <cfRule type="containsText" dxfId="2615" priority="4443" operator="containsText" text="ACTIVE">
      <formula>NOT(ISERROR(SEARCH("ACTIVE",K756)))</formula>
    </cfRule>
    <cfRule type="containsText" dxfId="2614" priority="4444" operator="containsText" text="Discontinued">
      <formula>NOT(ISERROR(SEARCH("Discontinued",K756)))</formula>
    </cfRule>
    <cfRule type="containsText" dxfId="2613" priority="4434" operator="containsText" text="COMING SOON">
      <formula>NOT(ISERROR(SEARCH("COMING SOON",K756)))</formula>
    </cfRule>
    <cfRule type="containsText" dxfId="2612" priority="4445" operator="containsText" text="Closeout">
      <formula>NOT(ISERROR(SEARCH("Closeout",K756)))</formula>
    </cfRule>
    <cfRule type="containsText" dxfId="2611" priority="4446" operator="containsText" text="COMING SOON">
      <formula>NOT(ISERROR(SEARCH("COMING SOON",K756)))</formula>
    </cfRule>
    <cfRule type="containsText" dxfId="2610" priority="4447" operator="containsText" text="ACTIVE">
      <formula>NOT(ISERROR(SEARCH("ACTIVE",K756)))</formula>
    </cfRule>
    <cfRule type="containsText" dxfId="2609" priority="4448" operator="containsText" text="Discontinued">
      <formula>NOT(ISERROR(SEARCH("Discontinued",K756)))</formula>
    </cfRule>
    <cfRule type="containsText" dxfId="2608" priority="4449" operator="containsText" text="Closeout">
      <formula>NOT(ISERROR(SEARCH("Closeout",K756)))</formula>
    </cfRule>
    <cfRule type="containsText" dxfId="2607" priority="4450" operator="containsText" text="COMING SOON">
      <formula>NOT(ISERROR(SEARCH("COMING SOON",K756)))</formula>
    </cfRule>
    <cfRule type="containsText" dxfId="2606" priority="4451" operator="containsText" text="ACTIVE">
      <formula>NOT(ISERROR(SEARCH("ACTIVE",K756)))</formula>
    </cfRule>
    <cfRule type="containsText" dxfId="2605" priority="4452" operator="containsText" text="Discontinued">
      <formula>NOT(ISERROR(SEARCH("Discontinued",K756)))</formula>
    </cfRule>
    <cfRule type="containsText" dxfId="2604" priority="4453" operator="containsText" text="Closeout">
      <formula>NOT(ISERROR(SEARCH("Closeout",K756)))</formula>
    </cfRule>
    <cfRule type="containsText" dxfId="2603" priority="4454" operator="containsText" text="COMING SOON">
      <formula>NOT(ISERROR(SEARCH("COMING SOON",K756)))</formula>
    </cfRule>
    <cfRule type="containsText" dxfId="2602" priority="4455" operator="containsText" text="ACTIVE">
      <formula>NOT(ISERROR(SEARCH("ACTIVE",K756)))</formula>
    </cfRule>
    <cfRule type="containsText" dxfId="2601" priority="4456" operator="containsText" text="Discontinued">
      <formula>NOT(ISERROR(SEARCH("Discontinued",K756)))</formula>
    </cfRule>
    <cfRule type="containsText" dxfId="2600" priority="4457" operator="containsText" text="Closeout">
      <formula>NOT(ISERROR(SEARCH("Closeout",K756)))</formula>
    </cfRule>
    <cfRule type="containsText" dxfId="2599" priority="4458" operator="containsText" text="COMING SOON">
      <formula>NOT(ISERROR(SEARCH("COMING SOON",K756)))</formula>
    </cfRule>
    <cfRule type="containsText" dxfId="2598" priority="4459" operator="containsText" text="ACTIVE">
      <formula>NOT(ISERROR(SEARCH("ACTIVE",K756)))</formula>
    </cfRule>
    <cfRule type="containsText" dxfId="2597" priority="4460" operator="containsText" text="Discontinued">
      <formula>NOT(ISERROR(SEARCH("Discontinued",K756)))</formula>
    </cfRule>
    <cfRule type="containsText" dxfId="2596" priority="4461" operator="containsText" text="Coming Soon">
      <formula>NOT(ISERROR(SEARCH("Coming Soon",K756)))</formula>
    </cfRule>
    <cfRule type="containsText" dxfId="2595" priority="4462" operator="containsText" text="Closeout">
      <formula>NOT(ISERROR(SEARCH("Closeout",K756)))</formula>
    </cfRule>
    <cfRule type="containsText" dxfId="2594" priority="4463" operator="containsText" text="Active">
      <formula>NOT(ISERROR(SEARCH("Active",K756)))</formula>
    </cfRule>
    <cfRule type="containsText" dxfId="2593" priority="4464" operator="containsText" text="Discontinued">
      <formula>NOT(ISERROR(SEARCH("Discontinued",K756)))</formula>
    </cfRule>
    <cfRule type="containsText" dxfId="2592" priority="4465" operator="containsText" text="Closeout">
      <formula>NOT(ISERROR(SEARCH("Closeout",K756)))</formula>
    </cfRule>
    <cfRule type="containsText" dxfId="2591" priority="4466" operator="containsText" text="COMING SOON">
      <formula>NOT(ISERROR(SEARCH("COMING SOON",K756)))</formula>
    </cfRule>
    <cfRule type="containsText" dxfId="2590" priority="4467" operator="containsText" text="ACTIVE">
      <formula>NOT(ISERROR(SEARCH("ACTIVE",K756)))</formula>
    </cfRule>
    <cfRule type="containsText" dxfId="2589" priority="4468" operator="containsText" text="Discontinued">
      <formula>NOT(ISERROR(SEARCH("Discontinued",K756)))</formula>
    </cfRule>
    <cfRule type="containsText" dxfId="2588" priority="4469" operator="containsText" text="Closeout">
      <formula>NOT(ISERROR(SEARCH("Closeout",K756)))</formula>
    </cfRule>
    <cfRule type="containsText" dxfId="2587" priority="4470" operator="containsText" text="COMING SOON">
      <formula>NOT(ISERROR(SEARCH("COMING SOON",K756)))</formula>
    </cfRule>
    <cfRule type="containsText" dxfId="2586" priority="4472" operator="containsText" text="Discontinued">
      <formula>NOT(ISERROR(SEARCH("Discontinued",K756)))</formula>
    </cfRule>
    <cfRule type="containsText" dxfId="2585" priority="4473" operator="containsText" text="Closeout">
      <formula>NOT(ISERROR(SEARCH("Closeout",K756)))</formula>
    </cfRule>
    <cfRule type="containsText" dxfId="2584" priority="4474" operator="containsText" text="COMING SOON">
      <formula>NOT(ISERROR(SEARCH("COMING SOON",K756)))</formula>
    </cfRule>
    <cfRule type="containsText" dxfId="2583" priority="4475" operator="containsText" text="ACTIVE">
      <formula>NOT(ISERROR(SEARCH("ACTIVE",K756)))</formula>
    </cfRule>
    <cfRule type="containsText" dxfId="2582" priority="4476" operator="containsText" text="Discontinued">
      <formula>NOT(ISERROR(SEARCH("Discontinued",K756)))</formula>
    </cfRule>
    <cfRule type="containsText" dxfId="2581" priority="4477" operator="containsText" text="Closeout">
      <formula>NOT(ISERROR(SEARCH("Closeout",K756)))</formula>
    </cfRule>
    <cfRule type="containsText" dxfId="2580" priority="4478" operator="containsText" text="COMING SOON">
      <formula>NOT(ISERROR(SEARCH("COMING SOON",K756)))</formula>
    </cfRule>
    <cfRule type="containsText" dxfId="2579" priority="4479" operator="containsText" text="ACTIVE">
      <formula>NOT(ISERROR(SEARCH("ACTIVE",K756)))</formula>
    </cfRule>
    <cfRule type="containsText" dxfId="2578" priority="4480" operator="containsText" text="Discontinued">
      <formula>NOT(ISERROR(SEARCH("Discontinued",K756)))</formula>
    </cfRule>
    <cfRule type="containsText" dxfId="2577" priority="4481" operator="containsText" text="Closeout">
      <formula>NOT(ISERROR(SEARCH("Closeout",K756)))</formula>
    </cfRule>
    <cfRule type="containsText" dxfId="2576" priority="4482" operator="containsText" text="COMING SOON">
      <formula>NOT(ISERROR(SEARCH("COMING SOON",K756)))</formula>
    </cfRule>
    <cfRule type="containsText" dxfId="2575" priority="4483" operator="containsText" text="ACTIVE">
      <formula>NOT(ISERROR(SEARCH("ACTIVE",K756)))</formula>
    </cfRule>
    <cfRule type="containsText" dxfId="2574" priority="4484" operator="containsText" text="Discontinued">
      <formula>NOT(ISERROR(SEARCH("Discontinued",K756)))</formula>
    </cfRule>
    <cfRule type="containsText" dxfId="2573" priority="4485" operator="containsText" text="Closeout">
      <formula>NOT(ISERROR(SEARCH("Closeout",K756)))</formula>
    </cfRule>
    <cfRule type="containsText" dxfId="2572" priority="4486" operator="containsText" text="COMING SOON">
      <formula>NOT(ISERROR(SEARCH("COMING SOON",K756)))</formula>
    </cfRule>
    <cfRule type="containsText" dxfId="2571" priority="4487" operator="containsText" text="ACTIVE">
      <formula>NOT(ISERROR(SEARCH("ACTIVE",K756)))</formula>
    </cfRule>
    <cfRule type="containsText" dxfId="2570" priority="4488" operator="containsText" text="Discontinued">
      <formula>NOT(ISERROR(SEARCH("Discontinued",K756)))</formula>
    </cfRule>
    <cfRule type="containsText" dxfId="2569" priority="4489" operator="containsText" text="Closeout">
      <formula>NOT(ISERROR(SEARCH("Closeout",K756)))</formula>
    </cfRule>
    <cfRule type="containsText" dxfId="2568" priority="4490" operator="containsText" text="COMING SOON">
      <formula>NOT(ISERROR(SEARCH("COMING SOON",K756)))</formula>
    </cfRule>
    <cfRule type="containsText" dxfId="2567" priority="4491" operator="containsText" text="ACTIVE">
      <formula>NOT(ISERROR(SEARCH("ACTIVE",K756)))</formula>
    </cfRule>
    <cfRule type="containsText" dxfId="2566" priority="4492" operator="containsText" text="Discontinued">
      <formula>NOT(ISERROR(SEARCH("Discontinued",K756)))</formula>
    </cfRule>
    <cfRule type="containsText" dxfId="2565" priority="4493" operator="containsText" text="Closeout">
      <formula>NOT(ISERROR(SEARCH("Closeout",K756)))</formula>
    </cfRule>
    <cfRule type="containsText" dxfId="2564" priority="4494" operator="containsText" text="COMING SOON">
      <formula>NOT(ISERROR(SEARCH("COMING SOON",K756)))</formula>
    </cfRule>
    <cfRule type="containsText" dxfId="2563" priority="4495" operator="containsText" text="ACTIVE">
      <formula>NOT(ISERROR(SEARCH("ACTIVE",K756)))</formula>
    </cfRule>
    <cfRule type="containsText" dxfId="2562" priority="4496" operator="containsText" text="Discontinued">
      <formula>NOT(ISERROR(SEARCH("Discontinued",K756)))</formula>
    </cfRule>
    <cfRule type="containsText" dxfId="2561" priority="4497" operator="containsText" text="Closeout">
      <formula>NOT(ISERROR(SEARCH("Closeout",K756)))</formula>
    </cfRule>
    <cfRule type="containsText" dxfId="2560" priority="4498" operator="containsText" text="COMING SOON">
      <formula>NOT(ISERROR(SEARCH("COMING SOON",K756)))</formula>
    </cfRule>
    <cfRule type="containsText" dxfId="2559" priority="4499" operator="containsText" text="ACTIVE">
      <formula>NOT(ISERROR(SEARCH("ACTIVE",K756)))</formula>
    </cfRule>
    <cfRule type="containsText" dxfId="2558" priority="4500" operator="containsText" text="Discontinued">
      <formula>NOT(ISERROR(SEARCH("Discontinued",K756)))</formula>
    </cfRule>
    <cfRule type="containsText" dxfId="2557" priority="4501" operator="containsText" text="Closeout">
      <formula>NOT(ISERROR(SEARCH("Closeout",K756)))</formula>
    </cfRule>
    <cfRule type="containsText" dxfId="2556" priority="4502" operator="containsText" text="COMING SOON">
      <formula>NOT(ISERROR(SEARCH("COMING SOON",K756)))</formula>
    </cfRule>
    <cfRule type="containsText" dxfId="2555" priority="4503" operator="containsText" text="ACTIVE">
      <formula>NOT(ISERROR(SEARCH("ACTIVE",K756)))</formula>
    </cfRule>
    <cfRule type="containsText" dxfId="2554" priority="4504" operator="containsText" text="Discontinued">
      <formula>NOT(ISERROR(SEARCH("Discontinued",K756)))</formula>
    </cfRule>
    <cfRule type="containsText" dxfId="2553" priority="4505" operator="containsText" text="Closeout">
      <formula>NOT(ISERROR(SEARCH("Closeout",K756)))</formula>
    </cfRule>
    <cfRule type="containsText" dxfId="2552" priority="4506" operator="containsText" text="COMING SOON">
      <formula>NOT(ISERROR(SEARCH("COMING SOON",K756)))</formula>
    </cfRule>
    <cfRule type="containsText" dxfId="2551" priority="4507" operator="containsText" text="ACTIVE">
      <formula>NOT(ISERROR(SEARCH("ACTIVE",K756)))</formula>
    </cfRule>
    <cfRule type="containsText" dxfId="2550" priority="4508" operator="containsText" text="Discontinued">
      <formula>NOT(ISERROR(SEARCH("Discontinued",K756)))</formula>
    </cfRule>
    <cfRule type="containsText" dxfId="2549" priority="4509" operator="containsText" text="Closeout">
      <formula>NOT(ISERROR(SEARCH("Closeout",K756)))</formula>
    </cfRule>
    <cfRule type="containsBlanks" dxfId="2548" priority="4510">
      <formula>LEN(TRIM(K756))=0</formula>
    </cfRule>
    <cfRule type="containsText" dxfId="2547" priority="4511" operator="containsText" text="COMING SOON">
      <formula>NOT(ISERROR(SEARCH("COMING SOON",K756)))</formula>
    </cfRule>
    <cfRule type="containsText" dxfId="2546" priority="4512" operator="containsText" text="ACTIVE">
      <formula>NOT(ISERROR(SEARCH("ACTIVE",K756)))</formula>
    </cfRule>
    <cfRule type="cellIs" dxfId="2545" priority="4513" operator="equal">
      <formula>"Closeout"</formula>
    </cfRule>
    <cfRule type="cellIs" dxfId="2544" priority="4514" operator="equal">
      <formula>"Discontinued"</formula>
    </cfRule>
    <cfRule type="containsText" dxfId="2543" priority="4515" operator="containsText" text="Discontinued">
      <formula>NOT(ISERROR(SEARCH("Discontinued",K756)))</formula>
    </cfRule>
    <cfRule type="containsText" dxfId="2542" priority="4516" operator="containsText" text="Coming Soon">
      <formula>NOT(ISERROR(SEARCH("Coming Soon",K756)))</formula>
    </cfRule>
    <cfRule type="containsText" dxfId="2541" priority="4517" operator="containsText" text="Closeout">
      <formula>NOT(ISERROR(SEARCH("Closeout",K756)))</formula>
    </cfRule>
    <cfRule type="containsText" dxfId="2540" priority="4518" operator="containsText" text="Active">
      <formula>NOT(ISERROR(SEARCH("Active",K756)))</formula>
    </cfRule>
    <cfRule type="containsText" dxfId="2539" priority="4519" operator="containsText" text="Discontinued">
      <formula>NOT(ISERROR(SEARCH("Discontinued",K756)))</formula>
    </cfRule>
    <cfRule type="containsText" dxfId="2538" priority="4520" operator="containsText" text="Closeout">
      <formula>NOT(ISERROR(SEARCH("Closeout",K756)))</formula>
    </cfRule>
    <cfRule type="containsText" dxfId="2537" priority="4521" operator="containsText" text="COMING SOON">
      <formula>NOT(ISERROR(SEARCH("COMING SOON",K756)))</formula>
    </cfRule>
    <cfRule type="containsText" dxfId="2536" priority="4522" operator="containsText" text="ACTIVE">
      <formula>NOT(ISERROR(SEARCH("ACTIVE",K756)))</formula>
    </cfRule>
    <cfRule type="containsText" dxfId="2535" priority="4523" operator="containsText" text="Discontinued">
      <formula>NOT(ISERROR(SEARCH("Discontinued",K756)))</formula>
    </cfRule>
    <cfRule type="containsText" dxfId="2534" priority="4524" operator="containsText" text="Closeout">
      <formula>NOT(ISERROR(SEARCH("Closeout",K756)))</formula>
    </cfRule>
    <cfRule type="containsText" dxfId="2533" priority="4525" operator="containsText" text="COMING SOON">
      <formula>NOT(ISERROR(SEARCH("COMING SOON",K756)))</formula>
    </cfRule>
    <cfRule type="containsText" dxfId="2532" priority="4526" operator="containsText" text="ACTIVE">
      <formula>NOT(ISERROR(SEARCH("ACTIVE",K756)))</formula>
    </cfRule>
    <cfRule type="containsText" dxfId="2531" priority="4527" operator="containsText" text="Discontinued">
      <formula>NOT(ISERROR(SEARCH("Discontinued",K756)))</formula>
    </cfRule>
    <cfRule type="containsText" dxfId="2530" priority="4528" operator="containsText" text="Closeout">
      <formula>NOT(ISERROR(SEARCH("Closeout",K756)))</formula>
    </cfRule>
    <cfRule type="containsText" dxfId="2529" priority="4529" operator="containsText" text="COMING SOON">
      <formula>NOT(ISERROR(SEARCH("COMING SOON",K756)))</formula>
    </cfRule>
    <cfRule type="containsText" dxfId="2528" priority="4530" operator="containsText" text="ACTIVE">
      <formula>NOT(ISERROR(SEARCH("ACTIVE",K756)))</formula>
    </cfRule>
  </conditionalFormatting>
  <conditionalFormatting sqref="K757:K760">
    <cfRule type="containsText" dxfId="2527" priority="4404" operator="containsText" text="ACTIVE">
      <formula>NOT(ISERROR(SEARCH("ACTIVE",K757)))</formula>
    </cfRule>
    <cfRule type="containsText" dxfId="2526" priority="4403" operator="containsText" text="COMING SOON">
      <formula>NOT(ISERROR(SEARCH("COMING SOON",K757)))</formula>
    </cfRule>
    <cfRule type="containsText" dxfId="2525" priority="4393" operator="containsText" text="Closeout">
      <formula>NOT(ISERROR(SEARCH("Closeout",K757)))</formula>
    </cfRule>
    <cfRule type="containsText" dxfId="2524" priority="4392" operator="containsText" text="Discontinued">
      <formula>NOT(ISERROR(SEARCH("Discontinued",K757)))</formula>
    </cfRule>
  </conditionalFormatting>
  <conditionalFormatting sqref="K761:K763">
    <cfRule type="containsText" dxfId="2523" priority="4270" operator="containsText" text="COMING SOON">
      <formula>NOT(ISERROR(SEARCH("COMING SOON",K761)))</formula>
    </cfRule>
    <cfRule type="containsText" dxfId="2522" priority="4269" operator="containsText" text="Closeout">
      <formula>NOT(ISERROR(SEARCH("Closeout",K761)))</formula>
    </cfRule>
    <cfRule type="containsText" dxfId="2521" priority="4268" operator="containsText" text="Discontinued">
      <formula>NOT(ISERROR(SEARCH("Discontinued",K761)))</formula>
    </cfRule>
    <cfRule type="containsText" dxfId="2520" priority="4267" operator="containsText" text="ACTIVE">
      <formula>NOT(ISERROR(SEARCH("ACTIVE",K761)))</formula>
    </cfRule>
    <cfRule type="containsText" dxfId="2519" priority="4317" operator="containsText" text="Closeout">
      <formula>NOT(ISERROR(SEARCH("Closeout",K761)))</formula>
    </cfRule>
    <cfRule type="containsText" dxfId="2518" priority="4266" operator="containsText" text="COMING SOON">
      <formula>NOT(ISERROR(SEARCH("COMING SOON",K761)))</formula>
    </cfRule>
    <cfRule type="containsText" dxfId="2517" priority="4265" operator="containsText" text="Closeout">
      <formula>NOT(ISERROR(SEARCH("Closeout",K761)))</formula>
    </cfRule>
    <cfRule type="containsText" dxfId="2516" priority="4264" operator="containsText" text="Discontinued">
      <formula>NOT(ISERROR(SEARCH("Discontinued",K761)))</formula>
    </cfRule>
    <cfRule type="containsText" dxfId="2515" priority="4263" operator="containsText" text="ACTIVE">
      <formula>NOT(ISERROR(SEARCH("ACTIVE",K761)))</formula>
    </cfRule>
    <cfRule type="containsText" dxfId="2514" priority="4262" operator="containsText" text="COMING SOON">
      <formula>NOT(ISERROR(SEARCH("COMING SOON",K761)))</formula>
    </cfRule>
    <cfRule type="containsText" dxfId="2513" priority="4261" operator="containsText" text="Closeout">
      <formula>NOT(ISERROR(SEARCH("Closeout",K761)))</formula>
    </cfRule>
    <cfRule type="containsText" dxfId="2512" priority="4260" operator="containsText" text="Discontinued">
      <formula>NOT(ISERROR(SEARCH("Discontinued",K761)))</formula>
    </cfRule>
    <cfRule type="containsText" dxfId="2511" priority="4259" operator="containsText" text="ACTIVE">
      <formula>NOT(ISERROR(SEARCH("ACTIVE",K761)))</formula>
    </cfRule>
    <cfRule type="containsText" dxfId="2510" priority="4258" operator="containsText" text="COMING SOON">
      <formula>NOT(ISERROR(SEARCH("COMING SOON",K761)))</formula>
    </cfRule>
    <cfRule type="containsText" dxfId="2509" priority="4257" operator="containsText" text="Closeout">
      <formula>NOT(ISERROR(SEARCH("Closeout",K761)))</formula>
    </cfRule>
    <cfRule type="containsText" dxfId="2508" priority="4256" operator="containsText" text="Discontinued">
      <formula>NOT(ISERROR(SEARCH("Discontinued",K761)))</formula>
    </cfRule>
    <cfRule type="containsText" dxfId="2507" priority="4255" operator="containsText" text="ACTIVE">
      <formula>NOT(ISERROR(SEARCH("ACTIVE",K761)))</formula>
    </cfRule>
    <cfRule type="containsText" dxfId="2506" priority="4254" operator="containsText" text="COMING SOON">
      <formula>NOT(ISERROR(SEARCH("COMING SOON",K761)))</formula>
    </cfRule>
    <cfRule type="containsText" dxfId="2505" priority="4253" operator="containsText" text="Closeout">
      <formula>NOT(ISERROR(SEARCH("Closeout",K761)))</formula>
    </cfRule>
    <cfRule type="containsText" dxfId="2504" priority="4252" operator="containsText" text="Discontinued">
      <formula>NOT(ISERROR(SEARCH("Discontinued",K761)))</formula>
    </cfRule>
    <cfRule type="containsText" dxfId="2503" priority="4251" operator="containsText" text="ACTIVE">
      <formula>NOT(ISERROR(SEARCH("ACTIVE",K761)))</formula>
    </cfRule>
    <cfRule type="containsText" dxfId="2502" priority="4250" operator="containsText" text="COMING SOON">
      <formula>NOT(ISERROR(SEARCH("COMING SOON",K761)))</formula>
    </cfRule>
    <cfRule type="containsText" dxfId="2501" priority="4249" operator="containsText" text="Closeout">
      <formula>NOT(ISERROR(SEARCH("Closeout",K761)))</formula>
    </cfRule>
    <cfRule type="containsText" dxfId="2500" priority="4248" operator="containsText" text="Discontinued">
      <formula>NOT(ISERROR(SEARCH("Discontinued",K761)))</formula>
    </cfRule>
    <cfRule type="containsText" dxfId="2499" priority="4247" operator="containsText" text="ACTIVE">
      <formula>NOT(ISERROR(SEARCH("ACTIVE",K761)))</formula>
    </cfRule>
    <cfRule type="containsText" dxfId="2498" priority="4246" operator="containsText" text="COMING SOON">
      <formula>NOT(ISERROR(SEARCH("COMING SOON",K761)))</formula>
    </cfRule>
    <cfRule type="containsText" dxfId="2497" priority="4245" operator="containsText" text="Closeout">
      <formula>NOT(ISERROR(SEARCH("Closeout",K761)))</formula>
    </cfRule>
    <cfRule type="containsText" dxfId="2496" priority="4244" operator="containsText" text="Discontinued">
      <formula>NOT(ISERROR(SEARCH("Discontinued",K761)))</formula>
    </cfRule>
    <cfRule type="containsBlanks" dxfId="2495" priority="4368">
      <formula>LEN(TRIM(K761))=0</formula>
    </cfRule>
    <cfRule type="containsText" dxfId="2494" priority="4367" operator="containsText" text="ACTIVE">
      <formula>NOT(ISERROR(SEARCH("ACTIVE",K761)))</formula>
    </cfRule>
    <cfRule type="containsText" dxfId="2493" priority="4366" operator="containsText" text="COMING SOON">
      <formula>NOT(ISERROR(SEARCH("COMING SOON",K761)))</formula>
    </cfRule>
    <cfRule type="containsText" dxfId="2492" priority="4365" operator="containsText" text="Closeout">
      <formula>NOT(ISERROR(SEARCH("Closeout",K761)))</formula>
    </cfRule>
    <cfRule type="containsText" dxfId="2491" priority="4364" operator="containsText" text="Discontinued">
      <formula>NOT(ISERROR(SEARCH("Discontinued",K761)))</formula>
    </cfRule>
    <cfRule type="containsText" dxfId="2490" priority="4363" operator="containsText" text="ACTIVE">
      <formula>NOT(ISERROR(SEARCH("ACTIVE",K761)))</formula>
    </cfRule>
    <cfRule type="containsText" dxfId="2489" priority="4362" operator="containsText" text="COMING SOON">
      <formula>NOT(ISERROR(SEARCH("COMING SOON",K761)))</formula>
    </cfRule>
    <cfRule type="containsText" dxfId="2488" priority="4361" operator="containsText" text="Closeout">
      <formula>NOT(ISERROR(SEARCH("Closeout",K761)))</formula>
    </cfRule>
    <cfRule type="containsText" dxfId="2487" priority="4360" operator="containsText" text="Discontinued">
      <formula>NOT(ISERROR(SEARCH("Discontinued",K761)))</formula>
    </cfRule>
    <cfRule type="containsText" dxfId="2486" priority="4359" operator="containsText" text="ACTIVE">
      <formula>NOT(ISERROR(SEARCH("ACTIVE",K761)))</formula>
    </cfRule>
    <cfRule type="containsText" dxfId="2485" priority="4358" operator="containsText" text="COMING SOON">
      <formula>NOT(ISERROR(SEARCH("COMING SOON",K761)))</formula>
    </cfRule>
    <cfRule type="containsText" dxfId="2484" priority="4357" operator="containsText" text="Closeout">
      <formula>NOT(ISERROR(SEARCH("Closeout",K761)))</formula>
    </cfRule>
    <cfRule type="containsText" dxfId="2483" priority="4356" operator="containsText" text="Discontinued">
      <formula>NOT(ISERROR(SEARCH("Discontinued",K761)))</formula>
    </cfRule>
    <cfRule type="containsText" dxfId="2482" priority="4355" operator="containsText" text="ACTIVE">
      <formula>NOT(ISERROR(SEARCH("ACTIVE",K761)))</formula>
    </cfRule>
    <cfRule type="containsText" dxfId="2481" priority="4354" operator="containsText" text="COMING SOON">
      <formula>NOT(ISERROR(SEARCH("COMING SOON",K761)))</formula>
    </cfRule>
    <cfRule type="containsText" dxfId="2480" priority="4353" operator="containsText" text="Closeout">
      <formula>NOT(ISERROR(SEARCH("Closeout",K761)))</formula>
    </cfRule>
    <cfRule type="containsText" dxfId="2479" priority="4352" operator="containsText" text="Discontinued">
      <formula>NOT(ISERROR(SEARCH("Discontinued",K761)))</formula>
    </cfRule>
    <cfRule type="containsText" dxfId="2478" priority="4351" operator="containsText" text="ACTIVE">
      <formula>NOT(ISERROR(SEARCH("ACTIVE",K761)))</formula>
    </cfRule>
    <cfRule type="containsText" dxfId="2477" priority="4350" operator="containsText" text="COMING SOON">
      <formula>NOT(ISERROR(SEARCH("COMING SOON",K761)))</formula>
    </cfRule>
    <cfRule type="containsText" dxfId="2476" priority="4349" operator="containsText" text="Closeout">
      <formula>NOT(ISERROR(SEARCH("Closeout",K761)))</formula>
    </cfRule>
    <cfRule type="containsText" dxfId="2475" priority="4348" operator="containsText" text="Discontinued">
      <formula>NOT(ISERROR(SEARCH("Discontinued",K761)))</formula>
    </cfRule>
    <cfRule type="containsBlanks" dxfId="2474" priority="4347">
      <formula>LEN(TRIM(K761))=0</formula>
    </cfRule>
    <cfRule type="containsText" dxfId="2473" priority="4346" operator="containsText" text="ACTIVE">
      <formula>NOT(ISERROR(SEARCH("ACTIVE",K761)))</formula>
    </cfRule>
    <cfRule type="containsText" dxfId="2472" priority="4345" operator="containsText" text="COMING SOON">
      <formula>NOT(ISERROR(SEARCH("COMING SOON",K761)))</formula>
    </cfRule>
    <cfRule type="containsText" dxfId="2471" priority="4344" operator="containsText" text="Closeout">
      <formula>NOT(ISERROR(SEARCH("Closeout",K761)))</formula>
    </cfRule>
    <cfRule type="containsText" dxfId="2470" priority="4343" operator="containsText" text="Discontinued">
      <formula>NOT(ISERROR(SEARCH("Discontinued",K761)))</formula>
    </cfRule>
    <cfRule type="containsText" dxfId="2469" priority="4342" operator="containsText" text="ACTIVE">
      <formula>NOT(ISERROR(SEARCH("ACTIVE",K761)))</formula>
    </cfRule>
    <cfRule type="containsText" dxfId="2468" priority="4341" operator="containsText" text="COMING SOON">
      <formula>NOT(ISERROR(SEARCH("COMING SOON",K761)))</formula>
    </cfRule>
    <cfRule type="containsText" dxfId="2467" priority="4340" operator="containsText" text="Closeout">
      <formula>NOT(ISERROR(SEARCH("Closeout",K761)))</formula>
    </cfRule>
    <cfRule type="containsText" dxfId="2466" priority="4339" operator="containsText" text="Discontinued">
      <formula>NOT(ISERROR(SEARCH("Discontinued",K761)))</formula>
    </cfRule>
    <cfRule type="containsText" dxfId="2465" priority="4338" operator="containsText" text="ACTIVE">
      <formula>NOT(ISERROR(SEARCH("ACTIVE",K761)))</formula>
    </cfRule>
    <cfRule type="containsText" dxfId="2464" priority="4337" operator="containsText" text="COMING SOON">
      <formula>NOT(ISERROR(SEARCH("COMING SOON",K761)))</formula>
    </cfRule>
    <cfRule type="containsText" dxfId="2463" priority="4336" operator="containsText" text="Closeout">
      <formula>NOT(ISERROR(SEARCH("Closeout",K761)))</formula>
    </cfRule>
    <cfRule type="containsText" dxfId="2462" priority="4335" operator="containsText" text="Discontinued">
      <formula>NOT(ISERROR(SEARCH("Discontinued",K761)))</formula>
    </cfRule>
    <cfRule type="containsText" dxfId="2461" priority="4334" operator="containsText" text="Active">
      <formula>NOT(ISERROR(SEARCH("Active",K761)))</formula>
    </cfRule>
    <cfRule type="containsText" dxfId="2460" priority="4333" operator="containsText" text="Closeout">
      <formula>NOT(ISERROR(SEARCH("Closeout",K761)))</formula>
    </cfRule>
    <cfRule type="containsText" dxfId="2459" priority="4332" operator="containsText" text="Coming Soon">
      <formula>NOT(ISERROR(SEARCH("Coming Soon",K761)))</formula>
    </cfRule>
    <cfRule type="containsText" dxfId="2458" priority="4331" operator="containsText" text="Discontinued">
      <formula>NOT(ISERROR(SEARCH("Discontinued",K761)))</formula>
    </cfRule>
    <cfRule type="cellIs" dxfId="2457" priority="4330" operator="equal">
      <formula>"Discontinued"</formula>
    </cfRule>
    <cfRule type="cellIs" dxfId="2456" priority="4329" operator="equal">
      <formula>"Closeout"</formula>
    </cfRule>
    <cfRule type="containsText" dxfId="2455" priority="4328" operator="containsText" text="ACTIVE">
      <formula>NOT(ISERROR(SEARCH("ACTIVE",K761)))</formula>
    </cfRule>
    <cfRule type="containsText" dxfId="2454" priority="4327" operator="containsText" text="COMING SOON">
      <formula>NOT(ISERROR(SEARCH("COMING SOON",K761)))</formula>
    </cfRule>
    <cfRule type="containsBlanks" dxfId="2453" priority="4326">
      <formula>LEN(TRIM(K761))=0</formula>
    </cfRule>
    <cfRule type="containsText" dxfId="2452" priority="4325" operator="containsText" text="Closeout">
      <formula>NOT(ISERROR(SEARCH("Closeout",K761)))</formula>
    </cfRule>
    <cfRule type="containsText" dxfId="2451" priority="4324" operator="containsText" text="Discontinued">
      <formula>NOT(ISERROR(SEARCH("Discontinued",K761)))</formula>
    </cfRule>
    <cfRule type="containsText" dxfId="2450" priority="4323" operator="containsText" text="ACTIVE">
      <formula>NOT(ISERROR(SEARCH("ACTIVE",K761)))</formula>
    </cfRule>
    <cfRule type="containsText" dxfId="2449" priority="4322" operator="containsText" text="COMING SOON">
      <formula>NOT(ISERROR(SEARCH("COMING SOON",K761)))</formula>
    </cfRule>
    <cfRule type="containsText" dxfId="2448" priority="4321" operator="containsText" text="Closeout">
      <formula>NOT(ISERROR(SEARCH("Closeout",K761)))</formula>
    </cfRule>
    <cfRule type="containsText" dxfId="2447" priority="4320" operator="containsText" text="Discontinued">
      <formula>NOT(ISERROR(SEARCH("Discontinued",K761)))</formula>
    </cfRule>
    <cfRule type="containsText" dxfId="2446" priority="4319" operator="containsText" text="ACTIVE">
      <formula>NOT(ISERROR(SEARCH("ACTIVE",K761)))</formula>
    </cfRule>
    <cfRule type="containsText" dxfId="2445" priority="4318" operator="containsText" text="COMING SOON">
      <formula>NOT(ISERROR(SEARCH("COMING SOON",K761)))</formula>
    </cfRule>
    <cfRule type="containsText" dxfId="2444" priority="4316" operator="containsText" text="Discontinued">
      <formula>NOT(ISERROR(SEARCH("Discontinued",K761)))</formula>
    </cfRule>
    <cfRule type="containsText" dxfId="2443" priority="4315" operator="containsText" text="ACTIVE">
      <formula>NOT(ISERROR(SEARCH("ACTIVE",K761)))</formula>
    </cfRule>
    <cfRule type="containsText" dxfId="2442" priority="4314" operator="containsText" text="COMING SOON">
      <formula>NOT(ISERROR(SEARCH("COMING SOON",K761)))</formula>
    </cfRule>
    <cfRule type="containsText" dxfId="2441" priority="4313" operator="containsText" text="Closeout">
      <formula>NOT(ISERROR(SEARCH("Closeout",K761)))</formula>
    </cfRule>
    <cfRule type="containsText" dxfId="2440" priority="4312" operator="containsText" text="Discontinued">
      <formula>NOT(ISERROR(SEARCH("Discontinued",K761)))</formula>
    </cfRule>
    <cfRule type="containsText" dxfId="2439" priority="4311" operator="containsText" text="ACTIVE">
      <formula>NOT(ISERROR(SEARCH("ACTIVE",K761)))</formula>
    </cfRule>
    <cfRule type="containsText" dxfId="2438" priority="4310" operator="containsText" text="COMING SOON">
      <formula>NOT(ISERROR(SEARCH("COMING SOON",K761)))</formula>
    </cfRule>
    <cfRule type="containsText" dxfId="2437" priority="4309" operator="containsText" text="Closeout">
      <formula>NOT(ISERROR(SEARCH("Closeout",K761)))</formula>
    </cfRule>
    <cfRule type="containsText" dxfId="2436" priority="4308" operator="containsText" text="Discontinued">
      <formula>NOT(ISERROR(SEARCH("Discontinued",K761)))</formula>
    </cfRule>
    <cfRule type="containsText" dxfId="2435" priority="4307" operator="containsText" text="ACTIVE">
      <formula>NOT(ISERROR(SEARCH("ACTIVE",K761)))</formula>
    </cfRule>
    <cfRule type="containsText" dxfId="2434" priority="4306" operator="containsText" text="COMING SOON">
      <formula>NOT(ISERROR(SEARCH("COMING SOON",K761)))</formula>
    </cfRule>
    <cfRule type="containsText" dxfId="2433" priority="4305" operator="containsText" text="Closeout">
      <formula>NOT(ISERROR(SEARCH("Closeout",K761)))</formula>
    </cfRule>
    <cfRule type="containsText" dxfId="2432" priority="4304" operator="containsText" text="Discontinued">
      <formula>NOT(ISERROR(SEARCH("Discontinued",K761)))</formula>
    </cfRule>
    <cfRule type="containsText" dxfId="2431" priority="4303" operator="containsText" text="ACTIVE">
      <formula>NOT(ISERROR(SEARCH("ACTIVE",K761)))</formula>
    </cfRule>
    <cfRule type="containsText" dxfId="2430" priority="4302" operator="containsText" text="COMING SOON">
      <formula>NOT(ISERROR(SEARCH("COMING SOON",K761)))</formula>
    </cfRule>
    <cfRule type="containsText" dxfId="2429" priority="4301" operator="containsText" text="Closeout">
      <formula>NOT(ISERROR(SEARCH("Closeout",K761)))</formula>
    </cfRule>
    <cfRule type="containsText" dxfId="2428" priority="4300" operator="containsText" text="Discontinued">
      <formula>NOT(ISERROR(SEARCH("Discontinued",K761)))</formula>
    </cfRule>
    <cfRule type="containsText" dxfId="2427" priority="4299" operator="containsText" text="ACTIVE">
      <formula>NOT(ISERROR(SEARCH("ACTIVE",K761)))</formula>
    </cfRule>
    <cfRule type="containsText" dxfId="2426" priority="4298" operator="containsText" text="COMING SOON">
      <formula>NOT(ISERROR(SEARCH("COMING SOON",K761)))</formula>
    </cfRule>
    <cfRule type="containsText" dxfId="2425" priority="4297" operator="containsText" text="Closeout">
      <formula>NOT(ISERROR(SEARCH("Closeout",K761)))</formula>
    </cfRule>
    <cfRule type="containsText" dxfId="2424" priority="4296" operator="containsText" text="Discontinued">
      <formula>NOT(ISERROR(SEARCH("Discontinued",K761)))</formula>
    </cfRule>
    <cfRule type="containsText" dxfId="2423" priority="4295" operator="containsText" text="ACTIVE">
      <formula>NOT(ISERROR(SEARCH("ACTIVE",K761)))</formula>
    </cfRule>
    <cfRule type="containsText" dxfId="2422" priority="4294" operator="containsText" text="COMING SOON">
      <formula>NOT(ISERROR(SEARCH("COMING SOON",K761)))</formula>
    </cfRule>
    <cfRule type="containsText" dxfId="2421" priority="4293" operator="containsText" text="Closeout">
      <formula>NOT(ISERROR(SEARCH("Closeout",K761)))</formula>
    </cfRule>
    <cfRule type="containsText" dxfId="2420" priority="4292" operator="containsText" text="Discontinued">
      <formula>NOT(ISERROR(SEARCH("Discontinued",K761)))</formula>
    </cfRule>
    <cfRule type="containsText" dxfId="2419" priority="4291" operator="containsText" text="ACTIVE">
      <formula>NOT(ISERROR(SEARCH("ACTIVE",K761)))</formula>
    </cfRule>
    <cfRule type="containsText" dxfId="2418" priority="4290" operator="containsText" text="COMING SOON">
      <formula>NOT(ISERROR(SEARCH("COMING SOON",K761)))</formula>
    </cfRule>
    <cfRule type="containsText" dxfId="2417" priority="4289" operator="containsText" text="Closeout">
      <formula>NOT(ISERROR(SEARCH("Closeout",K761)))</formula>
    </cfRule>
    <cfRule type="containsText" dxfId="2416" priority="4288" operator="containsText" text="Discontinued">
      <formula>NOT(ISERROR(SEARCH("Discontinued",K761)))</formula>
    </cfRule>
    <cfRule type="containsText" dxfId="2415" priority="4287" operator="containsText" text="ACTIVE">
      <formula>NOT(ISERROR(SEARCH("ACTIVE",K761)))</formula>
    </cfRule>
    <cfRule type="containsText" dxfId="2414" priority="4286" operator="containsText" text="COMING SOON">
      <formula>NOT(ISERROR(SEARCH("COMING SOON",K761)))</formula>
    </cfRule>
    <cfRule type="containsText" dxfId="2413" priority="4285" operator="containsText" text="Closeout">
      <formula>NOT(ISERROR(SEARCH("Closeout",K761)))</formula>
    </cfRule>
    <cfRule type="containsText" dxfId="2412" priority="4284" operator="containsText" text="Discontinued">
      <formula>NOT(ISERROR(SEARCH("Discontinued",K761)))</formula>
    </cfRule>
    <cfRule type="containsText" dxfId="2411" priority="4283" operator="containsText" text="ACTIVE">
      <formula>NOT(ISERROR(SEARCH("ACTIVE",K761)))</formula>
    </cfRule>
    <cfRule type="containsText" dxfId="2410" priority="4282" operator="containsText" text="COMING SOON">
      <formula>NOT(ISERROR(SEARCH("COMING SOON",K761)))</formula>
    </cfRule>
    <cfRule type="containsText" dxfId="2409" priority="4281" operator="containsText" text="Closeout">
      <formula>NOT(ISERROR(SEARCH("Closeout",K761)))</formula>
    </cfRule>
    <cfRule type="containsText" dxfId="2408" priority="4280" operator="containsText" text="Discontinued">
      <formula>NOT(ISERROR(SEARCH("Discontinued",K761)))</formula>
    </cfRule>
    <cfRule type="containsText" dxfId="2407" priority="4279" operator="containsText" text="Active">
      <formula>NOT(ISERROR(SEARCH("Active",K761)))</formula>
    </cfRule>
    <cfRule type="containsText" dxfId="2406" priority="4278" operator="containsText" text="Closeout">
      <formula>NOT(ISERROR(SEARCH("Closeout",K761)))</formula>
    </cfRule>
    <cfRule type="containsText" dxfId="2405" priority="4277" operator="containsText" text="Coming Soon">
      <formula>NOT(ISERROR(SEARCH("Coming Soon",K761)))</formula>
    </cfRule>
    <cfRule type="containsText" dxfId="2404" priority="4276" operator="containsText" text="Discontinued">
      <formula>NOT(ISERROR(SEARCH("Discontinued",K761)))</formula>
    </cfRule>
    <cfRule type="containsText" dxfId="2403" priority="4275" operator="containsText" text="ACTIVE">
      <formula>NOT(ISERROR(SEARCH("ACTIVE",K761)))</formula>
    </cfRule>
    <cfRule type="containsText" dxfId="2402" priority="4274" operator="containsText" text="COMING SOON">
      <formula>NOT(ISERROR(SEARCH("COMING SOON",K761)))</formula>
    </cfRule>
    <cfRule type="containsText" dxfId="2401" priority="4273" operator="containsText" text="Closeout">
      <formula>NOT(ISERROR(SEARCH("Closeout",K761)))</formula>
    </cfRule>
    <cfRule type="containsText" dxfId="2400" priority="4272" operator="containsText" text="Discontinued">
      <formula>NOT(ISERROR(SEARCH("Discontinued",K761)))</formula>
    </cfRule>
    <cfRule type="containsText" dxfId="2399" priority="4271" operator="containsText" text="ACTIVE">
      <formula>NOT(ISERROR(SEARCH("ACTIVE",K761)))</formula>
    </cfRule>
  </conditionalFormatting>
  <conditionalFormatting sqref="K762:K763">
    <cfRule type="containsText" dxfId="2398" priority="4238" operator="containsText" text="COMING SOON">
      <formula>NOT(ISERROR(SEARCH("COMING SOON",K762)))</formula>
    </cfRule>
    <cfRule type="containsText" dxfId="2397" priority="4239" operator="containsText" text="ACTIVE">
      <formula>NOT(ISERROR(SEARCH("ACTIVE",K762)))</formula>
    </cfRule>
    <cfRule type="containsText" dxfId="2396" priority="4227" operator="containsText" text="Discontinued">
      <formula>NOT(ISERROR(SEARCH("Discontinued",K762)))</formula>
    </cfRule>
    <cfRule type="containsText" dxfId="2395" priority="4228" operator="containsText" text="Closeout">
      <formula>NOT(ISERROR(SEARCH("Closeout",K762)))</formula>
    </cfRule>
  </conditionalFormatting>
  <conditionalFormatting sqref="K764">
    <cfRule type="containsText" dxfId="2394" priority="4113" operator="containsText" text="Coming Soon">
      <formula>NOT(ISERROR(SEARCH("Coming Soon",K764)))</formula>
    </cfRule>
    <cfRule type="containsText" dxfId="2393" priority="4112" operator="containsText" text="Discontinued">
      <formula>NOT(ISERROR(SEARCH("Discontinued",K764)))</formula>
    </cfRule>
    <cfRule type="containsText" dxfId="2392" priority="4111" operator="containsText" text="ACTIVE">
      <formula>NOT(ISERROR(SEARCH("ACTIVE",K764)))</formula>
    </cfRule>
    <cfRule type="containsText" dxfId="2391" priority="4110" operator="containsText" text="COMING SOON">
      <formula>NOT(ISERROR(SEARCH("COMING SOON",K764)))</formula>
    </cfRule>
    <cfRule type="containsText" dxfId="2390" priority="4108" operator="containsText" text="Discontinued">
      <formula>NOT(ISERROR(SEARCH("Discontinued",K764)))</formula>
    </cfRule>
    <cfRule type="containsText" dxfId="2389" priority="4107" operator="containsText" text="ACTIVE">
      <formula>NOT(ISERROR(SEARCH("ACTIVE",K764)))</formula>
    </cfRule>
    <cfRule type="containsText" dxfId="2388" priority="4106" operator="containsText" text="COMING SOON">
      <formula>NOT(ISERROR(SEARCH("COMING SOON",K764)))</formula>
    </cfRule>
    <cfRule type="containsText" dxfId="2387" priority="4105" operator="containsText" text="Closeout">
      <formula>NOT(ISERROR(SEARCH("Closeout",K764)))</formula>
    </cfRule>
    <cfRule type="containsText" dxfId="2386" priority="4104" operator="containsText" text="Discontinued">
      <formula>NOT(ISERROR(SEARCH("Discontinued",K764)))</formula>
    </cfRule>
    <cfRule type="containsText" dxfId="2385" priority="4103" operator="containsText" text="ACTIVE">
      <formula>NOT(ISERROR(SEARCH("ACTIVE",K764)))</formula>
    </cfRule>
    <cfRule type="containsText" dxfId="2384" priority="4102" operator="containsText" text="COMING SOON">
      <formula>NOT(ISERROR(SEARCH("COMING SOON",K764)))</formula>
    </cfRule>
    <cfRule type="containsText" dxfId="2383" priority="4101" operator="containsText" text="Closeout">
      <formula>NOT(ISERROR(SEARCH("Closeout",K764)))</formula>
    </cfRule>
    <cfRule type="containsText" dxfId="2382" priority="4100" operator="containsText" text="Discontinued">
      <formula>NOT(ISERROR(SEARCH("Discontinued",K764)))</formula>
    </cfRule>
    <cfRule type="containsText" dxfId="2381" priority="4099" operator="containsText" text="ACTIVE">
      <formula>NOT(ISERROR(SEARCH("ACTIVE",K764)))</formula>
    </cfRule>
    <cfRule type="containsText" dxfId="2380" priority="4098" operator="containsText" text="COMING SOON">
      <formula>NOT(ISERROR(SEARCH("COMING SOON",K764)))</formula>
    </cfRule>
    <cfRule type="containsText" dxfId="2379" priority="4097" operator="containsText" text="Closeout">
      <formula>NOT(ISERROR(SEARCH("Closeout",K764)))</formula>
    </cfRule>
    <cfRule type="containsText" dxfId="2378" priority="4096" operator="containsText" text="Discontinued">
      <formula>NOT(ISERROR(SEARCH("Discontinued",K764)))</formula>
    </cfRule>
    <cfRule type="containsText" dxfId="2377" priority="4095" operator="containsText" text="ACTIVE">
      <formula>NOT(ISERROR(SEARCH("ACTIVE",K764)))</formula>
    </cfRule>
    <cfRule type="containsText" dxfId="2376" priority="4094" operator="containsText" text="COMING SOON">
      <formula>NOT(ISERROR(SEARCH("COMING SOON",K764)))</formula>
    </cfRule>
    <cfRule type="containsText" dxfId="2375" priority="4093" operator="containsText" text="Closeout">
      <formula>NOT(ISERROR(SEARCH("Closeout",K764)))</formula>
    </cfRule>
    <cfRule type="containsText" dxfId="2374" priority="4092" operator="containsText" text="Discontinued">
      <formula>NOT(ISERROR(SEARCH("Discontinued",K764)))</formula>
    </cfRule>
    <cfRule type="containsText" dxfId="2373" priority="4091" operator="containsText" text="ACTIVE">
      <formula>NOT(ISERROR(SEARCH("ACTIVE",K764)))</formula>
    </cfRule>
    <cfRule type="containsText" dxfId="2372" priority="4090" operator="containsText" text="COMING SOON">
      <formula>NOT(ISERROR(SEARCH("COMING SOON",K764)))</formula>
    </cfRule>
    <cfRule type="containsText" dxfId="2371" priority="4089" operator="containsText" text="Closeout">
      <formula>NOT(ISERROR(SEARCH("Closeout",K764)))</formula>
    </cfRule>
    <cfRule type="containsText" dxfId="2370" priority="4088" operator="containsText" text="Discontinued">
      <formula>NOT(ISERROR(SEARCH("Discontinued",K764)))</formula>
    </cfRule>
    <cfRule type="containsText" dxfId="2369" priority="4087" operator="containsText" text="ACTIVE">
      <formula>NOT(ISERROR(SEARCH("ACTIVE",K764)))</formula>
    </cfRule>
    <cfRule type="containsText" dxfId="2368" priority="4086" operator="containsText" text="COMING SOON">
      <formula>NOT(ISERROR(SEARCH("COMING SOON",K764)))</formula>
    </cfRule>
    <cfRule type="containsText" dxfId="2367" priority="4085" operator="containsText" text="Closeout">
      <formula>NOT(ISERROR(SEARCH("Closeout",K764)))</formula>
    </cfRule>
    <cfRule type="containsText" dxfId="2366" priority="4084" operator="containsText" text="Discontinued">
      <formula>NOT(ISERROR(SEARCH("Discontinued",K764)))</formula>
    </cfRule>
    <cfRule type="containsText" dxfId="2365" priority="4083" operator="containsText" text="ACTIVE">
      <formula>NOT(ISERROR(SEARCH("ACTIVE",K764)))</formula>
    </cfRule>
    <cfRule type="containsText" dxfId="2364" priority="4082" operator="containsText" text="COMING SOON">
      <formula>NOT(ISERROR(SEARCH("COMING SOON",K764)))</formula>
    </cfRule>
    <cfRule type="containsText" dxfId="2363" priority="4081" operator="containsText" text="Closeout">
      <formula>NOT(ISERROR(SEARCH("Closeout",K764)))</formula>
    </cfRule>
    <cfRule type="containsText" dxfId="2362" priority="4080" operator="containsText" text="Discontinued">
      <formula>NOT(ISERROR(SEARCH("Discontinued",K764)))</formula>
    </cfRule>
    <cfRule type="containsText" dxfId="2361" priority="4079" operator="containsText" text="ACTIVE">
      <formula>NOT(ISERROR(SEARCH("ACTIVE",K764)))</formula>
    </cfRule>
    <cfRule type="containsText" dxfId="2360" priority="4078" operator="containsText" text="COMING SOON">
      <formula>NOT(ISERROR(SEARCH("COMING SOON",K764)))</formula>
    </cfRule>
    <cfRule type="containsText" dxfId="2359" priority="4077" operator="containsText" text="Closeout">
      <formula>NOT(ISERROR(SEARCH("Closeout",K764)))</formula>
    </cfRule>
    <cfRule type="containsText" dxfId="2358" priority="4076" operator="containsText" text="Discontinued">
      <formula>NOT(ISERROR(SEARCH("Discontinued",K764)))</formula>
    </cfRule>
    <cfRule type="containsBlanks" dxfId="2357" priority="4205">
      <formula>LEN(TRIM(K764))=0</formula>
    </cfRule>
    <cfRule type="containsBlanks" dxfId="2356" priority="4204">
      <formula>LEN(TRIM(K764))=0</formula>
    </cfRule>
    <cfRule type="containsText" dxfId="2355" priority="4203" operator="containsText" text="ACTIVE">
      <formula>NOT(ISERROR(SEARCH("ACTIVE",K764)))</formula>
    </cfRule>
    <cfRule type="containsText" dxfId="2354" priority="4202" operator="containsText" text="COMING SOON">
      <formula>NOT(ISERROR(SEARCH("COMING SOON",K764)))</formula>
    </cfRule>
    <cfRule type="containsText" dxfId="2353" priority="4201" operator="containsText" text="Closeout">
      <formula>NOT(ISERROR(SEARCH("Closeout",K764)))</formula>
    </cfRule>
    <cfRule type="containsText" dxfId="2352" priority="4200" operator="containsText" text="Discontinued">
      <formula>NOT(ISERROR(SEARCH("Discontinued",K764)))</formula>
    </cfRule>
    <cfRule type="containsText" dxfId="2351" priority="4199" operator="containsText" text="ACTIVE">
      <formula>NOT(ISERROR(SEARCH("ACTIVE",K764)))</formula>
    </cfRule>
    <cfRule type="containsText" dxfId="2350" priority="4198" operator="containsText" text="COMING SOON">
      <formula>NOT(ISERROR(SEARCH("COMING SOON",K764)))</formula>
    </cfRule>
    <cfRule type="containsText" dxfId="2349" priority="4197" operator="containsText" text="Closeout">
      <formula>NOT(ISERROR(SEARCH("Closeout",K764)))</formula>
    </cfRule>
    <cfRule type="containsText" dxfId="2348" priority="4196" operator="containsText" text="Discontinued">
      <formula>NOT(ISERROR(SEARCH("Discontinued",K764)))</formula>
    </cfRule>
    <cfRule type="containsText" dxfId="2347" priority="4195" operator="containsText" text="ACTIVE">
      <formula>NOT(ISERROR(SEARCH("ACTIVE",K764)))</formula>
    </cfRule>
    <cfRule type="containsText" dxfId="2346" priority="4194" operator="containsText" text="COMING SOON">
      <formula>NOT(ISERROR(SEARCH("COMING SOON",K764)))</formula>
    </cfRule>
    <cfRule type="containsText" dxfId="2345" priority="4193" operator="containsText" text="Closeout">
      <formula>NOT(ISERROR(SEARCH("Closeout",K764)))</formula>
    </cfRule>
    <cfRule type="containsText" dxfId="2344" priority="4192" operator="containsText" text="Discontinued">
      <formula>NOT(ISERROR(SEARCH("Discontinued",K764)))</formula>
    </cfRule>
    <cfRule type="containsText" dxfId="2343" priority="4191" operator="containsText" text="ACTIVE">
      <formula>NOT(ISERROR(SEARCH("ACTIVE",K764)))</formula>
    </cfRule>
    <cfRule type="containsText" dxfId="2342" priority="4190" operator="containsText" text="COMING SOON">
      <formula>NOT(ISERROR(SEARCH("COMING SOON",K764)))</formula>
    </cfRule>
    <cfRule type="containsText" dxfId="2341" priority="4189" operator="containsText" text="Closeout">
      <formula>NOT(ISERROR(SEARCH("Closeout",K764)))</formula>
    </cfRule>
    <cfRule type="containsText" dxfId="2340" priority="4188" operator="containsText" text="Discontinued">
      <formula>NOT(ISERROR(SEARCH("Discontinued",K764)))</formula>
    </cfRule>
    <cfRule type="containsText" dxfId="2339" priority="4187" operator="containsText" text="ACTIVE">
      <formula>NOT(ISERROR(SEARCH("ACTIVE",K764)))</formula>
    </cfRule>
    <cfRule type="containsText" dxfId="2338" priority="4186" operator="containsText" text="COMING SOON">
      <formula>NOT(ISERROR(SEARCH("COMING SOON",K764)))</formula>
    </cfRule>
    <cfRule type="containsText" dxfId="2337" priority="4185" operator="containsText" text="Closeout">
      <formula>NOT(ISERROR(SEARCH("Closeout",K764)))</formula>
    </cfRule>
    <cfRule type="containsText" dxfId="2336" priority="4184" operator="containsText" text="Discontinued">
      <formula>NOT(ISERROR(SEARCH("Discontinued",K764)))</formula>
    </cfRule>
    <cfRule type="containsBlanks" dxfId="2335" priority="4183">
      <formula>LEN(TRIM(K764))=0</formula>
    </cfRule>
    <cfRule type="containsText" dxfId="2334" priority="4182" operator="containsText" text="ACTIVE">
      <formula>NOT(ISERROR(SEARCH("ACTIVE",K764)))</formula>
    </cfRule>
    <cfRule type="containsText" dxfId="2333" priority="4181" operator="containsText" text="COMING SOON">
      <formula>NOT(ISERROR(SEARCH("COMING SOON",K764)))</formula>
    </cfRule>
    <cfRule type="containsText" dxfId="2332" priority="4180" operator="containsText" text="Closeout">
      <formula>NOT(ISERROR(SEARCH("Closeout",K764)))</formula>
    </cfRule>
    <cfRule type="containsText" dxfId="2331" priority="4179" operator="containsText" text="Discontinued">
      <formula>NOT(ISERROR(SEARCH("Discontinued",K764)))</formula>
    </cfRule>
    <cfRule type="containsText" dxfId="2330" priority="4178" operator="containsText" text="ACTIVE">
      <formula>NOT(ISERROR(SEARCH("ACTIVE",K764)))</formula>
    </cfRule>
    <cfRule type="containsText" dxfId="2329" priority="4109" operator="containsText" text="Closeout">
      <formula>NOT(ISERROR(SEARCH("Closeout",K764)))</formula>
    </cfRule>
    <cfRule type="containsText" dxfId="2328" priority="4177" operator="containsText" text="COMING SOON">
      <formula>NOT(ISERROR(SEARCH("COMING SOON",K764)))</formula>
    </cfRule>
    <cfRule type="containsText" dxfId="2327" priority="4176" operator="containsText" text="Closeout">
      <formula>NOT(ISERROR(SEARCH("Closeout",K764)))</formula>
    </cfRule>
    <cfRule type="containsText" dxfId="2326" priority="4175" operator="containsText" text="Discontinued">
      <formula>NOT(ISERROR(SEARCH("Discontinued",K764)))</formula>
    </cfRule>
    <cfRule type="containsText" dxfId="2325" priority="4174" operator="containsText" text="ACTIVE">
      <formula>NOT(ISERROR(SEARCH("ACTIVE",K764)))</formula>
    </cfRule>
    <cfRule type="containsText" dxfId="2324" priority="4173" operator="containsText" text="COMING SOON">
      <formula>NOT(ISERROR(SEARCH("COMING SOON",K764)))</formula>
    </cfRule>
    <cfRule type="containsText" dxfId="2323" priority="4172" operator="containsText" text="Closeout">
      <formula>NOT(ISERROR(SEARCH("Closeout",K764)))</formula>
    </cfRule>
    <cfRule type="containsText" dxfId="2322" priority="4171" operator="containsText" text="Discontinued">
      <formula>NOT(ISERROR(SEARCH("Discontinued",K764)))</formula>
    </cfRule>
    <cfRule type="containsText" dxfId="2321" priority="4170" operator="containsText" text="Active">
      <formula>NOT(ISERROR(SEARCH("Active",K764)))</formula>
    </cfRule>
    <cfRule type="containsText" dxfId="2320" priority="4169" operator="containsText" text="Closeout">
      <formula>NOT(ISERROR(SEARCH("Closeout",K764)))</formula>
    </cfRule>
    <cfRule type="containsText" dxfId="2319" priority="4168" operator="containsText" text="Coming Soon">
      <formula>NOT(ISERROR(SEARCH("Coming Soon",K764)))</formula>
    </cfRule>
    <cfRule type="containsText" dxfId="2318" priority="4167" operator="containsText" text="Discontinued">
      <formula>NOT(ISERROR(SEARCH("Discontinued",K764)))</formula>
    </cfRule>
    <cfRule type="cellIs" dxfId="2317" priority="4166" operator="equal">
      <formula>"Discontinued"</formula>
    </cfRule>
    <cfRule type="cellIs" dxfId="2316" priority="4165" operator="equal">
      <formula>"Closeout"</formula>
    </cfRule>
    <cfRule type="containsText" dxfId="2315" priority="4164" operator="containsText" text="ACTIVE">
      <formula>NOT(ISERROR(SEARCH("ACTIVE",K764)))</formula>
    </cfRule>
    <cfRule type="containsText" dxfId="2314" priority="4114" operator="containsText" text="Closeout">
      <formula>NOT(ISERROR(SEARCH("Closeout",K764)))</formula>
    </cfRule>
    <cfRule type="containsBlanks" dxfId="2313" priority="4162">
      <formula>LEN(TRIM(K764))=0</formula>
    </cfRule>
    <cfRule type="containsText" dxfId="2312" priority="4161" operator="containsText" text="Closeout">
      <formula>NOT(ISERROR(SEARCH("Closeout",K764)))</formula>
    </cfRule>
    <cfRule type="containsText" dxfId="2311" priority="4160" operator="containsText" text="Discontinued">
      <formula>NOT(ISERROR(SEARCH("Discontinued",K764)))</formula>
    </cfRule>
    <cfRule type="containsText" dxfId="2310" priority="4159" operator="containsText" text="ACTIVE">
      <formula>NOT(ISERROR(SEARCH("ACTIVE",K764)))</formula>
    </cfRule>
    <cfRule type="containsText" dxfId="2309" priority="4158" operator="containsText" text="COMING SOON">
      <formula>NOT(ISERROR(SEARCH("COMING SOON",K764)))</formula>
    </cfRule>
    <cfRule type="containsText" dxfId="2308" priority="4157" operator="containsText" text="Closeout">
      <formula>NOT(ISERROR(SEARCH("Closeout",K764)))</formula>
    </cfRule>
    <cfRule type="containsText" dxfId="2307" priority="4156" operator="containsText" text="Discontinued">
      <formula>NOT(ISERROR(SEARCH("Discontinued",K764)))</formula>
    </cfRule>
    <cfRule type="containsText" dxfId="2306" priority="4155" operator="containsText" text="ACTIVE">
      <formula>NOT(ISERROR(SEARCH("ACTIVE",K764)))</formula>
    </cfRule>
    <cfRule type="containsText" dxfId="2305" priority="4154" operator="containsText" text="COMING SOON">
      <formula>NOT(ISERROR(SEARCH("COMING SOON",K764)))</formula>
    </cfRule>
    <cfRule type="containsText" dxfId="2304" priority="4153" operator="containsText" text="Closeout">
      <formula>NOT(ISERROR(SEARCH("Closeout",K764)))</formula>
    </cfRule>
    <cfRule type="containsText" dxfId="2303" priority="4152" operator="containsText" text="Discontinued">
      <formula>NOT(ISERROR(SEARCH("Discontinued",K764)))</formula>
    </cfRule>
    <cfRule type="containsText" dxfId="2302" priority="4151" operator="containsText" text="ACTIVE">
      <formula>NOT(ISERROR(SEARCH("ACTIVE",K764)))</formula>
    </cfRule>
    <cfRule type="containsText" dxfId="2301" priority="4150" operator="containsText" text="COMING SOON">
      <formula>NOT(ISERROR(SEARCH("COMING SOON",K764)))</formula>
    </cfRule>
    <cfRule type="containsText" dxfId="2300" priority="4149" operator="containsText" text="Closeout">
      <formula>NOT(ISERROR(SEARCH("Closeout",K764)))</formula>
    </cfRule>
    <cfRule type="containsText" dxfId="2299" priority="4148" operator="containsText" text="Discontinued">
      <formula>NOT(ISERROR(SEARCH("Discontinued",K764)))</formula>
    </cfRule>
    <cfRule type="containsText" dxfId="2298" priority="4147" operator="containsText" text="ACTIVE">
      <formula>NOT(ISERROR(SEARCH("ACTIVE",K764)))</formula>
    </cfRule>
    <cfRule type="containsText" dxfId="2297" priority="4146" operator="containsText" text="COMING SOON">
      <formula>NOT(ISERROR(SEARCH("COMING SOON",K764)))</formula>
    </cfRule>
    <cfRule type="containsText" dxfId="2296" priority="4145" operator="containsText" text="Closeout">
      <formula>NOT(ISERROR(SEARCH("Closeout",K764)))</formula>
    </cfRule>
    <cfRule type="containsText" dxfId="2295" priority="4144" operator="containsText" text="Discontinued">
      <formula>NOT(ISERROR(SEARCH("Discontinued",K764)))</formula>
    </cfRule>
    <cfRule type="containsText" dxfId="2294" priority="4143" operator="containsText" text="ACTIVE">
      <formula>NOT(ISERROR(SEARCH("ACTIVE",K764)))</formula>
    </cfRule>
    <cfRule type="containsText" dxfId="2293" priority="4142" operator="containsText" text="COMING SOON">
      <formula>NOT(ISERROR(SEARCH("COMING SOON",K764)))</formula>
    </cfRule>
    <cfRule type="containsText" dxfId="2292" priority="4141" operator="containsText" text="Closeout">
      <formula>NOT(ISERROR(SEARCH("Closeout",K764)))</formula>
    </cfRule>
    <cfRule type="containsText" dxfId="2291" priority="4140" operator="containsText" text="Discontinued">
      <formula>NOT(ISERROR(SEARCH("Discontinued",K764)))</formula>
    </cfRule>
    <cfRule type="containsText" dxfId="2290" priority="4139" operator="containsText" text="ACTIVE">
      <formula>NOT(ISERROR(SEARCH("ACTIVE",K764)))</formula>
    </cfRule>
    <cfRule type="containsText" dxfId="2289" priority="4138" operator="containsText" text="COMING SOON">
      <formula>NOT(ISERROR(SEARCH("COMING SOON",K764)))</formula>
    </cfRule>
    <cfRule type="containsText" dxfId="2288" priority="4137" operator="containsText" text="Closeout">
      <formula>NOT(ISERROR(SEARCH("Closeout",K764)))</formula>
    </cfRule>
    <cfRule type="containsText" dxfId="2287" priority="4136" operator="containsText" text="Discontinued">
      <formula>NOT(ISERROR(SEARCH("Discontinued",K764)))</formula>
    </cfRule>
    <cfRule type="containsText" dxfId="2286" priority="4135" operator="containsText" text="ACTIVE">
      <formula>NOT(ISERROR(SEARCH("ACTIVE",K764)))</formula>
    </cfRule>
    <cfRule type="containsText" dxfId="2285" priority="4134" operator="containsText" text="COMING SOON">
      <formula>NOT(ISERROR(SEARCH("COMING SOON",K764)))</formula>
    </cfRule>
    <cfRule type="containsText" dxfId="2284" priority="4133" operator="containsText" text="Closeout">
      <formula>NOT(ISERROR(SEARCH("Closeout",K764)))</formula>
    </cfRule>
    <cfRule type="containsText" dxfId="2283" priority="4132" operator="containsText" text="Discontinued">
      <formula>NOT(ISERROR(SEARCH("Discontinued",K764)))</formula>
    </cfRule>
    <cfRule type="containsText" dxfId="2282" priority="4131" operator="containsText" text="ACTIVE">
      <formula>NOT(ISERROR(SEARCH("ACTIVE",K764)))</formula>
    </cfRule>
    <cfRule type="containsText" dxfId="2281" priority="4130" operator="containsText" text="COMING SOON">
      <formula>NOT(ISERROR(SEARCH("COMING SOON",K764)))</formula>
    </cfRule>
    <cfRule type="containsText" dxfId="2280" priority="4129" operator="containsText" text="Closeout">
      <formula>NOT(ISERROR(SEARCH("Closeout",K764)))</formula>
    </cfRule>
    <cfRule type="containsText" dxfId="2279" priority="4128" operator="containsText" text="Discontinued">
      <formula>NOT(ISERROR(SEARCH("Discontinued",K764)))</formula>
    </cfRule>
    <cfRule type="containsText" dxfId="2278" priority="4127" operator="containsText" text="ACTIVE">
      <formula>NOT(ISERROR(SEARCH("ACTIVE",K764)))</formula>
    </cfRule>
    <cfRule type="containsText" dxfId="2277" priority="4126" operator="containsText" text="COMING SOON">
      <formula>NOT(ISERROR(SEARCH("COMING SOON",K764)))</formula>
    </cfRule>
    <cfRule type="containsText" dxfId="2276" priority="4125" operator="containsText" text="Closeout">
      <formula>NOT(ISERROR(SEARCH("Closeout",K764)))</formula>
    </cfRule>
    <cfRule type="containsText" dxfId="2275" priority="4124" operator="containsText" text="Discontinued">
      <formula>NOT(ISERROR(SEARCH("Discontinued",K764)))</formula>
    </cfRule>
    <cfRule type="containsText" dxfId="2274" priority="4123" operator="containsText" text="ACTIVE">
      <formula>NOT(ISERROR(SEARCH("ACTIVE",K764)))</formula>
    </cfRule>
    <cfRule type="containsText" dxfId="2273" priority="4122" operator="containsText" text="COMING SOON">
      <formula>NOT(ISERROR(SEARCH("COMING SOON",K764)))</formula>
    </cfRule>
    <cfRule type="containsText" dxfId="2272" priority="4121" operator="containsText" text="Closeout">
      <formula>NOT(ISERROR(SEARCH("Closeout",K764)))</formula>
    </cfRule>
    <cfRule type="containsText" dxfId="2271" priority="4120" operator="containsText" text="Discontinued">
      <formula>NOT(ISERROR(SEARCH("Discontinued",K764)))</formula>
    </cfRule>
    <cfRule type="containsText" dxfId="2270" priority="4119" operator="containsText" text="ACTIVE">
      <formula>NOT(ISERROR(SEARCH("ACTIVE",K764)))</formula>
    </cfRule>
    <cfRule type="containsText" dxfId="2269" priority="4118" operator="containsText" text="COMING SOON">
      <formula>NOT(ISERROR(SEARCH("COMING SOON",K764)))</formula>
    </cfRule>
    <cfRule type="containsText" dxfId="2268" priority="4117" operator="containsText" text="Closeout">
      <formula>NOT(ISERROR(SEARCH("Closeout",K764)))</formula>
    </cfRule>
    <cfRule type="containsText" dxfId="2267" priority="4116" operator="containsText" text="Discontinued">
      <formula>NOT(ISERROR(SEARCH("Discontinued",K764)))</formula>
    </cfRule>
    <cfRule type="containsText" dxfId="2266" priority="4115" operator="containsText" text="Active">
      <formula>NOT(ISERROR(SEARCH("Active",K764)))</formula>
    </cfRule>
    <cfRule type="containsText" dxfId="2265" priority="4163" operator="containsText" text="COMING SOON">
      <formula>NOT(ISERROR(SEARCH("COMING SOON",K764)))</formula>
    </cfRule>
  </conditionalFormatting>
  <conditionalFormatting sqref="K765:K782">
    <cfRule type="containsText" dxfId="2264" priority="4048" operator="containsText" text="Closeout">
      <formula>NOT(ISERROR(SEARCH("Closeout",K765)))</formula>
    </cfRule>
    <cfRule type="containsText" dxfId="2263" priority="4047" operator="containsText" text="Discontinued">
      <formula>NOT(ISERROR(SEARCH("Discontinued",K765)))</formula>
    </cfRule>
    <cfRule type="containsText" dxfId="2262" priority="4046" operator="containsText" text="ACTIVE">
      <formula>NOT(ISERROR(SEARCH("ACTIVE",K765)))</formula>
    </cfRule>
    <cfRule type="containsText" dxfId="2261" priority="4045" operator="containsText" text="COMING SOON">
      <formula>NOT(ISERROR(SEARCH("COMING SOON",K765)))</formula>
    </cfRule>
    <cfRule type="containsText" dxfId="2260" priority="4044" operator="containsText" text="Closeout">
      <formula>NOT(ISERROR(SEARCH("Closeout",K765)))</formula>
    </cfRule>
    <cfRule type="containsText" dxfId="2259" priority="4043" operator="containsText" text="Discontinued">
      <formula>NOT(ISERROR(SEARCH("Discontinued",K765)))</formula>
    </cfRule>
    <cfRule type="containsText" dxfId="2258" priority="4042" operator="containsText" text="ACTIVE">
      <formula>NOT(ISERROR(SEARCH("ACTIVE",K765)))</formula>
    </cfRule>
    <cfRule type="containsText" dxfId="2257" priority="4041" operator="containsText" text="COMING SOON">
      <formula>NOT(ISERROR(SEARCH("COMING SOON",K765)))</formula>
    </cfRule>
    <cfRule type="containsText" dxfId="2256" priority="4040" operator="containsText" text="Closeout">
      <formula>NOT(ISERROR(SEARCH("Closeout",K765)))</formula>
    </cfRule>
    <cfRule type="containsText" dxfId="2255" priority="4039" operator="containsText" text="Discontinued">
      <formula>NOT(ISERROR(SEARCH("Discontinued",K765)))</formula>
    </cfRule>
    <cfRule type="containsText" dxfId="2254" priority="4038" operator="containsText" text="ACTIVE">
      <formula>NOT(ISERROR(SEARCH("ACTIVE",K765)))</formula>
    </cfRule>
    <cfRule type="containsText" dxfId="2253" priority="4037" operator="containsText" text="COMING SOON">
      <formula>NOT(ISERROR(SEARCH("COMING SOON",K765)))</formula>
    </cfRule>
    <cfRule type="containsText" dxfId="2252" priority="4036" operator="containsText" text="Closeout">
      <formula>NOT(ISERROR(SEARCH("Closeout",K765)))</formula>
    </cfRule>
    <cfRule type="containsText" dxfId="2251" priority="4035" operator="containsText" text="Discontinued">
      <formula>NOT(ISERROR(SEARCH("Discontinued",K765)))</formula>
    </cfRule>
    <cfRule type="containsBlanks" dxfId="2250" priority="4034">
      <formula>LEN(TRIM(K765))=0</formula>
    </cfRule>
    <cfRule type="containsText" dxfId="2249" priority="4033" operator="containsText" text="ACTIVE">
      <formula>NOT(ISERROR(SEARCH("ACTIVE",K765)))</formula>
    </cfRule>
    <cfRule type="containsText" dxfId="2248" priority="4032" operator="containsText" text="COMING SOON">
      <formula>NOT(ISERROR(SEARCH("COMING SOON",K765)))</formula>
    </cfRule>
    <cfRule type="containsText" dxfId="2247" priority="4031" operator="containsText" text="Closeout">
      <formula>NOT(ISERROR(SEARCH("Closeout",K765)))</formula>
    </cfRule>
    <cfRule type="containsText" dxfId="2246" priority="4030" operator="containsText" text="Discontinued">
      <formula>NOT(ISERROR(SEARCH("Discontinued",K765)))</formula>
    </cfRule>
    <cfRule type="containsText" dxfId="2245" priority="4029" operator="containsText" text="ACTIVE">
      <formula>NOT(ISERROR(SEARCH("ACTIVE",K765)))</formula>
    </cfRule>
    <cfRule type="containsText" dxfId="2244" priority="4028" operator="containsText" text="COMING SOON">
      <formula>NOT(ISERROR(SEARCH("COMING SOON",K765)))</formula>
    </cfRule>
    <cfRule type="containsText" dxfId="2243" priority="4027" operator="containsText" text="Closeout">
      <formula>NOT(ISERROR(SEARCH("Closeout",K765)))</formula>
    </cfRule>
    <cfRule type="containsText" dxfId="2242" priority="4026" operator="containsText" text="Discontinued">
      <formula>NOT(ISERROR(SEARCH("Discontinued",K765)))</formula>
    </cfRule>
    <cfRule type="containsText" dxfId="2241" priority="4025" operator="containsText" text="ACTIVE">
      <formula>NOT(ISERROR(SEARCH("ACTIVE",K765)))</formula>
    </cfRule>
    <cfRule type="containsText" dxfId="2240" priority="4024" operator="containsText" text="COMING SOON">
      <formula>NOT(ISERROR(SEARCH("COMING SOON",K765)))</formula>
    </cfRule>
    <cfRule type="containsText" dxfId="2239" priority="4023" operator="containsText" text="Closeout">
      <formula>NOT(ISERROR(SEARCH("Closeout",K765)))</formula>
    </cfRule>
    <cfRule type="containsText" dxfId="2238" priority="4022" operator="containsText" text="Discontinued">
      <formula>NOT(ISERROR(SEARCH("Discontinued",K765)))</formula>
    </cfRule>
    <cfRule type="containsText" dxfId="2237" priority="4021" operator="containsText" text="Active">
      <formula>NOT(ISERROR(SEARCH("Active",K765)))</formula>
    </cfRule>
    <cfRule type="containsText" dxfId="2236" priority="4020" operator="containsText" text="Closeout">
      <formula>NOT(ISERROR(SEARCH("Closeout",K765)))</formula>
    </cfRule>
    <cfRule type="containsText" dxfId="2235" priority="4019" operator="containsText" text="Coming Soon">
      <formula>NOT(ISERROR(SEARCH("Coming Soon",K765)))</formula>
    </cfRule>
    <cfRule type="containsText" dxfId="2234" priority="4018" operator="containsText" text="Discontinued">
      <formula>NOT(ISERROR(SEARCH("Discontinued",K765)))</formula>
    </cfRule>
    <cfRule type="cellIs" dxfId="2233" priority="4017" operator="equal">
      <formula>"Discontinued"</formula>
    </cfRule>
    <cfRule type="cellIs" dxfId="2232" priority="4016" operator="equal">
      <formula>"Closeout"</formula>
    </cfRule>
    <cfRule type="containsText" dxfId="2231" priority="4015" operator="containsText" text="ACTIVE">
      <formula>NOT(ISERROR(SEARCH("ACTIVE",K765)))</formula>
    </cfRule>
    <cfRule type="containsText" dxfId="2230" priority="4014" operator="containsText" text="COMING SOON">
      <formula>NOT(ISERROR(SEARCH("COMING SOON",K765)))</formula>
    </cfRule>
    <cfRule type="containsBlanks" dxfId="2229" priority="4013">
      <formula>LEN(TRIM(K765))=0</formula>
    </cfRule>
    <cfRule type="containsText" dxfId="2228" priority="4012" operator="containsText" text="Closeout">
      <formula>NOT(ISERROR(SEARCH("Closeout",K765)))</formula>
    </cfRule>
    <cfRule type="containsText" dxfId="2227" priority="4011" operator="containsText" text="Discontinued">
      <formula>NOT(ISERROR(SEARCH("Discontinued",K765)))</formula>
    </cfRule>
    <cfRule type="containsText" dxfId="2226" priority="4010" operator="containsText" text="ACTIVE">
      <formula>NOT(ISERROR(SEARCH("ACTIVE",K765)))</formula>
    </cfRule>
    <cfRule type="containsText" dxfId="2225" priority="4009" operator="containsText" text="COMING SOON">
      <formula>NOT(ISERROR(SEARCH("COMING SOON",K765)))</formula>
    </cfRule>
    <cfRule type="containsText" dxfId="2224" priority="4008" operator="containsText" text="Closeout">
      <formula>NOT(ISERROR(SEARCH("Closeout",K765)))</formula>
    </cfRule>
    <cfRule type="containsText" dxfId="2223" priority="4007" operator="containsText" text="Discontinued">
      <formula>NOT(ISERROR(SEARCH("Discontinued",K765)))</formula>
    </cfRule>
    <cfRule type="containsText" dxfId="2222" priority="4006" operator="containsText" text="ACTIVE">
      <formula>NOT(ISERROR(SEARCH("ACTIVE",K765)))</formula>
    </cfRule>
    <cfRule type="containsText" dxfId="2221" priority="4005" operator="containsText" text="COMING SOON">
      <formula>NOT(ISERROR(SEARCH("COMING SOON",K765)))</formula>
    </cfRule>
    <cfRule type="containsText" dxfId="2220" priority="4004" operator="containsText" text="Closeout">
      <formula>NOT(ISERROR(SEARCH("Closeout",K765)))</formula>
    </cfRule>
    <cfRule type="containsText" dxfId="2219" priority="4003" operator="containsText" text="Discontinued">
      <formula>NOT(ISERROR(SEARCH("Discontinued",K765)))</formula>
    </cfRule>
    <cfRule type="containsText" dxfId="2218" priority="4002" operator="containsText" text="ACTIVE">
      <formula>NOT(ISERROR(SEARCH("ACTIVE",K765)))</formula>
    </cfRule>
    <cfRule type="containsText" dxfId="2217" priority="4001" operator="containsText" text="COMING SOON">
      <formula>NOT(ISERROR(SEARCH("COMING SOON",K765)))</formula>
    </cfRule>
    <cfRule type="containsText" dxfId="2216" priority="4000" operator="containsText" text="Closeout">
      <formula>NOT(ISERROR(SEARCH("Closeout",K765)))</formula>
    </cfRule>
    <cfRule type="containsText" dxfId="2215" priority="3999" operator="containsText" text="Discontinued">
      <formula>NOT(ISERROR(SEARCH("Discontinued",K765)))</formula>
    </cfRule>
    <cfRule type="containsText" dxfId="2214" priority="3998" operator="containsText" text="ACTIVE">
      <formula>NOT(ISERROR(SEARCH("ACTIVE",K765)))</formula>
    </cfRule>
    <cfRule type="containsText" dxfId="2213" priority="3997" operator="containsText" text="COMING SOON">
      <formula>NOT(ISERROR(SEARCH("COMING SOON",K765)))</formula>
    </cfRule>
    <cfRule type="containsText" dxfId="2212" priority="3996" operator="containsText" text="Closeout">
      <formula>NOT(ISERROR(SEARCH("Closeout",K765)))</formula>
    </cfRule>
    <cfRule type="containsText" dxfId="2211" priority="3995" operator="containsText" text="Discontinued">
      <formula>NOT(ISERROR(SEARCH("Discontinued",K765)))</formula>
    </cfRule>
    <cfRule type="containsText" dxfId="2210" priority="3994" operator="containsText" text="ACTIVE">
      <formula>NOT(ISERROR(SEARCH("ACTIVE",K765)))</formula>
    </cfRule>
    <cfRule type="containsText" dxfId="2209" priority="3993" operator="containsText" text="COMING SOON">
      <formula>NOT(ISERROR(SEARCH("COMING SOON",K765)))</formula>
    </cfRule>
    <cfRule type="containsText" dxfId="2208" priority="3992" operator="containsText" text="Closeout">
      <formula>NOT(ISERROR(SEARCH("Closeout",K765)))</formula>
    </cfRule>
    <cfRule type="containsText" dxfId="2207" priority="3991" operator="containsText" text="Discontinued">
      <formula>NOT(ISERROR(SEARCH("Discontinued",K765)))</formula>
    </cfRule>
    <cfRule type="containsText" dxfId="2206" priority="3990" operator="containsText" text="ACTIVE">
      <formula>NOT(ISERROR(SEARCH("ACTIVE",K765)))</formula>
    </cfRule>
    <cfRule type="containsText" dxfId="2205" priority="3989" operator="containsText" text="COMING SOON">
      <formula>NOT(ISERROR(SEARCH("COMING SOON",K765)))</formula>
    </cfRule>
    <cfRule type="containsText" dxfId="2204" priority="3988" operator="containsText" text="Closeout">
      <formula>NOT(ISERROR(SEARCH("Closeout",K765)))</formula>
    </cfRule>
    <cfRule type="containsText" dxfId="2203" priority="3987" operator="containsText" text="Discontinued">
      <formula>NOT(ISERROR(SEARCH("Discontinued",K765)))</formula>
    </cfRule>
    <cfRule type="containsText" dxfId="2202" priority="3986" operator="containsText" text="ACTIVE">
      <formula>NOT(ISERROR(SEARCH("ACTIVE",K765)))</formula>
    </cfRule>
    <cfRule type="containsText" dxfId="2201" priority="3985" operator="containsText" text="COMING SOON">
      <formula>NOT(ISERROR(SEARCH("COMING SOON",K765)))</formula>
    </cfRule>
    <cfRule type="containsText" dxfId="2200" priority="3984" operator="containsText" text="Closeout">
      <formula>NOT(ISERROR(SEARCH("Closeout",K765)))</formula>
    </cfRule>
    <cfRule type="containsText" dxfId="2199" priority="3983" operator="containsText" text="Discontinued">
      <formula>NOT(ISERROR(SEARCH("Discontinued",K765)))</formula>
    </cfRule>
    <cfRule type="containsText" dxfId="2198" priority="3982" operator="containsText" text="ACTIVE">
      <formula>NOT(ISERROR(SEARCH("ACTIVE",K765)))</formula>
    </cfRule>
    <cfRule type="containsText" dxfId="2197" priority="3981" operator="containsText" text="COMING SOON">
      <formula>NOT(ISERROR(SEARCH("COMING SOON",K765)))</formula>
    </cfRule>
    <cfRule type="containsText" dxfId="2196" priority="3980" operator="containsText" text="Closeout">
      <formula>NOT(ISERROR(SEARCH("Closeout",K765)))</formula>
    </cfRule>
    <cfRule type="containsText" dxfId="2195" priority="3979" operator="containsText" text="Discontinued">
      <formula>NOT(ISERROR(SEARCH("Discontinued",K765)))</formula>
    </cfRule>
    <cfRule type="containsText" dxfId="2194" priority="3978" operator="containsText" text="ACTIVE">
      <formula>NOT(ISERROR(SEARCH("ACTIVE",K765)))</formula>
    </cfRule>
    <cfRule type="containsText" dxfId="2193" priority="3977" operator="containsText" text="COMING SOON">
      <formula>NOT(ISERROR(SEARCH("COMING SOON",K765)))</formula>
    </cfRule>
    <cfRule type="containsText" dxfId="2192" priority="3976" operator="containsText" text="Closeout">
      <formula>NOT(ISERROR(SEARCH("Closeout",K765)))</formula>
    </cfRule>
    <cfRule type="containsText" dxfId="2191" priority="3975" operator="containsText" text="Discontinued">
      <formula>NOT(ISERROR(SEARCH("Discontinued",K765)))</formula>
    </cfRule>
    <cfRule type="containsText" dxfId="2190" priority="3974" operator="containsText" text="ACTIVE">
      <formula>NOT(ISERROR(SEARCH("ACTIVE",K765)))</formula>
    </cfRule>
    <cfRule type="containsText" dxfId="2189" priority="3973" operator="containsText" text="COMING SOON">
      <formula>NOT(ISERROR(SEARCH("COMING SOON",K765)))</formula>
    </cfRule>
    <cfRule type="containsText" dxfId="2188" priority="3972" operator="containsText" text="Closeout">
      <formula>NOT(ISERROR(SEARCH("Closeout",K765)))</formula>
    </cfRule>
    <cfRule type="containsText" dxfId="2187" priority="3971" operator="containsText" text="Discontinued">
      <formula>NOT(ISERROR(SEARCH("Discontinued",K765)))</formula>
    </cfRule>
    <cfRule type="containsText" dxfId="2186" priority="3970" operator="containsText" text="ACTIVE">
      <formula>NOT(ISERROR(SEARCH("ACTIVE",K765)))</formula>
    </cfRule>
    <cfRule type="containsText" dxfId="2185" priority="3969" operator="containsText" text="COMING SOON">
      <formula>NOT(ISERROR(SEARCH("COMING SOON",K765)))</formula>
    </cfRule>
    <cfRule type="containsText" dxfId="2184" priority="3968" operator="containsText" text="Closeout">
      <formula>NOT(ISERROR(SEARCH("Closeout",K765)))</formula>
    </cfRule>
    <cfRule type="containsText" dxfId="2183" priority="3967" operator="containsText" text="Discontinued">
      <formula>NOT(ISERROR(SEARCH("Discontinued",K765)))</formula>
    </cfRule>
    <cfRule type="containsText" dxfId="2182" priority="3966" operator="containsText" text="Active">
      <formula>NOT(ISERROR(SEARCH("Active",K765)))</formula>
    </cfRule>
    <cfRule type="containsText" dxfId="2181" priority="3965" operator="containsText" text="Closeout">
      <formula>NOT(ISERROR(SEARCH("Closeout",K765)))</formula>
    </cfRule>
    <cfRule type="containsText" dxfId="2180" priority="3964" operator="containsText" text="Coming Soon">
      <formula>NOT(ISERROR(SEARCH("Coming Soon",K765)))</formula>
    </cfRule>
    <cfRule type="containsText" dxfId="2179" priority="3963" operator="containsText" text="Discontinued">
      <formula>NOT(ISERROR(SEARCH("Discontinued",K765)))</formula>
    </cfRule>
    <cfRule type="containsText" dxfId="2178" priority="3962" operator="containsText" text="ACTIVE">
      <formula>NOT(ISERROR(SEARCH("ACTIVE",K765)))</formula>
    </cfRule>
    <cfRule type="containsText" dxfId="2177" priority="3961" operator="containsText" text="COMING SOON">
      <formula>NOT(ISERROR(SEARCH("COMING SOON",K765)))</formula>
    </cfRule>
    <cfRule type="containsText" dxfId="2176" priority="3960" operator="containsText" text="Closeout">
      <formula>NOT(ISERROR(SEARCH("Closeout",K765)))</formula>
    </cfRule>
    <cfRule type="containsText" dxfId="2175" priority="3959" operator="containsText" text="Discontinued">
      <formula>NOT(ISERROR(SEARCH("Discontinued",K765)))</formula>
    </cfRule>
    <cfRule type="containsText" dxfId="2174" priority="3958" operator="containsText" text="ACTIVE">
      <formula>NOT(ISERROR(SEARCH("ACTIVE",K765)))</formula>
    </cfRule>
    <cfRule type="containsText" dxfId="2173" priority="3957" operator="containsText" text="COMING SOON">
      <formula>NOT(ISERROR(SEARCH("COMING SOON",K765)))</formula>
    </cfRule>
    <cfRule type="containsText" dxfId="2172" priority="3956" operator="containsText" text="Closeout">
      <formula>NOT(ISERROR(SEARCH("Closeout",K765)))</formula>
    </cfRule>
    <cfRule type="containsText" dxfId="2171" priority="3955" operator="containsText" text="Discontinued">
      <formula>NOT(ISERROR(SEARCH("Discontinued",K765)))</formula>
    </cfRule>
    <cfRule type="containsText" dxfId="2170" priority="3954" operator="containsText" text="ACTIVE">
      <formula>NOT(ISERROR(SEARCH("ACTIVE",K765)))</formula>
    </cfRule>
    <cfRule type="containsText" dxfId="2169" priority="3953" operator="containsText" text="COMING SOON">
      <formula>NOT(ISERROR(SEARCH("COMING SOON",K765)))</formula>
    </cfRule>
    <cfRule type="containsText" dxfId="2168" priority="3952" operator="containsText" text="Closeout">
      <formula>NOT(ISERROR(SEARCH("Closeout",K765)))</formula>
    </cfRule>
    <cfRule type="containsText" dxfId="2167" priority="3951" operator="containsText" text="Discontinued">
      <formula>NOT(ISERROR(SEARCH("Discontinued",K765)))</formula>
    </cfRule>
    <cfRule type="containsText" dxfId="2166" priority="3950" operator="containsText" text="ACTIVE">
      <formula>NOT(ISERROR(SEARCH("ACTIVE",K765)))</formula>
    </cfRule>
    <cfRule type="containsText" dxfId="2165" priority="3949" operator="containsText" text="COMING SOON">
      <formula>NOT(ISERROR(SEARCH("COMING SOON",K765)))</formula>
    </cfRule>
    <cfRule type="containsText" dxfId="2164" priority="3948" operator="containsText" text="Closeout">
      <formula>NOT(ISERROR(SEARCH("Closeout",K765)))</formula>
    </cfRule>
    <cfRule type="containsText" dxfId="2163" priority="3947" operator="containsText" text="Discontinued">
      <formula>NOT(ISERROR(SEARCH("Discontinued",K765)))</formula>
    </cfRule>
    <cfRule type="containsText" dxfId="2162" priority="3945" operator="containsText" text="COMING SOON">
      <formula>NOT(ISERROR(SEARCH("COMING SOON",K765)))</formula>
    </cfRule>
    <cfRule type="containsText" dxfId="2161" priority="3944" operator="containsText" text="Closeout">
      <formula>NOT(ISERROR(SEARCH("Closeout",K765)))</formula>
    </cfRule>
    <cfRule type="containsText" dxfId="2160" priority="3943" operator="containsText" text="Discontinued">
      <formula>NOT(ISERROR(SEARCH("Discontinued",K765)))</formula>
    </cfRule>
    <cfRule type="containsText" dxfId="2159" priority="3942" operator="containsText" text="ACTIVE">
      <formula>NOT(ISERROR(SEARCH("ACTIVE",K765)))</formula>
    </cfRule>
    <cfRule type="containsText" dxfId="2158" priority="3941" operator="containsText" text="COMING SOON">
      <formula>NOT(ISERROR(SEARCH("COMING SOON",K765)))</formula>
    </cfRule>
    <cfRule type="containsText" dxfId="2157" priority="3940" operator="containsText" text="Closeout">
      <formula>NOT(ISERROR(SEARCH("Closeout",K765)))</formula>
    </cfRule>
    <cfRule type="containsText" dxfId="2156" priority="3939" operator="containsText" text="Discontinued">
      <formula>NOT(ISERROR(SEARCH("Discontinued",K765)))</formula>
    </cfRule>
    <cfRule type="containsText" dxfId="2155" priority="3938" operator="containsText" text="ACTIVE">
      <formula>NOT(ISERROR(SEARCH("ACTIVE",K765)))</formula>
    </cfRule>
    <cfRule type="containsText" dxfId="2154" priority="3937" operator="containsText" text="COMING SOON">
      <formula>NOT(ISERROR(SEARCH("COMING SOON",K765)))</formula>
    </cfRule>
    <cfRule type="containsText" dxfId="2153" priority="3936" operator="containsText" text="Closeout">
      <formula>NOT(ISERROR(SEARCH("Closeout",K765)))</formula>
    </cfRule>
    <cfRule type="containsText" dxfId="2152" priority="3935" operator="containsText" text="Discontinued">
      <formula>NOT(ISERROR(SEARCH("Discontinued",K765)))</formula>
    </cfRule>
    <cfRule type="containsText" dxfId="2151" priority="3934" operator="containsText" text="ACTIVE">
      <formula>NOT(ISERROR(SEARCH("ACTIVE",K765)))</formula>
    </cfRule>
    <cfRule type="containsText" dxfId="2150" priority="3933" operator="containsText" text="COMING SOON">
      <formula>NOT(ISERROR(SEARCH("COMING SOON",K765)))</formula>
    </cfRule>
    <cfRule type="containsText" dxfId="2149" priority="3932" operator="containsText" text="Closeout">
      <formula>NOT(ISERROR(SEARCH("Closeout",K765)))</formula>
    </cfRule>
    <cfRule type="containsText" dxfId="2148" priority="3931" operator="containsText" text="Discontinued">
      <formula>NOT(ISERROR(SEARCH("Discontinued",K765)))</formula>
    </cfRule>
    <cfRule type="containsText" dxfId="2147" priority="3930" operator="containsText" text="ACTIVE">
      <formula>NOT(ISERROR(SEARCH("ACTIVE",K765)))</formula>
    </cfRule>
    <cfRule type="containsText" dxfId="2146" priority="3929" operator="containsText" text="COMING SOON">
      <formula>NOT(ISERROR(SEARCH("COMING SOON",K765)))</formula>
    </cfRule>
    <cfRule type="containsText" dxfId="2145" priority="3928" operator="containsText" text="Closeout">
      <formula>NOT(ISERROR(SEARCH("Closeout",K765)))</formula>
    </cfRule>
    <cfRule type="containsText" dxfId="2144" priority="3927" operator="containsText" text="Discontinued">
      <formula>NOT(ISERROR(SEARCH("Discontinued",K765)))</formula>
    </cfRule>
    <cfRule type="containsText" dxfId="2143" priority="4054" operator="containsText" text="ACTIVE">
      <formula>NOT(ISERROR(SEARCH("ACTIVE",K765)))</formula>
    </cfRule>
    <cfRule type="containsText" dxfId="2142" priority="3946" operator="containsText" text="ACTIVE">
      <formula>NOT(ISERROR(SEARCH("ACTIVE",K765)))</formula>
    </cfRule>
    <cfRule type="containsBlanks" dxfId="2141" priority="4056">
      <formula>LEN(TRIM(K765))=0</formula>
    </cfRule>
    <cfRule type="containsBlanks" dxfId="2140" priority="4055">
      <formula>LEN(TRIM(K765))=0</formula>
    </cfRule>
    <cfRule type="containsText" dxfId="2139" priority="4053" operator="containsText" text="COMING SOON">
      <formula>NOT(ISERROR(SEARCH("COMING SOON",K765)))</formula>
    </cfRule>
    <cfRule type="containsText" dxfId="2138" priority="4052" operator="containsText" text="Closeout">
      <formula>NOT(ISERROR(SEARCH("Closeout",K765)))</formula>
    </cfRule>
    <cfRule type="containsText" dxfId="2137" priority="4051" operator="containsText" text="Discontinued">
      <formula>NOT(ISERROR(SEARCH("Discontinued",K765)))</formula>
    </cfRule>
    <cfRule type="containsText" dxfId="2136" priority="4050" operator="containsText" text="ACTIVE">
      <formula>NOT(ISERROR(SEARCH("ACTIVE",K765)))</formula>
    </cfRule>
    <cfRule type="containsText" dxfId="2135" priority="4049" operator="containsText" text="COMING SOON">
      <formula>NOT(ISERROR(SEARCH("COMING SOON",K765)))</formula>
    </cfRule>
  </conditionalFormatting>
  <conditionalFormatting sqref="K767:K782">
    <cfRule type="containsText" dxfId="2134" priority="3764" operator="containsText" text="Discontinued">
      <formula>NOT(ISERROR(SEARCH("Discontinued",K767)))</formula>
    </cfRule>
    <cfRule type="containsText" dxfId="2133" priority="3765" operator="containsText" text="Coming Soon">
      <formula>NOT(ISERROR(SEARCH("Coming Soon",K767)))</formula>
    </cfRule>
    <cfRule type="containsText" dxfId="2132" priority="3766" operator="containsText" text="Closeout">
      <formula>NOT(ISERROR(SEARCH("Closeout",K767)))</formula>
    </cfRule>
    <cfRule type="containsText" dxfId="2131" priority="3767" operator="containsText" text="Active">
      <formula>NOT(ISERROR(SEARCH("Active",K767)))</formula>
    </cfRule>
  </conditionalFormatting>
  <conditionalFormatting sqref="K770:K782">
    <cfRule type="containsText" dxfId="2130" priority="3744" operator="containsText" text="Discontinued">
      <formula>NOT(ISERROR(SEARCH("Discontinued",K770)))</formula>
    </cfRule>
    <cfRule type="containsText" dxfId="2129" priority="3745" operator="containsText" text="Closeout">
      <formula>NOT(ISERROR(SEARCH("Closeout",K770)))</formula>
    </cfRule>
    <cfRule type="containsText" dxfId="2128" priority="3755" operator="containsText" text="COMING SOON">
      <formula>NOT(ISERROR(SEARCH("COMING SOON",K770)))</formula>
    </cfRule>
    <cfRule type="containsText" dxfId="2127" priority="3756" operator="containsText" text="ACTIVE">
      <formula>NOT(ISERROR(SEARCH("ACTIVE",K770)))</formula>
    </cfRule>
  </conditionalFormatting>
  <conditionalFormatting sqref="K776:K782">
    <cfRule type="containsText" dxfId="2126" priority="3457" operator="containsText" text="ACTIVE">
      <formula>NOT(ISERROR(SEARCH("ACTIVE",K776)))</formula>
    </cfRule>
    <cfRule type="containsText" dxfId="2125" priority="3456" operator="containsText" text="COMING SOON">
      <formula>NOT(ISERROR(SEARCH("COMING SOON",K776)))</formula>
    </cfRule>
    <cfRule type="containsText" dxfId="2124" priority="3446" operator="containsText" text="Closeout">
      <formula>NOT(ISERROR(SEARCH("Closeout",K776)))</formula>
    </cfRule>
    <cfRule type="containsText" dxfId="2123" priority="3445" operator="containsText" text="Discontinued">
      <formula>NOT(ISERROR(SEARCH("Discontinued",K776)))</formula>
    </cfRule>
  </conditionalFormatting>
  <conditionalFormatting sqref="K783">
    <cfRule type="containsText" dxfId="2122" priority="3371" operator="containsText" text="COMING SOON">
      <formula>NOT(ISERROR(SEARCH("COMING SOON",K783)))</formula>
    </cfRule>
    <cfRule type="containsText" dxfId="2121" priority="3309" operator="containsText" text="Discontinued">
      <formula>NOT(ISERROR(SEARCH("Discontinued",K783)))</formula>
    </cfRule>
    <cfRule type="containsText" dxfId="2120" priority="3319" operator="containsText" text="COMING SOON">
      <formula>NOT(ISERROR(SEARCH("COMING SOON",K783)))</formula>
    </cfRule>
    <cfRule type="containsText" dxfId="2119" priority="3308" operator="containsText" text="ACTIVE">
      <formula>NOT(ISERROR(SEARCH("ACTIVE",K783)))</formula>
    </cfRule>
    <cfRule type="containsText" dxfId="2118" priority="3307" operator="containsText" text="COMING SOON">
      <formula>NOT(ISERROR(SEARCH("COMING SOON",K783)))</formula>
    </cfRule>
    <cfRule type="containsText" dxfId="2117" priority="3306" operator="containsText" text="Closeout">
      <formula>NOT(ISERROR(SEARCH("Closeout",K783)))</formula>
    </cfRule>
    <cfRule type="containsText" dxfId="2116" priority="3305" operator="containsText" text="Discontinued">
      <formula>NOT(ISERROR(SEARCH("Discontinued",K783)))</formula>
    </cfRule>
    <cfRule type="containsText" dxfId="2115" priority="3304" operator="containsText" text="ACTIVE">
      <formula>NOT(ISERROR(SEARCH("ACTIVE",K783)))</formula>
    </cfRule>
    <cfRule type="containsText" dxfId="2114" priority="3303" operator="containsText" text="COMING SOON">
      <formula>NOT(ISERROR(SEARCH("COMING SOON",K783)))</formula>
    </cfRule>
    <cfRule type="containsText" dxfId="2113" priority="3302" operator="containsText" text="Closeout">
      <formula>NOT(ISERROR(SEARCH("Closeout",K783)))</formula>
    </cfRule>
    <cfRule type="containsText" dxfId="2112" priority="3301" operator="containsText" text="Discontinued">
      <formula>NOT(ISERROR(SEARCH("Discontinued",K783)))</formula>
    </cfRule>
    <cfRule type="containsText" dxfId="2111" priority="3300" operator="containsText" text="ACTIVE">
      <formula>NOT(ISERROR(SEARCH("ACTIVE",K783)))</formula>
    </cfRule>
    <cfRule type="containsText" dxfId="2110" priority="3299" operator="containsText" text="COMING SOON">
      <formula>NOT(ISERROR(SEARCH("COMING SOON",K783)))</formula>
    </cfRule>
    <cfRule type="containsText" dxfId="2109" priority="3298" operator="containsText" text="Closeout">
      <formula>NOT(ISERROR(SEARCH("Closeout",K783)))</formula>
    </cfRule>
    <cfRule type="containsText" dxfId="2108" priority="3318" operator="containsText" text="Closeout">
      <formula>NOT(ISERROR(SEARCH("Closeout",K783)))</formula>
    </cfRule>
    <cfRule type="containsText" dxfId="2107" priority="3317" operator="containsText" text="Discontinued">
      <formula>NOT(ISERROR(SEARCH("Discontinued",K783)))</formula>
    </cfRule>
    <cfRule type="containsText" dxfId="2106" priority="3316" operator="containsText" text="ACTIVE">
      <formula>NOT(ISERROR(SEARCH("ACTIVE",K783)))</formula>
    </cfRule>
    <cfRule type="containsText" dxfId="2105" priority="3315" operator="containsText" text="COMING SOON">
      <formula>NOT(ISERROR(SEARCH("COMING SOON",K783)))</formula>
    </cfRule>
    <cfRule type="containsText" dxfId="2104" priority="3314" operator="containsText" text="Closeout">
      <formula>NOT(ISERROR(SEARCH("Closeout",K783)))</formula>
    </cfRule>
    <cfRule type="containsText" dxfId="2103" priority="3313" operator="containsText" text="Discontinued">
      <formula>NOT(ISERROR(SEARCH("Discontinued",K783)))</formula>
    </cfRule>
    <cfRule type="containsText" dxfId="2102" priority="3312" operator="containsText" text="ACTIVE">
      <formula>NOT(ISERROR(SEARCH("ACTIVE",K783)))</formula>
    </cfRule>
    <cfRule type="containsText" dxfId="2101" priority="3311" operator="containsText" text="COMING SOON">
      <formula>NOT(ISERROR(SEARCH("COMING SOON",K783)))</formula>
    </cfRule>
    <cfRule type="containsText" dxfId="2100" priority="3310" operator="containsText" text="Closeout">
      <formula>NOT(ISERROR(SEARCH("Closeout",K783)))</formula>
    </cfRule>
    <cfRule type="containsText" dxfId="2099" priority="3297" operator="containsText" text="Discontinued">
      <formula>NOT(ISERROR(SEARCH("Discontinued",K783)))</formula>
    </cfRule>
    <cfRule type="containsText" dxfId="2098" priority="3277" operator="containsText" text="Discontinued">
      <formula>NOT(ISERROR(SEARCH("Discontinued",K783)))</formula>
    </cfRule>
    <cfRule type="containsText" dxfId="2097" priority="3278" operator="containsText" text="Closeout">
      <formula>NOT(ISERROR(SEARCH("Closeout",K783)))</formula>
    </cfRule>
    <cfRule type="containsText" dxfId="2096" priority="3279" operator="containsText" text="COMING SOON">
      <formula>NOT(ISERROR(SEARCH("COMING SOON",K783)))</formula>
    </cfRule>
    <cfRule type="containsText" dxfId="2095" priority="3280" operator="containsText" text="ACTIVE">
      <formula>NOT(ISERROR(SEARCH("ACTIVE",K783)))</formula>
    </cfRule>
    <cfRule type="containsText" dxfId="2094" priority="3281" operator="containsText" text="Discontinued">
      <formula>NOT(ISERROR(SEARCH("Discontinued",K783)))</formula>
    </cfRule>
    <cfRule type="containsText" dxfId="2093" priority="3282" operator="containsText" text="Closeout">
      <formula>NOT(ISERROR(SEARCH("Closeout",K783)))</formula>
    </cfRule>
    <cfRule type="containsText" dxfId="2092" priority="3283" operator="containsText" text="COMING SOON">
      <formula>NOT(ISERROR(SEARCH("COMING SOON",K783)))</formula>
    </cfRule>
    <cfRule type="containsText" dxfId="2091" priority="3398" operator="containsText" text="Closeout">
      <formula>NOT(ISERROR(SEARCH("Closeout",K783)))</formula>
    </cfRule>
    <cfRule type="containsText" dxfId="2090" priority="3284" operator="containsText" text="ACTIVE">
      <formula>NOT(ISERROR(SEARCH("ACTIVE",K783)))</formula>
    </cfRule>
    <cfRule type="containsText" dxfId="2089" priority="3285" operator="containsText" text="Discontinued">
      <formula>NOT(ISERROR(SEARCH("Discontinued",K783)))</formula>
    </cfRule>
    <cfRule type="containsText" dxfId="2088" priority="3286" operator="containsText" text="Coming Soon">
      <formula>NOT(ISERROR(SEARCH("Coming Soon",K783)))</formula>
    </cfRule>
    <cfRule type="containsText" dxfId="2087" priority="3287" operator="containsText" text="Closeout">
      <formula>NOT(ISERROR(SEARCH("Closeout",K783)))</formula>
    </cfRule>
    <cfRule type="containsText" dxfId="2086" priority="3288" operator="containsText" text="Active">
      <formula>NOT(ISERROR(SEARCH("Active",K783)))</formula>
    </cfRule>
    <cfRule type="containsText" dxfId="2085" priority="3289" operator="containsText" text="Discontinued">
      <formula>NOT(ISERROR(SEARCH("Discontinued",K783)))</formula>
    </cfRule>
    <cfRule type="containsText" dxfId="2084" priority="3290" operator="containsText" text="Closeout">
      <formula>NOT(ISERROR(SEARCH("Closeout",K783)))</formula>
    </cfRule>
    <cfRule type="containsText" dxfId="2083" priority="3291" operator="containsText" text="COMING SOON">
      <formula>NOT(ISERROR(SEARCH("COMING SOON",K783)))</formula>
    </cfRule>
    <cfRule type="containsText" dxfId="2082" priority="3292" operator="containsText" text="ACTIVE">
      <formula>NOT(ISERROR(SEARCH("ACTIVE",K783)))</formula>
    </cfRule>
    <cfRule type="containsText" dxfId="2081" priority="3293" operator="containsText" text="Discontinued">
      <formula>NOT(ISERROR(SEARCH("Discontinued",K783)))</formula>
    </cfRule>
    <cfRule type="containsText" dxfId="2080" priority="3422" operator="containsText" text="Active">
      <formula>NOT(ISERROR(SEARCH("Active",K783)))</formula>
    </cfRule>
    <cfRule type="containsText" dxfId="2079" priority="3421" operator="containsText" text="Closeout">
      <formula>NOT(ISERROR(SEARCH("Closeout",K783)))</formula>
    </cfRule>
    <cfRule type="containsText" dxfId="2078" priority="3420" operator="containsText" text="Coming Soon">
      <formula>NOT(ISERROR(SEARCH("Coming Soon",K783)))</formula>
    </cfRule>
    <cfRule type="containsText" dxfId="2077" priority="3419" operator="containsText" text="Discontinued">
      <formula>NOT(ISERROR(SEARCH("Discontinued",K783)))</formula>
    </cfRule>
    <cfRule type="containsBlanks" dxfId="2076" priority="3418">
      <formula>LEN(TRIM(K783))=0</formula>
    </cfRule>
    <cfRule type="containsBlanks" dxfId="2075" priority="3417">
      <formula>LEN(TRIM(K783))=0</formula>
    </cfRule>
    <cfRule type="containsText" dxfId="2074" priority="3416" operator="containsText" text="ACTIVE">
      <formula>NOT(ISERROR(SEARCH("ACTIVE",K783)))</formula>
    </cfRule>
    <cfRule type="containsText" dxfId="2073" priority="3415" operator="containsText" text="COMING SOON">
      <formula>NOT(ISERROR(SEARCH("COMING SOON",K783)))</formula>
    </cfRule>
    <cfRule type="containsText" dxfId="2072" priority="3414" operator="containsText" text="Closeout">
      <formula>NOT(ISERROR(SEARCH("Closeout",K783)))</formula>
    </cfRule>
    <cfRule type="containsText" dxfId="2071" priority="3413" operator="containsText" text="Discontinued">
      <formula>NOT(ISERROR(SEARCH("Discontinued",K783)))</formula>
    </cfRule>
    <cfRule type="containsText" dxfId="2070" priority="3412" operator="containsText" text="ACTIVE">
      <formula>NOT(ISERROR(SEARCH("ACTIVE",K783)))</formula>
    </cfRule>
    <cfRule type="containsText" dxfId="2069" priority="3411" operator="containsText" text="COMING SOON">
      <formula>NOT(ISERROR(SEARCH("COMING SOON",K783)))</formula>
    </cfRule>
    <cfRule type="containsText" dxfId="2068" priority="3410" operator="containsText" text="Closeout">
      <formula>NOT(ISERROR(SEARCH("Closeout",K783)))</formula>
    </cfRule>
    <cfRule type="containsText" dxfId="2067" priority="3409" operator="containsText" text="Discontinued">
      <formula>NOT(ISERROR(SEARCH("Discontinued",K783)))</formula>
    </cfRule>
    <cfRule type="containsText" dxfId="2066" priority="3408" operator="containsText" text="ACTIVE">
      <formula>NOT(ISERROR(SEARCH("ACTIVE",K783)))</formula>
    </cfRule>
    <cfRule type="containsText" dxfId="2065" priority="3407" operator="containsText" text="COMING SOON">
      <formula>NOT(ISERROR(SEARCH("COMING SOON",K783)))</formula>
    </cfRule>
    <cfRule type="containsText" dxfId="2064" priority="3406" operator="containsText" text="Closeout">
      <formula>NOT(ISERROR(SEARCH("Closeout",K783)))</formula>
    </cfRule>
    <cfRule type="containsText" dxfId="2063" priority="3405" operator="containsText" text="Discontinued">
      <formula>NOT(ISERROR(SEARCH("Discontinued",K783)))</formula>
    </cfRule>
    <cfRule type="containsText" dxfId="2062" priority="3404" operator="containsText" text="ACTIVE">
      <formula>NOT(ISERROR(SEARCH("ACTIVE",K783)))</formula>
    </cfRule>
    <cfRule type="containsText" dxfId="2061" priority="3403" operator="containsText" text="COMING SOON">
      <formula>NOT(ISERROR(SEARCH("COMING SOON",K783)))</formula>
    </cfRule>
    <cfRule type="containsText" dxfId="2060" priority="3402" operator="containsText" text="Closeout">
      <formula>NOT(ISERROR(SEARCH("Closeout",K783)))</formula>
    </cfRule>
    <cfRule type="containsText" dxfId="2059" priority="3401" operator="containsText" text="Discontinued">
      <formula>NOT(ISERROR(SEARCH("Discontinued",K783)))</formula>
    </cfRule>
    <cfRule type="containsText" dxfId="2058" priority="3400" operator="containsText" text="ACTIVE">
      <formula>NOT(ISERROR(SEARCH("ACTIVE",K783)))</formula>
    </cfRule>
    <cfRule type="containsText" dxfId="2057" priority="3399" operator="containsText" text="COMING SOON">
      <formula>NOT(ISERROR(SEARCH("COMING SOON",K783)))</formula>
    </cfRule>
    <cfRule type="containsText" dxfId="2056" priority="3294" operator="containsText" text="Closeout">
      <formula>NOT(ISERROR(SEARCH("Closeout",K783)))</formula>
    </cfRule>
    <cfRule type="containsText" dxfId="2055" priority="3397" operator="containsText" text="Discontinued">
      <formula>NOT(ISERROR(SEARCH("Discontinued",K783)))</formula>
    </cfRule>
    <cfRule type="containsBlanks" dxfId="2054" priority="3396">
      <formula>LEN(TRIM(K783))=0</formula>
    </cfRule>
    <cfRule type="containsText" dxfId="2053" priority="3395" operator="containsText" text="ACTIVE">
      <formula>NOT(ISERROR(SEARCH("ACTIVE",K783)))</formula>
    </cfRule>
    <cfRule type="containsText" dxfId="2052" priority="3394" operator="containsText" text="COMING SOON">
      <formula>NOT(ISERROR(SEARCH("COMING SOON",K783)))</formula>
    </cfRule>
    <cfRule type="containsText" dxfId="2051" priority="3393" operator="containsText" text="Closeout">
      <formula>NOT(ISERROR(SEARCH("Closeout",K783)))</formula>
    </cfRule>
    <cfRule type="containsText" dxfId="2050" priority="3392" operator="containsText" text="Discontinued">
      <formula>NOT(ISERROR(SEARCH("Discontinued",K783)))</formula>
    </cfRule>
    <cfRule type="containsText" dxfId="2049" priority="3391" operator="containsText" text="ACTIVE">
      <formula>NOT(ISERROR(SEARCH("ACTIVE",K783)))</formula>
    </cfRule>
    <cfRule type="containsText" dxfId="2048" priority="3390" operator="containsText" text="COMING SOON">
      <formula>NOT(ISERROR(SEARCH("COMING SOON",K783)))</formula>
    </cfRule>
    <cfRule type="containsText" dxfId="2047" priority="3389" operator="containsText" text="Closeout">
      <formula>NOT(ISERROR(SEARCH("Closeout",K783)))</formula>
    </cfRule>
    <cfRule type="containsText" dxfId="2046" priority="3388" operator="containsText" text="Discontinued">
      <formula>NOT(ISERROR(SEARCH("Discontinued",K783)))</formula>
    </cfRule>
    <cfRule type="containsText" dxfId="2045" priority="3387" operator="containsText" text="ACTIVE">
      <formula>NOT(ISERROR(SEARCH("ACTIVE",K783)))</formula>
    </cfRule>
    <cfRule type="containsText" dxfId="2044" priority="3386" operator="containsText" text="COMING SOON">
      <formula>NOT(ISERROR(SEARCH("COMING SOON",K783)))</formula>
    </cfRule>
    <cfRule type="containsText" dxfId="2043" priority="3385" operator="containsText" text="Closeout">
      <formula>NOT(ISERROR(SEARCH("Closeout",K783)))</formula>
    </cfRule>
    <cfRule type="containsText" dxfId="2042" priority="3384" operator="containsText" text="Discontinued">
      <formula>NOT(ISERROR(SEARCH("Discontinued",K783)))</formula>
    </cfRule>
    <cfRule type="containsText" dxfId="2041" priority="3383" operator="containsText" text="Active">
      <formula>NOT(ISERROR(SEARCH("Active",K783)))</formula>
    </cfRule>
    <cfRule type="containsText" dxfId="2040" priority="3382" operator="containsText" text="Closeout">
      <formula>NOT(ISERROR(SEARCH("Closeout",K783)))</formula>
    </cfRule>
    <cfRule type="containsText" dxfId="2039" priority="3381" operator="containsText" text="Coming Soon">
      <formula>NOT(ISERROR(SEARCH("Coming Soon",K783)))</formula>
    </cfRule>
    <cfRule type="containsText" dxfId="2038" priority="3380" operator="containsText" text="Discontinued">
      <formula>NOT(ISERROR(SEARCH("Discontinued",K783)))</formula>
    </cfRule>
    <cfRule type="cellIs" dxfId="2037" priority="3379" operator="equal">
      <formula>"Discontinued"</formula>
    </cfRule>
    <cfRule type="cellIs" dxfId="2036" priority="3378" operator="equal">
      <formula>"Closeout"</formula>
    </cfRule>
    <cfRule type="containsText" dxfId="2035" priority="3377" operator="containsText" text="ACTIVE">
      <formula>NOT(ISERROR(SEARCH("ACTIVE",K783)))</formula>
    </cfRule>
    <cfRule type="containsText" dxfId="2034" priority="3376" operator="containsText" text="COMING SOON">
      <formula>NOT(ISERROR(SEARCH("COMING SOON",K783)))</formula>
    </cfRule>
    <cfRule type="containsBlanks" dxfId="2033" priority="3375">
      <formula>LEN(TRIM(K783))=0</formula>
    </cfRule>
    <cfRule type="containsText" dxfId="2032" priority="3374" operator="containsText" text="Closeout">
      <formula>NOT(ISERROR(SEARCH("Closeout",K783)))</formula>
    </cfRule>
    <cfRule type="containsText" dxfId="2031" priority="3373" operator="containsText" text="Discontinued">
      <formula>NOT(ISERROR(SEARCH("Discontinued",K783)))</formula>
    </cfRule>
    <cfRule type="containsText" dxfId="2030" priority="3372" operator="containsText" text="ACTIVE">
      <formula>NOT(ISERROR(SEARCH("ACTIVE",K783)))</formula>
    </cfRule>
    <cfRule type="containsText" dxfId="2029" priority="3295" operator="containsText" text="COMING SOON">
      <formula>NOT(ISERROR(SEARCH("COMING SOON",K783)))</formula>
    </cfRule>
    <cfRule type="containsText" dxfId="2028" priority="3370" operator="containsText" text="Closeout">
      <formula>NOT(ISERROR(SEARCH("Closeout",K783)))</formula>
    </cfRule>
    <cfRule type="containsText" dxfId="2027" priority="3369" operator="containsText" text="Discontinued">
      <formula>NOT(ISERROR(SEARCH("Discontinued",K783)))</formula>
    </cfRule>
    <cfRule type="containsText" dxfId="2026" priority="3368" operator="containsText" text="ACTIVE">
      <formula>NOT(ISERROR(SEARCH("ACTIVE",K783)))</formula>
    </cfRule>
    <cfRule type="containsText" dxfId="2025" priority="3367" operator="containsText" text="COMING SOON">
      <formula>NOT(ISERROR(SEARCH("COMING SOON",K783)))</formula>
    </cfRule>
    <cfRule type="containsText" dxfId="2024" priority="3366" operator="containsText" text="Closeout">
      <formula>NOT(ISERROR(SEARCH("Closeout",K783)))</formula>
    </cfRule>
    <cfRule type="containsText" dxfId="2023" priority="3365" operator="containsText" text="Discontinued">
      <formula>NOT(ISERROR(SEARCH("Discontinued",K783)))</formula>
    </cfRule>
    <cfRule type="containsText" dxfId="2022" priority="3364" operator="containsText" text="ACTIVE">
      <formula>NOT(ISERROR(SEARCH("ACTIVE",K783)))</formula>
    </cfRule>
    <cfRule type="containsText" dxfId="2021" priority="3363" operator="containsText" text="COMING SOON">
      <formula>NOT(ISERROR(SEARCH("COMING SOON",K783)))</formula>
    </cfRule>
    <cfRule type="containsText" dxfId="2020" priority="3362" operator="containsText" text="Closeout">
      <formula>NOT(ISERROR(SEARCH("Closeout",K783)))</formula>
    </cfRule>
    <cfRule type="containsText" dxfId="2019" priority="3361" operator="containsText" text="Discontinued">
      <formula>NOT(ISERROR(SEARCH("Discontinued",K783)))</formula>
    </cfRule>
    <cfRule type="containsText" dxfId="2018" priority="3360" operator="containsText" text="ACTIVE">
      <formula>NOT(ISERROR(SEARCH("ACTIVE",K783)))</formula>
    </cfRule>
    <cfRule type="containsText" dxfId="2017" priority="3359" operator="containsText" text="COMING SOON">
      <formula>NOT(ISERROR(SEARCH("COMING SOON",K783)))</formula>
    </cfRule>
    <cfRule type="containsText" dxfId="2016" priority="3358" operator="containsText" text="Closeout">
      <formula>NOT(ISERROR(SEARCH("Closeout",K783)))</formula>
    </cfRule>
    <cfRule type="containsText" dxfId="2015" priority="3357" operator="containsText" text="Discontinued">
      <formula>NOT(ISERROR(SEARCH("Discontinued",K783)))</formula>
    </cfRule>
    <cfRule type="containsText" dxfId="2014" priority="3356" operator="containsText" text="ACTIVE">
      <formula>NOT(ISERROR(SEARCH("ACTIVE",K783)))</formula>
    </cfRule>
    <cfRule type="containsText" dxfId="2013" priority="3355" operator="containsText" text="COMING SOON">
      <formula>NOT(ISERROR(SEARCH("COMING SOON",K783)))</formula>
    </cfRule>
    <cfRule type="containsText" dxfId="2012" priority="3354" operator="containsText" text="Closeout">
      <formula>NOT(ISERROR(SEARCH("Closeout",K783)))</formula>
    </cfRule>
    <cfRule type="containsText" dxfId="2011" priority="3353" operator="containsText" text="Discontinued">
      <formula>NOT(ISERROR(SEARCH("Discontinued",K783)))</formula>
    </cfRule>
    <cfRule type="containsText" dxfId="2010" priority="3352" operator="containsText" text="ACTIVE">
      <formula>NOT(ISERROR(SEARCH("ACTIVE",K783)))</formula>
    </cfRule>
    <cfRule type="containsText" dxfId="2009" priority="3351" operator="containsText" text="COMING SOON">
      <formula>NOT(ISERROR(SEARCH("COMING SOON",K783)))</formula>
    </cfRule>
    <cfRule type="containsText" dxfId="2008" priority="3350" operator="containsText" text="Closeout">
      <formula>NOT(ISERROR(SEARCH("Closeout",K783)))</formula>
    </cfRule>
    <cfRule type="containsText" dxfId="2007" priority="3349" operator="containsText" text="Discontinued">
      <formula>NOT(ISERROR(SEARCH("Discontinued",K783)))</formula>
    </cfRule>
    <cfRule type="containsText" dxfId="2006" priority="3348" operator="containsText" text="ACTIVE">
      <formula>NOT(ISERROR(SEARCH("ACTIVE",K783)))</formula>
    </cfRule>
    <cfRule type="containsText" dxfId="2005" priority="3347" operator="containsText" text="COMING SOON">
      <formula>NOT(ISERROR(SEARCH("COMING SOON",K783)))</formula>
    </cfRule>
    <cfRule type="containsText" dxfId="2004" priority="3346" operator="containsText" text="Closeout">
      <formula>NOT(ISERROR(SEARCH("Closeout",K783)))</formula>
    </cfRule>
    <cfRule type="containsText" dxfId="2003" priority="3345" operator="containsText" text="Discontinued">
      <formula>NOT(ISERROR(SEARCH("Discontinued",K783)))</formula>
    </cfRule>
    <cfRule type="containsText" dxfId="2002" priority="3344" operator="containsText" text="ACTIVE">
      <formula>NOT(ISERROR(SEARCH("ACTIVE",K783)))</formula>
    </cfRule>
    <cfRule type="containsText" dxfId="2001" priority="3343" operator="containsText" text="COMING SOON">
      <formula>NOT(ISERROR(SEARCH("COMING SOON",K783)))</formula>
    </cfRule>
    <cfRule type="containsText" dxfId="2000" priority="3342" operator="containsText" text="Closeout">
      <formula>NOT(ISERROR(SEARCH("Closeout",K783)))</formula>
    </cfRule>
    <cfRule type="containsText" dxfId="1999" priority="3341" operator="containsText" text="Discontinued">
      <formula>NOT(ISERROR(SEARCH("Discontinued",K783)))</formula>
    </cfRule>
    <cfRule type="containsText" dxfId="1998" priority="3340" operator="containsText" text="ACTIVE">
      <formula>NOT(ISERROR(SEARCH("ACTIVE",K783)))</formula>
    </cfRule>
    <cfRule type="containsText" dxfId="1997" priority="3339" operator="containsText" text="COMING SOON">
      <formula>NOT(ISERROR(SEARCH("COMING SOON",K783)))</formula>
    </cfRule>
    <cfRule type="containsText" dxfId="1996" priority="3338" operator="containsText" text="Closeout">
      <formula>NOT(ISERROR(SEARCH("Closeout",K783)))</formula>
    </cfRule>
    <cfRule type="containsText" dxfId="1995" priority="3337" operator="containsText" text="Discontinued">
      <formula>NOT(ISERROR(SEARCH("Discontinued",K783)))</formula>
    </cfRule>
    <cfRule type="containsText" dxfId="1994" priority="3336" operator="containsText" text="ACTIVE">
      <formula>NOT(ISERROR(SEARCH("ACTIVE",K783)))</formula>
    </cfRule>
    <cfRule type="containsText" dxfId="1993" priority="3335" operator="containsText" text="COMING SOON">
      <formula>NOT(ISERROR(SEARCH("COMING SOON",K783)))</formula>
    </cfRule>
    <cfRule type="containsText" dxfId="1992" priority="3334" operator="containsText" text="Closeout">
      <formula>NOT(ISERROR(SEARCH("Closeout",K783)))</formula>
    </cfRule>
    <cfRule type="containsText" dxfId="1991" priority="3296" operator="containsText" text="ACTIVE">
      <formula>NOT(ISERROR(SEARCH("ACTIVE",K783)))</formula>
    </cfRule>
    <cfRule type="containsText" dxfId="1990" priority="3333" operator="containsText" text="Discontinued">
      <formula>NOT(ISERROR(SEARCH("Discontinued",K783)))</formula>
    </cfRule>
    <cfRule type="containsText" dxfId="1989" priority="3332" operator="containsText" text="ACTIVE">
      <formula>NOT(ISERROR(SEARCH("ACTIVE",K783)))</formula>
    </cfRule>
    <cfRule type="containsText" dxfId="1988" priority="3331" operator="containsText" text="COMING SOON">
      <formula>NOT(ISERROR(SEARCH("COMING SOON",K783)))</formula>
    </cfRule>
    <cfRule type="containsText" dxfId="1987" priority="3330" operator="containsText" text="Closeout">
      <formula>NOT(ISERROR(SEARCH("Closeout",K783)))</formula>
    </cfRule>
    <cfRule type="containsText" dxfId="1986" priority="3329" operator="containsText" text="Discontinued">
      <formula>NOT(ISERROR(SEARCH("Discontinued",K783)))</formula>
    </cfRule>
    <cfRule type="containsText" dxfId="1985" priority="3328" operator="containsText" text="Active">
      <formula>NOT(ISERROR(SEARCH("Active",K783)))</formula>
    </cfRule>
    <cfRule type="containsText" dxfId="1984" priority="3327" operator="containsText" text="Closeout">
      <formula>NOT(ISERROR(SEARCH("Closeout",K783)))</formula>
    </cfRule>
    <cfRule type="containsText" dxfId="1983" priority="3326" operator="containsText" text="Coming Soon">
      <formula>NOT(ISERROR(SEARCH("Coming Soon",K783)))</formula>
    </cfRule>
    <cfRule type="containsText" dxfId="1982" priority="3325" operator="containsText" text="Discontinued">
      <formula>NOT(ISERROR(SEARCH("Discontinued",K783)))</formula>
    </cfRule>
    <cfRule type="containsText" dxfId="1981" priority="3324" operator="containsText" text="ACTIVE">
      <formula>NOT(ISERROR(SEARCH("ACTIVE",K783)))</formula>
    </cfRule>
    <cfRule type="containsText" dxfId="1980" priority="3323" operator="containsText" text="COMING SOON">
      <formula>NOT(ISERROR(SEARCH("COMING SOON",K783)))</formula>
    </cfRule>
    <cfRule type="containsText" dxfId="1979" priority="3322" operator="containsText" text="Closeout">
      <formula>NOT(ISERROR(SEARCH("Closeout",K783)))</formula>
    </cfRule>
    <cfRule type="containsText" dxfId="1978" priority="3321" operator="containsText" text="Discontinued">
      <formula>NOT(ISERROR(SEARCH("Discontinued",K783)))</formula>
    </cfRule>
    <cfRule type="containsText" dxfId="1977" priority="3320" operator="containsText" text="ACTIVE">
      <formula>NOT(ISERROR(SEARCH("ACTIVE",K783)))</formula>
    </cfRule>
  </conditionalFormatting>
  <conditionalFormatting sqref="K784:K801">
    <cfRule type="containsText" dxfId="1976" priority="3150" operator="containsText" text="Discontinued">
      <formula>NOT(ISERROR(SEARCH("Discontinued",K784)))</formula>
    </cfRule>
    <cfRule type="containsText" dxfId="1975" priority="3149" operator="containsText" text="ACTIVE">
      <formula>NOT(ISERROR(SEARCH("ACTIVE",K784)))</formula>
    </cfRule>
    <cfRule type="containsText" dxfId="1974" priority="3148" operator="containsText" text="COMING SOON">
      <formula>NOT(ISERROR(SEARCH("COMING SOON",K784)))</formula>
    </cfRule>
    <cfRule type="containsText" dxfId="1973" priority="3147" operator="containsText" text="Closeout">
      <formula>NOT(ISERROR(SEARCH("Closeout",K784)))</formula>
    </cfRule>
    <cfRule type="containsText" dxfId="1972" priority="3139" operator="containsText" text="Closeout">
      <formula>NOT(ISERROR(SEARCH("Closeout",K784)))</formula>
    </cfRule>
    <cfRule type="containsText" dxfId="1971" priority="3146" operator="containsText" text="Discontinued">
      <formula>NOT(ISERROR(SEARCH("Discontinued",K784)))</formula>
    </cfRule>
    <cfRule type="containsText" dxfId="1970" priority="3138" operator="containsText" text="Discontinued">
      <formula>NOT(ISERROR(SEARCH("Discontinued",K784)))</formula>
    </cfRule>
    <cfRule type="containsText" dxfId="1969" priority="3140" operator="containsText" text="COMING SOON">
      <formula>NOT(ISERROR(SEARCH("COMING SOON",K784)))</formula>
    </cfRule>
    <cfRule type="containsText" dxfId="1968" priority="3137" operator="containsText" text="ACTIVE">
      <formula>NOT(ISERROR(SEARCH("ACTIVE",K784)))</formula>
    </cfRule>
    <cfRule type="containsText" dxfId="1967" priority="3131" operator="containsText" text="Closeout">
      <formula>NOT(ISERROR(SEARCH("Closeout",K784)))</formula>
    </cfRule>
    <cfRule type="containsText" dxfId="1966" priority="3132" operator="containsText" text="COMING SOON">
      <formula>NOT(ISERROR(SEARCH("COMING SOON",K784)))</formula>
    </cfRule>
    <cfRule type="containsText" dxfId="1965" priority="3122" operator="containsText" text="Discontinued">
      <formula>NOT(ISERROR(SEARCH("Discontinued",K784)))</formula>
    </cfRule>
    <cfRule type="containsText" dxfId="1964" priority="3123" operator="containsText" text="Closeout">
      <formula>NOT(ISERROR(SEARCH("Closeout",K784)))</formula>
    </cfRule>
    <cfRule type="containsText" dxfId="1963" priority="3120" operator="containsText" text="Closeout">
      <formula>NOT(ISERROR(SEARCH("Closeout",K784)))</formula>
    </cfRule>
    <cfRule type="containsText" dxfId="1962" priority="3121" operator="containsText" text="Active">
      <formula>NOT(ISERROR(SEARCH("Active",K784)))</formula>
    </cfRule>
    <cfRule type="containsText" dxfId="1961" priority="3124" operator="containsText" text="COMING SOON">
      <formula>NOT(ISERROR(SEARCH("COMING SOON",K784)))</formula>
    </cfRule>
    <cfRule type="containsText" dxfId="1960" priority="3125" operator="containsText" text="ACTIVE">
      <formula>NOT(ISERROR(SEARCH("ACTIVE",K784)))</formula>
    </cfRule>
    <cfRule type="containsText" dxfId="1959" priority="3142" operator="containsText" text="Discontinued">
      <formula>NOT(ISERROR(SEARCH("Discontinued",K784)))</formula>
    </cfRule>
    <cfRule type="containsText" dxfId="1958" priority="3133" operator="containsText" text="ACTIVE">
      <formula>NOT(ISERROR(SEARCH("ACTIVE",K784)))</formula>
    </cfRule>
    <cfRule type="containsText" dxfId="1957" priority="3134" operator="containsText" text="Discontinued">
      <formula>NOT(ISERROR(SEARCH("Discontinued",K784)))</formula>
    </cfRule>
    <cfRule type="containsText" dxfId="1956" priority="3136" operator="containsText" text="COMING SOON">
      <formula>NOT(ISERROR(SEARCH("COMING SOON",K784)))</formula>
    </cfRule>
    <cfRule type="containsText" dxfId="1955" priority="3126" operator="containsText" text="Discontinued">
      <formula>NOT(ISERROR(SEARCH("Discontinued",K784)))</formula>
    </cfRule>
    <cfRule type="containsText" dxfId="1954" priority="3135" operator="containsText" text="Closeout">
      <formula>NOT(ISERROR(SEARCH("Closeout",K784)))</formula>
    </cfRule>
    <cfRule type="containsText" dxfId="1953" priority="3127" operator="containsText" text="Closeout">
      <formula>NOT(ISERROR(SEARCH("Closeout",K784)))</formula>
    </cfRule>
    <cfRule type="containsText" dxfId="1952" priority="3128" operator="containsText" text="COMING SOON">
      <formula>NOT(ISERROR(SEARCH("COMING SOON",K784)))</formula>
    </cfRule>
    <cfRule type="containsText" dxfId="1951" priority="3129" operator="containsText" text="ACTIVE">
      <formula>NOT(ISERROR(SEARCH("ACTIVE",K784)))</formula>
    </cfRule>
    <cfRule type="containsText" dxfId="1950" priority="3145" operator="containsText" text="ACTIVE">
      <formula>NOT(ISERROR(SEARCH("ACTIVE",K784)))</formula>
    </cfRule>
    <cfRule type="containsText" dxfId="1949" priority="3144" operator="containsText" text="COMING SOON">
      <formula>NOT(ISERROR(SEARCH("COMING SOON",K784)))</formula>
    </cfRule>
    <cfRule type="containsText" dxfId="1948" priority="3141" operator="containsText" text="ACTIVE">
      <formula>NOT(ISERROR(SEARCH("ACTIVE",K784)))</formula>
    </cfRule>
    <cfRule type="containsText" dxfId="1947" priority="3130" operator="containsText" text="Discontinued">
      <formula>NOT(ISERROR(SEARCH("Discontinued",K784)))</formula>
    </cfRule>
    <cfRule type="containsText" dxfId="1946" priority="3143" operator="containsText" text="Closeout">
      <formula>NOT(ISERROR(SEARCH("Closeout",K784)))</formula>
    </cfRule>
    <cfRule type="containsText" dxfId="1945" priority="3152" operator="containsText" text="COMING SOON">
      <formula>NOT(ISERROR(SEARCH("COMING SOON",K784)))</formula>
    </cfRule>
    <cfRule type="containsText" dxfId="1944" priority="3153" operator="containsText" text="ACTIVE">
      <formula>NOT(ISERROR(SEARCH("ACTIVE",K784)))</formula>
    </cfRule>
    <cfRule type="containsText" dxfId="1943" priority="3154" operator="containsText" text="Discontinued">
      <formula>NOT(ISERROR(SEARCH("Discontinued",K784)))</formula>
    </cfRule>
    <cfRule type="containsText" dxfId="1942" priority="3155" operator="containsText" text="Closeout">
      <formula>NOT(ISERROR(SEARCH("Closeout",K784)))</formula>
    </cfRule>
    <cfRule type="containsText" dxfId="1941" priority="3156" operator="containsText" text="COMING SOON">
      <formula>NOT(ISERROR(SEARCH("COMING SOON",K784)))</formula>
    </cfRule>
    <cfRule type="containsText" dxfId="1940" priority="3157" operator="containsText" text="ACTIVE">
      <formula>NOT(ISERROR(SEARCH("ACTIVE",K784)))</formula>
    </cfRule>
    <cfRule type="containsText" dxfId="1939" priority="3158" operator="containsText" text="Discontinued">
      <formula>NOT(ISERROR(SEARCH("Discontinued",K784)))</formula>
    </cfRule>
    <cfRule type="containsText" dxfId="1938" priority="3159" operator="containsText" text="Coming Soon">
      <formula>NOT(ISERROR(SEARCH("Coming Soon",K784)))</formula>
    </cfRule>
    <cfRule type="containsText" dxfId="1937" priority="3160" operator="containsText" text="Closeout">
      <formula>NOT(ISERROR(SEARCH("Closeout",K784)))</formula>
    </cfRule>
    <cfRule type="containsText" dxfId="1936" priority="3161" operator="containsText" text="Active">
      <formula>NOT(ISERROR(SEARCH("Active",K784)))</formula>
    </cfRule>
    <cfRule type="containsText" dxfId="1935" priority="3162" operator="containsText" text="Discontinued">
      <formula>NOT(ISERROR(SEARCH("Discontinued",K784)))</formula>
    </cfRule>
    <cfRule type="containsText" dxfId="1934" priority="3163" operator="containsText" text="Closeout">
      <formula>NOT(ISERROR(SEARCH("Closeout",K784)))</formula>
    </cfRule>
    <cfRule type="containsText" dxfId="1933" priority="3164" operator="containsText" text="COMING SOON">
      <formula>NOT(ISERROR(SEARCH("COMING SOON",K784)))</formula>
    </cfRule>
    <cfRule type="containsText" dxfId="1932" priority="3165" operator="containsText" text="ACTIVE">
      <formula>NOT(ISERROR(SEARCH("ACTIVE",K784)))</formula>
    </cfRule>
    <cfRule type="containsText" dxfId="1931" priority="3166" operator="containsText" text="Discontinued">
      <formula>NOT(ISERROR(SEARCH("Discontinued",K784)))</formula>
    </cfRule>
    <cfRule type="containsText" dxfId="1930" priority="3167" operator="containsText" text="Closeout">
      <formula>NOT(ISERROR(SEARCH("Closeout",K784)))</formula>
    </cfRule>
    <cfRule type="containsText" dxfId="1929" priority="3168" operator="containsText" text="COMING SOON">
      <formula>NOT(ISERROR(SEARCH("COMING SOON",K784)))</formula>
    </cfRule>
    <cfRule type="containsText" dxfId="1928" priority="3169" operator="containsText" text="ACTIVE">
      <formula>NOT(ISERROR(SEARCH("ACTIVE",K784)))</formula>
    </cfRule>
    <cfRule type="containsText" dxfId="1927" priority="3170" operator="containsText" text="Discontinued">
      <formula>NOT(ISERROR(SEARCH("Discontinued",K784)))</formula>
    </cfRule>
    <cfRule type="containsText" dxfId="1926" priority="3171" operator="containsText" text="Closeout">
      <formula>NOT(ISERROR(SEARCH("Closeout",K784)))</formula>
    </cfRule>
    <cfRule type="containsText" dxfId="1925" priority="3172" operator="containsText" text="COMING SOON">
      <formula>NOT(ISERROR(SEARCH("COMING SOON",K784)))</formula>
    </cfRule>
    <cfRule type="containsText" dxfId="1924" priority="3173" operator="containsText" text="ACTIVE">
      <formula>NOT(ISERROR(SEARCH("ACTIVE",K784)))</formula>
    </cfRule>
    <cfRule type="containsText" dxfId="1923" priority="3174" operator="containsText" text="Discontinued">
      <formula>NOT(ISERROR(SEARCH("Discontinued",K784)))</formula>
    </cfRule>
    <cfRule type="containsText" dxfId="1922" priority="3175" operator="containsText" text="Closeout">
      <formula>NOT(ISERROR(SEARCH("Closeout",K784)))</formula>
    </cfRule>
    <cfRule type="containsText" dxfId="1921" priority="3176" operator="containsText" text="COMING SOON">
      <formula>NOT(ISERROR(SEARCH("COMING SOON",K784)))</formula>
    </cfRule>
    <cfRule type="containsText" dxfId="1920" priority="3177" operator="containsText" text="ACTIVE">
      <formula>NOT(ISERROR(SEARCH("ACTIVE",K784)))</formula>
    </cfRule>
    <cfRule type="containsText" dxfId="1919" priority="3178" operator="containsText" text="Discontinued">
      <formula>NOT(ISERROR(SEARCH("Discontinued",K784)))</formula>
    </cfRule>
    <cfRule type="containsText" dxfId="1918" priority="3179" operator="containsText" text="Closeout">
      <formula>NOT(ISERROR(SEARCH("Closeout",K784)))</formula>
    </cfRule>
    <cfRule type="containsText" dxfId="1917" priority="3180" operator="containsText" text="COMING SOON">
      <formula>NOT(ISERROR(SEARCH("COMING SOON",K784)))</formula>
    </cfRule>
    <cfRule type="containsText" dxfId="1916" priority="3182" operator="containsText" text="Discontinued">
      <formula>NOT(ISERROR(SEARCH("Discontinued",K784)))</formula>
    </cfRule>
    <cfRule type="containsText" dxfId="1915" priority="3183" operator="containsText" text="Closeout">
      <formula>NOT(ISERROR(SEARCH("Closeout",K784)))</formula>
    </cfRule>
    <cfRule type="containsText" dxfId="1914" priority="3184" operator="containsText" text="COMING SOON">
      <formula>NOT(ISERROR(SEARCH("COMING SOON",K784)))</formula>
    </cfRule>
    <cfRule type="containsText" dxfId="1913" priority="3185" operator="containsText" text="ACTIVE">
      <formula>NOT(ISERROR(SEARCH("ACTIVE",K784)))</formula>
    </cfRule>
    <cfRule type="containsText" dxfId="1912" priority="3186" operator="containsText" text="Discontinued">
      <formula>NOT(ISERROR(SEARCH("Discontinued",K784)))</formula>
    </cfRule>
    <cfRule type="containsText" dxfId="1911" priority="3187" operator="containsText" text="Closeout">
      <formula>NOT(ISERROR(SEARCH("Closeout",K784)))</formula>
    </cfRule>
    <cfRule type="containsText" dxfId="1910" priority="3188" operator="containsText" text="COMING SOON">
      <formula>NOT(ISERROR(SEARCH("COMING SOON",K784)))</formula>
    </cfRule>
    <cfRule type="containsText" dxfId="1909" priority="3189" operator="containsText" text="ACTIVE">
      <formula>NOT(ISERROR(SEARCH("ACTIVE",K784)))</formula>
    </cfRule>
    <cfRule type="containsText" dxfId="1908" priority="3190" operator="containsText" text="Discontinued">
      <formula>NOT(ISERROR(SEARCH("Discontinued",K784)))</formula>
    </cfRule>
    <cfRule type="containsText" dxfId="1907" priority="3191" operator="containsText" text="Closeout">
      <formula>NOT(ISERROR(SEARCH("Closeout",K784)))</formula>
    </cfRule>
    <cfRule type="containsText" dxfId="1906" priority="3192" operator="containsText" text="COMING SOON">
      <formula>NOT(ISERROR(SEARCH("COMING SOON",K784)))</formula>
    </cfRule>
    <cfRule type="containsText" dxfId="1905" priority="3193" operator="containsText" text="ACTIVE">
      <formula>NOT(ISERROR(SEARCH("ACTIVE",K784)))</formula>
    </cfRule>
    <cfRule type="containsText" dxfId="1904" priority="3194" operator="containsText" text="Discontinued">
      <formula>NOT(ISERROR(SEARCH("Discontinued",K784)))</formula>
    </cfRule>
    <cfRule type="containsText" dxfId="1903" priority="3195" operator="containsText" text="Closeout">
      <formula>NOT(ISERROR(SEARCH("Closeout",K784)))</formula>
    </cfRule>
    <cfRule type="containsText" dxfId="1902" priority="3196" operator="containsText" text="COMING SOON">
      <formula>NOT(ISERROR(SEARCH("COMING SOON",K784)))</formula>
    </cfRule>
    <cfRule type="containsText" dxfId="1901" priority="3119" operator="containsText" text="Coming Soon">
      <formula>NOT(ISERROR(SEARCH("Coming Soon",K784)))</formula>
    </cfRule>
    <cfRule type="containsText" dxfId="1900" priority="3198" operator="containsText" text="Discontinued">
      <formula>NOT(ISERROR(SEARCH("Discontinued",K784)))</formula>
    </cfRule>
    <cfRule type="containsText" dxfId="1899" priority="3199" operator="containsText" text="Closeout">
      <formula>NOT(ISERROR(SEARCH("Closeout",K784)))</formula>
    </cfRule>
    <cfRule type="containsText" dxfId="1898" priority="3200" operator="containsText" text="COMING SOON">
      <formula>NOT(ISERROR(SEARCH("COMING SOON",K784)))</formula>
    </cfRule>
    <cfRule type="containsText" dxfId="1897" priority="3201" operator="containsText" text="ACTIVE">
      <formula>NOT(ISERROR(SEARCH("ACTIVE",K784)))</formula>
    </cfRule>
    <cfRule type="containsText" dxfId="1896" priority="3202" operator="containsText" text="Discontinued">
      <formula>NOT(ISERROR(SEARCH("Discontinued",K784)))</formula>
    </cfRule>
    <cfRule type="containsText" dxfId="1895" priority="3203" operator="containsText" text="Closeout">
      <formula>NOT(ISERROR(SEARCH("Closeout",K784)))</formula>
    </cfRule>
    <cfRule type="containsText" dxfId="1894" priority="3204" operator="containsText" text="COMING SOON">
      <formula>NOT(ISERROR(SEARCH("COMING SOON",K784)))</formula>
    </cfRule>
    <cfRule type="containsText" dxfId="1893" priority="3205" operator="containsText" text="ACTIVE">
      <formula>NOT(ISERROR(SEARCH("ACTIVE",K784)))</formula>
    </cfRule>
    <cfRule type="containsText" dxfId="1892" priority="3206" operator="containsText" text="Discontinued">
      <formula>NOT(ISERROR(SEARCH("Discontinued",K784)))</formula>
    </cfRule>
    <cfRule type="containsText" dxfId="1891" priority="3207" operator="containsText" text="Closeout">
      <formula>NOT(ISERROR(SEARCH("Closeout",K784)))</formula>
    </cfRule>
    <cfRule type="containsBlanks" dxfId="1890" priority="3208">
      <formula>LEN(TRIM(K784))=0</formula>
    </cfRule>
    <cfRule type="containsText" dxfId="1889" priority="3209" operator="containsText" text="COMING SOON">
      <formula>NOT(ISERROR(SEARCH("COMING SOON",K784)))</formula>
    </cfRule>
    <cfRule type="containsText" dxfId="1888" priority="3210" operator="containsText" text="ACTIVE">
      <formula>NOT(ISERROR(SEARCH("ACTIVE",K784)))</formula>
    </cfRule>
    <cfRule type="cellIs" dxfId="1887" priority="3211" operator="equal">
      <formula>"Closeout"</formula>
    </cfRule>
    <cfRule type="containsText" dxfId="1886" priority="3213" operator="containsText" text="Discontinued">
      <formula>NOT(ISERROR(SEARCH("Discontinued",K784)))</formula>
    </cfRule>
    <cfRule type="containsText" dxfId="1885" priority="3214" operator="containsText" text="Coming Soon">
      <formula>NOT(ISERROR(SEARCH("Coming Soon",K784)))</formula>
    </cfRule>
    <cfRule type="containsText" dxfId="1884" priority="3215" operator="containsText" text="Closeout">
      <formula>NOT(ISERROR(SEARCH("Closeout",K784)))</formula>
    </cfRule>
    <cfRule type="containsText" dxfId="1883" priority="3216" operator="containsText" text="Active">
      <formula>NOT(ISERROR(SEARCH("Active",K784)))</formula>
    </cfRule>
    <cfRule type="containsText" dxfId="1882" priority="3217" operator="containsText" text="Discontinued">
      <formula>NOT(ISERROR(SEARCH("Discontinued",K784)))</formula>
    </cfRule>
    <cfRule type="containsText" dxfId="1881" priority="3218" operator="containsText" text="Closeout">
      <formula>NOT(ISERROR(SEARCH("Closeout",K784)))</formula>
    </cfRule>
    <cfRule type="containsText" dxfId="1880" priority="3219" operator="containsText" text="COMING SOON">
      <formula>NOT(ISERROR(SEARCH("COMING SOON",K784)))</formula>
    </cfRule>
    <cfRule type="containsText" dxfId="1879" priority="3220" operator="containsText" text="ACTIVE">
      <formula>NOT(ISERROR(SEARCH("ACTIVE",K784)))</formula>
    </cfRule>
    <cfRule type="containsText" dxfId="1878" priority="3221" operator="containsText" text="Discontinued">
      <formula>NOT(ISERROR(SEARCH("Discontinued",K784)))</formula>
    </cfRule>
    <cfRule type="containsText" dxfId="1877" priority="3222" operator="containsText" text="Closeout">
      <formula>NOT(ISERROR(SEARCH("Closeout",K784)))</formula>
    </cfRule>
    <cfRule type="containsText" dxfId="1876" priority="3223" operator="containsText" text="COMING SOON">
      <formula>NOT(ISERROR(SEARCH("COMING SOON",K784)))</formula>
    </cfRule>
    <cfRule type="containsText" dxfId="1875" priority="3224" operator="containsText" text="ACTIVE">
      <formula>NOT(ISERROR(SEARCH("ACTIVE",K784)))</formula>
    </cfRule>
    <cfRule type="containsText" dxfId="1874" priority="3225" operator="containsText" text="Discontinued">
      <formula>NOT(ISERROR(SEARCH("Discontinued",K784)))</formula>
    </cfRule>
    <cfRule type="containsText" dxfId="1873" priority="3226" operator="containsText" text="Closeout">
      <formula>NOT(ISERROR(SEARCH("Closeout",K784)))</formula>
    </cfRule>
    <cfRule type="containsText" dxfId="1872" priority="3227" operator="containsText" text="COMING SOON">
      <formula>NOT(ISERROR(SEARCH("COMING SOON",K784)))</formula>
    </cfRule>
    <cfRule type="containsText" dxfId="1871" priority="3228" operator="containsText" text="ACTIVE">
      <formula>NOT(ISERROR(SEARCH("ACTIVE",K784)))</formula>
    </cfRule>
    <cfRule type="containsBlanks" dxfId="1870" priority="3229">
      <formula>LEN(TRIM(K784))=0</formula>
    </cfRule>
    <cfRule type="containsText" dxfId="1869" priority="3230" operator="containsText" text="Discontinued">
      <formula>NOT(ISERROR(SEARCH("Discontinued",K784)))</formula>
    </cfRule>
    <cfRule type="containsText" dxfId="1868" priority="3231" operator="containsText" text="Closeout">
      <formula>NOT(ISERROR(SEARCH("Closeout",K784)))</formula>
    </cfRule>
    <cfRule type="containsText" dxfId="1867" priority="3232" operator="containsText" text="COMING SOON">
      <formula>NOT(ISERROR(SEARCH("COMING SOON",K784)))</formula>
    </cfRule>
    <cfRule type="containsText" dxfId="1866" priority="3233" operator="containsText" text="ACTIVE">
      <formula>NOT(ISERROR(SEARCH("ACTIVE",K784)))</formula>
    </cfRule>
    <cfRule type="containsText" dxfId="1865" priority="3234" operator="containsText" text="Discontinued">
      <formula>NOT(ISERROR(SEARCH("Discontinued",K784)))</formula>
    </cfRule>
    <cfRule type="containsText" dxfId="1864" priority="3235" operator="containsText" text="Closeout">
      <formula>NOT(ISERROR(SEARCH("Closeout",K784)))</formula>
    </cfRule>
    <cfRule type="containsText" dxfId="1863" priority="3236" operator="containsText" text="COMING SOON">
      <formula>NOT(ISERROR(SEARCH("COMING SOON",K784)))</formula>
    </cfRule>
    <cfRule type="containsText" dxfId="1862" priority="3197" operator="containsText" text="ACTIVE">
      <formula>NOT(ISERROR(SEARCH("ACTIVE",K784)))</formula>
    </cfRule>
    <cfRule type="containsText" dxfId="1861" priority="3238" operator="containsText" text="Discontinued">
      <formula>NOT(ISERROR(SEARCH("Discontinued",K784)))</formula>
    </cfRule>
    <cfRule type="containsText" dxfId="1860" priority="3239" operator="containsText" text="Closeout">
      <formula>NOT(ISERROR(SEARCH("Closeout",K784)))</formula>
    </cfRule>
    <cfRule type="containsText" dxfId="1859" priority="3240" operator="containsText" text="COMING SOON">
      <formula>NOT(ISERROR(SEARCH("COMING SOON",K784)))</formula>
    </cfRule>
    <cfRule type="containsText" dxfId="1858" priority="3241" operator="containsText" text="ACTIVE">
      <formula>NOT(ISERROR(SEARCH("ACTIVE",K784)))</formula>
    </cfRule>
    <cfRule type="containsText" dxfId="1857" priority="3242" operator="containsText" text="Discontinued">
      <formula>NOT(ISERROR(SEARCH("Discontinued",K784)))</formula>
    </cfRule>
    <cfRule type="containsText" dxfId="1856" priority="3243" operator="containsText" text="Closeout">
      <formula>NOT(ISERROR(SEARCH("Closeout",K784)))</formula>
    </cfRule>
    <cfRule type="containsText" dxfId="1855" priority="3244" operator="containsText" text="COMING SOON">
      <formula>NOT(ISERROR(SEARCH("COMING SOON",K784)))</formula>
    </cfRule>
    <cfRule type="containsText" dxfId="1854" priority="3245" operator="containsText" text="ACTIVE">
      <formula>NOT(ISERROR(SEARCH("ACTIVE",K784)))</formula>
    </cfRule>
    <cfRule type="containsText" dxfId="1853" priority="3246" operator="containsText" text="Discontinued">
      <formula>NOT(ISERROR(SEARCH("Discontinued",K784)))</formula>
    </cfRule>
    <cfRule type="containsText" dxfId="1852" priority="3247" operator="containsText" text="Closeout">
      <formula>NOT(ISERROR(SEARCH("Closeout",K784)))</formula>
    </cfRule>
    <cfRule type="containsText" dxfId="1851" priority="3248" operator="containsText" text="COMING SOON">
      <formula>NOT(ISERROR(SEARCH("COMING SOON",K784)))</formula>
    </cfRule>
    <cfRule type="containsText" dxfId="1850" priority="3249" operator="containsText" text="ACTIVE">
      <formula>NOT(ISERROR(SEARCH("ACTIVE",K784)))</formula>
    </cfRule>
    <cfRule type="containsBlanks" dxfId="1849" priority="3250">
      <formula>LEN(TRIM(K784))=0</formula>
    </cfRule>
    <cfRule type="containsBlanks" dxfId="1848" priority="3251">
      <formula>LEN(TRIM(K784))=0</formula>
    </cfRule>
    <cfRule type="containsText" dxfId="1847" priority="3252" operator="containsText" text="Discontinued">
      <formula>NOT(ISERROR(SEARCH("Discontinued",K784)))</formula>
    </cfRule>
    <cfRule type="containsText" dxfId="1846" priority="3253" operator="containsText" text="Coming Soon">
      <formula>NOT(ISERROR(SEARCH("Coming Soon",K784)))</formula>
    </cfRule>
    <cfRule type="containsText" dxfId="1845" priority="3254" operator="containsText" text="Closeout">
      <formula>NOT(ISERROR(SEARCH("Closeout",K784)))</formula>
    </cfRule>
    <cfRule type="containsText" dxfId="1844" priority="3255" operator="containsText" text="Active">
      <formula>NOT(ISERROR(SEARCH("Active",K784)))</formula>
    </cfRule>
    <cfRule type="containsText" dxfId="1843" priority="3118" operator="containsText" text="Discontinued">
      <formula>NOT(ISERROR(SEARCH("Discontinued",K784)))</formula>
    </cfRule>
    <cfRule type="containsText" dxfId="1842" priority="3117" operator="containsText" text="ACTIVE">
      <formula>NOT(ISERROR(SEARCH("ACTIVE",K784)))</formula>
    </cfRule>
    <cfRule type="containsText" dxfId="1841" priority="3116" operator="containsText" text="COMING SOON">
      <formula>NOT(ISERROR(SEARCH("COMING SOON",K784)))</formula>
    </cfRule>
    <cfRule type="containsText" dxfId="1840" priority="3115" operator="containsText" text="Closeout">
      <formula>NOT(ISERROR(SEARCH("Closeout",K784)))</formula>
    </cfRule>
    <cfRule type="containsText" dxfId="1839" priority="3114" operator="containsText" text="Discontinued">
      <formula>NOT(ISERROR(SEARCH("Discontinued",K784)))</formula>
    </cfRule>
    <cfRule type="containsText" dxfId="1838" priority="3113" operator="containsText" text="ACTIVE">
      <formula>NOT(ISERROR(SEARCH("ACTIVE",K784)))</formula>
    </cfRule>
    <cfRule type="containsText" dxfId="1837" priority="3112" operator="containsText" text="COMING SOON">
      <formula>NOT(ISERROR(SEARCH("COMING SOON",K784)))</formula>
    </cfRule>
    <cfRule type="containsText" dxfId="1836" priority="3111" operator="containsText" text="Closeout">
      <formula>NOT(ISERROR(SEARCH("Closeout",K784)))</formula>
    </cfRule>
    <cfRule type="containsText" dxfId="1835" priority="3110" operator="containsText" text="Discontinued">
      <formula>NOT(ISERROR(SEARCH("Discontinued",K784)))</formula>
    </cfRule>
    <cfRule type="containsText" dxfId="1834" priority="3181" operator="containsText" text="ACTIVE">
      <formula>NOT(ISERROR(SEARCH("ACTIVE",K784)))</formula>
    </cfRule>
    <cfRule type="cellIs" dxfId="1833" priority="3212" operator="equal">
      <formula>"Discontinued"</formula>
    </cfRule>
    <cfRule type="containsText" dxfId="1832" priority="3151" operator="containsText" text="Closeout">
      <formula>NOT(ISERROR(SEARCH("Closeout",K784)))</formula>
    </cfRule>
    <cfRule type="containsText" dxfId="1831" priority="3237" operator="containsText" text="ACTIVE">
      <formula>NOT(ISERROR(SEARCH("ACTIVE",K784)))</formula>
    </cfRule>
  </conditionalFormatting>
  <conditionalFormatting sqref="K785:K801">
    <cfRule type="containsText" dxfId="1830" priority="3091" operator="containsText" text="ACTIVE">
      <formula>NOT(ISERROR(SEARCH("ACTIVE",K785)))</formula>
    </cfRule>
    <cfRule type="containsText" dxfId="1829" priority="3090" operator="containsText" text="COMING SOON">
      <formula>NOT(ISERROR(SEARCH("COMING SOON",K785)))</formula>
    </cfRule>
    <cfRule type="containsText" dxfId="1828" priority="3080" operator="containsText" text="Closeout">
      <formula>NOT(ISERROR(SEARCH("Closeout",K785)))</formula>
    </cfRule>
    <cfRule type="containsText" dxfId="1827" priority="3079" operator="containsText" text="Discontinued">
      <formula>NOT(ISERROR(SEARCH("Discontinued",K785)))</formula>
    </cfRule>
  </conditionalFormatting>
  <conditionalFormatting sqref="K788:K801">
    <cfRule type="containsText" dxfId="1826" priority="3072" operator="containsText" text="ACTIVE">
      <formula>NOT(ISERROR(SEARCH("ACTIVE",K788)))</formula>
    </cfRule>
    <cfRule type="containsText" dxfId="1825" priority="3071" operator="containsText" text="COMING SOON">
      <formula>NOT(ISERROR(SEARCH("COMING SOON",K788)))</formula>
    </cfRule>
    <cfRule type="containsText" dxfId="1824" priority="3061" operator="containsText" text="Closeout">
      <formula>NOT(ISERROR(SEARCH("Closeout",K788)))</formula>
    </cfRule>
    <cfRule type="containsText" dxfId="1823" priority="3060" operator="containsText" text="Discontinued">
      <formula>NOT(ISERROR(SEARCH("Discontinued",K788)))</formula>
    </cfRule>
  </conditionalFormatting>
  <conditionalFormatting sqref="K802:K1141">
    <cfRule type="containsBlanks" dxfId="1822" priority="2787">
      <formula>LEN(TRIM(K802))=0</formula>
    </cfRule>
    <cfRule type="containsText" dxfId="1821" priority="2788" operator="containsText" text="Discontinued">
      <formula>NOT(ISERROR(SEARCH("Discontinued",K802)))</formula>
    </cfRule>
    <cfRule type="containsText" dxfId="1820" priority="2789" operator="containsText" text="Closeout">
      <formula>NOT(ISERROR(SEARCH("Closeout",K802)))</formula>
    </cfRule>
    <cfRule type="containsText" dxfId="1819" priority="2790" operator="containsText" text="COMING SOON">
      <formula>NOT(ISERROR(SEARCH("COMING SOON",K802)))</formula>
    </cfRule>
    <cfRule type="containsText" dxfId="1818" priority="2791" operator="containsText" text="ACTIVE">
      <formula>NOT(ISERROR(SEARCH("ACTIVE",K802)))</formula>
    </cfRule>
    <cfRule type="containsText" dxfId="1817" priority="2792" operator="containsText" text="Discontinued">
      <formula>NOT(ISERROR(SEARCH("Discontinued",K802)))</formula>
    </cfRule>
    <cfRule type="containsText" dxfId="1816" priority="2793" operator="containsText" text="Closeout">
      <formula>NOT(ISERROR(SEARCH("Closeout",K802)))</formula>
    </cfRule>
    <cfRule type="containsText" dxfId="1815" priority="2794" operator="containsText" text="COMING SOON">
      <formula>NOT(ISERROR(SEARCH("COMING SOON",K802)))</formula>
    </cfRule>
    <cfRule type="containsText" dxfId="1814" priority="2795" operator="containsText" text="ACTIVE">
      <formula>NOT(ISERROR(SEARCH("ACTIVE",K802)))</formula>
    </cfRule>
    <cfRule type="containsText" dxfId="1813" priority="2796" operator="containsText" text="Discontinued">
      <formula>NOT(ISERROR(SEARCH("Discontinued",K802)))</formula>
    </cfRule>
    <cfRule type="containsText" dxfId="1812" priority="2797" operator="containsText" text="Closeout">
      <formula>NOT(ISERROR(SEARCH("Closeout",K802)))</formula>
    </cfRule>
    <cfRule type="containsText" dxfId="1811" priority="2798" operator="containsText" text="COMING SOON">
      <formula>NOT(ISERROR(SEARCH("COMING SOON",K802)))</formula>
    </cfRule>
    <cfRule type="containsText" dxfId="1810" priority="2813" operator="containsText" text="Active">
      <formula>NOT(ISERROR(SEARCH("Active",K802)))</formula>
    </cfRule>
    <cfRule type="containsText" dxfId="1809" priority="2812" operator="containsText" text="Closeout">
      <formula>NOT(ISERROR(SEARCH("Closeout",K802)))</formula>
    </cfRule>
    <cfRule type="containsText" dxfId="1808" priority="2811" operator="containsText" text="Coming Soon">
      <formula>NOT(ISERROR(SEARCH("Coming Soon",K802)))</formula>
    </cfRule>
    <cfRule type="containsText" dxfId="1807" priority="2810" operator="containsText" text="Discontinued">
      <formula>NOT(ISERROR(SEARCH("Discontinued",K802)))</formula>
    </cfRule>
    <cfRule type="containsBlanks" dxfId="1806" priority="2809">
      <formula>LEN(TRIM(K802))=0</formula>
    </cfRule>
    <cfRule type="containsBlanks" dxfId="1805" priority="2808">
      <formula>LEN(TRIM(K802))=0</formula>
    </cfRule>
    <cfRule type="containsText" dxfId="1804" priority="2807" operator="containsText" text="ACTIVE">
      <formula>NOT(ISERROR(SEARCH("ACTIVE",K802)))</formula>
    </cfRule>
    <cfRule type="containsText" dxfId="1803" priority="2806" operator="containsText" text="COMING SOON">
      <formula>NOT(ISERROR(SEARCH("COMING SOON",K802)))</formula>
    </cfRule>
    <cfRule type="containsText" dxfId="1802" priority="2805" operator="containsText" text="Closeout">
      <formula>NOT(ISERROR(SEARCH("Closeout",K802)))</formula>
    </cfRule>
    <cfRule type="containsText" dxfId="1801" priority="2804" operator="containsText" text="Discontinued">
      <formula>NOT(ISERROR(SEARCH("Discontinued",K802)))</formula>
    </cfRule>
    <cfRule type="containsText" dxfId="1800" priority="2803" operator="containsText" text="ACTIVE">
      <formula>NOT(ISERROR(SEARCH("ACTIVE",K802)))</formula>
    </cfRule>
    <cfRule type="containsText" dxfId="1799" priority="2802" operator="containsText" text="COMING SOON">
      <formula>NOT(ISERROR(SEARCH("COMING SOON",K802)))</formula>
    </cfRule>
    <cfRule type="containsText" dxfId="1798" priority="2801" operator="containsText" text="Closeout">
      <formula>NOT(ISERROR(SEARCH("Closeout",K802)))</formula>
    </cfRule>
    <cfRule type="containsText" dxfId="1797" priority="2800" operator="containsText" text="Discontinued">
      <formula>NOT(ISERROR(SEARCH("Discontinued",K802)))</formula>
    </cfRule>
    <cfRule type="containsText" dxfId="1796" priority="2799" operator="containsText" text="ACTIVE">
      <formula>NOT(ISERROR(SEARCH("ACTIVE",K802)))</formula>
    </cfRule>
    <cfRule type="containsText" dxfId="1795" priority="2771" operator="containsText" text="Discontinued">
      <formula>NOT(ISERROR(SEARCH("Discontinued",K802)))</formula>
    </cfRule>
    <cfRule type="containsText" dxfId="1794" priority="2768" operator="containsText" text="ACTIVE">
      <formula>NOT(ISERROR(SEARCH("ACTIVE",K802)))</formula>
    </cfRule>
    <cfRule type="containsText" dxfId="1793" priority="2767" operator="containsText" text="COMING SOON">
      <formula>NOT(ISERROR(SEARCH("COMING SOON",K802)))</formula>
    </cfRule>
    <cfRule type="containsBlanks" dxfId="1792" priority="2766">
      <formula>LEN(TRIM(K802))=0</formula>
    </cfRule>
    <cfRule type="containsText" dxfId="1791" priority="2765" operator="containsText" text="Closeout">
      <formula>NOT(ISERROR(SEARCH("Closeout",K802)))</formula>
    </cfRule>
    <cfRule type="containsText" dxfId="1790" priority="2772" operator="containsText" text="Coming Soon">
      <formula>NOT(ISERROR(SEARCH("Coming Soon",K802)))</formula>
    </cfRule>
    <cfRule type="containsText" dxfId="1789" priority="2773" operator="containsText" text="Closeout">
      <formula>NOT(ISERROR(SEARCH("Closeout",K802)))</formula>
    </cfRule>
    <cfRule type="containsText" dxfId="1788" priority="2774" operator="containsText" text="Active">
      <formula>NOT(ISERROR(SEARCH("Active",K802)))</formula>
    </cfRule>
    <cfRule type="containsText" dxfId="1787" priority="2775" operator="containsText" text="Discontinued">
      <formula>NOT(ISERROR(SEARCH("Discontinued",K802)))</formula>
    </cfRule>
    <cfRule type="containsText" dxfId="1786" priority="2776" operator="containsText" text="Closeout">
      <formula>NOT(ISERROR(SEARCH("Closeout",K802)))</formula>
    </cfRule>
    <cfRule type="containsText" dxfId="1785" priority="2777" operator="containsText" text="COMING SOON">
      <formula>NOT(ISERROR(SEARCH("COMING SOON",K802)))</formula>
    </cfRule>
    <cfRule type="containsText" dxfId="1784" priority="2778" operator="containsText" text="ACTIVE">
      <formula>NOT(ISERROR(SEARCH("ACTIVE",K802)))</formula>
    </cfRule>
    <cfRule type="containsText" dxfId="1783" priority="2779" operator="containsText" text="Discontinued">
      <formula>NOT(ISERROR(SEARCH("Discontinued",K802)))</formula>
    </cfRule>
    <cfRule type="containsText" dxfId="1782" priority="2780" operator="containsText" text="Closeout">
      <formula>NOT(ISERROR(SEARCH("Closeout",K802)))</formula>
    </cfRule>
    <cfRule type="containsText" dxfId="1781" priority="2764" operator="containsText" text="Discontinued">
      <formula>NOT(ISERROR(SEARCH("Discontinued",K802)))</formula>
    </cfRule>
    <cfRule type="containsText" dxfId="1780" priority="2763" operator="containsText" text="ACTIVE">
      <formula>NOT(ISERROR(SEARCH("ACTIVE",K802)))</formula>
    </cfRule>
    <cfRule type="containsText" dxfId="1779" priority="2762" operator="containsText" text="COMING SOON">
      <formula>NOT(ISERROR(SEARCH("COMING SOON",K802)))</formula>
    </cfRule>
    <cfRule type="containsText" dxfId="1778" priority="2761" operator="containsText" text="Closeout">
      <formula>NOT(ISERROR(SEARCH("Closeout",K802)))</formula>
    </cfRule>
    <cfRule type="containsText" dxfId="1777" priority="2760" operator="containsText" text="Discontinued">
      <formula>NOT(ISERROR(SEARCH("Discontinued",K802)))</formula>
    </cfRule>
    <cfRule type="containsText" dxfId="1776" priority="2759" operator="containsText" text="ACTIVE">
      <formula>NOT(ISERROR(SEARCH("ACTIVE",K802)))</formula>
    </cfRule>
    <cfRule type="containsText" dxfId="1775" priority="2758" operator="containsText" text="COMING SOON">
      <formula>NOT(ISERROR(SEARCH("COMING SOON",K802)))</formula>
    </cfRule>
    <cfRule type="containsText" dxfId="1774" priority="2757" operator="containsText" text="Closeout">
      <formula>NOT(ISERROR(SEARCH("Closeout",K802)))</formula>
    </cfRule>
    <cfRule type="containsText" dxfId="1773" priority="2756" operator="containsText" text="Discontinued">
      <formula>NOT(ISERROR(SEARCH("Discontinued",K802)))</formula>
    </cfRule>
    <cfRule type="containsText" dxfId="1772" priority="2755" operator="containsText" text="ACTIVE">
      <formula>NOT(ISERROR(SEARCH("ACTIVE",K802)))</formula>
    </cfRule>
    <cfRule type="containsText" dxfId="1771" priority="2754" operator="containsText" text="COMING SOON">
      <formula>NOT(ISERROR(SEARCH("COMING SOON",K802)))</formula>
    </cfRule>
    <cfRule type="containsText" dxfId="1770" priority="2753" operator="containsText" text="Closeout">
      <formula>NOT(ISERROR(SEARCH("Closeout",K802)))</formula>
    </cfRule>
    <cfRule type="containsText" dxfId="1769" priority="2752" operator="containsText" text="Discontinued">
      <formula>NOT(ISERROR(SEARCH("Discontinued",K802)))</formula>
    </cfRule>
    <cfRule type="containsText" dxfId="1768" priority="2751" operator="containsText" text="ACTIVE">
      <formula>NOT(ISERROR(SEARCH("ACTIVE",K802)))</formula>
    </cfRule>
    <cfRule type="containsText" dxfId="1767" priority="2750" operator="containsText" text="COMING SOON">
      <formula>NOT(ISERROR(SEARCH("COMING SOON",K802)))</formula>
    </cfRule>
    <cfRule type="containsText" dxfId="1766" priority="2749" operator="containsText" text="Closeout">
      <formula>NOT(ISERROR(SEARCH("Closeout",K802)))</formula>
    </cfRule>
    <cfRule type="containsText" dxfId="1765" priority="2748" operator="containsText" text="Discontinued">
      <formula>NOT(ISERROR(SEARCH("Discontinued",K802)))</formula>
    </cfRule>
    <cfRule type="containsText" dxfId="1764" priority="2747" operator="containsText" text="ACTIVE">
      <formula>NOT(ISERROR(SEARCH("ACTIVE",K802)))</formula>
    </cfRule>
    <cfRule type="containsText" dxfId="1763" priority="2746" operator="containsText" text="COMING SOON">
      <formula>NOT(ISERROR(SEARCH("COMING SOON",K802)))</formula>
    </cfRule>
    <cfRule type="containsText" dxfId="1762" priority="2745" operator="containsText" text="Closeout">
      <formula>NOT(ISERROR(SEARCH("Closeout",K802)))</formula>
    </cfRule>
    <cfRule type="containsText" dxfId="1761" priority="2744" operator="containsText" text="Discontinued">
      <formula>NOT(ISERROR(SEARCH("Discontinued",K802)))</formula>
    </cfRule>
    <cfRule type="containsText" dxfId="1760" priority="2743" operator="containsText" text="ACTIVE">
      <formula>NOT(ISERROR(SEARCH("ACTIVE",K802)))</formula>
    </cfRule>
    <cfRule type="containsText" dxfId="1759" priority="2742" operator="containsText" text="COMING SOON">
      <formula>NOT(ISERROR(SEARCH("COMING SOON",K802)))</formula>
    </cfRule>
    <cfRule type="containsText" dxfId="1758" priority="2741" operator="containsText" text="Closeout">
      <formula>NOT(ISERROR(SEARCH("Closeout",K802)))</formula>
    </cfRule>
    <cfRule type="containsText" dxfId="1757" priority="2740" operator="containsText" text="Discontinued">
      <formula>NOT(ISERROR(SEARCH("Discontinued",K802)))</formula>
    </cfRule>
    <cfRule type="containsText" dxfId="1756" priority="2739" operator="containsText" text="ACTIVE">
      <formula>NOT(ISERROR(SEARCH("ACTIVE",K802)))</formula>
    </cfRule>
    <cfRule type="containsText" dxfId="1755" priority="2738" operator="containsText" text="COMING SOON">
      <formula>NOT(ISERROR(SEARCH("COMING SOON",K802)))</formula>
    </cfRule>
    <cfRule type="containsText" dxfId="1754" priority="2737" operator="containsText" text="Closeout">
      <formula>NOT(ISERROR(SEARCH("Closeout",K802)))</formula>
    </cfRule>
    <cfRule type="containsText" dxfId="1753" priority="2736" operator="containsText" text="Discontinued">
      <formula>NOT(ISERROR(SEARCH("Discontinued",K802)))</formula>
    </cfRule>
    <cfRule type="containsText" dxfId="1752" priority="2735" operator="containsText" text="ACTIVE">
      <formula>NOT(ISERROR(SEARCH("ACTIVE",K802)))</formula>
    </cfRule>
    <cfRule type="containsText" dxfId="1751" priority="2734" operator="containsText" text="COMING SOON">
      <formula>NOT(ISERROR(SEARCH("COMING SOON",K802)))</formula>
    </cfRule>
    <cfRule type="containsText" dxfId="1750" priority="2733" operator="containsText" text="Closeout">
      <formula>NOT(ISERROR(SEARCH("Closeout",K802)))</formula>
    </cfRule>
    <cfRule type="containsText" dxfId="1749" priority="2732" operator="containsText" text="Discontinued">
      <formula>NOT(ISERROR(SEARCH("Discontinued",K802)))</formula>
    </cfRule>
    <cfRule type="containsText" dxfId="1748" priority="2731" operator="containsText" text="ACTIVE">
      <formula>NOT(ISERROR(SEARCH("ACTIVE",K802)))</formula>
    </cfRule>
    <cfRule type="containsText" dxfId="1747" priority="2730" operator="containsText" text="COMING SOON">
      <formula>NOT(ISERROR(SEARCH("COMING SOON",K802)))</formula>
    </cfRule>
    <cfRule type="containsText" dxfId="1746" priority="2729" operator="containsText" text="Closeout">
      <formula>NOT(ISERROR(SEARCH("Closeout",K802)))</formula>
    </cfRule>
    <cfRule type="containsText" dxfId="1745" priority="2728" operator="containsText" text="Discontinued">
      <formula>NOT(ISERROR(SEARCH("Discontinued",K802)))</formula>
    </cfRule>
    <cfRule type="containsText" dxfId="1744" priority="2727" operator="containsText" text="ACTIVE">
      <formula>NOT(ISERROR(SEARCH("ACTIVE",K802)))</formula>
    </cfRule>
    <cfRule type="containsText" dxfId="1743" priority="2726" operator="containsText" text="COMING SOON">
      <formula>NOT(ISERROR(SEARCH("COMING SOON",K802)))</formula>
    </cfRule>
    <cfRule type="containsText" dxfId="1742" priority="2725" operator="containsText" text="Closeout">
      <formula>NOT(ISERROR(SEARCH("Closeout",K802)))</formula>
    </cfRule>
    <cfRule type="containsText" dxfId="1741" priority="2724" operator="containsText" text="Discontinued">
      <formula>NOT(ISERROR(SEARCH("Discontinued",K802)))</formula>
    </cfRule>
    <cfRule type="containsText" dxfId="1740" priority="2723" operator="containsText" text="ACTIVE">
      <formula>NOT(ISERROR(SEARCH("ACTIVE",K802)))</formula>
    </cfRule>
    <cfRule type="containsText" dxfId="1739" priority="2722" operator="containsText" text="COMING SOON">
      <formula>NOT(ISERROR(SEARCH("COMING SOON",K802)))</formula>
    </cfRule>
    <cfRule type="containsText" dxfId="1738" priority="2721" operator="containsText" text="Closeout">
      <formula>NOT(ISERROR(SEARCH("Closeout",K802)))</formula>
    </cfRule>
    <cfRule type="containsText" dxfId="1737" priority="2720" operator="containsText" text="Discontinued">
      <formula>NOT(ISERROR(SEARCH("Discontinued",K802)))</formula>
    </cfRule>
    <cfRule type="containsText" dxfId="1736" priority="2719" operator="containsText" text="Active">
      <formula>NOT(ISERROR(SEARCH("Active",K802)))</formula>
    </cfRule>
    <cfRule type="containsText" dxfId="1735" priority="2718" operator="containsText" text="Closeout">
      <formula>NOT(ISERROR(SEARCH("Closeout",K802)))</formula>
    </cfRule>
    <cfRule type="containsText" dxfId="1734" priority="2717" operator="containsText" text="Coming Soon">
      <formula>NOT(ISERROR(SEARCH("Coming Soon",K802)))</formula>
    </cfRule>
    <cfRule type="containsText" dxfId="1733" priority="2716" operator="containsText" text="Discontinued">
      <formula>NOT(ISERROR(SEARCH("Discontinued",K802)))</formula>
    </cfRule>
    <cfRule type="containsText" dxfId="1732" priority="2715" operator="containsText" text="ACTIVE">
      <formula>NOT(ISERROR(SEARCH("ACTIVE",K802)))</formula>
    </cfRule>
    <cfRule type="containsText" dxfId="1731" priority="2714" operator="containsText" text="COMING SOON">
      <formula>NOT(ISERROR(SEARCH("COMING SOON",K802)))</formula>
    </cfRule>
    <cfRule type="containsText" dxfId="1730" priority="2713" operator="containsText" text="Closeout">
      <formula>NOT(ISERROR(SEARCH("Closeout",K802)))</formula>
    </cfRule>
    <cfRule type="containsText" dxfId="1729" priority="2712" operator="containsText" text="Discontinued">
      <formula>NOT(ISERROR(SEARCH("Discontinued",K802)))</formula>
    </cfRule>
    <cfRule type="containsText" dxfId="1728" priority="2711" operator="containsText" text="ACTIVE">
      <formula>NOT(ISERROR(SEARCH("ACTIVE",K802)))</formula>
    </cfRule>
    <cfRule type="containsText" dxfId="1727" priority="2710" operator="containsText" text="COMING SOON">
      <formula>NOT(ISERROR(SEARCH("COMING SOON",K802)))</formula>
    </cfRule>
    <cfRule type="containsText" dxfId="1726" priority="2709" operator="containsText" text="Closeout">
      <formula>NOT(ISERROR(SEARCH("Closeout",K802)))</formula>
    </cfRule>
    <cfRule type="containsText" dxfId="1725" priority="2708" operator="containsText" text="Discontinued">
      <formula>NOT(ISERROR(SEARCH("Discontinued",K802)))</formula>
    </cfRule>
    <cfRule type="containsText" dxfId="1724" priority="2707" operator="containsText" text="ACTIVE">
      <formula>NOT(ISERROR(SEARCH("ACTIVE",K802)))</formula>
    </cfRule>
    <cfRule type="containsText" dxfId="1723" priority="2706" operator="containsText" text="COMING SOON">
      <formula>NOT(ISERROR(SEARCH("COMING SOON",K802)))</formula>
    </cfRule>
    <cfRule type="containsText" dxfId="1722" priority="2705" operator="containsText" text="Closeout">
      <formula>NOT(ISERROR(SEARCH("Closeout",K802)))</formula>
    </cfRule>
    <cfRule type="containsText" dxfId="1721" priority="2704" operator="containsText" text="Discontinued">
      <formula>NOT(ISERROR(SEARCH("Discontinued",K802)))</formula>
    </cfRule>
    <cfRule type="containsText" dxfId="1720" priority="2703" operator="containsText" text="ACTIVE">
      <formula>NOT(ISERROR(SEARCH("ACTIVE",K802)))</formula>
    </cfRule>
    <cfRule type="containsText" dxfId="1719" priority="2702" operator="containsText" text="COMING SOON">
      <formula>NOT(ISERROR(SEARCH("COMING SOON",K802)))</formula>
    </cfRule>
    <cfRule type="containsText" dxfId="1718" priority="2701" operator="containsText" text="Closeout">
      <formula>NOT(ISERROR(SEARCH("Closeout",K802)))</formula>
    </cfRule>
    <cfRule type="containsText" dxfId="1717" priority="2700" operator="containsText" text="Discontinued">
      <formula>NOT(ISERROR(SEARCH("Discontinued",K802)))</formula>
    </cfRule>
    <cfRule type="containsText" dxfId="1716" priority="2699" operator="containsText" text="ACTIVE">
      <formula>NOT(ISERROR(SEARCH("ACTIVE",K802)))</formula>
    </cfRule>
    <cfRule type="containsText" dxfId="1715" priority="2698" operator="containsText" text="COMING SOON">
      <formula>NOT(ISERROR(SEARCH("COMING SOON",K802)))</formula>
    </cfRule>
    <cfRule type="containsText" dxfId="1714" priority="2697" operator="containsText" text="Closeout">
      <formula>NOT(ISERROR(SEARCH("Closeout",K802)))</formula>
    </cfRule>
    <cfRule type="containsText" dxfId="1713" priority="2696" operator="containsText" text="Discontinued">
      <formula>NOT(ISERROR(SEARCH("Discontinued",K802)))</formula>
    </cfRule>
    <cfRule type="containsText" dxfId="1712" priority="2695" operator="containsText" text="ACTIVE">
      <formula>NOT(ISERROR(SEARCH("ACTIVE",K802)))</formula>
    </cfRule>
    <cfRule type="containsText" dxfId="1711" priority="2694" operator="containsText" text="COMING SOON">
      <formula>NOT(ISERROR(SEARCH("COMING SOON",K802)))</formula>
    </cfRule>
    <cfRule type="containsText" dxfId="1710" priority="2693" operator="containsText" text="Closeout">
      <formula>NOT(ISERROR(SEARCH("Closeout",K802)))</formula>
    </cfRule>
    <cfRule type="containsText" dxfId="1709" priority="2692" operator="containsText" text="Discontinued">
      <formula>NOT(ISERROR(SEARCH("Discontinued",K802)))</formula>
    </cfRule>
    <cfRule type="containsText" dxfId="1708" priority="2691" operator="containsText" text="ACTIVE">
      <formula>NOT(ISERROR(SEARCH("ACTIVE",K802)))</formula>
    </cfRule>
    <cfRule type="containsText" dxfId="1707" priority="2690" operator="containsText" text="COMING SOON">
      <formula>NOT(ISERROR(SEARCH("COMING SOON",K802)))</formula>
    </cfRule>
    <cfRule type="containsText" dxfId="1706" priority="2689" operator="containsText" text="Closeout">
      <formula>NOT(ISERROR(SEARCH("Closeout",K802)))</formula>
    </cfRule>
    <cfRule type="containsText" dxfId="1705" priority="2688" operator="containsText" text="Discontinued">
      <formula>NOT(ISERROR(SEARCH("Discontinued",K802)))</formula>
    </cfRule>
    <cfRule type="containsText" dxfId="1704" priority="2687" operator="containsText" text="ACTIVE">
      <formula>NOT(ISERROR(SEARCH("ACTIVE",K802)))</formula>
    </cfRule>
    <cfRule type="containsText" dxfId="1703" priority="2686" operator="containsText" text="COMING SOON">
      <formula>NOT(ISERROR(SEARCH("COMING SOON",K802)))</formula>
    </cfRule>
    <cfRule type="containsText" dxfId="1702" priority="2685" operator="containsText" text="Closeout">
      <formula>NOT(ISERROR(SEARCH("Closeout",K802)))</formula>
    </cfRule>
    <cfRule type="containsText" dxfId="1701" priority="2684" operator="containsText" text="Discontinued">
      <formula>NOT(ISERROR(SEARCH("Discontinued",K802)))</formula>
    </cfRule>
    <cfRule type="containsText" dxfId="1700" priority="2683" operator="containsText" text="ACTIVE">
      <formula>NOT(ISERROR(SEARCH("ACTIVE",K802)))</formula>
    </cfRule>
    <cfRule type="containsText" dxfId="1699" priority="2682" operator="containsText" text="COMING SOON">
      <formula>NOT(ISERROR(SEARCH("COMING SOON",K802)))</formula>
    </cfRule>
    <cfRule type="containsText" dxfId="1698" priority="2681" operator="containsText" text="Closeout">
      <formula>NOT(ISERROR(SEARCH("Closeout",K802)))</formula>
    </cfRule>
    <cfRule type="containsText" dxfId="1697" priority="2680" operator="containsText" text="Discontinued">
      <formula>NOT(ISERROR(SEARCH("Discontinued",K802)))</formula>
    </cfRule>
    <cfRule type="containsText" dxfId="1696" priority="2679" operator="containsText" text="Active">
      <formula>NOT(ISERROR(SEARCH("Active",K802)))</formula>
    </cfRule>
    <cfRule type="containsText" dxfId="1695" priority="2678" operator="containsText" text="Closeout">
      <formula>NOT(ISERROR(SEARCH("Closeout",K802)))</formula>
    </cfRule>
    <cfRule type="containsText" dxfId="1694" priority="2677" operator="containsText" text="Coming Soon">
      <formula>NOT(ISERROR(SEARCH("Coming Soon",K802)))</formula>
    </cfRule>
    <cfRule type="containsText" dxfId="1693" priority="2676" operator="containsText" text="Discontinued">
      <formula>NOT(ISERROR(SEARCH("Discontinued",K802)))</formula>
    </cfRule>
    <cfRule type="containsText" dxfId="1692" priority="2675" operator="containsText" text="ACTIVE">
      <formula>NOT(ISERROR(SEARCH("ACTIVE",K802)))</formula>
    </cfRule>
    <cfRule type="containsText" dxfId="1691" priority="2674" operator="containsText" text="COMING SOON">
      <formula>NOT(ISERROR(SEARCH("COMING SOON",K802)))</formula>
    </cfRule>
    <cfRule type="containsText" dxfId="1690" priority="2673" operator="containsText" text="Closeout">
      <formula>NOT(ISERROR(SEARCH("Closeout",K802)))</formula>
    </cfRule>
    <cfRule type="containsText" dxfId="1689" priority="2672" operator="containsText" text="Discontinued">
      <formula>NOT(ISERROR(SEARCH("Discontinued",K802)))</formula>
    </cfRule>
    <cfRule type="containsText" dxfId="1688" priority="2671" operator="containsText" text="ACTIVE">
      <formula>NOT(ISERROR(SEARCH("ACTIVE",K802)))</formula>
    </cfRule>
    <cfRule type="containsText" dxfId="1687" priority="2670" operator="containsText" text="COMING SOON">
      <formula>NOT(ISERROR(SEARCH("COMING SOON",K802)))</formula>
    </cfRule>
    <cfRule type="containsText" dxfId="1686" priority="2669" operator="containsText" text="Closeout">
      <formula>NOT(ISERROR(SEARCH("Closeout",K802)))</formula>
    </cfRule>
    <cfRule type="containsText" dxfId="1685" priority="2668" operator="containsText" text="Discontinued">
      <formula>NOT(ISERROR(SEARCH("Discontinued",K802)))</formula>
    </cfRule>
    <cfRule type="containsText" dxfId="1684" priority="2667" operator="containsText" text="ACTIVE">
      <formula>NOT(ISERROR(SEARCH("ACTIVE",K802)))</formula>
    </cfRule>
    <cfRule type="containsText" dxfId="1683" priority="2666" operator="containsText" text="COMING SOON">
      <formula>NOT(ISERROR(SEARCH("COMING SOON",K802)))</formula>
    </cfRule>
    <cfRule type="containsText" dxfId="1682" priority="2665" operator="containsText" text="Closeout">
      <formula>NOT(ISERROR(SEARCH("Closeout",K802)))</formula>
    </cfRule>
    <cfRule type="containsText" dxfId="1681" priority="2664" operator="containsText" text="Discontinued">
      <formula>NOT(ISERROR(SEARCH("Discontinued",K802)))</formula>
    </cfRule>
    <cfRule type="containsText" dxfId="1680" priority="2663" operator="containsText" text="ACTIVE">
      <formula>NOT(ISERROR(SEARCH("ACTIVE",K802)))</formula>
    </cfRule>
    <cfRule type="containsText" dxfId="1679" priority="2662" operator="containsText" text="COMING SOON">
      <formula>NOT(ISERROR(SEARCH("COMING SOON",K802)))</formula>
    </cfRule>
    <cfRule type="containsText" dxfId="1678" priority="2661" operator="containsText" text="Closeout">
      <formula>NOT(ISERROR(SEARCH("Closeout",K802)))</formula>
    </cfRule>
    <cfRule type="containsText" dxfId="1677" priority="2660" operator="containsText" text="Discontinued">
      <formula>NOT(ISERROR(SEARCH("Discontinued",K802)))</formula>
    </cfRule>
    <cfRule type="containsText" dxfId="1676" priority="2781" operator="containsText" text="COMING SOON">
      <formula>NOT(ISERROR(SEARCH("COMING SOON",K802)))</formula>
    </cfRule>
    <cfRule type="containsText" dxfId="1675" priority="2782" operator="containsText" text="ACTIVE">
      <formula>NOT(ISERROR(SEARCH("ACTIVE",K802)))</formula>
    </cfRule>
    <cfRule type="containsText" dxfId="1674" priority="2783" operator="containsText" text="Discontinued">
      <formula>NOT(ISERROR(SEARCH("Discontinued",K802)))</formula>
    </cfRule>
    <cfRule type="containsText" dxfId="1673" priority="2784" operator="containsText" text="Closeout">
      <formula>NOT(ISERROR(SEARCH("Closeout",K802)))</formula>
    </cfRule>
    <cfRule type="containsText" dxfId="1672" priority="2785" operator="containsText" text="COMING SOON">
      <formula>NOT(ISERROR(SEARCH("COMING SOON",K802)))</formula>
    </cfRule>
    <cfRule type="containsText" dxfId="1671" priority="2786" operator="containsText" text="ACTIVE">
      <formula>NOT(ISERROR(SEARCH("ACTIVE",K802)))</formula>
    </cfRule>
  </conditionalFormatting>
  <conditionalFormatting sqref="K802:K1048576">
    <cfRule type="cellIs" dxfId="1670" priority="2770" operator="equal">
      <formula>"Discontinued"</formula>
    </cfRule>
    <cfRule type="cellIs" dxfId="1669" priority="2769" operator="equal">
      <formula>"Closeout"</formula>
    </cfRule>
  </conditionalFormatting>
  <conditionalFormatting sqref="K803:K1141">
    <cfRule type="containsText" dxfId="1668" priority="2630" operator="containsText" text="Closeout">
      <formula>NOT(ISERROR(SEARCH("Closeout",K803)))</formula>
    </cfRule>
    <cfRule type="containsText" dxfId="1667" priority="2641" operator="containsText" text="ACTIVE">
      <formula>NOT(ISERROR(SEARCH("ACTIVE",K803)))</formula>
    </cfRule>
    <cfRule type="containsText" dxfId="1666" priority="2640" operator="containsText" text="COMING SOON">
      <formula>NOT(ISERROR(SEARCH("COMING SOON",K803)))</formula>
    </cfRule>
    <cfRule type="containsText" dxfId="1665" priority="2629" operator="containsText" text="Discontinued">
      <formula>NOT(ISERROR(SEARCH("Discontinued",K803)))</formula>
    </cfRule>
  </conditionalFormatting>
  <conditionalFormatting sqref="K808:K1141">
    <cfRule type="containsText" dxfId="1664" priority="2608" operator="containsText" text="Discontinued">
      <formula>NOT(ISERROR(SEARCH("Discontinued",K808)))</formula>
    </cfRule>
    <cfRule type="containsText" dxfId="1663" priority="2609" operator="containsText" text="Closeout">
      <formula>NOT(ISERROR(SEARCH("Closeout",K808)))</formula>
    </cfRule>
    <cfRule type="containsText" dxfId="1662" priority="2619" operator="containsText" text="COMING SOON">
      <formula>NOT(ISERROR(SEARCH("COMING SOON",K808)))</formula>
    </cfRule>
    <cfRule type="containsText" dxfId="1661" priority="2620" operator="containsText" text="ACTIVE">
      <formula>NOT(ISERROR(SEARCH("ACTIVE",K808)))</formula>
    </cfRule>
  </conditionalFormatting>
  <conditionalFormatting sqref="K815:K1141">
    <cfRule type="containsText" dxfId="1660" priority="2601" operator="containsText" text="ACTIVE">
      <formula>NOT(ISERROR(SEARCH("ACTIVE",K815)))</formula>
    </cfRule>
    <cfRule type="containsText" dxfId="1659" priority="2600" operator="containsText" text="COMING SOON">
      <formula>NOT(ISERROR(SEARCH("COMING SOON",K815)))</formula>
    </cfRule>
    <cfRule type="containsText" dxfId="1658" priority="2590" operator="containsText" text="Closeout">
      <formula>NOT(ISERROR(SEARCH("Closeout",K815)))</formula>
    </cfRule>
    <cfRule type="containsText" dxfId="1657" priority="2589" operator="containsText" text="Discontinued">
      <formula>NOT(ISERROR(SEARCH("Discontinued",K815)))</formula>
    </cfRule>
  </conditionalFormatting>
  <conditionalFormatting sqref="K818:K1141">
    <cfRule type="containsText" dxfId="1656" priority="2524" operator="containsText" text="Discontinued">
      <formula>NOT(ISERROR(SEARCH("Discontinued",K818)))</formula>
    </cfRule>
    <cfRule type="containsText" dxfId="1655" priority="2535" operator="containsText" text="COMING SOON">
      <formula>NOT(ISERROR(SEARCH("COMING SOON",K818)))</formula>
    </cfRule>
    <cfRule type="containsText" dxfId="1654" priority="2536" operator="containsText" text="ACTIVE">
      <formula>NOT(ISERROR(SEARCH("ACTIVE",K818)))</formula>
    </cfRule>
    <cfRule type="containsText" dxfId="1653" priority="2525" operator="containsText" text="Closeout">
      <formula>NOT(ISERROR(SEARCH("Closeout",K818)))</formula>
    </cfRule>
  </conditionalFormatting>
  <conditionalFormatting sqref="K834:K1141">
    <cfRule type="containsText" dxfId="1652" priority="2517" operator="containsText" text="ACTIVE">
      <formula>NOT(ISERROR(SEARCH("ACTIVE",K834)))</formula>
    </cfRule>
    <cfRule type="containsText" dxfId="1651" priority="2505" operator="containsText" text="Discontinued">
      <formula>NOT(ISERROR(SEARCH("Discontinued",K834)))</formula>
    </cfRule>
    <cfRule type="containsText" dxfId="1650" priority="2506" operator="containsText" text="Closeout">
      <formula>NOT(ISERROR(SEARCH("Closeout",K834)))</formula>
    </cfRule>
    <cfRule type="containsText" dxfId="1649" priority="2516" operator="containsText" text="COMING SOON">
      <formula>NOT(ISERROR(SEARCH("COMING SOON",K834)))</formula>
    </cfRule>
  </conditionalFormatting>
  <conditionalFormatting sqref="K841:K1141">
    <cfRule type="containsText" dxfId="1648" priority="2469" operator="containsText" text="Discontinued">
      <formula>NOT(ISERROR(SEARCH("Discontinued",K841)))</formula>
    </cfRule>
    <cfRule type="containsText" dxfId="1647" priority="2470" operator="containsText" text="Closeout">
      <formula>NOT(ISERROR(SEARCH("Closeout",K841)))</formula>
    </cfRule>
    <cfRule type="containsText" dxfId="1646" priority="2479" operator="containsText" text="COMING SOON">
      <formula>NOT(ISERROR(SEARCH("COMING SOON",K841)))</formula>
    </cfRule>
    <cfRule type="containsText" dxfId="1645" priority="2480" operator="containsText" text="ACTIVE">
      <formula>NOT(ISERROR(SEARCH("ACTIVE",K841)))</formula>
    </cfRule>
  </conditionalFormatting>
  <conditionalFormatting sqref="K846:K1141">
    <cfRule type="containsText" dxfId="1644" priority="2396" operator="containsText" text="Discontinued">
      <formula>NOT(ISERROR(SEARCH("Discontinued",K846)))</formula>
    </cfRule>
    <cfRule type="containsText" dxfId="1643" priority="2397" operator="containsText" text="Closeout">
      <formula>NOT(ISERROR(SEARCH("Closeout",K846)))</formula>
    </cfRule>
    <cfRule type="containsText" dxfId="1642" priority="2406" operator="containsText" text="COMING SOON">
      <formula>NOT(ISERROR(SEARCH("COMING SOON",K846)))</formula>
    </cfRule>
    <cfRule type="containsText" dxfId="1641" priority="2407" operator="containsText" text="ACTIVE">
      <formula>NOT(ISERROR(SEARCH("ACTIVE",K846)))</formula>
    </cfRule>
  </conditionalFormatting>
  <conditionalFormatting sqref="K851:K1141">
    <cfRule type="containsText" dxfId="1640" priority="2378" operator="containsText" text="Discontinued">
      <formula>NOT(ISERROR(SEARCH("Discontinued",K851)))</formula>
    </cfRule>
    <cfRule type="containsText" dxfId="1639" priority="2379" operator="containsText" text="Closeout">
      <formula>NOT(ISERROR(SEARCH("Closeout",K851)))</formula>
    </cfRule>
    <cfRule type="containsText" dxfId="1638" priority="2388" operator="containsText" text="COMING SOON">
      <formula>NOT(ISERROR(SEARCH("COMING SOON",K851)))</formula>
    </cfRule>
    <cfRule type="containsText" dxfId="1637" priority="2389" operator="containsText" text="ACTIVE">
      <formula>NOT(ISERROR(SEARCH("ACTIVE",K851)))</formula>
    </cfRule>
  </conditionalFormatting>
  <conditionalFormatting sqref="K861:K1141">
    <cfRule type="containsText" dxfId="1636" priority="2361" operator="containsText" text="Closeout">
      <formula>NOT(ISERROR(SEARCH("Closeout",K861)))</formula>
    </cfRule>
    <cfRule type="containsText" dxfId="1635" priority="2371" operator="containsText" text="ACTIVE">
      <formula>NOT(ISERROR(SEARCH("ACTIVE",K861)))</formula>
    </cfRule>
    <cfRule type="containsText" dxfId="1634" priority="2360" operator="containsText" text="Discontinued">
      <formula>NOT(ISERROR(SEARCH("Discontinued",K861)))</formula>
    </cfRule>
    <cfRule type="containsText" dxfId="1633" priority="2370" operator="containsText" text="COMING SOON">
      <formula>NOT(ISERROR(SEARCH("COMING SOON",K861)))</formula>
    </cfRule>
  </conditionalFormatting>
  <conditionalFormatting sqref="K875:K1141">
    <cfRule type="containsText" dxfId="1632" priority="2352" operator="containsText" text="COMING SOON">
      <formula>NOT(ISERROR(SEARCH("COMING SOON",K875)))</formula>
    </cfRule>
    <cfRule type="containsText" dxfId="1631" priority="2353" operator="containsText" text="ACTIVE">
      <formula>NOT(ISERROR(SEARCH("ACTIVE",K875)))</formula>
    </cfRule>
    <cfRule type="containsText" dxfId="1630" priority="2342" operator="containsText" text="Discontinued">
      <formula>NOT(ISERROR(SEARCH("Discontinued",K875)))</formula>
    </cfRule>
    <cfRule type="containsText" dxfId="1629" priority="2343" operator="containsText" text="Closeout">
      <formula>NOT(ISERROR(SEARCH("Closeout",K875)))</formula>
    </cfRule>
  </conditionalFormatting>
  <conditionalFormatting sqref="K880:K1141">
    <cfRule type="containsText" dxfId="1628" priority="2267" operator="containsText" text="Discontinued">
      <formula>NOT(ISERROR(SEARCH("Discontinued",K880)))</formula>
    </cfRule>
    <cfRule type="containsText" dxfId="1627" priority="2268" operator="containsText" text="Closeout">
      <formula>NOT(ISERROR(SEARCH("Closeout",K880)))</formula>
    </cfRule>
    <cfRule type="containsText" dxfId="1626" priority="2277" operator="containsText" text="COMING SOON">
      <formula>NOT(ISERROR(SEARCH("COMING SOON",K880)))</formula>
    </cfRule>
    <cfRule type="containsText" dxfId="1625" priority="2278" operator="containsText" text="ACTIVE">
      <formula>NOT(ISERROR(SEARCH("ACTIVE",K880)))</formula>
    </cfRule>
  </conditionalFormatting>
  <conditionalFormatting sqref="K889:K1141">
    <cfRule type="containsText" dxfId="1624" priority="2152" operator="containsText" text="Closeout">
      <formula>NOT(ISERROR(SEARCH("Closeout",K889)))</formula>
    </cfRule>
    <cfRule type="containsText" dxfId="1623" priority="2161" operator="containsText" text="COMING SOON">
      <formula>NOT(ISERROR(SEARCH("COMING SOON",K889)))</formula>
    </cfRule>
    <cfRule type="containsText" dxfId="1622" priority="2151" operator="containsText" text="Discontinued">
      <formula>NOT(ISERROR(SEARCH("Discontinued",K889)))</formula>
    </cfRule>
    <cfRule type="containsText" dxfId="1621" priority="2162" operator="containsText" text="ACTIVE">
      <formula>NOT(ISERROR(SEARCH("ACTIVE",K889)))</formula>
    </cfRule>
  </conditionalFormatting>
  <conditionalFormatting sqref="K892:K1141">
    <cfRule type="containsText" dxfId="1620" priority="2073" operator="containsText" text="Closeout">
      <formula>NOT(ISERROR(SEARCH("Closeout",K892)))</formula>
    </cfRule>
    <cfRule type="containsText" dxfId="1619" priority="2082" operator="containsText" text="COMING SOON">
      <formula>NOT(ISERROR(SEARCH("COMING SOON",K892)))</formula>
    </cfRule>
    <cfRule type="containsText" dxfId="1618" priority="2083" operator="containsText" text="ACTIVE">
      <formula>NOT(ISERROR(SEARCH("ACTIVE",K892)))</formula>
    </cfRule>
    <cfRule type="containsText" dxfId="1617" priority="2072" operator="containsText" text="Discontinued">
      <formula>NOT(ISERROR(SEARCH("Discontinued",K892)))</formula>
    </cfRule>
  </conditionalFormatting>
  <conditionalFormatting sqref="K897:K1141">
    <cfRule type="containsText" dxfId="1616" priority="2037" operator="containsText" text="Closeout">
      <formula>NOT(ISERROR(SEARCH("Closeout",K897)))</formula>
    </cfRule>
    <cfRule type="containsText" dxfId="1615" priority="2036" operator="containsText" text="Discontinued">
      <formula>NOT(ISERROR(SEARCH("Discontinued",K897)))</formula>
    </cfRule>
    <cfRule type="containsText" dxfId="1614" priority="2047" operator="containsText" text="ACTIVE">
      <formula>NOT(ISERROR(SEARCH("ACTIVE",K897)))</formula>
    </cfRule>
    <cfRule type="containsText" dxfId="1613" priority="2046" operator="containsText" text="COMING SOON">
      <formula>NOT(ISERROR(SEARCH("COMING SOON",K897)))</formula>
    </cfRule>
  </conditionalFormatting>
  <conditionalFormatting sqref="K901:K1141">
    <cfRule type="containsText" dxfId="1612" priority="1957" operator="containsText" text="Closeout">
      <formula>NOT(ISERROR(SEARCH("Closeout",K901)))</formula>
    </cfRule>
    <cfRule type="containsText" dxfId="1611" priority="1956" operator="containsText" text="Discontinued">
      <formula>NOT(ISERROR(SEARCH("Discontinued",K901)))</formula>
    </cfRule>
    <cfRule type="containsText" dxfId="1610" priority="1967" operator="containsText" text="ACTIVE">
      <formula>NOT(ISERROR(SEARCH("ACTIVE",K901)))</formula>
    </cfRule>
    <cfRule type="containsText" dxfId="1609" priority="1966" operator="containsText" text="COMING SOON">
      <formula>NOT(ISERROR(SEARCH("COMING SOON",K901)))</formula>
    </cfRule>
  </conditionalFormatting>
  <conditionalFormatting sqref="K918">
    <cfRule type="containsText" dxfId="1608" priority="1725" operator="containsText" text="COMING SOON">
      <formula>NOT(ISERROR(SEARCH("COMING SOON",K918)))</formula>
    </cfRule>
    <cfRule type="containsText" dxfId="1607" priority="1716" operator="containsText" text="Closeout">
      <formula>NOT(ISERROR(SEARCH("Closeout",K918)))</formula>
    </cfRule>
    <cfRule type="containsText" dxfId="1606" priority="1715" operator="containsText" text="Discontinued">
      <formula>NOT(ISERROR(SEARCH("Discontinued",K918)))</formula>
    </cfRule>
    <cfRule type="containsText" dxfId="1605" priority="1726" operator="containsText" text="ACTIVE">
      <formula>NOT(ISERROR(SEARCH("ACTIVE",K918)))</formula>
    </cfRule>
  </conditionalFormatting>
  <conditionalFormatting sqref="K919:K1141">
    <cfRule type="containsText" dxfId="1604" priority="1710" operator="containsText" text="ACTIVE">
      <formula>NOT(ISERROR(SEARCH("ACTIVE",K919)))</formula>
    </cfRule>
    <cfRule type="containsText" dxfId="1603" priority="1709" operator="containsText" text="COMING SOON">
      <formula>NOT(ISERROR(SEARCH("COMING SOON",K919)))</formula>
    </cfRule>
    <cfRule type="containsText" dxfId="1602" priority="1699" operator="containsText" text="Discontinued">
      <formula>NOT(ISERROR(SEARCH("Discontinued",K919)))</formula>
    </cfRule>
    <cfRule type="containsText" dxfId="1601" priority="1700" operator="containsText" text="Closeout">
      <formula>NOT(ISERROR(SEARCH("Closeout",K919)))</formula>
    </cfRule>
  </conditionalFormatting>
  <conditionalFormatting sqref="K922">
    <cfRule type="containsText" dxfId="1600" priority="1562" operator="containsText" text="COMING SOON">
      <formula>NOT(ISERROR(SEARCH("COMING SOON",K922)))</formula>
    </cfRule>
    <cfRule type="containsText" dxfId="1599" priority="1553" operator="containsText" text="Closeout">
      <formula>NOT(ISERROR(SEARCH("Closeout",K922)))</formula>
    </cfRule>
    <cfRule type="containsText" dxfId="1598" priority="1563" operator="containsText" text="ACTIVE">
      <formula>NOT(ISERROR(SEARCH("ACTIVE",K922)))</formula>
    </cfRule>
    <cfRule type="containsText" dxfId="1597" priority="1552" operator="containsText" text="Discontinued">
      <formula>NOT(ISERROR(SEARCH("Discontinued",K922)))</formula>
    </cfRule>
  </conditionalFormatting>
  <conditionalFormatting sqref="K923:K1141">
    <cfRule type="containsText" dxfId="1596" priority="1536" operator="containsText" text="Closeout">
      <formula>NOT(ISERROR(SEARCH("Closeout",K923)))</formula>
    </cfRule>
    <cfRule type="containsText" dxfId="1595" priority="1535" operator="containsText" text="Discontinued">
      <formula>NOT(ISERROR(SEARCH("Discontinued",K923)))</formula>
    </cfRule>
    <cfRule type="containsText" dxfId="1594" priority="1545" operator="containsText" text="COMING SOON">
      <formula>NOT(ISERROR(SEARCH("COMING SOON",K923)))</formula>
    </cfRule>
    <cfRule type="containsText" dxfId="1593" priority="1546" operator="containsText" text="ACTIVE">
      <formula>NOT(ISERROR(SEARCH("ACTIVE",K923)))</formula>
    </cfRule>
  </conditionalFormatting>
  <conditionalFormatting sqref="K924:K1141">
    <cfRule type="containsText" dxfId="1592" priority="1482" operator="containsText" text="ACTIVE">
      <formula>NOT(ISERROR(SEARCH("ACTIVE",K924)))</formula>
    </cfRule>
    <cfRule type="containsText" dxfId="1591" priority="1481" operator="containsText" text="COMING SOON">
      <formula>NOT(ISERROR(SEARCH("COMING SOON",K924)))</formula>
    </cfRule>
    <cfRule type="containsText" dxfId="1590" priority="1472" operator="containsText" text="Closeout">
      <formula>NOT(ISERROR(SEARCH("Closeout",K924)))</formula>
    </cfRule>
    <cfRule type="containsText" dxfId="1589" priority="1471" operator="containsText" text="Discontinued">
      <formula>NOT(ISERROR(SEARCH("Discontinued",K924)))</formula>
    </cfRule>
  </conditionalFormatting>
  <conditionalFormatting sqref="K933:K1141">
    <cfRule type="containsText" dxfId="1588" priority="1448" operator="containsText" text="Discontinued">
      <formula>NOT(ISERROR(SEARCH("Discontinued",K933)))</formula>
    </cfRule>
    <cfRule type="containsText" dxfId="1587" priority="1449" operator="containsText" text="Closeout">
      <formula>NOT(ISERROR(SEARCH("Closeout",K933)))</formula>
    </cfRule>
    <cfRule type="containsText" dxfId="1586" priority="1450" operator="containsText" text="COMING SOON">
      <formula>NOT(ISERROR(SEARCH("COMING SOON",K933)))</formula>
    </cfRule>
    <cfRule type="containsText" dxfId="1585" priority="1451" operator="containsText" text="ACTIVE">
      <formula>NOT(ISERROR(SEARCH("ACTIVE",K933)))</formula>
    </cfRule>
  </conditionalFormatting>
  <conditionalFormatting sqref="K939:K1141">
    <cfRule type="containsText" dxfId="1584" priority="1376" operator="containsText" text="ACTIVE">
      <formula>NOT(ISERROR(SEARCH("ACTIVE",K939)))</formula>
    </cfRule>
    <cfRule type="containsText" dxfId="1583" priority="1373" operator="containsText" text="Discontinued">
      <formula>NOT(ISERROR(SEARCH("Discontinued",K939)))</formula>
    </cfRule>
    <cfRule type="containsText" dxfId="1582" priority="1375" operator="containsText" text="COMING SOON">
      <formula>NOT(ISERROR(SEARCH("COMING SOON",K939)))</formula>
    </cfRule>
    <cfRule type="containsText" dxfId="1581" priority="1374" operator="containsText" text="Closeout">
      <formula>NOT(ISERROR(SEARCH("Closeout",K939)))</formula>
    </cfRule>
  </conditionalFormatting>
  <conditionalFormatting sqref="K984:K1141">
    <cfRule type="containsText" dxfId="1580" priority="1209" operator="containsText" text="COMING SOON">
      <formula>NOT(ISERROR(SEARCH("COMING SOON",K984)))</formula>
    </cfRule>
    <cfRule type="containsText" dxfId="1579" priority="1208" operator="containsText" text="Closeout">
      <formula>NOT(ISERROR(SEARCH("Closeout",K984)))</formula>
    </cfRule>
    <cfRule type="containsText" dxfId="1578" priority="1210" operator="containsText" text="ACTIVE">
      <formula>NOT(ISERROR(SEARCH("ACTIVE",K984)))</formula>
    </cfRule>
    <cfRule type="containsText" dxfId="1577" priority="1207" operator="containsText" text="Discontinued">
      <formula>NOT(ISERROR(SEARCH("Discontinued",K984)))</formula>
    </cfRule>
  </conditionalFormatting>
  <conditionalFormatting sqref="K990:K1141">
    <cfRule type="containsText" dxfId="1576" priority="1133" operator="containsText" text="Closeout">
      <formula>NOT(ISERROR(SEARCH("Closeout",K990)))</formula>
    </cfRule>
    <cfRule type="containsText" dxfId="1575" priority="1134" operator="containsText" text="COMING SOON">
      <formula>NOT(ISERROR(SEARCH("COMING SOON",K990)))</formula>
    </cfRule>
    <cfRule type="containsText" dxfId="1574" priority="1135" operator="containsText" text="ACTIVE">
      <formula>NOT(ISERROR(SEARCH("ACTIVE",K990)))</formula>
    </cfRule>
    <cfRule type="containsText" dxfId="1573" priority="1132" operator="containsText" text="Discontinued">
      <formula>NOT(ISERROR(SEARCH("Discontinued",K990)))</formula>
    </cfRule>
  </conditionalFormatting>
  <conditionalFormatting sqref="K993:K1141">
    <cfRule type="containsText" dxfId="1572" priority="1113" operator="containsText" text="Closeout">
      <formula>NOT(ISERROR(SEARCH("Closeout",K993)))</formula>
    </cfRule>
    <cfRule type="containsText" dxfId="1571" priority="1112" operator="containsText" text="Discontinued">
      <formula>NOT(ISERROR(SEARCH("Discontinued",K993)))</formula>
    </cfRule>
    <cfRule type="containsText" dxfId="1570" priority="1114" operator="containsText" text="COMING SOON">
      <formula>NOT(ISERROR(SEARCH("COMING SOON",K993)))</formula>
    </cfRule>
    <cfRule type="containsText" dxfId="1569" priority="1115" operator="containsText" text="ACTIVE">
      <formula>NOT(ISERROR(SEARCH("ACTIVE",K993)))</formula>
    </cfRule>
  </conditionalFormatting>
  <conditionalFormatting sqref="K995">
    <cfRule type="containsText" dxfId="1568" priority="1098" operator="containsText" text="Closeout">
      <formula>NOT(ISERROR(SEARCH("Closeout",K995)))</formula>
    </cfRule>
    <cfRule type="containsText" dxfId="1567" priority="1099" operator="containsText" text="COMING SOON">
      <formula>NOT(ISERROR(SEARCH("COMING SOON",K995)))</formula>
    </cfRule>
    <cfRule type="containsText" dxfId="1566" priority="1097" operator="containsText" text="Discontinued">
      <formula>NOT(ISERROR(SEARCH("Discontinued",K995)))</formula>
    </cfRule>
    <cfRule type="containsText" dxfId="1565" priority="1100" operator="containsText" text="ACTIVE">
      <formula>NOT(ISERROR(SEARCH("ACTIVE",K995)))</formula>
    </cfRule>
  </conditionalFormatting>
  <conditionalFormatting sqref="K996:K1141">
    <cfRule type="containsText" dxfId="1564" priority="1081" operator="containsText" text="COMING SOON">
      <formula>NOT(ISERROR(SEARCH("COMING SOON",K996)))</formula>
    </cfRule>
    <cfRule type="containsText" dxfId="1563" priority="1082" operator="containsText" text="ACTIVE">
      <formula>NOT(ISERROR(SEARCH("ACTIVE",K996)))</formula>
    </cfRule>
    <cfRule type="containsText" dxfId="1562" priority="1079" operator="containsText" text="Discontinued">
      <formula>NOT(ISERROR(SEARCH("Discontinued",K996)))</formula>
    </cfRule>
    <cfRule type="containsText" dxfId="1561" priority="1080" operator="containsText" text="Closeout">
      <formula>NOT(ISERROR(SEARCH("Closeout",K996)))</formula>
    </cfRule>
  </conditionalFormatting>
  <conditionalFormatting sqref="K998:K1141">
    <cfRule type="containsText" dxfId="1560" priority="1064" operator="containsText" text="ACTIVE">
      <formula>NOT(ISERROR(SEARCH("ACTIVE",K998)))</formula>
    </cfRule>
    <cfRule type="containsText" dxfId="1559" priority="1062" operator="containsText" text="Closeout">
      <formula>NOT(ISERROR(SEARCH("Closeout",K998)))</formula>
    </cfRule>
    <cfRule type="containsText" dxfId="1558" priority="1061" operator="containsText" text="Discontinued">
      <formula>NOT(ISERROR(SEARCH("Discontinued",K998)))</formula>
    </cfRule>
    <cfRule type="containsText" dxfId="1557" priority="1063" operator="containsText" text="COMING SOON">
      <formula>NOT(ISERROR(SEARCH("COMING SOON",K998)))</formula>
    </cfRule>
  </conditionalFormatting>
  <conditionalFormatting sqref="K1003:K1141">
    <cfRule type="containsText" dxfId="1556" priority="1030" operator="containsText" text="ACTIVE">
      <formula>NOT(ISERROR(SEARCH("ACTIVE",K1003)))</formula>
    </cfRule>
    <cfRule type="containsText" dxfId="1555" priority="1028" operator="containsText" text="Closeout">
      <formula>NOT(ISERROR(SEARCH("Closeout",K1003)))</formula>
    </cfRule>
    <cfRule type="containsText" dxfId="1554" priority="1027" operator="containsText" text="Discontinued">
      <formula>NOT(ISERROR(SEARCH("Discontinued",K1003)))</formula>
    </cfRule>
    <cfRule type="containsText" dxfId="1553" priority="1029" operator="containsText" text="COMING SOON">
      <formula>NOT(ISERROR(SEARCH("COMING SOON",K1003)))</formula>
    </cfRule>
  </conditionalFormatting>
  <conditionalFormatting sqref="K1005:K1141">
    <cfRule type="containsText" dxfId="1552" priority="1002" operator="containsText" text="COMING SOON">
      <formula>NOT(ISERROR(SEARCH("COMING SOON",K1005)))</formula>
    </cfRule>
    <cfRule type="containsText" dxfId="1551" priority="1001" operator="containsText" text="Closeout">
      <formula>NOT(ISERROR(SEARCH("Closeout",K1005)))</formula>
    </cfRule>
    <cfRule type="containsText" dxfId="1550" priority="1000" operator="containsText" text="Discontinued">
      <formula>NOT(ISERROR(SEARCH("Discontinued",K1005)))</formula>
    </cfRule>
    <cfRule type="containsText" dxfId="1549" priority="1003" operator="containsText" text="ACTIVE">
      <formula>NOT(ISERROR(SEARCH("ACTIVE",K1005)))</formula>
    </cfRule>
  </conditionalFormatting>
  <conditionalFormatting sqref="K1019:K1141">
    <cfRule type="containsText" dxfId="1548" priority="974" operator="containsText" text="ACTIVE">
      <formula>NOT(ISERROR(SEARCH("ACTIVE",K1019)))</formula>
    </cfRule>
    <cfRule type="containsText" dxfId="1547" priority="973" operator="containsText" text="COMING SOON">
      <formula>NOT(ISERROR(SEARCH("COMING SOON",K1019)))</formula>
    </cfRule>
    <cfRule type="containsText" dxfId="1546" priority="972" operator="containsText" text="Closeout">
      <formula>NOT(ISERROR(SEARCH("Closeout",K1019)))</formula>
    </cfRule>
    <cfRule type="containsText" dxfId="1545" priority="971" operator="containsText" text="Discontinued">
      <formula>NOT(ISERROR(SEARCH("Discontinued",K1019)))</formula>
    </cfRule>
  </conditionalFormatting>
  <conditionalFormatting sqref="K1032">
    <cfRule type="containsText" dxfId="1544" priority="943" operator="containsText" text="ACTIVE">
      <formula>NOT(ISERROR(SEARCH("ACTIVE",K1032)))</formula>
    </cfRule>
    <cfRule type="containsText" dxfId="1543" priority="942" operator="containsText" text="COMING SOON">
      <formula>NOT(ISERROR(SEARCH("COMING SOON",K1032)))</formula>
    </cfRule>
    <cfRule type="containsText" dxfId="1542" priority="941" operator="containsText" text="Closeout">
      <formula>NOT(ISERROR(SEARCH("Closeout",K1032)))</formula>
    </cfRule>
    <cfRule type="containsText" dxfId="1541" priority="940" operator="containsText" text="Discontinued">
      <formula>NOT(ISERROR(SEARCH("Discontinued",K1032)))</formula>
    </cfRule>
  </conditionalFormatting>
  <conditionalFormatting sqref="K1033:K1036">
    <cfRule type="containsText" dxfId="1540" priority="924" operator="containsText" text="Closeout">
      <formula>NOT(ISERROR(SEARCH("Closeout",K1033)))</formula>
    </cfRule>
    <cfRule type="containsText" dxfId="1539" priority="923" operator="containsText" text="Discontinued">
      <formula>NOT(ISERROR(SEARCH("Discontinued",K1033)))</formula>
    </cfRule>
    <cfRule type="containsText" dxfId="1538" priority="925" operator="containsText" text="COMING SOON">
      <formula>NOT(ISERROR(SEARCH("COMING SOON",K1033)))</formula>
    </cfRule>
    <cfRule type="containsText" dxfId="1537" priority="926" operator="containsText" text="ACTIVE">
      <formula>NOT(ISERROR(SEARCH("ACTIVE",K1033)))</formula>
    </cfRule>
  </conditionalFormatting>
  <conditionalFormatting sqref="K1037:K1141">
    <cfRule type="containsText" dxfId="1536" priority="908" operator="containsText" text="Discontinued">
      <formula>NOT(ISERROR(SEARCH("Discontinued",K1037)))</formula>
    </cfRule>
    <cfRule type="containsText" dxfId="1535" priority="911" operator="containsText" text="ACTIVE">
      <formula>NOT(ISERROR(SEARCH("ACTIVE",K1037)))</formula>
    </cfRule>
    <cfRule type="containsText" dxfId="1534" priority="910" operator="containsText" text="COMING SOON">
      <formula>NOT(ISERROR(SEARCH("COMING SOON",K1037)))</formula>
    </cfRule>
    <cfRule type="containsText" dxfId="1533" priority="909" operator="containsText" text="Closeout">
      <formula>NOT(ISERROR(SEARCH("Closeout",K1037)))</formula>
    </cfRule>
  </conditionalFormatting>
  <conditionalFormatting sqref="K1038:K1141">
    <cfRule type="containsText" dxfId="1532" priority="837" operator="containsText" text="COMING SOON">
      <formula>NOT(ISERROR(SEARCH("COMING SOON",K1038)))</formula>
    </cfRule>
    <cfRule type="containsText" dxfId="1531" priority="835" operator="containsText" text="Discontinued">
      <formula>NOT(ISERROR(SEARCH("Discontinued",K1038)))</formula>
    </cfRule>
    <cfRule type="containsText" dxfId="1530" priority="836" operator="containsText" text="Closeout">
      <formula>NOT(ISERROR(SEARCH("Closeout",K1038)))</formula>
    </cfRule>
    <cfRule type="containsText" dxfId="1529" priority="838" operator="containsText" text="ACTIVE">
      <formula>NOT(ISERROR(SEARCH("ACTIVE",K1038)))</formula>
    </cfRule>
  </conditionalFormatting>
  <conditionalFormatting sqref="K1045:K1141">
    <cfRule type="containsText" dxfId="1528" priority="809" operator="containsText" text="ACTIVE">
      <formula>NOT(ISERROR(SEARCH("ACTIVE",K1045)))</formula>
    </cfRule>
    <cfRule type="containsText" dxfId="1527" priority="806" operator="containsText" text="Discontinued">
      <formula>NOT(ISERROR(SEARCH("Discontinued",K1045)))</formula>
    </cfRule>
    <cfRule type="containsText" dxfId="1526" priority="807" operator="containsText" text="Closeout">
      <formula>NOT(ISERROR(SEARCH("Closeout",K1045)))</formula>
    </cfRule>
    <cfRule type="containsText" dxfId="1525" priority="808" operator="containsText" text="COMING SOON">
      <formula>NOT(ISERROR(SEARCH("COMING SOON",K1045)))</formula>
    </cfRule>
  </conditionalFormatting>
  <conditionalFormatting sqref="K1051:K1141">
    <cfRule type="containsText" dxfId="1524" priority="658" operator="containsText" text="ACTIVE">
      <formula>NOT(ISERROR(SEARCH("ACTIVE",K1051)))</formula>
    </cfRule>
    <cfRule type="containsText" dxfId="1523" priority="657" operator="containsText" text="COMING SOON">
      <formula>NOT(ISERROR(SEARCH("COMING SOON",K1051)))</formula>
    </cfRule>
    <cfRule type="containsText" dxfId="1522" priority="656" operator="containsText" text="Closeout">
      <formula>NOT(ISERROR(SEARCH("Closeout",K1051)))</formula>
    </cfRule>
    <cfRule type="containsText" dxfId="1521" priority="655" operator="containsText" text="Discontinued">
      <formula>NOT(ISERROR(SEARCH("Discontinued",K1051)))</formula>
    </cfRule>
  </conditionalFormatting>
  <conditionalFormatting sqref="K1058:K1141">
    <cfRule type="containsText" dxfId="1520" priority="590" operator="containsText" text="Discontinued">
      <formula>NOT(ISERROR(SEARCH("Discontinued",K1058)))</formula>
    </cfRule>
    <cfRule type="containsText" dxfId="1519" priority="593" operator="containsText" text="ACTIVE">
      <formula>NOT(ISERROR(SEARCH("ACTIVE",K1058)))</formula>
    </cfRule>
    <cfRule type="containsText" dxfId="1518" priority="592" operator="containsText" text="COMING SOON">
      <formula>NOT(ISERROR(SEARCH("COMING SOON",K1058)))</formula>
    </cfRule>
    <cfRule type="containsText" dxfId="1517" priority="591" operator="containsText" text="Closeout">
      <formula>NOT(ISERROR(SEARCH("Closeout",K1058)))</formula>
    </cfRule>
  </conditionalFormatting>
  <conditionalFormatting sqref="K1065:K1141">
    <cfRule type="containsText" dxfId="1516" priority="554" operator="containsText" text="Closeout">
      <formula>NOT(ISERROR(SEARCH("Closeout",K1065)))</formula>
    </cfRule>
    <cfRule type="containsText" dxfId="1515" priority="556" operator="containsText" text="ACTIVE">
      <formula>NOT(ISERROR(SEARCH("ACTIVE",K1065)))</formula>
    </cfRule>
    <cfRule type="containsText" dxfId="1514" priority="555" operator="containsText" text="COMING SOON">
      <formula>NOT(ISERROR(SEARCH("COMING SOON",K1065)))</formula>
    </cfRule>
    <cfRule type="containsText" dxfId="1513" priority="553" operator="containsText" text="Discontinued">
      <formula>NOT(ISERROR(SEARCH("Discontinued",K1065)))</formula>
    </cfRule>
  </conditionalFormatting>
  <conditionalFormatting sqref="K1071:K1141">
    <cfRule type="containsText" dxfId="1512" priority="534" operator="containsText" text="Discontinued">
      <formula>NOT(ISERROR(SEARCH("Discontinued",K1071)))</formula>
    </cfRule>
    <cfRule type="containsText" dxfId="1511" priority="537" operator="containsText" text="ACTIVE">
      <formula>NOT(ISERROR(SEARCH("ACTIVE",K1071)))</formula>
    </cfRule>
    <cfRule type="containsText" dxfId="1510" priority="536" operator="containsText" text="COMING SOON">
      <formula>NOT(ISERROR(SEARCH("COMING SOON",K1071)))</formula>
    </cfRule>
    <cfRule type="containsText" dxfId="1509" priority="535" operator="containsText" text="Closeout">
      <formula>NOT(ISERROR(SEARCH("Closeout",K1071)))</formula>
    </cfRule>
  </conditionalFormatting>
  <conditionalFormatting sqref="K1076:K1141">
    <cfRule type="containsText" dxfId="1508" priority="519" operator="containsText" text="ACTIVE">
      <formula>NOT(ISERROR(SEARCH("ACTIVE",K1076)))</formula>
    </cfRule>
    <cfRule type="containsText" dxfId="1507" priority="518" operator="containsText" text="COMING SOON">
      <formula>NOT(ISERROR(SEARCH("COMING SOON",K1076)))</formula>
    </cfRule>
    <cfRule type="containsText" dxfId="1506" priority="516" operator="containsText" text="Discontinued">
      <formula>NOT(ISERROR(SEARCH("Discontinued",K1076)))</formula>
    </cfRule>
    <cfRule type="containsText" dxfId="1505" priority="517" operator="containsText" text="Closeout">
      <formula>NOT(ISERROR(SEARCH("Closeout",K1076)))</formula>
    </cfRule>
  </conditionalFormatting>
  <conditionalFormatting sqref="K1085:K1141">
    <cfRule type="containsText" dxfId="1504" priority="495" operator="containsText" text="Discontinued">
      <formula>NOT(ISERROR(SEARCH("Discontinued",K1085)))</formula>
    </cfRule>
    <cfRule type="containsText" dxfId="1503" priority="497" operator="containsText" text="COMING SOON">
      <formula>NOT(ISERROR(SEARCH("COMING SOON",K1085)))</formula>
    </cfRule>
    <cfRule type="containsText" dxfId="1502" priority="496" operator="containsText" text="Closeout">
      <formula>NOT(ISERROR(SEARCH("Closeout",K1085)))</formula>
    </cfRule>
    <cfRule type="containsText" dxfId="1501" priority="498" operator="containsText" text="ACTIVE">
      <formula>NOT(ISERROR(SEARCH("ACTIVE",K1085)))</formula>
    </cfRule>
  </conditionalFormatting>
  <conditionalFormatting sqref="K1101:K1141">
    <cfRule type="containsText" dxfId="1500" priority="472" operator="containsText" text="COMING SOON">
      <formula>NOT(ISERROR(SEARCH("COMING SOON",K1101)))</formula>
    </cfRule>
    <cfRule type="containsText" dxfId="1499" priority="473" operator="containsText" text="ACTIVE">
      <formula>NOT(ISERROR(SEARCH("ACTIVE",K1101)))</formula>
    </cfRule>
    <cfRule type="containsText" dxfId="1498" priority="470" operator="containsText" text="Discontinued">
      <formula>NOT(ISERROR(SEARCH("Discontinued",K1101)))</formula>
    </cfRule>
    <cfRule type="containsText" dxfId="1497" priority="471" operator="containsText" text="Closeout">
      <formula>NOT(ISERROR(SEARCH("Closeout",K1101)))</formula>
    </cfRule>
  </conditionalFormatting>
  <conditionalFormatting sqref="K1115:K1141">
    <cfRule type="containsText" dxfId="1496" priority="452" operator="containsText" text="Discontinued">
      <formula>NOT(ISERROR(SEARCH("Discontinued",K1115)))</formula>
    </cfRule>
    <cfRule type="containsText" dxfId="1495" priority="454" operator="containsText" text="COMING SOON">
      <formula>NOT(ISERROR(SEARCH("COMING SOON",K1115)))</formula>
    </cfRule>
    <cfRule type="containsText" dxfId="1494" priority="453" operator="containsText" text="Closeout">
      <formula>NOT(ISERROR(SEARCH("Closeout",K1115)))</formula>
    </cfRule>
    <cfRule type="containsText" dxfId="1493" priority="455" operator="containsText" text="ACTIVE">
      <formula>NOT(ISERROR(SEARCH("ACTIVE",K1115)))</formula>
    </cfRule>
  </conditionalFormatting>
  <conditionalFormatting sqref="K1130:K1141">
    <cfRule type="containsText" dxfId="1492" priority="320" operator="containsText" text="Discontinued">
      <formula>NOT(ISERROR(SEARCH("Discontinued",K1130)))</formula>
    </cfRule>
    <cfRule type="containsText" dxfId="1491" priority="323" operator="containsText" text="ACTIVE">
      <formula>NOT(ISERROR(SEARCH("ACTIVE",K1130)))</formula>
    </cfRule>
    <cfRule type="containsText" dxfId="1490" priority="322" operator="containsText" text="COMING SOON">
      <formula>NOT(ISERROR(SEARCH("COMING SOON",K1130)))</formula>
    </cfRule>
    <cfRule type="containsText" dxfId="1489" priority="321" operator="containsText" text="Closeout">
      <formula>NOT(ISERROR(SEARCH("Closeout",K1130)))</formula>
    </cfRule>
  </conditionalFormatting>
  <conditionalFormatting sqref="K1137:K1141">
    <cfRule type="containsText" dxfId="1488" priority="140" operator="containsText" text="Closeout">
      <formula>NOT(ISERROR(SEARCH("Closeout",K1137)))</formula>
    </cfRule>
    <cfRule type="containsText" dxfId="1487" priority="139" operator="containsText" text="Discontinued">
      <formula>NOT(ISERROR(SEARCH("Discontinued",K1137)))</formula>
    </cfRule>
    <cfRule type="containsText" dxfId="1486" priority="142" operator="containsText" text="ACTIVE">
      <formula>NOT(ISERROR(SEARCH("ACTIVE",K1137)))</formula>
    </cfRule>
    <cfRule type="containsText" dxfId="1485" priority="141" operator="containsText" text="COMING SOON">
      <formula>NOT(ISERROR(SEARCH("COMING SOON",K1137)))</formula>
    </cfRule>
  </conditionalFormatting>
  <conditionalFormatting sqref="K634:L634">
    <cfRule type="containsBlanks" dxfId="1484" priority="8394">
      <formula>LEN(TRIM(K634))=0</formula>
    </cfRule>
  </conditionalFormatting>
  <conditionalFormatting sqref="L554">
    <cfRule type="containsBlanks" dxfId="1483" priority="10872">
      <formula>LEN(TRIM(L554))=0</formula>
    </cfRule>
  </conditionalFormatting>
  <conditionalFormatting sqref="L567:L569">
    <cfRule type="containsBlanks" dxfId="1482" priority="10611">
      <formula>LEN(TRIM(L567))=0</formula>
    </cfRule>
  </conditionalFormatting>
  <conditionalFormatting sqref="L571:L580">
    <cfRule type="containsBlanks" dxfId="1481" priority="10591">
      <formula>LEN(TRIM(L571))=0</formula>
    </cfRule>
  </conditionalFormatting>
  <conditionalFormatting sqref="L605:L606">
    <cfRule type="containsBlanks" dxfId="1480" priority="9441">
      <formula>LEN(TRIM(L605))=0</formula>
    </cfRule>
  </conditionalFormatting>
  <conditionalFormatting sqref="L624:L628">
    <cfRule type="containsBlanks" dxfId="1479" priority="8566">
      <formula>LEN(TRIM(L624))=0</formula>
    </cfRule>
  </conditionalFormatting>
  <conditionalFormatting sqref="L632">
    <cfRule type="containsBlanks" dxfId="1478" priority="8490">
      <formula>LEN(TRIM(L632))=0</formula>
    </cfRule>
  </conditionalFormatting>
  <conditionalFormatting sqref="L647">
    <cfRule type="containsBlanks" dxfId="1477" priority="7760">
      <formula>LEN(TRIM(L647))=0</formula>
    </cfRule>
  </conditionalFormatting>
  <conditionalFormatting sqref="L746:L761 O749:CC761">
    <cfRule type="containsBlanks" dxfId="1476" priority="4371">
      <formula>LEN(TRIM(L746))=0</formula>
    </cfRule>
  </conditionalFormatting>
  <conditionalFormatting sqref="L762:L763 BZ763:CC765 O762:CC763">
    <cfRule type="containsBlanks" dxfId="1475" priority="4226">
      <formula>LEN(TRIM(L762))=0</formula>
    </cfRule>
  </conditionalFormatting>
  <conditionalFormatting sqref="L764 O764:CC764">
    <cfRule type="containsBlanks" dxfId="1474" priority="4207">
      <formula>LEN(TRIM(L764))=0</formula>
    </cfRule>
  </conditionalFormatting>
  <conditionalFormatting sqref="L765 O765:CC765">
    <cfRule type="containsBlanks" dxfId="1473" priority="4058">
      <formula>LEN(TRIM(L765))=0</formula>
    </cfRule>
  </conditionalFormatting>
  <conditionalFormatting sqref="L770:L775 O770:BY775">
    <cfRule type="containsBlanks" dxfId="1472" priority="3743">
      <formula>LEN(TRIM(L770))=0</formula>
    </cfRule>
  </conditionalFormatting>
  <conditionalFormatting sqref="L776:L782 BZ782:CC783 O776:CC782">
    <cfRule type="containsBlanks" dxfId="1471" priority="3444">
      <formula>LEN(TRIM(L776))=0</formula>
    </cfRule>
  </conditionalFormatting>
  <conditionalFormatting sqref="L783 O783:CC783">
    <cfRule type="containsBlanks" dxfId="1470" priority="3424">
      <formula>LEN(TRIM(L783))=0</formula>
    </cfRule>
  </conditionalFormatting>
  <conditionalFormatting sqref="L784 O784:BY784">
    <cfRule type="containsBlanks" dxfId="1469" priority="3257">
      <formula>LEN(TRIM(L784))=0</formula>
    </cfRule>
  </conditionalFormatting>
  <conditionalFormatting sqref="L785:L787 O785:CC787 BZ786:CC814">
    <cfRule type="containsBlanks" dxfId="1468" priority="3078">
      <formula>LEN(TRIM(L785))=0</formula>
    </cfRule>
  </conditionalFormatting>
  <conditionalFormatting sqref="L788:L801 O788:CC801 BZ797:CC814">
    <cfRule type="containsBlanks" dxfId="1467" priority="3059">
      <formula>LEN(TRIM(L788))=0</formula>
    </cfRule>
  </conditionalFormatting>
  <conditionalFormatting sqref="L802 O802:BY802">
    <cfRule type="containsBlanks" dxfId="1466" priority="3040">
      <formula>LEN(TRIM(L802))=0</formula>
    </cfRule>
  </conditionalFormatting>
  <conditionalFormatting sqref="L921 O921:BY921">
    <cfRule type="containsBlanks" dxfId="1465" priority="1592">
      <formula>LEN(TRIM(L921))=0</formula>
    </cfRule>
  </conditionalFormatting>
  <conditionalFormatting sqref="L936:L937 L934:M935">
    <cfRule type="containsBlanks" dxfId="1464" priority="1445">
      <formula>LEN(TRIM(L934))=0</formula>
    </cfRule>
  </conditionalFormatting>
  <conditionalFormatting sqref="L977:L979 L939:L940">
    <cfRule type="containsBlanks" dxfId="1463" priority="1372">
      <formula>LEN(TRIM(L939))=0</formula>
    </cfRule>
  </conditionalFormatting>
  <conditionalFormatting sqref="L981">
    <cfRule type="containsBlanks" dxfId="1462" priority="1349">
      <formula>LEN(TRIM(L981))=0</formula>
    </cfRule>
  </conditionalFormatting>
  <conditionalFormatting sqref="L982">
    <cfRule type="containsBlanks" dxfId="1461" priority="1306">
      <formula>LEN(TRIM(L982))=0</formula>
    </cfRule>
  </conditionalFormatting>
  <conditionalFormatting sqref="L984">
    <cfRule type="containsBlanks" dxfId="1460" priority="1206">
      <formula>LEN(TRIM(L984))=0</formula>
    </cfRule>
  </conditionalFormatting>
  <conditionalFormatting sqref="L1050">
    <cfRule type="containsText" dxfId="1459" priority="712" operator="containsText" text="Coming Soon">
      <formula>NOT(ISERROR(SEARCH("Coming Soon",L1050)))</formula>
    </cfRule>
    <cfRule type="containsText" dxfId="1458" priority="714" operator="containsText" text="Active">
      <formula>NOT(ISERROR(SEARCH("Active",L1050)))</formula>
    </cfRule>
    <cfRule type="containsText" dxfId="1457" priority="713" operator="containsText" text="Closeout">
      <formula>NOT(ISERROR(SEARCH("Closeout",L1050)))</formula>
    </cfRule>
    <cfRule type="containsText" dxfId="1456" priority="711" operator="containsText" text="Discontinued">
      <formula>NOT(ISERROR(SEARCH("Discontinued",L1050)))</formula>
    </cfRule>
  </conditionalFormatting>
  <conditionalFormatting sqref="L916:M916 Q916 Y916 AB916 AI916 AL916 AO916 AR916:AS916 AX916 BA916 BC916 BH916">
    <cfRule type="containsBlanks" dxfId="1455" priority="1790">
      <formula>LEN(TRIM(L916))=0</formula>
    </cfRule>
  </conditionalFormatting>
  <conditionalFormatting sqref="L938:M938">
    <cfRule type="containsBlanks" dxfId="1454" priority="1429">
      <formula>LEN(TRIM(L938))=0</formula>
    </cfRule>
  </conditionalFormatting>
  <conditionalFormatting sqref="L1051:N1057 O1052:BY1057 Q1051 AB1051 H1051:H1057 BE1051:BH1052 BC1051:BC1052 AD1051:AD1057 AI1051:AI1057 AL1051:AL1057 BA1051:BA1052 Y1051">
    <cfRule type="containsBlanks" dxfId="1453" priority="669">
      <formula>LEN(TRIM(H1051))=0</formula>
    </cfRule>
  </conditionalFormatting>
  <conditionalFormatting sqref="L1100:N1100 H1099 L1099:CC1099 Q1097:Q1098 Y1097:Y1098 AB1097:AB1098 AD1097:AD1100 L1095:N1098 BA1095:BA1100 BC1095:BC1100 BE1095:BH1100 CA1095:CC1098 AI1095:AI1100 AL1095:AL1100 AP1095:AP1098 Q1095:AD1096 L1093:M1094 O1093:CC1094 L1085:CC1092 H1085:H1094">
    <cfRule type="containsBlanks" dxfId="1452" priority="508">
      <formula>LEN(TRIM(H1085))=0</formula>
    </cfRule>
  </conditionalFormatting>
  <conditionalFormatting sqref="L1124:N1128 L1123:M1123 O1123:CC1128 H1122:H1126 N1122:N1128 L1120:Y1121 L1117:N1119 BC1117:BC1119 BE1117:BH1119 BA1117:BA1121 AD1117:AD1121 AI1117:AI1121 AL1117:AL1121 Q1117:Q1121 Y1117:Y1119 AB1117:AB1119 CA1117:CC1119 H1115:H1119 L1115:CC1116">
    <cfRule type="containsBlanks" dxfId="1451" priority="465">
      <formula>LEN(TRIM(H1115))=0</formula>
    </cfRule>
  </conditionalFormatting>
  <conditionalFormatting sqref="L917:BD917">
    <cfRule type="containsText" dxfId="1450" priority="1756" operator="containsText" text="Coming Soon">
      <formula>NOT(ISERROR(SEARCH("Coming Soon",L917)))</formula>
    </cfRule>
    <cfRule type="containsText" dxfId="1449" priority="1757" operator="containsText" text="Closeout">
      <formula>NOT(ISERROR(SEARCH("Closeout",L917)))</formula>
    </cfRule>
    <cfRule type="containsText" dxfId="1448" priority="1758" operator="containsText" text="Active">
      <formula>NOT(ISERROR(SEARCH("Active",L917)))</formula>
    </cfRule>
    <cfRule type="containsText" dxfId="1447" priority="1755" operator="containsText" text="Discontinued">
      <formula>NOT(ISERROR(SEARCH("Discontinued",L917)))</formula>
    </cfRule>
  </conditionalFormatting>
  <conditionalFormatting sqref="L1044:BD1044">
    <cfRule type="containsText" dxfId="1446" priority="824" operator="containsText" text="Coming Soon">
      <formula>NOT(ISERROR(SEARCH("Coming Soon",L1044)))</formula>
    </cfRule>
    <cfRule type="containsText" dxfId="1445" priority="823" operator="containsText" text="Discontinued">
      <formula>NOT(ISERROR(SEARCH("Discontinued",L1044)))</formula>
    </cfRule>
    <cfRule type="containsText" dxfId="1444" priority="826" operator="containsText" text="Active">
      <formula>NOT(ISERROR(SEARCH("Active",L1044)))</formula>
    </cfRule>
    <cfRule type="containsText" dxfId="1443" priority="825" operator="containsText" text="Closeout">
      <formula>NOT(ISERROR(SEARCH("Closeout",L1044)))</formula>
    </cfRule>
  </conditionalFormatting>
  <conditionalFormatting sqref="L1129:BD1129">
    <cfRule type="containsText" dxfId="1442" priority="443" operator="containsText" text="Active">
      <formula>NOT(ISERROR(SEARCH("Active",L1129)))</formula>
    </cfRule>
    <cfRule type="containsText" dxfId="1441" priority="442" operator="containsText" text="Closeout">
      <formula>NOT(ISERROR(SEARCH("Closeout",L1129)))</formula>
    </cfRule>
    <cfRule type="containsText" dxfId="1440" priority="441" operator="containsText" text="Coming Soon">
      <formula>NOT(ISERROR(SEARCH("Coming Soon",L1129)))</formula>
    </cfRule>
    <cfRule type="containsText" dxfId="1439" priority="440" operator="containsText" text="Discontinued">
      <formula>NOT(ISERROR(SEARCH("Discontinued",L1129)))</formula>
    </cfRule>
  </conditionalFormatting>
  <conditionalFormatting sqref="L815:BY817">
    <cfRule type="containsBlanks" dxfId="1438" priority="2588">
      <formula>LEN(TRIM(L815))=0</formula>
    </cfRule>
  </conditionalFormatting>
  <conditionalFormatting sqref="L845:BY845">
    <cfRule type="containsBlanks" dxfId="1437" priority="2430">
      <formula>LEN(TRIM(L845))=0</formula>
    </cfRule>
  </conditionalFormatting>
  <conditionalFormatting sqref="L878:BY878">
    <cfRule type="containsBlanks" dxfId="1436" priority="2323">
      <formula>LEN(TRIM(L878))=0</formula>
    </cfRule>
  </conditionalFormatting>
  <conditionalFormatting sqref="L887:BY887">
    <cfRule type="containsBlanks" dxfId="1435" priority="2248">
      <formula>LEN(TRIM(L887))=0</formula>
    </cfRule>
  </conditionalFormatting>
  <conditionalFormatting sqref="L888:BY888">
    <cfRule type="containsBlanks" dxfId="1434" priority="2190">
      <formula>LEN(TRIM(L888))=0</formula>
    </cfRule>
  </conditionalFormatting>
  <conditionalFormatting sqref="L889:BY891">
    <cfRule type="containsBlanks" dxfId="1433" priority="2150">
      <formula>LEN(TRIM(L889))=0</formula>
    </cfRule>
  </conditionalFormatting>
  <conditionalFormatting sqref="L896:BY896">
    <cfRule type="containsBlanks" dxfId="1432" priority="2053">
      <formula>LEN(TRIM(L896))=0</formula>
    </cfRule>
  </conditionalFormatting>
  <conditionalFormatting sqref="L897:BY900">
    <cfRule type="containsBlanks" dxfId="1431" priority="2035">
      <formula>LEN(TRIM(L897))=0</formula>
    </cfRule>
  </conditionalFormatting>
  <conditionalFormatting sqref="L912:BY912">
    <cfRule type="containsBlanks" dxfId="1430" priority="1901">
      <formula>LEN(TRIM(L912))=0</formula>
    </cfRule>
  </conditionalFormatting>
  <conditionalFormatting sqref="L913:BY913">
    <cfRule type="containsBlanks" dxfId="1429" priority="1884">
      <formula>LEN(TRIM(L913))=0</formula>
    </cfRule>
  </conditionalFormatting>
  <conditionalFormatting sqref="L1130:BY1134 H1130:H1134">
    <cfRule type="containsBlanks" dxfId="1428" priority="333">
      <formula>LEN(TRIM(H1130))=0</formula>
    </cfRule>
  </conditionalFormatting>
  <conditionalFormatting sqref="L1141:BY1141 H1141">
    <cfRule type="containsBlanks" dxfId="1427" priority="115">
      <formula>LEN(TRIM(H1141))=0</formula>
    </cfRule>
  </conditionalFormatting>
  <conditionalFormatting sqref="L818:CC833 BZ833:CC841">
    <cfRule type="containsBlanks" dxfId="1426" priority="2523">
      <formula>LEN(TRIM(L818))=0</formula>
    </cfRule>
  </conditionalFormatting>
  <conditionalFormatting sqref="L834:CC836 BZ836:CC841">
    <cfRule type="containsBlanks" dxfId="1425" priority="2504">
      <formula>LEN(TRIM(L834))=0</formula>
    </cfRule>
  </conditionalFormatting>
  <conditionalFormatting sqref="L837:CC840">
    <cfRule type="containsBlanks" dxfId="1424" priority="2486">
      <formula>LEN(TRIM(L837))=0</formula>
    </cfRule>
  </conditionalFormatting>
  <conditionalFormatting sqref="L841:CC841 L842:BY842">
    <cfRule type="containsBlanks" dxfId="1423" priority="2468">
      <formula>LEN(TRIM(L841))=0</formula>
    </cfRule>
  </conditionalFormatting>
  <conditionalFormatting sqref="L846:CC850 BZ850:CC877">
    <cfRule type="containsBlanks" dxfId="1422" priority="2395">
      <formula>LEN(TRIM(L846))=0</formula>
    </cfRule>
  </conditionalFormatting>
  <conditionalFormatting sqref="L851:CC860 BZ860:CC877">
    <cfRule type="containsBlanks" dxfId="1421" priority="2377">
      <formula>LEN(TRIM(L851))=0</formula>
    </cfRule>
  </conditionalFormatting>
  <conditionalFormatting sqref="L861:CC874 BZ874:CC877">
    <cfRule type="containsBlanks" dxfId="1420" priority="2359">
      <formula>LEN(TRIM(L861))=0</formula>
    </cfRule>
  </conditionalFormatting>
  <conditionalFormatting sqref="L875:CC877">
    <cfRule type="containsBlanks" dxfId="1419" priority="2341">
      <formula>LEN(TRIM(L875))=0</formula>
    </cfRule>
  </conditionalFormatting>
  <conditionalFormatting sqref="L879:CC879">
    <cfRule type="containsBlanks" dxfId="1418" priority="2284">
      <formula>LEN(TRIM(L879))=0</formula>
    </cfRule>
  </conditionalFormatting>
  <conditionalFormatting sqref="L880:CC886">
    <cfRule type="containsBlanks" dxfId="1417" priority="2266">
      <formula>LEN(TRIM(L880))=0</formula>
    </cfRule>
  </conditionalFormatting>
  <conditionalFormatting sqref="L892:CC895">
    <cfRule type="containsBlanks" dxfId="1416" priority="2071">
      <formula>LEN(TRIM(L892))=0</formula>
    </cfRule>
  </conditionalFormatting>
  <conditionalFormatting sqref="L901:CC909 BZ909:CC911">
    <cfRule type="containsBlanks" dxfId="1415" priority="1955">
      <formula>LEN(TRIM(L901))=0</formula>
    </cfRule>
  </conditionalFormatting>
  <conditionalFormatting sqref="L910:CC910">
    <cfRule type="containsBlanks" dxfId="1414" priority="1933">
      <formula>LEN(TRIM(L910))=0</formula>
    </cfRule>
  </conditionalFormatting>
  <conditionalFormatting sqref="L911:CC911">
    <cfRule type="containsBlanks" dxfId="1413" priority="1917">
      <formula>LEN(TRIM(L911))=0</formula>
    </cfRule>
  </conditionalFormatting>
  <conditionalFormatting sqref="L914:CC914 AL4:AL915">
    <cfRule type="containsBlanks" dxfId="1412" priority="1822">
      <formula>LEN(TRIM(L4))=0</formula>
    </cfRule>
  </conditionalFormatting>
  <conditionalFormatting sqref="L993:CC994 H993:H994">
    <cfRule type="containsBlanks" dxfId="1411" priority="1125">
      <formula>LEN(TRIM(H993))=0</formula>
    </cfRule>
  </conditionalFormatting>
  <conditionalFormatting sqref="L1002:CC1002 BZ1002:CC1037 CA1037:CC1044 BZ1037:BZ1043">
    <cfRule type="containsBlanks" dxfId="1410" priority="1057">
      <formula>LEN(TRIM(L1002))=0</formula>
    </cfRule>
  </conditionalFormatting>
  <conditionalFormatting sqref="L1033:CC1036 H1033:H1036">
    <cfRule type="containsBlanks" dxfId="1409" priority="935">
      <formula>LEN(TRIM(H1033))=0</formula>
    </cfRule>
  </conditionalFormatting>
  <conditionalFormatting sqref="L1037:CC1037 CA1037:CC1044 BZ1037:BZ1043">
    <cfRule type="containsBlanks" dxfId="1408" priority="920">
      <formula>LEN(TRIM(L1037))=0</formula>
    </cfRule>
  </conditionalFormatting>
  <conditionalFormatting sqref="L1038:CC1043 H1038:H1043">
    <cfRule type="containsBlanks" dxfId="1407" priority="848">
      <formula>LEN(TRIM(H1038))=0</formula>
    </cfRule>
  </conditionalFormatting>
  <conditionalFormatting sqref="L1071:CC1075 H1071:H1075 BZ1075:CC1128">
    <cfRule type="containsBlanks" dxfId="1406" priority="547">
      <formula>LEN(TRIM(H1071))=0</formula>
    </cfRule>
  </conditionalFormatting>
  <conditionalFormatting sqref="L1079:CC1084 H1079:H1084 O1078:CC1078 L1077:N1078 AB1077:AB1078 AD1077:AD1078 AI1077:AI1078 AL1077:AL1078 BE1077:BH1078 BC1077:BC1078 BA1077:BA1078 H1076:H1077 L1076:CC1076 BZ1084:CC1128">
    <cfRule type="containsBlanks" dxfId="1405" priority="529">
      <formula>LEN(TRIM(H1076))=0</formula>
    </cfRule>
  </conditionalFormatting>
  <conditionalFormatting sqref="L1109:CC1114 L1108:N1108 L1102:CC1107 H1101:H1112 BC1101:BC1114 BE1101:BH1114 BA1101:BA1114 L1101:N1101 AD1101:AD1114 AI1101:AI1114 AL1101:AL1114 BZ1114:CC1128">
    <cfRule type="containsBlanks" dxfId="1404" priority="474">
      <formula>LEN(TRIM(H1101))=0</formula>
    </cfRule>
  </conditionalFormatting>
  <conditionalFormatting sqref="L1122:CC1122">
    <cfRule type="containsBlanks" dxfId="1403" priority="446">
      <formula>LEN(TRIM(L1122))=0</formula>
    </cfRule>
  </conditionalFormatting>
  <conditionalFormatting sqref="M889">
    <cfRule type="containsBlanks" dxfId="1402" priority="2148">
      <formula>LEN(TRIM(M889))=0</formula>
    </cfRule>
  </conditionalFormatting>
  <conditionalFormatting sqref="M903">
    <cfRule type="containsBlanks" dxfId="1401" priority="1953">
      <formula>LEN(TRIM(M903))=0</formula>
    </cfRule>
  </conditionalFormatting>
  <conditionalFormatting sqref="M904">
    <cfRule type="containsBlanks" dxfId="1400" priority="1954">
      <formula>LEN(TRIM(M904))=0</formula>
    </cfRule>
  </conditionalFormatting>
  <conditionalFormatting sqref="M905">
    <cfRule type="containsBlanks" dxfId="1399" priority="1952">
      <formula>LEN(TRIM(M905))=0</formula>
    </cfRule>
  </conditionalFormatting>
  <conditionalFormatting sqref="M906">
    <cfRule type="containsBlanks" dxfId="1398" priority="1951">
      <formula>LEN(TRIM(M906))=0</formula>
    </cfRule>
  </conditionalFormatting>
  <conditionalFormatting sqref="M916">
    <cfRule type="containsBlanks" dxfId="1397" priority="1789">
      <formula>LEN(TRIM(M916))=0</formula>
    </cfRule>
  </conditionalFormatting>
  <conditionalFormatting sqref="M936:M937">
    <cfRule type="containsBlanks" dxfId="1396" priority="1444">
      <formula>LEN(TRIM(M936))=0</formula>
    </cfRule>
  </conditionalFormatting>
  <conditionalFormatting sqref="M939:M943">
    <cfRule type="containsBlanks" dxfId="1395" priority="1377">
      <formula>LEN(TRIM(M939))=0</formula>
    </cfRule>
  </conditionalFormatting>
  <conditionalFormatting sqref="M1050">
    <cfRule type="containsBlanks" dxfId="1394" priority="709">
      <formula>LEN(TRIM(M1050))=0</formula>
    </cfRule>
  </conditionalFormatting>
  <conditionalFormatting sqref="M1061">
    <cfRule type="containsBlanks" dxfId="1393" priority="587">
      <formula>LEN(TRIM(M1061))=0</formula>
    </cfRule>
  </conditionalFormatting>
  <conditionalFormatting sqref="M1138">
    <cfRule type="containsBlanks" dxfId="1392" priority="136">
      <formula>LEN(TRIM(M1138))=0</formula>
    </cfRule>
  </conditionalFormatting>
  <conditionalFormatting sqref="M938:N938">
    <cfRule type="containsBlanks" dxfId="1391" priority="1439">
      <formula>LEN(TRIM(M938))=0</formula>
    </cfRule>
  </conditionalFormatting>
  <conditionalFormatting sqref="M987:N988 AB987:AB988 AI987:AI988 BA987:BA988 BC987:BC988">
    <cfRule type="containsBlanks" dxfId="1390" priority="1203">
      <formula>LEN(TRIM(M987))=0</formula>
    </cfRule>
  </conditionalFormatting>
  <conditionalFormatting sqref="M1025:N1025">
    <cfRule type="containsBlanks" dxfId="1389" priority="966">
      <formula>LEN(TRIM(M1025))=0</formula>
    </cfRule>
  </conditionalFormatting>
  <conditionalFormatting sqref="M998:AA1000">
    <cfRule type="containsBlanks" dxfId="1388" priority="1060">
      <formula>LEN(TRIM(M998))=0</formula>
    </cfRule>
  </conditionalFormatting>
  <conditionalFormatting sqref="M1065:AA1070">
    <cfRule type="containsBlanks" dxfId="1387" priority="552">
      <formula>LEN(TRIM(M1065))=0</formula>
    </cfRule>
  </conditionalFormatting>
  <conditionalFormatting sqref="M1022:AB1022">
    <cfRule type="containsBlanks" dxfId="1386" priority="969">
      <formula>LEN(TRIM(M1022))=0</formula>
    </cfRule>
  </conditionalFormatting>
  <conditionalFormatting sqref="M945:AV953 AW941:CC953 H939:H954 Q939:Q953 Y939:Y953 AB939:AB953 CA939:CC953">
    <cfRule type="containsBlanks" dxfId="1385" priority="1381">
      <formula>LEN(TRIM(H939))=0</formula>
    </cfRule>
  </conditionalFormatting>
  <conditionalFormatting sqref="M984:AV984">
    <cfRule type="containsBlanks" dxfId="1384" priority="1216">
      <formula>LEN(TRIM(M984))=0</formula>
    </cfRule>
  </conditionalFormatting>
  <conditionalFormatting sqref="M996:CC996">
    <cfRule type="containsBlanks" dxfId="1383" priority="1083">
      <formula>LEN(TRIM(M996))=0</formula>
    </cfRule>
  </conditionalFormatting>
  <conditionalFormatting sqref="M1062:CC1063 L1061:L1063 N1061:CC1061 L1058:CC1060 H1058:H1063">
    <cfRule type="containsBlanks" dxfId="1382" priority="603">
      <formula>LEN(TRIM(H1058))=0</formula>
    </cfRule>
  </conditionalFormatting>
  <conditionalFormatting sqref="N815:N817">
    <cfRule type="containsBlanks" dxfId="1381" priority="2587">
      <formula>LEN(TRIM(N815))=0</formula>
    </cfRule>
  </conditionalFormatting>
  <conditionalFormatting sqref="N916">
    <cfRule type="containsBlanks" dxfId="1380" priority="1784">
      <formula>LEN(TRIM(N916))=0</formula>
    </cfRule>
  </conditionalFormatting>
  <conditionalFormatting sqref="N922">
    <cfRule type="containsBlanks" dxfId="1379" priority="1551">
      <formula>LEN(TRIM(N922))=0</formula>
    </cfRule>
  </conditionalFormatting>
  <conditionalFormatting sqref="N938">
    <cfRule type="containsBlanks" dxfId="1378" priority="1421">
      <formula>LEN(TRIM(N938))=0</formula>
    </cfRule>
  </conditionalFormatting>
  <conditionalFormatting sqref="N981">
    <cfRule type="containsBlanks" dxfId="1377" priority="1348">
      <formula>LEN(TRIM(N981))=0</formula>
    </cfRule>
  </conditionalFormatting>
  <conditionalFormatting sqref="N986:N988">
    <cfRule type="containsBlanks" dxfId="1376" priority="1205">
      <formula>LEN(TRIM(N986))=0</formula>
    </cfRule>
  </conditionalFormatting>
  <conditionalFormatting sqref="N987:N988">
    <cfRule type="containsBlanks" dxfId="1375" priority="1196">
      <formula>LEN(TRIM(N987))=0</formula>
    </cfRule>
  </conditionalFormatting>
  <conditionalFormatting sqref="N989">
    <cfRule type="containsBlanks" dxfId="1374" priority="1180">
      <formula>LEN(TRIM(N989))=0</formula>
    </cfRule>
  </conditionalFormatting>
  <conditionalFormatting sqref="N990:N991">
    <cfRule type="containsBlanks" dxfId="1373" priority="1130">
      <formula>LEN(TRIM(N990))=0</formula>
    </cfRule>
  </conditionalFormatting>
  <conditionalFormatting sqref="N990:N992">
    <cfRule type="containsBlanks" dxfId="1372" priority="1129">
      <formula>LEN(TRIM(N990))=0</formula>
    </cfRule>
  </conditionalFormatting>
  <conditionalFormatting sqref="N993:N994">
    <cfRule type="containsBlanks" dxfId="1371" priority="1116">
      <formula>LEN(TRIM(N993))=0</formula>
    </cfRule>
  </conditionalFormatting>
  <conditionalFormatting sqref="N995">
    <cfRule type="containsBlanks" dxfId="1370" priority="1095">
      <formula>LEN(TRIM(N995))=0</formula>
    </cfRule>
    <cfRule type="containsBlanks" dxfId="1369" priority="1096">
      <formula>LEN(TRIM(N995))=0</formula>
    </cfRule>
  </conditionalFormatting>
  <conditionalFormatting sqref="N997">
    <cfRule type="containsBlanks" dxfId="1368" priority="1077">
      <formula>LEN(TRIM(N997))=0</formula>
    </cfRule>
  </conditionalFormatting>
  <conditionalFormatting sqref="N1002">
    <cfRule type="containsBlanks" dxfId="1367" priority="1044">
      <formula>LEN(TRIM(N1002))=0</formula>
    </cfRule>
  </conditionalFormatting>
  <conditionalFormatting sqref="N1003:N1004">
    <cfRule type="containsBlanks" dxfId="1366" priority="1023">
      <formula>LEN(TRIM(N1003))=0</formula>
    </cfRule>
    <cfRule type="containsBlanks" dxfId="1365" priority="1024">
      <formula>LEN(TRIM(N1003))=0</formula>
    </cfRule>
    <cfRule type="containsBlanks" dxfId="1364" priority="1025">
      <formula>LEN(TRIM(N1003))=0</formula>
    </cfRule>
    <cfRule type="containsBlanks" dxfId="1363" priority="1022">
      <formula>LEN(TRIM(N1003))=0</formula>
    </cfRule>
    <cfRule type="containsBlanks" dxfId="1362" priority="1021">
      <formula>LEN(TRIM(N1003))=0</formula>
    </cfRule>
    <cfRule type="containsBlanks" dxfId="1361" priority="1020">
      <formula>LEN(TRIM(N1003))=0</formula>
    </cfRule>
    <cfRule type="containsBlanks" dxfId="1360" priority="1019">
      <formula>LEN(TRIM(N1003))=0</formula>
    </cfRule>
    <cfRule type="containsBlanks" dxfId="1359" priority="1018">
      <formula>LEN(TRIM(N1003))=0</formula>
    </cfRule>
  </conditionalFormatting>
  <conditionalFormatting sqref="N1009:N1018">
    <cfRule type="containsBlanks" dxfId="1358" priority="996">
      <formula>LEN(TRIM(N1009))=0</formula>
    </cfRule>
    <cfRule type="containsBlanks" dxfId="1357" priority="997">
      <formula>LEN(TRIM(N1009))=0</formula>
    </cfRule>
  </conditionalFormatting>
  <conditionalFormatting sqref="N1012">
    <cfRule type="containsBlanks" dxfId="1356" priority="994">
      <formula>LEN(TRIM(N1012))=0</formula>
    </cfRule>
  </conditionalFormatting>
  <conditionalFormatting sqref="N1016 N1013:N1014">
    <cfRule type="containsBlanks" dxfId="1355" priority="993">
      <formula>LEN(TRIM(N1013))=0</formula>
    </cfRule>
    <cfRule type="containsBlanks" dxfId="1354" priority="992">
      <formula>LEN(TRIM(N1013))=0</formula>
    </cfRule>
    <cfRule type="containsBlanks" dxfId="1353" priority="991">
      <formula>LEN(TRIM(N1013))=0</formula>
    </cfRule>
  </conditionalFormatting>
  <conditionalFormatting sqref="N1016">
    <cfRule type="containsBlanks" dxfId="1352" priority="989">
      <formula>LEN(TRIM(N1016))=0</formula>
    </cfRule>
    <cfRule type="containsBlanks" dxfId="1351" priority="988">
      <formula>LEN(TRIM(N1016))=0</formula>
    </cfRule>
  </conditionalFormatting>
  <conditionalFormatting sqref="N1018">
    <cfRule type="containsBlanks" dxfId="1350" priority="986">
      <formula>LEN(TRIM(N1018))=0</formula>
    </cfRule>
  </conditionalFormatting>
  <conditionalFormatting sqref="N1023:N1027">
    <cfRule type="containsBlanks" dxfId="1349" priority="968">
      <formula>LEN(TRIM(N1023))=0</formula>
    </cfRule>
    <cfRule type="containsBlanks" dxfId="1348" priority="967">
      <formula>LEN(TRIM(N1023))=0</formula>
    </cfRule>
  </conditionalFormatting>
  <conditionalFormatting sqref="N1026">
    <cfRule type="containsBlanks" dxfId="1347" priority="958">
      <formula>LEN(TRIM(N1026))=0</formula>
    </cfRule>
  </conditionalFormatting>
  <conditionalFormatting sqref="N1026:N1027">
    <cfRule type="containsBlanks" dxfId="1346" priority="963">
      <formula>LEN(TRIM(N1026))=0</formula>
    </cfRule>
    <cfRule type="containsBlanks" dxfId="1345" priority="962">
      <formula>LEN(TRIM(N1026))=0</formula>
    </cfRule>
    <cfRule type="containsBlanks" dxfId="1344" priority="959">
      <formula>LEN(TRIM(N1026))=0</formula>
    </cfRule>
    <cfRule type="containsBlanks" dxfId="1343" priority="961">
      <formula>LEN(TRIM(N1026))=0</formula>
    </cfRule>
    <cfRule type="containsBlanks" dxfId="1342" priority="960">
      <formula>LEN(TRIM(N1026))=0</formula>
    </cfRule>
  </conditionalFormatting>
  <conditionalFormatting sqref="N1032">
    <cfRule type="containsBlanks" dxfId="1341" priority="939">
      <formula>LEN(TRIM(N1032))=0</formula>
    </cfRule>
    <cfRule type="containsBlanks" dxfId="1340" priority="938">
      <formula>LEN(TRIM(N1032))=0</formula>
    </cfRule>
  </conditionalFormatting>
  <conditionalFormatting sqref="N1035:N1036">
    <cfRule type="containsBlanks" dxfId="1339" priority="922">
      <formula>LEN(TRIM(N1035))=0</formula>
    </cfRule>
  </conditionalFormatting>
  <conditionalFormatting sqref="N1037">
    <cfRule type="containsBlanks" dxfId="1338" priority="905">
      <formula>LEN(TRIM(N1037))=0</formula>
    </cfRule>
    <cfRule type="containsBlanks" dxfId="1337" priority="904">
      <formula>LEN(TRIM(N1037))=0</formula>
    </cfRule>
    <cfRule type="containsBlanks" dxfId="1336" priority="903">
      <formula>LEN(TRIM(N1037))=0</formula>
    </cfRule>
    <cfRule type="containsBlanks" dxfId="1335" priority="902">
      <formula>LEN(TRIM(N1037))=0</formula>
    </cfRule>
    <cfRule type="containsBlanks" dxfId="1334" priority="901">
      <formula>LEN(TRIM(N1037))=0</formula>
    </cfRule>
    <cfRule type="containsBlanks" dxfId="1333" priority="906">
      <formula>LEN(TRIM(N1037))=0</formula>
    </cfRule>
    <cfRule type="containsBlanks" dxfId="1332" priority="907">
      <formula>LEN(TRIM(N1037))=0</formula>
    </cfRule>
  </conditionalFormatting>
  <conditionalFormatting sqref="N1039">
    <cfRule type="containsBlanks" dxfId="1331" priority="832">
      <formula>LEN(TRIM(N1039))=0</formula>
    </cfRule>
    <cfRule type="containsBlanks" dxfId="1330" priority="833">
      <formula>LEN(TRIM(N1039))=0</formula>
    </cfRule>
    <cfRule type="containsBlanks" dxfId="1329" priority="829">
      <formula>LEN(TRIM(N1039))=0</formula>
    </cfRule>
    <cfRule type="containsBlanks" dxfId="1328" priority="830">
      <formula>LEN(TRIM(N1039))=0</formula>
    </cfRule>
    <cfRule type="containsBlanks" dxfId="1327" priority="831">
      <formula>LEN(TRIM(N1039))=0</formula>
    </cfRule>
  </conditionalFormatting>
  <conditionalFormatting sqref="N1046">
    <cfRule type="containsBlanks" dxfId="1326" priority="805">
      <formula>LEN(TRIM(N1046))=0</formula>
    </cfRule>
    <cfRule type="containsBlanks" dxfId="1325" priority="804">
      <formula>LEN(TRIM(N1046))=0</formula>
    </cfRule>
    <cfRule type="containsBlanks" dxfId="1324" priority="803">
      <formula>LEN(TRIM(N1046))=0</formula>
    </cfRule>
  </conditionalFormatting>
  <conditionalFormatting sqref="N1049 N1046">
    <cfRule type="containsBlanks" dxfId="1323" priority="802">
      <formula>LEN(TRIM(N1046))=0</formula>
    </cfRule>
    <cfRule type="containsBlanks" dxfId="1322" priority="801">
      <formula>LEN(TRIM(N1046))=0</formula>
    </cfRule>
  </conditionalFormatting>
  <conditionalFormatting sqref="N1051">
    <cfRule type="containsBlanks" dxfId="1321" priority="652">
      <formula>LEN(TRIM(N1051))=0</formula>
    </cfRule>
  </conditionalFormatting>
  <conditionalFormatting sqref="N1051:N1054">
    <cfRule type="containsBlanks" dxfId="1320" priority="654">
      <formula>LEN(TRIM(N1051))=0</formula>
    </cfRule>
    <cfRule type="containsBlanks" dxfId="1319" priority="653">
      <formula>LEN(TRIM(N1051))=0</formula>
    </cfRule>
  </conditionalFormatting>
  <conditionalFormatting sqref="N1052">
    <cfRule type="containsBlanks" dxfId="1318" priority="651">
      <formula>LEN(TRIM(N1052))=0</formula>
    </cfRule>
  </conditionalFormatting>
  <conditionalFormatting sqref="N1053:N1054">
    <cfRule type="containsBlanks" dxfId="1317" priority="650">
      <formula>LEN(TRIM(N1053))=0</formula>
    </cfRule>
    <cfRule type="containsBlanks" dxfId="1316" priority="649">
      <formula>LEN(TRIM(N1053))=0</formula>
    </cfRule>
    <cfRule type="containsBlanks" dxfId="1315" priority="648">
      <formula>LEN(TRIM(N1053))=0</formula>
    </cfRule>
  </conditionalFormatting>
  <conditionalFormatting sqref="N1059:N1061">
    <cfRule type="containsBlanks" dxfId="1314" priority="588">
      <formula>LEN(TRIM(N1059))=0</formula>
    </cfRule>
    <cfRule type="containsBlanks" dxfId="1313" priority="589">
      <formula>LEN(TRIM(N1059))=0</formula>
    </cfRule>
  </conditionalFormatting>
  <conditionalFormatting sqref="N1061">
    <cfRule type="containsBlanks" dxfId="1312" priority="586">
      <formula>LEN(TRIM(N1061))=0</formula>
    </cfRule>
    <cfRule type="containsBlanks" dxfId="1311" priority="585">
      <formula>LEN(TRIM(N1061))=0</formula>
    </cfRule>
    <cfRule type="containsBlanks" dxfId="1310" priority="584">
      <formula>LEN(TRIM(N1061))=0</formula>
    </cfRule>
  </conditionalFormatting>
  <conditionalFormatting sqref="N1065:N1070">
    <cfRule type="containsBlanks" dxfId="1309" priority="551">
      <formula>LEN(TRIM(N1065))=0</formula>
    </cfRule>
    <cfRule type="containsBlanks" dxfId="1308" priority="550">
      <formula>LEN(TRIM(N1065))=0</formula>
    </cfRule>
  </conditionalFormatting>
  <conditionalFormatting sqref="N1069:N1070 N1067">
    <cfRule type="containsBlanks" dxfId="1307" priority="549">
      <formula>LEN(TRIM(N1067))=0</formula>
    </cfRule>
  </conditionalFormatting>
  <conditionalFormatting sqref="N1074">
    <cfRule type="containsBlanks" dxfId="1306" priority="533">
      <formula>LEN(TRIM(N1074))=0</formula>
    </cfRule>
    <cfRule type="containsBlanks" dxfId="1305" priority="532">
      <formula>LEN(TRIM(N1074))=0</formula>
    </cfRule>
  </conditionalFormatting>
  <conditionalFormatting sqref="N1077:N1081">
    <cfRule type="containsBlanks" dxfId="1304" priority="513">
      <formula>LEN(TRIM(N1077))=0</formula>
    </cfRule>
    <cfRule type="containsBlanks" dxfId="1303" priority="512">
      <formula>LEN(TRIM(N1077))=0</formula>
    </cfRule>
  </conditionalFormatting>
  <conditionalFormatting sqref="N1085:N1100">
    <cfRule type="containsBlanks" dxfId="1302" priority="493">
      <formula>LEN(TRIM(N1085))=0</formula>
    </cfRule>
  </conditionalFormatting>
  <conditionalFormatting sqref="O1095:P1096 BZ1100:CC1128">
    <cfRule type="containsBlanks" dxfId="1301" priority="492">
      <formula>LEN(TRIM(O1095))=0</formula>
    </cfRule>
  </conditionalFormatting>
  <conditionalFormatting sqref="O1097:AC1098">
    <cfRule type="containsBlanks" dxfId="1300" priority="490">
      <formula>LEN(TRIM(O1097))=0</formula>
    </cfRule>
  </conditionalFormatting>
  <conditionalFormatting sqref="O1027:AJ1027">
    <cfRule type="containsBlanks" dxfId="1299" priority="956">
      <formula>LEN(TRIM(O1027))=0</formula>
    </cfRule>
  </conditionalFormatting>
  <conditionalFormatting sqref="O961:AU961">
    <cfRule type="containsBlanks" dxfId="1298" priority="1368">
      <formula>LEN(TRIM(O961))=0</formula>
    </cfRule>
  </conditionalFormatting>
  <conditionalFormatting sqref="O920:AV920">
    <cfRule type="containsBlanks" dxfId="1297" priority="1632">
      <formula>LEN(TRIM(O920))=0</formula>
    </cfRule>
  </conditionalFormatting>
  <conditionalFormatting sqref="O924:AV926">
    <cfRule type="containsBlanks" dxfId="1296" priority="1468">
      <formula>LEN(TRIM(O924))=0</formula>
    </cfRule>
  </conditionalFormatting>
  <conditionalFormatting sqref="O933:AV933">
    <cfRule type="containsBlanks" dxfId="1295" priority="1452">
      <formula>LEN(TRIM(O933))=0</formula>
    </cfRule>
  </conditionalFormatting>
  <conditionalFormatting sqref="O938:AV938">
    <cfRule type="containsBlanks" dxfId="1294" priority="1426">
      <formula>LEN(TRIM(O938))=0</formula>
    </cfRule>
  </conditionalFormatting>
  <conditionalFormatting sqref="O916:AW916">
    <cfRule type="containsBlanks" dxfId="1293" priority="1785">
      <formula>LEN(TRIM(O916))=0</formula>
    </cfRule>
  </conditionalFormatting>
  <conditionalFormatting sqref="O936:AW937">
    <cfRule type="containsBlanks" dxfId="1292" priority="1443">
      <formula>LEN(TRIM(O936))=0</formula>
    </cfRule>
  </conditionalFormatting>
  <conditionalFormatting sqref="O1006:AW1006">
    <cfRule type="containsBlanks" dxfId="1291" priority="998">
      <formula>LEN(TRIM(O1006))=0</formula>
    </cfRule>
  </conditionalFormatting>
  <conditionalFormatting sqref="O922:AX922 L922:M922">
    <cfRule type="containsBlanks" dxfId="1290" priority="1550">
      <formula>LEN(TRIM(L922))=0</formula>
    </cfRule>
  </conditionalFormatting>
  <conditionalFormatting sqref="O939:AX940">
    <cfRule type="containsBlanks" dxfId="1289" priority="1378">
      <formula>LEN(TRIM(O939))=0</formula>
    </cfRule>
  </conditionalFormatting>
  <conditionalFormatting sqref="O980:AX980 O978:BD979">
    <cfRule type="containsBlanks" dxfId="1288" priority="1365">
      <formula>LEN(TRIM(O978))=0</formula>
    </cfRule>
  </conditionalFormatting>
  <conditionalFormatting sqref="O991:AX991 H990">
    <cfRule type="containsBlanks" dxfId="1287" priority="1136">
      <formula>LEN(TRIM(H990))=0</formula>
    </cfRule>
  </conditionalFormatting>
  <conditionalFormatting sqref="O1001:AX1001">
    <cfRule type="containsBlanks" dxfId="1286" priority="1059">
      <formula>LEN(TRIM(O1001))=0</formula>
    </cfRule>
  </conditionalFormatting>
  <conditionalFormatting sqref="O1016:AX1016 AY1015:CC1016 O1007:AV1008 M1006:N1008 M1005:AX1005">
    <cfRule type="containsBlanks" dxfId="1285" priority="1004">
      <formula>LEN(TRIM(M1005))=0</formula>
    </cfRule>
  </conditionalFormatting>
  <conditionalFormatting sqref="O932:BD932 BH932:CC932 BE930:BG932 O929:CC929 O927:CC927 L927:M927 AS926:AU926 L924:N926 Q924:Q926 Y924:Y927 AB924:AB926 AW924:CC926 BZ932:CC937">
    <cfRule type="containsBlanks" dxfId="1284" priority="1470">
      <formula>LEN(TRIM(L924))=0</formula>
    </cfRule>
  </conditionalFormatting>
  <conditionalFormatting sqref="O1012:BK1012">
    <cfRule type="containsBlanks" dxfId="1283" priority="995">
      <formula>LEN(TRIM(O1012))=0</formula>
    </cfRule>
  </conditionalFormatting>
  <conditionalFormatting sqref="O746:BY748">
    <cfRule type="containsBlanks" dxfId="1282" priority="4679">
      <formula>LEN(TRIM(O746))=0</formula>
    </cfRule>
  </conditionalFormatting>
  <conditionalFormatting sqref="O1051:BY1051">
    <cfRule type="containsBlanks" dxfId="1281" priority="659">
      <formula>LEN(TRIM(O1051))=0</formula>
    </cfRule>
  </conditionalFormatting>
  <conditionalFormatting sqref="O1100:BY1100">
    <cfRule type="containsBlanks" dxfId="1280" priority="486">
      <formula>LEN(TRIM(O1100))=0</formula>
    </cfRule>
  </conditionalFormatting>
  <conditionalFormatting sqref="O928:CC928">
    <cfRule type="containsBlanks" dxfId="1279" priority="1466">
      <formula>LEN(TRIM(O928))=0</formula>
    </cfRule>
  </conditionalFormatting>
  <conditionalFormatting sqref="O934:CC935">
    <cfRule type="containsBlanks" dxfId="1278" priority="1447">
      <formula>LEN(TRIM(O934))=0</formula>
    </cfRule>
  </conditionalFormatting>
  <conditionalFormatting sqref="O987:CC988">
    <cfRule type="containsBlanks" dxfId="1277" priority="1199">
      <formula>LEN(TRIM(O987))=0</formula>
    </cfRule>
  </conditionalFormatting>
  <conditionalFormatting sqref="O990:CC990">
    <cfRule type="containsBlanks" dxfId="1276" priority="1131">
      <formula>LEN(TRIM(O990))=0</formula>
    </cfRule>
  </conditionalFormatting>
  <conditionalFormatting sqref="O992:CC992 L990:N992 Y991 AY991:CC991 H991:H992 AI990:AI992 AL990:AL992 AD990:AD992 Q990:Q992 AB990:AB992 BA990 BC990 BE990:BH990 BZ992:CC1037 CA1037:CC1044 BZ1037:BZ1043">
    <cfRule type="containsBlanks" dxfId="1275" priority="1146">
      <formula>LEN(TRIM(H990))=0</formula>
    </cfRule>
  </conditionalFormatting>
  <conditionalFormatting sqref="O997:CC997 L996:N997 H996:H997 BE996:BH997 BC996:BC997 Q996:Q997 Y996 AB996:AB997 CA996:CC996 AD996:AD997 AI996:AI997 AL996:AL997 BA996:BA997 BZ997:CC1037 CA1037:CC1044 BZ1037:BZ1043">
    <cfRule type="containsBlanks" dxfId="1274" priority="1093">
      <formula>LEN(TRIM(H996))=0</formula>
    </cfRule>
  </conditionalFormatting>
  <conditionalFormatting sqref="O1003:CC1004 BZ1004:CC1037 CA1037:CC1044 BZ1037:BZ1043">
    <cfRule type="containsBlanks" dxfId="1273" priority="1031">
      <formula>LEN(TRIM(O1003))=0</formula>
    </cfRule>
  </conditionalFormatting>
  <conditionalFormatting sqref="O1017:CC1018 Y1016:Y1017 M1016:N1018 AI1016:AI1018 Q1016:Q1018 AB1016:AB1018 AD1016:AD1018 AL1016:AL1018 BA1016:BA1018 BC1016:BC1018 BE1016:BH1018 CA1015:CC1017 N1015:N1018 O1013:CC1014 M1012:N1014 H1013:H1018 L1010:L1018 M1009:AV1011 L1005:N1009 AW1007:CC1011 AX1006 Q1006:Q1014 Y1006:Y1014 AB1006:AB1014 CA1006:CC1012 BE1006:BH1012 BC1006:BC1012 BA1006:BA1012 AY1005:CC1005 H1005:H1011 AD1005:AD1014 AI1005:AI1014 AL1005:AL1014 BZ1018:CC1037 CA1037:CC1044 BZ1037:BZ1043">
    <cfRule type="containsBlanks" dxfId="1272" priority="1015">
      <formula>LEN(TRIM(H1005))=0</formula>
    </cfRule>
  </conditionalFormatting>
  <conditionalFormatting sqref="O1024:CC1024 O1021:AB1021">
    <cfRule type="containsBlanks" dxfId="1271" priority="970">
      <formula>LEN(TRIM(O1021))=0</formula>
    </cfRule>
  </conditionalFormatting>
  <conditionalFormatting sqref="O1028:CC1031 BL1026:BU1027 Y1027:Y1031 AI1027:AI1031 Q1027:Q1031 AB1027:AB1031 AD1027:AD1031 AL1027:AL1031 M1027:N1031 CA1026:CC1031 BA1026:BA1031 BC1026:BC1031 BE1026:BH1031 M1026:AX1026 L1025:L1031 N1025:CC1025 AB1024 CA1024:CC1024 BE1024:BH1024 BC1024 AD1024 AI1024 AL1024 BA1024 L1021:N1024 M1023:CC1023 AB1021:CC1022 Q1021:Q1024 Y1021:Y1024 L1019:CC1020 H1019:H1031 BZ1031:CC1037 CA1037:CC1044 BZ1037:BZ1043">
    <cfRule type="containsBlanks" dxfId="1270" priority="984">
      <formula>LEN(TRIM(H1019))=0</formula>
    </cfRule>
  </conditionalFormatting>
  <conditionalFormatting sqref="O1077:CC1077">
    <cfRule type="containsBlanks" dxfId="1269" priority="514">
      <formula>LEN(TRIM(O1077))=0</formula>
    </cfRule>
  </conditionalFormatting>
  <conditionalFormatting sqref="O1139:CC1139 O1138:AX1138 O1137:CC1137">
    <cfRule type="containsBlanks" dxfId="1268" priority="137">
      <formula>LEN(TRIM(O1137))=0</formula>
    </cfRule>
  </conditionalFormatting>
  <conditionalFormatting sqref="P743">
    <cfRule type="containsBlanks" dxfId="1267" priority="4777">
      <formula>LEN(TRIM(P743))=0</formula>
    </cfRule>
  </conditionalFormatting>
  <conditionalFormatting sqref="Q934:Q937 AB934:AB937">
    <cfRule type="containsBlanks" dxfId="1266" priority="1446">
      <formula>LEN(TRIM(Q934))=0</formula>
    </cfRule>
  </conditionalFormatting>
  <conditionalFormatting sqref="Q957 L955:M961 O955:CC956 AB954:AB957 L952:L954 M945:M954 BE939:BH961 AD939:AD980 AI939:AI980 AL939:AL980 BA939:BA961 BC939:BC961 N939:N980">
    <cfRule type="containsBlanks" dxfId="1265" priority="1380">
      <formula>LEN(TRIM(L939))=0</formula>
    </cfRule>
  </conditionalFormatting>
  <conditionalFormatting sqref="Q987:Q988">
    <cfRule type="containsBlanks" dxfId="1264" priority="1197">
      <formula>LEN(TRIM(Q987))=0</formula>
    </cfRule>
  </conditionalFormatting>
  <conditionalFormatting sqref="Q1003:Q1004 BE1003:BH1004 BC1003:BC1004 AD1003:AD1004 AI1003:AI1004 AL1003:AL1004 BA1003:BA1004 L1003:N1004">
    <cfRule type="containsBlanks" dxfId="1263" priority="1041">
      <formula>LEN(TRIM(L1003))=0</formula>
    </cfRule>
  </conditionalFormatting>
  <conditionalFormatting sqref="Q1099:Q1100">
    <cfRule type="containsBlanks" dxfId="1262" priority="487">
      <formula>LEN(TRIM(Q1099))=0</formula>
    </cfRule>
  </conditionalFormatting>
  <conditionalFormatting sqref="R1032:AC1032 AY1032:CC1032">
    <cfRule type="containsBlanks" dxfId="1261" priority="944">
      <formula>LEN(TRIM(R1032))=0</formula>
    </cfRule>
  </conditionalFormatting>
  <conditionalFormatting sqref="W242">
    <cfRule type="containsBlanks" dxfId="1260" priority="10653">
      <formula>LEN(TRIM(W242))=0</formula>
    </cfRule>
  </conditionalFormatting>
  <conditionalFormatting sqref="X560:X562">
    <cfRule type="containsBlanks" dxfId="1259" priority="10731">
      <formula>LEN(TRIM(X560))=0</formula>
    </cfRule>
  </conditionalFormatting>
  <conditionalFormatting sqref="X564:X565">
    <cfRule type="containsBlanks" dxfId="1258" priority="10663">
      <formula>LEN(TRIM(X564))=0</formula>
    </cfRule>
  </conditionalFormatting>
  <conditionalFormatting sqref="X585">
    <cfRule type="containsBlanks" dxfId="1257" priority="10338">
      <formula>LEN(TRIM(X585))=0</formula>
    </cfRule>
  </conditionalFormatting>
  <conditionalFormatting sqref="X919">
    <cfRule type="containsBlanks" dxfId="1256" priority="1698">
      <formula>LEN(TRIM(X919))=0</formula>
    </cfRule>
  </conditionalFormatting>
  <conditionalFormatting sqref="Y1032 AB1032 BA1032 BC1032 BE1032:BH1032 L1032:Q1032 CA1032:CC1032 AD1032:AX1032">
    <cfRule type="containsBlanks" dxfId="1255" priority="953">
      <formula>LEN(TRIM(L1032))=0</formula>
    </cfRule>
  </conditionalFormatting>
  <conditionalFormatting sqref="Z105 Z145:Z148 Z150:Z151 Z154:Z155 Z158 Z160 Z291:Z293 Z327 Z363 Z398 Z430 Z606 Z628 Z642 Z650">
    <cfRule type="containsBlanks" dxfId="1254" priority="6621">
      <formula>LEN(TRIM(Z105))=0</formula>
    </cfRule>
  </conditionalFormatting>
  <conditionalFormatting sqref="Z267:Z268 Z270 Z520 Z530 Z532">
    <cfRule type="containsBlanks" dxfId="1253" priority="6620">
      <formula>LEN(TRIM(Z267))=0</formula>
    </cfRule>
  </conditionalFormatting>
  <conditionalFormatting sqref="Z1120:CC1121">
    <cfRule type="containsBlanks" dxfId="1252" priority="447">
      <formula>LEN(TRIM(Z1120))=0</formula>
    </cfRule>
  </conditionalFormatting>
  <conditionalFormatting sqref="AB1003:AB1004">
    <cfRule type="containsBlanks" dxfId="1251" priority="1032">
      <formula>LEN(TRIM(AB1003))=0</formula>
    </cfRule>
  </conditionalFormatting>
  <conditionalFormatting sqref="AB1099:AB1100">
    <cfRule type="containsBlanks" dxfId="1250" priority="488">
      <formula>LEN(TRIM(AB1099))=0</formula>
    </cfRule>
  </conditionalFormatting>
  <conditionalFormatting sqref="AB1065:CC1070 M1068:M1070 L1066:L1070 N1066:N1070 Q1065:Q1070 Y1065:Y1070 H1065:H1070 L1065:N1065 BZ1070:CC1128">
    <cfRule type="containsBlanks" dxfId="1249" priority="566">
      <formula>LEN(TRIM(H1065))=0</formula>
    </cfRule>
  </conditionalFormatting>
  <conditionalFormatting sqref="AC806">
    <cfRule type="containsBlanks" dxfId="1248" priority="2625">
      <formula>LEN(TRIM(AC806))=0</formula>
    </cfRule>
  </conditionalFormatting>
  <conditionalFormatting sqref="AC998:AV1000 N998:N1001">
    <cfRule type="containsBlanks" dxfId="1247" priority="1065">
      <formula>LEN(TRIM(N998))=0</formula>
    </cfRule>
  </conditionalFormatting>
  <conditionalFormatting sqref="AD806 AF806:CC806 L803:L807 O803:CC805 O806:AB806 O807:BY807 BZ807:CC814">
    <cfRule type="containsBlanks" dxfId="1246" priority="2628">
      <formula>LEN(TRIM(L803))=0</formula>
    </cfRule>
  </conditionalFormatting>
  <conditionalFormatting sqref="AD916">
    <cfRule type="containsBlanks" dxfId="1245" priority="1787">
      <formula>LEN(TRIM(AD916))=0</formula>
    </cfRule>
  </conditionalFormatting>
  <conditionalFormatting sqref="AD920 AI920 AL920 H920 Y920 Q920 AB920 AY920:BY920 M920:N920">
    <cfRule type="containsBlanks" dxfId="1244" priority="1633">
      <formula>LEN(TRIM(H920))=0</formula>
    </cfRule>
  </conditionalFormatting>
  <conditionalFormatting sqref="AD1123 AI1123 AL1123 AB1120:AB1121 O1117:CC1119">
    <cfRule type="containsBlanks" dxfId="1243" priority="450">
      <formula>LEN(TRIM(O1117))=0</formula>
    </cfRule>
  </conditionalFormatting>
  <conditionalFormatting sqref="AD568:AE569">
    <cfRule type="containsBlanks" dxfId="1242" priority="10596">
      <formula>LEN(TRIM(AD568))=0</formula>
    </cfRule>
  </conditionalFormatting>
  <conditionalFormatting sqref="AE806">
    <cfRule type="containsBlanks" dxfId="1241" priority="2626">
      <formula>LEN(TRIM(AE806))=0</formula>
    </cfRule>
  </conditionalFormatting>
  <conditionalFormatting sqref="AE1095:CC1098">
    <cfRule type="containsBlanks" dxfId="1240" priority="491">
      <formula>LEN(TRIM(AE1095))=0</formula>
    </cfRule>
  </conditionalFormatting>
  <conditionalFormatting sqref="AI4:AI915 BA4:BA915 BC4:BC915 L915:AK915 AM915:BO915 BQ915:CC915">
    <cfRule type="containsBlanks" dxfId="1239" priority="11132">
      <formula>LEN(TRIM(L4))=0</formula>
    </cfRule>
  </conditionalFormatting>
  <conditionalFormatting sqref="AJ568:AK569">
    <cfRule type="containsBlanks" dxfId="1238" priority="10595">
      <formula>LEN(TRIM(AJ568))=0</formula>
    </cfRule>
  </conditionalFormatting>
  <conditionalFormatting sqref="AK1003:AM1004">
    <cfRule type="containsBlanks" dxfId="1237" priority="1026">
      <formula>LEN(TRIM(AK1003))=0</formula>
    </cfRule>
  </conditionalFormatting>
  <conditionalFormatting sqref="AK1120:AM1121">
    <cfRule type="containsBlanks" dxfId="1236" priority="448">
      <formula>LEN(TRIM(AK1120))=0</formula>
    </cfRule>
  </conditionalFormatting>
  <conditionalFormatting sqref="AK1027:AX1027">
    <cfRule type="containsBlanks" dxfId="1235" priority="957">
      <formula>LEN(TRIM(AK1027))=0</formula>
    </cfRule>
  </conditionalFormatting>
  <conditionalFormatting sqref="AL4:AL915">
    <cfRule type="containsBlanks" dxfId="1234" priority="1805">
      <formula>LEN(TRIM(AL4))=0</formula>
    </cfRule>
  </conditionalFormatting>
  <conditionalFormatting sqref="AL987:AL988">
    <cfRule type="containsBlanks" dxfId="1233" priority="1198">
      <formula>LEN(TRIM(AL987))=0</formula>
    </cfRule>
  </conditionalFormatting>
  <conditionalFormatting sqref="AL1139">
    <cfRule type="containsBlanks" dxfId="1232" priority="133">
      <formula>LEN(TRIM(AL1139))=0</formula>
    </cfRule>
  </conditionalFormatting>
  <conditionalFormatting sqref="AN568:AN569">
    <cfRule type="containsBlanks" dxfId="1231" priority="10593">
      <formula>LEN(TRIM(AN568))=0</formula>
    </cfRule>
  </conditionalFormatting>
  <conditionalFormatting sqref="AN1108">
    <cfRule type="containsBlanks" dxfId="1230" priority="468">
      <formula>LEN(TRIM(AN1108))=0</formula>
    </cfRule>
  </conditionalFormatting>
  <conditionalFormatting sqref="AO937">
    <cfRule type="containsBlanks" dxfId="1229" priority="1441">
      <formula>LEN(TRIM(AO937))=0</formula>
    </cfRule>
  </conditionalFormatting>
  <conditionalFormatting sqref="AO1039">
    <cfRule type="containsBlanks" dxfId="1228" priority="834">
      <formula>LEN(TRIM(AO1039))=0</formula>
    </cfRule>
  </conditionalFormatting>
  <conditionalFormatting sqref="AP918 AT918:AU918">
    <cfRule type="containsBlanks" dxfId="1227" priority="1714">
      <formula>LEN(TRIM(AP918))=0</formula>
    </cfRule>
  </conditionalFormatting>
  <conditionalFormatting sqref="AQ923:AU923">
    <cfRule type="containsBlanks" dxfId="1226" priority="1534">
      <formula>LEN(TRIM(AQ923))=0</formula>
    </cfRule>
  </conditionalFormatting>
  <conditionalFormatting sqref="AV961">
    <cfRule type="containsBlanks" dxfId="1225" priority="1369">
      <formula>LEN(TRIM(AV961))=0</formula>
    </cfRule>
  </conditionalFormatting>
  <conditionalFormatting sqref="AV984">
    <cfRule type="containsBlanks" dxfId="1224" priority="1212">
      <formula>LEN(TRIM(AV984))=0</formula>
    </cfRule>
  </conditionalFormatting>
  <conditionalFormatting sqref="AW963">
    <cfRule type="containsBlanks" dxfId="1223" priority="1367">
      <formula>LEN(TRIM(AW963))=0</formula>
    </cfRule>
  </conditionalFormatting>
  <conditionalFormatting sqref="AW984">
    <cfRule type="containsBlanks" dxfId="1222" priority="1211">
      <formula>LEN(TRIM(AW984))=0</formula>
    </cfRule>
  </conditionalFormatting>
  <conditionalFormatting sqref="AW920:AX920 L920:M920">
    <cfRule type="containsBlanks" dxfId="1221" priority="1634">
      <formula>LEN(TRIM(L920))=0</formula>
    </cfRule>
  </conditionalFormatting>
  <conditionalFormatting sqref="AW938:BY938">
    <cfRule type="containsBlanks" dxfId="1220" priority="1427">
      <formula>LEN(TRIM(AW938))=0</formula>
    </cfRule>
  </conditionalFormatting>
  <conditionalFormatting sqref="AW933:CC933">
    <cfRule type="containsBlanks" dxfId="1219" priority="1453">
      <formula>LEN(TRIM(AW933))=0</formula>
    </cfRule>
  </conditionalFormatting>
  <conditionalFormatting sqref="AX936:AX937 H933:H937 Q933 Y933:Y937 AB933 CA933:CC937 M933:N933">
    <cfRule type="containsBlanks" dxfId="1218" priority="1464">
      <formula>LEN(TRIM(H933))=0</formula>
    </cfRule>
  </conditionalFormatting>
  <conditionalFormatting sqref="AX984">
    <cfRule type="containsBlanks" dxfId="1217" priority="1213">
      <formula>LEN(TRIM(AX984))=0</formula>
    </cfRule>
  </conditionalFormatting>
  <conditionalFormatting sqref="AY916:BY916">
    <cfRule type="containsBlanks" dxfId="1216" priority="1788">
      <formula>LEN(TRIM(AY916))=0</formula>
    </cfRule>
  </conditionalFormatting>
  <conditionalFormatting sqref="AY936:CC937">
    <cfRule type="containsBlanks" dxfId="1215" priority="1442">
      <formula>LEN(TRIM(AY936))=0</formula>
    </cfRule>
  </conditionalFormatting>
  <conditionalFormatting sqref="AY939:CC940">
    <cfRule type="containsBlanks" dxfId="1214" priority="1379">
      <formula>LEN(TRIM(AY939))=0</formula>
    </cfRule>
  </conditionalFormatting>
  <conditionalFormatting sqref="AY980:CC980 L980:M980 X978 BD978 BH977:CC977 AT964 AR964 L964:M964 N952:N980 L945:N951 L944:AV944 O941:AV943 L941:M943 M939:N943">
    <cfRule type="containsBlanks" dxfId="1213" priority="1382">
      <formula>LEN(TRIM(L939))=0</formula>
    </cfRule>
  </conditionalFormatting>
  <conditionalFormatting sqref="AY1001:CC1001 M1000:M1001 H998:H1001 Q998:Q1001 Y998:Y1001 AB998:AB1001 L998:L1001 AD998:AD1001 AI998:AI1001 AL998:AL1001 AW998:CC1000 N998:N1001 BZ1001:CC1037 CA1037:CC1044 BZ1037:BZ1043">
    <cfRule type="containsBlanks" dxfId="1212" priority="1075">
      <formula>LEN(TRIM(H998))=0</formula>
    </cfRule>
  </conditionalFormatting>
  <conditionalFormatting sqref="AY1006:CC1006">
    <cfRule type="containsBlanks" dxfId="1211" priority="999">
      <formula>LEN(TRIM(AY1006))=0</formula>
    </cfRule>
  </conditionalFormatting>
  <conditionalFormatting sqref="AY1026:CC1027">
    <cfRule type="containsBlanks" dxfId="1210" priority="964">
      <formula>LEN(TRIM(AY1026))=0</formula>
    </cfRule>
  </conditionalFormatting>
  <conditionalFormatting sqref="AY1138:CC1138">
    <cfRule type="containsBlanks" dxfId="1209" priority="135">
      <formula>LEN(TRIM(AY1138))=0</formula>
    </cfRule>
  </conditionalFormatting>
  <conditionalFormatting sqref="AZ568:BC569">
    <cfRule type="containsBlanks" dxfId="1208" priority="10594">
      <formula>LEN(TRIM(AZ568))=0</formula>
    </cfRule>
  </conditionalFormatting>
  <conditionalFormatting sqref="BA921 BC921 BH921">
    <cfRule type="containsBlanks" dxfId="1207" priority="1591">
      <formula>LEN(TRIM(BA921))=0</formula>
    </cfRule>
  </conditionalFormatting>
  <conditionalFormatting sqref="BA932 BC932 BH932 Y932 Q932 AB932 L929:M932 BH930:CC931 H930:H932 O930:BD931 BA924:BA929 BC924:BC929 BH924:BH929 AD924:AD932 AI924:AI932 AL924:AL932 N924:N932 CA928:CC937">
    <cfRule type="containsBlanks" dxfId="1206" priority="1484">
      <formula>LEN(TRIM(H924))=0</formula>
    </cfRule>
  </conditionalFormatting>
  <conditionalFormatting sqref="BA978:BA980 BC978:BC980 BH978:BH980">
    <cfRule type="containsBlanks" dxfId="1205" priority="1366">
      <formula>LEN(TRIM(BA978))=0</formula>
    </cfRule>
  </conditionalFormatting>
  <conditionalFormatting sqref="BC1139 Q1139 AB1139 AD1139 AI1139 BA1139 M1139:N1139 BE1139:BH1139 N1138:N1139 L1138:L1139 BE1138:BG1138 H1137:H1139 BC1137 BE1137:BH1137 BA1137 AD1137 AI1137 AL1137 L1137:N1137 AB1137">
    <cfRule type="containsBlanks" dxfId="1204" priority="152">
      <formula>LEN(TRIM(H1137))=0</formula>
    </cfRule>
  </conditionalFormatting>
  <conditionalFormatting sqref="BD560:BD565">
    <cfRule type="containsBlanks" dxfId="1203" priority="10664">
      <formula>LEN(TRIM(BD560))=0</formula>
    </cfRule>
  </conditionalFormatting>
  <conditionalFormatting sqref="BE936:BG937 BE933:BH935 N934:N937 BA933:BA935 BC933:BC935 AD933:AD937 AI933:AI937 AL933:AL937 L933:N933">
    <cfRule type="containsBlanks" dxfId="1202" priority="1454">
      <formula>LEN(TRIM(L933))=0</formula>
    </cfRule>
  </conditionalFormatting>
  <conditionalFormatting sqref="BE977:BG980 AY964:CC976 AX963:CC963 O962:CC962 M962:M980 Q961:Q980 AB961:AB980 Y961:Y980 AW961:CC961 O958:CC960 H958:H980 CA956:CC980">
    <cfRule type="containsBlanks" dxfId="1201" priority="1370">
      <formula>LEN(TRIM(H956))=0</formula>
    </cfRule>
  </conditionalFormatting>
  <conditionalFormatting sqref="BE1015:BG1015 M1015:AX1015">
    <cfRule type="containsBlanks" dxfId="1200" priority="990">
      <formula>LEN(TRIM(M1015))=0</formula>
    </cfRule>
  </conditionalFormatting>
  <conditionalFormatting sqref="BE987:BH988">
    <cfRule type="containsBlanks" dxfId="1199" priority="1200">
      <formula>LEN(TRIM(BE987))=0</formula>
    </cfRule>
  </conditionalFormatting>
  <conditionalFormatting sqref="BH978:CC979 AY977:BD977 L965:M976 AW964:AX977 O963:AV977 L962:M963 O957:CC957 Y956:Y957 H955:H957 O954:CC954 AT952:AU952">
    <cfRule type="containsBlanks" dxfId="1198" priority="1371">
      <formula>LEN(TRIM(H952))=0</formula>
    </cfRule>
  </conditionalFormatting>
  <conditionalFormatting sqref="BI1129">
    <cfRule type="containsText" dxfId="1197" priority="340" operator="containsText" text="Discontinued">
      <formula>NOT(ISERROR(SEARCH("Discontinued",BI1129)))</formula>
    </cfRule>
    <cfRule type="containsText" dxfId="1196" priority="341" operator="containsText" text="Coming Soon">
      <formula>NOT(ISERROR(SEARCH("Coming Soon",BI1129)))</formula>
    </cfRule>
    <cfRule type="containsText" dxfId="1195" priority="342" operator="containsText" text="Closeout">
      <formula>NOT(ISERROR(SEARCH("Closeout",BI1129)))</formula>
    </cfRule>
    <cfRule type="containsText" dxfId="1194" priority="343" operator="containsText" text="Active">
      <formula>NOT(ISERROR(SEARCH("Active",BI1129)))</formula>
    </cfRule>
  </conditionalFormatting>
  <conditionalFormatting sqref="BJ597">
    <cfRule type="containsBlanks" dxfId="1193" priority="9948">
      <formula>LEN(TRIM(BJ597))=0</formula>
    </cfRule>
  </conditionalFormatting>
  <conditionalFormatting sqref="BJ917">
    <cfRule type="containsBlanks" dxfId="1192" priority="1729">
      <formula>LEN(TRIM(BJ917))=0</formula>
    </cfRule>
  </conditionalFormatting>
  <conditionalFormatting sqref="BJ1044">
    <cfRule type="containsBlanks" dxfId="1191" priority="821">
      <formula>LEN(TRIM(BJ1044))=0</formula>
    </cfRule>
  </conditionalFormatting>
  <conditionalFormatting sqref="BJ1129">
    <cfRule type="containsBlanks" dxfId="1190" priority="339">
      <formula>LEN(TRIM(BJ1129))=0</formula>
    </cfRule>
  </conditionalFormatting>
  <conditionalFormatting sqref="BK571:BK580">
    <cfRule type="containsBlanks" dxfId="1189" priority="10592">
      <formula>LEN(TRIM(BK571))=0</formula>
    </cfRule>
  </conditionalFormatting>
  <conditionalFormatting sqref="BK595">
    <cfRule type="containsBlanks" dxfId="1188" priority="10151">
      <formula>LEN(TRIM(BK595))=0</formula>
    </cfRule>
  </conditionalFormatting>
  <conditionalFormatting sqref="BL1003:BL1004">
    <cfRule type="containsBlanks" dxfId="1187" priority="1017">
      <formula>LEN(TRIM(BL1003))=0</formula>
    </cfRule>
  </conditionalFormatting>
  <conditionalFormatting sqref="BL987:BM988">
    <cfRule type="containsBlanks" dxfId="1186" priority="1201">
      <formula>LEN(TRIM(BL987))=0</formula>
    </cfRule>
  </conditionalFormatting>
  <conditionalFormatting sqref="BL1129:BY1129">
    <cfRule type="containsText" dxfId="1185" priority="337" operator="containsText" text="Closeout">
      <formula>NOT(ISERROR(SEARCH("Closeout",BL1129)))</formula>
    </cfRule>
    <cfRule type="containsText" dxfId="1184" priority="335" operator="containsText" text="Discontinued">
      <formula>NOT(ISERROR(SEARCH("Discontinued",BL1129)))</formula>
    </cfRule>
    <cfRule type="containsText" dxfId="1183" priority="336" operator="containsText" text="Coming Soon">
      <formula>NOT(ISERROR(SEARCH("Coming Soon",BL1129)))</formula>
    </cfRule>
    <cfRule type="containsText" dxfId="1182" priority="338" operator="containsText" text="Active">
      <formula>NOT(ISERROR(SEARCH("Active",BL1129)))</formula>
    </cfRule>
  </conditionalFormatting>
  <conditionalFormatting sqref="BL1012:CC1012 AE1006:AF1006 AN1005">
    <cfRule type="containsBlanks" dxfId="1181" priority="1005">
      <formula>LEN(TRIM(AE1005))=0</formula>
    </cfRule>
  </conditionalFormatting>
  <conditionalFormatting sqref="BN987:BU988">
    <cfRule type="containsBlanks" dxfId="1180" priority="1202">
      <formula>LEN(TRIM(BN987))=0</formula>
    </cfRule>
  </conditionalFormatting>
  <conditionalFormatting sqref="BW843:BW844">
    <cfRule type="containsBlanks" dxfId="1179" priority="2447">
      <formula>LEN(TRIM(BW843))=0</formula>
    </cfRule>
  </conditionalFormatting>
  <conditionalFormatting sqref="BZ1050">
    <cfRule type="containsBlanks" dxfId="1178" priority="697">
      <formula>LEN(TRIM(BZ1050))=0</formula>
    </cfRule>
    <cfRule type="containsBlanks" dxfId="1177" priority="696">
      <formula>LEN(TRIM(BZ1050))=0</formula>
    </cfRule>
    <cfRule type="containsBlanks" dxfId="1176" priority="695">
      <formula>LEN(TRIM(BZ1050))=0</formula>
    </cfRule>
    <cfRule type="containsBlanks" dxfId="1175" priority="694">
      <formula>LEN(TRIM(BZ1050))=0</formula>
    </cfRule>
    <cfRule type="containsBlanks" dxfId="1174" priority="693">
      <formula>LEN(TRIM(BZ1050))=0</formula>
    </cfRule>
    <cfRule type="containsBlanks" dxfId="1173" priority="692">
      <formula>LEN(TRIM(BZ1050))=0</formula>
    </cfRule>
    <cfRule type="containsBlanks" dxfId="1172" priority="691">
      <formula>LEN(TRIM(BZ1050))=0</formula>
    </cfRule>
    <cfRule type="containsBlanks" dxfId="1171" priority="690">
      <formula>LEN(TRIM(BZ1050))=0</formula>
    </cfRule>
    <cfRule type="containsBlanks" dxfId="1170" priority="689">
      <formula>LEN(TRIM(BZ1050))=0</formula>
    </cfRule>
    <cfRule type="containsBlanks" dxfId="1169" priority="688">
      <formula>LEN(TRIM(BZ1050))=0</formula>
    </cfRule>
    <cfRule type="containsBlanks" dxfId="1168" priority="687">
      <formula>LEN(TRIM(BZ1050))=0</formula>
    </cfRule>
    <cfRule type="containsBlanks" dxfId="1167" priority="699">
      <formula>LEN(TRIM(BZ1050))=0</formula>
    </cfRule>
    <cfRule type="containsBlanks" dxfId="1166" priority="685">
      <formula>LEN(TRIM(BZ1050))=0</formula>
    </cfRule>
    <cfRule type="containsBlanks" dxfId="1165" priority="684">
      <formula>LEN(TRIM(BZ1050))=0</formula>
    </cfRule>
    <cfRule type="containsBlanks" dxfId="1164" priority="683">
      <formula>LEN(TRIM(BZ1050))=0</formula>
    </cfRule>
    <cfRule type="containsBlanks" dxfId="1163" priority="682">
      <formula>LEN(TRIM(BZ1050))=0</formula>
    </cfRule>
    <cfRule type="containsBlanks" dxfId="1162" priority="681">
      <formula>LEN(TRIM(BZ1050))=0</formula>
    </cfRule>
    <cfRule type="containsBlanks" dxfId="1161" priority="679">
      <formula>LEN(TRIM(BZ1050))=0</formula>
    </cfRule>
    <cfRule type="containsBlanks" dxfId="1160" priority="678">
      <formula>LEN(TRIM(BZ1050))=0</formula>
    </cfRule>
    <cfRule type="containsBlanks" dxfId="1159" priority="677">
      <formula>LEN(TRIM(BZ1050))=0</formula>
    </cfRule>
    <cfRule type="containsBlanks" dxfId="1158" priority="676">
      <formula>LEN(TRIM(BZ1050))=0</formula>
    </cfRule>
    <cfRule type="containsBlanks" dxfId="1157" priority="675">
      <formula>LEN(TRIM(BZ1050))=0</formula>
    </cfRule>
    <cfRule type="containsBlanks" dxfId="1156" priority="674">
      <formula>LEN(TRIM(BZ1050))=0</formula>
    </cfRule>
    <cfRule type="containsBlanks" dxfId="1155" priority="700">
      <formula>LEN(TRIM(BZ1050))=0</formula>
    </cfRule>
    <cfRule type="containsBlanks" dxfId="1154" priority="672">
      <formula>LEN(TRIM(BZ1050))=0</formula>
    </cfRule>
    <cfRule type="containsBlanks" dxfId="1153" priority="671">
      <formula>LEN(TRIM(BZ1050))=0</formula>
    </cfRule>
    <cfRule type="containsBlanks" dxfId="1152" priority="701">
      <formula>LEN(TRIM(BZ1050))=0</formula>
    </cfRule>
    <cfRule type="containsBlanks" dxfId="1151" priority="702">
      <formula>LEN(TRIM(BZ1050))=0</formula>
    </cfRule>
    <cfRule type="containsBlanks" dxfId="1150" priority="703">
      <formula>LEN(TRIM(BZ1050))=0</formula>
    </cfRule>
    <cfRule type="containsBlanks" dxfId="1149" priority="705">
      <formula>LEN(TRIM(BZ1050))=0</formula>
    </cfRule>
    <cfRule type="containsBlanks" dxfId="1148" priority="673">
      <formula>LEN(TRIM(BZ1050))=0</formula>
    </cfRule>
    <cfRule type="containsBlanks" dxfId="1147" priority="706">
      <formula>LEN(TRIM(BZ1050))=0</formula>
    </cfRule>
    <cfRule type="containsBlanks" dxfId="1146" priority="707">
      <formula>LEN(TRIM(BZ1050))=0</formula>
    </cfRule>
    <cfRule type="containsBlanks" dxfId="1145" priority="708">
      <formula>LEN(TRIM(BZ1050))=0</formula>
    </cfRule>
    <cfRule type="containsBlanks" dxfId="1144" priority="704">
      <formula>LEN(TRIM(BZ1050))=0</formula>
    </cfRule>
    <cfRule type="containsBlanks" dxfId="1143" priority="680">
      <formula>LEN(TRIM(BZ1050))=0</formula>
    </cfRule>
    <cfRule type="containsBlanks" dxfId="1142" priority="698">
      <formula>LEN(TRIM(BZ1050))=0</formula>
    </cfRule>
    <cfRule type="containsBlanks" dxfId="1141" priority="686">
      <formula>LEN(TRIM(BZ1050))=0</formula>
    </cfRule>
  </conditionalFormatting>
  <conditionalFormatting sqref="BZ1129">
    <cfRule type="containsBlanks" dxfId="1140" priority="427">
      <formula>LEN(TRIM(BZ1129))=0</formula>
    </cfRule>
    <cfRule type="containsBlanks" dxfId="1139" priority="426">
      <formula>LEN(TRIM(BZ1129))=0</formula>
    </cfRule>
    <cfRule type="containsBlanks" dxfId="1138" priority="394">
      <formula>LEN(TRIM(BZ1129))=0</formula>
    </cfRule>
    <cfRule type="containsBlanks" dxfId="1137" priority="395">
      <formula>LEN(TRIM(BZ1129))=0</formula>
    </cfRule>
    <cfRule type="containsBlanks" dxfId="1136" priority="396">
      <formula>LEN(TRIM(BZ1129))=0</formula>
    </cfRule>
    <cfRule type="containsBlanks" dxfId="1135" priority="397">
      <formula>LEN(TRIM(BZ1129))=0</formula>
    </cfRule>
    <cfRule type="containsBlanks" dxfId="1134" priority="398">
      <formula>LEN(TRIM(BZ1129))=0</formula>
    </cfRule>
    <cfRule type="containsBlanks" dxfId="1133" priority="399">
      <formula>LEN(TRIM(BZ1129))=0</formula>
    </cfRule>
    <cfRule type="containsBlanks" dxfId="1132" priority="401">
      <formula>LEN(TRIM(BZ1129))=0</formula>
    </cfRule>
    <cfRule type="containsBlanks" dxfId="1131" priority="402">
      <formula>LEN(TRIM(BZ1129))=0</formula>
    </cfRule>
    <cfRule type="containsBlanks" dxfId="1130" priority="403">
      <formula>LEN(TRIM(BZ1129))=0</formula>
    </cfRule>
    <cfRule type="containsBlanks" dxfId="1129" priority="404">
      <formula>LEN(TRIM(BZ1129))=0</formula>
    </cfRule>
    <cfRule type="containsBlanks" dxfId="1128" priority="405">
      <formula>LEN(TRIM(BZ1129))=0</formula>
    </cfRule>
    <cfRule type="containsBlanks" dxfId="1127" priority="406">
      <formula>LEN(TRIM(BZ1129))=0</formula>
    </cfRule>
    <cfRule type="containsBlanks" dxfId="1126" priority="407">
      <formula>LEN(TRIM(BZ1129))=0</formula>
    </cfRule>
    <cfRule type="containsBlanks" dxfId="1125" priority="408">
      <formula>LEN(TRIM(BZ1129))=0</formula>
    </cfRule>
    <cfRule type="containsBlanks" dxfId="1124" priority="409">
      <formula>LEN(TRIM(BZ1129))=0</formula>
    </cfRule>
    <cfRule type="containsBlanks" dxfId="1123" priority="410">
      <formula>LEN(TRIM(BZ1129))=0</formula>
    </cfRule>
    <cfRule type="containsBlanks" dxfId="1122" priority="411">
      <formula>LEN(TRIM(BZ1129))=0</formula>
    </cfRule>
    <cfRule type="containsBlanks" dxfId="1121" priority="412">
      <formula>LEN(TRIM(BZ1129))=0</formula>
    </cfRule>
    <cfRule type="containsBlanks" dxfId="1120" priority="413">
      <formula>LEN(TRIM(BZ1129))=0</formula>
    </cfRule>
    <cfRule type="containsBlanks" dxfId="1119" priority="422">
      <formula>LEN(TRIM(BZ1129))=0</formula>
    </cfRule>
    <cfRule type="containsBlanks" dxfId="1118" priority="414">
      <formula>LEN(TRIM(BZ1129))=0</formula>
    </cfRule>
    <cfRule type="containsBlanks" dxfId="1117" priority="415">
      <formula>LEN(TRIM(BZ1129))=0</formula>
    </cfRule>
    <cfRule type="containsBlanks" dxfId="1116" priority="416">
      <formula>LEN(TRIM(BZ1129))=0</formula>
    </cfRule>
    <cfRule type="containsBlanks" dxfId="1115" priority="417">
      <formula>LEN(TRIM(BZ1129))=0</formula>
    </cfRule>
    <cfRule type="containsBlanks" dxfId="1114" priority="418">
      <formula>LEN(TRIM(BZ1129))=0</formula>
    </cfRule>
    <cfRule type="containsBlanks" dxfId="1113" priority="419">
      <formula>LEN(TRIM(BZ1129))=0</formula>
    </cfRule>
    <cfRule type="containsBlanks" dxfId="1112" priority="420">
      <formula>LEN(TRIM(BZ1129))=0</formula>
    </cfRule>
    <cfRule type="containsBlanks" dxfId="1111" priority="421">
      <formula>LEN(TRIM(BZ1129))=0</formula>
    </cfRule>
    <cfRule type="containsBlanks" dxfId="1110" priority="438">
      <formula>LEN(TRIM(BZ1129))=0</formula>
    </cfRule>
    <cfRule type="containsBlanks" dxfId="1109" priority="437">
      <formula>LEN(TRIM(BZ1129))=0</formula>
    </cfRule>
    <cfRule type="containsBlanks" dxfId="1108" priority="425">
      <formula>LEN(TRIM(BZ1129))=0</formula>
    </cfRule>
    <cfRule type="containsBlanks" dxfId="1107" priority="436">
      <formula>LEN(TRIM(BZ1129))=0</formula>
    </cfRule>
    <cfRule type="containsBlanks" dxfId="1106" priority="435">
      <formula>LEN(TRIM(BZ1129))=0</formula>
    </cfRule>
    <cfRule type="containsBlanks" dxfId="1105" priority="434">
      <formula>LEN(TRIM(BZ1129))=0</formula>
    </cfRule>
    <cfRule type="containsBlanks" dxfId="1104" priority="433">
      <formula>LEN(TRIM(BZ1129))=0</formula>
    </cfRule>
    <cfRule type="containsBlanks" dxfId="1103" priority="400">
      <formula>LEN(TRIM(BZ1129))=0</formula>
    </cfRule>
    <cfRule type="containsBlanks" dxfId="1102" priority="432">
      <formula>LEN(TRIM(BZ1129))=0</formula>
    </cfRule>
    <cfRule type="containsBlanks" dxfId="1101" priority="424">
      <formula>LEN(TRIM(BZ1129))=0</formula>
    </cfRule>
    <cfRule type="containsBlanks" dxfId="1100" priority="431">
      <formula>LEN(TRIM(BZ1129))=0</formula>
    </cfRule>
    <cfRule type="containsBlanks" dxfId="1099" priority="430">
      <formula>LEN(TRIM(BZ1129))=0</formula>
    </cfRule>
    <cfRule type="containsBlanks" dxfId="1098" priority="429">
      <formula>LEN(TRIM(BZ1129))=0</formula>
    </cfRule>
    <cfRule type="containsBlanks" dxfId="1097" priority="423">
      <formula>LEN(TRIM(BZ1129))=0</formula>
    </cfRule>
    <cfRule type="containsBlanks" dxfId="1096" priority="428">
      <formula>LEN(TRIM(BZ1129))=0</formula>
    </cfRule>
  </conditionalFormatting>
  <conditionalFormatting sqref="BZ727:CA727">
    <cfRule type="containsBlanks" dxfId="1095" priority="5960">
      <formula>LEN(TRIM(BZ727))=0</formula>
    </cfRule>
  </conditionalFormatting>
  <conditionalFormatting sqref="BZ634:CC710 CA710:CA719">
    <cfRule type="containsBlanks" dxfId="1094" priority="7163">
      <formula>LEN(TRIM(BZ634))=0</formula>
    </cfRule>
  </conditionalFormatting>
  <conditionalFormatting sqref="BZ720:CC726">
    <cfRule type="containsBlanks" dxfId="1093" priority="6622">
      <formula>LEN(TRIM(BZ720))=0</formula>
    </cfRule>
  </conditionalFormatting>
  <conditionalFormatting sqref="BZ728:CC740">
    <cfRule type="containsBlanks" dxfId="1092" priority="5113">
      <formula>LEN(TRIM(BZ728))=0</formula>
    </cfRule>
  </conditionalFormatting>
  <conditionalFormatting sqref="BZ741:CC741">
    <cfRule type="containsBlanks" dxfId="1091" priority="3496">
      <formula>LEN(TRIM(BZ741))=0</formula>
    </cfRule>
    <cfRule type="containsBlanks" dxfId="1090" priority="3497">
      <formula>LEN(TRIM(BZ741))=0</formula>
    </cfRule>
    <cfRule type="containsBlanks" dxfId="1089" priority="3498">
      <formula>LEN(TRIM(BZ741))=0</formula>
    </cfRule>
    <cfRule type="containsBlanks" dxfId="1088" priority="3499">
      <formula>LEN(TRIM(BZ741))=0</formula>
    </cfRule>
    <cfRule type="containsBlanks" dxfId="1087" priority="3495">
      <formula>LEN(TRIM(BZ741))=0</formula>
    </cfRule>
    <cfRule type="containsBlanks" dxfId="1086" priority="3494">
      <formula>LEN(TRIM(BZ741))=0</formula>
    </cfRule>
    <cfRule type="containsBlanks" dxfId="1085" priority="3493">
      <formula>LEN(TRIM(BZ741))=0</formula>
    </cfRule>
  </conditionalFormatting>
  <conditionalFormatting sqref="BZ742:CC765">
    <cfRule type="containsBlanks" dxfId="1084" priority="4391">
      <formula>LEN(TRIM(BZ742))=0</formula>
    </cfRule>
  </conditionalFormatting>
  <conditionalFormatting sqref="BZ766:CC769">
    <cfRule type="containsBlanks" dxfId="1083" priority="3781">
      <formula>LEN(TRIM(BZ766))=0</formula>
    </cfRule>
    <cfRule type="containsBlanks" dxfId="1082" priority="3787">
      <formula>LEN(TRIM(BZ766))=0</formula>
    </cfRule>
    <cfRule type="containsBlanks" dxfId="1081" priority="3785">
      <formula>LEN(TRIM(BZ766))=0</formula>
    </cfRule>
    <cfRule type="containsBlanks" dxfId="1080" priority="3784">
      <formula>LEN(TRIM(BZ766))=0</formula>
    </cfRule>
    <cfRule type="containsBlanks" dxfId="1079" priority="3783">
      <formula>LEN(TRIM(BZ766))=0</formula>
    </cfRule>
    <cfRule type="containsBlanks" dxfId="1078" priority="3782">
      <formula>LEN(TRIM(BZ766))=0</formula>
    </cfRule>
    <cfRule type="containsBlanks" dxfId="1077" priority="3780">
      <formula>LEN(TRIM(BZ766))=0</formula>
    </cfRule>
    <cfRule type="containsBlanks" dxfId="1076" priority="3779">
      <formula>LEN(TRIM(BZ766))=0</formula>
    </cfRule>
    <cfRule type="containsBlanks" dxfId="1075" priority="3788">
      <formula>LEN(TRIM(BZ766))=0</formula>
    </cfRule>
    <cfRule type="containsBlanks" dxfId="1074" priority="3786">
      <formula>LEN(TRIM(BZ766))=0</formula>
    </cfRule>
  </conditionalFormatting>
  <conditionalFormatting sqref="BZ770:CC783">
    <cfRule type="containsBlanks" dxfId="1073" priority="3740">
      <formula>LEN(TRIM(BZ770))=0</formula>
    </cfRule>
    <cfRule type="containsBlanks" dxfId="1072" priority="3735">
      <formula>LEN(TRIM(BZ770))=0</formula>
    </cfRule>
    <cfRule type="containsBlanks" dxfId="1071" priority="3736">
      <formula>LEN(TRIM(BZ770))=0</formula>
    </cfRule>
    <cfRule type="containsBlanks" dxfId="1070" priority="3738">
      <formula>LEN(TRIM(BZ770))=0</formula>
    </cfRule>
    <cfRule type="containsBlanks" dxfId="1069" priority="3739">
      <formula>LEN(TRIM(BZ770))=0</formula>
    </cfRule>
    <cfRule type="containsBlanks" dxfId="1068" priority="3741">
      <formula>LEN(TRIM(BZ770))=0</formula>
    </cfRule>
    <cfRule type="containsBlanks" dxfId="1067" priority="3732">
      <formula>LEN(TRIM(BZ770))=0</formula>
    </cfRule>
    <cfRule type="containsBlanks" dxfId="1066" priority="3733">
      <formula>LEN(TRIM(BZ770))=0</formula>
    </cfRule>
    <cfRule type="containsBlanks" dxfId="1065" priority="3737">
      <formula>LEN(TRIM(BZ770))=0</formula>
    </cfRule>
    <cfRule type="containsBlanks" dxfId="1064" priority="3734">
      <formula>LEN(TRIM(BZ770))=0</formula>
    </cfRule>
  </conditionalFormatting>
  <conditionalFormatting sqref="BZ784:CC814">
    <cfRule type="containsBlanks" dxfId="1063" priority="3100">
      <formula>LEN(TRIM(BZ784))=0</formula>
    </cfRule>
    <cfRule type="containsBlanks" dxfId="1062" priority="3101">
      <formula>LEN(TRIM(BZ784))=0</formula>
    </cfRule>
    <cfRule type="containsBlanks" dxfId="1061" priority="3102">
      <formula>LEN(TRIM(BZ784))=0</formula>
    </cfRule>
    <cfRule type="containsBlanks" dxfId="1060" priority="3103">
      <formula>LEN(TRIM(BZ784))=0</formula>
    </cfRule>
    <cfRule type="containsBlanks" dxfId="1059" priority="3104">
      <formula>LEN(TRIM(BZ784))=0</formula>
    </cfRule>
    <cfRule type="containsBlanks" dxfId="1058" priority="3105">
      <formula>LEN(TRIM(BZ784))=0</formula>
    </cfRule>
    <cfRule type="containsBlanks" dxfId="1057" priority="3107">
      <formula>LEN(TRIM(BZ784))=0</formula>
    </cfRule>
    <cfRule type="containsBlanks" dxfId="1056" priority="3106">
      <formula>LEN(TRIM(BZ784))=0</formula>
    </cfRule>
    <cfRule type="containsBlanks" dxfId="1055" priority="3096">
      <formula>LEN(TRIM(BZ784))=0</formula>
    </cfRule>
    <cfRule type="containsBlanks" dxfId="1054" priority="3097">
      <formula>LEN(TRIM(BZ784))=0</formula>
    </cfRule>
    <cfRule type="containsBlanks" dxfId="1053" priority="3098">
      <formula>LEN(TRIM(BZ784))=0</formula>
    </cfRule>
    <cfRule type="containsBlanks" dxfId="1052" priority="3099">
      <formula>LEN(TRIM(BZ784))=0</formula>
    </cfRule>
  </conditionalFormatting>
  <conditionalFormatting sqref="BZ802:CC802">
    <cfRule type="containsBlanks" dxfId="1051" priority="2658">
      <formula>LEN(TRIM(BZ802))=0</formula>
    </cfRule>
    <cfRule type="containsBlanks" dxfId="1050" priority="2657">
      <formula>LEN(TRIM(BZ802))=0</formula>
    </cfRule>
    <cfRule type="containsBlanks" dxfId="1049" priority="2656">
      <formula>LEN(TRIM(BZ802))=0</formula>
    </cfRule>
    <cfRule type="containsBlanks" dxfId="1048" priority="2655">
      <formula>LEN(TRIM(BZ802))=0</formula>
    </cfRule>
    <cfRule type="containsBlanks" dxfId="1047" priority="2654">
      <formula>LEN(TRIM(BZ802))=0</formula>
    </cfRule>
    <cfRule type="containsBlanks" dxfId="1046" priority="2653">
      <formula>LEN(TRIM(BZ802))=0</formula>
    </cfRule>
    <cfRule type="containsBlanks" dxfId="1045" priority="2651">
      <formula>LEN(TRIM(BZ802))=0</formula>
    </cfRule>
    <cfRule type="containsBlanks" dxfId="1044" priority="2650">
      <formula>LEN(TRIM(BZ802))=0</formula>
    </cfRule>
    <cfRule type="containsBlanks" dxfId="1043" priority="2649">
      <formula>LEN(TRIM(BZ802))=0</formula>
    </cfRule>
    <cfRule type="containsBlanks" dxfId="1042" priority="2648">
      <formula>LEN(TRIM(BZ802))=0</formula>
    </cfRule>
    <cfRule type="containsBlanks" dxfId="1041" priority="2647">
      <formula>LEN(TRIM(BZ802))=0</formula>
    </cfRule>
    <cfRule type="containsBlanks" dxfId="1040" priority="2646">
      <formula>LEN(TRIM(BZ802))=0</formula>
    </cfRule>
    <cfRule type="containsBlanks" dxfId="1039" priority="2652">
      <formula>LEN(TRIM(BZ802))=0</formula>
    </cfRule>
    <cfRule type="containsBlanks" dxfId="1038" priority="2659">
      <formula>LEN(TRIM(BZ802))=0</formula>
    </cfRule>
  </conditionalFormatting>
  <conditionalFormatting sqref="BZ815:CC815">
    <cfRule type="containsBlanks" dxfId="1037" priority="2585">
      <formula>LEN(TRIM(BZ815))=0</formula>
    </cfRule>
    <cfRule type="containsBlanks" dxfId="1036" priority="2579">
      <formula>LEN(TRIM(BZ815))=0</formula>
    </cfRule>
    <cfRule type="containsBlanks" dxfId="1035" priority="2578">
      <formula>LEN(TRIM(BZ815))=0</formula>
    </cfRule>
    <cfRule type="containsBlanks" dxfId="1034" priority="2577">
      <formula>LEN(TRIM(BZ815))=0</formula>
    </cfRule>
    <cfRule type="containsBlanks" dxfId="1033" priority="2576">
      <formula>LEN(TRIM(BZ815))=0</formula>
    </cfRule>
    <cfRule type="containsBlanks" dxfId="1032" priority="2575">
      <formula>LEN(TRIM(BZ815))=0</formula>
    </cfRule>
    <cfRule type="containsBlanks" dxfId="1031" priority="2574">
      <formula>LEN(TRIM(BZ815))=0</formula>
    </cfRule>
    <cfRule type="containsBlanks" dxfId="1030" priority="2573">
      <formula>LEN(TRIM(BZ815))=0</formula>
    </cfRule>
    <cfRule type="containsBlanks" dxfId="1029" priority="2572">
      <formula>LEN(TRIM(BZ815))=0</formula>
    </cfRule>
    <cfRule type="containsBlanks" dxfId="1028" priority="2584">
      <formula>LEN(TRIM(BZ815))=0</formula>
    </cfRule>
    <cfRule type="containsBlanks" dxfId="1027" priority="2582">
      <formula>LEN(TRIM(BZ815))=0</formula>
    </cfRule>
    <cfRule type="containsBlanks" dxfId="1026" priority="2583">
      <formula>LEN(TRIM(BZ815))=0</formula>
    </cfRule>
    <cfRule type="containsBlanks" dxfId="1025" priority="2581">
      <formula>LEN(TRIM(BZ815))=0</formula>
    </cfRule>
    <cfRule type="containsBlanks" dxfId="1024" priority="2580">
      <formula>LEN(TRIM(BZ815))=0</formula>
    </cfRule>
    <cfRule type="containsBlanks" dxfId="1023" priority="2571">
      <formula>LEN(TRIM(BZ815))=0</formula>
    </cfRule>
  </conditionalFormatting>
  <conditionalFormatting sqref="BZ816:CC816">
    <cfRule type="containsBlanks" dxfId="1022" priority="2558">
      <formula>LEN(TRIM(BZ816))=0</formula>
    </cfRule>
    <cfRule type="containsBlanks" dxfId="1021" priority="2569">
      <formula>LEN(TRIM(BZ816))=0</formula>
    </cfRule>
    <cfRule type="containsBlanks" dxfId="1020" priority="2570">
      <formula>LEN(TRIM(BZ816))=0</formula>
    </cfRule>
    <cfRule type="containsBlanks" dxfId="1019" priority="2556">
      <formula>LEN(TRIM(BZ816))=0</formula>
    </cfRule>
    <cfRule type="containsBlanks" dxfId="1018" priority="2557">
      <formula>LEN(TRIM(BZ816))=0</formula>
    </cfRule>
    <cfRule type="containsBlanks" dxfId="1017" priority="2568">
      <formula>LEN(TRIM(BZ816))=0</formula>
    </cfRule>
    <cfRule type="containsBlanks" dxfId="1016" priority="2567">
      <formula>LEN(TRIM(BZ816))=0</formula>
    </cfRule>
    <cfRule type="containsBlanks" dxfId="1015" priority="2566">
      <formula>LEN(TRIM(BZ816))=0</formula>
    </cfRule>
    <cfRule type="containsBlanks" dxfId="1014" priority="2565">
      <formula>LEN(TRIM(BZ816))=0</formula>
    </cfRule>
    <cfRule type="containsBlanks" dxfId="1013" priority="2564">
      <formula>LEN(TRIM(BZ816))=0</formula>
    </cfRule>
    <cfRule type="containsBlanks" dxfId="1012" priority="2563">
      <formula>LEN(TRIM(BZ816))=0</formula>
    </cfRule>
    <cfRule type="containsBlanks" dxfId="1011" priority="2562">
      <formula>LEN(TRIM(BZ816))=0</formula>
    </cfRule>
    <cfRule type="containsBlanks" dxfId="1010" priority="2561">
      <formula>LEN(TRIM(BZ816))=0</formula>
    </cfRule>
    <cfRule type="containsBlanks" dxfId="1009" priority="2560">
      <formula>LEN(TRIM(BZ816))=0</formula>
    </cfRule>
    <cfRule type="containsBlanks" dxfId="1008" priority="2559">
      <formula>LEN(TRIM(BZ816))=0</formula>
    </cfRule>
  </conditionalFormatting>
  <conditionalFormatting sqref="BZ817:CC841">
    <cfRule type="containsBlanks" dxfId="1007" priority="2546">
      <formula>LEN(TRIM(BZ817))=0</formula>
    </cfRule>
    <cfRule type="containsBlanks" dxfId="1006" priority="2551">
      <formula>LEN(TRIM(BZ817))=0</formula>
    </cfRule>
    <cfRule type="containsBlanks" dxfId="1005" priority="2544">
      <formula>LEN(TRIM(BZ817))=0</formula>
    </cfRule>
    <cfRule type="containsBlanks" dxfId="1004" priority="2545">
      <formula>LEN(TRIM(BZ817))=0</formula>
    </cfRule>
    <cfRule type="containsBlanks" dxfId="1003" priority="2547">
      <formula>LEN(TRIM(BZ817))=0</formula>
    </cfRule>
    <cfRule type="containsBlanks" dxfId="1002" priority="2548">
      <formula>LEN(TRIM(BZ817))=0</formula>
    </cfRule>
    <cfRule type="containsBlanks" dxfId="1001" priority="2549">
      <formula>LEN(TRIM(BZ817))=0</formula>
    </cfRule>
    <cfRule type="containsBlanks" dxfId="1000" priority="2550">
      <formula>LEN(TRIM(BZ817))=0</formula>
    </cfRule>
    <cfRule type="containsBlanks" dxfId="999" priority="2543">
      <formula>LEN(TRIM(BZ817))=0</formula>
    </cfRule>
    <cfRule type="containsBlanks" dxfId="998" priority="2552">
      <formula>LEN(TRIM(BZ817))=0</formula>
    </cfRule>
    <cfRule type="containsBlanks" dxfId="997" priority="2553">
      <formula>LEN(TRIM(BZ817))=0</formula>
    </cfRule>
    <cfRule type="containsBlanks" dxfId="996" priority="2554">
      <formula>LEN(TRIM(BZ817))=0</formula>
    </cfRule>
    <cfRule type="containsBlanks" dxfId="995" priority="2555">
      <formula>LEN(TRIM(BZ817))=0</formula>
    </cfRule>
    <cfRule type="containsBlanks" dxfId="994" priority="2541">
      <formula>LEN(TRIM(BZ817))=0</formula>
    </cfRule>
    <cfRule type="containsBlanks" dxfId="993" priority="2542">
      <formula>LEN(TRIM(BZ817))=0</formula>
    </cfRule>
  </conditionalFormatting>
  <conditionalFormatting sqref="BZ842:CC844">
    <cfRule type="containsBlanks" dxfId="992" priority="2454">
      <formula>LEN(TRIM(BZ842))=0</formula>
    </cfRule>
    <cfRule type="containsBlanks" dxfId="991" priority="2455">
      <formula>LEN(TRIM(BZ842))=0</formula>
    </cfRule>
    <cfRule type="containsBlanks" dxfId="990" priority="2448">
      <formula>LEN(TRIM(BZ842))=0</formula>
    </cfRule>
    <cfRule type="containsBlanks" dxfId="989" priority="2457">
      <formula>LEN(TRIM(BZ842))=0</formula>
    </cfRule>
    <cfRule type="containsBlanks" dxfId="988" priority="2458">
      <formula>LEN(TRIM(BZ842))=0</formula>
    </cfRule>
    <cfRule type="containsBlanks" dxfId="987" priority="2449">
      <formula>LEN(TRIM(BZ842))=0</formula>
    </cfRule>
    <cfRule type="containsBlanks" dxfId="986" priority="2459">
      <formula>LEN(TRIM(BZ842))=0</formula>
    </cfRule>
    <cfRule type="containsBlanks" dxfId="985" priority="2460">
      <formula>LEN(TRIM(BZ842))=0</formula>
    </cfRule>
    <cfRule type="containsBlanks" dxfId="984" priority="2461">
      <formula>LEN(TRIM(BZ842))=0</formula>
    </cfRule>
    <cfRule type="containsBlanks" dxfId="983" priority="2456">
      <formula>LEN(TRIM(BZ842))=0</formula>
    </cfRule>
    <cfRule type="containsBlanks" dxfId="982" priority="2463">
      <formula>LEN(TRIM(BZ842))=0</formula>
    </cfRule>
    <cfRule type="containsBlanks" dxfId="981" priority="2464">
      <formula>LEN(TRIM(BZ842))=0</formula>
    </cfRule>
    <cfRule type="containsBlanks" dxfId="980" priority="2450">
      <formula>LEN(TRIM(BZ842))=0</formula>
    </cfRule>
    <cfRule type="containsBlanks" dxfId="979" priority="2451">
      <formula>LEN(TRIM(BZ842))=0</formula>
    </cfRule>
    <cfRule type="containsBlanks" dxfId="978" priority="2452">
      <formula>LEN(TRIM(BZ842))=0</formula>
    </cfRule>
    <cfRule type="containsBlanks" dxfId="977" priority="2453">
      <formula>LEN(TRIM(BZ842))=0</formula>
    </cfRule>
    <cfRule type="containsBlanks" dxfId="976" priority="2462">
      <formula>LEN(TRIM(BZ842))=0</formula>
    </cfRule>
  </conditionalFormatting>
  <conditionalFormatting sqref="BZ845:CC877">
    <cfRule type="containsBlanks" dxfId="975" priority="2413">
      <formula>LEN(TRIM(BZ845))=0</formula>
    </cfRule>
    <cfRule type="containsBlanks" dxfId="974" priority="2414">
      <formula>LEN(TRIM(BZ845))=0</formula>
    </cfRule>
    <cfRule type="containsBlanks" dxfId="973" priority="2415">
      <formula>LEN(TRIM(BZ845))=0</formula>
    </cfRule>
    <cfRule type="containsBlanks" dxfId="972" priority="2416">
      <formula>LEN(TRIM(BZ845))=0</formula>
    </cfRule>
    <cfRule type="containsBlanks" dxfId="971" priority="2417">
      <formula>LEN(TRIM(BZ845))=0</formula>
    </cfRule>
    <cfRule type="containsBlanks" dxfId="970" priority="2418">
      <formula>LEN(TRIM(BZ845))=0</formula>
    </cfRule>
    <cfRule type="containsBlanks" dxfId="969" priority="2419">
      <formula>LEN(TRIM(BZ845))=0</formula>
    </cfRule>
    <cfRule type="containsBlanks" dxfId="968" priority="2421">
      <formula>LEN(TRIM(BZ845))=0</formula>
    </cfRule>
    <cfRule type="containsBlanks" dxfId="967" priority="2422">
      <formula>LEN(TRIM(BZ845))=0</formula>
    </cfRule>
    <cfRule type="containsBlanks" dxfId="966" priority="2423">
      <formula>LEN(TRIM(BZ845))=0</formula>
    </cfRule>
    <cfRule type="containsBlanks" dxfId="965" priority="2424">
      <formula>LEN(TRIM(BZ845))=0</formula>
    </cfRule>
    <cfRule type="containsBlanks" dxfId="964" priority="2425">
      <formula>LEN(TRIM(BZ845))=0</formula>
    </cfRule>
    <cfRule type="containsBlanks" dxfId="963" priority="2426">
      <formula>LEN(TRIM(BZ845))=0</formula>
    </cfRule>
    <cfRule type="containsBlanks" dxfId="962" priority="2427">
      <formula>LEN(TRIM(BZ845))=0</formula>
    </cfRule>
    <cfRule type="containsBlanks" dxfId="961" priority="2428">
      <formula>LEN(TRIM(BZ845))=0</formula>
    </cfRule>
    <cfRule type="containsBlanks" dxfId="960" priority="2420">
      <formula>LEN(TRIM(BZ845))=0</formula>
    </cfRule>
    <cfRule type="containsBlanks" dxfId="959" priority="2412">
      <formula>LEN(TRIM(BZ845))=0</formula>
    </cfRule>
  </conditionalFormatting>
  <conditionalFormatting sqref="BZ878:CC886">
    <cfRule type="containsBlanks" dxfId="958" priority="2310">
      <formula>LEN(TRIM(BZ878))=0</formula>
    </cfRule>
    <cfRule type="containsBlanks" dxfId="957" priority="2305">
      <formula>LEN(TRIM(BZ878))=0</formula>
    </cfRule>
    <cfRule type="containsBlanks" dxfId="956" priority="2304">
      <formula>LEN(TRIM(BZ878))=0</formula>
    </cfRule>
    <cfRule type="containsBlanks" dxfId="955" priority="2303">
      <formula>LEN(TRIM(BZ878))=0</formula>
    </cfRule>
    <cfRule type="containsBlanks" dxfId="954" priority="2302">
      <formula>LEN(TRIM(BZ878))=0</formula>
    </cfRule>
    <cfRule type="containsBlanks" dxfId="953" priority="2301">
      <formula>LEN(TRIM(BZ878))=0</formula>
    </cfRule>
    <cfRule type="containsBlanks" dxfId="952" priority="2321">
      <formula>LEN(TRIM(BZ878))=0</formula>
    </cfRule>
    <cfRule type="containsBlanks" dxfId="951" priority="2317">
      <formula>LEN(TRIM(BZ878))=0</formula>
    </cfRule>
    <cfRule type="containsBlanks" dxfId="950" priority="2318">
      <formula>LEN(TRIM(BZ878))=0</formula>
    </cfRule>
    <cfRule type="containsBlanks" dxfId="949" priority="2319">
      <formula>LEN(TRIM(BZ878))=0</formula>
    </cfRule>
    <cfRule type="containsBlanks" dxfId="948" priority="2316">
      <formula>LEN(TRIM(BZ878))=0</formula>
    </cfRule>
    <cfRule type="containsBlanks" dxfId="947" priority="2320">
      <formula>LEN(TRIM(BZ878))=0</formula>
    </cfRule>
    <cfRule type="containsBlanks" dxfId="946" priority="2314">
      <formula>LEN(TRIM(BZ878))=0</formula>
    </cfRule>
    <cfRule type="containsBlanks" dxfId="945" priority="2309">
      <formula>LEN(TRIM(BZ878))=0</formula>
    </cfRule>
    <cfRule type="containsBlanks" dxfId="944" priority="2308">
      <formula>LEN(TRIM(BZ878))=0</formula>
    </cfRule>
    <cfRule type="containsBlanks" dxfId="943" priority="2307">
      <formula>LEN(TRIM(BZ878))=0</formula>
    </cfRule>
    <cfRule type="containsBlanks" dxfId="942" priority="2311">
      <formula>LEN(TRIM(BZ878))=0</formula>
    </cfRule>
    <cfRule type="containsBlanks" dxfId="941" priority="2312">
      <formula>LEN(TRIM(BZ878))=0</formula>
    </cfRule>
    <cfRule type="containsBlanks" dxfId="940" priority="2313">
      <formula>LEN(TRIM(BZ878))=0</formula>
    </cfRule>
    <cfRule type="containsBlanks" dxfId="939" priority="2315">
      <formula>LEN(TRIM(BZ878))=0</formula>
    </cfRule>
    <cfRule type="containsBlanks" dxfId="938" priority="2306">
      <formula>LEN(TRIM(BZ878))=0</formula>
    </cfRule>
  </conditionalFormatting>
  <conditionalFormatting sqref="BZ887:CC887">
    <cfRule type="containsBlanks" dxfId="937" priority="2230">
      <formula>LEN(TRIM(BZ887))=0</formula>
    </cfRule>
    <cfRule type="containsBlanks" dxfId="936" priority="2237">
      <formula>LEN(TRIM(BZ887))=0</formula>
    </cfRule>
    <cfRule type="containsBlanks" dxfId="935" priority="2236">
      <formula>LEN(TRIM(BZ887))=0</formula>
    </cfRule>
    <cfRule type="containsBlanks" dxfId="934" priority="2225">
      <formula>LEN(TRIM(BZ887))=0</formula>
    </cfRule>
    <cfRule type="containsBlanks" dxfId="933" priority="2226">
      <formula>LEN(TRIM(BZ887))=0</formula>
    </cfRule>
    <cfRule type="containsBlanks" dxfId="932" priority="2227">
      <formula>LEN(TRIM(BZ887))=0</formula>
    </cfRule>
    <cfRule type="containsBlanks" dxfId="931" priority="2228">
      <formula>LEN(TRIM(BZ887))=0</formula>
    </cfRule>
    <cfRule type="containsBlanks" dxfId="930" priority="2229">
      <formula>LEN(TRIM(BZ887))=0</formula>
    </cfRule>
    <cfRule type="containsBlanks" dxfId="929" priority="2244">
      <formula>LEN(TRIM(BZ887))=0</formula>
    </cfRule>
    <cfRule type="containsBlanks" dxfId="928" priority="2232">
      <formula>LEN(TRIM(BZ887))=0</formula>
    </cfRule>
    <cfRule type="containsBlanks" dxfId="927" priority="2233">
      <formula>LEN(TRIM(BZ887))=0</formula>
    </cfRule>
    <cfRule type="containsBlanks" dxfId="926" priority="2234">
      <formula>LEN(TRIM(BZ887))=0</formula>
    </cfRule>
    <cfRule type="containsBlanks" dxfId="925" priority="2235">
      <formula>LEN(TRIM(BZ887))=0</formula>
    </cfRule>
    <cfRule type="containsBlanks" dxfId="924" priority="2245">
      <formula>LEN(TRIM(BZ887))=0</formula>
    </cfRule>
    <cfRule type="containsBlanks" dxfId="923" priority="2231">
      <formula>LEN(TRIM(BZ887))=0</formula>
    </cfRule>
    <cfRule type="containsBlanks" dxfId="922" priority="2243">
      <formula>LEN(TRIM(BZ887))=0</formula>
    </cfRule>
    <cfRule type="containsBlanks" dxfId="921" priority="2242">
      <formula>LEN(TRIM(BZ887))=0</formula>
    </cfRule>
    <cfRule type="containsBlanks" dxfId="920" priority="2246">
      <formula>LEN(TRIM(BZ887))=0</formula>
    </cfRule>
    <cfRule type="containsBlanks" dxfId="919" priority="2241">
      <formula>LEN(TRIM(BZ887))=0</formula>
    </cfRule>
    <cfRule type="containsBlanks" dxfId="918" priority="2240">
      <formula>LEN(TRIM(BZ887))=0</formula>
    </cfRule>
    <cfRule type="containsBlanks" dxfId="917" priority="2238">
      <formula>LEN(TRIM(BZ887))=0</formula>
    </cfRule>
    <cfRule type="containsBlanks" dxfId="916" priority="2239">
      <formula>LEN(TRIM(BZ887))=0</formula>
    </cfRule>
  </conditionalFormatting>
  <conditionalFormatting sqref="BZ888:CC888">
    <cfRule type="containsBlanks" dxfId="915" priority="2187">
      <formula>LEN(TRIM(BZ888))=0</formula>
    </cfRule>
    <cfRule type="containsBlanks" dxfId="914" priority="2188">
      <formula>LEN(TRIM(BZ888))=0</formula>
    </cfRule>
    <cfRule type="containsBlanks" dxfId="913" priority="2186">
      <formula>LEN(TRIM(BZ888))=0</formula>
    </cfRule>
    <cfRule type="containsBlanks" dxfId="912" priority="2185">
      <formula>LEN(TRIM(BZ888))=0</formula>
    </cfRule>
    <cfRule type="containsBlanks" dxfId="911" priority="2167">
      <formula>LEN(TRIM(BZ888))=0</formula>
    </cfRule>
    <cfRule type="containsBlanks" dxfId="910" priority="2173">
      <formula>LEN(TRIM(BZ888))=0</formula>
    </cfRule>
    <cfRule type="containsBlanks" dxfId="909" priority="2168">
      <formula>LEN(TRIM(BZ888))=0</formula>
    </cfRule>
    <cfRule type="containsBlanks" dxfId="908" priority="2169">
      <formula>LEN(TRIM(BZ888))=0</formula>
    </cfRule>
    <cfRule type="containsBlanks" dxfId="907" priority="2172">
      <formula>LEN(TRIM(BZ888))=0</formula>
    </cfRule>
    <cfRule type="containsBlanks" dxfId="906" priority="2174">
      <formula>LEN(TRIM(BZ888))=0</formula>
    </cfRule>
    <cfRule type="containsBlanks" dxfId="905" priority="2171">
      <formula>LEN(TRIM(BZ888))=0</formula>
    </cfRule>
    <cfRule type="containsBlanks" dxfId="904" priority="2183">
      <formula>LEN(TRIM(BZ888))=0</formula>
    </cfRule>
    <cfRule type="containsBlanks" dxfId="903" priority="2170">
      <formula>LEN(TRIM(BZ888))=0</formula>
    </cfRule>
    <cfRule type="containsBlanks" dxfId="902" priority="2175">
      <formula>LEN(TRIM(BZ888))=0</formula>
    </cfRule>
    <cfRule type="containsBlanks" dxfId="901" priority="2184">
      <formula>LEN(TRIM(BZ888))=0</formula>
    </cfRule>
    <cfRule type="containsBlanks" dxfId="900" priority="2182">
      <formula>LEN(TRIM(BZ888))=0</formula>
    </cfRule>
    <cfRule type="containsBlanks" dxfId="899" priority="2181">
      <formula>LEN(TRIM(BZ888))=0</formula>
    </cfRule>
    <cfRule type="containsBlanks" dxfId="898" priority="2180">
      <formula>LEN(TRIM(BZ888))=0</formula>
    </cfRule>
    <cfRule type="containsBlanks" dxfId="897" priority="2179">
      <formula>LEN(TRIM(BZ888))=0</formula>
    </cfRule>
    <cfRule type="containsBlanks" dxfId="896" priority="2178">
      <formula>LEN(TRIM(BZ888))=0</formula>
    </cfRule>
    <cfRule type="containsBlanks" dxfId="895" priority="2177">
      <formula>LEN(TRIM(BZ888))=0</formula>
    </cfRule>
    <cfRule type="containsBlanks" dxfId="894" priority="2176">
      <formula>LEN(TRIM(BZ888))=0</formula>
    </cfRule>
  </conditionalFormatting>
  <conditionalFormatting sqref="BZ889:CC889">
    <cfRule type="containsBlanks" dxfId="893" priority="2138">
      <formula>LEN(TRIM(BZ889))=0</formula>
    </cfRule>
    <cfRule type="containsBlanks" dxfId="892" priority="2137">
      <formula>LEN(TRIM(BZ889))=0</formula>
    </cfRule>
    <cfRule type="containsBlanks" dxfId="891" priority="2133">
      <formula>LEN(TRIM(BZ889))=0</formula>
    </cfRule>
    <cfRule type="containsBlanks" dxfId="890" priority="2136">
      <formula>LEN(TRIM(BZ889))=0</formula>
    </cfRule>
    <cfRule type="containsBlanks" dxfId="889" priority="2147">
      <formula>LEN(TRIM(BZ889))=0</formula>
    </cfRule>
    <cfRule type="containsBlanks" dxfId="888" priority="2135">
      <formula>LEN(TRIM(BZ889))=0</formula>
    </cfRule>
    <cfRule type="containsBlanks" dxfId="887" priority="2130">
      <formula>LEN(TRIM(BZ889))=0</formula>
    </cfRule>
    <cfRule type="containsBlanks" dxfId="886" priority="2131">
      <formula>LEN(TRIM(BZ889))=0</formula>
    </cfRule>
    <cfRule type="containsBlanks" dxfId="885" priority="2132">
      <formula>LEN(TRIM(BZ889))=0</formula>
    </cfRule>
    <cfRule type="containsBlanks" dxfId="884" priority="2141">
      <formula>LEN(TRIM(BZ889))=0</formula>
    </cfRule>
    <cfRule type="containsBlanks" dxfId="883" priority="2140">
      <formula>LEN(TRIM(BZ889))=0</formula>
    </cfRule>
    <cfRule type="containsBlanks" dxfId="882" priority="2134">
      <formula>LEN(TRIM(BZ889))=0</formula>
    </cfRule>
    <cfRule type="containsBlanks" dxfId="881" priority="2146">
      <formula>LEN(TRIM(BZ889))=0</formula>
    </cfRule>
    <cfRule type="containsBlanks" dxfId="880" priority="2145">
      <formula>LEN(TRIM(BZ889))=0</formula>
    </cfRule>
    <cfRule type="containsBlanks" dxfId="879" priority="2144">
      <formula>LEN(TRIM(BZ889))=0</formula>
    </cfRule>
    <cfRule type="containsBlanks" dxfId="878" priority="2128">
      <formula>LEN(TRIM(BZ889))=0</formula>
    </cfRule>
    <cfRule type="containsBlanks" dxfId="877" priority="2142">
      <formula>LEN(TRIM(BZ889))=0</formula>
    </cfRule>
    <cfRule type="containsBlanks" dxfId="876" priority="2129">
      <formula>LEN(TRIM(BZ889))=0</formula>
    </cfRule>
    <cfRule type="containsBlanks" dxfId="875" priority="2143">
      <formula>LEN(TRIM(BZ889))=0</formula>
    </cfRule>
    <cfRule type="containsBlanks" dxfId="874" priority="2139">
      <formula>LEN(TRIM(BZ889))=0</formula>
    </cfRule>
  </conditionalFormatting>
  <conditionalFormatting sqref="BZ890:CC890">
    <cfRule type="containsBlanks" dxfId="873" priority="2122">
      <formula>LEN(TRIM(BZ890))=0</formula>
    </cfRule>
    <cfRule type="containsBlanks" dxfId="872" priority="2121">
      <formula>LEN(TRIM(BZ890))=0</formula>
    </cfRule>
    <cfRule type="containsBlanks" dxfId="871" priority="2120">
      <formula>LEN(TRIM(BZ890))=0</formula>
    </cfRule>
    <cfRule type="containsBlanks" dxfId="870" priority="2119">
      <formula>LEN(TRIM(BZ890))=0</formula>
    </cfRule>
    <cfRule type="containsBlanks" dxfId="869" priority="2127">
      <formula>LEN(TRIM(BZ890))=0</formula>
    </cfRule>
    <cfRule type="containsBlanks" dxfId="868" priority="2126">
      <formula>LEN(TRIM(BZ890))=0</formula>
    </cfRule>
    <cfRule type="containsBlanks" dxfId="867" priority="2118">
      <formula>LEN(TRIM(BZ890))=0</formula>
    </cfRule>
    <cfRule type="containsBlanks" dxfId="866" priority="2117">
      <formula>LEN(TRIM(BZ890))=0</formula>
    </cfRule>
    <cfRule type="containsBlanks" dxfId="865" priority="2116">
      <formula>LEN(TRIM(BZ890))=0</formula>
    </cfRule>
    <cfRule type="containsBlanks" dxfId="864" priority="2125">
      <formula>LEN(TRIM(BZ890))=0</formula>
    </cfRule>
    <cfRule type="containsBlanks" dxfId="863" priority="2114">
      <formula>LEN(TRIM(BZ890))=0</formula>
    </cfRule>
    <cfRule type="containsBlanks" dxfId="862" priority="2113">
      <formula>LEN(TRIM(BZ890))=0</formula>
    </cfRule>
    <cfRule type="containsBlanks" dxfId="861" priority="2112">
      <formula>LEN(TRIM(BZ890))=0</formula>
    </cfRule>
    <cfRule type="containsBlanks" dxfId="860" priority="2111">
      <formula>LEN(TRIM(BZ890))=0</formula>
    </cfRule>
    <cfRule type="containsBlanks" dxfId="859" priority="2124">
      <formula>LEN(TRIM(BZ890))=0</formula>
    </cfRule>
    <cfRule type="containsBlanks" dxfId="858" priority="2110">
      <formula>LEN(TRIM(BZ890))=0</formula>
    </cfRule>
    <cfRule type="containsBlanks" dxfId="857" priority="2109">
      <formula>LEN(TRIM(BZ890))=0</formula>
    </cfRule>
    <cfRule type="containsBlanks" dxfId="856" priority="2108">
      <formula>LEN(TRIM(BZ890))=0</formula>
    </cfRule>
    <cfRule type="containsBlanks" dxfId="855" priority="2123">
      <formula>LEN(TRIM(BZ890))=0</formula>
    </cfRule>
    <cfRule type="containsBlanks" dxfId="854" priority="2115">
      <formula>LEN(TRIM(BZ890))=0</formula>
    </cfRule>
  </conditionalFormatting>
  <conditionalFormatting sqref="BZ891:CC895">
    <cfRule type="containsBlanks" dxfId="853" priority="2103">
      <formula>LEN(TRIM(BZ891))=0</formula>
    </cfRule>
    <cfRule type="containsBlanks" dxfId="852" priority="2102">
      <formula>LEN(TRIM(BZ891))=0</formula>
    </cfRule>
    <cfRule type="containsBlanks" dxfId="851" priority="2101">
      <formula>LEN(TRIM(BZ891))=0</formula>
    </cfRule>
    <cfRule type="containsBlanks" dxfId="850" priority="2100">
      <formula>LEN(TRIM(BZ891))=0</formula>
    </cfRule>
    <cfRule type="containsBlanks" dxfId="849" priority="2096">
      <formula>LEN(TRIM(BZ891))=0</formula>
    </cfRule>
    <cfRule type="containsBlanks" dxfId="848" priority="2099">
      <formula>LEN(TRIM(BZ891))=0</formula>
    </cfRule>
    <cfRule type="containsBlanks" dxfId="847" priority="2098">
      <formula>LEN(TRIM(BZ891))=0</formula>
    </cfRule>
    <cfRule type="containsBlanks" dxfId="846" priority="2097">
      <formula>LEN(TRIM(BZ891))=0</formula>
    </cfRule>
    <cfRule type="containsBlanks" dxfId="845" priority="2107">
      <formula>LEN(TRIM(BZ891))=0</formula>
    </cfRule>
    <cfRule type="containsBlanks" dxfId="844" priority="2095">
      <formula>LEN(TRIM(BZ891))=0</formula>
    </cfRule>
    <cfRule type="containsBlanks" dxfId="843" priority="2094">
      <formula>LEN(TRIM(BZ891))=0</formula>
    </cfRule>
    <cfRule type="containsBlanks" dxfId="842" priority="2093">
      <formula>LEN(TRIM(BZ891))=0</formula>
    </cfRule>
    <cfRule type="containsBlanks" dxfId="841" priority="2092">
      <formula>LEN(TRIM(BZ891))=0</formula>
    </cfRule>
    <cfRule type="containsBlanks" dxfId="840" priority="2106">
      <formula>LEN(TRIM(BZ891))=0</formula>
    </cfRule>
    <cfRule type="containsBlanks" dxfId="839" priority="2090">
      <formula>LEN(TRIM(BZ891))=0</formula>
    </cfRule>
    <cfRule type="containsBlanks" dxfId="838" priority="2089">
      <formula>LEN(TRIM(BZ891))=0</formula>
    </cfRule>
    <cfRule type="containsBlanks" dxfId="837" priority="2088">
      <formula>LEN(TRIM(BZ891))=0</formula>
    </cfRule>
    <cfRule type="containsBlanks" dxfId="836" priority="2105">
      <formula>LEN(TRIM(BZ891))=0</formula>
    </cfRule>
    <cfRule type="containsBlanks" dxfId="835" priority="2104">
      <formula>LEN(TRIM(BZ891))=0</formula>
    </cfRule>
    <cfRule type="containsBlanks" dxfId="834" priority="2091">
      <formula>LEN(TRIM(BZ891))=0</formula>
    </cfRule>
  </conditionalFormatting>
  <conditionalFormatting sqref="BZ896:CC911">
    <cfRule type="containsBlanks" dxfId="833" priority="1981">
      <formula>LEN(TRIM(BZ896))=0</formula>
    </cfRule>
    <cfRule type="containsBlanks" dxfId="832" priority="1980">
      <formula>LEN(TRIM(BZ896))=0</formula>
    </cfRule>
    <cfRule type="containsBlanks" dxfId="831" priority="1979">
      <formula>LEN(TRIM(BZ896))=0</formula>
    </cfRule>
    <cfRule type="containsBlanks" dxfId="830" priority="1978">
      <formula>LEN(TRIM(BZ896))=0</formula>
    </cfRule>
    <cfRule type="containsBlanks" dxfId="829" priority="1977">
      <formula>LEN(TRIM(BZ896))=0</formula>
    </cfRule>
    <cfRule type="containsBlanks" dxfId="828" priority="1976">
      <formula>LEN(TRIM(BZ896))=0</formula>
    </cfRule>
    <cfRule type="containsBlanks" dxfId="827" priority="1975">
      <formula>LEN(TRIM(BZ896))=0</formula>
    </cfRule>
    <cfRule type="containsBlanks" dxfId="826" priority="1974">
      <formula>LEN(TRIM(BZ896))=0</formula>
    </cfRule>
    <cfRule type="containsBlanks" dxfId="825" priority="1973">
      <formula>LEN(TRIM(BZ896))=0</formula>
    </cfRule>
    <cfRule type="containsBlanks" dxfId="824" priority="1972">
      <formula>LEN(TRIM(BZ896))=0</formula>
    </cfRule>
    <cfRule type="containsBlanks" dxfId="823" priority="1992">
      <formula>LEN(TRIM(BZ896))=0</formula>
    </cfRule>
    <cfRule type="containsBlanks" dxfId="822" priority="1991">
      <formula>LEN(TRIM(BZ896))=0</formula>
    </cfRule>
    <cfRule type="containsBlanks" dxfId="821" priority="1990">
      <formula>LEN(TRIM(BZ896))=0</formula>
    </cfRule>
    <cfRule type="containsBlanks" dxfId="820" priority="1989">
      <formula>LEN(TRIM(BZ896))=0</formula>
    </cfRule>
    <cfRule type="containsBlanks" dxfId="819" priority="1988">
      <formula>LEN(TRIM(BZ896))=0</formula>
    </cfRule>
    <cfRule type="containsBlanks" dxfId="818" priority="1987">
      <formula>LEN(TRIM(BZ896))=0</formula>
    </cfRule>
    <cfRule type="containsBlanks" dxfId="817" priority="1986">
      <formula>LEN(TRIM(BZ896))=0</formula>
    </cfRule>
    <cfRule type="containsBlanks" dxfId="816" priority="1985">
      <formula>LEN(TRIM(BZ896))=0</formula>
    </cfRule>
    <cfRule type="containsBlanks" dxfId="815" priority="1984">
      <formula>LEN(TRIM(BZ896))=0</formula>
    </cfRule>
    <cfRule type="containsBlanks" dxfId="814" priority="1983">
      <formula>LEN(TRIM(BZ896))=0</formula>
    </cfRule>
    <cfRule type="containsBlanks" dxfId="813" priority="1982">
      <formula>LEN(TRIM(BZ896))=0</formula>
    </cfRule>
  </conditionalFormatting>
  <conditionalFormatting sqref="BZ912:CC912">
    <cfRule type="containsBlanks" dxfId="812" priority="1877">
      <formula>LEN(TRIM(BZ912))=0</formula>
    </cfRule>
    <cfRule type="containsBlanks" dxfId="811" priority="1876">
      <formula>LEN(TRIM(BZ912))=0</formula>
    </cfRule>
    <cfRule type="containsBlanks" dxfId="810" priority="1875">
      <formula>LEN(TRIM(BZ912))=0</formula>
    </cfRule>
    <cfRule type="containsBlanks" dxfId="809" priority="1874">
      <formula>LEN(TRIM(BZ912))=0</formula>
    </cfRule>
    <cfRule type="containsBlanks" dxfId="808" priority="1873">
      <formula>LEN(TRIM(BZ912))=0</formula>
    </cfRule>
    <cfRule type="containsBlanks" dxfId="807" priority="1872">
      <formula>LEN(TRIM(BZ912))=0</formula>
    </cfRule>
    <cfRule type="containsBlanks" dxfId="806" priority="1871">
      <formula>LEN(TRIM(BZ912))=0</formula>
    </cfRule>
    <cfRule type="containsBlanks" dxfId="805" priority="1862">
      <formula>LEN(TRIM(BZ912))=0</formula>
    </cfRule>
    <cfRule type="containsBlanks" dxfId="804" priority="1870">
      <formula>LEN(TRIM(BZ912))=0</formula>
    </cfRule>
    <cfRule type="containsBlanks" dxfId="803" priority="1869">
      <formula>LEN(TRIM(BZ912))=0</formula>
    </cfRule>
    <cfRule type="containsBlanks" dxfId="802" priority="1868">
      <formula>LEN(TRIM(BZ912))=0</formula>
    </cfRule>
    <cfRule type="containsBlanks" dxfId="801" priority="1867">
      <formula>LEN(TRIM(BZ912))=0</formula>
    </cfRule>
    <cfRule type="containsBlanks" dxfId="800" priority="1866">
      <formula>LEN(TRIM(BZ912))=0</formula>
    </cfRule>
    <cfRule type="containsBlanks" dxfId="799" priority="1865">
      <formula>LEN(TRIM(BZ912))=0</formula>
    </cfRule>
    <cfRule type="containsBlanks" dxfId="798" priority="1864">
      <formula>LEN(TRIM(BZ912))=0</formula>
    </cfRule>
    <cfRule type="containsBlanks" dxfId="797" priority="1863">
      <formula>LEN(TRIM(BZ912))=0</formula>
    </cfRule>
    <cfRule type="containsBlanks" dxfId="796" priority="1882">
      <formula>LEN(TRIM(BZ912))=0</formula>
    </cfRule>
    <cfRule type="containsBlanks" dxfId="795" priority="1883">
      <formula>LEN(TRIM(BZ912))=0</formula>
    </cfRule>
    <cfRule type="containsBlanks" dxfId="794" priority="1861">
      <formula>LEN(TRIM(BZ912))=0</formula>
    </cfRule>
    <cfRule type="containsBlanks" dxfId="793" priority="1878">
      <formula>LEN(TRIM(BZ912))=0</formula>
    </cfRule>
    <cfRule type="containsBlanks" dxfId="792" priority="1879">
      <formula>LEN(TRIM(BZ912))=0</formula>
    </cfRule>
    <cfRule type="containsBlanks" dxfId="791" priority="1880">
      <formula>LEN(TRIM(BZ912))=0</formula>
    </cfRule>
    <cfRule type="containsBlanks" dxfId="790" priority="1881">
      <formula>LEN(TRIM(BZ912))=0</formula>
    </cfRule>
  </conditionalFormatting>
  <conditionalFormatting sqref="BZ913:CC915">
    <cfRule type="containsBlanks" dxfId="789" priority="1845">
      <formula>LEN(TRIM(BZ913))=0</formula>
    </cfRule>
    <cfRule type="containsBlanks" dxfId="788" priority="1847">
      <formula>LEN(TRIM(BZ913))=0</formula>
    </cfRule>
    <cfRule type="containsBlanks" dxfId="787" priority="1842">
      <formula>LEN(TRIM(BZ913))=0</formula>
    </cfRule>
    <cfRule type="containsBlanks" dxfId="786" priority="1843">
      <formula>LEN(TRIM(BZ913))=0</formula>
    </cfRule>
    <cfRule type="containsBlanks" dxfId="785" priority="1851">
      <formula>LEN(TRIM(BZ913))=0</formula>
    </cfRule>
    <cfRule type="containsBlanks" dxfId="784" priority="1838">
      <formula>LEN(TRIM(BZ913))=0</formula>
    </cfRule>
    <cfRule type="containsBlanks" dxfId="783" priority="1854">
      <formula>LEN(TRIM(BZ913))=0</formula>
    </cfRule>
    <cfRule type="containsBlanks" dxfId="782" priority="1839">
      <formula>LEN(TRIM(BZ913))=0</formula>
    </cfRule>
    <cfRule type="containsBlanks" dxfId="781" priority="1840">
      <formula>LEN(TRIM(BZ913))=0</formula>
    </cfRule>
    <cfRule type="containsBlanks" dxfId="780" priority="1848">
      <formula>LEN(TRIM(BZ913))=0</formula>
    </cfRule>
    <cfRule type="containsBlanks" dxfId="779" priority="1860">
      <formula>LEN(TRIM(BZ913))=0</formula>
    </cfRule>
    <cfRule type="containsBlanks" dxfId="778" priority="1859">
      <formula>LEN(TRIM(BZ913))=0</formula>
    </cfRule>
    <cfRule type="containsBlanks" dxfId="777" priority="1841">
      <formula>LEN(TRIM(BZ913))=0</formula>
    </cfRule>
    <cfRule type="containsBlanks" dxfId="776" priority="1858">
      <formula>LEN(TRIM(BZ913))=0</formula>
    </cfRule>
    <cfRule type="containsBlanks" dxfId="775" priority="1857">
      <formula>LEN(TRIM(BZ913))=0</formula>
    </cfRule>
    <cfRule type="containsBlanks" dxfId="774" priority="1856">
      <formula>LEN(TRIM(BZ913))=0</formula>
    </cfRule>
    <cfRule type="containsBlanks" dxfId="773" priority="1855">
      <formula>LEN(TRIM(BZ913))=0</formula>
    </cfRule>
    <cfRule type="containsBlanks" dxfId="772" priority="1853">
      <formula>LEN(TRIM(BZ913))=0</formula>
    </cfRule>
    <cfRule type="containsBlanks" dxfId="771" priority="1852">
      <formula>LEN(TRIM(BZ913))=0</formula>
    </cfRule>
    <cfRule type="containsBlanks" dxfId="770" priority="1850">
      <formula>LEN(TRIM(BZ913))=0</formula>
    </cfRule>
    <cfRule type="containsBlanks" dxfId="769" priority="1849">
      <formula>LEN(TRIM(BZ913))=0</formula>
    </cfRule>
    <cfRule type="containsBlanks" dxfId="768" priority="1846">
      <formula>LEN(TRIM(BZ913))=0</formula>
    </cfRule>
    <cfRule type="containsBlanks" dxfId="767" priority="1844">
      <formula>LEN(TRIM(BZ913))=0</formula>
    </cfRule>
  </conditionalFormatting>
  <conditionalFormatting sqref="BZ916:CC916">
    <cfRule type="containsBlanks" dxfId="766" priority="1761">
      <formula>LEN(TRIM(BZ916))=0</formula>
    </cfRule>
    <cfRule type="containsBlanks" dxfId="765" priority="1760">
      <formula>LEN(TRIM(BZ916))=0</formula>
    </cfRule>
    <cfRule type="containsBlanks" dxfId="764" priority="1772">
      <formula>LEN(TRIM(BZ916))=0</formula>
    </cfRule>
    <cfRule type="containsBlanks" dxfId="763" priority="1770">
      <formula>LEN(TRIM(BZ916))=0</formula>
    </cfRule>
    <cfRule type="containsBlanks" dxfId="762" priority="1769">
      <formula>LEN(TRIM(BZ916))=0</formula>
    </cfRule>
    <cfRule type="containsBlanks" dxfId="761" priority="1774">
      <formula>LEN(TRIM(BZ916))=0</formula>
    </cfRule>
    <cfRule type="containsBlanks" dxfId="760" priority="1778">
      <formula>LEN(TRIM(BZ916))=0</formula>
    </cfRule>
    <cfRule type="containsBlanks" dxfId="759" priority="1779">
      <formula>LEN(TRIM(BZ916))=0</formula>
    </cfRule>
    <cfRule type="containsBlanks" dxfId="758" priority="1777">
      <formula>LEN(TRIM(BZ916))=0</formula>
    </cfRule>
    <cfRule type="containsBlanks" dxfId="757" priority="1768">
      <formula>LEN(TRIM(BZ916))=0</formula>
    </cfRule>
    <cfRule type="containsBlanks" dxfId="756" priority="1767">
      <formula>LEN(TRIM(BZ916))=0</formula>
    </cfRule>
    <cfRule type="containsBlanks" dxfId="755" priority="1766">
      <formula>LEN(TRIM(BZ916))=0</formula>
    </cfRule>
    <cfRule type="containsBlanks" dxfId="754" priority="1765">
      <formula>LEN(TRIM(BZ916))=0</formula>
    </cfRule>
    <cfRule type="containsBlanks" dxfId="753" priority="1764">
      <formula>LEN(TRIM(BZ916))=0</formula>
    </cfRule>
    <cfRule type="containsBlanks" dxfId="752" priority="1763">
      <formula>LEN(TRIM(BZ916))=0</formula>
    </cfRule>
    <cfRule type="containsBlanks" dxfId="751" priority="1771">
      <formula>LEN(TRIM(BZ916))=0</formula>
    </cfRule>
    <cfRule type="containsBlanks" dxfId="750" priority="1782">
      <formula>LEN(TRIM(BZ916))=0</formula>
    </cfRule>
    <cfRule type="containsBlanks" dxfId="749" priority="1783">
      <formula>LEN(TRIM(BZ916))=0</formula>
    </cfRule>
    <cfRule type="containsBlanks" dxfId="748" priority="1762">
      <formula>LEN(TRIM(BZ916))=0</formula>
    </cfRule>
    <cfRule type="containsBlanks" dxfId="747" priority="1775">
      <formula>LEN(TRIM(BZ916))=0</formula>
    </cfRule>
    <cfRule type="containsBlanks" dxfId="746" priority="1780">
      <formula>LEN(TRIM(BZ916))=0</formula>
    </cfRule>
    <cfRule type="containsBlanks" dxfId="745" priority="1773">
      <formula>LEN(TRIM(BZ916))=0</formula>
    </cfRule>
    <cfRule type="containsBlanks" dxfId="744" priority="1776">
      <formula>LEN(TRIM(BZ916))=0</formula>
    </cfRule>
    <cfRule type="containsBlanks" dxfId="743" priority="1781">
      <formula>LEN(TRIM(BZ916))=0</formula>
    </cfRule>
  </conditionalFormatting>
  <conditionalFormatting sqref="BZ918:CC918">
    <cfRule type="containsBlanks" dxfId="742" priority="1696">
      <formula>LEN(TRIM(BZ918))=0</formula>
    </cfRule>
    <cfRule type="containsBlanks" dxfId="741" priority="1693">
      <formula>LEN(TRIM(BZ918))=0</formula>
    </cfRule>
    <cfRule type="containsBlanks" dxfId="740" priority="1673">
      <formula>LEN(TRIM(BZ918))=0</formula>
    </cfRule>
    <cfRule type="containsBlanks" dxfId="739" priority="1674">
      <formula>LEN(TRIM(BZ918))=0</formula>
    </cfRule>
    <cfRule type="containsBlanks" dxfId="738" priority="1675">
      <formula>LEN(TRIM(BZ918))=0</formula>
    </cfRule>
    <cfRule type="containsBlanks" dxfId="737" priority="1676">
      <formula>LEN(TRIM(BZ918))=0</formula>
    </cfRule>
    <cfRule type="containsBlanks" dxfId="736" priority="1677">
      <formula>LEN(TRIM(BZ918))=0</formula>
    </cfRule>
    <cfRule type="containsBlanks" dxfId="735" priority="1678">
      <formula>LEN(TRIM(BZ918))=0</formula>
    </cfRule>
    <cfRule type="containsBlanks" dxfId="734" priority="1679">
      <formula>LEN(TRIM(BZ918))=0</formula>
    </cfRule>
    <cfRule type="containsBlanks" dxfId="733" priority="1680">
      <formula>LEN(TRIM(BZ918))=0</formula>
    </cfRule>
    <cfRule type="containsBlanks" dxfId="732" priority="1681">
      <formula>LEN(TRIM(BZ918))=0</formula>
    </cfRule>
    <cfRule type="containsBlanks" dxfId="731" priority="1682">
      <formula>LEN(TRIM(BZ918))=0</formula>
    </cfRule>
    <cfRule type="containsBlanks" dxfId="730" priority="1683">
      <formula>LEN(TRIM(BZ918))=0</formula>
    </cfRule>
    <cfRule type="containsBlanks" dxfId="729" priority="1684">
      <formula>LEN(TRIM(BZ918))=0</formula>
    </cfRule>
    <cfRule type="containsBlanks" dxfId="728" priority="1685">
      <formula>LEN(TRIM(BZ918))=0</formula>
    </cfRule>
    <cfRule type="containsBlanks" dxfId="727" priority="1686">
      <formula>LEN(TRIM(BZ918))=0</formula>
    </cfRule>
    <cfRule type="containsBlanks" dxfId="726" priority="1687">
      <formula>LEN(TRIM(BZ918))=0</formula>
    </cfRule>
    <cfRule type="containsBlanks" dxfId="725" priority="1688">
      <formula>LEN(TRIM(BZ918))=0</formula>
    </cfRule>
    <cfRule type="containsBlanks" dxfId="724" priority="1689">
      <formula>LEN(TRIM(BZ918))=0</formula>
    </cfRule>
    <cfRule type="containsBlanks" dxfId="723" priority="1690">
      <formula>LEN(TRIM(BZ918))=0</formula>
    </cfRule>
    <cfRule type="containsBlanks" dxfId="722" priority="1691">
      <formula>LEN(TRIM(BZ918))=0</formula>
    </cfRule>
    <cfRule type="containsBlanks" dxfId="721" priority="1692">
      <formula>LEN(TRIM(BZ918))=0</formula>
    </cfRule>
    <cfRule type="containsBlanks" dxfId="720" priority="1694">
      <formula>LEN(TRIM(BZ918))=0</formula>
    </cfRule>
    <cfRule type="containsBlanks" dxfId="719" priority="1695">
      <formula>LEN(TRIM(BZ918))=0</formula>
    </cfRule>
  </conditionalFormatting>
  <conditionalFormatting sqref="BZ919:CC919">
    <cfRule type="containsBlanks" dxfId="718" priority="1654">
      <formula>LEN(TRIM(BZ919))=0</formula>
    </cfRule>
    <cfRule type="containsBlanks" dxfId="717" priority="1655">
      <formula>LEN(TRIM(BZ919))=0</formula>
    </cfRule>
    <cfRule type="containsBlanks" dxfId="716" priority="1653">
      <formula>LEN(TRIM(BZ919))=0</formula>
    </cfRule>
    <cfRule type="containsBlanks" dxfId="715" priority="1671">
      <formula>LEN(TRIM(BZ919))=0</formula>
    </cfRule>
    <cfRule type="containsBlanks" dxfId="714" priority="1670">
      <formula>LEN(TRIM(BZ919))=0</formula>
    </cfRule>
    <cfRule type="containsBlanks" dxfId="713" priority="1669">
      <formula>LEN(TRIM(BZ919))=0</formula>
    </cfRule>
    <cfRule type="containsBlanks" dxfId="712" priority="1668">
      <formula>LEN(TRIM(BZ919))=0</formula>
    </cfRule>
    <cfRule type="containsBlanks" dxfId="711" priority="1667">
      <formula>LEN(TRIM(BZ919))=0</formula>
    </cfRule>
    <cfRule type="containsBlanks" dxfId="710" priority="1666">
      <formula>LEN(TRIM(BZ919))=0</formula>
    </cfRule>
    <cfRule type="containsBlanks" dxfId="709" priority="1662">
      <formula>LEN(TRIM(BZ919))=0</formula>
    </cfRule>
    <cfRule type="containsBlanks" dxfId="708" priority="1665">
      <formula>LEN(TRIM(BZ919))=0</formula>
    </cfRule>
    <cfRule type="containsBlanks" dxfId="707" priority="1664">
      <formula>LEN(TRIM(BZ919))=0</formula>
    </cfRule>
    <cfRule type="containsBlanks" dxfId="706" priority="1663">
      <formula>LEN(TRIM(BZ919))=0</formula>
    </cfRule>
    <cfRule type="containsBlanks" dxfId="705" priority="1652">
      <formula>LEN(TRIM(BZ919))=0</formula>
    </cfRule>
    <cfRule type="containsBlanks" dxfId="704" priority="1651">
      <formula>LEN(TRIM(BZ919))=0</formula>
    </cfRule>
    <cfRule type="containsBlanks" dxfId="703" priority="1650">
      <formula>LEN(TRIM(BZ919))=0</formula>
    </cfRule>
    <cfRule type="containsBlanks" dxfId="702" priority="1649">
      <formula>LEN(TRIM(BZ919))=0</formula>
    </cfRule>
    <cfRule type="containsBlanks" dxfId="701" priority="1661">
      <formula>LEN(TRIM(BZ919))=0</formula>
    </cfRule>
    <cfRule type="containsBlanks" dxfId="700" priority="1672">
      <formula>LEN(TRIM(BZ919))=0</formula>
    </cfRule>
    <cfRule type="containsBlanks" dxfId="699" priority="1660">
      <formula>LEN(TRIM(BZ919))=0</formula>
    </cfRule>
    <cfRule type="containsBlanks" dxfId="698" priority="1659">
      <formula>LEN(TRIM(BZ919))=0</formula>
    </cfRule>
    <cfRule type="containsBlanks" dxfId="697" priority="1658">
      <formula>LEN(TRIM(BZ919))=0</formula>
    </cfRule>
    <cfRule type="containsBlanks" dxfId="696" priority="1657">
      <formula>LEN(TRIM(BZ919))=0</formula>
    </cfRule>
    <cfRule type="containsBlanks" dxfId="695" priority="1656">
      <formula>LEN(TRIM(BZ919))=0</formula>
    </cfRule>
  </conditionalFormatting>
  <conditionalFormatting sqref="BZ920:CC920">
    <cfRule type="containsBlanks" dxfId="694" priority="1614">
      <formula>LEN(TRIM(BZ920))=0</formula>
    </cfRule>
    <cfRule type="containsBlanks" dxfId="693" priority="1615">
      <formula>LEN(TRIM(BZ920))=0</formula>
    </cfRule>
    <cfRule type="containsBlanks" dxfId="692" priority="1616">
      <formula>LEN(TRIM(BZ920))=0</formula>
    </cfRule>
    <cfRule type="containsBlanks" dxfId="691" priority="1617">
      <formula>LEN(TRIM(BZ920))=0</formula>
    </cfRule>
    <cfRule type="containsBlanks" dxfId="690" priority="1619">
      <formula>LEN(TRIM(BZ920))=0</formula>
    </cfRule>
    <cfRule type="containsBlanks" dxfId="689" priority="1620">
      <formula>LEN(TRIM(BZ920))=0</formula>
    </cfRule>
    <cfRule type="containsBlanks" dxfId="688" priority="1622">
      <formula>LEN(TRIM(BZ920))=0</formula>
    </cfRule>
    <cfRule type="containsBlanks" dxfId="687" priority="1621">
      <formula>LEN(TRIM(BZ920))=0</formula>
    </cfRule>
    <cfRule type="containsBlanks" dxfId="686" priority="1613">
      <formula>LEN(TRIM(BZ920))=0</formula>
    </cfRule>
    <cfRule type="containsBlanks" dxfId="685" priority="1612">
      <formula>LEN(TRIM(BZ920))=0</formula>
    </cfRule>
    <cfRule type="containsBlanks" dxfId="684" priority="1623">
      <formula>LEN(TRIM(BZ920))=0</formula>
    </cfRule>
    <cfRule type="containsBlanks" dxfId="683" priority="1624">
      <formula>LEN(TRIM(BZ920))=0</formula>
    </cfRule>
    <cfRule type="containsBlanks" dxfId="682" priority="1625">
      <formula>LEN(TRIM(BZ920))=0</formula>
    </cfRule>
    <cfRule type="containsBlanks" dxfId="681" priority="1611">
      <formula>LEN(TRIM(BZ920))=0</formula>
    </cfRule>
    <cfRule type="containsBlanks" dxfId="680" priority="1610">
      <formula>LEN(TRIM(BZ920))=0</formula>
    </cfRule>
    <cfRule type="containsBlanks" dxfId="679" priority="1608">
      <formula>LEN(TRIM(BZ920))=0</formula>
    </cfRule>
    <cfRule type="containsBlanks" dxfId="678" priority="1626">
      <formula>LEN(TRIM(BZ920))=0</formula>
    </cfRule>
    <cfRule type="containsBlanks" dxfId="677" priority="1627">
      <formula>LEN(TRIM(BZ920))=0</formula>
    </cfRule>
    <cfRule type="containsBlanks" dxfId="676" priority="1628">
      <formula>LEN(TRIM(BZ920))=0</formula>
    </cfRule>
    <cfRule type="containsBlanks" dxfId="675" priority="1629">
      <formula>LEN(TRIM(BZ920))=0</formula>
    </cfRule>
    <cfRule type="containsBlanks" dxfId="674" priority="1630">
      <formula>LEN(TRIM(BZ920))=0</formula>
    </cfRule>
    <cfRule type="containsBlanks" dxfId="673" priority="1618">
      <formula>LEN(TRIM(BZ920))=0</formula>
    </cfRule>
    <cfRule type="containsBlanks" dxfId="672" priority="1631">
      <formula>LEN(TRIM(BZ920))=0</formula>
    </cfRule>
    <cfRule type="containsBlanks" dxfId="671" priority="1609">
      <formula>LEN(TRIM(BZ920))=0</formula>
    </cfRule>
  </conditionalFormatting>
  <conditionalFormatting sqref="BZ921:CC921">
    <cfRule type="containsBlanks" dxfId="670" priority="1568">
      <formula>LEN(TRIM(BZ921))=0</formula>
    </cfRule>
    <cfRule type="containsBlanks" dxfId="669" priority="1590">
      <formula>LEN(TRIM(BZ921))=0</formula>
    </cfRule>
    <cfRule type="containsBlanks" dxfId="668" priority="1588">
      <formula>LEN(TRIM(BZ921))=0</formula>
    </cfRule>
    <cfRule type="containsBlanks" dxfId="667" priority="1587">
      <formula>LEN(TRIM(BZ921))=0</formula>
    </cfRule>
    <cfRule type="containsBlanks" dxfId="666" priority="1586">
      <formula>LEN(TRIM(BZ921))=0</formula>
    </cfRule>
    <cfRule type="containsBlanks" dxfId="665" priority="1585">
      <formula>LEN(TRIM(BZ921))=0</formula>
    </cfRule>
    <cfRule type="containsBlanks" dxfId="664" priority="1584">
      <formula>LEN(TRIM(BZ921))=0</formula>
    </cfRule>
    <cfRule type="containsBlanks" dxfId="663" priority="1583">
      <formula>LEN(TRIM(BZ921))=0</formula>
    </cfRule>
    <cfRule type="containsBlanks" dxfId="662" priority="1582">
      <formula>LEN(TRIM(BZ921))=0</formula>
    </cfRule>
    <cfRule type="containsBlanks" dxfId="661" priority="1567">
      <formula>LEN(TRIM(BZ921))=0</formula>
    </cfRule>
    <cfRule type="containsBlanks" dxfId="660" priority="1581">
      <formula>LEN(TRIM(BZ921))=0</formula>
    </cfRule>
    <cfRule type="containsBlanks" dxfId="659" priority="1580">
      <formula>LEN(TRIM(BZ921))=0</formula>
    </cfRule>
    <cfRule type="containsBlanks" dxfId="658" priority="1579">
      <formula>LEN(TRIM(BZ921))=0</formula>
    </cfRule>
    <cfRule type="containsBlanks" dxfId="657" priority="1578">
      <formula>LEN(TRIM(BZ921))=0</formula>
    </cfRule>
    <cfRule type="containsBlanks" dxfId="656" priority="1577">
      <formula>LEN(TRIM(BZ921))=0</formula>
    </cfRule>
    <cfRule type="containsBlanks" dxfId="655" priority="1576">
      <formula>LEN(TRIM(BZ921))=0</formula>
    </cfRule>
    <cfRule type="containsBlanks" dxfId="654" priority="1575">
      <formula>LEN(TRIM(BZ921))=0</formula>
    </cfRule>
    <cfRule type="containsBlanks" dxfId="653" priority="1589">
      <formula>LEN(TRIM(BZ921))=0</formula>
    </cfRule>
    <cfRule type="containsBlanks" dxfId="652" priority="1574">
      <formula>LEN(TRIM(BZ921))=0</formula>
    </cfRule>
    <cfRule type="containsBlanks" dxfId="651" priority="1573">
      <formula>LEN(TRIM(BZ921))=0</formula>
    </cfRule>
    <cfRule type="containsBlanks" dxfId="650" priority="1572">
      <formula>LEN(TRIM(BZ921))=0</formula>
    </cfRule>
    <cfRule type="containsBlanks" dxfId="649" priority="1571">
      <formula>LEN(TRIM(BZ921))=0</formula>
    </cfRule>
    <cfRule type="containsBlanks" dxfId="648" priority="1570">
      <formula>LEN(TRIM(BZ921))=0</formula>
    </cfRule>
    <cfRule type="containsBlanks" dxfId="647" priority="1569">
      <formula>LEN(TRIM(BZ921))=0</formula>
    </cfRule>
  </conditionalFormatting>
  <conditionalFormatting sqref="BZ922:CC922">
    <cfRule type="containsBlanks" dxfId="646" priority="1526">
      <formula>LEN(TRIM(BZ922))=0</formula>
    </cfRule>
    <cfRule type="containsBlanks" dxfId="645" priority="1516">
      <formula>LEN(TRIM(BZ922))=0</formula>
    </cfRule>
    <cfRule type="containsBlanks" dxfId="644" priority="1515">
      <formula>LEN(TRIM(BZ922))=0</formula>
    </cfRule>
    <cfRule type="containsBlanks" dxfId="643" priority="1514">
      <formula>LEN(TRIM(BZ922))=0</formula>
    </cfRule>
    <cfRule type="containsBlanks" dxfId="642" priority="1513">
      <formula>LEN(TRIM(BZ922))=0</formula>
    </cfRule>
    <cfRule type="containsBlanks" dxfId="641" priority="1512">
      <formula>LEN(TRIM(BZ922))=0</formula>
    </cfRule>
    <cfRule type="containsBlanks" dxfId="640" priority="1511">
      <formula>LEN(TRIM(BZ922))=0</formula>
    </cfRule>
    <cfRule type="containsBlanks" dxfId="639" priority="1510">
      <formula>LEN(TRIM(BZ922))=0</formula>
    </cfRule>
    <cfRule type="containsBlanks" dxfId="638" priority="1525">
      <formula>LEN(TRIM(BZ922))=0</formula>
    </cfRule>
    <cfRule type="containsBlanks" dxfId="637" priority="1524">
      <formula>LEN(TRIM(BZ922))=0</formula>
    </cfRule>
    <cfRule type="containsBlanks" dxfId="636" priority="1523">
      <formula>LEN(TRIM(BZ922))=0</formula>
    </cfRule>
    <cfRule type="containsBlanks" dxfId="635" priority="1518">
      <formula>LEN(TRIM(BZ922))=0</formula>
    </cfRule>
    <cfRule type="containsBlanks" dxfId="634" priority="1522">
      <formula>LEN(TRIM(BZ922))=0</formula>
    </cfRule>
    <cfRule type="containsBlanks" dxfId="633" priority="1533">
      <formula>LEN(TRIM(BZ922))=0</formula>
    </cfRule>
    <cfRule type="containsBlanks" dxfId="632" priority="1532">
      <formula>LEN(TRIM(BZ922))=0</formula>
    </cfRule>
    <cfRule type="containsBlanks" dxfId="631" priority="1531">
      <formula>LEN(TRIM(BZ922))=0</formula>
    </cfRule>
    <cfRule type="containsBlanks" dxfId="630" priority="1530">
      <formula>LEN(TRIM(BZ922))=0</formula>
    </cfRule>
    <cfRule type="containsBlanks" dxfId="629" priority="1529">
      <formula>LEN(TRIM(BZ922))=0</formula>
    </cfRule>
    <cfRule type="containsBlanks" dxfId="628" priority="1521">
      <formula>LEN(TRIM(BZ922))=0</formula>
    </cfRule>
    <cfRule type="containsBlanks" dxfId="627" priority="1528">
      <formula>LEN(TRIM(BZ922))=0</formula>
    </cfRule>
    <cfRule type="containsBlanks" dxfId="626" priority="1520">
      <formula>LEN(TRIM(BZ922))=0</formula>
    </cfRule>
    <cfRule type="containsBlanks" dxfId="625" priority="1519">
      <formula>LEN(TRIM(BZ922))=0</formula>
    </cfRule>
    <cfRule type="containsBlanks" dxfId="624" priority="1527">
      <formula>LEN(TRIM(BZ922))=0</formula>
    </cfRule>
    <cfRule type="containsBlanks" dxfId="623" priority="1517">
      <formula>LEN(TRIM(BZ922))=0</formula>
    </cfRule>
  </conditionalFormatting>
  <conditionalFormatting sqref="BZ923:CC937">
    <cfRule type="containsBlanks" dxfId="622" priority="1509">
      <formula>LEN(TRIM(BZ923))=0</formula>
    </cfRule>
    <cfRule type="containsBlanks" dxfId="621" priority="1504">
      <formula>LEN(TRIM(BZ923))=0</formula>
    </cfRule>
    <cfRule type="containsBlanks" dxfId="620" priority="1486">
      <formula>LEN(TRIM(BZ923))=0</formula>
    </cfRule>
    <cfRule type="containsBlanks" dxfId="619" priority="1487">
      <formula>LEN(TRIM(BZ923))=0</formula>
    </cfRule>
    <cfRule type="containsBlanks" dxfId="618" priority="1488">
      <formula>LEN(TRIM(BZ923))=0</formula>
    </cfRule>
    <cfRule type="containsBlanks" dxfId="617" priority="1489">
      <formula>LEN(TRIM(BZ923))=0</formula>
    </cfRule>
    <cfRule type="containsBlanks" dxfId="616" priority="1490">
      <formula>LEN(TRIM(BZ923))=0</formula>
    </cfRule>
    <cfRule type="containsBlanks" dxfId="615" priority="1503">
      <formula>LEN(TRIM(BZ923))=0</formula>
    </cfRule>
    <cfRule type="containsBlanks" dxfId="614" priority="1491">
      <formula>LEN(TRIM(BZ923))=0</formula>
    </cfRule>
    <cfRule type="containsBlanks" dxfId="613" priority="1492">
      <formula>LEN(TRIM(BZ923))=0</formula>
    </cfRule>
    <cfRule type="containsBlanks" dxfId="612" priority="1493">
      <formula>LEN(TRIM(BZ923))=0</formula>
    </cfRule>
    <cfRule type="containsBlanks" dxfId="611" priority="1494">
      <formula>LEN(TRIM(BZ923))=0</formula>
    </cfRule>
    <cfRule type="containsBlanks" dxfId="610" priority="1495">
      <formula>LEN(TRIM(BZ923))=0</formula>
    </cfRule>
    <cfRule type="containsBlanks" dxfId="609" priority="1496">
      <formula>LEN(TRIM(BZ923))=0</formula>
    </cfRule>
    <cfRule type="containsBlanks" dxfId="608" priority="1497">
      <formula>LEN(TRIM(BZ923))=0</formula>
    </cfRule>
    <cfRule type="containsBlanks" dxfId="607" priority="1498">
      <formula>LEN(TRIM(BZ923))=0</formula>
    </cfRule>
    <cfRule type="containsBlanks" dxfId="606" priority="1499">
      <formula>LEN(TRIM(BZ923))=0</formula>
    </cfRule>
    <cfRule type="containsBlanks" dxfId="605" priority="1500">
      <formula>LEN(TRIM(BZ923))=0</formula>
    </cfRule>
    <cfRule type="containsBlanks" dxfId="604" priority="1501">
      <formula>LEN(TRIM(BZ923))=0</formula>
    </cfRule>
    <cfRule type="containsBlanks" dxfId="603" priority="1502">
      <formula>LEN(TRIM(BZ923))=0</formula>
    </cfRule>
    <cfRule type="containsBlanks" dxfId="602" priority="1505">
      <formula>LEN(TRIM(BZ923))=0</formula>
    </cfRule>
    <cfRule type="containsBlanks" dxfId="601" priority="1506">
      <formula>LEN(TRIM(BZ923))=0</formula>
    </cfRule>
    <cfRule type="containsBlanks" dxfId="600" priority="1507">
      <formula>LEN(TRIM(BZ923))=0</formula>
    </cfRule>
    <cfRule type="containsBlanks" dxfId="599" priority="1508">
      <formula>LEN(TRIM(BZ923))=0</formula>
    </cfRule>
  </conditionalFormatting>
  <conditionalFormatting sqref="BZ938:CC980">
    <cfRule type="containsBlanks" dxfId="598" priority="1400">
      <formula>LEN(TRIM(BZ938))=0</formula>
    </cfRule>
    <cfRule type="containsBlanks" dxfId="597" priority="1405">
      <formula>LEN(TRIM(BZ938))=0</formula>
    </cfRule>
    <cfRule type="containsBlanks" dxfId="596" priority="1404">
      <formula>LEN(TRIM(BZ938))=0</formula>
    </cfRule>
    <cfRule type="containsBlanks" dxfId="595" priority="1403">
      <formula>LEN(TRIM(BZ938))=0</formula>
    </cfRule>
    <cfRule type="containsBlanks" dxfId="594" priority="1402">
      <formula>LEN(TRIM(BZ938))=0</formula>
    </cfRule>
    <cfRule type="containsBlanks" dxfId="593" priority="1401">
      <formula>LEN(TRIM(BZ938))=0</formula>
    </cfRule>
    <cfRule type="containsBlanks" dxfId="592" priority="1416">
      <formula>LEN(TRIM(BZ938))=0</formula>
    </cfRule>
    <cfRule type="containsBlanks" dxfId="591" priority="1420">
      <formula>LEN(TRIM(BZ938))=0</formula>
    </cfRule>
    <cfRule type="containsBlanks" dxfId="590" priority="1413">
      <formula>LEN(TRIM(BZ938))=0</formula>
    </cfRule>
    <cfRule type="containsBlanks" dxfId="589" priority="1393">
      <formula>LEN(TRIM(BZ938))=0</formula>
    </cfRule>
    <cfRule type="containsBlanks" dxfId="588" priority="1407">
      <formula>LEN(TRIM(BZ938))=0</formula>
    </cfRule>
    <cfRule type="containsBlanks" dxfId="587" priority="1399">
      <formula>LEN(TRIM(BZ938))=0</formula>
    </cfRule>
    <cfRule type="containsBlanks" dxfId="586" priority="1410">
      <formula>LEN(TRIM(BZ938))=0</formula>
    </cfRule>
    <cfRule type="containsBlanks" dxfId="585" priority="1414">
      <formula>LEN(TRIM(BZ938))=0</formula>
    </cfRule>
    <cfRule type="containsBlanks" dxfId="584" priority="1415">
      <formula>LEN(TRIM(BZ938))=0</formula>
    </cfRule>
    <cfRule type="containsBlanks" dxfId="583" priority="1417">
      <formula>LEN(TRIM(BZ938))=0</formula>
    </cfRule>
    <cfRule type="containsBlanks" dxfId="582" priority="1412">
      <formula>LEN(TRIM(BZ938))=0</formula>
    </cfRule>
    <cfRule type="containsBlanks" dxfId="581" priority="1418">
      <formula>LEN(TRIM(BZ938))=0</formula>
    </cfRule>
    <cfRule type="containsBlanks" dxfId="580" priority="1419">
      <formula>LEN(TRIM(BZ938))=0</formula>
    </cfRule>
    <cfRule type="containsBlanks" dxfId="579" priority="1395">
      <formula>LEN(TRIM(BZ938))=0</formula>
    </cfRule>
    <cfRule type="containsBlanks" dxfId="578" priority="1409">
      <formula>LEN(TRIM(BZ938))=0</formula>
    </cfRule>
    <cfRule type="containsBlanks" dxfId="577" priority="1408">
      <formula>LEN(TRIM(BZ938))=0</formula>
    </cfRule>
    <cfRule type="containsBlanks" dxfId="576" priority="1406">
      <formula>LEN(TRIM(BZ938))=0</formula>
    </cfRule>
    <cfRule type="containsBlanks" dxfId="575" priority="1411">
      <formula>LEN(TRIM(BZ938))=0</formula>
    </cfRule>
    <cfRule type="containsBlanks" dxfId="574" priority="1397">
      <formula>LEN(TRIM(BZ938))=0</formula>
    </cfRule>
    <cfRule type="containsBlanks" dxfId="573" priority="1398">
      <formula>LEN(TRIM(BZ938))=0</formula>
    </cfRule>
  </conditionalFormatting>
  <conditionalFormatting sqref="BZ981:CC981">
    <cfRule type="containsBlanks" dxfId="572" priority="1337">
      <formula>LEN(TRIM(BZ981))=0</formula>
    </cfRule>
    <cfRule type="containsBlanks" dxfId="571" priority="1336">
      <formula>LEN(TRIM(BZ981))=0</formula>
    </cfRule>
    <cfRule type="containsBlanks" dxfId="570" priority="1334">
      <formula>LEN(TRIM(BZ981))=0</formula>
    </cfRule>
    <cfRule type="containsBlanks" dxfId="569" priority="1333">
      <formula>LEN(TRIM(BZ981))=0</formula>
    </cfRule>
    <cfRule type="containsBlanks" dxfId="568" priority="1332">
      <formula>LEN(TRIM(BZ981))=0</formula>
    </cfRule>
    <cfRule type="containsBlanks" dxfId="567" priority="1331">
      <formula>LEN(TRIM(BZ981))=0</formula>
    </cfRule>
    <cfRule type="containsBlanks" dxfId="566" priority="1330">
      <formula>LEN(TRIM(BZ981))=0</formula>
    </cfRule>
    <cfRule type="containsBlanks" dxfId="565" priority="1319">
      <formula>LEN(TRIM(BZ981))=0</formula>
    </cfRule>
    <cfRule type="containsBlanks" dxfId="564" priority="1324">
      <formula>LEN(TRIM(BZ981))=0</formula>
    </cfRule>
    <cfRule type="containsBlanks" dxfId="563" priority="1329">
      <formula>LEN(TRIM(BZ981))=0</formula>
    </cfRule>
    <cfRule type="containsBlanks" dxfId="562" priority="1328">
      <formula>LEN(TRIM(BZ981))=0</formula>
    </cfRule>
    <cfRule type="containsBlanks" dxfId="561" priority="1327">
      <formula>LEN(TRIM(BZ981))=0</formula>
    </cfRule>
    <cfRule type="containsBlanks" dxfId="560" priority="1326">
      <formula>LEN(TRIM(BZ981))=0</formula>
    </cfRule>
    <cfRule type="containsBlanks" dxfId="559" priority="1325">
      <formula>LEN(TRIM(BZ981))=0</formula>
    </cfRule>
    <cfRule type="containsBlanks" dxfId="558" priority="1335">
      <formula>LEN(TRIM(BZ981))=0</formula>
    </cfRule>
    <cfRule type="containsBlanks" dxfId="557" priority="1343">
      <formula>LEN(TRIM(BZ981))=0</formula>
    </cfRule>
    <cfRule type="containsBlanks" dxfId="556" priority="1342">
      <formula>LEN(TRIM(BZ981))=0</formula>
    </cfRule>
    <cfRule type="containsBlanks" dxfId="555" priority="1341">
      <formula>LEN(TRIM(BZ981))=0</formula>
    </cfRule>
    <cfRule type="containsBlanks" dxfId="554" priority="1340">
      <formula>LEN(TRIM(BZ981))=0</formula>
    </cfRule>
    <cfRule type="containsBlanks" dxfId="553" priority="1339">
      <formula>LEN(TRIM(BZ981))=0</formula>
    </cfRule>
    <cfRule type="containsBlanks" dxfId="552" priority="1322">
      <formula>LEN(TRIM(BZ981))=0</formula>
    </cfRule>
    <cfRule type="containsBlanks" dxfId="551" priority="1320">
      <formula>LEN(TRIM(BZ981))=0</formula>
    </cfRule>
    <cfRule type="containsBlanks" dxfId="550" priority="1338">
      <formula>LEN(TRIM(BZ981))=0</formula>
    </cfRule>
    <cfRule type="containsBlanks" dxfId="549" priority="1347">
      <formula>LEN(TRIM(BZ981))=0</formula>
    </cfRule>
    <cfRule type="containsBlanks" dxfId="548" priority="1346">
      <formula>LEN(TRIM(BZ981))=0</formula>
    </cfRule>
    <cfRule type="containsBlanks" dxfId="547" priority="1345">
      <formula>LEN(TRIM(BZ981))=0</formula>
    </cfRule>
    <cfRule type="containsBlanks" dxfId="546" priority="1344">
      <formula>LEN(TRIM(BZ981))=0</formula>
    </cfRule>
  </conditionalFormatting>
  <conditionalFormatting sqref="BZ982:CC982">
    <cfRule type="containsBlanks" dxfId="545" priority="1274">
      <formula>LEN(TRIM(BZ982))=0</formula>
    </cfRule>
    <cfRule type="containsBlanks" dxfId="544" priority="1273">
      <formula>LEN(TRIM(BZ982))=0</formula>
    </cfRule>
    <cfRule type="containsBlanks" dxfId="543" priority="1299">
      <formula>LEN(TRIM(BZ982))=0</formula>
    </cfRule>
    <cfRule type="containsBlanks" dxfId="542" priority="1298">
      <formula>LEN(TRIM(BZ982))=0</formula>
    </cfRule>
    <cfRule type="containsBlanks" dxfId="541" priority="1300">
      <formula>LEN(TRIM(BZ982))=0</formula>
    </cfRule>
    <cfRule type="containsBlanks" dxfId="540" priority="1301">
      <formula>LEN(TRIM(BZ982))=0</formula>
    </cfRule>
    <cfRule type="containsBlanks" dxfId="539" priority="1290">
      <formula>LEN(TRIM(BZ982))=0</formula>
    </cfRule>
    <cfRule type="containsBlanks" dxfId="538" priority="1278">
      <formula>LEN(TRIM(BZ982))=0</formula>
    </cfRule>
    <cfRule type="containsBlanks" dxfId="537" priority="1289">
      <formula>LEN(TRIM(BZ982))=0</formula>
    </cfRule>
    <cfRule type="containsBlanks" dxfId="536" priority="1284">
      <formula>LEN(TRIM(BZ982))=0</formula>
    </cfRule>
    <cfRule type="containsBlanks" dxfId="535" priority="1297">
      <formula>LEN(TRIM(BZ982))=0</formula>
    </cfRule>
    <cfRule type="containsBlanks" dxfId="534" priority="1285">
      <formula>LEN(TRIM(BZ982))=0</formula>
    </cfRule>
    <cfRule type="containsBlanks" dxfId="533" priority="1296">
      <formula>LEN(TRIM(BZ982))=0</formula>
    </cfRule>
    <cfRule type="containsBlanks" dxfId="532" priority="1295">
      <formula>LEN(TRIM(BZ982))=0</formula>
    </cfRule>
    <cfRule type="containsBlanks" dxfId="531" priority="1286">
      <formula>LEN(TRIM(BZ982))=0</formula>
    </cfRule>
    <cfRule type="containsBlanks" dxfId="530" priority="1287">
      <formula>LEN(TRIM(BZ982))=0</formula>
    </cfRule>
    <cfRule type="containsBlanks" dxfId="529" priority="1276">
      <formula>LEN(TRIM(BZ982))=0</formula>
    </cfRule>
    <cfRule type="containsBlanks" dxfId="528" priority="1280">
      <formula>LEN(TRIM(BZ982))=0</formula>
    </cfRule>
    <cfRule type="containsBlanks" dxfId="527" priority="1288">
      <formula>LEN(TRIM(BZ982))=0</formula>
    </cfRule>
    <cfRule type="containsBlanks" dxfId="526" priority="1281">
      <formula>LEN(TRIM(BZ982))=0</formula>
    </cfRule>
    <cfRule type="containsBlanks" dxfId="525" priority="1294">
      <formula>LEN(TRIM(BZ982))=0</formula>
    </cfRule>
    <cfRule type="containsBlanks" dxfId="524" priority="1293">
      <formula>LEN(TRIM(BZ982))=0</formula>
    </cfRule>
    <cfRule type="containsBlanks" dxfId="523" priority="1282">
      <formula>LEN(TRIM(BZ982))=0</formula>
    </cfRule>
    <cfRule type="containsBlanks" dxfId="522" priority="1292">
      <formula>LEN(TRIM(BZ982))=0</formula>
    </cfRule>
    <cfRule type="containsBlanks" dxfId="521" priority="1283">
      <formula>LEN(TRIM(BZ982))=0</formula>
    </cfRule>
    <cfRule type="containsBlanks" dxfId="520" priority="1291">
      <formula>LEN(TRIM(BZ982))=0</formula>
    </cfRule>
    <cfRule type="containsBlanks" dxfId="519" priority="1279">
      <formula>LEN(TRIM(BZ982))=0</formula>
    </cfRule>
  </conditionalFormatting>
  <conditionalFormatting sqref="BZ983:CC988">
    <cfRule type="containsBlanks" dxfId="518" priority="1242">
      <formula>LEN(TRIM(BZ983))=0</formula>
    </cfRule>
    <cfRule type="containsBlanks" dxfId="517" priority="1243">
      <formula>LEN(TRIM(BZ983))=0</formula>
    </cfRule>
    <cfRule type="containsBlanks" dxfId="516" priority="1244">
      <formula>LEN(TRIM(BZ983))=0</formula>
    </cfRule>
    <cfRule type="containsBlanks" dxfId="515" priority="1245">
      <formula>LEN(TRIM(BZ983))=0</formula>
    </cfRule>
    <cfRule type="containsBlanks" dxfId="514" priority="1246">
      <formula>LEN(TRIM(BZ983))=0</formula>
    </cfRule>
    <cfRule type="containsBlanks" dxfId="513" priority="1247">
      <formula>LEN(TRIM(BZ983))=0</formula>
    </cfRule>
    <cfRule type="containsBlanks" dxfId="512" priority="1248">
      <formula>LEN(TRIM(BZ983))=0</formula>
    </cfRule>
    <cfRule type="containsBlanks" dxfId="511" priority="1249">
      <formula>LEN(TRIM(BZ983))=0</formula>
    </cfRule>
    <cfRule type="containsBlanks" dxfId="510" priority="1250">
      <formula>LEN(TRIM(BZ983))=0</formula>
    </cfRule>
    <cfRule type="containsBlanks" dxfId="509" priority="1252">
      <formula>LEN(TRIM(BZ983))=0</formula>
    </cfRule>
    <cfRule type="containsBlanks" dxfId="508" priority="1253">
      <formula>LEN(TRIM(BZ983))=0</formula>
    </cfRule>
    <cfRule type="containsBlanks" dxfId="507" priority="1254">
      <formula>LEN(TRIM(BZ983))=0</formula>
    </cfRule>
    <cfRule type="containsBlanks" dxfId="506" priority="1255">
      <formula>LEN(TRIM(BZ983))=0</formula>
    </cfRule>
    <cfRule type="containsBlanks" dxfId="505" priority="1256">
      <formula>LEN(TRIM(BZ983))=0</formula>
    </cfRule>
    <cfRule type="containsBlanks" dxfId="504" priority="1251">
      <formula>LEN(TRIM(BZ983))=0</formula>
    </cfRule>
    <cfRule type="containsBlanks" dxfId="503" priority="1228">
      <formula>LEN(TRIM(BZ983))=0</formula>
    </cfRule>
    <cfRule type="containsBlanks" dxfId="502" priority="1229">
      <formula>LEN(TRIM(BZ983))=0</formula>
    </cfRule>
    <cfRule type="containsBlanks" dxfId="501" priority="1231">
      <formula>LEN(TRIM(BZ983))=0</formula>
    </cfRule>
    <cfRule type="containsBlanks" dxfId="500" priority="1233">
      <formula>LEN(TRIM(BZ983))=0</formula>
    </cfRule>
    <cfRule type="containsBlanks" dxfId="499" priority="1234">
      <formula>LEN(TRIM(BZ983))=0</formula>
    </cfRule>
    <cfRule type="containsBlanks" dxfId="498" priority="1235">
      <formula>LEN(TRIM(BZ983))=0</formula>
    </cfRule>
    <cfRule type="containsBlanks" dxfId="497" priority="1236">
      <formula>LEN(TRIM(BZ983))=0</formula>
    </cfRule>
    <cfRule type="containsBlanks" dxfId="496" priority="1237">
      <formula>LEN(TRIM(BZ983))=0</formula>
    </cfRule>
    <cfRule type="containsBlanks" dxfId="495" priority="1238">
      <formula>LEN(TRIM(BZ983))=0</formula>
    </cfRule>
    <cfRule type="containsBlanks" dxfId="494" priority="1239">
      <formula>LEN(TRIM(BZ983))=0</formula>
    </cfRule>
    <cfRule type="containsBlanks" dxfId="493" priority="1240">
      <formula>LEN(TRIM(BZ983))=0</formula>
    </cfRule>
    <cfRule type="containsBlanks" dxfId="492" priority="1241">
      <formula>LEN(TRIM(BZ983))=0</formula>
    </cfRule>
  </conditionalFormatting>
  <conditionalFormatting sqref="BZ989:CC1037 CA1037:CC1044 BZ1037:BZ1043">
    <cfRule type="containsBlanks" dxfId="491" priority="1169">
      <formula>LEN(TRIM(BZ989))=0</formula>
    </cfRule>
    <cfRule type="containsBlanks" dxfId="490" priority="1170">
      <formula>LEN(TRIM(BZ989))=0</formula>
    </cfRule>
    <cfRule type="containsBlanks" dxfId="489" priority="1171">
      <formula>LEN(TRIM(BZ989))=0</formula>
    </cfRule>
    <cfRule type="containsBlanks" dxfId="488" priority="1172">
      <formula>LEN(TRIM(BZ989))=0</formula>
    </cfRule>
    <cfRule type="containsBlanks" dxfId="487" priority="1173">
      <formula>LEN(TRIM(BZ989))=0</formula>
    </cfRule>
    <cfRule type="containsBlanks" dxfId="486" priority="1174">
      <formula>LEN(TRIM(BZ989))=0</formula>
    </cfRule>
    <cfRule type="containsBlanks" dxfId="485" priority="1175">
      <formula>LEN(TRIM(BZ989))=0</formula>
    </cfRule>
    <cfRule type="containsBlanks" dxfId="484" priority="1176">
      <formula>LEN(TRIM(BZ989))=0</formula>
    </cfRule>
    <cfRule type="containsBlanks" dxfId="483" priority="1151">
      <formula>LEN(TRIM(BZ989))=0</formula>
    </cfRule>
    <cfRule type="containsBlanks" dxfId="482" priority="1177">
      <formula>LEN(TRIM(BZ989))=0</formula>
    </cfRule>
    <cfRule type="containsBlanks" dxfId="481" priority="1178">
      <formula>LEN(TRIM(BZ989))=0</formula>
    </cfRule>
    <cfRule type="containsBlanks" dxfId="480" priority="1164">
      <formula>LEN(TRIM(BZ989))=0</formula>
    </cfRule>
    <cfRule type="containsBlanks" dxfId="479" priority="1152">
      <formula>LEN(TRIM(BZ989))=0</formula>
    </cfRule>
    <cfRule type="containsBlanks" dxfId="478" priority="1154">
      <formula>LEN(TRIM(BZ989))=0</formula>
    </cfRule>
    <cfRule type="containsBlanks" dxfId="477" priority="1156">
      <formula>LEN(TRIM(BZ989))=0</formula>
    </cfRule>
    <cfRule type="containsBlanks" dxfId="476" priority="1157">
      <formula>LEN(TRIM(BZ989))=0</formula>
    </cfRule>
    <cfRule type="containsBlanks" dxfId="475" priority="1158">
      <formula>LEN(TRIM(BZ989))=0</formula>
    </cfRule>
    <cfRule type="containsBlanks" dxfId="474" priority="1159">
      <formula>LEN(TRIM(BZ989))=0</formula>
    </cfRule>
    <cfRule type="containsBlanks" dxfId="473" priority="1160">
      <formula>LEN(TRIM(BZ989))=0</formula>
    </cfRule>
    <cfRule type="containsBlanks" dxfId="472" priority="1161">
      <formula>LEN(TRIM(BZ989))=0</formula>
    </cfRule>
    <cfRule type="containsBlanks" dxfId="471" priority="1162">
      <formula>LEN(TRIM(BZ989))=0</formula>
    </cfRule>
    <cfRule type="containsBlanks" dxfId="470" priority="1163">
      <formula>LEN(TRIM(BZ989))=0</formula>
    </cfRule>
    <cfRule type="containsBlanks" dxfId="469" priority="1148">
      <formula>LEN(TRIM(BZ989))=0</formula>
    </cfRule>
    <cfRule type="containsBlanks" dxfId="468" priority="1165">
      <formula>LEN(TRIM(BZ989))=0</formula>
    </cfRule>
    <cfRule type="containsBlanks" dxfId="467" priority="1166">
      <formula>LEN(TRIM(BZ989))=0</formula>
    </cfRule>
    <cfRule type="containsBlanks" dxfId="466" priority="1167">
      <formula>LEN(TRIM(BZ989))=0</formula>
    </cfRule>
    <cfRule type="containsBlanks" dxfId="465" priority="1168">
      <formula>LEN(TRIM(BZ989))=0</formula>
    </cfRule>
    <cfRule type="containsBlanks" dxfId="464" priority="1179">
      <formula>LEN(TRIM(BZ989))=0</formula>
    </cfRule>
  </conditionalFormatting>
  <conditionalFormatting sqref="BZ1045:CC1045">
    <cfRule type="containsBlanks" dxfId="463" priority="753">
      <formula>LEN(TRIM(BZ1045))=0</formula>
    </cfRule>
    <cfRule type="containsBlanks" dxfId="462" priority="752">
      <formula>LEN(TRIM(BZ1045))=0</formula>
    </cfRule>
    <cfRule type="containsBlanks" dxfId="461" priority="751">
      <formula>LEN(TRIM(BZ1045))=0</formula>
    </cfRule>
    <cfRule type="containsBlanks" dxfId="460" priority="737">
      <formula>LEN(TRIM(BZ1045))=0</formula>
    </cfRule>
    <cfRule type="containsBlanks" dxfId="459" priority="750">
      <formula>LEN(TRIM(BZ1045))=0</formula>
    </cfRule>
    <cfRule type="containsBlanks" dxfId="458" priority="749">
      <formula>LEN(TRIM(BZ1045))=0</formula>
    </cfRule>
    <cfRule type="containsBlanks" dxfId="457" priority="748">
      <formula>LEN(TRIM(BZ1045))=0</formula>
    </cfRule>
    <cfRule type="containsBlanks" dxfId="456" priority="747">
      <formula>LEN(TRIM(BZ1045))=0</formula>
    </cfRule>
    <cfRule type="containsBlanks" dxfId="455" priority="746">
      <formula>LEN(TRIM(BZ1045))=0</formula>
    </cfRule>
    <cfRule type="containsBlanks" dxfId="454" priority="745">
      <formula>LEN(TRIM(BZ1045))=0</formula>
    </cfRule>
    <cfRule type="containsBlanks" dxfId="453" priority="744">
      <formula>LEN(TRIM(BZ1045))=0</formula>
    </cfRule>
    <cfRule type="containsBlanks" dxfId="452" priority="743">
      <formula>LEN(TRIM(BZ1045))=0</formula>
    </cfRule>
    <cfRule type="containsBlanks" dxfId="451" priority="742">
      <formula>LEN(TRIM(BZ1045))=0</formula>
    </cfRule>
    <cfRule type="containsBlanks" dxfId="450" priority="741">
      <formula>LEN(TRIM(BZ1045))=0</formula>
    </cfRule>
    <cfRule type="containsBlanks" dxfId="449" priority="721">
      <formula>LEN(TRIM(BZ1045))=0</formula>
    </cfRule>
    <cfRule type="containsBlanks" dxfId="448" priority="720">
      <formula>LEN(TRIM(BZ1045))=0</formula>
    </cfRule>
    <cfRule type="containsBlanks" dxfId="447" priority="719">
      <formula>LEN(TRIM(BZ1045))=0</formula>
    </cfRule>
    <cfRule type="containsBlanks" dxfId="446" priority="718">
      <formula>LEN(TRIM(BZ1045))=0</formula>
    </cfRule>
    <cfRule type="containsBlanks" dxfId="445" priority="717">
      <formula>LEN(TRIM(BZ1045))=0</formula>
    </cfRule>
    <cfRule type="containsBlanks" dxfId="444" priority="716">
      <formula>LEN(TRIM(BZ1045))=0</formula>
    </cfRule>
    <cfRule type="containsBlanks" dxfId="443" priority="736">
      <formula>LEN(TRIM(BZ1045))=0</formula>
    </cfRule>
    <cfRule type="containsBlanks" dxfId="442" priority="735">
      <formula>LEN(TRIM(BZ1045))=0</formula>
    </cfRule>
    <cfRule type="containsBlanks" dxfId="441" priority="734">
      <formula>LEN(TRIM(BZ1045))=0</formula>
    </cfRule>
    <cfRule type="containsBlanks" dxfId="440" priority="732">
      <formula>LEN(TRIM(BZ1045))=0</formula>
    </cfRule>
    <cfRule type="containsBlanks" dxfId="439" priority="730">
      <formula>LEN(TRIM(BZ1045))=0</formula>
    </cfRule>
    <cfRule type="containsBlanks" dxfId="438" priority="729">
      <formula>LEN(TRIM(BZ1045))=0</formula>
    </cfRule>
    <cfRule type="containsBlanks" dxfId="437" priority="726">
      <formula>LEN(TRIM(BZ1045))=0</formula>
    </cfRule>
    <cfRule type="containsBlanks" dxfId="436" priority="725">
      <formula>LEN(TRIM(BZ1045))=0</formula>
    </cfRule>
    <cfRule type="containsBlanks" dxfId="435" priority="724">
      <formula>LEN(TRIM(BZ1045))=0</formula>
    </cfRule>
    <cfRule type="containsBlanks" dxfId="434" priority="723">
      <formula>LEN(TRIM(BZ1045))=0</formula>
    </cfRule>
    <cfRule type="containsBlanks" dxfId="433" priority="754">
      <formula>LEN(TRIM(BZ1045))=0</formula>
    </cfRule>
    <cfRule type="containsBlanks" dxfId="432" priority="755">
      <formula>LEN(TRIM(BZ1045))=0</formula>
    </cfRule>
    <cfRule type="containsBlanks" dxfId="431" priority="756">
      <formula>LEN(TRIM(BZ1045))=0</formula>
    </cfRule>
    <cfRule type="containsBlanks" dxfId="430" priority="757">
      <formula>LEN(TRIM(BZ1045))=0</formula>
    </cfRule>
    <cfRule type="containsBlanks" dxfId="429" priority="722">
      <formula>LEN(TRIM(BZ1045))=0</formula>
    </cfRule>
    <cfRule type="containsBlanks" dxfId="428" priority="740">
      <formula>LEN(TRIM(BZ1045))=0</formula>
    </cfRule>
    <cfRule type="containsBlanks" dxfId="427" priority="739">
      <formula>LEN(TRIM(BZ1045))=0</formula>
    </cfRule>
    <cfRule type="containsBlanks" dxfId="426" priority="738">
      <formula>LEN(TRIM(BZ1045))=0</formula>
    </cfRule>
  </conditionalFormatting>
  <conditionalFormatting sqref="BZ1046:CC1049 CA1049:CC1050">
    <cfRule type="containsBlanks" dxfId="425" priority="772">
      <formula>LEN(TRIM(BZ1046))=0</formula>
    </cfRule>
    <cfRule type="containsBlanks" dxfId="424" priority="765">
      <formula>LEN(TRIM(BZ1046))=0</formula>
    </cfRule>
    <cfRule type="containsBlanks" dxfId="423" priority="763">
      <formula>LEN(TRIM(BZ1046))=0</formula>
    </cfRule>
    <cfRule type="containsBlanks" dxfId="422" priority="764">
      <formula>LEN(TRIM(BZ1046))=0</formula>
    </cfRule>
    <cfRule type="containsBlanks" dxfId="421" priority="766">
      <formula>LEN(TRIM(BZ1046))=0</formula>
    </cfRule>
    <cfRule type="containsBlanks" dxfId="420" priority="767">
      <formula>LEN(TRIM(BZ1046))=0</formula>
    </cfRule>
    <cfRule type="containsBlanks" dxfId="419" priority="768">
      <formula>LEN(TRIM(BZ1046))=0</formula>
    </cfRule>
    <cfRule type="containsBlanks" dxfId="418" priority="771">
      <formula>LEN(TRIM(BZ1046))=0</formula>
    </cfRule>
    <cfRule type="containsBlanks" dxfId="417" priority="774">
      <formula>LEN(TRIM(BZ1046))=0</formula>
    </cfRule>
    <cfRule type="containsBlanks" dxfId="416" priority="779">
      <formula>LEN(TRIM(BZ1046))=0</formula>
    </cfRule>
    <cfRule type="containsBlanks" dxfId="415" priority="776">
      <formula>LEN(TRIM(BZ1046))=0</formula>
    </cfRule>
    <cfRule type="containsBlanks" dxfId="414" priority="777">
      <formula>LEN(TRIM(BZ1046))=0</formula>
    </cfRule>
    <cfRule type="containsBlanks" dxfId="413" priority="778">
      <formula>LEN(TRIM(BZ1046))=0</formula>
    </cfRule>
    <cfRule type="containsBlanks" dxfId="412" priority="780">
      <formula>LEN(TRIM(BZ1046))=0</formula>
    </cfRule>
    <cfRule type="containsBlanks" dxfId="411" priority="781">
      <formula>LEN(TRIM(BZ1046))=0</formula>
    </cfRule>
    <cfRule type="containsBlanks" dxfId="410" priority="782">
      <formula>LEN(TRIM(BZ1046))=0</formula>
    </cfRule>
    <cfRule type="containsBlanks" dxfId="409" priority="783">
      <formula>LEN(TRIM(BZ1046))=0</formula>
    </cfRule>
    <cfRule type="containsBlanks" dxfId="408" priority="762">
      <formula>LEN(TRIM(BZ1046))=0</formula>
    </cfRule>
    <cfRule type="containsBlanks" dxfId="407" priority="784">
      <formula>LEN(TRIM(BZ1046))=0</formula>
    </cfRule>
    <cfRule type="containsBlanks" dxfId="406" priority="785">
      <formula>LEN(TRIM(BZ1046))=0</formula>
    </cfRule>
    <cfRule type="containsBlanks" dxfId="405" priority="799">
      <formula>LEN(TRIM(BZ1046))=0</formula>
    </cfRule>
    <cfRule type="containsBlanks" dxfId="404" priority="786">
      <formula>LEN(TRIM(BZ1046))=0</formula>
    </cfRule>
    <cfRule type="containsBlanks" dxfId="403" priority="787">
      <formula>LEN(TRIM(BZ1046))=0</formula>
    </cfRule>
    <cfRule type="containsBlanks" dxfId="402" priority="788">
      <formula>LEN(TRIM(BZ1046))=0</formula>
    </cfRule>
    <cfRule type="containsBlanks" dxfId="401" priority="789">
      <formula>LEN(TRIM(BZ1046))=0</formula>
    </cfRule>
    <cfRule type="containsBlanks" dxfId="400" priority="790">
      <formula>LEN(TRIM(BZ1046))=0</formula>
    </cfRule>
    <cfRule type="containsBlanks" dxfId="399" priority="791">
      <formula>LEN(TRIM(BZ1046))=0</formula>
    </cfRule>
    <cfRule type="containsBlanks" dxfId="398" priority="792">
      <formula>LEN(TRIM(BZ1046))=0</formula>
    </cfRule>
    <cfRule type="containsBlanks" dxfId="397" priority="759">
      <formula>LEN(TRIM(BZ1046))=0</formula>
    </cfRule>
    <cfRule type="containsBlanks" dxfId="396" priority="758">
      <formula>LEN(TRIM(BZ1046))=0</formula>
    </cfRule>
    <cfRule type="containsBlanks" dxfId="395" priority="793">
      <formula>LEN(TRIM(BZ1046))=0</formula>
    </cfRule>
    <cfRule type="containsBlanks" dxfId="394" priority="794">
      <formula>LEN(TRIM(BZ1046))=0</formula>
    </cfRule>
    <cfRule type="containsBlanks" dxfId="393" priority="795">
      <formula>LEN(TRIM(BZ1046))=0</formula>
    </cfRule>
    <cfRule type="containsBlanks" dxfId="392" priority="796">
      <formula>LEN(TRIM(BZ1046))=0</formula>
    </cfRule>
    <cfRule type="containsBlanks" dxfId="391" priority="797">
      <formula>LEN(TRIM(BZ1046))=0</formula>
    </cfRule>
    <cfRule type="containsBlanks" dxfId="390" priority="761">
      <formula>LEN(TRIM(BZ1046))=0</formula>
    </cfRule>
    <cfRule type="containsBlanks" dxfId="389" priority="760">
      <formula>LEN(TRIM(BZ1046))=0</formula>
    </cfRule>
    <cfRule type="containsBlanks" dxfId="388" priority="798">
      <formula>LEN(TRIM(BZ1046))=0</formula>
    </cfRule>
  </conditionalFormatting>
  <conditionalFormatting sqref="BZ1051:CC1128">
    <cfRule type="containsBlanks" dxfId="387" priority="646">
      <formula>LEN(TRIM(BZ1051))=0</formula>
    </cfRule>
    <cfRule type="containsBlanks" dxfId="386" priority="645">
      <formula>LEN(TRIM(BZ1051))=0</formula>
    </cfRule>
    <cfRule type="containsBlanks" dxfId="385" priority="644">
      <formula>LEN(TRIM(BZ1051))=0</formula>
    </cfRule>
    <cfRule type="containsBlanks" dxfId="384" priority="643">
      <formula>LEN(TRIM(BZ1051))=0</formula>
    </cfRule>
    <cfRule type="containsBlanks" dxfId="383" priority="642">
      <formula>LEN(TRIM(BZ1051))=0</formula>
    </cfRule>
    <cfRule type="containsBlanks" dxfId="382" priority="641">
      <formula>LEN(TRIM(BZ1051))=0</formula>
    </cfRule>
    <cfRule type="containsBlanks" dxfId="381" priority="640">
      <formula>LEN(TRIM(BZ1051))=0</formula>
    </cfRule>
    <cfRule type="containsBlanks" dxfId="380" priority="639">
      <formula>LEN(TRIM(BZ1051))=0</formula>
    </cfRule>
    <cfRule type="containsBlanks" dxfId="379" priority="637">
      <formula>LEN(TRIM(BZ1051))=0</formula>
    </cfRule>
    <cfRule type="containsBlanks" dxfId="378" priority="636">
      <formula>LEN(TRIM(BZ1051))=0</formula>
    </cfRule>
    <cfRule type="containsBlanks" dxfId="377" priority="607">
      <formula>LEN(TRIM(BZ1051))=0</formula>
    </cfRule>
    <cfRule type="containsBlanks" dxfId="376" priority="635">
      <formula>LEN(TRIM(BZ1051))=0</formula>
    </cfRule>
    <cfRule type="containsBlanks" dxfId="375" priority="634">
      <formula>LEN(TRIM(BZ1051))=0</formula>
    </cfRule>
    <cfRule type="containsBlanks" dxfId="374" priority="609">
      <formula>LEN(TRIM(BZ1051))=0</formula>
    </cfRule>
    <cfRule type="containsBlanks" dxfId="373" priority="612">
      <formula>LEN(TRIM(BZ1051))=0</formula>
    </cfRule>
    <cfRule type="containsBlanks" dxfId="372" priority="638">
      <formula>LEN(TRIM(BZ1051))=0</formula>
    </cfRule>
    <cfRule type="containsBlanks" dxfId="371" priority="621">
      <formula>LEN(TRIM(BZ1051))=0</formula>
    </cfRule>
    <cfRule type="containsBlanks" dxfId="370" priority="630">
      <formula>LEN(TRIM(BZ1051))=0</formula>
    </cfRule>
    <cfRule type="containsBlanks" dxfId="369" priority="623">
      <formula>LEN(TRIM(BZ1051))=0</formula>
    </cfRule>
    <cfRule type="containsBlanks" dxfId="368" priority="624">
      <formula>LEN(TRIM(BZ1051))=0</formula>
    </cfRule>
    <cfRule type="containsBlanks" dxfId="367" priority="610">
      <formula>LEN(TRIM(BZ1051))=0</formula>
    </cfRule>
    <cfRule type="containsBlanks" dxfId="366" priority="629">
      <formula>LEN(TRIM(BZ1051))=0</formula>
    </cfRule>
    <cfRule type="containsBlanks" dxfId="365" priority="627">
      <formula>LEN(TRIM(BZ1051))=0</formula>
    </cfRule>
    <cfRule type="containsBlanks" dxfId="364" priority="628">
      <formula>LEN(TRIM(BZ1051))=0</formula>
    </cfRule>
    <cfRule type="containsBlanks" dxfId="363" priority="625">
      <formula>LEN(TRIM(BZ1051))=0</formula>
    </cfRule>
    <cfRule type="containsBlanks" dxfId="362" priority="626">
      <formula>LEN(TRIM(BZ1051))=0</formula>
    </cfRule>
    <cfRule type="containsBlanks" dxfId="361" priority="614">
      <formula>LEN(TRIM(BZ1051))=0</formula>
    </cfRule>
    <cfRule type="containsBlanks" dxfId="360" priority="611">
      <formula>LEN(TRIM(BZ1051))=0</formula>
    </cfRule>
    <cfRule type="containsBlanks" dxfId="359" priority="615">
      <formula>LEN(TRIM(BZ1051))=0</formula>
    </cfRule>
    <cfRule type="containsBlanks" dxfId="358" priority="633">
      <formula>LEN(TRIM(BZ1051))=0</formula>
    </cfRule>
    <cfRule type="containsBlanks" dxfId="357" priority="632">
      <formula>LEN(TRIM(BZ1051))=0</formula>
    </cfRule>
    <cfRule type="containsBlanks" dxfId="356" priority="631">
      <formula>LEN(TRIM(BZ1051))=0</formula>
    </cfRule>
    <cfRule type="containsBlanks" dxfId="355" priority="608">
      <formula>LEN(TRIM(BZ1051))=0</formula>
    </cfRule>
    <cfRule type="containsBlanks" dxfId="354" priority="606">
      <formula>LEN(TRIM(BZ1051))=0</formula>
    </cfRule>
    <cfRule type="containsBlanks" dxfId="353" priority="605">
      <formula>LEN(TRIM(BZ1051))=0</formula>
    </cfRule>
    <cfRule type="containsBlanks" dxfId="352" priority="618">
      <formula>LEN(TRIM(BZ1051))=0</formula>
    </cfRule>
    <cfRule type="containsBlanks" dxfId="351" priority="619">
      <formula>LEN(TRIM(BZ1051))=0</formula>
    </cfRule>
    <cfRule type="containsBlanks" dxfId="350" priority="613">
      <formula>LEN(TRIM(BZ1051))=0</formula>
    </cfRule>
  </conditionalFormatting>
  <conditionalFormatting sqref="BZ1130:CC1134">
    <cfRule type="containsBlanks" dxfId="349" priority="294">
      <formula>LEN(TRIM(BZ1130))=0</formula>
    </cfRule>
    <cfRule type="containsBlanks" dxfId="348" priority="295">
      <formula>LEN(TRIM(BZ1130))=0</formula>
    </cfRule>
    <cfRule type="containsBlanks" dxfId="347" priority="296">
      <formula>LEN(TRIM(BZ1130))=0</formula>
    </cfRule>
    <cfRule type="containsBlanks" dxfId="346" priority="297">
      <formula>LEN(TRIM(BZ1130))=0</formula>
    </cfRule>
    <cfRule type="containsBlanks" dxfId="345" priority="298">
      <formula>LEN(TRIM(BZ1130))=0</formula>
    </cfRule>
    <cfRule type="containsBlanks" dxfId="344" priority="299">
      <formula>LEN(TRIM(BZ1130))=0</formula>
    </cfRule>
    <cfRule type="containsBlanks" dxfId="343" priority="300">
      <formula>LEN(TRIM(BZ1130))=0</formula>
    </cfRule>
    <cfRule type="containsBlanks" dxfId="342" priority="310">
      <formula>LEN(TRIM(BZ1130))=0</formula>
    </cfRule>
    <cfRule type="containsBlanks" dxfId="341" priority="301">
      <formula>LEN(TRIM(BZ1130))=0</formula>
    </cfRule>
    <cfRule type="containsBlanks" dxfId="340" priority="302">
      <formula>LEN(TRIM(BZ1130))=0</formula>
    </cfRule>
    <cfRule type="containsBlanks" dxfId="339" priority="303">
      <formula>LEN(TRIM(BZ1130))=0</formula>
    </cfRule>
    <cfRule type="containsBlanks" dxfId="338" priority="304">
      <formula>LEN(TRIM(BZ1130))=0</formula>
    </cfRule>
    <cfRule type="containsBlanks" dxfId="337" priority="305">
      <formula>LEN(TRIM(BZ1130))=0</formula>
    </cfRule>
    <cfRule type="containsBlanks" dxfId="336" priority="306">
      <formula>LEN(TRIM(BZ1130))=0</formula>
    </cfRule>
    <cfRule type="containsBlanks" dxfId="335" priority="307">
      <formula>LEN(TRIM(BZ1130))=0</formula>
    </cfRule>
    <cfRule type="containsBlanks" dxfId="334" priority="308">
      <formula>LEN(TRIM(BZ1130))=0</formula>
    </cfRule>
    <cfRule type="containsBlanks" dxfId="333" priority="309">
      <formula>LEN(TRIM(BZ1130))=0</formula>
    </cfRule>
    <cfRule type="containsBlanks" dxfId="332" priority="311">
      <formula>LEN(TRIM(BZ1130))=0</formula>
    </cfRule>
    <cfRule type="containsBlanks" dxfId="331" priority="312">
      <formula>LEN(TRIM(BZ1130))=0</formula>
    </cfRule>
    <cfRule type="containsBlanks" dxfId="330" priority="313">
      <formula>LEN(TRIM(BZ1130))=0</formula>
    </cfRule>
    <cfRule type="containsBlanks" dxfId="329" priority="314">
      <formula>LEN(TRIM(BZ1130))=0</formula>
    </cfRule>
    <cfRule type="containsBlanks" dxfId="328" priority="315">
      <formula>LEN(TRIM(BZ1130))=0</formula>
    </cfRule>
    <cfRule type="containsBlanks" dxfId="327" priority="316">
      <formula>LEN(TRIM(BZ1130))=0</formula>
    </cfRule>
    <cfRule type="containsBlanks" dxfId="326" priority="281">
      <formula>LEN(TRIM(BZ1130))=0</formula>
    </cfRule>
    <cfRule type="containsBlanks" dxfId="325" priority="280">
      <formula>LEN(TRIM(BZ1130))=0</formula>
    </cfRule>
    <cfRule type="containsBlanks" dxfId="324" priority="279">
      <formula>LEN(TRIM(BZ1130))=0</formula>
    </cfRule>
    <cfRule type="containsBlanks" dxfId="323" priority="278">
      <formula>LEN(TRIM(BZ1130))=0</formula>
    </cfRule>
    <cfRule type="containsBlanks" dxfId="322" priority="277">
      <formula>LEN(TRIM(BZ1130))=0</formula>
    </cfRule>
    <cfRule type="containsBlanks" dxfId="321" priority="276">
      <formula>LEN(TRIM(BZ1130))=0</formula>
    </cfRule>
    <cfRule type="containsBlanks" dxfId="320" priority="275">
      <formula>LEN(TRIM(BZ1130))=0</formula>
    </cfRule>
    <cfRule type="containsBlanks" dxfId="319" priority="274">
      <formula>LEN(TRIM(BZ1130))=0</formula>
    </cfRule>
    <cfRule type="containsBlanks" dxfId="318" priority="273">
      <formula>LEN(TRIM(BZ1130))=0</formula>
    </cfRule>
    <cfRule type="containsBlanks" dxfId="317" priority="272">
      <formula>LEN(TRIM(BZ1130))=0</formula>
    </cfRule>
    <cfRule type="containsBlanks" dxfId="316" priority="271">
      <formula>LEN(TRIM(BZ1130))=0</formula>
    </cfRule>
    <cfRule type="containsBlanks" dxfId="315" priority="285">
      <formula>LEN(TRIM(BZ1130))=0</formula>
    </cfRule>
    <cfRule type="containsBlanks" dxfId="314" priority="270">
      <formula>LEN(TRIM(BZ1130))=0</formula>
    </cfRule>
    <cfRule type="containsBlanks" dxfId="313" priority="269">
      <formula>LEN(TRIM(BZ1130))=0</formula>
    </cfRule>
    <cfRule type="containsBlanks" dxfId="312" priority="268">
      <formula>LEN(TRIM(BZ1130))=0</formula>
    </cfRule>
    <cfRule type="containsBlanks" dxfId="311" priority="284">
      <formula>LEN(TRIM(BZ1130))=0</formula>
    </cfRule>
    <cfRule type="containsBlanks" dxfId="310" priority="288">
      <formula>LEN(TRIM(BZ1130))=0</formula>
    </cfRule>
    <cfRule type="containsBlanks" dxfId="309" priority="289">
      <formula>LEN(TRIM(BZ1130))=0</formula>
    </cfRule>
    <cfRule type="containsBlanks" dxfId="308" priority="283">
      <formula>LEN(TRIM(BZ1130))=0</formula>
    </cfRule>
    <cfRule type="containsBlanks" dxfId="307" priority="291">
      <formula>LEN(TRIM(BZ1130))=0</formula>
    </cfRule>
    <cfRule type="containsBlanks" dxfId="306" priority="282">
      <formula>LEN(TRIM(BZ1130))=0</formula>
    </cfRule>
    <cfRule type="containsBlanks" dxfId="305" priority="293">
      <formula>LEN(TRIM(BZ1130))=0</formula>
    </cfRule>
  </conditionalFormatting>
  <conditionalFormatting sqref="BZ1135:CC1135">
    <cfRule type="containsBlanks" dxfId="304" priority="242">
      <formula>LEN(TRIM(BZ1135))=0</formula>
    </cfRule>
    <cfRule type="containsBlanks" dxfId="303" priority="243">
      <formula>LEN(TRIM(BZ1135))=0</formula>
    </cfRule>
    <cfRule type="containsBlanks" dxfId="302" priority="244">
      <formula>LEN(TRIM(BZ1135))=0</formula>
    </cfRule>
    <cfRule type="containsBlanks" dxfId="301" priority="245">
      <formula>LEN(TRIM(BZ1135))=0</formula>
    </cfRule>
    <cfRule type="containsBlanks" dxfId="300" priority="246">
      <formula>LEN(TRIM(BZ1135))=0</formula>
    </cfRule>
    <cfRule type="containsBlanks" dxfId="299" priority="247">
      <formula>LEN(TRIM(BZ1135))=0</formula>
    </cfRule>
    <cfRule type="containsBlanks" dxfId="298" priority="249">
      <formula>LEN(TRIM(BZ1135))=0</formula>
    </cfRule>
    <cfRule type="containsBlanks" dxfId="297" priority="248">
      <formula>LEN(TRIM(BZ1135))=0</formula>
    </cfRule>
    <cfRule type="containsBlanks" dxfId="296" priority="250">
      <formula>LEN(TRIM(BZ1135))=0</formula>
    </cfRule>
    <cfRule type="containsBlanks" dxfId="295" priority="251">
      <formula>LEN(TRIM(BZ1135))=0</formula>
    </cfRule>
    <cfRule type="containsBlanks" dxfId="294" priority="214">
      <formula>LEN(TRIM(BZ1135))=0</formula>
    </cfRule>
    <cfRule type="containsBlanks" dxfId="293" priority="224">
      <formula>LEN(TRIM(BZ1135))=0</formula>
    </cfRule>
    <cfRule type="containsBlanks" dxfId="292" priority="226">
      <formula>LEN(TRIM(BZ1135))=0</formula>
    </cfRule>
    <cfRule type="containsBlanks" dxfId="291" priority="220">
      <formula>LEN(TRIM(BZ1135))=0</formula>
    </cfRule>
    <cfRule type="containsBlanks" dxfId="290" priority="219">
      <formula>LEN(TRIM(BZ1135))=0</formula>
    </cfRule>
    <cfRule type="containsBlanks" dxfId="289" priority="218">
      <formula>LEN(TRIM(BZ1135))=0</formula>
    </cfRule>
    <cfRule type="containsBlanks" dxfId="288" priority="217">
      <formula>LEN(TRIM(BZ1135))=0</formula>
    </cfRule>
    <cfRule type="containsBlanks" dxfId="287" priority="216">
      <formula>LEN(TRIM(BZ1135))=0</formula>
    </cfRule>
    <cfRule type="containsBlanks" dxfId="286" priority="215">
      <formula>LEN(TRIM(BZ1135))=0</formula>
    </cfRule>
    <cfRule type="containsBlanks" dxfId="285" priority="213">
      <formula>LEN(TRIM(BZ1135))=0</formula>
    </cfRule>
    <cfRule type="containsBlanks" dxfId="284" priority="212">
      <formula>LEN(TRIM(BZ1135))=0</formula>
    </cfRule>
    <cfRule type="containsBlanks" dxfId="283" priority="211">
      <formula>LEN(TRIM(BZ1135))=0</formula>
    </cfRule>
    <cfRule type="containsBlanks" dxfId="282" priority="210">
      <formula>LEN(TRIM(BZ1135))=0</formula>
    </cfRule>
    <cfRule type="containsBlanks" dxfId="281" priority="209">
      <formula>LEN(TRIM(BZ1135))=0</formula>
    </cfRule>
    <cfRule type="containsBlanks" dxfId="280" priority="223">
      <formula>LEN(TRIM(BZ1135))=0</formula>
    </cfRule>
    <cfRule type="containsBlanks" dxfId="279" priority="208">
      <formula>LEN(TRIM(BZ1135))=0</formula>
    </cfRule>
    <cfRule type="containsBlanks" dxfId="278" priority="207">
      <formula>LEN(TRIM(BZ1135))=0</formula>
    </cfRule>
    <cfRule type="containsBlanks" dxfId="277" priority="206">
      <formula>LEN(TRIM(BZ1135))=0</formula>
    </cfRule>
    <cfRule type="containsBlanks" dxfId="276" priority="205">
      <formula>LEN(TRIM(BZ1135))=0</formula>
    </cfRule>
    <cfRule type="containsBlanks" dxfId="275" priority="204">
      <formula>LEN(TRIM(BZ1135))=0</formula>
    </cfRule>
    <cfRule type="containsBlanks" dxfId="274" priority="203">
      <formula>LEN(TRIM(BZ1135))=0</formula>
    </cfRule>
    <cfRule type="containsBlanks" dxfId="273" priority="228">
      <formula>LEN(TRIM(BZ1135))=0</formula>
    </cfRule>
    <cfRule type="containsBlanks" dxfId="272" priority="229">
      <formula>LEN(TRIM(BZ1135))=0</formula>
    </cfRule>
    <cfRule type="containsBlanks" dxfId="271" priority="230">
      <formula>LEN(TRIM(BZ1135))=0</formula>
    </cfRule>
    <cfRule type="containsBlanks" dxfId="270" priority="231">
      <formula>LEN(TRIM(BZ1135))=0</formula>
    </cfRule>
    <cfRule type="containsBlanks" dxfId="269" priority="232">
      <formula>LEN(TRIM(BZ1135))=0</formula>
    </cfRule>
    <cfRule type="containsBlanks" dxfId="268" priority="233">
      <formula>LEN(TRIM(BZ1135))=0</formula>
    </cfRule>
    <cfRule type="containsBlanks" dxfId="267" priority="234">
      <formula>LEN(TRIM(BZ1135))=0</formula>
    </cfRule>
    <cfRule type="containsBlanks" dxfId="266" priority="235">
      <formula>LEN(TRIM(BZ1135))=0</formula>
    </cfRule>
    <cfRule type="containsBlanks" dxfId="265" priority="236">
      <formula>LEN(TRIM(BZ1135))=0</formula>
    </cfRule>
    <cfRule type="containsBlanks" dxfId="264" priority="237">
      <formula>LEN(TRIM(BZ1135))=0</formula>
    </cfRule>
    <cfRule type="containsBlanks" dxfId="263" priority="238">
      <formula>LEN(TRIM(BZ1135))=0</formula>
    </cfRule>
    <cfRule type="containsBlanks" dxfId="262" priority="239">
      <formula>LEN(TRIM(BZ1135))=0</formula>
    </cfRule>
    <cfRule type="containsBlanks" dxfId="261" priority="240">
      <formula>LEN(TRIM(BZ1135))=0</formula>
    </cfRule>
    <cfRule type="containsBlanks" dxfId="260" priority="241">
      <formula>LEN(TRIM(BZ1135))=0</formula>
    </cfRule>
  </conditionalFormatting>
  <conditionalFormatting sqref="BZ1136:CC1139">
    <cfRule type="containsBlanks" dxfId="259" priority="198">
      <formula>LEN(TRIM(BZ1136))=0</formula>
    </cfRule>
    <cfRule type="containsBlanks" dxfId="258" priority="199">
      <formula>LEN(TRIM(BZ1136))=0</formula>
    </cfRule>
    <cfRule type="containsBlanks" dxfId="257" priority="200">
      <formula>LEN(TRIM(BZ1136))=0</formula>
    </cfRule>
    <cfRule type="containsBlanks" dxfId="256" priority="201">
      <formula>LEN(TRIM(BZ1136))=0</formula>
    </cfRule>
    <cfRule type="containsBlanks" dxfId="255" priority="202">
      <formula>LEN(TRIM(BZ1136))=0</formula>
    </cfRule>
    <cfRule type="containsBlanks" dxfId="254" priority="175">
      <formula>LEN(TRIM(BZ1136))=0</formula>
    </cfRule>
    <cfRule type="containsBlanks" dxfId="253" priority="154">
      <formula>LEN(TRIM(BZ1136))=0</formula>
    </cfRule>
    <cfRule type="containsBlanks" dxfId="252" priority="155">
      <formula>LEN(TRIM(BZ1136))=0</formula>
    </cfRule>
    <cfRule type="containsBlanks" dxfId="251" priority="156">
      <formula>LEN(TRIM(BZ1136))=0</formula>
    </cfRule>
    <cfRule type="containsBlanks" dxfId="250" priority="157">
      <formula>LEN(TRIM(BZ1136))=0</formula>
    </cfRule>
    <cfRule type="containsBlanks" dxfId="249" priority="158">
      <formula>LEN(TRIM(BZ1136))=0</formula>
    </cfRule>
    <cfRule type="containsBlanks" dxfId="248" priority="159">
      <formula>LEN(TRIM(BZ1136))=0</formula>
    </cfRule>
    <cfRule type="containsBlanks" dxfId="247" priority="160">
      <formula>LEN(TRIM(BZ1136))=0</formula>
    </cfRule>
    <cfRule type="containsBlanks" dxfId="246" priority="161">
      <formula>LEN(TRIM(BZ1136))=0</formula>
    </cfRule>
    <cfRule type="containsBlanks" dxfId="245" priority="162">
      <formula>LEN(TRIM(BZ1136))=0</formula>
    </cfRule>
    <cfRule type="containsBlanks" dxfId="244" priority="163">
      <formula>LEN(TRIM(BZ1136))=0</formula>
    </cfRule>
    <cfRule type="containsBlanks" dxfId="243" priority="164">
      <formula>LEN(TRIM(BZ1136))=0</formula>
    </cfRule>
    <cfRule type="containsBlanks" dxfId="242" priority="165">
      <formula>LEN(TRIM(BZ1136))=0</formula>
    </cfRule>
    <cfRule type="containsBlanks" dxfId="241" priority="166">
      <formula>LEN(TRIM(BZ1136))=0</formula>
    </cfRule>
    <cfRule type="containsBlanks" dxfId="240" priority="167">
      <formula>LEN(TRIM(BZ1136))=0</formula>
    </cfRule>
    <cfRule type="containsBlanks" dxfId="239" priority="168">
      <formula>LEN(TRIM(BZ1136))=0</formula>
    </cfRule>
    <cfRule type="containsBlanks" dxfId="238" priority="169">
      <formula>LEN(TRIM(BZ1136))=0</formula>
    </cfRule>
    <cfRule type="containsBlanks" dxfId="237" priority="170">
      <formula>LEN(TRIM(BZ1136))=0</formula>
    </cfRule>
    <cfRule type="containsBlanks" dxfId="236" priority="171">
      <formula>LEN(TRIM(BZ1136))=0</formula>
    </cfRule>
    <cfRule type="containsBlanks" dxfId="235" priority="174">
      <formula>LEN(TRIM(BZ1136))=0</formula>
    </cfRule>
    <cfRule type="containsBlanks" dxfId="234" priority="177">
      <formula>LEN(TRIM(BZ1136))=0</formula>
    </cfRule>
    <cfRule type="containsBlanks" dxfId="233" priority="179">
      <formula>LEN(TRIM(BZ1136))=0</formula>
    </cfRule>
    <cfRule type="containsBlanks" dxfId="232" priority="180">
      <formula>LEN(TRIM(BZ1136))=0</formula>
    </cfRule>
    <cfRule type="containsBlanks" dxfId="231" priority="181">
      <formula>LEN(TRIM(BZ1136))=0</formula>
    </cfRule>
    <cfRule type="containsBlanks" dxfId="230" priority="182">
      <formula>LEN(TRIM(BZ1136))=0</formula>
    </cfRule>
    <cfRule type="containsBlanks" dxfId="229" priority="183">
      <formula>LEN(TRIM(BZ1136))=0</formula>
    </cfRule>
    <cfRule type="containsBlanks" dxfId="228" priority="184">
      <formula>LEN(TRIM(BZ1136))=0</formula>
    </cfRule>
    <cfRule type="containsBlanks" dxfId="227" priority="185">
      <formula>LEN(TRIM(BZ1136))=0</formula>
    </cfRule>
    <cfRule type="containsBlanks" dxfId="226" priority="186">
      <formula>LEN(TRIM(BZ1136))=0</formula>
    </cfRule>
    <cfRule type="containsBlanks" dxfId="225" priority="187">
      <formula>LEN(TRIM(BZ1136))=0</formula>
    </cfRule>
    <cfRule type="containsBlanks" dxfId="224" priority="188">
      <formula>LEN(TRIM(BZ1136))=0</formula>
    </cfRule>
    <cfRule type="containsBlanks" dxfId="223" priority="189">
      <formula>LEN(TRIM(BZ1136))=0</formula>
    </cfRule>
    <cfRule type="containsBlanks" dxfId="222" priority="190">
      <formula>LEN(TRIM(BZ1136))=0</formula>
    </cfRule>
    <cfRule type="containsBlanks" dxfId="221" priority="191">
      <formula>LEN(TRIM(BZ1136))=0</formula>
    </cfRule>
    <cfRule type="containsBlanks" dxfId="220" priority="192">
      <formula>LEN(TRIM(BZ1136))=0</formula>
    </cfRule>
    <cfRule type="containsBlanks" dxfId="219" priority="193">
      <formula>LEN(TRIM(BZ1136))=0</formula>
    </cfRule>
    <cfRule type="containsBlanks" dxfId="218" priority="194">
      <formula>LEN(TRIM(BZ1136))=0</formula>
    </cfRule>
    <cfRule type="containsBlanks" dxfId="217" priority="195">
      <formula>LEN(TRIM(BZ1136))=0</formula>
    </cfRule>
    <cfRule type="containsBlanks" dxfId="216" priority="196">
      <formula>LEN(TRIM(BZ1136))=0</formula>
    </cfRule>
    <cfRule type="containsBlanks" dxfId="215" priority="197">
      <formula>LEN(TRIM(BZ1136))=0</formula>
    </cfRule>
  </conditionalFormatting>
  <conditionalFormatting sqref="BZ1140:CC1140">
    <cfRule type="containsBlanks" dxfId="214" priority="93">
      <formula>LEN(TRIM(BZ1140))=0</formula>
    </cfRule>
    <cfRule type="containsBlanks" dxfId="213" priority="73">
      <formula>LEN(TRIM(BZ1140))=0</formula>
    </cfRule>
    <cfRule type="containsBlanks" dxfId="212" priority="72">
      <formula>LEN(TRIM(BZ1140))=0</formula>
    </cfRule>
    <cfRule type="containsBlanks" dxfId="211" priority="62">
      <formula>LEN(TRIM(BZ1140))=0</formula>
    </cfRule>
    <cfRule type="containsBlanks" dxfId="210" priority="68">
      <formula>LEN(TRIM(BZ1140))=0</formula>
    </cfRule>
    <cfRule type="containsBlanks" dxfId="209" priority="59">
      <formula>LEN(TRIM(BZ1140))=0</formula>
    </cfRule>
    <cfRule type="containsBlanks" dxfId="208" priority="57">
      <formula>LEN(TRIM(BZ1140))=0</formula>
    </cfRule>
    <cfRule type="containsBlanks" dxfId="207" priority="66">
      <formula>LEN(TRIM(BZ1140))=0</formula>
    </cfRule>
    <cfRule type="containsBlanks" dxfId="206" priority="65">
      <formula>LEN(TRIM(BZ1140))=0</formula>
    </cfRule>
    <cfRule type="containsBlanks" dxfId="205" priority="58">
      <formula>LEN(TRIM(BZ1140))=0</formula>
    </cfRule>
    <cfRule type="containsBlanks" dxfId="204" priority="51">
      <formula>LEN(TRIM(BZ1140))=0</formula>
    </cfRule>
    <cfRule type="containsBlanks" dxfId="203" priority="67">
      <formula>LEN(TRIM(BZ1140))=0</formula>
    </cfRule>
    <cfRule type="containsBlanks" dxfId="202" priority="52">
      <formula>LEN(TRIM(BZ1140))=0</formula>
    </cfRule>
    <cfRule type="containsBlanks" dxfId="201" priority="53">
      <formula>LEN(TRIM(BZ1140))=0</formula>
    </cfRule>
    <cfRule type="containsBlanks" dxfId="200" priority="64">
      <formula>LEN(TRIM(BZ1140))=0</formula>
    </cfRule>
    <cfRule type="containsBlanks" dxfId="199" priority="54">
      <formula>LEN(TRIM(BZ1140))=0</formula>
    </cfRule>
    <cfRule type="containsBlanks" dxfId="198" priority="100">
      <formula>LEN(TRIM(BZ1140))=0</formula>
    </cfRule>
    <cfRule type="containsBlanks" dxfId="197" priority="99">
      <formula>LEN(TRIM(BZ1140))=0</formula>
    </cfRule>
    <cfRule type="containsBlanks" dxfId="196" priority="63">
      <formula>LEN(TRIM(BZ1140))=0</formula>
    </cfRule>
    <cfRule type="containsBlanks" dxfId="195" priority="98">
      <formula>LEN(TRIM(BZ1140))=0</formula>
    </cfRule>
    <cfRule type="containsBlanks" dxfId="194" priority="61">
      <formula>LEN(TRIM(BZ1140))=0</formula>
    </cfRule>
    <cfRule type="containsBlanks" dxfId="193" priority="97">
      <formula>LEN(TRIM(BZ1140))=0</formula>
    </cfRule>
    <cfRule type="containsBlanks" dxfId="192" priority="96">
      <formula>LEN(TRIM(BZ1140))=0</formula>
    </cfRule>
    <cfRule type="containsBlanks" dxfId="191" priority="60">
      <formula>LEN(TRIM(BZ1140))=0</formula>
    </cfRule>
    <cfRule type="containsBlanks" dxfId="190" priority="95">
      <formula>LEN(TRIM(BZ1140))=0</formula>
    </cfRule>
    <cfRule type="containsBlanks" dxfId="189" priority="94">
      <formula>LEN(TRIM(BZ1140))=0</formula>
    </cfRule>
    <cfRule type="containsBlanks" dxfId="188" priority="69">
      <formula>LEN(TRIM(BZ1140))=0</formula>
    </cfRule>
    <cfRule type="containsBlanks" dxfId="187" priority="92">
      <formula>LEN(TRIM(BZ1140))=0</formula>
    </cfRule>
    <cfRule type="containsBlanks" dxfId="186" priority="91">
      <formula>LEN(TRIM(BZ1140))=0</formula>
    </cfRule>
    <cfRule type="containsBlanks" dxfId="185" priority="90">
      <formula>LEN(TRIM(BZ1140))=0</formula>
    </cfRule>
    <cfRule type="containsBlanks" dxfId="184" priority="89">
      <formula>LEN(TRIM(BZ1140))=0</formula>
    </cfRule>
    <cfRule type="containsBlanks" dxfId="183" priority="88">
      <formula>LEN(TRIM(BZ1140))=0</formula>
    </cfRule>
    <cfRule type="containsBlanks" dxfId="182" priority="87">
      <formula>LEN(TRIM(BZ1140))=0</formula>
    </cfRule>
    <cfRule type="containsBlanks" dxfId="181" priority="86">
      <formula>LEN(TRIM(BZ1140))=0</formula>
    </cfRule>
    <cfRule type="containsBlanks" dxfId="180" priority="85">
      <formula>LEN(TRIM(BZ1140))=0</formula>
    </cfRule>
    <cfRule type="containsBlanks" dxfId="179" priority="84">
      <formula>LEN(TRIM(BZ1140))=0</formula>
    </cfRule>
    <cfRule type="containsBlanks" dxfId="178" priority="83">
      <formula>LEN(TRIM(BZ1140))=0</formula>
    </cfRule>
    <cfRule type="containsBlanks" dxfId="177" priority="82">
      <formula>LEN(TRIM(BZ1140))=0</formula>
    </cfRule>
    <cfRule type="containsBlanks" dxfId="176" priority="81">
      <formula>LEN(TRIM(BZ1140))=0</formula>
    </cfRule>
    <cfRule type="containsBlanks" dxfId="175" priority="80">
      <formula>LEN(TRIM(BZ1140))=0</formula>
    </cfRule>
    <cfRule type="containsBlanks" dxfId="174" priority="79">
      <formula>LEN(TRIM(BZ1140))=0</formula>
    </cfRule>
    <cfRule type="containsBlanks" dxfId="173" priority="78">
      <formula>LEN(TRIM(BZ1140))=0</formula>
    </cfRule>
    <cfRule type="containsBlanks" dxfId="172" priority="77">
      <formula>LEN(TRIM(BZ1140))=0</formula>
    </cfRule>
    <cfRule type="containsBlanks" dxfId="171" priority="55">
      <formula>LEN(TRIM(BZ1140))=0</formula>
    </cfRule>
    <cfRule type="containsBlanks" dxfId="170" priority="75">
      <formula>LEN(TRIM(BZ1140))=0</formula>
    </cfRule>
    <cfRule type="containsBlanks" dxfId="169" priority="56">
      <formula>LEN(TRIM(BZ1140))=0</formula>
    </cfRule>
  </conditionalFormatting>
  <conditionalFormatting sqref="BZ1141:CC1141">
    <cfRule type="containsBlanks" dxfId="168" priority="23">
      <formula>LEN(TRIM(BZ1141))=0</formula>
    </cfRule>
    <cfRule type="containsBlanks" dxfId="167" priority="44">
      <formula>LEN(TRIM(BZ1141))=0</formula>
    </cfRule>
    <cfRule type="containsBlanks" dxfId="166" priority="45">
      <formula>LEN(TRIM(BZ1141))=0</formula>
    </cfRule>
    <cfRule type="containsBlanks" dxfId="165" priority="46">
      <formula>LEN(TRIM(BZ1141))=0</formula>
    </cfRule>
    <cfRule type="containsBlanks" dxfId="164" priority="48">
      <formula>LEN(TRIM(BZ1141))=0</formula>
    </cfRule>
    <cfRule type="containsBlanks" dxfId="163" priority="49">
      <formula>LEN(TRIM(BZ1141))=0</formula>
    </cfRule>
    <cfRule type="containsBlanks" dxfId="162" priority="50">
      <formula>LEN(TRIM(BZ1141))=0</formula>
    </cfRule>
    <cfRule type="containsBlanks" dxfId="161" priority="1">
      <formula>LEN(TRIM(BZ1141))=0</formula>
    </cfRule>
    <cfRule type="containsBlanks" dxfId="160" priority="47">
      <formula>LEN(TRIM(BZ1141))=0</formula>
    </cfRule>
    <cfRule type="containsBlanks" dxfId="159" priority="2">
      <formula>LEN(TRIM(BZ1141))=0</formula>
    </cfRule>
    <cfRule type="containsBlanks" dxfId="158" priority="3">
      <formula>LEN(TRIM(BZ1141))=0</formula>
    </cfRule>
    <cfRule type="containsBlanks" dxfId="157" priority="4">
      <formula>LEN(TRIM(BZ1141))=0</formula>
    </cfRule>
    <cfRule type="containsBlanks" dxfId="156" priority="5">
      <formula>LEN(TRIM(BZ1141))=0</formula>
    </cfRule>
    <cfRule type="containsBlanks" dxfId="155" priority="6">
      <formula>LEN(TRIM(BZ1141))=0</formula>
    </cfRule>
    <cfRule type="containsBlanks" dxfId="154" priority="7">
      <formula>LEN(TRIM(BZ1141))=0</formula>
    </cfRule>
    <cfRule type="containsBlanks" dxfId="153" priority="8">
      <formula>LEN(TRIM(BZ1141))=0</formula>
    </cfRule>
    <cfRule type="containsBlanks" dxfId="152" priority="9">
      <formula>LEN(TRIM(BZ1141))=0</formula>
    </cfRule>
    <cfRule type="containsBlanks" dxfId="151" priority="10">
      <formula>LEN(TRIM(BZ1141))=0</formula>
    </cfRule>
    <cfRule type="containsBlanks" dxfId="150" priority="11">
      <formula>LEN(TRIM(BZ1141))=0</formula>
    </cfRule>
    <cfRule type="containsBlanks" dxfId="149" priority="12">
      <formula>LEN(TRIM(BZ1141))=0</formula>
    </cfRule>
    <cfRule type="containsBlanks" dxfId="148" priority="13">
      <formula>LEN(TRIM(BZ1141))=0</formula>
    </cfRule>
    <cfRule type="containsBlanks" dxfId="147" priority="14">
      <formula>LEN(TRIM(BZ1141))=0</formula>
    </cfRule>
    <cfRule type="containsBlanks" dxfId="146" priority="15">
      <formula>LEN(TRIM(BZ1141))=0</formula>
    </cfRule>
    <cfRule type="containsBlanks" dxfId="145" priority="16">
      <formula>LEN(TRIM(BZ1141))=0</formula>
    </cfRule>
    <cfRule type="containsBlanks" dxfId="144" priority="17">
      <formula>LEN(TRIM(BZ1141))=0</formula>
    </cfRule>
    <cfRule type="containsBlanks" dxfId="143" priority="18">
      <formula>LEN(TRIM(BZ1141))=0</formula>
    </cfRule>
    <cfRule type="containsBlanks" dxfId="142" priority="19">
      <formula>LEN(TRIM(BZ1141))=0</formula>
    </cfRule>
    <cfRule type="containsBlanks" dxfId="141" priority="39">
      <formula>LEN(TRIM(BZ1141))=0</formula>
    </cfRule>
    <cfRule type="containsBlanks" dxfId="140" priority="43">
      <formula>LEN(TRIM(BZ1141))=0</formula>
    </cfRule>
    <cfRule type="containsBlanks" dxfId="139" priority="42">
      <formula>LEN(TRIM(BZ1141))=0</formula>
    </cfRule>
    <cfRule type="containsBlanks" dxfId="138" priority="41">
      <formula>LEN(TRIM(BZ1141))=0</formula>
    </cfRule>
    <cfRule type="containsBlanks" dxfId="137" priority="40">
      <formula>LEN(TRIM(BZ1141))=0</formula>
    </cfRule>
    <cfRule type="containsBlanks" dxfId="136" priority="22">
      <formula>LEN(TRIM(BZ1141))=0</formula>
    </cfRule>
    <cfRule type="containsBlanks" dxfId="135" priority="38">
      <formula>LEN(TRIM(BZ1141))=0</formula>
    </cfRule>
    <cfRule type="containsBlanks" dxfId="134" priority="37">
      <formula>LEN(TRIM(BZ1141))=0</formula>
    </cfRule>
    <cfRule type="containsBlanks" dxfId="133" priority="36">
      <formula>LEN(TRIM(BZ1141))=0</formula>
    </cfRule>
    <cfRule type="containsBlanks" dxfId="132" priority="35">
      <formula>LEN(TRIM(BZ1141))=0</formula>
    </cfRule>
    <cfRule type="containsBlanks" dxfId="131" priority="34">
      <formula>LEN(TRIM(BZ1141))=0</formula>
    </cfRule>
    <cfRule type="containsBlanks" dxfId="130" priority="33">
      <formula>LEN(TRIM(BZ1141))=0</formula>
    </cfRule>
    <cfRule type="containsBlanks" dxfId="129" priority="32">
      <formula>LEN(TRIM(BZ1141))=0</formula>
    </cfRule>
    <cfRule type="containsBlanks" dxfId="128" priority="31">
      <formula>LEN(TRIM(BZ1141))=0</formula>
    </cfRule>
    <cfRule type="containsBlanks" dxfId="127" priority="30">
      <formula>LEN(TRIM(BZ1141))=0</formula>
    </cfRule>
    <cfRule type="containsBlanks" dxfId="126" priority="29">
      <formula>LEN(TRIM(BZ1141))=0</formula>
    </cfRule>
    <cfRule type="containsBlanks" dxfId="125" priority="28">
      <formula>LEN(TRIM(BZ1141))=0</formula>
    </cfRule>
    <cfRule type="containsBlanks" dxfId="124" priority="27">
      <formula>LEN(TRIM(BZ1141))=0</formula>
    </cfRule>
    <cfRule type="containsBlanks" dxfId="123" priority="25">
      <formula>LEN(TRIM(BZ1141))=0</formula>
    </cfRule>
  </conditionalFormatting>
  <conditionalFormatting sqref="CA917:CC917">
    <cfRule type="containsBlanks" dxfId="122" priority="1753">
      <formula>LEN(TRIM(CA917))=0</formula>
    </cfRule>
    <cfRule type="containsBlanks" dxfId="121" priority="1742">
      <formula>LEN(TRIM(CA917))=0</formula>
    </cfRule>
    <cfRule type="containsBlanks" dxfId="120" priority="1736">
      <formula>LEN(TRIM(CA917))=0</formula>
    </cfRule>
    <cfRule type="containsBlanks" dxfId="119" priority="1743">
      <formula>LEN(TRIM(CA917))=0</formula>
    </cfRule>
    <cfRule type="containsBlanks" dxfId="118" priority="1737">
      <formula>LEN(TRIM(CA917))=0</formula>
    </cfRule>
    <cfRule type="containsBlanks" dxfId="117" priority="1745">
      <formula>LEN(TRIM(CA917))=0</formula>
    </cfRule>
    <cfRule type="containsBlanks" dxfId="116" priority="1746">
      <formula>LEN(TRIM(CA917))=0</formula>
    </cfRule>
    <cfRule type="containsBlanks" dxfId="115" priority="1738">
      <formula>LEN(TRIM(CA917))=0</formula>
    </cfRule>
    <cfRule type="containsBlanks" dxfId="114" priority="1747">
      <formula>LEN(TRIM(CA917))=0</formula>
    </cfRule>
    <cfRule type="containsBlanks" dxfId="113" priority="1748">
      <formula>LEN(TRIM(CA917))=0</formula>
    </cfRule>
    <cfRule type="containsBlanks" dxfId="112" priority="1749">
      <formula>LEN(TRIM(CA917))=0</formula>
    </cfRule>
    <cfRule type="containsBlanks" dxfId="111" priority="1750">
      <formula>LEN(TRIM(CA917))=0</formula>
    </cfRule>
    <cfRule type="containsBlanks" dxfId="110" priority="1739">
      <formula>LEN(TRIM(CA917))=0</formula>
    </cfRule>
    <cfRule type="containsBlanks" dxfId="109" priority="1751">
      <formula>LEN(TRIM(CA917))=0</formula>
    </cfRule>
    <cfRule type="containsBlanks" dxfId="108" priority="1740">
      <formula>LEN(TRIM(CA917))=0</formula>
    </cfRule>
    <cfRule type="containsBlanks" dxfId="107" priority="1752">
      <formula>LEN(TRIM(CA917))=0</formula>
    </cfRule>
    <cfRule type="containsBlanks" dxfId="106" priority="1741">
      <formula>LEN(TRIM(CA917))=0</formula>
    </cfRule>
    <cfRule type="containsBlanks" dxfId="105" priority="1744">
      <formula>LEN(TRIM(CA917))=0</formula>
    </cfRule>
    <cfRule type="containsBlanks" dxfId="104" priority="1730">
      <formula>LEN(TRIM(CA917))=0</formula>
    </cfRule>
    <cfRule type="containsBlanks" dxfId="103" priority="1731">
      <formula>LEN(TRIM(CA917))=0</formula>
    </cfRule>
    <cfRule type="containsBlanks" dxfId="102" priority="1732">
      <formula>LEN(TRIM(CA917))=0</formula>
    </cfRule>
    <cfRule type="containsBlanks" dxfId="101" priority="1733">
      <formula>LEN(TRIM(CA917))=0</formula>
    </cfRule>
    <cfRule type="containsBlanks" dxfId="100" priority="1734">
      <formula>LEN(TRIM(CA917))=0</formula>
    </cfRule>
    <cfRule type="containsBlanks" dxfId="99" priority="1735">
      <formula>LEN(TRIM(CA917))=0</formula>
    </cfRule>
  </conditionalFormatting>
  <conditionalFormatting sqref="CA938:CC980">
    <cfRule type="containsBlanks" dxfId="98" priority="1394">
      <formula>LEN(TRIM(CA938))=0</formula>
    </cfRule>
    <cfRule type="containsBlanks" dxfId="97" priority="1396">
      <formula>LEN(TRIM(CA938))=0</formula>
    </cfRule>
  </conditionalFormatting>
  <conditionalFormatting sqref="CA981:CC981">
    <cfRule type="containsBlanks" dxfId="96" priority="1318">
      <formula>LEN(TRIM(CA981))=0</formula>
    </cfRule>
    <cfRule type="containsBlanks" dxfId="95" priority="1321">
      <formula>LEN(TRIM(CA981))=0</formula>
    </cfRule>
    <cfRule type="containsBlanks" dxfId="94" priority="1323">
      <formula>LEN(TRIM(CA981))=0</formula>
    </cfRule>
  </conditionalFormatting>
  <conditionalFormatting sqref="CA982:CC982">
    <cfRule type="containsBlanks" dxfId="93" priority="1277">
      <formula>LEN(TRIM(CA982))=0</formula>
    </cfRule>
    <cfRule type="containsBlanks" dxfId="92" priority="1275">
      <formula>LEN(TRIM(CA982))=0</formula>
    </cfRule>
    <cfRule type="containsBlanks" dxfId="91" priority="1272">
      <formula>LEN(TRIM(CA982))=0</formula>
    </cfRule>
  </conditionalFormatting>
  <conditionalFormatting sqref="CA983:CC988">
    <cfRule type="containsBlanks" dxfId="90" priority="1227">
      <formula>LEN(TRIM(CA983))=0</formula>
    </cfRule>
    <cfRule type="containsBlanks" dxfId="89" priority="1230">
      <formula>LEN(TRIM(CA983))=0</formula>
    </cfRule>
    <cfRule type="containsBlanks" dxfId="88" priority="1232">
      <formula>LEN(TRIM(CA983))=0</formula>
    </cfRule>
  </conditionalFormatting>
  <conditionalFormatting sqref="CA987:CC988 Y987:Y988 L987:L988 L986:CC986 H985:H988 L985:M985 O985:CC985 N984:N985">
    <cfRule type="containsBlanks" dxfId="87" priority="1215">
      <formula>LEN(TRIM(H984))=0</formula>
    </cfRule>
  </conditionalFormatting>
  <conditionalFormatting sqref="CA989:CC1044">
    <cfRule type="containsBlanks" dxfId="86" priority="1153">
      <formula>LEN(TRIM(CA989))=0</formula>
    </cfRule>
    <cfRule type="containsBlanks" dxfId="85" priority="1155">
      <formula>LEN(TRIM(CA989))=0</formula>
    </cfRule>
    <cfRule type="containsBlanks" dxfId="84" priority="1149">
      <formula>LEN(TRIM(CA989))=0</formula>
    </cfRule>
    <cfRule type="containsBlanks" dxfId="83" priority="1150">
      <formula>LEN(TRIM(CA989))=0</formula>
    </cfRule>
  </conditionalFormatting>
  <conditionalFormatting sqref="CA1045:CC1045">
    <cfRule type="containsBlanks" dxfId="82" priority="733">
      <formula>LEN(TRIM(CA1045))=0</formula>
    </cfRule>
    <cfRule type="containsBlanks" dxfId="81" priority="728">
      <formula>LEN(TRIM(CA1045))=0</formula>
    </cfRule>
    <cfRule type="containsBlanks" dxfId="80" priority="731">
      <formula>LEN(TRIM(CA1045))=0</formula>
    </cfRule>
    <cfRule type="containsBlanks" dxfId="79" priority="727">
      <formula>LEN(TRIM(CA1045))=0</formula>
    </cfRule>
  </conditionalFormatting>
  <conditionalFormatting sqref="CA1046:CC1050">
    <cfRule type="containsBlanks" dxfId="78" priority="775">
      <formula>LEN(TRIM(CA1046))=0</formula>
    </cfRule>
    <cfRule type="containsBlanks" dxfId="77" priority="769">
      <formula>LEN(TRIM(CA1046))=0</formula>
    </cfRule>
    <cfRule type="containsBlanks" dxfId="76" priority="770">
      <formula>LEN(TRIM(CA1046))=0</formula>
    </cfRule>
    <cfRule type="containsBlanks" dxfId="75" priority="773">
      <formula>LEN(TRIM(CA1046))=0</formula>
    </cfRule>
  </conditionalFormatting>
  <conditionalFormatting sqref="CA1051:CC1128">
    <cfRule type="containsBlanks" dxfId="74" priority="616">
      <formula>LEN(TRIM(CA1051))=0</formula>
    </cfRule>
    <cfRule type="containsBlanks" dxfId="73" priority="617">
      <formula>LEN(TRIM(CA1051))=0</formula>
    </cfRule>
    <cfRule type="containsBlanks" dxfId="72" priority="620">
      <formula>LEN(TRIM(CA1051))=0</formula>
    </cfRule>
    <cfRule type="containsBlanks" dxfId="71" priority="622">
      <formula>LEN(TRIM(CA1051))=0</formula>
    </cfRule>
  </conditionalFormatting>
  <conditionalFormatting sqref="CA1109:CC1109 Y1109 O1108:CC1108 M1101:CC1101">
    <cfRule type="containsBlanks" dxfId="70" priority="484">
      <formula>LEN(TRIM(M1101))=0</formula>
    </cfRule>
  </conditionalFormatting>
  <conditionalFormatting sqref="CA1129:CC1129">
    <cfRule type="containsBlanks" dxfId="69" priority="373">
      <formula>LEN(TRIM(CA1129))=0</formula>
    </cfRule>
    <cfRule type="containsBlanks" dxfId="68" priority="372">
      <formula>LEN(TRIM(CA1129))=0</formula>
    </cfRule>
    <cfRule type="containsBlanks" dxfId="67" priority="371">
      <formula>LEN(TRIM(CA1129))=0</formula>
    </cfRule>
    <cfRule type="containsBlanks" dxfId="66" priority="390">
      <formula>LEN(TRIM(CA1129))=0</formula>
    </cfRule>
    <cfRule type="containsBlanks" dxfId="65" priority="370">
      <formula>LEN(TRIM(CA1129))=0</formula>
    </cfRule>
    <cfRule type="containsBlanks" dxfId="64" priority="369">
      <formula>LEN(TRIM(CA1129))=0</formula>
    </cfRule>
    <cfRule type="containsBlanks" dxfId="63" priority="368">
      <formula>LEN(TRIM(CA1129))=0</formula>
    </cfRule>
    <cfRule type="containsBlanks" dxfId="62" priority="367">
      <formula>LEN(TRIM(CA1129))=0</formula>
    </cfRule>
    <cfRule type="containsBlanks" dxfId="61" priority="391">
      <formula>LEN(TRIM(CA1129))=0</formula>
    </cfRule>
    <cfRule type="containsBlanks" dxfId="60" priority="365">
      <formula>LEN(TRIM(CA1129))=0</formula>
    </cfRule>
    <cfRule type="containsBlanks" dxfId="59" priority="392">
      <formula>LEN(TRIM(CA1129))=0</formula>
    </cfRule>
    <cfRule type="containsBlanks" dxfId="58" priority="393">
      <formula>LEN(TRIM(CA1129))=0</formula>
    </cfRule>
    <cfRule type="containsBlanks" dxfId="57" priority="364">
      <formula>LEN(TRIM(CA1129))=0</formula>
    </cfRule>
    <cfRule type="containsBlanks" dxfId="56" priority="374">
      <formula>LEN(TRIM(CA1129))=0</formula>
    </cfRule>
    <cfRule type="containsBlanks" dxfId="55" priority="363">
      <formula>LEN(TRIM(CA1129))=0</formula>
    </cfRule>
    <cfRule type="containsBlanks" dxfId="54" priority="375">
      <formula>LEN(TRIM(CA1129))=0</formula>
    </cfRule>
    <cfRule type="containsBlanks" dxfId="53" priority="362">
      <formula>LEN(TRIM(CA1129))=0</formula>
    </cfRule>
    <cfRule type="containsBlanks" dxfId="52" priority="361">
      <formula>LEN(TRIM(CA1129))=0</formula>
    </cfRule>
    <cfRule type="containsBlanks" dxfId="51" priority="360">
      <formula>LEN(TRIM(CA1129))=0</formula>
    </cfRule>
    <cfRule type="containsBlanks" dxfId="50" priority="357">
      <formula>LEN(TRIM(CA1129))=0</formula>
    </cfRule>
    <cfRule type="containsBlanks" dxfId="49" priority="359">
      <formula>LEN(TRIM(CA1129))=0</formula>
    </cfRule>
    <cfRule type="containsBlanks" dxfId="48" priority="358">
      <formula>LEN(TRIM(CA1129))=0</formula>
    </cfRule>
    <cfRule type="containsBlanks" dxfId="47" priority="356">
      <formula>LEN(TRIM(CA1129))=0</formula>
    </cfRule>
    <cfRule type="containsBlanks" dxfId="46" priority="355">
      <formula>LEN(TRIM(CA1129))=0</formula>
    </cfRule>
    <cfRule type="containsBlanks" dxfId="45" priority="354">
      <formula>LEN(TRIM(CA1129))=0</formula>
    </cfRule>
    <cfRule type="containsBlanks" dxfId="44" priority="353">
      <formula>LEN(TRIM(CA1129))=0</formula>
    </cfRule>
    <cfRule type="containsBlanks" dxfId="43" priority="348">
      <formula>LEN(TRIM(CA1129))=0</formula>
    </cfRule>
    <cfRule type="containsBlanks" dxfId="42" priority="366">
      <formula>LEN(TRIM(CA1129))=0</formula>
    </cfRule>
    <cfRule type="containsBlanks" dxfId="41" priority="352">
      <formula>LEN(TRIM(CA1129))=0</formula>
    </cfRule>
    <cfRule type="containsBlanks" dxfId="40" priority="351">
      <formula>LEN(TRIM(CA1129))=0</formula>
    </cfRule>
    <cfRule type="containsBlanks" dxfId="39" priority="350">
      <formula>LEN(TRIM(CA1129))=0</formula>
    </cfRule>
    <cfRule type="containsBlanks" dxfId="38" priority="349">
      <formula>LEN(TRIM(CA1129))=0</formula>
    </cfRule>
    <cfRule type="containsBlanks" dxfId="37" priority="347">
      <formula>LEN(TRIM(CA1129))=0</formula>
    </cfRule>
    <cfRule type="containsBlanks" dxfId="36" priority="346">
      <formula>LEN(TRIM(CA1129))=0</formula>
    </cfRule>
    <cfRule type="containsBlanks" dxfId="35" priority="345">
      <formula>LEN(TRIM(CA1129))=0</formula>
    </cfRule>
    <cfRule type="containsBlanks" dxfId="34" priority="389">
      <formula>LEN(TRIM(CA1129))=0</formula>
    </cfRule>
    <cfRule type="containsBlanks" dxfId="33" priority="388">
      <formula>LEN(TRIM(CA1129))=0</formula>
    </cfRule>
    <cfRule type="containsBlanks" dxfId="32" priority="387">
      <formula>LEN(TRIM(CA1129))=0</formula>
    </cfRule>
    <cfRule type="containsBlanks" dxfId="31" priority="386">
      <formula>LEN(TRIM(CA1129))=0</formula>
    </cfRule>
    <cfRule type="containsBlanks" dxfId="30" priority="385">
      <formula>LEN(TRIM(CA1129))=0</formula>
    </cfRule>
    <cfRule type="containsBlanks" dxfId="29" priority="384">
      <formula>LEN(TRIM(CA1129))=0</formula>
    </cfRule>
    <cfRule type="containsBlanks" dxfId="28" priority="383">
      <formula>LEN(TRIM(CA1129))=0</formula>
    </cfRule>
    <cfRule type="containsBlanks" dxfId="27" priority="382">
      <formula>LEN(TRIM(CA1129))=0</formula>
    </cfRule>
    <cfRule type="containsBlanks" dxfId="26" priority="381">
      <formula>LEN(TRIM(CA1129))=0</formula>
    </cfRule>
    <cfRule type="containsBlanks" dxfId="25" priority="380">
      <formula>LEN(TRIM(CA1129))=0</formula>
    </cfRule>
    <cfRule type="containsBlanks" dxfId="24" priority="379">
      <formula>LEN(TRIM(CA1129))=0</formula>
    </cfRule>
    <cfRule type="containsBlanks" dxfId="23" priority="378">
      <formula>LEN(TRIM(CA1129))=0</formula>
    </cfRule>
    <cfRule type="containsBlanks" dxfId="22" priority="377">
      <formula>LEN(TRIM(CA1129))=0</formula>
    </cfRule>
    <cfRule type="containsBlanks" dxfId="21" priority="376">
      <formula>LEN(TRIM(CA1129))=0</formula>
    </cfRule>
  </conditionalFormatting>
  <conditionalFormatting sqref="CA1130:CC1134">
    <cfRule type="containsBlanks" dxfId="20" priority="287">
      <formula>LEN(TRIM(CA1130))=0</formula>
    </cfRule>
    <cfRule type="containsBlanks" dxfId="19" priority="290">
      <formula>LEN(TRIM(CA1130))=0</formula>
    </cfRule>
    <cfRule type="containsBlanks" dxfId="18" priority="292">
      <formula>LEN(TRIM(CA1130))=0</formula>
    </cfRule>
    <cfRule type="containsBlanks" dxfId="17" priority="286">
      <formula>LEN(TRIM(CA1130))=0</formula>
    </cfRule>
  </conditionalFormatting>
  <conditionalFormatting sqref="CA1135:CC1135">
    <cfRule type="containsBlanks" dxfId="16" priority="221">
      <formula>LEN(TRIM(CA1135))=0</formula>
    </cfRule>
    <cfRule type="containsBlanks" dxfId="15" priority="222">
      <formula>LEN(TRIM(CA1135))=0</formula>
    </cfRule>
    <cfRule type="containsBlanks" dxfId="14" priority="225">
      <formula>LEN(TRIM(CA1135))=0</formula>
    </cfRule>
    <cfRule type="containsBlanks" dxfId="13" priority="227">
      <formula>LEN(TRIM(CA1135))=0</formula>
    </cfRule>
  </conditionalFormatting>
  <conditionalFormatting sqref="CA1136:CC1139">
    <cfRule type="containsBlanks" dxfId="12" priority="178">
      <formula>LEN(TRIM(CA1136))=0</formula>
    </cfRule>
    <cfRule type="containsBlanks" dxfId="11" priority="173">
      <formula>LEN(TRIM(CA1136))=0</formula>
    </cfRule>
    <cfRule type="containsBlanks" dxfId="10" priority="172">
      <formula>LEN(TRIM(CA1136))=0</formula>
    </cfRule>
    <cfRule type="containsBlanks" dxfId="9" priority="176">
      <formula>LEN(TRIM(CA1136))=0</formula>
    </cfRule>
  </conditionalFormatting>
  <conditionalFormatting sqref="CA1140:CC1140">
    <cfRule type="containsBlanks" dxfId="8" priority="70">
      <formula>LEN(TRIM(CA1140))=0</formula>
    </cfRule>
    <cfRule type="containsBlanks" dxfId="7" priority="74">
      <formula>LEN(TRIM(CA1140))=0</formula>
    </cfRule>
    <cfRule type="containsBlanks" dxfId="6" priority="71">
      <formula>LEN(TRIM(CA1140))=0</formula>
    </cfRule>
    <cfRule type="containsBlanks" dxfId="5" priority="76">
      <formula>LEN(TRIM(CA1140))=0</formula>
    </cfRule>
  </conditionalFormatting>
  <conditionalFormatting sqref="CA1141:CC1141">
    <cfRule type="containsBlanks" dxfId="4" priority="20">
      <formula>LEN(TRIM(CA1141))=0</formula>
    </cfRule>
    <cfRule type="containsBlanks" dxfId="3" priority="21">
      <formula>LEN(TRIM(CA1141))=0</formula>
    </cfRule>
    <cfRule type="containsBlanks" dxfId="2" priority="26">
      <formula>LEN(TRIM(CA1141))=0</formula>
    </cfRule>
    <cfRule type="containsBlanks" dxfId="1" priority="24">
      <formula>LEN(TRIM(CA1141))=0</formula>
    </cfRule>
  </conditionalFormatting>
  <conditionalFormatting sqref="CC727">
    <cfRule type="containsBlanks" dxfId="0" priority="5972">
      <formula>LEN(TRIM(CC727))=0</formula>
    </cfRule>
  </conditionalFormatting>
  <dataValidations count="2">
    <dataValidation type="textLength" operator="lessThanOrEqual" allowBlank="1" showInputMessage="1" showErrorMessage="1" sqref="J6:J9 E6:H9 H428 J428 H720:I721 H724:I725 J720:J731 H758:I758 H789:I789 H939:I939" xr:uid="{3801BB00-78DE-434D-BA0B-5542E58C548E}">
      <formula1>35</formula1>
    </dataValidation>
    <dataValidation type="textLength" operator="lessThanOrEqual" allowBlank="1" showInputMessage="1" showErrorMessage="1" sqref="AZ30:AZ34 AZ4:AZ9 BD30:BD34 BD4:BD9 BD164 BD169 BD230:BD233 BD240:BD284 BD287:BD465 BD559:BD565 BD483:BD534 BD545 E4:H5 J4:J5 I564:I566 I4:I521 I550:I555 I557:I559 BD567:BD596 BD598:BD622 BD624:BD710 BD720:BD726 BD728:BD765 I523:I547 BD770:BD842 BD845:BD916 BD918:BD1043 BD1045:BD1049 H1091 BD1051:BD1128 BD1130:BD1141" xr:uid="{78BA99DD-0A07-460D-BD36-69BA8FAD938F}">
      <formula1>25</formula1>
    </dataValidation>
  </dataValidations>
  <hyperlinks>
    <hyperlink ref="BW318" r:id="rId1" xr:uid="{31233BD4-EDB0-4A9F-8373-1912807C4847}"/>
    <hyperlink ref="BY318" r:id="rId2" xr:uid="{B9F47073-530A-4E0D-99CC-6223DEF84903}"/>
    <hyperlink ref="BW319" r:id="rId3" xr:uid="{3E715CD9-BFDA-4D9B-9B62-4B1FCFD78037}"/>
    <hyperlink ref="BY319" r:id="rId4" xr:uid="{FFA9EF66-C36C-4B38-A121-A7EFD03F5A99}"/>
    <hyperlink ref="BW320" r:id="rId5" xr:uid="{C021D334-8620-443D-8754-EF2BC7267B20}"/>
    <hyperlink ref="BY320" r:id="rId6" xr:uid="{D833FF8C-CBB6-49B4-8627-83B4F1EB1CDB}"/>
    <hyperlink ref="BY321" r:id="rId7" xr:uid="{A19D04D3-35D3-4D13-B5AC-31659D64A827}"/>
    <hyperlink ref="BW322" r:id="rId8" xr:uid="{08BEAF70-440E-470C-812D-32731A1D34B2}"/>
    <hyperlink ref="BY322" r:id="rId9" xr:uid="{DEC189CF-C81D-4021-82F8-036BD1E853CA}"/>
    <hyperlink ref="BW327" r:id="rId10" xr:uid="{195AE548-C5E3-45DD-8363-49E029AB67B1}"/>
    <hyperlink ref="BW328" r:id="rId11" xr:uid="{27D2FC33-CBA0-48C6-BDB8-1E71784BAD98}"/>
    <hyperlink ref="BY328" r:id="rId12" xr:uid="{5FBD054A-2671-4B02-ACEB-2E1212928B7A}"/>
    <hyperlink ref="BW329" r:id="rId13" xr:uid="{81957071-8A41-408D-9930-3A0CC1AAAFE8}"/>
    <hyperlink ref="BY329" r:id="rId14" xr:uid="{5BA8EE6D-0D4C-4190-8954-A5A7CD89936E}"/>
    <hyperlink ref="BW330" r:id="rId15" xr:uid="{1527B981-1758-431E-8578-B58A2A1BFD60}"/>
    <hyperlink ref="BY330" r:id="rId16" xr:uid="{C22BF405-361F-4B13-A822-3CCF3660230C}"/>
    <hyperlink ref="BW331" r:id="rId17" xr:uid="{57E0127C-A8F6-4502-8F1B-ADC75C031B24}"/>
    <hyperlink ref="BY331" r:id="rId18" xr:uid="{B4A8946C-820D-463E-886F-3C662D028D9C}"/>
    <hyperlink ref="BW332" r:id="rId19" xr:uid="{94E12CDC-E67D-4790-A344-15DD5D667DF4}"/>
    <hyperlink ref="BY332" r:id="rId20" xr:uid="{911E8157-AB92-4ED4-8D80-FDF14A1D0153}"/>
    <hyperlink ref="BW333" r:id="rId21" xr:uid="{319CB010-0604-4CDF-8C6E-E9E2DC71053A}"/>
    <hyperlink ref="BY333" r:id="rId22" xr:uid="{8BB5F7CC-E5E6-4D3B-A2F8-93B288AFEBAC}"/>
    <hyperlink ref="BW334" r:id="rId23" xr:uid="{E7AB3A37-36B4-481C-BAE4-34F9F9430B04}"/>
    <hyperlink ref="BY334" r:id="rId24" xr:uid="{E610D75D-4138-48B1-B3CF-17927E4590BC}"/>
    <hyperlink ref="BW335" r:id="rId25" xr:uid="{BC1F93A5-3864-4BBB-9CA4-EC2552D806FC}"/>
    <hyperlink ref="BY335" r:id="rId26" xr:uid="{0F6E2B1E-A22A-473B-BF0B-D72B5BE51E30}"/>
    <hyperlink ref="BW336" r:id="rId27" xr:uid="{FBC08C72-593C-4F6A-90B1-FBD31C218919}"/>
    <hyperlink ref="BY336" r:id="rId28" xr:uid="{10E02525-B355-4F6B-B832-6321FA037AB8}"/>
    <hyperlink ref="BW337" r:id="rId29" xr:uid="{530B587E-3261-4D7C-B39E-D88251DB1524}"/>
    <hyperlink ref="BY337" r:id="rId30" xr:uid="{AC6DE038-0FC0-4A5F-A776-B2CC4756A52A}"/>
    <hyperlink ref="BW338" r:id="rId31" xr:uid="{32834C86-557C-482F-B352-0B4CF7298136}"/>
    <hyperlink ref="BY338" r:id="rId32" xr:uid="{BEFFBEE3-0780-498E-9661-19ACEB44A172}"/>
    <hyperlink ref="BW339" r:id="rId33" xr:uid="{1357E4B5-9049-4431-8E02-78F306281E29}"/>
    <hyperlink ref="BY339" r:id="rId34" xr:uid="{9582439D-201F-40B1-9C02-AE787A0E0C80}"/>
    <hyperlink ref="BW342" r:id="rId35" xr:uid="{961F8690-978A-407F-A681-291BCAD513EE}"/>
    <hyperlink ref="BY342" r:id="rId36" xr:uid="{FC5848C1-1C5B-4A17-BDD7-B2AAC074E20E}"/>
    <hyperlink ref="BW343" r:id="rId37" xr:uid="{51B28573-3C46-4748-ADE9-A6E9E6FFCFC8}"/>
    <hyperlink ref="BY343" r:id="rId38" xr:uid="{56B0C674-19EF-43AC-A037-6D2BE003E228}"/>
    <hyperlink ref="BW359" r:id="rId39" xr:uid="{1FD3BE94-BA58-4D00-8D53-E83CF04564CA}"/>
    <hyperlink ref="BY359" r:id="rId40" xr:uid="{7961C500-E95D-4A99-8003-38CE03F2CFCC}"/>
    <hyperlink ref="BW360" r:id="rId41" xr:uid="{B84389BA-DE80-43C0-BD54-DC68BCCFAD0B}"/>
    <hyperlink ref="BY360" r:id="rId42" xr:uid="{B44E210E-C950-4D83-96EE-6A6F654E9E8A}"/>
    <hyperlink ref="BW361" r:id="rId43" xr:uid="{C67C8C60-4EAC-4F80-BE9B-9D2D127F595A}"/>
    <hyperlink ref="BW362" r:id="rId44" xr:uid="{AD331FF5-E4FF-46D4-9549-BC7B06A474E8}"/>
    <hyperlink ref="BY362" r:id="rId45" xr:uid="{84CA5824-99AC-4A61-860D-AB207738408E}"/>
    <hyperlink ref="BW363" r:id="rId46" xr:uid="{9DBF0A5D-605E-47AC-B863-A793EFA29C8F}"/>
    <hyperlink ref="BY363" r:id="rId47" xr:uid="{8EF4761E-CFF6-423B-8479-123F539CFEBD}"/>
    <hyperlink ref="BW364" r:id="rId48" xr:uid="{F1516086-05D2-439C-92CC-E1AC2DD58816}"/>
    <hyperlink ref="BY364" r:id="rId49" xr:uid="{516707E4-C658-49C3-A599-645838FE3208}"/>
    <hyperlink ref="BW367" r:id="rId50" xr:uid="{4BF54B6D-2252-4CEB-A093-CA15A32A7BAE}"/>
    <hyperlink ref="BY367" r:id="rId51" xr:uid="{BFAC9768-4FE9-4EC7-A1EF-DA30C465562B}"/>
    <hyperlink ref="BW368" r:id="rId52" xr:uid="{CBCDA433-7FD7-4732-A30A-896A5E9759EA}"/>
    <hyperlink ref="BY368" r:id="rId53" xr:uid="{FBFFEBC1-9664-43E5-9BE1-2717A57CC6E5}"/>
    <hyperlink ref="BW369" r:id="rId54" xr:uid="{7DD72E51-57B4-4C92-8C0B-780100E0D77D}"/>
    <hyperlink ref="BY369" r:id="rId55" xr:uid="{4A04C47B-D344-4B21-BE6E-D59292184321}"/>
    <hyperlink ref="BW370" r:id="rId56" xr:uid="{82D0D15F-9247-4461-A3B0-6497BE3A2006}"/>
    <hyperlink ref="BY370" r:id="rId57" xr:uid="{6BDCCBCB-E30D-4D15-9F8B-3D3F98A6825D}"/>
    <hyperlink ref="BW371" r:id="rId58" xr:uid="{DD3E2B9F-675E-4010-8F79-9311C0B995A9}"/>
    <hyperlink ref="BY371" r:id="rId59" xr:uid="{55CC7F3F-87D6-477D-87CF-5C549F6F6A30}"/>
    <hyperlink ref="BY365" r:id="rId60" xr:uid="{C3AE521D-78ED-424B-8A8F-CF41C9790AB1}"/>
    <hyperlink ref="BW365" r:id="rId61" xr:uid="{7AB0B610-3FFD-4033-A178-4AECE8A77ABB}"/>
    <hyperlink ref="BY366" r:id="rId62" xr:uid="{C09F54A9-EAE7-4C15-B2A0-A6C8CB494432}"/>
    <hyperlink ref="BW366" r:id="rId63" xr:uid="{B382A391-FC94-4C1C-84E4-3678FF9FBF40}"/>
    <hyperlink ref="BW372" r:id="rId64" xr:uid="{288225E0-B9B6-4E6F-ABBE-60D4AB45C275}"/>
    <hyperlink ref="BY372" r:id="rId65" xr:uid="{DE147F0E-8F36-4BA9-B485-D1A7ADA93D53}"/>
    <hyperlink ref="BW373" r:id="rId66" xr:uid="{1CA08314-9B7E-4E3F-8CAF-C798FD1CF041}"/>
    <hyperlink ref="BY373" r:id="rId67" xr:uid="{7B111597-D530-4EF2-86D5-C29D97DCEE8A}"/>
    <hyperlink ref="BW374" r:id="rId68" xr:uid="{F8D6CCF3-D9A9-4CCD-84A1-FDBA85966E7A}"/>
    <hyperlink ref="BY374" r:id="rId69" xr:uid="{012622F5-162F-437D-BA63-20CB7E9F0D6A}"/>
    <hyperlink ref="BW375" r:id="rId70" xr:uid="{EAF64CCC-21E7-4C31-814D-5CE3EF677357}"/>
    <hyperlink ref="BW376" r:id="rId71" xr:uid="{DE4A4D49-B814-4FED-8316-EF2E160B3EFF}"/>
    <hyperlink ref="BY376" r:id="rId72" xr:uid="{38A752A4-4803-46D3-8633-F759FC3A6B09}"/>
    <hyperlink ref="BW377" r:id="rId73" xr:uid="{B75A2DD1-E6C9-4966-A1AF-FAC85AF7A134}"/>
    <hyperlink ref="BY377" r:id="rId74" xr:uid="{293CE7A7-3BA0-4441-9C6F-D64025B77F11}"/>
    <hyperlink ref="BW378" r:id="rId75" xr:uid="{D010F219-2F59-45A4-AB2A-E966E7213024}"/>
    <hyperlink ref="BY378" r:id="rId76" xr:uid="{FF8F5183-B134-4EB3-B375-28AADACBAFA1}"/>
    <hyperlink ref="BW379" r:id="rId77" xr:uid="{01090BA0-E50F-46C4-97BA-25824D96CB04}"/>
    <hyperlink ref="BY379" r:id="rId78" xr:uid="{41C6BD29-9076-4D84-8951-73CED952AEB6}"/>
    <hyperlink ref="BW380" r:id="rId79" xr:uid="{A510CD03-F952-452C-9017-AA5677E48581}"/>
    <hyperlink ref="BY380" r:id="rId80" xr:uid="{0AD3CA06-75B4-4339-BB28-336E26CE852F}"/>
    <hyperlink ref="BW381" r:id="rId81" xr:uid="{87555CDC-B825-4081-A219-FD68982C04A8}"/>
    <hyperlink ref="BY381" r:id="rId82" xr:uid="{41FDE55F-4943-45C3-A0A6-332557B6E49B}"/>
    <hyperlink ref="BW382" r:id="rId83" xr:uid="{C1AFEDE5-CE96-4779-9E52-480365B7B24C}"/>
    <hyperlink ref="BY382" r:id="rId84" xr:uid="{04B1F2F3-C1BD-49A1-8C5B-58F1ADA59477}"/>
    <hyperlink ref="BW383" r:id="rId85" xr:uid="{C36DB34A-CB86-450F-867C-97E02D71D1BC}"/>
    <hyperlink ref="BY383" r:id="rId86" xr:uid="{58380757-F233-440E-95BE-5080231C363C}"/>
    <hyperlink ref="BW384" r:id="rId87" xr:uid="{7FB899EB-2CED-48F5-B6FC-D91ACDCA5702}"/>
    <hyperlink ref="BY384" r:id="rId88" xr:uid="{46A63A19-09DE-4AE1-94E3-9B8B12C1343F}"/>
    <hyperlink ref="BW385" r:id="rId89" xr:uid="{CE337ABC-0511-4289-977D-59EF5B3A5307}"/>
    <hyperlink ref="BY385" r:id="rId90" xr:uid="{4A597194-C2CC-4411-8D5B-7DA9FF8BDF3F}"/>
    <hyperlink ref="BW386" r:id="rId91" xr:uid="{50ED203E-7D0D-4C9C-93A9-607CC35139D3}"/>
    <hyperlink ref="BY386" r:id="rId92" xr:uid="{13C7E3C8-C841-43C1-879A-1F7DA497EAEF}"/>
    <hyperlink ref="BW387" r:id="rId93" xr:uid="{47908AA7-2367-49ED-982D-EB24D8096D3A}"/>
    <hyperlink ref="BY387" r:id="rId94" xr:uid="{B178DE05-AFD7-4DCE-B5C3-8471C08397DB}"/>
    <hyperlink ref="BW388" r:id="rId95" xr:uid="{836A33A3-4726-4351-8208-7D5EA121A4A4}"/>
    <hyperlink ref="BY388" r:id="rId96" xr:uid="{67CDFC6C-74D2-4778-8A34-4009A3E1B672}"/>
    <hyperlink ref="BW389" r:id="rId97" xr:uid="{ED75A771-49CB-4048-9DAA-B3A5E9EE50BF}"/>
    <hyperlink ref="BY389" r:id="rId98" xr:uid="{282188B3-FCD0-44D7-BA0D-69D906F54061}"/>
    <hyperlink ref="BW390" r:id="rId99" xr:uid="{B0B42DC1-7811-409E-A5D5-FB9AF2EE7717}"/>
    <hyperlink ref="BY390" r:id="rId100" xr:uid="{F54EC8EA-F1A1-4671-9484-09C943FE7E1D}"/>
    <hyperlink ref="BW391" r:id="rId101" xr:uid="{2A4FC7BE-D9E1-4DD2-A6B5-B09CAA6FF2F6}"/>
    <hyperlink ref="BY391" r:id="rId102" xr:uid="{B1C9D1E1-D4CA-424C-9E99-3D0985BDE6FB}"/>
    <hyperlink ref="BW392" r:id="rId103" xr:uid="{93C2D28C-7D23-4FB9-99FC-96A7A6B04D46}"/>
    <hyperlink ref="BY392" r:id="rId104" xr:uid="{FB626CD1-D56E-45C3-B32D-C71FA6F8A12A}"/>
    <hyperlink ref="BW393" r:id="rId105" xr:uid="{5D39A0FB-CBC9-4831-A497-F8666E83435E}"/>
    <hyperlink ref="BY393" r:id="rId106" xr:uid="{F37CD61C-30D3-45C1-8206-33B0E4387D95}"/>
    <hyperlink ref="BW394" r:id="rId107" xr:uid="{31AA885C-2E1A-4C7F-ACBD-0F2AB376178F}"/>
    <hyperlink ref="BY394" r:id="rId108" xr:uid="{2E7C143B-3B37-40D5-AB3F-1F642606087D}"/>
    <hyperlink ref="BW395" r:id="rId109" xr:uid="{08AC2C81-10B1-4722-97EA-A27A1C1A0FFE}"/>
    <hyperlink ref="BY395" r:id="rId110" xr:uid="{085EAEC3-8CC0-48DD-9A0D-7442591C770F}"/>
    <hyperlink ref="BW396" r:id="rId111" xr:uid="{6DBCD2D8-B8C1-4AB1-A2AE-C049F2E4558D}"/>
    <hyperlink ref="BY396" r:id="rId112" xr:uid="{B7AF0433-BD84-45BD-8B2B-427D25ED9ED9}"/>
    <hyperlink ref="BW397" r:id="rId113" xr:uid="{6B413232-2A9A-482F-8BFD-9168DA68CC1B}"/>
    <hyperlink ref="BY397" r:id="rId114" xr:uid="{6A44F104-D956-4132-8356-9772296D7B5F}"/>
    <hyperlink ref="BW398" r:id="rId115" xr:uid="{11DFC73E-70D9-4AE7-AE97-EDDC31A44E75}"/>
    <hyperlink ref="BW399" r:id="rId116" xr:uid="{77F44447-13B4-4A56-8EF0-59EC0D6CCA82}"/>
    <hyperlink ref="BY399" r:id="rId117" xr:uid="{8916D567-46D9-4FAC-AF99-40C2F3BB467A}"/>
    <hyperlink ref="BW400" r:id="rId118" xr:uid="{C9112916-2C1B-4606-A937-E7E2A3FD2E86}"/>
    <hyperlink ref="BY400" r:id="rId119" xr:uid="{69619DAE-F94F-4E03-9D75-348356471AB0}"/>
    <hyperlink ref="BW401" r:id="rId120" xr:uid="{EE69B856-0D2C-45BE-95C4-735B5E46ABD0}"/>
    <hyperlink ref="BY401" r:id="rId121" xr:uid="{751D117F-7649-4FD5-8085-363A5AD1D3E4}"/>
    <hyperlink ref="BW402" r:id="rId122" xr:uid="{3ED11D48-70C9-4743-9CCB-CB5E9DEFD888}"/>
    <hyperlink ref="BY402" r:id="rId123" xr:uid="{DC2F5EBD-A1B1-4A59-9E86-FBC0EA0EE237}"/>
    <hyperlink ref="BW403" r:id="rId124" xr:uid="{E3DB83C7-397F-4D91-8F43-7FE11BC9EC1D}"/>
    <hyperlink ref="BY403" r:id="rId125" xr:uid="{15123867-1AAD-4EF5-A65A-260335A762D9}"/>
    <hyperlink ref="BW404" r:id="rId126" xr:uid="{BAE34B67-A23E-4224-B7E7-BB3B30A4285B}"/>
    <hyperlink ref="BY404" r:id="rId127" xr:uid="{EB79CD17-B541-4138-9A2A-13BF91A193A2}"/>
    <hyperlink ref="BW405" r:id="rId128" xr:uid="{38F0D70D-A53E-4672-B654-49458E888AEC}"/>
    <hyperlink ref="BY405" r:id="rId129" xr:uid="{62E74460-458B-4D95-B0D6-1C595348379F}"/>
    <hyperlink ref="BW406" r:id="rId130" xr:uid="{0ED8068F-913D-4B9F-AAAB-456BD2ECAA6F}"/>
    <hyperlink ref="BY406" r:id="rId131" xr:uid="{669E60BE-B431-466F-BE28-4E43E7FCAD34}"/>
    <hyperlink ref="BW407" r:id="rId132" xr:uid="{0CD0AEB1-A25D-4960-8E6D-DAEC1F35FEE9}"/>
    <hyperlink ref="BY407" r:id="rId133" xr:uid="{DAA439B3-D1FF-455B-A14F-7DB0C654E560}"/>
    <hyperlink ref="BW408" r:id="rId134" xr:uid="{3B6D7F17-6EEA-4FD7-ACBA-DBAB19775065}"/>
    <hyperlink ref="BY408" r:id="rId135" xr:uid="{31F77115-100D-45FA-B265-4D6E9C3AE4E1}"/>
    <hyperlink ref="BW409" r:id="rId136" xr:uid="{671F5102-EBC4-4B47-A96C-241436179779}"/>
    <hyperlink ref="BY409" r:id="rId137" xr:uid="{B578A0BC-7747-4A2C-8A37-811A9DF79AC4}"/>
    <hyperlink ref="BW410" r:id="rId138" xr:uid="{D4EA6EB9-9363-4747-AB4F-516B2C61D86F}"/>
    <hyperlink ref="BY410" r:id="rId139" xr:uid="{CB579CB6-5EC5-4A31-9397-6579A21F4BF8}"/>
    <hyperlink ref="BW411" r:id="rId140" xr:uid="{38131FF3-EF85-4DC8-B621-B32946BE6BB5}"/>
    <hyperlink ref="BY411" r:id="rId141" xr:uid="{0EC32E80-8747-4B0C-AF80-738AE59D9FA5}"/>
    <hyperlink ref="BW412" r:id="rId142" xr:uid="{9B992D5E-2E8A-4756-8915-9881DCEAFDF7}"/>
    <hyperlink ref="BY412" r:id="rId143" xr:uid="{BD155E65-EBCC-4A33-9B58-7D0FF0187AF6}"/>
    <hyperlink ref="BW413" r:id="rId144" xr:uid="{5071D700-250F-466A-925E-322230A6D3E8}"/>
    <hyperlink ref="BY413" r:id="rId145" xr:uid="{281FCF3A-E70C-4CB7-A72A-59D50A340987}"/>
    <hyperlink ref="BW414" r:id="rId146" xr:uid="{88C6189D-6B95-4028-86A6-511DEB4C250F}"/>
    <hyperlink ref="BY414" r:id="rId147" xr:uid="{8DB9AEF3-936C-45AF-8FF9-C3D339F5CD7D}"/>
    <hyperlink ref="BW415" r:id="rId148" xr:uid="{ACF2695C-DB63-47C6-9F1D-1EBD8029FF7B}"/>
    <hyperlink ref="BY415" r:id="rId149" xr:uid="{42CE2789-D43E-49A9-87CF-7C7B4B8231A8}"/>
    <hyperlink ref="BW416" r:id="rId150" xr:uid="{371CF782-B001-4E70-9F6A-3550A8D2A574}"/>
    <hyperlink ref="BY416" r:id="rId151" xr:uid="{052ED83E-E40E-4F78-A6A0-3A5C2743C61C}"/>
    <hyperlink ref="BW417" r:id="rId152" xr:uid="{0E4E8293-8B91-42C5-9BF6-FAF45CE20A8E}"/>
    <hyperlink ref="BY417" r:id="rId153" xr:uid="{50F90B55-46A6-453E-B75F-3873AEA0AC5D}"/>
    <hyperlink ref="BW418" r:id="rId154" xr:uid="{E227DEC6-54FE-4953-83B0-3EA747CF2949}"/>
    <hyperlink ref="BY418" r:id="rId155" xr:uid="{72455C6A-3714-4900-A4B2-14EBA69E750D}"/>
    <hyperlink ref="BW419" r:id="rId156" xr:uid="{5BFCA1E6-47E8-4121-9898-5DC0C65710C1}"/>
    <hyperlink ref="BY419" r:id="rId157" xr:uid="{A949D7AA-C017-4381-A268-FF7BDE260042}"/>
    <hyperlink ref="BW420" r:id="rId158" xr:uid="{586C7C93-DCBF-4F4C-8FDF-F9171DC93342}"/>
    <hyperlink ref="BY420" r:id="rId159" xr:uid="{734EBD8A-53ED-447F-88A8-6A7067548320}"/>
    <hyperlink ref="BW421" r:id="rId160" xr:uid="{00723600-A1C5-47EF-BE7C-5F6E76AED347}"/>
    <hyperlink ref="BY421" r:id="rId161" xr:uid="{D149B735-C8E3-4992-8D3A-AE82F6C617F4}"/>
    <hyperlink ref="BW422" r:id="rId162" xr:uid="{FFE466C5-3776-46FD-9567-A8ADA343DFC9}"/>
    <hyperlink ref="BY422" r:id="rId163" xr:uid="{79DC7F13-7D04-43A4-B29A-C89715685EFC}"/>
    <hyperlink ref="BW423" r:id="rId164" xr:uid="{3B2B342F-0B25-49AE-80E7-3C956AD3F1B7}"/>
    <hyperlink ref="BW424" r:id="rId165" xr:uid="{0DE99D93-E7FF-424D-AA55-C6B9458BD93B}"/>
    <hyperlink ref="BY424" r:id="rId166" xr:uid="{E644841B-DF87-4170-B30F-E1B3F6F555F3}"/>
    <hyperlink ref="BW425" r:id="rId167" xr:uid="{6BDA1F35-78E3-4E29-BDA3-765F66933EE8}"/>
    <hyperlink ref="BY428" r:id="rId168" xr:uid="{301A9392-56B0-48DA-9580-C3577C6865F4}"/>
    <hyperlink ref="BW428" r:id="rId169" xr:uid="{378C4921-A276-482F-B33E-0F0E712486A0}"/>
    <hyperlink ref="BW429" r:id="rId170" xr:uid="{960A7C15-AF36-44AA-9748-6F0459155868}"/>
    <hyperlink ref="BY430" r:id="rId171" xr:uid="{6AA93E95-32C1-4DC7-AE1F-54FCFE6E1FCC}"/>
    <hyperlink ref="BW430" r:id="rId172" xr:uid="{0E925CD8-DF90-4F7A-9625-8A9849E1AA07}"/>
    <hyperlink ref="BY431" r:id="rId173" xr:uid="{42C2F562-622F-46B8-94A0-3D6BA7B58395}"/>
    <hyperlink ref="BW431" r:id="rId174" xr:uid="{C185F876-2BE5-415F-8DAE-3D154C493210}"/>
    <hyperlink ref="BW433" r:id="rId175" xr:uid="{14A15520-96CC-48CB-8C4B-CA74C015D168}"/>
    <hyperlink ref="BY433" r:id="rId176" xr:uid="{228B7431-C145-4016-BEE4-32759DE83F15}"/>
    <hyperlink ref="BW434" r:id="rId177" xr:uid="{85B36354-3C87-40E6-B7E5-0EBB107C5C31}"/>
    <hyperlink ref="BY434" r:id="rId178" xr:uid="{3605F41C-515D-4FE1-BD14-DABAD9207799}"/>
    <hyperlink ref="BW435" r:id="rId179" xr:uid="{E84D3560-42F7-412C-AC1E-CF1B2FB2B4A2}"/>
    <hyperlink ref="BY435" r:id="rId180" xr:uid="{30CFE767-A114-4718-8795-D78CAA260921}"/>
    <hyperlink ref="BW436" r:id="rId181" xr:uid="{137657E7-708F-4C38-9FE5-9F31DF84B290}"/>
    <hyperlink ref="BY436" r:id="rId182" xr:uid="{7CDF8660-283A-48D9-A864-12150B3D66C6}"/>
    <hyperlink ref="BW437" r:id="rId183" xr:uid="{0519D80C-CBA5-4D5A-8EF1-8F755D98B399}"/>
    <hyperlink ref="BY437" r:id="rId184" xr:uid="{B9D589DD-0CD7-4325-8004-697AD6F22604}"/>
    <hyperlink ref="BW438" r:id="rId185" xr:uid="{94ECB50F-382F-46C2-B9B8-C13C70E18848}"/>
    <hyperlink ref="BY438" r:id="rId186" xr:uid="{AF0A046F-7D50-4AA7-A561-D681547961CA}"/>
    <hyperlink ref="BW439" r:id="rId187" xr:uid="{3C72926C-B58D-4396-8C3A-1FD9FB551F1A}"/>
    <hyperlink ref="BY439" r:id="rId188" xr:uid="{9F84B850-B9A2-439E-A1E0-F0D88DAEEEBB}"/>
    <hyperlink ref="BW440" r:id="rId189" xr:uid="{A443F037-0EE4-49FD-86F2-2D1D0577618B}"/>
    <hyperlink ref="BY440" r:id="rId190" xr:uid="{2A2F1A47-6A78-4422-948F-75ADE2AEB28E}"/>
    <hyperlink ref="BW441" r:id="rId191" xr:uid="{AA2873F1-BF25-434C-8C92-C07CE7FDC309}"/>
    <hyperlink ref="BY441" r:id="rId192" xr:uid="{7AB7C836-C6EC-4142-BF92-36B18AA173B7}"/>
    <hyperlink ref="BW442" r:id="rId193" xr:uid="{0C6B5EFB-633B-464D-AF39-B9B7F19C1426}"/>
    <hyperlink ref="BY442" r:id="rId194" xr:uid="{74B164EF-CD2E-43FF-83A7-FA8ADDDF48D1}"/>
    <hyperlink ref="BW443" r:id="rId195" xr:uid="{E7C19B48-B3A0-4CE2-8137-8D5423585407}"/>
    <hyperlink ref="BY443" r:id="rId196" xr:uid="{E9681F79-245F-480C-9536-67F274ECFBEC}"/>
    <hyperlink ref="BW444" r:id="rId197" xr:uid="{2F12788A-6E88-49F8-A0A3-32C0C33B28B7}"/>
    <hyperlink ref="BY444" r:id="rId198" xr:uid="{A865E357-6905-4B3A-8130-221DBA29FEF6}"/>
    <hyperlink ref="BW445" r:id="rId199" display="https://www.dropbox.com/s/z6vx0uq4j2c84f7/MR405_UTV_Beadlock_Bronze.jpg?dl=0" xr:uid="{E9825083-475A-4899-A11E-7CDCA72660FC}"/>
    <hyperlink ref="BY445" r:id="rId200" display="https://www.dropbox.com/s/rspim3zcwouv2ob/MR405_UTV_Beadlock_Bronze_Head_On.jpg?dl=0" xr:uid="{13D0747D-CA6C-46CE-93D3-1B98E2FB2F08}"/>
    <hyperlink ref="BW446" r:id="rId201" xr:uid="{5DA92F6B-91D3-4561-9655-EEF52183BAF6}"/>
    <hyperlink ref="BY446" r:id="rId202" xr:uid="{74CA864F-C326-4B36-9E19-591D9C5125A4}"/>
    <hyperlink ref="BW447" r:id="rId203" xr:uid="{15212678-18F2-43A1-8DBF-90537CFF7D4D}"/>
    <hyperlink ref="BY447" r:id="rId204" xr:uid="{118AEABD-3E62-4BA2-8AE6-79707CAFC77D}"/>
    <hyperlink ref="BW449" r:id="rId205" xr:uid="{DFD78DE3-CD98-46C4-9CF3-C916FD3A32D6}"/>
    <hyperlink ref="BY451" r:id="rId206" xr:uid="{B0496A76-A382-426B-B15C-F7110C5B4348}"/>
    <hyperlink ref="BW451" r:id="rId207" xr:uid="{CAD80CC3-B876-49DD-A213-5E2F6EBB53AF}"/>
    <hyperlink ref="BW452" r:id="rId208" xr:uid="{03BEE7A2-5987-407F-9C3F-D66240D9EB50}"/>
    <hyperlink ref="BY452" r:id="rId209" xr:uid="{9440069A-F058-4BED-9514-6FB0B6773439}"/>
    <hyperlink ref="BW453" r:id="rId210" xr:uid="{B5669305-2022-4E17-ADA3-45D606611C10}"/>
    <hyperlink ref="BY453" r:id="rId211" xr:uid="{B11BFC2A-27B7-4A20-99BB-C12393EC401B}"/>
    <hyperlink ref="BW454" r:id="rId212" xr:uid="{4D1EB935-0311-4254-9D7A-D4AC8FAC2B36}"/>
    <hyperlink ref="BY454" r:id="rId213" xr:uid="{292EE9BB-9618-48FF-BD9F-BF0C017A7301}"/>
    <hyperlink ref="BW455" r:id="rId214" xr:uid="{96E69D16-CB8A-4AC4-A878-F41A83DD790B}"/>
    <hyperlink ref="BY455" r:id="rId215" xr:uid="{58475936-4861-49ED-90E0-EA6255AB1466}"/>
    <hyperlink ref="BW456" r:id="rId216" xr:uid="{7DFD18AA-98C3-4E18-8F28-7E6E898204D5}"/>
    <hyperlink ref="BY456" r:id="rId217" xr:uid="{43AC8FD8-FB59-421A-8409-892BECF07511}"/>
    <hyperlink ref="BW457" r:id="rId218" xr:uid="{22C30899-18A3-4805-A551-690C57DA062F}"/>
    <hyperlink ref="BY457" r:id="rId219" xr:uid="{0E1F6EA3-CF33-4E6A-A044-9D8BC2242ED1}"/>
    <hyperlink ref="BW458" r:id="rId220" xr:uid="{5E826926-E45D-429F-9F19-58F71A4556A8}"/>
    <hyperlink ref="BY458" r:id="rId221" xr:uid="{38A72892-564A-455C-AC39-56ED60456E42}"/>
    <hyperlink ref="BW459" r:id="rId222" xr:uid="{28CC396D-AB58-400C-979A-EA9208AC19DC}"/>
    <hyperlink ref="BY459" r:id="rId223" xr:uid="{A49BFEAB-BC03-4A49-B446-FC4E1DF9C433}"/>
    <hyperlink ref="BW460" r:id="rId224" xr:uid="{7E00A427-FFAD-42BC-B042-0F9BDB966638}"/>
    <hyperlink ref="BY460" r:id="rId225" xr:uid="{2DE4851C-89F2-452C-BFBC-6BE8578E6372}"/>
    <hyperlink ref="BW461" r:id="rId226" xr:uid="{2882CABE-390F-4711-8BB7-F4892860AF57}"/>
    <hyperlink ref="BY461" r:id="rId227" xr:uid="{03FD2B99-D041-4EA9-82B8-E022685057BA}"/>
    <hyperlink ref="BW462" r:id="rId228" xr:uid="{69BE1803-1224-4CA7-AAA6-AB8B2F5D7C19}"/>
    <hyperlink ref="BY462" r:id="rId229" xr:uid="{058D794D-DCD9-424A-B024-8D1C9C2FB704}"/>
    <hyperlink ref="BW463" r:id="rId230" xr:uid="{CFF7D65B-19F6-4003-AC30-944FD8FE2BC6}"/>
    <hyperlink ref="BY463" r:id="rId231" xr:uid="{1698FF7F-D27A-4666-A9F2-F2656367B77C}"/>
    <hyperlink ref="BW464" r:id="rId232" xr:uid="{7F5E899D-3D9A-43F9-B9EF-AE6AF9E6BA68}"/>
    <hyperlink ref="BY464" r:id="rId233" xr:uid="{ADEE2198-7661-43CB-9E47-A8B49D7DD278}"/>
    <hyperlink ref="BW526" r:id="rId234" xr:uid="{16CFDA4C-8F89-4790-A966-DB82EC993508}"/>
    <hyperlink ref="BW527" r:id="rId235" xr:uid="{9F4610E5-B37F-4DB4-B124-E38E2AE0B5A4}"/>
    <hyperlink ref="BY526" r:id="rId236" xr:uid="{B51248FA-ED7B-4379-B862-D36661438EE8}"/>
    <hyperlink ref="BY527" r:id="rId237" xr:uid="{396465E4-0A22-4BB3-AED0-CF2128951284}"/>
    <hyperlink ref="BW530" r:id="rId238" xr:uid="{1E5574FA-82AD-4000-B7B4-ABE0059B7659}"/>
    <hyperlink ref="BY530" r:id="rId239" xr:uid="{29231448-D3A3-4F89-9E4B-8C01CFA7D951}"/>
    <hyperlink ref="BW531" r:id="rId240" display="https://www.dropbox.com/s/z6vx0uq4j2c84f7/MR405_UTV_Beadlock_Bronze.jpg?dl=0" xr:uid="{D394CB32-49BF-4134-A7E0-8B75DE3D4CFA}"/>
    <hyperlink ref="BY531" r:id="rId241" display="https://www.dropbox.com/s/rspim3zcwouv2ob/MR405_UTV_Beadlock_Bronze_Head_On.jpg?dl=0" xr:uid="{918880AC-96C6-4146-95D8-5CA74E23EB2E}"/>
    <hyperlink ref="BW532" r:id="rId242" xr:uid="{D91D8829-D817-43EB-A5CB-5D5AE331846C}"/>
    <hyperlink ref="BY532" r:id="rId243" xr:uid="{5A59533B-34DE-46FF-9485-A9807A384B28}"/>
    <hyperlink ref="BW533" r:id="rId244" xr:uid="{6C9B4CC2-B422-4761-9CCC-532AB9E8DAB7}"/>
    <hyperlink ref="BY533" r:id="rId245" xr:uid="{B56E053C-F473-4DF6-8616-C27A4D605A05}"/>
    <hyperlink ref="BW534" r:id="rId246" xr:uid="{C5E1F27E-549B-4E2D-8CBB-75B1F55B9102}"/>
    <hyperlink ref="BY534" r:id="rId247" xr:uid="{D55594F2-10C2-4E1A-AC23-B354CDD0EFE8}"/>
    <hyperlink ref="BW545" r:id="rId248" xr:uid="{CE8C717C-736C-4334-9B8A-077BC592C55B}"/>
    <hyperlink ref="BY545" r:id="rId249" xr:uid="{92D7A995-51F6-4B34-95E1-5F7935F7F006}"/>
    <hyperlink ref="BW552" r:id="rId250" xr:uid="{9A99CC02-0FC8-402B-9501-32B169DC4DB9}"/>
    <hyperlink ref="BW559" r:id="rId251" xr:uid="{B820A004-1DA1-4E15-BA44-AA0B2CB2894C}"/>
    <hyperlink ref="BY559" r:id="rId252" xr:uid="{113FCBC5-3EC4-41F0-A458-C5A0F17EA9BF}"/>
    <hyperlink ref="BW556" r:id="rId253" xr:uid="{9709B418-2808-44A7-AE01-C7C217B5C9DD}"/>
    <hyperlink ref="BW554" r:id="rId254" xr:uid="{1432F277-91E2-4218-89E9-0C7FE8A5F399}"/>
    <hyperlink ref="BY560" r:id="rId255" xr:uid="{50207AFD-DCD1-4174-AC1C-0CED57E8C79A}"/>
    <hyperlink ref="BW560" r:id="rId256" xr:uid="{95BB2D71-7083-401F-994B-2F208CDC8211}"/>
    <hyperlink ref="BW561" r:id="rId257" xr:uid="{A94D8AAB-253C-47F0-9539-214858B38FE4}"/>
    <hyperlink ref="BY561" r:id="rId258" xr:uid="{637D3690-7291-4A53-866E-493C47DE9342}"/>
    <hyperlink ref="BW562" r:id="rId259" xr:uid="{C3AA01AD-4F4D-4B5F-B71A-DDF086575DEE}"/>
    <hyperlink ref="BY562" r:id="rId260" xr:uid="{EC231C93-5B3B-4468-BA2B-FFCBDF7E80AE}"/>
    <hyperlink ref="BW563" r:id="rId261" xr:uid="{A5938AA0-F07E-45CD-9480-69CC152487D6}"/>
    <hyperlink ref="BW564" r:id="rId262" xr:uid="{97812228-6B3F-43BB-B7F4-3CBF68773612}"/>
    <hyperlink ref="BY564" r:id="rId263" xr:uid="{F95633B9-87D3-47A7-8802-374355A3074A}"/>
    <hyperlink ref="BW567" r:id="rId264" xr:uid="{B9BBBF72-9599-488F-9D56-2B0468650107}"/>
    <hyperlink ref="BY567" r:id="rId265" xr:uid="{0658D286-6BC7-41AD-9750-7A196F649697}"/>
    <hyperlink ref="BW568" r:id="rId266" xr:uid="{D7C3ADFF-890D-46E1-BEA8-88F5EFB57967}"/>
    <hyperlink ref="BY568" r:id="rId267" xr:uid="{5744B17C-1C87-46AB-AE9E-C7B8CDAACC48}"/>
    <hyperlink ref="BW569" r:id="rId268" xr:uid="{1FDD122F-91E4-416D-B5C0-035076370707}"/>
    <hyperlink ref="BY569" r:id="rId269" xr:uid="{9B599AB0-9F30-4082-AE07-48EB7F78C98B}"/>
    <hyperlink ref="BW570" r:id="rId270" xr:uid="{4A0F2B94-53D1-4D74-8BC5-79CAEBCD9C89}"/>
    <hyperlink ref="BY570" r:id="rId271" xr:uid="{B2E5DCAD-3436-4ABF-9C4A-BE1E816DC878}"/>
    <hyperlink ref="BW571" r:id="rId272" xr:uid="{93908D34-44A2-4D77-A749-46659662A315}"/>
    <hyperlink ref="BY571" r:id="rId273" xr:uid="{C456E85B-71FD-4CFE-A0EA-7D531A3FB257}"/>
    <hyperlink ref="BW572" r:id="rId274" xr:uid="{F8491303-503E-4308-8A2A-692013172F53}"/>
    <hyperlink ref="BY572" r:id="rId275" xr:uid="{33EC557B-44F1-48F7-9387-412286E0A8DA}"/>
    <hyperlink ref="BW573" r:id="rId276" xr:uid="{EC039630-0408-47A2-813B-243CB669E11C}"/>
    <hyperlink ref="BY573" r:id="rId277" xr:uid="{3E4BD3FC-7037-4E9A-94E7-799486AB5ECA}"/>
    <hyperlink ref="BW574" r:id="rId278" xr:uid="{260CE613-B1EA-4E00-B113-01E685261955}"/>
    <hyperlink ref="BY574" r:id="rId279" xr:uid="{8C76E77D-97E8-4158-A5D8-D6A4427BC555}"/>
    <hyperlink ref="BW576" r:id="rId280" xr:uid="{279370D8-1338-4109-BCB2-FFDA6B54E5CC}"/>
    <hyperlink ref="BY576" r:id="rId281" xr:uid="{F4486A21-8C23-4384-A5DD-BA2888C97DA3}"/>
    <hyperlink ref="BW578" r:id="rId282" xr:uid="{8037D5A4-FAF1-4C19-BB20-136AD1E78900}"/>
    <hyperlink ref="BY578" r:id="rId283" xr:uid="{0678BB1F-B72E-4682-A4A6-4E8771D2D46B}"/>
    <hyperlink ref="BW577" r:id="rId284" xr:uid="{9B0FF8F8-D895-4911-893F-BD015DB305DC}"/>
    <hyperlink ref="BY577" r:id="rId285" xr:uid="{7879EFB2-F880-43FA-882D-94B343AD4457}"/>
    <hyperlink ref="BW575" r:id="rId286" xr:uid="{697EFC1E-2709-4E9A-8BAB-4BFA8116FD80}"/>
    <hyperlink ref="BY575" r:id="rId287" xr:uid="{CF21CC7F-A144-4949-8018-1E5B9348A35D}"/>
    <hyperlink ref="BW579" r:id="rId288" xr:uid="{D078C644-BDC0-4536-9A0B-6A119C6E49D7}"/>
    <hyperlink ref="BY579" r:id="rId289" xr:uid="{2F15BDE6-077C-4B2E-B307-B6F1F65D42E0}"/>
    <hyperlink ref="BW580" r:id="rId290" xr:uid="{27F63450-873B-471D-9784-B4E20B89476D}"/>
    <hyperlink ref="BY580" r:id="rId291" xr:uid="{93B8F8A0-61AD-43BB-A3F4-8A559830CC5E}"/>
    <hyperlink ref="BW581" r:id="rId292" xr:uid="{6989AB42-B19E-4F93-A9C1-435289DCB11D}"/>
    <hyperlink ref="BW584" r:id="rId293" xr:uid="{E0B014CB-598B-463C-884A-81F13D576DAA}"/>
    <hyperlink ref="BW583" r:id="rId294" xr:uid="{249D3BDC-B609-47D1-887E-ECFB38C0387C}"/>
    <hyperlink ref="BW585" r:id="rId295" xr:uid="{A194876D-0A38-4D36-B028-656DB046966B}"/>
    <hyperlink ref="BW586" r:id="rId296" xr:uid="{8027368B-C620-44AB-B1BB-EF21802ED123}"/>
    <hyperlink ref="BY586" r:id="rId297" xr:uid="{662F2D18-899A-498F-8E7C-7CC593714435}"/>
    <hyperlink ref="BW589" r:id="rId298" xr:uid="{56403196-3B1A-478A-8F1A-F3CF9E987A91}"/>
    <hyperlink ref="BW590" r:id="rId299" xr:uid="{215AAF1A-ABE3-46B2-90A6-2834CDE1AB0F}"/>
    <hyperlink ref="BY601" r:id="rId300" xr:uid="{2895E890-9F43-494C-B0E2-2042F0CA7AE3}"/>
    <hyperlink ref="BW601" r:id="rId301" xr:uid="{C8610CAF-CFBC-4A00-A4B6-F414D8D15368}"/>
    <hyperlink ref="BY602" r:id="rId302" xr:uid="{8AB00E8C-7227-49C9-9B45-FC0D8E4698CE}"/>
    <hyperlink ref="BW602" r:id="rId303" xr:uid="{5030E371-78C4-44CA-BD52-0FBBA299C5DE}"/>
    <hyperlink ref="BY603" r:id="rId304" xr:uid="{F01348C4-6B48-4533-8837-CF0F83B24BC5}"/>
    <hyperlink ref="BW603" r:id="rId305" xr:uid="{145AA3BB-2775-4189-A16F-2FA28C3CFB63}"/>
    <hyperlink ref="BY604" r:id="rId306" xr:uid="{FCF22DCA-6648-4F0D-A17A-1E225727851E}"/>
    <hyperlink ref="BW604" r:id="rId307" xr:uid="{02AA0C7C-7DC8-4271-B05D-3E8C91112953}"/>
    <hyperlink ref="BW606" r:id="rId308" xr:uid="{AB1CC6B9-D33E-46BC-827F-A41CDD93F556}"/>
    <hyperlink ref="BY606" r:id="rId309" xr:uid="{70797B5F-2404-4939-BD5F-89AB3947A046}"/>
    <hyperlink ref="BW607" r:id="rId310" xr:uid="{E06BDF89-94B0-499D-AA91-1E96A6A47537}"/>
    <hyperlink ref="BY607" r:id="rId311" xr:uid="{5DDF23BB-96FC-461B-8B77-85CE50013EE9}"/>
    <hyperlink ref="BW608" r:id="rId312" xr:uid="{398AED22-B21E-4871-8C43-847C841E351E}"/>
    <hyperlink ref="BY608" r:id="rId313" xr:uid="{F7D408A5-2EB2-4965-81FE-2F5E884B85ED}"/>
    <hyperlink ref="BW609" r:id="rId314" xr:uid="{B27D8387-EE4A-43F2-A339-5EE704ECA803}"/>
    <hyperlink ref="BY609" r:id="rId315" xr:uid="{6B2CAD46-3B1D-43E9-B597-F69AE31EB3DC}"/>
    <hyperlink ref="BW610" r:id="rId316" xr:uid="{8D73CEE3-8327-463A-9CB7-D39EBD1BF748}"/>
    <hyperlink ref="BY610" r:id="rId317" xr:uid="{198EBB4F-E9E1-4C40-9F0F-ACD8C34E8BC4}"/>
    <hyperlink ref="BW611" r:id="rId318" xr:uid="{7675F92F-B547-40E8-B1DB-F85241073D2F}"/>
    <hyperlink ref="BW612" r:id="rId319" xr:uid="{9CB68D8D-55C9-42DF-9B2F-781AAAE38227}"/>
    <hyperlink ref="BW613" r:id="rId320" xr:uid="{B5B6A7B3-A279-4FB8-AE23-4C32B0789829}"/>
    <hyperlink ref="BY613" r:id="rId321" xr:uid="{43BBC702-2D76-4030-986F-314940501EE1}"/>
    <hyperlink ref="BW615" r:id="rId322" xr:uid="{86592A5F-4C7C-46DB-91AF-33F6F19597D9}"/>
    <hyperlink ref="BY615" r:id="rId323" xr:uid="{6487B6C7-8BB4-44E7-81A7-E879D062EDEC}"/>
    <hyperlink ref="BW616" r:id="rId324" xr:uid="{A4B944D9-9988-4BD8-B2CC-548EEE72529E}"/>
    <hyperlink ref="BY616" r:id="rId325" xr:uid="{C5156EF1-DCD4-497E-8EE2-3F697DF28596}"/>
    <hyperlink ref="BW617" r:id="rId326" xr:uid="{B2DB12AF-50DB-4B5D-8D3F-8A9D0752DB31}"/>
    <hyperlink ref="BY617" r:id="rId327" xr:uid="{8B047DAB-0005-45AD-A281-53FFD0D13EE1}"/>
    <hyperlink ref="BW618" r:id="rId328" xr:uid="{CF52D883-DB7F-4F2E-872F-CFCBB01C1101}"/>
    <hyperlink ref="BY619" r:id="rId329" xr:uid="{1CBEE004-F2FA-4FFF-A681-64D282804AF1}"/>
    <hyperlink ref="BW619" r:id="rId330" xr:uid="{D32E1DAC-75D9-4C78-8D40-D3AE1EF576DF}"/>
    <hyperlink ref="BY620" r:id="rId331" xr:uid="{8B11233B-6438-4BB5-B071-D8049D740D48}"/>
    <hyperlink ref="BW620" r:id="rId332" xr:uid="{201FCEAD-1883-41C7-A3ED-949A2EF2CB42}"/>
    <hyperlink ref="BY621" r:id="rId333" xr:uid="{3503F143-7510-407B-B8E9-2F069A2F7A4B}"/>
    <hyperlink ref="BY622" r:id="rId334" xr:uid="{A2FF537C-F3A5-4FDC-AE5C-00E7BEEF6F20}"/>
    <hyperlink ref="BW622" r:id="rId335" xr:uid="{6456C9BA-36C9-4C43-B697-971F1DE75BD9}"/>
    <hyperlink ref="BY628" r:id="rId336" xr:uid="{E33C2488-B0F0-4769-99C6-D02D14F7439A}"/>
    <hyperlink ref="BW628" r:id="rId337" xr:uid="{42F08796-F852-4BA6-AFE6-F055DE95CDB9}"/>
    <hyperlink ref="BW629" r:id="rId338" xr:uid="{4F495026-E341-443A-8B02-2D86CF5AB135}"/>
    <hyperlink ref="BY630" r:id="rId339" xr:uid="{B11496CD-793F-4972-9957-E3C0494FEC2B}"/>
    <hyperlink ref="BW630" r:id="rId340" xr:uid="{9922098C-C7AF-43CD-8E80-BF03A524CD7B}"/>
    <hyperlink ref="BY631" r:id="rId341" xr:uid="{CBBDDCE1-38EE-4F00-83B7-46E199AB677B}"/>
    <hyperlink ref="BW631" r:id="rId342" xr:uid="{F9CB31DA-5A53-41C0-89B2-AE27B62922CF}"/>
    <hyperlink ref="BY632" r:id="rId343" xr:uid="{7DD44080-3E77-42BF-A568-243AF75D463E}"/>
    <hyperlink ref="BW632" r:id="rId344" xr:uid="{EA464130-5B9D-448D-90AB-24F90F167E99}"/>
    <hyperlink ref="BW633" r:id="rId345" xr:uid="{5394CFDF-BF01-4349-A326-C2341CCFE810}"/>
    <hyperlink ref="BY633" r:id="rId346" xr:uid="{36C043FF-8CC3-456F-952B-C605D2E0FB15}"/>
    <hyperlink ref="BY634" r:id="rId347" xr:uid="{4F7BF327-1E9E-45DC-A75E-3D6A9FF3B31F}"/>
    <hyperlink ref="BW634" r:id="rId348" xr:uid="{F4460F4F-6C23-478B-BB65-7C8471F0FD41}"/>
    <hyperlink ref="BY635" r:id="rId349" xr:uid="{E8D45639-D124-4BA9-9177-B3567E3A5F0E}"/>
    <hyperlink ref="BW635" r:id="rId350" xr:uid="{41BB5AA4-035A-40FE-A7DC-E48B98815F0B}"/>
    <hyperlink ref="BY636" r:id="rId351" xr:uid="{02CB9501-7218-4C73-B0ED-2C0786068AD4}"/>
    <hyperlink ref="BW636" r:id="rId352" xr:uid="{9EE8DFC4-4364-4764-A6CD-BFD0D906411F}"/>
    <hyperlink ref="BY637" r:id="rId353" xr:uid="{18F1DE1E-0D8B-447B-B779-8EADAECC0BA9}"/>
    <hyperlink ref="BW637" r:id="rId354" xr:uid="{64CE715D-4497-4C3D-AA47-5CE340719AA6}"/>
    <hyperlink ref="BY638" r:id="rId355" xr:uid="{7D276EB1-08B3-4012-8727-F86A0671B38C}"/>
    <hyperlink ref="BW638" r:id="rId356" xr:uid="{6DA2497E-A3AD-4BC9-BB0E-E907A3EBB0E5}"/>
    <hyperlink ref="BY639" r:id="rId357" xr:uid="{19C33B5A-FB25-497C-A387-2A643FB6EFF7}"/>
    <hyperlink ref="BW639" r:id="rId358" xr:uid="{776C69DA-12AC-4BF3-BE03-EB397D906F47}"/>
    <hyperlink ref="BY640" r:id="rId359" xr:uid="{83EE7D4B-A418-4858-8C8C-D300BC6FB657}"/>
    <hyperlink ref="BW640" r:id="rId360" xr:uid="{87C5FAD3-9710-4F17-B630-8193F7C3E917}"/>
    <hyperlink ref="BY641" r:id="rId361" xr:uid="{7919F7A8-A0BD-418D-BE79-65E6CB90A880}"/>
    <hyperlink ref="BW641" r:id="rId362" xr:uid="{D9E33579-1D8B-4B3E-A972-375370F721ED}"/>
    <hyperlink ref="BY642" r:id="rId363" xr:uid="{7022D2DF-AF87-4799-B658-46468DD464F6}"/>
    <hyperlink ref="BW642" r:id="rId364" xr:uid="{2C5F67C3-835E-4BC0-B47C-BDD17577204C}"/>
    <hyperlink ref="BY643" r:id="rId365" xr:uid="{C008CA4C-6DE5-49E8-8ACE-5173F42491E8}"/>
    <hyperlink ref="BW643" r:id="rId366" xr:uid="{7059CC2A-7F03-486F-89C4-11BEE86BE946}"/>
    <hyperlink ref="BW644" r:id="rId367" xr:uid="{A7EC5299-941C-4BDF-B579-8E583BB03C13}"/>
    <hyperlink ref="BY645" r:id="rId368" xr:uid="{DE868B3C-277B-434D-9DB5-DC2E016855E7}"/>
    <hyperlink ref="BW645" r:id="rId369" xr:uid="{CC3F2A3C-D8CC-47F2-A748-77FF10A6CAF2}"/>
    <hyperlink ref="BY646" r:id="rId370" xr:uid="{C2E9B4D1-BC7A-4385-A81C-973948D5AA15}"/>
    <hyperlink ref="BW646" r:id="rId371" xr:uid="{3FAF720F-8158-41E3-A5E3-3CA6F3653BEC}"/>
    <hyperlink ref="BY647" r:id="rId372" xr:uid="{BD3A4149-CE4E-45FE-A667-DEFAEF5FEEDD}"/>
    <hyperlink ref="BW647" r:id="rId373" xr:uid="{B0EFFC7A-F6B0-4506-80A4-5B82759325F4}"/>
    <hyperlink ref="BY648" r:id="rId374" xr:uid="{BCBFAAB6-0F3E-40C3-B086-1A21A34E5B78}"/>
    <hyperlink ref="BW648" r:id="rId375" xr:uid="{AA83B6C4-3922-4B2F-9AB6-539C569463D9}"/>
    <hyperlink ref="BY649" r:id="rId376" xr:uid="{8D3D0504-54B7-40CF-9CDE-24C9146C0C26}"/>
    <hyperlink ref="BW649" r:id="rId377" xr:uid="{E6AD85E2-BA62-4D0F-B6F7-12651A3B837F}"/>
    <hyperlink ref="BY650" r:id="rId378" xr:uid="{4595C53F-D7B1-4A9C-9B06-FAB6684BA175}"/>
    <hyperlink ref="BW650" r:id="rId379" xr:uid="{F9799C52-A36D-45F7-A863-9305F6D2AA21}"/>
    <hyperlink ref="BW651" r:id="rId380" xr:uid="{5A82164D-44D5-43ED-A317-8BDDE3C0C1C7}"/>
    <hyperlink ref="BY651" r:id="rId381" xr:uid="{1B95884A-AE64-4E0D-B3B6-8BDCB85BC303}"/>
    <hyperlink ref="BW657" r:id="rId382" xr:uid="{FF473EA3-24F8-4099-B368-0C7F8D39243E}"/>
    <hyperlink ref="BY664" r:id="rId383" xr:uid="{A56165F2-21EF-400D-881F-6EC424570644}"/>
    <hyperlink ref="BW664" r:id="rId384" xr:uid="{2CB492E6-ADC2-41FC-8566-DBA2AA11F89B}"/>
    <hyperlink ref="BY663" r:id="rId385" xr:uid="{50A9DB2A-A438-4057-82BA-9CE5444DBC03}"/>
    <hyperlink ref="BW663" r:id="rId386" xr:uid="{A41B7B70-2AAF-4400-BC3D-75FA3FFD720B}"/>
    <hyperlink ref="BY662" r:id="rId387" xr:uid="{8971B2EE-C71E-47C3-AC33-1C05E20B95AB}"/>
    <hyperlink ref="BW662" r:id="rId388" xr:uid="{E195BB15-5C28-4C70-BA10-F79C07ACB393}"/>
    <hyperlink ref="BY661" r:id="rId389" xr:uid="{EB42C6C6-068A-4339-A4A4-CE8E0FA66DB6}"/>
    <hyperlink ref="BW661" r:id="rId390" xr:uid="{9325A2EC-85AA-46D1-9618-9F1B247D59DF}"/>
    <hyperlink ref="BY660" r:id="rId391" xr:uid="{649F4E3D-78AE-498C-87DA-1F59A1240615}"/>
    <hyperlink ref="BW660" r:id="rId392" xr:uid="{A3FA35E5-AE23-4CF4-8D1B-4C0757FC2729}"/>
    <hyperlink ref="BY659" r:id="rId393" xr:uid="{E1597E68-5EA5-4C0E-BE83-11940420C049}"/>
    <hyperlink ref="BW659" r:id="rId394" xr:uid="{634CBD1E-76C0-4C69-BDDF-CB33B31D11EB}"/>
    <hyperlink ref="BY653" r:id="rId395" xr:uid="{063164F6-9961-4896-8D43-4BF8458976ED}"/>
    <hyperlink ref="BW653" r:id="rId396" xr:uid="{79BB24D6-4C40-4E2D-A15B-70ED62040070}"/>
    <hyperlink ref="BY654" r:id="rId397" xr:uid="{09A0D04A-C916-461C-8089-0F284C4489E1}"/>
    <hyperlink ref="BW654" r:id="rId398" xr:uid="{9C5338BA-859F-439F-BD1F-E6628AC177F0}"/>
    <hyperlink ref="BY655" r:id="rId399" xr:uid="{87712C57-0D97-4230-B3C2-AF8861A40799}"/>
    <hyperlink ref="BW655" r:id="rId400" xr:uid="{5BD73F2D-52A9-42EC-8CBC-CE6AC3CAA4DA}"/>
    <hyperlink ref="BY656" r:id="rId401" xr:uid="{67393C3A-93B0-4714-AC82-0E11DC75F311}"/>
    <hyperlink ref="BW656" r:id="rId402" xr:uid="{B3C50CE4-4D72-488C-8E06-B9AB9CE3D4A5}"/>
    <hyperlink ref="BY665" r:id="rId403" xr:uid="{75BA92D8-6503-4009-8B60-38E32816FC9E}"/>
    <hyperlink ref="BW665" r:id="rId404" xr:uid="{C536869B-ED1B-4EF9-A1BD-BAD96AE6A92C}"/>
    <hyperlink ref="BY668" r:id="rId405" xr:uid="{963126A1-BD62-47E2-86B7-5222B195A747}"/>
    <hyperlink ref="BW668" r:id="rId406" xr:uid="{0889AFE3-329F-4330-BD33-D28E3DDCA4C0}"/>
    <hyperlink ref="BY666" r:id="rId407" xr:uid="{C825CFFF-E095-449D-B3C9-2D6AB3DD4E9C}"/>
    <hyperlink ref="BY667" r:id="rId408" xr:uid="{0B8A9D08-E1F1-4767-8566-359FB4735A10}"/>
    <hyperlink ref="BW666" r:id="rId409" xr:uid="{FFEF8341-5705-4CA6-9270-576D1CF4AA8C}"/>
    <hyperlink ref="BW667" r:id="rId410" xr:uid="{F3553CB6-2293-4EF1-80FA-C9B20BDB36ED}"/>
    <hyperlink ref="BY674" r:id="rId411" xr:uid="{B0B73E11-AA7A-4601-BE31-0DE01B780AA3}"/>
    <hyperlink ref="BW674" r:id="rId412" xr:uid="{EF606096-FBEC-4973-BCC6-F8B20EEF40D1}"/>
    <hyperlink ref="BY673" r:id="rId413" xr:uid="{7C4B8115-CFF6-41A7-9E0C-F62C3D823493}"/>
    <hyperlink ref="BW673" r:id="rId414" xr:uid="{5FFED0AE-4DCB-44C6-BC9C-F83EE986DB43}"/>
    <hyperlink ref="BY672" r:id="rId415" xr:uid="{CEAD2BFE-BCA1-45BD-A0F8-59623DD61CFF}"/>
    <hyperlink ref="BY671" r:id="rId416" xr:uid="{3E87960C-0013-4F29-9282-4015318CE655}"/>
    <hyperlink ref="BW672" r:id="rId417" xr:uid="{9FF1AA68-B2C6-4CEC-A97D-AEAD18B7D1A6}"/>
    <hyperlink ref="BW671" r:id="rId418" xr:uid="{08FC1A51-5A5F-4DD7-A228-A22F567BBB5A}"/>
    <hyperlink ref="BY670" r:id="rId419" xr:uid="{CDBE18A4-EB33-42B4-9B0C-CE7389A3B733}"/>
    <hyperlink ref="BY669" r:id="rId420" xr:uid="{67DD50A0-C47E-4A90-AA4B-53353ED85BE7}"/>
    <hyperlink ref="BW670" r:id="rId421" xr:uid="{91BB97A0-A75B-489F-BD04-9F6DB7A93348}"/>
    <hyperlink ref="BW669" r:id="rId422" xr:uid="{F04CDE6A-C171-4CCE-B526-B61B0995250E}"/>
    <hyperlink ref="BW675" r:id="rId423" xr:uid="{B70CD9D2-10BB-40C4-B79C-2A57401CE7B2}"/>
    <hyperlink ref="BY676" r:id="rId424" xr:uid="{27661221-45F3-4CBD-A54B-CC2550F22F36}"/>
    <hyperlink ref="BY678" r:id="rId425" xr:uid="{69E83704-F88E-4E23-8D77-63EE96762D7F}"/>
    <hyperlink ref="BW678" r:id="rId426" xr:uid="{27F2ADED-097A-4B45-AFC1-C107F0C48189}"/>
    <hyperlink ref="BY681" r:id="rId427" xr:uid="{9671CBF9-4766-494F-9818-FD7972161AE6}"/>
    <hyperlink ref="BW681" r:id="rId428" xr:uid="{60CA1CC0-B7C0-49B2-884A-40EFA251BFA1}"/>
    <hyperlink ref="BY682" r:id="rId429" xr:uid="{8FE007B5-C852-4649-B3F9-999C45A1458E}"/>
    <hyperlink ref="BY680" r:id="rId430" xr:uid="{145A9F4F-57B5-40CE-A1A5-C36C694C4FA9}"/>
    <hyperlink ref="BY679" r:id="rId431" xr:uid="{0923ADC7-B88E-4FE5-8A8E-473BE8C801A9}"/>
    <hyperlink ref="BW682" r:id="rId432" xr:uid="{4D50E1AE-0AC8-412B-83E0-AC6CAB9F9C93}"/>
    <hyperlink ref="BW680" r:id="rId433" xr:uid="{B5E26225-AEE0-4367-B5A5-38CE5EBC1124}"/>
    <hyperlink ref="BW679" r:id="rId434" xr:uid="{CCF9E2C5-44C1-4D6B-AB0A-CB0F0E112FA8}"/>
    <hyperlink ref="BY689" r:id="rId435" xr:uid="{7A9E4900-DC84-41C1-8F7D-991911962EDC}"/>
    <hyperlink ref="BY687" r:id="rId436" xr:uid="{5F8BDBF3-5A11-41DF-B006-E8705DDB39BE}"/>
    <hyperlink ref="BY685" r:id="rId437" xr:uid="{441846DF-AD79-4B9D-ACE9-656C825DFE33}"/>
    <hyperlink ref="BW689" r:id="rId438" xr:uid="{9DB797C5-66D9-45F7-9B68-551EDD265466}"/>
    <hyperlink ref="BW687" r:id="rId439" xr:uid="{12D2FE42-0524-427D-94DF-5C1AFE832D08}"/>
    <hyperlink ref="BW685" r:id="rId440" xr:uid="{58246ECC-5F37-4837-9AFE-AA9B57F28FA3}"/>
    <hyperlink ref="BY690" r:id="rId441" xr:uid="{E6BADD8F-A6AC-40B2-AB68-196E64B94626}"/>
    <hyperlink ref="BY688" r:id="rId442" xr:uid="{5DEB20DB-0A2D-4F2E-A7FF-CEB1D9F1F223}"/>
    <hyperlink ref="BY686" r:id="rId443" xr:uid="{18F297CB-9745-4B19-BC1D-352DCDAD614C}"/>
    <hyperlink ref="BW690" r:id="rId444" xr:uid="{04171806-0C41-4004-813D-F56DE530A7AE}"/>
    <hyperlink ref="BW688" r:id="rId445" xr:uid="{1DFEEE28-9303-4832-99B5-90688B72AAAB}"/>
    <hyperlink ref="BW686" r:id="rId446" xr:uid="{453B5A3A-F246-40CA-9D97-2A8177A59E0F}"/>
    <hyperlink ref="BY684" r:id="rId447" xr:uid="{AE547891-16F3-480D-B4A9-D1D8AB65FAA3}"/>
    <hyperlink ref="BW684" r:id="rId448" xr:uid="{ACE43F37-8E40-41AC-8D60-D80329616413}"/>
    <hyperlink ref="BY683" r:id="rId449" xr:uid="{CA8BACBB-A4CD-463D-8080-34C87E1FAD15}"/>
    <hyperlink ref="BW683" r:id="rId450" xr:uid="{91AB9314-AC37-4D1B-AFE9-0B7378878AE4}"/>
    <hyperlink ref="BY691" r:id="rId451" xr:uid="{0F4CB8F8-93DB-4D87-8E36-CF1932D88748}"/>
    <hyperlink ref="BW691" r:id="rId452" xr:uid="{F16280E9-DE41-4145-A2CE-03212CE1EAE7}"/>
    <hyperlink ref="BY692" r:id="rId453" xr:uid="{05C92D82-2B3B-418A-836B-876B7449D4FA}"/>
    <hyperlink ref="BW692" r:id="rId454" xr:uid="{B9FAA284-165E-4BE0-A57E-450B145CCC95}"/>
    <hyperlink ref="BY693" r:id="rId455" xr:uid="{32EDC385-E78C-4065-A080-6165EBF53D23}"/>
    <hyperlink ref="BW693" r:id="rId456" xr:uid="{35782193-8CDF-44B5-94D5-5D76FB3E132F}"/>
    <hyperlink ref="BY694" r:id="rId457" xr:uid="{11187600-A101-4064-9768-20AE1703DBEA}"/>
    <hyperlink ref="BW694" r:id="rId458" xr:uid="{591008E5-49A1-4EA4-88C9-27D55B433721}"/>
    <hyperlink ref="BW695" r:id="rId459" xr:uid="{5C8BCE42-77DC-47B1-A47A-3D9782418204}"/>
    <hyperlink ref="BW696" r:id="rId460" xr:uid="{2269B921-6FD2-43AA-B2BF-217BEA3A82F7}"/>
    <hyperlink ref="BW697" r:id="rId461" xr:uid="{FF19CA05-7697-487A-90D2-947F124982F0}"/>
    <hyperlink ref="BY698" r:id="rId462" xr:uid="{D285274F-F016-4260-99E3-73E2399A6B01}"/>
    <hyperlink ref="BW698" r:id="rId463" xr:uid="{B15CB143-70B5-4C19-A710-078CA6E369B7}"/>
    <hyperlink ref="BY699" r:id="rId464" xr:uid="{BE497EAF-FE28-462F-97DD-2D0A7EEB1E9F}"/>
    <hyperlink ref="BW699" r:id="rId465" xr:uid="{554BEC8E-CE03-45A6-9DD4-91B7F9C745B1}"/>
    <hyperlink ref="BY700" r:id="rId466" xr:uid="{6422C3E6-D303-4F01-9A6B-6935B71F9186}"/>
    <hyperlink ref="BW700" r:id="rId467" xr:uid="{D4C7A645-7392-44A3-B804-FE1B9E995EB3}"/>
    <hyperlink ref="BY701" r:id="rId468" xr:uid="{D36B01F4-5994-4A43-80E7-532339EE5521}"/>
    <hyperlink ref="BW701" r:id="rId469" xr:uid="{3997287D-628E-4573-8EA9-68B95D729933}"/>
    <hyperlink ref="BY702" r:id="rId470" xr:uid="{76F46E3E-CAF7-4EDB-84A9-81E966156A64}"/>
    <hyperlink ref="BW702" r:id="rId471" xr:uid="{EDF62BD1-50F5-4B33-B5E0-911D26A79B8F}"/>
    <hyperlink ref="BY703" r:id="rId472" xr:uid="{009940FB-338C-4D42-B2B6-914FF1A0C396}"/>
    <hyperlink ref="BW703" r:id="rId473" xr:uid="{6B7108D1-C5C0-4222-97B1-74D74D067F2F}"/>
    <hyperlink ref="BY704" r:id="rId474" xr:uid="{3C34DF9B-4648-4F11-A879-6E757F5C8D60}"/>
    <hyperlink ref="BW704" r:id="rId475" xr:uid="{6522DB9E-7824-4DDA-9D1F-91B013560BFB}"/>
    <hyperlink ref="BY705" r:id="rId476" xr:uid="{766ED739-BBDC-4805-B6A9-A263E6098473}"/>
    <hyperlink ref="BW705" r:id="rId477" xr:uid="{5F6E7C07-A994-4CD9-A893-CBE2B6F958E2}"/>
    <hyperlink ref="BY706" r:id="rId478" xr:uid="{A1BFA84F-ECC1-4E01-92BF-31C25396419F}"/>
    <hyperlink ref="BW706" r:id="rId479" xr:uid="{8ACD051F-5E7D-474B-865A-040162ECE930}"/>
    <hyperlink ref="BY707" r:id="rId480" xr:uid="{CB10F561-2090-4D59-8412-E86D2EBFA7F3}"/>
    <hyperlink ref="BW707" r:id="rId481" xr:uid="{428F1BAD-AE84-4D16-AEEE-F4C9A4676C04}"/>
    <hyperlink ref="BY709" r:id="rId482" xr:uid="{B4F0C923-7585-46B6-9B63-E3A08FC409E1}"/>
    <hyperlink ref="BW709" r:id="rId483" xr:uid="{A5122BB2-1600-4D6C-BAB7-62E4CA19B9A3}"/>
    <hyperlink ref="BY708" r:id="rId484" xr:uid="{209D73F9-530E-458B-B057-8F04531F0F19}"/>
    <hyperlink ref="BW708" r:id="rId485" xr:uid="{8AE6C102-6520-4F1F-834C-6705A8415FFE}"/>
    <hyperlink ref="BY710" r:id="rId486" xr:uid="{6969A4BE-0DD7-44B6-A52F-8D7C1DE89EB5}"/>
    <hyperlink ref="BW710" r:id="rId487" xr:uid="{0467DED0-B05B-42DC-B8F8-FAC4AB16E2E9}"/>
    <hyperlink ref="BY721" r:id="rId488" xr:uid="{C3B85472-3618-42D2-8152-904115C10F85}"/>
    <hyperlink ref="BW721" r:id="rId489" xr:uid="{99C611E3-C5F1-44F0-81D3-DE9C41AA80D9}"/>
    <hyperlink ref="BY720" r:id="rId490" xr:uid="{1DF29D39-AAA7-41B1-AED2-B086CE472F18}"/>
    <hyperlink ref="BW720" r:id="rId491" xr:uid="{78E8000A-CD86-4146-8228-92362EE8A5A0}"/>
    <hyperlink ref="BY722" r:id="rId492" xr:uid="{95B5D949-8C44-422F-9259-DD5AF3E9E40B}"/>
    <hyperlink ref="BW722" r:id="rId493" xr:uid="{5D554222-01CB-4C0A-91BC-32B4E1A88879}"/>
    <hyperlink ref="BW724" r:id="rId494" xr:uid="{1BD91519-B573-4351-817A-DD2CED75B122}"/>
    <hyperlink ref="BY724" r:id="rId495" xr:uid="{4FA99A3E-6BD5-4B11-BF90-5C4C70011E7F}"/>
    <hyperlink ref="BW725" r:id="rId496" xr:uid="{84D87FF6-B3EB-43B3-90D9-A17A1471A68F}"/>
    <hyperlink ref="BY725" r:id="rId497" xr:uid="{9AF325B0-CD22-4374-B1B1-2EB3DDB64E1F}"/>
    <hyperlink ref="BY726" r:id="rId498" xr:uid="{BF578CE0-A14B-4647-B332-DFF1D8E6FC17}"/>
    <hyperlink ref="BW726" r:id="rId499" xr:uid="{229AC42C-402B-439C-ACE7-1A48A2A928B2}"/>
    <hyperlink ref="BW727" r:id="rId500" xr:uid="{0E0B9DAE-D0EB-4FDB-BDB0-1902747A48AE}"/>
    <hyperlink ref="BY728" r:id="rId501" xr:uid="{0BF133FD-B0EA-4889-BCA5-B070285D9F55}"/>
    <hyperlink ref="BW728" r:id="rId502" xr:uid="{7603EF8C-4A68-4A45-BE3E-1092AF5A96BA}"/>
    <hyperlink ref="BY729" r:id="rId503" xr:uid="{24E50E5B-33E5-4132-A4FD-348D6642F693}"/>
    <hyperlink ref="BW729" r:id="rId504" xr:uid="{C3F7503C-4A9F-4053-A5C6-8C59AE0877CA}"/>
    <hyperlink ref="BY730" r:id="rId505" xr:uid="{BAE61207-F584-41CA-9888-B4933BF005CE}"/>
    <hyperlink ref="BW730" r:id="rId506" xr:uid="{EC0571BA-1AFA-4318-AAA9-FA786C799785}"/>
    <hyperlink ref="BW731" r:id="rId507" xr:uid="{42E3CBA7-053D-46F0-BD21-3D2301EB6459}"/>
    <hyperlink ref="BY733" r:id="rId508" xr:uid="{2ABF5B5A-83B9-44B5-9362-1DCAFD612C47}"/>
    <hyperlink ref="BW733" r:id="rId509" xr:uid="{EA14B8FA-BF97-4608-AE11-70F754484EFF}"/>
    <hyperlink ref="BW741" r:id="rId510" xr:uid="{D575D149-E950-46F3-B6E5-48A40F23811E}"/>
    <hyperlink ref="BY741" r:id="rId511" xr:uid="{0C9471F7-E083-447A-8E69-D3A4F0F01BE0}"/>
    <hyperlink ref="BY746" r:id="rId512" xr:uid="{2373DCA3-0D21-4AA4-B66B-AD78E387A150}"/>
    <hyperlink ref="BW746" r:id="rId513" xr:uid="{7D4FB6B9-F0D2-462F-990F-8FA19DA8FC15}"/>
    <hyperlink ref="BY747" r:id="rId514" xr:uid="{488AA924-B1D0-418B-87F7-56A1382EE99B}"/>
    <hyperlink ref="BW747" r:id="rId515" xr:uid="{89C69DB8-4335-49FB-8731-437FF1F86F5C}"/>
    <hyperlink ref="BY748" r:id="rId516" xr:uid="{A5CE5249-3E09-4997-A1CA-BDF575A13454}"/>
    <hyperlink ref="BW748" r:id="rId517" xr:uid="{9172BE31-7340-4946-B5A2-876F5063A89F}"/>
    <hyperlink ref="BY750" r:id="rId518" xr:uid="{3ACB4D06-D8E8-47E0-A817-754F73E74BBF}"/>
    <hyperlink ref="BW750" r:id="rId519" xr:uid="{2CE5DF65-08D3-4121-9CFC-3B98220ED6F7}"/>
    <hyperlink ref="BY751" r:id="rId520" xr:uid="{1D5D9CF4-7835-4E0E-88B2-03C818F8D1E0}"/>
    <hyperlink ref="BW751" r:id="rId521" xr:uid="{0B2245C7-8A05-43C9-A651-D683263C63BD}"/>
    <hyperlink ref="BY752" r:id="rId522" xr:uid="{A1A684CC-8019-4420-9222-FA137F466478}"/>
    <hyperlink ref="BW752" r:id="rId523" xr:uid="{1A053446-8A6D-4E51-99EB-A72FE644C95E}"/>
    <hyperlink ref="BY753" r:id="rId524" xr:uid="{AF7AD515-BC4F-42FB-A8CB-F57069F2D790}"/>
    <hyperlink ref="BW753" r:id="rId525" xr:uid="{634CD47A-DB69-42AC-B213-D9464B44CD19}"/>
    <hyperlink ref="BW756" r:id="rId526" xr:uid="{A59357AD-4D4D-4256-AA70-6534EE4D9DBA}"/>
    <hyperlink ref="BY756" r:id="rId527" xr:uid="{725F255C-3E90-4FBF-8C3E-CCEF4ED2DF80}"/>
    <hyperlink ref="BW765" r:id="rId528" xr:uid="{B8321339-2FBD-4D19-BC84-9F0DC5373955}"/>
    <hyperlink ref="BY765" r:id="rId529" xr:uid="{197A17C8-AD32-416F-9176-026F51FECA32}"/>
    <hyperlink ref="BY766" r:id="rId530" xr:uid="{5F29629C-2593-445D-8ECE-777E1F4319E3}"/>
    <hyperlink ref="BY768" r:id="rId531" xr:uid="{D62BE217-1E2E-4FA4-A026-5DA632A8E11F}"/>
    <hyperlink ref="BY769" r:id="rId532" xr:uid="{0726AB69-8788-4916-A142-DA2500B17FD1}"/>
    <hyperlink ref="BW770" r:id="rId533" xr:uid="{561DB2CD-7A70-4D75-B49E-58036EC27887}"/>
    <hyperlink ref="BW771" r:id="rId534" xr:uid="{DFFF6A01-9DC7-4796-A6A8-42EE3199C49F}"/>
    <hyperlink ref="BY771" r:id="rId535" xr:uid="{CA2FF9A6-B8EC-4F87-8DB6-766659249450}"/>
    <hyperlink ref="BW772" r:id="rId536" xr:uid="{5AD02CBA-8A2D-4218-B321-1F6641D0191F}"/>
    <hyperlink ref="BY772" r:id="rId537" xr:uid="{21236516-B7B8-47E2-829B-4C66D2DCA901}"/>
    <hyperlink ref="BW773" r:id="rId538" xr:uid="{6E0E3BBE-D433-41AA-A982-F0FEDB462923}"/>
    <hyperlink ref="BY773" r:id="rId539" xr:uid="{B705DFFB-16AB-4283-B07C-B0732CC30C8F}"/>
    <hyperlink ref="BW774" r:id="rId540" xr:uid="{494DB139-3320-47AE-A681-44FB502BB505}"/>
    <hyperlink ref="BY774" r:id="rId541" xr:uid="{374E2BE7-4A25-42EE-8D3D-45F0C6CF201B}"/>
    <hyperlink ref="BY783" r:id="rId542" xr:uid="{CD2DA0C8-07FA-4AC3-8988-FEFC622BDF3D}"/>
    <hyperlink ref="BW783" r:id="rId543" xr:uid="{1FC6E5ED-7802-4E08-821D-2F3902E65C24}"/>
    <hyperlink ref="BY784" r:id="rId544" xr:uid="{065C4758-D399-4B50-ABD4-57EB4D34BA0B}"/>
    <hyperlink ref="BW784" r:id="rId545" xr:uid="{3064E1D8-B99B-4238-9B53-48DC8A0F22C4}"/>
    <hyperlink ref="BW785" r:id="rId546" xr:uid="{0FB687E5-2FF8-4269-87F5-34DEBEAE68C7}"/>
    <hyperlink ref="BY785" r:id="rId547" xr:uid="{579C5940-C2F1-49D7-87CB-0C197AB4AD67}"/>
    <hyperlink ref="BW786" r:id="rId548" xr:uid="{84DC28CD-CE2B-46D7-8731-C555370E2153}"/>
    <hyperlink ref="BY786" r:id="rId549" xr:uid="{DA9ADCA5-FB11-4DE5-8EA5-3662E86C3CC0}"/>
    <hyperlink ref="BW787" r:id="rId550" xr:uid="{E0C92A76-DFF1-44D6-826D-B01283D1A315}"/>
    <hyperlink ref="BY787" r:id="rId551" xr:uid="{0AD97FBB-A29F-472C-8EC2-44CA29282D05}"/>
    <hyperlink ref="BY802" r:id="rId552" xr:uid="{68E29AC6-7370-406A-96B9-8C579DCCBECD}"/>
    <hyperlink ref="BW802" r:id="rId553" xr:uid="{A1902CD8-EC2D-46D9-BD3D-E80FFACA635E}"/>
    <hyperlink ref="BY845" r:id="rId554" display="https://customwheelhousellc.box.com/s/w74k3jqdxkdou19x0c5867nzzr4pzhhu" xr:uid="{FB4411E0-877D-4FD9-9646-820B78EC813C}"/>
    <hyperlink ref="BW845" r:id="rId555" display="https://customwheelhousellc.box.com/s/l0jt09osq02u1jdsih7o196zcf2m82rg" xr:uid="{D1C322A0-4998-4ABB-852D-46E9C862A946}"/>
    <hyperlink ref="BY878" r:id="rId556" xr:uid="{8416C81E-87B4-45E3-9042-772B10D5B38D}"/>
    <hyperlink ref="BW878" r:id="rId557" xr:uid="{FC33C961-D7E8-4D3E-973A-C3BB7CBBEB5A}"/>
    <hyperlink ref="BY879" r:id="rId558" xr:uid="{32B70343-981C-474B-AC29-83C35BBB42E6}"/>
    <hyperlink ref="BW879" r:id="rId559" xr:uid="{097E17E7-DE58-4912-B949-AD4A16DE8885}"/>
    <hyperlink ref="BY887" r:id="rId560" xr:uid="{5DAA69F1-B25E-49EF-86BB-977E941DE862}"/>
    <hyperlink ref="BW887" r:id="rId561" xr:uid="{58BC08BB-A860-41B8-A45B-D6A7098149D3}"/>
    <hyperlink ref="BY888" r:id="rId562" xr:uid="{C6A91D51-121F-49FC-A9DC-C7B112E9BAAA}"/>
    <hyperlink ref="BW888" r:id="rId563" xr:uid="{39BC53D1-FC20-4F1B-8B59-527BB338D82E}"/>
    <hyperlink ref="BY896" r:id="rId564" xr:uid="{8776579C-424D-4140-9970-26E3654D9824}"/>
    <hyperlink ref="BW896" r:id="rId565" xr:uid="{F237048C-47CA-475B-843C-FE9A27729BF1}"/>
    <hyperlink ref="BY910" r:id="rId566" xr:uid="{1FF50715-5E8E-4F40-AA5E-24CB3C1E111B}"/>
    <hyperlink ref="BW910" r:id="rId567" xr:uid="{7AF7B05A-4CEA-4502-ACE0-841B94B6A590}"/>
    <hyperlink ref="BY911" r:id="rId568" xr:uid="{01903392-1E1F-4D44-81A5-A680875E3FDC}"/>
    <hyperlink ref="BW911" r:id="rId569" xr:uid="{2A6979EE-5491-472A-809C-AE2DEBC8770B}"/>
    <hyperlink ref="BY913" r:id="rId570" xr:uid="{4BB50686-B518-4F0B-9C15-8B66B1D87D5F}"/>
    <hyperlink ref="BW913" r:id="rId571" xr:uid="{8038A0F1-6B9A-40B8-85D3-B933383AB974}"/>
    <hyperlink ref="BY914" r:id="rId572" xr:uid="{FC82FEA3-C043-4795-B26C-998DAE08B2C3}"/>
    <hyperlink ref="BW914" r:id="rId573" xr:uid="{3A920C3C-4634-4C59-8914-0C14A4B8E8CF}"/>
    <hyperlink ref="BY916" r:id="rId574" xr:uid="{3E28F4D7-2EBE-4E3D-B97F-BBF20B886E47}"/>
    <hyperlink ref="BW916" r:id="rId575" xr:uid="{70D56DEA-41F7-4FE2-AC50-550784752919}"/>
    <hyperlink ref="BW917" r:id="rId576" xr:uid="{B25DD699-9C8C-435C-B723-F5DF96B44E74}"/>
    <hyperlink ref="BY918" r:id="rId577" xr:uid="{FA52214D-8B7D-4BD7-A17D-26DBD75A3B22}"/>
    <hyperlink ref="BW918" r:id="rId578" xr:uid="{C296B8EC-D26C-436F-B7BB-EA762184E27D}"/>
    <hyperlink ref="BY919" r:id="rId579" xr:uid="{C8624DFB-23E3-49BB-BA00-1518EB288D8B}"/>
    <hyperlink ref="BW919" r:id="rId580" xr:uid="{C0D4EBE1-3774-4A5B-84C4-0ED461BBA4CD}"/>
    <hyperlink ref="BY920" r:id="rId581" xr:uid="{1E9D76B7-0100-472D-A8FC-242C84A3893B}"/>
    <hyperlink ref="BW920" r:id="rId582" xr:uid="{569D052D-7CB1-441F-B00A-B2E74BAA6094}"/>
    <hyperlink ref="BY921" r:id="rId583" xr:uid="{65AA232A-FF60-4F43-A0BA-939C827B0A4A}"/>
    <hyperlink ref="BW921" r:id="rId584" xr:uid="{81E85CCA-EFB1-401C-B352-8DAC32D6C700}"/>
    <hyperlink ref="BY922" r:id="rId585" xr:uid="{822DFC67-F092-49EB-ACB8-076B37C4683E}"/>
    <hyperlink ref="BW922" r:id="rId586" xr:uid="{7650BCD3-2308-4E9F-A017-FB2B1425C302}"/>
    <hyperlink ref="BY923" r:id="rId587" xr:uid="{ECA752BA-E834-44F2-893D-97D6AB4B7560}"/>
    <hyperlink ref="BW923" r:id="rId588" xr:uid="{D27B364F-17CD-49A0-9CA4-0C27CC27F92C}"/>
    <hyperlink ref="BY938" r:id="rId589" xr:uid="{66623E1A-6511-466A-B376-12F7F8ECDC63}"/>
    <hyperlink ref="BW938" r:id="rId590" xr:uid="{9A0951CE-9608-4E55-8D21-C0876C92E812}"/>
    <hyperlink ref="BW940" r:id="rId591" xr:uid="{79FFFED6-A9B2-4F0A-970F-ED6595E50B37}"/>
    <hyperlink ref="BY940" r:id="rId592" xr:uid="{F3DC1316-13D8-4EE1-9E1F-8824D6AE3B0C}"/>
    <hyperlink ref="BW941" r:id="rId593" xr:uid="{C95D1E3C-ACA9-4D4E-8C88-B61021BFE437}"/>
    <hyperlink ref="BY941" r:id="rId594" xr:uid="{57FA75DE-2256-4D78-88BA-A4D0A9522BEC}"/>
    <hyperlink ref="BW944" r:id="rId595" xr:uid="{3F7777BF-010B-403B-A8B5-DAFFBEE51646}"/>
    <hyperlink ref="BY944" r:id="rId596" xr:uid="{D202D217-6063-4D65-BDE8-05B2328C8A09}"/>
    <hyperlink ref="BW949" r:id="rId597" xr:uid="{4878F94F-222E-4BD6-8955-E7F9C905FD9B}"/>
    <hyperlink ref="BY949" r:id="rId598" xr:uid="{72794938-388C-4769-B6C3-829E0377D53A}"/>
    <hyperlink ref="BW950" r:id="rId599" xr:uid="{ED9A6DC2-19C4-4ED6-90FE-39174B064763}"/>
    <hyperlink ref="BY950" r:id="rId600" xr:uid="{9238385A-02AE-4C98-86E3-C4BFE3F13B5C}"/>
    <hyperlink ref="BW951" r:id="rId601" xr:uid="{3C44BC9D-F0E7-4DBE-994A-71F173328C41}"/>
    <hyperlink ref="BY951" r:id="rId602" xr:uid="{BA0E1D96-0D4F-4D8A-846A-6E23D5937197}"/>
    <hyperlink ref="BW952" r:id="rId603" xr:uid="{FBD34731-A5A5-4281-B6E8-042D30F9D531}"/>
    <hyperlink ref="BY952" r:id="rId604" xr:uid="{17B48E8D-AEF7-4BBF-AC1B-F984E808D400}"/>
    <hyperlink ref="BW953" r:id="rId605" xr:uid="{432451B9-C1D4-4789-81FB-7448DA93645D}"/>
    <hyperlink ref="BY953" r:id="rId606" xr:uid="{4A20F4A6-37A3-43B9-A668-622F6C3B43B7}"/>
    <hyperlink ref="BW954" r:id="rId607" xr:uid="{E1DC2125-1FA0-4437-A800-754A9841F6DA}"/>
    <hyperlink ref="BY954" r:id="rId608" xr:uid="{0D819175-F7C4-44BB-BDCD-F2CE1F494ACB}"/>
    <hyperlink ref="BW955" r:id="rId609" xr:uid="{223FF142-0E4B-4C34-8CAA-62016116EC74}"/>
    <hyperlink ref="BY955" r:id="rId610" xr:uid="{AEEFF4E8-6F04-4ACC-ADFC-88F824AF6C4A}"/>
    <hyperlink ref="BW956" r:id="rId611" xr:uid="{2F28A450-FAC3-4EAB-834C-6F2E2E8E5C82}"/>
    <hyperlink ref="BY956" r:id="rId612" xr:uid="{D2926829-2CCA-4992-A0D5-9CE277DD97C8}"/>
    <hyperlink ref="BW957" r:id="rId613" xr:uid="{C23F4268-6628-46D3-B081-25E5D9DC298D}"/>
    <hyperlink ref="BY957" r:id="rId614" xr:uid="{64DB2925-C9EE-4EBB-9145-B076DE69391B}"/>
    <hyperlink ref="BW959" r:id="rId615" xr:uid="{FD7029FB-2066-4998-BD2F-3CD3D051E17D}"/>
    <hyperlink ref="BY959" r:id="rId616" xr:uid="{66ECC017-1ED5-476B-B695-E36B6B2DD087}"/>
    <hyperlink ref="BW962" r:id="rId617" xr:uid="{E6A94ED7-7363-4FA7-83B9-2536D62DC8AB}"/>
    <hyperlink ref="BY962" r:id="rId618" xr:uid="{BC30DBB9-F228-421C-B6FD-A68A9F7AAA22}"/>
    <hyperlink ref="BW964" r:id="rId619" xr:uid="{E094CAD7-BF12-4080-84C0-B882B6B8A4F1}"/>
    <hyperlink ref="BY964" r:id="rId620" xr:uid="{8D0454CF-4649-4882-9517-B75D88C65B8D}"/>
    <hyperlink ref="BW966" r:id="rId621" xr:uid="{71FD3570-CC9D-4AE8-AF18-24D4BC2FF70F}"/>
    <hyperlink ref="BY966" r:id="rId622" xr:uid="{FEC6EB1F-7774-4F49-A728-10543187AA97}"/>
    <hyperlink ref="BW965" r:id="rId623" xr:uid="{3BB22F0E-26E5-4ECD-A53F-36A33B059B6A}"/>
    <hyperlink ref="BY965" r:id="rId624" xr:uid="{C583BAA2-5A63-4ABB-B12D-2DF6073B3CE4}"/>
    <hyperlink ref="BW967" r:id="rId625" xr:uid="{B3A95EB4-8D35-4003-B93E-17F3FD0D02EF}"/>
    <hyperlink ref="BY967" r:id="rId626" xr:uid="{B925912B-88B8-4357-94D2-94EF135CC66F}"/>
    <hyperlink ref="BW968" r:id="rId627" xr:uid="{43D64423-E03F-4E5E-A259-CE4F3F8A87C4}"/>
    <hyperlink ref="BY968" r:id="rId628" xr:uid="{13AFBA24-6C0F-4619-A0ED-18A439FC442D}"/>
    <hyperlink ref="BW969" r:id="rId629" xr:uid="{0E1A98B3-6C2D-4474-9FC8-E0DF548208EF}"/>
    <hyperlink ref="BY969" r:id="rId630" xr:uid="{BAE10287-B401-4B43-8818-88E3993E81C5}"/>
    <hyperlink ref="BW971" r:id="rId631" xr:uid="{C39DB491-ADA7-4524-9519-E4DC3EA82ADB}"/>
    <hyperlink ref="BY971" r:id="rId632" xr:uid="{5EF1C4A0-E800-4A4A-A332-B12C50F79CFD}"/>
    <hyperlink ref="BW973" r:id="rId633" xr:uid="{ED6BA671-D62F-41F8-852A-3C6A9260AEEA}"/>
    <hyperlink ref="BY973" r:id="rId634" xr:uid="{9343689C-DDB8-4EB1-807F-FA66A5B40A3D}"/>
    <hyperlink ref="BW970" r:id="rId635" xr:uid="{C3931D59-A32F-49C9-A227-111F37FC0762}"/>
    <hyperlink ref="BY970" r:id="rId636" xr:uid="{06F188C2-BBFE-451E-8E32-AB327FF81522}"/>
    <hyperlink ref="BW972" r:id="rId637" xr:uid="{A4144314-6222-49BB-9383-FC2F5FBB0211}"/>
    <hyperlink ref="BY972" r:id="rId638" xr:uid="{D9FF54A8-6888-4716-AE88-25B8007DA2FE}"/>
    <hyperlink ref="BW974" r:id="rId639" xr:uid="{3B313AFB-1FE2-45FB-A63C-B1725DDE107F}"/>
    <hyperlink ref="BY974" r:id="rId640" xr:uid="{54C8A81F-1991-487A-BCCC-EDA5B5F80A49}"/>
    <hyperlink ref="BW975" r:id="rId641" xr:uid="{5F6D2C4A-D489-4598-BF7A-3CC682C11D24}"/>
    <hyperlink ref="BY975" r:id="rId642" xr:uid="{C43FA9B9-BDE5-4ACA-9638-0F9905DC6D6A}"/>
    <hyperlink ref="BW976" r:id="rId643" xr:uid="{99BDD847-2885-43F5-9A46-0297AD53B785}"/>
    <hyperlink ref="BY976" r:id="rId644" xr:uid="{FE57BB0D-4653-4582-A468-1DAE3C5ADF03}"/>
    <hyperlink ref="BW977" r:id="rId645" xr:uid="{E6F18912-AFBC-43C1-8DD4-87C61B69D97A}"/>
    <hyperlink ref="BY977" r:id="rId646" xr:uid="{044552A2-EC55-4000-AD2F-6B64D03265BA}"/>
    <hyperlink ref="BW978" r:id="rId647" xr:uid="{EFCDA46A-E931-4D77-A66E-48C1CEC1958B}"/>
    <hyperlink ref="BY978" r:id="rId648" xr:uid="{ECDF2508-9EC1-47FA-AB6E-6ECC08AE6EBB}"/>
    <hyperlink ref="BW979" r:id="rId649" xr:uid="{9B86CD04-51C9-4C22-8AA3-FB044D9C1974}"/>
    <hyperlink ref="BY979" r:id="rId650" xr:uid="{4BB311E7-0B17-4411-98BB-A03D48BFCEB2}"/>
    <hyperlink ref="BW980" r:id="rId651" xr:uid="{9BA79B3D-E221-4843-9CD8-53C1DA8C440F}"/>
    <hyperlink ref="BY980" r:id="rId652" xr:uid="{B668DA25-ABFE-46FE-BADC-3ED925CD2E22}"/>
    <hyperlink ref="BY981" r:id="rId653" xr:uid="{6D446260-0F36-4442-8C96-284F055B7449}"/>
    <hyperlink ref="BW981" r:id="rId654" xr:uid="{ECD36574-83B1-4D49-8ED4-E9AC21553C73}"/>
    <hyperlink ref="BY982" r:id="rId655" xr:uid="{3206CEEA-0EA0-45D7-BC28-7333B38A62DF}"/>
    <hyperlink ref="BW982" r:id="rId656" xr:uid="{E29BDCFC-7D2C-49AD-BD8C-D4B2229F487C}"/>
    <hyperlink ref="BY983" r:id="rId657" xr:uid="{D29422FE-F3AD-484B-A921-2BFA93CBEDF7}"/>
    <hyperlink ref="BW983" r:id="rId658" xr:uid="{DE9B2F9D-CE15-4CBE-B6AB-9248D6A92189}"/>
    <hyperlink ref="BY989" r:id="rId659" xr:uid="{319229D8-A139-438A-B313-CA323734381D}"/>
    <hyperlink ref="BW989" r:id="rId660" xr:uid="{1F8F7F9D-6994-4418-82F4-68138DD5E4B4}"/>
    <hyperlink ref="BY994" r:id="rId661" xr:uid="{3E7C8AAF-5733-4888-A456-09AFAC9455D1}"/>
    <hyperlink ref="BW994" r:id="rId662" xr:uid="{863B4BC1-C915-4B66-8AE7-D02E0FD81E90}"/>
    <hyperlink ref="BY993" r:id="rId663" xr:uid="{A88F8D40-3AC9-4B02-9386-2BF3B4466B7D}"/>
    <hyperlink ref="BW993" r:id="rId664" xr:uid="{2E0AA124-7C52-48FC-9D11-640A1B3BDC78}"/>
    <hyperlink ref="BY995" r:id="rId665" xr:uid="{A40DAFB6-EFEF-4EF3-AD4E-B4D80F872636}"/>
    <hyperlink ref="BW995" r:id="rId666" xr:uid="{6F073179-F9BD-41AF-BE13-03A346B7A509}"/>
    <hyperlink ref="BY1002" r:id="rId667" xr:uid="{F40150BB-C6D8-4E00-AD79-B099A7859616}"/>
    <hyperlink ref="BW1002" r:id="rId668" xr:uid="{E90CEBBA-AC26-4D4B-A641-37127A6175D9}"/>
    <hyperlink ref="BY1032" r:id="rId669" xr:uid="{3D365E62-BA31-44EA-9DD5-1F65DFD0E0B7}"/>
    <hyperlink ref="BW1032" r:id="rId670" xr:uid="{E12605B0-26E3-42D0-ADDF-47F6F3E4A553}"/>
    <hyperlink ref="BY1037" r:id="rId671" xr:uid="{809BF7C8-9BA9-4990-BCE8-DAFAA10A202F}"/>
    <hyperlink ref="BW1037" r:id="rId672" xr:uid="{3A4BD5E4-D5E6-424A-A227-E958BDBA6788}"/>
    <hyperlink ref="BY1064" r:id="rId673" xr:uid="{41301B93-C624-4B80-9D54-A87F3E993BBD}"/>
    <hyperlink ref="BW1064" r:id="rId674" xr:uid="{A9CAEDC5-CBD0-4DF7-AD1E-5E20024F5E4B}"/>
    <hyperlink ref="BY1136" r:id="rId675" xr:uid="{026282FD-89A9-4012-9A05-732B48490B03}"/>
    <hyperlink ref="BW1136" r:id="rId676" xr:uid="{C0527571-A549-4E5F-9246-BDB97525A9AF}"/>
    <hyperlink ref="BY1135" r:id="rId677" xr:uid="{23238B52-BE72-4114-B038-0A5CD2EEE2BF}"/>
    <hyperlink ref="BW1135" r:id="rId678" xr:uid="{223A8FC6-046F-40E2-B067-D6CD3E8C041F}"/>
    <hyperlink ref="BY1140" r:id="rId679" xr:uid="{3D5C9954-70ED-4C65-8E43-82C2C0C8CE3D}"/>
    <hyperlink ref="BW1140" r:id="rId680" xr:uid="{F5AC3895-CC7C-44DD-B4AD-6F40F9F3661C}"/>
    <hyperlink ref="BY1141" r:id="rId681" xr:uid="{ADD5B99C-A009-42D1-9256-B3E14DFC9994}"/>
    <hyperlink ref="BW1141" r:id="rId682" xr:uid="{20B78B88-41F3-4AB5-8E01-9DD6D3138EC4}"/>
  </hyperlinks>
  <pageMargins left="0.7" right="0.7" top="0.75" bottom="0.75" header="0.3" footer="0.3"/>
  <pageSetup orientation="portrait" r:id="rId683"/>
  <ignoredErrors>
    <ignoredError sqref="H207:H470 H471:H557 H558:H652 H653:H710 H720:H723 H724:H731 H732:H747 H748:H750 H751:H765 H770:H775 H776:H784 H785:H787" numberStoredAsText="1"/>
  </ignoredErrors>
  <legacyDrawing r:id="rId684"/>
  <extLst>
    <ext xmlns:x14="http://schemas.microsoft.com/office/spreadsheetml/2009/9/main" uri="{CCE6A557-97BC-4b89-ADB6-D9C93CAAB3DF}">
      <x14:dataValidations xmlns:xm="http://schemas.microsoft.com/office/excel/2006/main" count="10">
        <x14:dataValidation type="list" allowBlank="1" showInputMessage="1" showErrorMessage="1" xr:uid="{D6D0F45B-FE6D-4CFD-896F-59B64999F48C}">
          <x14:formula1>
            <xm:f>'INSTRUCTIONS FOR USE'!#REF!</xm:f>
          </x14:formula1>
          <xm:sqref>C133:C229 C234:C235 C240:C284 C287:C477 C526:C527 C530:C534 C483:C522 C545 C559 C564 C131 C55:C67 C624:C627 C647 C750 C770 C813 C857 C928 C955 C990 C1046 C1122</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75BCCDC6-DE17-4A94-BE7D-4ADA115C010A}">
          <x14:formula1>
            <xm:f>'ACCESSORIES INST.'!#REF!</xm:f>
          </x14:formula1>
          <xm:sqref>C478:D482</xm:sqref>
        </x14:dataValidation>
        <x14:dataValidation type="list" allowBlank="1" showInputMessage="1" showErrorMessage="1" xr:uid="{FAA509EC-8481-4D0B-AB49-776170F69574}">
          <x14:formula1>
            <xm:f>'PART NUMBER GUIDE'!#REF!</xm:f>
          </x14:formula1>
          <xm:sqref>E473:H477 J473:J477</xm:sqref>
        </x14:dataValidation>
        <x14:dataValidation type="list" allowBlank="1" showInputMessage="1" showErrorMessage="1" xr:uid="{9E9135BF-92EF-458E-97FC-9E3A3303B74F}">
          <x14:formula1>
            <xm:f>'INSTRUCTIONS FOR USE'!$S$8:$S$14</xm:f>
          </x14:formula1>
          <xm:sqref>C523:C525 C528:C529 C560:C562 C565 C567:C580 C585:C596 C598:C606 C613 C616:C622 C628:C631 C634:C640 C642:C644 C646 C648:C652 C679:C710 C720:C726 C728:C737 C739:C747 C749 C751:C759 C761:C765 C771:C774 C776:C801 C803:C806 C808:C812 C815:C830 C834:C839 C841:C842 C845:C856 C858:C859 C861:C873 C875:C877 C879:C886 C888:C895 C897:C899 C901:C907 C910:C912 C914:C915 C920 C924:C927 C929 C933:C935 C938:C954 C956:C961 C963:C976 C984 C986 C991 C996 C998:C1001 C1003:C1012 C1019:C1025 C1032 C1038 C1045 C1051:C1052 C1058:C1061 C1064:C1074 C1076:C1079 C1085:C1098 C1101:C1108 C1115:C1121 C1130 C1135:C1138 C1141</xm:sqref>
        </x14:dataValidation>
        <x14:dataValidation type="list" allowBlank="1" showInputMessage="1" showErrorMessage="1" xr:uid="{00000000-0002-0000-0300-000002000000}">
          <x14:formula1>
            <xm:f>'ACCESSORIES INST.'!$C$4:$C$16</xm:f>
          </x14:formula1>
          <xm:sqref>D535:D544 D546:D547 D550:D553 D566 D597 D623 D711:D719 D727 D766:D769</xm:sqref>
        </x14:dataValidation>
        <x14:dataValidation type="list" allowBlank="1" showInputMessage="1" showErrorMessage="1" xr:uid="{00000000-0002-0000-0300-000001000000}">
          <x14:formula1>
            <xm:f>'ACCESSORIES INST.'!$B$4:$B$16</xm:f>
          </x14:formula1>
          <xm:sqref>C535:C544 C546:C547 C550:C553 C566 C597 C623 C711:C719 C727 C766:C769 C843:C844 C917 C1044 C1050 C1129</xm:sqref>
        </x14:dataValidation>
        <x14:dataValidation type="list" allowBlank="1" showInputMessage="1" showErrorMessage="1" xr:uid="{97B3C0B1-5FA4-4B09-BC84-7D6BBAAF7E64}">
          <x14:formula1>
            <xm:f>'INSTRUCTIONS FOR USE'!$S$8:$S$16</xm:f>
          </x14:formula1>
          <xm:sqref>C563 C1075 C1062:C1063 C1055:C1057 C1047:C1049 C1040:C1043 C1033:C1037 C1026:C1031 C1015:C1018 C1002 C997 C992:C994 C987:C989 C970:C980 C930:C932 C921 C913:C914 C908:C909 C900 C895 C886:C887 C878 C874 C859:C860 C842 C840 C831:C833 C828:C829 C814 C807 C802 C775 C760 C748 C738 C653:C678 C641 C632:C633 C614:C615 C607:C612 C581:C584 C1080:C1084 C1099:C1100 C1109:C1114 C1124:C1128 C1131:C1134 C1139:C1140</xm:sqref>
        </x14:dataValidation>
        <x14:dataValidation type="list" operator="lessThanOrEqual" allowBlank="1" showInputMessage="1" showErrorMessage="1" xr:uid="{FE6E4576-C3F4-42CF-85C0-713A5A52D810}">
          <x14:formula1>
            <xm:f>'INSTRUCTIONS FOR USE'!$R$8:$R$11</xm:f>
          </x14:formula1>
          <xm:sqref>K4:K1141</xm:sqref>
        </x14:dataValidation>
        <x14:dataValidation type="list" allowBlank="1" showInputMessage="1" showErrorMessage="1" xr:uid="{A922AF5C-8927-43B7-8AD8-7F73C4FF65E5}">
          <x14:formula1>
            <xm:f>'PART NUMBER GUIDE'!$K$47:$K$59</xm:f>
          </x14:formula1>
          <xm:sqref>F560:G563 F1130:G1141 F1123:G1128 F728:G749 F646:G646 F628:G644 F598:G623 F565:G565 F567:G596 F720:G726 F648:G710 F766:G766 F751:G764 G765 G767:G769 F771:G812 F814:G842 F845:G856 F858:G916 F918:G927 F929:G954 F956:G989 F991:G1043 F1045:G1045 F1047:G1049 F1051:G1121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S15" sqref="S15"/>
    </sheetView>
  </sheetViews>
  <sheetFormatPr defaultColWidth="8.85546875" defaultRowHeight="14.25"/>
  <cols>
    <col min="1" max="1" width="4.85546875" style="107" customWidth="1"/>
    <col min="2" max="2" width="5.7109375" style="107" customWidth="1"/>
    <col min="3" max="17" width="8.85546875" style="107"/>
    <col min="18" max="18" width="24.85546875" style="107" bestFit="1" customWidth="1"/>
    <col min="19" max="19" width="30.28515625" style="107" bestFit="1" customWidth="1"/>
    <col min="20" max="16384" width="8.85546875" style="107"/>
  </cols>
  <sheetData>
    <row r="2" spans="2:19">
      <c r="B2" s="107" t="s">
        <v>1431</v>
      </c>
    </row>
    <row r="3" spans="2:19">
      <c r="B3" s="107" t="s">
        <v>1432</v>
      </c>
    </row>
    <row r="4" spans="2:19">
      <c r="B4" s="107" t="s">
        <v>1433</v>
      </c>
    </row>
    <row r="5" spans="2:19">
      <c r="B5" s="107" t="s">
        <v>1438</v>
      </c>
    </row>
    <row r="6" spans="2:19">
      <c r="B6" s="107" t="s">
        <v>1961</v>
      </c>
    </row>
    <row r="7" spans="2:19" ht="15">
      <c r="C7" s="107" t="s">
        <v>1436</v>
      </c>
      <c r="R7" s="264" t="s">
        <v>1450</v>
      </c>
      <c r="S7" s="153" t="s">
        <v>1713</v>
      </c>
    </row>
    <row r="8" spans="2:19">
      <c r="B8" s="107" t="s">
        <v>1439</v>
      </c>
      <c r="R8" s="85" t="s">
        <v>1265</v>
      </c>
      <c r="S8" s="218" t="s">
        <v>1090</v>
      </c>
    </row>
    <row r="9" spans="2:19">
      <c r="C9" s="107" t="s">
        <v>1435</v>
      </c>
      <c r="R9" s="27" t="s">
        <v>1266</v>
      </c>
      <c r="S9" s="218" t="s">
        <v>1092</v>
      </c>
    </row>
    <row r="10" spans="2:19">
      <c r="C10" s="107" t="s">
        <v>1437</v>
      </c>
      <c r="R10" s="121" t="s">
        <v>3872</v>
      </c>
      <c r="S10" s="218" t="s">
        <v>1072</v>
      </c>
    </row>
    <row r="11" spans="2:19">
      <c r="B11" s="107" t="s">
        <v>1440</v>
      </c>
      <c r="R11" s="265" t="s">
        <v>1274</v>
      </c>
      <c r="S11" s="218" t="s">
        <v>1089</v>
      </c>
    </row>
    <row r="12" spans="2:19">
      <c r="B12" s="107" t="s">
        <v>1441</v>
      </c>
      <c r="S12" s="218" t="s">
        <v>1093</v>
      </c>
    </row>
    <row r="13" spans="2:19">
      <c r="B13" s="107" t="s">
        <v>1442</v>
      </c>
      <c r="S13" s="218" t="s">
        <v>1094</v>
      </c>
    </row>
    <row r="14" spans="2:19">
      <c r="S14" s="218" t="s">
        <v>1282</v>
      </c>
    </row>
    <row r="15" spans="2:19">
      <c r="S15" s="218" t="s">
        <v>7657</v>
      </c>
    </row>
    <row r="16" spans="2:19">
      <c r="S16" s="218" t="s">
        <v>3035</v>
      </c>
    </row>
    <row r="17" spans="19:19">
      <c r="S17" s="218" t="s">
        <v>3395</v>
      </c>
    </row>
  </sheetData>
  <sheetProtection algorithmName="SHA-512" hashValue="cHJYQa6L+FjQrvGqT+FDIUERw0vdLgnde5I87Gd+zhkOYJliuDjK9Skrj9L73yRnFQbJHgTIDmfkshJHlGXfPg==" saltValue="sA4xjyiacfIdpzkaCiAimg==" spinCount="100000" sheet="1" objects="1" scenarios="1"/>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I20"/>
  <sheetViews>
    <sheetView zoomScale="80" zoomScaleNormal="80" workbookViewId="0">
      <selection activeCell="F19" sqref="F19"/>
    </sheetView>
  </sheetViews>
  <sheetFormatPr defaultColWidth="8.85546875" defaultRowHeight="14.25"/>
  <cols>
    <col min="1" max="1" width="8.85546875" style="107"/>
    <col min="2" max="2" width="29.140625" style="107" customWidth="1"/>
    <col min="3" max="3" width="6.42578125" style="107" bestFit="1" customWidth="1"/>
    <col min="4" max="4" width="82.85546875" style="107" bestFit="1" customWidth="1"/>
    <col min="5" max="6" width="8.85546875" style="107"/>
    <col min="7" max="7" width="60.85546875" style="107" bestFit="1" customWidth="1"/>
    <col min="8" max="8" width="12.5703125" style="107" customWidth="1"/>
    <col min="9" max="9" width="15.42578125" style="107" customWidth="1"/>
    <col min="10" max="16384" width="8.85546875" style="107"/>
  </cols>
  <sheetData>
    <row r="2" spans="2:9" ht="15" thickBot="1"/>
    <row r="3" spans="2:9" ht="15.75" thickBot="1">
      <c r="B3" s="266" t="s">
        <v>1473</v>
      </c>
      <c r="C3" s="267" t="s">
        <v>1474</v>
      </c>
      <c r="D3" s="268" t="s">
        <v>1475</v>
      </c>
      <c r="G3" s="269" t="s">
        <v>1506</v>
      </c>
      <c r="H3" s="260" t="s">
        <v>1507</v>
      </c>
      <c r="I3" s="270" t="s">
        <v>1508</v>
      </c>
    </row>
    <row r="4" spans="2:9">
      <c r="B4" s="271" t="s">
        <v>1476</v>
      </c>
      <c r="C4" s="272" t="s">
        <v>2921</v>
      </c>
      <c r="D4" s="221" t="s">
        <v>1477</v>
      </c>
      <c r="G4" s="273">
        <v>301</v>
      </c>
      <c r="H4" s="274" t="s">
        <v>5266</v>
      </c>
      <c r="I4" s="173" t="s">
        <v>1510</v>
      </c>
    </row>
    <row r="5" spans="2:9">
      <c r="B5" s="275" t="s">
        <v>1478</v>
      </c>
      <c r="C5" s="34" t="s">
        <v>1479</v>
      </c>
      <c r="D5" s="223" t="s">
        <v>1480</v>
      </c>
      <c r="G5" s="276" t="s">
        <v>5283</v>
      </c>
      <c r="H5" s="204" t="s">
        <v>5267</v>
      </c>
      <c r="I5" s="175" t="s">
        <v>1511</v>
      </c>
    </row>
    <row r="6" spans="2:9">
      <c r="B6" s="275" t="s">
        <v>1481</v>
      </c>
      <c r="C6" s="34" t="s">
        <v>1482</v>
      </c>
      <c r="D6" s="223" t="s">
        <v>1483</v>
      </c>
      <c r="G6" s="276">
        <v>306</v>
      </c>
      <c r="H6" s="204" t="s">
        <v>5268</v>
      </c>
      <c r="I6" s="175" t="s">
        <v>1513</v>
      </c>
    </row>
    <row r="7" spans="2:9">
      <c r="B7" s="275" t="s">
        <v>1484</v>
      </c>
      <c r="C7" s="34" t="s">
        <v>1485</v>
      </c>
      <c r="D7" s="223" t="s">
        <v>1486</v>
      </c>
      <c r="G7" s="276" t="s">
        <v>5284</v>
      </c>
      <c r="H7" s="204" t="s">
        <v>5269</v>
      </c>
      <c r="I7" s="175" t="s">
        <v>5285</v>
      </c>
    </row>
    <row r="8" spans="2:9">
      <c r="B8" s="275" t="s">
        <v>1487</v>
      </c>
      <c r="C8" s="34" t="s">
        <v>1488</v>
      </c>
      <c r="D8" s="223" t="s">
        <v>1489</v>
      </c>
      <c r="G8" s="276" t="s">
        <v>5286</v>
      </c>
      <c r="H8" s="204" t="s">
        <v>5270</v>
      </c>
      <c r="I8" s="175" t="s">
        <v>5287</v>
      </c>
    </row>
    <row r="9" spans="2:9">
      <c r="B9" s="275" t="s">
        <v>1490</v>
      </c>
      <c r="C9" s="34" t="s">
        <v>1491</v>
      </c>
      <c r="D9" s="223" t="s">
        <v>1741</v>
      </c>
      <c r="G9" s="276" t="s">
        <v>3240</v>
      </c>
      <c r="H9" s="204" t="s">
        <v>5271</v>
      </c>
      <c r="I9" s="175" t="s">
        <v>5288</v>
      </c>
    </row>
    <row r="10" spans="2:9">
      <c r="B10" s="275" t="s">
        <v>1492</v>
      </c>
      <c r="C10" s="34" t="s">
        <v>1493</v>
      </c>
      <c r="D10" s="223" t="s">
        <v>1494</v>
      </c>
      <c r="G10" s="276">
        <v>503</v>
      </c>
      <c r="H10" s="204" t="s">
        <v>5272</v>
      </c>
      <c r="I10" s="175" t="s">
        <v>1517</v>
      </c>
    </row>
    <row r="11" spans="2:9">
      <c r="B11" s="275" t="s">
        <v>1495</v>
      </c>
      <c r="C11" s="34" t="s">
        <v>1496</v>
      </c>
      <c r="D11" s="223" t="s">
        <v>1739</v>
      </c>
      <c r="G11" s="276">
        <v>313</v>
      </c>
      <c r="H11" s="204" t="s">
        <v>5273</v>
      </c>
      <c r="I11" s="175" t="s">
        <v>5289</v>
      </c>
    </row>
    <row r="12" spans="2:9">
      <c r="B12" s="275" t="s">
        <v>1497</v>
      </c>
      <c r="C12" s="34" t="s">
        <v>1498</v>
      </c>
      <c r="D12" s="223" t="s">
        <v>1499</v>
      </c>
      <c r="G12" s="276" t="s">
        <v>5290</v>
      </c>
      <c r="H12" s="204" t="s">
        <v>5274</v>
      </c>
      <c r="I12" s="175" t="s">
        <v>5291</v>
      </c>
    </row>
    <row r="13" spans="2:9">
      <c r="B13" s="275" t="s">
        <v>1500</v>
      </c>
      <c r="C13" s="34" t="s">
        <v>1501</v>
      </c>
      <c r="D13" s="223" t="s">
        <v>1502</v>
      </c>
      <c r="G13" s="276">
        <v>401</v>
      </c>
      <c r="H13" s="204" t="s">
        <v>5275</v>
      </c>
      <c r="I13" s="175" t="s">
        <v>5292</v>
      </c>
    </row>
    <row r="14" spans="2:9">
      <c r="B14" s="275" t="s">
        <v>2996</v>
      </c>
      <c r="C14" s="34" t="s">
        <v>2997</v>
      </c>
      <c r="D14" s="223" t="s">
        <v>2998</v>
      </c>
      <c r="G14" s="276" t="s">
        <v>5293</v>
      </c>
      <c r="H14" s="204" t="s">
        <v>5276</v>
      </c>
      <c r="I14" s="175" t="s">
        <v>5294</v>
      </c>
    </row>
    <row r="15" spans="2:9">
      <c r="B15" s="275" t="s">
        <v>1503</v>
      </c>
      <c r="C15" s="34" t="s">
        <v>1504</v>
      </c>
      <c r="D15" s="223" t="s">
        <v>1505</v>
      </c>
      <c r="G15" s="276" t="s">
        <v>5295</v>
      </c>
      <c r="H15" s="204" t="s">
        <v>5277</v>
      </c>
      <c r="I15" s="175" t="s">
        <v>5296</v>
      </c>
    </row>
    <row r="16" spans="2:9" ht="15" thickBot="1">
      <c r="B16" s="277" t="s">
        <v>3441</v>
      </c>
      <c r="C16" s="278" t="s">
        <v>3442</v>
      </c>
      <c r="D16" s="251" t="s">
        <v>3444</v>
      </c>
      <c r="G16" s="276" t="s">
        <v>5297</v>
      </c>
      <c r="H16" s="204" t="s">
        <v>5278</v>
      </c>
      <c r="I16" s="175" t="s">
        <v>5298</v>
      </c>
    </row>
    <row r="17" spans="2:9">
      <c r="B17" s="279" t="s">
        <v>1688</v>
      </c>
      <c r="G17" s="208" t="s">
        <v>5299</v>
      </c>
      <c r="H17" s="204" t="s">
        <v>5279</v>
      </c>
      <c r="I17" s="347" t="s">
        <v>5300</v>
      </c>
    </row>
    <row r="18" spans="2:9">
      <c r="B18" s="279" t="s">
        <v>1718</v>
      </c>
      <c r="G18" s="345">
        <v>315</v>
      </c>
      <c r="H18" s="346" t="s">
        <v>5280</v>
      </c>
      <c r="I18" s="347" t="s">
        <v>5301</v>
      </c>
    </row>
    <row r="19" spans="2:9">
      <c r="C19" s="280"/>
      <c r="G19" s="345" t="s">
        <v>5302</v>
      </c>
      <c r="H19" s="346" t="s">
        <v>5281</v>
      </c>
      <c r="I19" s="347" t="s">
        <v>5303</v>
      </c>
    </row>
    <row r="20" spans="2:9" ht="15" thickBot="1">
      <c r="G20" s="162" t="s">
        <v>5304</v>
      </c>
      <c r="H20" s="163" t="s">
        <v>5282</v>
      </c>
      <c r="I20" s="165" t="s">
        <v>5305</v>
      </c>
    </row>
  </sheetData>
  <sheetProtection algorithmName="SHA-512" hashValue="J4Kd1z+pgZxV/iAVE/3IXJW7QbRaFUny7oaD8EmwG4ZA+6zPAY/85CNqf8yDQ2AgYMl3E4T5yu4MS6JSslXs/A==" saltValue="sJ4IuMuaPsaASXwmtbyjFg=="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VERSION CONTROL</vt:lpstr>
      <vt:lpstr>WHEELS</vt:lpstr>
      <vt:lpstr>PART NUMBER GUIDE</vt:lpstr>
      <vt:lpstr>ACCESSORIES</vt:lpstr>
      <vt:lpstr>WHEEL DIMENSION REFERENCE</vt:lpstr>
      <vt:lpstr>DISCONTINUED</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2024-05-17T19:42:47Z</dcterms:modified>
  <cp:contentStatus/>
</cp:coreProperties>
</file>